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ASUS\Desktop\"/>
    </mc:Choice>
  </mc:AlternateContent>
  <xr:revisionPtr revIDLastSave="0" documentId="13_ncr:1_{D3670BA1-9FDD-4941-AB3A-A545A580D39B}" xr6:coauthVersionLast="47" xr6:coauthVersionMax="47" xr10:uidLastSave="{00000000-0000-0000-0000-000000000000}"/>
  <bookViews>
    <workbookView xWindow="-120" yWindow="-120" windowWidth="20730" windowHeight="11160" firstSheet="3" activeTab="5" xr2:uid="{00000000-000D-0000-FFFF-FFFF00000000}"/>
  </bookViews>
  <sheets>
    <sheet name="START HERE!" sheetId="1" r:id="rId1"/>
    <sheet name="Step 1 - Setup your technology" sheetId="2" r:id="rId2"/>
    <sheet name="Step 2 - Create your SupporterC" sheetId="3" r:id="rId3"/>
    <sheet name="Step 3 - Add Target Investors" sheetId="4" r:id="rId4"/>
    <sheet name="Step 4 - Map your intros" sheetId="5" r:id="rId5"/>
    <sheet name="Step 5 - Write Emails" sheetId="6" r:id="rId6"/>
    <sheet name="SupporterConnector list" sheetId="7" r:id="rId7"/>
    <sheet name="Target Investor List" sheetId="8" r:id="rId8"/>
    <sheet name="INVESTOR DATABASES THIS WAY👉" sheetId="9" r:id="rId9"/>
    <sheet name="Climate Tech Investors" sheetId="10" r:id="rId10"/>
    <sheet name="Angels" sheetId="11" r:id="rId11"/>
    <sheet name="No Intro Needed investors" sheetId="12" r:id="rId12"/>
    <sheet name="Diverse Investors" sheetId="13" r:id="rId13"/>
    <sheet name="LA Investors" sheetId="14" r:id="rId14"/>
    <sheet name="~14k Investors + Emails" sheetId="15" r:id="rId15"/>
    <sheet name="Lists of Funds👉" sheetId="16" r:id="rId16"/>
    <sheet name="Pre-Seed Funds" sheetId="17" r:id="rId17"/>
    <sheet name="Recently Raised Funds (@shaig)" sheetId="18" r:id="rId18"/>
    <sheet name="Firms with Diversity Focus" sheetId="19" r:id="rId19"/>
  </sheets>
  <definedNames>
    <definedName name="_xlnm._FilterDatabase" localSheetId="14" hidden="1">'~14k Investors + Emails'!$A$4:$J$15278</definedName>
    <definedName name="_xlnm._FilterDatabase" localSheetId="10" hidden="1">Angels!$C$1:$K$378</definedName>
    <definedName name="_xlnm._FilterDatabase" localSheetId="9" hidden="1">'Climate Tech Investors'!$A$3:$G$270</definedName>
    <definedName name="_xlnm._FilterDatabase" localSheetId="12" hidden="1">'Diverse Investors'!$A$1:$I$592</definedName>
    <definedName name="_xlnm._FilterDatabase" localSheetId="11" hidden="1">'No Intro Needed investors'!$A$1:$N$244</definedName>
    <definedName name="_xlnm._FilterDatabase" localSheetId="7" hidden="1">'Target Investor List'!$B$3:$K$999</definedName>
  </definedNames>
  <calcPr calcId="191029"/>
</workbook>
</file>

<file path=xl/calcChain.xml><?xml version="1.0" encoding="utf-8"?>
<calcChain xmlns="http://schemas.openxmlformats.org/spreadsheetml/2006/main">
  <c r="D13631" i="15" l="1"/>
  <c r="D13630" i="15"/>
  <c r="D13629" i="15"/>
  <c r="D13628" i="15"/>
  <c r="D13627" i="15"/>
  <c r="D13626" i="15"/>
  <c r="D13625" i="15"/>
  <c r="D13624" i="15"/>
  <c r="D13623" i="15"/>
  <c r="D13622" i="15"/>
  <c r="D13621" i="15"/>
  <c r="D13620" i="15"/>
  <c r="D13619" i="15"/>
  <c r="D13618" i="15"/>
  <c r="D13617" i="15"/>
  <c r="D13616" i="15"/>
  <c r="D13615" i="15"/>
  <c r="D13614" i="15"/>
  <c r="D13613" i="15"/>
  <c r="D13612" i="15"/>
  <c r="D13611" i="15"/>
  <c r="D13610" i="15"/>
  <c r="D13609" i="15"/>
  <c r="D13608" i="15"/>
  <c r="D13607" i="15"/>
  <c r="D13606" i="15"/>
  <c r="D13605" i="15"/>
  <c r="D13604" i="15"/>
  <c r="D13603" i="15"/>
  <c r="D13602" i="15"/>
  <c r="D13601" i="15"/>
  <c r="D13600" i="15"/>
  <c r="D13599" i="15"/>
  <c r="D13598" i="15"/>
  <c r="D13597" i="15"/>
  <c r="D13596" i="15"/>
  <c r="D13595" i="15"/>
  <c r="D13594" i="15"/>
  <c r="D13593" i="15"/>
  <c r="D13592" i="15"/>
  <c r="D13591" i="15"/>
  <c r="D13590" i="15"/>
  <c r="D13589" i="15"/>
  <c r="D13588" i="15"/>
  <c r="D13587" i="15"/>
  <c r="D13586" i="15"/>
  <c r="D13585" i="15"/>
  <c r="D13584" i="15"/>
  <c r="D13583" i="15"/>
  <c r="D13582" i="15"/>
  <c r="D13581" i="15"/>
  <c r="D13580" i="15"/>
  <c r="D13579" i="15"/>
  <c r="D13578" i="15"/>
  <c r="D13577" i="15"/>
  <c r="D13576" i="15"/>
  <c r="D13575" i="15"/>
  <c r="D13574" i="15"/>
  <c r="D13573" i="15"/>
  <c r="D13572" i="15"/>
  <c r="D13571" i="15"/>
  <c r="D13570" i="15"/>
  <c r="D13569" i="15"/>
  <c r="D13568" i="15"/>
  <c r="D13567" i="15"/>
  <c r="D13566" i="15"/>
  <c r="D13565" i="15"/>
  <c r="D13564" i="15"/>
  <c r="D13563" i="15"/>
  <c r="D13562" i="15"/>
  <c r="D13561" i="15"/>
  <c r="D13560" i="15"/>
  <c r="D13559" i="15"/>
  <c r="D13558" i="15"/>
  <c r="D13557" i="15"/>
  <c r="D13556" i="15"/>
  <c r="D13555" i="15"/>
  <c r="D13554" i="15"/>
  <c r="D13553" i="15"/>
  <c r="D13552" i="15"/>
  <c r="D13551" i="15"/>
  <c r="D13550" i="15"/>
  <c r="D13549" i="15"/>
  <c r="D13548" i="15"/>
  <c r="D13547" i="15"/>
  <c r="D13546" i="15"/>
  <c r="D13545" i="15"/>
  <c r="D13544" i="15"/>
  <c r="D13543" i="15"/>
  <c r="D13542" i="15"/>
  <c r="D13541" i="15"/>
  <c r="D13540" i="15"/>
  <c r="D13539" i="15"/>
  <c r="D13538" i="15"/>
  <c r="D13537" i="15"/>
  <c r="D13536" i="15"/>
  <c r="D13535" i="15"/>
  <c r="D13534" i="15"/>
  <c r="D13533" i="15"/>
  <c r="D13532" i="15"/>
  <c r="D13531" i="15"/>
  <c r="D13530" i="15"/>
  <c r="D13529" i="15"/>
  <c r="D13528" i="15"/>
  <c r="D13527" i="15"/>
  <c r="D13526" i="15"/>
  <c r="D13525" i="15"/>
  <c r="D13524" i="15"/>
  <c r="D13523" i="15"/>
  <c r="D13522" i="15"/>
  <c r="D13521" i="15"/>
  <c r="D13520" i="15"/>
  <c r="D13519" i="15"/>
  <c r="D13518" i="15"/>
  <c r="D13517" i="15"/>
  <c r="D13516" i="15"/>
  <c r="D13515" i="15"/>
  <c r="D13514" i="15"/>
  <c r="D13513" i="15"/>
  <c r="D13512" i="15"/>
  <c r="D13511" i="15"/>
  <c r="D13510" i="15"/>
  <c r="D13509" i="15"/>
  <c r="D13508" i="15"/>
  <c r="D13507" i="15"/>
  <c r="D13506" i="15"/>
  <c r="D13505" i="15"/>
  <c r="D13504" i="15"/>
  <c r="D13503" i="15"/>
  <c r="D13502" i="15"/>
  <c r="D13501" i="15"/>
  <c r="D13500" i="15"/>
  <c r="D13499" i="15"/>
  <c r="D13498" i="15"/>
  <c r="D13497" i="15"/>
  <c r="D13496" i="15"/>
  <c r="D13495" i="15"/>
  <c r="D13494" i="15"/>
  <c r="D13493" i="15"/>
  <c r="D13492" i="15"/>
  <c r="D13491" i="15"/>
  <c r="D13490" i="15"/>
  <c r="D13489" i="15"/>
  <c r="D13488" i="15"/>
  <c r="D13487" i="15"/>
  <c r="D13486" i="15"/>
  <c r="D13485" i="15"/>
  <c r="D13484" i="15"/>
  <c r="D13483" i="15"/>
  <c r="D13482" i="15"/>
  <c r="D13481" i="15"/>
  <c r="D13480" i="15"/>
  <c r="D13479" i="15"/>
  <c r="D13478" i="15"/>
  <c r="D13477" i="15"/>
  <c r="D13476" i="15"/>
  <c r="D13475" i="15"/>
  <c r="D13474" i="15"/>
  <c r="D13473" i="15"/>
  <c r="D13472" i="15"/>
  <c r="D13471" i="15"/>
  <c r="D13470" i="15"/>
  <c r="D13469" i="15"/>
  <c r="D13468" i="15"/>
  <c r="D13467" i="15"/>
  <c r="D13466" i="15"/>
  <c r="D13465" i="15"/>
  <c r="D13464" i="15"/>
  <c r="D13463" i="15"/>
  <c r="D13462" i="15"/>
  <c r="D13461" i="15"/>
  <c r="D13460" i="15"/>
  <c r="D13459" i="15"/>
  <c r="D13458" i="15"/>
  <c r="D13457" i="15"/>
  <c r="D13456" i="15"/>
  <c r="D13455" i="15"/>
  <c r="D13454" i="15"/>
  <c r="D13453" i="15"/>
  <c r="D13452" i="15"/>
  <c r="D13451" i="15"/>
  <c r="D13450" i="15"/>
  <c r="D13449" i="15"/>
  <c r="D13448" i="15"/>
  <c r="D13447" i="15"/>
  <c r="D13446" i="15"/>
  <c r="D13445" i="15"/>
  <c r="D13444" i="15"/>
  <c r="D13443" i="15"/>
  <c r="D13442" i="15"/>
  <c r="D13441" i="15"/>
  <c r="D13440" i="15"/>
  <c r="D13439" i="15"/>
  <c r="D13438" i="15"/>
  <c r="D13437" i="15"/>
  <c r="D13436" i="15"/>
  <c r="D13435" i="15"/>
  <c r="D13434" i="15"/>
  <c r="D13433" i="15"/>
  <c r="D13432" i="15"/>
  <c r="D13431" i="15"/>
  <c r="D13430" i="15"/>
  <c r="D13429" i="15"/>
  <c r="D13428" i="15"/>
  <c r="D13427" i="15"/>
  <c r="D13426" i="15"/>
  <c r="D13425" i="15"/>
  <c r="D13424" i="15"/>
  <c r="D13423" i="15"/>
  <c r="D13422" i="15"/>
  <c r="D13421" i="15"/>
  <c r="D13420" i="15"/>
  <c r="D13419" i="15"/>
  <c r="D13418" i="15"/>
  <c r="D13417" i="15"/>
  <c r="D13416" i="15"/>
  <c r="D13415" i="15"/>
  <c r="D13414" i="15"/>
  <c r="D13413" i="15"/>
  <c r="D13412" i="15"/>
  <c r="D13411" i="15"/>
  <c r="D13410" i="15"/>
  <c r="D13409" i="15"/>
  <c r="D13408" i="15"/>
  <c r="D13407" i="15"/>
  <c r="D13406" i="15"/>
  <c r="D13405" i="15"/>
  <c r="D13404" i="15"/>
  <c r="D13403" i="15"/>
  <c r="D13402" i="15"/>
  <c r="D13401" i="15"/>
  <c r="D13400" i="15"/>
  <c r="D13399" i="15"/>
  <c r="D13398" i="15"/>
  <c r="D13397" i="15"/>
  <c r="D13396" i="15"/>
  <c r="D13395" i="15"/>
  <c r="D13394" i="15"/>
  <c r="D13393" i="15"/>
  <c r="D13392" i="15"/>
  <c r="D13391" i="15"/>
  <c r="D13390" i="15"/>
  <c r="D13389" i="15"/>
  <c r="D13388" i="15"/>
  <c r="D13387" i="15"/>
  <c r="D13386" i="15"/>
  <c r="D13385" i="15"/>
  <c r="D13384" i="15"/>
  <c r="D13383" i="15"/>
  <c r="D13382" i="15"/>
  <c r="D13381" i="15"/>
  <c r="D13380" i="15"/>
  <c r="D13379" i="15"/>
  <c r="D13378" i="15"/>
  <c r="D13377" i="15"/>
  <c r="D13376" i="15"/>
  <c r="D13375" i="15"/>
  <c r="D13374" i="15"/>
  <c r="D13373" i="15"/>
  <c r="D13372" i="15"/>
  <c r="D13371" i="15"/>
  <c r="D13370" i="15"/>
  <c r="D13369" i="15"/>
  <c r="D13368" i="15"/>
  <c r="D13367" i="15"/>
  <c r="D13366" i="15"/>
  <c r="D13365" i="15"/>
  <c r="D13364" i="15"/>
  <c r="D13363" i="15"/>
  <c r="D13362" i="15"/>
  <c r="D13361" i="15"/>
  <c r="D13360" i="15"/>
  <c r="D13359" i="15"/>
  <c r="D13358" i="15"/>
  <c r="D13357" i="15"/>
  <c r="D13356" i="15"/>
  <c r="D13355" i="15"/>
  <c r="D13354" i="15"/>
  <c r="D13353" i="15"/>
  <c r="D13352" i="15"/>
  <c r="D13351" i="15"/>
  <c r="D13350" i="15"/>
  <c r="D13349" i="15"/>
  <c r="D13348" i="15"/>
  <c r="D13347" i="15"/>
  <c r="D13346" i="15"/>
  <c r="D13345" i="15"/>
  <c r="D13344" i="15"/>
  <c r="D13343" i="15"/>
  <c r="D13342" i="15"/>
  <c r="D13341" i="15"/>
  <c r="D13340" i="15"/>
  <c r="D13339" i="15"/>
  <c r="D13338" i="15"/>
  <c r="D13337" i="15"/>
  <c r="D13336" i="15"/>
  <c r="D13335" i="15"/>
  <c r="D13334" i="15"/>
  <c r="D13333" i="15"/>
  <c r="D13332" i="15"/>
  <c r="D13331" i="15"/>
  <c r="D13330" i="15"/>
  <c r="D13329" i="15"/>
  <c r="D13328" i="15"/>
  <c r="D13327" i="15"/>
  <c r="D13326" i="15"/>
  <c r="D13325" i="15"/>
  <c r="D13324" i="15"/>
  <c r="D13323" i="15"/>
  <c r="D13322" i="15"/>
  <c r="D13321" i="15"/>
  <c r="D13320" i="15"/>
  <c r="D13319" i="15"/>
  <c r="D13318" i="15"/>
  <c r="D13317" i="15"/>
  <c r="D13316" i="15"/>
  <c r="D13315" i="15"/>
  <c r="D13314" i="15"/>
  <c r="D13313" i="15"/>
  <c r="D13312" i="15"/>
  <c r="D13311" i="15"/>
  <c r="D13310" i="15"/>
  <c r="D13309" i="15"/>
  <c r="D13308" i="15"/>
  <c r="D13307" i="15"/>
  <c r="D13306" i="15"/>
  <c r="D13305" i="15"/>
  <c r="D13304" i="15"/>
  <c r="D13303" i="15"/>
  <c r="D13302" i="15"/>
  <c r="D13301" i="15"/>
  <c r="D13300" i="15"/>
  <c r="D13299" i="15"/>
  <c r="D13298" i="15"/>
  <c r="D13297" i="15"/>
  <c r="D13296" i="15"/>
  <c r="D13295" i="15"/>
  <c r="D13294" i="15"/>
  <c r="D13293" i="15"/>
  <c r="D13292" i="15"/>
  <c r="D13291" i="15"/>
  <c r="D13290" i="15"/>
  <c r="D13289" i="15"/>
  <c r="D13288" i="15"/>
  <c r="D13287" i="15"/>
  <c r="D13286" i="15"/>
  <c r="D13285" i="15"/>
  <c r="D13284" i="15"/>
  <c r="D13283" i="15"/>
  <c r="D13282" i="15"/>
  <c r="D13281" i="15"/>
  <c r="D13280" i="15"/>
  <c r="D13279" i="15"/>
  <c r="D13278" i="15"/>
  <c r="D13277" i="15"/>
  <c r="D13276" i="15"/>
  <c r="D13275" i="15"/>
  <c r="D13274" i="15"/>
  <c r="D13273" i="15"/>
  <c r="D13272" i="15"/>
  <c r="D13271" i="15"/>
  <c r="D13270" i="15"/>
  <c r="D13269" i="15"/>
  <c r="D13268" i="15"/>
  <c r="D13267" i="15"/>
  <c r="D13266" i="15"/>
  <c r="D13265" i="15"/>
  <c r="D13264" i="15"/>
  <c r="D13263" i="15"/>
  <c r="D13262" i="15"/>
  <c r="D13261" i="15"/>
  <c r="D13260" i="15"/>
  <c r="D13259" i="15"/>
  <c r="D13258" i="15"/>
  <c r="D13257" i="15"/>
  <c r="D13256" i="15"/>
  <c r="D13255" i="15"/>
  <c r="D13254" i="15"/>
  <c r="D13253" i="15"/>
  <c r="D13252" i="15"/>
  <c r="D13251" i="15"/>
  <c r="D13250" i="15"/>
  <c r="D13249" i="15"/>
  <c r="D13248" i="15"/>
  <c r="D13247" i="15"/>
  <c r="D13246" i="15"/>
  <c r="D13245" i="15"/>
  <c r="D13244" i="15"/>
  <c r="D13243" i="15"/>
  <c r="D13242" i="15"/>
  <c r="D13241" i="15"/>
  <c r="D13240" i="15"/>
  <c r="D13239" i="15"/>
  <c r="D13238" i="15"/>
  <c r="D13237" i="15"/>
  <c r="D13236" i="15"/>
  <c r="D13235" i="15"/>
  <c r="D13234" i="15"/>
  <c r="D13233" i="15"/>
  <c r="D13232" i="15"/>
  <c r="D13231" i="15"/>
  <c r="D13230" i="15"/>
  <c r="D13229" i="15"/>
  <c r="D13228" i="15"/>
  <c r="D13227" i="15"/>
  <c r="D13226" i="15"/>
  <c r="D13225" i="15"/>
  <c r="D13224" i="15"/>
  <c r="D13223" i="15"/>
  <c r="D13222" i="15"/>
  <c r="D13221" i="15"/>
  <c r="D13220" i="15"/>
  <c r="D13219" i="15"/>
  <c r="D13218" i="15"/>
  <c r="D13217" i="15"/>
  <c r="D13216" i="15"/>
  <c r="D13215" i="15"/>
  <c r="D13214" i="15"/>
  <c r="D13213" i="15"/>
  <c r="D13212" i="15"/>
  <c r="D13211" i="15"/>
  <c r="D13210" i="15"/>
  <c r="D13209" i="15"/>
  <c r="D13208" i="15"/>
  <c r="D13207" i="15"/>
  <c r="D13206" i="15"/>
  <c r="D13205" i="15"/>
  <c r="D13204" i="15"/>
  <c r="D13203" i="15"/>
  <c r="D13202" i="15"/>
  <c r="D13201" i="15"/>
  <c r="D13200" i="15"/>
  <c r="D13199" i="15"/>
  <c r="D13198" i="15"/>
  <c r="D13197" i="15"/>
  <c r="D13196" i="15"/>
  <c r="D13195" i="15"/>
  <c r="D13194" i="15"/>
  <c r="D13193" i="15"/>
  <c r="D13192" i="15"/>
  <c r="D13191" i="15"/>
  <c r="D13190" i="15"/>
  <c r="D13189" i="15"/>
  <c r="D13188" i="15"/>
  <c r="D13187" i="15"/>
  <c r="D13186" i="15"/>
  <c r="D13185" i="15"/>
  <c r="D13184" i="15"/>
  <c r="D13183" i="15"/>
  <c r="D13182" i="15"/>
  <c r="D13181" i="15"/>
  <c r="D13180" i="15"/>
  <c r="D13179" i="15"/>
  <c r="D13178" i="15"/>
  <c r="D13177" i="15"/>
  <c r="D13176" i="15"/>
  <c r="D13175" i="15"/>
  <c r="D13174" i="15"/>
  <c r="D13173" i="15"/>
  <c r="D13172" i="15"/>
  <c r="D13171" i="15"/>
  <c r="D13170" i="15"/>
  <c r="D13169" i="15"/>
  <c r="D13168" i="15"/>
  <c r="D13167" i="15"/>
  <c r="D13166" i="15"/>
  <c r="D13165" i="15"/>
  <c r="D13164" i="15"/>
  <c r="D13163" i="15"/>
  <c r="D13162" i="15"/>
  <c r="D13161" i="15"/>
  <c r="D13160" i="15"/>
  <c r="D13159" i="15"/>
  <c r="D13158" i="15"/>
  <c r="D13157" i="15"/>
  <c r="D13156" i="15"/>
  <c r="D13155" i="15"/>
  <c r="D13154" i="15"/>
  <c r="D13153" i="15"/>
  <c r="D13152" i="15"/>
  <c r="D13151" i="15"/>
  <c r="D13150" i="15"/>
  <c r="D13149" i="15"/>
  <c r="D13148" i="15"/>
  <c r="D13147" i="15"/>
  <c r="D13146" i="15"/>
  <c r="D13145" i="15"/>
  <c r="D13144" i="15"/>
  <c r="D13143" i="15"/>
  <c r="D13142" i="15"/>
  <c r="D13141" i="15"/>
  <c r="D13140" i="15"/>
  <c r="D13139" i="15"/>
  <c r="D13138" i="15"/>
  <c r="D13137" i="15"/>
  <c r="D13136" i="15"/>
  <c r="D13135" i="15"/>
  <c r="D13134" i="15"/>
  <c r="D13133" i="15"/>
  <c r="D13132" i="15"/>
  <c r="D13131" i="15"/>
  <c r="D13130" i="15"/>
  <c r="D13129" i="15"/>
  <c r="D13128" i="15"/>
  <c r="D13127" i="15"/>
  <c r="D13126" i="15"/>
  <c r="D13125" i="15"/>
  <c r="D13124" i="15"/>
  <c r="D13123" i="15"/>
  <c r="D13122" i="15"/>
  <c r="D13121" i="15"/>
  <c r="D13120" i="15"/>
  <c r="D13119" i="15"/>
  <c r="D13118" i="15"/>
  <c r="D13117" i="15"/>
  <c r="D13116" i="15"/>
  <c r="D13115" i="15"/>
  <c r="D13114" i="15"/>
  <c r="D13113" i="15"/>
  <c r="D13112" i="15"/>
  <c r="D13111" i="15"/>
  <c r="D13110" i="15"/>
  <c r="D13109" i="15"/>
  <c r="D13108" i="15"/>
  <c r="D13107" i="15"/>
  <c r="D13106" i="15"/>
  <c r="D13105" i="15"/>
  <c r="D13104" i="15"/>
  <c r="D13103" i="15"/>
  <c r="D13102" i="15"/>
  <c r="D13101" i="15"/>
  <c r="D13100" i="15"/>
  <c r="D13099" i="15"/>
  <c r="D13098" i="15"/>
  <c r="D13097" i="15"/>
  <c r="D13096" i="15"/>
  <c r="D13095" i="15"/>
  <c r="D13094" i="15"/>
  <c r="D13093" i="15"/>
  <c r="D13092" i="15"/>
  <c r="D13091" i="15"/>
  <c r="D13090" i="15"/>
  <c r="D13089" i="15"/>
  <c r="D13088" i="15"/>
  <c r="D13087" i="15"/>
  <c r="D13086" i="15"/>
  <c r="D13085" i="15"/>
  <c r="D13084" i="15"/>
  <c r="D13083" i="15"/>
  <c r="D13082" i="15"/>
  <c r="D13081" i="15"/>
  <c r="D13080" i="15"/>
  <c r="D13079" i="15"/>
  <c r="D13078" i="15"/>
  <c r="D13077" i="15"/>
  <c r="D13076" i="15"/>
  <c r="D13075" i="15"/>
  <c r="D13074" i="15"/>
  <c r="D13073" i="15"/>
  <c r="D13072" i="15"/>
  <c r="D13071" i="15"/>
  <c r="D13070" i="15"/>
  <c r="D13069" i="15"/>
  <c r="D13068" i="15"/>
  <c r="D13067" i="15"/>
  <c r="D13066" i="15"/>
  <c r="D13065" i="15"/>
  <c r="D13064" i="15"/>
  <c r="D13063" i="15"/>
  <c r="D13062" i="15"/>
  <c r="D13061" i="15"/>
  <c r="D13060" i="15"/>
  <c r="D13059" i="15"/>
  <c r="D13058" i="15"/>
  <c r="D13057" i="15"/>
  <c r="D13056" i="15"/>
  <c r="D13055" i="15"/>
  <c r="D13054" i="15"/>
  <c r="D13053" i="15"/>
  <c r="D13052" i="15"/>
  <c r="D13051" i="15"/>
  <c r="D13050" i="15"/>
  <c r="D13049" i="15"/>
  <c r="D13048" i="15"/>
  <c r="D13047" i="15"/>
  <c r="D13046" i="15"/>
  <c r="D13045" i="15"/>
  <c r="D13044" i="15"/>
  <c r="D13043" i="15"/>
  <c r="D13042" i="15"/>
  <c r="D13041" i="15"/>
  <c r="D13040" i="15"/>
  <c r="D13039" i="15"/>
  <c r="D13038" i="15"/>
  <c r="D13037" i="15"/>
  <c r="D13036" i="15"/>
  <c r="D13035" i="15"/>
  <c r="D13034" i="15"/>
  <c r="D13033" i="15"/>
  <c r="D13032" i="15"/>
  <c r="D13031" i="15"/>
  <c r="D13030" i="15"/>
  <c r="D13029" i="15"/>
  <c r="D13028" i="15"/>
  <c r="D13027" i="15"/>
  <c r="D13026" i="15"/>
  <c r="D13025" i="15"/>
  <c r="D13024" i="15"/>
  <c r="D13023" i="15"/>
  <c r="D13022" i="15"/>
  <c r="D13021" i="15"/>
  <c r="D13020" i="15"/>
  <c r="D13019" i="15"/>
  <c r="D13018" i="15"/>
  <c r="D13017" i="15"/>
  <c r="D13016" i="15"/>
  <c r="D13015" i="15"/>
  <c r="D13014" i="15"/>
  <c r="D13013" i="15"/>
  <c r="D13012" i="15"/>
  <c r="D13011" i="15"/>
  <c r="D13010" i="15"/>
  <c r="D13009" i="15"/>
  <c r="D13008" i="15"/>
  <c r="D13007" i="15"/>
  <c r="D13006" i="15"/>
  <c r="D13005" i="15"/>
  <c r="D13004" i="15"/>
  <c r="D13003" i="15"/>
  <c r="D13002" i="15"/>
  <c r="D13001" i="15"/>
  <c r="D13000" i="15"/>
  <c r="D12999" i="15"/>
  <c r="D12998" i="15"/>
  <c r="D12997" i="15"/>
  <c r="D12996" i="15"/>
  <c r="D12995" i="15"/>
  <c r="D12994" i="15"/>
  <c r="D12993" i="15"/>
  <c r="D12992" i="15"/>
  <c r="D12991" i="15"/>
  <c r="D12990" i="15"/>
  <c r="D12989" i="15"/>
  <c r="D12988" i="15"/>
  <c r="D12987" i="15"/>
  <c r="D12986" i="15"/>
  <c r="D12985" i="15"/>
  <c r="D12984" i="15"/>
  <c r="D12983" i="15"/>
  <c r="D12982" i="15"/>
  <c r="D12981" i="15"/>
  <c r="D12980" i="15"/>
  <c r="D12979" i="15"/>
  <c r="D12978" i="15"/>
  <c r="D12977" i="15"/>
  <c r="D12976" i="15"/>
  <c r="D12975" i="15"/>
  <c r="D12974" i="15"/>
  <c r="D12973" i="15"/>
  <c r="D12972" i="15"/>
  <c r="D12971" i="15"/>
  <c r="D12970" i="15"/>
  <c r="D12969" i="15"/>
  <c r="D12968" i="15"/>
  <c r="D12967" i="15"/>
  <c r="D12966" i="15"/>
  <c r="D12965" i="15"/>
  <c r="D12964" i="15"/>
  <c r="D12963" i="15"/>
  <c r="D12962" i="15"/>
  <c r="D12961" i="15"/>
  <c r="D12960" i="15"/>
  <c r="D12959" i="15"/>
  <c r="D12958" i="15"/>
  <c r="D12957" i="15"/>
  <c r="D12956" i="15"/>
  <c r="D12955" i="15"/>
  <c r="D12954" i="15"/>
  <c r="D12953" i="15"/>
  <c r="D12952" i="15"/>
  <c r="D12951" i="15"/>
  <c r="D12950" i="15"/>
  <c r="D12949" i="15"/>
  <c r="D12948" i="15"/>
  <c r="D12947" i="15"/>
  <c r="D12946" i="15"/>
  <c r="D12945" i="15"/>
  <c r="D12944" i="15"/>
  <c r="D12943" i="15"/>
  <c r="D12942" i="15"/>
  <c r="D12941" i="15"/>
  <c r="D12940" i="15"/>
  <c r="D12939" i="15"/>
  <c r="D12938" i="15"/>
  <c r="D12937" i="15"/>
  <c r="D12936" i="15"/>
  <c r="D12935" i="15"/>
  <c r="D12934" i="15"/>
  <c r="D12933" i="15"/>
  <c r="D12932" i="15"/>
  <c r="D12931" i="15"/>
  <c r="D12930" i="15"/>
  <c r="D12929" i="15"/>
  <c r="D12928" i="15"/>
  <c r="D12927" i="15"/>
  <c r="D12926" i="15"/>
  <c r="D12925" i="15"/>
  <c r="D12924" i="15"/>
  <c r="D12923" i="15"/>
  <c r="D12922" i="15"/>
  <c r="D12921" i="15"/>
  <c r="D12920" i="15"/>
  <c r="D12919" i="15"/>
  <c r="D12918" i="15"/>
  <c r="D12917" i="15"/>
  <c r="D12916" i="15"/>
  <c r="D12915" i="15"/>
  <c r="D12914" i="15"/>
  <c r="D12913" i="15"/>
  <c r="D12912" i="15"/>
  <c r="D12911" i="15"/>
  <c r="D12910" i="15"/>
  <c r="D12909" i="15"/>
  <c r="D12908" i="15"/>
  <c r="D12907" i="15"/>
  <c r="D12906" i="15"/>
  <c r="D12905" i="15"/>
  <c r="D12904" i="15"/>
  <c r="D12903" i="15"/>
  <c r="D12902" i="15"/>
  <c r="D12901" i="15"/>
  <c r="D12900" i="15"/>
  <c r="D12899" i="15"/>
  <c r="D12898" i="15"/>
  <c r="D12897" i="15"/>
  <c r="D12896" i="15"/>
  <c r="D12895" i="15"/>
  <c r="D12894" i="15"/>
  <c r="D12893" i="15"/>
  <c r="D12892" i="15"/>
  <c r="D12891" i="15"/>
  <c r="D12890" i="15"/>
  <c r="D12889" i="15"/>
  <c r="D12888" i="15"/>
  <c r="D12887" i="15"/>
  <c r="D12886" i="15"/>
  <c r="D12885" i="15"/>
  <c r="D12884" i="15"/>
  <c r="D12883" i="15"/>
  <c r="D12882" i="15"/>
  <c r="D12881" i="15"/>
  <c r="D12880" i="15"/>
  <c r="D12879" i="15"/>
  <c r="D12878" i="15"/>
  <c r="D12877" i="15"/>
  <c r="D12876" i="15"/>
  <c r="D12875" i="15"/>
  <c r="D12874" i="15"/>
  <c r="D12873" i="15"/>
  <c r="D12872" i="15"/>
  <c r="D12871" i="15"/>
  <c r="D12870" i="15"/>
  <c r="D12869" i="15"/>
  <c r="D12868" i="15"/>
  <c r="D12867" i="15"/>
  <c r="D12866" i="15"/>
  <c r="D12865" i="15"/>
  <c r="D12864" i="15"/>
  <c r="D12863" i="15"/>
  <c r="D12862" i="15"/>
  <c r="D12861" i="15"/>
  <c r="D12860" i="15"/>
  <c r="D12859" i="15"/>
  <c r="D12858" i="15"/>
  <c r="D12857" i="15"/>
  <c r="D12856" i="15"/>
  <c r="D12855" i="15"/>
  <c r="D12854" i="15"/>
  <c r="D12853" i="15"/>
  <c r="D12852" i="15"/>
  <c r="D12851" i="15"/>
  <c r="D12850" i="15"/>
  <c r="D12849" i="15"/>
  <c r="D12848" i="15"/>
  <c r="D12847" i="15"/>
  <c r="D12846" i="15"/>
  <c r="D12845" i="15"/>
  <c r="D12844" i="15"/>
  <c r="D12843" i="15"/>
  <c r="D12842" i="15"/>
  <c r="D12841" i="15"/>
  <c r="D12840" i="15"/>
  <c r="D12839" i="15"/>
  <c r="D12838" i="15"/>
  <c r="D12837" i="15"/>
  <c r="D12836" i="15"/>
  <c r="D12835" i="15"/>
  <c r="D12834" i="15"/>
  <c r="D12833" i="15"/>
  <c r="D12832" i="15"/>
  <c r="D12831" i="15"/>
  <c r="D12830" i="15"/>
  <c r="D12829" i="15"/>
  <c r="D12828" i="15"/>
  <c r="D12827" i="15"/>
  <c r="D12826" i="15"/>
  <c r="D12825" i="15"/>
  <c r="D12824" i="15"/>
  <c r="D12823" i="15"/>
  <c r="D12822" i="15"/>
  <c r="D12821" i="15"/>
  <c r="D12820" i="15"/>
  <c r="D12819" i="15"/>
  <c r="D12818" i="15"/>
  <c r="D12817" i="15"/>
  <c r="D12816" i="15"/>
  <c r="D12815" i="15"/>
  <c r="D12814" i="15"/>
  <c r="D12813" i="15"/>
  <c r="D12812" i="15"/>
  <c r="D12811" i="15"/>
  <c r="D12810" i="15"/>
  <c r="D12809" i="15"/>
  <c r="D12808" i="15"/>
  <c r="D12807" i="15"/>
  <c r="D12806" i="15"/>
  <c r="D12805" i="15"/>
  <c r="D12804" i="15"/>
  <c r="D12803" i="15"/>
  <c r="D12802" i="15"/>
  <c r="D12801" i="15"/>
  <c r="D12800" i="15"/>
  <c r="D12799" i="15"/>
  <c r="D12798" i="15"/>
  <c r="D12797" i="15"/>
  <c r="D12796" i="15"/>
  <c r="D12795" i="15"/>
  <c r="D12794" i="15"/>
  <c r="D12793" i="15"/>
  <c r="D12792" i="15"/>
  <c r="D12791" i="15"/>
  <c r="D12790" i="15"/>
  <c r="D12789" i="15"/>
  <c r="D12788" i="15"/>
  <c r="D12787" i="15"/>
  <c r="D12786" i="15"/>
  <c r="D12785" i="15"/>
  <c r="D12784" i="15"/>
  <c r="D12783" i="15"/>
  <c r="D12782" i="15"/>
  <c r="D12781" i="15"/>
  <c r="D12780" i="15"/>
  <c r="D12779" i="15"/>
  <c r="D12778" i="15"/>
  <c r="D12777" i="15"/>
  <c r="D12776" i="15"/>
  <c r="D12775" i="15"/>
  <c r="D12774" i="15"/>
  <c r="D12773" i="15"/>
  <c r="D12772" i="15"/>
  <c r="D12771" i="15"/>
  <c r="D12770" i="15"/>
  <c r="D12769" i="15"/>
  <c r="D12768" i="15"/>
  <c r="D12767" i="15"/>
  <c r="D12766" i="15"/>
  <c r="D12765" i="15"/>
  <c r="D12764" i="15"/>
  <c r="D12763" i="15"/>
  <c r="D12762" i="15"/>
  <c r="D12761" i="15"/>
  <c r="D12760" i="15"/>
  <c r="D12759" i="15"/>
  <c r="D12758" i="15"/>
  <c r="D12757" i="15"/>
  <c r="D12756" i="15"/>
  <c r="D12755" i="15"/>
  <c r="D12754" i="15"/>
  <c r="D12753" i="15"/>
  <c r="D12752" i="15"/>
  <c r="D12751" i="15"/>
  <c r="D12750" i="15"/>
  <c r="D12749" i="15"/>
  <c r="D12748" i="15"/>
  <c r="D12747" i="15"/>
  <c r="D12746" i="15"/>
  <c r="D12745" i="15"/>
  <c r="D12744" i="15"/>
  <c r="D12743" i="15"/>
  <c r="D12742" i="15"/>
  <c r="D12741" i="15"/>
  <c r="D12740" i="15"/>
  <c r="D12739" i="15"/>
  <c r="D12738" i="15"/>
  <c r="D12737" i="15"/>
  <c r="D12736" i="15"/>
  <c r="D12735" i="15"/>
  <c r="D12734" i="15"/>
  <c r="D12733" i="15"/>
  <c r="D12732" i="15"/>
  <c r="D12731" i="15"/>
  <c r="D12730" i="15"/>
  <c r="D12729" i="15"/>
  <c r="D12728" i="15"/>
  <c r="D12727" i="15"/>
  <c r="D12726" i="15"/>
  <c r="D12725" i="15"/>
  <c r="D12724" i="15"/>
  <c r="D12723" i="15"/>
  <c r="D12722" i="15"/>
  <c r="D12721" i="15"/>
  <c r="D12720" i="15"/>
  <c r="D12719" i="15"/>
  <c r="D12718" i="15"/>
  <c r="D12717" i="15"/>
  <c r="D12716" i="15"/>
  <c r="D12715" i="15"/>
  <c r="D12714" i="15"/>
  <c r="D12713" i="15"/>
  <c r="D12712" i="15"/>
  <c r="D12711" i="15"/>
  <c r="D12710" i="15"/>
  <c r="D12709" i="15"/>
  <c r="D12708" i="15"/>
  <c r="D12707" i="15"/>
  <c r="D12706" i="15"/>
  <c r="D12705" i="15"/>
  <c r="D12704" i="15"/>
  <c r="D12703" i="15"/>
  <c r="D12702" i="15"/>
  <c r="D12701" i="15"/>
  <c r="D12700" i="15"/>
  <c r="D12699" i="15"/>
  <c r="D12698" i="15"/>
  <c r="D12697" i="15"/>
  <c r="D12696" i="15"/>
  <c r="D12695" i="15"/>
  <c r="D12694" i="15"/>
  <c r="D12693" i="15"/>
  <c r="D12692" i="15"/>
  <c r="D12691" i="15"/>
  <c r="D12690" i="15"/>
  <c r="D12689" i="15"/>
  <c r="D12688" i="15"/>
  <c r="D12687" i="15"/>
  <c r="D12686" i="15"/>
  <c r="D12685" i="15"/>
  <c r="D12684" i="15"/>
  <c r="D12683" i="15"/>
  <c r="D12682" i="15"/>
  <c r="D12681" i="15"/>
  <c r="D12680" i="15"/>
  <c r="D12679" i="15"/>
  <c r="D12678" i="15"/>
  <c r="D12677" i="15"/>
  <c r="D12676" i="15"/>
  <c r="D12675" i="15"/>
  <c r="D12674" i="15"/>
  <c r="D12673" i="15"/>
  <c r="D12672" i="15"/>
  <c r="D12671" i="15"/>
  <c r="D12670" i="15"/>
  <c r="D12669" i="15"/>
  <c r="D12668" i="15"/>
  <c r="D12667" i="15"/>
  <c r="D12666" i="15"/>
  <c r="D12665" i="15"/>
  <c r="D12664" i="15"/>
  <c r="D12663" i="15"/>
  <c r="D12662" i="15"/>
  <c r="D12661" i="15"/>
  <c r="D12660" i="15"/>
  <c r="D12659" i="15"/>
  <c r="D12658" i="15"/>
  <c r="D12657" i="15"/>
  <c r="D12656" i="15"/>
  <c r="D12655" i="15"/>
  <c r="D12654" i="15"/>
  <c r="D12653" i="15"/>
  <c r="D12652" i="15"/>
  <c r="D12651" i="15"/>
  <c r="D12650" i="15"/>
  <c r="D12649" i="15"/>
  <c r="D12648" i="15"/>
  <c r="D12647" i="15"/>
  <c r="D12646" i="15"/>
  <c r="D12645" i="15"/>
  <c r="D12644" i="15"/>
  <c r="D12643" i="15"/>
  <c r="D12642" i="15"/>
  <c r="D12641" i="15"/>
  <c r="D12640" i="15"/>
  <c r="D12639" i="15"/>
  <c r="D12638" i="15"/>
  <c r="D12637" i="15"/>
  <c r="D12636" i="15"/>
  <c r="D12635" i="15"/>
  <c r="D12634" i="15"/>
  <c r="D12633" i="15"/>
  <c r="D12632" i="15"/>
  <c r="D12631" i="15"/>
  <c r="D12630" i="15"/>
  <c r="D12629" i="15"/>
  <c r="D12628" i="15"/>
  <c r="D12627" i="15"/>
  <c r="D12626" i="15"/>
  <c r="D12625" i="15"/>
  <c r="D12624" i="15"/>
  <c r="D12623" i="15"/>
  <c r="D12622" i="15"/>
  <c r="D12621" i="15"/>
  <c r="D12620" i="15"/>
  <c r="D12619" i="15"/>
  <c r="D12618" i="15"/>
  <c r="D12617" i="15"/>
  <c r="D12616" i="15"/>
  <c r="D12615" i="15"/>
  <c r="D12614" i="15"/>
  <c r="D12613" i="15"/>
  <c r="D12612" i="15"/>
  <c r="D12611" i="15"/>
  <c r="D12610" i="15"/>
  <c r="D12609" i="15"/>
  <c r="D12608" i="15"/>
  <c r="D12607" i="15"/>
  <c r="D12606" i="15"/>
  <c r="D12605" i="15"/>
  <c r="D12604" i="15"/>
  <c r="D12603" i="15"/>
  <c r="D12602" i="15"/>
  <c r="D12601" i="15"/>
  <c r="D12600" i="15"/>
  <c r="D12599" i="15"/>
  <c r="D12598" i="15"/>
  <c r="D12597" i="15"/>
  <c r="D12596" i="15"/>
  <c r="D12595" i="15"/>
  <c r="D12594" i="15"/>
  <c r="D12593" i="15"/>
  <c r="D12592" i="15"/>
  <c r="D12591" i="15"/>
  <c r="D12590" i="15"/>
  <c r="D12589" i="15"/>
  <c r="D12588" i="15"/>
  <c r="D12587" i="15"/>
  <c r="D12586" i="15"/>
  <c r="D12585" i="15"/>
  <c r="D12584" i="15"/>
  <c r="D12583" i="15"/>
  <c r="D12582" i="15"/>
  <c r="D12581" i="15"/>
  <c r="D12580" i="15"/>
  <c r="D12579" i="15"/>
  <c r="D12578" i="15"/>
  <c r="D12577" i="15"/>
  <c r="D12576" i="15"/>
  <c r="D12575" i="15"/>
  <c r="D12574" i="15"/>
  <c r="D12573" i="15"/>
  <c r="D12572" i="15"/>
  <c r="D12571" i="15"/>
  <c r="D12570" i="15"/>
  <c r="D12569" i="15"/>
  <c r="D12568" i="15"/>
  <c r="D12567" i="15"/>
  <c r="D12566" i="15"/>
  <c r="D12565" i="15"/>
  <c r="D12564" i="15"/>
  <c r="D12563" i="15"/>
  <c r="D12562" i="15"/>
  <c r="D12561" i="15"/>
  <c r="D12560" i="15"/>
  <c r="D12559" i="15"/>
  <c r="D12558" i="15"/>
  <c r="D12557" i="15"/>
  <c r="D12556" i="15"/>
  <c r="D12555" i="15"/>
  <c r="D12554" i="15"/>
  <c r="D12553" i="15"/>
  <c r="D12552" i="15"/>
  <c r="D12551" i="15"/>
  <c r="D12550" i="15"/>
  <c r="D12549" i="15"/>
  <c r="D12548" i="15"/>
  <c r="D12547" i="15"/>
  <c r="D12546" i="15"/>
  <c r="D12545" i="15"/>
  <c r="D12544" i="15"/>
  <c r="D12543" i="15"/>
  <c r="D12542" i="15"/>
  <c r="D12541" i="15"/>
  <c r="D12540" i="15"/>
  <c r="D12539" i="15"/>
  <c r="D12538" i="15"/>
  <c r="D12537" i="15"/>
  <c r="D12536" i="15"/>
  <c r="D12535" i="15"/>
  <c r="D12534" i="15"/>
  <c r="D12533" i="15"/>
  <c r="D12532" i="15"/>
  <c r="D12531" i="15"/>
  <c r="D12530" i="15"/>
  <c r="D12529" i="15"/>
  <c r="D12528" i="15"/>
  <c r="D12527" i="15"/>
  <c r="D12526" i="15"/>
  <c r="D12525" i="15"/>
  <c r="D12524" i="15"/>
  <c r="D12523" i="15"/>
  <c r="D12522" i="15"/>
  <c r="D12521" i="15"/>
  <c r="D12520" i="15"/>
  <c r="D12519" i="15"/>
  <c r="D12518" i="15"/>
  <c r="D12517" i="15"/>
  <c r="D12516" i="15"/>
  <c r="D12515" i="15"/>
  <c r="D12514" i="15"/>
  <c r="D12513" i="15"/>
  <c r="D12512" i="15"/>
  <c r="D12511" i="15"/>
  <c r="D12510" i="15"/>
  <c r="D12509" i="15"/>
  <c r="D12508" i="15"/>
  <c r="D12507" i="15"/>
  <c r="D12506" i="15"/>
  <c r="D12505" i="15"/>
  <c r="D12504" i="15"/>
  <c r="D12503" i="15"/>
  <c r="D12502" i="15"/>
  <c r="D12501" i="15"/>
  <c r="D12500" i="15"/>
  <c r="D12499" i="15"/>
  <c r="D12498" i="15"/>
  <c r="D12497" i="15"/>
  <c r="D12496" i="15"/>
  <c r="D12495" i="15"/>
  <c r="D12494" i="15"/>
  <c r="D12493" i="15"/>
  <c r="D12492" i="15"/>
  <c r="D12491" i="15"/>
  <c r="D12490" i="15"/>
  <c r="D12489" i="15"/>
  <c r="D12488" i="15"/>
  <c r="D12487" i="15"/>
  <c r="D12486" i="15"/>
  <c r="D12485" i="15"/>
  <c r="D12484" i="15"/>
  <c r="D12483" i="15"/>
  <c r="D12482" i="15"/>
  <c r="D12481" i="15"/>
  <c r="D12480" i="15"/>
  <c r="D12479" i="15"/>
  <c r="D12478" i="15"/>
  <c r="D12477" i="15"/>
  <c r="D12476" i="15"/>
  <c r="D12475" i="15"/>
  <c r="D12474" i="15"/>
  <c r="D12473" i="15"/>
  <c r="D12472" i="15"/>
  <c r="D12471" i="15"/>
  <c r="D12470" i="15"/>
  <c r="D12469" i="15"/>
  <c r="D12468" i="15"/>
  <c r="D12467" i="15"/>
  <c r="D12466" i="15"/>
  <c r="D12465" i="15"/>
  <c r="D12464" i="15"/>
  <c r="D12463" i="15"/>
  <c r="D12462" i="15"/>
  <c r="D12461" i="15"/>
  <c r="D12460" i="15"/>
  <c r="D12459" i="15"/>
  <c r="D12458" i="15"/>
  <c r="D12457" i="15"/>
  <c r="D12456" i="15"/>
  <c r="D12455" i="15"/>
  <c r="D12454" i="15"/>
  <c r="D12453" i="15"/>
  <c r="D12452" i="15"/>
  <c r="D12451" i="15"/>
  <c r="D12450" i="15"/>
  <c r="D12449" i="15"/>
  <c r="D12448" i="15"/>
  <c r="D12447" i="15"/>
  <c r="D12446" i="15"/>
  <c r="D12445" i="15"/>
  <c r="D12444" i="15"/>
  <c r="D12443" i="15"/>
  <c r="D12442" i="15"/>
  <c r="D12441" i="15"/>
  <c r="D12440" i="15"/>
  <c r="D12439" i="15"/>
  <c r="D12438" i="15"/>
  <c r="D12437" i="15"/>
  <c r="D12436" i="15"/>
  <c r="D12435" i="15"/>
  <c r="D12434" i="15"/>
  <c r="D12433" i="15"/>
  <c r="D12432" i="15"/>
  <c r="D12431" i="15"/>
  <c r="D12430" i="15"/>
  <c r="D12429" i="15"/>
  <c r="D12428" i="15"/>
  <c r="D12427" i="15"/>
  <c r="D12426" i="15"/>
  <c r="D12425" i="15"/>
  <c r="D12424" i="15"/>
  <c r="D12423" i="15"/>
  <c r="D12422" i="15"/>
  <c r="D12421" i="15"/>
  <c r="D12420" i="15"/>
  <c r="D12419" i="15"/>
  <c r="D12418" i="15"/>
  <c r="D12417" i="15"/>
  <c r="D12416" i="15"/>
  <c r="D12415" i="15"/>
  <c r="D12414" i="15"/>
  <c r="D12413" i="15"/>
  <c r="D12412" i="15"/>
  <c r="D12411" i="15"/>
  <c r="D12410" i="15"/>
  <c r="D12409" i="15"/>
  <c r="D12408" i="15"/>
  <c r="D12407" i="15"/>
  <c r="D12406" i="15"/>
  <c r="D12405" i="15"/>
  <c r="D12404" i="15"/>
  <c r="D12403" i="15"/>
  <c r="D12402" i="15"/>
  <c r="D12401" i="15"/>
  <c r="D12400" i="15"/>
  <c r="D12399" i="15"/>
  <c r="D12398" i="15"/>
  <c r="D12397" i="15"/>
  <c r="D12396" i="15"/>
  <c r="D12395" i="15"/>
  <c r="D12394" i="15"/>
  <c r="D12393" i="15"/>
  <c r="D12392" i="15"/>
  <c r="D12391" i="15"/>
  <c r="D12390" i="15"/>
  <c r="D12389" i="15"/>
  <c r="D12388" i="15"/>
  <c r="D12387" i="15"/>
  <c r="D12386" i="15"/>
  <c r="D12385" i="15"/>
  <c r="D12384" i="15"/>
  <c r="D12383" i="15"/>
  <c r="D12382" i="15"/>
  <c r="D12381" i="15"/>
  <c r="D12380" i="15"/>
  <c r="D12379" i="15"/>
  <c r="D12378" i="15"/>
  <c r="D12377" i="15"/>
  <c r="D12376" i="15"/>
  <c r="D12375" i="15"/>
  <c r="D12374" i="15"/>
  <c r="D12373" i="15"/>
  <c r="D12372" i="15"/>
  <c r="D12371" i="15"/>
  <c r="D12370" i="15"/>
  <c r="D12369" i="15"/>
  <c r="D12368" i="15"/>
  <c r="D12367" i="15"/>
  <c r="D12366" i="15"/>
  <c r="D12365" i="15"/>
  <c r="D12364" i="15"/>
  <c r="D12363" i="15"/>
  <c r="D12362" i="15"/>
  <c r="D12361" i="15"/>
  <c r="D12360" i="15"/>
  <c r="D12359" i="15"/>
  <c r="D12358" i="15"/>
  <c r="D12357" i="15"/>
  <c r="D12356" i="15"/>
  <c r="D12355" i="15"/>
  <c r="D12354" i="15"/>
  <c r="D12353" i="15"/>
  <c r="D12352" i="15"/>
  <c r="D12351" i="15"/>
  <c r="D12350" i="15"/>
  <c r="D12349" i="15"/>
  <c r="D12348" i="15"/>
  <c r="D12347" i="15"/>
  <c r="D12346" i="15"/>
  <c r="D12345" i="15"/>
  <c r="D12344" i="15"/>
  <c r="D12343" i="15"/>
  <c r="D12342" i="15"/>
  <c r="D12341" i="15"/>
  <c r="D12340" i="15"/>
  <c r="D12339" i="15"/>
  <c r="D12338" i="15"/>
  <c r="D12337" i="15"/>
  <c r="D12336" i="15"/>
  <c r="D12335" i="15"/>
  <c r="D12334" i="15"/>
  <c r="D12333" i="15"/>
  <c r="D12332" i="15"/>
  <c r="D12331" i="15"/>
  <c r="D12330" i="15"/>
  <c r="D12329" i="15"/>
  <c r="D12328" i="15"/>
  <c r="D12327" i="15"/>
  <c r="D12326" i="15"/>
  <c r="D12325" i="15"/>
  <c r="D12324" i="15"/>
  <c r="D12323" i="15"/>
  <c r="D12322" i="15"/>
  <c r="D12321" i="15"/>
  <c r="D12320" i="15"/>
  <c r="D12319" i="15"/>
  <c r="D12318" i="15"/>
  <c r="D12317" i="15"/>
  <c r="D12316" i="15"/>
  <c r="D12315" i="15"/>
  <c r="D12314" i="15"/>
  <c r="D12313" i="15"/>
  <c r="D12312" i="15"/>
  <c r="D12311" i="15"/>
  <c r="D12310" i="15"/>
  <c r="D12309" i="15"/>
  <c r="D12308" i="15"/>
  <c r="D12307" i="15"/>
  <c r="D12306" i="15"/>
  <c r="D12305" i="15"/>
  <c r="D12304" i="15"/>
  <c r="D12303" i="15"/>
  <c r="D12302" i="15"/>
  <c r="D12301" i="15"/>
  <c r="D12300" i="15"/>
  <c r="D12299" i="15"/>
  <c r="D12298" i="15"/>
  <c r="D12297" i="15"/>
  <c r="D12296" i="15"/>
  <c r="D12295" i="15"/>
  <c r="D12294" i="15"/>
  <c r="D12293" i="15"/>
  <c r="D12292" i="15"/>
  <c r="D12291" i="15"/>
  <c r="D12290" i="15"/>
  <c r="D12289" i="15"/>
  <c r="D12288" i="15"/>
  <c r="D12287" i="15"/>
  <c r="D12286" i="15"/>
  <c r="D12285" i="15"/>
  <c r="D12284" i="15"/>
  <c r="D12283" i="15"/>
  <c r="D12282" i="15"/>
  <c r="D12281" i="15"/>
  <c r="D12280" i="15"/>
  <c r="D12279" i="15"/>
  <c r="D12278" i="15"/>
  <c r="D12277" i="15"/>
  <c r="D12276" i="15"/>
  <c r="D12275" i="15"/>
  <c r="D12274" i="15"/>
  <c r="D12273" i="15"/>
  <c r="D12272" i="15"/>
  <c r="D12271" i="15"/>
  <c r="D12270" i="15"/>
  <c r="D12269" i="15"/>
  <c r="D12268" i="15"/>
  <c r="D12267" i="15"/>
  <c r="D12266" i="15"/>
  <c r="D12265" i="15"/>
  <c r="D12264" i="15"/>
  <c r="D12263" i="15"/>
  <c r="D12262" i="15"/>
  <c r="D12261" i="15"/>
  <c r="D12260" i="15"/>
  <c r="D12259" i="15"/>
  <c r="D12258" i="15"/>
  <c r="D12257" i="15"/>
  <c r="D12256" i="15"/>
  <c r="D12255" i="15"/>
  <c r="D12254" i="15"/>
  <c r="D12253" i="15"/>
  <c r="D12252" i="15"/>
  <c r="D12251" i="15"/>
  <c r="D12250" i="15"/>
  <c r="D12249" i="15"/>
  <c r="D12248" i="15"/>
  <c r="D12247" i="15"/>
  <c r="D12246" i="15"/>
  <c r="D12245" i="15"/>
  <c r="D12244" i="15"/>
  <c r="D12243" i="15"/>
  <c r="D12242" i="15"/>
  <c r="D12241" i="15"/>
  <c r="D12240" i="15"/>
  <c r="D12239" i="15"/>
  <c r="D12238" i="15"/>
  <c r="D12237" i="15"/>
  <c r="D12236" i="15"/>
  <c r="D12235" i="15"/>
  <c r="D12234" i="15"/>
  <c r="D12233" i="15"/>
  <c r="D12232" i="15"/>
  <c r="D12231" i="15"/>
  <c r="D12230" i="15"/>
  <c r="D12229" i="15"/>
  <c r="D12228" i="15"/>
  <c r="D12227" i="15"/>
  <c r="D12226" i="15"/>
  <c r="D12225" i="15"/>
  <c r="D12224" i="15"/>
  <c r="D12223" i="15"/>
  <c r="D12222" i="15"/>
  <c r="D12221" i="15"/>
  <c r="D12220" i="15"/>
  <c r="D12219" i="15"/>
  <c r="D12218" i="15"/>
  <c r="D12217" i="15"/>
  <c r="D12216" i="15"/>
  <c r="D12215" i="15"/>
  <c r="D12214" i="15"/>
  <c r="D12213" i="15"/>
  <c r="D12212" i="15"/>
  <c r="D12211" i="15"/>
  <c r="D12210" i="15"/>
  <c r="D12209" i="15"/>
  <c r="D12208" i="15"/>
  <c r="D12207" i="15"/>
  <c r="D12206" i="15"/>
  <c r="D12205" i="15"/>
  <c r="D12204" i="15"/>
  <c r="D12203" i="15"/>
  <c r="D12202" i="15"/>
  <c r="D12201" i="15"/>
  <c r="D12200" i="15"/>
  <c r="D12199" i="15"/>
  <c r="D12198" i="15"/>
  <c r="D12197" i="15"/>
  <c r="D12196" i="15"/>
  <c r="D12195" i="15"/>
  <c r="D12194" i="15"/>
  <c r="D12193" i="15"/>
  <c r="D12192" i="15"/>
  <c r="D12191" i="15"/>
  <c r="D12190" i="15"/>
  <c r="D12189" i="15"/>
  <c r="D12188" i="15"/>
  <c r="D12187" i="15"/>
  <c r="D12186" i="15"/>
  <c r="D12185" i="15"/>
  <c r="D12184" i="15"/>
  <c r="D12183" i="15"/>
  <c r="D12182" i="15"/>
  <c r="D12181" i="15"/>
  <c r="D12180" i="15"/>
  <c r="D12179" i="15"/>
  <c r="D12178" i="15"/>
  <c r="D12177" i="15"/>
  <c r="D12176" i="15"/>
  <c r="D12175" i="15"/>
  <c r="D12174" i="15"/>
  <c r="D12173" i="15"/>
  <c r="D12172" i="15"/>
  <c r="D12171" i="15"/>
  <c r="D12170" i="15"/>
  <c r="D12169" i="15"/>
  <c r="D12168" i="15"/>
  <c r="D12167" i="15"/>
  <c r="D12166" i="15"/>
  <c r="D12165" i="15"/>
  <c r="D12164" i="15"/>
  <c r="D12163" i="15"/>
  <c r="D12162" i="15"/>
  <c r="D12161" i="15"/>
  <c r="D12160" i="15"/>
  <c r="D12159" i="15"/>
  <c r="D12158" i="15"/>
  <c r="D12157" i="15"/>
  <c r="D12156" i="15"/>
  <c r="D12155" i="15"/>
  <c r="D12154" i="15"/>
  <c r="D12153" i="15"/>
  <c r="D12152" i="15"/>
  <c r="D12151" i="15"/>
  <c r="D12150" i="15"/>
  <c r="D12149" i="15"/>
  <c r="D12148" i="15"/>
  <c r="D12147" i="15"/>
  <c r="D12146" i="15"/>
  <c r="D12145" i="15"/>
  <c r="D12144" i="15"/>
  <c r="D12143" i="15"/>
  <c r="D12142" i="15"/>
  <c r="D12141" i="15"/>
  <c r="D12140" i="15"/>
  <c r="D12139" i="15"/>
  <c r="D12138" i="15"/>
  <c r="D12137" i="15"/>
  <c r="D12136" i="15"/>
  <c r="D12135" i="15"/>
  <c r="D12134" i="15"/>
  <c r="D12133" i="15"/>
  <c r="D12132" i="15"/>
  <c r="D12131" i="15"/>
  <c r="D12130" i="15"/>
  <c r="D12129" i="15"/>
  <c r="D12128" i="15"/>
  <c r="D12127" i="15"/>
  <c r="D12126" i="15"/>
  <c r="D12125" i="15"/>
  <c r="D12124" i="15"/>
  <c r="D12123" i="15"/>
  <c r="D12122" i="15"/>
  <c r="D12121" i="15"/>
  <c r="D12120" i="15"/>
  <c r="D12119" i="15"/>
  <c r="D12118" i="15"/>
  <c r="D12117" i="15"/>
  <c r="D12116" i="15"/>
  <c r="D12115" i="15"/>
  <c r="D12114" i="15"/>
  <c r="D12113" i="15"/>
  <c r="D12112" i="15"/>
  <c r="D12111" i="15"/>
  <c r="D12110" i="15"/>
  <c r="D12109" i="15"/>
  <c r="D12108" i="15"/>
  <c r="D12107" i="15"/>
  <c r="D12106" i="15"/>
  <c r="D12105" i="15"/>
  <c r="D12104" i="15"/>
  <c r="D12103" i="15"/>
  <c r="D12102" i="15"/>
  <c r="D12101" i="15"/>
  <c r="D12100" i="15"/>
  <c r="D12099" i="15"/>
  <c r="D12098" i="15"/>
  <c r="D12097" i="15"/>
  <c r="D12096" i="15"/>
  <c r="D12095" i="15"/>
  <c r="D12094" i="15"/>
  <c r="D12093" i="15"/>
  <c r="D12092" i="15"/>
  <c r="D12091" i="15"/>
  <c r="D12090" i="15"/>
  <c r="D12089" i="15"/>
  <c r="D12088" i="15"/>
  <c r="D12087" i="15"/>
  <c r="D12086" i="15"/>
  <c r="D12085" i="15"/>
  <c r="D12084" i="15"/>
  <c r="D12083" i="15"/>
  <c r="D12082" i="15"/>
  <c r="D12081" i="15"/>
  <c r="D12080" i="15"/>
  <c r="D12079" i="15"/>
  <c r="D12078" i="15"/>
  <c r="D12077" i="15"/>
  <c r="D12076" i="15"/>
  <c r="D12075" i="15"/>
  <c r="D12074" i="15"/>
  <c r="D12073" i="15"/>
  <c r="D12072" i="15"/>
  <c r="D12071" i="15"/>
  <c r="D12070" i="15"/>
  <c r="D12069" i="15"/>
  <c r="D12068" i="15"/>
  <c r="D12067" i="15"/>
  <c r="D12066" i="15"/>
  <c r="D12065" i="15"/>
  <c r="D12064" i="15"/>
  <c r="D12063" i="15"/>
  <c r="D12062" i="15"/>
  <c r="D12061" i="15"/>
  <c r="D12060" i="15"/>
  <c r="D12059" i="15"/>
  <c r="D12058" i="15"/>
  <c r="D12057" i="15"/>
  <c r="D12056" i="15"/>
  <c r="D12055" i="15"/>
  <c r="D12054" i="15"/>
  <c r="D12053" i="15"/>
  <c r="D12052" i="15"/>
  <c r="D12051" i="15"/>
  <c r="D12050" i="15"/>
  <c r="D12049" i="15"/>
  <c r="D12048" i="15"/>
  <c r="D12047" i="15"/>
  <c r="D12046" i="15"/>
  <c r="D12045" i="15"/>
  <c r="D12044" i="15"/>
  <c r="D12043" i="15"/>
  <c r="D12042" i="15"/>
  <c r="D12041" i="15"/>
  <c r="D12040" i="15"/>
  <c r="D12039" i="15"/>
  <c r="D12038" i="15"/>
  <c r="D12037" i="15"/>
  <c r="D12036" i="15"/>
  <c r="D12035" i="15"/>
  <c r="D12034" i="15"/>
  <c r="D12033" i="15"/>
  <c r="D12032" i="15"/>
  <c r="D12031" i="15"/>
  <c r="D12030" i="15"/>
  <c r="D12029" i="15"/>
  <c r="D12028" i="15"/>
  <c r="D12027" i="15"/>
  <c r="D12026" i="15"/>
  <c r="D12025" i="15"/>
  <c r="D12024" i="15"/>
  <c r="D12023" i="15"/>
  <c r="D12022" i="15"/>
  <c r="D12021" i="15"/>
  <c r="D12020" i="15"/>
  <c r="D12019" i="15"/>
  <c r="D12018" i="15"/>
  <c r="D12017" i="15"/>
  <c r="D12016" i="15"/>
  <c r="D12015" i="15"/>
  <c r="D12014" i="15"/>
  <c r="D12013" i="15"/>
  <c r="D12012" i="15"/>
  <c r="D12011" i="15"/>
  <c r="D12010" i="15"/>
  <c r="D12009" i="15"/>
  <c r="D12008" i="15"/>
  <c r="D12007" i="15"/>
  <c r="D12006" i="15"/>
  <c r="D12005" i="15"/>
  <c r="D12004" i="15"/>
  <c r="D12003" i="15"/>
  <c r="D12002" i="15"/>
  <c r="D12001" i="15"/>
  <c r="D12000" i="15"/>
  <c r="D11999" i="15"/>
  <c r="D11998" i="15"/>
  <c r="D11997" i="15"/>
  <c r="D11996" i="15"/>
  <c r="D11995" i="15"/>
  <c r="D11994" i="15"/>
  <c r="D11993" i="15"/>
  <c r="D11992" i="15"/>
  <c r="D11991" i="15"/>
  <c r="D11990" i="15"/>
  <c r="D11989" i="15"/>
  <c r="D11988" i="15"/>
  <c r="D11987" i="15"/>
  <c r="D11986" i="15"/>
  <c r="D11985" i="15"/>
  <c r="D11984" i="15"/>
  <c r="D11983" i="15"/>
  <c r="D11982" i="15"/>
  <c r="D11981" i="15"/>
  <c r="D11980" i="15"/>
  <c r="D11979" i="15"/>
  <c r="D11978" i="15"/>
  <c r="D11977" i="15"/>
  <c r="D11976" i="15"/>
  <c r="D11975" i="15"/>
  <c r="D11974" i="15"/>
  <c r="D11973" i="15"/>
  <c r="D11972" i="15"/>
  <c r="D11971" i="15"/>
  <c r="D11970" i="15"/>
  <c r="D11969" i="15"/>
  <c r="D11968" i="15"/>
  <c r="D11967" i="15"/>
  <c r="D11966" i="15"/>
  <c r="D11965" i="15"/>
  <c r="D11964" i="15"/>
  <c r="D11963" i="15"/>
  <c r="D11962" i="15"/>
  <c r="D11961" i="15"/>
  <c r="D11960" i="15"/>
  <c r="D11959" i="15"/>
  <c r="D11958" i="15"/>
  <c r="D11957" i="15"/>
  <c r="D11956" i="15"/>
  <c r="D11955" i="15"/>
  <c r="D11954" i="15"/>
  <c r="D11953" i="15"/>
  <c r="D11952" i="15"/>
  <c r="D11951" i="15"/>
  <c r="D11950" i="15"/>
  <c r="D11949" i="15"/>
  <c r="D11948" i="15"/>
  <c r="D11947" i="15"/>
  <c r="D11946" i="15"/>
  <c r="D11945" i="15"/>
  <c r="D11944" i="15"/>
  <c r="D11943" i="15"/>
  <c r="D11942" i="15"/>
  <c r="D11941" i="15"/>
  <c r="D11940" i="15"/>
  <c r="D11939" i="15"/>
  <c r="D11938" i="15"/>
  <c r="D11937" i="15"/>
  <c r="D11936" i="15"/>
  <c r="D11935" i="15"/>
  <c r="D11934" i="15"/>
  <c r="D11933" i="15"/>
  <c r="D11932" i="15"/>
  <c r="D11931" i="15"/>
  <c r="D11930" i="15"/>
  <c r="D11929" i="15"/>
  <c r="D11928" i="15"/>
  <c r="D11927" i="15"/>
  <c r="D11926" i="15"/>
  <c r="D11925" i="15"/>
  <c r="D11924" i="15"/>
  <c r="D11923" i="15"/>
  <c r="D11922" i="15"/>
  <c r="D11921" i="15"/>
  <c r="D11920" i="15"/>
  <c r="D11919" i="15"/>
  <c r="D11918" i="15"/>
  <c r="D11917" i="15"/>
  <c r="D11916" i="15"/>
  <c r="D11915" i="15"/>
  <c r="D11914" i="15"/>
  <c r="D11913" i="15"/>
  <c r="D11912" i="15"/>
  <c r="D11911" i="15"/>
  <c r="D11910" i="15"/>
  <c r="D11909" i="15"/>
  <c r="D11908" i="15"/>
  <c r="D11907" i="15"/>
  <c r="D11906" i="15"/>
  <c r="D11905" i="15"/>
  <c r="D11904" i="15"/>
  <c r="D11903" i="15"/>
  <c r="D11902" i="15"/>
  <c r="D11901" i="15"/>
  <c r="D11900" i="15"/>
  <c r="D11899" i="15"/>
  <c r="D11898" i="15"/>
  <c r="D11897" i="15"/>
  <c r="D11896" i="15"/>
  <c r="D11895" i="15"/>
  <c r="D11894" i="15"/>
  <c r="D11893" i="15"/>
  <c r="D11892" i="15"/>
  <c r="D11891" i="15"/>
  <c r="D11890" i="15"/>
  <c r="D11889" i="15"/>
  <c r="D11888" i="15"/>
  <c r="D11887" i="15"/>
  <c r="D11886" i="15"/>
  <c r="D11885" i="15"/>
  <c r="D11884" i="15"/>
  <c r="D11883" i="15"/>
  <c r="D11882" i="15"/>
  <c r="D11881" i="15"/>
  <c r="D11880" i="15"/>
  <c r="D11879" i="15"/>
  <c r="D11878" i="15"/>
  <c r="D11877" i="15"/>
  <c r="D11876" i="15"/>
  <c r="D11875" i="15"/>
  <c r="D11874" i="15"/>
  <c r="D11873" i="15"/>
  <c r="D11872" i="15"/>
  <c r="D11871" i="15"/>
  <c r="D11870" i="15"/>
  <c r="D11869" i="15"/>
  <c r="D11868" i="15"/>
  <c r="D11867" i="15"/>
  <c r="D11866" i="15"/>
  <c r="D11865" i="15"/>
  <c r="D11864" i="15"/>
  <c r="D11863" i="15"/>
  <c r="D11862" i="15"/>
  <c r="D11861" i="15"/>
  <c r="D11860" i="15"/>
  <c r="D11859" i="15"/>
  <c r="D11858" i="15"/>
  <c r="D11857" i="15"/>
  <c r="D11856" i="15"/>
  <c r="D11855" i="15"/>
  <c r="D11854" i="15"/>
  <c r="D11853" i="15"/>
  <c r="D11852" i="15"/>
  <c r="D11851" i="15"/>
  <c r="D11850" i="15"/>
  <c r="D11849" i="15"/>
  <c r="D11848" i="15"/>
  <c r="D11847" i="15"/>
  <c r="D11846" i="15"/>
  <c r="D11845" i="15"/>
  <c r="D11844" i="15"/>
  <c r="D11843" i="15"/>
  <c r="D11842" i="15"/>
  <c r="D11841" i="15"/>
  <c r="D11840" i="15"/>
  <c r="D11839" i="15"/>
  <c r="D11838" i="15"/>
  <c r="D11837" i="15"/>
  <c r="D11836" i="15"/>
  <c r="D11835" i="15"/>
  <c r="D11834" i="15"/>
  <c r="D11833" i="15"/>
  <c r="D11832" i="15"/>
  <c r="D11831" i="15"/>
  <c r="D11830" i="15"/>
  <c r="D11829" i="15"/>
  <c r="D11828" i="15"/>
  <c r="D11827" i="15"/>
  <c r="D11826" i="15"/>
  <c r="D11825" i="15"/>
  <c r="D11824" i="15"/>
  <c r="D11823" i="15"/>
  <c r="D11822" i="15"/>
  <c r="D11821" i="15"/>
  <c r="D11820" i="15"/>
  <c r="D11819" i="15"/>
  <c r="D11818" i="15"/>
  <c r="D11817" i="15"/>
  <c r="D11816" i="15"/>
  <c r="D11815" i="15"/>
  <c r="D11814" i="15"/>
  <c r="D11813" i="15"/>
  <c r="D11812" i="15"/>
  <c r="D11811" i="15"/>
  <c r="D11810" i="15"/>
  <c r="D11809" i="15"/>
  <c r="D11808" i="15"/>
  <c r="D11807" i="15"/>
  <c r="D11806" i="15"/>
  <c r="D11805" i="15"/>
  <c r="D11804" i="15"/>
  <c r="D11803" i="15"/>
  <c r="D11802" i="15"/>
  <c r="D11801" i="15"/>
  <c r="D11800" i="15"/>
  <c r="D11799" i="15"/>
  <c r="D11798" i="15"/>
  <c r="D11797" i="15"/>
  <c r="D11796" i="15"/>
  <c r="D11795" i="15"/>
  <c r="D11794" i="15"/>
  <c r="D11793" i="15"/>
  <c r="D11792" i="15"/>
  <c r="D11791" i="15"/>
  <c r="D11790" i="15"/>
  <c r="D11789" i="15"/>
  <c r="D11788" i="15"/>
  <c r="D11787" i="15"/>
  <c r="D11786" i="15"/>
  <c r="D11785" i="15"/>
  <c r="D11784" i="15"/>
  <c r="D11783" i="15"/>
  <c r="D11782" i="15"/>
  <c r="D11781" i="15"/>
  <c r="D11780" i="15"/>
  <c r="D11779" i="15"/>
  <c r="D11778" i="15"/>
  <c r="D11777" i="15"/>
  <c r="D11776" i="15"/>
  <c r="D11775" i="15"/>
  <c r="D11774" i="15"/>
  <c r="D11773" i="15"/>
  <c r="D11772" i="15"/>
  <c r="D11771" i="15"/>
  <c r="D11770" i="15"/>
  <c r="D11769" i="15"/>
  <c r="D11768" i="15"/>
  <c r="D11767" i="15"/>
  <c r="D11766" i="15"/>
  <c r="D11765" i="15"/>
  <c r="D11764" i="15"/>
  <c r="D11763" i="15"/>
  <c r="D11762" i="15"/>
  <c r="D11761" i="15"/>
  <c r="D11760" i="15"/>
  <c r="D11759" i="15"/>
  <c r="D11758" i="15"/>
  <c r="D11757" i="15"/>
  <c r="D11756" i="15"/>
  <c r="D11755" i="15"/>
  <c r="D11754" i="15"/>
  <c r="D11753" i="15"/>
  <c r="D11752" i="15"/>
  <c r="D11751" i="15"/>
  <c r="D11750" i="15"/>
  <c r="D11749" i="15"/>
  <c r="D11748" i="15"/>
  <c r="D11747" i="15"/>
  <c r="D11746" i="15"/>
  <c r="D11745" i="15"/>
  <c r="D11744" i="15"/>
  <c r="D11743" i="15"/>
  <c r="D11742" i="15"/>
  <c r="D11741" i="15"/>
  <c r="D11740" i="15"/>
  <c r="D11739" i="15"/>
  <c r="D11738" i="15"/>
  <c r="D11737" i="15"/>
  <c r="D11736" i="15"/>
  <c r="D11735" i="15"/>
  <c r="D11734" i="15"/>
  <c r="D11733" i="15"/>
  <c r="D11732" i="15"/>
  <c r="D11731" i="15"/>
  <c r="D11730" i="15"/>
  <c r="D11729" i="15"/>
  <c r="D11728" i="15"/>
  <c r="D11727" i="15"/>
  <c r="D11726" i="15"/>
  <c r="D11725" i="15"/>
  <c r="D11724" i="15"/>
  <c r="D11723" i="15"/>
  <c r="D11722" i="15"/>
  <c r="D11721" i="15"/>
  <c r="D11720" i="15"/>
  <c r="D11719" i="15"/>
  <c r="D11718" i="15"/>
  <c r="D11717" i="15"/>
  <c r="D11716" i="15"/>
  <c r="D11715" i="15"/>
  <c r="D11714" i="15"/>
  <c r="D11713" i="15"/>
  <c r="D11712" i="15"/>
  <c r="D11711" i="15"/>
  <c r="D11710" i="15"/>
  <c r="D11709" i="15"/>
  <c r="D11708" i="15"/>
  <c r="D11707" i="15"/>
  <c r="D11706" i="15"/>
  <c r="D11705" i="15"/>
  <c r="D11704" i="15"/>
  <c r="D11703" i="15"/>
  <c r="D11702" i="15"/>
  <c r="D11701" i="15"/>
  <c r="D11700" i="15"/>
  <c r="D11699" i="15"/>
  <c r="D11698" i="15"/>
  <c r="D11697" i="15"/>
  <c r="D11696" i="15"/>
  <c r="D11695" i="15"/>
  <c r="D11694" i="15"/>
  <c r="D11693" i="15"/>
  <c r="D11692" i="15"/>
  <c r="D11691" i="15"/>
  <c r="D11690" i="15"/>
  <c r="D11689" i="15"/>
  <c r="D11688" i="15"/>
  <c r="D11687" i="15"/>
  <c r="D11686" i="15"/>
  <c r="D11685" i="15"/>
  <c r="D11684" i="15"/>
  <c r="D11683" i="15"/>
  <c r="D11682" i="15"/>
  <c r="D11681" i="15"/>
  <c r="D11680" i="15"/>
  <c r="D11679" i="15"/>
  <c r="D11678" i="15"/>
  <c r="D11677" i="15"/>
  <c r="D11676" i="15"/>
  <c r="D11675" i="15"/>
  <c r="D11674" i="15"/>
  <c r="D11673" i="15"/>
  <c r="D11672" i="15"/>
  <c r="D11671" i="15"/>
  <c r="D11670" i="15"/>
  <c r="D11669" i="15"/>
  <c r="D11668" i="15"/>
  <c r="D11667" i="15"/>
  <c r="D11666" i="15"/>
  <c r="D11665" i="15"/>
  <c r="D11664" i="15"/>
  <c r="D11663" i="15"/>
  <c r="D11662" i="15"/>
  <c r="D11661" i="15"/>
  <c r="D11660" i="15"/>
  <c r="D11659" i="15"/>
  <c r="D11658" i="15"/>
  <c r="D11657" i="15"/>
  <c r="D11656" i="15"/>
  <c r="D11655" i="15"/>
  <c r="D11654" i="15"/>
  <c r="D11653" i="15"/>
  <c r="D11652" i="15"/>
  <c r="D11651" i="15"/>
  <c r="D11650" i="15"/>
  <c r="D11649" i="15"/>
  <c r="D11648" i="15"/>
  <c r="D11647" i="15"/>
  <c r="D11646" i="15"/>
  <c r="D11645" i="15"/>
  <c r="D11644" i="15"/>
  <c r="D11643" i="15"/>
  <c r="D11642" i="15"/>
  <c r="D11641" i="15"/>
  <c r="D11640" i="15"/>
  <c r="D11639" i="15"/>
  <c r="D11638" i="15"/>
  <c r="D11637" i="15"/>
  <c r="D11636" i="15"/>
  <c r="D11635" i="15"/>
  <c r="D11634" i="15"/>
  <c r="D11633" i="15"/>
  <c r="D11632" i="15"/>
  <c r="D11631" i="15"/>
  <c r="D11630" i="15"/>
  <c r="D11629" i="15"/>
  <c r="D11628" i="15"/>
  <c r="D11627" i="15"/>
  <c r="D11626" i="15"/>
  <c r="D11625" i="15"/>
  <c r="D11624" i="15"/>
  <c r="D11623" i="15"/>
  <c r="D11622" i="15"/>
  <c r="D11621" i="15"/>
  <c r="D11620" i="15"/>
  <c r="D11619" i="15"/>
  <c r="D11618" i="15"/>
  <c r="D11617" i="15"/>
  <c r="D11616" i="15"/>
  <c r="D11615" i="15"/>
  <c r="D11614" i="15"/>
  <c r="D11613" i="15"/>
  <c r="D11612" i="15"/>
  <c r="D11611" i="15"/>
  <c r="D11610" i="15"/>
  <c r="D11609" i="15"/>
  <c r="D11608" i="15"/>
  <c r="D11607" i="15"/>
  <c r="D11606" i="15"/>
  <c r="D11605" i="15"/>
  <c r="D11604" i="15"/>
  <c r="D11603" i="15"/>
  <c r="D11602" i="15"/>
  <c r="D11601" i="15"/>
  <c r="D11600" i="15"/>
  <c r="D11599" i="15"/>
  <c r="D11598" i="15"/>
  <c r="D11597" i="15"/>
  <c r="D11596" i="15"/>
  <c r="D11595" i="15"/>
  <c r="D11594" i="15"/>
  <c r="D11593" i="15"/>
  <c r="D11592" i="15"/>
  <c r="D11591" i="15"/>
  <c r="D11590" i="15"/>
  <c r="D11589" i="15"/>
  <c r="D11588" i="15"/>
  <c r="D11587" i="15"/>
  <c r="D11586" i="15"/>
  <c r="D11585" i="15"/>
  <c r="D11584" i="15"/>
  <c r="D11583" i="15"/>
  <c r="D11582" i="15"/>
  <c r="D11581" i="15"/>
  <c r="D11580" i="15"/>
  <c r="D11579" i="15"/>
  <c r="D11578" i="15"/>
  <c r="D11577" i="15"/>
  <c r="D11576" i="15"/>
  <c r="D11575" i="15"/>
  <c r="D11574" i="15"/>
  <c r="D11573" i="15"/>
  <c r="D11572" i="15"/>
  <c r="D11571" i="15"/>
  <c r="D11570" i="15"/>
  <c r="D11569" i="15"/>
  <c r="D11568" i="15"/>
  <c r="D11567" i="15"/>
  <c r="D11566" i="15"/>
  <c r="D11565" i="15"/>
  <c r="D11564" i="15"/>
  <c r="D11563" i="15"/>
  <c r="D11562" i="15"/>
  <c r="D11561" i="15"/>
  <c r="D11560" i="15"/>
  <c r="D11559" i="15"/>
  <c r="D11558" i="15"/>
  <c r="D11557" i="15"/>
  <c r="D11556" i="15"/>
  <c r="D11555" i="15"/>
  <c r="D11554" i="15"/>
  <c r="D11553" i="15"/>
  <c r="D11552" i="15"/>
  <c r="D11551" i="15"/>
  <c r="D11550" i="15"/>
  <c r="D11549" i="15"/>
  <c r="D11548" i="15"/>
  <c r="D11547" i="15"/>
  <c r="D11546" i="15"/>
  <c r="D11545" i="15"/>
  <c r="D11544" i="15"/>
  <c r="D11543" i="15"/>
  <c r="D11542" i="15"/>
  <c r="D11541" i="15"/>
  <c r="D11540" i="15"/>
  <c r="D11539" i="15"/>
  <c r="D11538" i="15"/>
  <c r="D11537" i="15"/>
  <c r="D11536" i="15"/>
  <c r="D11535" i="15"/>
  <c r="D11534" i="15"/>
  <c r="D11533" i="15"/>
  <c r="D11532" i="15"/>
  <c r="D11531" i="15"/>
  <c r="D11530" i="15"/>
  <c r="D11529" i="15"/>
  <c r="D11528" i="15"/>
  <c r="D11527" i="15"/>
  <c r="D11526" i="15"/>
  <c r="D11525" i="15"/>
  <c r="D11524" i="15"/>
  <c r="D11523" i="15"/>
  <c r="D11522" i="15"/>
  <c r="D11521" i="15"/>
  <c r="D11520" i="15"/>
  <c r="D11519" i="15"/>
  <c r="D11518" i="15"/>
  <c r="D11517" i="15"/>
  <c r="D11516" i="15"/>
  <c r="D11515" i="15"/>
  <c r="D11514" i="15"/>
  <c r="D11513" i="15"/>
  <c r="D11512" i="15"/>
  <c r="D11511" i="15"/>
  <c r="D11510" i="15"/>
  <c r="D11509" i="15"/>
  <c r="D11508" i="15"/>
  <c r="D11507" i="15"/>
  <c r="D11506" i="15"/>
  <c r="D11505" i="15"/>
  <c r="D11504" i="15"/>
  <c r="D11503" i="15"/>
  <c r="D11502" i="15"/>
  <c r="D11501" i="15"/>
  <c r="D11500" i="15"/>
  <c r="D11499" i="15"/>
  <c r="D11498" i="15"/>
  <c r="D11497" i="15"/>
  <c r="D11496" i="15"/>
  <c r="D11495" i="15"/>
  <c r="D11494" i="15"/>
  <c r="D11493" i="15"/>
  <c r="D11492" i="15"/>
  <c r="D11491" i="15"/>
  <c r="D11490" i="15"/>
  <c r="D11489" i="15"/>
  <c r="D11488" i="15"/>
  <c r="D11487" i="15"/>
  <c r="D11486" i="15"/>
  <c r="D11485" i="15"/>
  <c r="D11484" i="15"/>
  <c r="D11483" i="15"/>
  <c r="D11482" i="15"/>
  <c r="D11481" i="15"/>
  <c r="D11480" i="15"/>
  <c r="D11479" i="15"/>
  <c r="D11478" i="15"/>
  <c r="D11477" i="15"/>
  <c r="D11476" i="15"/>
  <c r="D11475" i="15"/>
  <c r="D11474" i="15"/>
  <c r="D11473" i="15"/>
  <c r="D11472" i="15"/>
  <c r="D11471" i="15"/>
  <c r="D11470" i="15"/>
  <c r="D11469" i="15"/>
  <c r="D11468" i="15"/>
  <c r="D11467" i="15"/>
  <c r="D11466" i="15"/>
  <c r="D11465" i="15"/>
  <c r="D11464" i="15"/>
  <c r="D11463" i="15"/>
  <c r="D11462" i="15"/>
  <c r="D11461" i="15"/>
  <c r="D11460" i="15"/>
  <c r="D11459" i="15"/>
  <c r="D11458" i="15"/>
  <c r="D11457" i="15"/>
  <c r="D11456" i="15"/>
  <c r="D11455" i="15"/>
  <c r="D11454" i="15"/>
  <c r="D11453" i="15"/>
  <c r="D11452" i="15"/>
  <c r="D11451" i="15"/>
  <c r="D11450" i="15"/>
  <c r="D11449" i="15"/>
  <c r="D11448" i="15"/>
  <c r="D11447" i="15"/>
  <c r="D11446" i="15"/>
  <c r="D11445" i="15"/>
  <c r="D11444" i="15"/>
  <c r="D11443" i="15"/>
  <c r="D11442" i="15"/>
  <c r="D11441" i="15"/>
  <c r="D11440" i="15"/>
  <c r="D11439" i="15"/>
  <c r="D11438" i="15"/>
  <c r="D11437" i="15"/>
  <c r="D11436" i="15"/>
  <c r="D11435" i="15"/>
  <c r="D11434" i="15"/>
  <c r="D11433" i="15"/>
  <c r="D11432" i="15"/>
  <c r="D11431" i="15"/>
  <c r="D11430" i="15"/>
  <c r="D11429" i="15"/>
  <c r="D11428" i="15"/>
  <c r="D11427" i="15"/>
  <c r="D11426" i="15"/>
  <c r="D11425" i="15"/>
  <c r="D11424" i="15"/>
  <c r="D11423" i="15"/>
  <c r="D11422" i="15"/>
  <c r="D11421" i="15"/>
  <c r="D11420" i="15"/>
  <c r="D11419" i="15"/>
  <c r="D11418" i="15"/>
  <c r="D11417" i="15"/>
  <c r="D11416" i="15"/>
  <c r="D11415" i="15"/>
  <c r="D11414" i="15"/>
  <c r="D11413" i="15"/>
  <c r="D11412" i="15"/>
  <c r="D11411" i="15"/>
  <c r="D11410" i="15"/>
  <c r="D11409" i="15"/>
  <c r="D11408" i="15"/>
  <c r="D11407" i="15"/>
  <c r="D11406" i="15"/>
  <c r="D11405" i="15"/>
  <c r="D11404" i="15"/>
  <c r="D11403" i="15"/>
  <c r="D11402" i="15"/>
  <c r="D11401" i="15"/>
  <c r="D11400" i="15"/>
  <c r="D11399" i="15"/>
  <c r="D11398" i="15"/>
  <c r="D11397" i="15"/>
  <c r="D11396" i="15"/>
  <c r="D11395" i="15"/>
  <c r="D11394" i="15"/>
  <c r="D11393" i="15"/>
  <c r="D11392" i="15"/>
  <c r="D11391" i="15"/>
  <c r="D11390" i="15"/>
  <c r="D11389" i="15"/>
  <c r="D11388" i="15"/>
  <c r="D11387" i="15"/>
  <c r="D11386" i="15"/>
  <c r="D11385" i="15"/>
  <c r="D11384" i="15"/>
  <c r="D11383" i="15"/>
  <c r="D11382" i="15"/>
  <c r="D11381" i="15"/>
  <c r="D11380" i="15"/>
  <c r="D11379" i="15"/>
  <c r="D11378" i="15"/>
  <c r="D11377" i="15"/>
  <c r="D11376" i="15"/>
  <c r="D11375" i="15"/>
  <c r="D11374" i="15"/>
  <c r="D11373" i="15"/>
  <c r="D11372" i="15"/>
  <c r="D11371" i="15"/>
  <c r="D11370" i="15"/>
  <c r="D11369" i="15"/>
  <c r="D11368" i="15"/>
  <c r="D11367" i="15"/>
  <c r="D11366" i="15"/>
  <c r="D11365" i="15"/>
  <c r="D11364" i="15"/>
  <c r="D11363" i="15"/>
  <c r="D11362" i="15"/>
  <c r="D11361" i="15"/>
  <c r="D11360" i="15"/>
  <c r="D11359" i="15"/>
  <c r="D11358" i="15"/>
  <c r="D11357" i="15"/>
  <c r="D11356" i="15"/>
  <c r="D11355" i="15"/>
  <c r="D11354" i="15"/>
  <c r="D11353" i="15"/>
  <c r="D11352" i="15"/>
  <c r="D11351" i="15"/>
  <c r="D11350" i="15"/>
  <c r="D11349" i="15"/>
  <c r="D11348" i="15"/>
  <c r="D11347" i="15"/>
  <c r="D11346" i="15"/>
  <c r="D11345" i="15"/>
  <c r="D11344" i="15"/>
  <c r="D11343" i="15"/>
  <c r="D11342" i="15"/>
  <c r="D11341" i="15"/>
  <c r="D11340" i="15"/>
  <c r="D11339" i="15"/>
  <c r="D11338" i="15"/>
  <c r="D11337" i="15"/>
  <c r="D11336" i="15"/>
  <c r="D11335" i="15"/>
  <c r="D11334" i="15"/>
  <c r="D11333" i="15"/>
  <c r="D11332" i="15"/>
  <c r="D11331" i="15"/>
  <c r="D11330" i="15"/>
  <c r="D11329" i="15"/>
  <c r="D11328" i="15"/>
  <c r="D11327" i="15"/>
  <c r="D11326" i="15"/>
  <c r="D11325" i="15"/>
  <c r="D11324" i="15"/>
  <c r="D11323" i="15"/>
  <c r="D11322" i="15"/>
  <c r="D11321" i="15"/>
  <c r="D11320" i="15"/>
  <c r="D11319" i="15"/>
  <c r="D11318" i="15"/>
  <c r="D11317" i="15"/>
  <c r="D11316" i="15"/>
  <c r="D11315" i="15"/>
  <c r="D11314" i="15"/>
  <c r="D11313" i="15"/>
  <c r="D11312" i="15"/>
  <c r="D11311" i="15"/>
  <c r="D11310" i="15"/>
  <c r="D11309" i="15"/>
  <c r="D11308" i="15"/>
  <c r="D11307" i="15"/>
  <c r="D11306" i="15"/>
  <c r="D11305" i="15"/>
  <c r="D11304" i="15"/>
  <c r="D11303" i="15"/>
  <c r="D11302" i="15"/>
  <c r="D11301" i="15"/>
  <c r="D11300" i="15"/>
  <c r="D11299" i="15"/>
  <c r="D11298" i="15"/>
  <c r="D11297" i="15"/>
  <c r="D11296" i="15"/>
  <c r="D11295" i="15"/>
  <c r="D11294" i="15"/>
  <c r="D11293" i="15"/>
  <c r="D11292" i="15"/>
  <c r="D11291" i="15"/>
  <c r="D11290" i="15"/>
  <c r="D11289" i="15"/>
  <c r="D11288" i="15"/>
  <c r="D11287" i="15"/>
  <c r="D11286" i="15"/>
  <c r="D11285" i="15"/>
  <c r="D11284" i="15"/>
  <c r="D11283" i="15"/>
  <c r="D11282" i="15"/>
  <c r="D11281" i="15"/>
  <c r="D11280" i="15"/>
  <c r="D11279" i="15"/>
  <c r="D11278" i="15"/>
  <c r="D11277" i="15"/>
  <c r="D11276" i="15"/>
  <c r="D11275" i="15"/>
  <c r="D11274" i="15"/>
  <c r="D11273" i="15"/>
  <c r="D11272" i="15"/>
  <c r="D11271" i="15"/>
  <c r="D11270" i="15"/>
  <c r="D11269" i="15"/>
  <c r="D11268" i="15"/>
  <c r="D11267" i="15"/>
  <c r="D11266" i="15"/>
  <c r="D11265" i="15"/>
  <c r="D11264" i="15"/>
  <c r="D11263" i="15"/>
  <c r="D11262" i="15"/>
  <c r="D11261" i="15"/>
  <c r="D11260" i="15"/>
  <c r="D11259" i="15"/>
  <c r="D11258" i="15"/>
  <c r="D11257" i="15"/>
  <c r="D11256" i="15"/>
  <c r="D11255" i="15"/>
  <c r="D11254" i="15"/>
  <c r="D11253" i="15"/>
  <c r="D11252" i="15"/>
  <c r="D11251" i="15"/>
  <c r="D11250" i="15"/>
  <c r="D11249" i="15"/>
  <c r="D11248" i="15"/>
  <c r="D11247" i="15"/>
  <c r="D11246" i="15"/>
  <c r="D11245" i="15"/>
  <c r="D11244" i="15"/>
  <c r="D11243" i="15"/>
  <c r="D11242" i="15"/>
  <c r="D11241" i="15"/>
  <c r="D11240" i="15"/>
  <c r="D11239" i="15"/>
  <c r="D11238" i="15"/>
  <c r="D11237" i="15"/>
  <c r="D11236" i="15"/>
  <c r="D11235" i="15"/>
  <c r="D11234" i="15"/>
  <c r="D11233" i="15"/>
  <c r="D11232" i="15"/>
  <c r="D11231" i="15"/>
  <c r="D11230" i="15"/>
  <c r="D11229" i="15"/>
  <c r="D11228" i="15"/>
  <c r="D11227" i="15"/>
  <c r="D11226" i="15"/>
  <c r="D11225" i="15"/>
  <c r="D11224" i="15"/>
  <c r="D11223" i="15"/>
  <c r="D11222" i="15"/>
  <c r="D11221" i="15"/>
  <c r="D11220" i="15"/>
  <c r="D11219" i="15"/>
  <c r="D11218" i="15"/>
  <c r="D11217" i="15"/>
  <c r="D11216" i="15"/>
  <c r="D11215" i="15"/>
  <c r="D11214" i="15"/>
  <c r="D11213" i="15"/>
  <c r="D11212" i="15"/>
  <c r="D11211" i="15"/>
  <c r="D11210" i="15"/>
  <c r="D11209" i="15"/>
  <c r="D11208" i="15"/>
  <c r="D11207" i="15"/>
  <c r="D11206" i="15"/>
  <c r="D11205" i="15"/>
  <c r="D11204" i="15"/>
  <c r="D11203" i="15"/>
  <c r="D11202" i="15"/>
  <c r="D11201" i="15"/>
  <c r="D11200" i="15"/>
  <c r="D11199" i="15"/>
  <c r="D11198" i="15"/>
  <c r="D11197" i="15"/>
  <c r="D11196" i="15"/>
  <c r="D11195" i="15"/>
  <c r="D11194" i="15"/>
  <c r="D11193" i="15"/>
  <c r="D11192" i="15"/>
  <c r="D11191" i="15"/>
  <c r="D11190" i="15"/>
  <c r="D11189" i="15"/>
  <c r="D11188" i="15"/>
  <c r="D11187" i="15"/>
  <c r="D11186" i="15"/>
  <c r="D11185" i="15"/>
  <c r="D11184" i="15"/>
  <c r="D11183" i="15"/>
  <c r="D11182" i="15"/>
  <c r="D11181" i="15"/>
  <c r="D11180" i="15"/>
  <c r="D11179" i="15"/>
  <c r="D11178" i="15"/>
  <c r="D11177" i="15"/>
  <c r="D11176" i="15"/>
  <c r="D11175" i="15"/>
  <c r="D11174" i="15"/>
  <c r="D11173" i="15"/>
  <c r="D11172" i="15"/>
  <c r="D11171" i="15"/>
  <c r="D11170" i="15"/>
  <c r="D11169" i="15"/>
  <c r="D11168" i="15"/>
  <c r="D11167" i="15"/>
  <c r="D11166" i="15"/>
  <c r="D11165" i="15"/>
  <c r="D11164" i="15"/>
  <c r="D11163" i="15"/>
  <c r="D11162" i="15"/>
  <c r="D11161" i="15"/>
  <c r="D11160" i="15"/>
  <c r="D11159" i="15"/>
  <c r="D11158" i="15"/>
  <c r="D11157" i="15"/>
  <c r="D11156" i="15"/>
  <c r="D11155" i="15"/>
  <c r="D11154" i="15"/>
  <c r="D11153" i="15"/>
  <c r="D11152" i="15"/>
  <c r="D11151" i="15"/>
  <c r="D11150" i="15"/>
  <c r="D11149" i="15"/>
  <c r="D11148" i="15"/>
  <c r="D11147" i="15"/>
  <c r="D11146" i="15"/>
  <c r="D11145" i="15"/>
  <c r="D11144" i="15"/>
  <c r="D11143" i="15"/>
  <c r="D11142" i="15"/>
  <c r="D11141" i="15"/>
  <c r="D11140" i="15"/>
  <c r="D11139" i="15"/>
  <c r="D11138" i="15"/>
  <c r="D11137" i="15"/>
  <c r="D11136" i="15"/>
  <c r="D11135" i="15"/>
  <c r="D11134" i="15"/>
  <c r="D11133" i="15"/>
  <c r="D11132" i="15"/>
  <c r="D11131" i="15"/>
  <c r="D11130" i="15"/>
  <c r="D11129" i="15"/>
  <c r="D11128" i="15"/>
  <c r="D11127" i="15"/>
  <c r="D11126" i="15"/>
  <c r="D11125" i="15"/>
  <c r="D11124" i="15"/>
  <c r="D11123" i="15"/>
  <c r="D11122" i="15"/>
  <c r="D11121" i="15"/>
  <c r="D11120" i="15"/>
  <c r="D11119" i="15"/>
  <c r="D11118" i="15"/>
  <c r="D11117" i="15"/>
  <c r="D11116" i="15"/>
  <c r="D11115" i="15"/>
  <c r="D11114" i="15"/>
  <c r="D11113" i="15"/>
  <c r="D11112" i="15"/>
  <c r="D11111" i="15"/>
  <c r="D11110" i="15"/>
  <c r="D11109" i="15"/>
  <c r="D11108" i="15"/>
  <c r="D11107" i="15"/>
  <c r="D11106" i="15"/>
  <c r="D11105" i="15"/>
  <c r="D11104" i="15"/>
  <c r="D11103" i="15"/>
  <c r="D11102" i="15"/>
  <c r="D11101" i="15"/>
  <c r="D11100" i="15"/>
  <c r="D11099" i="15"/>
  <c r="D11098" i="15"/>
  <c r="D11097" i="15"/>
  <c r="D11096" i="15"/>
  <c r="D11095" i="15"/>
  <c r="D11094" i="15"/>
  <c r="D11093" i="15"/>
  <c r="D11092" i="15"/>
  <c r="D11091" i="15"/>
  <c r="D11090" i="15"/>
  <c r="D11089" i="15"/>
  <c r="D11088" i="15"/>
  <c r="D11087" i="15"/>
  <c r="D11086" i="15"/>
  <c r="D11085" i="15"/>
  <c r="D11084" i="15"/>
  <c r="D11083" i="15"/>
  <c r="D11082" i="15"/>
  <c r="D11081" i="15"/>
  <c r="D11080" i="15"/>
  <c r="D11079" i="15"/>
  <c r="D11078" i="15"/>
  <c r="D11077" i="15"/>
  <c r="D11076" i="15"/>
  <c r="D11075" i="15"/>
  <c r="D11074" i="15"/>
  <c r="D11073" i="15"/>
  <c r="D11072" i="15"/>
  <c r="D11071" i="15"/>
  <c r="D11070" i="15"/>
  <c r="D11069" i="15"/>
  <c r="D11068" i="15"/>
  <c r="D11067" i="15"/>
  <c r="D11066" i="15"/>
  <c r="D11065" i="15"/>
  <c r="D11064" i="15"/>
  <c r="D11063" i="15"/>
  <c r="D11062" i="15"/>
  <c r="D11061" i="15"/>
  <c r="D11060" i="15"/>
  <c r="D11059" i="15"/>
  <c r="D11058" i="15"/>
  <c r="D11057" i="15"/>
  <c r="D11056" i="15"/>
  <c r="D11055" i="15"/>
  <c r="D11054" i="15"/>
  <c r="D11053" i="15"/>
  <c r="D11052" i="15"/>
  <c r="D11051" i="15"/>
  <c r="D11050" i="15"/>
  <c r="D11049" i="15"/>
  <c r="D11048" i="15"/>
  <c r="D11047" i="15"/>
  <c r="D11046" i="15"/>
  <c r="D11045" i="15"/>
  <c r="D11044" i="15"/>
  <c r="D11043" i="15"/>
  <c r="D11042" i="15"/>
  <c r="D11041" i="15"/>
  <c r="D11040" i="15"/>
  <c r="D11039" i="15"/>
  <c r="D11038" i="15"/>
  <c r="D11037" i="15"/>
  <c r="D11036" i="15"/>
  <c r="D11035" i="15"/>
  <c r="D11034" i="15"/>
  <c r="D11033" i="15"/>
  <c r="D11032" i="15"/>
  <c r="D11031" i="15"/>
  <c r="D11030" i="15"/>
  <c r="D11029" i="15"/>
  <c r="D11028" i="15"/>
  <c r="D11027" i="15"/>
  <c r="D11026" i="15"/>
  <c r="D11025" i="15"/>
  <c r="D11024" i="15"/>
  <c r="D11023" i="15"/>
  <c r="D11022" i="15"/>
  <c r="D11021" i="15"/>
  <c r="D11020" i="15"/>
  <c r="D11019" i="15"/>
  <c r="D11018" i="15"/>
  <c r="D11017" i="15"/>
  <c r="D11016" i="15"/>
  <c r="D11015" i="15"/>
  <c r="D11014" i="15"/>
  <c r="D11013" i="15"/>
  <c r="D11012" i="15"/>
  <c r="D11011" i="15"/>
  <c r="D11010" i="15"/>
  <c r="D11009" i="15"/>
  <c r="D11008" i="15"/>
  <c r="D11007" i="15"/>
  <c r="D11006" i="15"/>
  <c r="D11005" i="15"/>
  <c r="D11004" i="15"/>
  <c r="D11003" i="15"/>
  <c r="D11002" i="15"/>
  <c r="D11001" i="15"/>
  <c r="D11000" i="15"/>
  <c r="D10999" i="15"/>
  <c r="D10998" i="15"/>
  <c r="D10997" i="15"/>
  <c r="D10996" i="15"/>
  <c r="D10995" i="15"/>
  <c r="D10994" i="15"/>
  <c r="D10993" i="15"/>
  <c r="D10992" i="15"/>
  <c r="D10991" i="15"/>
  <c r="D10990" i="15"/>
  <c r="D10989" i="15"/>
  <c r="D10988" i="15"/>
  <c r="D10987" i="15"/>
  <c r="D10986" i="15"/>
  <c r="D10985" i="15"/>
  <c r="D10984" i="15"/>
  <c r="D10983" i="15"/>
  <c r="D10982" i="15"/>
  <c r="D10981" i="15"/>
  <c r="D10980" i="15"/>
  <c r="D10979" i="15"/>
  <c r="D10978" i="15"/>
  <c r="D10977" i="15"/>
  <c r="D10976" i="15"/>
  <c r="D10975" i="15"/>
  <c r="D10974" i="15"/>
  <c r="D10973" i="15"/>
  <c r="D10972" i="15"/>
  <c r="D10971" i="15"/>
  <c r="D10970" i="15"/>
  <c r="D10969" i="15"/>
  <c r="D10968" i="15"/>
  <c r="D10967" i="15"/>
  <c r="D10966" i="15"/>
  <c r="D10965" i="15"/>
  <c r="D10964" i="15"/>
  <c r="D10963" i="15"/>
  <c r="D10962" i="15"/>
  <c r="D10961" i="15"/>
  <c r="D10960" i="15"/>
  <c r="D10959" i="15"/>
  <c r="D10958" i="15"/>
  <c r="D10957" i="15"/>
  <c r="D10956" i="15"/>
  <c r="D10955" i="15"/>
  <c r="D10954" i="15"/>
  <c r="D10953" i="15"/>
  <c r="D10952" i="15"/>
  <c r="D10951" i="15"/>
  <c r="D10950" i="15"/>
  <c r="D10949" i="15"/>
  <c r="D10948" i="15"/>
  <c r="D10947" i="15"/>
  <c r="D10946" i="15"/>
  <c r="D10945" i="15"/>
  <c r="D10944" i="15"/>
  <c r="D10943" i="15"/>
  <c r="D10942" i="15"/>
  <c r="D10941" i="15"/>
  <c r="D10940" i="15"/>
  <c r="D10939" i="15"/>
  <c r="D10938" i="15"/>
  <c r="D10937" i="15"/>
  <c r="D10936" i="15"/>
  <c r="D10935" i="15"/>
  <c r="D10934" i="15"/>
  <c r="D10933" i="15"/>
  <c r="D10932" i="15"/>
  <c r="D10931" i="15"/>
  <c r="D10930" i="15"/>
  <c r="D10929" i="15"/>
  <c r="D10928" i="15"/>
  <c r="D10927" i="15"/>
  <c r="D10926" i="15"/>
  <c r="D10925" i="15"/>
  <c r="D10924" i="15"/>
  <c r="D10923" i="15"/>
  <c r="D10922" i="15"/>
  <c r="D10921" i="15"/>
  <c r="D10920" i="15"/>
  <c r="D10919" i="15"/>
  <c r="D10918" i="15"/>
  <c r="D10917" i="15"/>
  <c r="D10916" i="15"/>
  <c r="D10915" i="15"/>
  <c r="D10914" i="15"/>
  <c r="D10913" i="15"/>
  <c r="D10912" i="15"/>
  <c r="D10911" i="15"/>
  <c r="D10910" i="15"/>
  <c r="D10909" i="15"/>
  <c r="D10908" i="15"/>
  <c r="D10907" i="15"/>
  <c r="D10906" i="15"/>
  <c r="D10905" i="15"/>
  <c r="D10904" i="15"/>
  <c r="D10903" i="15"/>
  <c r="D10902" i="15"/>
  <c r="D10901" i="15"/>
  <c r="D10900" i="15"/>
  <c r="D10899" i="15"/>
  <c r="D10898" i="15"/>
  <c r="D10897" i="15"/>
  <c r="D10896" i="15"/>
  <c r="D10895" i="15"/>
  <c r="D10894" i="15"/>
  <c r="D10893" i="15"/>
  <c r="D10892" i="15"/>
  <c r="D10891" i="15"/>
  <c r="D10890" i="15"/>
  <c r="D10889" i="15"/>
  <c r="D10888" i="15"/>
  <c r="D10887" i="15"/>
  <c r="D10886" i="15"/>
  <c r="D10885" i="15"/>
  <c r="D10884" i="15"/>
  <c r="D10883" i="15"/>
  <c r="D10882" i="15"/>
  <c r="D10881" i="15"/>
  <c r="D10880" i="15"/>
  <c r="D10879" i="15"/>
  <c r="D10878" i="15"/>
  <c r="D10877" i="15"/>
  <c r="D10876" i="15"/>
  <c r="D10875" i="15"/>
  <c r="D10874" i="15"/>
  <c r="D10873" i="15"/>
  <c r="D10872" i="15"/>
  <c r="D10871" i="15"/>
  <c r="D10870" i="15"/>
  <c r="D10869" i="15"/>
  <c r="D10868" i="15"/>
  <c r="D10867" i="15"/>
  <c r="D10866" i="15"/>
  <c r="D10865" i="15"/>
  <c r="D10864" i="15"/>
  <c r="D10863" i="15"/>
  <c r="D10862" i="15"/>
  <c r="D10861" i="15"/>
  <c r="D10860" i="15"/>
  <c r="D10859" i="15"/>
  <c r="D10858" i="15"/>
  <c r="D10857" i="15"/>
  <c r="D10856" i="15"/>
  <c r="D10855" i="15"/>
  <c r="D10854" i="15"/>
  <c r="D10853" i="15"/>
  <c r="D10852" i="15"/>
  <c r="D10851" i="15"/>
  <c r="D10850" i="15"/>
  <c r="D10849" i="15"/>
  <c r="D10848" i="15"/>
  <c r="D10847" i="15"/>
  <c r="D10846" i="15"/>
  <c r="D10845" i="15"/>
  <c r="D10844" i="15"/>
  <c r="D10843" i="15"/>
  <c r="D10842" i="15"/>
  <c r="D10841" i="15"/>
  <c r="D10840" i="15"/>
  <c r="D10839" i="15"/>
  <c r="D10838" i="15"/>
  <c r="D10837" i="15"/>
  <c r="D10836" i="15"/>
  <c r="D10835" i="15"/>
  <c r="D10834" i="15"/>
  <c r="D10833" i="15"/>
  <c r="D10832" i="15"/>
  <c r="D10831" i="15"/>
  <c r="D10830" i="15"/>
  <c r="D10829" i="15"/>
  <c r="D10828" i="15"/>
  <c r="D10827" i="15"/>
  <c r="D10826" i="15"/>
  <c r="D10825" i="15"/>
  <c r="D10824" i="15"/>
  <c r="D10823" i="15"/>
  <c r="D10822" i="15"/>
  <c r="D10821" i="15"/>
  <c r="D10820" i="15"/>
  <c r="D10819" i="15"/>
  <c r="D10818" i="15"/>
  <c r="D10817" i="15"/>
  <c r="D10816" i="15"/>
  <c r="D10815" i="15"/>
  <c r="D10814" i="15"/>
  <c r="D10813" i="15"/>
  <c r="D10812" i="15"/>
  <c r="D10811" i="15"/>
  <c r="D10810" i="15"/>
  <c r="D10809" i="15"/>
  <c r="D10808" i="15"/>
  <c r="D10807" i="15"/>
  <c r="D10806" i="15"/>
  <c r="D10805" i="15"/>
  <c r="D10804" i="15"/>
  <c r="D10803" i="15"/>
  <c r="D10802" i="15"/>
  <c r="D10801" i="15"/>
  <c r="D10800" i="15"/>
  <c r="D10799" i="15"/>
  <c r="D10798" i="15"/>
  <c r="D10797" i="15"/>
  <c r="D10796" i="15"/>
  <c r="D10795" i="15"/>
  <c r="D10794" i="15"/>
  <c r="D10793" i="15"/>
  <c r="D10792" i="15"/>
  <c r="D10791" i="15"/>
  <c r="D10790" i="15"/>
  <c r="D10789" i="15"/>
  <c r="D10788" i="15"/>
  <c r="D10787" i="15"/>
  <c r="D10786" i="15"/>
  <c r="D10785" i="15"/>
  <c r="D10784" i="15"/>
  <c r="D10783" i="15"/>
  <c r="D10782" i="15"/>
  <c r="D10781" i="15"/>
  <c r="D10780" i="15"/>
  <c r="D10779" i="15"/>
  <c r="D10778" i="15"/>
  <c r="D10777" i="15"/>
  <c r="D10776" i="15"/>
  <c r="D10775" i="15"/>
  <c r="D10774" i="15"/>
  <c r="D10773" i="15"/>
  <c r="D10772" i="15"/>
  <c r="D10771" i="15"/>
  <c r="D10770" i="15"/>
  <c r="D10769" i="15"/>
  <c r="D10768" i="15"/>
  <c r="D10767" i="15"/>
  <c r="D10766" i="15"/>
  <c r="D10765" i="15"/>
  <c r="D10764" i="15"/>
  <c r="D10763" i="15"/>
  <c r="D10762" i="15"/>
  <c r="D10761" i="15"/>
  <c r="D10760" i="15"/>
  <c r="D10759" i="15"/>
  <c r="D10758" i="15"/>
  <c r="D10757" i="15"/>
  <c r="D10756" i="15"/>
  <c r="D10755" i="15"/>
  <c r="D10754" i="15"/>
  <c r="D10753" i="15"/>
  <c r="D10752" i="15"/>
  <c r="D10751" i="15"/>
  <c r="D10750" i="15"/>
  <c r="D10749" i="15"/>
  <c r="D10748" i="15"/>
  <c r="D10747" i="15"/>
  <c r="D10746" i="15"/>
  <c r="D10745" i="15"/>
  <c r="D10744" i="15"/>
  <c r="D10743" i="15"/>
  <c r="D10742" i="15"/>
  <c r="D10741" i="15"/>
  <c r="D10740" i="15"/>
  <c r="D10739" i="15"/>
  <c r="D10738" i="15"/>
  <c r="D10737" i="15"/>
  <c r="D10736" i="15"/>
  <c r="D10735" i="15"/>
  <c r="D10734" i="15"/>
  <c r="D10733" i="15"/>
  <c r="D10732" i="15"/>
  <c r="D10731" i="15"/>
  <c r="D10730" i="15"/>
  <c r="D10729" i="15"/>
  <c r="D10728" i="15"/>
  <c r="D10727" i="15"/>
  <c r="D10726" i="15"/>
  <c r="D10725" i="15"/>
  <c r="D10724" i="15"/>
  <c r="D10723" i="15"/>
  <c r="D10722" i="15"/>
  <c r="D10721" i="15"/>
  <c r="D10720" i="15"/>
  <c r="D10719" i="15"/>
  <c r="D10718" i="15"/>
  <c r="D10717" i="15"/>
  <c r="D10716" i="15"/>
  <c r="D10715" i="15"/>
  <c r="D10714" i="15"/>
  <c r="D10713" i="15"/>
  <c r="D10712" i="15"/>
  <c r="D10711" i="15"/>
  <c r="D10710" i="15"/>
  <c r="D10709" i="15"/>
  <c r="D10708" i="15"/>
  <c r="D10707" i="15"/>
  <c r="D10706" i="15"/>
  <c r="D10705" i="15"/>
  <c r="D10704" i="15"/>
  <c r="D10703" i="15"/>
  <c r="D10702" i="15"/>
  <c r="D10701" i="15"/>
  <c r="D10700" i="15"/>
  <c r="D10699" i="15"/>
  <c r="D10698" i="15"/>
  <c r="D10697" i="15"/>
  <c r="D10696" i="15"/>
  <c r="D10695" i="15"/>
  <c r="D10694" i="15"/>
  <c r="D10693" i="15"/>
  <c r="D10692" i="15"/>
  <c r="D10691" i="15"/>
  <c r="D10690" i="15"/>
  <c r="D10689" i="15"/>
  <c r="D10688" i="15"/>
  <c r="D10687" i="15"/>
  <c r="D10686" i="15"/>
  <c r="D10685" i="15"/>
  <c r="D10684" i="15"/>
  <c r="D10683" i="15"/>
  <c r="D10682" i="15"/>
  <c r="D10681" i="15"/>
  <c r="D10680" i="15"/>
  <c r="D10679" i="15"/>
  <c r="D10678" i="15"/>
  <c r="D10677" i="15"/>
  <c r="D10676" i="15"/>
  <c r="D10675" i="15"/>
  <c r="D10674" i="15"/>
  <c r="D10673" i="15"/>
  <c r="D10672" i="15"/>
  <c r="D10671" i="15"/>
  <c r="D10670" i="15"/>
  <c r="D10669" i="15"/>
  <c r="D10668" i="15"/>
  <c r="D10667" i="15"/>
  <c r="D10666" i="15"/>
  <c r="D10665" i="15"/>
  <c r="D10664" i="15"/>
  <c r="D10663" i="15"/>
  <c r="D10662" i="15"/>
  <c r="D10661" i="15"/>
  <c r="D10660" i="15"/>
  <c r="D10659" i="15"/>
  <c r="D10658" i="15"/>
  <c r="D10657" i="15"/>
  <c r="D10656" i="15"/>
  <c r="D10655" i="15"/>
  <c r="D10654" i="15"/>
  <c r="D10653" i="15"/>
  <c r="D10652" i="15"/>
  <c r="D10651" i="15"/>
  <c r="D10650" i="15"/>
  <c r="D10649" i="15"/>
  <c r="D10648" i="15"/>
  <c r="D10647" i="15"/>
  <c r="D10646" i="15"/>
  <c r="D10645" i="15"/>
  <c r="D10644" i="15"/>
  <c r="D10643" i="15"/>
  <c r="D10642" i="15"/>
  <c r="D10641" i="15"/>
  <c r="D10640" i="15"/>
  <c r="D10639" i="15"/>
  <c r="D10638" i="15"/>
  <c r="D10637" i="15"/>
  <c r="D10636" i="15"/>
  <c r="D10635" i="15"/>
  <c r="D10634" i="15"/>
  <c r="D10633" i="15"/>
  <c r="D10632" i="15"/>
  <c r="D10631" i="15"/>
  <c r="D10630" i="15"/>
  <c r="D10629" i="15"/>
  <c r="D10628" i="15"/>
  <c r="D10627" i="15"/>
  <c r="D10626" i="15"/>
  <c r="D10625" i="15"/>
  <c r="D10624" i="15"/>
  <c r="D10623" i="15"/>
  <c r="D10622" i="15"/>
  <c r="D10621" i="15"/>
  <c r="D10620" i="15"/>
  <c r="D10619" i="15"/>
  <c r="D10618" i="15"/>
  <c r="D10617" i="15"/>
  <c r="D10616" i="15"/>
  <c r="D10615" i="15"/>
  <c r="D10614" i="15"/>
  <c r="D10613" i="15"/>
  <c r="D10612" i="15"/>
  <c r="D10611" i="15"/>
  <c r="D10610" i="15"/>
  <c r="D10609" i="15"/>
  <c r="D10608" i="15"/>
  <c r="D10607" i="15"/>
  <c r="D10606" i="15"/>
  <c r="D10605" i="15"/>
  <c r="D10604" i="15"/>
  <c r="D10603" i="15"/>
  <c r="D10602" i="15"/>
  <c r="D10601" i="15"/>
  <c r="D10600" i="15"/>
  <c r="D10599" i="15"/>
  <c r="D10598" i="15"/>
  <c r="D10597" i="15"/>
  <c r="D10596" i="15"/>
  <c r="D10595" i="15"/>
  <c r="D10594" i="15"/>
  <c r="D10593" i="15"/>
  <c r="D10592" i="15"/>
  <c r="D10591" i="15"/>
  <c r="D10590" i="15"/>
  <c r="D10589" i="15"/>
  <c r="D10588" i="15"/>
  <c r="D10587" i="15"/>
  <c r="D10586" i="15"/>
  <c r="D10585" i="15"/>
  <c r="D10584" i="15"/>
  <c r="D10583" i="15"/>
  <c r="D10582" i="15"/>
  <c r="D10581" i="15"/>
  <c r="D10580" i="15"/>
  <c r="D10579" i="15"/>
  <c r="D10578" i="15"/>
  <c r="D10577" i="15"/>
  <c r="D10576" i="15"/>
  <c r="D10575" i="15"/>
  <c r="D10574" i="15"/>
  <c r="D10573" i="15"/>
  <c r="D10572" i="15"/>
  <c r="D10571" i="15"/>
  <c r="D10570" i="15"/>
  <c r="D10569" i="15"/>
  <c r="D10568" i="15"/>
  <c r="D10567" i="15"/>
  <c r="D10566" i="15"/>
  <c r="D10565" i="15"/>
  <c r="D10564" i="15"/>
  <c r="D10563" i="15"/>
  <c r="D10562" i="15"/>
  <c r="D10561" i="15"/>
  <c r="D10560" i="15"/>
  <c r="D10559" i="15"/>
  <c r="D10558" i="15"/>
  <c r="D10557" i="15"/>
  <c r="D10556" i="15"/>
  <c r="D10555" i="15"/>
  <c r="D10554" i="15"/>
  <c r="D10553" i="15"/>
  <c r="D10552" i="15"/>
  <c r="D10551" i="15"/>
  <c r="D10550" i="15"/>
  <c r="D10549" i="15"/>
  <c r="D10548" i="15"/>
  <c r="D10547" i="15"/>
  <c r="D10546" i="15"/>
  <c r="D10545" i="15"/>
  <c r="D10544" i="15"/>
  <c r="D10543" i="15"/>
  <c r="D10542" i="15"/>
  <c r="D10541" i="15"/>
  <c r="D10540" i="15"/>
  <c r="D10539" i="15"/>
  <c r="D10538" i="15"/>
  <c r="D10537" i="15"/>
  <c r="D10536" i="15"/>
  <c r="D10535" i="15"/>
  <c r="D10534" i="15"/>
  <c r="D10533" i="15"/>
  <c r="D10532" i="15"/>
  <c r="D10531" i="15"/>
  <c r="D10530" i="15"/>
  <c r="D10529" i="15"/>
  <c r="D10528" i="15"/>
  <c r="D10527" i="15"/>
  <c r="D10526" i="15"/>
  <c r="D10525" i="15"/>
  <c r="D10524" i="15"/>
  <c r="D10523" i="15"/>
  <c r="D10522" i="15"/>
  <c r="D10521" i="15"/>
  <c r="D10520" i="15"/>
  <c r="D10519" i="15"/>
  <c r="D10518" i="15"/>
  <c r="D10517" i="15"/>
  <c r="D10516" i="15"/>
  <c r="D10515" i="15"/>
  <c r="D10514" i="15"/>
  <c r="D10513" i="15"/>
  <c r="D10512" i="15"/>
  <c r="D10511" i="15"/>
  <c r="D10510" i="15"/>
  <c r="D10509" i="15"/>
  <c r="D10508" i="15"/>
  <c r="D10507" i="15"/>
  <c r="D10506" i="15"/>
  <c r="D10505" i="15"/>
  <c r="D10504" i="15"/>
  <c r="D10503" i="15"/>
  <c r="D10502" i="15"/>
  <c r="D10501" i="15"/>
  <c r="D10500" i="15"/>
  <c r="D10499" i="15"/>
  <c r="D10498" i="15"/>
  <c r="D10497" i="15"/>
  <c r="D10496" i="15"/>
  <c r="D10495" i="15"/>
  <c r="D10494" i="15"/>
  <c r="D10493" i="15"/>
  <c r="D10492" i="15"/>
  <c r="D10491" i="15"/>
  <c r="D10490" i="15"/>
  <c r="D10489" i="15"/>
  <c r="D10488" i="15"/>
  <c r="D10487" i="15"/>
  <c r="D10486" i="15"/>
  <c r="D10485" i="15"/>
  <c r="D10484" i="15"/>
  <c r="D10483" i="15"/>
  <c r="D10482" i="15"/>
  <c r="D10481" i="15"/>
  <c r="D10480" i="15"/>
  <c r="D10479" i="15"/>
  <c r="D10478" i="15"/>
  <c r="D10477" i="15"/>
  <c r="D10476" i="15"/>
  <c r="D10475" i="15"/>
  <c r="D10474" i="15"/>
  <c r="D10473" i="15"/>
  <c r="D10472" i="15"/>
  <c r="D10471" i="15"/>
  <c r="D10470" i="15"/>
  <c r="D10469" i="15"/>
  <c r="D10468" i="15"/>
  <c r="D10467" i="15"/>
  <c r="D10466" i="15"/>
  <c r="D10465" i="15"/>
  <c r="D10464" i="15"/>
  <c r="D10463" i="15"/>
  <c r="D10462" i="15"/>
  <c r="D10461" i="15"/>
  <c r="D10460" i="15"/>
  <c r="D10459" i="15"/>
  <c r="D10458" i="15"/>
  <c r="D10457" i="15"/>
  <c r="D10456" i="15"/>
  <c r="D10455" i="15"/>
  <c r="D10454" i="15"/>
  <c r="D10453" i="15"/>
  <c r="D10452" i="15"/>
  <c r="D10451" i="15"/>
  <c r="D10450" i="15"/>
  <c r="D10449" i="15"/>
  <c r="D10448" i="15"/>
  <c r="D10447" i="15"/>
  <c r="D10446" i="15"/>
  <c r="D10445" i="15"/>
  <c r="D10444" i="15"/>
  <c r="D10443" i="15"/>
  <c r="D10442" i="15"/>
  <c r="D10441" i="15"/>
  <c r="D10440" i="15"/>
  <c r="D10439" i="15"/>
  <c r="D10438" i="15"/>
  <c r="D10437" i="15"/>
  <c r="D10436" i="15"/>
  <c r="D10435" i="15"/>
  <c r="D10434" i="15"/>
  <c r="D10433" i="15"/>
  <c r="D10432" i="15"/>
  <c r="D10431" i="15"/>
  <c r="D10430" i="15"/>
  <c r="D10429" i="15"/>
  <c r="D10428" i="15"/>
  <c r="D10427" i="15"/>
  <c r="D10426" i="15"/>
  <c r="D10425" i="15"/>
  <c r="D10424" i="15"/>
  <c r="D10423" i="15"/>
  <c r="D10422" i="15"/>
  <c r="D10421" i="15"/>
  <c r="D10420" i="15"/>
  <c r="D10419" i="15"/>
  <c r="D10418" i="15"/>
  <c r="D10417" i="15"/>
  <c r="D10416" i="15"/>
  <c r="D10415" i="15"/>
  <c r="D10414" i="15"/>
  <c r="D10413" i="15"/>
  <c r="D10412" i="15"/>
  <c r="D10411" i="15"/>
  <c r="D10410" i="15"/>
  <c r="D10409" i="15"/>
  <c r="D10408" i="15"/>
  <c r="D10407" i="15"/>
  <c r="D10406" i="15"/>
  <c r="D10405" i="15"/>
  <c r="D10404" i="15"/>
  <c r="D10403" i="15"/>
  <c r="D10402" i="15"/>
  <c r="D10401" i="15"/>
  <c r="D10400" i="15"/>
  <c r="D10399" i="15"/>
  <c r="D10398" i="15"/>
  <c r="D10397" i="15"/>
  <c r="D10396" i="15"/>
  <c r="D10395" i="15"/>
  <c r="D10394" i="15"/>
  <c r="D10393" i="15"/>
  <c r="D10392" i="15"/>
  <c r="D10391" i="15"/>
  <c r="D10390" i="15"/>
  <c r="D10389" i="15"/>
  <c r="D10388" i="15"/>
  <c r="D10387" i="15"/>
  <c r="D10386" i="15"/>
  <c r="D10385" i="15"/>
  <c r="D10384" i="15"/>
  <c r="D10383" i="15"/>
  <c r="D10382" i="15"/>
  <c r="D10381" i="15"/>
  <c r="D10380" i="15"/>
  <c r="D10379" i="15"/>
  <c r="D10378" i="15"/>
  <c r="D10377" i="15"/>
  <c r="D10376" i="15"/>
  <c r="D10375" i="15"/>
  <c r="D10374" i="15"/>
  <c r="D10373" i="15"/>
  <c r="D10372" i="15"/>
  <c r="D10371" i="15"/>
  <c r="D10370" i="15"/>
  <c r="D10369" i="15"/>
  <c r="D10368" i="15"/>
  <c r="D10367" i="15"/>
  <c r="D10366" i="15"/>
  <c r="D10365" i="15"/>
  <c r="D10364" i="15"/>
  <c r="D10363" i="15"/>
  <c r="D10362" i="15"/>
  <c r="D10361" i="15"/>
  <c r="D10360" i="15"/>
  <c r="D10359" i="15"/>
  <c r="D10358" i="15"/>
  <c r="D10357" i="15"/>
  <c r="D10356" i="15"/>
  <c r="D10355" i="15"/>
  <c r="D10354" i="15"/>
  <c r="D10353" i="15"/>
  <c r="D10352" i="15"/>
  <c r="D10351" i="15"/>
  <c r="D10350" i="15"/>
  <c r="D10349" i="15"/>
  <c r="D10348" i="15"/>
  <c r="D10347" i="15"/>
  <c r="D10346" i="15"/>
  <c r="D10345" i="15"/>
  <c r="D10344" i="15"/>
  <c r="D10343" i="15"/>
  <c r="D10342" i="15"/>
  <c r="D10341" i="15"/>
  <c r="D10340" i="15"/>
  <c r="D10339" i="15"/>
  <c r="D10338" i="15"/>
  <c r="D10337" i="15"/>
  <c r="D10336" i="15"/>
  <c r="D10335" i="15"/>
  <c r="D10334" i="15"/>
  <c r="D10333" i="15"/>
  <c r="D10332" i="15"/>
  <c r="D10331" i="15"/>
  <c r="D10330" i="15"/>
  <c r="D10329" i="15"/>
  <c r="D10328" i="15"/>
  <c r="D10327" i="15"/>
  <c r="D10326" i="15"/>
  <c r="D10325" i="15"/>
  <c r="D10324" i="15"/>
  <c r="D10323" i="15"/>
  <c r="D10322" i="15"/>
  <c r="D10321" i="15"/>
  <c r="D10320" i="15"/>
  <c r="D10319" i="15"/>
  <c r="D10318" i="15"/>
  <c r="D10317" i="15"/>
  <c r="D10316" i="15"/>
  <c r="D10315" i="15"/>
  <c r="D10314" i="15"/>
  <c r="D10313" i="15"/>
  <c r="D10312" i="15"/>
  <c r="D10311" i="15"/>
  <c r="D10310" i="15"/>
  <c r="D10309" i="15"/>
  <c r="D10308" i="15"/>
  <c r="D10307" i="15"/>
  <c r="D10306" i="15"/>
  <c r="D10305" i="15"/>
  <c r="D10304" i="15"/>
  <c r="D10303" i="15"/>
  <c r="D10302" i="15"/>
  <c r="D10301" i="15"/>
  <c r="D10300" i="15"/>
  <c r="D10299" i="15"/>
  <c r="D10298" i="15"/>
  <c r="D10297" i="15"/>
  <c r="D10296" i="15"/>
  <c r="D10295" i="15"/>
  <c r="D10294" i="15"/>
  <c r="D10293" i="15"/>
  <c r="D10292" i="15"/>
  <c r="D10291" i="15"/>
  <c r="D10290" i="15"/>
  <c r="D10289" i="15"/>
  <c r="D10288" i="15"/>
  <c r="D10287" i="15"/>
  <c r="D10286" i="15"/>
  <c r="D10285" i="15"/>
  <c r="D10284" i="15"/>
  <c r="D10283" i="15"/>
  <c r="D10282" i="15"/>
  <c r="D10281" i="15"/>
  <c r="D10280" i="15"/>
  <c r="D10279" i="15"/>
  <c r="D10278" i="15"/>
  <c r="D10277" i="15"/>
  <c r="D10276" i="15"/>
  <c r="D10275" i="15"/>
  <c r="D10274" i="15"/>
  <c r="D10273" i="15"/>
  <c r="D10272" i="15"/>
  <c r="D10271" i="15"/>
  <c r="D10270" i="15"/>
  <c r="D10269" i="15"/>
  <c r="D10268" i="15"/>
  <c r="D10267" i="15"/>
  <c r="D10266" i="15"/>
  <c r="D10265" i="15"/>
  <c r="D10264" i="15"/>
  <c r="D10263" i="15"/>
  <c r="D10262" i="15"/>
  <c r="D10261" i="15"/>
  <c r="D10260" i="15"/>
  <c r="D10259" i="15"/>
  <c r="D10258" i="15"/>
  <c r="D10257" i="15"/>
  <c r="D10256" i="15"/>
  <c r="D10255" i="15"/>
  <c r="D10254" i="15"/>
  <c r="D10253" i="15"/>
  <c r="D10252" i="15"/>
  <c r="D10251" i="15"/>
  <c r="D10250" i="15"/>
  <c r="D10249" i="15"/>
  <c r="D10248" i="15"/>
  <c r="D10247" i="15"/>
  <c r="D10246" i="15"/>
  <c r="D10245" i="15"/>
  <c r="D10244" i="15"/>
  <c r="D10243" i="15"/>
  <c r="D10242" i="15"/>
  <c r="D10241" i="15"/>
  <c r="D10240" i="15"/>
  <c r="D10239" i="15"/>
  <c r="D10238" i="15"/>
  <c r="D10237" i="15"/>
  <c r="D10236" i="15"/>
  <c r="D10235" i="15"/>
  <c r="D10234" i="15"/>
  <c r="D10233" i="15"/>
  <c r="D10232" i="15"/>
  <c r="D10231" i="15"/>
  <c r="D10230" i="15"/>
  <c r="D10229" i="15"/>
  <c r="D10228" i="15"/>
  <c r="D10227" i="15"/>
  <c r="D10226" i="15"/>
  <c r="D10225" i="15"/>
  <c r="D10224" i="15"/>
  <c r="D10223" i="15"/>
  <c r="D10222" i="15"/>
  <c r="D10221" i="15"/>
  <c r="D10220" i="15"/>
  <c r="D10219" i="15"/>
  <c r="D10218" i="15"/>
  <c r="D10217" i="15"/>
  <c r="D10216" i="15"/>
  <c r="D10215" i="15"/>
  <c r="D10214" i="15"/>
  <c r="D10213" i="15"/>
  <c r="D10212" i="15"/>
  <c r="D10211" i="15"/>
  <c r="D10210" i="15"/>
  <c r="D10209" i="15"/>
  <c r="D10208" i="15"/>
  <c r="D10207" i="15"/>
  <c r="D10206" i="15"/>
  <c r="D10205" i="15"/>
  <c r="D10204" i="15"/>
  <c r="D10203" i="15"/>
  <c r="D10202" i="15"/>
  <c r="D10201" i="15"/>
  <c r="D10200" i="15"/>
  <c r="D10199" i="15"/>
  <c r="D10198" i="15"/>
  <c r="D10197" i="15"/>
  <c r="D10196" i="15"/>
  <c r="D10195" i="15"/>
  <c r="D10194" i="15"/>
  <c r="D10193" i="15"/>
  <c r="D10192" i="15"/>
  <c r="D10191" i="15"/>
  <c r="D10190" i="15"/>
  <c r="D10189" i="15"/>
  <c r="D10188" i="15"/>
  <c r="D10187" i="15"/>
  <c r="D10186" i="15"/>
  <c r="D10185" i="15"/>
  <c r="D10184" i="15"/>
  <c r="D10183" i="15"/>
  <c r="D10182" i="15"/>
  <c r="D10181" i="15"/>
  <c r="D10180" i="15"/>
  <c r="D10179" i="15"/>
  <c r="D10178" i="15"/>
  <c r="D10177" i="15"/>
  <c r="D10176" i="15"/>
  <c r="D10175" i="15"/>
  <c r="D10174" i="15"/>
  <c r="D10173" i="15"/>
  <c r="D10172" i="15"/>
  <c r="D10171" i="15"/>
  <c r="D10170" i="15"/>
  <c r="D10169" i="15"/>
  <c r="D10168" i="15"/>
  <c r="D10167" i="15"/>
  <c r="D10166" i="15"/>
  <c r="D10165" i="15"/>
  <c r="D10164" i="15"/>
  <c r="D10163" i="15"/>
  <c r="D10162" i="15"/>
  <c r="D10161" i="15"/>
  <c r="D10160" i="15"/>
  <c r="D10159" i="15"/>
  <c r="D10158" i="15"/>
  <c r="D10157" i="15"/>
  <c r="D10156" i="15"/>
  <c r="D10155" i="15"/>
  <c r="D10154" i="15"/>
  <c r="D10153" i="15"/>
  <c r="D10152" i="15"/>
  <c r="D10151" i="15"/>
  <c r="D10150" i="15"/>
  <c r="D10149" i="15"/>
  <c r="D10148" i="15"/>
  <c r="D10147" i="15"/>
  <c r="D10146" i="15"/>
  <c r="D10145" i="15"/>
  <c r="D10144" i="15"/>
  <c r="D10143" i="15"/>
  <c r="D10142" i="15"/>
  <c r="D10141" i="15"/>
  <c r="D10140" i="15"/>
  <c r="D10139" i="15"/>
  <c r="D10138" i="15"/>
  <c r="D10137" i="15"/>
  <c r="D10136" i="15"/>
  <c r="D10135" i="15"/>
  <c r="D10134" i="15"/>
  <c r="D10133" i="15"/>
  <c r="D10132" i="15"/>
  <c r="D10131" i="15"/>
  <c r="D10130" i="15"/>
  <c r="D10129" i="15"/>
  <c r="D10128" i="15"/>
  <c r="D10127" i="15"/>
  <c r="D10126" i="15"/>
  <c r="D10125" i="15"/>
  <c r="D10124" i="15"/>
  <c r="D10123" i="15"/>
  <c r="D10122" i="15"/>
  <c r="D10121" i="15"/>
  <c r="D10120" i="15"/>
  <c r="D10119" i="15"/>
  <c r="D10118" i="15"/>
  <c r="D10117" i="15"/>
  <c r="D10116" i="15"/>
  <c r="D10115" i="15"/>
  <c r="D10114" i="15"/>
  <c r="D10113" i="15"/>
  <c r="D10112" i="15"/>
  <c r="D10111" i="15"/>
  <c r="D10110" i="15"/>
  <c r="D10109" i="15"/>
  <c r="D10108" i="15"/>
  <c r="D10107" i="15"/>
  <c r="D10106" i="15"/>
  <c r="D10105" i="15"/>
  <c r="D10104" i="15"/>
  <c r="D10103" i="15"/>
  <c r="D10102" i="15"/>
  <c r="D10101" i="15"/>
  <c r="D10100" i="15"/>
  <c r="D10099" i="15"/>
  <c r="D10098" i="15"/>
  <c r="D10097" i="15"/>
  <c r="D10096" i="15"/>
  <c r="D10095" i="15"/>
  <c r="D10094" i="15"/>
  <c r="D10093" i="15"/>
  <c r="D10092" i="15"/>
  <c r="D10091" i="15"/>
  <c r="D10090" i="15"/>
  <c r="D10089" i="15"/>
  <c r="D10088" i="15"/>
  <c r="D10087" i="15"/>
  <c r="D10086" i="15"/>
  <c r="D10085" i="15"/>
  <c r="D10084" i="15"/>
  <c r="D10083" i="15"/>
  <c r="D10082" i="15"/>
  <c r="D10081" i="15"/>
  <c r="D10080" i="15"/>
  <c r="D10079" i="15"/>
  <c r="D10078" i="15"/>
  <c r="D10077" i="15"/>
  <c r="D10076" i="15"/>
  <c r="D10075" i="15"/>
  <c r="D10074" i="15"/>
  <c r="D10073" i="15"/>
  <c r="D10072" i="15"/>
  <c r="D10071" i="15"/>
  <c r="D10070" i="15"/>
  <c r="D10069" i="15"/>
  <c r="D10068" i="15"/>
  <c r="D10067" i="15"/>
  <c r="D10066" i="15"/>
  <c r="D10065" i="15"/>
  <c r="D10064" i="15"/>
  <c r="D10063" i="15"/>
  <c r="D10062" i="15"/>
  <c r="D10061" i="15"/>
  <c r="D10060" i="15"/>
  <c r="D10059" i="15"/>
  <c r="D10058" i="15"/>
  <c r="D10057" i="15"/>
  <c r="D10056" i="15"/>
  <c r="D10055" i="15"/>
  <c r="D10054" i="15"/>
  <c r="D10053" i="15"/>
  <c r="D10052" i="15"/>
  <c r="D10051" i="15"/>
  <c r="D10050" i="15"/>
  <c r="D10049" i="15"/>
  <c r="D10048" i="15"/>
  <c r="D10047" i="15"/>
  <c r="D10046" i="15"/>
  <c r="D10045" i="15"/>
  <c r="D10044" i="15"/>
  <c r="D10043" i="15"/>
  <c r="D10042" i="15"/>
  <c r="D10041" i="15"/>
  <c r="D10040" i="15"/>
  <c r="D10039" i="15"/>
  <c r="D10038" i="15"/>
  <c r="D10037" i="15"/>
  <c r="D10036" i="15"/>
  <c r="D10035" i="15"/>
  <c r="D10034" i="15"/>
  <c r="D10033" i="15"/>
  <c r="D10032" i="15"/>
  <c r="D10031" i="15"/>
  <c r="D10030" i="15"/>
  <c r="D10029" i="15"/>
  <c r="D10028" i="15"/>
  <c r="D10027" i="15"/>
  <c r="D10026" i="15"/>
  <c r="D10025" i="15"/>
  <c r="D10024" i="15"/>
  <c r="D10023" i="15"/>
  <c r="D10022" i="15"/>
  <c r="D10021" i="15"/>
  <c r="D10020" i="15"/>
  <c r="D10019" i="15"/>
  <c r="D10018" i="15"/>
  <c r="D10017" i="15"/>
  <c r="D10016" i="15"/>
  <c r="D10015" i="15"/>
  <c r="D10014" i="15"/>
  <c r="D10013" i="15"/>
  <c r="D10012" i="15"/>
  <c r="D10011" i="15"/>
  <c r="D10010" i="15"/>
  <c r="D10009" i="15"/>
  <c r="D10008" i="15"/>
  <c r="D10007" i="15"/>
  <c r="D10006" i="15"/>
  <c r="D10005" i="15"/>
  <c r="D10004" i="15"/>
  <c r="D10003" i="15"/>
  <c r="D10002" i="15"/>
  <c r="D10001" i="15"/>
  <c r="D10000" i="15"/>
  <c r="D9999" i="15"/>
  <c r="D9998" i="15"/>
  <c r="D9997" i="15"/>
  <c r="D9996" i="15"/>
  <c r="D9995" i="15"/>
  <c r="D9994" i="15"/>
  <c r="D9993" i="15"/>
  <c r="D9992" i="15"/>
  <c r="D9991" i="15"/>
  <c r="D9990" i="15"/>
  <c r="D9989" i="15"/>
  <c r="D9988" i="15"/>
  <c r="D9987" i="15"/>
  <c r="D9986" i="15"/>
  <c r="D9985" i="15"/>
  <c r="D9984" i="15"/>
  <c r="D9983" i="15"/>
  <c r="D9982" i="15"/>
  <c r="D9981" i="15"/>
  <c r="D9980" i="15"/>
  <c r="D9979" i="15"/>
  <c r="D9978" i="15"/>
  <c r="D9977" i="15"/>
  <c r="D9976" i="15"/>
  <c r="D9975" i="15"/>
  <c r="D9974" i="15"/>
  <c r="D9973" i="15"/>
  <c r="D9972" i="15"/>
  <c r="D9971" i="15"/>
  <c r="D9970" i="15"/>
  <c r="D9969" i="15"/>
  <c r="D9968" i="15"/>
  <c r="D9967" i="15"/>
  <c r="D9966" i="15"/>
  <c r="D9965" i="15"/>
  <c r="D9964" i="15"/>
  <c r="D9963" i="15"/>
  <c r="D9962" i="15"/>
  <c r="D9961" i="15"/>
  <c r="D9960" i="15"/>
  <c r="D9959" i="15"/>
  <c r="D9958" i="15"/>
  <c r="D9957" i="15"/>
  <c r="D9956" i="15"/>
  <c r="D9955" i="15"/>
  <c r="D9954" i="15"/>
  <c r="D9953" i="15"/>
  <c r="D9952" i="15"/>
  <c r="D9951" i="15"/>
  <c r="D9950" i="15"/>
  <c r="D9949" i="15"/>
  <c r="D9948" i="15"/>
  <c r="D9947" i="15"/>
  <c r="D9946" i="15"/>
  <c r="D9945" i="15"/>
  <c r="D9944" i="15"/>
  <c r="D9943" i="15"/>
  <c r="D9942" i="15"/>
  <c r="D9941" i="15"/>
  <c r="D9940" i="15"/>
  <c r="D9939" i="15"/>
  <c r="D9938" i="15"/>
  <c r="D9937" i="15"/>
  <c r="D9936" i="15"/>
  <c r="D9935" i="15"/>
  <c r="D9934" i="15"/>
  <c r="D9933" i="15"/>
  <c r="D9932" i="15"/>
  <c r="D9931" i="15"/>
  <c r="D9930" i="15"/>
  <c r="D9929" i="15"/>
  <c r="D9928" i="15"/>
  <c r="D9927" i="15"/>
  <c r="D9926" i="15"/>
  <c r="D9925" i="15"/>
  <c r="D9924" i="15"/>
  <c r="D9923" i="15"/>
  <c r="D9922" i="15"/>
  <c r="D9921" i="15"/>
  <c r="D9920" i="15"/>
  <c r="D9919" i="15"/>
  <c r="D9918" i="15"/>
  <c r="D9917" i="15"/>
  <c r="D9916" i="15"/>
  <c r="D9915" i="15"/>
  <c r="D9914" i="15"/>
  <c r="D9913" i="15"/>
  <c r="D9912" i="15"/>
  <c r="D9911" i="15"/>
  <c r="D9910" i="15"/>
  <c r="D9909" i="15"/>
  <c r="D9908" i="15"/>
  <c r="D9907" i="15"/>
  <c r="D9906" i="15"/>
  <c r="D9905" i="15"/>
  <c r="D9904" i="15"/>
  <c r="D9903" i="15"/>
  <c r="D9902" i="15"/>
  <c r="D9901" i="15"/>
  <c r="D9900" i="15"/>
  <c r="D9899" i="15"/>
  <c r="D9898" i="15"/>
  <c r="D9897" i="15"/>
  <c r="D9896" i="15"/>
  <c r="D9895" i="15"/>
  <c r="D9894" i="15"/>
  <c r="D9893" i="15"/>
  <c r="D9892" i="15"/>
  <c r="D9891" i="15"/>
  <c r="D9890" i="15"/>
  <c r="D9889" i="15"/>
  <c r="D9888" i="15"/>
  <c r="D9887" i="15"/>
  <c r="D9886" i="15"/>
  <c r="D9885" i="15"/>
  <c r="D9884" i="15"/>
  <c r="D9883" i="15"/>
  <c r="D9882" i="15"/>
  <c r="D9881" i="15"/>
  <c r="D9880" i="15"/>
  <c r="D9879" i="15"/>
  <c r="D9878" i="15"/>
  <c r="D9877" i="15"/>
  <c r="D9876" i="15"/>
  <c r="D9875" i="15"/>
  <c r="D9874" i="15"/>
  <c r="D9873" i="15"/>
  <c r="D9872" i="15"/>
  <c r="D9871" i="15"/>
  <c r="D9870" i="15"/>
  <c r="D9869" i="15"/>
  <c r="D9868" i="15"/>
  <c r="D9867" i="15"/>
  <c r="D9866" i="15"/>
  <c r="D9865" i="15"/>
  <c r="D9864" i="15"/>
  <c r="D9863" i="15"/>
  <c r="D9862" i="15"/>
  <c r="D9861" i="15"/>
  <c r="D9860" i="15"/>
  <c r="D9859" i="15"/>
  <c r="D9858" i="15"/>
  <c r="D9857" i="15"/>
  <c r="D9856" i="15"/>
  <c r="D9855" i="15"/>
  <c r="D9854" i="15"/>
  <c r="D9853" i="15"/>
  <c r="D9852" i="15"/>
  <c r="D9851" i="15"/>
  <c r="D9850" i="15"/>
  <c r="D9849" i="15"/>
  <c r="D9848" i="15"/>
  <c r="D9847" i="15"/>
  <c r="D9846" i="15"/>
  <c r="D9845" i="15"/>
  <c r="D9844" i="15"/>
  <c r="D9843" i="15"/>
  <c r="D9842" i="15"/>
  <c r="D9841" i="15"/>
  <c r="D9840" i="15"/>
  <c r="D9839" i="15"/>
  <c r="D9838" i="15"/>
  <c r="D9837" i="15"/>
  <c r="D9836" i="15"/>
  <c r="D9835" i="15"/>
  <c r="D9834" i="15"/>
  <c r="D9833" i="15"/>
  <c r="D9832" i="15"/>
  <c r="D9831" i="15"/>
  <c r="D9830" i="15"/>
  <c r="D9829" i="15"/>
  <c r="D9828" i="15"/>
  <c r="D9827" i="15"/>
  <c r="D9826" i="15"/>
  <c r="D9825" i="15"/>
  <c r="D9824" i="15"/>
  <c r="D9823" i="15"/>
  <c r="D9822" i="15"/>
  <c r="D9821" i="15"/>
  <c r="D9820" i="15"/>
  <c r="D9819" i="15"/>
  <c r="D9818" i="15"/>
  <c r="D9817" i="15"/>
  <c r="D9816" i="15"/>
  <c r="D9815" i="15"/>
  <c r="D9814" i="15"/>
  <c r="D9813" i="15"/>
  <c r="D9812" i="15"/>
  <c r="D9811" i="15"/>
  <c r="D9810" i="15"/>
  <c r="D9809" i="15"/>
  <c r="D9808" i="15"/>
  <c r="D9807" i="15"/>
  <c r="D9806" i="15"/>
  <c r="D9805" i="15"/>
  <c r="D9804" i="15"/>
  <c r="D9803" i="15"/>
  <c r="D9802" i="15"/>
  <c r="D9801" i="15"/>
  <c r="D9800" i="15"/>
  <c r="D9799" i="15"/>
  <c r="D9798" i="15"/>
  <c r="D9797" i="15"/>
  <c r="D9796" i="15"/>
  <c r="D9795" i="15"/>
  <c r="D9794" i="15"/>
  <c r="D9793" i="15"/>
  <c r="D9792" i="15"/>
  <c r="D9791" i="15"/>
  <c r="D9790" i="15"/>
  <c r="D9789" i="15"/>
  <c r="D9788" i="15"/>
  <c r="D9787" i="15"/>
  <c r="D9786" i="15"/>
  <c r="D9785" i="15"/>
  <c r="D9784" i="15"/>
  <c r="D9783" i="15"/>
  <c r="D9782" i="15"/>
  <c r="D9781" i="15"/>
  <c r="D9780" i="15"/>
  <c r="D9779" i="15"/>
  <c r="D9778" i="15"/>
  <c r="D9777" i="15"/>
  <c r="D9776" i="15"/>
  <c r="D9775" i="15"/>
  <c r="D9774" i="15"/>
  <c r="D9773" i="15"/>
  <c r="D9772" i="15"/>
  <c r="D9771" i="15"/>
  <c r="D9770" i="15"/>
  <c r="D9769" i="15"/>
  <c r="D9768" i="15"/>
  <c r="D9767" i="15"/>
  <c r="D9766" i="15"/>
  <c r="D9765" i="15"/>
  <c r="D9764" i="15"/>
  <c r="D9763" i="15"/>
  <c r="D9762" i="15"/>
  <c r="D9761" i="15"/>
  <c r="D9760" i="15"/>
  <c r="D9759" i="15"/>
  <c r="D9758" i="15"/>
  <c r="D9757" i="15"/>
  <c r="D9756" i="15"/>
  <c r="D9755" i="15"/>
  <c r="D9754" i="15"/>
  <c r="D9753" i="15"/>
  <c r="D9752" i="15"/>
  <c r="D9751" i="15"/>
  <c r="D9750" i="15"/>
  <c r="D9749" i="15"/>
  <c r="D9748" i="15"/>
  <c r="D9747" i="15"/>
  <c r="D9746" i="15"/>
  <c r="D9745" i="15"/>
  <c r="D9744" i="15"/>
  <c r="D9743" i="15"/>
  <c r="D9742" i="15"/>
  <c r="D9741" i="15"/>
  <c r="D9740" i="15"/>
  <c r="D9739" i="15"/>
  <c r="D9738" i="15"/>
  <c r="D9737" i="15"/>
  <c r="D9736" i="15"/>
  <c r="D9735" i="15"/>
  <c r="D9734" i="15"/>
  <c r="D9733" i="15"/>
  <c r="D9732" i="15"/>
  <c r="D9731" i="15"/>
  <c r="D9730" i="15"/>
  <c r="D9729" i="15"/>
  <c r="D9728" i="15"/>
  <c r="D9727" i="15"/>
  <c r="D9726" i="15"/>
  <c r="D9725" i="15"/>
  <c r="D9724" i="15"/>
  <c r="D9723" i="15"/>
  <c r="D9722" i="15"/>
  <c r="D9721" i="15"/>
  <c r="D9720" i="15"/>
  <c r="D9719" i="15"/>
  <c r="D9718" i="15"/>
  <c r="D9717" i="15"/>
  <c r="D9716" i="15"/>
  <c r="D9715" i="15"/>
  <c r="D9714" i="15"/>
  <c r="D9713" i="15"/>
  <c r="D9712" i="15"/>
  <c r="D9711" i="15"/>
  <c r="D9710" i="15"/>
  <c r="D9709" i="15"/>
  <c r="D9708" i="15"/>
  <c r="D9707" i="15"/>
  <c r="D9706" i="15"/>
  <c r="D9705" i="15"/>
  <c r="D9704" i="15"/>
  <c r="D9703" i="15"/>
  <c r="D9702" i="15"/>
  <c r="D9701" i="15"/>
  <c r="D9700" i="15"/>
  <c r="D9699" i="15"/>
  <c r="D9698" i="15"/>
  <c r="D9697" i="15"/>
  <c r="D9696" i="15"/>
  <c r="D9695" i="15"/>
  <c r="D9694" i="15"/>
  <c r="D9693" i="15"/>
  <c r="D9692" i="15"/>
  <c r="D9691" i="15"/>
  <c r="D9690" i="15"/>
  <c r="D9689" i="15"/>
  <c r="D9688" i="15"/>
  <c r="D9687" i="15"/>
  <c r="D9686" i="15"/>
  <c r="D9685" i="15"/>
  <c r="D9684" i="15"/>
  <c r="D9683" i="15"/>
  <c r="D9682" i="15"/>
  <c r="D9681" i="15"/>
  <c r="D9680" i="15"/>
  <c r="D9679" i="15"/>
  <c r="D9678" i="15"/>
  <c r="D9677" i="15"/>
  <c r="D9676" i="15"/>
  <c r="D9675" i="15"/>
  <c r="D9674" i="15"/>
  <c r="D9673" i="15"/>
  <c r="D9672" i="15"/>
  <c r="D9671" i="15"/>
  <c r="D9670" i="15"/>
  <c r="D9669" i="15"/>
  <c r="D9668" i="15"/>
  <c r="D9667" i="15"/>
  <c r="D9666" i="15"/>
  <c r="D9665" i="15"/>
  <c r="D9664" i="15"/>
  <c r="D9663" i="15"/>
  <c r="D9662" i="15"/>
  <c r="D9661" i="15"/>
  <c r="D9660" i="15"/>
  <c r="D9659" i="15"/>
  <c r="D9658" i="15"/>
  <c r="D9657" i="15"/>
  <c r="D9656" i="15"/>
  <c r="D9655" i="15"/>
  <c r="D9654" i="15"/>
  <c r="D9653" i="15"/>
  <c r="D9652" i="15"/>
  <c r="D9651" i="15"/>
  <c r="D9650" i="15"/>
  <c r="D9649" i="15"/>
  <c r="D9648" i="15"/>
  <c r="D9647" i="15"/>
  <c r="D9646" i="15"/>
  <c r="D9645" i="15"/>
  <c r="D9644" i="15"/>
  <c r="D9643" i="15"/>
  <c r="D9642" i="15"/>
  <c r="D9641" i="15"/>
  <c r="D9640" i="15"/>
  <c r="D9639" i="15"/>
  <c r="D9638" i="15"/>
  <c r="D9637" i="15"/>
  <c r="D9636" i="15"/>
  <c r="D9635" i="15"/>
  <c r="D9634" i="15"/>
  <c r="D9633" i="15"/>
  <c r="D9632" i="15"/>
  <c r="D9631" i="15"/>
  <c r="D9630" i="15"/>
  <c r="D9629" i="15"/>
  <c r="D9628" i="15"/>
  <c r="D9627" i="15"/>
  <c r="D9626" i="15"/>
  <c r="D9625" i="15"/>
  <c r="D9624" i="15"/>
  <c r="D9623" i="15"/>
  <c r="D9622" i="15"/>
  <c r="D9621" i="15"/>
  <c r="D9620" i="15"/>
  <c r="D9619" i="15"/>
  <c r="D9618" i="15"/>
  <c r="D9617" i="15"/>
  <c r="D9616" i="15"/>
  <c r="D9615" i="15"/>
  <c r="D9614" i="15"/>
  <c r="D9613" i="15"/>
  <c r="D9612" i="15"/>
  <c r="D9611" i="15"/>
  <c r="D9610" i="15"/>
  <c r="D9609" i="15"/>
  <c r="D9608" i="15"/>
  <c r="D9607" i="15"/>
  <c r="D9606" i="15"/>
  <c r="D9605" i="15"/>
  <c r="D9604" i="15"/>
  <c r="D9603" i="15"/>
  <c r="D9602" i="15"/>
  <c r="D9601" i="15"/>
  <c r="D9600" i="15"/>
  <c r="D9599" i="15"/>
  <c r="D9598" i="15"/>
  <c r="D9597" i="15"/>
  <c r="D9596" i="15"/>
  <c r="D9595" i="15"/>
  <c r="D9594" i="15"/>
  <c r="D9593" i="15"/>
  <c r="D9592" i="15"/>
  <c r="D9591" i="15"/>
  <c r="D9590" i="15"/>
  <c r="D9589" i="15"/>
  <c r="D9588" i="15"/>
  <c r="D9587" i="15"/>
  <c r="D9586" i="15"/>
  <c r="D9585" i="15"/>
  <c r="D9584" i="15"/>
  <c r="D9583" i="15"/>
  <c r="D9582" i="15"/>
  <c r="D9581" i="15"/>
  <c r="D9580" i="15"/>
  <c r="D9579" i="15"/>
  <c r="D9578" i="15"/>
  <c r="D9577" i="15"/>
  <c r="D9576" i="15"/>
  <c r="D9575" i="15"/>
  <c r="D9574" i="15"/>
  <c r="D9573" i="15"/>
  <c r="D9572" i="15"/>
  <c r="D9571" i="15"/>
  <c r="D9570" i="15"/>
  <c r="D9569" i="15"/>
  <c r="D9568" i="15"/>
  <c r="D9567" i="15"/>
  <c r="D9566" i="15"/>
  <c r="D9565" i="15"/>
  <c r="D9564" i="15"/>
  <c r="D9563" i="15"/>
  <c r="D9562" i="15"/>
  <c r="D9561" i="15"/>
  <c r="D9560" i="15"/>
  <c r="D9559" i="15"/>
  <c r="D9558" i="15"/>
  <c r="D9557" i="15"/>
  <c r="D9556" i="15"/>
  <c r="D9555" i="15"/>
  <c r="D9554" i="15"/>
  <c r="D9553" i="15"/>
  <c r="D9552" i="15"/>
  <c r="D9551" i="15"/>
  <c r="D9550" i="15"/>
  <c r="D9549" i="15"/>
  <c r="D9548" i="15"/>
  <c r="D9547" i="15"/>
  <c r="D9546" i="15"/>
  <c r="D9545" i="15"/>
  <c r="D9544" i="15"/>
  <c r="D9543" i="15"/>
  <c r="D9542" i="15"/>
  <c r="D9541" i="15"/>
  <c r="D9540" i="15"/>
  <c r="D9539" i="15"/>
  <c r="D9538" i="15"/>
  <c r="D9537" i="15"/>
  <c r="D9536" i="15"/>
  <c r="D9535" i="15"/>
  <c r="D9534" i="15"/>
  <c r="D9533" i="15"/>
  <c r="D9532" i="15"/>
  <c r="D9531" i="15"/>
  <c r="D9530" i="15"/>
  <c r="D9529" i="15"/>
  <c r="D9528" i="15"/>
  <c r="D9527" i="15"/>
  <c r="D9526" i="15"/>
  <c r="D9525" i="15"/>
  <c r="D9524" i="15"/>
  <c r="D9523" i="15"/>
  <c r="D9522" i="15"/>
  <c r="D9521" i="15"/>
  <c r="D9520" i="15"/>
  <c r="D9519" i="15"/>
  <c r="D9518" i="15"/>
  <c r="D9517" i="15"/>
  <c r="D9516" i="15"/>
  <c r="D9515" i="15"/>
  <c r="D9514" i="15"/>
  <c r="D9513" i="15"/>
  <c r="D9512" i="15"/>
  <c r="D9511" i="15"/>
  <c r="D9510" i="15"/>
  <c r="D9509" i="15"/>
  <c r="D9508" i="15"/>
  <c r="D9507" i="15"/>
  <c r="D9506" i="15"/>
  <c r="D9505" i="15"/>
  <c r="D9504" i="15"/>
  <c r="D9503" i="15"/>
  <c r="D9502" i="15"/>
  <c r="D9501" i="15"/>
  <c r="D9500" i="15"/>
  <c r="D9499" i="15"/>
  <c r="D9498" i="15"/>
  <c r="D9497" i="15"/>
  <c r="D9496" i="15"/>
  <c r="D9495" i="15"/>
  <c r="D9494" i="15"/>
  <c r="D9493" i="15"/>
  <c r="D9492" i="15"/>
  <c r="D9491" i="15"/>
  <c r="D9490" i="15"/>
  <c r="D9489" i="15"/>
  <c r="D9488" i="15"/>
  <c r="D9487" i="15"/>
  <c r="D9486" i="15"/>
  <c r="D9485" i="15"/>
  <c r="D9484" i="15"/>
  <c r="D9483" i="15"/>
  <c r="D9482" i="15"/>
  <c r="D9481" i="15"/>
  <c r="D9480" i="15"/>
  <c r="D9479" i="15"/>
  <c r="D9478" i="15"/>
  <c r="D9477" i="15"/>
  <c r="D9476" i="15"/>
  <c r="D9475" i="15"/>
  <c r="D9474" i="15"/>
  <c r="D9473" i="15"/>
  <c r="D9472" i="15"/>
  <c r="D9471" i="15"/>
  <c r="D9470" i="15"/>
  <c r="D9469" i="15"/>
  <c r="D9468" i="15"/>
  <c r="D9467" i="15"/>
  <c r="D9466" i="15"/>
  <c r="D9465" i="15"/>
  <c r="D9464" i="15"/>
  <c r="D9463" i="15"/>
  <c r="D9462" i="15"/>
  <c r="D9461" i="15"/>
  <c r="D9460" i="15"/>
  <c r="D9459" i="15"/>
  <c r="D9458" i="15"/>
  <c r="D9457" i="15"/>
  <c r="D9456" i="15"/>
  <c r="D9455" i="15"/>
  <c r="D9454" i="15"/>
  <c r="D9453" i="15"/>
  <c r="D9452" i="15"/>
  <c r="D9451" i="15"/>
  <c r="D9450" i="15"/>
  <c r="D9449" i="15"/>
  <c r="D9448" i="15"/>
  <c r="D9447" i="15"/>
  <c r="D9446" i="15"/>
  <c r="D9445" i="15"/>
  <c r="D9444" i="15"/>
  <c r="D9443" i="15"/>
  <c r="D9442" i="15"/>
  <c r="D9441" i="15"/>
  <c r="D9440" i="15"/>
  <c r="D9439" i="15"/>
  <c r="D9438" i="15"/>
  <c r="D9437" i="15"/>
  <c r="D9436" i="15"/>
  <c r="D9435" i="15"/>
  <c r="D9434" i="15"/>
  <c r="D9433" i="15"/>
  <c r="D9432" i="15"/>
  <c r="D9431" i="15"/>
  <c r="D9430" i="15"/>
  <c r="D9429" i="15"/>
  <c r="D9428" i="15"/>
  <c r="D9427" i="15"/>
  <c r="D9426" i="15"/>
  <c r="D9425" i="15"/>
  <c r="D9424" i="15"/>
  <c r="D9423" i="15"/>
  <c r="D9422" i="15"/>
  <c r="D9421" i="15"/>
  <c r="D9420" i="15"/>
  <c r="D9419" i="15"/>
  <c r="D9418" i="15"/>
  <c r="D9417" i="15"/>
  <c r="D9416" i="15"/>
  <c r="D9415" i="15"/>
  <c r="D9414" i="15"/>
  <c r="D9413" i="15"/>
  <c r="D9412" i="15"/>
  <c r="D9411" i="15"/>
  <c r="D9410" i="15"/>
  <c r="D9409" i="15"/>
  <c r="D9408" i="15"/>
  <c r="D9407" i="15"/>
  <c r="D9406" i="15"/>
  <c r="D9405" i="15"/>
  <c r="D9404" i="15"/>
  <c r="D9403" i="15"/>
  <c r="D9402" i="15"/>
  <c r="D9401" i="15"/>
  <c r="D9400" i="15"/>
  <c r="D9399" i="15"/>
  <c r="D9398" i="15"/>
  <c r="D9397" i="15"/>
  <c r="D9396" i="15"/>
  <c r="D9395" i="15"/>
  <c r="D9394" i="15"/>
  <c r="D9393" i="15"/>
  <c r="D9392" i="15"/>
  <c r="D9391" i="15"/>
  <c r="D9390" i="15"/>
  <c r="D9389" i="15"/>
  <c r="D9388" i="15"/>
  <c r="D9387" i="15"/>
  <c r="D9386" i="15"/>
  <c r="D9385" i="15"/>
  <c r="D9384" i="15"/>
  <c r="D9383" i="15"/>
  <c r="D9382" i="15"/>
  <c r="D9381" i="15"/>
  <c r="D9380" i="15"/>
  <c r="D9379" i="15"/>
  <c r="D9378" i="15"/>
  <c r="D9377" i="15"/>
  <c r="D9376" i="15"/>
  <c r="D9375" i="15"/>
  <c r="D9374" i="15"/>
  <c r="D9373" i="15"/>
  <c r="D9372" i="15"/>
  <c r="D9371" i="15"/>
  <c r="D9370" i="15"/>
  <c r="D9369" i="15"/>
  <c r="D9368" i="15"/>
  <c r="D9367" i="15"/>
  <c r="D9366" i="15"/>
  <c r="D9365" i="15"/>
  <c r="D9364" i="15"/>
  <c r="D9363" i="15"/>
  <c r="D9362" i="15"/>
  <c r="D9361" i="15"/>
  <c r="D9360" i="15"/>
  <c r="D9359" i="15"/>
  <c r="D9358" i="15"/>
  <c r="D9357" i="15"/>
  <c r="D9356" i="15"/>
  <c r="D9355" i="15"/>
  <c r="D9354" i="15"/>
  <c r="D9353" i="15"/>
  <c r="D9352" i="15"/>
  <c r="D9351" i="15"/>
  <c r="D9350" i="15"/>
  <c r="D9349" i="15"/>
  <c r="D9348" i="15"/>
  <c r="D9347" i="15"/>
  <c r="D9346" i="15"/>
  <c r="D9345" i="15"/>
  <c r="D9344" i="15"/>
  <c r="D9343" i="15"/>
  <c r="D9342" i="15"/>
  <c r="D9341" i="15"/>
  <c r="D9340" i="15"/>
  <c r="D9339" i="15"/>
  <c r="D9338" i="15"/>
  <c r="D9337" i="15"/>
  <c r="D9336" i="15"/>
  <c r="D9335" i="15"/>
  <c r="D9334" i="15"/>
  <c r="D9333" i="15"/>
  <c r="D9332" i="15"/>
  <c r="D9331" i="15"/>
  <c r="D9330" i="15"/>
  <c r="D9329" i="15"/>
  <c r="D9328" i="15"/>
  <c r="D9327" i="15"/>
  <c r="D9326" i="15"/>
  <c r="D9325" i="15"/>
  <c r="D9324" i="15"/>
  <c r="D9323" i="15"/>
  <c r="D9322" i="15"/>
  <c r="D9321" i="15"/>
  <c r="D9320" i="15"/>
  <c r="D9319" i="15"/>
  <c r="D9318" i="15"/>
  <c r="D9317" i="15"/>
  <c r="D9316" i="15"/>
  <c r="D9315" i="15"/>
  <c r="D9314" i="15"/>
  <c r="D9313" i="15"/>
  <c r="D9312" i="15"/>
  <c r="D9311" i="15"/>
  <c r="D9310" i="15"/>
  <c r="D9309" i="15"/>
  <c r="D9308" i="15"/>
  <c r="D9307" i="15"/>
  <c r="D9306" i="15"/>
  <c r="D9305" i="15"/>
  <c r="D9304" i="15"/>
  <c r="D9303" i="15"/>
  <c r="D9302" i="15"/>
  <c r="D9301" i="15"/>
  <c r="D9300" i="15"/>
  <c r="D9299" i="15"/>
  <c r="D9298" i="15"/>
  <c r="D9297" i="15"/>
  <c r="D9296" i="15"/>
  <c r="D9295" i="15"/>
  <c r="D9294" i="15"/>
  <c r="D9293" i="15"/>
  <c r="D9292" i="15"/>
  <c r="D9291" i="15"/>
  <c r="D9290" i="15"/>
  <c r="D9289" i="15"/>
  <c r="D9288" i="15"/>
  <c r="D9287" i="15"/>
  <c r="D9286" i="15"/>
  <c r="D9285" i="15"/>
  <c r="D9284" i="15"/>
  <c r="D9283" i="15"/>
  <c r="D9282" i="15"/>
  <c r="D9281" i="15"/>
  <c r="D9280" i="15"/>
  <c r="D9279" i="15"/>
  <c r="D9278" i="15"/>
  <c r="D9277" i="15"/>
  <c r="D9276" i="15"/>
  <c r="D9275" i="15"/>
  <c r="D9274" i="15"/>
  <c r="D9273" i="15"/>
  <c r="D9272" i="15"/>
  <c r="D9271" i="15"/>
  <c r="D9270" i="15"/>
  <c r="D9269" i="15"/>
  <c r="D9268" i="15"/>
  <c r="D9267" i="15"/>
  <c r="D9266" i="15"/>
  <c r="D9265" i="15"/>
  <c r="D9264" i="15"/>
  <c r="D9263" i="15"/>
  <c r="D9262" i="15"/>
  <c r="D9261" i="15"/>
  <c r="D9260" i="15"/>
  <c r="D9259" i="15"/>
  <c r="D9258" i="15"/>
  <c r="D9257" i="15"/>
  <c r="D9256" i="15"/>
  <c r="D9255" i="15"/>
  <c r="D9254" i="15"/>
  <c r="D9253" i="15"/>
  <c r="D9252" i="15"/>
  <c r="D9251" i="15"/>
  <c r="D9250" i="15"/>
  <c r="D9249" i="15"/>
  <c r="D9248" i="15"/>
  <c r="D9247" i="15"/>
  <c r="D9246" i="15"/>
  <c r="D9245" i="15"/>
  <c r="D9244" i="15"/>
  <c r="D9243" i="15"/>
  <c r="D9242" i="15"/>
  <c r="D9241" i="15"/>
  <c r="D9240" i="15"/>
  <c r="D9239" i="15"/>
  <c r="D9238" i="15"/>
  <c r="D9237" i="15"/>
  <c r="D9236" i="15"/>
  <c r="D9235" i="15"/>
  <c r="D9234" i="15"/>
  <c r="D9233" i="15"/>
  <c r="D9232" i="15"/>
  <c r="D9231" i="15"/>
  <c r="D9230" i="15"/>
  <c r="D9229" i="15"/>
  <c r="D9228" i="15"/>
  <c r="D9227" i="15"/>
  <c r="D9226" i="15"/>
  <c r="D9225" i="15"/>
  <c r="D9224" i="15"/>
  <c r="D9223" i="15"/>
  <c r="D9222" i="15"/>
  <c r="D9221" i="15"/>
  <c r="D9220" i="15"/>
  <c r="D9219" i="15"/>
  <c r="D9218" i="15"/>
  <c r="D9217" i="15"/>
  <c r="D9216" i="15"/>
  <c r="D9215" i="15"/>
  <c r="D9214" i="15"/>
  <c r="D9213" i="15"/>
  <c r="D9212" i="15"/>
  <c r="D9211" i="15"/>
  <c r="D9210" i="15"/>
  <c r="D9209" i="15"/>
  <c r="D9208" i="15"/>
  <c r="D9207" i="15"/>
  <c r="D9206" i="15"/>
  <c r="D9205" i="15"/>
  <c r="D9204" i="15"/>
  <c r="D9203" i="15"/>
  <c r="D9202" i="15"/>
  <c r="D9201" i="15"/>
  <c r="D9200" i="15"/>
  <c r="D9199" i="15"/>
  <c r="D9198" i="15"/>
  <c r="D9197" i="15"/>
  <c r="D9196" i="15"/>
  <c r="D9195" i="15"/>
  <c r="D9194" i="15"/>
  <c r="D9193" i="15"/>
  <c r="D9192" i="15"/>
  <c r="D9191" i="15"/>
  <c r="D9190" i="15"/>
  <c r="D9189" i="15"/>
  <c r="D9188" i="15"/>
  <c r="D9187" i="15"/>
  <c r="D9186" i="15"/>
  <c r="D9185" i="15"/>
  <c r="D9184" i="15"/>
  <c r="D9183" i="15"/>
  <c r="D9182" i="15"/>
  <c r="D9181" i="15"/>
  <c r="D9180" i="15"/>
  <c r="D9179" i="15"/>
  <c r="D9178" i="15"/>
  <c r="D9177" i="15"/>
  <c r="D9176" i="15"/>
  <c r="D9175" i="15"/>
  <c r="D9174" i="15"/>
  <c r="D9173" i="15"/>
  <c r="D9172" i="15"/>
  <c r="D9171" i="15"/>
  <c r="D9170" i="15"/>
  <c r="D9169" i="15"/>
  <c r="D9168" i="15"/>
  <c r="D9167" i="15"/>
  <c r="D9166" i="15"/>
  <c r="D9165" i="15"/>
  <c r="D9164" i="15"/>
  <c r="D9163" i="15"/>
  <c r="D9162" i="15"/>
  <c r="D9161" i="15"/>
  <c r="D9160" i="15"/>
  <c r="D9159" i="15"/>
  <c r="D9158" i="15"/>
  <c r="D9157" i="15"/>
  <c r="D9156" i="15"/>
  <c r="D9155" i="15"/>
  <c r="D9154" i="15"/>
  <c r="D9153" i="15"/>
  <c r="D9152" i="15"/>
  <c r="D9151" i="15"/>
  <c r="D9150" i="15"/>
  <c r="D9149" i="15"/>
  <c r="D9148" i="15"/>
  <c r="D9147" i="15"/>
  <c r="D9146" i="15"/>
  <c r="D9145" i="15"/>
  <c r="D9144" i="15"/>
  <c r="D9143" i="15"/>
  <c r="D9142" i="15"/>
  <c r="D9141" i="15"/>
  <c r="D9140" i="15"/>
  <c r="D9139" i="15"/>
  <c r="D9138" i="15"/>
  <c r="D9137" i="15"/>
  <c r="D9136" i="15"/>
  <c r="D9135" i="15"/>
  <c r="D9134" i="15"/>
  <c r="D9133" i="15"/>
  <c r="D9132" i="15"/>
  <c r="D9131" i="15"/>
  <c r="D9130" i="15"/>
  <c r="D9129" i="15"/>
  <c r="D9128" i="15"/>
  <c r="D9127" i="15"/>
  <c r="D9126" i="15"/>
  <c r="D9125" i="15"/>
  <c r="D9124" i="15"/>
  <c r="D9123" i="15"/>
  <c r="D9122" i="15"/>
  <c r="D9121" i="15"/>
  <c r="D9120" i="15"/>
  <c r="D9119" i="15"/>
  <c r="D9118" i="15"/>
  <c r="D9117" i="15"/>
  <c r="D9116" i="15"/>
  <c r="D9115" i="15"/>
  <c r="D9114" i="15"/>
  <c r="D9113" i="15"/>
  <c r="D9112" i="15"/>
  <c r="D9111" i="15"/>
  <c r="D9110" i="15"/>
  <c r="D9109" i="15"/>
  <c r="D9108" i="15"/>
  <c r="D9107" i="15"/>
  <c r="D9106" i="15"/>
  <c r="D9105" i="15"/>
  <c r="D9104" i="15"/>
  <c r="D9103" i="15"/>
  <c r="D9102" i="15"/>
  <c r="D9101" i="15"/>
  <c r="D9100" i="15"/>
  <c r="D9099" i="15"/>
  <c r="D9098" i="15"/>
  <c r="D9097" i="15"/>
  <c r="D9096" i="15"/>
  <c r="D9095" i="15"/>
  <c r="D9094" i="15"/>
  <c r="D9093" i="15"/>
  <c r="D9092" i="15"/>
  <c r="D9091" i="15"/>
  <c r="D9090" i="15"/>
  <c r="D9089" i="15"/>
  <c r="D9088" i="15"/>
  <c r="D9087" i="15"/>
  <c r="D9086" i="15"/>
  <c r="D9085" i="15"/>
  <c r="D9084" i="15"/>
  <c r="D9083" i="15"/>
  <c r="D9082" i="15"/>
  <c r="D9081" i="15"/>
  <c r="D9080" i="15"/>
  <c r="D9079" i="15"/>
  <c r="D9078" i="15"/>
  <c r="D9077" i="15"/>
  <c r="D9076" i="15"/>
  <c r="D9075" i="15"/>
  <c r="D9074" i="15"/>
  <c r="D9073" i="15"/>
  <c r="D9072" i="15"/>
  <c r="D9071" i="15"/>
  <c r="D9070" i="15"/>
  <c r="D9069" i="15"/>
  <c r="D9068" i="15"/>
  <c r="D9067" i="15"/>
  <c r="D9066" i="15"/>
  <c r="D9065" i="15"/>
  <c r="D9064" i="15"/>
  <c r="D9063" i="15"/>
  <c r="D9062" i="15"/>
  <c r="D9061" i="15"/>
  <c r="D9060" i="15"/>
  <c r="D9059" i="15"/>
  <c r="D9058" i="15"/>
  <c r="D9057" i="15"/>
  <c r="D9056" i="15"/>
  <c r="D9055" i="15"/>
  <c r="D9054" i="15"/>
  <c r="D9053" i="15"/>
  <c r="D9052" i="15"/>
  <c r="D9051" i="15"/>
  <c r="D9050" i="15"/>
  <c r="D9049" i="15"/>
  <c r="D9048" i="15"/>
  <c r="D9047" i="15"/>
  <c r="D9046" i="15"/>
  <c r="D9045" i="15"/>
  <c r="D9044" i="15"/>
  <c r="D9043" i="15"/>
  <c r="D9042" i="15"/>
  <c r="D9041" i="15"/>
  <c r="D9040" i="15"/>
  <c r="D9039" i="15"/>
  <c r="D9038" i="15"/>
  <c r="D9037" i="15"/>
  <c r="D9036" i="15"/>
  <c r="D9035" i="15"/>
  <c r="D9034" i="15"/>
  <c r="D9033" i="15"/>
  <c r="D9032" i="15"/>
  <c r="D9031" i="15"/>
  <c r="D9030" i="15"/>
  <c r="D9029" i="15"/>
  <c r="D9028" i="15"/>
  <c r="D9027" i="15"/>
  <c r="D9026" i="15"/>
  <c r="D9025" i="15"/>
  <c r="D9024" i="15"/>
  <c r="D9023" i="15"/>
  <c r="D9022" i="15"/>
  <c r="D9021" i="15"/>
  <c r="D9020" i="15"/>
  <c r="D9019" i="15"/>
  <c r="D9018" i="15"/>
  <c r="D9017" i="15"/>
  <c r="D9016" i="15"/>
  <c r="D9015" i="15"/>
  <c r="D9014" i="15"/>
  <c r="D9013" i="15"/>
  <c r="D9012" i="15"/>
  <c r="D9011" i="15"/>
  <c r="D9010" i="15"/>
  <c r="D9009" i="15"/>
  <c r="D9008" i="15"/>
  <c r="D9007" i="15"/>
  <c r="D9006" i="15"/>
  <c r="D9005" i="15"/>
  <c r="D9004" i="15"/>
  <c r="D9003" i="15"/>
  <c r="D9002" i="15"/>
  <c r="D9001" i="15"/>
  <c r="D9000" i="15"/>
  <c r="D8999" i="15"/>
  <c r="D8998" i="15"/>
  <c r="D8997" i="15"/>
  <c r="D8996" i="15"/>
  <c r="D8995" i="15"/>
  <c r="D8994" i="15"/>
  <c r="D8993" i="15"/>
  <c r="D8992" i="15"/>
  <c r="D8991" i="15"/>
  <c r="D8990" i="15"/>
  <c r="D8989" i="15"/>
  <c r="D8988" i="15"/>
  <c r="D8987" i="15"/>
  <c r="D8986" i="15"/>
  <c r="D8985" i="15"/>
  <c r="D8984" i="15"/>
  <c r="D8983" i="15"/>
  <c r="D8982" i="15"/>
  <c r="D8981" i="15"/>
  <c r="D8980" i="15"/>
  <c r="D8979" i="15"/>
  <c r="D8978" i="15"/>
  <c r="D8977" i="15"/>
  <c r="D8976" i="15"/>
  <c r="D8975" i="15"/>
  <c r="D8974" i="15"/>
  <c r="D8973" i="15"/>
  <c r="D8972" i="15"/>
  <c r="D8971" i="15"/>
  <c r="D8970" i="15"/>
  <c r="D8969" i="15"/>
  <c r="D8968" i="15"/>
  <c r="D8967" i="15"/>
  <c r="D8966" i="15"/>
  <c r="D8965" i="15"/>
  <c r="D8964" i="15"/>
  <c r="D8963" i="15"/>
  <c r="D8962" i="15"/>
  <c r="D8961" i="15"/>
  <c r="D8960" i="15"/>
  <c r="D8959" i="15"/>
  <c r="D8958" i="15"/>
  <c r="D8957" i="15"/>
  <c r="D8956" i="15"/>
  <c r="D8955" i="15"/>
  <c r="D8954" i="15"/>
  <c r="D8953" i="15"/>
  <c r="D8952" i="15"/>
  <c r="D8951" i="15"/>
  <c r="D8950" i="15"/>
  <c r="D8949" i="15"/>
  <c r="D8948" i="15"/>
  <c r="D8947" i="15"/>
  <c r="D8946" i="15"/>
  <c r="D8945" i="15"/>
  <c r="D8944" i="15"/>
  <c r="D8943" i="15"/>
  <c r="D8942" i="15"/>
  <c r="D8941" i="15"/>
  <c r="D8940" i="15"/>
  <c r="D8939" i="15"/>
  <c r="D8938" i="15"/>
  <c r="D8937" i="15"/>
  <c r="D8936" i="15"/>
  <c r="D8935" i="15"/>
  <c r="D8934" i="15"/>
  <c r="D8933" i="15"/>
  <c r="D8932" i="15"/>
  <c r="D8931" i="15"/>
  <c r="D8930" i="15"/>
  <c r="D8929" i="15"/>
  <c r="D8928" i="15"/>
  <c r="D8927" i="15"/>
  <c r="D8926" i="15"/>
  <c r="D8925" i="15"/>
  <c r="D8924" i="15"/>
  <c r="D8923" i="15"/>
  <c r="D8922" i="15"/>
  <c r="D8921" i="15"/>
  <c r="D8920" i="15"/>
  <c r="D8919" i="15"/>
  <c r="D8918" i="15"/>
  <c r="D8917" i="15"/>
  <c r="D8916" i="15"/>
  <c r="D8915" i="15"/>
  <c r="D8914" i="15"/>
  <c r="D8913" i="15"/>
  <c r="D8912" i="15"/>
  <c r="D8911" i="15"/>
  <c r="D8910" i="15"/>
  <c r="D8909" i="15"/>
  <c r="D8908" i="15"/>
  <c r="D8907" i="15"/>
  <c r="D8906" i="15"/>
  <c r="D8905" i="15"/>
  <c r="D8904" i="15"/>
  <c r="D8903" i="15"/>
  <c r="D8902" i="15"/>
  <c r="D8901" i="15"/>
  <c r="D8900" i="15"/>
  <c r="D8899" i="15"/>
  <c r="D8898" i="15"/>
  <c r="D8897" i="15"/>
  <c r="D8896" i="15"/>
  <c r="D8895" i="15"/>
  <c r="D8894" i="15"/>
  <c r="D8893" i="15"/>
  <c r="D8892" i="15"/>
  <c r="D8891" i="15"/>
  <c r="D8890" i="15"/>
  <c r="D8889" i="15"/>
  <c r="D8888" i="15"/>
  <c r="D8887" i="15"/>
  <c r="D8886" i="15"/>
  <c r="D8885" i="15"/>
  <c r="D8884" i="15"/>
  <c r="D8883" i="15"/>
  <c r="D8882" i="15"/>
  <c r="D8881" i="15"/>
  <c r="D8880" i="15"/>
  <c r="D8879" i="15"/>
  <c r="D8878" i="15"/>
  <c r="D8877" i="15"/>
  <c r="D8876" i="15"/>
  <c r="D8875" i="15"/>
  <c r="D8874" i="15"/>
  <c r="D8873" i="15"/>
  <c r="D8872" i="15"/>
  <c r="D8871" i="15"/>
  <c r="D8870" i="15"/>
  <c r="D8869" i="15"/>
  <c r="D8868" i="15"/>
  <c r="D8867" i="15"/>
  <c r="D8866" i="15"/>
  <c r="D8865" i="15"/>
  <c r="D8864" i="15"/>
  <c r="D8863" i="15"/>
  <c r="D8862" i="15"/>
  <c r="D8861" i="15"/>
  <c r="D8860" i="15"/>
  <c r="D8859" i="15"/>
  <c r="D8858" i="15"/>
  <c r="D8857" i="15"/>
  <c r="D8856" i="15"/>
  <c r="D8855" i="15"/>
  <c r="D8854" i="15"/>
  <c r="D8853" i="15"/>
  <c r="D8852" i="15"/>
  <c r="D8851" i="15"/>
  <c r="D8850" i="15"/>
  <c r="D8849" i="15"/>
  <c r="D8848" i="15"/>
  <c r="D8847" i="15"/>
  <c r="D8846" i="15"/>
  <c r="D8845" i="15"/>
  <c r="D8844" i="15"/>
  <c r="D8843" i="15"/>
  <c r="D8842" i="15"/>
  <c r="D8841" i="15"/>
  <c r="D8840" i="15"/>
  <c r="D8839" i="15"/>
  <c r="D8838" i="15"/>
  <c r="D8837" i="15"/>
  <c r="D8836" i="15"/>
  <c r="D8835" i="15"/>
  <c r="D8834" i="15"/>
  <c r="D8833" i="15"/>
  <c r="D8832" i="15"/>
  <c r="D8831" i="15"/>
  <c r="D8830" i="15"/>
  <c r="D8829" i="15"/>
  <c r="D8828" i="15"/>
  <c r="D8827" i="15"/>
  <c r="D8826" i="15"/>
  <c r="D8825" i="15"/>
  <c r="D8824" i="15"/>
  <c r="D8823" i="15"/>
  <c r="D8822" i="15"/>
  <c r="D8821" i="15"/>
  <c r="D8820" i="15"/>
  <c r="D8819" i="15"/>
  <c r="D8818" i="15"/>
  <c r="D8817" i="15"/>
  <c r="D8816" i="15"/>
  <c r="D8815" i="15"/>
  <c r="D8814" i="15"/>
  <c r="D8813" i="15"/>
  <c r="D8812" i="15"/>
  <c r="D8811" i="15"/>
  <c r="D8810" i="15"/>
  <c r="D8809" i="15"/>
  <c r="D8808" i="15"/>
  <c r="D8807" i="15"/>
  <c r="D8806" i="15"/>
  <c r="D8805" i="15"/>
  <c r="D8804" i="15"/>
  <c r="D8803" i="15"/>
  <c r="D8802" i="15"/>
  <c r="D8801" i="15"/>
  <c r="D8800" i="15"/>
  <c r="D8799" i="15"/>
  <c r="D8798" i="15"/>
  <c r="D8797" i="15"/>
  <c r="D8796" i="15"/>
  <c r="D8795" i="15"/>
  <c r="D8794" i="15"/>
  <c r="D8793" i="15"/>
  <c r="D8792" i="15"/>
  <c r="D8791" i="15"/>
  <c r="D8790" i="15"/>
  <c r="D8789" i="15"/>
  <c r="D8788" i="15"/>
  <c r="D8787" i="15"/>
  <c r="D8786" i="15"/>
  <c r="D8785" i="15"/>
  <c r="D8784" i="15"/>
  <c r="D8783" i="15"/>
  <c r="D8782" i="15"/>
  <c r="D8781" i="15"/>
  <c r="D8780" i="15"/>
  <c r="D8779" i="15"/>
  <c r="D8778" i="15"/>
  <c r="D8777" i="15"/>
  <c r="D8776" i="15"/>
  <c r="D8775" i="15"/>
  <c r="D8774" i="15"/>
  <c r="D8773" i="15"/>
  <c r="D8772" i="15"/>
  <c r="D8771" i="15"/>
  <c r="D8770" i="15"/>
  <c r="D8769" i="15"/>
  <c r="D8768" i="15"/>
  <c r="D8767" i="15"/>
  <c r="D8766" i="15"/>
  <c r="D8765" i="15"/>
  <c r="D8764" i="15"/>
  <c r="D8763" i="15"/>
  <c r="D8762" i="15"/>
  <c r="D8761" i="15"/>
  <c r="D8760" i="15"/>
  <c r="D8759" i="15"/>
  <c r="D8758" i="15"/>
  <c r="D8757" i="15"/>
  <c r="D8756" i="15"/>
  <c r="D8755" i="15"/>
  <c r="D8754" i="15"/>
  <c r="D8753" i="15"/>
  <c r="D8752" i="15"/>
  <c r="D8751" i="15"/>
  <c r="D8750" i="15"/>
  <c r="D8749" i="15"/>
  <c r="D8748" i="15"/>
  <c r="D8747" i="15"/>
  <c r="D8746" i="15"/>
  <c r="D8745" i="15"/>
  <c r="D8744" i="15"/>
  <c r="D8743" i="15"/>
  <c r="D8742" i="15"/>
  <c r="D8741" i="15"/>
  <c r="D8740" i="15"/>
  <c r="D8739" i="15"/>
  <c r="D8738" i="15"/>
  <c r="D8737" i="15"/>
  <c r="D8736" i="15"/>
  <c r="D8735" i="15"/>
  <c r="D8734" i="15"/>
  <c r="D8733" i="15"/>
  <c r="D8732" i="15"/>
  <c r="D8731" i="15"/>
  <c r="D8730" i="15"/>
  <c r="D8729" i="15"/>
  <c r="D8728" i="15"/>
  <c r="D8727" i="15"/>
  <c r="D8726" i="15"/>
  <c r="D8725" i="15"/>
  <c r="D8724" i="15"/>
  <c r="D8723" i="15"/>
  <c r="D8722" i="15"/>
  <c r="D8721" i="15"/>
  <c r="D8720" i="15"/>
  <c r="D8719" i="15"/>
  <c r="D8718" i="15"/>
  <c r="D8717" i="15"/>
  <c r="D8716" i="15"/>
  <c r="D8715" i="15"/>
  <c r="D8714" i="15"/>
  <c r="D8713" i="15"/>
  <c r="D8712" i="15"/>
  <c r="D8711" i="15"/>
  <c r="D8710" i="15"/>
  <c r="D8709" i="15"/>
  <c r="D8708" i="15"/>
  <c r="D8707" i="15"/>
  <c r="D8706" i="15"/>
  <c r="D8705" i="15"/>
  <c r="D8704" i="15"/>
  <c r="D8703" i="15"/>
  <c r="D8702" i="15"/>
  <c r="D8701" i="15"/>
  <c r="D8700" i="15"/>
  <c r="D8699" i="15"/>
  <c r="D8698" i="15"/>
  <c r="D8697" i="15"/>
  <c r="D8696" i="15"/>
  <c r="D8695" i="15"/>
  <c r="D8694" i="15"/>
  <c r="D8693" i="15"/>
  <c r="D8692" i="15"/>
  <c r="D8691" i="15"/>
  <c r="D8690" i="15"/>
  <c r="D8689" i="15"/>
  <c r="D8688" i="15"/>
  <c r="D8687" i="15"/>
  <c r="D8686" i="15"/>
  <c r="D8685" i="15"/>
  <c r="D8684" i="15"/>
  <c r="D8683" i="15"/>
  <c r="D8682" i="15"/>
  <c r="D8681" i="15"/>
  <c r="D8680" i="15"/>
  <c r="D8679" i="15"/>
  <c r="D8678" i="15"/>
  <c r="D8677" i="15"/>
  <c r="D8676" i="15"/>
  <c r="D8675" i="15"/>
  <c r="D8674" i="15"/>
  <c r="D8673" i="15"/>
  <c r="D8672" i="15"/>
  <c r="D8671" i="15"/>
  <c r="D8670" i="15"/>
  <c r="D8669" i="15"/>
  <c r="D8668" i="15"/>
  <c r="D8667" i="15"/>
  <c r="D8666" i="15"/>
  <c r="D8665" i="15"/>
  <c r="D8664" i="15"/>
  <c r="D8663" i="15"/>
  <c r="D8662" i="15"/>
  <c r="D8661" i="15"/>
  <c r="D8660" i="15"/>
  <c r="D8659" i="15"/>
  <c r="D8658" i="15"/>
  <c r="D8657" i="15"/>
  <c r="D8656" i="15"/>
  <c r="D8655" i="15"/>
  <c r="D8654" i="15"/>
  <c r="D8653" i="15"/>
  <c r="D8652" i="15"/>
  <c r="D8651" i="15"/>
  <c r="D8650" i="15"/>
  <c r="D8649" i="15"/>
  <c r="D8648" i="15"/>
  <c r="D8647" i="15"/>
  <c r="D8646" i="15"/>
  <c r="D8645" i="15"/>
  <c r="D8644" i="15"/>
  <c r="D8643" i="15"/>
  <c r="D8642" i="15"/>
  <c r="D8641" i="15"/>
  <c r="D8640" i="15"/>
  <c r="D8639" i="15"/>
  <c r="D8638" i="15"/>
  <c r="D8637" i="15"/>
  <c r="D8636" i="15"/>
  <c r="D8635" i="15"/>
  <c r="D8634" i="15"/>
  <c r="D8633" i="15"/>
  <c r="D8632" i="15"/>
  <c r="D8631" i="15"/>
  <c r="D8630" i="15"/>
  <c r="D8629" i="15"/>
  <c r="D8628" i="15"/>
  <c r="D8627" i="15"/>
  <c r="D8626" i="15"/>
  <c r="D8625" i="15"/>
  <c r="D8624" i="15"/>
  <c r="D8623" i="15"/>
  <c r="D8622" i="15"/>
  <c r="D8621" i="15"/>
  <c r="D8620" i="15"/>
  <c r="D8619" i="15"/>
  <c r="D8618" i="15"/>
  <c r="D8617" i="15"/>
  <c r="D8616" i="15"/>
  <c r="D8615" i="15"/>
  <c r="D8614" i="15"/>
  <c r="D8613" i="15"/>
  <c r="D8612" i="15"/>
  <c r="D8611" i="15"/>
  <c r="D8610" i="15"/>
  <c r="D8609" i="15"/>
  <c r="D8608" i="15"/>
  <c r="D8607" i="15"/>
  <c r="D8606" i="15"/>
  <c r="D8605" i="15"/>
  <c r="D8604" i="15"/>
  <c r="D8603" i="15"/>
  <c r="D8602" i="15"/>
  <c r="D8601" i="15"/>
  <c r="D8600" i="15"/>
  <c r="D8599" i="15"/>
  <c r="D8598" i="15"/>
  <c r="D8597" i="15"/>
  <c r="D8596" i="15"/>
  <c r="D8595" i="15"/>
  <c r="D8594" i="15"/>
  <c r="D8593" i="15"/>
  <c r="D8592" i="15"/>
  <c r="D8591" i="15"/>
  <c r="D8590" i="15"/>
  <c r="D8589" i="15"/>
  <c r="D8588" i="15"/>
  <c r="D8587" i="15"/>
  <c r="D8586" i="15"/>
  <c r="D8585" i="15"/>
  <c r="D8584" i="15"/>
  <c r="D8583" i="15"/>
  <c r="D8582" i="15"/>
  <c r="D8581" i="15"/>
  <c r="D8580" i="15"/>
  <c r="D8579" i="15"/>
  <c r="D8578" i="15"/>
  <c r="D8577" i="15"/>
  <c r="D8576" i="15"/>
  <c r="D8575" i="15"/>
  <c r="D8574" i="15"/>
  <c r="D8573" i="15"/>
  <c r="D8572" i="15"/>
  <c r="D8571" i="15"/>
  <c r="D8570" i="15"/>
  <c r="D8569" i="15"/>
  <c r="D8568" i="15"/>
  <c r="D8567" i="15"/>
  <c r="D8566" i="15"/>
  <c r="D8565" i="15"/>
  <c r="D8564" i="15"/>
  <c r="D8563" i="15"/>
  <c r="D8562" i="15"/>
  <c r="D8561" i="15"/>
  <c r="D8560" i="15"/>
  <c r="D8559" i="15"/>
  <c r="D8558" i="15"/>
  <c r="D8557" i="15"/>
  <c r="D8556" i="15"/>
  <c r="D8555" i="15"/>
  <c r="D8554" i="15"/>
  <c r="D8553" i="15"/>
  <c r="D8552" i="15"/>
  <c r="D8551" i="15"/>
  <c r="D8550" i="15"/>
  <c r="D8549" i="15"/>
  <c r="D8548" i="15"/>
  <c r="D8547" i="15"/>
  <c r="D8546" i="15"/>
  <c r="D8545" i="15"/>
  <c r="D8544" i="15"/>
  <c r="D8543" i="15"/>
  <c r="D8542" i="15"/>
  <c r="D8541" i="15"/>
  <c r="D8540" i="15"/>
  <c r="D8539" i="15"/>
  <c r="D8538" i="15"/>
  <c r="D8537" i="15"/>
  <c r="D8536" i="15"/>
  <c r="D8535" i="15"/>
  <c r="D8534" i="15"/>
  <c r="D8533" i="15"/>
  <c r="D8532" i="15"/>
  <c r="D8531" i="15"/>
  <c r="D8530" i="15"/>
  <c r="D8529" i="15"/>
  <c r="D8528" i="15"/>
  <c r="D8527" i="15"/>
  <c r="D8526" i="15"/>
  <c r="D8525" i="15"/>
  <c r="D8524" i="15"/>
  <c r="D8523" i="15"/>
  <c r="D8522" i="15"/>
  <c r="D8521" i="15"/>
  <c r="D8520" i="15"/>
  <c r="D8519" i="15"/>
  <c r="D8518" i="15"/>
  <c r="D8517" i="15"/>
  <c r="D8516" i="15"/>
  <c r="D8515" i="15"/>
  <c r="D8514" i="15"/>
  <c r="D8513" i="15"/>
  <c r="D8512" i="15"/>
  <c r="D8511" i="15"/>
  <c r="D8510" i="15"/>
  <c r="D8509" i="15"/>
  <c r="D8508" i="15"/>
  <c r="D8507" i="15"/>
  <c r="D8506" i="15"/>
  <c r="D8505" i="15"/>
  <c r="D8504" i="15"/>
  <c r="D8503" i="15"/>
  <c r="D8502" i="15"/>
  <c r="D8501" i="15"/>
  <c r="D8500" i="15"/>
  <c r="D8499" i="15"/>
  <c r="D8498" i="15"/>
  <c r="D8497" i="15"/>
  <c r="D8496" i="15"/>
  <c r="D8495" i="15"/>
  <c r="D8494" i="15"/>
  <c r="D8493" i="15"/>
  <c r="D8492" i="15"/>
  <c r="D8491" i="15"/>
  <c r="D8490" i="15"/>
  <c r="D8489" i="15"/>
  <c r="D8488" i="15"/>
  <c r="D8487" i="15"/>
  <c r="D8486" i="15"/>
  <c r="D8485" i="15"/>
  <c r="D8484" i="15"/>
  <c r="D8483" i="15"/>
  <c r="D8482" i="15"/>
  <c r="D8481" i="15"/>
  <c r="D8480" i="15"/>
  <c r="D8479" i="15"/>
  <c r="D8478" i="15"/>
  <c r="D8477" i="15"/>
  <c r="D8476" i="15"/>
  <c r="D8475" i="15"/>
  <c r="D8474" i="15"/>
  <c r="D8473" i="15"/>
  <c r="D8472" i="15"/>
  <c r="D8471" i="15"/>
  <c r="D8470" i="15"/>
  <c r="D8469" i="15"/>
  <c r="D8468" i="15"/>
  <c r="D8467" i="15"/>
  <c r="D8466" i="15"/>
  <c r="D8465" i="15"/>
  <c r="D8464" i="15"/>
  <c r="D8463" i="15"/>
  <c r="D8462" i="15"/>
  <c r="D8461" i="15"/>
  <c r="D8460" i="15"/>
  <c r="D8459" i="15"/>
  <c r="D8458" i="15"/>
  <c r="D8457" i="15"/>
  <c r="D8456" i="15"/>
  <c r="D8455" i="15"/>
  <c r="D8454" i="15"/>
  <c r="D8453" i="15"/>
  <c r="D8452" i="15"/>
  <c r="D8451" i="15"/>
  <c r="D8450" i="15"/>
  <c r="D8449" i="15"/>
  <c r="D8448" i="15"/>
  <c r="D8447" i="15"/>
  <c r="D8446" i="15"/>
  <c r="D8445" i="15"/>
  <c r="D8444" i="15"/>
  <c r="D8443" i="15"/>
  <c r="D8442" i="15"/>
  <c r="D8441" i="15"/>
  <c r="D8440" i="15"/>
  <c r="D8439" i="15"/>
  <c r="D8438" i="15"/>
  <c r="D8437" i="15"/>
  <c r="D8436" i="15"/>
  <c r="D8435" i="15"/>
  <c r="D8434" i="15"/>
  <c r="D8433" i="15"/>
  <c r="D8432" i="15"/>
  <c r="D8431" i="15"/>
  <c r="D8430" i="15"/>
  <c r="D8429" i="15"/>
  <c r="D8428" i="15"/>
  <c r="D8427" i="15"/>
  <c r="D8426" i="15"/>
  <c r="D8425" i="15"/>
  <c r="D8424" i="15"/>
  <c r="D8423" i="15"/>
  <c r="D8422" i="15"/>
  <c r="D8421" i="15"/>
  <c r="D8420" i="15"/>
  <c r="D8419" i="15"/>
  <c r="D8418" i="15"/>
  <c r="D8417" i="15"/>
  <c r="D8416" i="15"/>
  <c r="D8415" i="15"/>
  <c r="D8414" i="15"/>
  <c r="D8413" i="15"/>
  <c r="D8412" i="15"/>
  <c r="D8411" i="15"/>
  <c r="D8410" i="15"/>
  <c r="D8409" i="15"/>
  <c r="D8408" i="15"/>
  <c r="D8407" i="15"/>
  <c r="D8406" i="15"/>
  <c r="D8405" i="15"/>
  <c r="D8404" i="15"/>
  <c r="D8403" i="15"/>
  <c r="D8402" i="15"/>
  <c r="D8401" i="15"/>
  <c r="D8400" i="15"/>
  <c r="D8399" i="15"/>
  <c r="D8398" i="15"/>
  <c r="D8397" i="15"/>
  <c r="D8396" i="15"/>
  <c r="D8395" i="15"/>
  <c r="D8394" i="15"/>
  <c r="D8393" i="15"/>
  <c r="D8392" i="15"/>
  <c r="D8391" i="15"/>
  <c r="D8390" i="15"/>
  <c r="D8389" i="15"/>
  <c r="D8388" i="15"/>
  <c r="D8387" i="15"/>
  <c r="D8386" i="15"/>
  <c r="D8385" i="15"/>
  <c r="D8384" i="15"/>
  <c r="D8383" i="15"/>
  <c r="D8382" i="15"/>
  <c r="D8381" i="15"/>
  <c r="D8380" i="15"/>
  <c r="D8379" i="15"/>
  <c r="D8378" i="15"/>
  <c r="D8377" i="15"/>
  <c r="D8376" i="15"/>
  <c r="D8375" i="15"/>
  <c r="D8374" i="15"/>
  <c r="D8373" i="15"/>
  <c r="D8372" i="15"/>
  <c r="D8371" i="15"/>
  <c r="D8370" i="15"/>
  <c r="D8369" i="15"/>
  <c r="D8368" i="15"/>
  <c r="D8367" i="15"/>
  <c r="D8366" i="15"/>
  <c r="D8365" i="15"/>
  <c r="D8364" i="15"/>
  <c r="D8363" i="15"/>
  <c r="D8362" i="15"/>
  <c r="D8361" i="15"/>
  <c r="D8360" i="15"/>
  <c r="D8359" i="15"/>
  <c r="D8358" i="15"/>
  <c r="D8357" i="15"/>
  <c r="D8356" i="15"/>
  <c r="D8355" i="15"/>
  <c r="D8354" i="15"/>
  <c r="D8353" i="15"/>
  <c r="D8352" i="15"/>
  <c r="D8351" i="15"/>
  <c r="D8350" i="15"/>
  <c r="D8349" i="15"/>
  <c r="D8348" i="15"/>
  <c r="D8347" i="15"/>
  <c r="D8346" i="15"/>
  <c r="D8345" i="15"/>
  <c r="D8344" i="15"/>
  <c r="D8343" i="15"/>
  <c r="D8342" i="15"/>
  <c r="D8341" i="15"/>
  <c r="D8340" i="15"/>
  <c r="D8339" i="15"/>
  <c r="D8338" i="15"/>
  <c r="D8337" i="15"/>
  <c r="D8336" i="15"/>
  <c r="D8335" i="15"/>
  <c r="D8334" i="15"/>
  <c r="D8333" i="15"/>
  <c r="D8332" i="15"/>
  <c r="D8331" i="15"/>
  <c r="D8330" i="15"/>
  <c r="D8329" i="15"/>
  <c r="D8328" i="15"/>
  <c r="D8327" i="15"/>
  <c r="D8326" i="15"/>
  <c r="D8325" i="15"/>
  <c r="D8324" i="15"/>
  <c r="D8323" i="15"/>
  <c r="D8322" i="15"/>
  <c r="D8321" i="15"/>
  <c r="D8320" i="15"/>
  <c r="D8319" i="15"/>
  <c r="D8318" i="15"/>
  <c r="D8317" i="15"/>
  <c r="D8316" i="15"/>
  <c r="D8315" i="15"/>
  <c r="D8314" i="15"/>
  <c r="D8313" i="15"/>
  <c r="D8312" i="15"/>
  <c r="D8311" i="15"/>
  <c r="D8310" i="15"/>
  <c r="D8309" i="15"/>
  <c r="D8308" i="15"/>
  <c r="D8307" i="15"/>
  <c r="D8306" i="15"/>
  <c r="D8305" i="15"/>
  <c r="D8304" i="15"/>
  <c r="D8303" i="15"/>
  <c r="D8302" i="15"/>
  <c r="D8301" i="15"/>
  <c r="D8300" i="15"/>
  <c r="D8299" i="15"/>
  <c r="D8298" i="15"/>
  <c r="D8297" i="15"/>
  <c r="D8296" i="15"/>
  <c r="D8295" i="15"/>
  <c r="D8294" i="15"/>
  <c r="D8293" i="15"/>
  <c r="D8292" i="15"/>
  <c r="D8291" i="15"/>
  <c r="D8290" i="15"/>
  <c r="D8289" i="15"/>
  <c r="D8288" i="15"/>
  <c r="D8287" i="15"/>
  <c r="D8286" i="15"/>
  <c r="D8285" i="15"/>
  <c r="D8284" i="15"/>
  <c r="D8283" i="15"/>
  <c r="D8282" i="15"/>
  <c r="D8281" i="15"/>
  <c r="D8280" i="15"/>
  <c r="D8279" i="15"/>
  <c r="D8278" i="15"/>
  <c r="D8277" i="15"/>
  <c r="D8276" i="15"/>
  <c r="D8275" i="15"/>
  <c r="D8274" i="15"/>
  <c r="D8273" i="15"/>
  <c r="D8272" i="15"/>
  <c r="D8271" i="15"/>
  <c r="D8270" i="15"/>
  <c r="D8269" i="15"/>
  <c r="D8268" i="15"/>
  <c r="D8267" i="15"/>
  <c r="D8266" i="15"/>
  <c r="D8265" i="15"/>
  <c r="D8264" i="15"/>
  <c r="D8263" i="15"/>
  <c r="D8262" i="15"/>
  <c r="D8261" i="15"/>
  <c r="D8260" i="15"/>
  <c r="D8259" i="15"/>
  <c r="D8258" i="15"/>
  <c r="D8257" i="15"/>
  <c r="D8256" i="15"/>
  <c r="D8255" i="15"/>
  <c r="D8254" i="15"/>
  <c r="D8253" i="15"/>
  <c r="D8252" i="15"/>
  <c r="D8251" i="15"/>
  <c r="D8250" i="15"/>
  <c r="D8249" i="15"/>
  <c r="D8248" i="15"/>
  <c r="D8247" i="15"/>
  <c r="D8246" i="15"/>
  <c r="D8245" i="15"/>
  <c r="D8244" i="15"/>
  <c r="D8243" i="15"/>
  <c r="D8242" i="15"/>
  <c r="D8241" i="15"/>
  <c r="D8240" i="15"/>
  <c r="D8239" i="15"/>
  <c r="D8238" i="15"/>
  <c r="D8237" i="15"/>
  <c r="D8236" i="15"/>
  <c r="D8235" i="15"/>
  <c r="D8234" i="15"/>
  <c r="D8233" i="15"/>
  <c r="D8232" i="15"/>
  <c r="D8231" i="15"/>
  <c r="D8230" i="15"/>
  <c r="D8229" i="15"/>
  <c r="D8228" i="15"/>
  <c r="D8227" i="15"/>
  <c r="D8226" i="15"/>
  <c r="D8225" i="15"/>
  <c r="D8224" i="15"/>
  <c r="D8223" i="15"/>
  <c r="D8222" i="15"/>
  <c r="D8221" i="15"/>
  <c r="D8220" i="15"/>
  <c r="D8219" i="15"/>
  <c r="D8218" i="15"/>
  <c r="D8217" i="15"/>
  <c r="D8216" i="15"/>
  <c r="D8215" i="15"/>
  <c r="D8214" i="15"/>
  <c r="D8213" i="15"/>
  <c r="D8212" i="15"/>
  <c r="D8211" i="15"/>
  <c r="D8210" i="15"/>
  <c r="D8209" i="15"/>
  <c r="D8208" i="15"/>
  <c r="D8207" i="15"/>
  <c r="D8206" i="15"/>
  <c r="D8205" i="15"/>
  <c r="D8204" i="15"/>
  <c r="D8203" i="15"/>
  <c r="D8202" i="15"/>
  <c r="D8201" i="15"/>
  <c r="D8200" i="15"/>
  <c r="D8199" i="15"/>
  <c r="D8198" i="15"/>
  <c r="D8197" i="15"/>
  <c r="D8196" i="15"/>
  <c r="D8195" i="15"/>
  <c r="D8194" i="15"/>
  <c r="D8193" i="15"/>
  <c r="D8192" i="15"/>
  <c r="D8191" i="15"/>
  <c r="D8190" i="15"/>
  <c r="D8189" i="15"/>
  <c r="D8188" i="15"/>
  <c r="D8187" i="15"/>
  <c r="D8186" i="15"/>
  <c r="D8185" i="15"/>
  <c r="D8184" i="15"/>
  <c r="D8183" i="15"/>
  <c r="D8182" i="15"/>
  <c r="D8181" i="15"/>
  <c r="D8180" i="15"/>
  <c r="D8179" i="15"/>
  <c r="D8178" i="15"/>
  <c r="D8177" i="15"/>
  <c r="D8176" i="15"/>
  <c r="D8175" i="15"/>
  <c r="D8174" i="15"/>
  <c r="D8173" i="15"/>
  <c r="D8172" i="15"/>
  <c r="D8171" i="15"/>
  <c r="D8170" i="15"/>
  <c r="D8169" i="15"/>
  <c r="D8168" i="15"/>
  <c r="D8167" i="15"/>
  <c r="D8166" i="15"/>
  <c r="D8165" i="15"/>
  <c r="D8164" i="15"/>
  <c r="D8163" i="15"/>
  <c r="D8162" i="15"/>
  <c r="D8161" i="15"/>
  <c r="D8160" i="15"/>
  <c r="D8159" i="15"/>
  <c r="D8158" i="15"/>
  <c r="D8157" i="15"/>
  <c r="D8156" i="15"/>
  <c r="D8155" i="15"/>
  <c r="D8154" i="15"/>
  <c r="D8153" i="15"/>
  <c r="D8152" i="15"/>
  <c r="D8151" i="15"/>
  <c r="D8150" i="15"/>
  <c r="D8149" i="15"/>
  <c r="D8148" i="15"/>
  <c r="D8147" i="15"/>
  <c r="D8146" i="15"/>
  <c r="D8145" i="15"/>
  <c r="D8144" i="15"/>
  <c r="D8143" i="15"/>
  <c r="D8142" i="15"/>
  <c r="D8141" i="15"/>
  <c r="D8140" i="15"/>
  <c r="D8139" i="15"/>
  <c r="D8138" i="15"/>
  <c r="D8137" i="15"/>
  <c r="D8136" i="15"/>
  <c r="D8135" i="15"/>
  <c r="D8134" i="15"/>
  <c r="D8133" i="15"/>
  <c r="D8132" i="15"/>
  <c r="D8131" i="15"/>
  <c r="D8130" i="15"/>
  <c r="D8129" i="15"/>
  <c r="D8128" i="15"/>
  <c r="D8127" i="15"/>
  <c r="D8126" i="15"/>
  <c r="D8125" i="15"/>
  <c r="D8124" i="15"/>
  <c r="D8123" i="15"/>
  <c r="D8122" i="15"/>
  <c r="D8121" i="15"/>
  <c r="D8120" i="15"/>
  <c r="D8119" i="15"/>
  <c r="D8118" i="15"/>
  <c r="D8117" i="15"/>
  <c r="D8116" i="15"/>
  <c r="D8115" i="15"/>
  <c r="D8114" i="15"/>
  <c r="D8113" i="15"/>
  <c r="D8112" i="15"/>
  <c r="D8111" i="15"/>
  <c r="D8110" i="15"/>
  <c r="D8109" i="15"/>
  <c r="D8108" i="15"/>
  <c r="D8107" i="15"/>
  <c r="D8106" i="15"/>
  <c r="D8105" i="15"/>
  <c r="D8104" i="15"/>
  <c r="D8103" i="15"/>
  <c r="D8102" i="15"/>
  <c r="D8101" i="15"/>
  <c r="D8100" i="15"/>
  <c r="D8099" i="15"/>
  <c r="D8098" i="15"/>
  <c r="D8097" i="15"/>
  <c r="D8096" i="15"/>
  <c r="D8095" i="15"/>
  <c r="D8094" i="15"/>
  <c r="D8093" i="15"/>
  <c r="D8092" i="15"/>
  <c r="D8091" i="15"/>
  <c r="D8090" i="15"/>
  <c r="D8089" i="15"/>
  <c r="D8088" i="15"/>
  <c r="D8087" i="15"/>
  <c r="D8086" i="15"/>
  <c r="D8085" i="15"/>
  <c r="D8084" i="15"/>
  <c r="D8083" i="15"/>
  <c r="D8082" i="15"/>
  <c r="D8081" i="15"/>
  <c r="D8080" i="15"/>
  <c r="D8079" i="15"/>
  <c r="D8078" i="15"/>
  <c r="D8077" i="15"/>
  <c r="D8076" i="15"/>
  <c r="D8075" i="15"/>
  <c r="D8074" i="15"/>
  <c r="D8073" i="15"/>
  <c r="D8072" i="15"/>
  <c r="D8071" i="15"/>
  <c r="D8070" i="15"/>
  <c r="D8069" i="15"/>
  <c r="D8068" i="15"/>
  <c r="D8067" i="15"/>
  <c r="D8066" i="15"/>
  <c r="D8065" i="15"/>
  <c r="D8064" i="15"/>
  <c r="D8063" i="15"/>
  <c r="D8062" i="15"/>
  <c r="D8061" i="15"/>
  <c r="D8060" i="15"/>
  <c r="D8059" i="15"/>
  <c r="D8058" i="15"/>
  <c r="D8057" i="15"/>
  <c r="D8056" i="15"/>
  <c r="D8055" i="15"/>
  <c r="D8054" i="15"/>
  <c r="D8053" i="15"/>
  <c r="D8052" i="15"/>
  <c r="D8051" i="15"/>
  <c r="D8050" i="15"/>
  <c r="D8049" i="15"/>
  <c r="D8048" i="15"/>
  <c r="D8047" i="15"/>
  <c r="D8046" i="15"/>
  <c r="D8045" i="15"/>
  <c r="D8044" i="15"/>
  <c r="D8043" i="15"/>
  <c r="D8042" i="15"/>
  <c r="D8041" i="15"/>
  <c r="D8040" i="15"/>
  <c r="D8039" i="15"/>
  <c r="D8038" i="15"/>
  <c r="D8037" i="15"/>
  <c r="D8036" i="15"/>
  <c r="D8035" i="15"/>
  <c r="D8034" i="15"/>
  <c r="D8033" i="15"/>
  <c r="D8032" i="15"/>
  <c r="D8031" i="15"/>
  <c r="D8030" i="15"/>
  <c r="D8029" i="15"/>
  <c r="D8028" i="15"/>
  <c r="D8027" i="15"/>
  <c r="D8026" i="15"/>
  <c r="D8025" i="15"/>
  <c r="D8024" i="15"/>
  <c r="D8023" i="15"/>
  <c r="D8022" i="15"/>
  <c r="D8021" i="15"/>
  <c r="D8020" i="15"/>
  <c r="D8019" i="15"/>
  <c r="D8018" i="15"/>
  <c r="D8017" i="15"/>
  <c r="D8016" i="15"/>
  <c r="D8015" i="15"/>
  <c r="D8014" i="15"/>
  <c r="D8013" i="15"/>
  <c r="D8012" i="15"/>
  <c r="D8011" i="15"/>
  <c r="D8010" i="15"/>
  <c r="D8009" i="15"/>
  <c r="D8008" i="15"/>
  <c r="D8007" i="15"/>
  <c r="D8006" i="15"/>
  <c r="D8005" i="15"/>
  <c r="D8004" i="15"/>
  <c r="D8003" i="15"/>
  <c r="D8002" i="15"/>
  <c r="D8001" i="15"/>
  <c r="D8000" i="15"/>
  <c r="D7999" i="15"/>
  <c r="D7998" i="15"/>
  <c r="D7997" i="15"/>
  <c r="D7996" i="15"/>
  <c r="D7995" i="15"/>
  <c r="D7994" i="15"/>
  <c r="D7993" i="15"/>
  <c r="D7992" i="15"/>
  <c r="D7991" i="15"/>
  <c r="D7990" i="15"/>
  <c r="D7989" i="15"/>
  <c r="D7988" i="15"/>
  <c r="D7987" i="15"/>
  <c r="D7986" i="15"/>
  <c r="D7985" i="15"/>
  <c r="D7984" i="15"/>
  <c r="D7983" i="15"/>
  <c r="D7982" i="15"/>
  <c r="D7981" i="15"/>
  <c r="D7980" i="15"/>
  <c r="D7979" i="15"/>
  <c r="D7978" i="15"/>
  <c r="D7977" i="15"/>
  <c r="D7976" i="15"/>
  <c r="D7975" i="15"/>
  <c r="D7974" i="15"/>
  <c r="D7973" i="15"/>
  <c r="D7972" i="15"/>
  <c r="D7971" i="15"/>
  <c r="D7970" i="15"/>
  <c r="D7969" i="15"/>
  <c r="D7968" i="15"/>
  <c r="D7967" i="15"/>
  <c r="D7966" i="15"/>
  <c r="D7965" i="15"/>
  <c r="D7964" i="15"/>
  <c r="D7963" i="15"/>
  <c r="D7962" i="15"/>
  <c r="D7961" i="15"/>
  <c r="D7960" i="15"/>
  <c r="D7959" i="15"/>
  <c r="D7958" i="15"/>
  <c r="D7957" i="15"/>
  <c r="D7956" i="15"/>
  <c r="D7955" i="15"/>
  <c r="D7954" i="15"/>
  <c r="D7953" i="15"/>
  <c r="D7952" i="15"/>
  <c r="D7951" i="15"/>
  <c r="D7950" i="15"/>
  <c r="D7949" i="15"/>
  <c r="D7948" i="15"/>
  <c r="D7947" i="15"/>
  <c r="D7946" i="15"/>
  <c r="D7945" i="15"/>
  <c r="D7944" i="15"/>
  <c r="D7943" i="15"/>
  <c r="D7942" i="15"/>
  <c r="D7941" i="15"/>
  <c r="D7940" i="15"/>
  <c r="D7939" i="15"/>
  <c r="D7938" i="15"/>
  <c r="D7937" i="15"/>
  <c r="D7936" i="15"/>
  <c r="D7935" i="15"/>
  <c r="D7934" i="15"/>
  <c r="D7933" i="15"/>
  <c r="D7932" i="15"/>
  <c r="D7931" i="15"/>
  <c r="D7930" i="15"/>
  <c r="D7929" i="15"/>
  <c r="D7928" i="15"/>
  <c r="D7927" i="15"/>
  <c r="D7926" i="15"/>
  <c r="D7925" i="15"/>
  <c r="D7924" i="15"/>
  <c r="D7923" i="15"/>
  <c r="D7922" i="15"/>
  <c r="D7921" i="15"/>
  <c r="D7920" i="15"/>
  <c r="D7919" i="15"/>
  <c r="D7918" i="15"/>
  <c r="D7917" i="15"/>
  <c r="D7916" i="15"/>
  <c r="D7915" i="15"/>
  <c r="D7914" i="15"/>
  <c r="D7913" i="15"/>
  <c r="D7912" i="15"/>
  <c r="D7911" i="15"/>
  <c r="D7910" i="15"/>
  <c r="D7909" i="15"/>
  <c r="D7908" i="15"/>
  <c r="D7907" i="15"/>
  <c r="D7906" i="15"/>
  <c r="D7905" i="15"/>
  <c r="D7904" i="15"/>
  <c r="D7903" i="15"/>
  <c r="D7902" i="15"/>
  <c r="D7901" i="15"/>
  <c r="D7900" i="15"/>
  <c r="D7899" i="15"/>
  <c r="D7898" i="15"/>
  <c r="D7897" i="15"/>
  <c r="D7896" i="15"/>
  <c r="D7895" i="15"/>
  <c r="D7894" i="15"/>
  <c r="D7893" i="15"/>
  <c r="D7892" i="15"/>
  <c r="D7891" i="15"/>
  <c r="D7890" i="15"/>
  <c r="D7889" i="15"/>
  <c r="D7888" i="15"/>
  <c r="D7887" i="15"/>
  <c r="D7886" i="15"/>
  <c r="D7885" i="15"/>
  <c r="D7884" i="15"/>
  <c r="D7883" i="15"/>
  <c r="D7882" i="15"/>
  <c r="D7881" i="15"/>
  <c r="D7880" i="15"/>
  <c r="D7879" i="15"/>
  <c r="D7878" i="15"/>
  <c r="D7877" i="15"/>
  <c r="D7876" i="15"/>
  <c r="D7875" i="15"/>
  <c r="D7874" i="15"/>
  <c r="D7873" i="15"/>
  <c r="D7872" i="15"/>
  <c r="D7871" i="15"/>
  <c r="D7870" i="15"/>
  <c r="D7869" i="15"/>
  <c r="D7868" i="15"/>
  <c r="D7867" i="15"/>
  <c r="D7866" i="15"/>
  <c r="D7865" i="15"/>
  <c r="D7864" i="15"/>
  <c r="D7863" i="15"/>
  <c r="D7862" i="15"/>
  <c r="D7861" i="15"/>
  <c r="D7860" i="15"/>
  <c r="D7859" i="15"/>
  <c r="D7858" i="15"/>
  <c r="D7857" i="15"/>
  <c r="D7856" i="15"/>
  <c r="D7855" i="15"/>
  <c r="D7854" i="15"/>
  <c r="D7853" i="15"/>
  <c r="D7852" i="15"/>
  <c r="D7851" i="15"/>
  <c r="D7850" i="15"/>
  <c r="D7849" i="15"/>
  <c r="D7848" i="15"/>
  <c r="D7847" i="15"/>
  <c r="D7846" i="15"/>
  <c r="D7845" i="15"/>
  <c r="D7844" i="15"/>
  <c r="D7843" i="15"/>
  <c r="D7842" i="15"/>
  <c r="D7841" i="15"/>
  <c r="D7840" i="15"/>
  <c r="D7839" i="15"/>
  <c r="D7838" i="15"/>
  <c r="D7837" i="15"/>
  <c r="D7836" i="15"/>
  <c r="D7835" i="15"/>
  <c r="D7834" i="15"/>
  <c r="D7833" i="15"/>
  <c r="D7832" i="15"/>
  <c r="D7831" i="15"/>
  <c r="D7830" i="15"/>
  <c r="D7829" i="15"/>
  <c r="D7828" i="15"/>
  <c r="D7827" i="15"/>
  <c r="D7826" i="15"/>
  <c r="D7825" i="15"/>
  <c r="D7824" i="15"/>
  <c r="D7823" i="15"/>
  <c r="D7822" i="15"/>
  <c r="D7821" i="15"/>
  <c r="D7820" i="15"/>
  <c r="D7819" i="15"/>
  <c r="D7818" i="15"/>
  <c r="D7817" i="15"/>
  <c r="D7816" i="15"/>
  <c r="D7815" i="15"/>
  <c r="D7814" i="15"/>
  <c r="D7813" i="15"/>
  <c r="D7812" i="15"/>
  <c r="D7811" i="15"/>
  <c r="D7810" i="15"/>
  <c r="D7809" i="15"/>
  <c r="D7808" i="15"/>
  <c r="D7807" i="15"/>
  <c r="D7806" i="15"/>
  <c r="D7805" i="15"/>
  <c r="D7804" i="15"/>
  <c r="D7803" i="15"/>
  <c r="D7802" i="15"/>
  <c r="D7801" i="15"/>
  <c r="D7800" i="15"/>
  <c r="D7799" i="15"/>
  <c r="D7798" i="15"/>
  <c r="D7797" i="15"/>
  <c r="D7796" i="15"/>
  <c r="D7795" i="15"/>
  <c r="D7794" i="15"/>
  <c r="D7793" i="15"/>
  <c r="D7792" i="15"/>
  <c r="D7791" i="15"/>
  <c r="D7790" i="15"/>
  <c r="D7789" i="15"/>
  <c r="D7788" i="15"/>
  <c r="D7787" i="15"/>
  <c r="D7786" i="15"/>
  <c r="D7785" i="15"/>
  <c r="D7784" i="15"/>
  <c r="D7783" i="15"/>
  <c r="D7782" i="15"/>
  <c r="D7781" i="15"/>
  <c r="D7780" i="15"/>
  <c r="D7779" i="15"/>
  <c r="D7778" i="15"/>
  <c r="D7777" i="15"/>
  <c r="D7776" i="15"/>
  <c r="D7775" i="15"/>
  <c r="D7774" i="15"/>
  <c r="D7773" i="15"/>
  <c r="D7772" i="15"/>
  <c r="D7771" i="15"/>
  <c r="D7770" i="15"/>
  <c r="D7769" i="15"/>
  <c r="D7768" i="15"/>
  <c r="D7767" i="15"/>
  <c r="D7766" i="15"/>
  <c r="D7765" i="15"/>
  <c r="D7764" i="15"/>
  <c r="D7763" i="15"/>
  <c r="D7762" i="15"/>
  <c r="D7761" i="15"/>
  <c r="D7760" i="15"/>
  <c r="D7759" i="15"/>
  <c r="D7758" i="15"/>
  <c r="D7757" i="15"/>
  <c r="D7756" i="15"/>
  <c r="D7755" i="15"/>
  <c r="D7754" i="15"/>
  <c r="D7753" i="15"/>
  <c r="D7752" i="15"/>
  <c r="D7751" i="15"/>
  <c r="D7750" i="15"/>
  <c r="D7749" i="15"/>
  <c r="D7748" i="15"/>
  <c r="D7747" i="15"/>
  <c r="D7746" i="15"/>
  <c r="D7745" i="15"/>
  <c r="D7744" i="15"/>
  <c r="D7743" i="15"/>
  <c r="D7742" i="15"/>
  <c r="D7741" i="15"/>
  <c r="D7740" i="15"/>
  <c r="D7739" i="15"/>
  <c r="D7738" i="15"/>
  <c r="D7737" i="15"/>
  <c r="D7736" i="15"/>
  <c r="D7735" i="15"/>
  <c r="D7734" i="15"/>
  <c r="D7733" i="15"/>
  <c r="D7732" i="15"/>
  <c r="D7731" i="15"/>
  <c r="D7730" i="15"/>
  <c r="D7729" i="15"/>
  <c r="D7728" i="15"/>
  <c r="D7727" i="15"/>
  <c r="D7726" i="15"/>
  <c r="D7725" i="15"/>
  <c r="D7724" i="15"/>
  <c r="D7723" i="15"/>
  <c r="D7722" i="15"/>
  <c r="D7721" i="15"/>
  <c r="D7720" i="15"/>
  <c r="D7719" i="15"/>
  <c r="D7718" i="15"/>
  <c r="D7717" i="15"/>
  <c r="D7716" i="15"/>
  <c r="D7715" i="15"/>
  <c r="D7714" i="15"/>
  <c r="D7713" i="15"/>
  <c r="D7712" i="15"/>
  <c r="D7711" i="15"/>
  <c r="D7710" i="15"/>
  <c r="D7709" i="15"/>
  <c r="D7708" i="15"/>
  <c r="D7707" i="15"/>
  <c r="D7706" i="15"/>
  <c r="D7705" i="15"/>
  <c r="D7704" i="15"/>
  <c r="D7703" i="15"/>
  <c r="D7702" i="15"/>
  <c r="D7701" i="15"/>
  <c r="D7700" i="15"/>
  <c r="D7699" i="15"/>
  <c r="D7698" i="15"/>
  <c r="D7697" i="15"/>
  <c r="D7696" i="15"/>
  <c r="D7695" i="15"/>
  <c r="D7694" i="15"/>
  <c r="D7693" i="15"/>
  <c r="D7692" i="15"/>
  <c r="D7691" i="15"/>
  <c r="D7690" i="15"/>
  <c r="D7689" i="15"/>
  <c r="D7688" i="15"/>
  <c r="D7687" i="15"/>
  <c r="D7686" i="15"/>
  <c r="D7685" i="15"/>
  <c r="D7684" i="15"/>
  <c r="D7683" i="15"/>
  <c r="D7682" i="15"/>
  <c r="D7681" i="15"/>
  <c r="D7680" i="15"/>
  <c r="D7679" i="15"/>
  <c r="D7678" i="15"/>
  <c r="D7677" i="15"/>
  <c r="D7676" i="15"/>
  <c r="D7675" i="15"/>
  <c r="D7674" i="15"/>
  <c r="D7673" i="15"/>
  <c r="D7672" i="15"/>
  <c r="D7671" i="15"/>
  <c r="D7670" i="15"/>
  <c r="D7669" i="15"/>
  <c r="D7668" i="15"/>
  <c r="D7667" i="15"/>
  <c r="D7666" i="15"/>
  <c r="D7665" i="15"/>
  <c r="D7664" i="15"/>
  <c r="D7663" i="15"/>
  <c r="D7662" i="15"/>
  <c r="D7661" i="15"/>
  <c r="D7660" i="15"/>
  <c r="D7659" i="15"/>
  <c r="D7658" i="15"/>
  <c r="D7657" i="15"/>
  <c r="D7656" i="15"/>
  <c r="D7655" i="15"/>
  <c r="D7654" i="15"/>
  <c r="D7653" i="15"/>
  <c r="D7652" i="15"/>
  <c r="D7651" i="15"/>
  <c r="D7650" i="15"/>
  <c r="D7649" i="15"/>
  <c r="D7648" i="15"/>
  <c r="D7647" i="15"/>
  <c r="D7646" i="15"/>
  <c r="D7645" i="15"/>
  <c r="D7644" i="15"/>
  <c r="D7643" i="15"/>
  <c r="D7642" i="15"/>
  <c r="D7641" i="15"/>
  <c r="D7640" i="15"/>
  <c r="D7639" i="15"/>
  <c r="D7638" i="15"/>
  <c r="D7637" i="15"/>
  <c r="D7636" i="15"/>
  <c r="D7635" i="15"/>
  <c r="D7634" i="15"/>
  <c r="D7633" i="15"/>
  <c r="D7632" i="15"/>
  <c r="D7631" i="15"/>
  <c r="D7630" i="15"/>
  <c r="D7629" i="15"/>
  <c r="D7628" i="15"/>
  <c r="D7627" i="15"/>
  <c r="D7626" i="15"/>
  <c r="D7625" i="15"/>
  <c r="D7624" i="15"/>
  <c r="D7623" i="15"/>
  <c r="D7622" i="15"/>
  <c r="D7621" i="15"/>
  <c r="D7620" i="15"/>
  <c r="D7619" i="15"/>
  <c r="D7618" i="15"/>
  <c r="D7617" i="15"/>
  <c r="D7616" i="15"/>
  <c r="D7615" i="15"/>
  <c r="D7614" i="15"/>
  <c r="D7613" i="15"/>
  <c r="D7612" i="15"/>
  <c r="D7611" i="15"/>
  <c r="D7610" i="15"/>
  <c r="D7609" i="15"/>
  <c r="D7608" i="15"/>
  <c r="D7607" i="15"/>
  <c r="D7606" i="15"/>
  <c r="D7605" i="15"/>
  <c r="D7604" i="15"/>
  <c r="D7603" i="15"/>
  <c r="D7602" i="15"/>
  <c r="D7601" i="15"/>
  <c r="D7600" i="15"/>
  <c r="D7599" i="15"/>
  <c r="D7598" i="15"/>
  <c r="D7597" i="15"/>
  <c r="D7596" i="15"/>
  <c r="D7595" i="15"/>
  <c r="D7594" i="15"/>
  <c r="D7593" i="15"/>
  <c r="D7592" i="15"/>
  <c r="D7591" i="15"/>
  <c r="D7590" i="15"/>
  <c r="D7589" i="15"/>
  <c r="D7588" i="15"/>
  <c r="D7587" i="15"/>
  <c r="D7586" i="15"/>
  <c r="D7585" i="15"/>
  <c r="D7584" i="15"/>
  <c r="D7583" i="15"/>
  <c r="D7582" i="15"/>
  <c r="D7581" i="15"/>
  <c r="D7580" i="15"/>
  <c r="D7579" i="15"/>
  <c r="D7578" i="15"/>
  <c r="D7577" i="15"/>
  <c r="D7576" i="15"/>
  <c r="D7575" i="15"/>
  <c r="D7574" i="15"/>
  <c r="D7573" i="15"/>
  <c r="D7572" i="15"/>
  <c r="D7571" i="15"/>
  <c r="D7570" i="15"/>
  <c r="D7569" i="15"/>
  <c r="D7568" i="15"/>
  <c r="D7567" i="15"/>
  <c r="D7566" i="15"/>
  <c r="D7565" i="15"/>
  <c r="D7564" i="15"/>
  <c r="D7563" i="15"/>
  <c r="D7562" i="15"/>
  <c r="D7561" i="15"/>
  <c r="D7560" i="15"/>
  <c r="D7559" i="15"/>
  <c r="D7558" i="15"/>
  <c r="D7557" i="15"/>
  <c r="D7556" i="15"/>
  <c r="D7555" i="15"/>
  <c r="D7554" i="15"/>
  <c r="D7553" i="15"/>
  <c r="D7552" i="15"/>
  <c r="D7551" i="15"/>
  <c r="D7550" i="15"/>
  <c r="D7549" i="15"/>
  <c r="D7548" i="15"/>
  <c r="D7547" i="15"/>
  <c r="D7546" i="15"/>
  <c r="D7545" i="15"/>
  <c r="D7544" i="15"/>
  <c r="D7543" i="15"/>
  <c r="D7542" i="15"/>
  <c r="D7541" i="15"/>
  <c r="D7540" i="15"/>
  <c r="D7539" i="15"/>
  <c r="D7538" i="15"/>
  <c r="D7537" i="15"/>
  <c r="D7536" i="15"/>
  <c r="D7535" i="15"/>
  <c r="D7534" i="15"/>
  <c r="D7533" i="15"/>
  <c r="D7532" i="15"/>
  <c r="D7531" i="15"/>
  <c r="D7530" i="15"/>
  <c r="D7529" i="15"/>
  <c r="D7528" i="15"/>
  <c r="D7527" i="15"/>
  <c r="D7526" i="15"/>
  <c r="D7525" i="15"/>
  <c r="D7524" i="15"/>
  <c r="D7523" i="15"/>
  <c r="D7522" i="15"/>
  <c r="D7521" i="15"/>
  <c r="D7520" i="15"/>
  <c r="D7519" i="15"/>
  <c r="D7518" i="15"/>
  <c r="D7517" i="15"/>
  <c r="D7516" i="15"/>
  <c r="D7515" i="15"/>
  <c r="D7514" i="15"/>
  <c r="D7513" i="15"/>
  <c r="D7512" i="15"/>
  <c r="D7511" i="15"/>
  <c r="D7510" i="15"/>
  <c r="D7509" i="15"/>
  <c r="D7508" i="15"/>
  <c r="D7507" i="15"/>
  <c r="D7506" i="15"/>
  <c r="D7505" i="15"/>
  <c r="D7504" i="15"/>
  <c r="D7503" i="15"/>
  <c r="D7502" i="15"/>
  <c r="D7501" i="15"/>
  <c r="D7500" i="15"/>
  <c r="D7499" i="15"/>
  <c r="D7498" i="15"/>
  <c r="D7497" i="15"/>
  <c r="D7496" i="15"/>
  <c r="D7495" i="15"/>
  <c r="D7494" i="15"/>
  <c r="D7493" i="15"/>
  <c r="D7492" i="15"/>
  <c r="D7491" i="15"/>
  <c r="D7490" i="15"/>
  <c r="D7489" i="15"/>
  <c r="D7488" i="15"/>
  <c r="D7487" i="15"/>
  <c r="D7486" i="15"/>
  <c r="D7485" i="15"/>
  <c r="D7484" i="15"/>
  <c r="D7483" i="15"/>
  <c r="D7482" i="15"/>
  <c r="D7481" i="15"/>
  <c r="D7480" i="15"/>
  <c r="D7479" i="15"/>
  <c r="D7478" i="15"/>
  <c r="D7477" i="15"/>
  <c r="D7476" i="15"/>
  <c r="D7475" i="15"/>
  <c r="D7474" i="15"/>
  <c r="D7473" i="15"/>
  <c r="D7472" i="15"/>
  <c r="D7471" i="15"/>
  <c r="D7470" i="15"/>
  <c r="D7469" i="15"/>
  <c r="D7468" i="15"/>
  <c r="D7467" i="15"/>
  <c r="D7466" i="15"/>
  <c r="D7465" i="15"/>
  <c r="D7464" i="15"/>
  <c r="D7463" i="15"/>
  <c r="D7462" i="15"/>
  <c r="D7461" i="15"/>
  <c r="D7460" i="15"/>
  <c r="D7459" i="15"/>
  <c r="D7458" i="15"/>
  <c r="D7457" i="15"/>
  <c r="D7456" i="15"/>
  <c r="D7455" i="15"/>
  <c r="D7454" i="15"/>
  <c r="D7453" i="15"/>
  <c r="D7452" i="15"/>
  <c r="D7451" i="15"/>
  <c r="D7450" i="15"/>
  <c r="D7449" i="15"/>
  <c r="D7448" i="15"/>
  <c r="D7447" i="15"/>
  <c r="D7446" i="15"/>
  <c r="D7445" i="15"/>
  <c r="D7444" i="15"/>
  <c r="D7443" i="15"/>
  <c r="D7442" i="15"/>
  <c r="D7441" i="15"/>
  <c r="D7440" i="15"/>
  <c r="D7439" i="15"/>
  <c r="D7438" i="15"/>
  <c r="D7437" i="15"/>
  <c r="D7436" i="15"/>
  <c r="D7435" i="15"/>
  <c r="D7434" i="15"/>
  <c r="D7433" i="15"/>
  <c r="D7432" i="15"/>
  <c r="D7431" i="15"/>
  <c r="D7430" i="15"/>
  <c r="D7429" i="15"/>
  <c r="D7428" i="15"/>
  <c r="D7427" i="15"/>
  <c r="D7426" i="15"/>
  <c r="D7425" i="15"/>
  <c r="D7424" i="15"/>
  <c r="D7423" i="15"/>
  <c r="D7422" i="15"/>
  <c r="D7421" i="15"/>
  <c r="D7420" i="15"/>
  <c r="D7419" i="15"/>
  <c r="D7418" i="15"/>
  <c r="D7417" i="15"/>
  <c r="D7416" i="15"/>
  <c r="D7415" i="15"/>
  <c r="D7414" i="15"/>
  <c r="D7413" i="15"/>
  <c r="D7412" i="15"/>
  <c r="D7411" i="15"/>
  <c r="D7410" i="15"/>
  <c r="D7409" i="15"/>
  <c r="D7408" i="15"/>
  <c r="D7407" i="15"/>
  <c r="D7406" i="15"/>
  <c r="D7405" i="15"/>
  <c r="D7404" i="15"/>
  <c r="D7403" i="15"/>
  <c r="D7402" i="15"/>
  <c r="D7401" i="15"/>
  <c r="D7400" i="15"/>
  <c r="D7399" i="15"/>
  <c r="D7398" i="15"/>
  <c r="D7397" i="15"/>
  <c r="D7396" i="15"/>
  <c r="D7395" i="15"/>
  <c r="D7394" i="15"/>
  <c r="D7393" i="15"/>
  <c r="D7392" i="15"/>
  <c r="D7391" i="15"/>
  <c r="D7390" i="15"/>
  <c r="D7389" i="15"/>
  <c r="D7388" i="15"/>
  <c r="D7387" i="15"/>
  <c r="D7386" i="15"/>
  <c r="D7385" i="15"/>
  <c r="D7384" i="15"/>
  <c r="D7383" i="15"/>
  <c r="D7382" i="15"/>
  <c r="D7381" i="15"/>
  <c r="D7380" i="15"/>
  <c r="D7379" i="15"/>
  <c r="D7378" i="15"/>
  <c r="D7377" i="15"/>
  <c r="D7376" i="15"/>
  <c r="D7375" i="15"/>
  <c r="D7374" i="15"/>
  <c r="D7373" i="15"/>
  <c r="D7372" i="15"/>
  <c r="D7371" i="15"/>
  <c r="D7370" i="15"/>
  <c r="D7369" i="15"/>
  <c r="D7368" i="15"/>
  <c r="D7367" i="15"/>
  <c r="D7366" i="15"/>
  <c r="D7365" i="15"/>
  <c r="D7364" i="15"/>
  <c r="D7363" i="15"/>
  <c r="D7362" i="15"/>
  <c r="D7361" i="15"/>
  <c r="D7360" i="15"/>
  <c r="D7359" i="15"/>
  <c r="D7358" i="15"/>
  <c r="D7357" i="15"/>
  <c r="D7356" i="15"/>
  <c r="D7355" i="15"/>
  <c r="D7354" i="15"/>
  <c r="D7353" i="15"/>
  <c r="D7352" i="15"/>
  <c r="D7351" i="15"/>
  <c r="D7350" i="15"/>
  <c r="D7349" i="15"/>
  <c r="D7348" i="15"/>
  <c r="D7347" i="15"/>
  <c r="D7346" i="15"/>
  <c r="D7345" i="15"/>
  <c r="D7344" i="15"/>
  <c r="D7343" i="15"/>
  <c r="D7342" i="15"/>
  <c r="D7341" i="15"/>
  <c r="D7340" i="15"/>
  <c r="D7339" i="15"/>
  <c r="D7338" i="15"/>
  <c r="D7337" i="15"/>
  <c r="D7336" i="15"/>
  <c r="D7335" i="15"/>
  <c r="D7334" i="15"/>
  <c r="D7333" i="15"/>
  <c r="D7332" i="15"/>
  <c r="D7331" i="15"/>
  <c r="D7330" i="15"/>
  <c r="D7329" i="15"/>
  <c r="D7328" i="15"/>
  <c r="D7327" i="15"/>
  <c r="D7326" i="15"/>
  <c r="D7325" i="15"/>
  <c r="D7324" i="15"/>
  <c r="D7323" i="15"/>
  <c r="D7322" i="15"/>
  <c r="D7321" i="15"/>
  <c r="D7320" i="15"/>
  <c r="D7319" i="15"/>
  <c r="D7318" i="15"/>
  <c r="D7317" i="15"/>
  <c r="D7316" i="15"/>
  <c r="D7315" i="15"/>
  <c r="D7314" i="15"/>
  <c r="D7313" i="15"/>
  <c r="D7312" i="15"/>
  <c r="D7311" i="15"/>
  <c r="D7310" i="15"/>
  <c r="D7309" i="15"/>
  <c r="D7308" i="15"/>
  <c r="D7307" i="15"/>
  <c r="D7306" i="15"/>
  <c r="D7305" i="15"/>
  <c r="D7304" i="15"/>
  <c r="D7303" i="15"/>
  <c r="D7302" i="15"/>
  <c r="D7301" i="15"/>
  <c r="D7300" i="15"/>
  <c r="D7299" i="15"/>
  <c r="D7298" i="15"/>
  <c r="D7297" i="15"/>
  <c r="D7296" i="15"/>
  <c r="D7295" i="15"/>
  <c r="D7294" i="15"/>
  <c r="D7293" i="15"/>
  <c r="D7292" i="15"/>
  <c r="D7291" i="15"/>
  <c r="D7290" i="15"/>
  <c r="D7289" i="15"/>
  <c r="D7288" i="15"/>
  <c r="D7287" i="15"/>
  <c r="D7286" i="15"/>
  <c r="D7285" i="15"/>
  <c r="D7284" i="15"/>
  <c r="D7283" i="15"/>
  <c r="D7282" i="15"/>
  <c r="D7281" i="15"/>
  <c r="D7280" i="15"/>
  <c r="D7279" i="15"/>
  <c r="D7278" i="15"/>
  <c r="D7277" i="15"/>
  <c r="D7276" i="15"/>
  <c r="D7275" i="15"/>
  <c r="D7274" i="15"/>
  <c r="D7273" i="15"/>
  <c r="D7272" i="15"/>
  <c r="D7271" i="15"/>
  <c r="D7270" i="15"/>
  <c r="D7269" i="15"/>
  <c r="D7268" i="15"/>
  <c r="D7267" i="15"/>
  <c r="D7266" i="15"/>
  <c r="D7265" i="15"/>
  <c r="D7264" i="15"/>
  <c r="D7263" i="15"/>
  <c r="D7262" i="15"/>
  <c r="D7261" i="15"/>
  <c r="D7260" i="15"/>
  <c r="D7259" i="15"/>
  <c r="D7258" i="15"/>
  <c r="D7257" i="15"/>
  <c r="D7256" i="15"/>
  <c r="D7255" i="15"/>
  <c r="D7254" i="15"/>
  <c r="D7253" i="15"/>
  <c r="D7252" i="15"/>
  <c r="D7251" i="15"/>
  <c r="D7250" i="15"/>
  <c r="D7249" i="15"/>
  <c r="D7248" i="15"/>
  <c r="D7247" i="15"/>
  <c r="D7246" i="15"/>
  <c r="D7245" i="15"/>
  <c r="D7244" i="15"/>
  <c r="D7243" i="15"/>
  <c r="D7242" i="15"/>
  <c r="D7241" i="15"/>
  <c r="D7240" i="15"/>
  <c r="D7239" i="15"/>
  <c r="D7238" i="15"/>
  <c r="D7237" i="15"/>
  <c r="D7236" i="15"/>
  <c r="D7235" i="15"/>
  <c r="D7234" i="15"/>
  <c r="D7233" i="15"/>
  <c r="D7232" i="15"/>
  <c r="D7231" i="15"/>
  <c r="D7230" i="15"/>
  <c r="D7229" i="15"/>
  <c r="D7228" i="15"/>
  <c r="D7227" i="15"/>
  <c r="D7226" i="15"/>
  <c r="D7225" i="15"/>
  <c r="D7224" i="15"/>
  <c r="D7223" i="15"/>
  <c r="D7222" i="15"/>
  <c r="D7221" i="15"/>
  <c r="D7220" i="15"/>
  <c r="D7219" i="15"/>
  <c r="D7218" i="15"/>
  <c r="D7217" i="15"/>
  <c r="D7216" i="15"/>
  <c r="D7215" i="15"/>
  <c r="D7214" i="15"/>
  <c r="D7213" i="15"/>
  <c r="D7212" i="15"/>
  <c r="D7211" i="15"/>
  <c r="D7210" i="15"/>
  <c r="D7209" i="15"/>
  <c r="D7208" i="15"/>
  <c r="D7207" i="15"/>
  <c r="D7206" i="15"/>
  <c r="D7205" i="15"/>
  <c r="D7204" i="15"/>
  <c r="D7203" i="15"/>
  <c r="D7202" i="15"/>
  <c r="D7201" i="15"/>
  <c r="D7200" i="15"/>
  <c r="D7199" i="15"/>
  <c r="D7198" i="15"/>
  <c r="D7197" i="15"/>
  <c r="D7196" i="15"/>
  <c r="D7195" i="15"/>
  <c r="D7194" i="15"/>
  <c r="D7193" i="15"/>
  <c r="D7192" i="15"/>
  <c r="D7191" i="15"/>
  <c r="D7190" i="15"/>
  <c r="D7189" i="15"/>
  <c r="D7188" i="15"/>
  <c r="D7187" i="15"/>
  <c r="D7186" i="15"/>
  <c r="D7185" i="15"/>
  <c r="D7184" i="15"/>
  <c r="D7183" i="15"/>
  <c r="D7182" i="15"/>
  <c r="D7181" i="15"/>
  <c r="D7180" i="15"/>
  <c r="D7179" i="15"/>
  <c r="D7178" i="15"/>
  <c r="D7177" i="15"/>
  <c r="D7176" i="15"/>
  <c r="D7175" i="15"/>
  <c r="D7174" i="15"/>
  <c r="D7173" i="15"/>
  <c r="D7172" i="15"/>
  <c r="D7171" i="15"/>
  <c r="D7170" i="15"/>
  <c r="D7169" i="15"/>
  <c r="D7168" i="15"/>
  <c r="D7167" i="15"/>
  <c r="D7166" i="15"/>
  <c r="D7165" i="15"/>
  <c r="D7164" i="15"/>
  <c r="D7163" i="15"/>
  <c r="D7162" i="15"/>
  <c r="D7161" i="15"/>
  <c r="D7160" i="15"/>
  <c r="D7159" i="15"/>
  <c r="D7158" i="15"/>
  <c r="D7157" i="15"/>
  <c r="D7156" i="15"/>
  <c r="D7155" i="15"/>
  <c r="D7154" i="15"/>
  <c r="D7153" i="15"/>
  <c r="D7152" i="15"/>
  <c r="D7151" i="15"/>
  <c r="D7150" i="15"/>
  <c r="D7149" i="15"/>
  <c r="D7148" i="15"/>
  <c r="D7147" i="15"/>
  <c r="D7146" i="15"/>
  <c r="D7145" i="15"/>
  <c r="D7144" i="15"/>
  <c r="D7143" i="15"/>
  <c r="D7142" i="15"/>
  <c r="D7141" i="15"/>
  <c r="D7140" i="15"/>
  <c r="D7139" i="15"/>
  <c r="D7138" i="15"/>
  <c r="D7137" i="15"/>
  <c r="D7136" i="15"/>
  <c r="D7135" i="15"/>
  <c r="D7134" i="15"/>
  <c r="D7133" i="15"/>
  <c r="D7132" i="15"/>
  <c r="D7131" i="15"/>
  <c r="D7130" i="15"/>
  <c r="D7129" i="15"/>
  <c r="D7128" i="15"/>
  <c r="D7127" i="15"/>
  <c r="D7126" i="15"/>
  <c r="D7125" i="15"/>
  <c r="D7124" i="15"/>
  <c r="D7123" i="15"/>
  <c r="D7122" i="15"/>
  <c r="D7121" i="15"/>
  <c r="D7120" i="15"/>
  <c r="D7119" i="15"/>
  <c r="D7118" i="15"/>
  <c r="D7117" i="15"/>
  <c r="D7116" i="15"/>
  <c r="D7115" i="15"/>
  <c r="D7114" i="15"/>
  <c r="D7113" i="15"/>
  <c r="D7112" i="15"/>
  <c r="D7111" i="15"/>
  <c r="D7110" i="15"/>
  <c r="D7109" i="15"/>
  <c r="D7108" i="15"/>
  <c r="D7107" i="15"/>
  <c r="D7106" i="15"/>
  <c r="D7105" i="15"/>
  <c r="D7104" i="15"/>
  <c r="D7103" i="15"/>
  <c r="D7102" i="15"/>
  <c r="D7101" i="15"/>
  <c r="D7100" i="15"/>
  <c r="D7099" i="15"/>
  <c r="D7098" i="15"/>
  <c r="D7097" i="15"/>
  <c r="D7096" i="15"/>
  <c r="D7095" i="15"/>
  <c r="D7094" i="15"/>
  <c r="D7093" i="15"/>
  <c r="D7092" i="15"/>
  <c r="D7091" i="15"/>
  <c r="D7090" i="15"/>
  <c r="D7089" i="15"/>
  <c r="D7088" i="15"/>
  <c r="D7087" i="15"/>
  <c r="D7086" i="15"/>
  <c r="D7085" i="15"/>
  <c r="D7084" i="15"/>
  <c r="D7083" i="15"/>
  <c r="D7082" i="15"/>
  <c r="D7081" i="15"/>
  <c r="D7080" i="15"/>
  <c r="D7079" i="15"/>
  <c r="D7078" i="15"/>
  <c r="D7077" i="15"/>
  <c r="D7076" i="15"/>
  <c r="D7075" i="15"/>
  <c r="D7074" i="15"/>
  <c r="D7073" i="15"/>
  <c r="D7072" i="15"/>
  <c r="D7071" i="15"/>
  <c r="D7070" i="15"/>
  <c r="D7069" i="15"/>
  <c r="D7068" i="15"/>
  <c r="D7067" i="15"/>
  <c r="D7066" i="15"/>
  <c r="D7065" i="15"/>
  <c r="D7064" i="15"/>
  <c r="D7063" i="15"/>
  <c r="D7062" i="15"/>
  <c r="D7061" i="15"/>
  <c r="D7060" i="15"/>
  <c r="D7059" i="15"/>
  <c r="D7058" i="15"/>
  <c r="D7057" i="15"/>
  <c r="D7056" i="15"/>
  <c r="D7055" i="15"/>
  <c r="D7054" i="15"/>
  <c r="D7053" i="15"/>
  <c r="D7052" i="15"/>
  <c r="D7051" i="15"/>
  <c r="D7050" i="15"/>
  <c r="D7049" i="15"/>
  <c r="D7048" i="15"/>
  <c r="D7047" i="15"/>
  <c r="D7046" i="15"/>
  <c r="D7045" i="15"/>
  <c r="D7044" i="15"/>
  <c r="D7043" i="15"/>
  <c r="D7042" i="15"/>
  <c r="D7041" i="15"/>
  <c r="D7040" i="15"/>
  <c r="D7039" i="15"/>
  <c r="D7038" i="15"/>
  <c r="D7037" i="15"/>
  <c r="D7036" i="15"/>
  <c r="D7035" i="15"/>
  <c r="D7034" i="15"/>
  <c r="D7033" i="15"/>
  <c r="D7032" i="15"/>
  <c r="D7031" i="15"/>
  <c r="D7030" i="15"/>
  <c r="D7029" i="15"/>
  <c r="D7028" i="15"/>
  <c r="D7027" i="15"/>
  <c r="D7026" i="15"/>
  <c r="D7025" i="15"/>
  <c r="D7024" i="15"/>
  <c r="D7023" i="15"/>
  <c r="D7022" i="15"/>
  <c r="D7021" i="15"/>
  <c r="D7020" i="15"/>
  <c r="D7019" i="15"/>
  <c r="D7018" i="15"/>
  <c r="D7017" i="15"/>
  <c r="D7016" i="15"/>
  <c r="D7015" i="15"/>
  <c r="D7014" i="15"/>
  <c r="D7013" i="15"/>
  <c r="D7012" i="15"/>
  <c r="D7011" i="15"/>
  <c r="D7010" i="15"/>
  <c r="D7009" i="15"/>
  <c r="D7008" i="15"/>
  <c r="D7007" i="15"/>
  <c r="D7006" i="15"/>
  <c r="D7005" i="15"/>
  <c r="D7004" i="15"/>
  <c r="D7003" i="15"/>
  <c r="D7002" i="15"/>
  <c r="D7001" i="15"/>
  <c r="D7000" i="15"/>
  <c r="D6999" i="15"/>
  <c r="D6998" i="15"/>
  <c r="D6997" i="15"/>
  <c r="D6996" i="15"/>
  <c r="D6995" i="15"/>
  <c r="D6994" i="15"/>
  <c r="D6993" i="15"/>
  <c r="D6992" i="15"/>
  <c r="D6991" i="15"/>
  <c r="D6990" i="15"/>
  <c r="D6989" i="15"/>
  <c r="D6988" i="15"/>
  <c r="D6987" i="15"/>
  <c r="D6986" i="15"/>
  <c r="D6985" i="15"/>
  <c r="D6984" i="15"/>
  <c r="D6983" i="15"/>
  <c r="D6982" i="15"/>
  <c r="D6981" i="15"/>
  <c r="D6980" i="15"/>
  <c r="D6979" i="15"/>
  <c r="D6978" i="15"/>
  <c r="D6977" i="15"/>
  <c r="D6976" i="15"/>
  <c r="D6975" i="15"/>
  <c r="D6974" i="15"/>
  <c r="D6973" i="15"/>
  <c r="D6972" i="15"/>
  <c r="D6971" i="15"/>
  <c r="D6970" i="15"/>
  <c r="D6969" i="15"/>
  <c r="D6968" i="15"/>
  <c r="D6967" i="15"/>
  <c r="D6966" i="15"/>
  <c r="D6965" i="15"/>
  <c r="D6964" i="15"/>
  <c r="D6963" i="15"/>
  <c r="D6962" i="15"/>
  <c r="D6961" i="15"/>
  <c r="D6960" i="15"/>
  <c r="D6959" i="15"/>
  <c r="D6958" i="15"/>
  <c r="D6957" i="15"/>
  <c r="D6956" i="15"/>
  <c r="D6955" i="15"/>
  <c r="D6954" i="15"/>
  <c r="D6953" i="15"/>
  <c r="D6952" i="15"/>
  <c r="D6951" i="15"/>
  <c r="D6950" i="15"/>
  <c r="D6949" i="15"/>
  <c r="D6948" i="15"/>
  <c r="D6947" i="15"/>
  <c r="D6946" i="15"/>
  <c r="D6945" i="15"/>
  <c r="D6944" i="15"/>
  <c r="D6943" i="15"/>
  <c r="D6942" i="15"/>
  <c r="D6941" i="15"/>
  <c r="D6940" i="15"/>
  <c r="D6939" i="15"/>
  <c r="D6938" i="15"/>
  <c r="D6937" i="15"/>
  <c r="D6936" i="15"/>
  <c r="D6935" i="15"/>
  <c r="D6934" i="15"/>
  <c r="D6933" i="15"/>
  <c r="D6932" i="15"/>
  <c r="D6931" i="15"/>
  <c r="D6930" i="15"/>
  <c r="D6929" i="15"/>
  <c r="D6928" i="15"/>
  <c r="D6927" i="15"/>
  <c r="D6926" i="15"/>
  <c r="D6925" i="15"/>
  <c r="D6924" i="15"/>
  <c r="D6923" i="15"/>
  <c r="D6922" i="15"/>
  <c r="D6921" i="15"/>
  <c r="D6920" i="15"/>
  <c r="D6919" i="15"/>
  <c r="D6918" i="15"/>
  <c r="D6917" i="15"/>
  <c r="D6916" i="15"/>
  <c r="D6915" i="15"/>
  <c r="D6914" i="15"/>
  <c r="D6913" i="15"/>
  <c r="D6912" i="15"/>
  <c r="D6911" i="15"/>
  <c r="D6910" i="15"/>
  <c r="D6909" i="15"/>
  <c r="D6908" i="15"/>
  <c r="D6907" i="15"/>
  <c r="D6906" i="15"/>
  <c r="D6905" i="15"/>
  <c r="D6904" i="15"/>
  <c r="D6903" i="15"/>
  <c r="D6902" i="15"/>
  <c r="D6901" i="15"/>
  <c r="D6900" i="15"/>
  <c r="D6899" i="15"/>
  <c r="D6898" i="15"/>
  <c r="D6897" i="15"/>
  <c r="D6896" i="15"/>
  <c r="D6895" i="15"/>
  <c r="D6894" i="15"/>
  <c r="D6893" i="15"/>
  <c r="D6892" i="15"/>
  <c r="D6891" i="15"/>
  <c r="D6890" i="15"/>
  <c r="D6889" i="15"/>
  <c r="D6888" i="15"/>
  <c r="D6887" i="15"/>
  <c r="D6886" i="15"/>
  <c r="D6885" i="15"/>
  <c r="D6884" i="15"/>
  <c r="D6883" i="15"/>
  <c r="D6882" i="15"/>
  <c r="D6881" i="15"/>
  <c r="D6880" i="15"/>
  <c r="D6879" i="15"/>
  <c r="D6878" i="15"/>
  <c r="D6877" i="15"/>
  <c r="D6876" i="15"/>
  <c r="D6875" i="15"/>
  <c r="D6874" i="15"/>
  <c r="D6873" i="15"/>
  <c r="D6872" i="15"/>
  <c r="D6871" i="15"/>
  <c r="D6870" i="15"/>
  <c r="D6869" i="15"/>
  <c r="D6868" i="15"/>
  <c r="D6867" i="15"/>
  <c r="D6866" i="15"/>
  <c r="D6865" i="15"/>
  <c r="D6864" i="15"/>
  <c r="D6863" i="15"/>
  <c r="D6862" i="15"/>
  <c r="D6861" i="15"/>
  <c r="D6860" i="15"/>
  <c r="D6859" i="15"/>
  <c r="D6858" i="15"/>
  <c r="D6857" i="15"/>
  <c r="D6856" i="15"/>
  <c r="D6855" i="15"/>
  <c r="D6854" i="15"/>
  <c r="D6853" i="15"/>
  <c r="D6852" i="15"/>
  <c r="D6851" i="15"/>
  <c r="D6850" i="15"/>
  <c r="D6849" i="15"/>
  <c r="D6848" i="15"/>
  <c r="D6847" i="15"/>
  <c r="D6846" i="15"/>
  <c r="D6845" i="15"/>
  <c r="D6844" i="15"/>
  <c r="D6843" i="15"/>
  <c r="D6842" i="15"/>
  <c r="D6841" i="15"/>
  <c r="D6840" i="15"/>
  <c r="D6839" i="15"/>
  <c r="D6838" i="15"/>
  <c r="D6837" i="15"/>
  <c r="D6836" i="15"/>
  <c r="D6835" i="15"/>
  <c r="D6834" i="15"/>
  <c r="D6833" i="15"/>
  <c r="D6832" i="15"/>
  <c r="D6831" i="15"/>
  <c r="D6830" i="15"/>
  <c r="D6829" i="15"/>
  <c r="D6828" i="15"/>
  <c r="D6827" i="15"/>
  <c r="D6826" i="15"/>
  <c r="D6825" i="15"/>
  <c r="D6824" i="15"/>
  <c r="D6823" i="15"/>
  <c r="D6822" i="15"/>
  <c r="D6821" i="15"/>
  <c r="D6820" i="15"/>
  <c r="D6819" i="15"/>
  <c r="D6818" i="15"/>
  <c r="D6817" i="15"/>
  <c r="D6816" i="15"/>
  <c r="D6815" i="15"/>
  <c r="D6814" i="15"/>
  <c r="D6813" i="15"/>
  <c r="D6812" i="15"/>
  <c r="D6811" i="15"/>
  <c r="D6810" i="15"/>
  <c r="D6809" i="15"/>
  <c r="D6808" i="15"/>
  <c r="D6807" i="15"/>
  <c r="D6806" i="15"/>
  <c r="D6805" i="15"/>
  <c r="D6804" i="15"/>
  <c r="D6803" i="15"/>
  <c r="D6802" i="15"/>
  <c r="D6801" i="15"/>
  <c r="D6800" i="15"/>
  <c r="D6799" i="15"/>
  <c r="D6798" i="15"/>
  <c r="D6797" i="15"/>
  <c r="D6796" i="15"/>
  <c r="D6795" i="15"/>
  <c r="D6794" i="15"/>
  <c r="D6793" i="15"/>
  <c r="D6792" i="15"/>
  <c r="D6791" i="15"/>
  <c r="D6790" i="15"/>
  <c r="D6789" i="15"/>
  <c r="D6788" i="15"/>
  <c r="D6787" i="15"/>
  <c r="D6786" i="15"/>
  <c r="D6785" i="15"/>
  <c r="D6784" i="15"/>
  <c r="D6783" i="15"/>
  <c r="D6782" i="15"/>
  <c r="D6781" i="15"/>
  <c r="D6780" i="15"/>
  <c r="D6779" i="15"/>
  <c r="D6778" i="15"/>
  <c r="D6777" i="15"/>
  <c r="D6776" i="15"/>
  <c r="D6775" i="15"/>
  <c r="D6774" i="15"/>
  <c r="D6773" i="15"/>
  <c r="D6772" i="15"/>
  <c r="D6771" i="15"/>
  <c r="D6770" i="15"/>
  <c r="D6769" i="15"/>
  <c r="D6768" i="15"/>
  <c r="D6767" i="15"/>
  <c r="D6766" i="15"/>
  <c r="D6765" i="15"/>
  <c r="D6764" i="15"/>
  <c r="D6763" i="15"/>
  <c r="D6762" i="15"/>
  <c r="D6761" i="15"/>
  <c r="D6760" i="15"/>
  <c r="D6759" i="15"/>
  <c r="D6758" i="15"/>
  <c r="D6757" i="15"/>
  <c r="D6756" i="15"/>
  <c r="D6755" i="15"/>
  <c r="D6754" i="15"/>
  <c r="D6753" i="15"/>
  <c r="D6752" i="15"/>
  <c r="D6751" i="15"/>
  <c r="D6750" i="15"/>
  <c r="D6749" i="15"/>
  <c r="D6748" i="15"/>
  <c r="D6747" i="15"/>
  <c r="D6746" i="15"/>
  <c r="D6745" i="15"/>
  <c r="D6744" i="15"/>
  <c r="D6743" i="15"/>
  <c r="D6742" i="15"/>
  <c r="D6741" i="15"/>
  <c r="D6740" i="15"/>
  <c r="D6739" i="15"/>
  <c r="D6738" i="15"/>
  <c r="D6737" i="15"/>
  <c r="D6736" i="15"/>
  <c r="D6735" i="15"/>
  <c r="D6734" i="15"/>
  <c r="D6733" i="15"/>
  <c r="D6732" i="15"/>
  <c r="D6731" i="15"/>
  <c r="D6730" i="15"/>
  <c r="D6729" i="15"/>
  <c r="D6728" i="15"/>
  <c r="D6727" i="15"/>
  <c r="D6726" i="15"/>
  <c r="D6725" i="15"/>
  <c r="D6724" i="15"/>
  <c r="D6723" i="15"/>
  <c r="D6722" i="15"/>
  <c r="D6721" i="15"/>
  <c r="D6720" i="15"/>
  <c r="D6719" i="15"/>
  <c r="D6718" i="15"/>
  <c r="D6717" i="15"/>
  <c r="D6716" i="15"/>
  <c r="D6715" i="15"/>
  <c r="D6714" i="15"/>
  <c r="D6713" i="15"/>
  <c r="D6712" i="15"/>
  <c r="D6711" i="15"/>
  <c r="D6710" i="15"/>
  <c r="D6709" i="15"/>
  <c r="D6708" i="15"/>
  <c r="D6707" i="15"/>
  <c r="D6706" i="15"/>
  <c r="D6705" i="15"/>
  <c r="D6704" i="15"/>
  <c r="D6703" i="15"/>
  <c r="D6702" i="15"/>
  <c r="D6701" i="15"/>
  <c r="D6700" i="15"/>
  <c r="D6699" i="15"/>
  <c r="D6698" i="15"/>
  <c r="D6697" i="15"/>
  <c r="D6696" i="15"/>
  <c r="D6695" i="15"/>
  <c r="D6694" i="15"/>
  <c r="D6693" i="15"/>
  <c r="D6692" i="15"/>
  <c r="D6691" i="15"/>
  <c r="D6690" i="15"/>
  <c r="D6689" i="15"/>
  <c r="D6688" i="15"/>
  <c r="D6687" i="15"/>
  <c r="D6686" i="15"/>
  <c r="D6685" i="15"/>
  <c r="D6684" i="15"/>
  <c r="D6683" i="15"/>
  <c r="D6682" i="15"/>
  <c r="D6681" i="15"/>
  <c r="D6680" i="15"/>
  <c r="D6679" i="15"/>
  <c r="D6678" i="15"/>
  <c r="D6677" i="15"/>
  <c r="D6676" i="15"/>
  <c r="D6675" i="15"/>
  <c r="D6674" i="15"/>
  <c r="D6673" i="15"/>
  <c r="D6672" i="15"/>
  <c r="D6671" i="15"/>
  <c r="D6670" i="15"/>
  <c r="D6669" i="15"/>
  <c r="D6668" i="15"/>
  <c r="D6667" i="15"/>
  <c r="D6666" i="15"/>
  <c r="D6665" i="15"/>
  <c r="D6664" i="15"/>
  <c r="D6663" i="15"/>
  <c r="D6662" i="15"/>
  <c r="D6661" i="15"/>
  <c r="D6660" i="15"/>
  <c r="D6659" i="15"/>
  <c r="D6658" i="15"/>
  <c r="D6657" i="15"/>
  <c r="D6656" i="15"/>
  <c r="D6655" i="15"/>
  <c r="D6654" i="15"/>
  <c r="D6653" i="15"/>
  <c r="D6652" i="15"/>
  <c r="D6651" i="15"/>
  <c r="D6650" i="15"/>
  <c r="D6649" i="15"/>
  <c r="D6648" i="15"/>
  <c r="D6647" i="15"/>
  <c r="D6646" i="15"/>
  <c r="D6645" i="15"/>
  <c r="D6644" i="15"/>
  <c r="D6643" i="15"/>
  <c r="D6642" i="15"/>
  <c r="D6641" i="15"/>
  <c r="D6640" i="15"/>
  <c r="D6639" i="15"/>
  <c r="D6638" i="15"/>
  <c r="D6637" i="15"/>
  <c r="D6636" i="15"/>
  <c r="D6635" i="15"/>
  <c r="D6634" i="15"/>
  <c r="D6633" i="15"/>
  <c r="D6632" i="15"/>
  <c r="D6631" i="15"/>
  <c r="D6630" i="15"/>
  <c r="D6629" i="15"/>
  <c r="D6628" i="15"/>
  <c r="D6627" i="15"/>
  <c r="D6626" i="15"/>
  <c r="D6625" i="15"/>
  <c r="D6624" i="15"/>
  <c r="D6623" i="15"/>
  <c r="D6622" i="15"/>
  <c r="D6621" i="15"/>
  <c r="D6620" i="15"/>
  <c r="D6619" i="15"/>
  <c r="D6618" i="15"/>
  <c r="D6617" i="15"/>
  <c r="D6616" i="15"/>
  <c r="D6615" i="15"/>
  <c r="D6614" i="15"/>
  <c r="D6613" i="15"/>
  <c r="D6612" i="15"/>
  <c r="D6611" i="15"/>
  <c r="D6610" i="15"/>
  <c r="D6609" i="15"/>
  <c r="D6608" i="15"/>
  <c r="D6607" i="15"/>
  <c r="D6606" i="15"/>
  <c r="D6605" i="15"/>
  <c r="D6604" i="15"/>
  <c r="D6603" i="15"/>
  <c r="D6602" i="15"/>
  <c r="D6601" i="15"/>
  <c r="D6600" i="15"/>
  <c r="D6599" i="15"/>
  <c r="D6598" i="15"/>
  <c r="D6597" i="15"/>
  <c r="D6596" i="15"/>
  <c r="D6595" i="15"/>
  <c r="D6594" i="15"/>
  <c r="D6593" i="15"/>
  <c r="D6592" i="15"/>
  <c r="D6591" i="15"/>
  <c r="D6590" i="15"/>
  <c r="D6589" i="15"/>
  <c r="D6588" i="15"/>
  <c r="D6587" i="15"/>
  <c r="D6586" i="15"/>
  <c r="D6585" i="15"/>
  <c r="D6584" i="15"/>
  <c r="D6583" i="15"/>
  <c r="D6582" i="15"/>
  <c r="D6581" i="15"/>
  <c r="D6580" i="15"/>
  <c r="D6579" i="15"/>
  <c r="D6578" i="15"/>
  <c r="D6577" i="15"/>
  <c r="D6576" i="15"/>
  <c r="D6575" i="15"/>
  <c r="D6574" i="15"/>
  <c r="D6573" i="15"/>
  <c r="D6572" i="15"/>
  <c r="D6571" i="15"/>
  <c r="D6570" i="15"/>
  <c r="D6569" i="15"/>
  <c r="D6568" i="15"/>
  <c r="D6567" i="15"/>
  <c r="D6566" i="15"/>
  <c r="D6565" i="15"/>
  <c r="D6564" i="15"/>
  <c r="D6563" i="15"/>
  <c r="D6562" i="15"/>
  <c r="D6561" i="15"/>
  <c r="D6560" i="15"/>
  <c r="D6559" i="15"/>
  <c r="D6558" i="15"/>
  <c r="D6557" i="15"/>
  <c r="D6556" i="15"/>
  <c r="D6555" i="15"/>
  <c r="D6554" i="15"/>
  <c r="D6553" i="15"/>
  <c r="D6552" i="15"/>
  <c r="D6551" i="15"/>
  <c r="D6550" i="15"/>
  <c r="D6549" i="15"/>
  <c r="D6548" i="15"/>
  <c r="D6547" i="15"/>
  <c r="D6546" i="15"/>
  <c r="D6545" i="15"/>
  <c r="D6544" i="15"/>
  <c r="D6543" i="15"/>
  <c r="D6542" i="15"/>
  <c r="D6541" i="15"/>
  <c r="D6540" i="15"/>
  <c r="D6539" i="15"/>
  <c r="D6538" i="15"/>
  <c r="D6537" i="15"/>
  <c r="D6536" i="15"/>
  <c r="D6535" i="15"/>
  <c r="D6534" i="15"/>
  <c r="D6533" i="15"/>
  <c r="D6532" i="15"/>
  <c r="D6531" i="15"/>
  <c r="D6530" i="15"/>
  <c r="D6529" i="15"/>
  <c r="D6528" i="15"/>
  <c r="D6527" i="15"/>
  <c r="D6526" i="15"/>
  <c r="D6525" i="15"/>
  <c r="D6524" i="15"/>
  <c r="D6523" i="15"/>
  <c r="D6522" i="15"/>
  <c r="D6521" i="15"/>
  <c r="D6520" i="15"/>
  <c r="D6519" i="15"/>
  <c r="D6518" i="15"/>
  <c r="D6517" i="15"/>
  <c r="D6516" i="15"/>
  <c r="D6515" i="15"/>
  <c r="D6514" i="15"/>
  <c r="D6513" i="15"/>
  <c r="D6512" i="15"/>
  <c r="D6511" i="15"/>
  <c r="D6510" i="15"/>
  <c r="D6509" i="15"/>
  <c r="D6508" i="15"/>
  <c r="D6507" i="15"/>
  <c r="D6506" i="15"/>
  <c r="D6505" i="15"/>
  <c r="D6504" i="15"/>
  <c r="D6503" i="15"/>
  <c r="D6502" i="15"/>
  <c r="D6501" i="15"/>
  <c r="D6500" i="15"/>
  <c r="D6499" i="15"/>
  <c r="D6498" i="15"/>
  <c r="D6497" i="15"/>
  <c r="D6496" i="15"/>
  <c r="D6495" i="15"/>
  <c r="D6494" i="15"/>
  <c r="D6493" i="15"/>
  <c r="D6492" i="15"/>
  <c r="D6491" i="15"/>
  <c r="D6490" i="15"/>
  <c r="D6489" i="15"/>
  <c r="D6488" i="15"/>
  <c r="D6487" i="15"/>
  <c r="D6486" i="15"/>
  <c r="D6485" i="15"/>
  <c r="D6484" i="15"/>
  <c r="D6483" i="15"/>
  <c r="D6482" i="15"/>
  <c r="D6481" i="15"/>
  <c r="D6480" i="15"/>
  <c r="D6479" i="15"/>
  <c r="D6478" i="15"/>
  <c r="D6477" i="15"/>
  <c r="D6476" i="15"/>
  <c r="D6475" i="15"/>
  <c r="D6474" i="15"/>
  <c r="D6473" i="15"/>
  <c r="D6472" i="15"/>
  <c r="D6471" i="15"/>
  <c r="D6470" i="15"/>
  <c r="D6469" i="15"/>
  <c r="D6468" i="15"/>
  <c r="D6467" i="15"/>
  <c r="D6466" i="15"/>
  <c r="D6465" i="15"/>
  <c r="D6464" i="15"/>
  <c r="D6463" i="15"/>
  <c r="D6462" i="15"/>
  <c r="D6461" i="15"/>
  <c r="D6460" i="15"/>
  <c r="D6459" i="15"/>
  <c r="D6458" i="15"/>
  <c r="D6457" i="15"/>
  <c r="D6456" i="15"/>
  <c r="D6455" i="15"/>
  <c r="D6454" i="15"/>
  <c r="D6453" i="15"/>
  <c r="D6452" i="15"/>
  <c r="D6451" i="15"/>
  <c r="D6450" i="15"/>
  <c r="D6449" i="15"/>
  <c r="D6448" i="15"/>
  <c r="D6447" i="15"/>
  <c r="D6446" i="15"/>
  <c r="D6445" i="15"/>
  <c r="D6444" i="15"/>
  <c r="D6443" i="15"/>
  <c r="D6442" i="15"/>
  <c r="D6441" i="15"/>
  <c r="D6440" i="15"/>
  <c r="D6439" i="15"/>
  <c r="D6438" i="15"/>
  <c r="D6437" i="15"/>
  <c r="D6436" i="15"/>
  <c r="D6435" i="15"/>
  <c r="D6434" i="15"/>
  <c r="D6433" i="15"/>
  <c r="D6432" i="15"/>
  <c r="D6431" i="15"/>
  <c r="D6430" i="15"/>
  <c r="D6429" i="15"/>
  <c r="D6428" i="15"/>
  <c r="D6427" i="15"/>
  <c r="D6426" i="15"/>
  <c r="D6425" i="15"/>
  <c r="D6424" i="15"/>
  <c r="D6423" i="15"/>
  <c r="D6422" i="15"/>
  <c r="D6421" i="15"/>
  <c r="D6420" i="15"/>
  <c r="D6419" i="15"/>
  <c r="D6418" i="15"/>
  <c r="D6417" i="15"/>
  <c r="D6416" i="15"/>
  <c r="D6415" i="15"/>
  <c r="D6414" i="15"/>
  <c r="D6413" i="15"/>
  <c r="D6412" i="15"/>
  <c r="D6411" i="15"/>
  <c r="D6410" i="15"/>
  <c r="D6409" i="15"/>
  <c r="D6408" i="15"/>
  <c r="D6407" i="15"/>
  <c r="D6406" i="15"/>
  <c r="D6405" i="15"/>
  <c r="D6404" i="15"/>
  <c r="D6403" i="15"/>
  <c r="D6402" i="15"/>
  <c r="D6401" i="15"/>
  <c r="D6400" i="15"/>
  <c r="D6399" i="15"/>
  <c r="D6398" i="15"/>
  <c r="D6397" i="15"/>
  <c r="D6396" i="15"/>
  <c r="D6395" i="15"/>
  <c r="D6394" i="15"/>
  <c r="D6393" i="15"/>
  <c r="D6392" i="15"/>
  <c r="D6391" i="15"/>
  <c r="D6390" i="15"/>
  <c r="D6389" i="15"/>
  <c r="D6388" i="15"/>
  <c r="D6387" i="15"/>
  <c r="D6386" i="15"/>
  <c r="D6385" i="15"/>
  <c r="D6384" i="15"/>
  <c r="D6383" i="15"/>
  <c r="D6382" i="15"/>
  <c r="D6381" i="15"/>
  <c r="D6380" i="15"/>
  <c r="D6379" i="15"/>
  <c r="D6378" i="15"/>
  <c r="D6377" i="15"/>
  <c r="D6376" i="15"/>
  <c r="D6375" i="15"/>
  <c r="D6374" i="15"/>
  <c r="D6373" i="15"/>
  <c r="D6372" i="15"/>
  <c r="D6371" i="15"/>
  <c r="D6370" i="15"/>
  <c r="D6369" i="15"/>
  <c r="D6368" i="15"/>
  <c r="D6367" i="15"/>
  <c r="D6366" i="15"/>
  <c r="D6365" i="15"/>
  <c r="D6364" i="15"/>
  <c r="D6363" i="15"/>
  <c r="D6362" i="15"/>
  <c r="D6361" i="15"/>
  <c r="D6360" i="15"/>
  <c r="D6359" i="15"/>
  <c r="D6358" i="15"/>
  <c r="D6357" i="15"/>
  <c r="D6356" i="15"/>
  <c r="D6355" i="15"/>
  <c r="D6354" i="15"/>
  <c r="D6353" i="15"/>
  <c r="D6352" i="15"/>
  <c r="D6351" i="15"/>
  <c r="D6350" i="15"/>
  <c r="D6349" i="15"/>
  <c r="D6348" i="15"/>
  <c r="D6347" i="15"/>
  <c r="D6346" i="15"/>
  <c r="D6345" i="15"/>
  <c r="D6344" i="15"/>
  <c r="D6343" i="15"/>
  <c r="D6342" i="15"/>
  <c r="D6341" i="15"/>
  <c r="D6340" i="15"/>
  <c r="D6339" i="15"/>
  <c r="D6338" i="15"/>
  <c r="D6337" i="15"/>
  <c r="D6336" i="15"/>
  <c r="D6335" i="15"/>
  <c r="D6334" i="15"/>
  <c r="D6333" i="15"/>
  <c r="D6332" i="15"/>
  <c r="D6331" i="15"/>
  <c r="D6330" i="15"/>
  <c r="D6329" i="15"/>
  <c r="D6328" i="15"/>
  <c r="D6327" i="15"/>
  <c r="D6326" i="15"/>
  <c r="D6325" i="15"/>
  <c r="D6324" i="15"/>
  <c r="D6323" i="15"/>
  <c r="D6322" i="15"/>
  <c r="D6321" i="15"/>
  <c r="D6320" i="15"/>
  <c r="D6319" i="15"/>
  <c r="D6318" i="15"/>
  <c r="D6317" i="15"/>
  <c r="D6316" i="15"/>
  <c r="D6315" i="15"/>
  <c r="D6314" i="15"/>
  <c r="D6313" i="15"/>
  <c r="D6312" i="15"/>
  <c r="D6311" i="15"/>
  <c r="D6310" i="15"/>
  <c r="D6309" i="15"/>
  <c r="D6308" i="15"/>
  <c r="D6307" i="15"/>
  <c r="D6306" i="15"/>
  <c r="D6305" i="15"/>
  <c r="D6304" i="15"/>
  <c r="D6303" i="15"/>
  <c r="D6302" i="15"/>
  <c r="D6301" i="15"/>
  <c r="D6300" i="15"/>
  <c r="D6299" i="15"/>
  <c r="D6298" i="15"/>
  <c r="D6297" i="15"/>
  <c r="D6296" i="15"/>
  <c r="D6295" i="15"/>
  <c r="D6294" i="15"/>
  <c r="D6293" i="15"/>
  <c r="D6292" i="15"/>
  <c r="D6291" i="15"/>
  <c r="D6290" i="15"/>
  <c r="D6289" i="15"/>
  <c r="D6288" i="15"/>
  <c r="D6287" i="15"/>
  <c r="D6286" i="15"/>
  <c r="D6285" i="15"/>
  <c r="D6284" i="15"/>
  <c r="D6283" i="15"/>
  <c r="D6282" i="15"/>
  <c r="D6281" i="15"/>
  <c r="D6280" i="15"/>
  <c r="D6279" i="15"/>
  <c r="D6278" i="15"/>
  <c r="D6277" i="15"/>
  <c r="D6276" i="15"/>
  <c r="D6275" i="15"/>
  <c r="D6274" i="15"/>
  <c r="D6273" i="15"/>
  <c r="D6272" i="15"/>
  <c r="D6271" i="15"/>
  <c r="D6270" i="15"/>
  <c r="D6269" i="15"/>
  <c r="D6268" i="15"/>
  <c r="D6267" i="15"/>
  <c r="D6266" i="15"/>
  <c r="D6265" i="15"/>
  <c r="D6264" i="15"/>
  <c r="D6263" i="15"/>
  <c r="D6262" i="15"/>
  <c r="D6261" i="15"/>
  <c r="D6260" i="15"/>
  <c r="D6259" i="15"/>
  <c r="D6258" i="15"/>
  <c r="D6257" i="15"/>
  <c r="D6256" i="15"/>
  <c r="D6255" i="15"/>
  <c r="D6254" i="15"/>
  <c r="D6253" i="15"/>
  <c r="D6252" i="15"/>
  <c r="D6251" i="15"/>
  <c r="D6250" i="15"/>
  <c r="D6249" i="15"/>
  <c r="D6248" i="15"/>
  <c r="D6247" i="15"/>
  <c r="D6246" i="15"/>
  <c r="D6245" i="15"/>
  <c r="D6244" i="15"/>
  <c r="D6243" i="15"/>
  <c r="D6242" i="15"/>
  <c r="D6241" i="15"/>
  <c r="D6240" i="15"/>
  <c r="D6239" i="15"/>
  <c r="D6238" i="15"/>
  <c r="D6237" i="15"/>
  <c r="D6236" i="15"/>
  <c r="D6235" i="15"/>
  <c r="D6234" i="15"/>
  <c r="D6233" i="15"/>
  <c r="D6232" i="15"/>
  <c r="D6231" i="15"/>
  <c r="D6230" i="15"/>
  <c r="D6229" i="15"/>
  <c r="D6228" i="15"/>
  <c r="D6227" i="15"/>
  <c r="D6226" i="15"/>
  <c r="D6225" i="15"/>
  <c r="D6224" i="15"/>
  <c r="D6223" i="15"/>
  <c r="D6222" i="15"/>
  <c r="D6221" i="15"/>
  <c r="D6220" i="15"/>
  <c r="D6219" i="15"/>
  <c r="D6218" i="15"/>
  <c r="D6217" i="15"/>
  <c r="D6216" i="15"/>
  <c r="D6215" i="15"/>
  <c r="D6214" i="15"/>
  <c r="D6213" i="15"/>
  <c r="D6212" i="15"/>
  <c r="D6211" i="15"/>
  <c r="D6210" i="15"/>
  <c r="D6209" i="15"/>
  <c r="D6208" i="15"/>
  <c r="D6207" i="15"/>
  <c r="D6206" i="15"/>
  <c r="D6205" i="15"/>
  <c r="D6204" i="15"/>
  <c r="D6203" i="15"/>
  <c r="D6202" i="15"/>
  <c r="D6201" i="15"/>
  <c r="D6200" i="15"/>
  <c r="D6199" i="15"/>
  <c r="D6198" i="15"/>
  <c r="D6197" i="15"/>
  <c r="D6196" i="15"/>
  <c r="D6195" i="15"/>
  <c r="D6194" i="15"/>
  <c r="D6193" i="15"/>
  <c r="D6192" i="15"/>
  <c r="D6191" i="15"/>
  <c r="D6190" i="15"/>
  <c r="D6189" i="15"/>
  <c r="D6188" i="15"/>
  <c r="D6187" i="15"/>
  <c r="D6186" i="15"/>
  <c r="D6185" i="15"/>
  <c r="D6184" i="15"/>
  <c r="D6183" i="15"/>
  <c r="D6182" i="15"/>
  <c r="D6181" i="15"/>
  <c r="D6180" i="15"/>
  <c r="D6179" i="15"/>
  <c r="D6178" i="15"/>
  <c r="D6177" i="15"/>
  <c r="D6176" i="15"/>
  <c r="D6175" i="15"/>
  <c r="D6174" i="15"/>
  <c r="D6173" i="15"/>
  <c r="D6172" i="15"/>
  <c r="D6171" i="15"/>
  <c r="D6170" i="15"/>
  <c r="D6169" i="15"/>
  <c r="D6168" i="15"/>
  <c r="D6167" i="15"/>
  <c r="D6166" i="15"/>
  <c r="D6165" i="15"/>
  <c r="D6164" i="15"/>
  <c r="D6163" i="15"/>
  <c r="D6162" i="15"/>
  <c r="D6161" i="15"/>
  <c r="D6160" i="15"/>
  <c r="D6159" i="15"/>
  <c r="D6158" i="15"/>
  <c r="D6157" i="15"/>
  <c r="D6156" i="15"/>
  <c r="D6155" i="15"/>
  <c r="D6154" i="15"/>
  <c r="D6153" i="15"/>
  <c r="D6152" i="15"/>
  <c r="D6151" i="15"/>
  <c r="D6150" i="15"/>
  <c r="D6149" i="15"/>
  <c r="D6148" i="15"/>
  <c r="D6147" i="15"/>
  <c r="D6146" i="15"/>
  <c r="D6145" i="15"/>
  <c r="D6144" i="15"/>
  <c r="D6143" i="15"/>
  <c r="D6142" i="15"/>
  <c r="D6141" i="15"/>
  <c r="D6140" i="15"/>
  <c r="D6139" i="15"/>
  <c r="D6138" i="15"/>
  <c r="D6137" i="15"/>
  <c r="D6136" i="15"/>
  <c r="D6135" i="15"/>
  <c r="D6134" i="15"/>
  <c r="D6133" i="15"/>
  <c r="D6132" i="15"/>
  <c r="D6131" i="15"/>
  <c r="D6130" i="15"/>
  <c r="D6129" i="15"/>
  <c r="D6128" i="15"/>
  <c r="D6127" i="15"/>
  <c r="D6126" i="15"/>
  <c r="D6125" i="15"/>
  <c r="D6124" i="15"/>
  <c r="D6123" i="15"/>
  <c r="D6122" i="15"/>
  <c r="D6121" i="15"/>
  <c r="D6120" i="15"/>
  <c r="D6119" i="15"/>
  <c r="D6118" i="15"/>
  <c r="D6117" i="15"/>
  <c r="D6116" i="15"/>
  <c r="D6115" i="15"/>
  <c r="D6114" i="15"/>
  <c r="D6113" i="15"/>
  <c r="D6112" i="15"/>
  <c r="D6111" i="15"/>
  <c r="D6110" i="15"/>
  <c r="D6109" i="15"/>
  <c r="D6108" i="15"/>
  <c r="D6107" i="15"/>
  <c r="D6106" i="15"/>
  <c r="D6105" i="15"/>
  <c r="D6104" i="15"/>
  <c r="D6103" i="15"/>
  <c r="D6102" i="15"/>
  <c r="D6101" i="15"/>
  <c r="D6100" i="15"/>
  <c r="D6099" i="15"/>
  <c r="D6098" i="15"/>
  <c r="D6097" i="15"/>
  <c r="D6096" i="15"/>
  <c r="D6095" i="15"/>
  <c r="D6094" i="15"/>
  <c r="D6093" i="15"/>
  <c r="D6092" i="15"/>
  <c r="D6091" i="15"/>
  <c r="D6090" i="15"/>
  <c r="D6089" i="15"/>
  <c r="D6088" i="15"/>
  <c r="D6087" i="15"/>
  <c r="D6086" i="15"/>
  <c r="D6085" i="15"/>
  <c r="D6084" i="15"/>
  <c r="D6083" i="15"/>
  <c r="D6082" i="15"/>
  <c r="D6081" i="15"/>
  <c r="D6080" i="15"/>
  <c r="D6079" i="15"/>
  <c r="D6078" i="15"/>
  <c r="D6077" i="15"/>
  <c r="D6076" i="15"/>
  <c r="D6075" i="15"/>
  <c r="D6074" i="15"/>
  <c r="D6073" i="15"/>
  <c r="D6072" i="15"/>
  <c r="D6071" i="15"/>
  <c r="D6070" i="15"/>
  <c r="D6069" i="15"/>
  <c r="D6068" i="15"/>
  <c r="D6067" i="15"/>
  <c r="D6066" i="15"/>
  <c r="D6065" i="15"/>
  <c r="D6064" i="15"/>
  <c r="D6063" i="15"/>
  <c r="D6062" i="15"/>
  <c r="D6061" i="15"/>
  <c r="D6060" i="15"/>
  <c r="D6059" i="15"/>
  <c r="D6058" i="15"/>
  <c r="D6057" i="15"/>
  <c r="D6056" i="15"/>
  <c r="D6055" i="15"/>
  <c r="D6054" i="15"/>
  <c r="D6053" i="15"/>
  <c r="D6052" i="15"/>
  <c r="D6051" i="15"/>
  <c r="D6050" i="15"/>
  <c r="D6049" i="15"/>
  <c r="D6048" i="15"/>
  <c r="D6047" i="15"/>
  <c r="D6046" i="15"/>
  <c r="D6045" i="15"/>
  <c r="D6044" i="15"/>
  <c r="D6043" i="15"/>
  <c r="D6042" i="15"/>
  <c r="D6041" i="15"/>
  <c r="D6040" i="15"/>
  <c r="D6039" i="15"/>
  <c r="D6038" i="15"/>
  <c r="D6037" i="15"/>
  <c r="D6036" i="15"/>
  <c r="D6035" i="15"/>
  <c r="D6034" i="15"/>
  <c r="D6033" i="15"/>
  <c r="D6032" i="15"/>
  <c r="D6031" i="15"/>
  <c r="D6030" i="15"/>
  <c r="D6029" i="15"/>
  <c r="D6028" i="15"/>
  <c r="D6027" i="15"/>
  <c r="D6026" i="15"/>
  <c r="D6025" i="15"/>
  <c r="D6024" i="15"/>
  <c r="D6023" i="15"/>
  <c r="D6022" i="15"/>
  <c r="D6021" i="15"/>
  <c r="D6020" i="15"/>
  <c r="D6019" i="15"/>
  <c r="D6018" i="15"/>
  <c r="D6017" i="15"/>
  <c r="D6016" i="15"/>
  <c r="D6015" i="15"/>
  <c r="D6014" i="15"/>
  <c r="D6013" i="15"/>
  <c r="D6012" i="15"/>
  <c r="D6011" i="15"/>
  <c r="D6010" i="15"/>
  <c r="D6009" i="15"/>
  <c r="D6008" i="15"/>
  <c r="D6007" i="15"/>
  <c r="D6006" i="15"/>
  <c r="D6005" i="15"/>
  <c r="D6004" i="15"/>
  <c r="D6003" i="15"/>
  <c r="D6002" i="15"/>
  <c r="D6001" i="15"/>
  <c r="D6000" i="15"/>
  <c r="D5999" i="15"/>
  <c r="D5998" i="15"/>
  <c r="D5997" i="15"/>
  <c r="D5996" i="15"/>
  <c r="D5995" i="15"/>
  <c r="D5994" i="15"/>
  <c r="D5993" i="15"/>
  <c r="D5992" i="15"/>
  <c r="D5991" i="15"/>
  <c r="D5990" i="15"/>
  <c r="D5989" i="15"/>
  <c r="D5988" i="15"/>
  <c r="D5987" i="15"/>
  <c r="D5986" i="15"/>
  <c r="D5985" i="15"/>
  <c r="D5984" i="15"/>
  <c r="D5983" i="15"/>
  <c r="D5982" i="15"/>
  <c r="D5981" i="15"/>
  <c r="D5980" i="15"/>
  <c r="D5979" i="15"/>
  <c r="D5978" i="15"/>
  <c r="D5977" i="15"/>
  <c r="D5976" i="15"/>
  <c r="D5975" i="15"/>
  <c r="D5974" i="15"/>
  <c r="D5973" i="15"/>
  <c r="D5972" i="15"/>
  <c r="D5971" i="15"/>
  <c r="D5970" i="15"/>
  <c r="D5969" i="15"/>
  <c r="D5968" i="15"/>
  <c r="D5967" i="15"/>
  <c r="D5966" i="15"/>
  <c r="D5965" i="15"/>
  <c r="D5964" i="15"/>
  <c r="D5963" i="15"/>
  <c r="D5962" i="15"/>
  <c r="D5961" i="15"/>
  <c r="D5960" i="15"/>
  <c r="D5959" i="15"/>
  <c r="D5958" i="15"/>
  <c r="D5957" i="15"/>
  <c r="D5956" i="15"/>
  <c r="D5955" i="15"/>
  <c r="D5954" i="15"/>
  <c r="D5953" i="15"/>
  <c r="D5952" i="15"/>
  <c r="D5951" i="15"/>
  <c r="D5950" i="15"/>
  <c r="D5949" i="15"/>
  <c r="D5948" i="15"/>
  <c r="D5947" i="15"/>
  <c r="D5946" i="15"/>
  <c r="D5945" i="15"/>
  <c r="D5944" i="15"/>
  <c r="D5943" i="15"/>
  <c r="D5942" i="15"/>
  <c r="D5941" i="15"/>
  <c r="D5940" i="15"/>
  <c r="D5939" i="15"/>
  <c r="D5938" i="15"/>
  <c r="D5937" i="15"/>
  <c r="D5936" i="15"/>
  <c r="D5935" i="15"/>
  <c r="D5934" i="15"/>
  <c r="D5933" i="15"/>
  <c r="D5932" i="15"/>
  <c r="D5931" i="15"/>
  <c r="D5930" i="15"/>
  <c r="D5929" i="15"/>
  <c r="D5928" i="15"/>
  <c r="D5927" i="15"/>
  <c r="D5926" i="15"/>
  <c r="D5925" i="15"/>
  <c r="D5924" i="15"/>
  <c r="D5923" i="15"/>
  <c r="D5922" i="15"/>
  <c r="D5921" i="15"/>
  <c r="D5920" i="15"/>
  <c r="D5919" i="15"/>
  <c r="D5918" i="15"/>
  <c r="D5917" i="15"/>
  <c r="D5916" i="15"/>
  <c r="D5915" i="15"/>
  <c r="D5914" i="15"/>
  <c r="D5913" i="15"/>
  <c r="D5912" i="15"/>
  <c r="D5911" i="15"/>
  <c r="D5910" i="15"/>
  <c r="D5909" i="15"/>
  <c r="D5908" i="15"/>
  <c r="D5907" i="15"/>
  <c r="D5906" i="15"/>
  <c r="D5905" i="15"/>
  <c r="D5904" i="15"/>
  <c r="D5903" i="15"/>
  <c r="D5902" i="15"/>
  <c r="D5901" i="15"/>
  <c r="D5900" i="15"/>
  <c r="D5899" i="15"/>
  <c r="D5898" i="15"/>
  <c r="D5897" i="15"/>
  <c r="D5896" i="15"/>
  <c r="D5895" i="15"/>
  <c r="D5894" i="15"/>
  <c r="D5893" i="15"/>
  <c r="D5892" i="15"/>
  <c r="D5891" i="15"/>
  <c r="D5890" i="15"/>
  <c r="D5889" i="15"/>
  <c r="D5888" i="15"/>
  <c r="D5887" i="15"/>
  <c r="D5886" i="15"/>
  <c r="D5885" i="15"/>
  <c r="D5884" i="15"/>
  <c r="D5883" i="15"/>
  <c r="D5882" i="15"/>
  <c r="D5881" i="15"/>
  <c r="D5880" i="15"/>
  <c r="D5879" i="15"/>
  <c r="D5878" i="15"/>
  <c r="D5877" i="15"/>
  <c r="D5876" i="15"/>
  <c r="D5875" i="15"/>
  <c r="D5874" i="15"/>
  <c r="D5873" i="15"/>
  <c r="D5872" i="15"/>
  <c r="D5871" i="15"/>
  <c r="D5870" i="15"/>
  <c r="D5869" i="15"/>
  <c r="D5868" i="15"/>
  <c r="D5867" i="15"/>
  <c r="D5866" i="15"/>
  <c r="D5865" i="15"/>
  <c r="D5864" i="15"/>
  <c r="D5863" i="15"/>
  <c r="D5862" i="15"/>
  <c r="D5861" i="15"/>
  <c r="D5860" i="15"/>
  <c r="D5859" i="15"/>
  <c r="D5858" i="15"/>
  <c r="D5857" i="15"/>
  <c r="D5856" i="15"/>
  <c r="D5855" i="15"/>
  <c r="D5854" i="15"/>
  <c r="D5853" i="15"/>
  <c r="D5852" i="15"/>
  <c r="D5851" i="15"/>
  <c r="D5850" i="15"/>
  <c r="D5849" i="15"/>
  <c r="D5848" i="15"/>
  <c r="D5847" i="15"/>
  <c r="D5846" i="15"/>
  <c r="D5845" i="15"/>
  <c r="D5844" i="15"/>
  <c r="D5843" i="15"/>
  <c r="D5842" i="15"/>
  <c r="D5841" i="15"/>
  <c r="D5840" i="15"/>
  <c r="D5839" i="15"/>
  <c r="D5838" i="15"/>
  <c r="D5837" i="15"/>
  <c r="D5836" i="15"/>
  <c r="D5835" i="15"/>
  <c r="D5834" i="15"/>
  <c r="D5833" i="15"/>
  <c r="D5832" i="15"/>
  <c r="D5831" i="15"/>
  <c r="D5830" i="15"/>
  <c r="D5829" i="15"/>
  <c r="D5828" i="15"/>
  <c r="D5827" i="15"/>
  <c r="D5826" i="15"/>
  <c r="D5825" i="15"/>
  <c r="D5824" i="15"/>
  <c r="D5823" i="15"/>
  <c r="D5822" i="15"/>
  <c r="D5821" i="15"/>
  <c r="D5820" i="15"/>
  <c r="D5819" i="15"/>
  <c r="D5818" i="15"/>
  <c r="D5817" i="15"/>
  <c r="D5816" i="15"/>
  <c r="D5815" i="15"/>
  <c r="D5814" i="15"/>
  <c r="D5813" i="15"/>
  <c r="D5812" i="15"/>
  <c r="D5811" i="15"/>
  <c r="D5810" i="15"/>
  <c r="D5809" i="15"/>
  <c r="D5808" i="15"/>
  <c r="D5807" i="15"/>
  <c r="D5806" i="15"/>
  <c r="D5805" i="15"/>
  <c r="D5804" i="15"/>
  <c r="D5803" i="15"/>
  <c r="D5802" i="15"/>
  <c r="D5801" i="15"/>
  <c r="D5800" i="15"/>
  <c r="D5799" i="15"/>
  <c r="D5798" i="15"/>
  <c r="D5797" i="15"/>
  <c r="D5796" i="15"/>
  <c r="D5795" i="15"/>
  <c r="D5794" i="15"/>
  <c r="D5793" i="15"/>
  <c r="D5792" i="15"/>
  <c r="D5791" i="15"/>
  <c r="D5790" i="15"/>
  <c r="D5789" i="15"/>
  <c r="D5788" i="15"/>
  <c r="D5787" i="15"/>
  <c r="D5786" i="15"/>
  <c r="D5785" i="15"/>
  <c r="D5784" i="15"/>
  <c r="D5783" i="15"/>
  <c r="D5782" i="15"/>
  <c r="D5781" i="15"/>
  <c r="D5780" i="15"/>
  <c r="D5779" i="15"/>
  <c r="D5778" i="15"/>
  <c r="D5777" i="15"/>
  <c r="D5776" i="15"/>
  <c r="D5775" i="15"/>
  <c r="D5774" i="15"/>
  <c r="D5773" i="15"/>
  <c r="D5772" i="15"/>
  <c r="D5771" i="15"/>
  <c r="D5770" i="15"/>
  <c r="D5769" i="15"/>
  <c r="D5768" i="15"/>
  <c r="D5767" i="15"/>
  <c r="D5766" i="15"/>
  <c r="D5765" i="15"/>
  <c r="D5764" i="15"/>
  <c r="D5763" i="15"/>
  <c r="D5762" i="15"/>
  <c r="D5761" i="15"/>
  <c r="D5760" i="15"/>
  <c r="D5759" i="15"/>
  <c r="D5758" i="15"/>
  <c r="D5757" i="15"/>
  <c r="D5756" i="15"/>
  <c r="D5755" i="15"/>
  <c r="D5754" i="15"/>
  <c r="D5753" i="15"/>
  <c r="D5752" i="15"/>
  <c r="D5751" i="15"/>
  <c r="D5750" i="15"/>
  <c r="D5749" i="15"/>
  <c r="D5748" i="15"/>
  <c r="D5747" i="15"/>
  <c r="D5746" i="15"/>
  <c r="D5745" i="15"/>
  <c r="D5744" i="15"/>
  <c r="D5743" i="15"/>
  <c r="D5742" i="15"/>
  <c r="D5741" i="15"/>
  <c r="D5740" i="15"/>
  <c r="D5739" i="15"/>
  <c r="D5738" i="15"/>
  <c r="D5737" i="15"/>
  <c r="D5736" i="15"/>
  <c r="D5735" i="15"/>
  <c r="D5734" i="15"/>
  <c r="D5733" i="15"/>
  <c r="D5732" i="15"/>
  <c r="D5731" i="15"/>
  <c r="D5730" i="15"/>
  <c r="D5729" i="15"/>
  <c r="D5728" i="15"/>
  <c r="D5727" i="15"/>
  <c r="D5726" i="15"/>
  <c r="D5725" i="15"/>
  <c r="D5724" i="15"/>
  <c r="D5723" i="15"/>
  <c r="D5722" i="15"/>
  <c r="D5721" i="15"/>
  <c r="D5720" i="15"/>
  <c r="D5719" i="15"/>
  <c r="D5718" i="15"/>
  <c r="D5717" i="15"/>
  <c r="D5716" i="15"/>
  <c r="D5715" i="15"/>
  <c r="D5714" i="15"/>
  <c r="D5713" i="15"/>
  <c r="D5712" i="15"/>
  <c r="D5711" i="15"/>
  <c r="D5710" i="15"/>
  <c r="D5709" i="15"/>
  <c r="D5708" i="15"/>
  <c r="D5707" i="15"/>
  <c r="D5706" i="15"/>
  <c r="D5705" i="15"/>
  <c r="D5704" i="15"/>
  <c r="D5703" i="15"/>
  <c r="D5702" i="15"/>
  <c r="D5701" i="15"/>
  <c r="D5700" i="15"/>
  <c r="D5699" i="15"/>
  <c r="D5698" i="15"/>
  <c r="D5697" i="15"/>
  <c r="D5696" i="15"/>
  <c r="D5695" i="15"/>
  <c r="D5694" i="15"/>
  <c r="D5693" i="15"/>
  <c r="D5692" i="15"/>
  <c r="D5691" i="15"/>
  <c r="D5690" i="15"/>
  <c r="D5689" i="15"/>
  <c r="D5688" i="15"/>
  <c r="D5687" i="15"/>
  <c r="D5686" i="15"/>
  <c r="D5685" i="15"/>
  <c r="D5684" i="15"/>
  <c r="D5683" i="15"/>
  <c r="D5682" i="15"/>
  <c r="D5681" i="15"/>
  <c r="D5680" i="15"/>
  <c r="D5679" i="15"/>
  <c r="D5678" i="15"/>
  <c r="D5677" i="15"/>
  <c r="D5676" i="15"/>
  <c r="D5675" i="15"/>
  <c r="D5674" i="15"/>
  <c r="D5673" i="15"/>
  <c r="D5672" i="15"/>
  <c r="D5671" i="15"/>
  <c r="D5670" i="15"/>
  <c r="D5669" i="15"/>
  <c r="D5668" i="15"/>
  <c r="D5667" i="15"/>
  <c r="D5666" i="15"/>
  <c r="D5665" i="15"/>
  <c r="D5664" i="15"/>
  <c r="D5663" i="15"/>
  <c r="D5662" i="15"/>
  <c r="D5661" i="15"/>
  <c r="D5660" i="15"/>
  <c r="D5659" i="15"/>
  <c r="D5658" i="15"/>
  <c r="D5657" i="15"/>
  <c r="D5656" i="15"/>
  <c r="D5655" i="15"/>
  <c r="D5654" i="15"/>
  <c r="D5653" i="15"/>
  <c r="D5652" i="15"/>
  <c r="D5651" i="15"/>
  <c r="D5650" i="15"/>
  <c r="D5649" i="15"/>
  <c r="D5648" i="15"/>
  <c r="D5647" i="15"/>
  <c r="D5646" i="15"/>
  <c r="D5645" i="15"/>
  <c r="D5644" i="15"/>
  <c r="D5643" i="15"/>
  <c r="D5642" i="15"/>
  <c r="D5641" i="15"/>
  <c r="D5640" i="15"/>
  <c r="D5639" i="15"/>
  <c r="D5638" i="15"/>
  <c r="D5637" i="15"/>
  <c r="D5636" i="15"/>
  <c r="D5635" i="15"/>
  <c r="D5634" i="15"/>
  <c r="D5633" i="15"/>
  <c r="D5632" i="15"/>
  <c r="D5631" i="15"/>
  <c r="D5630" i="15"/>
  <c r="D5629" i="15"/>
  <c r="D5628" i="15"/>
  <c r="D5627" i="15"/>
  <c r="D5626" i="15"/>
  <c r="D5625" i="15"/>
  <c r="D5624" i="15"/>
  <c r="D5623" i="15"/>
  <c r="D5622" i="15"/>
  <c r="D5621" i="15"/>
  <c r="D5620" i="15"/>
  <c r="D5619" i="15"/>
  <c r="D5618" i="15"/>
  <c r="D5617" i="15"/>
  <c r="D5616" i="15"/>
  <c r="D5615" i="15"/>
  <c r="D5614" i="15"/>
  <c r="D5613" i="15"/>
  <c r="D5612" i="15"/>
  <c r="D5611" i="15"/>
  <c r="D5610" i="15"/>
  <c r="D5609" i="15"/>
  <c r="D5608" i="15"/>
  <c r="D5607" i="15"/>
  <c r="D5606" i="15"/>
  <c r="D5605" i="15"/>
  <c r="D5604" i="15"/>
  <c r="D5603" i="15"/>
  <c r="D5602" i="15"/>
  <c r="D5601" i="15"/>
  <c r="D5600" i="15"/>
  <c r="D5599" i="15"/>
  <c r="D5598" i="15"/>
  <c r="D5597" i="15"/>
  <c r="D5596" i="15"/>
  <c r="D5595" i="15"/>
  <c r="D5594" i="15"/>
  <c r="D5593" i="15"/>
  <c r="D5592" i="15"/>
  <c r="D5591" i="15"/>
  <c r="D5590" i="15"/>
  <c r="D5589" i="15"/>
  <c r="D5588" i="15"/>
  <c r="D5587" i="15"/>
  <c r="D5586" i="15"/>
  <c r="D5585" i="15"/>
  <c r="D5584" i="15"/>
  <c r="D5583" i="15"/>
  <c r="D5582" i="15"/>
  <c r="D5581" i="15"/>
  <c r="D5580" i="15"/>
  <c r="D5579" i="15"/>
  <c r="D5578" i="15"/>
  <c r="D5577" i="15"/>
  <c r="D5576" i="15"/>
  <c r="D5575" i="15"/>
  <c r="D5574" i="15"/>
  <c r="D5573" i="15"/>
  <c r="D5572" i="15"/>
  <c r="D5571" i="15"/>
  <c r="D5570" i="15"/>
  <c r="D5569" i="15"/>
  <c r="D5568" i="15"/>
  <c r="D5567" i="15"/>
  <c r="D5566" i="15"/>
  <c r="D5565" i="15"/>
  <c r="D5564" i="15"/>
  <c r="D5563" i="15"/>
  <c r="D5562" i="15"/>
  <c r="D5561" i="15"/>
  <c r="D5560" i="15"/>
  <c r="D5559" i="15"/>
  <c r="D5558" i="15"/>
  <c r="D5557" i="15"/>
  <c r="D5556" i="15"/>
  <c r="D5555" i="15"/>
  <c r="D5554" i="15"/>
  <c r="D5553" i="15"/>
  <c r="D5552" i="15"/>
  <c r="D5551" i="15"/>
  <c r="D5550" i="15"/>
  <c r="D5549" i="15"/>
  <c r="D5548" i="15"/>
  <c r="D5547" i="15"/>
  <c r="D5546" i="15"/>
  <c r="D5545" i="15"/>
  <c r="D5544" i="15"/>
  <c r="D5543" i="15"/>
  <c r="D5542" i="15"/>
  <c r="D5541" i="15"/>
  <c r="D5540" i="15"/>
  <c r="D5539" i="15"/>
  <c r="D5538" i="15"/>
  <c r="D5537" i="15"/>
  <c r="D5536" i="15"/>
  <c r="D5535" i="15"/>
  <c r="D5534" i="15"/>
  <c r="D5533" i="15"/>
  <c r="D5532" i="15"/>
  <c r="D5531" i="15"/>
  <c r="D5530" i="15"/>
  <c r="D5529" i="15"/>
  <c r="D5528" i="15"/>
  <c r="D5527" i="15"/>
  <c r="D5526" i="15"/>
  <c r="D5525" i="15"/>
  <c r="D5524" i="15"/>
  <c r="D5523" i="15"/>
  <c r="D5522" i="15"/>
  <c r="D5521" i="15"/>
  <c r="D5520" i="15"/>
  <c r="D5519" i="15"/>
  <c r="D5518" i="15"/>
  <c r="D5517" i="15"/>
  <c r="D5516" i="15"/>
  <c r="D5515" i="15"/>
  <c r="D5514" i="15"/>
  <c r="D5513" i="15"/>
  <c r="D5512" i="15"/>
  <c r="D5511" i="15"/>
  <c r="D5510" i="15"/>
  <c r="D5509" i="15"/>
  <c r="D5508" i="15"/>
  <c r="D5507" i="15"/>
  <c r="D5506" i="15"/>
  <c r="D5505" i="15"/>
  <c r="D5504" i="15"/>
  <c r="D5503" i="15"/>
  <c r="D5502" i="15"/>
  <c r="D5501" i="15"/>
  <c r="D5500" i="15"/>
  <c r="D5499" i="15"/>
  <c r="D5498" i="15"/>
  <c r="D5497" i="15"/>
  <c r="D5496" i="15"/>
  <c r="D5495" i="15"/>
  <c r="D5494" i="15"/>
  <c r="D5493" i="15"/>
  <c r="D5492" i="15"/>
  <c r="D5491" i="15"/>
  <c r="D5490" i="15"/>
  <c r="D5489" i="15"/>
  <c r="D5488" i="15"/>
  <c r="D5487" i="15"/>
  <c r="D5486" i="15"/>
  <c r="D5485" i="15"/>
  <c r="D5484" i="15"/>
  <c r="D5483" i="15"/>
  <c r="D5482" i="15"/>
  <c r="D5481" i="15"/>
  <c r="D5480" i="15"/>
  <c r="D5479" i="15"/>
  <c r="D5478" i="15"/>
  <c r="D5477" i="15"/>
  <c r="D5476" i="15"/>
  <c r="D5475" i="15"/>
  <c r="D5474" i="15"/>
  <c r="D5473" i="15"/>
  <c r="D5472" i="15"/>
  <c r="D5471" i="15"/>
  <c r="D5470" i="15"/>
  <c r="D5469" i="15"/>
  <c r="D5468" i="15"/>
  <c r="D5467" i="15"/>
  <c r="D5466" i="15"/>
  <c r="D5465" i="15"/>
  <c r="D5464" i="15"/>
  <c r="D5463" i="15"/>
  <c r="D5462" i="15"/>
  <c r="D5461" i="15"/>
  <c r="D5460" i="15"/>
  <c r="D5459" i="15"/>
  <c r="D5458" i="15"/>
  <c r="D5457" i="15"/>
  <c r="D5456" i="15"/>
  <c r="D5455" i="15"/>
  <c r="D5454" i="15"/>
  <c r="D5453" i="15"/>
  <c r="D5452" i="15"/>
  <c r="D5451" i="15"/>
  <c r="D5450" i="15"/>
  <c r="D5449" i="15"/>
  <c r="D5448" i="15"/>
  <c r="D5447" i="15"/>
  <c r="D5446" i="15"/>
  <c r="D5445" i="15"/>
  <c r="D5444" i="15"/>
  <c r="D5443" i="15"/>
  <c r="D5442" i="15"/>
  <c r="D5441" i="15"/>
  <c r="D5440" i="15"/>
  <c r="D5439" i="15"/>
  <c r="D5438" i="15"/>
  <c r="D5437" i="15"/>
  <c r="D5436" i="15"/>
  <c r="D5435" i="15"/>
  <c r="D5434" i="15"/>
  <c r="D5433" i="15"/>
  <c r="D5432" i="15"/>
  <c r="D5431" i="15"/>
  <c r="D5430" i="15"/>
  <c r="D5429" i="15"/>
  <c r="D5428" i="15"/>
  <c r="D5427" i="15"/>
  <c r="D5426" i="15"/>
  <c r="D5425" i="15"/>
  <c r="D5424" i="15"/>
  <c r="D5423" i="15"/>
  <c r="D5422" i="15"/>
  <c r="D5421" i="15"/>
  <c r="D5420" i="15"/>
  <c r="D5419" i="15"/>
  <c r="D5418" i="15"/>
  <c r="D5417" i="15"/>
  <c r="D5416" i="15"/>
  <c r="D5415" i="15"/>
  <c r="D5414" i="15"/>
  <c r="D5413" i="15"/>
  <c r="D5412" i="15"/>
  <c r="D5411" i="15"/>
  <c r="D5410" i="15"/>
  <c r="D5409" i="15"/>
  <c r="D5408" i="15"/>
  <c r="D5407" i="15"/>
  <c r="D5406" i="15"/>
  <c r="D5405" i="15"/>
  <c r="D5404" i="15"/>
  <c r="D5403" i="15"/>
  <c r="D5402" i="15"/>
  <c r="D5401" i="15"/>
  <c r="D5400" i="15"/>
  <c r="D5399" i="15"/>
  <c r="D5398" i="15"/>
  <c r="D5397" i="15"/>
  <c r="D5396" i="15"/>
  <c r="D5395" i="15"/>
  <c r="D5394" i="15"/>
  <c r="D5393" i="15"/>
  <c r="D5392" i="15"/>
  <c r="D5391" i="15"/>
  <c r="D5390" i="15"/>
  <c r="D5389" i="15"/>
  <c r="D5388" i="15"/>
  <c r="D5387" i="15"/>
  <c r="D5386" i="15"/>
  <c r="D5385" i="15"/>
  <c r="D5384" i="15"/>
  <c r="D5383" i="15"/>
  <c r="D5382" i="15"/>
  <c r="D5381" i="15"/>
  <c r="D5380" i="15"/>
  <c r="D5379" i="15"/>
  <c r="D5378" i="15"/>
  <c r="D5377" i="15"/>
  <c r="D5376" i="15"/>
  <c r="D5375" i="15"/>
  <c r="D5374" i="15"/>
  <c r="D5373" i="15"/>
  <c r="D5372" i="15"/>
  <c r="D5371" i="15"/>
  <c r="D5370" i="15"/>
  <c r="D5369" i="15"/>
  <c r="D5368" i="15"/>
  <c r="D5367" i="15"/>
  <c r="D5366" i="15"/>
  <c r="D5365" i="15"/>
  <c r="D5364" i="15"/>
  <c r="D5363" i="15"/>
  <c r="D5362" i="15"/>
  <c r="D5361" i="15"/>
  <c r="D5360" i="15"/>
  <c r="D5359" i="15"/>
  <c r="D5358" i="15"/>
  <c r="D5357" i="15"/>
  <c r="D5356" i="15"/>
  <c r="D5355" i="15"/>
  <c r="D5354" i="15"/>
  <c r="D5353" i="15"/>
  <c r="D5352" i="15"/>
  <c r="D5351" i="15"/>
  <c r="D5350" i="15"/>
  <c r="D5349" i="15"/>
  <c r="D5348" i="15"/>
  <c r="D5347" i="15"/>
  <c r="D5346" i="15"/>
  <c r="D5345" i="15"/>
  <c r="D5344" i="15"/>
  <c r="D5343" i="15"/>
  <c r="D5342" i="15"/>
  <c r="D5341" i="15"/>
  <c r="D5340" i="15"/>
  <c r="D5339" i="15"/>
  <c r="D5338" i="15"/>
  <c r="D5337" i="15"/>
  <c r="D5336" i="15"/>
  <c r="D5335" i="15"/>
  <c r="D5334" i="15"/>
  <c r="D5333" i="15"/>
  <c r="D5332" i="15"/>
  <c r="D5331" i="15"/>
  <c r="D5330" i="15"/>
  <c r="D5329" i="15"/>
  <c r="D5328" i="15"/>
  <c r="D5327" i="15"/>
  <c r="D5326" i="15"/>
  <c r="D5325" i="15"/>
  <c r="D5324" i="15"/>
  <c r="D5323" i="15"/>
  <c r="D5322" i="15"/>
  <c r="D5321" i="15"/>
  <c r="D5320" i="15"/>
  <c r="D5319" i="15"/>
  <c r="D5318" i="15"/>
  <c r="D5317" i="15"/>
  <c r="D5316" i="15"/>
  <c r="D5315" i="15"/>
  <c r="D5314" i="15"/>
  <c r="D5313" i="15"/>
  <c r="D5312" i="15"/>
  <c r="D5311" i="15"/>
  <c r="D5310" i="15"/>
  <c r="D5309" i="15"/>
  <c r="D5308" i="15"/>
  <c r="D5307" i="15"/>
  <c r="D5306" i="15"/>
  <c r="D5305" i="15"/>
  <c r="D5304" i="15"/>
  <c r="D5303" i="15"/>
  <c r="D5302" i="15"/>
  <c r="D5301" i="15"/>
  <c r="D5300" i="15"/>
  <c r="D5299" i="15"/>
  <c r="D5298" i="15"/>
  <c r="D5297" i="15"/>
  <c r="D5296" i="15"/>
  <c r="D5295" i="15"/>
  <c r="D5294" i="15"/>
  <c r="D5293" i="15"/>
  <c r="D5292" i="15"/>
  <c r="D5291" i="15"/>
  <c r="D5290" i="15"/>
  <c r="D5289" i="15"/>
  <c r="D5288" i="15"/>
  <c r="D5287" i="15"/>
  <c r="D5286" i="15"/>
  <c r="D5285" i="15"/>
  <c r="D5284" i="15"/>
  <c r="D5283" i="15"/>
  <c r="D5282" i="15"/>
  <c r="D5281" i="15"/>
  <c r="D5280" i="15"/>
  <c r="D5279" i="15"/>
  <c r="D5278" i="15"/>
  <c r="D5277" i="15"/>
  <c r="D5276" i="15"/>
  <c r="D5275" i="15"/>
  <c r="D5274" i="15"/>
  <c r="D5273" i="15"/>
  <c r="D5272" i="15"/>
  <c r="D5271" i="15"/>
  <c r="D5270" i="15"/>
  <c r="D5269" i="15"/>
  <c r="D5268" i="15"/>
  <c r="D5267" i="15"/>
  <c r="D5266" i="15"/>
  <c r="D5265" i="15"/>
  <c r="D5264" i="15"/>
  <c r="D5263" i="15"/>
  <c r="D5262" i="15"/>
  <c r="D5261" i="15"/>
  <c r="D5260" i="15"/>
  <c r="D5259" i="15"/>
  <c r="D5258" i="15"/>
  <c r="D5257" i="15"/>
  <c r="D5256" i="15"/>
  <c r="D5255" i="15"/>
  <c r="D5254" i="15"/>
  <c r="D5253" i="15"/>
  <c r="D5252" i="15"/>
  <c r="D5251" i="15"/>
  <c r="D5250" i="15"/>
  <c r="D5249" i="15"/>
  <c r="D5248" i="15"/>
  <c r="D5247" i="15"/>
  <c r="D5246" i="15"/>
  <c r="D5245" i="15"/>
  <c r="D5244" i="15"/>
  <c r="D5243" i="15"/>
  <c r="D5242" i="15"/>
  <c r="D5241" i="15"/>
  <c r="D5240" i="15"/>
  <c r="D5239" i="15"/>
  <c r="D5238" i="15"/>
  <c r="D5237" i="15"/>
  <c r="D5236" i="15"/>
  <c r="D5235" i="15"/>
  <c r="D5234" i="15"/>
  <c r="D5233" i="15"/>
  <c r="D5232" i="15"/>
  <c r="D5231" i="15"/>
  <c r="D5230" i="15"/>
  <c r="D5229" i="15"/>
  <c r="D5228" i="15"/>
  <c r="D5227" i="15"/>
  <c r="D5226" i="15"/>
  <c r="D5225" i="15"/>
  <c r="D5224" i="15"/>
  <c r="D5223" i="15"/>
  <c r="D5222" i="15"/>
  <c r="D5221" i="15"/>
  <c r="D5220" i="15"/>
  <c r="D5219" i="15"/>
  <c r="D5218" i="15"/>
  <c r="D5217" i="15"/>
  <c r="D5216" i="15"/>
  <c r="D5215" i="15"/>
  <c r="D5214" i="15"/>
  <c r="D5213" i="15"/>
  <c r="D5212" i="15"/>
  <c r="D5211" i="15"/>
  <c r="D5210" i="15"/>
  <c r="D5209" i="15"/>
  <c r="D5208" i="15"/>
  <c r="D5207" i="15"/>
  <c r="D5206" i="15"/>
  <c r="D5205" i="15"/>
  <c r="D5204" i="15"/>
  <c r="D5203" i="15"/>
  <c r="D5202" i="15"/>
  <c r="D5201" i="15"/>
  <c r="D5200" i="15"/>
  <c r="D5199" i="15"/>
  <c r="D5198" i="15"/>
  <c r="D5197" i="15"/>
  <c r="D5196" i="15"/>
  <c r="D5195" i="15"/>
  <c r="D5194" i="15"/>
  <c r="D5193" i="15"/>
  <c r="D5192" i="15"/>
  <c r="D5191" i="15"/>
  <c r="D5190" i="15"/>
  <c r="D5189" i="15"/>
  <c r="D5188" i="15"/>
  <c r="D5187" i="15"/>
  <c r="D5186" i="15"/>
  <c r="D5185" i="15"/>
  <c r="D5184" i="15"/>
  <c r="D5183" i="15"/>
  <c r="D5182" i="15"/>
  <c r="D5181" i="15"/>
  <c r="D5180" i="15"/>
  <c r="D5179" i="15"/>
  <c r="D5178" i="15"/>
  <c r="D5177" i="15"/>
  <c r="D5176" i="15"/>
  <c r="D5175" i="15"/>
  <c r="D5174" i="15"/>
  <c r="D5173" i="15"/>
  <c r="D5172" i="15"/>
  <c r="D5171" i="15"/>
  <c r="D5170" i="15"/>
  <c r="D5169" i="15"/>
  <c r="D5168" i="15"/>
  <c r="D5167" i="15"/>
  <c r="D5166" i="15"/>
  <c r="D5165" i="15"/>
  <c r="D5164" i="15"/>
  <c r="D5163" i="15"/>
  <c r="D5162" i="15"/>
  <c r="D5161" i="15"/>
  <c r="D5160" i="15"/>
  <c r="D5159" i="15"/>
  <c r="D5158" i="15"/>
  <c r="D5157" i="15"/>
  <c r="D5156" i="15"/>
  <c r="D5155" i="15"/>
  <c r="D5154" i="15"/>
  <c r="D5153" i="15"/>
  <c r="D5152" i="15"/>
  <c r="D5151" i="15"/>
  <c r="D5150" i="15"/>
  <c r="D5149" i="15"/>
  <c r="D5148" i="15"/>
  <c r="D5147" i="15"/>
  <c r="D5146" i="15"/>
  <c r="D5145" i="15"/>
  <c r="D5144" i="15"/>
  <c r="D5143" i="15"/>
  <c r="D5142" i="15"/>
  <c r="D5141" i="15"/>
  <c r="D5140" i="15"/>
  <c r="D5139" i="15"/>
  <c r="D5138" i="15"/>
  <c r="D5137" i="15"/>
  <c r="D5136" i="15"/>
  <c r="D5135" i="15"/>
  <c r="D5134" i="15"/>
  <c r="D5133" i="15"/>
  <c r="D5132" i="15"/>
  <c r="D5131" i="15"/>
  <c r="D5130" i="15"/>
  <c r="D5129" i="15"/>
  <c r="D5128" i="15"/>
  <c r="D5127" i="15"/>
  <c r="D5126" i="15"/>
  <c r="D5125" i="15"/>
  <c r="D5124" i="15"/>
  <c r="D5123" i="15"/>
  <c r="D5122" i="15"/>
  <c r="D5121" i="15"/>
  <c r="D5120" i="15"/>
  <c r="D5119" i="15"/>
  <c r="D5118" i="15"/>
  <c r="D5117" i="15"/>
  <c r="D5116" i="15"/>
  <c r="D5115" i="15"/>
  <c r="D5114" i="15"/>
  <c r="D5113" i="15"/>
  <c r="D5112" i="15"/>
  <c r="D5111" i="15"/>
  <c r="D5110" i="15"/>
  <c r="D5109" i="15"/>
  <c r="D5108" i="15"/>
  <c r="D5107" i="15"/>
  <c r="D5106" i="15"/>
  <c r="D5105" i="15"/>
  <c r="D5104" i="15"/>
  <c r="D5103" i="15"/>
  <c r="D5102" i="15"/>
  <c r="D5101" i="15"/>
  <c r="D5100" i="15"/>
  <c r="D5099" i="15"/>
  <c r="D5098" i="15"/>
  <c r="D5097" i="15"/>
  <c r="D5096" i="15"/>
  <c r="D5095" i="15"/>
  <c r="D5094" i="15"/>
  <c r="D5093" i="15"/>
  <c r="D5092" i="15"/>
  <c r="D5091" i="15"/>
  <c r="D5090" i="15"/>
  <c r="D5089" i="15"/>
  <c r="D5088" i="15"/>
  <c r="D5087" i="15"/>
  <c r="D5086" i="15"/>
  <c r="D5085" i="15"/>
  <c r="D5084" i="15"/>
  <c r="D5083" i="15"/>
  <c r="D5082" i="15"/>
  <c r="D5081" i="15"/>
  <c r="D5080" i="15"/>
  <c r="D5079" i="15"/>
  <c r="D5078" i="15"/>
  <c r="D5077" i="15"/>
  <c r="D5076" i="15"/>
  <c r="D5075" i="15"/>
  <c r="D5074" i="15"/>
  <c r="D5073" i="15"/>
  <c r="D5072" i="15"/>
  <c r="D5071" i="15"/>
  <c r="D5070" i="15"/>
  <c r="D5069" i="15"/>
  <c r="D5068" i="15"/>
  <c r="D5067" i="15"/>
  <c r="D5066" i="15"/>
  <c r="D5065" i="15"/>
  <c r="D5064" i="15"/>
  <c r="D5063" i="15"/>
  <c r="D5062" i="15"/>
  <c r="D5061" i="15"/>
  <c r="D5060" i="15"/>
  <c r="D5059" i="15"/>
  <c r="D5058" i="15"/>
  <c r="D5057" i="15"/>
  <c r="D5056" i="15"/>
  <c r="D5055" i="15"/>
  <c r="D5054" i="15"/>
  <c r="D5053" i="15"/>
  <c r="D5052" i="15"/>
  <c r="D5051" i="15"/>
  <c r="D5050" i="15"/>
  <c r="D5049" i="15"/>
  <c r="D5048" i="15"/>
  <c r="D5047" i="15"/>
  <c r="D5046" i="15"/>
  <c r="D5045" i="15"/>
  <c r="D5044" i="15"/>
  <c r="D5043" i="15"/>
  <c r="D5042" i="15"/>
  <c r="D5041" i="15"/>
  <c r="D5040" i="15"/>
  <c r="D5039" i="15"/>
  <c r="D5038" i="15"/>
  <c r="D5037" i="15"/>
  <c r="D5036" i="15"/>
  <c r="D5035" i="15"/>
  <c r="D5034" i="15"/>
  <c r="D5033" i="15"/>
  <c r="D5032" i="15"/>
  <c r="D5031" i="15"/>
  <c r="D5030" i="15"/>
  <c r="D5029" i="15"/>
  <c r="D5028" i="15"/>
  <c r="D5027" i="15"/>
  <c r="D5026" i="15"/>
  <c r="D5025" i="15"/>
  <c r="D5024" i="15"/>
  <c r="D5023" i="15"/>
  <c r="D5022" i="15"/>
  <c r="D5021" i="15"/>
  <c r="D5020" i="15"/>
  <c r="D5019" i="15"/>
  <c r="D5018" i="15"/>
  <c r="D5017" i="15"/>
  <c r="D5016" i="15"/>
  <c r="D5015" i="15"/>
  <c r="D5014" i="15"/>
  <c r="D5013" i="15"/>
  <c r="D5012" i="15"/>
  <c r="D5011" i="15"/>
  <c r="D5010" i="15"/>
  <c r="D5009" i="15"/>
  <c r="D5008" i="15"/>
  <c r="D5007" i="15"/>
  <c r="D5006" i="15"/>
  <c r="D5005" i="15"/>
  <c r="D5004" i="15"/>
  <c r="D5003" i="15"/>
  <c r="D5002" i="15"/>
  <c r="D5001" i="15"/>
  <c r="D5000" i="15"/>
  <c r="D4999" i="15"/>
  <c r="D4998" i="15"/>
  <c r="D4997" i="15"/>
  <c r="D4996" i="15"/>
  <c r="D4995" i="15"/>
  <c r="D4994" i="15"/>
  <c r="D4993" i="15"/>
  <c r="D4992" i="15"/>
  <c r="D4991" i="15"/>
  <c r="D4990" i="15"/>
  <c r="D4989" i="15"/>
  <c r="D4988" i="15"/>
  <c r="D4987" i="15"/>
  <c r="D4986" i="15"/>
  <c r="D4985" i="15"/>
  <c r="D4984" i="15"/>
  <c r="D4983" i="15"/>
  <c r="D4982" i="15"/>
  <c r="D4981" i="15"/>
  <c r="D4980" i="15"/>
  <c r="D4979" i="15"/>
  <c r="D4978" i="15"/>
  <c r="D4977" i="15"/>
  <c r="D4976" i="15"/>
  <c r="D4975" i="15"/>
  <c r="D4974" i="15"/>
  <c r="D4973" i="15"/>
  <c r="D4972" i="15"/>
  <c r="D4971" i="15"/>
  <c r="D4970" i="15"/>
  <c r="D4969" i="15"/>
  <c r="D4968" i="15"/>
  <c r="D4967" i="15"/>
  <c r="D4966" i="15"/>
  <c r="D4965" i="15"/>
  <c r="D4964" i="15"/>
  <c r="D4963" i="15"/>
  <c r="D4962" i="15"/>
  <c r="D4961" i="15"/>
  <c r="D4960" i="15"/>
  <c r="D4959" i="15"/>
  <c r="D4958" i="15"/>
  <c r="D4957" i="15"/>
  <c r="D4956" i="15"/>
  <c r="D4955" i="15"/>
  <c r="D4954" i="15"/>
  <c r="D4953" i="15"/>
  <c r="D4952" i="15"/>
  <c r="D4951" i="15"/>
  <c r="D4950" i="15"/>
  <c r="D4949" i="15"/>
  <c r="D4948" i="15"/>
  <c r="D4947" i="15"/>
  <c r="D4946" i="15"/>
  <c r="D4945" i="15"/>
  <c r="D4944" i="15"/>
  <c r="D4943" i="15"/>
  <c r="D4942" i="15"/>
  <c r="D4941" i="15"/>
  <c r="D4940" i="15"/>
  <c r="D4939" i="15"/>
  <c r="D4938" i="15"/>
  <c r="D4937" i="15"/>
  <c r="D4936" i="15"/>
  <c r="D4935" i="15"/>
  <c r="D4934" i="15"/>
  <c r="D4933" i="15"/>
  <c r="D4932" i="15"/>
  <c r="D4931" i="15"/>
  <c r="D4930" i="15"/>
  <c r="D4929" i="15"/>
  <c r="D4928" i="15"/>
  <c r="D4927" i="15"/>
  <c r="D4926" i="15"/>
  <c r="D4925" i="15"/>
  <c r="D4924" i="15"/>
  <c r="D4923" i="15"/>
  <c r="D4922" i="15"/>
  <c r="D4921" i="15"/>
  <c r="D4920" i="15"/>
  <c r="D4919" i="15"/>
  <c r="D4918" i="15"/>
  <c r="D4917" i="15"/>
  <c r="D4916" i="15"/>
  <c r="D4915" i="15"/>
  <c r="D4914" i="15"/>
  <c r="D4913" i="15"/>
  <c r="D4912" i="15"/>
  <c r="D4911" i="15"/>
  <c r="D4910" i="15"/>
  <c r="D4909" i="15"/>
  <c r="D4908" i="15"/>
  <c r="D4907" i="15"/>
  <c r="D4906" i="15"/>
  <c r="D4905" i="15"/>
  <c r="D4904" i="15"/>
  <c r="D4903" i="15"/>
  <c r="D4902" i="15"/>
  <c r="D4901" i="15"/>
  <c r="D4900" i="15"/>
  <c r="D4899" i="15"/>
  <c r="D4898" i="15"/>
  <c r="D4897" i="15"/>
  <c r="D4896" i="15"/>
  <c r="D4895" i="15"/>
  <c r="D4894" i="15"/>
  <c r="D4893" i="15"/>
  <c r="D4892" i="15"/>
  <c r="D4891" i="15"/>
  <c r="D4890" i="15"/>
  <c r="D4889" i="15"/>
  <c r="D4888" i="15"/>
  <c r="D4887" i="15"/>
  <c r="D4886" i="15"/>
  <c r="D4885" i="15"/>
  <c r="D4884" i="15"/>
  <c r="D4883" i="15"/>
  <c r="D4882" i="15"/>
  <c r="D4881" i="15"/>
  <c r="D4880" i="15"/>
  <c r="D4879" i="15"/>
  <c r="D4878" i="15"/>
  <c r="D4877" i="15"/>
  <c r="D4876" i="15"/>
  <c r="D4875" i="15"/>
  <c r="D4874" i="15"/>
  <c r="D4873" i="15"/>
  <c r="D4872" i="15"/>
  <c r="D4871" i="15"/>
  <c r="D4870" i="15"/>
  <c r="D4869" i="15"/>
  <c r="D4868" i="15"/>
  <c r="D4867" i="15"/>
  <c r="D4866" i="15"/>
  <c r="D4865" i="15"/>
  <c r="D4864" i="15"/>
  <c r="D4863" i="15"/>
  <c r="D4862" i="15"/>
  <c r="D4861" i="15"/>
  <c r="D4860" i="15"/>
  <c r="D4859" i="15"/>
  <c r="D4858" i="15"/>
  <c r="D4857" i="15"/>
  <c r="D4856" i="15"/>
  <c r="D4855" i="15"/>
  <c r="D4854" i="15"/>
  <c r="D4853" i="15"/>
  <c r="D4852" i="15"/>
  <c r="D4851" i="15"/>
  <c r="D4850" i="15"/>
  <c r="D4849" i="15"/>
  <c r="D4848" i="15"/>
  <c r="D4847" i="15"/>
  <c r="D4846" i="15"/>
  <c r="D4845" i="15"/>
  <c r="D4844" i="15"/>
  <c r="D4843" i="15"/>
  <c r="D4842" i="15"/>
  <c r="D4841" i="15"/>
  <c r="D4840" i="15"/>
  <c r="D4839" i="15"/>
  <c r="D4838" i="15"/>
  <c r="D4837" i="15"/>
  <c r="D4836" i="15"/>
  <c r="D4835" i="15"/>
  <c r="D4834" i="15"/>
  <c r="D4833" i="15"/>
  <c r="D4832" i="15"/>
  <c r="D4831" i="15"/>
  <c r="D4830" i="15"/>
  <c r="D4829" i="15"/>
  <c r="D4828" i="15"/>
  <c r="D4827" i="15"/>
  <c r="D4826" i="15"/>
  <c r="D4825" i="15"/>
  <c r="D4824" i="15"/>
  <c r="D4823" i="15"/>
  <c r="D4822" i="15"/>
  <c r="D4821" i="15"/>
  <c r="D4820" i="15"/>
  <c r="D4819" i="15"/>
  <c r="D4818" i="15"/>
  <c r="D4817" i="15"/>
  <c r="D4816" i="15"/>
  <c r="D4815" i="15"/>
  <c r="D4814" i="15"/>
  <c r="D4813" i="15"/>
  <c r="D4812" i="15"/>
  <c r="D4811" i="15"/>
  <c r="D4810" i="15"/>
  <c r="D4809" i="15"/>
  <c r="D4808" i="15"/>
  <c r="D4807" i="15"/>
  <c r="D4806" i="15"/>
  <c r="D4805" i="15"/>
  <c r="D4804" i="15"/>
  <c r="D4803" i="15"/>
  <c r="D4802" i="15"/>
  <c r="D4801" i="15"/>
  <c r="D4800" i="15"/>
  <c r="D4799" i="15"/>
  <c r="D4798" i="15"/>
  <c r="D4797" i="15"/>
  <c r="D4796" i="15"/>
  <c r="D4795" i="15"/>
  <c r="D4794" i="15"/>
  <c r="D4793" i="15"/>
  <c r="D4792" i="15"/>
  <c r="D4791" i="15"/>
  <c r="D4790" i="15"/>
  <c r="D4789" i="15"/>
  <c r="D4788" i="15"/>
  <c r="D4787" i="15"/>
  <c r="D4786" i="15"/>
  <c r="D4785" i="15"/>
  <c r="D4784" i="15"/>
  <c r="D4783" i="15"/>
  <c r="D4782" i="15"/>
  <c r="D4781" i="15"/>
  <c r="D4780" i="15"/>
  <c r="D4779" i="15"/>
  <c r="D4778" i="15"/>
  <c r="D4777" i="15"/>
  <c r="D4776" i="15"/>
  <c r="D4775" i="15"/>
  <c r="D4774" i="15"/>
  <c r="D4773" i="15"/>
  <c r="D4772" i="15"/>
  <c r="D4771" i="15"/>
  <c r="D4770" i="15"/>
  <c r="D4769" i="15"/>
  <c r="D4768" i="15"/>
  <c r="D4767" i="15"/>
  <c r="D4766" i="15"/>
  <c r="D4765" i="15"/>
  <c r="D4764" i="15"/>
  <c r="D4763" i="15"/>
  <c r="D4762" i="15"/>
  <c r="D4761" i="15"/>
  <c r="D4760" i="15"/>
  <c r="D4759" i="15"/>
  <c r="D4758" i="15"/>
  <c r="D4757" i="15"/>
  <c r="D4756" i="15"/>
  <c r="D4755" i="15"/>
  <c r="D4754" i="15"/>
  <c r="D4753" i="15"/>
  <c r="D4752" i="15"/>
  <c r="D4751" i="15"/>
  <c r="D4750" i="15"/>
  <c r="D4749" i="15"/>
  <c r="D4748" i="15"/>
  <c r="D4747" i="15"/>
  <c r="D4746" i="15"/>
  <c r="D4745" i="15"/>
  <c r="D4744" i="15"/>
  <c r="D4743" i="15"/>
  <c r="D4742" i="15"/>
  <c r="D4741" i="15"/>
  <c r="D4740" i="15"/>
  <c r="D4739" i="15"/>
  <c r="D4738" i="15"/>
  <c r="D4737" i="15"/>
  <c r="D4736" i="15"/>
  <c r="D4735" i="15"/>
  <c r="D4734" i="15"/>
  <c r="D4733" i="15"/>
  <c r="D4732" i="15"/>
  <c r="D4731" i="15"/>
  <c r="D4730" i="15"/>
  <c r="D4729" i="15"/>
  <c r="D4728" i="15"/>
  <c r="D4727" i="15"/>
  <c r="D4726" i="15"/>
  <c r="D4725" i="15"/>
  <c r="D4724" i="15"/>
  <c r="D4723" i="15"/>
  <c r="D4722" i="15"/>
  <c r="D4721" i="15"/>
  <c r="D4720" i="15"/>
  <c r="D4719" i="15"/>
  <c r="D4718" i="15"/>
  <c r="D4717" i="15"/>
  <c r="D4716" i="15"/>
  <c r="D4715" i="15"/>
  <c r="D4714" i="15"/>
  <c r="D4713" i="15"/>
  <c r="D4712" i="15"/>
  <c r="D4711" i="15"/>
  <c r="D4710" i="15"/>
  <c r="D4709" i="15"/>
  <c r="D4708" i="15"/>
  <c r="D4707" i="15"/>
  <c r="D4706" i="15"/>
  <c r="D4705" i="15"/>
  <c r="D4704" i="15"/>
  <c r="D4703" i="15"/>
  <c r="D4702" i="15"/>
  <c r="D4701" i="15"/>
  <c r="D4700" i="15"/>
  <c r="D4699" i="15"/>
  <c r="D4698" i="15"/>
  <c r="D4697" i="15"/>
  <c r="D4696" i="15"/>
  <c r="D4695" i="15"/>
  <c r="D4694" i="15"/>
  <c r="D4693" i="15"/>
  <c r="D4692" i="15"/>
  <c r="D4691" i="15"/>
  <c r="D4690" i="15"/>
  <c r="D4689" i="15"/>
  <c r="D4688" i="15"/>
  <c r="D4687" i="15"/>
  <c r="D4686" i="15"/>
  <c r="D4685" i="15"/>
  <c r="D4684" i="15"/>
  <c r="D4683" i="15"/>
  <c r="D4682" i="15"/>
  <c r="D4681" i="15"/>
  <c r="D4680" i="15"/>
  <c r="D4679" i="15"/>
  <c r="D4678" i="15"/>
  <c r="D4677" i="15"/>
  <c r="D4676" i="15"/>
  <c r="D4675" i="15"/>
  <c r="D4674" i="15"/>
  <c r="D4673" i="15"/>
  <c r="D4672" i="15"/>
  <c r="D4671" i="15"/>
  <c r="D4670" i="15"/>
  <c r="D4669" i="15"/>
  <c r="D4668" i="15"/>
  <c r="D4667" i="15"/>
  <c r="D4666" i="15"/>
  <c r="D4665" i="15"/>
  <c r="D4664" i="15"/>
  <c r="D4663" i="15"/>
  <c r="D4662" i="15"/>
  <c r="D4661" i="15"/>
  <c r="D4660" i="15"/>
  <c r="D4659" i="15"/>
  <c r="D4658" i="15"/>
  <c r="D4657" i="15"/>
  <c r="D4656" i="15"/>
  <c r="D4655" i="15"/>
  <c r="D4654" i="15"/>
  <c r="D4653" i="15"/>
  <c r="D4652" i="15"/>
  <c r="D4651" i="15"/>
  <c r="D4650" i="15"/>
  <c r="D4649" i="15"/>
  <c r="D4648" i="15"/>
  <c r="D4647" i="15"/>
  <c r="D4646" i="15"/>
  <c r="D4645" i="15"/>
  <c r="D4644" i="15"/>
  <c r="D4643" i="15"/>
  <c r="D4642" i="15"/>
  <c r="D4641" i="15"/>
  <c r="D4640" i="15"/>
  <c r="D4639" i="15"/>
  <c r="D4638" i="15"/>
  <c r="D4637" i="15"/>
  <c r="D4636" i="15"/>
  <c r="D4635" i="15"/>
  <c r="D4634" i="15"/>
  <c r="D4633" i="15"/>
  <c r="D4632" i="15"/>
  <c r="D4631" i="15"/>
  <c r="D4630" i="15"/>
  <c r="D4629" i="15"/>
  <c r="D4628" i="15"/>
  <c r="D4627" i="15"/>
  <c r="D4626" i="15"/>
  <c r="D4625" i="15"/>
  <c r="D4624" i="15"/>
  <c r="D4623" i="15"/>
  <c r="D4622" i="15"/>
  <c r="D4621" i="15"/>
  <c r="D4620" i="15"/>
  <c r="D4619" i="15"/>
  <c r="D4618" i="15"/>
  <c r="D4617" i="15"/>
  <c r="D4616" i="15"/>
  <c r="D4615" i="15"/>
  <c r="D4614" i="15"/>
  <c r="D4613" i="15"/>
  <c r="D4612" i="15"/>
  <c r="D4611" i="15"/>
  <c r="D4610" i="15"/>
  <c r="D4609" i="15"/>
  <c r="D4608" i="15"/>
  <c r="D4607" i="15"/>
  <c r="D4606" i="15"/>
  <c r="D4605" i="15"/>
  <c r="D4604" i="15"/>
  <c r="D4603" i="15"/>
  <c r="D4602" i="15"/>
  <c r="D4601" i="15"/>
  <c r="D4600" i="15"/>
  <c r="D4599" i="15"/>
  <c r="D4598" i="15"/>
  <c r="D4597" i="15"/>
  <c r="D4596" i="15"/>
  <c r="D4595" i="15"/>
  <c r="D4594" i="15"/>
  <c r="D4593" i="15"/>
  <c r="D4592" i="15"/>
  <c r="D4591" i="15"/>
  <c r="D4590" i="15"/>
  <c r="D4589" i="15"/>
  <c r="D4588" i="15"/>
  <c r="D4587" i="15"/>
  <c r="D4586" i="15"/>
  <c r="D4585" i="15"/>
  <c r="D4584" i="15"/>
  <c r="D4583" i="15"/>
  <c r="D4582" i="15"/>
  <c r="D4581" i="15"/>
  <c r="D4580" i="15"/>
  <c r="D4579" i="15"/>
  <c r="D4578" i="15"/>
  <c r="D4577" i="15"/>
  <c r="D4576" i="15"/>
  <c r="D4575" i="15"/>
  <c r="D4574" i="15"/>
  <c r="D4573" i="15"/>
  <c r="D4572" i="15"/>
  <c r="D4571" i="15"/>
  <c r="D4570" i="15"/>
  <c r="D4569" i="15"/>
  <c r="D4568" i="15"/>
  <c r="D4567" i="15"/>
  <c r="D4566" i="15"/>
  <c r="D4565" i="15"/>
  <c r="D4564" i="15"/>
  <c r="D4563" i="15"/>
  <c r="D4562" i="15"/>
  <c r="D4561" i="15"/>
  <c r="D4560" i="15"/>
  <c r="D4559" i="15"/>
  <c r="D4558" i="15"/>
  <c r="D4557" i="15"/>
  <c r="D4556" i="15"/>
  <c r="D4555" i="15"/>
  <c r="D4554" i="15"/>
  <c r="D4553" i="15"/>
  <c r="D4552" i="15"/>
  <c r="D4551" i="15"/>
  <c r="D4550" i="15"/>
  <c r="D4549" i="15"/>
  <c r="D4548" i="15"/>
  <c r="D4547" i="15"/>
  <c r="D4546" i="15"/>
  <c r="D4545" i="15"/>
  <c r="D4544" i="15"/>
  <c r="D4543" i="15"/>
  <c r="D4542" i="15"/>
  <c r="D4541" i="15"/>
  <c r="D4540" i="15"/>
  <c r="D4539" i="15"/>
  <c r="D4538" i="15"/>
  <c r="D4537" i="15"/>
  <c r="D4536" i="15"/>
  <c r="D4535" i="15"/>
  <c r="D4534" i="15"/>
  <c r="D4533" i="15"/>
  <c r="D4532" i="15"/>
  <c r="D4531" i="15"/>
  <c r="D4530" i="15"/>
  <c r="D4529" i="15"/>
  <c r="D4528" i="15"/>
  <c r="D4527" i="15"/>
  <c r="D4526" i="15"/>
  <c r="D4525" i="15"/>
  <c r="D4524" i="15"/>
  <c r="D4523" i="15"/>
  <c r="D4522" i="15"/>
  <c r="D4521" i="15"/>
  <c r="D4520" i="15"/>
  <c r="D4519" i="15"/>
  <c r="D4518" i="15"/>
  <c r="D4517" i="15"/>
  <c r="D4516" i="15"/>
  <c r="D4515" i="15"/>
  <c r="D4514" i="15"/>
  <c r="D4513" i="15"/>
  <c r="D4512" i="15"/>
  <c r="D4511" i="15"/>
  <c r="D4510" i="15"/>
  <c r="D4509" i="15"/>
  <c r="D4508" i="15"/>
  <c r="D4507" i="15"/>
  <c r="D4506" i="15"/>
  <c r="D4505" i="15"/>
  <c r="D4504" i="15"/>
  <c r="D4503" i="15"/>
  <c r="D4502" i="15"/>
  <c r="D4501" i="15"/>
  <c r="D4500" i="15"/>
  <c r="D4499" i="15"/>
  <c r="D4498" i="15"/>
  <c r="D4497" i="15"/>
  <c r="D4496" i="15"/>
  <c r="D4495" i="15"/>
  <c r="D4494" i="15"/>
  <c r="D4493" i="15"/>
  <c r="D4492" i="15"/>
  <c r="D4491" i="15"/>
  <c r="D4490" i="15"/>
  <c r="D4489" i="15"/>
  <c r="D4488" i="15"/>
  <c r="D4487" i="15"/>
  <c r="D4486" i="15"/>
  <c r="D4485" i="15"/>
  <c r="D4484" i="15"/>
  <c r="D4483" i="15"/>
  <c r="D4482" i="15"/>
  <c r="D4481" i="15"/>
  <c r="D4480" i="15"/>
  <c r="D4479" i="15"/>
  <c r="D4478" i="15"/>
  <c r="D4477" i="15"/>
  <c r="D4476" i="15"/>
  <c r="D4475" i="15"/>
  <c r="D4474" i="15"/>
  <c r="D4473" i="15"/>
  <c r="D4472" i="15"/>
  <c r="D4471" i="15"/>
  <c r="D4470" i="15"/>
  <c r="D4469" i="15"/>
  <c r="D4468" i="15"/>
  <c r="D4467" i="15"/>
  <c r="D4466" i="15"/>
  <c r="D4465" i="15"/>
  <c r="D4464" i="15"/>
  <c r="D4463" i="15"/>
  <c r="D4462" i="15"/>
  <c r="D4461" i="15"/>
  <c r="D4460" i="15"/>
  <c r="D4459" i="15"/>
  <c r="D4458" i="15"/>
  <c r="D4457" i="15"/>
  <c r="D4456" i="15"/>
  <c r="D4455" i="15"/>
  <c r="D4454" i="15"/>
  <c r="D4453" i="15"/>
  <c r="D4452" i="15"/>
  <c r="D4451" i="15"/>
  <c r="D4450" i="15"/>
  <c r="D4449" i="15"/>
  <c r="D4448" i="15"/>
  <c r="D4447" i="15"/>
  <c r="D4446" i="15"/>
  <c r="D4445" i="15"/>
  <c r="D4444" i="15"/>
  <c r="D4443" i="15"/>
  <c r="D4442" i="15"/>
  <c r="D4441" i="15"/>
  <c r="D4440" i="15"/>
  <c r="D4439" i="15"/>
  <c r="D4438" i="15"/>
  <c r="D4437" i="15"/>
  <c r="D4436" i="15"/>
  <c r="D4435" i="15"/>
  <c r="D4434" i="15"/>
  <c r="D4433" i="15"/>
  <c r="D4432" i="15"/>
  <c r="D4431" i="15"/>
  <c r="D4430" i="15"/>
  <c r="D4429" i="15"/>
  <c r="D4428" i="15"/>
  <c r="D4427" i="15"/>
  <c r="D4426" i="15"/>
  <c r="D4425" i="15"/>
  <c r="D4424" i="15"/>
  <c r="D4423" i="15"/>
  <c r="D4422" i="15"/>
  <c r="D4421" i="15"/>
  <c r="D4420" i="15"/>
  <c r="D4419" i="15"/>
  <c r="D4418" i="15"/>
  <c r="D4417" i="15"/>
  <c r="D4416" i="15"/>
  <c r="D4415" i="15"/>
  <c r="D4414" i="15"/>
  <c r="D4413" i="15"/>
  <c r="D4412" i="15"/>
  <c r="D4411" i="15"/>
  <c r="D4410" i="15"/>
  <c r="D4409" i="15"/>
  <c r="D4408" i="15"/>
  <c r="D4407" i="15"/>
  <c r="D4406" i="15"/>
  <c r="D4405" i="15"/>
  <c r="D4404" i="15"/>
  <c r="D4403" i="15"/>
  <c r="D4402" i="15"/>
  <c r="D4401" i="15"/>
  <c r="D4400" i="15"/>
  <c r="D4399" i="15"/>
  <c r="D4398" i="15"/>
  <c r="D4397" i="15"/>
  <c r="D4396" i="15"/>
  <c r="D4395" i="15"/>
  <c r="D4394" i="15"/>
  <c r="D4393" i="15"/>
  <c r="D4392" i="15"/>
  <c r="D4391" i="15"/>
  <c r="D4390" i="15"/>
  <c r="D4389" i="15"/>
  <c r="D4388" i="15"/>
  <c r="D4387" i="15"/>
  <c r="D4386" i="15"/>
  <c r="D4385" i="15"/>
  <c r="D4384" i="15"/>
  <c r="D4383" i="15"/>
  <c r="D4382" i="15"/>
  <c r="D4381" i="15"/>
  <c r="D4380" i="15"/>
  <c r="D4379" i="15"/>
  <c r="D4378" i="15"/>
  <c r="D4377" i="15"/>
  <c r="D4376" i="15"/>
  <c r="D4375" i="15"/>
  <c r="D4374" i="15"/>
  <c r="D4373" i="15"/>
  <c r="D4372" i="15"/>
  <c r="D4371" i="15"/>
  <c r="D4370" i="15"/>
  <c r="D4369" i="15"/>
  <c r="D4368" i="15"/>
  <c r="D4367" i="15"/>
  <c r="D4366" i="15"/>
  <c r="D4365" i="15"/>
  <c r="D4364" i="15"/>
  <c r="D4363" i="15"/>
  <c r="D4362" i="15"/>
  <c r="D4361" i="15"/>
  <c r="D4360" i="15"/>
  <c r="D4359" i="15"/>
  <c r="D4358" i="15"/>
  <c r="D4357" i="15"/>
  <c r="D4356" i="15"/>
  <c r="D4355" i="15"/>
  <c r="D4354" i="15"/>
  <c r="D4353" i="15"/>
  <c r="D4352" i="15"/>
  <c r="D4351" i="15"/>
  <c r="D4350" i="15"/>
  <c r="D4349" i="15"/>
  <c r="D4348" i="15"/>
  <c r="D4347" i="15"/>
  <c r="D4346" i="15"/>
  <c r="D4345" i="15"/>
  <c r="D4344" i="15"/>
  <c r="D4343" i="15"/>
  <c r="D4342" i="15"/>
  <c r="D4341" i="15"/>
  <c r="D4340" i="15"/>
  <c r="D4339" i="15"/>
  <c r="D4338" i="15"/>
  <c r="D4337" i="15"/>
  <c r="D4336" i="15"/>
  <c r="D4335" i="15"/>
  <c r="D4334" i="15"/>
  <c r="D4333" i="15"/>
  <c r="D4332" i="15"/>
  <c r="D4331" i="15"/>
  <c r="D4330" i="15"/>
  <c r="D4329" i="15"/>
  <c r="D4328" i="15"/>
  <c r="D4327" i="15"/>
  <c r="D4326" i="15"/>
  <c r="D4325" i="15"/>
  <c r="D4324" i="15"/>
  <c r="D4323" i="15"/>
  <c r="D4322" i="15"/>
  <c r="D4321" i="15"/>
  <c r="D4320" i="15"/>
  <c r="D4319" i="15"/>
  <c r="D4318" i="15"/>
  <c r="D4317" i="15"/>
  <c r="D4316" i="15"/>
  <c r="D4315" i="15"/>
  <c r="D4314" i="15"/>
  <c r="D4313" i="15"/>
  <c r="D4312" i="15"/>
  <c r="D4311" i="15"/>
  <c r="D4310" i="15"/>
  <c r="D4309" i="15"/>
  <c r="D4308" i="15"/>
  <c r="D4307" i="15"/>
  <c r="D4306" i="15"/>
  <c r="D4305" i="15"/>
  <c r="D4304" i="15"/>
  <c r="D4303" i="15"/>
  <c r="D4302" i="15"/>
  <c r="D4301" i="15"/>
  <c r="D4300" i="15"/>
  <c r="D4299" i="15"/>
  <c r="D4298" i="15"/>
  <c r="D4297" i="15"/>
  <c r="D4296" i="15"/>
  <c r="D4295" i="15"/>
  <c r="D4294" i="15"/>
  <c r="D4293" i="15"/>
  <c r="D4292" i="15"/>
  <c r="D4291" i="15"/>
  <c r="D4290" i="15"/>
  <c r="D4289" i="15"/>
  <c r="D4288" i="15"/>
  <c r="D4287" i="15"/>
  <c r="D4286" i="15"/>
  <c r="D4285" i="15"/>
  <c r="D4284" i="15"/>
  <c r="D4283" i="15"/>
  <c r="D4282" i="15"/>
  <c r="D4281" i="15"/>
  <c r="D4280" i="15"/>
  <c r="D4279" i="15"/>
  <c r="D4278" i="15"/>
  <c r="D4277" i="15"/>
  <c r="D4276" i="15"/>
  <c r="D4275" i="15"/>
  <c r="D4274" i="15"/>
  <c r="D4273" i="15"/>
  <c r="D4272" i="15"/>
  <c r="D4271" i="15"/>
  <c r="D4270" i="15"/>
  <c r="D4269" i="15"/>
  <c r="D4268" i="15"/>
  <c r="D4267" i="15"/>
  <c r="D4266" i="15"/>
  <c r="D4265" i="15"/>
  <c r="D4264" i="15"/>
  <c r="D4263" i="15"/>
  <c r="D4262" i="15"/>
  <c r="D4261" i="15"/>
  <c r="D4260" i="15"/>
  <c r="D4259" i="15"/>
  <c r="D4258" i="15"/>
  <c r="D4257" i="15"/>
  <c r="D4256" i="15"/>
  <c r="D4255" i="15"/>
  <c r="D4254" i="15"/>
  <c r="D4253" i="15"/>
  <c r="D4252" i="15"/>
  <c r="D4251" i="15"/>
  <c r="D4250" i="15"/>
  <c r="D4249" i="15"/>
  <c r="D4248" i="15"/>
  <c r="D4247" i="15"/>
  <c r="D4246" i="15"/>
  <c r="D4245" i="15"/>
  <c r="D4244" i="15"/>
  <c r="D4243" i="15"/>
  <c r="D4242" i="15"/>
  <c r="D4241" i="15"/>
  <c r="D4240" i="15"/>
  <c r="D4239" i="15"/>
  <c r="D4238" i="15"/>
  <c r="D4237" i="15"/>
  <c r="D4236" i="15"/>
  <c r="D4235" i="15"/>
  <c r="D4234" i="15"/>
  <c r="D4233" i="15"/>
  <c r="D4232" i="15"/>
  <c r="D4231" i="15"/>
  <c r="D4230" i="15"/>
  <c r="D4229" i="15"/>
  <c r="D4228" i="15"/>
  <c r="D4227" i="15"/>
  <c r="D4226" i="15"/>
  <c r="D4225" i="15"/>
  <c r="D4224" i="15"/>
  <c r="D4223" i="15"/>
  <c r="D4222" i="15"/>
  <c r="D4221" i="15"/>
  <c r="D4220" i="15"/>
  <c r="D4219" i="15"/>
  <c r="D4218" i="15"/>
  <c r="D4217" i="15"/>
  <c r="D4216" i="15"/>
  <c r="D4215" i="15"/>
  <c r="D4214" i="15"/>
  <c r="D4213" i="15"/>
  <c r="D4212" i="15"/>
  <c r="D4211" i="15"/>
  <c r="D4210" i="15"/>
  <c r="D4209" i="15"/>
  <c r="D4208" i="15"/>
  <c r="D4207" i="15"/>
  <c r="D4206" i="15"/>
  <c r="D4205" i="15"/>
  <c r="D4204" i="15"/>
  <c r="D4203" i="15"/>
  <c r="D4202" i="15"/>
  <c r="D4201" i="15"/>
  <c r="D4200" i="15"/>
  <c r="D4199" i="15"/>
  <c r="D4198" i="15"/>
  <c r="D4197" i="15"/>
  <c r="D4196" i="15"/>
  <c r="D4195" i="15"/>
  <c r="D4194" i="15"/>
  <c r="D4193" i="15"/>
  <c r="D4192" i="15"/>
  <c r="D4191" i="15"/>
  <c r="D4190" i="15"/>
  <c r="D4189" i="15"/>
  <c r="D4188" i="15"/>
  <c r="D4187" i="15"/>
  <c r="D4186" i="15"/>
  <c r="D4185" i="15"/>
  <c r="D4184" i="15"/>
  <c r="D4183" i="15"/>
  <c r="D4182" i="15"/>
  <c r="D4181" i="15"/>
  <c r="D4180" i="15"/>
  <c r="D4179" i="15"/>
  <c r="D4178" i="15"/>
  <c r="D4177" i="15"/>
  <c r="D4176" i="15"/>
  <c r="D4175" i="15"/>
  <c r="D4174" i="15"/>
  <c r="D4173" i="15"/>
  <c r="D4172" i="15"/>
  <c r="D4171" i="15"/>
  <c r="D4170" i="15"/>
  <c r="D4169" i="15"/>
  <c r="D4168" i="15"/>
  <c r="D4167" i="15"/>
  <c r="D4166" i="15"/>
  <c r="D4165" i="15"/>
  <c r="D4164" i="15"/>
  <c r="D4163" i="15"/>
  <c r="D4162" i="15"/>
  <c r="D4161" i="15"/>
  <c r="D4160" i="15"/>
  <c r="D4159" i="15"/>
  <c r="D4158" i="15"/>
  <c r="D4157" i="15"/>
  <c r="D4156" i="15"/>
  <c r="D4155" i="15"/>
  <c r="D4154" i="15"/>
  <c r="D4153" i="15"/>
  <c r="D4152" i="15"/>
  <c r="D4151" i="15"/>
  <c r="D4150" i="15"/>
  <c r="D4149" i="15"/>
  <c r="D4148" i="15"/>
  <c r="D4147" i="15"/>
  <c r="D4146" i="15"/>
  <c r="D4145" i="15"/>
  <c r="D4144" i="15"/>
  <c r="D4143" i="15"/>
  <c r="D4142" i="15"/>
  <c r="D4141" i="15"/>
  <c r="D4140" i="15"/>
  <c r="D4139" i="15"/>
  <c r="D4138" i="15"/>
  <c r="D4137" i="15"/>
  <c r="D4136" i="15"/>
  <c r="D4135" i="15"/>
  <c r="D4134" i="15"/>
  <c r="D4133" i="15"/>
  <c r="D4132" i="15"/>
  <c r="D4131" i="15"/>
  <c r="D4130" i="15"/>
  <c r="D4129" i="15"/>
  <c r="D4128" i="15"/>
  <c r="D4127" i="15"/>
  <c r="D4126" i="15"/>
  <c r="D4125" i="15"/>
  <c r="D4124" i="15"/>
  <c r="D4123" i="15"/>
  <c r="D4122" i="15"/>
  <c r="D4121" i="15"/>
  <c r="D4120" i="15"/>
  <c r="D4119" i="15"/>
  <c r="D4118" i="15"/>
  <c r="D4117" i="15"/>
  <c r="D4116" i="15"/>
  <c r="D4115" i="15"/>
  <c r="D4114" i="15"/>
  <c r="D4113" i="15"/>
  <c r="D4112" i="15"/>
  <c r="D4111" i="15"/>
  <c r="D4110" i="15"/>
  <c r="D4109" i="15"/>
  <c r="D4108" i="15"/>
  <c r="D4107" i="15"/>
  <c r="D4106" i="15"/>
  <c r="D4105" i="15"/>
  <c r="D4104" i="15"/>
  <c r="D4103" i="15"/>
  <c r="D4102" i="15"/>
  <c r="D4101" i="15"/>
  <c r="D4100" i="15"/>
  <c r="D4099" i="15"/>
  <c r="D4098" i="15"/>
  <c r="D4097" i="15"/>
  <c r="D4096" i="15"/>
  <c r="D4095" i="15"/>
  <c r="D4094" i="15"/>
  <c r="D4093" i="15"/>
  <c r="D4092" i="15"/>
  <c r="D4091" i="15"/>
  <c r="D4090" i="15"/>
  <c r="D4089" i="15"/>
  <c r="D4088" i="15"/>
  <c r="D4087" i="15"/>
  <c r="D4086" i="15"/>
  <c r="D4085" i="15"/>
  <c r="D4084" i="15"/>
  <c r="D4083" i="15"/>
  <c r="D4082" i="15"/>
  <c r="D4081" i="15"/>
  <c r="D4080" i="15"/>
  <c r="D4079" i="15"/>
  <c r="D4078" i="15"/>
  <c r="D4077" i="15"/>
  <c r="D4076" i="15"/>
  <c r="D4075" i="15"/>
  <c r="D4074" i="15"/>
  <c r="D4073" i="15"/>
  <c r="D4072" i="15"/>
  <c r="D4071" i="15"/>
  <c r="D4070" i="15"/>
  <c r="D4069" i="15"/>
  <c r="D4068" i="15"/>
  <c r="D4067" i="15"/>
  <c r="D4066" i="15"/>
  <c r="D4065" i="15"/>
  <c r="D4064" i="15"/>
  <c r="D4063" i="15"/>
  <c r="D4062" i="15"/>
  <c r="D4061" i="15"/>
  <c r="D4060" i="15"/>
  <c r="D4059" i="15"/>
  <c r="D4058" i="15"/>
  <c r="D4057" i="15"/>
  <c r="D4056" i="15"/>
  <c r="D4055" i="15"/>
  <c r="D4054" i="15"/>
  <c r="D4053" i="15"/>
  <c r="D4052" i="15"/>
  <c r="D4051" i="15"/>
  <c r="D4050" i="15"/>
  <c r="D4049" i="15"/>
  <c r="D4048" i="15"/>
  <c r="D4047" i="15"/>
  <c r="D4046" i="15"/>
  <c r="D4045" i="15"/>
  <c r="D4044" i="15"/>
  <c r="D4043" i="15"/>
  <c r="D4042" i="15"/>
  <c r="D4041" i="15"/>
  <c r="D4040" i="15"/>
  <c r="D4039" i="15"/>
  <c r="D4038" i="15"/>
  <c r="D4037" i="15"/>
  <c r="D4036" i="15"/>
  <c r="D4035" i="15"/>
  <c r="D4034" i="15"/>
  <c r="D4033" i="15"/>
  <c r="D4032" i="15"/>
  <c r="D4031" i="15"/>
  <c r="D4030" i="15"/>
  <c r="D4029" i="15"/>
  <c r="D4028" i="15"/>
  <c r="D4027" i="15"/>
  <c r="D4026" i="15"/>
  <c r="D4025" i="15"/>
  <c r="D4024" i="15"/>
  <c r="D4023" i="15"/>
  <c r="D4022" i="15"/>
  <c r="D4021" i="15"/>
  <c r="D4020" i="15"/>
  <c r="D4019" i="15"/>
  <c r="D4018" i="15"/>
  <c r="D4017" i="15"/>
  <c r="D4016" i="15"/>
  <c r="D4015" i="15"/>
  <c r="D4014" i="15"/>
  <c r="D4013" i="15"/>
  <c r="D4012" i="15"/>
  <c r="D4011" i="15"/>
  <c r="D4010" i="15"/>
  <c r="D4009" i="15"/>
  <c r="D4008" i="15"/>
  <c r="D4007" i="15"/>
  <c r="D4006" i="15"/>
  <c r="D4005" i="15"/>
  <c r="D4004" i="15"/>
  <c r="D4003" i="15"/>
  <c r="D4002" i="15"/>
  <c r="D4001" i="15"/>
  <c r="D4000" i="15"/>
  <c r="D3999" i="15"/>
  <c r="D3998" i="15"/>
  <c r="D3997" i="15"/>
  <c r="D3996" i="15"/>
  <c r="D3995" i="15"/>
  <c r="D3994" i="15"/>
  <c r="D3993" i="15"/>
  <c r="D3992" i="15"/>
  <c r="D3991" i="15"/>
  <c r="D3990" i="15"/>
  <c r="D3989" i="15"/>
  <c r="D3988" i="15"/>
  <c r="D3987" i="15"/>
  <c r="D3986" i="15"/>
  <c r="D3985" i="15"/>
  <c r="D3984" i="15"/>
  <c r="D3983" i="15"/>
  <c r="D3982" i="15"/>
  <c r="D3981" i="15"/>
  <c r="D3980" i="15"/>
  <c r="D3979" i="15"/>
  <c r="D3978" i="15"/>
  <c r="D3977" i="15"/>
  <c r="D3976" i="15"/>
  <c r="D3975" i="15"/>
  <c r="D3974" i="15"/>
  <c r="D3973" i="15"/>
  <c r="D3972" i="15"/>
  <c r="D3971" i="15"/>
  <c r="D3970" i="15"/>
  <c r="D3969" i="15"/>
  <c r="D3968" i="15"/>
  <c r="D3967" i="15"/>
  <c r="D3966" i="15"/>
  <c r="D3965" i="15"/>
  <c r="D3964" i="15"/>
  <c r="D3963" i="15"/>
  <c r="D3962" i="15"/>
  <c r="D3961" i="15"/>
  <c r="D3960" i="15"/>
  <c r="D3959" i="15"/>
  <c r="D3958" i="15"/>
  <c r="D3957" i="15"/>
  <c r="D3956" i="15"/>
  <c r="D3955" i="15"/>
  <c r="D3954" i="15"/>
  <c r="D3953" i="15"/>
  <c r="D3952" i="15"/>
  <c r="D3951" i="15"/>
  <c r="D3950" i="15"/>
  <c r="D3949" i="15"/>
  <c r="D3948" i="15"/>
  <c r="D3947" i="15"/>
  <c r="D3946" i="15"/>
  <c r="D3945" i="15"/>
  <c r="D3944" i="15"/>
  <c r="D3943" i="15"/>
  <c r="D3942" i="15"/>
  <c r="D3941" i="15"/>
  <c r="D3940" i="15"/>
  <c r="D3939" i="15"/>
  <c r="D3938" i="15"/>
  <c r="D3937" i="15"/>
  <c r="D3936" i="15"/>
  <c r="D3935" i="15"/>
  <c r="D3934" i="15"/>
  <c r="D3933" i="15"/>
  <c r="D3932" i="15"/>
  <c r="D3931" i="15"/>
  <c r="D3930" i="15"/>
  <c r="D3929" i="15"/>
  <c r="D3928" i="15"/>
  <c r="D3927" i="15"/>
  <c r="D3926" i="15"/>
  <c r="D3925" i="15"/>
  <c r="D3924" i="15"/>
  <c r="D3923" i="15"/>
  <c r="D3922" i="15"/>
  <c r="D3921" i="15"/>
  <c r="D3920" i="15"/>
  <c r="D3919" i="15"/>
  <c r="D3918" i="15"/>
  <c r="D3917" i="15"/>
  <c r="D3916" i="15"/>
  <c r="D3915" i="15"/>
  <c r="D3914" i="15"/>
  <c r="D3913" i="15"/>
  <c r="D3912" i="15"/>
  <c r="D3911" i="15"/>
  <c r="D3910" i="15"/>
  <c r="D3909" i="15"/>
  <c r="D3908" i="15"/>
  <c r="D3907" i="15"/>
  <c r="D3906" i="15"/>
  <c r="D3905" i="15"/>
  <c r="D3904" i="15"/>
  <c r="D3903" i="15"/>
  <c r="D3902" i="15"/>
  <c r="D3901" i="15"/>
  <c r="D3900" i="15"/>
  <c r="D3899" i="15"/>
  <c r="D3898" i="15"/>
  <c r="D3897" i="15"/>
  <c r="D3896" i="15"/>
  <c r="D3895" i="15"/>
  <c r="D3894" i="15"/>
  <c r="D3893" i="15"/>
  <c r="D3892" i="15"/>
  <c r="D3891" i="15"/>
  <c r="D3890" i="15"/>
  <c r="D3889" i="15"/>
  <c r="D3888" i="15"/>
  <c r="D3887" i="15"/>
  <c r="D3886" i="15"/>
  <c r="D3885" i="15"/>
  <c r="D3884" i="15"/>
  <c r="D3883" i="15"/>
  <c r="D3882" i="15"/>
  <c r="D3881" i="15"/>
  <c r="D3880" i="15"/>
  <c r="D3879" i="15"/>
  <c r="D3878" i="15"/>
  <c r="D3877" i="15"/>
  <c r="D3876" i="15"/>
  <c r="D3875" i="15"/>
  <c r="D3874" i="15"/>
  <c r="D3873" i="15"/>
  <c r="D3872" i="15"/>
  <c r="D3871" i="15"/>
  <c r="D3870" i="15"/>
  <c r="D3869" i="15"/>
  <c r="D3868" i="15"/>
  <c r="D3867" i="15"/>
  <c r="D3866" i="15"/>
  <c r="D3865" i="15"/>
  <c r="D3864" i="15"/>
  <c r="D3863" i="15"/>
  <c r="D3862" i="15"/>
  <c r="D3861" i="15"/>
  <c r="D3860" i="15"/>
  <c r="D3859" i="15"/>
  <c r="D3858" i="15"/>
  <c r="D3857" i="15"/>
  <c r="D3856" i="15"/>
  <c r="D3855" i="15"/>
  <c r="D3854" i="15"/>
  <c r="D3853" i="15"/>
  <c r="D3852" i="15"/>
  <c r="D3851" i="15"/>
  <c r="D3850" i="15"/>
  <c r="D3849" i="15"/>
  <c r="D3848" i="15"/>
  <c r="D3847" i="15"/>
  <c r="D3846" i="15"/>
  <c r="D3845" i="15"/>
  <c r="D3844" i="15"/>
  <c r="D3843" i="15"/>
  <c r="D3842" i="15"/>
  <c r="D3841" i="15"/>
  <c r="D3840" i="15"/>
  <c r="D3839" i="15"/>
  <c r="D3838" i="15"/>
  <c r="D3837" i="15"/>
  <c r="D3836" i="15"/>
  <c r="D3835" i="15"/>
  <c r="D3834" i="15"/>
  <c r="D3833" i="15"/>
  <c r="D3832" i="15"/>
  <c r="D3831" i="15"/>
  <c r="D3830" i="15"/>
  <c r="D3829" i="15"/>
  <c r="D3828" i="15"/>
  <c r="D3827" i="15"/>
  <c r="D3826" i="15"/>
  <c r="D3825" i="15"/>
  <c r="D3824" i="15"/>
  <c r="D3823" i="15"/>
  <c r="D3822" i="15"/>
  <c r="D3821" i="15"/>
  <c r="D3820" i="15"/>
  <c r="D3819" i="15"/>
  <c r="D3818" i="15"/>
  <c r="D3817" i="15"/>
  <c r="D3816" i="15"/>
  <c r="D3815" i="15"/>
  <c r="D3814" i="15"/>
  <c r="D3813" i="15"/>
  <c r="D3812" i="15"/>
  <c r="D3811" i="15"/>
  <c r="D3810" i="15"/>
  <c r="D3809" i="15"/>
  <c r="D3808" i="15"/>
  <c r="D3807" i="15"/>
  <c r="D3806" i="15"/>
  <c r="D3805" i="15"/>
  <c r="D3804" i="15"/>
  <c r="D3803" i="15"/>
  <c r="D3802" i="15"/>
  <c r="D3801" i="15"/>
  <c r="D3800" i="15"/>
  <c r="D3799" i="15"/>
  <c r="D3798" i="15"/>
  <c r="D3797" i="15"/>
  <c r="D3796" i="15"/>
  <c r="D3795" i="15"/>
  <c r="D3794" i="15"/>
  <c r="D3793" i="15"/>
  <c r="D3792" i="15"/>
  <c r="D3791" i="15"/>
  <c r="D3790" i="15"/>
  <c r="D3789" i="15"/>
  <c r="D3788" i="15"/>
  <c r="D3787" i="15"/>
  <c r="D3786" i="15"/>
  <c r="D3785" i="15"/>
  <c r="D3784" i="15"/>
  <c r="D3783" i="15"/>
  <c r="D3782" i="15"/>
  <c r="D3781" i="15"/>
  <c r="D3780" i="15"/>
  <c r="D3779" i="15"/>
  <c r="D3778" i="15"/>
  <c r="D3777" i="15"/>
  <c r="D3776" i="15"/>
  <c r="D3775" i="15"/>
  <c r="D3774" i="15"/>
  <c r="D3773" i="15"/>
  <c r="D3772" i="15"/>
  <c r="D3771" i="15"/>
  <c r="D3770" i="15"/>
  <c r="D3769" i="15"/>
  <c r="D3768" i="15"/>
  <c r="D3767" i="15"/>
  <c r="D3766" i="15"/>
  <c r="D3765" i="15"/>
  <c r="D3764" i="15"/>
  <c r="D3763" i="15"/>
  <c r="D3762" i="15"/>
  <c r="D3761" i="15"/>
  <c r="D3760" i="15"/>
  <c r="D3759" i="15"/>
  <c r="D3758" i="15"/>
  <c r="D3757" i="15"/>
  <c r="D3756" i="15"/>
  <c r="D3755" i="15"/>
  <c r="D3754" i="15"/>
  <c r="D3753" i="15"/>
  <c r="D3752" i="15"/>
  <c r="D3751" i="15"/>
  <c r="D3750" i="15"/>
  <c r="D3749" i="15"/>
  <c r="D3748" i="15"/>
  <c r="D3747" i="15"/>
  <c r="D3746" i="15"/>
  <c r="D3745" i="15"/>
  <c r="D3744" i="15"/>
  <c r="D3743" i="15"/>
  <c r="D3742" i="15"/>
  <c r="D3741" i="15"/>
  <c r="D3740" i="15"/>
  <c r="D3739" i="15"/>
  <c r="D3738" i="15"/>
  <c r="D3737" i="15"/>
  <c r="D3736" i="15"/>
  <c r="D3735" i="15"/>
  <c r="D3734" i="15"/>
  <c r="D3733" i="15"/>
  <c r="D3732" i="15"/>
  <c r="D3731" i="15"/>
  <c r="D3730" i="15"/>
  <c r="D3729" i="15"/>
  <c r="D3728" i="15"/>
  <c r="D3727" i="15"/>
  <c r="D3726" i="15"/>
  <c r="D3725" i="15"/>
  <c r="D3724" i="15"/>
  <c r="D3723" i="15"/>
  <c r="D3722" i="15"/>
  <c r="D3721" i="15"/>
  <c r="D3720" i="15"/>
  <c r="D3719" i="15"/>
  <c r="D3718" i="15"/>
  <c r="D3717" i="15"/>
  <c r="D3716" i="15"/>
  <c r="D3715" i="15"/>
  <c r="D3714" i="15"/>
  <c r="D3713" i="15"/>
  <c r="D3712" i="15"/>
  <c r="D3711" i="15"/>
  <c r="D3710" i="15"/>
  <c r="D3709" i="15"/>
  <c r="D3708" i="15"/>
  <c r="D3707" i="15"/>
  <c r="D3706" i="15"/>
  <c r="D3705" i="15"/>
  <c r="D3704" i="15"/>
  <c r="D3703" i="15"/>
  <c r="D3702" i="15"/>
  <c r="D3701" i="15"/>
  <c r="D3700" i="15"/>
  <c r="D3699" i="15"/>
  <c r="D3698" i="15"/>
  <c r="D3697" i="15"/>
  <c r="D3696" i="15"/>
  <c r="D3695" i="15"/>
  <c r="D3694" i="15"/>
  <c r="D3693" i="15"/>
  <c r="D3692" i="15"/>
  <c r="D3691" i="15"/>
  <c r="D3690" i="15"/>
  <c r="D3689" i="15"/>
  <c r="D3688" i="15"/>
  <c r="D3687" i="15"/>
  <c r="D3686" i="15"/>
  <c r="D3685" i="15"/>
  <c r="D3684" i="15"/>
  <c r="D3683" i="15"/>
  <c r="D3682" i="15"/>
  <c r="D3681" i="15"/>
  <c r="D3680" i="15"/>
  <c r="D3679" i="15"/>
  <c r="D3678" i="15"/>
  <c r="D3677" i="15"/>
  <c r="D3676" i="15"/>
  <c r="D3675" i="15"/>
  <c r="D3674" i="15"/>
  <c r="D3673" i="15"/>
  <c r="D3672" i="15"/>
  <c r="D3671" i="15"/>
  <c r="D3670" i="15"/>
  <c r="D3669" i="15"/>
  <c r="D3668" i="15"/>
  <c r="D3667" i="15"/>
  <c r="D3666" i="15"/>
  <c r="D3665" i="15"/>
  <c r="D3664" i="15"/>
  <c r="D3663" i="15"/>
  <c r="D3662" i="15"/>
  <c r="D3661" i="15"/>
  <c r="D3660" i="15"/>
  <c r="D3659" i="15"/>
  <c r="D3658" i="15"/>
  <c r="D3657" i="15"/>
  <c r="D3656" i="15"/>
  <c r="D3655" i="15"/>
  <c r="D3654" i="15"/>
  <c r="D3653" i="15"/>
  <c r="D3652" i="15"/>
  <c r="D3651" i="15"/>
  <c r="D3650" i="15"/>
  <c r="D3649" i="15"/>
  <c r="D3648" i="15"/>
  <c r="D3647" i="15"/>
  <c r="D3646" i="15"/>
  <c r="D3645" i="15"/>
  <c r="D3644" i="15"/>
  <c r="D3643" i="15"/>
  <c r="D3642" i="15"/>
  <c r="D3641" i="15"/>
  <c r="D3640" i="15"/>
  <c r="D3639" i="15"/>
  <c r="D3638" i="15"/>
  <c r="D3637" i="15"/>
  <c r="D3636" i="15"/>
  <c r="D3635" i="15"/>
  <c r="D3634" i="15"/>
  <c r="D3633" i="15"/>
  <c r="D3632" i="15"/>
  <c r="D3631" i="15"/>
  <c r="D3630" i="15"/>
  <c r="D3629" i="15"/>
  <c r="D3628" i="15"/>
  <c r="D3627" i="15"/>
  <c r="D3626" i="15"/>
  <c r="D3625" i="15"/>
  <c r="D3624" i="15"/>
  <c r="D3623" i="15"/>
  <c r="D3622" i="15"/>
  <c r="D3621" i="15"/>
  <c r="D3620" i="15"/>
  <c r="D3619" i="15"/>
  <c r="D3618" i="15"/>
  <c r="D3617" i="15"/>
  <c r="D3616" i="15"/>
  <c r="D3615" i="15"/>
  <c r="D3614" i="15"/>
  <c r="D3613" i="15"/>
  <c r="D3612" i="15"/>
  <c r="D3611" i="15"/>
  <c r="D3610" i="15"/>
  <c r="D3609" i="15"/>
  <c r="D3608" i="15"/>
  <c r="D3607" i="15"/>
  <c r="D3606" i="15"/>
  <c r="D3605" i="15"/>
  <c r="D3604" i="15"/>
  <c r="D3603" i="15"/>
  <c r="D3602" i="15"/>
  <c r="D3601" i="15"/>
  <c r="D3600" i="15"/>
  <c r="D3599" i="15"/>
  <c r="D3598" i="15"/>
  <c r="D3597" i="15"/>
  <c r="D3596" i="15"/>
  <c r="D3595" i="15"/>
  <c r="D3594" i="15"/>
  <c r="D3593" i="15"/>
  <c r="D3592" i="15"/>
  <c r="D3591" i="15"/>
  <c r="D3590" i="15"/>
  <c r="D3589" i="15"/>
  <c r="D3588" i="15"/>
  <c r="D3587" i="15"/>
  <c r="D3586" i="15"/>
  <c r="D3585" i="15"/>
  <c r="D3584" i="15"/>
  <c r="D3583" i="15"/>
  <c r="D3582" i="15"/>
  <c r="D3581" i="15"/>
  <c r="D3580" i="15"/>
  <c r="D3579" i="15"/>
  <c r="D3578" i="15"/>
  <c r="D3577" i="15"/>
  <c r="D3576" i="15"/>
  <c r="D3575" i="15"/>
  <c r="D3574" i="15"/>
  <c r="D3573" i="15"/>
  <c r="D3572" i="15"/>
  <c r="D3571" i="15"/>
  <c r="D3570" i="15"/>
  <c r="D3569" i="15"/>
  <c r="D3568" i="15"/>
  <c r="D3567" i="15"/>
  <c r="D3566" i="15"/>
  <c r="D3565" i="15"/>
  <c r="D3564" i="15"/>
  <c r="D3563" i="15"/>
  <c r="D3562" i="15"/>
  <c r="D3561" i="15"/>
  <c r="D3560" i="15"/>
  <c r="D3559" i="15"/>
  <c r="D3558" i="15"/>
  <c r="D3557" i="15"/>
  <c r="D3556" i="15"/>
  <c r="D3555" i="15"/>
  <c r="D3554" i="15"/>
  <c r="D3553" i="15"/>
  <c r="D3552" i="15"/>
  <c r="D3551" i="15"/>
  <c r="D3550" i="15"/>
  <c r="D3549" i="15"/>
  <c r="D3548" i="15"/>
  <c r="D3547" i="15"/>
  <c r="D3546" i="15"/>
  <c r="D3545" i="15"/>
  <c r="D3544" i="15"/>
  <c r="D3543" i="15"/>
  <c r="D3542" i="15"/>
  <c r="D3541" i="15"/>
  <c r="D3540" i="15"/>
  <c r="D3539" i="15"/>
  <c r="D3538" i="15"/>
  <c r="D3537" i="15"/>
  <c r="D3536" i="15"/>
  <c r="D3535" i="15"/>
  <c r="D3534" i="15"/>
  <c r="D3533" i="15"/>
  <c r="D3532" i="15"/>
  <c r="D3531" i="15"/>
  <c r="D3530" i="15"/>
  <c r="D3529" i="15"/>
  <c r="D3528" i="15"/>
  <c r="D3527" i="15"/>
  <c r="D3526" i="15"/>
  <c r="D3525" i="15"/>
  <c r="D3524" i="15"/>
  <c r="D3523" i="15"/>
  <c r="D3522" i="15"/>
  <c r="D3521" i="15"/>
  <c r="D3520" i="15"/>
  <c r="D3519" i="15"/>
  <c r="D3518" i="15"/>
  <c r="D3517" i="15"/>
  <c r="D3516" i="15"/>
  <c r="D3515" i="15"/>
  <c r="D3514" i="15"/>
  <c r="D3513" i="15"/>
  <c r="D3512" i="15"/>
  <c r="D3511" i="15"/>
  <c r="D3510" i="15"/>
  <c r="D3509" i="15"/>
  <c r="D3508" i="15"/>
  <c r="D3507" i="15"/>
  <c r="D3506" i="15"/>
  <c r="D3505" i="15"/>
  <c r="D3504" i="15"/>
  <c r="D3503" i="15"/>
  <c r="D3502" i="15"/>
  <c r="D3501" i="15"/>
  <c r="D3500" i="15"/>
  <c r="D3499" i="15"/>
  <c r="D3498" i="15"/>
  <c r="D3497" i="15"/>
  <c r="D3496" i="15"/>
  <c r="D3495" i="15"/>
  <c r="D3494" i="15"/>
  <c r="D3493" i="15"/>
  <c r="D3492" i="15"/>
  <c r="D3491" i="15"/>
  <c r="D3490" i="15"/>
  <c r="D3489" i="15"/>
  <c r="D3488" i="15"/>
  <c r="D3487" i="15"/>
  <c r="D3486" i="15"/>
  <c r="D3485" i="15"/>
  <c r="D3484" i="15"/>
  <c r="D3483" i="15"/>
  <c r="D3482" i="15"/>
  <c r="D3481" i="15"/>
  <c r="D3480" i="15"/>
  <c r="D3479" i="15"/>
  <c r="D3478" i="15"/>
  <c r="D3477" i="15"/>
  <c r="D3476" i="15"/>
  <c r="D3475" i="15"/>
  <c r="D3474" i="15"/>
  <c r="D3473" i="15"/>
  <c r="D3472" i="15"/>
  <c r="D3471" i="15"/>
  <c r="D3470" i="15"/>
  <c r="D3469" i="15"/>
  <c r="D3468" i="15"/>
  <c r="D3467" i="15"/>
  <c r="D3466" i="15"/>
  <c r="D3465" i="15"/>
  <c r="D3464" i="15"/>
  <c r="D3463" i="15"/>
  <c r="D3462" i="15"/>
  <c r="D3461" i="15"/>
  <c r="D3460" i="15"/>
  <c r="D3459" i="15"/>
  <c r="D3458" i="15"/>
  <c r="D3457" i="15"/>
  <c r="D3456" i="15"/>
  <c r="D3455" i="15"/>
  <c r="D3454" i="15"/>
  <c r="D3453" i="15"/>
  <c r="D3452" i="15"/>
  <c r="D3451" i="15"/>
  <c r="D3450" i="15"/>
  <c r="D3449" i="15"/>
  <c r="D3448" i="15"/>
  <c r="D3447" i="15"/>
  <c r="D3446" i="15"/>
  <c r="D3445" i="15"/>
  <c r="D3444" i="15"/>
  <c r="D3443" i="15"/>
  <c r="D3442" i="15"/>
  <c r="D3441" i="15"/>
  <c r="D3440" i="15"/>
  <c r="D3439" i="15"/>
  <c r="D3438" i="15"/>
  <c r="D3437" i="15"/>
  <c r="D3436" i="15"/>
  <c r="D3435" i="15"/>
  <c r="D3434" i="15"/>
  <c r="D3433" i="15"/>
  <c r="D3432" i="15"/>
  <c r="D3431" i="15"/>
  <c r="D3430" i="15"/>
  <c r="D3429" i="15"/>
  <c r="D3428" i="15"/>
  <c r="D3427" i="15"/>
  <c r="D3426" i="15"/>
  <c r="D3425" i="15"/>
  <c r="D3424" i="15"/>
  <c r="D3423" i="15"/>
  <c r="D3422" i="15"/>
  <c r="D3421" i="15"/>
  <c r="D3420" i="15"/>
  <c r="D3419" i="15"/>
  <c r="D3418" i="15"/>
  <c r="D3417" i="15"/>
  <c r="D3416" i="15"/>
  <c r="D3415" i="15"/>
  <c r="D3414" i="15"/>
  <c r="D3413" i="15"/>
  <c r="D3412" i="15"/>
  <c r="D3411" i="15"/>
  <c r="D3410" i="15"/>
  <c r="D3409" i="15"/>
  <c r="D3408" i="15"/>
  <c r="D3407" i="15"/>
  <c r="D3406" i="15"/>
  <c r="D3405" i="15"/>
  <c r="D3404" i="15"/>
  <c r="D3403" i="15"/>
  <c r="D3402" i="15"/>
  <c r="D3401" i="15"/>
  <c r="D3400" i="15"/>
  <c r="D3399" i="15"/>
  <c r="D3398" i="15"/>
  <c r="D3397" i="15"/>
  <c r="D3396" i="15"/>
  <c r="D3395" i="15"/>
  <c r="D3394" i="15"/>
  <c r="D3393" i="15"/>
  <c r="D3392" i="15"/>
  <c r="D3391" i="15"/>
  <c r="D3390" i="15"/>
  <c r="D3389" i="15"/>
  <c r="D3388" i="15"/>
  <c r="D3387" i="15"/>
  <c r="D3386" i="15"/>
  <c r="D3385" i="15"/>
  <c r="D3384" i="15"/>
  <c r="D3383" i="15"/>
  <c r="D3382" i="15"/>
  <c r="D3381" i="15"/>
  <c r="D3380" i="15"/>
  <c r="D3379" i="15"/>
  <c r="D3378" i="15"/>
  <c r="D3377" i="15"/>
  <c r="D3376" i="15"/>
  <c r="D3375" i="15"/>
  <c r="D3374" i="15"/>
  <c r="D3373" i="15"/>
  <c r="D3372" i="15"/>
  <c r="D3371" i="15"/>
  <c r="D3370" i="15"/>
  <c r="D3369" i="15"/>
  <c r="D3368" i="15"/>
  <c r="D3367" i="15"/>
  <c r="D3366" i="15"/>
  <c r="D3365" i="15"/>
  <c r="D3364" i="15"/>
  <c r="D3363" i="15"/>
  <c r="D3362" i="15"/>
  <c r="D3361" i="15"/>
  <c r="D3360" i="15"/>
  <c r="D3359" i="15"/>
  <c r="D3358" i="15"/>
  <c r="D3357" i="15"/>
  <c r="D3356" i="15"/>
  <c r="D3355" i="15"/>
  <c r="D3354" i="15"/>
  <c r="D3353" i="15"/>
  <c r="D3352" i="15"/>
  <c r="D3351" i="15"/>
  <c r="D3350" i="15"/>
  <c r="D3349" i="15"/>
  <c r="D3348" i="15"/>
  <c r="D3347" i="15"/>
  <c r="D3346" i="15"/>
  <c r="D3345" i="15"/>
  <c r="D3344" i="15"/>
  <c r="D3343" i="15"/>
  <c r="D3342" i="15"/>
  <c r="D3341" i="15"/>
  <c r="D3340" i="15"/>
  <c r="D3339" i="15"/>
  <c r="D3338" i="15"/>
  <c r="D3337" i="15"/>
  <c r="D3336" i="15"/>
  <c r="D3335" i="15"/>
  <c r="D3334" i="15"/>
  <c r="D3333" i="15"/>
  <c r="D3332" i="15"/>
  <c r="D3331" i="15"/>
  <c r="D3330" i="15"/>
  <c r="D3329" i="15"/>
  <c r="D3328" i="15"/>
  <c r="D3327" i="15"/>
  <c r="D3326" i="15"/>
  <c r="D3325" i="15"/>
  <c r="D3324" i="15"/>
  <c r="D3323" i="15"/>
  <c r="D3322" i="15"/>
  <c r="D3321" i="15"/>
  <c r="D3320" i="15"/>
  <c r="D3319" i="15"/>
  <c r="D3318" i="15"/>
  <c r="D3317" i="15"/>
  <c r="D3316" i="15"/>
  <c r="D3315" i="15"/>
  <c r="D3314" i="15"/>
  <c r="D3313" i="15"/>
  <c r="D3312" i="15"/>
  <c r="D3311" i="15"/>
  <c r="D3310" i="15"/>
  <c r="D3309" i="15"/>
  <c r="D3308" i="15"/>
  <c r="D3307" i="15"/>
  <c r="D3306" i="15"/>
  <c r="D3305" i="15"/>
  <c r="D3304" i="15"/>
  <c r="D3303" i="15"/>
  <c r="D3302" i="15"/>
  <c r="D3301" i="15"/>
  <c r="D3300" i="15"/>
  <c r="D3299" i="15"/>
  <c r="D3298" i="15"/>
  <c r="D3297" i="15"/>
  <c r="D3296" i="15"/>
  <c r="D3295" i="15"/>
  <c r="D3294" i="15"/>
  <c r="D3293" i="15"/>
  <c r="D3292" i="15"/>
  <c r="D3291" i="15"/>
  <c r="D3290" i="15"/>
  <c r="D3289" i="15"/>
  <c r="D3288" i="15"/>
  <c r="D3287" i="15"/>
  <c r="D3286" i="15"/>
  <c r="D3285" i="15"/>
  <c r="D3284" i="15"/>
  <c r="D3283" i="15"/>
  <c r="D3282" i="15"/>
  <c r="D3281" i="15"/>
  <c r="D3280" i="15"/>
  <c r="D3279" i="15"/>
  <c r="D3278" i="15"/>
  <c r="D3277" i="15"/>
  <c r="D3276" i="15"/>
  <c r="D3275" i="15"/>
  <c r="D3274" i="15"/>
  <c r="D3273" i="15"/>
  <c r="D3272" i="15"/>
  <c r="D3271" i="15"/>
  <c r="D3270" i="15"/>
  <c r="D3269" i="15"/>
  <c r="D3268" i="15"/>
  <c r="D3267" i="15"/>
  <c r="D3266" i="15"/>
  <c r="D3265" i="15"/>
  <c r="D3264" i="15"/>
  <c r="D3263" i="15"/>
  <c r="D3262" i="15"/>
  <c r="D3261" i="15"/>
  <c r="D3260" i="15"/>
  <c r="D3259" i="15"/>
  <c r="D3258" i="15"/>
  <c r="D3257" i="15"/>
  <c r="D3256" i="15"/>
  <c r="D3255" i="15"/>
  <c r="D3254" i="15"/>
  <c r="D3253" i="15"/>
  <c r="D3252" i="15"/>
  <c r="D3251" i="15"/>
  <c r="D3250" i="15"/>
  <c r="D3249" i="15"/>
  <c r="D3248" i="15"/>
  <c r="D3247" i="15"/>
  <c r="D3246" i="15"/>
  <c r="D3245" i="15"/>
  <c r="D3244" i="15"/>
  <c r="D3243" i="15"/>
  <c r="D3242" i="15"/>
  <c r="D3241" i="15"/>
  <c r="D3240" i="15"/>
  <c r="D3239" i="15"/>
  <c r="D3238" i="15"/>
  <c r="D3237" i="15"/>
  <c r="D3236" i="15"/>
  <c r="D3235" i="15"/>
  <c r="D3234" i="15"/>
  <c r="D3233" i="15"/>
  <c r="D3232" i="15"/>
  <c r="D3231" i="15"/>
  <c r="D3230" i="15"/>
  <c r="D3229" i="15"/>
  <c r="D3228" i="15"/>
  <c r="D3227" i="15"/>
  <c r="D3226" i="15"/>
  <c r="D3225" i="15"/>
  <c r="D3224" i="15"/>
  <c r="D3223" i="15"/>
  <c r="D3222" i="15"/>
  <c r="D3221" i="15"/>
  <c r="D3220" i="15"/>
  <c r="D3219" i="15"/>
  <c r="D3218" i="15"/>
  <c r="D3217" i="15"/>
  <c r="D3216" i="15"/>
  <c r="D3215" i="15"/>
  <c r="D3214" i="15"/>
  <c r="D3213" i="15"/>
  <c r="D3212" i="15"/>
  <c r="D3211" i="15"/>
  <c r="D3210" i="15"/>
  <c r="D3209" i="15"/>
  <c r="D3208" i="15"/>
  <c r="D3207" i="15"/>
  <c r="D3206" i="15"/>
  <c r="D3205" i="15"/>
  <c r="D3204" i="15"/>
  <c r="D3203" i="15"/>
  <c r="D3202" i="15"/>
  <c r="D3201" i="15"/>
  <c r="D3200" i="15"/>
  <c r="D3199" i="15"/>
  <c r="D3198" i="15"/>
  <c r="D3197" i="15"/>
  <c r="D3196" i="15"/>
  <c r="D3195" i="15"/>
  <c r="D3194" i="15"/>
  <c r="D3193" i="15"/>
  <c r="D3192" i="15"/>
  <c r="D3191" i="15"/>
  <c r="D3190" i="15"/>
  <c r="D3189" i="15"/>
  <c r="D3188" i="15"/>
  <c r="D3187" i="15"/>
  <c r="D3186" i="15"/>
  <c r="D3185" i="15"/>
  <c r="D3184" i="15"/>
  <c r="D3183" i="15"/>
  <c r="D3182" i="15"/>
  <c r="D3181" i="15"/>
  <c r="D3180" i="15"/>
  <c r="D3179" i="15"/>
  <c r="D3178" i="15"/>
  <c r="D3177" i="15"/>
  <c r="D3176" i="15"/>
  <c r="D3175" i="15"/>
  <c r="D3174" i="15"/>
  <c r="D3173" i="15"/>
  <c r="D3172" i="15"/>
  <c r="D3171" i="15"/>
  <c r="D3170" i="15"/>
  <c r="D3169" i="15"/>
  <c r="D3168" i="15"/>
  <c r="D3167" i="15"/>
  <c r="D3166" i="15"/>
  <c r="D3165" i="15"/>
  <c r="D3164" i="15"/>
  <c r="D3163" i="15"/>
  <c r="D3162" i="15"/>
  <c r="D3161" i="15"/>
  <c r="D3160" i="15"/>
  <c r="D3159" i="15"/>
  <c r="D3158" i="15"/>
  <c r="D3157" i="15"/>
  <c r="D3156" i="15"/>
  <c r="D3155" i="15"/>
  <c r="D3154" i="15"/>
  <c r="D3153" i="15"/>
  <c r="D3152" i="15"/>
  <c r="D3151" i="15"/>
  <c r="D3150" i="15"/>
  <c r="D3149" i="15"/>
  <c r="D3148" i="15"/>
  <c r="D3147" i="15"/>
  <c r="D3146" i="15"/>
  <c r="D3145" i="15"/>
  <c r="D3144" i="15"/>
  <c r="D3143" i="15"/>
  <c r="D3142" i="15"/>
  <c r="D3141" i="15"/>
  <c r="D3140" i="15"/>
  <c r="D3139" i="15"/>
  <c r="D3138" i="15"/>
  <c r="D3137" i="15"/>
  <c r="D3136" i="15"/>
  <c r="D3135" i="15"/>
  <c r="D3134" i="15"/>
  <c r="D3133" i="15"/>
  <c r="D3132" i="15"/>
  <c r="D3131" i="15"/>
  <c r="D3130" i="15"/>
  <c r="D3129" i="15"/>
  <c r="D3128" i="15"/>
  <c r="D3127" i="15"/>
  <c r="D3126" i="15"/>
  <c r="D3125" i="15"/>
  <c r="D3124" i="15"/>
  <c r="D3123" i="15"/>
  <c r="D3122" i="15"/>
  <c r="D3121" i="15"/>
  <c r="D3120" i="15"/>
  <c r="D3119" i="15"/>
  <c r="D3118" i="15"/>
  <c r="D3117" i="15"/>
  <c r="D3116" i="15"/>
  <c r="D3115" i="15"/>
  <c r="D3114" i="15"/>
  <c r="D3113" i="15"/>
  <c r="D3112" i="15"/>
  <c r="D3111" i="15"/>
  <c r="D3110" i="15"/>
  <c r="D3109" i="15"/>
  <c r="D3108" i="15"/>
  <c r="D3107" i="15"/>
  <c r="D3106" i="15"/>
  <c r="D3105" i="15"/>
  <c r="D3104" i="15"/>
  <c r="D3103" i="15"/>
  <c r="D3102" i="15"/>
  <c r="D3101" i="15"/>
  <c r="D3100" i="15"/>
  <c r="D3099" i="15"/>
  <c r="D3098" i="15"/>
  <c r="D3097" i="15"/>
  <c r="D3096" i="15"/>
  <c r="D3095" i="15"/>
  <c r="D3094" i="15"/>
  <c r="D3093" i="15"/>
  <c r="D3092" i="15"/>
  <c r="D3091" i="15"/>
  <c r="D3090" i="15"/>
  <c r="D3089" i="15"/>
  <c r="D3088" i="15"/>
  <c r="D3087" i="15"/>
  <c r="D3086" i="15"/>
  <c r="D3085" i="15"/>
  <c r="D3084" i="15"/>
  <c r="D3083" i="15"/>
  <c r="D3082" i="15"/>
  <c r="D3081" i="15"/>
  <c r="D3080" i="15"/>
  <c r="D3079" i="15"/>
  <c r="D3078" i="15"/>
  <c r="D3077" i="15"/>
  <c r="D3076" i="15"/>
  <c r="D3075" i="15"/>
  <c r="D3074" i="15"/>
  <c r="D3073" i="15"/>
  <c r="D3072" i="15"/>
  <c r="D3071" i="15"/>
  <c r="D3070" i="15"/>
  <c r="D3069" i="15"/>
  <c r="D3068" i="15"/>
  <c r="D3067" i="15"/>
  <c r="D3066" i="15"/>
  <c r="D3065" i="15"/>
  <c r="D3064" i="15"/>
  <c r="D3063" i="15"/>
  <c r="D3062" i="15"/>
  <c r="D3061" i="15"/>
  <c r="D3060" i="15"/>
  <c r="D3059" i="15"/>
  <c r="D3058" i="15"/>
  <c r="D3057" i="15"/>
  <c r="D3056" i="15"/>
  <c r="D3055" i="15"/>
  <c r="D3054" i="15"/>
  <c r="D3053" i="15"/>
  <c r="D3052" i="15"/>
  <c r="D3051" i="15"/>
  <c r="D3050" i="15"/>
  <c r="D3049" i="15"/>
  <c r="D3048" i="15"/>
  <c r="D3047" i="15"/>
  <c r="D3046" i="15"/>
  <c r="D3045" i="15"/>
  <c r="D3044" i="15"/>
  <c r="D3043" i="15"/>
  <c r="D3042" i="15"/>
  <c r="D3041" i="15"/>
  <c r="D3040" i="15"/>
  <c r="D3039" i="15"/>
  <c r="D3038" i="15"/>
  <c r="D3037" i="15"/>
  <c r="D3036" i="15"/>
  <c r="D3035" i="15"/>
  <c r="D3034" i="15"/>
  <c r="D3033" i="15"/>
  <c r="D3032" i="15"/>
  <c r="D3031" i="15"/>
  <c r="D3030" i="15"/>
  <c r="D3029" i="15"/>
  <c r="D3028" i="15"/>
  <c r="D3027" i="15"/>
  <c r="D3026" i="15"/>
  <c r="D3025" i="15"/>
  <c r="D3024" i="15"/>
  <c r="D3023" i="15"/>
  <c r="D3022" i="15"/>
  <c r="D3021" i="15"/>
  <c r="D3020" i="15"/>
  <c r="D3019" i="15"/>
  <c r="D3018" i="15"/>
  <c r="D3017" i="15"/>
  <c r="D3016" i="15"/>
  <c r="D3015" i="15"/>
  <c r="D3014" i="15"/>
  <c r="D3013" i="15"/>
  <c r="D3012" i="15"/>
  <c r="D3011" i="15"/>
  <c r="D3010" i="15"/>
  <c r="D3009" i="15"/>
  <c r="D3008" i="15"/>
  <c r="D3007" i="15"/>
  <c r="D3006" i="15"/>
  <c r="D3005" i="15"/>
  <c r="D3004" i="15"/>
  <c r="D3003" i="15"/>
  <c r="D3002" i="15"/>
  <c r="D3001" i="15"/>
  <c r="D3000" i="15"/>
  <c r="D2999" i="15"/>
  <c r="D2998" i="15"/>
  <c r="D2997" i="15"/>
  <c r="D2996" i="15"/>
  <c r="D2995" i="15"/>
  <c r="D2994" i="15"/>
  <c r="D2993" i="15"/>
  <c r="D2992" i="15"/>
  <c r="D2991" i="15"/>
  <c r="D2990" i="15"/>
  <c r="D2989" i="15"/>
  <c r="D2988" i="15"/>
  <c r="D2987" i="15"/>
  <c r="D2986" i="15"/>
  <c r="D2985" i="15"/>
  <c r="D2984" i="15"/>
  <c r="D2983" i="15"/>
  <c r="D2982" i="15"/>
  <c r="D2981" i="15"/>
  <c r="D2980" i="15"/>
  <c r="D2979" i="15"/>
  <c r="D2978" i="15"/>
  <c r="D2977" i="15"/>
  <c r="D2976" i="15"/>
  <c r="D2975" i="15"/>
  <c r="D2974" i="15"/>
  <c r="D2973" i="15"/>
  <c r="D2972" i="15"/>
  <c r="D2971" i="15"/>
  <c r="D2970" i="15"/>
  <c r="D2969" i="15"/>
  <c r="D2968" i="15"/>
  <c r="D2967" i="15"/>
  <c r="D2966" i="15"/>
  <c r="D2965" i="15"/>
  <c r="D2964" i="15"/>
  <c r="D2963" i="15"/>
  <c r="D2962" i="15"/>
  <c r="D2961" i="15"/>
  <c r="D2960" i="15"/>
  <c r="D2959" i="15"/>
  <c r="D2958" i="15"/>
  <c r="D2957" i="15"/>
  <c r="D2956" i="15"/>
  <c r="D2955" i="15"/>
  <c r="D2954" i="15"/>
  <c r="D2953" i="15"/>
  <c r="D2952" i="15"/>
  <c r="D2951" i="15"/>
  <c r="D2950" i="15"/>
  <c r="D2949" i="15"/>
  <c r="D2948" i="15"/>
  <c r="D2947" i="15"/>
  <c r="D2946" i="15"/>
  <c r="D2945" i="15"/>
  <c r="D2944" i="15"/>
  <c r="D2943" i="15"/>
  <c r="D2942" i="15"/>
  <c r="D2941" i="15"/>
  <c r="D2940" i="15"/>
  <c r="D2939" i="15"/>
  <c r="D2938" i="15"/>
  <c r="D2937" i="15"/>
  <c r="D2936" i="15"/>
  <c r="D2935" i="15"/>
  <c r="D2934" i="15"/>
  <c r="D2933" i="15"/>
  <c r="D2932" i="15"/>
  <c r="D2931" i="15"/>
  <c r="D2930" i="15"/>
  <c r="D2929" i="15"/>
  <c r="D2928" i="15"/>
  <c r="D2927" i="15"/>
  <c r="D2926" i="15"/>
  <c r="D2925" i="15"/>
  <c r="D2924" i="15"/>
  <c r="D2923" i="15"/>
  <c r="D2922" i="15"/>
  <c r="D2921" i="15"/>
  <c r="D2920" i="15"/>
  <c r="D2919" i="15"/>
  <c r="D2918" i="15"/>
  <c r="D2917" i="15"/>
  <c r="D2916" i="15"/>
  <c r="D2915" i="15"/>
  <c r="D2914" i="15"/>
  <c r="D2913" i="15"/>
  <c r="D2912" i="15"/>
  <c r="D2911" i="15"/>
  <c r="D2910" i="15"/>
  <c r="D2909" i="15"/>
  <c r="D2908" i="15"/>
  <c r="D2907" i="15"/>
  <c r="D2906" i="15"/>
  <c r="D2905" i="15"/>
  <c r="D2904" i="15"/>
  <c r="D2903" i="15"/>
  <c r="D2902" i="15"/>
  <c r="D2901" i="15"/>
  <c r="D2900" i="15"/>
  <c r="D2899" i="15"/>
  <c r="D2898" i="15"/>
  <c r="D2897" i="15"/>
  <c r="D2896" i="15"/>
  <c r="D2895" i="15"/>
  <c r="D2894" i="15"/>
  <c r="D2893" i="15"/>
  <c r="D2892" i="15"/>
  <c r="D2891" i="15"/>
  <c r="D2890" i="15"/>
  <c r="D2889" i="15"/>
  <c r="D2888" i="15"/>
  <c r="D2887" i="15"/>
  <c r="D2886" i="15"/>
  <c r="D2885" i="15"/>
  <c r="D2884" i="15"/>
  <c r="D2883" i="15"/>
  <c r="D2882" i="15"/>
  <c r="D2881" i="15"/>
  <c r="D2880" i="15"/>
  <c r="D2879" i="15"/>
  <c r="D2878" i="15"/>
  <c r="D2877" i="15"/>
  <c r="D2876" i="15"/>
  <c r="D2875" i="15"/>
  <c r="D2874" i="15"/>
  <c r="D2873" i="15"/>
  <c r="D2872" i="15"/>
  <c r="D2871" i="15"/>
  <c r="D2870" i="15"/>
  <c r="D2869" i="15"/>
  <c r="D2868" i="15"/>
  <c r="D2867" i="15"/>
  <c r="D2866" i="15"/>
  <c r="D2865" i="15"/>
  <c r="D2864" i="15"/>
  <c r="D2863" i="15"/>
  <c r="D2862" i="15"/>
  <c r="D2861" i="15"/>
  <c r="D2860" i="15"/>
  <c r="D2859" i="15"/>
  <c r="D2858" i="15"/>
  <c r="D2857" i="15"/>
  <c r="D2856" i="15"/>
  <c r="D2855" i="15"/>
  <c r="D2854" i="15"/>
  <c r="D2853" i="15"/>
  <c r="D2852" i="15"/>
  <c r="D2851" i="15"/>
  <c r="D2850" i="15"/>
  <c r="D2849" i="15"/>
  <c r="D2848" i="15"/>
  <c r="D2847" i="15"/>
  <c r="D2846" i="15"/>
  <c r="D2845" i="15"/>
  <c r="D2844" i="15"/>
  <c r="D2843" i="15"/>
  <c r="D2842" i="15"/>
  <c r="D2841" i="15"/>
  <c r="D2840" i="15"/>
  <c r="D2839" i="15"/>
  <c r="D2838" i="15"/>
  <c r="D2837" i="15"/>
  <c r="D2836" i="15"/>
  <c r="D2835" i="15"/>
  <c r="D2834" i="15"/>
  <c r="D2833" i="15"/>
  <c r="D2832" i="15"/>
  <c r="D2831" i="15"/>
  <c r="D2830" i="15"/>
  <c r="D2829" i="15"/>
  <c r="D2828" i="15"/>
  <c r="D2827" i="15"/>
  <c r="D2826" i="15"/>
  <c r="D2825" i="15"/>
  <c r="D2824" i="15"/>
  <c r="D2823" i="15"/>
  <c r="D2822" i="15"/>
  <c r="D2821" i="15"/>
  <c r="D2820" i="15"/>
  <c r="D2819" i="15"/>
  <c r="D2818" i="15"/>
  <c r="D2817" i="15"/>
  <c r="D2816" i="15"/>
  <c r="D2815" i="15"/>
  <c r="D2814" i="15"/>
  <c r="D2813" i="15"/>
  <c r="D2812" i="15"/>
  <c r="D2811" i="15"/>
  <c r="D2810" i="15"/>
  <c r="D2809" i="15"/>
  <c r="D2808" i="15"/>
  <c r="D2807" i="15"/>
  <c r="D2806" i="15"/>
  <c r="D2805" i="15"/>
  <c r="D2804" i="15"/>
  <c r="D2803" i="15"/>
  <c r="D2802" i="15"/>
  <c r="D2801" i="15"/>
  <c r="D2800" i="15"/>
  <c r="D2799" i="15"/>
  <c r="D2798" i="15"/>
  <c r="D2797" i="15"/>
  <c r="D2796" i="15"/>
  <c r="D2795" i="15"/>
  <c r="D2794" i="15"/>
  <c r="D2793" i="15"/>
  <c r="D2792" i="15"/>
  <c r="D2791" i="15"/>
  <c r="D2790" i="15"/>
  <c r="D2789" i="15"/>
  <c r="D2788" i="15"/>
  <c r="D2787" i="15"/>
  <c r="D2786" i="15"/>
  <c r="D2785" i="15"/>
  <c r="D2784" i="15"/>
  <c r="D2783" i="15"/>
  <c r="D2782" i="15"/>
  <c r="D2781" i="15"/>
  <c r="D2780" i="15"/>
  <c r="D2779" i="15"/>
  <c r="D2778" i="15"/>
  <c r="D2777" i="15"/>
  <c r="D2776" i="15"/>
  <c r="D2775" i="15"/>
  <c r="D2774" i="15"/>
  <c r="D2773" i="15"/>
  <c r="D2772" i="15"/>
  <c r="D2771" i="15"/>
  <c r="D2770" i="15"/>
  <c r="D2769" i="15"/>
  <c r="D2768" i="15"/>
  <c r="D2767" i="15"/>
  <c r="D2766" i="15"/>
  <c r="D2765" i="15"/>
  <c r="D2764" i="15"/>
  <c r="D2763" i="15"/>
  <c r="D2762" i="15"/>
  <c r="D2761" i="15"/>
  <c r="D2760" i="15"/>
  <c r="D2759" i="15"/>
  <c r="D2758" i="15"/>
  <c r="D2757" i="15"/>
  <c r="D2756" i="15"/>
  <c r="D2755" i="15"/>
  <c r="D2754" i="15"/>
  <c r="D2753" i="15"/>
  <c r="D2752" i="15"/>
  <c r="D2751" i="15"/>
  <c r="D2750" i="15"/>
  <c r="D2749" i="15"/>
  <c r="D2748" i="15"/>
  <c r="D2747" i="15"/>
  <c r="D2746" i="15"/>
  <c r="D2745" i="15"/>
  <c r="D2744" i="15"/>
  <c r="D2743" i="15"/>
  <c r="D2742" i="15"/>
  <c r="D2741" i="15"/>
  <c r="D2740" i="15"/>
  <c r="D2739" i="15"/>
  <c r="D2738" i="15"/>
  <c r="D2737" i="15"/>
  <c r="D2736" i="15"/>
  <c r="D2735" i="15"/>
  <c r="D2734" i="15"/>
  <c r="D2733" i="15"/>
  <c r="D2732" i="15"/>
  <c r="D2731" i="15"/>
  <c r="D2730" i="15"/>
  <c r="D2729" i="15"/>
  <c r="D2728" i="15"/>
  <c r="D2727" i="15"/>
  <c r="D2726" i="15"/>
  <c r="D2725" i="15"/>
  <c r="D2724" i="15"/>
  <c r="D2723" i="15"/>
  <c r="D2722" i="15"/>
  <c r="D2721" i="15"/>
  <c r="D2720" i="15"/>
  <c r="D2719" i="15"/>
  <c r="D2718" i="15"/>
  <c r="D2717" i="15"/>
  <c r="D2716" i="15"/>
  <c r="D2715" i="15"/>
  <c r="D2714" i="15"/>
  <c r="D2713" i="15"/>
  <c r="D2712" i="15"/>
  <c r="D2711" i="15"/>
  <c r="D2710" i="15"/>
  <c r="D2709" i="15"/>
  <c r="D2708" i="15"/>
  <c r="D2707" i="15"/>
  <c r="D2706" i="15"/>
  <c r="D2705" i="15"/>
  <c r="D2704" i="15"/>
  <c r="D2703" i="15"/>
  <c r="D2702" i="15"/>
  <c r="D2701" i="15"/>
  <c r="D2700" i="15"/>
  <c r="D2699" i="15"/>
  <c r="D2698" i="15"/>
  <c r="D2697" i="15"/>
  <c r="D2696" i="15"/>
  <c r="D2695" i="15"/>
  <c r="D2694" i="15"/>
  <c r="D2693" i="15"/>
  <c r="D2692" i="15"/>
  <c r="D2691" i="15"/>
  <c r="D2690" i="15"/>
  <c r="D2689" i="15"/>
  <c r="D2688" i="15"/>
  <c r="D2687" i="15"/>
  <c r="D2686" i="15"/>
  <c r="D2685" i="15"/>
  <c r="D2684" i="15"/>
  <c r="D2683" i="15"/>
  <c r="D2682" i="15"/>
  <c r="D2681" i="15"/>
  <c r="D2680" i="15"/>
  <c r="D2679" i="15"/>
  <c r="D2678" i="15"/>
  <c r="D2677" i="15"/>
  <c r="D2676" i="15"/>
  <c r="D2675" i="15"/>
  <c r="D2674" i="15"/>
  <c r="D2673" i="15"/>
  <c r="D2672" i="15"/>
  <c r="D2671" i="15"/>
  <c r="D2670" i="15"/>
  <c r="D2669" i="15"/>
  <c r="D2668" i="15"/>
  <c r="D2667" i="15"/>
  <c r="D2666" i="15"/>
  <c r="D2665" i="15"/>
  <c r="D2664" i="15"/>
  <c r="D2663" i="15"/>
  <c r="D2662" i="15"/>
  <c r="D2661" i="15"/>
  <c r="D2660" i="15"/>
  <c r="D2659" i="15"/>
  <c r="D2658" i="15"/>
  <c r="D2657" i="15"/>
  <c r="D2656" i="15"/>
  <c r="D2655" i="15"/>
  <c r="D2654" i="15"/>
  <c r="D2653" i="15"/>
  <c r="D2652" i="15"/>
  <c r="D2651" i="15"/>
  <c r="D2650" i="15"/>
  <c r="D2649" i="15"/>
  <c r="D2648" i="15"/>
  <c r="D2647" i="15"/>
  <c r="D2646" i="15"/>
  <c r="D2645" i="15"/>
  <c r="D2644" i="15"/>
  <c r="D2643" i="15"/>
  <c r="D2642" i="15"/>
  <c r="D2641" i="15"/>
  <c r="D2640" i="15"/>
  <c r="D2639" i="15"/>
  <c r="D2638" i="15"/>
  <c r="D2637" i="15"/>
  <c r="D2636" i="15"/>
  <c r="D2635" i="15"/>
  <c r="D2634" i="15"/>
  <c r="D2633" i="15"/>
  <c r="D2632" i="15"/>
  <c r="D2631" i="15"/>
  <c r="D2630" i="15"/>
  <c r="D2629" i="15"/>
  <c r="D2628" i="15"/>
  <c r="D2627" i="15"/>
  <c r="D2626" i="15"/>
  <c r="D2625" i="15"/>
  <c r="D2624" i="15"/>
  <c r="D2623" i="15"/>
  <c r="D2622" i="15"/>
  <c r="D2621" i="15"/>
  <c r="D2620" i="15"/>
  <c r="D2619" i="15"/>
  <c r="D2618" i="15"/>
  <c r="D2617" i="15"/>
  <c r="D2616" i="15"/>
  <c r="D2615" i="15"/>
  <c r="D2614" i="15"/>
  <c r="D2613" i="15"/>
  <c r="D2612" i="15"/>
  <c r="D2611" i="15"/>
  <c r="D2610" i="15"/>
  <c r="D2609" i="15"/>
  <c r="D2608" i="15"/>
  <c r="D2607" i="15"/>
  <c r="D2606" i="15"/>
  <c r="D2605" i="15"/>
  <c r="D2604" i="15"/>
  <c r="D2603" i="15"/>
  <c r="D2602" i="15"/>
  <c r="D2601" i="15"/>
  <c r="D2600" i="15"/>
  <c r="D2599" i="15"/>
  <c r="D2598" i="15"/>
  <c r="D2597" i="15"/>
  <c r="D2596" i="15"/>
  <c r="D2595" i="15"/>
  <c r="D2594" i="15"/>
  <c r="D2593" i="15"/>
  <c r="D2592" i="15"/>
  <c r="D2591" i="15"/>
  <c r="D2590" i="15"/>
  <c r="D2589" i="15"/>
  <c r="D2588" i="15"/>
  <c r="D2587" i="15"/>
  <c r="D2586" i="15"/>
  <c r="D2585" i="15"/>
  <c r="D2584" i="15"/>
  <c r="D2583" i="15"/>
  <c r="D2582" i="15"/>
  <c r="D2581" i="15"/>
  <c r="D2580" i="15"/>
  <c r="D2579" i="15"/>
  <c r="D2578" i="15"/>
  <c r="D2577" i="15"/>
  <c r="D2576" i="15"/>
  <c r="D2575" i="15"/>
  <c r="D2574" i="15"/>
  <c r="D2573" i="15"/>
  <c r="D2572" i="15"/>
  <c r="D2571" i="15"/>
  <c r="D2570" i="15"/>
  <c r="D2569" i="15"/>
  <c r="D2568" i="15"/>
  <c r="D2567" i="15"/>
  <c r="D2566" i="15"/>
  <c r="D2565" i="15"/>
  <c r="D2564" i="15"/>
  <c r="D2563" i="15"/>
  <c r="D2562" i="15"/>
  <c r="D2561" i="15"/>
  <c r="D2560" i="15"/>
  <c r="D2559" i="15"/>
  <c r="D2558" i="15"/>
  <c r="D2557" i="15"/>
  <c r="D2556" i="15"/>
  <c r="D2555" i="15"/>
  <c r="D2554" i="15"/>
  <c r="D2553" i="15"/>
  <c r="D2552" i="15"/>
  <c r="D2551" i="15"/>
  <c r="D2550" i="15"/>
  <c r="D2549" i="15"/>
  <c r="D2548" i="15"/>
  <c r="D2547" i="15"/>
  <c r="D2546" i="15"/>
  <c r="D2545" i="15"/>
  <c r="D2544" i="15"/>
  <c r="D2543" i="15"/>
  <c r="D2542" i="15"/>
  <c r="D2541" i="15"/>
  <c r="D2540" i="15"/>
  <c r="D2539" i="15"/>
  <c r="D2538" i="15"/>
  <c r="D2537" i="15"/>
  <c r="D2536" i="15"/>
  <c r="D2535" i="15"/>
  <c r="D2534" i="15"/>
  <c r="D2533" i="15"/>
  <c r="D2532" i="15"/>
  <c r="D2531" i="15"/>
  <c r="D2530" i="15"/>
  <c r="D2529" i="15"/>
  <c r="D2528" i="15"/>
  <c r="D2527" i="15"/>
  <c r="D2526" i="15"/>
  <c r="D2525" i="15"/>
  <c r="D2524" i="15"/>
  <c r="D2523" i="15"/>
  <c r="D2522" i="15"/>
  <c r="D2521" i="15"/>
  <c r="D2520" i="15"/>
  <c r="D2519" i="15"/>
  <c r="D2518" i="15"/>
  <c r="D2517" i="15"/>
  <c r="D2516" i="15"/>
  <c r="D2515" i="15"/>
  <c r="D2514" i="15"/>
  <c r="D2513" i="15"/>
  <c r="D2512" i="15"/>
  <c r="D2511" i="15"/>
  <c r="D2510" i="15"/>
  <c r="D2509" i="15"/>
  <c r="D2508" i="15"/>
  <c r="D2507" i="15"/>
  <c r="D2506" i="15"/>
  <c r="D2505" i="15"/>
  <c r="D2504" i="15"/>
  <c r="D2503" i="15"/>
  <c r="D2502" i="15"/>
  <c r="D2501" i="15"/>
  <c r="D2500" i="15"/>
  <c r="D2499" i="15"/>
  <c r="D2498" i="15"/>
  <c r="D2497" i="15"/>
  <c r="D2496" i="15"/>
  <c r="D2495" i="15"/>
  <c r="D2494" i="15"/>
  <c r="D2493" i="15"/>
  <c r="D2492" i="15"/>
  <c r="D2491" i="15"/>
  <c r="D2490" i="15"/>
  <c r="D2489" i="15"/>
  <c r="D2488" i="15"/>
  <c r="D2487" i="15"/>
  <c r="D2486" i="15"/>
  <c r="D2485" i="15"/>
  <c r="D2484" i="15"/>
  <c r="D2483" i="15"/>
  <c r="D2482" i="15"/>
  <c r="D2481" i="15"/>
  <c r="D2480" i="15"/>
  <c r="D2479" i="15"/>
  <c r="D2478" i="15"/>
  <c r="D2477" i="15"/>
  <c r="D2476" i="15"/>
  <c r="D2475" i="15"/>
  <c r="D2474" i="15"/>
  <c r="D2473" i="15"/>
  <c r="D2472" i="15"/>
  <c r="D2471" i="15"/>
  <c r="D2470" i="15"/>
  <c r="D2469" i="15"/>
  <c r="D2468" i="15"/>
  <c r="D2467" i="15"/>
  <c r="D2466" i="15"/>
  <c r="D2465" i="15"/>
  <c r="D2464" i="15"/>
  <c r="D2463" i="15"/>
  <c r="D2462" i="15"/>
  <c r="D2461" i="15"/>
  <c r="D2460" i="15"/>
  <c r="D2459" i="15"/>
  <c r="D2458" i="15"/>
  <c r="D2457" i="15"/>
  <c r="D2456" i="15"/>
  <c r="D2455" i="15"/>
  <c r="D2454" i="15"/>
  <c r="D2453" i="15"/>
  <c r="D2452" i="15"/>
  <c r="D2451" i="15"/>
  <c r="D2450" i="15"/>
  <c r="D2449" i="15"/>
  <c r="D2448" i="15"/>
  <c r="D2447" i="15"/>
  <c r="D2446" i="15"/>
  <c r="D2445" i="15"/>
  <c r="D2444" i="15"/>
  <c r="D2443" i="15"/>
  <c r="D2442" i="15"/>
  <c r="D2441" i="15"/>
  <c r="D2440" i="15"/>
  <c r="D2439" i="15"/>
  <c r="D2438" i="15"/>
  <c r="D2437" i="15"/>
  <c r="D2436" i="15"/>
  <c r="D2435" i="15"/>
  <c r="D2434" i="15"/>
  <c r="D2433" i="15"/>
  <c r="D2432" i="15"/>
  <c r="D2431" i="15"/>
  <c r="D2430" i="15"/>
  <c r="D2429" i="15"/>
  <c r="D2428" i="15"/>
  <c r="D2427" i="15"/>
  <c r="D2426" i="15"/>
  <c r="D2425" i="15"/>
  <c r="D2424" i="15"/>
  <c r="D2423" i="15"/>
  <c r="D2422" i="15"/>
  <c r="D2421" i="15"/>
  <c r="D2420" i="15"/>
  <c r="D2419" i="15"/>
  <c r="D2418" i="15"/>
  <c r="D2417" i="15"/>
  <c r="D2416" i="15"/>
  <c r="D2415" i="15"/>
  <c r="D2414" i="15"/>
  <c r="D2413" i="15"/>
  <c r="D2412" i="15"/>
  <c r="D2411" i="15"/>
  <c r="D2410" i="15"/>
  <c r="D2409" i="15"/>
  <c r="D2408" i="15"/>
  <c r="D2407" i="15"/>
  <c r="D2406" i="15"/>
  <c r="D2405" i="15"/>
  <c r="D2404" i="15"/>
  <c r="D2403" i="15"/>
  <c r="D2402" i="15"/>
  <c r="D2401" i="15"/>
  <c r="D2400" i="15"/>
  <c r="D2399" i="15"/>
  <c r="D2398" i="15"/>
  <c r="D2397" i="15"/>
  <c r="D2396" i="15"/>
  <c r="D2395" i="15"/>
  <c r="D2394" i="15"/>
  <c r="D2393" i="15"/>
  <c r="D2392" i="15"/>
  <c r="D2391" i="15"/>
  <c r="D2390" i="15"/>
  <c r="D2389" i="15"/>
  <c r="D2388" i="15"/>
  <c r="D2387" i="15"/>
  <c r="D2386" i="15"/>
  <c r="D2385" i="15"/>
  <c r="D2384" i="15"/>
  <c r="D2383" i="15"/>
  <c r="D2382" i="15"/>
  <c r="D2381" i="15"/>
  <c r="D2380" i="15"/>
  <c r="D2379" i="15"/>
  <c r="D2378" i="15"/>
  <c r="D2377" i="15"/>
  <c r="D2376" i="15"/>
  <c r="D2375" i="15"/>
  <c r="D2374" i="15"/>
  <c r="D2373" i="15"/>
  <c r="D2372" i="15"/>
  <c r="D2371" i="15"/>
  <c r="D2370" i="15"/>
  <c r="D2369" i="15"/>
  <c r="D2368" i="15"/>
  <c r="D2367" i="15"/>
  <c r="D2366" i="15"/>
  <c r="D2365" i="15"/>
  <c r="D2364" i="15"/>
  <c r="D2363" i="15"/>
  <c r="D2362" i="15"/>
  <c r="D2361" i="15"/>
  <c r="D2360" i="15"/>
  <c r="D2359" i="15"/>
  <c r="D2358" i="15"/>
  <c r="D2357" i="15"/>
  <c r="D2356" i="15"/>
  <c r="D2355" i="15"/>
  <c r="D2354" i="15"/>
  <c r="D2353" i="15"/>
  <c r="D2352" i="15"/>
  <c r="D2351" i="15"/>
  <c r="D2350" i="15"/>
  <c r="D2349" i="15"/>
  <c r="D2348" i="15"/>
  <c r="D2347" i="15"/>
  <c r="D2346" i="15"/>
  <c r="D2345" i="15"/>
  <c r="D2344" i="15"/>
  <c r="D2343" i="15"/>
  <c r="D2342" i="15"/>
  <c r="D2341" i="15"/>
  <c r="D2340" i="15"/>
  <c r="D2339" i="15"/>
  <c r="D2338" i="15"/>
  <c r="D2337" i="15"/>
  <c r="D2336" i="15"/>
  <c r="D2335" i="15"/>
  <c r="D2334" i="15"/>
  <c r="D2333" i="15"/>
  <c r="D2332" i="15"/>
  <c r="D2331" i="15"/>
  <c r="D2330" i="15"/>
  <c r="D2329" i="15"/>
  <c r="D2328" i="15"/>
  <c r="D2327" i="15"/>
  <c r="D2326" i="15"/>
  <c r="D2325" i="15"/>
  <c r="D2324" i="15"/>
  <c r="D2323" i="15"/>
  <c r="D2322" i="15"/>
  <c r="D2321" i="15"/>
  <c r="D2320" i="15"/>
  <c r="D2319" i="15"/>
  <c r="D2318" i="15"/>
  <c r="D2317" i="15"/>
  <c r="D2316" i="15"/>
  <c r="D2315" i="15"/>
  <c r="D2314" i="15"/>
  <c r="D2313" i="15"/>
  <c r="D2312" i="15"/>
  <c r="D2311" i="15"/>
  <c r="D2310" i="15"/>
  <c r="D2309" i="15"/>
  <c r="D2308" i="15"/>
  <c r="D2307" i="15"/>
  <c r="D2306" i="15"/>
  <c r="D2305" i="15"/>
  <c r="D2304" i="15"/>
  <c r="D2303" i="15"/>
  <c r="D2302" i="15"/>
  <c r="D2301" i="15"/>
  <c r="D2300" i="15"/>
  <c r="D2299" i="15"/>
  <c r="D2298" i="15"/>
  <c r="D2297" i="15"/>
  <c r="D2296" i="15"/>
  <c r="D2295" i="15"/>
  <c r="D2294" i="15"/>
  <c r="D2293" i="15"/>
  <c r="D2292" i="15"/>
  <c r="D2291" i="15"/>
  <c r="D2290" i="15"/>
  <c r="D2289" i="15"/>
  <c r="D2288" i="15"/>
  <c r="D2287" i="15"/>
  <c r="D2286" i="15"/>
  <c r="D2285" i="15"/>
  <c r="D2284" i="15"/>
  <c r="D2283" i="15"/>
  <c r="D2282" i="15"/>
  <c r="D2281" i="15"/>
  <c r="D2280" i="15"/>
  <c r="D2279" i="15"/>
  <c r="D2278" i="15"/>
  <c r="D2277" i="15"/>
  <c r="D2276" i="15"/>
  <c r="D2275" i="15"/>
  <c r="D2274" i="15"/>
  <c r="D2273" i="15"/>
  <c r="D2272" i="15"/>
  <c r="D2271" i="15"/>
  <c r="D2270" i="15"/>
  <c r="D2269" i="15"/>
  <c r="D2268" i="15"/>
  <c r="D2267" i="15"/>
  <c r="D2266" i="15"/>
  <c r="D2265" i="15"/>
  <c r="D2264" i="15"/>
  <c r="D2263" i="15"/>
  <c r="D2262" i="15"/>
  <c r="D2261" i="15"/>
  <c r="D2260" i="15"/>
  <c r="D2259" i="15"/>
  <c r="D2258" i="15"/>
  <c r="D2257" i="15"/>
  <c r="D2256" i="15"/>
  <c r="D2255" i="15"/>
  <c r="D2254" i="15"/>
  <c r="D2253" i="15"/>
  <c r="D2252" i="15"/>
  <c r="D2251" i="15"/>
  <c r="D2250" i="15"/>
  <c r="D2249" i="15"/>
  <c r="D2248" i="15"/>
  <c r="D2247" i="15"/>
  <c r="D2246" i="15"/>
  <c r="D2245" i="15"/>
  <c r="D2244" i="15"/>
  <c r="D2243" i="15"/>
  <c r="D2242" i="15"/>
  <c r="D2241" i="15"/>
  <c r="D2240" i="15"/>
  <c r="D2239" i="15"/>
  <c r="D2238" i="15"/>
  <c r="D2237" i="15"/>
  <c r="D2236" i="15"/>
  <c r="D2235" i="15"/>
  <c r="D2234" i="15"/>
  <c r="D2233" i="15"/>
  <c r="D2232" i="15"/>
  <c r="D2231" i="15"/>
  <c r="D2230" i="15"/>
  <c r="D2229" i="15"/>
  <c r="D2228" i="15"/>
  <c r="D2227" i="15"/>
  <c r="D2226" i="15"/>
  <c r="D2225" i="15"/>
  <c r="D2224" i="15"/>
  <c r="D2223" i="15"/>
  <c r="D2222" i="15"/>
  <c r="D2221" i="15"/>
  <c r="D2220" i="15"/>
  <c r="D2219" i="15"/>
  <c r="D2218" i="15"/>
  <c r="D2217" i="15"/>
  <c r="D2216" i="15"/>
  <c r="D2215" i="15"/>
  <c r="D2214" i="15"/>
  <c r="D2213" i="15"/>
  <c r="D2212" i="15"/>
  <c r="D2211" i="15"/>
  <c r="D2210" i="15"/>
  <c r="D2209" i="15"/>
  <c r="D2208" i="15"/>
  <c r="D2207" i="15"/>
  <c r="D2206" i="15"/>
  <c r="D2205" i="15"/>
  <c r="D2204" i="15"/>
  <c r="D2203" i="15"/>
  <c r="D2202" i="15"/>
  <c r="D2201" i="15"/>
  <c r="D2200" i="15"/>
  <c r="D2199" i="15"/>
  <c r="D2198" i="15"/>
  <c r="D2197" i="15"/>
  <c r="D2196" i="15"/>
  <c r="D2195" i="15"/>
  <c r="D2194" i="15"/>
  <c r="D2193" i="15"/>
  <c r="D2192" i="15"/>
  <c r="D2191" i="15"/>
  <c r="D2190" i="15"/>
  <c r="D2189" i="15"/>
  <c r="D2188" i="15"/>
  <c r="D2187" i="15"/>
  <c r="D2186" i="15"/>
  <c r="D2185" i="15"/>
  <c r="D2184" i="15"/>
  <c r="D2183" i="15"/>
  <c r="D2182" i="15"/>
  <c r="D2181" i="15"/>
  <c r="D2180" i="15"/>
  <c r="D2179" i="15"/>
  <c r="D2178" i="15"/>
  <c r="D2177" i="15"/>
  <c r="D2176" i="15"/>
  <c r="D2175" i="15"/>
  <c r="D2174" i="15"/>
  <c r="D2173" i="15"/>
  <c r="D2172" i="15"/>
  <c r="D2171" i="15"/>
  <c r="D2170" i="15"/>
  <c r="D2169" i="15"/>
  <c r="D2168" i="15"/>
  <c r="D2167" i="15"/>
  <c r="D2166" i="15"/>
  <c r="D2165" i="15"/>
  <c r="D2164" i="15"/>
  <c r="D2163" i="15"/>
  <c r="D2162" i="15"/>
  <c r="D2161" i="15"/>
  <c r="D2160" i="15"/>
  <c r="D2159" i="15"/>
  <c r="D2158" i="15"/>
  <c r="D2157" i="15"/>
  <c r="D2156" i="15"/>
  <c r="D2155" i="15"/>
  <c r="D2154" i="15"/>
  <c r="D2153" i="15"/>
  <c r="D2152" i="15"/>
  <c r="D2151" i="15"/>
  <c r="D2150" i="15"/>
  <c r="D2149" i="15"/>
  <c r="D2148" i="15"/>
  <c r="D2147" i="15"/>
  <c r="D2146" i="15"/>
  <c r="D2145" i="15"/>
  <c r="D2144" i="15"/>
  <c r="D2143" i="15"/>
  <c r="D2142" i="15"/>
  <c r="D2141" i="15"/>
  <c r="D2140" i="15"/>
  <c r="D2139" i="15"/>
  <c r="D2138" i="15"/>
  <c r="D2137" i="15"/>
  <c r="D2136" i="15"/>
  <c r="D2135" i="15"/>
  <c r="D2134" i="15"/>
  <c r="D2133" i="15"/>
  <c r="D2132" i="15"/>
  <c r="D2131" i="15"/>
  <c r="D2130" i="15"/>
  <c r="D2129" i="15"/>
  <c r="D2128" i="15"/>
  <c r="D2127" i="15"/>
  <c r="D2126" i="15"/>
  <c r="D2125" i="15"/>
  <c r="D2124" i="15"/>
  <c r="D2123" i="15"/>
  <c r="D2122" i="15"/>
  <c r="D2121" i="15"/>
  <c r="D2120" i="15"/>
  <c r="D2119" i="15"/>
  <c r="D2118" i="15"/>
  <c r="D2117" i="15"/>
  <c r="D2116" i="15"/>
  <c r="D2115" i="15"/>
  <c r="D2114" i="15"/>
  <c r="D2113" i="15"/>
  <c r="D2112" i="15"/>
  <c r="D2111" i="15"/>
  <c r="D2110" i="15"/>
  <c r="D2109" i="15"/>
  <c r="D2108" i="15"/>
  <c r="D2107" i="15"/>
  <c r="D2106" i="15"/>
  <c r="D2105" i="15"/>
  <c r="D2104" i="15"/>
  <c r="D2103" i="15"/>
  <c r="D2102" i="15"/>
  <c r="D2101" i="15"/>
  <c r="D2100" i="15"/>
  <c r="D2099" i="15"/>
  <c r="D2098" i="15"/>
  <c r="D2097" i="15"/>
  <c r="D2096" i="15"/>
  <c r="D2095" i="15"/>
  <c r="D2094" i="15"/>
  <c r="D2093" i="15"/>
  <c r="D2092" i="15"/>
  <c r="D2091" i="15"/>
  <c r="D2090" i="15"/>
  <c r="D2089" i="15"/>
  <c r="D2088" i="15"/>
  <c r="D2087" i="15"/>
  <c r="D2086" i="15"/>
  <c r="D2085" i="15"/>
  <c r="D2084" i="15"/>
  <c r="D2083" i="15"/>
  <c r="D2082" i="15"/>
  <c r="D2081" i="15"/>
  <c r="D2080" i="15"/>
  <c r="D2079" i="15"/>
  <c r="D2078" i="15"/>
  <c r="D2077" i="15"/>
  <c r="D2076" i="15"/>
  <c r="D2075" i="15"/>
  <c r="D2074" i="15"/>
  <c r="D2073" i="15"/>
  <c r="D2072" i="15"/>
  <c r="D2071" i="15"/>
  <c r="D2070" i="15"/>
  <c r="D2069" i="15"/>
  <c r="D2068" i="15"/>
  <c r="D2067" i="15"/>
  <c r="D2066" i="15"/>
  <c r="D2065" i="15"/>
  <c r="D2064" i="15"/>
  <c r="D2063" i="15"/>
  <c r="D2062" i="15"/>
  <c r="D2061" i="15"/>
  <c r="D2060" i="15"/>
  <c r="D2059" i="15"/>
  <c r="D2058" i="15"/>
  <c r="D2057" i="15"/>
  <c r="D2056" i="15"/>
  <c r="D2055" i="15"/>
  <c r="D2054" i="15"/>
  <c r="D2053" i="15"/>
  <c r="D2052" i="15"/>
  <c r="D2051" i="15"/>
  <c r="D2050" i="15"/>
  <c r="D2049" i="15"/>
  <c r="D2048" i="15"/>
  <c r="D2047" i="15"/>
  <c r="D2046" i="15"/>
  <c r="D2045" i="15"/>
  <c r="D2044" i="15"/>
  <c r="D2043" i="15"/>
  <c r="D2042" i="15"/>
  <c r="D2041" i="15"/>
  <c r="D2040" i="15"/>
  <c r="D2039" i="15"/>
  <c r="D2038" i="15"/>
  <c r="D2037" i="15"/>
  <c r="D2036" i="15"/>
  <c r="D2035" i="15"/>
  <c r="D2034" i="15"/>
  <c r="D2033" i="15"/>
  <c r="D2032" i="15"/>
  <c r="D2031" i="15"/>
  <c r="D2030" i="15"/>
  <c r="D2029" i="15"/>
  <c r="D2028" i="15"/>
  <c r="D2027" i="15"/>
  <c r="D2026" i="15"/>
  <c r="D2025" i="15"/>
  <c r="D2024" i="15"/>
  <c r="D2023" i="15"/>
  <c r="D2022" i="15"/>
  <c r="D2021" i="15"/>
  <c r="D2020" i="15"/>
  <c r="D2019" i="15"/>
  <c r="D2018" i="15"/>
  <c r="D2017" i="15"/>
  <c r="D2016" i="15"/>
  <c r="D2015" i="15"/>
  <c r="D2014" i="15"/>
  <c r="D2013" i="15"/>
  <c r="D2012" i="15"/>
  <c r="D2011" i="15"/>
  <c r="D2010" i="15"/>
  <c r="D2009" i="15"/>
  <c r="D2008" i="15"/>
  <c r="D2007" i="15"/>
  <c r="D2006" i="15"/>
  <c r="D2005" i="15"/>
  <c r="D2004" i="15"/>
  <c r="D2003" i="15"/>
  <c r="D2002" i="15"/>
  <c r="D2001" i="15"/>
  <c r="D2000" i="15"/>
  <c r="D1999" i="15"/>
  <c r="D1998" i="15"/>
  <c r="D1997" i="15"/>
  <c r="D1996" i="15"/>
  <c r="D1995" i="15"/>
  <c r="D1994" i="15"/>
  <c r="D1993" i="15"/>
  <c r="D1992" i="15"/>
  <c r="D1991" i="15"/>
  <c r="D1990" i="15"/>
  <c r="D1989" i="15"/>
  <c r="D1988" i="15"/>
  <c r="D1987" i="15"/>
  <c r="D1986" i="15"/>
  <c r="D1985" i="15"/>
  <c r="D1984" i="15"/>
  <c r="D1983" i="15"/>
  <c r="D1982" i="15"/>
  <c r="D1981" i="15"/>
  <c r="D1980" i="15"/>
  <c r="D1979" i="15"/>
  <c r="D1978" i="15"/>
  <c r="D1977" i="15"/>
  <c r="D1976" i="15"/>
  <c r="D1975" i="15"/>
  <c r="D1974" i="15"/>
  <c r="D1973" i="15"/>
  <c r="D1972" i="15"/>
  <c r="D1971" i="15"/>
  <c r="D1970" i="15"/>
  <c r="D1969" i="15"/>
  <c r="D1968" i="15"/>
  <c r="D1967" i="15"/>
  <c r="D1966" i="15"/>
  <c r="D1965" i="15"/>
  <c r="D1964" i="15"/>
  <c r="D1963" i="15"/>
  <c r="D1962" i="15"/>
  <c r="D1961" i="15"/>
  <c r="D1960" i="15"/>
  <c r="D1959" i="15"/>
  <c r="D1958" i="15"/>
  <c r="D1957" i="15"/>
  <c r="D1956" i="15"/>
  <c r="D1955" i="15"/>
  <c r="D1954" i="15"/>
  <c r="D1953" i="15"/>
  <c r="D1952" i="15"/>
  <c r="D1951" i="15"/>
  <c r="D1950" i="15"/>
  <c r="D1949" i="15"/>
  <c r="D1948" i="15"/>
  <c r="D1947" i="15"/>
  <c r="D1946" i="15"/>
  <c r="D1945" i="15"/>
  <c r="D1944" i="15"/>
  <c r="D1943" i="15"/>
  <c r="D1942" i="15"/>
  <c r="D1941" i="15"/>
  <c r="D1940" i="15"/>
  <c r="D1939" i="15"/>
  <c r="D1938" i="15"/>
  <c r="D1937" i="15"/>
  <c r="D1936" i="15"/>
  <c r="D1935" i="15"/>
  <c r="D1934" i="15"/>
  <c r="D1933" i="15"/>
  <c r="D1932" i="15"/>
  <c r="D1931" i="15"/>
  <c r="D1930" i="15"/>
  <c r="D1929" i="15"/>
  <c r="D1928" i="15"/>
  <c r="D1927" i="15"/>
  <c r="D1926" i="15"/>
  <c r="D1925" i="15"/>
  <c r="D1924" i="15"/>
  <c r="D1923" i="15"/>
  <c r="D1922" i="15"/>
  <c r="D1921" i="15"/>
  <c r="D1920" i="15"/>
  <c r="D1919" i="15"/>
  <c r="D1918" i="15"/>
  <c r="D1917" i="15"/>
  <c r="D1916" i="15"/>
  <c r="D1915" i="15"/>
  <c r="D1914" i="15"/>
  <c r="D1913" i="15"/>
  <c r="D1912" i="15"/>
  <c r="D1911" i="15"/>
  <c r="D1910" i="15"/>
  <c r="D1909" i="15"/>
  <c r="D1908" i="15"/>
  <c r="D1907" i="15"/>
  <c r="D1906" i="15"/>
  <c r="D1905" i="15"/>
  <c r="D1904" i="15"/>
  <c r="D1903" i="15"/>
  <c r="D1902" i="15"/>
  <c r="D1901" i="15"/>
  <c r="D1900" i="15"/>
  <c r="D1899" i="15"/>
  <c r="D1898" i="15"/>
  <c r="D1897" i="15"/>
  <c r="D1896" i="15"/>
  <c r="D1895" i="15"/>
  <c r="D1894" i="15"/>
  <c r="D1893" i="15"/>
  <c r="D1892" i="15"/>
  <c r="D1891" i="15"/>
  <c r="D1890" i="15"/>
  <c r="D1889" i="15"/>
  <c r="D1888" i="15"/>
  <c r="D1887" i="15"/>
  <c r="D1886" i="15"/>
  <c r="D1885" i="15"/>
  <c r="D1884" i="15"/>
  <c r="D1883" i="15"/>
  <c r="D1882" i="15"/>
  <c r="D1881" i="15"/>
  <c r="D1880" i="15"/>
  <c r="D1879" i="15"/>
  <c r="D1878" i="15"/>
  <c r="D1877" i="15"/>
  <c r="D1876" i="15"/>
  <c r="D1875" i="15"/>
  <c r="D1874" i="15"/>
  <c r="D1873" i="15"/>
  <c r="D1872" i="15"/>
  <c r="D1871" i="15"/>
  <c r="D1870" i="15"/>
  <c r="D1869" i="15"/>
  <c r="D1868" i="15"/>
  <c r="D1867" i="15"/>
  <c r="D1866" i="15"/>
  <c r="D1865" i="15"/>
  <c r="D1864" i="15"/>
  <c r="D1863" i="15"/>
  <c r="D1862" i="15"/>
  <c r="D1861" i="15"/>
  <c r="D1860" i="15"/>
  <c r="D1859" i="15"/>
  <c r="D1858" i="15"/>
  <c r="D1857" i="15"/>
  <c r="D1856" i="15"/>
  <c r="D1855" i="15"/>
  <c r="D1854" i="15"/>
  <c r="D1853" i="15"/>
  <c r="D1852" i="15"/>
  <c r="D1851" i="15"/>
  <c r="D1850" i="15"/>
  <c r="D1849" i="15"/>
  <c r="D1848" i="15"/>
  <c r="D1847" i="15"/>
  <c r="D1846" i="15"/>
  <c r="D1845" i="15"/>
  <c r="D1844" i="15"/>
  <c r="D1843" i="15"/>
  <c r="D1842" i="15"/>
  <c r="D1841" i="15"/>
  <c r="D1840" i="15"/>
  <c r="D1839" i="15"/>
  <c r="D1838" i="15"/>
  <c r="D1837" i="15"/>
  <c r="D1836" i="15"/>
  <c r="D1835" i="15"/>
  <c r="D1834" i="15"/>
  <c r="D1833" i="15"/>
  <c r="D1832" i="15"/>
  <c r="D1831" i="15"/>
  <c r="D1830" i="15"/>
  <c r="D1829" i="15"/>
  <c r="D1828" i="15"/>
  <c r="D1827" i="15"/>
  <c r="D1826" i="15"/>
  <c r="D1825" i="15"/>
  <c r="D1824" i="15"/>
  <c r="D1823" i="15"/>
  <c r="D1822" i="15"/>
  <c r="D1821" i="15"/>
  <c r="D1820" i="15"/>
  <c r="D1819" i="15"/>
  <c r="D1818" i="15"/>
  <c r="D1817" i="15"/>
  <c r="D1816" i="15"/>
  <c r="D1815" i="15"/>
  <c r="D1814" i="15"/>
  <c r="D1813" i="15"/>
  <c r="D1812" i="15"/>
  <c r="D1811" i="15"/>
  <c r="D1810" i="15"/>
  <c r="D1809" i="15"/>
  <c r="D1808" i="15"/>
  <c r="D1807" i="15"/>
  <c r="D1806" i="15"/>
  <c r="D1805" i="15"/>
  <c r="D1804" i="15"/>
  <c r="D1803" i="15"/>
  <c r="D1802" i="15"/>
  <c r="D1801" i="15"/>
  <c r="D1800" i="15"/>
  <c r="D1799" i="15"/>
  <c r="D1798" i="15"/>
  <c r="D1797" i="15"/>
  <c r="D1796" i="15"/>
  <c r="D1795" i="15"/>
  <c r="D1794" i="15"/>
  <c r="D1793" i="15"/>
  <c r="D1792" i="15"/>
  <c r="D1791" i="15"/>
  <c r="D1790" i="15"/>
  <c r="D1789" i="15"/>
  <c r="D1788" i="15"/>
  <c r="D1787" i="15"/>
  <c r="D1786" i="15"/>
  <c r="D1785" i="15"/>
  <c r="D1784" i="15"/>
  <c r="D1783" i="15"/>
  <c r="D1782" i="15"/>
  <c r="D1781" i="15"/>
  <c r="D1780" i="15"/>
  <c r="D1779" i="15"/>
  <c r="D1778" i="15"/>
  <c r="D1777" i="15"/>
  <c r="D1776" i="15"/>
  <c r="D1775" i="15"/>
  <c r="D1774" i="15"/>
  <c r="D1773" i="15"/>
  <c r="D1772" i="15"/>
  <c r="D1771" i="15"/>
  <c r="D1770" i="15"/>
  <c r="D1769" i="15"/>
  <c r="D1768" i="15"/>
  <c r="D1767" i="15"/>
  <c r="D1766" i="15"/>
  <c r="D1765" i="15"/>
  <c r="D1764" i="15"/>
  <c r="D1763" i="15"/>
  <c r="D1762" i="15"/>
  <c r="D1761" i="15"/>
  <c r="D1760" i="15"/>
  <c r="D1759" i="15"/>
  <c r="D1758" i="15"/>
  <c r="D1757" i="15"/>
  <c r="D1756" i="15"/>
  <c r="D1755" i="15"/>
  <c r="D1754" i="15"/>
  <c r="D1753" i="15"/>
  <c r="D1752" i="15"/>
  <c r="D1751" i="15"/>
  <c r="D1750" i="15"/>
  <c r="D1749" i="15"/>
  <c r="D1748" i="15"/>
  <c r="D1747" i="15"/>
  <c r="D1746" i="15"/>
  <c r="D1745" i="15"/>
  <c r="D1744" i="15"/>
  <c r="D1743" i="15"/>
  <c r="D1742" i="15"/>
  <c r="D1741" i="15"/>
  <c r="D1740" i="15"/>
  <c r="D1739" i="15"/>
  <c r="D1738" i="15"/>
  <c r="D1737" i="15"/>
  <c r="D1736" i="15"/>
  <c r="D1735" i="15"/>
  <c r="D1734" i="15"/>
  <c r="D1733" i="15"/>
  <c r="D1732" i="15"/>
  <c r="D1731" i="15"/>
  <c r="D1730" i="15"/>
  <c r="D1729" i="15"/>
  <c r="D1728" i="15"/>
  <c r="D1727" i="15"/>
  <c r="D1726" i="15"/>
  <c r="D1725" i="15"/>
  <c r="D1724" i="15"/>
  <c r="D1723" i="15"/>
  <c r="D1722" i="15"/>
  <c r="D1721" i="15"/>
  <c r="D1720" i="15"/>
  <c r="D1719" i="15"/>
  <c r="D1718" i="15"/>
  <c r="D1717" i="15"/>
  <c r="D1716" i="15"/>
  <c r="D1715" i="15"/>
  <c r="D1714" i="15"/>
  <c r="D1713" i="15"/>
  <c r="D1712" i="15"/>
  <c r="D1711" i="15"/>
  <c r="D1710" i="15"/>
  <c r="D1709" i="15"/>
  <c r="D1708" i="15"/>
  <c r="D1707" i="15"/>
  <c r="D1706" i="15"/>
  <c r="D1705" i="15"/>
  <c r="D1704" i="15"/>
  <c r="D1703" i="15"/>
  <c r="D1702" i="15"/>
  <c r="D1701" i="15"/>
  <c r="D1700" i="15"/>
  <c r="D1699" i="15"/>
  <c r="D1698" i="15"/>
  <c r="D1697" i="15"/>
  <c r="D1696" i="15"/>
  <c r="D1695" i="15"/>
  <c r="D1694" i="15"/>
  <c r="D1693" i="15"/>
  <c r="D1692" i="15"/>
  <c r="D1691" i="15"/>
  <c r="D1690" i="15"/>
  <c r="D1689" i="15"/>
  <c r="D1688" i="15"/>
  <c r="D1687" i="15"/>
  <c r="D1686" i="15"/>
  <c r="D1685" i="15"/>
  <c r="D1684" i="15"/>
  <c r="D1683" i="15"/>
  <c r="D1682" i="15"/>
  <c r="D1681" i="15"/>
  <c r="D1680" i="15"/>
  <c r="D1679" i="15"/>
  <c r="D1678" i="15"/>
  <c r="D1677" i="15"/>
  <c r="D1676" i="15"/>
  <c r="D1675" i="15"/>
  <c r="D1674" i="15"/>
  <c r="D1673" i="15"/>
  <c r="D1672" i="15"/>
  <c r="D1671" i="15"/>
  <c r="D1670" i="15"/>
  <c r="D1669" i="15"/>
  <c r="D1668" i="15"/>
  <c r="D1667" i="15"/>
  <c r="D1666" i="15"/>
  <c r="D1665" i="15"/>
  <c r="D1664" i="15"/>
  <c r="D1663" i="15"/>
  <c r="D1662" i="15"/>
  <c r="D1661" i="15"/>
  <c r="D1660" i="15"/>
  <c r="D1659" i="15"/>
  <c r="D1658" i="15"/>
  <c r="D1657" i="15"/>
  <c r="D1656" i="15"/>
  <c r="D1655" i="15"/>
  <c r="D1654" i="15"/>
  <c r="D1653" i="15"/>
  <c r="D1652" i="15"/>
  <c r="D1651" i="15"/>
  <c r="D1650" i="15"/>
  <c r="D1649" i="15"/>
  <c r="D1648" i="15"/>
  <c r="D1647" i="15"/>
  <c r="D1646" i="15"/>
  <c r="D1645" i="15"/>
  <c r="D1644" i="15"/>
  <c r="D1643" i="15"/>
  <c r="D1642" i="15"/>
  <c r="D1641" i="15"/>
  <c r="D1640" i="15"/>
  <c r="D1639" i="15"/>
  <c r="D1638" i="15"/>
  <c r="D1637" i="15"/>
  <c r="D1636" i="15"/>
  <c r="D1635" i="15"/>
  <c r="D1634" i="15"/>
  <c r="D1633" i="15"/>
  <c r="D1632" i="15"/>
  <c r="D1631" i="15"/>
  <c r="D1630" i="15"/>
  <c r="D1629" i="15"/>
  <c r="D1628" i="15"/>
  <c r="D1627" i="15"/>
  <c r="D1626" i="15"/>
  <c r="D1625" i="15"/>
  <c r="D1624" i="15"/>
  <c r="D1623" i="15"/>
  <c r="D1622" i="15"/>
  <c r="D1621" i="15"/>
  <c r="D1620" i="15"/>
  <c r="D1619" i="15"/>
  <c r="D1618" i="15"/>
  <c r="D1617" i="15"/>
  <c r="D1616" i="15"/>
  <c r="D1615" i="15"/>
  <c r="D1614" i="15"/>
  <c r="D1613" i="15"/>
  <c r="D1612" i="15"/>
  <c r="D1611" i="15"/>
  <c r="D1610" i="15"/>
  <c r="D1609" i="15"/>
  <c r="D1608" i="15"/>
  <c r="D1607" i="15"/>
  <c r="D1606" i="15"/>
  <c r="D1605" i="15"/>
  <c r="D1604" i="15"/>
  <c r="D1603" i="15"/>
  <c r="D1602" i="15"/>
  <c r="D1601" i="15"/>
  <c r="D1600" i="15"/>
  <c r="D1599" i="15"/>
  <c r="D1598" i="15"/>
  <c r="D1597" i="15"/>
  <c r="D1596" i="15"/>
  <c r="D1595" i="15"/>
  <c r="D1594" i="15"/>
  <c r="D1593" i="15"/>
  <c r="D1592" i="15"/>
  <c r="D1591" i="15"/>
  <c r="D1590" i="15"/>
  <c r="D1589" i="15"/>
  <c r="D1588" i="15"/>
  <c r="D1587" i="15"/>
  <c r="D1586" i="15"/>
  <c r="D1585" i="15"/>
  <c r="D1584" i="15"/>
  <c r="D1583" i="15"/>
  <c r="D1582" i="15"/>
  <c r="D1581" i="15"/>
  <c r="D1580" i="15"/>
  <c r="D1579" i="15"/>
  <c r="D1578" i="15"/>
  <c r="D1577" i="15"/>
  <c r="D1576" i="15"/>
  <c r="D1575" i="15"/>
  <c r="D1574" i="15"/>
  <c r="D1573" i="15"/>
  <c r="D1572" i="15"/>
  <c r="D1571" i="15"/>
  <c r="D1570" i="15"/>
  <c r="D1569" i="15"/>
  <c r="D1568" i="15"/>
  <c r="D1567" i="15"/>
  <c r="D1566" i="15"/>
  <c r="D1565" i="15"/>
  <c r="D1564" i="15"/>
  <c r="D1563" i="15"/>
  <c r="D1562" i="15"/>
  <c r="D1561" i="15"/>
  <c r="D1560" i="15"/>
  <c r="D1559" i="15"/>
  <c r="D1558" i="15"/>
  <c r="D1557" i="15"/>
  <c r="D1556" i="15"/>
  <c r="D1555" i="15"/>
  <c r="D1554" i="15"/>
  <c r="D1553" i="15"/>
  <c r="D1552" i="15"/>
  <c r="D1551" i="15"/>
  <c r="D1550" i="15"/>
  <c r="D1549" i="15"/>
  <c r="D1548" i="15"/>
  <c r="D1547" i="15"/>
  <c r="D1546" i="15"/>
  <c r="D1545" i="15"/>
  <c r="D1544" i="15"/>
  <c r="D1543" i="15"/>
  <c r="D1542" i="15"/>
  <c r="D1541" i="15"/>
  <c r="D1540" i="15"/>
  <c r="D1539" i="15"/>
  <c r="D1538" i="15"/>
  <c r="D1537" i="15"/>
  <c r="D1536" i="15"/>
  <c r="D1535" i="15"/>
  <c r="D1534" i="15"/>
  <c r="D1533" i="15"/>
  <c r="D1532" i="15"/>
  <c r="D1531" i="15"/>
  <c r="D1530" i="15"/>
  <c r="D1529" i="15"/>
  <c r="D1528" i="15"/>
  <c r="D1527" i="15"/>
  <c r="D1526" i="15"/>
  <c r="D1525" i="15"/>
  <c r="D1524" i="15"/>
  <c r="D1523" i="15"/>
  <c r="D1522" i="15"/>
  <c r="D1521" i="15"/>
  <c r="D1520" i="15"/>
  <c r="D1519" i="15"/>
  <c r="D1518" i="15"/>
  <c r="D1517" i="15"/>
  <c r="D1516" i="15"/>
  <c r="D1515" i="15"/>
  <c r="D1514" i="15"/>
  <c r="D1513" i="15"/>
  <c r="D1512" i="15"/>
  <c r="D1511" i="15"/>
  <c r="D1510" i="15"/>
  <c r="D1509" i="15"/>
  <c r="D1508" i="15"/>
  <c r="D1507" i="15"/>
  <c r="D1506" i="15"/>
  <c r="D1505" i="15"/>
  <c r="D1504" i="15"/>
  <c r="D1503" i="15"/>
  <c r="D1502" i="15"/>
  <c r="D1501" i="15"/>
  <c r="D1500" i="15"/>
  <c r="D1499" i="15"/>
  <c r="D1498" i="15"/>
  <c r="D1497" i="15"/>
  <c r="D1496" i="15"/>
  <c r="D1495" i="15"/>
  <c r="D1494" i="15"/>
  <c r="D1493" i="15"/>
  <c r="D1492" i="15"/>
  <c r="D1491" i="15"/>
  <c r="D1490" i="15"/>
  <c r="D1489" i="15"/>
  <c r="D1488" i="15"/>
  <c r="D1487" i="15"/>
  <c r="D1486" i="15"/>
  <c r="D1485" i="15"/>
  <c r="D1484" i="15"/>
  <c r="D1483" i="15"/>
  <c r="D1482" i="15"/>
  <c r="D1481" i="15"/>
  <c r="D1480" i="15"/>
  <c r="D1479" i="15"/>
  <c r="D1478" i="15"/>
  <c r="D1477" i="15"/>
  <c r="D1476" i="15"/>
  <c r="D1475" i="15"/>
  <c r="D1474" i="15"/>
  <c r="D1473" i="15"/>
  <c r="D1472" i="15"/>
  <c r="D1471" i="15"/>
  <c r="D1470" i="15"/>
  <c r="D1469" i="15"/>
  <c r="D1468" i="15"/>
  <c r="D1467" i="15"/>
  <c r="D1466" i="15"/>
  <c r="D1465" i="15"/>
  <c r="D1464" i="15"/>
  <c r="D1463" i="15"/>
  <c r="D1462" i="15"/>
  <c r="D1461" i="15"/>
  <c r="D1460" i="15"/>
  <c r="D1459" i="15"/>
  <c r="D1458" i="15"/>
  <c r="D1457" i="15"/>
  <c r="D1456" i="15"/>
  <c r="D1455" i="15"/>
  <c r="D1454" i="15"/>
  <c r="D1453" i="15"/>
  <c r="D1452" i="15"/>
  <c r="D1451" i="15"/>
  <c r="D1450" i="15"/>
  <c r="D1449" i="15"/>
  <c r="D1448" i="15"/>
  <c r="D1447" i="15"/>
  <c r="D1446" i="15"/>
  <c r="D1445" i="15"/>
  <c r="D1444" i="15"/>
  <c r="D1443" i="15"/>
  <c r="D1442" i="15"/>
  <c r="D1441" i="15"/>
  <c r="D1440" i="15"/>
  <c r="D1439" i="15"/>
  <c r="D1438" i="15"/>
  <c r="D1437" i="15"/>
  <c r="D1436" i="15"/>
  <c r="D1435" i="15"/>
  <c r="D1434" i="15"/>
  <c r="D1433" i="15"/>
  <c r="D1432" i="15"/>
  <c r="D1431" i="15"/>
  <c r="D1430" i="15"/>
  <c r="D1429" i="15"/>
  <c r="D1428" i="15"/>
  <c r="D1427" i="15"/>
  <c r="D1426" i="15"/>
  <c r="D1425" i="15"/>
  <c r="D1424" i="15"/>
  <c r="D1423" i="15"/>
  <c r="D1422" i="15"/>
  <c r="D1421" i="15"/>
  <c r="D1420" i="15"/>
  <c r="D1419" i="15"/>
  <c r="D1418" i="15"/>
  <c r="D1417" i="15"/>
  <c r="D1416" i="15"/>
  <c r="D1415" i="15"/>
  <c r="D1414" i="15"/>
  <c r="D1413" i="15"/>
  <c r="D1412" i="15"/>
  <c r="D1411" i="15"/>
  <c r="D1410" i="15"/>
  <c r="D1409" i="15"/>
  <c r="D1408" i="15"/>
  <c r="D1407" i="15"/>
  <c r="D1406" i="15"/>
  <c r="D1405" i="15"/>
  <c r="D1404" i="15"/>
  <c r="D1403" i="15"/>
  <c r="D1402" i="15"/>
  <c r="D1401" i="15"/>
  <c r="D1400" i="15"/>
  <c r="D1399" i="15"/>
  <c r="D1398" i="15"/>
  <c r="D1397" i="15"/>
  <c r="D1396" i="15"/>
  <c r="D1395" i="15"/>
  <c r="D1394" i="15"/>
  <c r="D1393" i="15"/>
  <c r="D1392" i="15"/>
  <c r="D1391" i="15"/>
  <c r="D1390" i="15"/>
  <c r="D1389" i="15"/>
  <c r="D1388" i="15"/>
  <c r="D1387" i="15"/>
  <c r="D1386" i="15"/>
  <c r="D1385" i="15"/>
  <c r="D1384" i="15"/>
  <c r="D1383" i="15"/>
  <c r="D1382" i="15"/>
  <c r="D1381" i="15"/>
  <c r="D1380" i="15"/>
  <c r="D1379" i="15"/>
  <c r="D1378" i="15"/>
  <c r="D1377" i="15"/>
  <c r="D1376" i="15"/>
  <c r="D1375" i="15"/>
  <c r="D1374" i="15"/>
  <c r="D1373" i="15"/>
  <c r="D1372" i="15"/>
  <c r="D1371" i="15"/>
  <c r="D1370" i="15"/>
  <c r="D1369" i="15"/>
  <c r="D1368" i="15"/>
  <c r="D1367" i="15"/>
  <c r="D1366" i="15"/>
  <c r="D1365" i="15"/>
  <c r="D1364" i="15"/>
  <c r="D1363" i="15"/>
  <c r="D1362" i="15"/>
  <c r="D1361" i="15"/>
  <c r="D1360" i="15"/>
  <c r="D1359" i="15"/>
  <c r="D1358" i="15"/>
  <c r="D1357" i="15"/>
  <c r="D1356" i="15"/>
  <c r="D1355" i="15"/>
  <c r="D1354" i="15"/>
  <c r="D1353" i="15"/>
  <c r="D1352" i="15"/>
  <c r="D1351" i="15"/>
  <c r="D1350" i="15"/>
  <c r="D1349" i="15"/>
  <c r="D1348" i="15"/>
  <c r="D1347" i="15"/>
  <c r="D1346" i="15"/>
  <c r="D1345" i="15"/>
  <c r="D1344" i="15"/>
  <c r="D1343" i="15"/>
  <c r="D1342" i="15"/>
  <c r="D1341" i="15"/>
  <c r="D1340" i="15"/>
  <c r="D1339" i="15"/>
  <c r="D1338" i="15"/>
  <c r="D1337" i="15"/>
  <c r="D1336" i="15"/>
  <c r="D1335" i="15"/>
  <c r="D1334" i="15"/>
  <c r="D1333" i="15"/>
  <c r="D1332" i="15"/>
  <c r="D1331" i="15"/>
  <c r="D1330" i="15"/>
  <c r="D1329" i="15"/>
  <c r="D1328" i="15"/>
  <c r="D1327" i="15"/>
  <c r="D1326" i="15"/>
  <c r="D1325" i="15"/>
  <c r="D1324" i="15"/>
  <c r="D1323" i="15"/>
  <c r="D1322" i="15"/>
  <c r="D1321" i="15"/>
  <c r="D1320" i="15"/>
  <c r="D1319" i="15"/>
  <c r="D1318" i="15"/>
  <c r="D1317" i="15"/>
  <c r="D1316" i="15"/>
  <c r="D1315" i="15"/>
  <c r="D1314" i="15"/>
  <c r="D1313" i="15"/>
  <c r="D1312" i="15"/>
  <c r="D1311" i="15"/>
  <c r="D1310" i="15"/>
  <c r="D1309" i="15"/>
  <c r="D1308" i="15"/>
  <c r="D1307" i="15"/>
  <c r="D1306" i="15"/>
  <c r="D1305" i="15"/>
  <c r="D1304" i="15"/>
  <c r="D1303" i="15"/>
  <c r="D1302" i="15"/>
  <c r="D1301" i="15"/>
  <c r="D1300" i="15"/>
  <c r="D1299" i="15"/>
  <c r="D1298" i="15"/>
  <c r="D1297" i="15"/>
  <c r="D1296" i="15"/>
  <c r="D1295" i="15"/>
  <c r="D1294" i="15"/>
  <c r="D1293" i="15"/>
  <c r="D1292" i="15"/>
  <c r="D1291" i="15"/>
  <c r="D1290" i="15"/>
  <c r="D1289" i="15"/>
  <c r="D1288" i="15"/>
  <c r="D1287" i="15"/>
  <c r="D1286" i="15"/>
  <c r="D1285" i="15"/>
  <c r="D1284" i="15"/>
  <c r="D1283" i="15"/>
  <c r="D1282" i="15"/>
  <c r="D1281" i="15"/>
  <c r="D1280" i="15"/>
  <c r="D1279" i="15"/>
  <c r="D1278" i="15"/>
  <c r="D1277" i="15"/>
  <c r="D1276" i="15"/>
  <c r="D1275" i="15"/>
  <c r="D1274" i="15"/>
  <c r="D1273" i="15"/>
  <c r="D1272" i="15"/>
  <c r="D1271" i="15"/>
  <c r="D1270" i="15"/>
  <c r="D1269" i="15"/>
  <c r="D1268" i="15"/>
  <c r="D1267" i="15"/>
  <c r="D1266" i="15"/>
  <c r="D1265" i="15"/>
  <c r="D1264" i="15"/>
  <c r="D1263" i="15"/>
  <c r="D1262" i="15"/>
  <c r="D1261" i="15"/>
  <c r="D1260" i="15"/>
  <c r="D1259" i="15"/>
  <c r="D1258" i="15"/>
  <c r="D1257" i="15"/>
  <c r="D1256" i="15"/>
  <c r="D1255" i="15"/>
  <c r="D1254" i="15"/>
  <c r="D1253" i="15"/>
  <c r="D1252" i="15"/>
  <c r="D1251" i="15"/>
  <c r="D1250" i="15"/>
  <c r="D1249" i="15"/>
  <c r="D1248" i="15"/>
  <c r="D1247" i="15"/>
  <c r="D1246" i="15"/>
  <c r="D1245" i="15"/>
  <c r="D1244" i="15"/>
  <c r="D1243" i="15"/>
  <c r="D1242" i="15"/>
  <c r="D1241" i="15"/>
  <c r="D1240" i="15"/>
  <c r="D1239" i="15"/>
  <c r="D1238" i="15"/>
  <c r="D1237" i="15"/>
  <c r="D1236" i="15"/>
  <c r="D1235" i="15"/>
  <c r="D1234" i="15"/>
  <c r="D1233" i="15"/>
  <c r="D1232" i="15"/>
  <c r="D1231" i="15"/>
  <c r="D1230" i="15"/>
  <c r="D1229" i="15"/>
  <c r="D1228" i="15"/>
  <c r="D1227" i="15"/>
  <c r="D1226" i="15"/>
  <c r="D1225" i="15"/>
  <c r="D1224" i="15"/>
  <c r="D1223" i="15"/>
  <c r="D1222" i="15"/>
  <c r="D1221" i="15"/>
  <c r="D1220" i="15"/>
  <c r="D1219" i="15"/>
  <c r="D1218" i="15"/>
  <c r="D1217" i="15"/>
  <c r="D1216" i="15"/>
  <c r="D1215" i="15"/>
  <c r="D1214" i="15"/>
  <c r="D1213" i="15"/>
  <c r="D1212" i="15"/>
  <c r="D1211" i="15"/>
  <c r="D1210" i="15"/>
  <c r="D1209" i="15"/>
  <c r="D1208" i="15"/>
  <c r="D1207" i="15"/>
  <c r="D1206" i="15"/>
  <c r="D1205" i="15"/>
  <c r="D1204" i="15"/>
  <c r="D1203" i="15"/>
  <c r="D1202" i="15"/>
  <c r="D1201" i="15"/>
  <c r="D1200" i="15"/>
  <c r="D1199" i="15"/>
  <c r="D1198" i="15"/>
  <c r="D1197" i="15"/>
  <c r="D1196" i="15"/>
  <c r="D1195" i="15"/>
  <c r="D1194" i="15"/>
  <c r="D1193" i="15"/>
  <c r="D1192" i="15"/>
  <c r="D1191" i="15"/>
  <c r="D1190" i="15"/>
  <c r="D1189" i="15"/>
  <c r="D1188" i="15"/>
  <c r="D1187" i="15"/>
  <c r="D1186" i="15"/>
  <c r="D1185" i="15"/>
  <c r="D1184" i="15"/>
  <c r="D1183" i="15"/>
  <c r="D1182" i="15"/>
  <c r="D1181" i="15"/>
  <c r="D1180" i="15"/>
  <c r="D1179" i="15"/>
  <c r="D1178" i="15"/>
  <c r="D1177" i="15"/>
  <c r="D1176" i="15"/>
  <c r="D1175" i="15"/>
  <c r="D1174" i="15"/>
  <c r="D1173" i="15"/>
  <c r="D1172" i="15"/>
  <c r="D1171" i="15"/>
  <c r="D1170" i="15"/>
  <c r="D1169" i="15"/>
  <c r="D1168" i="15"/>
  <c r="D1167" i="15"/>
  <c r="D1166" i="15"/>
  <c r="D1165" i="15"/>
  <c r="D1164" i="15"/>
  <c r="D1163" i="15"/>
  <c r="D1162" i="15"/>
  <c r="D1161" i="15"/>
  <c r="D1160" i="15"/>
  <c r="D1159" i="15"/>
  <c r="D1158" i="15"/>
  <c r="D1157" i="15"/>
  <c r="D1156" i="15"/>
  <c r="D1155" i="15"/>
  <c r="D1154" i="15"/>
  <c r="D1153" i="15"/>
  <c r="D1152" i="15"/>
  <c r="D1151" i="15"/>
  <c r="D1150" i="15"/>
  <c r="D1149" i="15"/>
  <c r="D1148" i="15"/>
  <c r="D1147" i="15"/>
  <c r="D1146" i="15"/>
  <c r="D1145" i="15"/>
  <c r="D1144" i="15"/>
  <c r="D1143" i="15"/>
  <c r="D1142" i="15"/>
  <c r="D1141" i="15"/>
  <c r="D1140" i="15"/>
  <c r="D1139" i="15"/>
  <c r="D1138" i="15"/>
  <c r="D1137" i="15"/>
  <c r="D1136" i="15"/>
  <c r="D1135" i="15"/>
  <c r="D1134" i="15"/>
  <c r="D1133" i="15"/>
  <c r="D1132" i="15"/>
  <c r="D1131" i="15"/>
  <c r="D1130" i="15"/>
  <c r="D1129" i="15"/>
  <c r="D1128" i="15"/>
  <c r="D1127" i="15"/>
  <c r="D1126" i="15"/>
  <c r="D1125" i="15"/>
  <c r="D1124" i="15"/>
  <c r="D1123" i="15"/>
  <c r="D1122" i="15"/>
  <c r="D1121" i="15"/>
  <c r="D1120" i="15"/>
  <c r="D1119" i="15"/>
  <c r="D1118" i="15"/>
  <c r="D1117" i="15"/>
  <c r="D1116" i="15"/>
  <c r="D1115" i="15"/>
  <c r="D1114" i="15"/>
  <c r="D1113" i="15"/>
  <c r="D1112" i="15"/>
  <c r="D1111" i="15"/>
  <c r="D1110" i="15"/>
  <c r="D1109" i="15"/>
  <c r="D1108" i="15"/>
  <c r="D1107" i="15"/>
  <c r="D1106" i="15"/>
  <c r="D1105" i="15"/>
  <c r="D1104" i="15"/>
  <c r="D1103" i="15"/>
  <c r="D1102" i="15"/>
  <c r="D1101" i="15"/>
  <c r="D1100" i="15"/>
  <c r="D1099" i="15"/>
  <c r="D1098" i="15"/>
  <c r="D1097" i="15"/>
  <c r="D1096" i="15"/>
  <c r="D1095" i="15"/>
  <c r="D1094" i="15"/>
  <c r="D1093" i="15"/>
  <c r="D1092" i="15"/>
  <c r="D1091" i="15"/>
  <c r="D1090" i="15"/>
  <c r="D1089" i="15"/>
  <c r="D1088" i="15"/>
  <c r="D1087" i="15"/>
  <c r="D1086" i="15"/>
  <c r="D1085" i="15"/>
  <c r="D1084" i="15"/>
  <c r="D1083" i="15"/>
  <c r="D1082" i="15"/>
  <c r="D1081" i="15"/>
  <c r="D1080" i="15"/>
  <c r="D1079" i="15"/>
  <c r="D1078" i="15"/>
  <c r="D1077" i="15"/>
  <c r="D1076" i="15"/>
  <c r="D1075" i="15"/>
  <c r="D1074" i="15"/>
  <c r="D1073" i="15"/>
  <c r="D1072" i="15"/>
  <c r="D1071" i="15"/>
  <c r="D1070" i="15"/>
  <c r="D1069" i="15"/>
  <c r="D1068" i="15"/>
  <c r="D1067" i="15"/>
  <c r="D1066" i="15"/>
  <c r="D1065" i="15"/>
  <c r="D1064" i="15"/>
  <c r="D1063" i="15"/>
  <c r="D1062" i="15"/>
  <c r="D1061" i="15"/>
  <c r="D1060" i="15"/>
  <c r="D1059" i="15"/>
  <c r="D1058" i="15"/>
  <c r="D1057" i="15"/>
  <c r="D1056" i="15"/>
  <c r="D1055" i="15"/>
  <c r="D1054" i="15"/>
  <c r="D1053" i="15"/>
  <c r="D1052" i="15"/>
  <c r="D1051" i="15"/>
  <c r="D1050" i="15"/>
  <c r="D1049" i="15"/>
  <c r="D1048" i="15"/>
  <c r="D1047" i="15"/>
  <c r="D1046" i="15"/>
  <c r="D1045" i="15"/>
  <c r="D1044" i="15"/>
  <c r="D1043" i="15"/>
  <c r="D1042" i="15"/>
  <c r="D1041" i="15"/>
  <c r="D1040" i="15"/>
  <c r="D1039" i="15"/>
  <c r="D1038" i="15"/>
  <c r="D1037" i="15"/>
  <c r="D1036" i="15"/>
  <c r="D1035" i="15"/>
  <c r="D1034" i="15"/>
  <c r="D1033" i="15"/>
  <c r="D1032" i="15"/>
  <c r="D1031" i="15"/>
  <c r="D1030" i="15"/>
  <c r="D1029" i="15"/>
  <c r="D1028" i="15"/>
  <c r="D1027" i="15"/>
  <c r="D1026" i="15"/>
  <c r="D1025" i="15"/>
  <c r="D1024" i="15"/>
  <c r="D1023" i="15"/>
  <c r="D1022" i="15"/>
  <c r="D1021" i="15"/>
  <c r="D1020" i="15"/>
  <c r="D1019" i="15"/>
  <c r="D1018" i="15"/>
  <c r="D1017" i="15"/>
  <c r="D1016" i="15"/>
  <c r="D1015" i="15"/>
  <c r="D1014" i="15"/>
  <c r="D1013" i="15"/>
  <c r="D1012" i="15"/>
  <c r="D1011" i="15"/>
  <c r="D1010" i="15"/>
  <c r="D1009" i="15"/>
  <c r="D1008" i="15"/>
  <c r="D1007" i="15"/>
  <c r="D1006" i="15"/>
  <c r="D1005" i="15"/>
  <c r="D1004" i="15"/>
  <c r="D1003" i="15"/>
  <c r="D1002" i="15"/>
  <c r="D1001" i="15"/>
  <c r="D1000" i="15"/>
  <c r="D999" i="15"/>
  <c r="D998" i="15"/>
  <c r="D997" i="15"/>
  <c r="D996" i="15"/>
  <c r="D995" i="15"/>
  <c r="D994" i="15"/>
  <c r="D993" i="15"/>
  <c r="D992" i="15"/>
  <c r="D991" i="15"/>
  <c r="D990" i="15"/>
  <c r="D989" i="15"/>
  <c r="D988" i="15"/>
  <c r="D987" i="15"/>
  <c r="D986" i="15"/>
  <c r="D985" i="15"/>
  <c r="D984" i="15"/>
  <c r="D983" i="15"/>
  <c r="D982" i="15"/>
  <c r="D981" i="15"/>
  <c r="D980" i="15"/>
  <c r="D979" i="15"/>
  <c r="D978" i="15"/>
  <c r="D977" i="15"/>
  <c r="D976" i="15"/>
  <c r="D975" i="15"/>
  <c r="D974" i="15"/>
  <c r="D973" i="15"/>
  <c r="D972" i="15"/>
  <c r="D971" i="15"/>
  <c r="D970" i="15"/>
  <c r="D969" i="15"/>
  <c r="D968" i="15"/>
  <c r="D967" i="15"/>
  <c r="D966" i="15"/>
  <c r="D965" i="15"/>
  <c r="D964" i="15"/>
  <c r="D963" i="15"/>
  <c r="D962" i="15"/>
  <c r="D961" i="15"/>
  <c r="D960" i="15"/>
  <c r="D959" i="15"/>
  <c r="D958" i="15"/>
  <c r="D957" i="15"/>
  <c r="D956" i="15"/>
  <c r="D955" i="15"/>
  <c r="D954" i="15"/>
  <c r="D953" i="15"/>
  <c r="D952" i="15"/>
  <c r="D951" i="15"/>
  <c r="D950" i="15"/>
  <c r="D949" i="15"/>
  <c r="D948" i="15"/>
  <c r="D947" i="15"/>
  <c r="D946" i="15"/>
  <c r="D945" i="15"/>
  <c r="D944" i="15"/>
  <c r="D943" i="15"/>
  <c r="D942" i="15"/>
  <c r="D941" i="15"/>
  <c r="D940" i="15"/>
  <c r="D939" i="15"/>
  <c r="D938" i="15"/>
  <c r="D937" i="15"/>
  <c r="D936" i="15"/>
  <c r="D935" i="15"/>
  <c r="D934" i="15"/>
  <c r="D933" i="15"/>
  <c r="D932" i="15"/>
  <c r="D931" i="15"/>
  <c r="D930" i="15"/>
  <c r="D929" i="15"/>
  <c r="D928" i="15"/>
  <c r="D927" i="15"/>
  <c r="D926" i="15"/>
  <c r="D925" i="15"/>
  <c r="D924" i="15"/>
  <c r="D923" i="15"/>
  <c r="D922" i="15"/>
  <c r="D921" i="15"/>
  <c r="D920" i="15"/>
  <c r="D919" i="15"/>
  <c r="D918" i="15"/>
  <c r="D917" i="15"/>
  <c r="D916" i="15"/>
  <c r="D915" i="15"/>
  <c r="D914" i="15"/>
  <c r="D913" i="15"/>
  <c r="D912" i="15"/>
  <c r="D911" i="15"/>
  <c r="D910" i="15"/>
  <c r="D909" i="15"/>
  <c r="D908" i="15"/>
  <c r="D907" i="15"/>
  <c r="D906" i="15"/>
  <c r="D905" i="15"/>
  <c r="D904" i="15"/>
  <c r="D903" i="15"/>
  <c r="D902" i="15"/>
  <c r="D901" i="15"/>
  <c r="D900" i="15"/>
  <c r="D899" i="15"/>
  <c r="D898" i="15"/>
  <c r="D897" i="15"/>
  <c r="D896" i="15"/>
  <c r="D895" i="15"/>
  <c r="D894" i="15"/>
  <c r="D893" i="15"/>
  <c r="D892" i="15"/>
  <c r="D891" i="15"/>
  <c r="D890" i="15"/>
  <c r="D889" i="15"/>
  <c r="D888" i="15"/>
  <c r="D887" i="15"/>
  <c r="D886" i="15"/>
  <c r="D885" i="15"/>
  <c r="D884" i="15"/>
  <c r="D883" i="15"/>
  <c r="D882" i="15"/>
  <c r="D881" i="15"/>
  <c r="D880" i="15"/>
  <c r="D879" i="15"/>
  <c r="D878" i="15"/>
  <c r="D877" i="15"/>
  <c r="D876" i="15"/>
  <c r="D875" i="15"/>
  <c r="D874" i="15"/>
  <c r="D873" i="15"/>
  <c r="D872" i="15"/>
  <c r="D871" i="15"/>
  <c r="D870" i="15"/>
  <c r="D869" i="15"/>
  <c r="D868" i="15"/>
  <c r="D867" i="15"/>
  <c r="D866" i="15"/>
  <c r="D865" i="15"/>
  <c r="D864" i="15"/>
  <c r="D863" i="15"/>
  <c r="D862" i="15"/>
  <c r="D861" i="15"/>
  <c r="D860" i="15"/>
  <c r="D859" i="15"/>
  <c r="D858" i="15"/>
  <c r="D857" i="15"/>
  <c r="D856" i="15"/>
  <c r="D855" i="15"/>
  <c r="D854" i="15"/>
  <c r="D853" i="15"/>
  <c r="D852" i="15"/>
  <c r="D851" i="15"/>
  <c r="D850" i="15"/>
  <c r="D849" i="15"/>
  <c r="D848" i="15"/>
  <c r="D847" i="15"/>
  <c r="D846" i="15"/>
  <c r="D845" i="15"/>
  <c r="D844" i="15"/>
  <c r="D843" i="15"/>
  <c r="D842" i="15"/>
  <c r="D841" i="15"/>
  <c r="D840" i="15"/>
  <c r="D839" i="15"/>
  <c r="D838" i="15"/>
  <c r="D837" i="15"/>
  <c r="D836" i="15"/>
  <c r="D835" i="15"/>
  <c r="D834" i="15"/>
  <c r="D833" i="15"/>
  <c r="D832" i="15"/>
  <c r="D831" i="15"/>
  <c r="D830" i="15"/>
  <c r="D829" i="15"/>
  <c r="D828" i="15"/>
  <c r="D827" i="15"/>
  <c r="D826" i="15"/>
  <c r="D825" i="15"/>
  <c r="D824" i="15"/>
  <c r="D823" i="15"/>
  <c r="D822" i="15"/>
  <c r="D821" i="15"/>
  <c r="D820" i="15"/>
  <c r="D819" i="15"/>
  <c r="D818" i="15"/>
  <c r="D817" i="15"/>
  <c r="D816" i="15"/>
  <c r="D815" i="15"/>
  <c r="D814" i="15"/>
  <c r="D813" i="15"/>
  <c r="D812" i="15"/>
  <c r="D811" i="15"/>
  <c r="D810" i="15"/>
  <c r="D809" i="15"/>
  <c r="D808" i="15"/>
  <c r="D807" i="15"/>
  <c r="D806" i="15"/>
  <c r="D805" i="15"/>
  <c r="D804" i="15"/>
  <c r="D803" i="15"/>
  <c r="D802" i="15"/>
  <c r="D801" i="15"/>
  <c r="D800" i="15"/>
  <c r="D799" i="15"/>
  <c r="D798" i="15"/>
  <c r="D797" i="15"/>
  <c r="D796" i="15"/>
  <c r="D795" i="15"/>
  <c r="D794" i="15"/>
  <c r="D793" i="15"/>
  <c r="D792" i="15"/>
  <c r="D791" i="15"/>
  <c r="D790" i="15"/>
  <c r="D789" i="15"/>
  <c r="D788" i="15"/>
  <c r="D787" i="15"/>
  <c r="D786" i="15"/>
  <c r="D785" i="15"/>
  <c r="D784" i="15"/>
  <c r="D783" i="15"/>
  <c r="D782" i="15"/>
  <c r="D781" i="15"/>
  <c r="D780" i="15"/>
  <c r="D779" i="15"/>
  <c r="D778" i="15"/>
  <c r="D777" i="15"/>
  <c r="D776" i="15"/>
  <c r="D775" i="15"/>
  <c r="D774" i="15"/>
  <c r="D773" i="15"/>
  <c r="D772" i="15"/>
  <c r="D771" i="15"/>
  <c r="D770" i="15"/>
  <c r="D769" i="15"/>
  <c r="D768" i="15"/>
  <c r="D767" i="15"/>
  <c r="D766" i="15"/>
  <c r="D765" i="15"/>
  <c r="D764" i="15"/>
  <c r="D763" i="15"/>
  <c r="D762" i="15"/>
  <c r="D761" i="15"/>
  <c r="D760" i="15"/>
  <c r="D759" i="15"/>
  <c r="D758" i="15"/>
  <c r="D757" i="15"/>
  <c r="D756" i="15"/>
  <c r="D755" i="15"/>
  <c r="D754" i="15"/>
  <c r="D753" i="15"/>
  <c r="D752" i="15"/>
  <c r="D751" i="15"/>
  <c r="D750" i="15"/>
  <c r="D749" i="15"/>
  <c r="D748" i="15"/>
  <c r="D747" i="15"/>
  <c r="D746" i="15"/>
  <c r="D745" i="15"/>
  <c r="D744" i="15"/>
  <c r="D743" i="15"/>
  <c r="D742" i="15"/>
  <c r="D741" i="15"/>
  <c r="D740" i="15"/>
  <c r="D739" i="15"/>
  <c r="D738" i="15"/>
  <c r="D737" i="15"/>
  <c r="D736" i="15"/>
  <c r="D735" i="15"/>
  <c r="D734" i="15"/>
  <c r="D733" i="15"/>
  <c r="D732" i="15"/>
  <c r="D731" i="15"/>
  <c r="D730" i="15"/>
  <c r="D729" i="15"/>
  <c r="D728" i="15"/>
  <c r="D727" i="15"/>
  <c r="D726" i="15"/>
  <c r="D725" i="15"/>
  <c r="D724" i="15"/>
  <c r="D723" i="15"/>
  <c r="D722" i="15"/>
  <c r="D721" i="15"/>
  <c r="D720" i="15"/>
  <c r="D719" i="15"/>
  <c r="D718" i="15"/>
  <c r="D717" i="15"/>
  <c r="D716" i="15"/>
  <c r="D715" i="15"/>
  <c r="D714" i="15"/>
  <c r="D713" i="15"/>
  <c r="D712" i="15"/>
  <c r="D711" i="15"/>
  <c r="D710" i="15"/>
  <c r="D709" i="15"/>
  <c r="D708" i="15"/>
  <c r="D707" i="15"/>
  <c r="D706" i="15"/>
  <c r="D705" i="15"/>
  <c r="D704" i="15"/>
  <c r="D703" i="15"/>
  <c r="D702" i="15"/>
  <c r="D701" i="15"/>
  <c r="D700" i="15"/>
  <c r="D699" i="15"/>
  <c r="D698" i="15"/>
  <c r="D697" i="15"/>
  <c r="D696" i="15"/>
  <c r="D695" i="15"/>
  <c r="D694" i="15"/>
  <c r="D693" i="15"/>
  <c r="D692" i="15"/>
  <c r="D691" i="15"/>
  <c r="D690" i="15"/>
  <c r="D689" i="15"/>
  <c r="D688" i="15"/>
  <c r="D687" i="15"/>
  <c r="D686" i="15"/>
  <c r="D685" i="15"/>
  <c r="D684" i="15"/>
  <c r="D683" i="15"/>
  <c r="D682" i="15"/>
  <c r="D681" i="15"/>
  <c r="D680" i="15"/>
  <c r="D679" i="15"/>
  <c r="D678" i="15"/>
  <c r="D677" i="15"/>
  <c r="D676" i="15"/>
  <c r="D675" i="15"/>
  <c r="D674" i="15"/>
  <c r="D673" i="15"/>
  <c r="D672" i="15"/>
  <c r="D671" i="15"/>
  <c r="D670" i="15"/>
  <c r="D669" i="15"/>
  <c r="D668" i="15"/>
  <c r="D667" i="15"/>
  <c r="D666" i="15"/>
  <c r="D665" i="15"/>
  <c r="D664" i="15"/>
  <c r="D663" i="15"/>
  <c r="D662" i="15"/>
  <c r="D661" i="15"/>
  <c r="D660" i="15"/>
  <c r="D659" i="15"/>
  <c r="D658" i="15"/>
  <c r="D657" i="15"/>
  <c r="D656" i="15"/>
  <c r="D655" i="15"/>
  <c r="D654" i="15"/>
  <c r="D653" i="15"/>
  <c r="D652" i="15"/>
  <c r="D651" i="15"/>
  <c r="D650" i="15"/>
  <c r="D649" i="15"/>
  <c r="D648" i="15"/>
  <c r="D647" i="15"/>
  <c r="D646" i="15"/>
  <c r="D645" i="15"/>
  <c r="D644" i="15"/>
  <c r="D643" i="15"/>
  <c r="D642" i="15"/>
  <c r="D641" i="15"/>
  <c r="D640" i="15"/>
  <c r="D639" i="15"/>
  <c r="D638" i="15"/>
  <c r="D637" i="15"/>
  <c r="D636" i="15"/>
  <c r="D635" i="15"/>
  <c r="D634" i="15"/>
  <c r="D633" i="15"/>
  <c r="D632" i="15"/>
  <c r="D631" i="15"/>
  <c r="D630" i="15"/>
  <c r="D629" i="15"/>
  <c r="D628" i="15"/>
  <c r="D627" i="15"/>
  <c r="D626" i="15"/>
  <c r="D625" i="15"/>
  <c r="D624" i="15"/>
  <c r="D623" i="15"/>
  <c r="D622" i="15"/>
  <c r="D621" i="15"/>
  <c r="D620" i="15"/>
  <c r="D619" i="15"/>
  <c r="D618" i="15"/>
  <c r="D617" i="15"/>
  <c r="D616" i="15"/>
  <c r="D615" i="15"/>
  <c r="D614" i="15"/>
  <c r="D613" i="15"/>
  <c r="D612" i="15"/>
  <c r="D611" i="15"/>
  <c r="D610" i="15"/>
  <c r="D609" i="15"/>
  <c r="D608" i="15"/>
  <c r="D607" i="15"/>
  <c r="D606" i="15"/>
  <c r="D605" i="15"/>
  <c r="D604" i="15"/>
  <c r="D603" i="15"/>
  <c r="D602" i="15"/>
  <c r="D601" i="15"/>
  <c r="D600" i="15"/>
  <c r="D599" i="15"/>
  <c r="D598" i="15"/>
  <c r="D597" i="15"/>
  <c r="D596" i="15"/>
  <c r="D595" i="15"/>
  <c r="D594" i="15"/>
  <c r="D593" i="15"/>
  <c r="D592" i="15"/>
  <c r="D591" i="15"/>
  <c r="D590" i="15"/>
  <c r="D589" i="15"/>
  <c r="D588" i="15"/>
  <c r="D587" i="15"/>
  <c r="D586" i="15"/>
  <c r="D585" i="15"/>
  <c r="D584" i="15"/>
  <c r="D583" i="15"/>
  <c r="D582" i="15"/>
  <c r="D581" i="15"/>
  <c r="D580" i="15"/>
  <c r="D579" i="15"/>
  <c r="D578" i="15"/>
  <c r="D577" i="15"/>
  <c r="D576" i="15"/>
  <c r="D575" i="15"/>
  <c r="D574" i="15"/>
  <c r="D573" i="15"/>
  <c r="D572" i="15"/>
  <c r="D571" i="15"/>
  <c r="D570" i="15"/>
  <c r="D569" i="15"/>
  <c r="D568" i="15"/>
  <c r="D567" i="15"/>
  <c r="D566" i="15"/>
  <c r="D565" i="15"/>
  <c r="D564" i="15"/>
  <c r="D563" i="15"/>
  <c r="D562" i="15"/>
  <c r="D561" i="15"/>
  <c r="D560" i="15"/>
  <c r="D559" i="15"/>
  <c r="D558" i="15"/>
  <c r="D557" i="15"/>
  <c r="D556" i="15"/>
  <c r="D555" i="15"/>
  <c r="D554" i="15"/>
  <c r="D553" i="15"/>
  <c r="D552" i="15"/>
  <c r="D551" i="15"/>
  <c r="D550" i="15"/>
  <c r="D549" i="15"/>
  <c r="D548" i="15"/>
  <c r="D547" i="15"/>
  <c r="D546" i="15"/>
  <c r="D545" i="15"/>
  <c r="D544" i="15"/>
  <c r="D543" i="15"/>
  <c r="D542" i="15"/>
  <c r="D541" i="15"/>
  <c r="D540" i="15"/>
  <c r="D539" i="15"/>
  <c r="D538" i="15"/>
  <c r="D537" i="15"/>
  <c r="D536" i="15"/>
  <c r="D535" i="15"/>
  <c r="D534" i="15"/>
  <c r="D533" i="15"/>
  <c r="D532" i="15"/>
  <c r="D531" i="15"/>
  <c r="D530" i="15"/>
  <c r="D529" i="15"/>
  <c r="D528" i="15"/>
  <c r="D527" i="15"/>
  <c r="D526" i="15"/>
  <c r="D525" i="15"/>
  <c r="D524" i="15"/>
  <c r="D523" i="15"/>
  <c r="D522" i="15"/>
  <c r="D521" i="15"/>
  <c r="D520" i="15"/>
  <c r="D519" i="15"/>
  <c r="D518" i="15"/>
  <c r="D517" i="15"/>
  <c r="D516" i="15"/>
  <c r="D515" i="15"/>
  <c r="D514" i="15"/>
  <c r="D513" i="15"/>
  <c r="D512" i="15"/>
  <c r="D511" i="15"/>
  <c r="D510" i="15"/>
  <c r="D509" i="15"/>
  <c r="D508" i="15"/>
  <c r="D507" i="15"/>
  <c r="D506" i="15"/>
  <c r="D505" i="15"/>
  <c r="D504" i="15"/>
  <c r="D503" i="15"/>
  <c r="D502" i="15"/>
  <c r="D501" i="15"/>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0" i="14"/>
  <c r="C309" i="14"/>
  <c r="C308" i="14"/>
  <c r="C307" i="14"/>
  <c r="C306" i="14"/>
  <c r="C305" i="14"/>
  <c r="C304" i="14"/>
  <c r="C303" i="14"/>
  <c r="C302" i="14"/>
  <c r="C301" i="14"/>
  <c r="C300" i="14"/>
  <c r="C299" i="14"/>
  <c r="C298" i="14"/>
  <c r="C297"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8"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C5" i="14"/>
  <c r="C4" i="14"/>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2" i="11"/>
  <c r="D11" i="11"/>
  <c r="D10" i="11"/>
  <c r="D9" i="11"/>
  <c r="D8" i="11"/>
  <c r="D7" i="11"/>
  <c r="D6" i="11"/>
  <c r="D5" i="11"/>
  <c r="D4" i="11"/>
  <c r="D3" i="11"/>
  <c r="J2" i="11"/>
  <c r="D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0600-000001000000}">
      <text>
        <r>
          <rPr>
            <sz val="10"/>
            <color rgb="FF000000"/>
            <rFont val="Arial"/>
            <family val="2"/>
          </rPr>
          <t>Put the internal team member's name who is closest to the connector here</t>
        </r>
      </text>
    </comment>
    <comment ref="G2" authorId="0" shapeId="0" xr:uid="{00000000-0006-0000-0600-000002000000}">
      <text>
        <r>
          <rPr>
            <sz val="10"/>
            <color rgb="FF000000"/>
            <rFont val="Arial"/>
            <family val="2"/>
          </rPr>
          <t>LinkedIn is super important. You'll use this to see which connectors can get you to your target investors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700-000001000000}">
      <text>
        <r>
          <rPr>
            <sz val="10"/>
            <color rgb="FF000000"/>
            <rFont val="Arial"/>
            <family val="2"/>
          </rPr>
          <t xml:space="preserve">Is this investor a partner at the firm?  Sometimes, not always, it helps to only focus on partners
</t>
        </r>
      </text>
    </comment>
    <comment ref="D3" authorId="0" shapeId="0" xr:uid="{00000000-0006-0000-0700-000002000000}">
      <text>
        <r>
          <rPr>
            <sz val="10"/>
            <color rgb="FF000000"/>
            <rFont val="Arial"/>
            <family val="2"/>
          </rPr>
          <t>If you have filters you want to use, feel free to add here.  You can then add a sorting filter to help look at your targets</t>
        </r>
      </text>
    </comment>
    <comment ref="J3" authorId="0" shapeId="0" xr:uid="{00000000-0006-0000-0700-000003000000}">
      <text>
        <r>
          <rPr>
            <sz val="10"/>
            <color rgb="FF000000"/>
            <rFont val="Arial"/>
            <family val="2"/>
          </rPr>
          <t>Twitter is a great place to see what investors have been talking about and where their current interests may be</t>
        </r>
      </text>
    </comment>
    <comment ref="L3" authorId="0" shapeId="0" xr:uid="{00000000-0006-0000-0700-000004000000}">
      <text>
        <r>
          <rPr>
            <sz val="10"/>
            <color rgb="FF000000"/>
            <rFont val="Arial"/>
            <family val="2"/>
          </rPr>
          <t xml:space="preserve">When you decide who to ask for the intro, put it here
</t>
        </r>
      </text>
    </comment>
    <comment ref="M3" authorId="0" shapeId="0" xr:uid="{00000000-0006-0000-0700-000005000000}">
      <text>
        <r>
          <rPr>
            <sz val="10"/>
            <color rgb="FF000000"/>
            <rFont val="Arial"/>
            <family val="2"/>
          </rPr>
          <t xml:space="preserve">Use these fields as signup fields. You can send supporters to this sheet and ask them to put their names down if they think they can make a warm intro
</t>
        </r>
      </text>
    </comment>
  </commentList>
</comments>
</file>

<file path=xl/sharedStrings.xml><?xml version="1.0" encoding="utf-8"?>
<sst xmlns="http://schemas.openxmlformats.org/spreadsheetml/2006/main" count="113926" uniqueCount="44734">
  <si>
    <t>First - MAKE A COPY OF THIS SHEET! (you'll be editing it and using it as your own)</t>
  </si>
  <si>
    <r>
      <rPr>
        <b/>
        <sz val="24"/>
        <color theme="1"/>
        <rFont val="Helvetica Neue"/>
      </rPr>
      <t>Welcome!</t>
    </r>
    <r>
      <rPr>
        <b/>
        <sz val="18"/>
        <color theme="1"/>
        <rFont val="Helvetica Neue"/>
      </rPr>
      <t xml:space="preserve">
</t>
    </r>
    <r>
      <rPr>
        <sz val="12"/>
        <color theme="1"/>
        <rFont val="Helvetica Neue"/>
      </rPr>
      <t xml:space="preserve">I pulled this guide together because while lists of investors / firms on their own are lightly helpful, they're only valuable if you know </t>
    </r>
    <r>
      <rPr>
        <b/>
        <sz val="12"/>
        <color theme="1"/>
        <rFont val="Helvetica Neue"/>
      </rPr>
      <t xml:space="preserve">what to do after you find an investor's name. 
</t>
    </r>
    <r>
      <rPr>
        <sz val="12"/>
        <color theme="1"/>
        <rFont val="Helvetica Neue"/>
      </rPr>
      <t xml:space="preserve">
</t>
    </r>
    <r>
      <rPr>
        <b/>
        <sz val="12"/>
        <color theme="1"/>
        <rFont val="Helvetica Neue"/>
      </rPr>
      <t xml:space="preserve">What to do: 
</t>
    </r>
    <r>
      <rPr>
        <sz val="12"/>
        <color theme="1"/>
        <rFont val="Helvetica Neue"/>
      </rPr>
      <t>Follow the tabs left to right to get the most out of this guide</t>
    </r>
  </si>
  <si>
    <t>Tab Color Key</t>
  </si>
  <si>
    <t>Instructions</t>
  </si>
  <si>
    <t>Worksheets</t>
  </si>
  <si>
    <t>Databases</t>
  </si>
  <si>
    <t xml:space="preserve">Setup your technology 🤓
</t>
  </si>
  <si>
    <r>
      <rPr>
        <sz val="14"/>
        <color theme="1"/>
        <rFont val="Arial"/>
        <family val="2"/>
      </rPr>
      <t>Fundraising is a really time intensive task where speed is crucial. On top of that, it’s not even your full time job! You also have a company to run. Because of that, you should be doing everything you can to be more efficient including setting up the right software.</t>
    </r>
    <r>
      <rPr>
        <sz val="12"/>
        <color theme="1"/>
        <rFont val="Arial"/>
        <family val="2"/>
      </rPr>
      <t xml:space="preserve">
</t>
    </r>
    <r>
      <rPr>
        <sz val="14"/>
        <color theme="1"/>
        <rFont val="Arial"/>
        <family val="2"/>
      </rPr>
      <t>I know we’ve been trained to avoid paying for software and searching for free alternatives but at least for the next 3-4 months while you’re fundraising set aside $100/month of budget and just do it. Cancel later if you must. You’ll thank me later.</t>
    </r>
    <r>
      <rPr>
        <sz val="12"/>
        <color theme="1"/>
        <rFont val="Arial"/>
        <family val="2"/>
      </rPr>
      <t xml:space="preserve">
</t>
    </r>
    <r>
      <rPr>
        <b/>
        <sz val="24"/>
        <color theme="1"/>
        <rFont val="Arial"/>
        <family val="2"/>
      </rPr>
      <t>Consider these 7 key pieces of tech👇</t>
    </r>
  </si>
  <si>
    <r>
      <rPr>
        <sz val="14"/>
        <color theme="1"/>
        <rFont val="Arial"/>
        <family val="2"/>
      </rPr>
      <t xml:space="preserve">1.      </t>
    </r>
    <r>
      <rPr>
        <b/>
        <sz val="14"/>
        <color theme="1"/>
        <rFont val="Arial"/>
        <family val="2"/>
      </rPr>
      <t xml:space="preserve">  Idea Capture Tool</t>
    </r>
    <r>
      <rPr>
        <sz val="14"/>
        <color theme="1"/>
        <rFont val="Arial"/>
        <family val="2"/>
      </rPr>
      <t xml:space="preserve">
You’re in luck, the first thing doesn’t cost any money. This is a single purpose form designed to capture any fundraising idea/lead that hits you in the moment. Why? - When you're building your investor list, some of the highest priority investors to start with will be ones that you can easily get a warm intro to. Many times those can be uncovered in casual conversations with friends like "oh hey have you talked to my friend [JANE DOE] at [FIRMX]?". You want to quickly slot that idea away for future reference and not have to think about how to jot it down or tag it in some weird note app. 
To set one of those up, all you need is a Google Form. You can even have the form save submissions to this sheet (see image to the right). In the form, create a few fields like “Investor, Firm, Source, Note” (anything you want)
Then create a shortcut on your phone so you can launch it and capture the idea whenever it strikes you. No clicking around in Asana or finding the right document in Notion. Just a single-purpose page with specific fields.
</t>
    </r>
  </si>
  <si>
    <r>
      <rPr>
        <sz val="14"/>
        <rFont val="Arial"/>
        <family val="2"/>
      </rPr>
      <t xml:space="preserve">2.        </t>
    </r>
    <r>
      <rPr>
        <b/>
        <u/>
        <sz val="14"/>
        <color rgb="FF1155CC"/>
        <rFont val="Arial"/>
        <family val="2"/>
      </rPr>
      <t>Mailman</t>
    </r>
    <r>
      <rPr>
        <sz val="14"/>
        <rFont val="Arial"/>
        <family val="2"/>
      </rPr>
      <t xml:space="preserve">
Email that trickles in throughout the day can be incredibly distracting for any work you do. While you’re fundraising, there will be periods of time where getting deep into work without distraction will be very important. Think researching what 100 investors you’ll go after, sending out intro requests all at once, or responding to loads of investor emails.  
Batch your email delivery so it’s only delivered when you want (I do it twice a day). 
</t>
    </r>
    <r>
      <rPr>
        <u/>
        <sz val="14"/>
        <color rgb="FF1155CC"/>
        <rFont val="Arial"/>
        <family val="2"/>
      </rPr>
      <t>Click here to get a discount</t>
    </r>
    <r>
      <rPr>
        <sz val="14"/>
        <rFont val="Arial"/>
        <family val="2"/>
      </rPr>
      <t xml:space="preserve">
</t>
    </r>
  </si>
  <si>
    <r>
      <rPr>
        <sz val="14"/>
        <rFont val="Arial"/>
        <family val="2"/>
      </rPr>
      <t xml:space="preserve">3. </t>
    </r>
    <r>
      <rPr>
        <u/>
        <sz val="14"/>
        <color rgb="FF1155CC"/>
        <rFont val="Arial"/>
        <family val="2"/>
      </rPr>
      <t xml:space="preserve">       </t>
    </r>
    <r>
      <rPr>
        <b/>
        <u/>
        <sz val="14"/>
        <color rgb="FF1155CC"/>
        <rFont val="Arial"/>
        <family val="2"/>
      </rPr>
      <t>Flow Club</t>
    </r>
    <r>
      <rPr>
        <sz val="14"/>
        <rFont val="Arial"/>
        <family val="2"/>
      </rPr>
      <t xml:space="preserve">
As CEO, fundraising falls solely on your shoulders. That means when you do carve out the time to work on it, it can be difficult to motivate by yourself. Finding ways to drive accountability for yourself to do the work is key. You can ask your investors to check in on you or find a friend to work with you, but those aren’t always easy to setup. One hack around this is to use Flow Club. Flow Club creates the best environment to get deep work done alongside other high performers who will be keeping you accountable. Sign up for a session to knock out your deck or investor research. The focused and directed time will be so much more effective than nibbling away at that task you hate.
At the time of writing, the service was limited to a wait list.
</t>
    </r>
  </si>
  <si>
    <r>
      <rPr>
        <sz val="14"/>
        <rFont val="Arial"/>
        <family val="2"/>
      </rPr>
      <t xml:space="preserve">4. </t>
    </r>
    <r>
      <rPr>
        <u/>
        <sz val="14"/>
        <color rgb="FF1155CC"/>
        <rFont val="Arial"/>
        <family val="2"/>
      </rPr>
      <t xml:space="preserve">     </t>
    </r>
    <r>
      <rPr>
        <sz val="14"/>
        <rFont val="Arial"/>
        <family val="2"/>
      </rPr>
      <t xml:space="preserve">  </t>
    </r>
    <r>
      <rPr>
        <b/>
        <u/>
        <sz val="14"/>
        <color rgb="FF1155CC"/>
        <rFont val="Arial"/>
        <family val="2"/>
      </rPr>
      <t>Paste</t>
    </r>
    <r>
      <rPr>
        <sz val="14"/>
        <rFont val="Arial"/>
        <family val="2"/>
      </rPr>
      <t xml:space="preserve">
The amount of copying and pasting you will be doing while fundraising will blow your mind. Paste lets you reference your history of clipboard items and even create folders of commonly used items.  Well worth the .99 / month - https://pasteapp.io/
</t>
    </r>
  </si>
  <si>
    <r>
      <rPr>
        <sz val="14"/>
        <rFont val="Arial"/>
        <family val="2"/>
      </rPr>
      <t xml:space="preserve">5. </t>
    </r>
    <r>
      <rPr>
        <u/>
        <sz val="14"/>
        <color rgb="FF1155CC"/>
        <rFont val="Arial"/>
        <family val="2"/>
      </rPr>
      <t xml:space="preserve">       Mail Merge</t>
    </r>
    <r>
      <rPr>
        <sz val="14"/>
        <rFont val="Arial"/>
        <family val="2"/>
      </rPr>
      <t xml:space="preserve">
You will be sending the same email with slight variations to many many people. Not only is that work crazy repetitive when done one by one, it’s also very easy to make mistakes and use the wrong name. Solve this by getting good at using mail merge. You can of course mail merge names but also personal touches that show you put some additional thought into your message. 
My favorite is YAMM which natively integrates with Gsuite – https://YAMM.com 
</t>
    </r>
  </si>
  <si>
    <r>
      <rPr>
        <sz val="14"/>
        <rFont val="Arial"/>
        <family val="2"/>
      </rPr>
      <t xml:space="preserve">6.        </t>
    </r>
    <r>
      <rPr>
        <u/>
        <sz val="14"/>
        <color rgb="FF1155CC"/>
        <rFont val="Arial"/>
        <family val="2"/>
      </rPr>
      <t>Calendly</t>
    </r>
    <r>
      <rPr>
        <sz val="14"/>
        <rFont val="Arial"/>
        <family val="2"/>
      </rPr>
      <t xml:space="preserve">
This one may seem obvious but it’s so important it bears underlining. Use Calendly to schedule investors. Not only does it save back and forth time, it also can investors show how much demand there is to talk to you when your availability starts drying up. Time savings AND powerful signaling all from a single app.  You can probably get by with the free version, but it can be super helpful to make multiple calendar types and that only costs $8/month – https://calendly.com 
</t>
    </r>
  </si>
  <si>
    <r>
      <rPr>
        <b/>
        <sz val="14"/>
        <rFont val="Arial"/>
        <family val="2"/>
      </rPr>
      <t xml:space="preserve">7. </t>
    </r>
    <r>
      <rPr>
        <b/>
        <u/>
        <sz val="14"/>
        <color rgb="FF1155CC"/>
        <rFont val="Arial"/>
        <family val="2"/>
      </rPr>
      <t xml:space="preserve">       DocSend</t>
    </r>
    <r>
      <rPr>
        <sz val="14"/>
        <rFont val="Arial"/>
        <family val="2"/>
      </rPr>
      <t xml:space="preserve">
Also in the obvious category – I beg you to send your materials using something like DocSend where you can control access, version control, and modify content on the backend. Seeing view statistics is the icing on the cake. Control over your content whether it’s to update without changing the link or to close access for someone who shouldn’t have it is key. 
</t>
    </r>
    <r>
      <rPr>
        <u/>
        <sz val="14"/>
        <color rgb="FF1155CC"/>
        <rFont val="Arial"/>
        <family val="2"/>
      </rPr>
      <t>DocSend is just $10 / month</t>
    </r>
    <r>
      <rPr>
        <sz val="14"/>
        <rFont val="Arial"/>
        <family val="2"/>
      </rPr>
      <t xml:space="preserve">
</t>
    </r>
  </si>
  <si>
    <r>
      <rPr>
        <sz val="14"/>
        <rFont val="Arial"/>
        <family val="2"/>
      </rPr>
      <t xml:space="preserve">8.        </t>
    </r>
    <r>
      <rPr>
        <b/>
        <sz val="14"/>
        <rFont val="Arial"/>
        <family val="2"/>
      </rPr>
      <t>Hardware setup</t>
    </r>
    <r>
      <rPr>
        <sz val="14"/>
        <rFont val="Arial"/>
        <family val="2"/>
      </rPr>
      <t xml:space="preserve">
Get a better camera, microphone, and lighting for your Zoom pitches.  There’s a wide range but on the low end you can spend $79 on a camera, $50 on a microphone, and $30 on lighting and come away making a WAY better impression than using the defaults on your computer. This may sound silly, but trust me it make a difference.
Budget Options:
</t>
    </r>
    <r>
      <rPr>
        <sz val="14"/>
        <color rgb="FF000000"/>
        <rFont val="Arial"/>
        <family val="2"/>
      </rPr>
      <t xml:space="preserve">1. </t>
    </r>
    <r>
      <rPr>
        <u/>
        <sz val="14"/>
        <color rgb="FF1155CC"/>
        <rFont val="Arial"/>
        <family val="2"/>
      </rPr>
      <t>Logitech Webcam C920 ($79)</t>
    </r>
    <r>
      <rPr>
        <sz val="14"/>
        <rFont val="Arial"/>
        <family val="2"/>
      </rPr>
      <t xml:space="preserve"> 
</t>
    </r>
    <r>
      <rPr>
        <sz val="14"/>
        <color rgb="FF000000"/>
        <rFont val="Arial"/>
        <family val="2"/>
      </rPr>
      <t xml:space="preserve">2. </t>
    </r>
    <r>
      <rPr>
        <u/>
        <sz val="14"/>
        <color rgb="FF1155CC"/>
        <rFont val="Arial"/>
        <family val="2"/>
      </rPr>
      <t>Fifine Podcast Mic ($50)</t>
    </r>
    <r>
      <rPr>
        <sz val="14"/>
        <rFont val="Arial"/>
        <family val="2"/>
      </rPr>
      <t xml:space="preserve"> 
</t>
    </r>
    <r>
      <rPr>
        <sz val="14"/>
        <color rgb="FF000000"/>
        <rFont val="Arial"/>
        <family val="2"/>
      </rPr>
      <t xml:space="preserve">3. </t>
    </r>
    <r>
      <rPr>
        <u/>
        <sz val="14"/>
        <color rgb="FF1155CC"/>
        <rFont val="Arial"/>
        <family val="2"/>
      </rPr>
      <t>Ring Light ($30)</t>
    </r>
    <r>
      <rPr>
        <sz val="14"/>
        <rFont val="Arial"/>
        <family val="2"/>
      </rPr>
      <t xml:space="preserve">
</t>
    </r>
  </si>
  <si>
    <t>List out your supporters 👨‍👨‍👧‍👦</t>
  </si>
  <si>
    <r>
      <rPr>
        <sz val="14"/>
        <rFont val="Arial"/>
        <family val="2"/>
      </rPr>
      <t xml:space="preserve">Before you move on to mining the massive lists, you should first create a list of supporters of the company. This will be extremely valuable when you look for intros during fundraising.
</t>
    </r>
    <r>
      <rPr>
        <b/>
        <sz val="14"/>
        <rFont val="Arial"/>
        <family val="2"/>
      </rPr>
      <t xml:space="preserve">How?
</t>
    </r>
    <r>
      <rPr>
        <sz val="14"/>
        <rFont val="Arial"/>
        <family val="2"/>
      </rPr>
      <t xml:space="preserve">
1. Start by mining your LinkedIn connections. 
You should literally look at every connection within LinkedIn and ask yourself if you'd feel comfortable asking them for an intro. Don't do this on</t>
    </r>
    <r>
      <rPr>
        <sz val="14"/>
        <color rgb="FF000000"/>
        <rFont val="Arial"/>
        <family val="2"/>
      </rPr>
      <t xml:space="preserve"> </t>
    </r>
    <r>
      <rPr>
        <u/>
        <sz val="14"/>
        <color rgb="FF1155CC"/>
        <rFont val="Arial"/>
        <family val="2"/>
      </rPr>
      <t>Linkedin.com</t>
    </r>
    <r>
      <rPr>
        <sz val="14"/>
        <rFont val="Arial"/>
        <family val="2"/>
      </rPr>
      <t xml:space="preserve"> - paginating through 1000 contacts 10 at a time will take forever. Instead go here </t>
    </r>
    <r>
      <rPr>
        <sz val="14"/>
        <color rgb="FF000000"/>
        <rFont val="Arial"/>
        <family val="2"/>
      </rPr>
      <t>(</t>
    </r>
    <r>
      <rPr>
        <b/>
        <u/>
        <sz val="14"/>
        <color rgb="FF1155CC"/>
        <rFont val="Arial"/>
        <family val="2"/>
      </rPr>
      <t>https://www.linkedin.com/psettings/member-data</t>
    </r>
    <r>
      <rPr>
        <sz val="14"/>
        <rFont val="Arial"/>
        <family val="2"/>
      </rPr>
      <t xml:space="preserve">) and "Get a copy of your data" to export a list of your contacts. Then review in a spreadsheet.
2. Next, review the last 6 months of personal and work emails you've received (12 months if you want to be aggressive) and think if you'd be comfy asking them for an intro. If someone emailed you, there's a good chance you could ask them for an intro. Add those people to your list.
3. Finally, look at your social networks like IG, FB, and Snap for a final list of supporters.
</t>
    </r>
    <r>
      <rPr>
        <b/>
        <i/>
        <sz val="14"/>
        <rFont val="Arial"/>
        <family val="2"/>
      </rPr>
      <t>Big reminder - you should be mining the networks of all the co-founders not just the CEO!</t>
    </r>
  </si>
  <si>
    <t>Create Target Investor List</t>
  </si>
  <si>
    <r>
      <rPr>
        <sz val="14"/>
        <color theme="1"/>
        <rFont val="Arial"/>
        <family val="2"/>
      </rPr>
      <t xml:space="preserve">This is the step people skip to first. Now it's your time to begin adding names to your investor target list.  
Here is my spikey point of view around investor list targeting: most people will say "find investors who are interested in your space and stage". Sure yes that is good, but I'd say you'd be surprised how many investors invest well beyond their stated investment focus. What is </t>
    </r>
    <r>
      <rPr>
        <b/>
        <sz val="14"/>
        <color theme="1"/>
        <rFont val="Arial"/>
        <family val="2"/>
      </rPr>
      <t>more powerful is finding which investors you have the strongest connections to.</t>
    </r>
    <r>
      <rPr>
        <sz val="14"/>
        <color theme="1"/>
        <rFont val="Arial"/>
        <family val="2"/>
      </rPr>
      <t xml:space="preserve"> That's where I would start.
1. Go to LinkedIn and search key terms like "investor, venture capital, angel investor, vc, etc" and see who your first degree connections are.  
2. Next, add to your target list by reviewing lists of investors. Luckily, we've curated a bunch of them for you here.  Check out the tabs of the different list and begin picking out investors you'd like to talk to.  
Between these methods, your target list should be </t>
    </r>
    <r>
      <rPr>
        <b/>
        <sz val="14"/>
        <color theme="1"/>
        <rFont val="Arial"/>
        <family val="2"/>
      </rPr>
      <t xml:space="preserve">at least 100!  
</t>
    </r>
  </si>
  <si>
    <t>Map your intros 🗺</t>
  </si>
  <si>
    <r>
      <rPr>
        <sz val="14"/>
        <color theme="1"/>
        <rFont val="Arial"/>
        <family val="2"/>
      </rPr>
      <t xml:space="preserve">Even for investors you're already directly connected to, it is better if those investors hear about you or are intro'd by someone else they respect.  
</t>
    </r>
    <r>
      <rPr>
        <b/>
        <sz val="14"/>
        <color theme="1"/>
        <rFont val="Arial"/>
        <family val="2"/>
      </rPr>
      <t>Protip</t>
    </r>
    <r>
      <rPr>
        <sz val="14"/>
        <color theme="1"/>
        <rFont val="Arial"/>
        <family val="2"/>
      </rPr>
      <t xml:space="preserve">: send the target list as an editable google sheet to your most networked supporters / investors and ask for them to review. Ask them to “sign up” for intros wherever possible.
Beyond the signup sheet method above, rely on LinkedIn to find mutual connections or mutual mutual (3rd degree) connections to find people who could possibly give you a warm introduction.
Remember – it may seem like these investors are impossible to get to, but I would bet they’re closer than you think. Also, portfolio founders will talk to other founders and that can be a quick backdoor to a warm intro
At some point, there will be diminishing returns for the effort you put into finding a warm connection. When you reach that point, mark your remaining targets as cold email. Hopefully won’t be more than 10% of your total list.
</t>
    </r>
  </si>
  <si>
    <t>Write your key emails! 📩</t>
  </si>
  <si>
    <t>You’re going to be writing emails to ask for intros and cold emails. Here are a couple templates I’ve used in the past.  Put your own spin on them (other people are using them) but they should help</t>
  </si>
  <si>
    <t>1. Ask supporters to signup for intros</t>
  </si>
  <si>
    <t xml:space="preserve">[Company] Advisors + Investors! We are deep in preparation for our upcoming fundraise. The plan is to launch a coordinated outreach to a targeted list of investors in [TIME LAPSE]. Before then, we need to figure out our best inroads to these investors.
**ASK:** Could you please look at this signup sheet and put your name in any open slot next to an investor or firm you have a good relationship with? [LINK TO SIGNUP SHEET]
**DEADLINE:** Please plan on reviewing the signup sheet by [DEADLINE] so that we can properly plan. THANK YOU!
*(This is an intense and important time for us so you may get an individual follow-up from me to remind you.)*
Thanks a ton in advance,
</t>
  </si>
  <si>
    <t xml:space="preserve"> 2. Ask specific connector for intros</t>
  </si>
  <si>
    <t xml:space="preserve">Hey [Name] - hope all’s well with ____*insert personal touch*________
Things are chugging along with [COMPANY] and I’m getting prepared for a fundraise in [TIME LAPSE...ex. A few weeks]. As part of that I would love to get introduced to a few people that you look like you’re connected to. Would you be comfortable making a quick intro to any of the people below in [TIME LAPSE] when we start our fundraise?
- Bulleted
- List
- Of
- people
If you’re game i’ll send you email copy to make the process as easy as possible!
Thanks a ton in advance and hope to catch up more fully soon.
</t>
  </si>
  <si>
    <t>3. Cold Email</t>
  </si>
  <si>
    <t xml:space="preserve">Hi, [INVESTOR] - I know I could have networked through our X mutual connections to get a warm intro, but things are moving quicker than I expected and I don’t want to waste time. I’m super impressed by your portfolio and want to include you in our process if possible. Hoping you’ll be interested enough for an intro meeting.
Quick overview:
- Consumers currently [INTERESTING DATA ABOUT LANDSCAPE]
- COOLCO democratizes [PUNCHY DESCRIPTION ABOUT PAIN POINT]
- Results from [ANY DATA YOU MIGHT HAVE]
    - X% churn
    - LTV / CAC north of A:B
    - 99% say they would be "very disappointed" without [COMPANY PRODUCT]
Our growth has happened in [REASONS THERE IS SOMETHING INTERESTING HAPPENING]. The opportunity is pushing us to raise money to accelerate. Given your investments in ______ I think you’d understand the opportunity and be a huge help in growing the company
Thanks for being open to this email. Hope to hear back for a conversation soon.
Best,
[FOUNDER]
</t>
  </si>
  <si>
    <t>Filled out with dummy data</t>
  </si>
  <si>
    <t>Team Connection</t>
  </si>
  <si>
    <t>Supporter Name</t>
  </si>
  <si>
    <t>Company</t>
  </si>
  <si>
    <t>Email</t>
  </si>
  <si>
    <t>LinkedIn</t>
  </si>
  <si>
    <t>Twitter</t>
  </si>
  <si>
    <t>Note</t>
  </si>
  <si>
    <t>Founder Name</t>
  </si>
  <si>
    <t>Carlos Bhola</t>
  </si>
  <si>
    <t>Celsius Capital</t>
  </si>
  <si>
    <t>Dana Settle</t>
  </si>
  <si>
    <t>Greycroft</t>
  </si>
  <si>
    <t>https://www.linkedin.com/in/dana-settle-8b18/</t>
  </si>
  <si>
    <t>https://twitter.com/dsettle</t>
  </si>
  <si>
    <t>Jason Yeh</t>
  </si>
  <si>
    <t>Adamant Ventures</t>
  </si>
  <si>
    <t>jason@adamantventures.com</t>
  </si>
  <si>
    <t>https://www.linkedin.com/in/jayyeh</t>
  </si>
  <si>
    <t>https://twitter.com/jayyeh</t>
  </si>
  <si>
    <t>Jason is connected to the CEO of Lime, founder of Seamless Web, and some other notables in the mobility and ordering space</t>
  </si>
  <si>
    <t>Filter Criteria</t>
  </si>
  <si>
    <t>Investor</t>
  </si>
  <si>
    <t>Connection Mapping</t>
  </si>
  <si>
    <t>Partner</t>
  </si>
  <si>
    <t>Priority</t>
  </si>
  <si>
    <t>Filter 1</t>
  </si>
  <si>
    <t>Filter 2</t>
  </si>
  <si>
    <t>Name</t>
  </si>
  <si>
    <t>Photo</t>
  </si>
  <si>
    <t>Firm</t>
  </si>
  <si>
    <t>Who will Intro?</t>
  </si>
  <si>
    <t>Connector 1</t>
  </si>
  <si>
    <t>Connector 2</t>
  </si>
  <si>
    <t>Connector 3</t>
  </si>
  <si>
    <t>Garry Tan</t>
  </si>
  <si>
    <t>Initialized Capital</t>
  </si>
  <si>
    <t>Josh McFarland</t>
  </si>
  <si>
    <t>Greylock</t>
  </si>
  <si>
    <t>First, a word on these databases</t>
  </si>
  <si>
    <t xml:space="preserve">Now that you’ve gone through the process, go check out these databases. A lot of people spent a lot of time on these so I hope they’re helpful.  My goal was to help reduce the amount of clicking, reformatting, and lead enhancement needed to execute the process.  
To do that first I did some initial sourcing:
-	Searched on twitter and asked for other recommendations to find research other people did. Thanks to the following people for their efforts.
-	On our side, we worked on a scraper and put a bunch of manual hours in to find investor names and email addresses. We also put open calls for people to fill out forms and recommend other investor names.
Next, we combined, reformatted, and enhanced leads
-	Some lists had similar themes and we were able to combine them
-	Then we made sure the metadata was organized in a way that would allow easy copy and pasting into the target investor list.
-	Finally, we spent a ton of hours trying to enhance and clean data to make sure linkedin URLs were included for as many investors names as possible and emails were confirmed (we sent our list of scraped emails through Neverbounce). Having one click to Linkedin where you can then see mutuals and do other research I think is incredibly important.
Thank you to these fine humans for the work their work. They’re all worth a follow on Twitter btw.
-- @yoheinakajima
-- climatetechvc.org
-- @Trace_Cohen
-- @ybelyayeva
-- @shaig
-- @gregbetinelli
-- the whole @adamantventures team
</t>
  </si>
  <si>
    <r>
      <rPr>
        <b/>
        <sz val="10"/>
        <color rgb="FF000000"/>
        <rFont val="Arial"/>
        <family val="2"/>
      </rPr>
      <t xml:space="preserve">Description: </t>
    </r>
    <r>
      <rPr>
        <sz val="10"/>
        <color rgb="FF000000"/>
        <rFont val="Arial"/>
        <family val="2"/>
      </rPr>
      <t>This is based off a list of firms that a prominent climate group pulled together. We then did the digging for investor names and Linkedin Profiles</t>
    </r>
  </si>
  <si>
    <t>Priority?</t>
  </si>
  <si>
    <t>Category</t>
  </si>
  <si>
    <t>Description</t>
  </si>
  <si>
    <t>Tom Rand</t>
  </si>
  <si>
    <t>ArcTern Ventures</t>
  </si>
  <si>
    <t>https://www.linkedin.com/in/tom-rand-b0333010</t>
  </si>
  <si>
    <t>Climate General</t>
  </si>
  <si>
    <t>Investing in entrepreneurs obsessed with solving humanity’s greatest challenges – climate change and sustainability (Portco Aquabyte collects data on fish health to make aquaculture more sustainable)</t>
  </si>
  <si>
    <t>Murray McCaig</t>
  </si>
  <si>
    <t>https://www.linkedin.com/in/mmccaig</t>
  </si>
  <si>
    <t>Marc Faucher</t>
  </si>
  <si>
    <t>https://www.linkedin.com/in/marc-faucher-73966b6</t>
  </si>
  <si>
    <t>Aaron Bernstein</t>
  </si>
  <si>
    <t>Breakthrough Energy Ventures</t>
  </si>
  <si>
    <t>https://www.linkedin.com/in/aaronbernstein</t>
  </si>
  <si>
    <t>Coalition of investors including Bill Gates investing in technologies with the potential to reduce at least half a gigaton of GHG emissions (Portco Form Energy is developing long duration energy storage systems)</t>
  </si>
  <si>
    <t>Mike Boots</t>
  </si>
  <si>
    <t>https://www.linkedin.com/in/mike-boots-b2497b</t>
  </si>
  <si>
    <t>Marguerite Catanzaro</t>
  </si>
  <si>
    <t>https://www.linkedin.com/in/marguerite-catanzaro-profile</t>
  </si>
  <si>
    <t>Amy Francetic</t>
  </si>
  <si>
    <t>Buoyant Ventures</t>
  </si>
  <si>
    <t>https://www.linkedin.com/in/amy-francetic</t>
  </si>
  <si>
    <t>Investing in digital solutions for climate risk (Portco Raptor Maps builds drone software to digitize and monitor solar assets)</t>
  </si>
  <si>
    <t>Allison Myers</t>
  </si>
  <si>
    <t>https://www.linkedin.com/in/allisonmyers</t>
  </si>
  <si>
    <t>Daniel Hullah</t>
  </si>
  <si>
    <t>https://www.linkedin.com/in/danielhullah</t>
  </si>
  <si>
    <t>Sundeep Ahuja</t>
  </si>
  <si>
    <t>Climate Capital</t>
  </si>
  <si>
    <t>https://www.linkedin.com/in/sundeep-ahuja-71435665</t>
  </si>
  <si>
    <t>Backing emissions reduction and adaptation (Portco Mosaic enables solar financing)</t>
  </si>
  <si>
    <t>DY Yue</t>
  </si>
  <si>
    <t>https://www.linkedin.com/in/dys-profile</t>
  </si>
  <si>
    <t>Michael Luciani</t>
  </si>
  <si>
    <t>https://www.linkedin.com/in/michael-luciani</t>
  </si>
  <si>
    <t>Joshua Posamentier</t>
  </si>
  <si>
    <t>Congruent Ventures</t>
  </si>
  <si>
    <t>https://www.linkedin.com/in/posamentier</t>
  </si>
  <si>
    <t>Creating companies that will positively impact how we move, create, eat, and live (Portco Camus Energy builds software for grid operators)</t>
  </si>
  <si>
    <t>Abe Yokell</t>
  </si>
  <si>
    <t>https://www.linkedin.com/in/abe-yokell</t>
  </si>
  <si>
    <t>Christina O'Conor</t>
  </si>
  <si>
    <t>https://www.linkedin.com/in/christina-zimmermann-o%E2%80%99conor-0784162</t>
  </si>
  <si>
    <t>ANDRÉE-LISE MÉTHOT</t>
  </si>
  <si>
    <t>Cycle Capital</t>
  </si>
  <si>
    <t>https://www.linkedin.com/in/andr%C3%A9e-lise-m%C3%A9thot/en</t>
  </si>
  <si>
    <t>Fostering a sustainable future through impact investment (Portco Enerkem transforms waste into transportation biofuels and renewable chemicals)</t>
  </si>
  <si>
    <t>CLAUDE VACHET</t>
  </si>
  <si>
    <t>https://www.linkedin.com/in/claude-vachet-4b369</t>
  </si>
  <si>
    <t>AMIT SRIVASTAVA</t>
  </si>
  <si>
    <t>https://www.linkedin.com/in/amit-srivastava-1a05764</t>
  </si>
  <si>
    <t>Hannelore Grantham</t>
  </si>
  <si>
    <t>Grantham Environmental Trust</t>
  </si>
  <si>
    <t>https://www.linkedin.com/in/jennifer-marshall-grantham-9a6860b</t>
  </si>
  <si>
    <t>A mission first fund prioritizing climate-related investments founded by Jeremy Grantham (Portco Lilac Solutions develops sustainable lithium extraction technology)</t>
  </si>
  <si>
    <t>Jeremy Grantham</t>
  </si>
  <si>
    <t>https://www.linkedin.com/in/jeremy-grantham-2330144</t>
  </si>
  <si>
    <t>JAMES EVERETT</t>
  </si>
  <si>
    <t>Ecosystem Integrity Fund</t>
  </si>
  <si>
    <t>https://www.linkedin.com/in/james-everett-1b311438</t>
  </si>
  <si>
    <t>Targets companies contributing to environmental sustainability (Portco EVconnect provides 1,000 electric vehicle charging sites)</t>
  </si>
  <si>
    <t>DEVIN WHATLEY</t>
  </si>
  <si>
    <t>https://www.linkedin.com/in/devin-whatley-62245716</t>
  </si>
  <si>
    <t>GEOFFREY EISENBERG</t>
  </si>
  <si>
    <t>https://www.linkedin.com/in/geoffrey-eisenberg-a7736720</t>
  </si>
  <si>
    <t>Ben Kortlang</t>
  </si>
  <si>
    <t>G2VP</t>
  </si>
  <si>
    <t>https://www.linkedin.com/in/ben-kortlang-583b7720</t>
  </si>
  <si>
    <t>Fund spun out of Kleiner Perkins Green Growth Fund (Portco Proterra designs and manufactures zero-emission electric buses)</t>
  </si>
  <si>
    <t>Brook Porter</t>
  </si>
  <si>
    <t>https://www.linkedin.com/in/brookporter</t>
  </si>
  <si>
    <t>David Mount</t>
  </si>
  <si>
    <t>https://www.linkedin.com/in/david-mount-a54bb77</t>
  </si>
  <si>
    <t>John Bernstein</t>
  </si>
  <si>
    <t>Generation Investment Management</t>
  </si>
  <si>
    <t>https://www.linkedin.com/in/john-bernstein-1253914</t>
  </si>
  <si>
    <t>Investment firm founded by Al Gore and David Blood focusing on long-term sustainable investing (Portco Nature’s Fynd produces a protein from microbes found in geothermal springs)</t>
  </si>
  <si>
    <t>Andrew Given</t>
  </si>
  <si>
    <t>https://www.linkedin.com/in/andrew-given-93b7638</t>
  </si>
  <si>
    <t>Tom Hodges</t>
  </si>
  <si>
    <t>https://www.linkedin.com/in/tom-hodges-37645b70</t>
  </si>
  <si>
    <t>Jen Millard</t>
  </si>
  <si>
    <t>Greenhouse Capital</t>
  </si>
  <si>
    <t>https://www.linkedin.com/in/jenmillard</t>
  </si>
  <si>
    <t>Growth capital for Food, Ag, and the Environment (Portco TemperPack designs sustainable packaging technology for perishable goods)</t>
  </si>
  <si>
    <t xml:space="preserve">Peter Henig
</t>
  </si>
  <si>
    <t>Eric Desai</t>
  </si>
  <si>
    <t>https://www.linkedin.com/in/ericdesai</t>
  </si>
  <si>
    <t>Jan van Dokkum</t>
  </si>
  <si>
    <t>Imperative Ventures</t>
  </si>
  <si>
    <t>https://www.linkedin.com/in/jan-van-dokkum-405a0115</t>
  </si>
  <si>
    <t>Investing in sustainable technology companies decarbonizing energy and industry (Portco Solidia Technologies uses CO2 to create sustainable cement)</t>
  </si>
  <si>
    <t>Tom Erickson</t>
  </si>
  <si>
    <t>https://www.linkedin.com/in/tnerickson</t>
  </si>
  <si>
    <t>Pulakesh Mukherjee</t>
  </si>
  <si>
    <t>https://www.linkedin.com/in/pulakesh-mukherjee-7b1b103</t>
  </si>
  <si>
    <t>Lionheart Ventures</t>
  </si>
  <si>
    <t>Investing in companies that make humanity more resilient (Portco Cervest is building a climate resiliency AI platform)</t>
  </si>
  <si>
    <t>Chris Sacca</t>
  </si>
  <si>
    <t>Lowercarbon Capital</t>
  </si>
  <si>
    <t>https://www.linkedin.com/in/chrissacca</t>
  </si>
  <si>
    <t>Investment fund founded by Chris Sacca (Lowercase Capital) for Planet-healing technologies and research (Portco Pachama verifies carbon offsetting projec</t>
  </si>
  <si>
    <t>Crystal Sacca</t>
  </si>
  <si>
    <t>https://www.linkedin.com/in/crystalenglishsacca</t>
  </si>
  <si>
    <t>Clay Dumas</t>
  </si>
  <si>
    <t>https://www.linkedin.com/in/clay-dumas</t>
  </si>
  <si>
    <t>Heidi Lindvall</t>
  </si>
  <si>
    <t>Pale Blue Dot</t>
  </si>
  <si>
    <t>https://www.linkedin.com/in/heidilindvall</t>
  </si>
  <si>
    <t>Investing in companies that reduce and reverse the effects of climate change and prepare for a new world (Portco Patch has built an API for negative emissions)</t>
  </si>
  <si>
    <t>Hampus Jakobsson</t>
  </si>
  <si>
    <t>https://www.linkedin.com/in/hampusjakobsson</t>
  </si>
  <si>
    <t>Joel Larsson</t>
  </si>
  <si>
    <t>https://www.linkedin.com/in/joellarsson</t>
  </si>
  <si>
    <t>Nat Simons</t>
  </si>
  <si>
    <t>Prelude Ventures</t>
  </si>
  <si>
    <t>https://www.linkedin.com/in/nat-simons-48943710</t>
  </si>
  <si>
    <t>Investing in the low-carbon economy (Portco Trove powers retail resale for brands such as Patagonia)</t>
  </si>
  <si>
    <t>Laura Baxter-Simons</t>
  </si>
  <si>
    <t>https://www.linkedin.com/in/laurabaxtersimons</t>
  </si>
  <si>
    <t>Victoria Beasley</t>
  </si>
  <si>
    <t>https://www.linkedin.com/in/victoria-beasley-78169aa7</t>
  </si>
  <si>
    <t>Sarah Kearney</t>
  </si>
  <si>
    <t>Prime Coalition</t>
  </si>
  <si>
    <t>https://www.linkedin.com/in/sarah-kearney</t>
  </si>
  <si>
    <t>Partnering with philanthropists to provide catalytic climate capital (Portco Sublime Systems is decarbonizing cement-making)</t>
  </si>
  <si>
    <t>Nicole Systrom</t>
  </si>
  <si>
    <t>https://www.linkedin.com/in/nicolesystrom</t>
  </si>
  <si>
    <t>Fiona Murray</t>
  </si>
  <si>
    <t>https://www.linkedin.com/in/fiona-murray-24a12a48</t>
  </si>
  <si>
    <t>ReGen VC</t>
  </si>
  <si>
    <t>Investing in regenerative technology companies that are actively improving the health of people and the planet (Closing fund, investment announcements coming soon)</t>
  </si>
  <si>
    <t>Steve Westly</t>
  </si>
  <si>
    <t>Westly Group</t>
  </si>
  <si>
    <t>https://www.linkedin.com/in/stevewestly</t>
  </si>
  <si>
    <t>Invests in leading and high growth companies to accelerate the clean technology revolution (Portco Weave Grid provides an EV-grid integration platform)</t>
  </si>
  <si>
    <t>Timothy Wang</t>
  </si>
  <si>
    <t>https://www.linkedin.com/in/wang-timothy</t>
  </si>
  <si>
    <t>Danny Cotter</t>
  </si>
  <si>
    <t>https://www.linkedin.com/in/danny-cotter-1a4461a</t>
  </si>
  <si>
    <t>Gareth Asten</t>
  </si>
  <si>
    <t>Acre Venture Partners</t>
  </si>
  <si>
    <t>https://www.linkedin.com/in/gareth-asten-5709801ab</t>
  </si>
  <si>
    <t>Climate-vertical specific</t>
  </si>
  <si>
    <t>Investing in the future of food (Portco Meati Foods produces plant-based meat alternatives)</t>
  </si>
  <si>
    <t>Alex Bondar</t>
  </si>
  <si>
    <t>https://www.linkedin.com/in/alex-bondar-7b98a7101</t>
  </si>
  <si>
    <t>jeff Dunn</t>
  </si>
  <si>
    <t>https://www.linkedin.com/in/dunnbolthouse</t>
  </si>
  <si>
    <t>Michael Dean</t>
  </si>
  <si>
    <t>AgFunder</t>
  </si>
  <si>
    <t>https://www.linkedin.com/in/michael-dean-4a482a3</t>
  </si>
  <si>
    <t>Investing in technologies to rapidly transform our food and agriculture system (Portco MycoWorks produces high quality leather alternatives from mycelium)</t>
  </si>
  <si>
    <t>Rob Leclerc</t>
  </si>
  <si>
    <t>https://www.linkedin.com/in/robleclerc</t>
  </si>
  <si>
    <t>Manuel Gonzalez</t>
  </si>
  <si>
    <t>https://www.linkedin.com/in/manuel-gonzalez-38640013</t>
  </si>
  <si>
    <t>Eric Archambeau</t>
  </si>
  <si>
    <t>Astanor Ventures</t>
  </si>
  <si>
    <t>https://www.linkedin.com/in/ericarchambeau</t>
  </si>
  <si>
    <t>Investing to scale a regenerative, connected agriculture and food system (Portco Apeel Sciences develops plant-based coatings to extend produce shelf life)</t>
  </si>
  <si>
    <t>Evi Steyer</t>
  </si>
  <si>
    <t>https://www.linkedin.com/in/evi-steyer-5bb193103</t>
  </si>
  <si>
    <t>Kathleen A. Merrigan</t>
  </si>
  <si>
    <t>https://www.linkedin.com/in/kathleenmerrigan</t>
  </si>
  <si>
    <t>Trevor Zimmerman</t>
  </si>
  <si>
    <t>Blackhorn Ventures</t>
  </si>
  <si>
    <t>https://www.linkedin.com/in/trevorzimmerman</t>
  </si>
  <si>
    <t>Investing in companies that are redefining industrial resource efficiency (Portco Climate AI builds climate analytical tools for agriculture and energy)</t>
  </si>
  <si>
    <t>Philip O’Connor</t>
  </si>
  <si>
    <t>https://www.linkedin.com/in/philip-o-connor-a0a48635</t>
  </si>
  <si>
    <t>Jack Fuchs</t>
  </si>
  <si>
    <t>https://www.linkedin.com/in/jack-fuchs-3b9110</t>
  </si>
  <si>
    <t>ERNST THEODOR SACK</t>
  </si>
  <si>
    <t>Blue Bear Capital</t>
  </si>
  <si>
    <t>https://www.linkedin.com/in/ernst-theodor-sack-056a5211a</t>
  </si>
  <si>
    <t>Accelerating the development of a profitable and sustainable energy future (Portco FreeWire Technologies provides smart mobile EV charging systems)</t>
  </si>
  <si>
    <t>VAUGHN BLAKE</t>
  </si>
  <si>
    <t>https://www.linkedin.com/in/vaughn-blake-13050a7</t>
  </si>
  <si>
    <t>ROBERT MACINNIS</t>
  </si>
  <si>
    <t>https://www.linkedin.com/in/bob-macinnis</t>
  </si>
  <si>
    <t>Neil S. Suslak</t>
  </si>
  <si>
    <t>Braemar Energy Ventures</t>
  </si>
  <si>
    <t>https://www.linkedin.com/in/neil-suslak-385992191</t>
  </si>
  <si>
    <t>Making early, ahead-of-the-curve bets in transformative energy-tech companies (Portco Chargepoint is the world leading EV charging network)</t>
  </si>
  <si>
    <t>William D. Lese</t>
  </si>
  <si>
    <t>https://www.linkedin.com/in/william-lese-8735b710</t>
  </si>
  <si>
    <t>Don Tappan</t>
  </si>
  <si>
    <t>https://www.linkedin.com/in/don-tappan-4096934</t>
  </si>
  <si>
    <t>Jesse Devitte</t>
  </si>
  <si>
    <t>Building Ventures</t>
  </si>
  <si>
    <t>https://www.linkedin.com/in/jesse-devitte-01768b45</t>
  </si>
  <si>
    <t>Investing in a better built world (Portco 75F delivers energy efficiency solutions)</t>
  </si>
  <si>
    <t>Travis Connors</t>
  </si>
  <si>
    <t>https://www.linkedin.com/in/travis-connors-75422</t>
  </si>
  <si>
    <t>Allen Preger</t>
  </si>
  <si>
    <t>https://www.linkedin.com/in/allen-preger-2316974</t>
  </si>
  <si>
    <t>FRED VAN BEUNINGEN</t>
  </si>
  <si>
    <t>Chrysalix</t>
  </si>
  <si>
    <t>https://www.linkedin.com/in/fbeuningen</t>
  </si>
  <si>
    <t>Building great companies focused on industrial innovation (Portco Sortera Alloys is developing an intelligent sorting system for upcycling non-ferrous scrap metal)</t>
  </si>
  <si>
    <t>RICHARD MACKELLAR</t>
  </si>
  <si>
    <t>https://www.linkedin.com/in/richard-mackellar-480a78</t>
  </si>
  <si>
    <t>DR. WAL VAN LIEROP</t>
  </si>
  <si>
    <t>https://www.linkedin.com/in/wal-van-lierop-7022581</t>
  </si>
  <si>
    <t>Dan Goldman</t>
  </si>
  <si>
    <t>Clean Energy Ventures</t>
  </si>
  <si>
    <t>https://www.linkedin.com/in/dangoldman</t>
  </si>
  <si>
    <t>Investing in early stage clean energy innovations (Portco SparkMeter provides low-cost metering solutions for rural micro-grids to urban central grid utilities)</t>
  </si>
  <si>
    <t>Dave Miller</t>
  </si>
  <si>
    <t>https://www.linkedin.com/in/dave-miller-00719a9</t>
  </si>
  <si>
    <t>Temple Fennell</t>
  </si>
  <si>
    <t>https://www.linkedin.com/in/templefennell</t>
  </si>
  <si>
    <t>Ron Gonen</t>
  </si>
  <si>
    <t>Closed Loop Partners</t>
  </si>
  <si>
    <t>https://www.linkedin.com/in/ron-gonen-807a49</t>
  </si>
  <si>
    <t>Investing in the Circular Economy (Portco Cambridge Crops creates an edible coating extending the shelf life of produce)</t>
  </si>
  <si>
    <t>Martin Aares</t>
  </si>
  <si>
    <t>https://www.linkedin.com/in/martin-aares-0313ab</t>
  </si>
  <si>
    <t>Caroline Brown</t>
  </si>
  <si>
    <t>https://www.linkedin.com/in/caroline-brown-12118495</t>
  </si>
  <si>
    <t>Rokas Peciulaitis</t>
  </si>
  <si>
    <t>Contrarian Ventures</t>
  </si>
  <si>
    <t>https://www.linkedin.com/in/rpeciulaitis</t>
  </si>
  <si>
    <t>Backing contrarians and the next-generation energy sector champions. (Portco Moixa develops smart battery hardware and software)</t>
  </si>
  <si>
    <t>Tomas Kemptys</t>
  </si>
  <si>
    <t>https://www.linkedin.com/in/tomas-kemtys-0920ba22</t>
  </si>
  <si>
    <t>Zilvinas Giedraitis</t>
  </si>
  <si>
    <t>https://www.linkedin.com/in/%C5%BEilvinas-giedraitis-a4b622141</t>
  </si>
  <si>
    <t>Alex Behar</t>
  </si>
  <si>
    <t>Cultivian Sandbox</t>
  </si>
  <si>
    <t>https://www.linkedin.com/in/alex-behar-2576b9126</t>
  </si>
  <si>
    <t>Helping to build next-generation food and agriculture technology companies (Portco Descartes Labs is a geospatial analytics platform to assess climate intelligence risks)</t>
  </si>
  <si>
    <t>Ariel Choi</t>
  </si>
  <si>
    <t>https://www.linkedin.com/in/ariel-choi-110685117</t>
  </si>
  <si>
    <t>Amanda Donohue-Hansen</t>
  </si>
  <si>
    <t>https://www.linkedin.com/in/amandadh</t>
  </si>
  <si>
    <t>John Tough</t>
  </si>
  <si>
    <t>Energize Ventures</t>
  </si>
  <si>
    <t>https://www.linkedin.com/in/johnjtough</t>
  </si>
  <si>
    <t>Partner with entrepreneurs to advance the next generation of energy and industry (Portco Jupiter Intelligence predicts and manages climate-driven risks)</t>
  </si>
  <si>
    <t>Katie McClain</t>
  </si>
  <si>
    <t>https://www.linkedin.com/in/katie-mcclain-33a3486a</t>
  </si>
  <si>
    <t>Juan Muldoon</t>
  </si>
  <si>
    <t>https://www.linkedin.com/in/juanmuldoon</t>
  </si>
  <si>
    <t>Jason Blumberg</t>
  </si>
  <si>
    <t>Energy Foundry</t>
  </si>
  <si>
    <t>https://www.linkedin.com/in/jasonblumberg</t>
  </si>
  <si>
    <t>Investing Venture Capital to build groundbreaking energy startups (Portco Span.io designs a smart electrical panel)</t>
  </si>
  <si>
    <t>Sara Chamberlain</t>
  </si>
  <si>
    <t>https://www.linkedin.com/in/sara-chamberlain</t>
  </si>
  <si>
    <t>Judy Li</t>
  </si>
  <si>
    <t>https://www.linkedin.com/in/judy-li-78706b163</t>
  </si>
  <si>
    <t>Hans Kobler</t>
  </si>
  <si>
    <t>Energy Impact Partners</t>
  </si>
  <si>
    <t>https://www.linkedin.com/in/hanskobler</t>
  </si>
  <si>
    <t>Investing in companies shaping the energy future by partnering with utilities (Portco Arcadia Power is a “digital power utility” providing clean energy and savings)</t>
  </si>
  <si>
    <t>Sameer Reddy</t>
  </si>
  <si>
    <t>https://www.linkedin.com/in/sameer-reddy-85ba99b</t>
  </si>
  <si>
    <t>Lindsay Luger</t>
  </si>
  <si>
    <t>https://www.linkedin.com/in/lindsay-luger-76b35037</t>
  </si>
  <si>
    <t>Marty Reed</t>
  </si>
  <si>
    <t>Evok Innovations</t>
  </si>
  <si>
    <t>https://www.linkedin.com/in/marty-reed-bb84a15a</t>
  </si>
  <si>
    <t>Fueling industrial innovation and addressing the pressing environmental challenges of the O&amp;G industry (Portco Ekona Power is producing industrial scale hydrogen)</t>
  </si>
  <si>
    <t>Mike Biddle</t>
  </si>
  <si>
    <t>https://www.linkedin.com/in/mike-biddle-34384</t>
  </si>
  <si>
    <t>Emma Gaiger</t>
  </si>
  <si>
    <t>https://www.linkedin.com/in/emma-gaiger</t>
  </si>
  <si>
    <t>Andriy Mykhaylovskyy</t>
  </si>
  <si>
    <t>Fifth Wall</t>
  </si>
  <si>
    <t>https://www.linkedin.com/in/andriy-mykhaylovskyy-5345b116b</t>
  </si>
  <si>
    <t>Investing in Built World technology by convening a consortium of real estate leaders (Portco Aurora Solar develops solar industry software)</t>
  </si>
  <si>
    <t>Brad Greiwe</t>
  </si>
  <si>
    <t>https://www.linkedin.com/in/brad-greiwe-96022a38</t>
  </si>
  <si>
    <t>Brendan Wallace</t>
  </si>
  <si>
    <t>https://www.linkedin.com/in/brendan-wallace-2392ba16</t>
  </si>
  <si>
    <t>Carmichael Roberts</t>
  </si>
  <si>
    <t>Material Impact</t>
  </si>
  <si>
    <t>https://www.linkedin.com/in/carmichaelsroberts</t>
  </si>
  <si>
    <t>Transforming materials into companies that make an impact (Portco Zero Mass Water creates drinking water from sunlight and air)</t>
  </si>
  <si>
    <t>Adam Sharkawy</t>
  </si>
  <si>
    <t>https://www.linkedin.com/in/adamsharkawy</t>
  </si>
  <si>
    <t>Elyse Winer</t>
  </si>
  <si>
    <t>https://www.linkedin.com/in/elysewiner</t>
  </si>
  <si>
    <t>John Robinson</t>
  </si>
  <si>
    <t>Mazarine Ventures</t>
  </si>
  <si>
    <t>https://www.linkedin.com/in/johnrrobinson</t>
  </si>
  <si>
    <t>Backing early-stage innovations that address water and wastewater risk (Portco Aqua Membrane develops a spacer technology improving the performance of RO membranes)</t>
  </si>
  <si>
    <t>Anders Hallsby</t>
  </si>
  <si>
    <t>https://www.linkedin.com/in/andershallsby</t>
  </si>
  <si>
    <t>Tami Fratis</t>
  </si>
  <si>
    <t>https://www.linkedin.com/in/tamif</t>
  </si>
  <si>
    <t>Pratima Rangarajan</t>
  </si>
  <si>
    <t>OGCI Climate Investments</t>
  </si>
  <si>
    <t>https://www.linkedin.com/in/pratima-rangarajan-7915486</t>
  </si>
  <si>
    <t>Coalition of O&amp;G majors investing in a lower carbon future (Portco Boston Metal uses its MOE process to decarbonize metals production)</t>
  </si>
  <si>
    <t>Iain Fergusson</t>
  </si>
  <si>
    <t>https://www.linkedin.com/in/iain-fergusson-5449711a</t>
  </si>
  <si>
    <t>Joshua Haacker</t>
  </si>
  <si>
    <t>https://www.linkedin.com/in/joshuahaacker</t>
  </si>
  <si>
    <t>Tony Kulesa</t>
  </si>
  <si>
    <t>Petri Bio</t>
  </si>
  <si>
    <t>https://www.linkedin.com/in/tony-kulesa</t>
  </si>
  <si>
    <t>Develops companies attacking the world’s largest problems at the frontier of biology and engineering (Portco Galy makes cotton from cells)</t>
  </si>
  <si>
    <t>Brian Baynes</t>
  </si>
  <si>
    <t>https://www.linkedin.com/in/brian-baynes-73a84</t>
  </si>
  <si>
    <t>Jaye Goldstein</t>
  </si>
  <si>
    <t>https://www.linkedin.com/in/jaimebgoldstein</t>
  </si>
  <si>
    <t>Ricardo Angel</t>
  </si>
  <si>
    <t>Piva Ventures</t>
  </si>
  <si>
    <t>https://www.linkedin.com/in/ricardoangel</t>
  </si>
  <si>
    <t>Investing in a new era of industry and energy (Portco Velo 3D is a metal additive manufacturing company)</t>
  </si>
  <si>
    <t>Adzmel Adznan</t>
  </si>
  <si>
    <t>https://www.linkedin.com/in/adzmeladznan</t>
  </si>
  <si>
    <t>Bennett Cohen</t>
  </si>
  <si>
    <t>https://www.linkedin.com/in/bennettcohen</t>
  </si>
  <si>
    <t>Ben Belldegrun</t>
  </si>
  <si>
    <t>Pontifax Agtech</t>
  </si>
  <si>
    <t>https://www.linkedin.com/in/rebecka-belldegrun-9b0a1743</t>
  </si>
  <si>
    <t>Investing in food and agriculture technology leaders (Portco Tropic Biosciences utilizes gene editing to develop non-GMO tropical crops)</t>
  </si>
  <si>
    <t>Phil Erlanger</t>
  </si>
  <si>
    <t>https://www.linkedin.com/in/philip-erlanger-4181452a</t>
  </si>
  <si>
    <t>Gil Demeter</t>
  </si>
  <si>
    <t>https://www.linkedin.com/in/demetrigill</t>
  </si>
  <si>
    <t>Emily Kirsch</t>
  </si>
  <si>
    <t>Powerhouse Ventures</t>
  </si>
  <si>
    <t>https://www.linkedin.com/in/kirschemily</t>
  </si>
  <si>
    <t>Backing entrepreneurs building the future of energy and mobility (Portco Energetic Insurance uses a data-driven approach to underwrite renewable energy projects)</t>
  </si>
  <si>
    <t>Octavi Semonin</t>
  </si>
  <si>
    <t>S2G Ventures</t>
  </si>
  <si>
    <t>https://www.linkedin.com/in/octavisemonin</t>
  </si>
  <si>
    <t>Backing entrepreneurs working to disrupt the food system across the supply chain (Portco AppHarvest builds vertical farms in Appalachia)</t>
  </si>
  <si>
    <t>Sandra Chavez</t>
  </si>
  <si>
    <t>Trucks VC</t>
  </si>
  <si>
    <t>https://www.linkedin.com/in/sandra-chavez</t>
  </si>
  <si>
    <t>Funding the entrepreneurs building the future of transportation (Portco Stable provides optimized charging for electric fleets)</t>
  </si>
  <si>
    <t>Dan Altschuler Malek</t>
  </si>
  <si>
    <t>Unovis</t>
  </si>
  <si>
    <t>https://www.linkedin.com/in/danaltschuler</t>
  </si>
  <si>
    <t>(prev. New Crop Capital): Investing in the alternative protein sector (Portco Zero Egg makes plant-based eggs)</t>
  </si>
  <si>
    <t>Shelley Britt</t>
  </si>
  <si>
    <t>https://www.linkedin.com/in/shelley-britt-210372135</t>
  </si>
  <si>
    <t>Kirsti Gholson</t>
  </si>
  <si>
    <t>https://www.linkedin.com/in/jeremy-horrocks-a110b6108</t>
  </si>
  <si>
    <t>Shaun Abrahamson</t>
  </si>
  <si>
    <t>Urban Us</t>
  </si>
  <si>
    <t>https://www.linkedin.com/in/shaunabe</t>
  </si>
  <si>
    <t>Investing in startups focusing on city and climate-related industry sectors (Portco Blueprint Power turns buildings into urban power plants)</t>
  </si>
  <si>
    <t>Stonly Baptiste</t>
  </si>
  <si>
    <t>https://www.linkedin.com/in/stonly</t>
  </si>
  <si>
    <t>Mark Paris</t>
  </si>
  <si>
    <t>https://www.linkedin.com/in/markparis</t>
  </si>
  <si>
    <t>Andrew Chung</t>
  </si>
  <si>
    <t>1955 Capital</t>
  </si>
  <si>
    <t>https://www.linkedin.com/in/achung</t>
  </si>
  <si>
    <t>Impact</t>
  </si>
  <si>
    <t>Investing to solve the developing world’s greatest challenges (Portco Crop Enhancement develops sustainable agrochemical formulations to improve crop yields)</t>
  </si>
  <si>
    <t>Ryan Gilliam</t>
  </si>
  <si>
    <t>https://www.linkedin.com/in/ryan-gilliam-237ab62a</t>
  </si>
  <si>
    <t>Vijit Sabnis</t>
  </si>
  <si>
    <t>https://www.linkedin.com/in/vijitsabnis</t>
  </si>
  <si>
    <t>Wes Selke</t>
  </si>
  <si>
    <t>Better Ventures</t>
  </si>
  <si>
    <t>https://www.linkedin.com/in/wdselke</t>
  </si>
  <si>
    <t>Backing founders on a mission to build a better world (Portco Ride Report helps cities integrate new forms of micromobility)</t>
  </si>
  <si>
    <t>Rick Moss</t>
  </si>
  <si>
    <t>https://www.linkedin.com/in/rick-moss-378831a</t>
  </si>
  <si>
    <t>Lyndsey Boucherle</t>
  </si>
  <si>
    <t>https://www.linkedin.com/in/lyndsey-boucherle</t>
  </si>
  <si>
    <t>Josh Cohen</t>
  </si>
  <si>
    <t>City Light Capital</t>
  </si>
  <si>
    <t>https://www.linkedin.com/in/josh--cohen</t>
  </si>
  <si>
    <t>Focusing on Safety &amp; Care, Environment, and Education (Portco Omnidian is a provider of solar protection plans)</t>
  </si>
  <si>
    <t>Tom Groos</t>
  </si>
  <si>
    <t>https://www.linkedin.com/in/tomgroos</t>
  </si>
  <si>
    <t>Jeff Rineheart</t>
  </si>
  <si>
    <t>https://www.linkedin.com/in/jeff-rinehart-b7615a14</t>
  </si>
  <si>
    <t>Collaborative Fund</t>
  </si>
  <si>
    <t>A leading source of capital for entrepreneurs pushing the world forward (Portco Quaise Energy unlocks geothermal energy through deep drilling technology)</t>
  </si>
  <si>
    <t>Nancy Pfund</t>
  </si>
  <si>
    <t>DBL Investors</t>
  </si>
  <si>
    <t>https://www.linkedin.com/in/nancy-pfund-30b6ab13</t>
  </si>
  <si>
    <t>Invest in companies that deliver top-tier returns and enable social, environmental and economic benefits (Portco Advanced Microgrid Solutions installs energy storage services in buildings)</t>
  </si>
  <si>
    <t>Ira Ehrenpreis</t>
  </si>
  <si>
    <t>https://www.linkedin.com/in/iraehrenpreis</t>
  </si>
  <si>
    <t>Cynthia Ringo</t>
  </si>
  <si>
    <t>https://www.linkedin.com/in/cynthia-ringo-40576a4</t>
  </si>
  <si>
    <t>Rayyan Islam</t>
  </si>
  <si>
    <t>Emergence Industries</t>
  </si>
  <si>
    <t>https://www.linkedin.com/in/rayyanislam</t>
  </si>
  <si>
    <t>Coalition backing technology companies aligned with the UN SDGs (Portco Terracycle recycles non-recyclable waste into various consumer products)</t>
  </si>
  <si>
    <t>Sabeeha Islam</t>
  </si>
  <si>
    <t>https://www.linkedin.com/in/sabeeha-islam</t>
  </si>
  <si>
    <t>Roya Mahboob</t>
  </si>
  <si>
    <t>https://www.linkedin.com/in/roya-mahboob-93946536</t>
  </si>
  <si>
    <t>Will Richardson</t>
  </si>
  <si>
    <t>Giant Leap Fund</t>
  </si>
  <si>
    <t>https://www.linkedin.com/in/richardson-will</t>
  </si>
  <si>
    <t>An Australian Impact fund supporting startups as a force for good (Portco Full Cycle Bioplastics creates a compostable plastic alternative)</t>
  </si>
  <si>
    <t>Rachel Yang</t>
  </si>
  <si>
    <t>https://www.linkedin.com/in/rachel-yang-3a568061</t>
  </si>
  <si>
    <t xml:space="preserve">Adam Milgrom </t>
  </si>
  <si>
    <t>https://www.linkedin.com/in/milgroma</t>
  </si>
  <si>
    <t>Jessica Droste Yagan</t>
  </si>
  <si>
    <t>Impact Engine</t>
  </si>
  <si>
    <t>https://www.linkedin.com/in/drosteyagan</t>
  </si>
  <si>
    <t>Investing in companies that optimize both financial and social returns (Portco Measurabl develops ESG software for commercial real estate)</t>
  </si>
  <si>
    <t>Priya Parrish</t>
  </si>
  <si>
    <t>https://www.linkedin.com/in/priyaparrish</t>
  </si>
  <si>
    <t>Tasha Seitz</t>
  </si>
  <si>
    <t>https://www.linkedin.com/in/tashaseitz</t>
  </si>
  <si>
    <t>Ines Rocha</t>
  </si>
  <si>
    <t>Norrsken VC</t>
  </si>
  <si>
    <t>https://www.linkedin.com/in/inesrocha</t>
  </si>
  <si>
    <t>Investing in startups solving the world’s biggest problems while building massive businesses (Portco Whywaste develops data driven solutions to reduce food waste)</t>
  </si>
  <si>
    <t>Christoffer Nilsson</t>
  </si>
  <si>
    <t>https://www.linkedin.com/in/christoffer-nilsson-68062b80</t>
  </si>
  <si>
    <t>Agate Freimane</t>
  </si>
  <si>
    <t>https://www.linkedin.com/in/agate-s-freimane-2375a811</t>
  </si>
  <si>
    <t>Ev Williams</t>
  </si>
  <si>
    <t>Obvious Ventures</t>
  </si>
  <si>
    <t>https://www.linkedin.com/in/ev-williams-8265718a</t>
  </si>
  <si>
    <t>Supporting purpose-driven entrepreneurs across three investment pillars: Sustainable Systems, Healthy Living, and People Power (Portco Beyond Meat is a global leader in developing plant proteins)</t>
  </si>
  <si>
    <t>James Joaquin</t>
  </si>
  <si>
    <t>https://www.linkedin.com/in/jamesjoaquin</t>
  </si>
  <si>
    <t>Vishal Vasishth</t>
  </si>
  <si>
    <t>https://www.linkedin.com/in/vishalvasishth</t>
  </si>
  <si>
    <t>Rick Defieux</t>
  </si>
  <si>
    <t>SJF Ventures</t>
  </si>
  <si>
    <t>https://www.linkedin.com/in/rick-defieux-57a6576</t>
  </si>
  <si>
    <t>Investing in high-growth companies creating a healthier, smarter, and cleaner future (Portco Voltaiq offers a battery intelligence analytics platform)</t>
  </si>
  <si>
    <t>David Griest</t>
  </si>
  <si>
    <t>https://www.linkedin.com/in/david-griest-6334241</t>
  </si>
  <si>
    <t>Perry Clarkson</t>
  </si>
  <si>
    <t>https://www.linkedin.com/in/perry-clarkson-64407340</t>
  </si>
  <si>
    <t>Sarah Cone</t>
  </si>
  <si>
    <t>Social Impact Capital</t>
  </si>
  <si>
    <t>https://www.linkedin.com/in/sarah-cone</t>
  </si>
  <si>
    <t>Backing entrepreneurs that can produce venture capital returns and have a scalable social impact (Portco Prometheus Fuels removes CO2 and turns it in gasoline &amp; jet fuel)</t>
  </si>
  <si>
    <t>Peter Bruce - Clark</t>
  </si>
  <si>
    <t>https://www.linkedin.com/in/pbruceclark</t>
  </si>
  <si>
    <t>Sam Bubnovich</t>
  </si>
  <si>
    <t>https://www.linkedin.com/in/sam-bhatia-10455722</t>
  </si>
  <si>
    <t>Shripriya Mahesh</t>
  </si>
  <si>
    <t>Spero VC</t>
  </si>
  <si>
    <t>https://www.linkedin.com/in/shripriya</t>
  </si>
  <si>
    <t>Investing in early-stage technology companies solving critical problems in well-being, work &amp; purpose, and human connection (Portco Clarity is deploying air quality monitoring networks around the world)</t>
  </si>
  <si>
    <t>Andrew Parker</t>
  </si>
  <si>
    <t>https://www.linkedin.com/in/andrew-parker-67725a31</t>
  </si>
  <si>
    <t>Sara Eshelman</t>
  </si>
  <si>
    <t>https://www.linkedin.com/in/saraeshelman</t>
  </si>
  <si>
    <t>Tao Capital Partners</t>
  </si>
  <si>
    <t>Investing in technology, alternative energy and transportation, healthcare, education, and food &amp; ag businesses that have a positive impact (Portco FoodMaven is solving food waste)</t>
  </si>
  <si>
    <t>Paul Straub</t>
  </si>
  <si>
    <t>Wireframe Ventures</t>
  </si>
  <si>
    <t>https://www.linkedin.com/in/paul-straub-analytics</t>
  </si>
  <si>
    <t>Backing founders attacking high-impact problems in the real world (Portco Electriphi provides software EV fleet solutions)</t>
  </si>
  <si>
    <t>Harsh Patel</t>
  </si>
  <si>
    <t>https://www.linkedin.com/in/h-patel</t>
  </si>
  <si>
    <t>Chelsea Goddard</t>
  </si>
  <si>
    <t>https://www.linkedin.com/in/cegoddard</t>
  </si>
  <si>
    <t>Raj Atluru</t>
  </si>
  <si>
    <t>Activate Capital</t>
  </si>
  <si>
    <t>https://www.linkedin.com/in/rajatluru</t>
  </si>
  <si>
    <t xml:space="preserve">Deeptech </t>
  </si>
  <si>
    <t>Investing in transformative technologies to build a more intelligent, efficient, and sustainable industrial future (Portco Stem combines big data, predictive analytics, and energy storage to reduce electrical costs)</t>
  </si>
  <si>
    <t>Anup Jacob</t>
  </si>
  <si>
    <t>https://www.linkedin.com/in/anup-jacob-2b200913</t>
  </si>
  <si>
    <t>David Lincoln</t>
  </si>
  <si>
    <t>https://www.linkedin.com/in/davidlincoln</t>
  </si>
  <si>
    <t>Alex André de La Porte</t>
  </si>
  <si>
    <t>Aera VC</t>
  </si>
  <si>
    <t>https://www.linkedin.com/in/alex-porte-16990094</t>
  </si>
  <si>
    <t>Investing in deeptech ventures underpinned by the UN Sustainable Development Goals (Portco New Culture creates sustainable, animal-free cow cheese in the lab)</t>
  </si>
  <si>
    <t>Derek Handley</t>
  </si>
  <si>
    <t>https://www.linkedin.com/in/derek-handley-94446147</t>
  </si>
  <si>
    <t>Alice Shaw</t>
  </si>
  <si>
    <t>https://www.linkedin.com/in/alice-shaw-57262a5</t>
  </si>
  <si>
    <t>Cantos VC</t>
  </si>
  <si>
    <t>Investing where new technology might positively impact billions (Portco Opus 12 turns CO2 into chemicals like methane, ethylene, and ethanol)</t>
  </si>
  <si>
    <t>Zachary Bogue</t>
  </si>
  <si>
    <t>Data Collective VC</t>
  </si>
  <si>
    <t>https://www.linkedin.com/in/zackbogue</t>
  </si>
  <si>
    <t>Backing brilliant Deep Tech teams solving the world’s hardest problems (Portco Planet collects information about our changing planet via a fleet of Earth-imaging satellites)</t>
  </si>
  <si>
    <t>Matthew Ocko</t>
  </si>
  <si>
    <t>https://www.linkedin.com/in/matthew-ocko-774a355a</t>
  </si>
  <si>
    <t>John Hamer</t>
  </si>
  <si>
    <t>https://www.linkedin.com/in/john-hamer</t>
  </si>
  <si>
    <t>Katie Rae</t>
  </si>
  <si>
    <t>The Engine</t>
  </si>
  <si>
    <t>https://www.linkedin.com/in/katie-rae-63158172</t>
  </si>
  <si>
    <t>MIT-launched fund investing in Tough Tech companies (Portco Via Separations develops a separation membrane which generates industrial energy savings)</t>
  </si>
  <si>
    <t>Reed Sturtevant</t>
  </si>
  <si>
    <t>https://www.linkedin.com/in/reedsturtevant</t>
  </si>
  <si>
    <t>Ann DeWitt</t>
  </si>
  <si>
    <t>https://www.linkedin.com/in/ann-dewitt-4772704</t>
  </si>
  <si>
    <t>Ela Madej</t>
  </si>
  <si>
    <t>Fifty Years</t>
  </si>
  <si>
    <t>https://www.linkedin.com/in/elamadej</t>
  </si>
  <si>
    <t>Backing founders using technology to solve the world’s biggest problems (Portco Memphis Meats develops meat produced from animal stem cells)</t>
  </si>
  <si>
    <t>Seth Bannon</t>
  </si>
  <si>
    <t>https://www.linkedin.com/in/sethbannon</t>
  </si>
  <si>
    <t>Shuo Yang</t>
  </si>
  <si>
    <t>https://www.linkedin.com/in/shuo</t>
  </si>
  <si>
    <t>Sofia Hmich</t>
  </si>
  <si>
    <t>Future Positive Capital</t>
  </si>
  <si>
    <t>https://www.linkedin.com/in/sofiahmich</t>
  </si>
  <si>
    <t>Investing in deep technologies that solve the world’s most pressing problems (Portco Dendra Systems uses drones and AI to restore and rehabilitate lands)</t>
  </si>
  <si>
    <t>Alexandre Terrien</t>
  </si>
  <si>
    <t>https://www.linkedin.com/in/alexandreterrien</t>
  </si>
  <si>
    <t>Maarten Scholten</t>
  </si>
  <si>
    <t>https://www.linkedin.com/in/maarten-scholten-9501567</t>
  </si>
  <si>
    <t>Steve Jurvetson</t>
  </si>
  <si>
    <t>Future Ventures</t>
  </si>
  <si>
    <t>https://www.linkedin.com/in/stevejurvetson</t>
  </si>
  <si>
    <t>Backing disruptive technologies such as space exploration, deep learning, sustainable transportation, and clean meat (Portco Commonwealth Fusion is bringing fusion energy technology to market)</t>
  </si>
  <si>
    <t>Maryanna Saenko</t>
  </si>
  <si>
    <t>https://www.linkedin.com/in/maryannasaenko</t>
  </si>
  <si>
    <t>Peter Hébert</t>
  </si>
  <si>
    <t>Lux Capital</t>
  </si>
  <si>
    <t>https://www.linkedin.com/in/peter-hebert-ab4925</t>
  </si>
  <si>
    <t>Investing in people inventing the future (Portco Shiru leverages computational design to create enhanced proteins that feed the world sustainably)</t>
  </si>
  <si>
    <t>Josh Wolfe</t>
  </si>
  <si>
    <t>https://www.linkedin.com/in/josh-wolfe</t>
  </si>
  <si>
    <t>Adam Kalish</t>
  </si>
  <si>
    <t>https://www.linkedin.com/in/adam-kalish</t>
  </si>
  <si>
    <t>Chris Erickson</t>
  </si>
  <si>
    <t>Pangaea Ventures</t>
  </si>
  <si>
    <t>https://www.linkedin.com/in/chris-erickson-9a117710</t>
  </si>
  <si>
    <t>Investing in entrepreneurs solving the world’s most fundamental problems with advanced materials (Portco CarbonCure recycles CO2 into concrete)</t>
  </si>
  <si>
    <t>Janelle Goulard</t>
  </si>
  <si>
    <t>https://www.linkedin.com/in/janellegoulard</t>
  </si>
  <si>
    <t>Andrew Haughian</t>
  </si>
  <si>
    <t>https://www.linkedin.com/in/andrewhaughian</t>
  </si>
  <si>
    <t>Zal Bilimoria</t>
  </si>
  <si>
    <t>Refactor</t>
  </si>
  <si>
    <t>https://www.linkedin.com/in/zalzally</t>
  </si>
  <si>
    <t>Investing in founders solving fundamental human problems (Portco Checkerspot builds sustainable, algae-based physical materials)</t>
  </si>
  <si>
    <t>David Lee</t>
  </si>
  <si>
    <t>https://www.linkedin.com/in/david-lee-a345355</t>
  </si>
  <si>
    <t>Katie Greenfield</t>
  </si>
  <si>
    <t>https://www.linkedin.com/in/katie-greenfield-606904197</t>
  </si>
  <si>
    <t>Nader Motamedy</t>
  </si>
  <si>
    <t>Safar Partners</t>
  </si>
  <si>
    <t>https://www.linkedin.com/in/nader-motamedy-75696717</t>
  </si>
  <si>
    <t>Investing in tomorrow’s world-changers (Portco Ubiquitous Energy develops transparent solar panels)</t>
  </si>
  <si>
    <t>Arunas Chesonis</t>
  </si>
  <si>
    <t>https://www.linkedin.com/in/arunaschesonis</t>
  </si>
  <si>
    <t>Sahba Vaziri</t>
  </si>
  <si>
    <t>https://www.linkedin.com/in/sahba-vaziri</t>
  </si>
  <si>
    <t>Matias Mosse</t>
  </si>
  <si>
    <t>Starlight Ventures</t>
  </si>
  <si>
    <t>https://www.linkedin.com/in/matias-massey-976822215</t>
  </si>
  <si>
    <t>Investing to address humanity’s greatest challenges and opportunities (Portco Carbon Engineering captures CO2 and synthesizes it into clean transportation fuels)</t>
  </si>
  <si>
    <t>Patricia Halfen Wexler</t>
  </si>
  <si>
    <t>https://www.linkedin.com/in/patriciahalfenwexler</t>
  </si>
  <si>
    <t>Nicolas Piuma</t>
  </si>
  <si>
    <t>https://www.linkedin.com/in/nicol%C3%A1s-piuma-60191217b</t>
  </si>
  <si>
    <t>Andrew Maywah</t>
  </si>
  <si>
    <t>TDK Ventures</t>
  </si>
  <si>
    <t>https://www.linkedin.com/in/amaywah</t>
  </si>
  <si>
    <t>Leveraging material science to unlock an attractive and sustainable future for the world (Portco GenCell develops hydrogen &amp; ammonia fuel cell power solutions)</t>
  </si>
  <si>
    <t>Paul Holland</t>
  </si>
  <si>
    <t>https://www.linkedin.com/in/paul-holland-15359469</t>
  </si>
  <si>
    <t>Nicolas Sauvage</t>
  </si>
  <si>
    <t>https://www.linkedin.com/in/nsauvage</t>
  </si>
  <si>
    <t>Bedy Yang</t>
  </si>
  <si>
    <t>500 Startups</t>
  </si>
  <si>
    <t>https://www.linkedin.com/in/bedyyang</t>
  </si>
  <si>
    <t>Generalist</t>
  </si>
  <si>
    <t>One of the most active early stage investors in the world (Portco OhmConnect provides an energy efficiency platform)</t>
  </si>
  <si>
    <t>Christine Tsai</t>
  </si>
  <si>
    <t>https://www.linkedin.com/in/christinesltsai</t>
  </si>
  <si>
    <t>Courtney Powell</t>
  </si>
  <si>
    <t>https://www.linkedin.com/in/courtney-powell</t>
  </si>
  <si>
    <t>Axel Bichara</t>
  </si>
  <si>
    <t>Bolt VC</t>
  </si>
  <si>
    <t>https://www.linkedin.com/in/axelbichara</t>
  </si>
  <si>
    <t>Investing at the intersection of the digital and physical worlds (Portco Understory is a climate insurance startup)</t>
  </si>
  <si>
    <t>Greg McAdoo</t>
  </si>
  <si>
    <t>https://www.linkedin.com/in/greg-mcadoo-a58b5448</t>
  </si>
  <si>
    <t>Kate McAndrew</t>
  </si>
  <si>
    <t>https://www.linkedin.com/in/kate-mcandrew-ms-a966a4131</t>
  </si>
  <si>
    <t>David Tisch</t>
  </si>
  <si>
    <t>Box Group</t>
  </si>
  <si>
    <t>https://www.linkedin.com/in/davetisch</t>
  </si>
  <si>
    <t>Investing at the earliest stage (Portco David Energy provides a DER management software platform)</t>
  </si>
  <si>
    <t>Adam Rothenberg</t>
  </si>
  <si>
    <t>https://www.linkedin.com/in/adamrothenberg</t>
  </si>
  <si>
    <t>Nimi Katragadda</t>
  </si>
  <si>
    <t>https://www.linkedin.com/in/nimikatragadda</t>
  </si>
  <si>
    <t>Aydin Senkut</t>
  </si>
  <si>
    <t>Felicis Ventures</t>
  </si>
  <si>
    <t>https://www.linkedin.com/in/aydins</t>
  </si>
  <si>
    <t>Backing the world’s iconic companies of today and tomorrow (Portco Farmwise provides farmers with sustainable solutions through an AI tool)</t>
  </si>
  <si>
    <t>Grace Chou</t>
  </si>
  <si>
    <t>https://www.linkedin.com/in/grace-chou-845163</t>
  </si>
  <si>
    <t>Jiani Chen</t>
  </si>
  <si>
    <t>https://www.linkedin.com/in/jiani-chen-314280100</t>
  </si>
  <si>
    <t>Todd Jackson</t>
  </si>
  <si>
    <t>First Round Capital</t>
  </si>
  <si>
    <t>https://www.linkedin.com/in/todd-jackson-csp-sm-86006311</t>
  </si>
  <si>
    <t>Building the world’s best product for founders who are just getting started (Portco Lygos engineers microbes to produce renewable industrial chemicals)</t>
  </si>
  <si>
    <t>Vikram Ramakrishnan</t>
  </si>
  <si>
    <t>https://www.linkedin.com/in/vikramramakrishnan</t>
  </si>
  <si>
    <t>Alex Marshall</t>
  </si>
  <si>
    <t>https://www.linkedin.com/in/alex-marshall-a911b11a</t>
  </si>
  <si>
    <t>Peter Thiel</t>
  </si>
  <si>
    <t>Founders Fund</t>
  </si>
  <si>
    <t>https://www.linkedin.com/in/peterthiel</t>
  </si>
  <si>
    <t>Early-stage investment firm founded by Peter Thiel (Portco Solugen develops bio-based chemicals)</t>
  </si>
  <si>
    <t>Brian Singerman</t>
  </si>
  <si>
    <t>https://www.linkedin.com/in/brian-singerman-9333b52</t>
  </si>
  <si>
    <t>Lauren Gross</t>
  </si>
  <si>
    <t>https://www.linkedin.com/in/lauren-gross-20492032</t>
  </si>
  <si>
    <t>https://www.linkedin.com/in/danadenyersettle</t>
  </si>
  <si>
    <t>Playing the long game as trusted partners from seed to growth (Portco Palmetto helps manage clean energy projects)</t>
  </si>
  <si>
    <t>Ian Sigalow</t>
  </si>
  <si>
    <t>https://www.linkedin.com/in/iansigalow</t>
  </si>
  <si>
    <t>Alan Patricof</t>
  </si>
  <si>
    <t>https://www.linkedin.com/in/alan-patricof-57383376</t>
  </si>
  <si>
    <t>Solina Chau</t>
  </si>
  <si>
    <t>Horizons Ventures</t>
  </si>
  <si>
    <t>https://www.linkedin.com/in/solina-chau-a40785177</t>
  </si>
  <si>
    <t>Venture capital firm based in Hong Kong with a focus on disruptive and technology-focused startups (Portco Soil Carbon provides tools to help farmers restore carbon to the soil)</t>
  </si>
  <si>
    <t>Debbie Chang</t>
  </si>
  <si>
    <t>https://www.linkedin.com/in/debbie-chang-10b3946</t>
  </si>
  <si>
    <t>Jason Wong</t>
  </si>
  <si>
    <t>https://www.linkedin.com/in/jason-wong-007a933</t>
  </si>
  <si>
    <t>Adina Tecklu</t>
  </si>
  <si>
    <t>Khosla Ventures</t>
  </si>
  <si>
    <t>https://www.linkedin.com/in/adinatecklu</t>
  </si>
  <si>
    <t>The investment firm founded by Vinod Khosla has placed bets in Food, Efficiency, Power, and Energy Storage sectors (Portco Lanzatech recycles carbon from industrial off-gases and municipal solid waste)</t>
  </si>
  <si>
    <t>Alex Morgan</t>
  </si>
  <si>
    <t>https://www.linkedin.com/in/alex-morgan-91730a2b</t>
  </si>
  <si>
    <t>Alice Brooks</t>
  </si>
  <si>
    <t>https://www.linkedin.com/in/alice-brooks-1786992a</t>
  </si>
  <si>
    <t>Annie Case</t>
  </si>
  <si>
    <t>Kleiner Perkins</t>
  </si>
  <si>
    <t>https://www.linkedin.com/in/annie-case-044bb753</t>
  </si>
  <si>
    <t>One of the most active cleantech investors during Cleantech 1.0, Kleiner Perkins spun off its Green Growth fund into G2VP (Portco Farmers Business Network connects farmers to share knowledge and gain insight about their farms)</t>
  </si>
  <si>
    <t>Josh Coyne</t>
  </si>
  <si>
    <t>https://www.linkedin.com/in/joshcoyne</t>
  </si>
  <si>
    <t>Monica Desai Weiss</t>
  </si>
  <si>
    <t>https://www.linkedin.com/in/mondesai</t>
  </si>
  <si>
    <t>Sabrine Chahrour</t>
  </si>
  <si>
    <t>Partech</t>
  </si>
  <si>
    <t>https://www.linkedin.com/in/sabrine-chahrour-857480a6</t>
  </si>
  <si>
    <t>A global investment platform for tech and digital companies making bets in food, energy, and mobility (Portco Advano is a scalable silicon solution for Li-ion batteries)</t>
  </si>
  <si>
    <t>Cyril Collon</t>
  </si>
  <si>
    <t>https://www.linkedin.com/in/cyrilcollon</t>
  </si>
  <si>
    <t>Tidjane Dème</t>
  </si>
  <si>
    <t>https://www.linkedin.com/in/tidjanedeme</t>
  </si>
  <si>
    <t>Saeed Amidi</t>
  </si>
  <si>
    <t>Plug and Play Ventures</t>
  </si>
  <si>
    <t>https://www.linkedin.com/in/saeed-amidi-72ab761b8</t>
  </si>
  <si>
    <t>The venture arm of this global startup innovation platform has built a team focused on sustainability investments (Portco Greyparrot develops computer vision for waste management)</t>
  </si>
  <si>
    <t>Neda Amidi</t>
  </si>
  <si>
    <t>https://www.linkedin.com/in/neda-amidi-a702914</t>
  </si>
  <si>
    <t>Jojo Flores</t>
  </si>
  <si>
    <t>https://www.linkedin.com/in/jojo-flores-7a7a84183</t>
  </si>
  <si>
    <t>Bogomil Balkansky</t>
  </si>
  <si>
    <t>Sequoia Capital</t>
  </si>
  <si>
    <t>https://www.linkedin.com/in/balkansky</t>
  </si>
  <si>
    <t>One of the first Silicon Valley VC investors, Sequoia recently tweeted their interest in Climate Tech (Portco Remix provides an urban mobility planning platform)</t>
  </si>
  <si>
    <t>Anas Biad</t>
  </si>
  <si>
    <t>https://www.linkedin.com/in/anas-biad-94742684</t>
  </si>
  <si>
    <t>Roelof Botha</t>
  </si>
  <si>
    <t>https://www.linkedin.com/in/roelofbotha</t>
  </si>
  <si>
    <t>Masayoshi Son</t>
  </si>
  <si>
    <t>Softbank Vision Fund</t>
  </si>
  <si>
    <t>https://www.linkedin.com/in/masayoshi-son-4525ab189</t>
  </si>
  <si>
    <t>The Vision fund behemoth has explored investments in the sustainable energy space (Portco Energy Vault develops gravity-based energy storage solutions)</t>
  </si>
  <si>
    <t>Rajeev Misra</t>
  </si>
  <si>
    <t>https://www.linkedin.com/in/rajeev-misra-aa5937a</t>
  </si>
  <si>
    <t>Ron Fisher</t>
  </si>
  <si>
    <t>https://www.linkedin.com/in/ron-fisher-202b8b55</t>
  </si>
  <si>
    <t>Amanda West</t>
  </si>
  <si>
    <t>Techstars</t>
  </si>
  <si>
    <t>https://www.linkedin.com/in/amanda-west-cpa-a27522b1</t>
  </si>
  <si>
    <t>In addition to six accelerators tackling climate and their recently announced sustainability challenge, Techstars is a prominent early-stage investor in climate tech (Portco Wattbuy designs cleaner electricity plans)</t>
  </si>
  <si>
    <t>Angela Madura</t>
  </si>
  <si>
    <t>https://www.linkedin.com/in/angela-madura-59054a8</t>
  </si>
  <si>
    <t>David Cohen</t>
  </si>
  <si>
    <t>https://www.linkedin.com/in/david-cohen-0178683</t>
  </si>
  <si>
    <t>Puneet Agarwal</t>
  </si>
  <si>
    <t>True Ventures</t>
  </si>
  <si>
    <t>https://www.linkedin.com/in/agarwal-puneet</t>
  </si>
  <si>
    <t>An early-stage investor, True has doubled down on its climate thesis (Portco Kettle is building a smarter reinsurance model based on climate risk)</t>
  </si>
  <si>
    <t>Dave Balter</t>
  </si>
  <si>
    <t>https://www.linkedin.com/in/davebalter</t>
  </si>
  <si>
    <t>Lina Bhula</t>
  </si>
  <si>
    <t>https://www.linkedin.com/in/lina-bhula-228b262a</t>
  </si>
  <si>
    <t>Albert Wenger</t>
  </si>
  <si>
    <t>Union Square Ventures</t>
  </si>
  <si>
    <t>https://www.linkedin.com/in/albertwenger</t>
  </si>
  <si>
    <t>USV recently announced it will be starting a climate tech fund (Portco Leap helps connected devices become distributed energy resources)</t>
  </si>
  <si>
    <t>Andy Weissman</t>
  </si>
  <si>
    <t>https://www.linkedin.com/in/andy-weissman-03721014</t>
  </si>
  <si>
    <t>Brad Burnham</t>
  </si>
  <si>
    <t>https://www.linkedin.com/in/brad-burnham-69601319</t>
  </si>
  <si>
    <t>Mark Munoz</t>
  </si>
  <si>
    <t>Vectr Ventures</t>
  </si>
  <si>
    <t>https://www.linkedin.com/in/markmunoz</t>
  </si>
  <si>
    <t>An early-stage venture firm based in Hong Kong with an emerging climate tech thesis (Portco Plantible Foods develops plant-based nutrition)</t>
  </si>
  <si>
    <t>Alan Chan</t>
  </si>
  <si>
    <t>https://www.linkedin.com/in/alan-chan</t>
  </si>
  <si>
    <t>Jason Best</t>
  </si>
  <si>
    <t>https://www.linkedin.com/in/jason-best1</t>
  </si>
  <si>
    <t>Jessica Livingston</t>
  </si>
  <si>
    <t>Y Combinator</t>
  </si>
  <si>
    <t>https://www.linkedin.com/in/jessica-livingston-b1285948</t>
  </si>
  <si>
    <t>The infamous startup incubator has previously issued a request for carbon removal startups (Portco Sinai Technologies develops carbon management software for enterprises)</t>
  </si>
  <si>
    <t>Elizabeth Akman</t>
  </si>
  <si>
    <t>https://www.linkedin.com/in/eakman</t>
  </si>
  <si>
    <t>Gustaf Alstromer</t>
  </si>
  <si>
    <t>https://www.linkedin.com/in/gustafalstromer</t>
  </si>
  <si>
    <t>First Name</t>
  </si>
  <si>
    <t>Last Name</t>
  </si>
  <si>
    <t>Linkedin</t>
  </si>
  <si>
    <t>What's your typical check size?</t>
  </si>
  <si>
    <t>Location</t>
  </si>
  <si>
    <t>Keeping questions limited for now, so feel free to add anything extra here...</t>
  </si>
  <si>
    <t>What sectors do you focus on?</t>
  </si>
  <si>
    <t>Mark</t>
  </si>
  <si>
    <t>Apenu</t>
  </si>
  <si>
    <t>mark@apenu.com</t>
  </si>
  <si>
    <t>https://www.linkedin.com/in/markrosner/</t>
  </si>
  <si>
    <t>More than $25k</t>
  </si>
  <si>
    <t>Magdalena</t>
  </si>
  <si>
    <t>Kala</t>
  </si>
  <si>
    <t>Less than $25k</t>
  </si>
  <si>
    <t>Tweet me @ magdalenakala</t>
  </si>
  <si>
    <t>Consumer tech (gaming, media, social, marketplaces)</t>
  </si>
  <si>
    <t>Kofi</t>
  </si>
  <si>
    <t>Ampadu</t>
  </si>
  <si>
    <t>Skud Ventures</t>
  </si>
  <si>
    <t>Kofi@skudventures.com</t>
  </si>
  <si>
    <t>https://www.linkedin.com/in/kofiampadu/</t>
  </si>
  <si>
    <t>Interested in investing in consumer products and retail-related startups.</t>
  </si>
  <si>
    <t>Andrew</t>
  </si>
  <si>
    <t>Gluck</t>
  </si>
  <si>
    <t>andrew@irrvrnt.io</t>
  </si>
  <si>
    <t>https://www.linkedin.com/in/azg/</t>
  </si>
  <si>
    <t>$100k</t>
  </si>
  <si>
    <t>Focused on founder-market fit and large TAM http://irrvrnt.io/</t>
  </si>
  <si>
    <t>DTC, AdTech / MarTech, NextGen Commerce</t>
  </si>
  <si>
    <t>Mikael</t>
  </si>
  <si>
    <t>Keremes</t>
  </si>
  <si>
    <t>Mkeremes@gmail.com</t>
  </si>
  <si>
    <t>http://linkedin.com/in/mikael-keremes-19206414</t>
  </si>
  <si>
    <t>I have kept my investments limited to places like wefunder and seedinvest to learn, but feel I can gain more experience, and provide the type of knowledge I have gained in smaller companies being involved in an angel group.</t>
  </si>
  <si>
    <t>Kevin</t>
  </si>
  <si>
    <t>calkevin@Gmail.com</t>
  </si>
  <si>
    <t>https://LinkedIn.com/in/kevinweatherman</t>
  </si>
  <si>
    <t>Close to 100 deals, own syndicate.</t>
  </si>
  <si>
    <t>Jason</t>
  </si>
  <si>
    <t>Hunt</t>
  </si>
  <si>
    <t>jchrishu@amazon.com</t>
  </si>
  <si>
    <t>https://www.linkedin.com/in/jasonchrishunt</t>
  </si>
  <si>
    <t>$25k</t>
  </si>
  <si>
    <t>Focus on seed-stage software businesses</t>
  </si>
  <si>
    <t>James</t>
  </si>
  <si>
    <t>Ruben</t>
  </si>
  <si>
    <t>jamesaruben@gmail.com</t>
  </si>
  <si>
    <t>https://www.linkedin.com/in/jamesruben/</t>
  </si>
  <si>
    <t>Sari</t>
  </si>
  <si>
    <t>Azout</t>
  </si>
  <si>
    <t>Level VC</t>
  </si>
  <si>
    <t>Sari@level.vc</t>
  </si>
  <si>
    <t>https://www.linkedin.com/in/saraazout/</t>
  </si>
  <si>
    <t>I invest out of Level Ventures but have started to build a personal angel portfolio, mostly in consumer tech. I am based in Miami</t>
  </si>
  <si>
    <t>Eric</t>
  </si>
  <si>
    <t>Lavin</t>
  </si>
  <si>
    <t>eric.scott.lavin@gmail.com</t>
  </si>
  <si>
    <t>Pooja</t>
  </si>
  <si>
    <t>Chokshi</t>
  </si>
  <si>
    <t>Pooja.chokshi@gmail.com</t>
  </si>
  <si>
    <t>https://www.linkedin.com/in/pooja-chokshi</t>
  </si>
  <si>
    <t>Kyle</t>
  </si>
  <si>
    <t>Jung</t>
  </si>
  <si>
    <t>kylejung25@gmail.com</t>
  </si>
  <si>
    <t>https://www.linkedin.com/in/kylejung25/</t>
  </si>
  <si>
    <t>Hani</t>
  </si>
  <si>
    <t>Azzam</t>
  </si>
  <si>
    <t>hani.nicholas.azzam@gmail.com</t>
  </si>
  <si>
    <t>https://www.linkedin.com/in/hani-azzam-90b5764b/</t>
  </si>
  <si>
    <t>Venture partner at Plus.VC, Seed and Series A investor in MENA and diaspora</t>
  </si>
  <si>
    <t>Sean</t>
  </si>
  <si>
    <t>Heilweil</t>
  </si>
  <si>
    <t>s@cachev.com</t>
  </si>
  <si>
    <t>http://linkedin.com/in/seanheilweil/</t>
  </si>
  <si>
    <t>Shashank</t>
  </si>
  <si>
    <t>Pradhan</t>
  </si>
  <si>
    <t>shashank.pradhan@me.com</t>
  </si>
  <si>
    <t>http://linkedin.com/in/jeff-silverstein-54208555</t>
  </si>
  <si>
    <t>Jeff</t>
  </si>
  <si>
    <t>Silverstein</t>
  </si>
  <si>
    <t>Jeff.s.silverstein@gmail.com</t>
  </si>
  <si>
    <t>Paul</t>
  </si>
  <si>
    <t>Sethi</t>
  </si>
  <si>
    <t>paulsethi@gmail.com</t>
  </si>
  <si>
    <t>www.linkedin.com/in/paulsethi</t>
  </si>
  <si>
    <t>Sara</t>
  </si>
  <si>
    <t>Livingston</t>
  </si>
  <si>
    <t>sarar.livingston@gmail.com</t>
  </si>
  <si>
    <t>http://linkedin.com/in/saralivingston</t>
  </si>
  <si>
    <t>Focused on SaaS</t>
  </si>
  <si>
    <t>Michael</t>
  </si>
  <si>
    <t>Nov</t>
  </si>
  <si>
    <t>Kesha Ventures</t>
  </si>
  <si>
    <t>michael@keshaventures.com</t>
  </si>
  <si>
    <t>https://www.linkedin.com/in/michael-nov-b5574b37/</t>
  </si>
  <si>
    <t>SaaS Ops, B2B2C, Fintech (including Crypto)</t>
  </si>
  <si>
    <t>Charlie</t>
  </si>
  <si>
    <t>Zvibleman</t>
  </si>
  <si>
    <t>czvible@gmail.com</t>
  </si>
  <si>
    <t>https://www.linkedin.com/in/charles-zvibleman-11256a7/</t>
  </si>
  <si>
    <t>Recently retired from being a Hedge Fund analyst after ~10 years to focus on investing and working with startups.</t>
  </si>
  <si>
    <t>Siskar</t>
  </si>
  <si>
    <t>Kevin@Siskar.co</t>
  </si>
  <si>
    <t>https://www.linkedin.com/in/kevin-siskar</t>
  </si>
  <si>
    <r>
      <rPr>
        <sz val="10"/>
        <rFont val="Arial"/>
        <family val="2"/>
      </rPr>
      <t xml:space="preserve">More information can be found on </t>
    </r>
    <r>
      <rPr>
        <u/>
        <sz val="10"/>
        <color rgb="FF1155CC"/>
        <rFont val="Arial"/>
        <family val="2"/>
      </rPr>
      <t>https://www.siskar.co</t>
    </r>
    <r>
      <rPr>
        <sz val="10"/>
        <rFont val="Arial"/>
        <family val="2"/>
      </rPr>
      <t xml:space="preserve"> and </t>
    </r>
    <r>
      <rPr>
        <u/>
        <sz val="10"/>
        <color rgb="FF1155CC"/>
        <rFont val="Arial"/>
        <family val="2"/>
      </rPr>
      <t>https://www.trustfinta.com</t>
    </r>
  </si>
  <si>
    <t>Gyan</t>
  </si>
  <si>
    <t>Kapur</t>
  </si>
  <si>
    <t>Bayes VC</t>
  </si>
  <si>
    <t>gyan@bayes.vc</t>
  </si>
  <si>
    <t>LinkedIn.com/in/KapurGyan</t>
  </si>
  <si>
    <t>Ben</t>
  </si>
  <si>
    <t>Tomaszewski</t>
  </si>
  <si>
    <t>tomaszewski.ben@gmail.com</t>
  </si>
  <si>
    <t>https://hk.linkedin.com/in/bentomaszewski</t>
  </si>
  <si>
    <t>Zachary</t>
  </si>
  <si>
    <t>Friedman</t>
  </si>
  <si>
    <t>zafriedman@gmail.com</t>
  </si>
  <si>
    <t>https://www.linkedin.com/in/zachary-friedman-7961b49</t>
  </si>
  <si>
    <t>Chris</t>
  </si>
  <si>
    <t>Moreno</t>
  </si>
  <si>
    <t>chrismoreno13@gmail.com</t>
  </si>
  <si>
    <t>https://linkedin.com/in/chrismoreno</t>
  </si>
  <si>
    <t>Focused on PropTech, Marketplaces, Fintech, SecureTech, Proptech, Hardware, SAAS invesments. History with Last Mile Delivery and Real Estate. Looking forward to connecting.</t>
  </si>
  <si>
    <t>Proptech, Healthcare, Hardware, SAAS invesments, Last Mile Delivery, Automation, Fintech, SecureTech, and Real Estate.</t>
  </si>
  <si>
    <t>Emrah</t>
  </si>
  <si>
    <t>yalaz</t>
  </si>
  <si>
    <t>eyalaz@assure.co</t>
  </si>
  <si>
    <t>https://www.linkedin.com/in/emrahyalaz</t>
  </si>
  <si>
    <t>George</t>
  </si>
  <si>
    <t>Goognin</t>
  </si>
  <si>
    <t>goognin@gmail.com</t>
  </si>
  <si>
    <t>http://linkedin.com/in/georgegoognin/</t>
  </si>
  <si>
    <t>I have an investment platform for SMB loans with focus on government/municipal conract execution financing. As a VC, I'm focused only on fintech.</t>
  </si>
  <si>
    <t>Fintech</t>
  </si>
  <si>
    <t>Levy</t>
  </si>
  <si>
    <t>andrwlvy@gmail.com</t>
  </si>
  <si>
    <t>www.LinkedIn.com/in/andrwlvy</t>
  </si>
  <si>
    <t>Roger</t>
  </si>
  <si>
    <t>DaSilva</t>
  </si>
  <si>
    <t>roger@realmstartup.com</t>
  </si>
  <si>
    <t>LinkedIn.com/in/rogerdasilva1</t>
  </si>
  <si>
    <t>Outsourced / Remote CFO for startups and small businesses</t>
  </si>
  <si>
    <t>Agnostic, all Under-represented Founders</t>
  </si>
  <si>
    <t>Eli</t>
  </si>
  <si>
    <t>Cole</t>
  </si>
  <si>
    <t>elibcole@gmail.com</t>
  </si>
  <si>
    <t>http://linkedin.com/in/eli-cole</t>
  </si>
  <si>
    <t>Based in LA, three investments so far, sector agnostic, looking to make 5 more investments in 2020</t>
  </si>
  <si>
    <t>Matt</t>
  </si>
  <si>
    <t>Burton</t>
  </si>
  <si>
    <t>matthewdanielburton@gmail.com</t>
  </si>
  <si>
    <t>https://www.linkedin.com/in/matthewdanielburton</t>
  </si>
  <si>
    <t>Seth</t>
  </si>
  <si>
    <t>Hittman</t>
  </si>
  <si>
    <t>seth@wheelhouse.io</t>
  </si>
  <si>
    <t>Erik</t>
  </si>
  <si>
    <t>de Stefanis</t>
  </si>
  <si>
    <t>Crescite Ventures</t>
  </si>
  <si>
    <t>erik@cresciteventures.com</t>
  </si>
  <si>
    <t>https://www.linkedin.com/in/erikdestefanis/</t>
  </si>
  <si>
    <t>Interlace Ventures / Gen Z Ventures / Interlace Ventures</t>
  </si>
  <si>
    <t>Sector agnostic, but affinity for companies building for my (Gen Z) generation, retail/commerce-tech, etc.</t>
  </si>
  <si>
    <t>Trace</t>
  </si>
  <si>
    <t>Cohen</t>
  </si>
  <si>
    <t>NYVP</t>
  </si>
  <si>
    <t>t@nyvp.com</t>
  </si>
  <si>
    <t>https://www.linkedin.com/in/tracecohen/</t>
  </si>
  <si>
    <t>$50k+</t>
  </si>
  <si>
    <r>
      <rPr>
        <sz val="10"/>
        <color rgb="FF222222"/>
        <rFont val="Arial"/>
        <family val="2"/>
      </rPr>
      <t xml:space="preserve">Angel in 50+ startups - making one new investments a month </t>
    </r>
    <r>
      <rPr>
        <u/>
        <sz val="10"/>
        <color rgb="FF1155CC"/>
        <rFont val="Arial"/>
        <family val="2"/>
      </rPr>
      <t>nyvp.com</t>
    </r>
  </si>
  <si>
    <t>Opportunistic -NO fintech, bio/health, insurance or edtech</t>
  </si>
  <si>
    <t>Kristopher</t>
  </si>
  <si>
    <t>Brown</t>
  </si>
  <si>
    <t>kbrownsirk@gmail.com</t>
  </si>
  <si>
    <t>https://www.linkedin.com/in/kristopher-brown-8124128/</t>
  </si>
  <si>
    <t>I’ve been the first or second check in around 35 companies and am also an active LP in several early stage venture capital funds.</t>
  </si>
  <si>
    <t>Tech-enabled businesses</t>
  </si>
  <si>
    <t>Zann</t>
  </si>
  <si>
    <t>Ali</t>
  </si>
  <si>
    <t>zann@2048.vc</t>
  </si>
  <si>
    <t>https://www.linkedin.com/in/zannali/</t>
  </si>
  <si>
    <t>2048 Ventures is a pre-seed / seed venture fund focused on companies differentiated through technology at the earliest stage. We are sector- and geo-agnostic and are actively investing during this time. Read more about us here: www.2048.vc</t>
  </si>
  <si>
    <t>Tarik</t>
  </si>
  <si>
    <t>Abbas</t>
  </si>
  <si>
    <t>Saola Ventures</t>
  </si>
  <si>
    <t>t@saola.ventures</t>
  </si>
  <si>
    <t>http://linkedin.com/in/tarik-abbas</t>
  </si>
  <si>
    <t>Agnostic</t>
  </si>
  <si>
    <t>Lombardi</t>
  </si>
  <si>
    <t>mjlombardi@gmail.com</t>
  </si>
  <si>
    <t>https://www.linkedin.com/in/michaeljlombardi/</t>
  </si>
  <si>
    <t>SaaS</t>
  </si>
  <si>
    <t>Jordan</t>
  </si>
  <si>
    <t>Odinsky</t>
  </si>
  <si>
    <t>Groundup VC</t>
  </si>
  <si>
    <t>jordan@groundup.vc</t>
  </si>
  <si>
    <t>https://www.linkedin.com/in/jordanodinsky/</t>
  </si>
  <si>
    <t>PropTech, Retail, Insurance, FinTech, Enterprise SaaS</t>
  </si>
  <si>
    <t>Adam</t>
  </si>
  <si>
    <t>Besvinick</t>
  </si>
  <si>
    <t>Looking Glass VC</t>
  </si>
  <si>
    <t>adam@lookingglass.vc</t>
  </si>
  <si>
    <t>http://linkedin.com/in/besvinick</t>
  </si>
  <si>
    <t>Health, environment, education, SaaS, consumer</t>
  </si>
  <si>
    <t>Thomas</t>
  </si>
  <si>
    <t>Sparico</t>
  </si>
  <si>
    <t>sparico@brandnewmatter.com</t>
  </si>
  <si>
    <t>https://linkedin.com/in/Thomas-m-Sparico-51a2712/</t>
  </si>
  <si>
    <t>Kris</t>
  </si>
  <si>
    <t>Brower</t>
  </si>
  <si>
    <t>kbrower@gmail.com</t>
  </si>
  <si>
    <t>https://www.linkedin.com/in/kbrower</t>
  </si>
  <si>
    <t>N/A not sector specific</t>
  </si>
  <si>
    <t>Samuel</t>
  </si>
  <si>
    <t>Lee</t>
  </si>
  <si>
    <t>lee.samuely11@gmail.com</t>
  </si>
  <si>
    <t>https://www.linkedin.com/in/samuel-y-lee/</t>
  </si>
  <si>
    <t>Biotech, Healthcare, Consumer, AI/ML</t>
  </si>
  <si>
    <t>Sunny</t>
  </si>
  <si>
    <t>Parikh</t>
  </si>
  <si>
    <t>P72</t>
  </si>
  <si>
    <t>Sunny@p72.vc</t>
  </si>
  <si>
    <t>https://www.linkedin.com/in/sunnyparikh</t>
  </si>
  <si>
    <t>Fintech, Insurtech</t>
  </si>
  <si>
    <t>Mehrad</t>
  </si>
  <si>
    <t>Yaghmai</t>
  </si>
  <si>
    <t>mehrad@powerofart.co</t>
  </si>
  <si>
    <t>https://www.linkedin.com/in/mehrady</t>
  </si>
  <si>
    <t>Operator angel here, tend to be among the first checks in and on the front line with founders putting out fires.</t>
  </si>
  <si>
    <t>Sustainability, EdTech, HealthTech, D2C</t>
  </si>
  <si>
    <t>Lu</t>
  </si>
  <si>
    <t>lu.chris11@gmail.com</t>
  </si>
  <si>
    <t>https://www.linkedin.com/in/chris-lu11/</t>
  </si>
  <si>
    <t>My day job is working at the ESO Fund where we can help you fund your stock options (esp potential founders!)</t>
  </si>
  <si>
    <t>SaaS, B2B, B2C, Sustainability, Remote/async work tools,</t>
  </si>
  <si>
    <t>Jonathan</t>
  </si>
  <si>
    <t>Wasserstrum</t>
  </si>
  <si>
    <t>jmwass@gmail.com</t>
  </si>
  <si>
    <t>https://www.linkedin.com/in/jonathan-wasserstrum-8a77533/</t>
  </si>
  <si>
    <t>I invest mainly through my syndicate https://angel.co/jonathan-wasserstrum/syndicate
Also some smaller checks personally.</t>
  </si>
  <si>
    <t>A bunch of proptech, but other stuff too :)</t>
  </si>
  <si>
    <t>Faisal</t>
  </si>
  <si>
    <t>Kawar</t>
  </si>
  <si>
    <t>faisal@fintech.io</t>
  </si>
  <si>
    <t>https://www.linkedin.com/in/faisalkawar/</t>
  </si>
  <si>
    <t>Also emerging markets</t>
  </si>
  <si>
    <t>fintech</t>
  </si>
  <si>
    <t>Mickiewicz</t>
  </si>
  <si>
    <t>matt@sitepoint.com</t>
  </si>
  <si>
    <t>https://www.linkedin.com/in/mattmickiewicz/</t>
  </si>
  <si>
    <t>Write 6+ checks per year. Investor in 30+ companies.</t>
  </si>
  <si>
    <t>Marketplaces, FinTech, HR Tech, B2B SaaS</t>
  </si>
  <si>
    <t>Roope</t>
  </si>
  <si>
    <t>Marttila</t>
  </si>
  <si>
    <t>roope.marttila@columbia.edu</t>
  </si>
  <si>
    <t>https://www.linkedin.com/in/roopem/</t>
  </si>
  <si>
    <t>Operator angel with a hands-on approach</t>
  </si>
  <si>
    <t>Highly regulated industries</t>
  </si>
  <si>
    <t>Zises</t>
  </si>
  <si>
    <t>ben.zises@gmail.com</t>
  </si>
  <si>
    <t>https://www.linkedin.com/in/bzises/</t>
  </si>
  <si>
    <t>https://superangel.vc/references</t>
  </si>
  <si>
    <t>Consumer + Proptech</t>
  </si>
  <si>
    <t>Schoenbach</t>
  </si>
  <si>
    <t>eschoenbach@corigin.com</t>
  </si>
  <si>
    <t>https://www.linkedin.com/in/eric-schoenbach-05b12a50/</t>
  </si>
  <si>
    <t>Consumer, B2B2C, Marketplaces</t>
  </si>
  <si>
    <t>Turner</t>
  </si>
  <si>
    <t>Novak</t>
  </si>
  <si>
    <t>turner@bananacapital.vc</t>
  </si>
  <si>
    <t>https://linkedin.com/in/turnernovak</t>
  </si>
  <si>
    <t>Everything except biotech, crypto, and cannabis</t>
  </si>
  <si>
    <t>Jesse</t>
  </si>
  <si>
    <t>Sung</t>
  </si>
  <si>
    <t>jesse@357investments.com</t>
  </si>
  <si>
    <t>https://www.linkedin.com/in/357js/</t>
  </si>
  <si>
    <t>Submit airtable on my website</t>
  </si>
  <si>
    <t>Internet, crypto</t>
  </si>
  <si>
    <t>Robert</t>
  </si>
  <si>
    <t>Licalzi</t>
  </si>
  <si>
    <t>rlicalzi@gmail.com</t>
  </si>
  <si>
    <t>https://www.linkedin.com/in/robert-licalzi-65723241/</t>
  </si>
  <si>
    <t>USMC veteran</t>
  </si>
  <si>
    <t>Software/consumer</t>
  </si>
  <si>
    <t>Brandon</t>
  </si>
  <si>
    <t>Bryant</t>
  </si>
  <si>
    <t>brandon@harlem.capital</t>
  </si>
  <si>
    <t>https://www.linkedin.com/in/bbryantwsp/</t>
  </si>
  <si>
    <t>Focused on investing in people of color + women founders</t>
  </si>
  <si>
    <t>B2B, Saas, Consumer Tech</t>
  </si>
  <si>
    <t>Joseph</t>
  </si>
  <si>
    <t>Sartre</t>
  </si>
  <si>
    <t>joseph@interlacevc.com</t>
  </si>
  <si>
    <t>https://www.linkedin.com/in/josephsartre/</t>
  </si>
  <si>
    <t>I invest at Interlace Ventures in commerce and e-commerce technology and consumer brands and also angel invest outside of this.</t>
  </si>
  <si>
    <t>SaaS, B2B, D2C, Marketplaces, Sustainability, Health, Beauty, Supply Chain</t>
  </si>
  <si>
    <t>Shomik</t>
  </si>
  <si>
    <t>Ghosh</t>
  </si>
  <si>
    <t>shomik@boldstart.vc</t>
  </si>
  <si>
    <t>http://linkedin.com/in/shomik-ghosh-a5a71319</t>
  </si>
  <si>
    <t>Love investing in founders building software to solve large F500 enterprise pain points whether pre-product or post product</t>
  </si>
  <si>
    <t>Enterprise software</t>
  </si>
  <si>
    <t>Oliver</t>
  </si>
  <si>
    <t>Blakey</t>
  </si>
  <si>
    <t>oliver@ascensiveassets.com</t>
  </si>
  <si>
    <t>http://linkedin.com/in/oliverblakey</t>
  </si>
  <si>
    <t>World changing problems, not copy and paste projects.</t>
  </si>
  <si>
    <t>Fintech, Blockchain, Healthtech</t>
  </si>
  <si>
    <t>Kabir</t>
  </si>
  <si>
    <t>Kochhar</t>
  </si>
  <si>
    <t>kabir.kochhar@gmail.com</t>
  </si>
  <si>
    <t>https://in.linkedin.com/in/kabirkochhar</t>
  </si>
  <si>
    <t>I am India based and lead syndicates to to size of ~ $500k. 
As a marketing expert I help portfolio companies with their marketing strategy, branding, growth and scaling challenges.</t>
  </si>
  <si>
    <t>Consumer brands/consumer internet/SaaS/ecomm/social networks</t>
  </si>
  <si>
    <t>Faraz</t>
  </si>
  <si>
    <t>Fatemi</t>
  </si>
  <si>
    <t>ffatemi21@gmail.com</t>
  </si>
  <si>
    <t>http://linkedin.com/in/ffatemi21</t>
  </si>
  <si>
    <t>LA-based, former VC turned operator, play hands-on role with all investments!</t>
  </si>
  <si>
    <t>Consumer Internet; B2B Tools</t>
  </si>
  <si>
    <t>Adrienne</t>
  </si>
  <si>
    <t>Palm</t>
  </si>
  <si>
    <t>adrienne@gener8tor.com</t>
  </si>
  <si>
    <t>https://www.linkedin.com/in/adriennepalm/</t>
  </si>
  <si>
    <t>My company gener8tor is an equity based accelerator. We're looking to talk to both founders and investors.</t>
  </si>
  <si>
    <t>Industry Agnostic</t>
  </si>
  <si>
    <t>Utkarsh</t>
  </si>
  <si>
    <t>Sharma</t>
  </si>
  <si>
    <t>utkarsh7sharma@gmail.com</t>
  </si>
  <si>
    <t>https://www.linkedin.com/in/utkarshsharma94/</t>
  </si>
  <si>
    <t>I'm an investor at the ESO Fund (we exercise your options for you!) and write 2-3 checks a year outside of my day job.</t>
  </si>
  <si>
    <t>SaaS, automation, B2B, Enterprise software</t>
  </si>
  <si>
    <t>Brett</t>
  </si>
  <si>
    <t>Martin</t>
  </si>
  <si>
    <t>Brett@charge.vc</t>
  </si>
  <si>
    <t>https://www.linkedin.com/in/brettlucasmartin</t>
  </si>
  <si>
    <t>Charge loves to lead pre-seed and angel rounds. Happy to set terms!</t>
  </si>
  <si>
    <t>Data, Dev Tools, AI/ML, &amp; D2C HC. The nerdier the better!</t>
  </si>
  <si>
    <t>Jed</t>
  </si>
  <si>
    <t>Ng</t>
  </si>
  <si>
    <t>jed.h.ng@gmail.com</t>
  </si>
  <si>
    <t>https://www.linkedin.com/in/jedng/</t>
  </si>
  <si>
    <t>- Built world's largest API Marketplace with Andreessen Horowitz backed company. 
- Venture Partner for Off The Grid Ventures. Raised $600k capital in my last 2 deals.
- Working on my next venture at the intersection of B2Dev + APIs (in stealth).</t>
  </si>
  <si>
    <t>B2B, SaaS, deep tech, APIs</t>
  </si>
  <si>
    <t>Hiro</t>
  </si>
  <si>
    <t>Shinn</t>
  </si>
  <si>
    <t>hshinn1@gmail.com</t>
  </si>
  <si>
    <t>https://www.linkedin.com/in/hiro-shinn-77139a69/</t>
  </si>
  <si>
    <t>Founder looking to fund other founders.</t>
  </si>
  <si>
    <t>DTC, B2B, SaaS, Marketplaces, Health, Beauty, Supply Chain</t>
  </si>
  <si>
    <t>Oren</t>
  </si>
  <si>
    <t>Kozlowski</t>
  </si>
  <si>
    <t>oren.kozlowski@foundersfactory.co</t>
  </si>
  <si>
    <t>LinkedIn.com/in/orenkoz</t>
  </si>
  <si>
    <t>I invest in preseed/seed companies that are shaping consumer health.</t>
  </si>
  <si>
    <t>Consumer Health</t>
  </si>
  <si>
    <t>Siegel</t>
  </si>
  <si>
    <t>siegelb94@gmail.com</t>
  </si>
  <si>
    <t>https://www.linkedin.com/ben-siegel</t>
  </si>
  <si>
    <t>Targeting pre seed / friends and family round working with founders to expedite go-to market strategy and sales</t>
  </si>
  <si>
    <t>F&amp;B CPG, PropTech</t>
  </si>
  <si>
    <t>Mert</t>
  </si>
  <si>
    <t>Ozyurek</t>
  </si>
  <si>
    <t>MertOzyurek@beresfordventures.com</t>
  </si>
  <si>
    <t>http://linkedin.com/in/mertozyurek</t>
  </si>
  <si>
    <t>Central Florida</t>
  </si>
  <si>
    <t>Any</t>
  </si>
  <si>
    <t>Tanay</t>
  </si>
  <si>
    <t>Modi</t>
  </si>
  <si>
    <t>tanaymodi@me.com</t>
  </si>
  <si>
    <t>https://www.linkedin.com/in/tanay-modi-03422486/</t>
  </si>
  <si>
    <t>B2C FinTech, PropTech, Mobility</t>
  </si>
  <si>
    <t>Hassler</t>
  </si>
  <si>
    <t>ben@polymathcp.com</t>
  </si>
  <si>
    <t>https://www.linkedin.com/in/ben-hassler-597a8513a/</t>
  </si>
  <si>
    <t>Fintech, B2B SaaS, Biotech, Consumer, Future of work/productivity</t>
  </si>
  <si>
    <t>Zev</t>
  </si>
  <si>
    <t>Lapin</t>
  </si>
  <si>
    <t>zev.lapin+investments@gmail.com</t>
  </si>
  <si>
    <t>www.linkedin.com/in/zevlapin</t>
  </si>
  <si>
    <t>Looking to aggressively step up my investments over the next 18 months. In process of launching a syndicate (with a bit of a twist) with a few other leads targeting $100k-$250k per deal. If any investors are interested in being a co-lead in the syndicate and/or learning more, please reach out.</t>
  </si>
  <si>
    <t>SAAS, Marketplaces, Ecomm, Logistics, Offline-to-online, DTC, Social</t>
  </si>
  <si>
    <t>Frank</t>
  </si>
  <si>
    <t>Fumarola</t>
  </si>
  <si>
    <t>ffumarola@gmail.com</t>
  </si>
  <si>
    <t>https://www.linkedin.com/in/francisfumarola/</t>
  </si>
  <si>
    <t>I represent both current and ex Pinterest operators. We try to be helpful in addition to giving money, and always kind!</t>
  </si>
  <si>
    <t>I lead a syndicate with 200+ members so we have a diverse focus. Recent investments in mental health, payments, logistics, e-commerce, health, construction, and more.</t>
  </si>
  <si>
    <t>Nina</t>
  </si>
  <si>
    <t>Stepanov</t>
  </si>
  <si>
    <t>ninastepanov@gmail.com</t>
  </si>
  <si>
    <t>https://linkedin.com/in/ninastepanov</t>
  </si>
  <si>
    <t>I work at Acceleprise, a pre-seed B2B SaaS accelerator and Seed fund. Our program is heavily focused on mentorship from pre-seed to seed by way of sales, go-to-market, and fundraising support. I'm based in NYC but we operate across North America and invest around the world.</t>
  </si>
  <si>
    <t>B2B SaaS, tech-enabled services</t>
  </si>
  <si>
    <t>Rotman</t>
  </si>
  <si>
    <t>cole@interplay.vc</t>
  </si>
  <si>
    <t>https://www.linkedin.com/in/cole-rotman-7843b550/</t>
  </si>
  <si>
    <t>Mostly Series A</t>
  </si>
  <si>
    <t>Consumer</t>
  </si>
  <si>
    <t>Dimitri</t>
  </si>
  <si>
    <t>Boguslavsky</t>
  </si>
  <si>
    <t>dimitri@rtp.vc</t>
  </si>
  <si>
    <t>https://www.linkedin.com/in/dboguslavsky/</t>
  </si>
  <si>
    <t>Primarily focused on B2B SaaS</t>
  </si>
  <si>
    <t>Sector agnostic</t>
  </si>
  <si>
    <t>Solly</t>
  </si>
  <si>
    <t>Garber</t>
  </si>
  <si>
    <t>sgarber@corpemails.com</t>
  </si>
  <si>
    <t>https://www.linkedin.com/in/solly-garber-ba172318/</t>
  </si>
  <si>
    <t>We invest pre seed - A and differentiate with meaningful BD support</t>
  </si>
  <si>
    <t>marketplaces, saas, proptech, commerce, digital health</t>
  </si>
  <si>
    <t>Kerstein</t>
  </si>
  <si>
    <t>jkerstein@insightpartners.com</t>
  </si>
  <si>
    <t>https://www.linkedin.com/in/jonathan-kerstein-165314125/</t>
  </si>
  <si>
    <t>Investing in series A through IPO software businesses at Insight Partners, and sometimes angel investing (far less $) in things I care about, built by teams I admire</t>
  </si>
  <si>
    <t>I focus on software business, but am category/market-agnostic</t>
  </si>
  <si>
    <t>Varadh</t>
  </si>
  <si>
    <t>Jain</t>
  </si>
  <si>
    <t>me@varadhja.in</t>
  </si>
  <si>
    <t>Linkedin.com/in/varadhjain</t>
  </si>
  <si>
    <t>More about me here blog.varadhja.in/startups</t>
  </si>
  <si>
    <t>Future of work, Full-Stack, Fintech</t>
  </si>
  <si>
    <t>Nicole</t>
  </si>
  <si>
    <t>Priel</t>
  </si>
  <si>
    <t>npriel@ibexinvestors.com</t>
  </si>
  <si>
    <t>https://www.linkedin.com/in/nicolegp/</t>
  </si>
  <si>
    <t>We're a multi strategy firm. My fund specifically looks to invest in Israeli or Israeli-related companies</t>
  </si>
  <si>
    <t>Everything (Main focus is Enterprise Software but we're opportunistic)</t>
  </si>
  <si>
    <t>Nikki</t>
  </si>
  <si>
    <t>Bogopolskaya</t>
  </si>
  <si>
    <t>nikki.bogopo@gmail.com</t>
  </si>
  <si>
    <t>https://www.linkedin.com/in/nikkibogopolskaya/</t>
  </si>
  <si>
    <t>Parterships @ TikTok, Influencer + Community consulting for startups, former co-founder at Area25</t>
  </si>
  <si>
    <t>CPG, Consumer Healthcare, Healthtech, Edtech, Femtech</t>
  </si>
  <si>
    <t>Allie</t>
  </si>
  <si>
    <t>Sutton</t>
  </si>
  <si>
    <t>as@consciousequity.com</t>
  </si>
  <si>
    <t>https://www.linkedin.com/in/allies/</t>
  </si>
  <si>
    <t>Opportunistic -NO bio/health or edtech</t>
  </si>
  <si>
    <t>Elias</t>
  </si>
  <si>
    <t>Davis</t>
  </si>
  <si>
    <t>elias@klicapital.vc</t>
  </si>
  <si>
    <t>https://www.linkedin.com/in/eliasjdavis/</t>
  </si>
  <si>
    <t>We're active and founders first</t>
  </si>
  <si>
    <t>Dan</t>
  </si>
  <si>
    <t>Stolar</t>
  </si>
  <si>
    <t>dan@alphavp.com</t>
  </si>
  <si>
    <t>https://www.linkedin.com/in/danielstolar/</t>
  </si>
  <si>
    <t>We do later stage co-investments but partner with a large network of earlier stage firms.</t>
  </si>
  <si>
    <t>Matthew</t>
  </si>
  <si>
    <t>Weinberg</t>
  </si>
  <si>
    <t>matt@maxventures.vc</t>
  </si>
  <si>
    <t>https://www.linkedin.com/in/matthewjweinberg/</t>
  </si>
  <si>
    <t>Invest in USA and Nordic regions.</t>
  </si>
  <si>
    <t>Digital commerce and digital health</t>
  </si>
  <si>
    <t>Stu</t>
  </si>
  <si>
    <t>Smith</t>
  </si>
  <si>
    <t>s@coughdropcapital.com</t>
  </si>
  <si>
    <t>https://www.linkedin.com/in/imstusmith/</t>
  </si>
  <si>
    <t>Biggest factor is founder/market fit</t>
  </si>
  <si>
    <t>Mostly B2B/SaaS, but open to consumer from time to time</t>
  </si>
  <si>
    <t>Quinto</t>
  </si>
  <si>
    <t>Van Peborgh</t>
  </si>
  <si>
    <t>LinkedIn.com/in/Ernesto-quinto-Van-Peborgh/</t>
  </si>
  <si>
    <t>Sector Agnostic</t>
  </si>
  <si>
    <t>Shawn</t>
  </si>
  <si>
    <t>Cheng</t>
  </si>
  <si>
    <t>shawn.cheng@mesh.xyz</t>
  </si>
  <si>
    <t>https://www.linkedin.com/in/shacheng/</t>
  </si>
  <si>
    <t>Feel free to tweet me @shacheng</t>
  </si>
  <si>
    <t>Blockchain, Crypto, Consumer, Frontier Tech</t>
  </si>
  <si>
    <t>Steffan</t>
  </si>
  <si>
    <t>sbankier@gmail.com</t>
  </si>
  <si>
    <t>Www.linkedin.com/in/Sbankier/</t>
  </si>
  <si>
    <t>Food tech, CPG, Health &amp; Wellness</t>
  </si>
  <si>
    <t>Alex</t>
  </si>
  <si>
    <t>Ferber</t>
  </si>
  <si>
    <t>alex@greenegg.vc</t>
  </si>
  <si>
    <t>https://www.linkedin.com/in/alex-ferber-41ab3760/</t>
  </si>
  <si>
    <t>Anything B2B software</t>
  </si>
  <si>
    <t>Manoj</t>
  </si>
  <si>
    <t>Soundararajan</t>
  </si>
  <si>
    <t>manojs116@gmail.com</t>
  </si>
  <si>
    <t>https://www.linkedin.com/in/manoj-soundararajan-86988515b/</t>
  </si>
  <si>
    <t>n/a always open to meeting great builders!</t>
  </si>
  <si>
    <t>generalist - everything besides life sciences. I pay close attention to AI/ML, consumer tech, commerce, and fintech.</t>
  </si>
  <si>
    <t>Michele</t>
  </si>
  <si>
    <t>Guo</t>
  </si>
  <si>
    <t>micheleguo@gmail.com</t>
  </si>
  <si>
    <t>http://linkedin.com/in/micheleguo</t>
  </si>
  <si>
    <t>Collaborative family office</t>
  </si>
  <si>
    <t>SaaS, Robotics, Biotech, Space, AI, ML</t>
  </si>
  <si>
    <t>Kurdziel</t>
  </si>
  <si>
    <t>chris@primordial.vc</t>
  </si>
  <si>
    <t>http://linkedin.com/in/ckurdziel</t>
  </si>
  <si>
    <t>Consumer software, SaaS, Gaming, Immersive media &amp; creative technology, Crypto</t>
  </si>
  <si>
    <t>Taz</t>
  </si>
  <si>
    <t>Patel</t>
  </si>
  <si>
    <t>tazpatel@gmail.com</t>
  </si>
  <si>
    <t>www.linkedin.com/in/tazpatel/</t>
  </si>
  <si>
    <t>operator/founder with 4 exits over the past 15yrs with a combined valued ~ $600 million. Consistently putting that $ back into the startup ecosystem supporting early-stage entrepreneurs.</t>
  </si>
  <si>
    <t>N/A</t>
  </si>
  <si>
    <t>Brancucci</t>
  </si>
  <si>
    <t>bbrancucci@gmail.com</t>
  </si>
  <si>
    <t>https://www.linkedin.com/in/benjamin-brancucci-62005358</t>
  </si>
  <si>
    <t>Looking forward to connecting and investing!</t>
  </si>
  <si>
    <t>Frontier tech, biotech, consumer products, gaming, ecommerce</t>
  </si>
  <si>
    <t>Friday</t>
  </si>
  <si>
    <t>mfriday@cathexis.com</t>
  </si>
  <si>
    <t>https://www.linkedin.com/in/mark-friday-6172b917/</t>
  </si>
  <si>
    <t>Product market fit. Get your product out there. We invest based on growth trajectories.</t>
  </si>
  <si>
    <t>Brad</t>
  </si>
  <si>
    <t>bjenkins@seedroundcapital.com</t>
  </si>
  <si>
    <t>https://www.linkedin.com/in/bradjenkins/</t>
  </si>
  <si>
    <t>I focus on pre-seed and seed rounds. I prefer to be hands-on with mentoring and guidance.</t>
  </si>
  <si>
    <t>Tech</t>
  </si>
  <si>
    <t>Li</t>
  </si>
  <si>
    <t>Jin</t>
  </si>
  <si>
    <t>ljin618@gmail.com</t>
  </si>
  <si>
    <t>linkedin.com/in/ljin1</t>
  </si>
  <si>
    <t>consumer</t>
  </si>
  <si>
    <t>Lylan</t>
  </si>
  <si>
    <t>Masterman</t>
  </si>
  <si>
    <t>tracecohen@lylan.com</t>
  </si>
  <si>
    <t>linkedin.com/in/lylan</t>
  </si>
  <si>
    <t>.</t>
  </si>
  <si>
    <t>B2B, B2C, D2C, Developers, Privacy, IoT, etc</t>
  </si>
  <si>
    <t>Loni</t>
  </si>
  <si>
    <t>Edwards</t>
  </si>
  <si>
    <t>loni@thedogagency.com</t>
  </si>
  <si>
    <t>http://linkedin.com/in/lonidee</t>
  </si>
  <si>
    <t>industrial, pets</t>
  </si>
  <si>
    <t>Samir</t>
  </si>
  <si>
    <t>schokshi@magaracapital.com</t>
  </si>
  <si>
    <t>Www.linkedin.com/in/samir-chokshi</t>
  </si>
  <si>
    <t>New York Angels!</t>
  </si>
  <si>
    <t>Generalist eaer</t>
  </si>
  <si>
    <t>Lance</t>
  </si>
  <si>
    <t>Dietz</t>
  </si>
  <si>
    <t>lance@kbpartners.com</t>
  </si>
  <si>
    <t>https://www.linkedin.com/in/lancedietz/</t>
  </si>
  <si>
    <t>Focus on Seed but open to connect at Pre-Seed and consider Series A. Based in Chicago :)</t>
  </si>
  <si>
    <t>sports-tech, health/fitness, gaming</t>
  </si>
  <si>
    <t>Demi</t>
  </si>
  <si>
    <t>Obayomi</t>
  </si>
  <si>
    <t>demiladeobayomi@gmail.com</t>
  </si>
  <si>
    <t>https://www.linkedin.com/in/demiladeobayomi/</t>
  </si>
  <si>
    <t>Can write checks &gt;$25K for B2B SaaS companies out of NextWorld Capital funds (VC firm I work at)</t>
  </si>
  <si>
    <t>B2B SaaS, Marketplaces, Fintech, Tech companies building for the Africa market</t>
  </si>
  <si>
    <t>Jake</t>
  </si>
  <si>
    <t>Kinsley</t>
  </si>
  <si>
    <t>jake@kinsleypartners.com</t>
  </si>
  <si>
    <t>https://www.linkedin.com/in/jake-m-kinsley-b6a01565/</t>
  </si>
  <si>
    <t>Willing to scale up to $100k check size if need be</t>
  </si>
  <si>
    <t>CPG and Enterprise Software</t>
  </si>
  <si>
    <t>Helene</t>
  </si>
  <si>
    <t>Servillon</t>
  </si>
  <si>
    <t>helene@journeyone.vc</t>
  </si>
  <si>
    <t>https://www.linkedin.com/in/hservillon/</t>
  </si>
  <si>
    <t>I specialize in early stage cannabis investments</t>
  </si>
  <si>
    <t>cannabis, consumer, CPG and tech</t>
  </si>
  <si>
    <t>Secil</t>
  </si>
  <si>
    <t>Altintas</t>
  </si>
  <si>
    <t>secaltintas@gmail.com</t>
  </si>
  <si>
    <t>https://www.linkedin.com/in/secilaltintas/</t>
  </si>
  <si>
    <t>We invest mainly series A and B, looking forward to chatting!</t>
  </si>
  <si>
    <t>AI, data privacy, deep tech, cyber security, digital health, fintech, enterprise, SAAS</t>
  </si>
  <si>
    <t>Vida</t>
  </si>
  <si>
    <t>Asiegbu</t>
  </si>
  <si>
    <t>vida.asiegbu@gmail.com</t>
  </si>
  <si>
    <t>https://www.linkedin.com/in/vidaasiegbu/</t>
  </si>
  <si>
    <t>My fund invests in Venture Debt</t>
  </si>
  <si>
    <t>Jack</t>
  </si>
  <si>
    <t>Randall</t>
  </si>
  <si>
    <t>randall94@gmail.com</t>
  </si>
  <si>
    <t>https://www.linkedin.com/in/randalljack/</t>
  </si>
  <si>
    <t>Robinhood's Head of Comms &amp; #14. Love giving comms advice to early-stage companies as well</t>
  </si>
  <si>
    <t>consumer, CPG, social, productivity, marketplace, fintech</t>
  </si>
  <si>
    <t>Eliot</t>
  </si>
  <si>
    <t>Powell</t>
  </si>
  <si>
    <t>eliot.powell@helixintel.com</t>
  </si>
  <si>
    <t>https://www.linkedin.com/in/eliotpowell/</t>
  </si>
  <si>
    <t>CFO of SaaS company</t>
  </si>
  <si>
    <t>SaaS, Energy, Infrastructure</t>
  </si>
  <si>
    <t>Juney</t>
  </si>
  <si>
    <t>Ham</t>
  </si>
  <si>
    <t>juney@hamnetwork.com</t>
  </si>
  <si>
    <t>linkedin.com/in/juneyham</t>
  </si>
  <si>
    <t>Can help with marketing (brand, gtm, growth) and team/culture (org, people, talent) if help is needed.</t>
  </si>
  <si>
    <t>Health, wellness, finance, future of work, people/talent</t>
  </si>
  <si>
    <t>Oddo</t>
  </si>
  <si>
    <t>aoddo@svb.com</t>
  </si>
  <si>
    <t>https://www.linkedin.com/in/andrew-oddo/</t>
  </si>
  <si>
    <t>I lead SVB's founder success programs in NYC, which includes linking great founders up with great angels. Always happy to help founder or angels navigate the ecosystem here.</t>
  </si>
  <si>
    <t>Mostly enterprise SaaS, with a growing interest in DTC. All NYC.</t>
  </si>
  <si>
    <t>Ronke</t>
  </si>
  <si>
    <t>Oyekunle</t>
  </si>
  <si>
    <t>rsoyekunle@gmail.com</t>
  </si>
  <si>
    <t>LinkedIn.com/in/royekunle</t>
  </si>
  <si>
    <t>Was on the team at NextEquity (midstage vc fund).</t>
  </si>
  <si>
    <t>Anything other than healthcare or biotech</t>
  </si>
  <si>
    <t>Claire</t>
  </si>
  <si>
    <t>Diaz-Ortiz</t>
  </si>
  <si>
    <t>info@clairediazortiz.com</t>
  </si>
  <si>
    <t>https://www.linkedin.com/in/clairediazortiz</t>
  </si>
  <si>
    <t>I'm a gender equity advocate, invest as a VC in LatAm, and globally as an angel;)</t>
  </si>
  <si>
    <t>fintech, edtech, d2c, consumer, marketplace, healthtech, femtech</t>
  </si>
  <si>
    <t>Knight</t>
  </si>
  <si>
    <t>MKnight@blkhwk.com</t>
  </si>
  <si>
    <t>https://www.linkedin.com/in/matt-knight-b336377/</t>
  </si>
  <si>
    <t>I lead PropTech Angel Group (PropTechAngelGroup.com)</t>
  </si>
  <si>
    <t>PropTech, Construction Tech, CRETech</t>
  </si>
  <si>
    <t>ASher</t>
  </si>
  <si>
    <t>Abraham</t>
  </si>
  <si>
    <t>ashergabraham@gmail.com</t>
  </si>
  <si>
    <t>https://www.linkedin.com/in/asherabraham/</t>
  </si>
  <si>
    <t>I'm a Venture Partner at NextGen VP - investing $1M-$2M in companies below $12M pre-money valuation</t>
  </si>
  <si>
    <t>Sector agnostic, mostly B2B Saas, not medical</t>
  </si>
  <si>
    <t>Ozeran</t>
  </si>
  <si>
    <t>ozeranjo@gmail.com</t>
  </si>
  <si>
    <t>https://www.linkedin.com/in/jonathanozeran</t>
  </si>
  <si>
    <t>Product operator that has seen many phases of growth (pre-seed through Series G) and a hands-on investor &amp; advisor.</t>
  </si>
  <si>
    <t>Healthcare, HR Tech, Insurtech, PropTech, Hardware &amp; IoT</t>
  </si>
  <si>
    <t>Josh</t>
  </si>
  <si>
    <t>Berns</t>
  </si>
  <si>
    <t>josh@bluecollective.com</t>
  </si>
  <si>
    <t>https://www.linkedin.com/in/joshberns/</t>
  </si>
  <si>
    <t>Industry agnostic</t>
  </si>
  <si>
    <t>Lily</t>
  </si>
  <si>
    <t>Sassoon</t>
  </si>
  <si>
    <t>lily@greenmeadowventures.com</t>
  </si>
  <si>
    <t>www.linkedin.com/in/lily-sassoon</t>
  </si>
  <si>
    <t>All tech and specifically: Consumer, B2B for consumer companies, health &amp; wellness</t>
  </si>
  <si>
    <t>Jessen-Howard</t>
  </si>
  <si>
    <t>matt@noveus.vc</t>
  </si>
  <si>
    <t>https://www.linkedin.com/in/mattjessenhoward/</t>
  </si>
  <si>
    <t>It's helpful if you're able to share a deck when sending dealflow!</t>
  </si>
  <si>
    <t>Anything software</t>
  </si>
  <si>
    <t>Futterman</t>
  </si>
  <si>
    <t>josh@shadowgm.com</t>
  </si>
  <si>
    <t>http://linkedin.com/in/joshfutterman</t>
  </si>
  <si>
    <t>Focused primarily on startups in the NYC area. Will also consider co-investments in companies in the Mid-Atlantic, Midwest, Southeast, and Los Angeles. Deal sizes of $750k and up only. E-mail only/deck required. Please do not ask to connect on LinkedIn if Josh does not know you personally</t>
  </si>
  <si>
    <t>Vertical Agnostic, though primarily software, Internet, mobile</t>
  </si>
  <si>
    <t>Corey</t>
  </si>
  <si>
    <t>Newman</t>
  </si>
  <si>
    <t>coreyn17@gmail.com</t>
  </si>
  <si>
    <t>www.linkedin.com/in/newmancorey</t>
  </si>
  <si>
    <t>SaaS, Martech, Sustainability, Media &amp; Entertainment</t>
  </si>
  <si>
    <t>Jenkins</t>
  </si>
  <si>
    <t>We invest in early-stage startups that have found initial traction of at least $3k per month.</t>
  </si>
  <si>
    <t>All things Tech, SaaS, Enterprise software, etc.</t>
  </si>
  <si>
    <t>Cohn</t>
  </si>
  <si>
    <t>michael@overline.vc</t>
  </si>
  <si>
    <t>https://www.linkedin.com/in/michaelcohn/</t>
  </si>
  <si>
    <t>Overline is a generalist seed-stage venture firm focused on founders from Atlanta and the Southeast.</t>
  </si>
  <si>
    <t>Enterprise tech, Marketplaces, Consumer, and everything in between</t>
  </si>
  <si>
    <t>Bhavya</t>
  </si>
  <si>
    <t>bhavya@fuel.ventures</t>
  </si>
  <si>
    <t>https://www.linkedin.com/in/jainbhavya</t>
  </si>
  <si>
    <t>We are a London based VC.</t>
  </si>
  <si>
    <t>Teppei</t>
  </si>
  <si>
    <t>Tsutsui</t>
  </si>
  <si>
    <t>tt@gfrfund.com</t>
  </si>
  <si>
    <t>https://www.linkedin.com/in/teppeitsutsui/</t>
  </si>
  <si>
    <t>GFR Fund is a SF-based seed fund focused on consumer tech.</t>
  </si>
  <si>
    <t>consumer tech</t>
  </si>
  <si>
    <t>Will</t>
  </si>
  <si>
    <t>Weinraub</t>
  </si>
  <si>
    <t>williamweinraub@gmail.com</t>
  </si>
  <si>
    <t>https://www.linkedin.com/in/willweinraub/</t>
  </si>
  <si>
    <t>Passionate about future of work, education, and the gig economy.</t>
  </si>
  <si>
    <t>Marketplaces, Future of Work, Education, Wellness</t>
  </si>
  <si>
    <t>Molakal</t>
  </si>
  <si>
    <t>GeorgeMolakal@alcorfund.com</t>
  </si>
  <si>
    <t>https://www.linkedin.com/in/molakal/</t>
  </si>
  <si>
    <t>Customized Funding Score Reports to help businesses analyze and prepare for Fundraising.</t>
  </si>
  <si>
    <t>Investments in but not limited to Healthcare, edtech, software, manufacturing, energy, and more.</t>
  </si>
  <si>
    <t>Noah</t>
  </si>
  <si>
    <t>Pape</t>
  </si>
  <si>
    <t>noahmpape@gmail.com</t>
  </si>
  <si>
    <t>https://www.linkedin.com/in/noah-pape-b1b46b68/</t>
  </si>
  <si>
    <t>No preference on background -- willing to evaluate anything as a young and open-minded investor. Have strong connections in the spaces previously mentioned as well as a global network from spending time as a Fulbright Scholar.</t>
  </si>
  <si>
    <t>PropTech, AI + ML (AIaaS and MLaaS as well as companies that support all aspects of the process), LegalTech</t>
  </si>
  <si>
    <t>Graham</t>
  </si>
  <si>
    <t>Graham@breakout.today</t>
  </si>
  <si>
    <t>https://www.linkedin.com/in/graham-cohen-94803213/</t>
  </si>
  <si>
    <t>Happy to help founders in any way that I can</t>
  </si>
  <si>
    <t>Miles</t>
  </si>
  <si>
    <t>Lasater</t>
  </si>
  <si>
    <t>miles@purposebuilt.vc</t>
  </si>
  <si>
    <t>https://www.linkedin.com/in/mileslasater/</t>
  </si>
  <si>
    <t>3x founder turned investor. www.mileslasater.com</t>
  </si>
  <si>
    <t>health and economic opportunity (fintech, human capital, future of work, etc.)</t>
  </si>
  <si>
    <t>Peter</t>
  </si>
  <si>
    <t>Liu</t>
  </si>
  <si>
    <t>peter@revelry.co</t>
  </si>
  <si>
    <t>https://www.linkedin.com/in/petereliu/</t>
  </si>
  <si>
    <t>Our fund will write $100k to $500k checks in Pre-Seed opportunities. We also partner with founders to incubate and build companies out of our Venture Studios in New Orleans.</t>
  </si>
  <si>
    <t>SaaS, Marketplace, Enterprise, Real Estate, Industrial, Supply Chain</t>
  </si>
  <si>
    <t>Adamo</t>
  </si>
  <si>
    <t>cadamo25@gmail.com</t>
  </si>
  <si>
    <t>https://www.linkedin.com/in/adamochris</t>
  </si>
  <si>
    <t>I’m both a founder , advisor and investor so happy to talk about all sides of each world.</t>
  </si>
  <si>
    <t>Tech, Ecom, Apps, and ideas that improve our chances as a planet and human race.</t>
  </si>
  <si>
    <t>Neil</t>
  </si>
  <si>
    <t>Harounian</t>
  </si>
  <si>
    <t>neil@whitestarcapital.com</t>
  </si>
  <si>
    <t>https://www.linkedin.com/in/neil-harounian/</t>
  </si>
  <si>
    <t>Blockchain VC</t>
  </si>
  <si>
    <t>blockchain / crypto / web3</t>
  </si>
  <si>
    <t>Chelsea</t>
  </si>
  <si>
    <t>Ferrette</t>
  </si>
  <si>
    <t>chelseaferrette@gmail.com</t>
  </si>
  <si>
    <t>http://linkedin.com/in/chelsea-p-ferrette-1875945</t>
  </si>
  <si>
    <t>I’m a serial entrepreneur</t>
  </si>
  <si>
    <t>female founders</t>
  </si>
  <si>
    <t>Ribaroff</t>
  </si>
  <si>
    <t>george@meridianstreetcapital.com</t>
  </si>
  <si>
    <t>https://www.linkedin.com/in/george-ribaroff/</t>
  </si>
  <si>
    <t>Seed-focused fund. Often pre-product and most often pre-revenue.</t>
  </si>
  <si>
    <t>Healthcare</t>
  </si>
  <si>
    <t>Sol</t>
  </si>
  <si>
    <t>slee09@gmail.com</t>
  </si>
  <si>
    <t>https://www.linkedin.com/in/leesol/</t>
  </si>
  <si>
    <t>nyc fintech vc but sector agnostic</t>
  </si>
  <si>
    <t>Abrams</t>
  </si>
  <si>
    <t>abrams@jabrams.com</t>
  </si>
  <si>
    <t>https://www.linkedin.com/in/jonathanabrams/</t>
  </si>
  <si>
    <t>I'm the co-founder of Founders Den, and previously founder of Nuzzel and Friendster</t>
  </si>
  <si>
    <t>Enterprise/SaaS, Cloud/DevOps, Fintech, Ecommerce, Data Science, Communication Tools</t>
  </si>
  <si>
    <t>Carney</t>
  </si>
  <si>
    <t>grahcarn@gmail.com</t>
  </si>
  <si>
    <t>https://www.linkedin.com/in/grahamcarney/</t>
  </si>
  <si>
    <t>Enterprise, infrastructure, cybersecurity</t>
  </si>
  <si>
    <t>Nancy</t>
  </si>
  <si>
    <t>Fechnay</t>
  </si>
  <si>
    <t>nancy.fechnay@gmail.com</t>
  </si>
  <si>
    <t>https://www.linkedin.com/in/nancyfechnay/</t>
  </si>
  <si>
    <t>I'm a 4x founder and happy to get involved at the advisory level of great positive impact companies all over the world. My network is mainly US and UK.</t>
  </si>
  <si>
    <t>Seed to IPO focused on positive impact: health, environment, waste, &amp; anything using tech to solve major world problems: think UN SDGs</t>
  </si>
  <si>
    <t>Broad</t>
  </si>
  <si>
    <t>ben.broad@keterpoint.com</t>
  </si>
  <si>
    <t>https://www.linkedin.com/in/ben-broad-995b0891/</t>
  </si>
  <si>
    <t>Real Estate, Finance, Hospitality, Corporate Social Responsibility, Hotels, Travel, Tourism, impact, future of work</t>
  </si>
  <si>
    <t>Paraj</t>
  </si>
  <si>
    <t>Mathur</t>
  </si>
  <si>
    <t>pmathur@bipcapital.com</t>
  </si>
  <si>
    <t>https://www.linkedin.com/in/parajmathur</t>
  </si>
  <si>
    <t>Generalist (Focus: Media and Entertainment, B2B Saas, Fintech, Healthcare IT, Out of Scope: Biotech, Hardware, Life Sciences, Non-tech businesses)</t>
  </si>
  <si>
    <t>Nate</t>
  </si>
  <si>
    <t>cooper</t>
  </si>
  <si>
    <t>nate@barrelvc.com</t>
  </si>
  <si>
    <t>Consumer, F &amp;B, Ecom infrastructure</t>
  </si>
  <si>
    <t>Mike</t>
  </si>
  <si>
    <t>MacCombie</t>
  </si>
  <si>
    <t>michael.maccombie@gmail.com</t>
  </si>
  <si>
    <t>https://www.linkedin.com/in/michaelmaccombie</t>
  </si>
  <si>
    <t>Send me founders looking for community :)</t>
  </si>
  <si>
    <t>Generalist- I’ve invested in D2C, collaboration tools, logistics companies, FinTech, e-commerce, communities, Marketplaces and more.</t>
  </si>
  <si>
    <t>Nisa</t>
  </si>
  <si>
    <t>Amoils</t>
  </si>
  <si>
    <t>nisaamoils63@gmail.com</t>
  </si>
  <si>
    <t>Www.linkedin.com/in/nisaamoils</t>
  </si>
  <si>
    <t>I write for 
Forbeshttps://www.forbes.com/sites/nisaamoils/#5d58b2e132b0</t>
  </si>
  <si>
    <t>I run a blockchain/fintech/impact focused fund https://angel.co/v/back/a100x</t>
  </si>
  <si>
    <t>Jacob</t>
  </si>
  <si>
    <t>Peters</t>
  </si>
  <si>
    <t>jacob@jacobpeters.com</t>
  </si>
  <si>
    <t>https://www.linkedin.com/in/jacobdpeters/</t>
  </si>
  <si>
    <t>I help Founders go from zero to one on community building and create your company's most valuable asset.</t>
  </si>
  <si>
    <t>B2B SaaS, Community, Dev Tools</t>
  </si>
  <si>
    <t>O'Donnell</t>
  </si>
  <si>
    <t>charlie@brooklynbridge.vc</t>
  </si>
  <si>
    <t>http://www.linkedin.com/in/ceonyc</t>
  </si>
  <si>
    <t>Generally lead or co-lead.</t>
  </si>
  <si>
    <t>All Sectors (Except beverages and biopharm)</t>
  </si>
  <si>
    <t>Kayla</t>
  </si>
  <si>
    <t>Kavanaugh</t>
  </si>
  <si>
    <t>kayla@grandvcp.com</t>
  </si>
  <si>
    <t>LinkedIn.com/in/Kayla-kavanaugh</t>
  </si>
  <si>
    <t>Grand Ventures invests in Pressed - Series A rounds with checks typically between $500K-$1M. Broad B2B SaaS focus. We prefer to focus on startups based in emerging venture markets (i.e. outside of SF and NYC).</t>
  </si>
  <si>
    <t>B2B SaaS</t>
  </si>
  <si>
    <t>Kate</t>
  </si>
  <si>
    <t>Brodock</t>
  </si>
  <si>
    <t>kate@wrule.vc</t>
  </si>
  <si>
    <t>http://linkedin.com/in/katebrodock</t>
  </si>
  <si>
    <t>We focus on women and underrepresented founders, are big into community-building and are natural collaborators.</t>
  </si>
  <si>
    <t>Technology (technically agnostic, but there are a few things that drive us either way implicitly)</t>
  </si>
  <si>
    <t>Sharad</t>
  </si>
  <si>
    <t>Daswani</t>
  </si>
  <si>
    <t>sharad_daswani@hotmail.com</t>
  </si>
  <si>
    <t>https://www.linkedin.com/in/sharaddaswani/</t>
  </si>
  <si>
    <t>Portfolio can be viewed at https://sprusoft.com/malt/</t>
  </si>
  <si>
    <t>FinTech</t>
  </si>
  <si>
    <t>Johnny</t>
  </si>
  <si>
    <t>Hwin</t>
  </si>
  <si>
    <t>johnny@studiomgmt.co</t>
  </si>
  <si>
    <t>www.linkedin.com/in/johnnyhwin</t>
  </si>
  <si>
    <t>I’m a partner at Studio Management, a data-driven venture arm of a family office that to date has traditionally invested primarily in public equities. Our model is unique in that profits from the public side get re-invested into private market opportunities (which I run). As part of our investment thesis, part of the portfolio will be direct, opportunistic investments across stages and sectors (direct checks up to $150k and SPVs up to $6m) and the other part will be companies we ourselves co-found and incubate.
Previously, the family office started and launched Sentieo as a way to gain alpha in the public markets. We’re now using Sentieo to power our data-driven approach to investing in the private markets, which also includes launching companies in fast growing spaces (e.g. we co-founded and launched Thistle in 2013 before the ready-to-eat plant-based meals trend and have now to 400 employees).
Would love to find opportunities to share deal flow, invest in syndicates, etc!</t>
  </si>
  <si>
    <t>Consumer, SaaS, Enterprise, B2B, D2C, FinTech, Software</t>
  </si>
  <si>
    <t>John</t>
  </si>
  <si>
    <t>Exley</t>
  </si>
  <si>
    <t>exleyja@gmail.com</t>
  </si>
  <si>
    <t>https://www.linkedin.com/in/johnexley/</t>
  </si>
  <si>
    <t>Consumer Internet, Commerce, Content, Gaming / Metaverse, Marketplaces, Music</t>
  </si>
  <si>
    <t>Evan</t>
  </si>
  <si>
    <t>Nass</t>
  </si>
  <si>
    <t>evan@aivec.fund</t>
  </si>
  <si>
    <t>https://www.linkedin.com/in/evan-nass-53427925/</t>
  </si>
  <si>
    <t>US based business only (for now)</t>
  </si>
  <si>
    <t>B2B, would consider DTC</t>
  </si>
  <si>
    <t>Drew</t>
  </si>
  <si>
    <t>Austin</t>
  </si>
  <si>
    <t>drew@redbeard.ventures</t>
  </si>
  <si>
    <t>LinkedIn.com/in/DrewAustin</t>
  </si>
  <si>
    <t>I’m a founder first, investor second, which enables me to help founders in a unique way beyond raising capital.</t>
  </si>
  <si>
    <t>Early Stage</t>
  </si>
  <si>
    <t>Conrad</t>
  </si>
  <si>
    <t>Wadowski</t>
  </si>
  <si>
    <t>conrad.wadowski@gmail.com</t>
  </si>
  <si>
    <t>https://www.linkedin.com/in/conradwadowski/</t>
  </si>
  <si>
    <t>Founder with an exit (Teachable) and can help with product/growth or sales.</t>
  </si>
  <si>
    <t>Fintech, SaaS, Creator Economy</t>
  </si>
  <si>
    <t>Faye</t>
  </si>
  <si>
    <t>Maidment</t>
  </si>
  <si>
    <t>maidmentfaye@gmail.com</t>
  </si>
  <si>
    <t>https://www.linkedin.com/in/faye-maidment-12345069/</t>
  </si>
  <si>
    <t>We invest at pre-seed (pre-product, pre-revenue) with at least one first or second generation immigrant on the founding team.</t>
  </si>
  <si>
    <t>Blaize</t>
  </si>
  <si>
    <t>Wallace</t>
  </si>
  <si>
    <t>blaize.wallace@gmail.com</t>
  </si>
  <si>
    <t>https://www.linkedin.com/in/blaizewallace/</t>
  </si>
  <si>
    <t>Not sure, this question is a bit broad... I've made eight investments to date, mostly in SF. I recently moved to NYC and am looking to plug into the ecosystem here and support founders however I can. My prior experience is in scaling a company from 3-55 as COO/CFO before selling it. I typically help my portfolio companies w early stage ops and growth, as well as fundraising strategy.</t>
  </si>
  <si>
    <t>Insurance, real estate, education, the aging population, legal, future of work</t>
  </si>
  <si>
    <t>Samantha</t>
  </si>
  <si>
    <t>Batista</t>
  </si>
  <si>
    <t>sam@whoisraising.vc</t>
  </si>
  <si>
    <t>www.linkedin.com/in/samanthabatista</t>
  </si>
  <si>
    <t>whoisraising.vc newsletter</t>
  </si>
  <si>
    <t>Kupperman</t>
  </si>
  <si>
    <t>jake@levelvc.com</t>
  </si>
  <si>
    <t>https://www.linkedin.com/in/jakekupperman/</t>
  </si>
  <si>
    <t>B2B</t>
  </si>
  <si>
    <t>Samriti</t>
  </si>
  <si>
    <t>Pal</t>
  </si>
  <si>
    <t>samipal787@gmail.com</t>
  </si>
  <si>
    <t>https://www.linkedin.com/in/samriti-pal/</t>
  </si>
  <si>
    <t>Fintech VC investor</t>
  </si>
  <si>
    <t>Fintech, Consumer Retail, E-commerce</t>
  </si>
  <si>
    <t>Moses</t>
  </si>
  <si>
    <t>Sternstein</t>
  </si>
  <si>
    <t>msternstein@gmail.com</t>
  </si>
  <si>
    <t>https://www.linkedin.com/in/moses-sternstein-b30a0b94/</t>
  </si>
  <si>
    <t>I know at least a little about a lot of things (with networks to match). I like to be a connector.</t>
  </si>
  <si>
    <t>fintech, insurtech, proptech, vertical saas, elder care</t>
  </si>
  <si>
    <t>Afridi</t>
  </si>
  <si>
    <t>ali@afridi.io</t>
  </si>
  <si>
    <t>https://www.linkedin.com/in/alikafridi/</t>
  </si>
  <si>
    <t>Retail, Insurance, Logistics/Supply Chain, Energy, Financial Services, Senior Care</t>
  </si>
  <si>
    <t>Adriel</t>
  </si>
  <si>
    <t>Bercow</t>
  </si>
  <si>
    <t>adriel@k50ventures.com</t>
  </si>
  <si>
    <t>https://www.linkedin.com/in/adrielbercow/</t>
  </si>
  <si>
    <t>We invest in mission-driven founders at the pre-seed and seed stage focused on improving the lives of the 99%</t>
  </si>
  <si>
    <t>Health &amp; wellness, Future of work, education, finances, and housing</t>
  </si>
  <si>
    <t>Gluskin</t>
  </si>
  <si>
    <t>kyleg@oc4v.com</t>
  </si>
  <si>
    <t>Www.linkedin.com/kylegluskin</t>
  </si>
  <si>
    <t>Studio model - investing capital and embedding our team into the startups</t>
  </si>
  <si>
    <t>Saas, fintech, b2b, AI, future of work</t>
  </si>
  <si>
    <t>Eze</t>
  </si>
  <si>
    <t>Vidra</t>
  </si>
  <si>
    <t>eze@remagineventures.com</t>
  </si>
  <si>
    <t>https://www.linkedin.com/in/ezevidra</t>
  </si>
  <si>
    <t>Entertainment tech, gaming, consumer, Commerce, marketplaces....</t>
  </si>
  <si>
    <t>David</t>
  </si>
  <si>
    <t>Namdar</t>
  </si>
  <si>
    <t>davidjnamdar@gmail.com</t>
  </si>
  <si>
    <t>https://www.linkedin.com/in/namdar/</t>
  </si>
  <si>
    <t>Crypto, fintech</t>
  </si>
  <si>
    <t>Marco</t>
  </si>
  <si>
    <t>Casas</t>
  </si>
  <si>
    <t>marco@avgbasecamp.com</t>
  </si>
  <si>
    <t>https://linkedin.com/in/marcocasas</t>
  </si>
  <si>
    <t>Super active, collaborative, and friendly co-investor.</t>
  </si>
  <si>
    <t>Chan</t>
  </si>
  <si>
    <t>joseph.o.chan@gmail.com</t>
  </si>
  <si>
    <t>https://www.linkedin.com/in/josephchan1974/</t>
  </si>
  <si>
    <t>I invest seed to Series A in post rev companies</t>
  </si>
  <si>
    <t>Carey</t>
  </si>
  <si>
    <t>Ransom</t>
  </si>
  <si>
    <t>carey@oc4v.com</t>
  </si>
  <si>
    <t>www.linkedin.com/careyransom</t>
  </si>
  <si>
    <t>Venture Studio Model</t>
  </si>
  <si>
    <t>Fintech, B2B, AI, Saas, Future of Work, data-centric</t>
  </si>
  <si>
    <t>Resnekov</t>
  </si>
  <si>
    <t>https://www.linkedin.com/in/david-resnekov/</t>
  </si>
  <si>
    <t>Zach</t>
  </si>
  <si>
    <t>Firestone</t>
  </si>
  <si>
    <t>zfirestone@shadow.vc</t>
  </si>
  <si>
    <t>http://www.linkedin.com/in/zfirestone</t>
  </si>
  <si>
    <t>Shadow Ventures</t>
  </si>
  <si>
    <t>PropTech / ConTech</t>
  </si>
  <si>
    <t>Ariel</t>
  </si>
  <si>
    <t>Sterman</t>
  </si>
  <si>
    <t>https://www.linkedin.com/in/sterman/</t>
  </si>
  <si>
    <t>Seed to growth</t>
  </si>
  <si>
    <t>SaaS, Fintech, Cloud Infrastructure, Marketplaces</t>
  </si>
  <si>
    <t>Wayne</t>
  </si>
  <si>
    <t>jake@torchcapital.vc</t>
  </si>
  <si>
    <t>https://www.linkedin.com/in/jakewayne/</t>
  </si>
  <si>
    <t>Seed ($300k-$1m) and Series A ($1-$3m)</t>
  </si>
  <si>
    <t>Consumer &amp; Consumer Infrastructure (sector agnostic)</t>
  </si>
  <si>
    <t>Brian</t>
  </si>
  <si>
    <t>Folmer</t>
  </si>
  <si>
    <t>brian@firstlook.vc</t>
  </si>
  <si>
    <t>https://www.linkedin.com/in/brianfolmer/</t>
  </si>
  <si>
    <t>Founder / CEO of FirstLook</t>
  </si>
  <si>
    <t>Consumer brands</t>
  </si>
  <si>
    <t>Ethan</t>
  </si>
  <si>
    <t>Illfelder</t>
  </si>
  <si>
    <t>Ethan.Illfelder@aenetworks.com</t>
  </si>
  <si>
    <t>https://www.linkedin.com/in/eillfelder/</t>
  </si>
  <si>
    <t>A+E Networks is a global media portfolio with assets including The History Channel and Lifetime. We seek to invest in businesses that share our audience or build services that transform the media environment.</t>
  </si>
  <si>
    <t>Media, AdTech, Consumer</t>
  </si>
  <si>
    <t>Neal</t>
  </si>
  <si>
    <t>Conlon</t>
  </si>
  <si>
    <t>neal@nealconlon.com</t>
  </si>
  <si>
    <t>I enjoy going into investments w small groups of like minded investors.</t>
  </si>
  <si>
    <t>Technology</t>
  </si>
  <si>
    <t>Rachel</t>
  </si>
  <si>
    <t>Horowitz</t>
  </si>
  <si>
    <t>racheldhorowitz@gmail.com</t>
  </si>
  <si>
    <t>https://www.linkedin.com/in/rachel-horowitz-155a8a34/</t>
  </si>
  <si>
    <t>operator angel excited to work with companies where I can leverage my experience to help founders think through BD + partnerships, GTM strategy, distribution, monetization and growth &amp; leverage my network to help them execute.</t>
  </si>
  <si>
    <t>all things consumer (consumer health, consumer tech, ecomm etc), businesses driven by partnerships + D2C distribution (insurtech, fintech, product led growth SaaS etc)</t>
  </si>
  <si>
    <t>Angela</t>
  </si>
  <si>
    <t>Santurbano</t>
  </si>
  <si>
    <t>angela.santurbano@gmail.com</t>
  </si>
  <si>
    <t>www.linkedin.com/in/Angela-santurbano</t>
  </si>
  <si>
    <t>SaaS, B2B marketplaces, logistics, proptech, construction tech</t>
  </si>
  <si>
    <t>Rouhin</t>
  </si>
  <si>
    <t>rouhin.ghosh100@gmail.com</t>
  </si>
  <si>
    <t>https://www.linkedin.com/in/rouhin-ghosh-3106b9b3/</t>
  </si>
  <si>
    <t>N.A.</t>
  </si>
  <si>
    <t>Technology (Generalist)</t>
  </si>
  <si>
    <t>Kirill</t>
  </si>
  <si>
    <t>Tasilov</t>
  </si>
  <si>
    <t>kirill@taliscapital.com</t>
  </si>
  <si>
    <t>https://www.linkedin.com/in/ktashilov/</t>
  </si>
  <si>
    <t>Late Seed, Series A, Series B</t>
  </si>
  <si>
    <t>Consumer, SaaS, Fintech, Infrastructure, Marketplaces</t>
  </si>
  <si>
    <t>Uri</t>
  </si>
  <si>
    <t>Yudewitz</t>
  </si>
  <si>
    <t>uri@decksmarter.com</t>
  </si>
  <si>
    <t>http://linkedin.com/in/uri-yudewitz-5109301</t>
  </si>
  <si>
    <t>I run BD for a global brand seeking incredible tech for white label opportunities as well as investing.</t>
  </si>
  <si>
    <t>Saas, apps, tech, DTC</t>
  </si>
  <si>
    <t>Michelle</t>
  </si>
  <si>
    <t>Drucker</t>
  </si>
  <si>
    <t>michelle@oc4v.com</t>
  </si>
  <si>
    <t>https://www.linkedin.com/in/michelledrucker/</t>
  </si>
  <si>
    <t>Saas, fintech, data, AI, Cybersecurity, Platform, B2B</t>
  </si>
  <si>
    <t>Federico</t>
  </si>
  <si>
    <t>Mele</t>
  </si>
  <si>
    <t>federico@studiomgmt.co</t>
  </si>
  <si>
    <t>https://www.linkedin.com/in/federicomele/</t>
  </si>
  <si>
    <t>Looking forward to connecting!</t>
  </si>
  <si>
    <t>Consumer, SaaS, health &amp; wellness</t>
  </si>
  <si>
    <t>Baxpehler</t>
  </si>
  <si>
    <t>kevin@remagineventures.com</t>
  </si>
  <si>
    <t>https://www.linkedin.com/in/kevin-baxpehler-5845a3/?originalSubdomain=il</t>
  </si>
  <si>
    <t>Based in Israel.</t>
  </si>
  <si>
    <t>Entertainment, gaming, ecommerce &amp; consumer</t>
  </si>
  <si>
    <t>Zeeza</t>
  </si>
  <si>
    <t>zcole@baincapital.com</t>
  </si>
  <si>
    <t>https://www.linkedin.com/in/zeeza-cole-014007134/</t>
  </si>
  <si>
    <t>Future of Work</t>
  </si>
  <si>
    <t>Tom</t>
  </si>
  <si>
    <t>Mucklow</t>
  </si>
  <si>
    <t>tommucklow@gmail.com</t>
  </si>
  <si>
    <t>https://www.linkedin.com/in/tommucklow/</t>
  </si>
  <si>
    <t>Friendly founder &amp; seed investor. Based between NYC &amp; London. 👋</t>
  </si>
  <si>
    <t>CPG &amp; ecommerce saas</t>
  </si>
  <si>
    <t>Yoni</t>
  </si>
  <si>
    <t>Rechtman</t>
  </si>
  <si>
    <t>yoni@tusk.vc</t>
  </si>
  <si>
    <t>LinkedIn.com/in/yrechtman</t>
  </si>
  <si>
    <t>We invest in regulated industries</t>
  </si>
  <si>
    <t>Fintech, healthcare, consumer, marketplaces</t>
  </si>
  <si>
    <t>Lorine</t>
  </si>
  <si>
    <t>Pendleton</t>
  </si>
  <si>
    <t>lorine@lorinependleton.com</t>
  </si>
  <si>
    <t>https://www.linkedin.com/in/lorinependleton/</t>
  </si>
  <si>
    <t>My focus is on diverse, women and LGBTQ-led companies</t>
  </si>
  <si>
    <t>Various - Tech, fintech, consumer, legal tech, edtech</t>
  </si>
  <si>
    <t>Tessa</t>
  </si>
  <si>
    <t>Battistin</t>
  </si>
  <si>
    <t>battistin@rosecliff.com</t>
  </si>
  <si>
    <t>https://www.linkedin.com/in/tessabattistin/</t>
  </si>
  <si>
    <t>My title is Director of Platform, and I work strategically with our founders to accelerate business growth. I also send in deals when I come across great opportunities.</t>
  </si>
  <si>
    <t>Cardamone</t>
  </si>
  <si>
    <t>mike@acceleprise.vc</t>
  </si>
  <si>
    <t>https://www.linkedin.com/in/michaelcardamone/</t>
  </si>
  <si>
    <t>We invest out of our accelerator fund ($50K-$100K for companies accepted into the accelerator programs that run across SF, NYC &amp; Toronto from Jan - May and July - Oct) and in seed rounds out of our seed fund ($100K - $500K checks)</t>
  </si>
  <si>
    <t>B2B SaaS, B2B marketplaces, dev tools</t>
  </si>
  <si>
    <t>Jared</t>
  </si>
  <si>
    <t>cooperman</t>
  </si>
  <si>
    <t>jared.cooperman1@gmail.com</t>
  </si>
  <si>
    <t>http://linkedin.com/in/jared-cooperman-a50b7152</t>
  </si>
  <si>
    <t>Consumer / retail</t>
  </si>
  <si>
    <t>Lauren</t>
  </si>
  <si>
    <t>Rinkey</t>
  </si>
  <si>
    <t>lauren@vitalventures.co</t>
  </si>
  <si>
    <t>https://www.LinkedIn.com/in/laurenrinkey</t>
  </si>
  <si>
    <t>Consumer, Digital Health, EdTech</t>
  </si>
  <si>
    <t>Lomis</t>
  </si>
  <si>
    <t>zach@ceresgh.com</t>
  </si>
  <si>
    <t>https://www.linkedin.com/in/zach-lomis-9b34281a/</t>
  </si>
  <si>
    <t>Open to all verticals within the aforementioned industries and invest across all stages</t>
  </si>
  <si>
    <t>Cannabis, Wellness, Psychedelics</t>
  </si>
  <si>
    <t>Burstein</t>
  </si>
  <si>
    <t>david@davidburstein.com</t>
  </si>
  <si>
    <t>https://www.linkedin.com/in/davidburstein/</t>
  </si>
  <si>
    <t>NA</t>
  </si>
  <si>
    <t>healthcare, mental health, aging, entrepreneurs of color, among others</t>
  </si>
  <si>
    <t>Christian</t>
  </si>
  <si>
    <t>Busch</t>
  </si>
  <si>
    <t>christianbusch@gmail.com</t>
  </si>
  <si>
    <t>linkedin.com/in/christianbusch</t>
  </si>
  <si>
    <t>Always interested in transatlantic businesses (Europe to USA or the reverse).</t>
  </si>
  <si>
    <t>SAAS, Financial/ Insurance, occasionally DTC</t>
  </si>
  <si>
    <t>Kozlov</t>
  </si>
  <si>
    <t>matt.kozlov@techstars.com</t>
  </si>
  <si>
    <t>https://www.linkedin.com/in/mattkozlov/</t>
  </si>
  <si>
    <t>I run the Techstars Space Accelerator w/ USAF, NASA, Lockheed Martin, Maxar, SAIC and IAI.</t>
  </si>
  <si>
    <t>Healthcare, Aerospace, Deep Tech</t>
  </si>
  <si>
    <t>Henry</t>
  </si>
  <si>
    <t>Chi</t>
  </si>
  <si>
    <t>henry.chi@capitalinnovators.com</t>
  </si>
  <si>
    <t>https://www.linkedin.com/in/henry-chi/</t>
  </si>
  <si>
    <t>Open to connecting!</t>
  </si>
  <si>
    <t>Charley</t>
  </si>
  <si>
    <t>Ma</t>
  </si>
  <si>
    <t>charleyma@gmail.com</t>
  </si>
  <si>
    <t>https://www.linkedin.com/in/charleyma</t>
  </si>
  <si>
    <t>Early GTM fintech operating experience from Plaid and Ramp</t>
  </si>
  <si>
    <t>Fintech, developer tooling</t>
  </si>
  <si>
    <t>Kirsten</t>
  </si>
  <si>
    <t>Horning</t>
  </si>
  <si>
    <t>kirsten@xrclabs.com</t>
  </si>
  <si>
    <t>https://www.linkedin.com/in/kirstenhorning/</t>
  </si>
  <si>
    <t>No cannabis, no alcohol</t>
  </si>
  <si>
    <t>Retail tech, CPG, Consumer Health</t>
  </si>
  <si>
    <t>Max</t>
  </si>
  <si>
    <t>Zamkow</t>
  </si>
  <si>
    <t>max@thirdact.vc</t>
  </si>
  <si>
    <t>https://linkedin.com/in/mzamkow</t>
  </si>
  <si>
    <t>Nope!</t>
  </si>
  <si>
    <t>Agetech</t>
  </si>
  <si>
    <t>Virginie</t>
  </si>
  <si>
    <t>Raphael</t>
  </si>
  <si>
    <t>virginieraphael29@gmail.com</t>
  </si>
  <si>
    <t>https://www.linkedin.com/in/virginie-raphael-7197271/</t>
  </si>
  <si>
    <t>n/a</t>
  </si>
  <si>
    <t>Health, agtech, supply chains, tech infrastructure</t>
  </si>
  <si>
    <t>TYLER</t>
  </si>
  <si>
    <t>DEAN</t>
  </si>
  <si>
    <t>p.tylerdean@gmail.com</t>
  </si>
  <si>
    <t>https://www.linkedin.com/in/tylerddean/</t>
  </si>
  <si>
    <t>Cory</t>
  </si>
  <si>
    <t>Moelis</t>
  </si>
  <si>
    <t>cory@groundup.vc</t>
  </si>
  <si>
    <t>https://www.linkedin.com/in/cory-moelis-6a24a127/</t>
  </si>
  <si>
    <t>Open to anything sub $10M valuation</t>
  </si>
  <si>
    <t>Proptech, Fintech</t>
  </si>
  <si>
    <t>Alexis</t>
  </si>
  <si>
    <t>Teixeira</t>
  </si>
  <si>
    <t>alexis.d.teixeira@gmail.com</t>
  </si>
  <si>
    <t>http://linkedin.com/in/alexisteixeira</t>
  </si>
  <si>
    <t>I also serve as an advisor/consultant outside of only investing</t>
  </si>
  <si>
    <t>Sarah</t>
  </si>
  <si>
    <t>Wood</t>
  </si>
  <si>
    <t>hello@joysoldier.com</t>
  </si>
  <si>
    <t>https://www.linkedin.com/in/sarahwood313</t>
  </si>
  <si>
    <t>Wellness, consumer, tech</t>
  </si>
  <si>
    <t>Zhang</t>
  </si>
  <si>
    <t>chelsea@equal.vc</t>
  </si>
  <si>
    <t>https://www.linkedin.com/in/zhangchelsea/</t>
  </si>
  <si>
    <t>Retail, Insurance, Supply Chain / Logistics, Care Economy, Energy</t>
  </si>
  <si>
    <t>Jamie</t>
  </si>
  <si>
    <t>Melzer</t>
  </si>
  <si>
    <t>jamie.melzer@gmail.com</t>
  </si>
  <si>
    <t>LinkedIn.com/in/jamiemelzer/</t>
  </si>
  <si>
    <t>I focus on pres-seed - series A. Ideally with diverse founding teams. Always happy to connect with other investors and founders!</t>
  </si>
  <si>
    <t>Anything Consumer (brands, tech, health a&amp;wellness, community, consumer fintech...)</t>
  </si>
  <si>
    <t>Daniels</t>
  </si>
  <si>
    <t>adaniels@fayerweathercapital.com</t>
  </si>
  <si>
    <t>https://www.linkedin.com/in/alexdaniels/</t>
  </si>
  <si>
    <t>We invest in both venture-stage and growth equity-stage deals.</t>
  </si>
  <si>
    <t>Fin tech, future of work, AI/ML automation of traditional business processes, TMT, digital media, real estate tech,</t>
  </si>
  <si>
    <t>Megan</t>
  </si>
  <si>
    <t>Ananian</t>
  </si>
  <si>
    <t>Megan@thehelm.co</t>
  </si>
  <si>
    <t>https://www.linkedin.com/in/mnananian/</t>
  </si>
  <si>
    <t>nvesting exclusively in female founders across industries, https://www.thehelm.co/invest</t>
  </si>
  <si>
    <t>Danielle</t>
  </si>
  <si>
    <t>Ganot</t>
  </si>
  <si>
    <t>dganot@centerview.com</t>
  </si>
  <si>
    <t>https://www.linkedin.com/in/daniganot/</t>
  </si>
  <si>
    <t>n.a</t>
  </si>
  <si>
    <t>CPG</t>
  </si>
  <si>
    <t>Patrick</t>
  </si>
  <si>
    <t>McCarthy</t>
  </si>
  <si>
    <t>patrick@mystartupconsulting.com</t>
  </si>
  <si>
    <t>https://www.linkedin.com/in/patrick-mccarthy</t>
  </si>
  <si>
    <t>Emerging fund writing 10 $100K check into pre seed and seed startups over next year!</t>
  </si>
  <si>
    <t>Fintech, health tech, e-commerce, media</t>
  </si>
  <si>
    <t>Estelle</t>
  </si>
  <si>
    <t>Palandjian</t>
  </si>
  <si>
    <t>epalandjian@bostonseed.com</t>
  </si>
  <si>
    <t>https://www.linkedin.com/in/estelle-palandjian-526441a7/</t>
  </si>
  <si>
    <t>Consumer digital, sports &amp; marketplaces, &amp; AI, data &amp; security are all fair game.</t>
  </si>
  <si>
    <t>Pre-Seed and Seed (mostly Seed)</t>
  </si>
  <si>
    <t>Sebastian</t>
  </si>
  <si>
    <t>Zhou</t>
  </si>
  <si>
    <t>sebastian.zhou@alphasquaregroup.com</t>
  </si>
  <si>
    <t>http://linkedin.com/in/sebastian-zhou</t>
  </si>
  <si>
    <t>Family office that can help with customer expansion.</t>
  </si>
  <si>
    <t>Fintech / Enterprise</t>
  </si>
  <si>
    <t>Cryptocurrency, blockchain, fintech, AI, biotech, psychedelics</t>
  </si>
  <si>
    <t>Jones</t>
  </si>
  <si>
    <t>matthew@anthemis.com</t>
  </si>
  <si>
    <t>https://www.linkedin.com/in/matthewcjones1/</t>
  </si>
  <si>
    <t>-</t>
  </si>
  <si>
    <t>Insurance and risk management</t>
  </si>
  <si>
    <t>Geri</t>
  </si>
  <si>
    <t>Kirilova</t>
  </si>
  <si>
    <t>geri@laconiacapitalgroup.com</t>
  </si>
  <si>
    <t>www.linkedin.com/in/gerikirilova</t>
  </si>
  <si>
    <t>I typically lead or co-lead seed rounds of $2-3M in post-product companies but love meeting and getting to know founders earlier in the journey as well!</t>
  </si>
  <si>
    <t>b2b software; sector-agnostic</t>
  </si>
  <si>
    <t>Zack</t>
  </si>
  <si>
    <t>Bahm</t>
  </si>
  <si>
    <t>zachary.x.bahm@us.hsbc.com</t>
  </si>
  <si>
    <t>http://linkedin.com/in/zack-bahm-227789b8</t>
  </si>
  <si>
    <t>I’m on the venture team at HSBC. Primarily investing in enterprise software and helping companies scale internationally</t>
  </si>
  <si>
    <t>Enterprise Software</t>
  </si>
  <si>
    <t>Laurel</t>
  </si>
  <si>
    <t>Touby</t>
  </si>
  <si>
    <t>laurel@supernode.vc</t>
  </si>
  <si>
    <t>https://www.linkedin.com/in/laureltouby/</t>
  </si>
  <si>
    <t>We are sector agnostic, early stage investors. Pre-seed/seed. We are looking for outstanding founders with product market fit, targeting enormous markets. Company/product must have a moat. We prefer some traction if it is a first-time founder. We help with media/marketing expertise and connections.</t>
  </si>
  <si>
    <t>SaaS, B2B, Enterprise, FinTech, Logistics, eCommerce</t>
  </si>
  <si>
    <t>Kuzon</t>
  </si>
  <si>
    <t>joshk@recvc.com</t>
  </si>
  <si>
    <t>https://www.linkedin.com/in/josh-kuzon-78035a5</t>
  </si>
  <si>
    <t>Fintech, crypto, enterprise saas</t>
  </si>
  <si>
    <t>Hopper</t>
  </si>
  <si>
    <t>Frank.hopper@capitalinnovators.com</t>
  </si>
  <si>
    <t>https://www.linkedin.com/in/franklhopper/</t>
  </si>
  <si>
    <t>Top Ranked Seed Stage Accelerator</t>
  </si>
  <si>
    <t>Tech, B2B SASS, CPG, D2C,</t>
  </si>
  <si>
    <t>Rak</t>
  </si>
  <si>
    <t>Garg</t>
  </si>
  <si>
    <t>raks.garg@gmail.com</t>
  </si>
  <si>
    <t>https://www.linkedin.com/in/rakgarg</t>
  </si>
  <si>
    <t>B2b saas, enterprise, dev tools, productivity</t>
  </si>
  <si>
    <t>Abie</t>
  </si>
  <si>
    <t>abejcohen@gmail.com</t>
  </si>
  <si>
    <t>https://www.linkedin.com/in/abie-j-cohen-330b0a5/</t>
  </si>
  <si>
    <t>Add value in numerous ways including building brand awareness through social channels.</t>
  </si>
  <si>
    <t>Igor</t>
  </si>
  <si>
    <t>Moliver</t>
  </si>
  <si>
    <t>iggy@remedyproduct.com</t>
  </si>
  <si>
    <t>https://www.linkedin.com/in/igormoliver/</t>
  </si>
  <si>
    <t>I lead product &amp; investments at Remedy Product Studio, as well as my own angel investments</t>
  </si>
  <si>
    <t>Health, wellness, fitness, and sports</t>
  </si>
  <si>
    <t>Harry</t>
  </si>
  <si>
    <t>Uffindell</t>
  </si>
  <si>
    <t>harrison.uffindell@gmail.com</t>
  </si>
  <si>
    <t>https://www.linkedin.com/in/harrisonuffindell/</t>
  </si>
  <si>
    <t>Ex-Airbnb, often first money in, sector agnostic, works hard for the founder (intros, finding talent, filling out round etc.)</t>
  </si>
  <si>
    <t>Ariana</t>
  </si>
  <si>
    <t>Thacker</t>
  </si>
  <si>
    <t>ariana@conscience.vc</t>
  </si>
  <si>
    <t>https://www.linkedin.com/in/arianadthacker/</t>
  </si>
  <si>
    <t>nope :)</t>
  </si>
  <si>
    <t>consumer, deep tech</t>
  </si>
  <si>
    <t>Amit</t>
  </si>
  <si>
    <t>amitsharma13@hotmail.com</t>
  </si>
  <si>
    <t>LinkedIn.com/in/amitsharma13</t>
  </si>
  <si>
    <t>Not right now.</t>
  </si>
  <si>
    <t>Consumer Tech</t>
  </si>
  <si>
    <t>Bruckner</t>
  </si>
  <si>
    <t>erik.bruckner412@gmail.com</t>
  </si>
  <si>
    <t>https://www.linkedin.com/in/erik-bruckner/</t>
  </si>
  <si>
    <t>Full-Time Angel + VC Partner w/ 10+ Years of Biz Dev, Strategy and PE/VC</t>
  </si>
  <si>
    <t>Generalist – but prefer Enterprise SaaS, Fin Tech, Prop Tech, Insur Tech, AI/ML, Future of Work, Health Tech, Commerce</t>
  </si>
  <si>
    <t>Kliska</t>
  </si>
  <si>
    <t>michaelkliska@gmail.com</t>
  </si>
  <si>
    <t>D2C brands and the tech that supports them</t>
  </si>
  <si>
    <t>Tang</t>
  </si>
  <si>
    <t>atang@ipdcapital.com</t>
  </si>
  <si>
    <t>linkedin.com/in/alexdtang</t>
  </si>
  <si>
    <t>We help our portfolio companies develop an IP strategy. We do not take a board seat, nor lead, nor encumber IP assets.</t>
  </si>
  <si>
    <t>Everything but biotech and pharma</t>
  </si>
  <si>
    <t>Meyer</t>
  </si>
  <si>
    <t>ethan.meyer05@gmail.com</t>
  </si>
  <si>
    <t>https://www.linkedin.com/mwlite/in/ejm05</t>
  </si>
  <si>
    <t>DTC, Mobility, Plant Based/Alt Foods</t>
  </si>
  <si>
    <t>Neetu</t>
  </si>
  <si>
    <t>Puranikmath</t>
  </si>
  <si>
    <t>neetu.puranikmath@gmail.com</t>
  </si>
  <si>
    <t>linkedin.com/in/neetupuranikmath</t>
  </si>
  <si>
    <t>Interested in preseed and seed stage deals</t>
  </si>
  <si>
    <t>B2B SaaS, Fintech, Consumer</t>
  </si>
  <si>
    <t>Simeon</t>
  </si>
  <si>
    <t>Iheagwam</t>
  </si>
  <si>
    <t>simeon@noemisventures.com</t>
  </si>
  <si>
    <t>http://linkedin.com/in/simeon-iheagwam-8b54404</t>
  </si>
  <si>
    <t>Fintech, Marketplaces and AI/ML</t>
  </si>
  <si>
    <t>Richard</t>
  </si>
  <si>
    <t>Wu</t>
  </si>
  <si>
    <t>heyrichardwu@gmail.com</t>
  </si>
  <si>
    <t>https://www.linkedin.com/in/wu-richard/</t>
  </si>
  <si>
    <t>Food, restaurant tech, cpg, wellness, data-as-a-service</t>
  </si>
  <si>
    <t>Clay</t>
  </si>
  <si>
    <t>Norris</t>
  </si>
  <si>
    <t>clay@muckercapital.com</t>
  </si>
  <si>
    <t>https://www.linkedin.com/in/cbnorris/</t>
  </si>
  <si>
    <t>Targeting underserved geographies outside of the Bay Area</t>
  </si>
  <si>
    <t>Generalist software + DTC products</t>
  </si>
  <si>
    <t>Pranavi</t>
  </si>
  <si>
    <t>Cheemakurti</t>
  </si>
  <si>
    <t>pranavi@acceleprise.vc</t>
  </si>
  <si>
    <t>https://www.linkedin.com/in/pranavicheemakurti/</t>
  </si>
  <si>
    <t>B2B SaaS, enterprise software, generalist</t>
  </si>
  <si>
    <t>Joachim</t>
  </si>
  <si>
    <t>Brackx</t>
  </si>
  <si>
    <t>joachim.brackx@gmail.com</t>
  </si>
  <si>
    <t>https://www.linkedin.com/in/joachim-brackx-4205838/</t>
  </si>
  <si>
    <t>I could be open to investments in sectors adjacent to my core focus</t>
  </si>
  <si>
    <t>Sustainability / Circular Economy / Ethical Living / Mental Health / Relationships</t>
  </si>
  <si>
    <t>Francisco</t>
  </si>
  <si>
    <t>Ramos</t>
  </si>
  <si>
    <t>fquintinoramos@gmail.com</t>
  </si>
  <si>
    <t>http://linkedin.com/in/franciscoquintinoramos</t>
  </si>
  <si>
    <t>Love connecting People and share and be part of great projects</t>
  </si>
  <si>
    <t>Fintech, Agrotech, Media, Robotic,</t>
  </si>
  <si>
    <t>Terrance</t>
  </si>
  <si>
    <t>Orr</t>
  </si>
  <si>
    <t>terrance@entrepreneurialsuite.org</t>
  </si>
  <si>
    <t>https://www.linkedin.com/in/terranceorr/</t>
  </si>
  <si>
    <t>Supply Chain &amp; Logistics, Enterprise B2B</t>
  </si>
  <si>
    <t>Luciani</t>
  </si>
  <si>
    <t>michaeluciani@gmail.com</t>
  </si>
  <si>
    <t>https://www.linkedin.com/in/michael-luciani/</t>
  </si>
  <si>
    <t>Founder in the civic tech space. Recent exit</t>
  </si>
  <si>
    <t>Climate tech</t>
  </si>
  <si>
    <t>Moshe</t>
  </si>
  <si>
    <t>Bellows</t>
  </si>
  <si>
    <t>mbellows@maccabee.vc</t>
  </si>
  <si>
    <t>https://www.linkedin.com/in/moshebellows/</t>
  </si>
  <si>
    <t>We act as a strategic partner rolling up our sleeves to help founders succeed.</t>
  </si>
  <si>
    <t>SilverTech, Digital Health, FinTech, PropTech, Cyber, AI, SaaS</t>
  </si>
  <si>
    <t>Ryan</t>
  </si>
  <si>
    <t>Piela</t>
  </si>
  <si>
    <t>ryan.piela@gmail.com</t>
  </si>
  <si>
    <t>https://www.linkedin.com/in/ryanpiela/</t>
  </si>
  <si>
    <t>Run special programs w/ corporates in luxury beauty and mass cpg</t>
  </si>
  <si>
    <t>All things retail (supply chain, ecomm tech, store tech, CPG)</t>
  </si>
  <si>
    <t>Keiran</t>
  </si>
  <si>
    <t>Simunovic</t>
  </si>
  <si>
    <t>keiran.simunovic@avgbasecamp.com</t>
  </si>
  <si>
    <t>https://www.linkedin.com/in/keiran-simunovic-2aa992160/</t>
  </si>
  <si>
    <t>We move fast with low friction</t>
  </si>
  <si>
    <t>Jeffrey</t>
  </si>
  <si>
    <t>Wald</t>
  </si>
  <si>
    <t>jeffwald@gmail.com</t>
  </si>
  <si>
    <t>https://www.linkedin.com/in/jeffwald/</t>
  </si>
  <si>
    <t>Future of Work and Enterprise SaaS</t>
  </si>
  <si>
    <t>Sakib</t>
  </si>
  <si>
    <t>Jamal</t>
  </si>
  <si>
    <t>sjamal@crossbeam.vc</t>
  </si>
  <si>
    <t>https://www.linkedin.com/in/sakibjamal/</t>
  </si>
  <si>
    <t>Sign up to our susbstack: CrossStack.substack.com</t>
  </si>
  <si>
    <t>FinTech, Amazon Ecosystem, Creator Economy, Platform Economies</t>
  </si>
  <si>
    <t>Julie</t>
  </si>
  <si>
    <t>Castro</t>
  </si>
  <si>
    <t>julie@howwomenlead.com</t>
  </si>
  <si>
    <t>https://www.linkedin.com/in/julie-castro-abrams/</t>
  </si>
  <si>
    <t>We are a gender lensed fund. We invest in women-led and women-founded companies.</t>
  </si>
  <si>
    <t>IOT, VR, Fintech, Health Tech. Anything tech enabled with a SaaS business model.</t>
  </si>
  <si>
    <t>Kroll</t>
  </si>
  <si>
    <t>ekroll@alumni.gsb.stanford.edu</t>
  </si>
  <si>
    <t>https://www.linkedin.com/in/ekroll/</t>
  </si>
  <si>
    <t>Co-founder myself, advisor to high growth companies, and LP/VP in several VCs.</t>
  </si>
  <si>
    <t>ecommerce &amp; enablement, payments/fintech, digital health, SaaS, plant based CPG, digital efficiency, and more</t>
  </si>
  <si>
    <t>B2B SAAS</t>
  </si>
  <si>
    <t>Wesley</t>
  </si>
  <si>
    <t>Tillu</t>
  </si>
  <si>
    <t>email.wesley@gmail.com</t>
  </si>
  <si>
    <t>https://www.linkedin.com/in/tillu/</t>
  </si>
  <si>
    <t>Look forward to sharing ideas and connecting on new technologies!</t>
  </si>
  <si>
    <t>AI/ML, cybersecurity, infrastructure, deep tech (sensors, robotics, processors)</t>
  </si>
  <si>
    <t>Dawit</t>
  </si>
  <si>
    <t>Heck</t>
  </si>
  <si>
    <t>dheck@baincapital.com</t>
  </si>
  <si>
    <t>https://www.linkedin.com/in/dawit-heck-b49a9212b/</t>
  </si>
  <si>
    <t>New York City Based</t>
  </si>
  <si>
    <t>Commerce Technology</t>
  </si>
  <si>
    <t>Kirby</t>
  </si>
  <si>
    <t>jason@jason-kirby.com</t>
  </si>
  <si>
    <t>https://linkedin.com/in/jasonrkirby</t>
  </si>
  <si>
    <t>Active startup executive and advisor passionate about making a difference more than making an ROI</t>
  </si>
  <si>
    <t>Technology, EdTech, SaaS, Gaming, Health &amp; Wellness, CPG</t>
  </si>
  <si>
    <t>Borohovski</t>
  </si>
  <si>
    <t>michael.borohovski@gmail.com</t>
  </si>
  <si>
    <t>https://www.linkedin.com/in/borski</t>
  </si>
  <si>
    <t>Founded Tinfoil in 2011, just sold to Synopsys in January. Been in security since I was a kid, but lots of varied interests; only started angel investing this year :)</t>
  </si>
  <si>
    <t>Security, Hard Tech, Dev/DevOps, Infrastructure, etc.</t>
  </si>
  <si>
    <t>Doolan</t>
  </si>
  <si>
    <t>swdoolan@gmail.com</t>
  </si>
  <si>
    <t>https://www.linkedin.com/in/sean-doolan-6575488/</t>
  </si>
  <si>
    <t>I love to invest very early.. idea + great founder/team is enough!</t>
  </si>
  <si>
    <t>Health/healthcare, foodtech, climate change</t>
  </si>
  <si>
    <t>Harrison</t>
  </si>
  <si>
    <t>Remler</t>
  </si>
  <si>
    <t>Harrison.remler@teamvisionary.com</t>
  </si>
  <si>
    <t>https://twitter.com/HarryRemler</t>
  </si>
  <si>
    <t>Super open to connecting with the next greatest founders across the world.</t>
  </si>
  <si>
    <t>All sectors. Open to everything.</t>
  </si>
  <si>
    <t>Sophia</t>
  </si>
  <si>
    <t>Ghadamian</t>
  </si>
  <si>
    <t>sophghad@gmail.com</t>
  </si>
  <si>
    <t>http://linkedin.com/in/sophia-ghadamian</t>
  </si>
  <si>
    <t>Consumer CPG</t>
  </si>
  <si>
    <t>Srivats</t>
  </si>
  <si>
    <t>Sivanandan</t>
  </si>
  <si>
    <t>iamsrivats@gmail.com</t>
  </si>
  <si>
    <t>https://www.linkedin.com/in/srivatss</t>
  </si>
  <si>
    <t>I like to work on mini projects with companies I invest in and am generally a taskrabbit for founders</t>
  </si>
  <si>
    <t>B2B SaaS, Fintech, Future of Work, eCommerce, AI</t>
  </si>
  <si>
    <t>Scott</t>
  </si>
  <si>
    <t>Scottlevy89@gmail.com</t>
  </si>
  <si>
    <t>https://www.linkedin.com/in/scott-levy-ba17a226/</t>
  </si>
  <si>
    <t>NYC based, helped grow Electric AI from seed/4 employees to Series B+/200+ employees, currently Head of Product Management, Vehicle Services at Rivian.</t>
  </si>
  <si>
    <t>B2B SaaS, AI/ML, Mental Health &amp; Wellness, EV</t>
  </si>
  <si>
    <t>Wade</t>
  </si>
  <si>
    <t>Strickland</t>
  </si>
  <si>
    <t>wade@wstrick.com</t>
  </si>
  <si>
    <t>Eager to learn more</t>
  </si>
  <si>
    <t>Vivien</t>
  </si>
  <si>
    <t>Ho</t>
  </si>
  <si>
    <t>vivien@pear.vc</t>
  </si>
  <si>
    <t>https://www.linkedin.com/in/vivienlho/</t>
  </si>
  <si>
    <t>Industry agnostic. I like healthcare, marketplaces, consumer software, and future of work.</t>
  </si>
  <si>
    <t>Leila</t>
  </si>
  <si>
    <t>Oliveira</t>
  </si>
  <si>
    <t>leila@kapvista.com</t>
  </si>
  <si>
    <t>https://www.linkedin.com/in/leilaneoliveira/</t>
  </si>
  <si>
    <t>Even if your company isn't a good fit for us, we help you connect with other investors through our platform.</t>
  </si>
  <si>
    <t>Rishi</t>
  </si>
  <si>
    <t>Ratan</t>
  </si>
  <si>
    <t>rishi@roughdraft.vc</t>
  </si>
  <si>
    <t>www.linkedin.com/in/rishiratan</t>
  </si>
  <si>
    <t>I have deep connections within BigTech Companies - Microsoft, Amazon, Google and am an active scout for In-Q-Tel and General Catalyst</t>
  </si>
  <si>
    <t>Deep-Tech: Space, IoT, AI/ML, Edge Hardware, MedTech, Supply Chain, Robotics</t>
  </si>
  <si>
    <t>Su</t>
  </si>
  <si>
    <t>kevinsu00@gmail.com</t>
  </si>
  <si>
    <t>https://www.linkedin.com/in/kevinsu00/</t>
  </si>
  <si>
    <t>Cat</t>
  </si>
  <si>
    <t>Hernandez</t>
  </si>
  <si>
    <t>cat@theventurecollective.com</t>
  </si>
  <si>
    <t>https://www.linkedin.com/in/catmhernandez</t>
  </si>
  <si>
    <t>Hands-on investor FTW</t>
  </si>
  <si>
    <t>B2B &amp; Consumer - FinTech, Future of Work, Health &amp; Wellness</t>
  </si>
  <si>
    <t>Dylan</t>
  </si>
  <si>
    <t>Itzikowitz</t>
  </si>
  <si>
    <t>dylan@expa.com</t>
  </si>
  <si>
    <t>https://www.linkedin.com/in/dylanitzikowitz/</t>
  </si>
  <si>
    <t>Expa is the fund I work at</t>
  </si>
  <si>
    <t>All</t>
  </si>
  <si>
    <t>Yash</t>
  </si>
  <si>
    <t>Rohera</t>
  </si>
  <si>
    <t>yash@mavavc.com</t>
  </si>
  <si>
    <t>https://www.linkedin.com/in/yash-rohera-82a69b173/</t>
  </si>
  <si>
    <t>Make decisions very quick, typically shy away from marketplaces.</t>
  </si>
  <si>
    <t>B2B SaaS, B2B FinTech</t>
  </si>
  <si>
    <t>Kara</t>
  </si>
  <si>
    <t>LaForgia</t>
  </si>
  <si>
    <t>kara@kazkonsulting.com</t>
  </si>
  <si>
    <t>https://www.linkedin.com/in/karalaforgia2684214/</t>
  </si>
  <si>
    <t>Heavily focused on better for you products/solutions + beauty/wellness + sustainability. Look for founders that are solving problems I'm passionate about.</t>
  </si>
  <si>
    <t>CPG, Consumer tech, future of work, fintech, healthcare, Saas Enterprise</t>
  </si>
  <si>
    <t>Minda</t>
  </si>
  <si>
    <t>Brusse</t>
  </si>
  <si>
    <t>minda@firstrowpartners.vc</t>
  </si>
  <si>
    <t>Https://www.linkedin.com/in/mindabrusse</t>
  </si>
  <si>
    <t>First Row invests in the US and Canada</t>
  </si>
  <si>
    <t>Software for business and consumer</t>
  </si>
  <si>
    <t>Roy</t>
  </si>
  <si>
    <t>Vella</t>
  </si>
  <si>
    <t>royvella@stanfordalumni.org</t>
  </si>
  <si>
    <t>linkedin.com/in/royvella</t>
  </si>
  <si>
    <t>Love anything science-based...</t>
  </si>
  <si>
    <t>Abhinaya</t>
  </si>
  <si>
    <t>Konduru</t>
  </si>
  <si>
    <t>abhinaya@m25vc.com</t>
  </si>
  <si>
    <t>http://linkedin.com/in/itsabhinaya/</t>
  </si>
  <si>
    <t>Midwest HQ'ed company only. http://m25vc.com</t>
  </si>
  <si>
    <t>All (No bio/pharma or vice)</t>
  </si>
  <si>
    <t>Hui</t>
  </si>
  <si>
    <t>jhui20@gsb.columbia.edu</t>
  </si>
  <si>
    <t>https://www.linkedin.com/in/johnhhui</t>
  </si>
  <si>
    <t>I am also a serial entrepreneur in the healthcare industry.</t>
  </si>
  <si>
    <t>Healthcare focused but may consider other industries as well</t>
  </si>
  <si>
    <t>Taylor</t>
  </si>
  <si>
    <t>Stockton</t>
  </si>
  <si>
    <t>taylor.stockton@gmail.com</t>
  </si>
  <si>
    <t>https://www.linkedin.com/in/taylorstockton/</t>
  </si>
  <si>
    <t>Pathway Ventures is part of the growing movement of operator-investors!</t>
  </si>
  <si>
    <t>Future of Work (Workforce Development, Career Navigation &amp; Community, Creator Economy &amp; Gig Economy, Remote Work)</t>
  </si>
  <si>
    <t>Naithan</t>
  </si>
  <si>
    <t>njones@a16z.com</t>
  </si>
  <si>
    <t>https://www.linkedin.com/in/naithanjones</t>
  </si>
  <si>
    <t>We are an accelerator</t>
  </si>
  <si>
    <t>DTC CPG, Consumer Marketplaces</t>
  </si>
  <si>
    <t>Dave</t>
  </si>
  <si>
    <t>Sachse</t>
  </si>
  <si>
    <t>Dave.Sachse@gmail.com</t>
  </si>
  <si>
    <t>https://www.linkedin.com/in/dave-sachse-1244989/</t>
  </si>
  <si>
    <t>I manage a syndicate of FO/HNWI, who have operating companies that are seeking to become customers of new technologies.</t>
  </si>
  <si>
    <t>SaaS, Consumer, Enterprise, Marketplaces, cleantech</t>
  </si>
  <si>
    <t>Steve</t>
  </si>
  <si>
    <t>Ahern</t>
  </si>
  <si>
    <t>steve@kbpartners.com</t>
  </si>
  <si>
    <t>https://www.linkedin.com/in/stephanahern/</t>
  </si>
  <si>
    <t>Typically focused on seed but will take a look at things a bit earlier and later as well</t>
  </si>
  <si>
    <t>Sports, media, fitness, health &amp; wellness, esports, gaming, sports betting</t>
  </si>
  <si>
    <t>Preiss</t>
  </si>
  <si>
    <t>dp@ardent.vc</t>
  </si>
  <si>
    <t>https://www.linkedin.com/in/danielpreiss/</t>
  </si>
  <si>
    <t>Former founder turned product guy for the last 10 years. Moved into Corp VC and recently joined a VC focused on future of work. Love supporting BIPOC, women, and/or LGBTQ+ founders.</t>
  </si>
  <si>
    <t>SaaS, automation, productivity, reskilling, future of work, foodtech</t>
  </si>
  <si>
    <t>Steinberger</t>
  </si>
  <si>
    <t>stonemtn+AIL@gmail.com</t>
  </si>
  <si>
    <t>https://www.linkedin.com/in/davidsteinberger</t>
  </si>
  <si>
    <t>Medtech, media, fintech</t>
  </si>
  <si>
    <t>Ashley</t>
  </si>
  <si>
    <t>ashley@theventurecollective.com</t>
  </si>
  <si>
    <t>https://linkedin.com/in/ashleysliu</t>
  </si>
  <si>
    <t>I love collaborating!</t>
  </si>
  <si>
    <t>agnostic</t>
  </si>
  <si>
    <t>Helen</t>
  </si>
  <si>
    <t>Zhen</t>
  </si>
  <si>
    <t>helenfzhen@gmail.com</t>
  </si>
  <si>
    <t>https://www.linkedin.com/in/helen-zhen-967a0996/</t>
  </si>
  <si>
    <t>Retail tech, CPG</t>
  </si>
  <si>
    <t>jake@vufund.vc</t>
  </si>
  <si>
    <t>LinkedIn.com/in/jakecasas</t>
  </si>
  <si>
    <t>Agnostic. Probably won’t do life sciences</t>
  </si>
  <si>
    <t>Teten</t>
  </si>
  <si>
    <t>info@versatilevc.com</t>
  </si>
  <si>
    <t>https://www.linkedin.com/in/teten</t>
  </si>
  <si>
    <t>I publish research on VC, angel investing, fintech, etc. at http://teten.com</t>
  </si>
  <si>
    <t>fintech, salestech, edtech</t>
  </si>
  <si>
    <t>Donner</t>
  </si>
  <si>
    <t>harrisondonner@thelinqgroup.com</t>
  </si>
  <si>
    <t>https://www.linkedin.com/in/harrisondonner/</t>
  </si>
  <si>
    <t>Tech, Bio, Anything</t>
  </si>
  <si>
    <t>Shane</t>
  </si>
  <si>
    <t>Reiser</t>
  </si>
  <si>
    <t>shane@futureproof.vc</t>
  </si>
  <si>
    <t>https://www.linkedin.com/in/shanereiser</t>
  </si>
  <si>
    <t>Circular Economy</t>
  </si>
  <si>
    <t>Justin</t>
  </si>
  <si>
    <t>Tsang</t>
  </si>
  <si>
    <t>justin.tsang@7seasvc.com</t>
  </si>
  <si>
    <t>LinkedIn.com/in/justintsang</t>
  </si>
  <si>
    <t>Consumer, Fintech, Hardware, Robotics, CPG/D2C</t>
  </si>
  <si>
    <t>Rei</t>
  </si>
  <si>
    <t>Tran</t>
  </si>
  <si>
    <t>rei@acceleprise.vc</t>
  </si>
  <si>
    <t>https://www.linkedin.com/in/reitran</t>
  </si>
  <si>
    <t>We focus on BtB investments, but we are flexible as to industries and business models. We have an accelerator as well as pre-seed and seed fund.</t>
  </si>
  <si>
    <t>Margaret</t>
  </si>
  <si>
    <t>Davidson</t>
  </si>
  <si>
    <t>margaret.ah.davidson@gmail.com</t>
  </si>
  <si>
    <t>https://www.linkedin.com/in/margaret-davidson-0b31253a/</t>
  </si>
  <si>
    <t>DTC retail company founder</t>
  </si>
  <si>
    <t>retail, ecommerce, sustainability/circular economy, plant-based CPG</t>
  </si>
  <si>
    <t>Ari</t>
  </si>
  <si>
    <t>Qayumi</t>
  </si>
  <si>
    <t>ari@svdcapital.com</t>
  </si>
  <si>
    <t>https://www.linkedin.com/in/ariqayumi</t>
  </si>
  <si>
    <t>i am good to have in the room for anything regarding behavior, design, market making, hci, nlp, and ai. good at reading situations. but also sometimes only as good as patterns ive seen and so im very open to joining extra calls even if you don't want me to coinvest simply to get more reps and build my good habits. for check size i usually go for around 250k-$1.2M</t>
  </si>
  <si>
    <t>enterprise, deep tech, anything data and behavior change oriented</t>
  </si>
  <si>
    <t>Philip</t>
  </si>
  <si>
    <t>Kor</t>
  </si>
  <si>
    <t>philipk876+vc@gmail.com</t>
  </si>
  <si>
    <t>https://www.linkedin.com/in/philip-kor/</t>
  </si>
  <si>
    <t>business operator of apparel retail business in south-east asia / public equities investor with focus on tech, software &amp; consumer</t>
  </si>
  <si>
    <t>general</t>
  </si>
  <si>
    <t>Sommerville</t>
  </si>
  <si>
    <t>ryan@antler.co</t>
  </si>
  <si>
    <t>https://www.linkedin.com/in/ryan-sommerville-9a2aa983/</t>
  </si>
  <si>
    <t>Industry agnostic - bias to FinTech, HealthTech, Future of Work, B2B SaaS, Consumer</t>
  </si>
  <si>
    <t>Jane</t>
  </si>
  <si>
    <t>Lippencott</t>
  </si>
  <si>
    <t>janelippencott@gmail.com</t>
  </si>
  <si>
    <t>https://www.linkedin.com/in/janelippencott/</t>
  </si>
  <si>
    <t>happy to chat crypto with any other investors!</t>
  </si>
  <si>
    <t>crypto, blockchain</t>
  </si>
  <si>
    <t>Caroline</t>
  </si>
  <si>
    <t>Healey</t>
  </si>
  <si>
    <t>caroline@antler.co</t>
  </si>
  <si>
    <t>https://www.linkedin.com/in/carolinemhealey/</t>
  </si>
  <si>
    <t>industry agnostic</t>
  </si>
  <si>
    <t>Angel</t>
  </si>
  <si>
    <t>Gambino</t>
  </si>
  <si>
    <t>angel@alchemistscollective.com</t>
  </si>
  <si>
    <t>www.linkedin.com/in/angelgambino</t>
  </si>
  <si>
    <t>Venture Partner at prehype and Mentor at Techstars</t>
  </si>
  <si>
    <t>Internet based culture/entertainment/wellness/mentalhealth, marketplaces, smart mobility, clean tech, cannabis, psychedelics</t>
  </si>
  <si>
    <t>Murdock</t>
  </si>
  <si>
    <t>kate@crv.com</t>
  </si>
  <si>
    <t>https://www.linkedin.com/in/kate-murdock-9975347b/</t>
  </si>
  <si>
    <t>B2B enterprise, Healthcare IT</t>
  </si>
  <si>
    <t>Sri</t>
  </si>
  <si>
    <t>Narasimhan</t>
  </si>
  <si>
    <t>sri@acronymvc.com</t>
  </si>
  <si>
    <t>https://www.linkedin.com/in/srinara7/</t>
  </si>
  <si>
    <t>In addition to being an angel, I'm a Venture Partner at Acronym VC (late-seed/Series A fund)</t>
  </si>
  <si>
    <t>Generalist, but favor B2B, SaaS</t>
  </si>
  <si>
    <t>McCall</t>
  </si>
  <si>
    <t>McIntyre</t>
  </si>
  <si>
    <t>mccalleverest@gmail.com</t>
  </si>
  <si>
    <t>https://www.linkedin.com/in/mccallmcintyre/</t>
  </si>
  <si>
    <t>Previously an investor @ Samsung Electronics; currently head of security alliances @ Google Cloud</t>
  </si>
  <si>
    <t>B2B: Enterprise SaaS, Security, Tech/IP ; Consumer: DTC</t>
  </si>
  <si>
    <t>Connie</t>
  </si>
  <si>
    <t>Deng</t>
  </si>
  <si>
    <t>connie@emersoncollective.com</t>
  </si>
  <si>
    <t>https://www.linkedin.com/in/constancedeng/</t>
  </si>
  <si>
    <t>Emerson Collective is a market-returns focused impact investor</t>
  </si>
  <si>
    <t>Fintech, edtech, digital health, future of work</t>
  </si>
  <si>
    <t>Bruno</t>
  </si>
  <si>
    <t>Lulinski</t>
  </si>
  <si>
    <t>blulinski17@gmail.com</t>
  </si>
  <si>
    <t>https://www.linkedin.com/in/bruno-lulinski</t>
  </si>
  <si>
    <t>Industry agnostic but no CPG / hardware</t>
  </si>
  <si>
    <t>Espersen</t>
  </si>
  <si>
    <t>esppeter@gmail.com</t>
  </si>
  <si>
    <t>https://www.linkedin.com/in/peterespersen/</t>
  </si>
  <si>
    <t>I mainly invest and advise companies that have/want to leverage ecosystems or communities</t>
  </si>
  <si>
    <t>Consumer, SaaS, community</t>
  </si>
  <si>
    <t>meg</t>
  </si>
  <si>
    <t>cross</t>
  </si>
  <si>
    <t>meghan@amplifyherventures.com</t>
  </si>
  <si>
    <t>https://www.linkedin.com/in/megabcross/</t>
  </si>
  <si>
    <t>women founders, health, consumer, media</t>
  </si>
  <si>
    <t>Cirac</t>
  </si>
  <si>
    <t>mattcirac@gmail.com</t>
  </si>
  <si>
    <t>https://www.linkedin.com/in/matt-cirac-7921a78a/</t>
  </si>
  <si>
    <t>Sales, Data, Relationship guru - Cancer survivor and Colorado @ Boulder Alumni</t>
  </si>
  <si>
    <t>Agnostic minus BioTech</t>
  </si>
  <si>
    <t>Armand</t>
  </si>
  <si>
    <t>Khatri</t>
  </si>
  <si>
    <t>armand.khatri@gmail.com</t>
  </si>
  <si>
    <t>https://www.linkedin.com/in/armandkhatri/</t>
  </si>
  <si>
    <t>10+ years of social media sales and BD experience, open to advising early stage startups</t>
  </si>
  <si>
    <t>Proptech, Health &amp; Wellness, DeFi, Crypto</t>
  </si>
  <si>
    <t>Laura</t>
  </si>
  <si>
    <t>Sievert</t>
  </si>
  <si>
    <t>laura.sievert@cunamutual.com</t>
  </si>
  <si>
    <t>https://www.linkedin.com/in/laura-sievert-4b956a108/</t>
  </si>
  <si>
    <t>Invest on behalf of CUNA Mutual Group, which has partnerships with 97% of US Credit Unions. Would love to find companies that are looking to partner with credit unions or are addressing a need of credit union members</t>
  </si>
  <si>
    <t>Fintech and insurtech</t>
  </si>
  <si>
    <t>Ruoou</t>
  </si>
  <si>
    <t>Gu</t>
  </si>
  <si>
    <t>ruoou.gu@diderotcapital.com</t>
  </si>
  <si>
    <t>http://linkedin.com/in/ruoougu</t>
  </si>
  <si>
    <t>I am keen to support founders with transformational outlook and global ambitions. Let’s talk!</t>
  </si>
  <si>
    <t>Including but not limited to enterprise applications, cyber security, ed tech, blockchains</t>
  </si>
  <si>
    <t>Joshua</t>
  </si>
  <si>
    <t>Schlisserman</t>
  </si>
  <si>
    <t>jschlisserman@gmail.com</t>
  </si>
  <si>
    <t>https://www.linkedin.com/in/joshua-schlisserman/</t>
  </si>
  <si>
    <t>Product Led Growth</t>
  </si>
  <si>
    <t>Nichols</t>
  </si>
  <si>
    <t>nichols.brian11@gmail.com</t>
  </si>
  <si>
    <t>https://www.linkedin.com/in/briannichols11/</t>
  </si>
  <si>
    <t>I run the Lyft alumni syndicate (1k+ members) and work at Hustle Fund</t>
  </si>
  <si>
    <t>Marketplaces, Consumer, B2B SaaS</t>
  </si>
  <si>
    <t>Mitchell</t>
  </si>
  <si>
    <t>Kleinhandler</t>
  </si>
  <si>
    <t>Mitchell@differential.vc</t>
  </si>
  <si>
    <t>https://www.linkedin.com/in/mitchellkleinhandler/</t>
  </si>
  <si>
    <t>enterprise technology</t>
  </si>
  <si>
    <t>Sahil</t>
  </si>
  <si>
    <t>Khosla</t>
  </si>
  <si>
    <t>skhosla@fourthrealm.vc</t>
  </si>
  <si>
    <t>https://twitter.com/realskhosla</t>
  </si>
  <si>
    <t>https://fourthrealm.vc/</t>
  </si>
  <si>
    <t>tooling for creators</t>
  </si>
  <si>
    <t>Jad</t>
  </si>
  <si>
    <t>Aql</t>
  </si>
  <si>
    <t>jad@launch.co</t>
  </si>
  <si>
    <t>https://www.linkedin.com/in/jadaql/</t>
  </si>
  <si>
    <t>Bricker</t>
  </si>
  <si>
    <t>will@hustlefundvc.com</t>
  </si>
  <si>
    <t>https://www.linkedin.com/in/willbricker3/</t>
  </si>
  <si>
    <t>Software, B2B, Data &amp; finance</t>
  </si>
  <si>
    <t>Pat</t>
  </si>
  <si>
    <t>Matthews</t>
  </si>
  <si>
    <t>pat@activecapital.com</t>
  </si>
  <si>
    <t>https://www.linkedin.com/in/pamatthe/</t>
  </si>
  <si>
    <t>We like to lead or co-lead seed rounds for B2B SaaS companies outside of silicon valley.</t>
  </si>
  <si>
    <t>Chalunkal</t>
  </si>
  <si>
    <t>alexmathewc@gmail.com</t>
  </si>
  <si>
    <t>https://www.linkedin.com/in/alexchalunkal</t>
  </si>
  <si>
    <t>Head of VC investing at Serengeti Asset Management</t>
  </si>
  <si>
    <t>Enterprise SaaS, fintech, insurtech, vertically integrated workflow/payment automators, gaming platforms, AI/ML enablement</t>
  </si>
  <si>
    <t>Aaron</t>
  </si>
  <si>
    <t>Zucker</t>
  </si>
  <si>
    <t>azucker@sapirvp.com</t>
  </si>
  <si>
    <t>LinkedIn.com/in/aaronzucker/</t>
  </si>
  <si>
    <t>We back Israeli founders in Israel, Boston and New York</t>
  </si>
  <si>
    <t>Deep tech, biotech, agtech, food tech, energy</t>
  </si>
  <si>
    <t>Maddi</t>
  </si>
  <si>
    <t>Holman</t>
  </si>
  <si>
    <t>maddi@touchdownvc.com</t>
  </si>
  <si>
    <t>https://www.linkedin.com/in/maddi-holman-0b5b5a113</t>
  </si>
  <si>
    <t>I’m a CVC investor and focus on both financial and strategic fit for deals</t>
  </si>
  <si>
    <t>Security, edge computing, 5G, dev tools, virtual offices, UCC, remote collaboration tools</t>
  </si>
  <si>
    <t>Katelyn</t>
  </si>
  <si>
    <t>Donnelly</t>
  </si>
  <si>
    <t>katelyn@avalanche.vc</t>
  </si>
  <si>
    <t>https://www.linkedin.com/in/katelyndonnelly/</t>
  </si>
  <si>
    <t>I invest in companies transforming how people work, learn, and live</t>
  </si>
  <si>
    <t>Future of work, EdTech, SaaS, Enterprise software</t>
  </si>
  <si>
    <t>Jai</t>
  </si>
  <si>
    <t>Malik</t>
  </si>
  <si>
    <t>jai@countdown.capital</t>
  </si>
  <si>
    <t>linkedin.com/in/jai-malik</t>
  </si>
  <si>
    <t>Machine ethics is our jam!</t>
  </si>
  <si>
    <t>Deep tech</t>
  </si>
  <si>
    <t>Baljit</t>
  </si>
  <si>
    <t>Singh</t>
  </si>
  <si>
    <t>misc@baljit.com</t>
  </si>
  <si>
    <t>Http://www.linkedin.com/in/baljit</t>
  </si>
  <si>
    <t>Youssef</t>
  </si>
  <si>
    <t>Sebti</t>
  </si>
  <si>
    <t>youssefsebti123@gmail.com</t>
  </si>
  <si>
    <t>https://www.linkedin.com/in/youssef-sebti</t>
  </si>
  <si>
    <t>Wen-Wen</t>
  </si>
  <si>
    <t>wenwen.lam@gmail.com</t>
  </si>
  <si>
    <t>Www.linkedin.com/in/wenwen</t>
  </si>
  <si>
    <t>Founder friendly!</t>
  </si>
  <si>
    <t>Ai, future of work, fintech</t>
  </si>
  <si>
    <t>Anamitra</t>
  </si>
  <si>
    <t>Banerji</t>
  </si>
  <si>
    <t>anamitra@afore.vc</t>
  </si>
  <si>
    <t>https://www.linkedin.com/in/anamitrab</t>
  </si>
  <si>
    <t>Pre Seed exclusively</t>
  </si>
  <si>
    <t>Zecca</t>
  </si>
  <si>
    <t>Lehn</t>
  </si>
  <si>
    <t>zeccalehn@gmail.com</t>
  </si>
  <si>
    <t>https://www.linkedin.com/in/zecca</t>
  </si>
  <si>
    <t>💚</t>
  </si>
  <si>
    <t>Sustainability and Social Good</t>
  </si>
  <si>
    <t>Rohit</t>
  </si>
  <si>
    <t>Bhatia</t>
  </si>
  <si>
    <t>rohit_bhatia@alumni.brown.edu</t>
  </si>
  <si>
    <t>https://www.linkedin.com/mwlite/in/rohit-b-b9067b83</t>
  </si>
  <si>
    <t>I angel invest &lt;10K, but work for a VC Fund called Grand Ventures that invests $500K to $1M</t>
  </si>
  <si>
    <t>Digital Health, B2B SaaS</t>
  </si>
  <si>
    <t>Hayes</t>
  </si>
  <si>
    <t>Matt@PJC.VC</t>
  </si>
  <si>
    <t>https://www.linkedin.com/in/mattlhayes/</t>
  </si>
  <si>
    <t>Consumer and B2B2C</t>
  </si>
  <si>
    <t>Sallie</t>
  </si>
  <si>
    <t>Jian</t>
  </si>
  <si>
    <t>sallie.s.jian@gmail.com</t>
  </si>
  <si>
    <t>https://www.linkedin.com/in/salliesaijian</t>
  </si>
  <si>
    <t>Angel and SAP VC</t>
  </si>
  <si>
    <t>Software</t>
  </si>
  <si>
    <t>Stainer</t>
  </si>
  <si>
    <t>stainer.kirsten@gmail.com</t>
  </si>
  <si>
    <t>https://www.linkedin.com/in/kirsten-stainer-5ba82375/</t>
  </si>
  <si>
    <t>I'm currently a VC fund of funds analyst with a TLV-based group looking to learn more about the alternative energy space. Looking to gain more insight as someone who wants to become an entrepreneur in the alternative energy field.</t>
  </si>
  <si>
    <t>Cyber Security, Edtech, AI/ML, Fintech</t>
  </si>
  <si>
    <t>Alejandro</t>
  </si>
  <si>
    <t>Gálvez</t>
  </si>
  <si>
    <t>alejandrogalvez@galvez.com.mx</t>
  </si>
  <si>
    <t>https://www.linkedin.com/in/alejandro-galvez-rico/</t>
  </si>
  <si>
    <t>I invest in latam and developing markets</t>
  </si>
  <si>
    <t>Proptech, fintech, edtech</t>
  </si>
  <si>
    <t>nicole@bluecollective.com</t>
  </si>
  <si>
    <t>https://www.linkedin.com/in/nicole--friedman/</t>
  </si>
  <si>
    <t>Investor at Blue Collective</t>
  </si>
  <si>
    <t>Carl</t>
  </si>
  <si>
    <t>Choi</t>
  </si>
  <si>
    <t>carl@solasta-ventures.com</t>
  </si>
  <si>
    <t>https://www.linkedin.com/in/carl3choi/</t>
  </si>
  <si>
    <t>Focusing on Series A/B/C, total AUM ~$2B</t>
  </si>
  <si>
    <t>Enterprise SaaS, Future of Work, Marketplaces, AR/VR</t>
  </si>
  <si>
    <t>Kathy</t>
  </si>
  <si>
    <t>Quigley</t>
  </si>
  <si>
    <t>kathy@touchdownvc.com</t>
  </si>
  <si>
    <t>https://www.linkedin.com/in/kathyquigley/</t>
  </si>
  <si>
    <t>Healthcare, Pharmatech, Agtech, Industrials, Security</t>
  </si>
  <si>
    <t>Miriam</t>
  </si>
  <si>
    <t>Bashan</t>
  </si>
  <si>
    <t>miriam@jalventures.com</t>
  </si>
  <si>
    <t>https://www.linkedin.com/in/miriam-bashan/</t>
  </si>
  <si>
    <t>JAL is a B2B cross-sector fund investing in Israeli or Israeli-related startups</t>
  </si>
  <si>
    <t>Cross-sector (b2b only)</t>
  </si>
  <si>
    <t>Lynn-Ann</t>
  </si>
  <si>
    <t>Gries</t>
  </si>
  <si>
    <t>lagries@griesconsulting.com</t>
  </si>
  <si>
    <t>https://www.linkedin.com/in/lynn-ann-gries-44440/</t>
  </si>
  <si>
    <t>Female Founders</t>
  </si>
  <si>
    <t>Akivis</t>
  </si>
  <si>
    <t>dakivis@gmail.com</t>
  </si>
  <si>
    <t>www.linkedin.com/in/dakivis</t>
  </si>
  <si>
    <t>Fintech!</t>
  </si>
  <si>
    <t>Yakobovitch</t>
  </si>
  <si>
    <t>david@dataframe.vc</t>
  </si>
  <si>
    <t>https://www.linkedin.com/in/davidyakobovitch/</t>
  </si>
  <si>
    <t>Steven</t>
  </si>
  <si>
    <t>Rosenblatt</t>
  </si>
  <si>
    <t>steven@oceans.ventures</t>
  </si>
  <si>
    <t>https://www.linkedin.com/in/stevenrosenblatt/</t>
  </si>
  <si>
    <t>Co-Founder &amp; General Partner @ Oceans, Former President of Foursquare, Exec at Quattro Wireless that was acquired by Apple</t>
  </si>
  <si>
    <t>Generalist with focus on Future of Work, Digital Heath, Climate, Education, Financial Access</t>
  </si>
  <si>
    <t>Luke</t>
  </si>
  <si>
    <t>Tubergen</t>
  </si>
  <si>
    <t>luke@embercompany.co</t>
  </si>
  <si>
    <t>www.linkedin.com/in/luke-tubergen-b7255023</t>
  </si>
  <si>
    <t>I work at Ember Company (consumer vc) but also angel invest</t>
  </si>
  <si>
    <t>Consumer, Fintech, Sustainability</t>
  </si>
  <si>
    <t>Jarrod</t>
  </si>
  <si>
    <t>Barnes</t>
  </si>
  <si>
    <t>jarrod@emersoncollective.com</t>
  </si>
  <si>
    <t>https://www.linkedin.com/in/jarrodbarnes</t>
  </si>
  <si>
    <t>Ed tech, future of work, sports tech</t>
  </si>
  <si>
    <t>Atin</t>
  </si>
  <si>
    <t>Batra</t>
  </si>
  <si>
    <t>atin@27V.vc</t>
  </si>
  <si>
    <t>https://www.linkedin.com/in/atinbatra/</t>
  </si>
  <si>
    <t>I love emojis 🤷‍♂️</t>
  </si>
  <si>
    <t>EdTech, Future of Work</t>
  </si>
  <si>
    <t>Zaharo</t>
  </si>
  <si>
    <t>Tsekouras</t>
  </si>
  <si>
    <t>ztsekouras@newageventures.net</t>
  </si>
  <si>
    <t>https://www.linkedin.com/in/ztsek/</t>
  </si>
  <si>
    <t>New Age Ventures is a sector-agnostic, early stage (pre-seed to seed) investor and venture studio. Our typical check size is 100k.</t>
  </si>
  <si>
    <t>Troy</t>
  </si>
  <si>
    <t>Osinoff</t>
  </si>
  <si>
    <t>troy@magic.fund</t>
  </si>
  <si>
    <t>https://www.linkedin.com/in/troyosinoff/</t>
  </si>
  <si>
    <t>12+ years of growth/marketing experience</t>
  </si>
  <si>
    <t>DTC / Marketing Tech / Consumer</t>
  </si>
  <si>
    <t>Lisovetsky</t>
  </si>
  <si>
    <t>michael@magic.fund</t>
  </si>
  <si>
    <t>https://www.linkedin.com/in/michaellisovetsky/</t>
  </si>
  <si>
    <t>FinTech, PropTech, Real Estate Tech</t>
  </si>
  <si>
    <t>Jeremy</t>
  </si>
  <si>
    <t>Baksht</t>
  </si>
  <si>
    <t>jeremy.baksht@gmail.com</t>
  </si>
  <si>
    <t>https://www.linkedin.com/in/baksht/</t>
  </si>
  <si>
    <t>I like sports cards.</t>
  </si>
  <si>
    <t>Finance</t>
  </si>
  <si>
    <t>Joanna</t>
  </si>
  <si>
    <t>joanna@emersoncollective.com</t>
  </si>
  <si>
    <t>https://www.linkedin.com/in/joannalichter/</t>
  </si>
  <si>
    <t>Healthcare, fintech, future of work, edtech</t>
  </si>
  <si>
    <t>Maria</t>
  </si>
  <si>
    <t>Salamanca</t>
  </si>
  <si>
    <t>maria@unshackledvc.com</t>
  </si>
  <si>
    <t>https://www.linkedin.com/in/mariasalamanca1/</t>
  </si>
  <si>
    <t>We invest pre-seed (check avg $400K), comfortable investing pre-product and pre-revenue.</t>
  </si>
  <si>
    <t>Cunningham</t>
  </si>
  <si>
    <t>chris@c2ventures.co</t>
  </si>
  <si>
    <t>https://www.linkedin.com/in/cunninghamchrisc2/</t>
  </si>
  <si>
    <t>We lead rounds and are great co-investors partners and want to track deals early in the cycle</t>
  </si>
  <si>
    <t>Enterprise, Mar-tech, robotics, SaaS, old economy legacy industries ripe for disruption</t>
  </si>
  <si>
    <t>cunninghamchrisc2@gmail.com</t>
  </si>
  <si>
    <t>https://www.linkedin.com/in/cunninghamchrisc2</t>
  </si>
  <si>
    <t>Enterprise Software/B2B SaaS and Robotics, Clean-Tech/ Sustainability</t>
  </si>
  <si>
    <t>Raymond</t>
  </si>
  <si>
    <t>browntech90@gmail.com</t>
  </si>
  <si>
    <t>https://www.linkedin.com/in/raymond-brown-3a6503124</t>
  </si>
  <si>
    <t>Invested in over 100+ Startups with two successful exits. I also host the Money Clip podcast where I interview innovative founders.</t>
  </si>
  <si>
    <t>I focus on all emerging markets</t>
  </si>
  <si>
    <t>Colin</t>
  </si>
  <si>
    <t>Boey</t>
  </si>
  <si>
    <t>colinboey@gmail.com</t>
  </si>
  <si>
    <t>linkedin.com/in/colin-boey-63001717</t>
  </si>
  <si>
    <t>Tend to avoid capital intensive sectors, deep tech, biotech, crypto.</t>
  </si>
  <si>
    <t>Software companies, B2B SaaS mainly</t>
  </si>
  <si>
    <t>Jeroen</t>
  </si>
  <si>
    <t>Bertrams</t>
  </si>
  <si>
    <t>jeroenbertrams@gmail.com</t>
  </si>
  <si>
    <t>https://www.linkedin.com/in/jeroenbertrams/</t>
  </si>
  <si>
    <t>Mostly B2B SaaS and anything else with recurring revenue; Also: special interest in emerging countries and Europe (where I am based)</t>
  </si>
  <si>
    <t>Tyler</t>
  </si>
  <si>
    <t>Churchill</t>
  </si>
  <si>
    <t>tyler@bonfirevc.com</t>
  </si>
  <si>
    <t>https://www.linkedin.com/in/tylerchurchill/</t>
  </si>
  <si>
    <t>do some pre seed but mainly lead seed rounds (1-2.25m check)</t>
  </si>
  <si>
    <t>b2b software</t>
  </si>
  <si>
    <t>Active Angel investing in 75+ companies, focused on helping founders. Will do 7-10 deals in 2021.</t>
  </si>
  <si>
    <t>B2B SaaS, DTC, Poptech, Fintech, Cleantech</t>
  </si>
  <si>
    <t>Ivan</t>
  </si>
  <si>
    <t>Kirigin</t>
  </si>
  <si>
    <t>ivan@tango.vc</t>
  </si>
  <si>
    <t>https://www.linkedin.com/in/kirigin/</t>
  </si>
  <si>
    <t>2X technical founder, with operating experience at Facebook, Dropbox, and Lyft</t>
  </si>
  <si>
    <t>ML, automation, robotics, vision, NLP</t>
  </si>
  <si>
    <t>Mariano</t>
  </si>
  <si>
    <t>Gonzalez</t>
  </si>
  <si>
    <t>mariano@mgvcapitalgroup.com</t>
  </si>
  <si>
    <t>https://www.linkedin.com/in/marianogonvas</t>
  </si>
  <si>
    <t>General Parter MGV Capital Group</t>
  </si>
  <si>
    <t>Fintech, Digital Media, Productivity</t>
  </si>
  <si>
    <t>Coccari</t>
  </si>
  <si>
    <t>acoccari@gmail.com</t>
  </si>
  <si>
    <t>https://www.linkedin.com/in/adam-coccari-9932a134</t>
  </si>
  <si>
    <t>I can help provide connections to Microsoft’s ecosystem and work at M12, Microsoft’s Venture Fund.</t>
  </si>
  <si>
    <t>B2B software</t>
  </si>
  <si>
    <t>Cook</t>
  </si>
  <si>
    <t>steven@chicagoventures.com</t>
  </si>
  <si>
    <t>https://www.linkedin.com/in/stevencookcv/</t>
  </si>
  <si>
    <t>Round size/stage preferences: Preseed to early Series A - our typical check size is in the $500k-$2.5M range investing in total round sizes in the $500k-$6M range</t>
  </si>
  <si>
    <t>Industry/business model preferences: We invest in tech-enabled companies and are industry/business model agnostic. There are a few verticals we don't invest in - pure hardware, life sciences, and biotech. As long as a company has some software component to the product, we'll take a look</t>
  </si>
  <si>
    <t>Theodore</t>
  </si>
  <si>
    <t>Seem</t>
  </si>
  <si>
    <t>teddy@outsidersfund.com</t>
  </si>
  <si>
    <t>https://www.linkedin.com/in/theodore-seem/</t>
  </si>
  <si>
    <t>If you are going after an esoteric part of the economy (where only customers are likely to know of your product), I would love to talk.</t>
  </si>
  <si>
    <t>Consumer Tech, Logistics, B2B SaaS</t>
  </si>
  <si>
    <t>Dennis</t>
  </si>
  <si>
    <t>Phelps</t>
  </si>
  <si>
    <t>$50k</t>
  </si>
  <si>
    <t>LA</t>
  </si>
  <si>
    <t>Junior</t>
  </si>
  <si>
    <t>Kim</t>
  </si>
  <si>
    <t>Csaba</t>
  </si>
  <si>
    <t>Konkoly</t>
  </si>
  <si>
    <t>$250k</t>
  </si>
  <si>
    <t>Bradley</t>
  </si>
  <si>
    <t>Schwartz</t>
  </si>
  <si>
    <t>Paige</t>
  </si>
  <si>
    <t>Craig</t>
  </si>
  <si>
    <t>$50-100k</t>
  </si>
  <si>
    <t>McInerney</t>
  </si>
  <si>
    <t>Resnick</t>
  </si>
  <si>
    <t>$25-50k</t>
  </si>
  <si>
    <t>Allen</t>
  </si>
  <si>
    <t>Debevoise</t>
  </si>
  <si>
    <t>$200k</t>
  </si>
  <si>
    <t>Jarl</t>
  </si>
  <si>
    <t>Mohn</t>
  </si>
  <si>
    <t>Dustin</t>
  </si>
  <si>
    <t>Rosen</t>
  </si>
  <si>
    <t>Liou</t>
  </si>
  <si>
    <t>Diego</t>
  </si>
  <si>
    <t>Berdakin</t>
  </si>
  <si>
    <t>Gordon</t>
  </si>
  <si>
    <t>Crawford</t>
  </si>
  <si>
    <t>$100-200k</t>
  </si>
  <si>
    <t>Kolokotrones</t>
  </si>
  <si>
    <t>$100-150k</t>
  </si>
  <si>
    <t>Wall</t>
  </si>
  <si>
    <t>$75k</t>
  </si>
  <si>
    <t>Wuttke</t>
  </si>
  <si>
    <t>Greg</t>
  </si>
  <si>
    <t>Steiner</t>
  </si>
  <si>
    <t>Lipp</t>
  </si>
  <si>
    <t>Dean</t>
  </si>
  <si>
    <t>Gilbert</t>
  </si>
  <si>
    <t>J.J.</t>
  </si>
  <si>
    <t>List</t>
  </si>
  <si>
    <t>Deutsch</t>
  </si>
  <si>
    <t>Pyatt</t>
  </si>
  <si>
    <t>Terry</t>
  </si>
  <si>
    <t>Kay</t>
  </si>
  <si>
    <t>Jim</t>
  </si>
  <si>
    <t>Wiatt</t>
  </si>
  <si>
    <t>Industries</t>
  </si>
  <si>
    <t>Check Size</t>
  </si>
  <si>
    <t>Stage</t>
  </si>
  <si>
    <t>Lead</t>
  </si>
  <si>
    <t>Special Notes</t>
  </si>
  <si>
    <t>https://www.linkedin.com/in/david-meister</t>
  </si>
  <si>
    <t>David Meister</t>
  </si>
  <si>
    <t>18.ventures</t>
  </si>
  <si>
    <t>AI/ML, B2B, B2C, BioTech, MedTech &amp; Healthcare, CleanTech, Cybersecurity, Digital Health, Edtech, Enterprise Software, FemTech, Fintech, Foodtech, Future of Work &amp; Productivity, Gaming, InsurTech, Legaltech, SaaS</t>
  </si>
  <si>
    <t>$200,000 - $400,000</t>
  </si>
  <si>
    <t>Pre-seed, Seed, Series A</t>
  </si>
  <si>
    <t>No</t>
  </si>
  <si>
    <t>Dave@18.ventures</t>
  </si>
  <si>
    <t>No Warm Intro Needed</t>
  </si>
  <si>
    <t>https://www.linkedin.com/in/chrismoreno</t>
  </si>
  <si>
    <t>Chris Moreno</t>
  </si>
  <si>
    <t>80/20 Fund &amp; Real Estate Tech Fund</t>
  </si>
  <si>
    <t>B2B, B2C, CleanTech, Cybersecurity, Consumer, DTC, E-commerce, Enterprise Software, Edtech, Fintech, Future of Work &amp; Productivity, growth tech, Legal Tech, Marketplace, We work with people without college degrees! Let me know if you have one or not :), Transport, Supply Chain, SaaS, Retail Tech, Real Estate &amp; Hospitality, MedTech &amp; Healthcare, Hard Tech &amp; Manufacturing</t>
  </si>
  <si>
    <t>Up to $250k</t>
  </si>
  <si>
    <t>Idea/first check, Pre-seed, Seed, Series A</t>
  </si>
  <si>
    <t>Chris@RETRF.com</t>
  </si>
  <si>
    <t>https://www.linkedin.com/in/jai-malik</t>
  </si>
  <si>
    <t>Jai Malik</t>
  </si>
  <si>
    <t>208 Seed Ventures</t>
  </si>
  <si>
    <t>Aerospace, AI/ML, Foodtech, Hard Tech &amp; Manufacturing, Transport</t>
  </si>
  <si>
    <t>$254 - $250K</t>
  </si>
  <si>
    <t>Idea/first check, Pre-seed, Seed</t>
  </si>
  <si>
    <t>jai@208seedventures.com</t>
  </si>
  <si>
    <t>https://www.linkedin.com/in/vlada-labzeyeva-346b27a2</t>
  </si>
  <si>
    <t>Vlada Labzeyeva</t>
  </si>
  <si>
    <t>468 Capital</t>
  </si>
  <si>
    <t>AI/ML, B2B, B2C, CleanTech, Cybersecurity, E-commerce, DTC, Consumer, Enterprise Software, Foodtech, Future of Work &amp; Productivity, Marketplace, SaaS, Social Impact</t>
  </si>
  <si>
    <t>$0 - $2M</t>
  </si>
  <si>
    <t>Yes</t>
  </si>
  <si>
    <t>vlada@468cap.com</t>
  </si>
  <si>
    <t>https://www.linkedin.com/in/daniellestrachman</t>
  </si>
  <si>
    <t>Danielle Strachman</t>
  </si>
  <si>
    <t>1517 Fund</t>
  </si>
  <si>
    <t>Aerospace, Agritech, AI/ML, B2B, BioTech, MedTech &amp; Healthcare, Cybersecurity, Edtech, Enterprise Software, FemTech, Foodtech, Future of Work &amp; Productivity, Hard Tech &amp; Manufacturing, Marketplace, SaaS, We work with people without college degrees! Let me know if you have one or not :)</t>
  </si>
  <si>
    <t>$250K usually. $50K on occasion.</t>
  </si>
  <si>
    <t>Idea/first check, Pre-seed</t>
  </si>
  <si>
    <t>Danielle@1517fund.com</t>
  </si>
  <si>
    <t>Hi! Let me know if you are without a degree. We work mostly with drop outs!</t>
  </si>
  <si>
    <t>https://www.linkedin.com/in/zslayback</t>
  </si>
  <si>
    <t>Zak Slayback</t>
  </si>
  <si>
    <t>Aerospace, Agritech, All deep tech!, B2B, Cybersecurity, DTC, Generalist, Love crazy ideas, SaaS, We work with people without college degrees! Let me know if you have one or not :)</t>
  </si>
  <si>
    <t>250K, sometimes 50K</t>
  </si>
  <si>
    <t>zak@1517fund.com</t>
  </si>
  <si>
    <t>https://www.linkedin.com/in/paulsethi</t>
  </si>
  <si>
    <t>Paul Sethi</t>
  </si>
  <si>
    <t>2048 Ventures</t>
  </si>
  <si>
    <t>B2B, B2C, Industry Agnostic, SaaS, Fintech, Digital Health, Edtech</t>
  </si>
  <si>
    <t>$300,000 - $500,000</t>
  </si>
  <si>
    <t>Pre-seed, Seed</t>
  </si>
  <si>
    <t>Flexible between lead, but equally happy to co-invest alongside qualified leads</t>
  </si>
  <si>
    <t>paul@2048.vc</t>
  </si>
  <si>
    <t>https://www.linkedin.com/in/ana-maury-aguilar-1160978b/en</t>
  </si>
  <si>
    <t>Ana Maury Aguilar</t>
  </si>
  <si>
    <t>AC Ventures</t>
  </si>
  <si>
    <t>AI/ML, B2B, B2C, CleanTech, E-commerce, DTC, Consumer, Fintech, SaaS</t>
  </si>
  <si>
    <t>$0.5M - 2.5M</t>
  </si>
  <si>
    <t>Seed, Series A</t>
  </si>
  <si>
    <t>ana.aguilar@arcacontal.com</t>
  </si>
  <si>
    <t xml:space="preserve">We are a global CVC based in Mexico City sponsored by Arca Continental. Second biggest Coca Cola Company bottler in Latam.
https://www.linkedin.com/company/acv-vc/
https://medium.com/@ACV_VC
</t>
  </si>
  <si>
    <t>https://www.linkedin.com/in/pranavicheemakurti</t>
  </si>
  <si>
    <t>Pranavi Cheemakurti</t>
  </si>
  <si>
    <t>Acceleprise Ventures</t>
  </si>
  <si>
    <t>AI/ML, B2B, Digital Health, Enterprise Software, FemTech, Fintech, Future of Work &amp; Productivity, InsurTech, Legaltech, Marketplace, Mental Health, No Code focus, SaaS</t>
  </si>
  <si>
    <t>$100K - $600K</t>
  </si>
  <si>
    <t>https://www.linkedin.com/in/mattschaar</t>
  </si>
  <si>
    <t>Matt Schaar</t>
  </si>
  <si>
    <t>Accion Venture Lab</t>
  </si>
  <si>
    <t>Agritech, Fintech, InsurTech, Marketplace</t>
  </si>
  <si>
    <t>$250K - $500K</t>
  </si>
  <si>
    <t>accionventurelab@accion.org</t>
  </si>
  <si>
    <t>https://www.linkedin.com/in/mateuszkaliski</t>
  </si>
  <si>
    <t>Mat Kaliski</t>
  </si>
  <si>
    <t>Acronym Venture Capital</t>
  </si>
  <si>
    <t>AI/ML, B2B, B2C, Consumer, Cybersecurity, E-commerce, Enterprise Software, Fintech, Foodtech, InsurTech, Supply Chain, SaaS, Real Estate &amp; Hospitality, Marketplace</t>
  </si>
  <si>
    <t>$500k</t>
  </si>
  <si>
    <t>Series A</t>
  </si>
  <si>
    <t>I help founders find leads.</t>
  </si>
  <si>
    <t>mat@acronymvc.com</t>
  </si>
  <si>
    <t>I have a strong focus on helping immigrant and first gen founders from non-Ivy educational backgrounds</t>
  </si>
  <si>
    <t>https://www.linkedin.com/in/moamdani</t>
  </si>
  <si>
    <t>Mohammed Amdani</t>
  </si>
  <si>
    <t>Adapt Ventures</t>
  </si>
  <si>
    <t>B2B, B2C, E-commerce, DTC, Consumer, Enterprise Software, Fintech, Future of Work &amp; Productivity, Marketplace, Media, Real Estate &amp; Hospitality, SaaS</t>
  </si>
  <si>
    <t>$25,000K - $250,000K</t>
  </si>
  <si>
    <t>mo@adaptfund.vc</t>
  </si>
  <si>
    <t>https://www.linkedin.com/in/susannah-shipton-6075204b</t>
  </si>
  <si>
    <t>Susannah Shipton</t>
  </si>
  <si>
    <t>AlleyCorp</t>
  </si>
  <si>
    <t>Consumer, CleanTech, Beauty &amp; wellness, Deep tech, Digital health, E-commerce, B2B, B2C, Blockchain &amp; Crypto, Cybersecurity, Enterprise Software, Edtech, Love crazy ideas, FemTech, Foodtech, Generalist</t>
  </si>
  <si>
    <t>$500K-$3M</t>
  </si>
  <si>
    <t>susannah@alleycorp.com</t>
  </si>
  <si>
    <t>https://www.linkedin.com/in/tdoncheva</t>
  </si>
  <si>
    <t>Tzvete Doncheva</t>
  </si>
  <si>
    <t>Amplifier</t>
  </si>
  <si>
    <t>Supply Chain, B2B, SaaS, Transport</t>
  </si>
  <si>
    <t>250K euro to 2.5m euro</t>
  </si>
  <si>
    <t>Both</t>
  </si>
  <si>
    <t>td@amplifierlab.io</t>
  </si>
  <si>
    <t>https://www.linkedin.com/in/nico-berardi</t>
  </si>
  <si>
    <t>Nico Berardi</t>
  </si>
  <si>
    <t>ANIMO Ventures</t>
  </si>
  <si>
    <t>$500k-$2m</t>
  </si>
  <si>
    <t>Idea/first check, Seed, Pre-seed</t>
  </si>
  <si>
    <t>nico@animo.vc</t>
  </si>
  <si>
    <t>Non-FDA, US-only</t>
  </si>
  <si>
    <t>https://www.linkedin.com/in/yasmineamorrison</t>
  </si>
  <si>
    <t>Yasmine Morrison</t>
  </si>
  <si>
    <t>Antler</t>
  </si>
  <si>
    <t>AI/ML, B2C, Blockchain &amp; Crypto, Consumer, We work with people without college degrees! Let me know if you have one or not :), Wellness, SaaS, Retail Tech, No Code focus, No code, Martech, Marketplace, Love crazy ideas, Generalist, Digital Health, Deep tech</t>
  </si>
  <si>
    <t>Pre-seed, Idea/first check, Seed</t>
  </si>
  <si>
    <t>yasmine.morrison@antler.co</t>
  </si>
  <si>
    <t>Always happy to connect!</t>
  </si>
  <si>
    <t>https://www.linkedin.com/in/landon-ainge-bb354166</t>
  </si>
  <si>
    <t>Landon Ainge</t>
  </si>
  <si>
    <t>Assure Syndicates</t>
  </si>
  <si>
    <t>B2B, B2C, E-commerce, DTC, Consumer, Enterprise Software, FemTech, Fintech, InsurTech, Legaltech, Marketplace, SaaS, Social Impact</t>
  </si>
  <si>
    <t>$150,000 - $250,000</t>
  </si>
  <si>
    <t>Seed, Series A, Series B</t>
  </si>
  <si>
    <t>lainge@assure.co</t>
  </si>
  <si>
    <t>I believe in finding strategic angels and consolidating them into SPV's, alongside an institutional lead</t>
  </si>
  <si>
    <t>Join the @FounderAlly community on Twitter</t>
  </si>
  <si>
    <t>https://www.linkedin.com/in/secilaltintas1</t>
  </si>
  <si>
    <t>Secil Altintas</t>
  </si>
  <si>
    <t>Axa Venture Partners</t>
  </si>
  <si>
    <t>AI/ML, B2B, B2C, BioTech, MedTech &amp; Healthcare, Blockchain &amp; Crypto, Cybersecurity, Edtech, Enterprise Software, FemTech, Fintech, Future of Work &amp; Productivity, Gaming, Hard Tech &amp; Manufacturing, InsurTech, SaaS</t>
  </si>
  <si>
    <t>$1M - $15M</t>
  </si>
  <si>
    <t>Series A, Series B</t>
  </si>
  <si>
    <t>secil@axavp.com</t>
  </si>
  <si>
    <t>Prefer revenue close to $1M</t>
  </si>
  <si>
    <t>https://www.linkedin.com/in/revati-puranikmath-86065286</t>
  </si>
  <si>
    <t>Neetu Puranikmath</t>
  </si>
  <si>
    <t>Basecamp Fund</t>
  </si>
  <si>
    <t>Fintech, AI/ML, Enterprise Software, SaaS, B2B, Blockchain &amp; Crypto, CleanTech, Cybersecurity, Wellness, We work with people without college degrees! Let me know if you have one or not :), Agritech, Retail Tech, Consumer, Edtech</t>
  </si>
  <si>
    <t>100-500K</t>
  </si>
  <si>
    <t>No, I help founders find leads.</t>
  </si>
  <si>
    <t>neetu@avgbasecamp.com</t>
  </si>
  <si>
    <t>Former Founder, Ex-Fintech Chief of Staff, Ex-Googler, AI Researcher, Ex-Operator, Alum: UC Berkeley, Oxford</t>
  </si>
  <si>
    <t>https://www.linkedin.com/in/ruslansarkisyan</t>
  </si>
  <si>
    <t>RUSLAN SARKISYAN</t>
  </si>
  <si>
    <t>Begin Capital</t>
  </si>
  <si>
    <t>Marketplace, SaaS, E-commerce, Edtech, Digital Health, Fintech, AI/ML, Digital health, Retail Tech</t>
  </si>
  <si>
    <t>$100k - $3M</t>
  </si>
  <si>
    <t>ruslan@begincl.com</t>
  </si>
  <si>
    <t>Best VC :)</t>
  </si>
  <si>
    <t>https://www.linkedin.com/in/john-a-prendergass-062210b6</t>
  </si>
  <si>
    <t>John Prendergass</t>
  </si>
  <si>
    <t>Ben Franklin Technology Partners of Southeastern PA</t>
  </si>
  <si>
    <t>Adtech, Aerospace, Agritech, AI/ML, B2B, B2C, BioTech, MedTech &amp; Healthcare, Blockchain &amp; Crypto, CleanTech, Cybersecurity, E-commerce, DTC, Consumer, Edtech, Enterprise Software, FemTech, Fintech, Foodtech, Future of Work &amp; Productivity, Gaming, Hard Tech &amp; Manufacturing, InsurTech, Marketplace, Media, Real Estate &amp; Hospitality, SaaS, Transport</t>
  </si>
  <si>
    <t>$50,000 - $1,000,000</t>
  </si>
  <si>
    <t>JP@sep.branklin.org</t>
  </si>
  <si>
    <t>greater Philadelphia area</t>
  </si>
  <si>
    <t>Focus on companies with a presence and plan to grow jobs in the greater Philadelphia area.</t>
  </si>
  <si>
    <t>https://www.linkedin.com/in/rachel-lauren</t>
  </si>
  <si>
    <t>Rachel Lauren</t>
  </si>
  <si>
    <t>Bertelsmann Digital Media Investments</t>
  </si>
  <si>
    <t>AI/ML, B2B, B2C, Beauty, Wellness, Digital Health, E-commerce, DTC, Consumer, Enterprise Software, FemTech, Fintech, Future of Work &amp; Productivity, Gaming, Marketplace, Media, Mental Health, SaaS</t>
  </si>
  <si>
    <t>$100K - $5M</t>
  </si>
  <si>
    <t>rachel@bdmifund.com</t>
  </si>
  <si>
    <t>https://www.linkedin.com/in/alice-deng-4b69754</t>
  </si>
  <si>
    <t>Alice Deng</t>
  </si>
  <si>
    <t>Bessemer Venture Partners</t>
  </si>
  <si>
    <t>AI/ML, B2B, B2C, E-commerce, DTC, Consumer, Edtech, Enterprise Software, FemTech, Fintech, Foodtech, Future of Work &amp; Productivity, Gaming, Marketplace, Media, SaaS</t>
  </si>
  <si>
    <t>$200K - $20M</t>
  </si>
  <si>
    <t>adeng@bvp.com</t>
  </si>
  <si>
    <t>https://www.linkedin.com/in/adityanidmarti</t>
  </si>
  <si>
    <t>Aditya Nidmarti</t>
  </si>
  <si>
    <t>Adtech, B2B, B2C, E-commerce, DTC, Consumer, Edtech, Enterprise Software, Fintech, Future of Work &amp; Productivity, InsurTech, Legaltech, Marketplace, No Code focus, SaaS</t>
  </si>
  <si>
    <t>$1M - $100M</t>
  </si>
  <si>
    <t>Seed, Series A, Series B, Series C, Taking it to IPO! 🎉</t>
  </si>
  <si>
    <t>anidmarti@bvp.com</t>
  </si>
  <si>
    <t>Even if you aren’t raising, I can try and help in any way possible</t>
  </si>
  <si>
    <t>https://www.linkedin.com/in/gaby-goldberg-60a743ba</t>
  </si>
  <si>
    <t>Gaby Goldberg</t>
  </si>
  <si>
    <t>B2C, Consumer, Edtech, Fintech, Gaming, Future of Work &amp; Productivity, Marketplace, Generalist</t>
  </si>
  <si>
    <t>$200k - $20M</t>
  </si>
  <si>
    <t>ggoldberg@bvp.com</t>
  </si>
  <si>
    <t>https://www.linkedin.com/in/peter-rojas-profile</t>
  </si>
  <si>
    <t>Peter Rojas</t>
  </si>
  <si>
    <t>Betaworks Ventures</t>
  </si>
  <si>
    <t>AI/ML, B2C, Future of Work &amp; Productivity, Gaming, Media</t>
  </si>
  <si>
    <t>$100,000 - $500,000</t>
  </si>
  <si>
    <t>https://betaworksventures.com/contact-us</t>
  </si>
  <si>
    <t>https://www.linkedin.com/in/smohnot</t>
  </si>
  <si>
    <t>Sheel Mohnot</t>
  </si>
  <si>
    <t>Better Tomorrow Ventures</t>
  </si>
  <si>
    <t>Fintech, InsurTech, Real Estate &amp; Hospitality</t>
  </si>
  <si>
    <t>$500,000 - $1,000,000</t>
  </si>
  <si>
    <t>Sheel@btv.vc</t>
  </si>
  <si>
    <t>https://www.linkedin.com/in/abigaillyall</t>
  </si>
  <si>
    <t>Abby Lyall</t>
  </si>
  <si>
    <t>Big Idea Ventures</t>
  </si>
  <si>
    <t>Agritech, Foodtech, Renewable Energy, Sustainable Materials</t>
  </si>
  <si>
    <t>$125k accelerator checks + larger Seed/Series A deals ($1-5M)</t>
  </si>
  <si>
    <t>abby@bigideaventures.com</t>
  </si>
  <si>
    <t>https://www.linkedin.com/in/paraj-mathur-210a974</t>
  </si>
  <si>
    <t>Paraj Mathur</t>
  </si>
  <si>
    <t>BIP Capital</t>
  </si>
  <si>
    <t>Adtech, AI/ML, AR/VR, B2B, Digital Health, Digital health, Enterprise Software, Fintech, Future of Work &amp; Productivity, Gaming, Martech, Supply Chain, SaaS, Retail Tech, Media</t>
  </si>
  <si>
    <t>$100k-$10M</t>
  </si>
  <si>
    <t>https://www.linkedin.com/in/kirubha-perumalsamy</t>
  </si>
  <si>
    <t>Kirubha Perumalsamy</t>
  </si>
  <si>
    <t>Bloom Venture Partners</t>
  </si>
  <si>
    <t>Future of Work &amp; Productivity, Fintech, Digital Health</t>
  </si>
  <si>
    <t>$25k - $250K (Typically $25k - $50k)</t>
  </si>
  <si>
    <t>I help founders find leads., No</t>
  </si>
  <si>
    <t>kp@bloomvp.com</t>
  </si>
  <si>
    <t>https://www.linkedin.com/in/sammy-abdullah-1292494</t>
  </si>
  <si>
    <t>Sammy Abdullah</t>
  </si>
  <si>
    <t>Blossom Street Ventures</t>
  </si>
  <si>
    <t>B2B, B2C, E-commerce, DTC, Consumer, Enterprise Software, Future of Work &amp; Productivity, Growthtech, Legaltech, Marketplace, Mental Health, SaaS, Social Impact</t>
  </si>
  <si>
    <t>$500k to $1.5mm</t>
  </si>
  <si>
    <t>Series A, Series B, Series C</t>
  </si>
  <si>
    <t>sammy@blossomstreetventures.com</t>
  </si>
  <si>
    <t>Reach out to me cold any time.  My email is on our website at blossomstreetventures.com</t>
  </si>
  <si>
    <t>https://www.linkedin.com/in/jjkasper</t>
  </si>
  <si>
    <t>JJ Kasper</t>
  </si>
  <si>
    <t>Blue Collective</t>
  </si>
  <si>
    <t>Adtech, Aerospace, Agritech, AI/ML, B2B, B2C, Beauty, Wellness, BioTech, MedTech &amp; Healthcare, Blockchain &amp; Crypto, CleanTech, Cybersecurity, Digital Health, E-commerce, DTC, Consumer, Edtech, Enterprise Software, FemTech, Fintech, Foodtech, Future of Work &amp; Productivity, Gaming, Growthtech, Hard Tech &amp; Manufacturing, InsurTech, Legaltech, Marketplace, Media, Mental Health, No Code focus, Real Estate &amp; Hospitality, Renewable Energy, Sustainable Materials, SaaS, Social Impact, Transport</t>
  </si>
  <si>
    <t>$250,000 - $2,000,000</t>
  </si>
  <si>
    <t>jjkasper@bluecollective.com</t>
  </si>
  <si>
    <t>Our strategy is and has always been to invest in 'off-the-radar' entrepreneurs. Many of our most successful investments have been from cold outreach and in founders that were passed over by many others before finding us. We always respond to cold emails. While we obviously only invest in a small percentage of founders we meet with, we aspire to be as accessible and helpful to any and all entrepreneurs, regardless of who they are or where they come from.</t>
  </si>
  <si>
    <t>Offer office hours or an AMA session for founders to connect,Share any materials that will help founders raise (esp cold emails that got your attention),Join the @FounderAlly community on Twitter,Interest in joining the podcast mini series on this,The "am I missing something?" option - DM me!</t>
  </si>
  <si>
    <t>https://www.linkedin.com/in/nicole--friedman</t>
  </si>
  <si>
    <t>Nicole Friedman</t>
  </si>
  <si>
    <t>250k-2m</t>
  </si>
  <si>
    <t>Most likely not but we do in select cases</t>
  </si>
  <si>
    <t>https://www.linkedin.com/in/joshberns</t>
  </si>
  <si>
    <t>Josh Berns</t>
  </si>
  <si>
    <t>250,000-2,000,000</t>
  </si>
  <si>
    <t>Yes, but equally happy to co-invest alongside qualified leads</t>
  </si>
  <si>
    <t>https://www.linkedin.com/in/zainjaffer</t>
  </si>
  <si>
    <t>Zain Jaffer</t>
  </si>
  <si>
    <t>Blue Field VC</t>
  </si>
  <si>
    <t>Digital Health, Real Estate &amp; Hospitality</t>
  </si>
  <si>
    <t>Zain@bluefieldfunds.com</t>
  </si>
  <si>
    <t>We own a $1B+ commercial real estate portfolio across many asset classes in the US and would love to be a strategic investor in anything that can add value to our portfolio (e.g. we want to be a customer).</t>
  </si>
  <si>
    <t>https://www.linkedin.com/in/zachcoelius</t>
  </si>
  <si>
    <t>Zach Coelius</t>
  </si>
  <si>
    <t>Both, $45m fund and a syndicate</t>
  </si>
  <si>
    <t>Adtech, AI/ML, B2B, Digital Health, E-commerce, DTC, Consumer, Edtech, Enterprise Software, Fintech, Future of Work &amp; Productivity, Growthtech, InsurTech, Legaltech, Marketplace, SaaS, Transport</t>
  </si>
  <si>
    <t>$200k-1m early stage, $1-10m B and later</t>
  </si>
  <si>
    <t>z@coelius.vc</t>
  </si>
  <si>
    <t>Offer office hours or an AMA session for founders to connect,Share any materials that will help founders raise (esp cold emails that got your attention),Join the @FounderAlly community on Twitter,Interest in joining the podcast mini series on this</t>
  </si>
  <si>
    <t>https://www.linkedin.com/in/charlie-o-donnell-4738797</t>
  </si>
  <si>
    <t>Charlie O'Donnell</t>
  </si>
  <si>
    <t>Brooklyn Bridge Ventures</t>
  </si>
  <si>
    <t>Adtech, Aerospace, Agritech, AI/ML, B2B, B2C, Beauty, Wellness, BioTech, MedTech &amp; Healthcare, Blockchain &amp; Crypto, CleanTech, Cybersecurity, Digital Health, E-commerce, DTC, Consumer, Edtech, Enterprise Software, FemTech, Fintech, Foodtech, Future of Work &amp; Productivity, Gaming, Growthtech, Hard Tech &amp; Manufacturing, InsurTech, Legaltech, Marketplace, Media, Mental Health, No Code focus, Real Estate &amp; Hospitality, Renewable Energy, Sustainable Materials, SaaS, Social Impact, Transport, Other</t>
  </si>
  <si>
    <t>$250,000 - $400,000</t>
  </si>
  <si>
    <t>NYC area only</t>
  </si>
  <si>
    <t>https://www.linkedin.com/in/jennifer-phan-aa219710</t>
  </si>
  <si>
    <t>Jennifer Phan</t>
  </si>
  <si>
    <t>BTOV</t>
  </si>
  <si>
    <t>AI/ML, B2B, B2C, E-commerce, DTC, Consumer, Edtech, Enterprise Software, FemTech, Foodtech, Future of Work &amp; Productivity, Marketplace, SaaS</t>
  </si>
  <si>
    <t>EUR 500K - 2M</t>
  </si>
  <si>
    <t>jp@btov.vc</t>
  </si>
  <si>
    <t>btov Partners</t>
  </si>
  <si>
    <t>AI/ML, B2B, B2C, Edtech, Enterprise Software, FemTech, Foodtech, Future of Work &amp; Productivity, Marketplace, SaaS</t>
  </si>
  <si>
    <t>$250K - $2M</t>
  </si>
  <si>
    <t>Investing mainly in Europe</t>
  </si>
  <si>
    <t>https://www.linkedin.com/in/ashshrivastav</t>
  </si>
  <si>
    <t>Ash Shrivastav</t>
  </si>
  <si>
    <t>Buckhill Capital LP</t>
  </si>
  <si>
    <t>B2B, B2C, CleanTech, Digital Health, E-commerce, DTC, Consumer, Edtech, Enterprise Software, Fintech, Foodtech, Future of Work &amp; Productivity, Marketplace, Renewable Energy, Sustainable Materials, SaaS, Social Impact, Transport</t>
  </si>
  <si>
    <t>$1M+</t>
  </si>
  <si>
    <t>ash@buckhillcapital.com</t>
  </si>
  <si>
    <t>https://www.linkedin.com/in/peyman-kazemian-3a5326a</t>
  </si>
  <si>
    <t>Keyan Kazemian</t>
  </si>
  <si>
    <t>California Crescent Fund</t>
  </si>
  <si>
    <t>Industry Agnostic, We work with people without college degrees! Let me know if you have one or not :), Love crazy ideas</t>
  </si>
  <si>
    <t>40K</t>
  </si>
  <si>
    <t>https://www.linkedin.com/in/nanduanilal</t>
  </si>
  <si>
    <t>Nandu Anilal</t>
  </si>
  <si>
    <t>Canaan Partners</t>
  </si>
  <si>
    <t>AI/ML, B2B, Enterprise Software, Future of Work &amp; Productivity, SaaS</t>
  </si>
  <si>
    <t>$5M - $15m</t>
  </si>
  <si>
    <t>nanilal@canaan.com</t>
  </si>
  <si>
    <t>https://www.linkedin.com/in/qidong-jia-1414a498</t>
  </si>
  <si>
    <t>Qidong (Qi) Jia</t>
  </si>
  <si>
    <t>CentreGold Capital/CG Angels</t>
  </si>
  <si>
    <t>BioTech, MedTech &amp; Healthcare</t>
  </si>
  <si>
    <t>$25K - $1M</t>
  </si>
  <si>
    <t>qidong@centregoldcap.com</t>
  </si>
  <si>
    <t>My thesis is in health tech (software + data), and I invest in teams with at least 1 co-founder who has had industry experience in healthcare.</t>
  </si>
  <si>
    <t>https://www.linkedin.com/in/petechristman</t>
  </si>
  <si>
    <t>Peter Christman</t>
  </si>
  <si>
    <t>Chicago Ventures</t>
  </si>
  <si>
    <t>Generalist, AI/ML, Aerospace, B2B, CleanTech, Consumer, Digital Health, Enterprise Software, Marketplace, Materials, Supply Chain</t>
  </si>
  <si>
    <t>$500K-$2.5M</t>
  </si>
  <si>
    <t>Yes, but equally happy to co-invest alongside qualified leads, Will also explore participatory if necessary</t>
  </si>
  <si>
    <t>peter@chicagoventures.com</t>
  </si>
  <si>
    <t>https://www.linkedin.com/in/shubh-anand</t>
  </si>
  <si>
    <t>Shubh Anand</t>
  </si>
  <si>
    <t>Aerospace, Agritech, CleanTech, Digital Health, Edtech, FemTech, Foodtech, Future of Work &amp; Productivity, Mental Health, Renewable Energy, Sustainable Materials, Social Impact</t>
  </si>
  <si>
    <t>$50,000 - 3,000,000</t>
  </si>
  <si>
    <t>Shubh@citylight.vc</t>
  </si>
  <si>
    <t>https://www.linkedin.com/in/sarah-c-millar</t>
  </si>
  <si>
    <t>Sarah Millar</t>
  </si>
  <si>
    <t>Agritech, CleanTech, Digital Health, Edtech, FemTech, Foodtech, Future of Work &amp; Productivity, InsurTech, Mental Health, Renewable Energy, Sustainable Materials, Social Impact</t>
  </si>
  <si>
    <t>$50,000 seed, $2-3 million Series A</t>
  </si>
  <si>
    <t>Yes, No</t>
  </si>
  <si>
    <t>sarah@citylight.vc</t>
  </si>
  <si>
    <t>We like to see some revenue traction before we invest: $1mm ARR threshold for Series A investments.</t>
  </si>
  <si>
    <t>Offer office hours or an AMA session for founders to connect</t>
  </si>
  <si>
    <t>https://www.linkedin.com/in/dakotahrice</t>
  </si>
  <si>
    <t>Dakotah Rice</t>
  </si>
  <si>
    <t>Coatue</t>
  </si>
  <si>
    <t>Adtech, Aerospace, Agritech, AI/ML, B2B, B2C, BioTech, MedTech &amp; Healthcare, Blockchain &amp; Crypto, CleanTech, Cybersecurity, Digital Health, E-commerce, DTC, Consumer, Edtech, Enterprise Software, FemTech, Fintech, Foodtech, Future of Work &amp; Productivity, Gaming, Growthtech, InsurTech, Legaltech, Media, No Code focus, Renewable Energy, Sustainable Materials, SaaS, Transport</t>
  </si>
  <si>
    <t>50000 to tens of millions</t>
  </si>
  <si>
    <t>Drice@coatue.com</t>
  </si>
  <si>
    <t>Offer office hours or an AMA session for founders to connect,Join the @FounderAlly community on Twitter,Interest in joining the podcast mini series on this</t>
  </si>
  <si>
    <t>https://www.linkedin.com/in/lily-bernicker-2b638a89</t>
  </si>
  <si>
    <t>Lily Bernicker</t>
  </si>
  <si>
    <t>Agritech, B2C, Beauty, Wellness, BioTech, MedTech &amp; Healthcare, CleanTech, Digital Health, E-commerce, DTC, Consumer, Edtech, FemTech, Fintech, Foodtech, Future of Work &amp; Productivity, Hard Tech &amp; Manufacturing, InsurTech, Legaltech, Marketplace, Mental Health, Renewable Energy, Sustainable Materials, Social Impact, Transport</t>
  </si>
  <si>
    <t>$0.5-2.0M</t>
  </si>
  <si>
    <t>lily@collaborativefund.com</t>
  </si>
  <si>
    <t>https://www.linkedin.com/in/douglas-benowitz</t>
  </si>
  <si>
    <t>Doug Benowitz</t>
  </si>
  <si>
    <t>Colle Capital</t>
  </si>
  <si>
    <t>Aerospace, Agritech, AI/ML, B2B, B2C, BioTech, MedTech &amp; Healthcare, CleanTech, Cybersecurity, Digital Health, E-commerce, DTC, Consumer, Edtech, Enterprise Software, FemTech, Fintech, Future of Work &amp; Productivity, Hard Tech &amp; Manufacturing, InsurTech, Marketplace, Mental Health, Real Estate &amp; Hospitality, SaaS, Transport</t>
  </si>
  <si>
    <t>$500K+</t>
  </si>
  <si>
    <t>Doug@collecapital.com</t>
  </si>
  <si>
    <t>https://www.linkedin.com/in/amy-cheetham-61835127</t>
  </si>
  <si>
    <t>Amy Cheetham</t>
  </si>
  <si>
    <t>Costanoa Ventures</t>
  </si>
  <si>
    <t>AI/ML, All deep tech!, B2B, Cybersecurity, Enterprise Software, Fintech, Supply Chain, SaaS, MedTech &amp; Healthcare</t>
  </si>
  <si>
    <t>$1-10M</t>
  </si>
  <si>
    <t>https://www.linkedin.com/in/jomayraherrera</t>
  </si>
  <si>
    <t>Jomayra Herrera</t>
  </si>
  <si>
    <t>Cowboy Ventures</t>
  </si>
  <si>
    <t>AI/ML, B2B, B2C, Cybersecurity, E-commerce, DTC, Consumer, Edtech, Enterprise Software, FemTech, Fintech, Foodtech, Future of Work &amp; Productivity, InsurTech, Marketplace, Media, Real Estate &amp; Hospitality, SaaS</t>
  </si>
  <si>
    <t>$1 - $1.5M</t>
  </si>
  <si>
    <t>Seed</t>
  </si>
  <si>
    <t>jomayra@cowboy.vc</t>
  </si>
  <si>
    <t>https://www.linkedin.com/in/ashleygautreaux</t>
  </si>
  <si>
    <t>Ashley Gautreaux</t>
  </si>
  <si>
    <t>CreativeCo Capital</t>
  </si>
  <si>
    <t>B2B, SaaS, Enterprise Software</t>
  </si>
  <si>
    <t>200k- 750k</t>
  </si>
  <si>
    <t>Ashley@creativecocapital.com</t>
  </si>
  <si>
    <t>Please reach out, we’d love to hear from you!</t>
  </si>
  <si>
    <t>https://www.linkedin.com/in/walkerbrittany</t>
  </si>
  <si>
    <t>Brittany Walker</t>
  </si>
  <si>
    <t>CRV</t>
  </si>
  <si>
    <t>AI/ML, B2B, Future of Work &amp; Productivity, SaaS</t>
  </si>
  <si>
    <t>1-15M</t>
  </si>
  <si>
    <t>brittany@crv.com</t>
  </si>
  <si>
    <t>https://www.linkedin.com/in/zhao-david</t>
  </si>
  <si>
    <t>David Zhao</t>
  </si>
  <si>
    <t>Darling Ventures</t>
  </si>
  <si>
    <t>Adtech, AI/ML, B2B, Blockchain &amp; Crypto, Digital Health, Edtech, Enterprise Software, Fintech, Future of Work &amp; Productivity, Hard Tech &amp; Manufacturing, InsurTech, Legaltech, Marketplace, No Code focus, SaaS</t>
  </si>
  <si>
    <t>david@darlingventures.com</t>
  </si>
  <si>
    <t>Please feel free to reach out with an introduction and a deck! david@darlingventures.com</t>
  </si>
  <si>
    <t>https://www.linkedin.com/in/pascal-unger/en</t>
  </si>
  <si>
    <t>Pascal Unger</t>
  </si>
  <si>
    <t>Adtech, AI/ML, B2B, Blockchain &amp; Crypto, Digital Health, Enterprise Software, Fintech, Future of Work &amp; Productivity, Hard Tech &amp; Manufacturing, InsurTech, Legaltech, Marketplace, Real Estate &amp; Hospitality, SaaS</t>
  </si>
  <si>
    <t>pascal@darlingventures.com</t>
  </si>
  <si>
    <t>Bay Area</t>
  </si>
  <si>
    <t>Pre-Seed / Seed based in the Bay Area. First backers at the frontier of technical innovation. Please feel free to reach out! darlingventures.com</t>
  </si>
  <si>
    <t>https://www.linkedin.com/in/ryan-li-b708834b</t>
  </si>
  <si>
    <t>Ryan Li</t>
  </si>
  <si>
    <t>Deep Ventures (syndicate)</t>
  </si>
  <si>
    <t>Aerospace, AI/ML, B2B, B2C, BioTech, MedTech &amp; Healthcare, Blockchain &amp; Crypto, CleanTech, Hard Tech &amp; Manufacturing, Renewable Energy, Sustainable Materials, Social Impact, Deep tech</t>
  </si>
  <si>
    <t>$100K - $200K</t>
  </si>
  <si>
    <t>ryanli8@stanford.edu</t>
  </si>
  <si>
    <t>https://www.linkedin.com/in/dianakontsevaia</t>
  </si>
  <si>
    <t>Diana Kontsevaia</t>
  </si>
  <si>
    <t>Dell Technologies Capital</t>
  </si>
  <si>
    <t>AI/ML, B2B, All deep tech!, Cybersecurity, Deep tech, Enterprise Software, Future of Work &amp; Productivity, No code, SaaS</t>
  </si>
  <si>
    <t>5-10M</t>
  </si>
  <si>
    <t>Diana.kontsevaia@dell.com</t>
  </si>
  <si>
    <t>We are the financially-driven venture arm of Dell Technologies. We invest in enterprise needle-movers who will grow fast and where we can add value with our networks and operational experience. Though operating like a fund, we have the distinct advantage of leveraging Dell for opportunities where and when it makes sense (like joint GTM, OEM, etc). Our interests are enterprise infrastructure, from hardware to data to dev tools.</t>
  </si>
  <si>
    <t>https://www.linkedin.com/in/kailash-sundaram</t>
  </si>
  <si>
    <t>Kailash Sundaram</t>
  </si>
  <si>
    <t>Detroit Venture Partners</t>
  </si>
  <si>
    <t>B2B, E-commerce, DTC, Consumer, Fintech, Future of Work &amp; Productivity, Gaming, SaaS</t>
  </si>
  <si>
    <t>Pre-seed, Seed, Series A, Series B</t>
  </si>
  <si>
    <t>kailash@detroit.vc</t>
  </si>
  <si>
    <t>We're the venture capital arm of Dan Gilbert, founder of Rocket Companies and owner of the Cleveland Cavaliers. Our investments include StockX, Finicity, Vroom, 100 Thieves, and Genius.</t>
  </si>
  <si>
    <t>https://www.linkedin.com/in/victoria-perweiler-392001a0</t>
  </si>
  <si>
    <t>Victoria Perweiler</t>
  </si>
  <si>
    <t>Digitalis Ventures</t>
  </si>
  <si>
    <t>Digital Health, Mental Health, BioTech, FemTech</t>
  </si>
  <si>
    <t>0.5m - 5m</t>
  </si>
  <si>
    <t>co-lead, or follow depending on the stage of the company, We lead rounds where we feel we are the best partner at the table and can add the most value to the company, but equally happy to co-invest alongside qualified leads</t>
  </si>
  <si>
    <t>Vperweiler@digitalisventures.com</t>
  </si>
  <si>
    <t>Digitalis invests in founders building solutions to complex problems in human and animal health.</t>
  </si>
  <si>
    <t>https://www.linkedin.com/in/jane-lippincott-6012b114</t>
  </si>
  <si>
    <t>Jane Lippencott</t>
  </si>
  <si>
    <t>Distributed</t>
  </si>
  <si>
    <t>Blockchain &amp; Crypto</t>
  </si>
  <si>
    <t>$250k-$10m</t>
  </si>
  <si>
    <t>Pre-seed, Seed, Series A, Idea/first check</t>
  </si>
  <si>
    <t>jl@distributedglobal.com</t>
  </si>
  <si>
    <t>Update Mar 2021 I moved from Winklevoss Capital to Distributed. Happy to speak with any founder building in the crypto/blockchain space.</t>
  </si>
  <si>
    <t>https://www.linkedin.com/in/lucy-wang-5a560525</t>
  </si>
  <si>
    <t>Lucy Wang</t>
  </si>
  <si>
    <t>Divergent Capital/Individual</t>
  </si>
  <si>
    <t>Aerospace, Agritech, AI/ML, BioTech, MedTech &amp; Healthcare, CleanTech, Cybersecurity, Digital Health, Enterprise Software, Hard Tech &amp; Manufacturing, Mental Health, Renewable Energy, Sustainable Materials, Transport</t>
  </si>
  <si>
    <t>$10K - $750K</t>
  </si>
  <si>
    <t>lucywang1189@gmail.com</t>
  </si>
  <si>
    <t>I invest in deeply technical founders commercializing new tech + scientific innovations</t>
  </si>
  <si>
    <t>https://www.linkedin.com/in/paulina-szyzdek</t>
  </si>
  <si>
    <t>Paulina Szyzdek</t>
  </si>
  <si>
    <t>Diverse</t>
  </si>
  <si>
    <t>AI/ML, B2B, B2C, Edtech, Fintech, Future of Work &amp; Productivity</t>
  </si>
  <si>
    <t>$0.5 - 5M</t>
  </si>
  <si>
    <t>Idea/first check, Pre-seed, Seed, Series A, Series B</t>
  </si>
  <si>
    <t>investinginpassion@gmail.com</t>
  </si>
  <si>
    <t>https://www.linkedin.com/in/sirisrinivas</t>
  </si>
  <si>
    <t>Siri Srinivas</t>
  </si>
  <si>
    <t>Draper Associates</t>
  </si>
  <si>
    <t>Aerospace, AI/ML, B2B, B2C, BioTech, MedTech &amp; Healthcare, Blockchain &amp; Crypto, Digital Health, Enterprise Software, Fintech, Foodtech, Future of Work &amp; Productivity, Gaming, InsurTech, Legaltech, Marketplace, Media, Real Estate &amp; Hospitality, SaaS, Transport</t>
  </si>
  <si>
    <t>$1M</t>
  </si>
  <si>
    <t>Siri@draper.vc</t>
  </si>
  <si>
    <t>https://www.linkedin.com/in/janbromberger</t>
  </si>
  <si>
    <t>Jan Bromberger</t>
  </si>
  <si>
    <t>DVC and also EUROPE+EARLY</t>
  </si>
  <si>
    <t>Agritech, AI/ML, B2B, B2C, BioTech, Consumer, E-commerce, Deep tech, Digital Health, Enterprise Software, Fintech, Generalist, SaaS, Transport, InsurTech, Legaltech, Marketplace</t>
  </si>
  <si>
    <t>$80k-$250k, more in later rounds</t>
  </si>
  <si>
    <t>Pre-seed, Seed, Series A, Series B, Series C</t>
  </si>
  <si>
    <t>jan+cold@joindvc.com</t>
  </si>
  <si>
    <t>LatAm, North America, Europe, India</t>
  </si>
  <si>
    <t>We are a large syndicate with seven ex-founder GPs, looking to support founders and getting more people access to startup investing. Our LPs are also mostly founders &amp; startup operators.</t>
  </si>
  <si>
    <t>https://www.linkedin.com/in/gilxhernandez</t>
  </si>
  <si>
    <t>Gil X. Hernandez</t>
  </si>
  <si>
    <t>Earnest Capital</t>
  </si>
  <si>
    <t>AI/ML, E-commerce, DTC, Consumer, Fintech, Future of Work &amp; Productivity, B2B, SaaS</t>
  </si>
  <si>
    <t>Gil@gxhcapital.com</t>
  </si>
  <si>
    <t>No hardware</t>
  </si>
  <si>
    <t>https://www.linkedin.com/in/nikaduan</t>
  </si>
  <si>
    <t>Nika Duan</t>
  </si>
  <si>
    <t>Emerson Collective</t>
  </si>
  <si>
    <t>Aerospace, B2B, B2C, BioTech, MedTech &amp; Healthcare, CleanTech, Digital Health, Edtech, FemTech, Fintech, Future of Work &amp; Productivity, Legaltech, Marketplace, Media, Mental Health, SaaS, Social Impact, Transport</t>
  </si>
  <si>
    <t>$100K - 100M</t>
  </si>
  <si>
    <t>Pre-seed, Seed, Series A, Series B, Series C, Taking it to IPO! 🎉</t>
  </si>
  <si>
    <t>nika@emersoncollective.com</t>
  </si>
  <si>
    <t>https://www.linkedin.com/in/avi-rao-01770862</t>
  </si>
  <si>
    <t>Avi Rao</t>
  </si>
  <si>
    <t>Aerospace, All deep tech!, AI/ML, CleanTech, Foodtech, Hard Tech &amp; Manufacturing, Supply Chain, Materials, Renewable Energy, Sustainable Materials, Transport</t>
  </si>
  <si>
    <t>$5 - $25M</t>
  </si>
  <si>
    <t>Series B, Series C, Series A, Taking it to IPO! 🎉</t>
  </si>
  <si>
    <t>avi@emersoncollective.com</t>
  </si>
  <si>
    <t>San Francisco</t>
  </si>
  <si>
    <t>https://www.linkedin.com/in/chelsea-zhang-3b6269203</t>
  </si>
  <si>
    <t>Chelsea Zhang</t>
  </si>
  <si>
    <t>Equal Ventures</t>
  </si>
  <si>
    <t>B2B, CleanTech, Digital Health, E-commerce, Enterprise Software, InsurTech, Marketplace, Retail Tech, SaaS, Supply Chain, Transport</t>
  </si>
  <si>
    <t>$1-1.5M</t>
  </si>
  <si>
    <t>https://www.linkedin.com/in/%D0%B4%D0%B5%D0%BD%D0%B8%D1%81-%D1%80%D1%8F%D1%83%D0%B7%D0%BE%D0%B2-258a62aa</t>
  </si>
  <si>
    <t>Nikita Ryauzov</t>
  </si>
  <si>
    <t>ExpoCapital Fund</t>
  </si>
  <si>
    <t>AI/ML, B2B, B2C, Digital Health, E-commerce, InsurTech, Edtech, SaaS, Retail Tech</t>
  </si>
  <si>
    <t>100 000 USD - 1 000 000 USD</t>
  </si>
  <si>
    <t>No, but equally happy to co-invest alongside qualified leads</t>
  </si>
  <si>
    <t>info@expocapital.eu</t>
  </si>
  <si>
    <t>https://www.linkedin.com/in/nisharangarajan</t>
  </si>
  <si>
    <t>Nisha Rangarajan</t>
  </si>
  <si>
    <t>F-Prime Capital</t>
  </si>
  <si>
    <t>AI/ML, B2B, Blockchain &amp; Crypto, Enterprise Software, Future of Work &amp; Productivity, Fintech, Generalist, No code, Real Estate &amp; Hospitality</t>
  </si>
  <si>
    <t>varies</t>
  </si>
  <si>
    <t>nrangarajan@fprimecapital.com</t>
  </si>
  <si>
    <t>Mike MacCombie</t>
  </si>
  <si>
    <t>ff Venture Capital</t>
  </si>
  <si>
    <t>$25K - $800K</t>
  </si>
  <si>
    <t>Mm@ffvc.com</t>
  </si>
  <si>
    <t>https://www.linkedin.com/in/ryan-falvey</t>
  </si>
  <si>
    <t>Ryan Falvey</t>
  </si>
  <si>
    <t>Financial Venture Studio</t>
  </si>
  <si>
    <t>Fintech, B2B, B2C, Blockchain &amp; Crypto, InsurTech, Real Estate &amp; Hospitality</t>
  </si>
  <si>
    <t>$100,000 - $200,000 initial checks (up to $1m total)</t>
  </si>
  <si>
    <t>No, I help founders find leads., Accelerator</t>
  </si>
  <si>
    <t>info@finventurestudio.com</t>
  </si>
  <si>
    <t>https://www.linkedin.com/in/teddyblank</t>
  </si>
  <si>
    <t>Teddy Blank</t>
  </si>
  <si>
    <t>First Star Ventures</t>
  </si>
  <si>
    <t>Aerospace, Agritech, AI/ML, B2B, BioTech, MedTech &amp; Healthcare, Blockchain &amp; Crypto, CleanTech, Cybersecurity, Enterprise Software, Fintech, Foodtech, Future of Work &amp; Productivity, Gaming, Hard Tech &amp; Manufacturing, InsurTech, Real Estate &amp; Hospitality, SaaS, Transport, All deep tech!</t>
  </si>
  <si>
    <t>$200K - $1M</t>
  </si>
  <si>
    <t>teddy@firststar.vc</t>
  </si>
  <si>
    <t>We invest in founders using data and new ways of computing to make the world better/faster/smarter/healthier/safer. We focus on companies that have a novel technological innovation and/or proprietary data/access at the core of the company.</t>
  </si>
  <si>
    <t>https://www.linkedin.com/in/sgribov</t>
  </si>
  <si>
    <t>Sergey Gribov</t>
  </si>
  <si>
    <t>Flint Capital</t>
  </si>
  <si>
    <t>AI/ML, B2B, B2C, Cybersecurity, Digital Health, Fintech, SaaS</t>
  </si>
  <si>
    <t>$500K-$4M</t>
  </si>
  <si>
    <t>Series A, Seed</t>
  </si>
  <si>
    <t>sg@flintcap.com</t>
  </si>
  <si>
    <t>https://www.linkedin.com/in/ericiramos</t>
  </si>
  <si>
    <t>Eric Ramos</t>
  </si>
  <si>
    <t>Florida Funders</t>
  </si>
  <si>
    <t>Adtech, AI/ML, AR/VR, B2B, Cybersecurity, Digital health, Enterprise Software, Fintech, Future of Work &amp; Productivity, Gaming, Generalist, InsurTech, Legal Tech, Love crazy ideas, Marketplace, Martech, No code, SaaS, Retail Tech, We work with people without college degrees! Let me know if you have one or not :)</t>
  </si>
  <si>
    <t>$250K - $1M</t>
  </si>
  <si>
    <t>We lead rounds where we feel we are the best partner at the table and can add the most value to the company, Yes, or follow depending on the stage of the company</t>
  </si>
  <si>
    <t>Eric@occasionallyuseful.com</t>
  </si>
  <si>
    <t>Even if you’re not raising right now, I’d love to meet or speak with founders.</t>
  </si>
  <si>
    <t>https://www.linkedin.com/in/orenkoz</t>
  </si>
  <si>
    <t>Oren Kozlowski</t>
  </si>
  <si>
    <t>Founders Factory</t>
  </si>
  <si>
    <t>Beauty, Wellness, Digital Health, E-commerce, DTC, Consumer, FemTech, Mental Health</t>
  </si>
  <si>
    <t>$100K</t>
  </si>
  <si>
    <t>Oren.kozlowski@foundersfactory.co</t>
  </si>
  <si>
    <t>https://www.linkedin.com/in/siran-cao</t>
  </si>
  <si>
    <t>Siran Cao</t>
  </si>
  <si>
    <t>FourSight Capital Partners</t>
  </si>
  <si>
    <t>FemTech</t>
  </si>
  <si>
    <t>$100K - $300K</t>
  </si>
  <si>
    <t>siran@heymirza.com</t>
  </si>
  <si>
    <t>Focused on women’s health and wealth</t>
  </si>
  <si>
    <t>Join the @FounderAlly community on Twitter,Interest in joining the podcast mini series on this</t>
  </si>
  <si>
    <t>https://www.linkedin.com/in/helenacavell</t>
  </si>
  <si>
    <t>Helena Cavell</t>
  </si>
  <si>
    <t>Frontline Ventures</t>
  </si>
  <si>
    <t>Adtech, Aerospace, AI/ML, B2B, Edtech, Enterprise Software, FemTech, Fintech, Future of Work &amp; Productivity, InsurTech, Marketplace, Media, Real Estate &amp; Hospitality, SaaS</t>
  </si>
  <si>
    <t>$100K - $1M</t>
  </si>
  <si>
    <t>helena@frontline.vc</t>
  </si>
  <si>
    <t>https://www.linkedin.com/in/mazhuha</t>
  </si>
  <si>
    <t>Elena Mazhuha</t>
  </si>
  <si>
    <t>Genesis Investments</t>
  </si>
  <si>
    <t>AI/ML, Gaming, Edtech, Mental Health, MedTech &amp; Healthcare, Martech, B2B, Enterprise Software, Future of Work &amp; Productivity, Generalist</t>
  </si>
  <si>
    <t>$100,000-$1,000,000</t>
  </si>
  <si>
    <t>olena.mazhuha@gen.tech</t>
  </si>
  <si>
    <t>Founders from Eastern Europe, CEE, Baltic &amp; Nordic countries preferred</t>
  </si>
  <si>
    <t>https://www.linkedin.com/in/graham-carney-082a24147</t>
  </si>
  <si>
    <t>Graham Carney</t>
  </si>
  <si>
    <t>GGV Capital</t>
  </si>
  <si>
    <t>B2B, Enterprise Software, Future of Work &amp; Productivity, Legal Tech, No Code focus, SaaS</t>
  </si>
  <si>
    <t>$500K to $100M</t>
  </si>
  <si>
    <t>gcarney@ggvc.com</t>
  </si>
  <si>
    <t>https://www.linkedin.com/in/david-resnekov</t>
  </si>
  <si>
    <t>David Resnekov</t>
  </si>
  <si>
    <t>Global Founders Capital</t>
  </si>
  <si>
    <t>AI/ML, B2B, B2C, E-commerce, DTC, Consumer, Fintech, InsurTech, Marketplace, SaaS</t>
  </si>
  <si>
    <t>$250K - $5M</t>
  </si>
  <si>
    <t>david.resnekov@globalfounderscapital.com</t>
  </si>
  <si>
    <t>https://www.linkedin.com/in/alaina-hartley-2779bb5a</t>
  </si>
  <si>
    <t>Alaina Hartley</t>
  </si>
  <si>
    <t>Wellness, B2C, Beauty, Beauty &amp; wellness, CleanTech, Consumer, E-commerce, Fintech, Future of Work &amp; Productivity, Marketplace, Real Estate &amp; Hospitality, Supply Chain, Retail Tech, SaaS</t>
  </si>
  <si>
    <t>$500K-$50MM</t>
  </si>
  <si>
    <t>alaina@greycroft.com</t>
  </si>
  <si>
    <t>I respond to every email - but please give me ~5 business days to respond. Thank you!</t>
  </si>
  <si>
    <t>https://www.linkedin.com/in/mrashishaggarwal</t>
  </si>
  <si>
    <t>Ashish Aggatwal</t>
  </si>
  <si>
    <t>Grishin Robotics VC</t>
  </si>
  <si>
    <t>B2C, E-commerce, DTC, Consumer, Edtech, Foodtech, Gaming, Marketplace, SaaS</t>
  </si>
  <si>
    <t>$1M - $5M</t>
  </si>
  <si>
    <t>ashish@grishinrobotics.com</t>
  </si>
  <si>
    <t>Invest in post-product companies.</t>
  </si>
  <si>
    <t>https://www.linkedin.com/in/tess-manning-03053538</t>
  </si>
  <si>
    <t>Tess Manning</t>
  </si>
  <si>
    <t>GSV Ventures</t>
  </si>
  <si>
    <t>Edtech, Future of Work &amp; Productivity</t>
  </si>
  <si>
    <t>$250,000-10M</t>
  </si>
  <si>
    <t>tess@gsv.com</t>
  </si>
  <si>
    <t>https://www.linkedin.com/in/mujtabawani</t>
  </si>
  <si>
    <t>Mujtaba Wani</t>
  </si>
  <si>
    <t>B2B, B2C, Edtech</t>
  </si>
  <si>
    <t>$100K - $15M</t>
  </si>
  <si>
    <t>mujtaba@gsv.com</t>
  </si>
  <si>
    <t>GSV Ventures is an early-stage fund focused on learning and talent tech</t>
  </si>
  <si>
    <t>https://www.linkedin.com/in/vignesh-rajendran-404812153</t>
  </si>
  <si>
    <t>Vignesh Rajendran</t>
  </si>
  <si>
    <t>Edtech</t>
  </si>
  <si>
    <t>Viggy@gsv.com</t>
  </si>
  <si>
    <t>https://www.linkedin.com/in/mollyrowe</t>
  </si>
  <si>
    <t>Molly Rowe</t>
  </si>
  <si>
    <t>$250K - $15M</t>
  </si>
  <si>
    <t>Molly@gsv.com</t>
  </si>
  <si>
    <t>https://www.linkedin.com/in/wongcolleen</t>
  </si>
  <si>
    <t>Colleen Wong</t>
  </si>
  <si>
    <t>GVC Partners</t>
  </si>
  <si>
    <t>Social impact</t>
  </si>
  <si>
    <t>$50K - $150K</t>
  </si>
  <si>
    <t>colleen.jlw@gmail.com</t>
  </si>
  <si>
    <t>Please include your deck when reaching out.</t>
  </si>
  <si>
    <t>https://www.linkedin.com/in/gabriellecazeau</t>
  </si>
  <si>
    <t>Gabby Cazeau</t>
  </si>
  <si>
    <t>Harlem Capital</t>
  </si>
  <si>
    <t>B2B, B2C, E-commerce, Enterprise Software, FemTech, SaaS, Future of Work &amp; Productivity, Fintech</t>
  </si>
  <si>
    <t>$500k-$1mm</t>
  </si>
  <si>
    <t>Gabby@harlem.capital</t>
  </si>
  <si>
    <t>https://www.linkedin.com/in/gingerrothrock</t>
  </si>
  <si>
    <t>Ginger Rothrock</t>
  </si>
  <si>
    <t>HG Ventures</t>
  </si>
  <si>
    <t>CleanTech, Hard Tech &amp; Manufacturing</t>
  </si>
  <si>
    <t>$1 - $10M</t>
  </si>
  <si>
    <t>grothrock@hg.ventures</t>
  </si>
  <si>
    <t>https://www.linkedin.com/in/ankeshmadan</t>
  </si>
  <si>
    <t>Ankesh Madan</t>
  </si>
  <si>
    <t>Hitachi Ventures</t>
  </si>
  <si>
    <t>All deep tech!, AI/ML, Agritech, B2B, Cybersecurity, Digital Health, Hard Tech &amp; Manufacturing, SaaS</t>
  </si>
  <si>
    <t>1000000 - 7000000</t>
  </si>
  <si>
    <t>We lead rounds where we feel we are the best partner at the table and can add the most value to the company, but equally happy to co-invest alongside qualified leads</t>
  </si>
  <si>
    <t>ankesh.madan@hitachi-ventures.com</t>
  </si>
  <si>
    <t>https://www.linkedin.com/in/hkanji</t>
  </si>
  <si>
    <t>Hussein Kanji</t>
  </si>
  <si>
    <t>Hoxton Ventures</t>
  </si>
  <si>
    <t>All deep tech!, Digital health, Enterprise Software, Love crazy ideas, SaaS</t>
  </si>
  <si>
    <t>$500k - $5m</t>
  </si>
  <si>
    <t>Seed, Pre-seed</t>
  </si>
  <si>
    <t>hussein@hoxton.vc</t>
  </si>
  <si>
    <t>https://www.linkedin.com/in/elizabethyin</t>
  </si>
  <si>
    <t>Elizabeth Yin</t>
  </si>
  <si>
    <t>Hustle Fund</t>
  </si>
  <si>
    <t>AI/ML, B2B, Digital Health, Digital health, Fintech, SaaS</t>
  </si>
  <si>
    <t>Pre-seed</t>
  </si>
  <si>
    <t>Elizabeth@hustlefund.vc</t>
  </si>
  <si>
    <t>I will ask you to apply at Hustlefund.vc</t>
  </si>
  <si>
    <t>https://www.linkedin.com/in/allison-weil</t>
  </si>
  <si>
    <t>Allison Weil</t>
  </si>
  <si>
    <t>Hyde Park Venture Partners</t>
  </si>
  <si>
    <t>B2B, B2C, Enterprise Software, Generalist, Marketplace</t>
  </si>
  <si>
    <t>$250k - $3M</t>
  </si>
  <si>
    <t>Seed, Series A, Pre-seed</t>
  </si>
  <si>
    <t>allison@hydeparkvp.com</t>
  </si>
  <si>
    <t>Only invest in the Midwest, Toronto, and Atlanta geos.</t>
  </si>
  <si>
    <t>https://www.linkedin.com/in/ravi-shah-21867b7</t>
  </si>
  <si>
    <t>Ravi Shah</t>
  </si>
  <si>
    <t>IA Capital Group</t>
  </si>
  <si>
    <t>Fintech, InsurTech</t>
  </si>
  <si>
    <t>$2 - $5M</t>
  </si>
  <si>
    <t>ravi@iacapgroup.com</t>
  </si>
  <si>
    <t>https://www.linkedin.com/in/bradgillespie</t>
  </si>
  <si>
    <t>Brad Gillespie</t>
  </si>
  <si>
    <t>IA Ventures</t>
  </si>
  <si>
    <t>AI/ML, B2B, Blockchain &amp; Crypto, Cybersecurity, Deep tech, Fintech, SaaS, InsurTech, Enterprise Software, Generalist, Other, Digital Health, Marketplace, No code</t>
  </si>
  <si>
    <t>$1-$3m</t>
  </si>
  <si>
    <t>brad@iaventures.com</t>
  </si>
  <si>
    <t>a bit more about me: http://j.mp/InvestmentPhilosophy </t>
  </si>
  <si>
    <t>https://www.linkedin.com/in/anaghahanumante</t>
  </si>
  <si>
    <t>Anagha Hanumante</t>
  </si>
  <si>
    <t>igniteXL Ventures</t>
  </si>
  <si>
    <t>E-commerce, DTC, Consumer, FemTech, Beauty &amp; wellness, mental health, etc.</t>
  </si>
  <si>
    <t>anagha@ignitexl.vc</t>
  </si>
  <si>
    <t>https://www.linkedin.com/in/katherine-wilson-5a557253</t>
  </si>
  <si>
    <t>Katherine Wilson</t>
  </si>
  <si>
    <t>Illuminate Financial</t>
  </si>
  <si>
    <t>AI/ML, B2B, Enterprise Software, Fintech, SaaS</t>
  </si>
  <si>
    <t>$500K - $4M</t>
  </si>
  <si>
    <t>kw@illuminatefinancial.com</t>
  </si>
  <si>
    <t>We only invest in companies who are trying to sell their solution into the financial services sector. You can learn more about our mandate here: https://medium.com/illuminate-financial/read-before-pitching-d3f23b2a1d8?source=friends_link&amp;sk=5aec3ffeb6ea16ca4e9b114e8ff84425</t>
  </si>
  <si>
    <t>https://www.linkedin.com/in/muneeb-ahmed-42782015b</t>
  </si>
  <si>
    <t>Muneeb Ahmed</t>
  </si>
  <si>
    <t>Impression Ventures</t>
  </si>
  <si>
    <t>AI/ML, B2B, B2C, Fintech, InsurTech, Real Estate &amp; Hospitality, SaaS</t>
  </si>
  <si>
    <t>$1 - 3M</t>
  </si>
  <si>
    <t>muneeb@impressionventures.com</t>
  </si>
  <si>
    <t>We are a Fintech only focused VC firm that leads Seed/Early Series A rounds with cheques ranging between $1-3M</t>
  </si>
  <si>
    <t>https://www.linkedin.com/in/deljohnsonvc</t>
  </si>
  <si>
    <t>Del Johnson</t>
  </si>
  <si>
    <t>Indie.vc/Backstage Capital/Kauffman Foundation/Angel</t>
  </si>
  <si>
    <t>We work with people without college degrees! Let me know if you have one or not :), Adtech, AI/ML, AR/VR, B2B, B2C, Beauty, Beauty &amp; wellness, CleanTech, Consumer, Digital Health, DTC, Edtech, Cybersecurity, Enterprise Software, etc., FemTech, Fintech, Foodtech, Future of Work &amp; Productivity, Gaming, Generalist, Hard Tech &amp; Manufacturing, Industry Agnostic, Legal Tech, Love crazy ideas, Marketplace, Legaltech, Other, Social Impact, Transport, Mental Health, Media, Martech</t>
  </si>
  <si>
    <t>25k-$1million</t>
  </si>
  <si>
    <t>deljohnsonvc@gmail.com</t>
  </si>
  <si>
    <t>I wrote the "book" on banning warm introductions: https://blog.usejournal.com/ban-warm-introductions-1e69169d57ba</t>
  </si>
  <si>
    <t>https://www.linkedin.com/in/alex-kopelyan-66b16726</t>
  </si>
  <si>
    <t>Alex Kopelyan</t>
  </si>
  <si>
    <t>IndieBio (SOSV)</t>
  </si>
  <si>
    <t>Agritech, BioTech, CleanTech, Deep tech, Digital Health, Foodtech, Sustainable Materials, MedTech &amp; Healthcare, FemTech, Love crazy ideas, Mental Health</t>
  </si>
  <si>
    <t>Pre-seed, Idea/first check</t>
  </si>
  <si>
    <t>Accelerator</t>
  </si>
  <si>
    <t>alex.kopelyan@sosv.com</t>
  </si>
  <si>
    <t>We invest in cohorts, up to 15 companies roughly twice per year. We do investments beyond the accelerator into seed, A, and beyond. However that is only for accelerator alum.</t>
  </si>
  <si>
    <t>https://www.linkedin.com/in/joshua-schlisserman</t>
  </si>
  <si>
    <t>Joshua Schlisserman</t>
  </si>
  <si>
    <t>Individual</t>
  </si>
  <si>
    <t>AI/ML, B2B, B2C, E-commerce, DTC, Consumer, Enterprise Software, Fintech, Future of Work &amp; Productivity, Gaming, InsurTech, Marketplace, SaaS</t>
  </si>
  <si>
    <t>Varies</t>
  </si>
  <si>
    <t>josh@lvlup.vc</t>
  </si>
  <si>
    <t>https://www.linkedin.com/in/jayksofue</t>
  </si>
  <si>
    <t>Jay Kurahashi-Sofue</t>
  </si>
  <si>
    <t>Adtech, BioTech, MedTech &amp; Healthcare, Blockchain &amp; Crypto, CleanTech, Cybersecurity, E-commerce, DTC, Consumer, Enterprise Software, FemTech, Fintech, Foodtech, Future of Work &amp; Productivity, Gaming, Hard Tech &amp; Manufacturing, InsurTech, Marketplace, Media, Real Estate &amp; Hospitality, SaaS, Transport</t>
  </si>
  <si>
    <t>$5,000 - $100,000</t>
  </si>
  <si>
    <t>jkurahashisofue@gmail.com</t>
  </si>
  <si>
    <t>https://www.linkedin.com/in/jayksofue/</t>
  </si>
  <si>
    <t>https://www.linkedin.com/in/ldimartino</t>
  </si>
  <si>
    <t>Lauren Di Martino</t>
  </si>
  <si>
    <t>Aerospace, AI/ML, BioTech, MedTech &amp; Healthcare, CleanTech, Cybersecurity, FemTech, Foodtech, Renewable Energy, Sustainable Materials</t>
  </si>
  <si>
    <t>$50,000-150,000</t>
  </si>
  <si>
    <t>loren.cdm@gmail.com</t>
  </si>
  <si>
    <t>https://www.linkedin.com/in/jenniferpattee</t>
  </si>
  <si>
    <t>Jennifer Pattee</t>
  </si>
  <si>
    <t>Beauty, Wellness, Digital Health, FemTech, Fintech, Future of Work &amp; Productivity, Marketplace, Mental Health, No Code focus, Real Estate &amp; Hospitality, Renewable Energy, Sustainable Materials, Social Impact</t>
  </si>
  <si>
    <t>$5K - $10K</t>
  </si>
  <si>
    <t>jenniferpattee@me.com</t>
  </si>
  <si>
    <t>Opening my fund January 2021.</t>
  </si>
  <si>
    <t>https://www.linkedin.com/in/kriti-lall-b16b601a</t>
  </si>
  <si>
    <t>Kriti Lall</t>
  </si>
  <si>
    <t>kritilall28@gmail.com</t>
  </si>
  <si>
    <t>https://www.linkedin.com/in/nicolevelho</t>
  </si>
  <si>
    <t>Nicole Velho</t>
  </si>
  <si>
    <t>AI/ML, B2B, B2C, BioTech, MedTech &amp; Healthcare, Blockchain &amp; Crypto, CleanTech, Cybersecurity, E-commerce, DTC, Consumer, Edtech, Enterprise Software, FemTech, Fintech, Foodtech, Future of Work &amp; Productivity, Gaming, InsurTech, Marketplace, Media, SaaS</t>
  </si>
  <si>
    <t>£10K - £20K</t>
  </si>
  <si>
    <t>Nicole@seedangels.co</t>
  </si>
  <si>
    <t>Please feel free to email me for a 30 minute chat.</t>
  </si>
  <si>
    <t>https://www.linkedin.com/in/jasonhuntt</t>
  </si>
  <si>
    <t>Jason Hunt</t>
  </si>
  <si>
    <t>AI/ML, B2B, B2C, Cybersecurity, Digital Health, Edtech, Enterprise Software, FemTech, Fintech, Future of Work &amp; Productivity, Gaming, Growthtech, InsurTech, Marketplace, Mental Health, No Code focus, SaaS</t>
  </si>
  <si>
    <t>jhunt@hey.com</t>
  </si>
  <si>
    <t>Former founder and angel investor based in NYC.  I typically write $50K checks, and look to invest in startups that put company culture first.  Done right, I think culture aligns the team on the most important things (product, hiring, decision-making).  Software only, but otherwise a generalist pre-seed and seed stage investor.</t>
  </si>
  <si>
    <t>https://www.linkedin.com/in/alexhalliday</t>
  </si>
  <si>
    <t>Alex Halliday</t>
  </si>
  <si>
    <t>B2B, E-commerce, DTC, Consumer, Enterprise Software, Future of Work &amp; Productivity, SaaS, No code, growth tech</t>
  </si>
  <si>
    <t>$25K - $500K</t>
  </si>
  <si>
    <t>amhalliday@gmail.com</t>
  </si>
  <si>
    <t>https://www.linkedin.com/in/tracecohen</t>
  </si>
  <si>
    <t>Trace Cohen</t>
  </si>
  <si>
    <t>AI/ML, B2B, B2C, E-commerce, DTC, Consumer, Enterprise Software, Foodtech, Future of Work &amp; Productivity, Gaming, Hard Tech &amp; Manufacturing, Real Estate &amp; Hospitality, SaaS, Transport</t>
  </si>
  <si>
    <t>$25K - $50K</t>
  </si>
  <si>
    <t>Only priced rounds</t>
  </si>
  <si>
    <t>https://www.linkedin.com/in/nimayx</t>
  </si>
  <si>
    <t>Nimay Parekh</t>
  </si>
  <si>
    <t>Adtech, B2B, Enterprise Software, Fintech, SaaS</t>
  </si>
  <si>
    <t>$15K - $25K</t>
  </si>
  <si>
    <t>nrparekh@gmail.com</t>
  </si>
  <si>
    <t>https://www.linkedin.com/in/angela-santurbano</t>
  </si>
  <si>
    <t>Angela Santurbano</t>
  </si>
  <si>
    <t>B2B, B2C, Enterprise Software, Consumer, Marketplace, Real Estate &amp; Hospitality, Legal Tech, InsurTech, SaaS, Supply Chain, Future of Work &amp; Productivity</t>
  </si>
  <si>
    <t>$5-25k</t>
  </si>
  <si>
    <t>https://www.linkedin.com/in/ghjohn</t>
  </si>
  <si>
    <t>George John</t>
  </si>
  <si>
    <t>Agritech, AI/ML, CleanTech, Deep tech, Digital Health, Edtech, Fintech, Foodtech, Future of Work &amp; Productivity, Hard Tech &amp; Manufacturing</t>
  </si>
  <si>
    <t>gjohn@cs.stanford.edu</t>
  </si>
  <si>
    <t>I invest in companies developing AI &amp; robotics for humanity.  "All watched o'er by machines of loving grace."  Portfolio includes Afresh, Farmwise, TeachFX, Mytonomy, Everest Labs, Root.ai, Kinetic Eye, Vincere Health, Workfusion, Blue J Legal.</t>
  </si>
  <si>
    <t>https://www.linkedin.com/in/shivamparikh</t>
  </si>
  <si>
    <t>Shivam Parikh</t>
  </si>
  <si>
    <t>Adtech, AI/ML, All deep tech!, Aerospace, We work with people without college degrees! Let me know if you have one or not :), B2B, Blockchain &amp; Crypto, CleanTech, Cybersecurity, Digital Health, Digital health, Wellness, BioTech, Deep tech, AR/VR, Agritech, Fintech, Industry Agnostic, Love crazy ideas, Retail Tech</t>
  </si>
  <si>
    <t>$0-$50k</t>
  </si>
  <si>
    <t>shivam@shivamparikh.com</t>
  </si>
  <si>
    <t>Open to all ideas. Mainly focused in technology.</t>
  </si>
  <si>
    <t>https://www.linkedin.com/in/ilesh</t>
  </si>
  <si>
    <t>Ilesh Shah</t>
  </si>
  <si>
    <t>All deep tech!, B2B, Blockchain &amp; Crypto, CleanTech, Love crazy ideas, Materials, MedTech &amp; Healthcare, SaaS</t>
  </si>
  <si>
    <t>future10x@yahoo.com</t>
  </si>
  <si>
    <t>https://www.linkedin.com/in/terranceorr</t>
  </si>
  <si>
    <t>Terrance Orr</t>
  </si>
  <si>
    <t>B2B, Enterprise Software, Marketplace, Transport, Supply Chain, SaaS, Future of Work &amp; Productivity</t>
  </si>
  <si>
    <t>2-10K</t>
  </si>
  <si>
    <t>terranceorr@gmail.com</t>
  </si>
  <si>
    <t>Open, mostly US</t>
  </si>
  <si>
    <t>https://www.linkedin.com/in/rachel-horowitz</t>
  </si>
  <si>
    <t>Rachel Horowitz</t>
  </si>
  <si>
    <t>individual</t>
  </si>
  <si>
    <t>Aerospace, B2B, B2C, BioTech, MedTech &amp; Healthcare, E-commerce, DTC, Consumer, Edtech, FemTech, Foodtech, Future of Work &amp; Productivity, Marketplace, Media, Real Estate &amp; Hospitality, SaaS, Transport</t>
  </si>
  <si>
    <t>~$10K</t>
  </si>
  <si>
    <t>I have 7 years of BD + Partnerships experience in the consumer space at brands like Plated, M. Gemi and Zola.  I love connecting with early stage startups where I can leverage my experience to help with GTM and distribution strategy.</t>
  </si>
  <si>
    <t>https://www.linkedin.com/in/shammaraghib</t>
  </si>
  <si>
    <t>Shamma Raghib</t>
  </si>
  <si>
    <t>Fintech, SaaS</t>
  </si>
  <si>
    <t>$1,000 - $5,000</t>
  </si>
  <si>
    <t>shamma.m.raghib@gmail.com</t>
  </si>
  <si>
    <t>Please send pitch deck including financial model and forecast. Please include team and background. Also current revenue. And future investment rounds that you are hoping to achieve, who is currently backing you (if any).</t>
  </si>
  <si>
    <t>https://www.linkedin.com/in/aqeeling</t>
  </si>
  <si>
    <t>Ahmed Aqeel</t>
  </si>
  <si>
    <t>Adtech, AI/ML, B2B, Digital Health, E-commerce, DTC, Consumer, Edtech, Enterprise Software, Future of Work &amp; Productivity, Gaming, Growthtech, Hard Tech &amp; Manufacturing, InsurTech, Legaltech, Media, No Code focus, Real Estate &amp; Hospitality, SaaS, AR/VR</t>
  </si>
  <si>
    <t>$10 - $50K</t>
  </si>
  <si>
    <t>aqeeling@gmail.com</t>
  </si>
  <si>
    <t>https://www.linkedin.com/in/janinesickmeyer</t>
  </si>
  <si>
    <t>Janine Sickmeyer</t>
  </si>
  <si>
    <t>B2B, FemTech, Fintech, SaaS</t>
  </si>
  <si>
    <t>smile@hey.com</t>
  </si>
  <si>
    <t>https://www.linkedin.com/in/calanthia</t>
  </si>
  <si>
    <t>Calanthia Mei</t>
  </si>
  <si>
    <t>E-commerce, DTC, Consumer, Enterprise Software, Fintech</t>
  </si>
  <si>
    <t>Small checks</t>
  </si>
  <si>
    <t>Calanthia.mei@gmail.com</t>
  </si>
  <si>
    <t>US</t>
  </si>
  <si>
    <t>I focus on US and emerging markets fintech and commerce enablement</t>
  </si>
  <si>
    <t>https://www.linkedin.com/in/bentomaszewski</t>
  </si>
  <si>
    <t>Ben Tomaszewski</t>
  </si>
  <si>
    <t>Adtech, AI/ML, B2B, BioTech, MedTech &amp; Healthcare, Enterprise Software, Future of Work &amp; Productivity, Marketplace, Media, SaaS</t>
  </si>
  <si>
    <t>&lt;$25K</t>
  </si>
  <si>
    <t>Tomaszewski.ben@gmail.com</t>
  </si>
  <si>
    <t>Here’s who I’m looking to invest in: https://docs.google.com/document/d/1nlQdu06gnu2bnaz96MuTqSxzIl8WiQrqgP2g1t8MbW0/edit</t>
  </si>
  <si>
    <t>https://www.linkedin.com/in/victoria-reget-a83a79ab</t>
  </si>
  <si>
    <t>Victoria Rege</t>
  </si>
  <si>
    <t>Individual and Air Street Capital</t>
  </si>
  <si>
    <t>Aerospace, Agritech, AI/ML, BioTech, MedTech &amp; Healthcare, Edtech, Enterprise Software, FemTech, Fintech, Foodtech, Future of Work &amp; Productivity, Hard Tech &amp; Manufacturing, SaaS</t>
  </si>
  <si>
    <t>individual up to $30K</t>
  </si>
  <si>
    <t>victoria.crimmins@gmail.com</t>
  </si>
  <si>
    <t>https://www.linkedin.com/in/jon-hook-32137366</t>
  </si>
  <si>
    <t>Jon Hook</t>
  </si>
  <si>
    <t>Individual and fund (BoomBit)</t>
  </si>
  <si>
    <t>Gaming</t>
  </si>
  <si>
    <t>0 - $2M</t>
  </si>
  <si>
    <t>Jon.hook@boombit.com</t>
  </si>
  <si>
    <t>We are interested in all gaming startups - specific focus on mobile gaming, marketplaces, enabling tech aswell as E-sports and cloud gaming</t>
  </si>
  <si>
    <t>Ahmad Abualsamid</t>
  </si>
  <si>
    <t>Individual Angel</t>
  </si>
  <si>
    <t>B2B, Agritech, B2C, CleanTech, Digital Health, Edtech, Social Impact</t>
  </si>
  <si>
    <t>$1000 to $50,000</t>
  </si>
  <si>
    <t>Born2code@hey.com</t>
  </si>
  <si>
    <t>Invest in geeks obsessed with impactful problems</t>
  </si>
  <si>
    <t>https://www.linkedin.com/in/virginie-raphael-7197271</t>
  </si>
  <si>
    <t>Virginie Raphael</t>
  </si>
  <si>
    <t>Agritech, B2B, B2C, Digital Health, Transport, CleanTech, FemTech, Foodtech, Future of Work &amp; Productivity, Mental Health, Renewable Energy, Supply Chain, Wellness</t>
  </si>
  <si>
    <t>virginie@buildingfullcircle.com</t>
  </si>
  <si>
    <t>https://www.linkedin.com/in/dancarroll</t>
  </si>
  <si>
    <t>Dan Carroll</t>
  </si>
  <si>
    <t>daniel.c.carroll@gmail.com</t>
  </si>
  <si>
    <t>Focused on K-12 edtech. More likely to help make connections than write a check.</t>
  </si>
  <si>
    <t>https://www.linkedin.com/in/ishshah-escabi-3520a255</t>
  </si>
  <si>
    <t>IESH SHAH</t>
  </si>
  <si>
    <t>B2B, CleanTech, BioTech, Marketplace, Renewable Energy, SaaS, Social Impact</t>
  </si>
  <si>
    <t>Pre-seed, Series A</t>
  </si>
  <si>
    <t>Flexible between lead, Most likely not but we do in select cases, but equally happy to co-invest alongside qualified leads</t>
  </si>
  <si>
    <t>Future Focused. Disruptive Offering. Contrarian. Ethical.</t>
  </si>
  <si>
    <t>https://www.linkedin.com/in/paulsri</t>
  </si>
  <si>
    <t>Paul Sri</t>
  </si>
  <si>
    <t>AI/ML, All deep tech!, AR/VR, B2B, B2C, Beauty, Blockchain &amp; Crypto, E-commerce, Future of Work &amp; Productivity, growth tech, SaaS</t>
  </si>
  <si>
    <t>$10-$25K</t>
  </si>
  <si>
    <t>paulsri@gmail.com</t>
  </si>
  <si>
    <t>Put "No-Warm-Intro-Needed" in subject please</t>
  </si>
  <si>
    <t>https://www.linkedin.com/in/oliver-dean-12142226</t>
  </si>
  <si>
    <t>Oliver Dean</t>
  </si>
  <si>
    <t>AI/ML, MedTech &amp; Healthcare, Fintech, B2B, BioTech, B2C, Digital Health</t>
  </si>
  <si>
    <t>$10-50K</t>
  </si>
  <si>
    <t>No, Most likely not but we do in select cases</t>
  </si>
  <si>
    <t>oliverdeancoldintro@gmail.com</t>
  </si>
  <si>
    <t>https://www.linkedin.com/in/dishen-patel-3584909a</t>
  </si>
  <si>
    <t>Dishen Patel</t>
  </si>
  <si>
    <t>B2B, B2C, Gaming, We work with people without college degrees! Let me know if you have one or not :), Social Impact, Real Estate &amp; Hospitality, Enterprise Software, Future of Work &amp; Productivity, All deep tech!, SaaS, Retail Tech, Love crazy ideas, Industry Agnostic, Generalist, Mental Health</t>
  </si>
  <si>
    <t>50k-100k</t>
  </si>
  <si>
    <t>Idea/first check, Seed</t>
  </si>
  <si>
    <t>Yes, but equally happy to co-invest alongside qualified leads, I help founders find leads.</t>
  </si>
  <si>
    <t>dishen.patel@gmail.com</t>
  </si>
  <si>
    <t>I love crazy ideas and creative founders that are trying to change the norm around! Pitch me.</t>
  </si>
  <si>
    <t>Claire Diaz-Ortiz</t>
  </si>
  <si>
    <t>Individual Angel, VC at Magma Partners</t>
  </si>
  <si>
    <t>Adtech, B2B, B2C, E-commerce, DTC, Consumer, Edtech, FemTech, Fintech, Future of Work &amp; Productivity, Marketplace, Media, SaaS</t>
  </si>
  <si>
    <t>&lt; $10,000</t>
  </si>
  <si>
    <t>claire@clairediazortiz.com</t>
  </si>
  <si>
    <t>You rock, founders!</t>
  </si>
  <si>
    <t>https://www.linkedin.com/in/nangianomics</t>
  </si>
  <si>
    <t>Deepali Nangia</t>
  </si>
  <si>
    <t>Individual, Atomico Angel</t>
  </si>
  <si>
    <t>B2B, Digital health, FemTech, Fintech, Future of Work &amp; Productivity</t>
  </si>
  <si>
    <t>$5-$50k</t>
  </si>
  <si>
    <t>deepali@cosmicandco.com</t>
  </si>
  <si>
    <t>I only fund female founders/mixed teams</t>
  </si>
  <si>
    <t>https://www.linkedin.com/in/salonibhojwani</t>
  </si>
  <si>
    <t>Saloni Bhojwani</t>
  </si>
  <si>
    <t>Individual, Founders Factory</t>
  </si>
  <si>
    <t>B2B, B2C, BioTech, MedTech &amp; Healthcare, E-commerce, DTC, Consumer, Enterprise Software, FemTech, Foodtech, Marketplace, SaaS</t>
  </si>
  <si>
    <t>$5K - $30K</t>
  </si>
  <si>
    <t>saloni.bhojwani@foundersfactory.co</t>
  </si>
  <si>
    <t>https://www.linkedin.com/in/erikdestefanis</t>
  </si>
  <si>
    <t>Erik de Stefanis</t>
  </si>
  <si>
    <t>Interlace Ventures &amp; Crescite Ventures</t>
  </si>
  <si>
    <t>AI/ML, B2B, B2C, CleanTech, E-commerce, DTC, Consumer, Enterprise Software, FemTech, Fintech, Foodtech, Future of Work &amp; Productivity, Marketplace, Real Estate &amp; Hospitality, SaaS, Transport</t>
  </si>
  <si>
    <t>$25,000 - $250,000</t>
  </si>
  <si>
    <t>Erik@cresciteventures.com</t>
  </si>
  <si>
    <t>USA &amp; Nordics (Sweden/Finland/Denmark/etc.)</t>
  </si>
  <si>
    <t>https://www.linkedin.com/in/mikelrogers</t>
  </si>
  <si>
    <t>Michael Rogers</t>
  </si>
  <si>
    <t>Interplay Ventures</t>
  </si>
  <si>
    <t>$500,000 - $1,500,000</t>
  </si>
  <si>
    <t>Mike@interplay.vc</t>
  </si>
  <si>
    <t>https://www.linkedin.com/in/batuljoffrey</t>
  </si>
  <si>
    <t>Batul Joffrey</t>
  </si>
  <si>
    <t>Kapor Capital</t>
  </si>
  <si>
    <t>Digital Health, Social impact, MedTech &amp; Healthcare, Generalist, Fintech, Enterprise Software, Edtech</t>
  </si>
  <si>
    <t>250K-500K</t>
  </si>
  <si>
    <t>Seed, Pre-seed, Series A</t>
  </si>
  <si>
    <t>batul.joffrey@kaporcapital.com</t>
  </si>
  <si>
    <t>https://www.linkedin.com/in/briehanburke</t>
  </si>
  <si>
    <t>Briehan Burke</t>
  </si>
  <si>
    <t>Keen Venture Partners</t>
  </si>
  <si>
    <t>B2B, B2C, Cybersecurity, Digital Health, E-commerce, DTC, Consumer, Enterprise Software, FemTech, Fintech, Future of Work &amp; Productivity, Legaltech, Marketplace, Mental Health, SaaS</t>
  </si>
  <si>
    <t>€3-€7m first check</t>
  </si>
  <si>
    <t>briehan@keenventurepartners.com</t>
  </si>
  <si>
    <t>Europe</t>
  </si>
  <si>
    <t>We invest in European scale-ups only! At the series a / b level (typically €1m arr)</t>
  </si>
  <si>
    <t>https://www.linkedin.com/in/danlichtenberg</t>
  </si>
  <si>
    <t>Dan LIchtenberg</t>
  </si>
  <si>
    <t>Keiki Capital</t>
  </si>
  <si>
    <t>CleanTech, Agritech, Renewable Energy, Social impact, Sustainable Materials</t>
  </si>
  <si>
    <t>$75-150k</t>
  </si>
  <si>
    <t>dan@keikicapital.com</t>
  </si>
  <si>
    <t>I respond within 48 hours to climate tech founders who complete the form on my website: https://www.keikicapital.com/intro</t>
  </si>
  <si>
    <t>https://www.linkedin.com/in/tannerhp</t>
  </si>
  <si>
    <t>Tanner Potter</t>
  </si>
  <si>
    <t>Kickstart Fund</t>
  </si>
  <si>
    <t>Consumer, Edtech, SaaS, Marketplace, Generalist</t>
  </si>
  <si>
    <t>$300k - $3M</t>
  </si>
  <si>
    <t>tanner@kickstartfund.com</t>
  </si>
  <si>
    <t>Intermountain West (e.g., Utah, Colorado, Arizona, New Mexico)</t>
  </si>
  <si>
    <t>Target investments by geo, focusing on the Intermountain West (e.g., Utah, Colorado, Arizona, New Mexico).</t>
  </si>
  <si>
    <t>https://www.linkedin.com/in/gerikirilova</t>
  </si>
  <si>
    <t>Geri Kirilova</t>
  </si>
  <si>
    <t>Laconia</t>
  </si>
  <si>
    <t>Adtech, AI/ML, B2B, Edtech, Enterprise Software, Fintech, Foodtech, Future of Work &amp; Productivity, InsurTech, Marketplace, Media, Real Estate &amp; Hospitality, SaaS, Transport</t>
  </si>
  <si>
    <t>Geri@laconia.vc</t>
  </si>
  <si>
    <t>We typically lead or co-lead seed rounds of $1M-$4M in b2b software companies revolutionizing legacy industries. Feel free to email me directly, submit a pitch through our website (http://bit.ly/laconiapitch) or sign up for an office hours meeting (http://bit.ly/laconiamentors). Can't wait to meet you!</t>
  </si>
  <si>
    <t>https://www.linkedin.com/in/rebecca-shmukler</t>
  </si>
  <si>
    <t>Becca Shmukler</t>
  </si>
  <si>
    <t>Laerdal Million Lives Fund</t>
  </si>
  <si>
    <t>BioTech, MedTech &amp; Healthcare, FemTech, Digital health</t>
  </si>
  <si>
    <t>becca@laerdalmillionlives.com</t>
  </si>
  <si>
    <t>The Laerdal Million Lives Fund is a new $100M fund that invests in digital health, medical device, and tech-enabled healthcare services companies that have direct life-saving impact. We are location-agnostic and are particularly interested in the following areas: maternal/neonatal health, frontline/emergency care, and medical education/training.</t>
  </si>
  <si>
    <t>https://www.linkedin.com/in/romanbuzko</t>
  </si>
  <si>
    <t>Roman Buzko</t>
  </si>
  <si>
    <t>Lazzy Ventures</t>
  </si>
  <si>
    <t>Blockchain &amp; Crypto, Beauty &amp; wellness, Renewable Energy, Digital Health, Fintech</t>
  </si>
  <si>
    <t>one@lazzy.ventures</t>
  </si>
  <si>
    <t>https://www.linkedin.com/in/isabel-hazan</t>
  </si>
  <si>
    <t>Isabel Hazan</t>
  </si>
  <si>
    <t>Leaders Fund</t>
  </si>
  <si>
    <t>B2B, AI/ML, Cybersecurity, Enterprise Software, SaaS, All deep tech!</t>
  </si>
  <si>
    <t>$2-$20M</t>
  </si>
  <si>
    <t>Flexible between lead</t>
  </si>
  <si>
    <t>isabel@leaders.vc</t>
  </si>
  <si>
    <t>North America, Israel</t>
  </si>
  <si>
    <t>Would love to connect with B2B SaaS founders creating category leading companies in North America + Israel. Reach out any time! Happy to connect :)</t>
  </si>
  <si>
    <t>https://www.linkedin.com/in/kim-patel-31bb4486</t>
  </si>
  <si>
    <t>Kim Patel</t>
  </si>
  <si>
    <t>Lerer Hippeau / Individual</t>
  </si>
  <si>
    <t>Adtech, AI/ML, B2B, B2C, E-commerce, DTC, Consumer, Edtech, Enterprise Software, FemTech, Fintech, Foodtech, Future of Work &amp; Productivity, Gaming, Hard Tech &amp; Manufacturing, InsurTech, Marketplace, Media, Real Estate &amp; Hospitality, SaaS, Transport</t>
  </si>
  <si>
    <t>$1K - $4M</t>
  </si>
  <si>
    <t>kim@lererhippeau.com</t>
  </si>
  <si>
    <t>Share information about your company and how much you want to raise - that is helpful!</t>
  </si>
  <si>
    <t>Let's Start Up Ventures (Angel Investor)</t>
  </si>
  <si>
    <t>B2B, Enterprise Software, SaaS, Martech, Mental Health</t>
  </si>
  <si>
    <t>$10K-$50K</t>
  </si>
  <si>
    <t>co-lead</t>
  </si>
  <si>
    <t>https://www.linkedin.com/in/alexzemlyak</t>
  </si>
  <si>
    <t>Alexander Zemlyak</t>
  </si>
  <si>
    <t>LETA Capital</t>
  </si>
  <si>
    <t>Adtech, AI/ML, All deep tech!, AR/VR, B2B, B2C, Consumer, Cybersecurity, Deep tech, Digital Health, Digital health, E-commerce, Edtech, Enterprise Software, Fintech, Foodtech, FemTech, Future of Work &amp; Productivity, Generalist, Growthtech, Industry Agnostic, InsurTech, Legal Tech, Love crazy ideas, Marketplace, Martech, Media, No code, Transport, Supply Chain, SaaS, Retail Tech, Other</t>
  </si>
  <si>
    <t>$500k up to $5M</t>
  </si>
  <si>
    <t>Seed, Series A, Series B, Series C</t>
  </si>
  <si>
    <t>Yes, co-lead, Both</t>
  </si>
  <si>
    <t>azemlyak@leta.vc</t>
  </si>
  <si>
    <t>Focus on Russian-speaking global IT founders</t>
  </si>
  <si>
    <t>https://www.linkedin.com/in/alexisalston</t>
  </si>
  <si>
    <t>Alexis Alston</t>
  </si>
  <si>
    <t>Lightship Capital</t>
  </si>
  <si>
    <t>AI/ML, B2C, Beauty, Wellness, BioTech, MedTech &amp; Healthcare, CleanTech, Digital Health, E-commerce, DTC, Consumer, FemTech, Mental Health</t>
  </si>
  <si>
    <t>alexis@lightship.capital</t>
  </si>
  <si>
    <t>Apply through our app at lightship.capital ---- I read every single one of them!</t>
  </si>
  <si>
    <t>https://www.linkedin.com/in/sarah-vickery-a0b9ba8</t>
  </si>
  <si>
    <t>Sarah Vickery</t>
  </si>
  <si>
    <t>Loeb.nyc</t>
  </si>
  <si>
    <t>B2C, Beauty, Wellness, E-commerce, DTC, Consumer, Fintech, InsurTech, Marketplace, Media, Mental Health</t>
  </si>
  <si>
    <t>Sarah@loeb.nyc</t>
  </si>
  <si>
    <t>https://www.linkedin.com/in/elisalacava</t>
  </si>
  <si>
    <t>Elisa La Cava</t>
  </si>
  <si>
    <t>Madrona Venture Group</t>
  </si>
  <si>
    <t>Agritech, AI/ML, All deep tech!, AR/VR, B2B, Consumer, Cybersecurity, Deep tech, Digital Health, Digital health, DTC, E-commerce, Enterprise Software, Fintech, BioTech, Future of Work &amp; Productivity, Gaming, Legaltech, Marketplace, Martech, No code, Mental Health, SaaS, Retail Tech, Supply Chain, Wellness, Adtech, B2C, Growthtech, Media, Real Estate &amp; Hospitality</t>
  </si>
  <si>
    <t>$1M to ~$7M</t>
  </si>
  <si>
    <t>Yes, Both</t>
  </si>
  <si>
    <t>elisa@madrona.com</t>
  </si>
  <si>
    <t>Especially interested in Pacific Northwest (PNW) and West Coast-based teams</t>
  </si>
  <si>
    <t>https://www.linkedin.com/in/nattyzola</t>
  </si>
  <si>
    <t>Natty Zola</t>
  </si>
  <si>
    <t>Matchstick Ventures</t>
  </si>
  <si>
    <t>$500K</t>
  </si>
  <si>
    <t>natty@matchstickventures.com</t>
  </si>
  <si>
    <t>Thanks and respect to all founders doing their thing! As a former founder turned investor, we get the hustle and challenge. We will look and respond to every direct connection. Can’t always guarantee a meeting but will always try to share ideas and feedback. It’s worth noting that we primarily invest in The Rockies and The North regions. Grateful for your interest.</t>
  </si>
  <si>
    <t>https://www.linkedin.com/in/jay-drain-jr</t>
  </si>
  <si>
    <t>Jay Drain Jr.</t>
  </si>
  <si>
    <t>Maven Ventures</t>
  </si>
  <si>
    <t>AI/ML, AR/VR, B2C, Beauty &amp; wellness, Consumer, Digital Health, DTC, Edtech, FemTech, Fintech, Foodtech, Marketplace, Mental Health, Gaming, Wellness</t>
  </si>
  <si>
    <t>$750k - $1M</t>
  </si>
  <si>
    <t>Yes, co-lead, but equally happy to co-invest alongside qualified leads</t>
  </si>
  <si>
    <t>jay@mavenventures.com</t>
  </si>
  <si>
    <t>https://www.linkedin.com/in/bryan-lyandvert-0751b288</t>
  </si>
  <si>
    <t>Bryan Lyandvert</t>
  </si>
  <si>
    <t>MetaProp Ventures</t>
  </si>
  <si>
    <t>Real Estate &amp; Hospitality, CleanTech</t>
  </si>
  <si>
    <t>Blyandvert@metaprop.vc</t>
  </si>
  <si>
    <t>https://www.linkedin.com/in/mariano-gonzalez-049a7242</t>
  </si>
  <si>
    <t>Mariano Gonzalez</t>
  </si>
  <si>
    <t>MGV Capital Group</t>
  </si>
  <si>
    <t>Adtech, AI/ML, Consumer, E-commerce, Enterprise Software, Fintech, Future of Work &amp; Productivity, Gaming, InsurTech, SaaS, B2B, B2C</t>
  </si>
  <si>
    <t>50 to 250k</t>
  </si>
  <si>
    <t>English and Spanish-speaking countries.</t>
  </si>
  <si>
    <t>https://www.linkedin.com/in/robert-moore-190571b</t>
  </si>
  <si>
    <t>Robert Moore</t>
  </si>
  <si>
    <t>Moore Fund</t>
  </si>
  <si>
    <t>$5 - $150K</t>
  </si>
  <si>
    <t>roberthamoore@gmail.com</t>
  </si>
  <si>
    <t>Africa focused</t>
  </si>
  <si>
    <t>https://www.linkedin.com/in/davidselverian</t>
  </si>
  <si>
    <t>David Selverian</t>
  </si>
  <si>
    <t>Moralis Capital</t>
  </si>
  <si>
    <t>AI/ML, B2B, Cybersecurity, Digital Health, Edtech, Enterprise Software, FemTech, Fintech, Foodtech, Future of Work &amp; Productivity, InsurTech, Legaltech, Marketplace, Mental Health, No Code focus, SaaS, Transport</t>
  </si>
  <si>
    <t>$25K - $100K</t>
  </si>
  <si>
    <t>David@moraliscapital.com</t>
  </si>
  <si>
    <t>I just launched this little investment vehicle two months ago, so while I’ve made 0 cold outreach investments, I’ve also made 0 investments total!</t>
  </si>
  <si>
    <t>https://www.linkedin.com/in/adamhughphillips</t>
  </si>
  <si>
    <t>Adam H. Phillips</t>
  </si>
  <si>
    <t>MOXE Venture Partners</t>
  </si>
  <si>
    <t>Consumer, Generalist, B2B, CleanTech, Social Impact</t>
  </si>
  <si>
    <t>75k</t>
  </si>
  <si>
    <t>adam.phillips@entrenuity.com</t>
  </si>
  <si>
    <t>Chicago and Midwest</t>
  </si>
  <si>
    <t>We operate an Angel network and a separate side-by-side fund focused on black/brown/women-led businesses in Chicago and the broader Midwest.  Can’t wait to connect</t>
  </si>
  <si>
    <t>https://www.linkedin.com/in/jerry-chen-a819701a</t>
  </si>
  <si>
    <t>Jerry Chen</t>
  </si>
  <si>
    <t>Mucker Capital</t>
  </si>
  <si>
    <t>Adtech, AI/ML, B2B, B2C, Digital Health, E-commerce, Fintech, SaaS, Mental Health, InsurTech, Foodtech, Marketplace</t>
  </si>
  <si>
    <t>100k ~ some MM</t>
  </si>
  <si>
    <t>Pre-seed, Series A, Seed</t>
  </si>
  <si>
    <t>jerry@mucker.com</t>
  </si>
  <si>
    <t>https://www.linkedin.com/in/manuel-antunes-772154a1</t>
  </si>
  <si>
    <t>Manuel Antunes</t>
  </si>
  <si>
    <t>Mustard Seed MAZE</t>
  </si>
  <si>
    <t>Agritech, B2B, B2C, Digital Health, CleanTech, Edtech, Enterprise Software, FemTech, Fintech, Foodtech, Future of Work &amp; Productivity, Gaming, Generalist, Love crazy ideas, Mental Health, Social Impact</t>
  </si>
  <si>
    <t>€100k-1m</t>
  </si>
  <si>
    <t>manuel@mustardseedmaze.vc</t>
  </si>
  <si>
    <t>Geo interest: Europe</t>
  </si>
  <si>
    <t>https://www.linkedin.com/in/antonio-miguel-50a5b56</t>
  </si>
  <si>
    <t>Antonio Miguel</t>
  </si>
  <si>
    <t>Mustard Seed MAZE fund</t>
  </si>
  <si>
    <t>Agritech, B2B, B2C, Digital Health, DTC, Edtech, Enterprise Software, FemTech, Fintech, Foodtech, Future of Work &amp; Productivity, Social Impact, Legal Tech, Industry Agnostic, Generalist</t>
  </si>
  <si>
    <t>100k-1m</t>
  </si>
  <si>
    <t>antonio@mustardseedmaze.vc</t>
  </si>
  <si>
    <t>We always look for a social and/or environmental impact angle in everything we invest</t>
  </si>
  <si>
    <t>https://www.linkedin.com/in/randall-zuccalmaglio</t>
  </si>
  <si>
    <t>Randall Zuccalmaglio</t>
  </si>
  <si>
    <t>Nasdaq Ventures</t>
  </si>
  <si>
    <t>AI/ML, Blockchain &amp; Crypto, Fintech, Marketplace, No code, Real Estate &amp; Hospitality, SaaS, B2B</t>
  </si>
  <si>
    <t>We lead rounds where we feel we are the best partner at the table and can add the most value to the company</t>
  </si>
  <si>
    <t>Randall.zuccalmaglio@nasdaq.com</t>
  </si>
  <si>
    <t>https://www.linkedin.com/in/avra-durack-0674097</t>
  </si>
  <si>
    <t>Avra Durack</t>
  </si>
  <si>
    <t>National Grid Partners</t>
  </si>
  <si>
    <t>AI/ML, B2B, CleanTech, Cybersecurity, Enterprise Software, Renewable Energy, Sustainable Materials, SaaS</t>
  </si>
  <si>
    <t>$1M - $10M</t>
  </si>
  <si>
    <t>avra.durack@nationalgrid.com</t>
  </si>
  <si>
    <t>https://www.linkedin.com/in/sean-simons</t>
  </si>
  <si>
    <t>Sean Simons</t>
  </si>
  <si>
    <t>Newark Venture Partners</t>
  </si>
  <si>
    <t>AI/ML, B2B, Supply Chain, Digital Health, Mental Health, Adtech, Enterprise Software, Digital health, InsurTech, Media, Marketplace</t>
  </si>
  <si>
    <t>100k - 2M</t>
  </si>
  <si>
    <t>sean@newark.vc</t>
  </si>
  <si>
    <t>https://www.linkedin.com/in/leah-fessler</t>
  </si>
  <si>
    <t>Leah Fessler</t>
  </si>
  <si>
    <t>NextView Ventures</t>
  </si>
  <si>
    <t>Adtech, Agritech, Wellness, AI/ML, B2B, B2C, Beauty, Beauty &amp; wellness, CleanTech, Consumer, DTC, Digital Health, E-commerce, Edtech, Legal Tech, Marketplace, Future of Work &amp; Productivity, Generalist, Media, Industry Agnostic</t>
  </si>
  <si>
    <t>up to $2M, no lower bound</t>
  </si>
  <si>
    <t>leah@nextviewventures.com</t>
  </si>
  <si>
    <t>Can’t wait to hear from you!</t>
  </si>
  <si>
    <t>https://www.linkedin.com/in/demiladeobayomi</t>
  </si>
  <si>
    <t>Demi Obayomi</t>
  </si>
  <si>
    <t>NextWorld Capital</t>
  </si>
  <si>
    <t>AI/ML, B2B, Enterprise Software, Fintech, Future of Work &amp; Productivity, No Code focus, SaaS</t>
  </si>
  <si>
    <t>$500K - $5M</t>
  </si>
  <si>
    <t>Yes, Flexible between lead, co-lead, or follow depending on the stage of the company</t>
  </si>
  <si>
    <t>demi@nextworldcap.com</t>
  </si>
  <si>
    <t>https://www.linkedin.com/in/sarahnoeckel/en</t>
  </si>
  <si>
    <t>Sarah Noeckel</t>
  </si>
  <si>
    <t>Northzone</t>
  </si>
  <si>
    <t>B2B, E-commerce, DTC, Consumer, Enterprise Software, Fintech, Future of Work &amp; Productivity, Gaming, SaaS</t>
  </si>
  <si>
    <t>$500K - $15M</t>
  </si>
  <si>
    <t>Sarah@northzone.com</t>
  </si>
  <si>
    <t>https://www.linkedin.com/in/mattjessenhoward</t>
  </si>
  <si>
    <t>Matt Jessen-Howard</t>
  </si>
  <si>
    <t>Noveus Capital</t>
  </si>
  <si>
    <t>Adtech, Aerospace, Agritech, AI/ML, B2B, B2C, BioTech, MedTech &amp; Healthcare, CleanTech, Edtech, Enterprise Software, FemTech, Fintech, Foodtech, Future of Work &amp; Productivity, Gaming, InsurTech, Marketplace, Real Estate &amp; Hospitality, SaaS, Transport</t>
  </si>
  <si>
    <t>Please send a deck when you reach out</t>
  </si>
  <si>
    <t>https://www.linkedin.com/in/sami-pal-a2464877</t>
  </si>
  <si>
    <t>Sami Pal</t>
  </si>
  <si>
    <t>Nyca Partners</t>
  </si>
  <si>
    <t>$500k-10M</t>
  </si>
  <si>
    <t>Seed, Series A, Taking it to IPO! 🎉</t>
  </si>
  <si>
    <t>spal@nyca.com</t>
  </si>
  <si>
    <t>https://www.linkedin.com/in/earensberg</t>
  </si>
  <si>
    <t>Austin Arensberg</t>
  </si>
  <si>
    <t>Okta Ventures</t>
  </si>
  <si>
    <t>B2B, Cybersecurity, Enterprise Software, SaaS</t>
  </si>
  <si>
    <t>$200,000 - $1,000,000</t>
  </si>
  <si>
    <t>austin.arensberg@okta.com</t>
  </si>
  <si>
    <t>We invest in privacy, security, and identity. Check out Okta Ventures website for more information: www.okta.com/okta-ventures</t>
  </si>
  <si>
    <t>https://www.linkedin.com/in/david-bromberg-11960b9a</t>
  </si>
  <si>
    <t>David Bromberg</t>
  </si>
  <si>
    <t>Open Water Accelerator</t>
  </si>
  <si>
    <t>B2B, B2C, Fintech, Marketplace, SaaS</t>
  </si>
  <si>
    <t>No, Accelerator</t>
  </si>
  <si>
    <t>David@openwatervc.com</t>
  </si>
  <si>
    <t>Would love to help review your Open Water Accelerator applications before you apply. Send me an email anytime.</t>
  </si>
  <si>
    <t>Rak Garg</t>
  </si>
  <si>
    <t>OpenView</t>
  </si>
  <si>
    <t>AI/ML, B2B, Cybersecurity, Enterprise Software, Supply Chain, Legaltech, No code, SaaS, Future of Work &amp; Productivity</t>
  </si>
  <si>
    <t>up to $30M</t>
  </si>
  <si>
    <t>rak@ov.vc</t>
  </si>
  <si>
    <t>Although OV is an institutional fund, I'm also an individual angel investor and ex-Atlassian PM. Pls don't hesitate to reach out if you just want to jam on product stuff!</t>
  </si>
  <si>
    <t>https://www.linkedin.com/in/ana-maria-yanakieva</t>
  </si>
  <si>
    <t>Ana-Maria Yanakieva</t>
  </si>
  <si>
    <t>Outlier Ventures</t>
  </si>
  <si>
    <t>AI/ML, B2B, B2C, Blockchain &amp; Crypto, Enterprise Software, Fintech, Gaming, InsurTech, Marketplace, SaaS</t>
  </si>
  <si>
    <t>£50,000</t>
  </si>
  <si>
    <t>ana@outlierventures.io</t>
  </si>
  <si>
    <t>ana@ana.vc
Vertical agnostic so long there is a decentralised tech component. Pre-seed/first check investment via an accelerator program.</t>
  </si>
  <si>
    <t>https://www.linkedin.com/in/kookaic</t>
  </si>
  <si>
    <t>Kookai Chaimahawong</t>
  </si>
  <si>
    <t>Agritech, B2B, B2C, BioTech, MedTech &amp; Healthcare, CleanTech, Foodtech, Hard Tech &amp; Manufacturing, Materials</t>
  </si>
  <si>
    <t>$3M - $5M</t>
  </si>
  <si>
    <t>kookai@pangaeaventures.com</t>
  </si>
  <si>
    <t>https://www.linkedin.com/in/mayakass</t>
  </si>
  <si>
    <t>Maya Kass</t>
  </si>
  <si>
    <t>PEMBROKE.</t>
  </si>
  <si>
    <t>Beauty, Wellness, CleanTech, Digital Health, Mental Health, SaaS</t>
  </si>
  <si>
    <t>$10K - $250K</t>
  </si>
  <si>
    <t>mayaperik@gmail.com</t>
  </si>
  <si>
    <t>https://www.linkedin.com/in/kevinparakkattu</t>
  </si>
  <si>
    <t>Kevin Parakkattu</t>
  </si>
  <si>
    <t>Adtech, AI/ML, B2B, B2C, Beauty, Wellness, E-commerce, DTC, Consumer, FemTech, Future of Work &amp; Productivity, Marketplace, Media, Real Estate &amp; Hospitality, SaaS</t>
  </si>
  <si>
    <t>$50K - $2M</t>
  </si>
  <si>
    <t>Kp@pnptc.com</t>
  </si>
  <si>
    <t>https://www.linkedin.com/in/hannah-konitshek</t>
  </si>
  <si>
    <t>Hannah Konitshek</t>
  </si>
  <si>
    <t>Polymath Capital Partners</t>
  </si>
  <si>
    <t>B2B, B2C, Cybersecurity, Digital Health, Enterprise Software, Fintech, Future of Work &amp; Productivity, Generalist, Legal Tech, Legaltech, InsurTech, No code, Real Estate &amp; Hospitality, SaaS, Transport</t>
  </si>
  <si>
    <t>$5k - $100k</t>
  </si>
  <si>
    <t>hannah@polymathcp.com</t>
  </si>
  <si>
    <t>https://www.linkedin.com/in/lalacos</t>
  </si>
  <si>
    <t>Myrto Lalacos</t>
  </si>
  <si>
    <t>Praetura Ventures</t>
  </si>
  <si>
    <t>We work with people without college degrees! Let me know if you have one or not :), Adtech, Aerospace, AI/ML, Agritech, All deep tech!, AR/VR, B2B, BioTech, CleanTech, Cybersecurity, Deep tech, Digital Health, Edtech, FemTech, Fintech, Foodtech, Future of Work &amp; Productivity, Enterprise Software, Generalist, Industry Agnostic, Media, SaaS, Social impact, Supply Chain</t>
  </si>
  <si>
    <t>£750,000 - £2,000,000</t>
  </si>
  <si>
    <t>myrto.lalacos@praetura.co.uk</t>
  </si>
  <si>
    <t>UK</t>
  </si>
  <si>
    <t>Only invest in comies in the UK with are EIS-elligible</t>
  </si>
  <si>
    <t>https://www.linkedin.com/in/mileslasater</t>
  </si>
  <si>
    <t>Miles Lasater</t>
  </si>
  <si>
    <t>Purpose Built Ventures</t>
  </si>
  <si>
    <t>AI/ML, B2B, B2C, Cybersecurity, Digital Health, Edtech, Enterprise Software, FemTech, Fintech, Future of Work &amp; Productivity, InsurTech, Legal Tech, Marketplace, Mental Health, Real Estate &amp; Hospitality, SaaS, Social Impact</t>
  </si>
  <si>
    <t>$25,000 - 250,000</t>
  </si>
  <si>
    <t>hello@purposebuilt.vc</t>
  </si>
  <si>
    <t>Our focus and portfolio: https://purposebuilt.vc/#work</t>
  </si>
  <si>
    <t>https://www.linkedin.com/in/parasvil</t>
  </si>
  <si>
    <t>Parasvil Patel</t>
  </si>
  <si>
    <t>Radical Ventures</t>
  </si>
  <si>
    <t>AI/ML, SaaS, Enterprise Software, Digital Health, Agritech, Industry Agnostic, B2B, Deep tech, Edtech, Fintech, InsurTech, Legal Tech, Generalist, Hard Tech &amp; Manufacturing, Supply Chain, Transport</t>
  </si>
  <si>
    <t>parasvil@radical.vc</t>
  </si>
  <si>
    <t>US, Canada</t>
  </si>
  <si>
    <t>Focused on startups in US/Canada developing AI technologies or applying AI to solve real problems</t>
  </si>
  <si>
    <t>https://www.linkedin.com/in/mckeever</t>
  </si>
  <si>
    <t>Mac Conwell</t>
  </si>
  <si>
    <t>RareBreed VC</t>
  </si>
  <si>
    <t>Adtech, Aerospace, Agritech, AI/ML, B2B, B2C, Blockchain &amp; Crypto, CleanTech, Cybersecurity, E-commerce, DTC, Consumer, Edtech, Enterprise Software, FemTech, Fintech, Foodtech, Future of Work &amp; Productivity, Gaming, Hard Tech &amp; Manufacturing, InsurTech, Marketplace, Media, Real Estate &amp; Hospitality, SaaS, Transport</t>
  </si>
  <si>
    <t>$250K</t>
  </si>
  <si>
    <t>mac@rarebreed.vc</t>
  </si>
  <si>
    <t>I love customer acquisition strategies</t>
  </si>
  <si>
    <t>https://www.linkedin.com/in/sapna-shah-093495a</t>
  </si>
  <si>
    <t>Sapna Shah</t>
  </si>
  <si>
    <t>Red Giraffe Advisors (angel)</t>
  </si>
  <si>
    <t>B2C, Beauty &amp; wellness, Consumer, DTC, E-commerce, Marketplace, Retail Tech, Wellness, FemTech</t>
  </si>
  <si>
    <t>sapna@redgiraffeadvisors.com</t>
  </si>
  <si>
    <t>Investment preference given to female and underrepresented founders. US-based companies only.</t>
  </si>
  <si>
    <t>https://www.linkedin.com/in/george-jian-3a11316a</t>
  </si>
  <si>
    <t>George Jian</t>
  </si>
  <si>
    <t>Riverwood Capital</t>
  </si>
  <si>
    <t>AI/ML, B2B, B2C, Cybersecurity, E-commerce, DTC, Consumer, Edtech, Enterprise Software, Fintech, Future of Work &amp; Productivity, Growthtech, Legaltech, Marketplace, No Code focus, Real Estate &amp; Hospitality, SaaS, Social Impact, Transport</t>
  </si>
  <si>
    <t>$25M - $125M</t>
  </si>
  <si>
    <t>Series B, Series C, Taking it to IPO! 🎉</t>
  </si>
  <si>
    <t>George@rwcm.com</t>
  </si>
  <si>
    <t>Please reach out! We’d love to connect.</t>
  </si>
  <si>
    <t>https://www.linkedin.com/in/oliver-strong-04b84877</t>
  </si>
  <si>
    <t>Oli Strong</t>
  </si>
  <si>
    <t>Rooks Nest Ventures</t>
  </si>
  <si>
    <t>AI/ML, E-commerce, DTC, Consumer, Future of Work &amp; Productivity, Gaming, Media, SaaS, Social Impact</t>
  </si>
  <si>
    <t>$300K - $1M</t>
  </si>
  <si>
    <t>oli@rooksnestventures.com</t>
  </si>
  <si>
    <t>We're a specialist media tech investor, operating globally. Drop me a line to chat about your raise, review a deck or just have a coffee!</t>
  </si>
  <si>
    <t>https://www.linkedin.com/in/lauren-nurse-73520266</t>
  </si>
  <si>
    <t>Nikita Singareddy</t>
  </si>
  <si>
    <t>RRE Ventures</t>
  </si>
  <si>
    <t>B2B, B2C, BioTech, MedTech &amp; Healthcare, Digital Health, E-commerce, DTC, Consumer, Enterprise Software, Fintech, InsurTech, SaaS</t>
  </si>
  <si>
    <t>$250K - $8M</t>
  </si>
  <si>
    <t>nikita@rre.com</t>
  </si>
  <si>
    <t>https://www.linkedin.com/in/danieleidell</t>
  </si>
  <si>
    <t>Dan Eidell</t>
  </si>
  <si>
    <t>SaaS Ventures</t>
  </si>
  <si>
    <t>$200-$300K</t>
  </si>
  <si>
    <t>dan.eidell@saasventurecapital.com</t>
  </si>
  <si>
    <t>https://www.linkedin.com/in/ned-berman-a8561b22</t>
  </si>
  <si>
    <t>Ned Berman</t>
  </si>
  <si>
    <t>Samsung Catalyst Fund</t>
  </si>
  <si>
    <t>$1M - $5M usually</t>
  </si>
  <si>
    <t>Ned.berman@samsung.com</t>
  </si>
  <si>
    <t>https://www.linkedin.com/in/jonathan-ellis-68b68b2a</t>
  </si>
  <si>
    <t>Jonathan Ellis</t>
  </si>
  <si>
    <t>Sandalphon Capital</t>
  </si>
  <si>
    <t>Agritech, AI/ML, B2B, B2C, Beauty &amp; wellness, Consumer, Digital Health, DTC, E-commerce, Edtech, Enterprise Software, Fintech, Foodtech, Future of Work &amp; Productivity, InsurTech, Legal Tech, Marketplace, Mental Health, Real Estate &amp; Hospitality, SaaS, Supply Chain, Transport</t>
  </si>
  <si>
    <t>$100-500k</t>
  </si>
  <si>
    <t>dealteam@sandalphoncapital.com</t>
  </si>
  <si>
    <t>Primarily focused on Midwest USA, but underserved markets in US/Canada only</t>
  </si>
  <si>
    <t>https://www.linkedin.com/in/tarek-abbas-1799811b4</t>
  </si>
  <si>
    <t>Tarik Abbas</t>
  </si>
  <si>
    <t>Agritech, B2B, B2C, BioTech, MedTech &amp; Healthcare, CleanTech, E-commerce, DTC, Consumer, Fintech, Future of Work &amp; Productivity, Gaming, Marketplace, Real Estate &amp; Hospitality, Transport</t>
  </si>
  <si>
    <t>https://www.linkedin.com/in/maryewska</t>
  </si>
  <si>
    <t>Joanna Maryewska</t>
  </si>
  <si>
    <t>SAP.iO Fund</t>
  </si>
  <si>
    <t>B2B, Enterprise Software, SaaS</t>
  </si>
  <si>
    <t>$0-250K</t>
  </si>
  <si>
    <t>sap.io_fund@sap.com</t>
  </si>
  <si>
    <t>invests in breakthrough, pathfinding early-stage (Seed to Series A) enterprise software start-ups who are first to capitalize on emerging trends with potential to unlock significant value for SAP and its customers</t>
  </si>
  <si>
    <t>https://www.linkedin.com/in/cherylcampos</t>
  </si>
  <si>
    <t>Cheryl Campos</t>
  </si>
  <si>
    <t>Scout and Investment Partner at the Community Fund</t>
  </si>
  <si>
    <t>FemTech, Beauty &amp; wellness, Digital Health, Digital health, DTC, MedTech &amp; Healthcare, Mental Health, Wellness</t>
  </si>
  <si>
    <t>$25-$50k</t>
  </si>
  <si>
    <t>cheryl@cherylcampos.com</t>
  </si>
  <si>
    <t>https://www.linkedin.com/in/grant-allen</t>
  </si>
  <si>
    <t>Grant Allen</t>
  </si>
  <si>
    <t>SE Ventures</t>
  </si>
  <si>
    <t>AI/ML, CleanTech, Enterprise Software, Future of Work &amp; Productivity, Hard Tech &amp; Manufacturing, Renewable Energy, Sustainable Materials</t>
  </si>
  <si>
    <t>$500K - $20M</t>
  </si>
  <si>
    <t>grant.allen@se.com</t>
  </si>
  <si>
    <t>$565M VC fund in Menlo Park, CA founded in close partnership with Schneider Electric, a Fortune Global 500 company based in France</t>
  </si>
  <si>
    <t>https://www.linkedin.com/in/bradjenkins</t>
  </si>
  <si>
    <t>Brad Jenkins</t>
  </si>
  <si>
    <t>Seed Round Capital</t>
  </si>
  <si>
    <t>B2B, Cybersecurity, E-commerce, DTC, Consumer, Enterprise Software, Fintech, Marketplace, SaaS, Legal Tech</t>
  </si>
  <si>
    <t>We make investments into pre-seed stage startups that have found initial traction and are generating revenue of at least $3k per month.</t>
  </si>
  <si>
    <t>https://www.linkedin.com/in/kenn-so-38084015</t>
  </si>
  <si>
    <t>Kenn So</t>
  </si>
  <si>
    <t>Shasta Ventures</t>
  </si>
  <si>
    <t>AI/ML, B2B, Enterprise Software, Fintech, Growthtech, SaaS</t>
  </si>
  <si>
    <t>$250,000 - $10,000,000</t>
  </si>
  <si>
    <t>Kenn@shastaventures.com</t>
  </si>
  <si>
    <t>https://www.linkedin.com/in/sri-muppidi</t>
  </si>
  <si>
    <t>Sri Muppidi</t>
  </si>
  <si>
    <t>Sierra Ventures</t>
  </si>
  <si>
    <t>AI/ML, B2B, Cybersecurity, Digital Health, Enterprise Software, Future of Work &amp; Productivity, Hard Tech &amp; Manufacturing, No Code focus, SaaS</t>
  </si>
  <si>
    <t>500K - 10M</t>
  </si>
  <si>
    <t>sri@sierraventures.com</t>
  </si>
  <si>
    <t>https://www.linkedin.com/in/kofiampadu</t>
  </si>
  <si>
    <t>Kofi Ampadu</t>
  </si>
  <si>
    <t>SKU'D Ventures</t>
  </si>
  <si>
    <t>E-commerce, DTC, Beauty &amp; wellness, Beauty, Retail Tech</t>
  </si>
  <si>
    <t>$25k - $100K</t>
  </si>
  <si>
    <t>Main focus is CPG startups</t>
  </si>
  <si>
    <t>https://www.linkedin.com/in/paulakayerichards</t>
  </si>
  <si>
    <t>Paula-Kaye Richards</t>
  </si>
  <si>
    <t>Space Angels</t>
  </si>
  <si>
    <t>Adtech, Aerospace, Agritech, AI/ML, Cybersecurity, Growthtech</t>
  </si>
  <si>
    <t>$250,000 to $1.5 million</t>
  </si>
  <si>
    <t>Info@spaceangels.com</t>
  </si>
  <si>
    <t>Share any materials that will help founders raise (esp cold emails that got your attention),Join the @FounderAlly community on Twitter</t>
  </si>
  <si>
    <t>https://www.linkedin.com/in/nkothap</t>
  </si>
  <si>
    <t>Namratha Kothapalli</t>
  </si>
  <si>
    <t>Speedinvest</t>
  </si>
  <si>
    <t>Deep tech, B2B, AI/ML, Fintech, Cybersecurity, Marketplace</t>
  </si>
  <si>
    <t>Unto 1.5M EUR</t>
  </si>
  <si>
    <t>Yes, We lead rounds where we feel we are the best partner at the table and can add the most value to the company, but equally happy to co-invest alongside qualified leads</t>
  </si>
  <si>
    <t>namratha@speedinvest.com</t>
  </si>
  <si>
    <t>Please reach out. We'd love to connect!</t>
  </si>
  <si>
    <t>Spero Ventures</t>
  </si>
  <si>
    <t>AI/ML, B2B, B2C, Beauty, Wellness, E-commerce, DTC, Consumer, Edtech, Enterprise Software, Future of Work &amp; Productivity, Marketplace, Mental Health, No Code focus, SaaS</t>
  </si>
  <si>
    <t>$2 - 3M</t>
  </si>
  <si>
    <t>Shripriya@spero.vc</t>
  </si>
  <si>
    <t>We invest in mission driven founders building companies that help make life worth living, with a specific focus on wellbeing, work and purpose, and human connection.</t>
  </si>
  <si>
    <t>https://www.linkedin.com/in/alex-efron</t>
  </si>
  <si>
    <t>Alex Efron</t>
  </si>
  <si>
    <t>Spring Mountain Capital</t>
  </si>
  <si>
    <t>B2B, Digital Health, Enterprise Software, Future of Work &amp; Productivity, InsurTech, Legal Tech, Mental Health, SaaS, Supply Chain</t>
  </si>
  <si>
    <t>$3M - $6M</t>
  </si>
  <si>
    <t>aefron@smcinvest.com</t>
  </si>
  <si>
    <t>I'm particularly passionate about digital health/healthtech!  More info on target investment criteria: smcgrowthcapital.com/</t>
  </si>
  <si>
    <t>https://www.linkedin.com/in/mike-bynum-82a0a739</t>
  </si>
  <si>
    <t>Mike Bynum</t>
  </si>
  <si>
    <t>Stadia Ventures</t>
  </si>
  <si>
    <t>AI/ML, AR/VR, Gaming, SaaS, Fintech, Marketplace</t>
  </si>
  <si>
    <t>100K</t>
  </si>
  <si>
    <t>mbynum@stadiaventures.com</t>
  </si>
  <si>
    <t>Our investment verticals are as follows: AR/VR, AI/ML, Human Performance, Venue Tech, Esports, Gaming and Outdoor Tech.</t>
  </si>
  <si>
    <t>https://www.linkedin.com/in/haley-kwait-zollo-69a22950</t>
  </si>
  <si>
    <t>Haley Zollo</t>
  </si>
  <si>
    <t>Starting Line</t>
  </si>
  <si>
    <t>B2C, E-commerce, DTC, Consumer, FemTech, Marketplace, Media, Mental Health, Social Impact</t>
  </si>
  <si>
    <t>$750K - $1M</t>
  </si>
  <si>
    <t>haley@startingline.vc</t>
  </si>
  <si>
    <t>We invest in tech that creates and expands markets and democratizes access for the everyday consumer!</t>
  </si>
  <si>
    <t>https://www.linkedin.com/in/sofia-arthurs-schoppe</t>
  </si>
  <si>
    <t>Sofia Arthurs-Schoppe</t>
  </si>
  <si>
    <t>Stray Dog Capital</t>
  </si>
  <si>
    <t>BioTech, Foodtech, Materials, Sustainable Materials</t>
  </si>
  <si>
    <t>$300k-$1MM</t>
  </si>
  <si>
    <t>but equally happy to co-invest alongside qualified leads</t>
  </si>
  <si>
    <t>sofia@straydogcapital.com</t>
  </si>
  <si>
    <t>Investing in plant-based companies working to reinvent the food system to be more equitable, sustainable, and accessible. More info on our website: https://straydogcapital.com/</t>
  </si>
  <si>
    <t>https://www.linkedin.com/in/laxmi-oli-887b663</t>
  </si>
  <si>
    <t>Supernode Global</t>
  </si>
  <si>
    <t>AR/VR, Adtech, AI/ML, B2B, B2C, Gaming, Media, SaaS</t>
  </si>
  <si>
    <t>300k-1m</t>
  </si>
  <si>
    <t>oli@supernodeglobal.com</t>
  </si>
  <si>
    <t>Adtech, AI/ML, AR/VR, B2B, B2C, Consumer, Digital Health, E-commerce, Edtech, Future of Work &amp; Productivity, Gaming, Marketplace, Media, SaaS</t>
  </si>
  <si>
    <t>$300k-$1m</t>
  </si>
  <si>
    <t>Global</t>
  </si>
  <si>
    <t>https://www.linkedin.com/in/claire-councill-98b29789</t>
  </si>
  <si>
    <t>Claire Councill</t>
  </si>
  <si>
    <t>Suro Capital</t>
  </si>
  <si>
    <t>Adtech, Agritech, AI/ML, B2B, B2C, Blockchain &amp; Crypto, Cybersecurity, Digital Health, E-commerce, DTC, Consumer, Edtech, Enterprise Software, Fintech, Foodtech, Future of Work &amp; Productivity, Growthtech, InsurTech, Legaltech, Marketplace, Media, Mental Health, No Code focus, Real Estate &amp; Hospitality, SaaS, Transport</t>
  </si>
  <si>
    <t>$5 - $15M</t>
  </si>
  <si>
    <t>claire@surocap.com</t>
  </si>
  <si>
    <t>Please feel free to reach out! We make equity and debt investments across all stages of VC.</t>
  </si>
  <si>
    <t>Offer office hours or an AMA session for founders to connect,Share any materials that will help founders raise (esp cold emails that got your attention),Interest in joining the podcast mini series on this</t>
  </si>
  <si>
    <t>https://www.linkedin.com/in/markmason</t>
  </si>
  <si>
    <t>Mark Mason</t>
  </si>
  <si>
    <t>SWaN &amp; Legend Venture Partners</t>
  </si>
  <si>
    <t>B2C, E-commerce, DTC, Consumer, Gaming, Marketplace, Media, Retail Tech</t>
  </si>
  <si>
    <t>$4M-10M</t>
  </si>
  <si>
    <t>mmason@swanandlegend.com</t>
  </si>
  <si>
    <t>https://www.linkedin.com/in/sumeethshah</t>
  </si>
  <si>
    <t>Sumeet Shah</t>
  </si>
  <si>
    <t>Swiftarc Ventures</t>
  </si>
  <si>
    <t>B2C, Beauty, Wellness, E-commerce, DTC, Consumer, Foodtech</t>
  </si>
  <si>
    <t>$100K - $1MM (Venture Labs/pre-seed), $500k - $1MM (Ventures)</t>
  </si>
  <si>
    <t>Yes, Will also explore participatory if necessary</t>
  </si>
  <si>
    <t>sumeet@swiftarcventures.com</t>
  </si>
  <si>
    <t>https://www.linkedin.com/in/sumeet-shah-a0048b18</t>
  </si>
  <si>
    <t>B2C, Beauty, Beauty &amp; wellness, Consumer, Digital Health, Digital health, DTC, E-commerce, FemTech, Social Impact</t>
  </si>
  <si>
    <t>$50k - $500k</t>
  </si>
  <si>
    <t>Flexible between lead, Will also explore participatory if necessary</t>
  </si>
  <si>
    <t>Sumeet@swiftarcventures.com</t>
  </si>
  <si>
    <t>https://www.linkedin.com/in/ceciliamanduca</t>
  </si>
  <si>
    <t>Cecilia Manduca</t>
  </si>
  <si>
    <t>Talis Capital</t>
  </si>
  <si>
    <t>Adtech, Agritech, AI/ML, B2B, B2C, CleanTech, Cybersecurity, E-commerce, DTC, Consumer, Edtech, FemTech, Fintech, Foodtech, Future of Work &amp; Productivity, Gaming, InsurTech, SaaS</t>
  </si>
  <si>
    <t>$1M - $10m</t>
  </si>
  <si>
    <t>cecilia@taliscapital.com</t>
  </si>
  <si>
    <t>https://www.linkedin.com/in/beatricealiprandi</t>
  </si>
  <si>
    <t>Beatrice Aliprandi</t>
  </si>
  <si>
    <t>Agritech, AI/ML, B2B, B2C, CleanTech, E-commerce, DTC, Consumer, Enterprise Software, FemTech, Foodtech, Hard Tech &amp; Manufacturing, Marketplace, Real Estate &amp; Hospitality, SaaS</t>
  </si>
  <si>
    <t>beatrice@taliscapital.com</t>
  </si>
  <si>
    <t>https://www.linkedin.com/in/ashokkamal</t>
  </si>
  <si>
    <t>Ashok Kamal</t>
  </si>
  <si>
    <t>Tech Coast Angels</t>
  </si>
  <si>
    <t>Social impact, AI/ML, Adtech, All deep tech!, B2B, B2C, BioTech, CleanTech, Cybersecurity, Digital Health, E-commerce, Edtech, Enterprise Software, Fintech, Future of Work &amp; Productivity, Foodtech, Martech, Materials, MedTech &amp; Healthcare, Mental Health, SaaS</t>
  </si>
  <si>
    <t>ashok@techcoastangels.com</t>
  </si>
  <si>
    <t>US (SoCal)</t>
  </si>
  <si>
    <t>Focus on SoCal but open to everywhere in the US. Thanks!</t>
  </si>
  <si>
    <t>https://www.linkedin.com/in/bruce-shaw-1a6bb555</t>
  </si>
  <si>
    <t>Bruce Shaw</t>
  </si>
  <si>
    <t>The Food Loft</t>
  </si>
  <si>
    <t>Foodtech</t>
  </si>
  <si>
    <t>$25K - $150K</t>
  </si>
  <si>
    <t>Bruce@thefoodloft.com</t>
  </si>
  <si>
    <t>https://www.linkedin.com/in/asalomone</t>
  </si>
  <si>
    <t>Adam Salomone</t>
  </si>
  <si>
    <t>$25 - $150K</t>
  </si>
  <si>
    <t>adam@thefoodloft.com</t>
  </si>
  <si>
    <t>https://www.linkedin.com/in/mnananian</t>
  </si>
  <si>
    <t>Megan Ananian</t>
  </si>
  <si>
    <t>The Helm</t>
  </si>
  <si>
    <t>Wellness, Sustainable Materials, AI/ML, Agritech, B2B, B2C, CleanTech, Digital Health, DTC, Consumer, Digital health, E-commerce, Edtech, FemTech, Fintech, Foodtech, Future of Work &amp; Productivity, Generalist, Industry Agnostic, Social Impact</t>
  </si>
  <si>
    <t>250-500</t>
  </si>
  <si>
    <t>megan@thehelm.co</t>
  </si>
  <si>
    <t>We invest exclusively in female founders</t>
  </si>
  <si>
    <t>https://www.linkedin.com/in/emily-hanks-467a4019</t>
  </si>
  <si>
    <t>Emily Hanks</t>
  </si>
  <si>
    <t>The House Fund</t>
  </si>
  <si>
    <t>AI/ML, B2B, B2C, Blockchain &amp; Crypto, Cybersecurity, Enterprise Software, FemTech, Fintech, Foodtech, Future of Work &amp; Productivity, Gaming, Hard Tech &amp; Manufacturing, SaaS</t>
  </si>
  <si>
    <t>$50K - $1M</t>
  </si>
  <si>
    <t>emily@thehouse.fund</t>
  </si>
  <si>
    <t>We invest in companies with at least one UC Berkeley-affiliated founder (current student, alumni, or faculty).</t>
  </si>
  <si>
    <t>https://www.linkedin.com/in/nschorr</t>
  </si>
  <si>
    <t>Nate Schorr</t>
  </si>
  <si>
    <t>The LegalTech Fund</t>
  </si>
  <si>
    <t>Legal Tech, AI/ML, B2B, Blockchain &amp; Crypto, Cybersecurity, InsurTech, SaaS</t>
  </si>
  <si>
    <t>250000-1000000</t>
  </si>
  <si>
    <t>nate@legaltech.com</t>
  </si>
  <si>
    <t>https://www.linkedin.com/in/constancebowen</t>
  </si>
  <si>
    <t>Connie Bowen</t>
  </si>
  <si>
    <t>The Yield Lab Europe</t>
  </si>
  <si>
    <t>Agritech, CleanTech, Foodtech</t>
  </si>
  <si>
    <t>EUR 100K - EUR 1M</t>
  </si>
  <si>
    <t>connie@theyieldlab.com</t>
  </si>
  <si>
    <t>EU, UK</t>
  </si>
  <si>
    <t>I'm only representative of The Yield Lab Europe, so we're limited in scope to companies in the EU (and UK.) I'm always happy to make introductions to our sister funds in the US, Argentina (LatAm), and Singapore (AsiaPac), though they're exclusively seed stage at this point in time. The best way
Visit www.theyieldlab.com for most up-to-date info.</t>
  </si>
  <si>
    <t>https://www.linkedin.com/in/harazxwang</t>
  </si>
  <si>
    <t>Hara Wang</t>
  </si>
  <si>
    <t>Third Derivative</t>
  </si>
  <si>
    <t>CleanTech, Hard Tech &amp; Manufacturing, Renewable Energy, Sustainable Materials, Social Impact, Transport</t>
  </si>
  <si>
    <t>hwang@third-derivative.org</t>
  </si>
  <si>
    <t>We are an accelerator program that also provides access to global corporations, leading climate tech VCs, and a 250-people nonprofit think tank that focuses on accelerating market-based solutions for the clean energy economy.</t>
  </si>
  <si>
    <t>https://www.linkedin.com/in/jakewayne</t>
  </si>
  <si>
    <t>Jake Wayne</t>
  </si>
  <si>
    <t>Torch Capital</t>
  </si>
  <si>
    <t>B2C, Beauty, Wellness, Digital Health, E-commerce, DTC, Consumer, Edtech, FemTech, Fintech, Gaming, InsurTech, Marketplace, Media, Mental Health, No Code focus, SaaS</t>
  </si>
  <si>
    <t>Jake@torchcapital.vc</t>
  </si>
  <si>
    <t>https://www.linkedin.com/in/julia-bernstein</t>
  </si>
  <si>
    <t>Julia Bernstein</t>
  </si>
  <si>
    <t>Tournon Ventures (family angel fund)</t>
  </si>
  <si>
    <t>Agritech, B2B, B2C, BioTech, MedTech &amp; Healthcare, CleanTech, E-commerce, DTC, Consumer, Enterprise Software, FemTech, Fintech, Future of Work &amp; Productivity, InsurTech, Renewable Energy</t>
  </si>
  <si>
    <t>$10K - $50K</t>
  </si>
  <si>
    <t>hello@tournonventures.com</t>
  </si>
  <si>
    <t>Please provide info here: https://www.tournonventures.com/work-with-us</t>
  </si>
  <si>
    <t>https://www.linkedin.com/in/stephen-chou-5913ba18</t>
  </si>
  <si>
    <t>Stephen Chou</t>
  </si>
  <si>
    <t>Translink Capital</t>
  </si>
  <si>
    <t>AR/VR, B2C, Consumer, Gaming, Wellness</t>
  </si>
  <si>
    <t>$1M-$6M</t>
  </si>
  <si>
    <t>Yes, co-lead, or follow depending on the stage of the company</t>
  </si>
  <si>
    <t>schou@translinkcapital.com</t>
  </si>
  <si>
    <t>https://www.linkedin.com/in/nityarajendran</t>
  </si>
  <si>
    <t>Nitya Rajendran</t>
  </si>
  <si>
    <t>Tribeca Venture Partners</t>
  </si>
  <si>
    <t>Adtech, AI/ML, B2B, B2C, Cybersecurity, E-commerce, DTC, Consumer, Edtech, Enterprise Software, FemTech, Fintech, Future of Work &amp; Productivity, InsurTech, Marketplace, SaaS</t>
  </si>
  <si>
    <t>$1M - $6M</t>
  </si>
  <si>
    <t>nitya@tribecavp.com</t>
  </si>
  <si>
    <t>https://www.linkedin.com/in/richard-deulofeut-manzur-11b35834</t>
  </si>
  <si>
    <t>Richard Deulofeut</t>
  </si>
  <si>
    <t>Trust Ventures</t>
  </si>
  <si>
    <t>Aerospace, Agritech, BioTech, MedTech &amp; Healthcare, Blockchain &amp; Crypto, CleanTech, Digital Health, Edtech, Fintech, Foodtech, Hard Tech &amp; Manufacturing, InsurTech, Legaltech, Marketplace, Real Estate &amp; Hospitality, Renewable Energy, Sustainable Materials, Social Impact</t>
  </si>
  <si>
    <t>$250,000 - $4,000,000</t>
  </si>
  <si>
    <t>richard@trustventures.com</t>
  </si>
  <si>
    <t>We are looking for companies who need regulatory and policy help, which we provide as our strategic value.</t>
  </si>
  <si>
    <t>https://www.linkedin.com/in/jed-f-lenzner-525a1431</t>
  </si>
  <si>
    <t>Jed Lenzner</t>
  </si>
  <si>
    <t>Tusk Venture Partners</t>
  </si>
  <si>
    <t>$500K - $7M</t>
  </si>
  <si>
    <t>jed@tusk.vc</t>
  </si>
  <si>
    <t>https://www.linkedin.com/in/atinbatra</t>
  </si>
  <si>
    <t>Atin Batra</t>
  </si>
  <si>
    <t>Twenty Seven Ventures</t>
  </si>
  <si>
    <t>AI/ML, B2B, Edtech, Future of Work &amp; Productivity, SaaS</t>
  </si>
  <si>
    <t>$50K - $200K</t>
  </si>
  <si>
    <t>atin@twentyseven.ventures</t>
  </si>
  <si>
    <t>https://www.linkedin.com/in/udit-bhatnagar-5b298585</t>
  </si>
  <si>
    <t>Udit Bhatnagar</t>
  </si>
  <si>
    <t>Udit@mcrockcapital.com</t>
  </si>
  <si>
    <t>Renewable Energy, AI/ML, Aerospace, Agritech, B2B, CleanTech, Future of Work &amp; Productivity, Growthtech, growth tech, SaaS, Transport</t>
  </si>
  <si>
    <t>$3-5 M</t>
  </si>
  <si>
    <t>Please include a pitch deck and a line about how you found me</t>
  </si>
  <si>
    <t>https://www.linkedin.com/in/faye-maidment-12345069</t>
  </si>
  <si>
    <t>Faye Maidment</t>
  </si>
  <si>
    <t>Unshackled Ventures</t>
  </si>
  <si>
    <t>Adtech, Aerospace, Agritech, AI/ML, B2B, B2C, BioTech, MedTech &amp; Healthcare, Blockchain &amp; Crypto, CleanTech, Cybersecurity, E-commerce, DTC, Consumer, Edtech, Enterprise Software, FemTech, Fintech, Foodtech, Future of Work &amp; Productivity, Gaming, Hard Tech &amp; Manufacturing, InsurTech, Marketplace, Media, Real Estate &amp; Hospitality, SaaS, Transport, Industry Agnostic</t>
  </si>
  <si>
    <t>$250K - $300K</t>
  </si>
  <si>
    <t>faye@unshackledvc.com</t>
  </si>
  <si>
    <t>Looking forward to meeting you!</t>
  </si>
  <si>
    <t>https://www.linkedin.com/in/omar-sebai-568b35139</t>
  </si>
  <si>
    <t>Omar Sebai</t>
  </si>
  <si>
    <t>Valia Ventures</t>
  </si>
  <si>
    <t>Digital Health, DTC, Enterprise Software, Fintech, Future of Work &amp; Productivity, Gaming, Generalist, SaaS, MedTech &amp; Healthcare, Love crazy ideas</t>
  </si>
  <si>
    <t>$100K — $1M</t>
  </si>
  <si>
    <t>omar@valia.vc</t>
  </si>
  <si>
    <t>@omarsebai_ twitter</t>
  </si>
  <si>
    <t>https://www.linkedin.com/in/struhl</t>
  </si>
  <si>
    <t>Jonathan Struhl</t>
  </si>
  <si>
    <t>VC</t>
  </si>
  <si>
    <t>AI/ML, B2B, Digital Health, Enterprise Software, Fintech, Marketplace, SaaS</t>
  </si>
  <si>
    <t>250k - 1.25M</t>
  </si>
  <si>
    <t>jon@indicatorventures.com</t>
  </si>
  <si>
    <t>https://www.linkedin.com/in/jessica-li-js</t>
  </si>
  <si>
    <t>Jessica Li</t>
  </si>
  <si>
    <t>VC Fund</t>
  </si>
  <si>
    <t>B2B, B2C</t>
  </si>
  <si>
    <t>$250K - $3MM</t>
  </si>
  <si>
    <t>https://www.linkedin.com/in/marygrove</t>
  </si>
  <si>
    <t>Bread and Butter Ventures</t>
  </si>
  <si>
    <t>VC fund</t>
  </si>
  <si>
    <t>B2B, Enterprise Software</t>
  </si>
  <si>
    <t>jessica@somacap.com</t>
  </si>
  <si>
    <t>we invested post revenue, and I especially focus on healthcare payments, data infrastructure, and logistics analytics</t>
  </si>
  <si>
    <t>https://www.linkedin.com/in/roxyrong</t>
  </si>
  <si>
    <t>Roxy Rong</t>
  </si>
  <si>
    <t>Agritech, AI/ML, B2B, BioTech, MedTech &amp; Healthcare, Enterprise Software, Foodtech, SaaS</t>
  </si>
  <si>
    <t>$200K - $500K</t>
  </si>
  <si>
    <t>hello@breadandbutterventures.com</t>
  </si>
  <si>
    <t>More on our firm: https://medium.com/bread-and-butter-ventures/introducing-bread-and-butter-ventures-e41c7a141b26?source=collection_home---4------2-----------------------</t>
  </si>
  <si>
    <t>https://www.linkedin.com/in/roni-hiranand-7a9ba937</t>
  </si>
  <si>
    <t>Roni Hiranand</t>
  </si>
  <si>
    <t>Vectors Angel</t>
  </si>
  <si>
    <t>BioTech, MedTech &amp; Healthcare, CleanTech, Digital Health, Hard Tech &amp; Manufacturing, Renewable Energy, Sustainable Materials, Social Impact, Transport</t>
  </si>
  <si>
    <t>$50K - $100K</t>
  </si>
  <si>
    <t>rongxinyun2010@gmail.com</t>
  </si>
  <si>
    <t>https://www.linkedin.com/in/alistair-owen</t>
  </si>
  <si>
    <t>Alistair Owen</t>
  </si>
  <si>
    <t>Agritech, E-commerce, DTC, Consumer, Foodtech, Mental Health</t>
  </si>
  <si>
    <t>$500,000 - $2,000,000</t>
  </si>
  <si>
    <t>roni@vectr.co</t>
  </si>
  <si>
    <t>Www.vectr.co/ for our website and portfolio</t>
  </si>
  <si>
    <t>https://www.linkedin.com/in/mtarshis</t>
  </si>
  <si>
    <t>Marc Tarshis</t>
  </si>
  <si>
    <t>VentureFriends</t>
  </si>
  <si>
    <t>B2C, Fintech, SaaS, Real Estate &amp; Hospitality, Marketplace</t>
  </si>
  <si>
    <t>€500k-€2.5M</t>
  </si>
  <si>
    <t>alistair@venturefriends.vc</t>
  </si>
  <si>
    <t>https://www.linkedin.com/in/amy-nguyen-0215bb133</t>
  </si>
  <si>
    <t>Amy Nguyen</t>
  </si>
  <si>
    <t>Vynn Capital</t>
  </si>
  <si>
    <t>Transport, Supply Chain, E-commerce, Consumer, Fintech, FemTech, Marketplace, Real Estate &amp; Hospitality, Retail Tech, B2B, B2C, DTC, InsurTech</t>
  </si>
  <si>
    <t>$250K-$2MM</t>
  </si>
  <si>
    <t>Yes, Flexible between lead, co-lead, or follow depending on the stage of the company, but equally happy to co-invest alongside qualified leads, Will also explore participatory if necessary</t>
  </si>
  <si>
    <t>marc@vynncapital.com</t>
  </si>
  <si>
    <t>Southeast Asia focused</t>
  </si>
  <si>
    <t>https://www.linkedin.com/in/karankochhar</t>
  </si>
  <si>
    <t>Karan Kochhar</t>
  </si>
  <si>
    <t>Wave Ventures</t>
  </si>
  <si>
    <t>Adtech, AI/ML, B2B, B2C, CleanTech, E-commerce, DTC, Consumer, Edtech, Enterprise Software, FemTech, Fintech, Foodtech, Future of Work &amp; Productivity, Gaming, InsurTech, Marketplace, Media, Real Estate &amp; Hospitality, SaaS, Transport</t>
  </si>
  <si>
    <t>€20K - €50K</t>
  </si>
  <si>
    <t>amy@wave.ventures</t>
  </si>
  <si>
    <t>Nordics and Baltics</t>
  </si>
  <si>
    <t>We invest in ventures that are solving millennial problems or ventures emerging from the university ecosystem (research spin-off or ventures founded by students and recent grads).</t>
  </si>
  <si>
    <t>https://www.linkedin.com/in/jalen-gildersleeve</t>
  </si>
  <si>
    <t>Jalen Gildersleeve</t>
  </si>
  <si>
    <t>Wavemaker Partners</t>
  </si>
  <si>
    <t>Agritech, AI/ML, B2B, B2C, E-commerce, DTC, Consumer, Edtech, Enterprise Software, Fintech, Foodtech, Future of Work &amp; Productivity, Hard Tech &amp; Manufacturing, InsurTech, Legaltech, Marketplace, Real Estate &amp; Hospitality, SaaS</t>
  </si>
  <si>
    <t>$250k-$750k initial check size</t>
  </si>
  <si>
    <t>kkochhar@wavemaker.vc</t>
  </si>
  <si>
    <t>https://www.linkedin.com/in/rebeccaoffensend</t>
  </si>
  <si>
    <t>Rebecca Offensend</t>
  </si>
  <si>
    <t>Wiase Capital</t>
  </si>
  <si>
    <t>AI/ML, BioTech, MedTech &amp; Healthcare, CleanTech, Edtech, Enterprise Software, SaaS</t>
  </si>
  <si>
    <t>Jalen@wiasecapital.com</t>
  </si>
  <si>
    <t>Getting customers or be an industry professional with a lot of experience &amp; network</t>
  </si>
  <si>
    <t>https://www.linkedin.com/in/alexander-glushchenko-61792957</t>
  </si>
  <si>
    <t>Vladimir Panfilovich</t>
  </si>
  <si>
    <t>Winklevoss Capital</t>
  </si>
  <si>
    <t>$150,000-$500,000</t>
  </si>
  <si>
    <t>Most likely not but we do in select cases, or follow depending on the stage of the company, No</t>
  </si>
  <si>
    <t>jane.lippencott@winklevosscapital.com</t>
  </si>
  <si>
    <t>Happy to connect with any founders in the crypto / blockchain spaces!</t>
  </si>
  <si>
    <t>Working Capital Fund</t>
  </si>
  <si>
    <t>Agritech, B2B, Enterprise Software, Future of Work &amp; Productivity, Social Impact, Supply Chain</t>
  </si>
  <si>
    <t>$500K - $2M</t>
  </si>
  <si>
    <t>Roffensend@workingcapitalfund.com</t>
  </si>
  <si>
    <t>We are Impact-first, focused on labor rights</t>
  </si>
  <si>
    <t>Yuccap.com</t>
  </si>
  <si>
    <t>10k-250k</t>
  </si>
  <si>
    <t>v.panfilovich@yuccap.com</t>
  </si>
  <si>
    <t>Founder of COFYZ.com</t>
  </si>
  <si>
    <t>Zain Ventures</t>
  </si>
  <si>
    <t>Aerospace, Agritech, AI/ML, B2B, B2C, Beauty, Wellness, BioTech, MedTech &amp; Healthcare, Blockchain &amp; Crypto, CleanTech, Cybersecurity, Digital Health, E-commerce, DTC, Consumer, Enterprise Software, FemTech, Fintech, Foodtech, Future of Work &amp; Productivity, Growthtech, Hard Tech &amp; Manufacturing, InsurTech, Legaltech, Marketplace, Media, Mental Health, Renewable Energy, Sustainable Materials, SaaS, Social Impact, Transport, Love crazy ideas</t>
  </si>
  <si>
    <t>$25,000 - $150,000</t>
  </si>
  <si>
    <t>Zain@zain-ventures.com</t>
  </si>
  <si>
    <t>Family office of entrepreneur Zain Jaffer</t>
  </si>
  <si>
    <t>Title</t>
  </si>
  <si>
    <t>Identity</t>
  </si>
  <si>
    <t>City</t>
  </si>
  <si>
    <t>Crunchbase</t>
  </si>
  <si>
    <t>Maria Cirino</t>
  </si>
  <si>
    <t>.406 Ventures</t>
  </si>
  <si>
    <t>http://www.linkedin.com/pub/maria-cirino/3/642/48a</t>
  </si>
  <si>
    <t>Co-Founder and Managing Partner</t>
  </si>
  <si>
    <t>Female</t>
  </si>
  <si>
    <t>Boston, MA</t>
  </si>
  <si>
    <t>https://www.crunchbase.com/person/maria-cirino</t>
  </si>
  <si>
    <t>April Underwood</t>
  </si>
  <si>
    <t>#Angels</t>
  </si>
  <si>
    <t>http://www.linkedin.com/in/aprilunderwood</t>
  </si>
  <si>
    <t>San Francisco, CA</t>
  </si>
  <si>
    <t>https://www.crunchbase.com/person/april-underwood</t>
  </si>
  <si>
    <t>Jana Messerschmidt</t>
  </si>
  <si>
    <t>https://www.linkedin.com/in/janamesserschmidt</t>
  </si>
  <si>
    <t>https://www.crunchbase.com/person/jana-messerschmidt</t>
  </si>
  <si>
    <t>Katie Stanton</t>
  </si>
  <si>
    <t>https://www.linkedin.com/in/katiestanton</t>
  </si>
  <si>
    <t>https://www.crunchbase.com/person/katie-jacobs-stanton</t>
  </si>
  <si>
    <t>Monique Woodard</t>
  </si>
  <si>
    <t>http://www.linkedin.com/in/moniquewoodard</t>
  </si>
  <si>
    <t>PoC, Female</t>
  </si>
  <si>
    <t>https://www.crunchbase.com/person/monique-woodard</t>
  </si>
  <si>
    <t>Vijaya Gadde</t>
  </si>
  <si>
    <t>http://www.linkedin.com/pub/vijaya-gadde/5/4a7/286</t>
  </si>
  <si>
    <t>https://www.crunchbase.com/person/vijaya-gadde</t>
  </si>
  <si>
    <t>Chloe Sladden</t>
  </si>
  <si>
    <t>Broadway Angels, #Angels</t>
  </si>
  <si>
    <t>https://www.linkedin.com/in/chloesladden</t>
  </si>
  <si>
    <t>https://www.crunchbase.com/person/chloe-sladden</t>
  </si>
  <si>
    <t>Jin-Young Kim</t>
  </si>
  <si>
    <t>8VC</t>
  </si>
  <si>
    <t>http://www.linkedin.com/in/jinyoungsarah</t>
  </si>
  <si>
    <t>https://www.crunchbase.com/person/jin-young-kim</t>
  </si>
  <si>
    <t>Kimmy Scotti</t>
  </si>
  <si>
    <t>https://www.linkedin.com/in/kimmyscotti/</t>
  </si>
  <si>
    <t>New York, NY</t>
  </si>
  <si>
    <t>https://www.crunchbase.com/person/kimmy-scotti</t>
  </si>
  <si>
    <t>Tracy Gray</t>
  </si>
  <si>
    <t>22 Fund</t>
  </si>
  <si>
    <t>https://www.linkedin.com/in/tracydgray/</t>
  </si>
  <si>
    <t>Founder &amp; Managing Partner</t>
  </si>
  <si>
    <t>Los Angeles, CA</t>
  </si>
  <si>
    <t>https://www.crunchbase.com/person/tracy-gray-2</t>
  </si>
  <si>
    <t>William Crowder</t>
  </si>
  <si>
    <t>42 Venture Partners</t>
  </si>
  <si>
    <t>http://www.linkedin.com/in/williamcrowder</t>
  </si>
  <si>
    <t>PoC</t>
  </si>
  <si>
    <t>Philadelphia, PA</t>
  </si>
  <si>
    <t>https://www.crunchbase.com/person/william-crowder</t>
  </si>
  <si>
    <t>Elizabeth Weil</t>
  </si>
  <si>
    <t>137 Ventures</t>
  </si>
  <si>
    <t>https://www.linkedin.com/company/137-ventures/</t>
  </si>
  <si>
    <t>Managing Director</t>
  </si>
  <si>
    <t>https://www.crunchbase.com/organization/137-ventures</t>
  </si>
  <si>
    <t>Managing Partner</t>
  </si>
  <si>
    <t>https://www.crunchbase.com/person/christine-tsai</t>
  </si>
  <si>
    <t>Aaron Holiday</t>
  </si>
  <si>
    <t>645 Ventures</t>
  </si>
  <si>
    <t>http://www.linkedin.com/in/aholidayiii</t>
  </si>
  <si>
    <t>Cofounder &amp; General Partner</t>
  </si>
  <si>
    <t>https://www.crunchbase.com/person/aaron-holiday</t>
  </si>
  <si>
    <t>Nnamdi Okike</t>
  </si>
  <si>
    <t>http://www.linkedin.com/in/nnamdiokike</t>
  </si>
  <si>
    <t>https://www.crunchbase.com/person/nnamdi-okike</t>
  </si>
  <si>
    <t>Carrie Farrell</t>
  </si>
  <si>
    <t>A.Capital Ventures</t>
  </si>
  <si>
    <t>https://www.linkedin.com/in/carfar</t>
  </si>
  <si>
    <t>https://www.crunchbase.com/person/carrie-farrell</t>
  </si>
  <si>
    <t>Cynthia Kueppers</t>
  </si>
  <si>
    <t>A3 Ventures</t>
  </si>
  <si>
    <t>https://www.linkedin.com/in/cynthia-kueppers-797381</t>
  </si>
  <si>
    <t>Head of Venture Capital</t>
  </si>
  <si>
    <t>https://www.crunchbase.com/person/cynthia-kueppers</t>
  </si>
  <si>
    <t>Margarita Chavez</t>
  </si>
  <si>
    <t>AbbVie Ventures</t>
  </si>
  <si>
    <t>https://www.linkedin.com/in/margarita-chavez-9422a/</t>
  </si>
  <si>
    <t>North Chicago, IL</t>
  </si>
  <si>
    <t>https://www.crunchbase.com/person/margarita-chavez</t>
  </si>
  <si>
    <t>Stephanie Carter</t>
  </si>
  <si>
    <t>ABS Capital Partners</t>
  </si>
  <si>
    <t>http://www.linkedin.com/in/stephaniecarterabscapital</t>
  </si>
  <si>
    <t>General Partner</t>
  </si>
  <si>
    <t>Baltimore, MD</t>
  </si>
  <si>
    <t>https://www.crunchbase.com/person/stephanie-carter</t>
  </si>
  <si>
    <t>Jordan Gaspar</t>
  </si>
  <si>
    <t>AccelFoods</t>
  </si>
  <si>
    <t>https://www.linkedin.com/in/jordan-gaspar-53192445/</t>
  </si>
  <si>
    <t>Co-Founder</t>
  </si>
  <si>
    <t>https://www.crunchbase.com/person/jordan-gaspar</t>
  </si>
  <si>
    <t>Lauren Jupiter</t>
  </si>
  <si>
    <t>https://www.linkedin.com/in/lauren-alexander-jupiter-0165a415/</t>
  </si>
  <si>
    <t>https://www.crunchbase.com/person/lauren-jupiter</t>
  </si>
  <si>
    <t>Cack Wilhelm</t>
  </si>
  <si>
    <t>Accomplice</t>
  </si>
  <si>
    <t>https://www.linkedin.com/in/cackferrell/</t>
  </si>
  <si>
    <t>https://www.crunchbase.com/person/cack-wilhelm</t>
  </si>
  <si>
    <t>Sarah Downey</t>
  </si>
  <si>
    <t>https://www.linkedin.com/in/sarahadowney/</t>
  </si>
  <si>
    <t>Principal, Angel</t>
  </si>
  <si>
    <t>Female, LGBTQ</t>
  </si>
  <si>
    <t>https://www.crunchbase.com/person/sarah-downey#section-overview</t>
  </si>
  <si>
    <t>Courtney Robinson</t>
  </si>
  <si>
    <t>Advance Venture Partners</t>
  </si>
  <si>
    <t>https://www.linkedin.com/in/courtrob/</t>
  </si>
  <si>
    <t>https://www.crunchbase.com/person/courtney-robinson</t>
  </si>
  <si>
    <t>David Ibnale</t>
  </si>
  <si>
    <t>https://www.linkedin.com/in/david-t-ibnale/</t>
  </si>
  <si>
    <t>Founding &amp; Managing Partner</t>
  </si>
  <si>
    <t>https://www.crunchbase.com/person/david-ibnale</t>
  </si>
  <si>
    <t>Shari Redstone</t>
  </si>
  <si>
    <t>Advancit Capital</t>
  </si>
  <si>
    <t>Co-Founder &amp; Managing Partner</t>
  </si>
  <si>
    <t>Norwood, MA</t>
  </si>
  <si>
    <t>https://www.crunchbase.com/person/shari-redstone</t>
  </si>
  <si>
    <t>Chinedu Enekwe</t>
  </si>
  <si>
    <t>AffinitiVC</t>
  </si>
  <si>
    <t>Washington, DC</t>
  </si>
  <si>
    <t>Shuonan Chen</t>
  </si>
  <si>
    <t>Agile VC</t>
  </si>
  <si>
    <t>https://www.crunchbase.com/person/shuonan-chen</t>
  </si>
  <si>
    <t>Jodi Jahic</t>
  </si>
  <si>
    <t>Aligned Partners</t>
  </si>
  <si>
    <t>https://www.linkedin.com/in/jodijahic/</t>
  </si>
  <si>
    <t>https://www.crunchbase.com/person/jodi-sherman-jahic</t>
  </si>
  <si>
    <t>Susan Mason</t>
  </si>
  <si>
    <t>https://www.linkedin.com/in/susanmason47/</t>
  </si>
  <si>
    <t>https://www.crunchbase.com/person/susan-mason</t>
  </si>
  <si>
    <t>Zoe Feldman</t>
  </si>
  <si>
    <t>Almanac Investments</t>
  </si>
  <si>
    <t>https://www.linkedin.com/in/zoe-feldman-394a606/</t>
  </si>
  <si>
    <t>https://www.crunchbase.com/person/zoe-feldman</t>
  </si>
  <si>
    <t>Claudia Iannazzo</t>
  </si>
  <si>
    <t>AlphaPrime Ventures</t>
  </si>
  <si>
    <t>https://www.linkedin.com/in/claudiaiannazzo</t>
  </si>
  <si>
    <t>Managing Partner &amp; Co-Founder</t>
  </si>
  <si>
    <t>https://www.crunchbase.com/person/claudia-iannazzo</t>
  </si>
  <si>
    <t>Lemuel Amen</t>
  </si>
  <si>
    <t>Altius Companies</t>
  </si>
  <si>
    <t>https://www.linkedin.com/in/lemamen/</t>
  </si>
  <si>
    <t>Detroit, MI</t>
  </si>
  <si>
    <t>https://www.crunchbase.com/person/lemuel-amen</t>
  </si>
  <si>
    <t>Dana Eli Lorch</t>
  </si>
  <si>
    <t>American Express Ventures</t>
  </si>
  <si>
    <t>https://www.linkedin.com/in/dana-eli-lorch-63139831/</t>
  </si>
  <si>
    <t>https://www.crunchbase.com/person/dana-lorch</t>
  </si>
  <si>
    <t>Julia Huang</t>
  </si>
  <si>
    <t>https://www.linkedin.com/in/julia-huang-3aa71a2/</t>
  </si>
  <si>
    <t>https://www.crunchbase.com/person/julia-huang-3</t>
  </si>
  <si>
    <t>Lindsay Fitzgerald</t>
  </si>
  <si>
    <t>https://www.linkedin.com/in/lindsayfitzgerald/</t>
  </si>
  <si>
    <t>https://www.crunchbase.com/person/lindsay-fitzgerald</t>
  </si>
  <si>
    <t>Sue Xu</t>
  </si>
  <si>
    <t>Amino Capital</t>
  </si>
  <si>
    <t>https://www.linkedin.com/in/suexu/</t>
  </si>
  <si>
    <t>https://www.crunchbase.com/person/sue-xu</t>
  </si>
  <si>
    <t>Angela Strange</t>
  </si>
  <si>
    <t>Andreessen Horowitz</t>
  </si>
  <si>
    <t>https://www.linkedin.com/in/angelastrange/</t>
  </si>
  <si>
    <t>https://www.crunchbase.com/person/angela-strange</t>
  </si>
  <si>
    <t>Connie Chan</t>
  </si>
  <si>
    <t>https://www.linkedin.com/in/conniechan/</t>
  </si>
  <si>
    <t>https://www.crunchbase.com/person/connie-chan-2</t>
  </si>
  <si>
    <t>Jorge Conde</t>
  </si>
  <si>
    <t>https://www.linkedin.com/in/jorge-conde-4099225/</t>
  </si>
  <si>
    <t>Menlo Park, CA</t>
  </si>
  <si>
    <t>https://www.crunchbase.com/person/jorge-conde-2</t>
  </si>
  <si>
    <t>Katie Haun</t>
  </si>
  <si>
    <t>https://www.linkedin.com/in/kathryn-haun-0791456/</t>
  </si>
  <si>
    <t>https://www.crunchbase.com/person/kathryn-haun</t>
  </si>
  <si>
    <t>Amy Nauiokas</t>
  </si>
  <si>
    <t>Anthemis</t>
  </si>
  <si>
    <t>https://www.linkedin.com/in/amynauiokas/</t>
  </si>
  <si>
    <t>https://www.crunchbase.com/organization/anthemis-group</t>
  </si>
  <si>
    <t>Samantha Ghiotti</t>
  </si>
  <si>
    <t>Jan Garfinkle</t>
  </si>
  <si>
    <t>Arboretum Ventures</t>
  </si>
  <si>
    <t>https://www.linkedin.com/in/jan-garfinkle-827330</t>
  </si>
  <si>
    <t>Founder &amp; Managing Director</t>
  </si>
  <si>
    <t>https://www.crunchbase.com/person/jan-garfinkle</t>
  </si>
  <si>
    <t>Kristina Burow</t>
  </si>
  <si>
    <t>ARCH Venture Partners</t>
  </si>
  <si>
    <t>http://www.linkedin.com/pub/kristina-burow/b/836/4a8</t>
  </si>
  <si>
    <t>https://www.crunchbase.com/person/kristina-burrow</t>
  </si>
  <si>
    <t>James Earl Brown III</t>
  </si>
  <si>
    <t>Arena Growth Partners</t>
  </si>
  <si>
    <t>https://www.linkedin.com/in/james-earl-brown-iii-3a54162b/</t>
  </si>
  <si>
    <t>Founder &amp; General Partner</t>
  </si>
  <si>
    <t>Austin, TX</t>
  </si>
  <si>
    <t>https://www.crunchbase.com/person/james-earl-brown-iii</t>
  </si>
  <si>
    <t>Shruti Gandhi</t>
  </si>
  <si>
    <t>Array Ventures</t>
  </si>
  <si>
    <t>http://www.linkedin.com/in/shrutigandhi</t>
  </si>
  <si>
    <t>https://www.crunchbase.com/person/shruti-gandhi</t>
  </si>
  <si>
    <t>Tara Butler</t>
  </si>
  <si>
    <t>Ascension Ventures</t>
  </si>
  <si>
    <t>http://www.linkedin.com/pub/tara-butler/8/a89/644</t>
  </si>
  <si>
    <t>St Louis, MO</t>
  </si>
  <si>
    <t>https://www.crunchbase.com/person/tara-butler</t>
  </si>
  <si>
    <t>Jennifer Fonstad</t>
  </si>
  <si>
    <t>Aspect Ventures</t>
  </si>
  <si>
    <t>http://www.linkedin.com/pub/jennifer-scott-fonstad/50/508/615</t>
  </si>
  <si>
    <t>Co-founder &amp; General Partner</t>
  </si>
  <si>
    <t>Atherton, CA</t>
  </si>
  <si>
    <t>https://www.crunchbase.com/person/jennifer-scott-fonstad</t>
  </si>
  <si>
    <t>Lauren Kolodny</t>
  </si>
  <si>
    <t>https://www.linkedin.com/in/laurenkolodny</t>
  </si>
  <si>
    <t>https://www.crunchbase.com/person/lauren-kolodny</t>
  </si>
  <si>
    <t>Theresia Gouw</t>
  </si>
  <si>
    <t>Broadway Angels, Aspect Ventures</t>
  </si>
  <si>
    <t>https://www.linkedin.com/in/theresiagouw</t>
  </si>
  <si>
    <t>Co-Founder &amp; General Partner</t>
  </si>
  <si>
    <t>https://www.crunchbase.com/person/theresia-gouw</t>
  </si>
  <si>
    <t>Andrea Zulberti</t>
  </si>
  <si>
    <t>Astia Angels</t>
  </si>
  <si>
    <t>https://www.crunchbase.com/person/andrea-zulberti</t>
  </si>
  <si>
    <t>Anna Ewing</t>
  </si>
  <si>
    <t>Arlene Harris</t>
  </si>
  <si>
    <t>Barbara Clarke</t>
  </si>
  <si>
    <t>https://www.crunchbase.com/person/barbara-clarke</t>
  </si>
  <si>
    <t>Christine Guo</t>
  </si>
  <si>
    <t>Corinne Nevinny</t>
  </si>
  <si>
    <t>Danielle Hughes</t>
  </si>
  <si>
    <t>Danielle Leone</t>
  </si>
  <si>
    <t>Dominique Valentiny</t>
  </si>
  <si>
    <t>Elizabeth Crowell</t>
  </si>
  <si>
    <t>Brooklyn, NY</t>
  </si>
  <si>
    <t>https://www.crunchbase.com/person/elizabeth-crowell</t>
  </si>
  <si>
    <t>Elizabeth Scharpf</t>
  </si>
  <si>
    <t>Janis Landry-Lane</t>
  </si>
  <si>
    <t>Jeanne Sullivan</t>
  </si>
  <si>
    <t>Jill Greenwald</t>
  </si>
  <si>
    <t>June Fallon Payne</t>
  </si>
  <si>
    <t>Karen Drexler</t>
  </si>
  <si>
    <t>https://www.crunchbase.com/person/karen-drexler</t>
  </si>
  <si>
    <t>Karen Rogge</t>
  </si>
  <si>
    <t>Kathy Parks</t>
  </si>
  <si>
    <t>Madalyn Friedman</t>
  </si>
  <si>
    <t>Margaret (Maggie) Kavalaris</t>
  </si>
  <si>
    <t>Maya Tussing</t>
  </si>
  <si>
    <t>Meganne Houghton-Berry</t>
  </si>
  <si>
    <t>Min Kim</t>
  </si>
  <si>
    <t>Raquel McLean</t>
  </si>
  <si>
    <t>Rose Wang</t>
  </si>
  <si>
    <t>Sara Frankel</t>
  </si>
  <si>
    <t>https://www.crunchbase.com/person/sara-frankel</t>
  </si>
  <si>
    <t>Shamini Dhana</t>
  </si>
  <si>
    <t>Sharon Vosmek</t>
  </si>
  <si>
    <t>https://www.crunchbase.com/person/sharon-vosmek</t>
  </si>
  <si>
    <t>Silvia Restelli</t>
  </si>
  <si>
    <t>Suzanne Juptner</t>
  </si>
  <si>
    <t>Tina Choi</t>
  </si>
  <si>
    <t>Victoria Pettibone</t>
  </si>
  <si>
    <t>https://www.crunchbase.com/person/victoria-pettibone-2</t>
  </si>
  <si>
    <t>Troy Carter</t>
  </si>
  <si>
    <t>Cross Culture Ventures, Atom Factory</t>
  </si>
  <si>
    <t>https://www.linkedin.com/in/troy-carter-20928774</t>
  </si>
  <si>
    <t>Founder &amp; CEO, General Partner</t>
  </si>
  <si>
    <t>https://www.crunchbase.com/person/troy-carter</t>
  </si>
  <si>
    <t>Lisa Marrone</t>
  </si>
  <si>
    <t>August Capital</t>
  </si>
  <si>
    <t>https://www.linkedin.com/in/lmarrone/</t>
  </si>
  <si>
    <t>Principal</t>
  </si>
  <si>
    <t>Lindsay Lee</t>
  </si>
  <si>
    <t>Authentic Ventures</t>
  </si>
  <si>
    <t>https://www.linkedin.com/in/lindsay-lee-aa11b141/</t>
  </si>
  <si>
    <t>https://www.crunchbase.com/person/lindsay-lee</t>
  </si>
  <si>
    <t>Vaughn Blake</t>
  </si>
  <si>
    <t>Autochrome</t>
  </si>
  <si>
    <t>https://www.linkedin.com/in/vaughn-blake-13050a7/</t>
  </si>
  <si>
    <t>https://www.crunchbase.com/person/vaughn-blake</t>
  </si>
  <si>
    <t>Bá Minuzzi</t>
  </si>
  <si>
    <t>Babel Ventures</t>
  </si>
  <si>
    <t>https://www.linkedin.com/in/barbaraminuzzi/</t>
  </si>
  <si>
    <t>Co-founder and General Partner</t>
  </si>
  <si>
    <t>https://www.crunchbase.com/person/barbara-kunde-minuzzi</t>
  </si>
  <si>
    <t>Barbara Kunde Minuzzi</t>
  </si>
  <si>
    <t>Co-founder &amp; Managing Director</t>
  </si>
  <si>
    <t>Daniela Arruda</t>
  </si>
  <si>
    <t>https://www.linkedin.com/in/danielaarruda/</t>
  </si>
  <si>
    <t>https://www.crunchbase.com/person/daniela-arruda</t>
  </si>
  <si>
    <t>Arlan Hamilton</t>
  </si>
  <si>
    <t>Backstage Capital</t>
  </si>
  <si>
    <t>https://www.linkedin.com/in/arlanhamilton</t>
  </si>
  <si>
    <t>Founder, General Partner</t>
  </si>
  <si>
    <t>PoC, Female, LGBTQ</t>
  </si>
  <si>
    <t>https://www.crunchbase.com/person/arlan-hamilton</t>
  </si>
  <si>
    <t>Christie Pitts</t>
  </si>
  <si>
    <t>https://www.crunchbase.com/person/christie-pitts</t>
  </si>
  <si>
    <t>Lolita Taub</t>
  </si>
  <si>
    <t>Http://www.Linkedin.com/in/lolitataub</t>
  </si>
  <si>
    <t>Female, PoC</t>
  </si>
  <si>
    <t>https://www.crunchbase.com/person/lolita-taub</t>
  </si>
  <si>
    <t>Fang Yuan</t>
  </si>
  <si>
    <t>Baidu Ventures</t>
  </si>
  <si>
    <t>https://www.linkedin.com/in/fangyuan23/</t>
  </si>
  <si>
    <t>VP</t>
  </si>
  <si>
    <t>https://www.crunchbase.com/organization/baidu-ventures</t>
  </si>
  <si>
    <t>Enrique Salem</t>
  </si>
  <si>
    <t>Bain Capital Ventures</t>
  </si>
  <si>
    <t>http://www.linkedin.com/pub/enrique-salem/0/10/569</t>
  </si>
  <si>
    <t>https://www.crunchbase.com/person/enrique-salem</t>
  </si>
  <si>
    <t>Sarah Smith</t>
  </si>
  <si>
    <t>https://www.linkedin.com/in/sasmith4/</t>
  </si>
  <si>
    <t>Palo Alto, CA</t>
  </si>
  <si>
    <t>https://www.crunchbase.com/person/sarah-smith-6</t>
  </si>
  <si>
    <t>Nicole Walker</t>
  </si>
  <si>
    <t>Baird Capital</t>
  </si>
  <si>
    <t>Milwaukee, WI</t>
  </si>
  <si>
    <t>https://www.crunchbase.com/person/nicole-walker</t>
  </si>
  <si>
    <t>Shamin Rostami Walsh</t>
  </si>
  <si>
    <t>BAM Ventures</t>
  </si>
  <si>
    <t>http://linkedin.com/in/shamin-walsh-a21a867</t>
  </si>
  <si>
    <t>Erik Moore</t>
  </si>
  <si>
    <t>Base Ventures</t>
  </si>
  <si>
    <t>https://www.linkedin.com/in/erikhmoore</t>
  </si>
  <si>
    <t>https://www.crunchbase.com/person/erik-moore</t>
  </si>
  <si>
    <t>Kirby Harris</t>
  </si>
  <si>
    <t>https://www.linkedin.com/in/kirby-harris-2b454b8/</t>
  </si>
  <si>
    <t>https://www.crunchbase.com/person/kirby-harris</t>
  </si>
  <si>
    <t>Adeyemi Ajao</t>
  </si>
  <si>
    <t>Base10 Partners</t>
  </si>
  <si>
    <t>http://www.linkedin.com/in/adeyemiajao</t>
  </si>
  <si>
    <t>Managing Partner, Founder</t>
  </si>
  <si>
    <t>https://www.crunchbase.com/person/adeyemi-ajao</t>
  </si>
  <si>
    <t>Xuezhao Lan</t>
  </si>
  <si>
    <t>Basis Set Ventures</t>
  </si>
  <si>
    <t>https://www.linkedin.com/in/xuezhao-lan-50aa1a1/</t>
  </si>
  <si>
    <t>Founding Partner</t>
  </si>
  <si>
    <t>https://www.crunchbase.com/person/xuezhao-lan</t>
  </si>
  <si>
    <t>Chelsea Stoner</t>
  </si>
  <si>
    <t>Battery Ventures</t>
  </si>
  <si>
    <t>http://www.linkedin.com/pub/chelsea-stoner/2/92b/4b0</t>
  </si>
  <si>
    <t>https://www.crunchbase.com/person/chelsea-stoner</t>
  </si>
  <si>
    <t>Nisha Dua</t>
  </si>
  <si>
    <t>BBG Ventures</t>
  </si>
  <si>
    <t>https://www.linkedin.com/in/nisha-dua-5aa87914</t>
  </si>
  <si>
    <t>https://www.crunchbase.com/person/nisha-dua</t>
  </si>
  <si>
    <t>Susan Lyne</t>
  </si>
  <si>
    <t>http://www.linkedin.com/pub/susan-lyne/13/b76/267</t>
  </si>
  <si>
    <t>President and Founding Partner</t>
  </si>
  <si>
    <t>https://www.crunchbase.com/person/susan-lyne</t>
  </si>
  <si>
    <t>Walter Delph</t>
  </si>
  <si>
    <t>BCG Digital Ventures</t>
  </si>
  <si>
    <t>https://www.linkedin.com/in/walter-delph/</t>
  </si>
  <si>
    <t>Partner &amp; Managing Director</t>
  </si>
  <si>
    <t>https://www.crunchbase.com/person/walter-delph</t>
  </si>
  <si>
    <t>Sarah Tavel</t>
  </si>
  <si>
    <t>Benchmark</t>
  </si>
  <si>
    <t>http://www.linkedin.com/in/sarahtavel</t>
  </si>
  <si>
    <t>https://www.crunchbase.com/person/sarah-tavel</t>
  </si>
  <si>
    <t>Kristina Shen</t>
  </si>
  <si>
    <t>https://www.linkedin.com/in/kristina-shen/</t>
  </si>
  <si>
    <t>https://www.crunchbase.com/person/kristina-shen-e419</t>
  </si>
  <si>
    <t>Israel Rollins</t>
  </si>
  <si>
    <t>Bethesda Capital Partners</t>
  </si>
  <si>
    <t>https://www.linkedin.com/in/israelrollins/</t>
  </si>
  <si>
    <t>Managing Principal</t>
  </si>
  <si>
    <t>Nashville, TN</t>
  </si>
  <si>
    <t>https://www.crunchbase.com/person/israel-rollins</t>
  </si>
  <si>
    <t>Brita Rosenheim</t>
  </si>
  <si>
    <t>Better Food Ventures</t>
  </si>
  <si>
    <t>https://www.crunchbase.com/person/brita-rosenheim</t>
  </si>
  <si>
    <t>Julie Sunderland</t>
  </si>
  <si>
    <t>Biomatics Capital Partners</t>
  </si>
  <si>
    <t>Co-Founder &amp; Managing Director</t>
  </si>
  <si>
    <t>Seattle, WA</t>
  </si>
  <si>
    <t>https://www.crunchbase.com/person/julie-sunderland</t>
  </si>
  <si>
    <t>Mary Elizabeth Wheeler</t>
  </si>
  <si>
    <t>BioRock Ventures</t>
  </si>
  <si>
    <t>https://www.linkedin.com/in/marywheelermbaphd/</t>
  </si>
  <si>
    <t>General Partner and Angel</t>
  </si>
  <si>
    <t>Renee Masi</t>
  </si>
  <si>
    <t>BioStar Ventures</t>
  </si>
  <si>
    <t>https://www.linkedin.com/in/renee-masi-088829/</t>
  </si>
  <si>
    <t>https://www.crunchbase.com/person/renee-masi</t>
  </si>
  <si>
    <t>Ken Grimes</t>
  </si>
  <si>
    <t>Black Angel Tech Fund</t>
  </si>
  <si>
    <t>https://www.linkedin.com/in/kenmgrimes/</t>
  </si>
  <si>
    <t>Sacramento, CA</t>
  </si>
  <si>
    <t>https://www.crunchbase.com/person/ken-grimes</t>
  </si>
  <si>
    <t>Obi Ugwanali</t>
  </si>
  <si>
    <t>Cofounder &amp; Managing Partner</t>
  </si>
  <si>
    <t>Atlanta, GA</t>
  </si>
  <si>
    <t>https://www.crunchbase.com/person/obi-ugwonali</t>
  </si>
  <si>
    <t>Vincent Diallo</t>
  </si>
  <si>
    <t>Bleu Capital</t>
  </si>
  <si>
    <t>https://www.linkedin.com/in/vincent-diallo</t>
  </si>
  <si>
    <t>https://www.crunchbase.com/person/vincent-diallo</t>
  </si>
  <si>
    <t>Karin Klein</t>
  </si>
  <si>
    <t>Bloomberg Beta</t>
  </si>
  <si>
    <t>http://www.linkedin.com/in/karinklein</t>
  </si>
  <si>
    <t>https://www.crunchbase.com/person/karin-klein</t>
  </si>
  <si>
    <t>Anna Haghgooie</t>
  </si>
  <si>
    <t>BlueCross BlueShield Venture Partners</t>
  </si>
  <si>
    <t>http://www.linkedin.com/pub/anna-haghgooie/1/78b/725</t>
  </si>
  <si>
    <t>Chicago, IL</t>
  </si>
  <si>
    <t>https://www.crunchbase.com/person/anna-haghgooie</t>
  </si>
  <si>
    <t>Dipa Talati</t>
  </si>
  <si>
    <t>https://www.linkedin.com/in/dipa-mehta-2075694</t>
  </si>
  <si>
    <t>https://www.crunchbase.com/person/dipa-talati</t>
  </si>
  <si>
    <t>Cheryl Cheng</t>
  </si>
  <si>
    <t>BlueRun Ventures</t>
  </si>
  <si>
    <t>http://www.linkedin.com/pub/cheryl-cheng/b/a66/428</t>
  </si>
  <si>
    <t>https://www.crunchbase.com/person/cheryl-cheng</t>
  </si>
  <si>
    <t>BoxGroup</t>
  </si>
  <si>
    <t>https://www.crunchbase.com/person/nimi-katragadda</t>
  </si>
  <si>
    <t>Meghan Sharp</t>
  </si>
  <si>
    <t>BP Ventures</t>
  </si>
  <si>
    <t>https://www.linkedin.com/in/meghan-sharp-9213a316/</t>
  </si>
  <si>
    <t>https://www.crunchbase.com/person/meghan-sharp</t>
  </si>
  <si>
    <t>Jiong Ma</t>
  </si>
  <si>
    <t>http://www.linkedin.com/pub/ma-jiong-jiong-ma/0/4bb/976</t>
  </si>
  <si>
    <t>https://www.crunchbase.com/person/jiong-ma</t>
  </si>
  <si>
    <t>Nathalie Molina Niño</t>
  </si>
  <si>
    <t>BRAVA Investments</t>
  </si>
  <si>
    <t>https://www.linkedin.com/in/globalmisfit/</t>
  </si>
  <si>
    <t>CEO</t>
  </si>
  <si>
    <t>https://www.crunchbase.com/person/nathalie-ni%C3%B1o</t>
  </si>
  <si>
    <t>Hemai Parthasarathy</t>
  </si>
  <si>
    <t>Breakout Ventures</t>
  </si>
  <si>
    <t>https://www.linkedin.com/in/hemai/</t>
  </si>
  <si>
    <t>https://www.crunchbase.com/person/hemai-parthasarathy</t>
  </si>
  <si>
    <t>Julia Moore</t>
  </si>
  <si>
    <t>https://www.linkedin.com/in/juliatmoore/</t>
  </si>
  <si>
    <t>https://www.crunchbase.com/person/julia-moore</t>
  </si>
  <si>
    <t>Lindy Fishburne</t>
  </si>
  <si>
    <t>https://www.linkedin.com/in/lindy-morris-fishburne-076157</t>
  </si>
  <si>
    <t>https://www.crunchbase.com/person/lindy-fishburne</t>
  </si>
  <si>
    <t>Sophie Forest</t>
  </si>
  <si>
    <t>Brightspark Ventures</t>
  </si>
  <si>
    <t>https://www.linkedin.com/in/sophie-forest-835b322/</t>
  </si>
  <si>
    <t>Toronto, Canada</t>
  </si>
  <si>
    <t>https://www.crunchbase.com/person/sophie-forest</t>
  </si>
  <si>
    <t>Audrey MacLean</t>
  </si>
  <si>
    <t>Broadway Angels</t>
  </si>
  <si>
    <t>http://www.linkedin.com/pub/audrey-maclean/0/5ab/ab9</t>
  </si>
  <si>
    <t>https://www.crunchbase.com/person/audrey-maclean</t>
  </si>
  <si>
    <t>Carla Newell</t>
  </si>
  <si>
    <t>http://www.linkedin.com/pub/carla-s-newell/0/33/b58</t>
  </si>
  <si>
    <t>https://www.crunchbase.com/person/carla-newell</t>
  </si>
  <si>
    <t>Claudia Fan Munce</t>
  </si>
  <si>
    <t>https://www.linkedin.com/in/claudia-fan-munce-ab58536/</t>
  </si>
  <si>
    <t>https://www.crunchbase.com/person/claudia-fan-munce</t>
  </si>
  <si>
    <t>Courtney Broadus</t>
  </si>
  <si>
    <t>https://www.linkedin.com/in/courtneybroadus/</t>
  </si>
  <si>
    <t>https://www.crunchbase.com/person/courtney-broadus</t>
  </si>
  <si>
    <t>Ellen Levy</t>
  </si>
  <si>
    <t>http://www.linkedin.com/in/ellenlevy</t>
  </si>
  <si>
    <t>https://www.crunchbase.com/person/ellen-levy</t>
  </si>
  <si>
    <t>Emily Poplawski</t>
  </si>
  <si>
    <t>https://www.linkedin.com/in/emily-poplawski-1972322b</t>
  </si>
  <si>
    <t>https://www.crunchbase.com/person/emily-poplawski</t>
  </si>
  <si>
    <t>Heather Preston</t>
  </si>
  <si>
    <t>http://www.linkedin.com/pub/heather-preston/10/355/286</t>
  </si>
  <si>
    <t>https://www.crunchbase.com/person/heather-preston</t>
  </si>
  <si>
    <t>Julie Herendeen</t>
  </si>
  <si>
    <t>http://www.linkedin.com/pub/julie-herendeen/0/5a3/7aa</t>
  </si>
  <si>
    <t>https://www.crunchbase.com/person/julie-herendeen</t>
  </si>
  <si>
    <t>Karen Boezi</t>
  </si>
  <si>
    <t>http://www.linkedin.com/pub/karen-boezi/0/47/9b</t>
  </si>
  <si>
    <t>https://www.crunchbase.com/person/karen-boezi</t>
  </si>
  <si>
    <t>Katie Rodan</t>
  </si>
  <si>
    <t>https://www.linkedin.com/in/katie-rodan-1b336610/</t>
  </si>
  <si>
    <t>https://www.crunchbase.com/person/katie-rodan</t>
  </si>
  <si>
    <t>Kim Polese</t>
  </si>
  <si>
    <t>https://www.linkedin.com/pub/kim-polese/0/0/a13</t>
  </si>
  <si>
    <t>https://www.crunchbase.com/person/kim-polese</t>
  </si>
  <si>
    <t>Laurie Yoler</t>
  </si>
  <si>
    <t>http://www.linkedin.com/in/yoler</t>
  </si>
  <si>
    <t>https://www.crunchbase.com/person/laurie-yoler</t>
  </si>
  <si>
    <t>Leah Busque</t>
  </si>
  <si>
    <t>http://www.linkedin.com/in/labusque</t>
  </si>
  <si>
    <t>https://www.crunchbase.com/person/leah-busque</t>
  </si>
  <si>
    <t>Leslie Blodgett</t>
  </si>
  <si>
    <t>https://www.crunchbase.com/person/leslie-a-blodgett</t>
  </si>
  <si>
    <t>Magdalena Yesil</t>
  </si>
  <si>
    <t>https://www.linkedin.com/in/magdalena-yesil/</t>
  </si>
  <si>
    <t>https://www.crunchbase.com/person/magdalena-yesil</t>
  </si>
  <si>
    <t>Margit Wennmachers</t>
  </si>
  <si>
    <t>http://www.linkedin.com/pub/margit-wennmachers/0/b18/613</t>
  </si>
  <si>
    <t>https://www.crunchbase.com/person/margit-wennmachers</t>
  </si>
  <si>
    <t>Martha Ehmann Conte</t>
  </si>
  <si>
    <t>https://www.linkedin.com/in/martha-ehmann-conte-81a11733</t>
  </si>
  <si>
    <t>https://www.crunchbase.com/person/martha-ehmann-conte</t>
  </si>
  <si>
    <t>Mary Cranston</t>
  </si>
  <si>
    <t>https://www.linkedin.com/in/mary-cranston-9420b3aa</t>
  </si>
  <si>
    <t>https://www.crunchbase.com/person/mary-cranston</t>
  </si>
  <si>
    <t>MJ Elmore</t>
  </si>
  <si>
    <t>https://www.linkedin.com/in/mary-jane-elmore-a7525817</t>
  </si>
  <si>
    <t>https://www.crunchbase.com/person/mj-elmore</t>
  </si>
  <si>
    <t>Paula Brooks</t>
  </si>
  <si>
    <t>https://www.crunchbase.com/person/paula-brooks</t>
  </si>
  <si>
    <t>Rachel Sheinbein</t>
  </si>
  <si>
    <t>http://www.linkedin.com/in/rachelsheinbein</t>
  </si>
  <si>
    <t>https://www.crunchbase.com/person/rachel-sheinbein</t>
  </si>
  <si>
    <t>Robin Richards Donohoe</t>
  </si>
  <si>
    <t>https://www.linkedin.com/in/robin-richards-donohoe-579aa645/</t>
  </si>
  <si>
    <t>https://www.crunchbase.com/person/robin-richards-donohoe</t>
  </si>
  <si>
    <t>Sarah Imbach</t>
  </si>
  <si>
    <t>http://www.linkedin.com/in/sarahimbach</t>
  </si>
  <si>
    <t>https://www.crunchbase.com/person/sarah-imbach</t>
  </si>
  <si>
    <t>Sarah Koch-Schiller</t>
  </si>
  <si>
    <t>https://www.linkedin.com/in/sarah-koch-schiller-93812b1a</t>
  </si>
  <si>
    <t>Berkeley, CA</t>
  </si>
  <si>
    <t>https://www.crunchbase.com/person/sarah-koch-schiller</t>
  </si>
  <si>
    <t>Sharon Wienbar</t>
  </si>
  <si>
    <t>http://www.linkedin.com/in/sharonwienbar</t>
  </si>
  <si>
    <t>https://www.crunchbase.com/person/sharon-wienbar</t>
  </si>
  <si>
    <t>Shellye Archambeau</t>
  </si>
  <si>
    <t>http://www.linkedin.com/pub/shellye-archambeau/0/15/721</t>
  </si>
  <si>
    <t>https://www.crunchbase.com/person/shellye-archambeau</t>
  </si>
  <si>
    <t>Sukhinder Singh Cassidy</t>
  </si>
  <si>
    <t>https://www.crunchbase.com/person/sukhinder-singh-cassidy</t>
  </si>
  <si>
    <t>Tamara Thompson</t>
  </si>
  <si>
    <t>https://www.linkedin.com/in/tamaralthompson/</t>
  </si>
  <si>
    <t>https://www.crunchbase.com/person/tamara-thompson</t>
  </si>
  <si>
    <t>Agatha Precourt</t>
  </si>
  <si>
    <t>AMP Ventures, Broadway Angels</t>
  </si>
  <si>
    <t>https://www.linkedin.com/in/agatha-matosek-precourt-83b82b34/</t>
  </si>
  <si>
    <t>https://www.crunchbase.com/person/agatha-precourt</t>
  </si>
  <si>
    <t>Julia Popowitz</t>
  </si>
  <si>
    <t>ARF Investments, Broadway Angels</t>
  </si>
  <si>
    <t>https://www.linkedin.com/in/juliapopowitz</t>
  </si>
  <si>
    <t>https://www.crunchbase.com/person/julia-popowitz</t>
  </si>
  <si>
    <t>Katherine August-deWilde</t>
  </si>
  <si>
    <t>First Republic, Broadway Angels</t>
  </si>
  <si>
    <t>https://www.crunchbase.com/person/katherine-august-dewilde</t>
  </si>
  <si>
    <t>Allison Thoreson Bhusri</t>
  </si>
  <si>
    <t>Lemonade Capital, Broadway Angels</t>
  </si>
  <si>
    <t>https://www.crunchbase.com/person/allison-bhusri#section-overview</t>
  </si>
  <si>
    <t>Fern Mandelbaum</t>
  </si>
  <si>
    <t>Vista Venture Partners, Broadway Angels</t>
  </si>
  <si>
    <t>https://www.linkedin.com/in/fern-mandelbaum-a485851/</t>
  </si>
  <si>
    <t>https://www.crunchbase.com/person/fern-mandelbaum</t>
  </si>
  <si>
    <t>Stephen DeBerry</t>
  </si>
  <si>
    <t>Bronze Investments</t>
  </si>
  <si>
    <t>http://www.linkedin.com/in/stephendeberry</t>
  </si>
  <si>
    <t>https://www.crunchbase.com/person/stephen-deberry</t>
  </si>
  <si>
    <t>Kobe Bryant</t>
  </si>
  <si>
    <t>Bryant Stibel</t>
  </si>
  <si>
    <t>https://www.linkedin.com/in/kobe-bryant-ab1539124/</t>
  </si>
  <si>
    <t>https://www.crunchbase.com/person/kobe-bryant</t>
  </si>
  <si>
    <t>Aaron Gillum</t>
  </si>
  <si>
    <t>Caerus Investment Partners</t>
  </si>
  <si>
    <t>https://www.linkedin.com/in/agillum/</t>
  </si>
  <si>
    <t>https://www.crunchbase.com/person/aaron-gillum</t>
  </si>
  <si>
    <t>James Robinson</t>
  </si>
  <si>
    <t>https://www.linkedin.com/in/james-robinson-7542395/</t>
  </si>
  <si>
    <t>https://www.crunchbase.com/person/james-robinson-6</t>
  </si>
  <si>
    <t>Richelle Parham</t>
  </si>
  <si>
    <t>Camden Partners</t>
  </si>
  <si>
    <t>https://www.crunchbase.com/person/richelle-p-parham</t>
  </si>
  <si>
    <t>Christine Day</t>
  </si>
  <si>
    <t>Campfire Capital</t>
  </si>
  <si>
    <t>Vancouver, Canada</t>
  </si>
  <si>
    <t>https://www.crunchbase.com/person/christine-day</t>
  </si>
  <si>
    <t>Manica Gautam</t>
  </si>
  <si>
    <t>https://www.crunchbase.com/person/manica-gautam</t>
  </si>
  <si>
    <t>Julie Grant</t>
  </si>
  <si>
    <t>https://www.linkedin.com/in/julie-papanek-a8961b1</t>
  </si>
  <si>
    <t>https://www.crunchbase.com/person/julie-papanek</t>
  </si>
  <si>
    <t>Nina Kjellson</t>
  </si>
  <si>
    <t>http://www.linkedin.com/pub/nina-kjellson/0/3ab/343</t>
  </si>
  <si>
    <t>https://www.crunchbase.com/person/nina-kjellson</t>
  </si>
  <si>
    <t>Wende Hutton</t>
  </si>
  <si>
    <t>https://www.linkedin.com/in/wende-hutton-a70a812/</t>
  </si>
  <si>
    <t>https://www.crunchbase.com/person/wende-hutton</t>
  </si>
  <si>
    <t>Maha Ibrahim</t>
  </si>
  <si>
    <t>Broadway Angels, Canaan Partners</t>
  </si>
  <si>
    <t>http://www.linkedin.com/pub/maha-ibrahim/0/9/b95</t>
  </si>
  <si>
    <t>https://www.crunchbase.com/person/maha-ibrahim</t>
  </si>
  <si>
    <t>Rebecca Lynn</t>
  </si>
  <si>
    <t>Broadway Angels, Canvas Ventures</t>
  </si>
  <si>
    <t>http://www.linkedin.com/in/lynnra</t>
  </si>
  <si>
    <t>https://www.crunchbase.com/person/rebecca-lynn</t>
  </si>
  <si>
    <t>Gretchen Howard</t>
  </si>
  <si>
    <t>CapitalG</t>
  </si>
  <si>
    <t>https://www.linkedin.com/in/gretchenehoward</t>
  </si>
  <si>
    <t>https://www.crunchbase.com/person/gretchen-howard</t>
  </si>
  <si>
    <t>Laela Sturdy</t>
  </si>
  <si>
    <t>https://www.linkedin.com/in/laela-sturdy-376543</t>
  </si>
  <si>
    <t>https://www.crunchbase.com/person/laela-sturdy</t>
  </si>
  <si>
    <t>Lanchun Duan</t>
  </si>
  <si>
    <t>Cathay Innovation</t>
  </si>
  <si>
    <t>Shanghai, China</t>
  </si>
  <si>
    <t>https://www.crunchbase.com/person/lanchun-duan</t>
  </si>
  <si>
    <t>Susan Hobbs</t>
  </si>
  <si>
    <t>CF</t>
  </si>
  <si>
    <t>http://www.linkedin.com/in/susanhobbs</t>
  </si>
  <si>
    <t>https://www.crunchbase.com/person/susan-hobbs</t>
  </si>
  <si>
    <t>Danielle Dudum</t>
  </si>
  <si>
    <t>Cherubic Ventures</t>
  </si>
  <si>
    <t>https://www.linkedin.com/in/danielledudum/</t>
  </si>
  <si>
    <t>Carlos Ochoa</t>
  </si>
  <si>
    <t>Chilango Ventures</t>
  </si>
  <si>
    <t>https://www.crunchbase.com/person/carlos-ochoa-2</t>
  </si>
  <si>
    <t>Neha Jain</t>
  </si>
  <si>
    <t>https://www.crunchbase.com/person/neha-jain-3</t>
  </si>
  <si>
    <t>Christina Bechhold Russ</t>
  </si>
  <si>
    <t>Http://www.linkedin.com/Christina-bechhold</t>
  </si>
  <si>
    <t>Diana Meyel</t>
  </si>
  <si>
    <t>Cipio Partners</t>
  </si>
  <si>
    <t>Munich, Germany</t>
  </si>
  <si>
    <t>https://www.crunchbase.com/person/diana-meyel</t>
  </si>
  <si>
    <t>Janey Hoe</t>
  </si>
  <si>
    <t>Cisco Investments</t>
  </si>
  <si>
    <t>https://www.linkedin.com/in/janeyhoe/</t>
  </si>
  <si>
    <t>Vice President</t>
  </si>
  <si>
    <t>https://www.crunchbase.com/person/janey-hoe</t>
  </si>
  <si>
    <t>Michele Park</t>
  </si>
  <si>
    <t>Clarus Ventures</t>
  </si>
  <si>
    <t>http://www.linkedin.com/pub/michele-park/3/80b/b67</t>
  </si>
  <si>
    <t>https://www.crunchbase.com/person/michele-park</t>
  </si>
  <si>
    <t>Don Thompson</t>
  </si>
  <si>
    <t>Cleveland Avenue</t>
  </si>
  <si>
    <t>https://www.crunchbase.com/person/don-thompson-2</t>
  </si>
  <si>
    <t>Amy Banse</t>
  </si>
  <si>
    <t>Broadway Angels, Comcast Ventures</t>
  </si>
  <si>
    <t>https://www.linkedin.com/in/amy-banse-7468211/</t>
  </si>
  <si>
    <t>Managing Director and Head of Funds</t>
  </si>
  <si>
    <t>https://www.crunchbase.com/person/amy-banse</t>
  </si>
  <si>
    <t>Denmark West</t>
  </si>
  <si>
    <t>Connectivity Capital Partners</t>
  </si>
  <si>
    <t>https://www.linkedin.com/in/denmarkwest</t>
  </si>
  <si>
    <t>https://www.crunchbase.com/person/denmark-west</t>
  </si>
  <si>
    <t>Kavita Gupta</t>
  </si>
  <si>
    <t>Consensys Ventures</t>
  </si>
  <si>
    <t>https://www.linkedin.com/in/kavita-gupta-71a4352/</t>
  </si>
  <si>
    <t>Founding Managing Partner</t>
  </si>
  <si>
    <t>https://www.crunchbase.com/person/kavita-gupta-2</t>
  </si>
  <si>
    <t>Maia Heymann</t>
  </si>
  <si>
    <t>Converge Venture Partners</t>
  </si>
  <si>
    <t>https://www.linkedin.com/in/maiaheymann/</t>
  </si>
  <si>
    <t>Cambridge, MA</t>
  </si>
  <si>
    <t>https://www.crunchbase.com/person/maia-heymann</t>
  </si>
  <si>
    <t>Nilanjana Bhowmik</t>
  </si>
  <si>
    <t>http://www.linkedin.com/in/nilanjanabhowmik</t>
  </si>
  <si>
    <t>https://www.crunchbase.com/person/nilansana-bhowmik</t>
  </si>
  <si>
    <t>Kathleen Utecht</t>
  </si>
  <si>
    <t>Core Innovation Capital</t>
  </si>
  <si>
    <t>http://www.linkedin.com/pub/kathleen-utecht/18/106/35a</t>
  </si>
  <si>
    <t>https://www.crunchbase.com/person/aileen-lee</t>
  </si>
  <si>
    <t>Joanna Drake</t>
  </si>
  <si>
    <t>Broadway Angels, Core Ventures Group</t>
  </si>
  <si>
    <t>https://www.crunchbase.com/person/joanna-drake-earl</t>
  </si>
  <si>
    <t>Shubhra Jain</t>
  </si>
  <si>
    <t>Cota Capital</t>
  </si>
  <si>
    <t>https://www.linkedin.com/in/drshubhra/</t>
  </si>
  <si>
    <t>Senior Associate</t>
  </si>
  <si>
    <t>https://www.crunchbase.com/organization/cota-capital</t>
  </si>
  <si>
    <t>Aileen Lee</t>
  </si>
  <si>
    <t>Broadway Angels, Cowboy Ventures</t>
  </si>
  <si>
    <t>http://www.linkedin.com/in/aileenwlee</t>
  </si>
  <si>
    <t>Founder &amp; Partner</t>
  </si>
  <si>
    <t>Lainy Painter</t>
  </si>
  <si>
    <t>Craft Ventures</t>
  </si>
  <si>
    <t>https://www.linkedin.com/in/elena-painter/</t>
  </si>
  <si>
    <t>Marlon Nichols</t>
  </si>
  <si>
    <t>Cross Culture Ventures</t>
  </si>
  <si>
    <t>http://www.linkedin.com/in/marloncnichols</t>
  </si>
  <si>
    <t>https://www.crunchbase.com/person/marlon-c-nichols</t>
  </si>
  <si>
    <t>Trevor Thomas-Uribe</t>
  </si>
  <si>
    <t>https://www.crunchbase.com/person/trevor-thomas-3</t>
  </si>
  <si>
    <t>Huoy-Ming Yeh</t>
  </si>
  <si>
    <t>CSC Upshot</t>
  </si>
  <si>
    <t>https://www.linkedin.com/in/huoy-ming-yeh/</t>
  </si>
  <si>
    <t>Founding, Managing Partner</t>
  </si>
  <si>
    <t>https://www.crunchbase.com/person/huoy-ming-yeh#section-overview</t>
  </si>
  <si>
    <t>Heather Wood</t>
  </si>
  <si>
    <t>Cultivation Capital</t>
  </si>
  <si>
    <t>https://www.linkedin.com/in/heather-wood-689a7b3/</t>
  </si>
  <si>
    <t>Saint Louis, MO</t>
  </si>
  <si>
    <t>https://www.crunchbase.com/person/heather-wood</t>
  </si>
  <si>
    <t>Nicholas Pianim</t>
  </si>
  <si>
    <t>DAG Ventures</t>
  </si>
  <si>
    <t>https://www.linkedin.com/in/nicholas-pianim-2898a8a3</t>
  </si>
  <si>
    <t>https://www.crunchbase.com/person/nicholas-k-pianim</t>
  </si>
  <si>
    <t>Masha Drokova</t>
  </si>
  <si>
    <t>Day One Ventures</t>
  </si>
  <si>
    <t>https://www.linkedin.com/in/mashadrokova/</t>
  </si>
  <si>
    <t>https://www.crunchbase.com/person/masha-drokova</t>
  </si>
  <si>
    <t>https://www.linkedin.com/in/nancy-pfund-30b6ab13/</t>
  </si>
  <si>
    <t>https://www.crunchbase.com/person/nancy-pfund</t>
  </si>
  <si>
    <t>Broadway Angels, DBL Investors</t>
  </si>
  <si>
    <t>Senior Partner</t>
  </si>
  <si>
    <t>https://www.crunchbase.com/person/cynthia-ringo</t>
  </si>
  <si>
    <t>Trae Vassallo</t>
  </si>
  <si>
    <t>Defy Partners</t>
  </si>
  <si>
    <t>https://www.linkedin.com/in/traevassallo/</t>
  </si>
  <si>
    <t>https://www.crunchbase.com/person/trae-vassallo</t>
  </si>
  <si>
    <t>Dovey Wan</t>
  </si>
  <si>
    <t>DHVC (Danhua Capital)</t>
  </si>
  <si>
    <t>https://www.linkedin.com/in/doveywan/</t>
  </si>
  <si>
    <t>https://www.crunchbase.com/person/dovey-wan</t>
  </si>
  <si>
    <t>Diane Henry</t>
  </si>
  <si>
    <t>https://www.linkedin.com/in/diane-henry/</t>
  </si>
  <si>
    <t>https://www.crunchbase.com/person/diane-henry</t>
  </si>
  <si>
    <t>Kathryn Finney</t>
  </si>
  <si>
    <t>Kathryn Finney, DigitalUndivided</t>
  </si>
  <si>
    <t>http://www.linkedin.com/in/kathrynfinney</t>
  </si>
  <si>
    <t>https://www.crunchbase.com/person/kathryn-finney</t>
  </si>
  <si>
    <t>JB Rubinovitz</t>
  </si>
  <si>
    <t>Dimension Ventures</t>
  </si>
  <si>
    <t>LGBTQ</t>
  </si>
  <si>
    <t>Mariah Lichtenstern</t>
  </si>
  <si>
    <t>DiverseCity Ventures</t>
  </si>
  <si>
    <t>http://www.linkedin.com/in/mariahlichtenstern</t>
  </si>
  <si>
    <t>https://www.crunchbase.com/person/mariah-lichtenstern-2</t>
  </si>
  <si>
    <t>Debra K. Liebert</t>
  </si>
  <si>
    <t>Domain Associates</t>
  </si>
  <si>
    <t>https://www.linkedin.com/in/debra-liebert-4b13335/</t>
  </si>
  <si>
    <t>San Diego, CA</t>
  </si>
  <si>
    <t>https://www.crunchbase.com/person/debra-k-liebert</t>
  </si>
  <si>
    <t>Kim P. Kamdar</t>
  </si>
  <si>
    <t>https://www.linkedin.com/in/kim-kamdar-372031126/</t>
  </si>
  <si>
    <t>https://www.crunchbase.com/person/kim-p-kamdar</t>
  </si>
  <si>
    <t>Nicole Vitullo</t>
  </si>
  <si>
    <t>http://www.linkedin.com/pub/nicole-vitullo/3b/873/1a9</t>
  </si>
  <si>
    <t>https://www.crunchbase.com/person/nicole-vitullo</t>
  </si>
  <si>
    <t>Emily Melton</t>
  </si>
  <si>
    <t>Broadway Angels, Draper Fisher Jurvetson (DFJ)</t>
  </si>
  <si>
    <t>https://www.linkedin.com/in/emmelton/</t>
  </si>
  <si>
    <t>https://www.crunchbase.com/person/emily-melton</t>
  </si>
  <si>
    <t>Molly McCartin</t>
  </si>
  <si>
    <t>Drive Capital</t>
  </si>
  <si>
    <t>https://www.linkedin.com/in/molly-mccartin-90402814/</t>
  </si>
  <si>
    <t>Columbus, OH</t>
  </si>
  <si>
    <t>https://www.crunchbase.com/person/molly-mccartin</t>
  </si>
  <si>
    <t>Beth Engel</t>
  </si>
  <si>
    <t>Dundee Venture Capital</t>
  </si>
  <si>
    <t>https://www.linkedin.com/in/elizabeth-beth-engel-08ab9a/</t>
  </si>
  <si>
    <t>Omaha, NE</t>
  </si>
  <si>
    <t>https://www.crunchbase.com/person/beth-engel</t>
  </si>
  <si>
    <t>Kevin Durant</t>
  </si>
  <si>
    <t>Durant Company</t>
  </si>
  <si>
    <t>https://www.linkedin.com/in/kevin-durant-3a66178b</t>
  </si>
  <si>
    <t>Oakland, CA</t>
  </si>
  <si>
    <t>https://www.crunchbase.com/person/kevin-durant</t>
  </si>
  <si>
    <t>Duygu Oktem Clark</t>
  </si>
  <si>
    <t>https://www.linkedin.com/in/duyguoktem/</t>
  </si>
  <si>
    <t>Angel Investor</t>
  </si>
  <si>
    <t>https://www.crunchbase.com/person/duygu-oktem</t>
  </si>
  <si>
    <t>Eghosa Omoigui</t>
  </si>
  <si>
    <t>EchoVC Partners</t>
  </si>
  <si>
    <t>http://www.linkedin.com/in/eghosaomoigui</t>
  </si>
  <si>
    <t>https://www.crunchbase.com/person/eghosa-omoigui</t>
  </si>
  <si>
    <t>Lenard Marcus</t>
  </si>
  <si>
    <t>Edison Partners</t>
  </si>
  <si>
    <t>https://www.linkedin.com/in/lenard-marcus-808275/</t>
  </si>
  <si>
    <t>https://www.crunchbase.com/person/lenard-marcus</t>
  </si>
  <si>
    <t>Elain Chen Szu</t>
  </si>
  <si>
    <t>https://linkedin.com/in/elain</t>
  </si>
  <si>
    <t>Julie Ulrich</t>
  </si>
  <si>
    <t>Elephant</t>
  </si>
  <si>
    <t>https://www.linkedin.com/in/juulrich/</t>
  </si>
  <si>
    <t>https://www.crunchbase.com/person/julie-ulrich</t>
  </si>
  <si>
    <t>Johanna Posada</t>
  </si>
  <si>
    <t>Elevar Equity</t>
  </si>
  <si>
    <t>https://www.linkedin.com/in/johanna-gil-posada-b02154</t>
  </si>
  <si>
    <t>https://www.crunchbase.com/person/johanna-posada</t>
  </si>
  <si>
    <t>Ellen Pao</t>
  </si>
  <si>
    <t>https://www.linkedin.com/in/ekpao/</t>
  </si>
  <si>
    <t>https://www.crunchbase.com/person/ellen-pao</t>
  </si>
  <si>
    <t>Santi Subotovsky</t>
  </si>
  <si>
    <t>Emergence Capital Partners</t>
  </si>
  <si>
    <t>http://www.linkedin.com/in/santisubotovsky</t>
  </si>
  <si>
    <t>https://www.crunchbase.com/person/santi-subotovsky</t>
  </si>
  <si>
    <t>Sarah Pinto</t>
  </si>
  <si>
    <t>https://www.linkedin.com/in/sarah-pinto-peyronel-7878b82/</t>
  </si>
  <si>
    <t>Director, Venture Investing</t>
  </si>
  <si>
    <t>Jackie Carmel</t>
  </si>
  <si>
    <t>Endeavor Catalyst</t>
  </si>
  <si>
    <t>https://www.linkedin.com/in/jackie-carmel-42b55413/</t>
  </si>
  <si>
    <t>https://www.crunchbase.com/person/jackie-carmel</t>
  </si>
  <si>
    <t>https://www.linkedin.com/in/amy-francetic-0129/</t>
  </si>
  <si>
    <t>Hilton Augustine</t>
  </si>
  <si>
    <t>Englare</t>
  </si>
  <si>
    <t>https://www.crunchbase.com/person/hilton-h-augustine</t>
  </si>
  <si>
    <t>Richard Kerby</t>
  </si>
  <si>
    <t>http://www.linkedin.com/in/richardkerby</t>
  </si>
  <si>
    <t>https://www.crunchbase.com/person/richard-kerby</t>
  </si>
  <si>
    <t>Anjli Jain</t>
  </si>
  <si>
    <t>EVC Ventures</t>
  </si>
  <si>
    <t>https://www.linkedin.com/in/anjlijain/</t>
  </si>
  <si>
    <t>https://www.crunchbase.com/person/anjli-chopra</t>
  </si>
  <si>
    <t>Maneesha Ghiya</t>
  </si>
  <si>
    <t>ExSight Capital Management</t>
  </si>
  <si>
    <t>https://www.crunchbase.com/person/maneesha-ghiya</t>
  </si>
  <si>
    <t>Kola Olofinboba</t>
  </si>
  <si>
    <t>Fairview Capital Partners</t>
  </si>
  <si>
    <t>West Hartford, CT</t>
  </si>
  <si>
    <t>https://www.crunchbase.com/person/kola-olofinboba</t>
  </si>
  <si>
    <t>Laurence Morse</t>
  </si>
  <si>
    <t>https://www.crunchbase.com/person/laurence-c-morse</t>
  </si>
  <si>
    <t>Felicia Curcuru</t>
  </si>
  <si>
    <t>https://www.linkedin.com/in/feliciacurcuru/</t>
  </si>
  <si>
    <t>Victoria Treyger</t>
  </si>
  <si>
    <t>https://www.crunchbase.com/person/victoria-treyger-2/hubs/hubs_list</t>
  </si>
  <si>
    <t>https://www.crunchbase.com/person/wesley-chan</t>
  </si>
  <si>
    <t>Anu Duggal</t>
  </si>
  <si>
    <t>Female Founders Fund</t>
  </si>
  <si>
    <t>http://www.linkedin.com/pub/anu-duggal/0/222/568</t>
  </si>
  <si>
    <t>https://www.crunchbase.com/person/anu-duggal</t>
  </si>
  <si>
    <t>Sutian Dong</t>
  </si>
  <si>
    <t>https://www.linkedin.com/in/sutiandong/</t>
  </si>
  <si>
    <t>https://www.crunchbase.com/person/sutian-dong</t>
  </si>
  <si>
    <t>https://www.crunchbase.com/person/ela-madej</t>
  </si>
  <si>
    <t>Eva Ho</t>
  </si>
  <si>
    <t>Fika Ventures</t>
  </si>
  <si>
    <t>http://www.linkedin.com/in/evaho1</t>
  </si>
  <si>
    <t>https://www.crunchbase.com/person/eva-ho</t>
  </si>
  <si>
    <t>Hayley Barna</t>
  </si>
  <si>
    <t>http://www.linkedin.com/in/hbarna</t>
  </si>
  <si>
    <t>https://www.crunchbase.com/person/hayley-barna</t>
  </si>
  <si>
    <t>Beth Ferreira</t>
  </si>
  <si>
    <t>FirstMark Capital</t>
  </si>
  <si>
    <t>https://www.linkedin.com/in/bethmferreira</t>
  </si>
  <si>
    <t>https://www.crunchbase.com/person/beth-ferreira</t>
  </si>
  <si>
    <t>Catherine Ulrich</t>
  </si>
  <si>
    <t>https://www.linkedin.com/in/catherineulrich/</t>
  </si>
  <si>
    <t>https://www.crunchbase.com/person/catherine-ulrich</t>
  </si>
  <si>
    <t>Phyllis Gotlib</t>
  </si>
  <si>
    <t>Flare Capital Partners</t>
  </si>
  <si>
    <t>https://www.linkedin.com/in/phyllis-gotlib-3a0a7585/</t>
  </si>
  <si>
    <t>Executive Partner</t>
  </si>
  <si>
    <t>https://www.crunchbase.com/person/phyllis-gotlib</t>
  </si>
  <si>
    <t>Ann Miura-Ko</t>
  </si>
  <si>
    <t>FLOODGATE</t>
  </si>
  <si>
    <t>http://www.linkedin.com/in/amiura</t>
  </si>
  <si>
    <t>Co - Founder &amp; Partner</t>
  </si>
  <si>
    <t>https://www.crunchbase.com/person/ann-miura-ko</t>
  </si>
  <si>
    <t>Iris Choi</t>
  </si>
  <si>
    <t>https://www.linkedin.com/in/irischoi/</t>
  </si>
  <si>
    <t>https://www.crunchbase.com/person/iris-choi</t>
  </si>
  <si>
    <t>Heather Redman</t>
  </si>
  <si>
    <t>Flying Fish Partners</t>
  </si>
  <si>
    <t>https://www.crunchbase.com/person/heather-redman</t>
  </si>
  <si>
    <t>Kim Kolt</t>
  </si>
  <si>
    <t>For Good Ventures, LLC</t>
  </si>
  <si>
    <t>http://linkedin.com/in/kim-k-071294133</t>
  </si>
  <si>
    <t>President</t>
  </si>
  <si>
    <t>Download Crunchbase on the AppStore : https://appsto.re/us/ennMdb.i - https://www.crunchbase.com/organization/for-good-ventures</t>
  </si>
  <si>
    <t>Eurie Kim</t>
  </si>
  <si>
    <t>Forerunner Ventures</t>
  </si>
  <si>
    <t>https://www.linkedin.com/in/euriekim/</t>
  </si>
  <si>
    <t>https://www.crunchbase.com/person/eurie-kim</t>
  </si>
  <si>
    <t>Kirsten Green</t>
  </si>
  <si>
    <t>http://www.linkedin.com/in/kirstengreen</t>
  </si>
  <si>
    <t>https://www.crunchbase.com/person/kirsten-green</t>
  </si>
  <si>
    <t>Myrna M. Soto</t>
  </si>
  <si>
    <t>ForgePoint Capital</t>
  </si>
  <si>
    <t>Miami, FL</t>
  </si>
  <si>
    <t>https://www.crunchbase.com/person/myrna-m-soto</t>
  </si>
  <si>
    <t>Alberto Yepez</t>
  </si>
  <si>
    <t>Trident Capital Cybersecurity, Trident Capital, ForgePoint Capital</t>
  </si>
  <si>
    <t>http://www.linkedin.com/in/albertoyepez</t>
  </si>
  <si>
    <t>Co-founder and Managing Director</t>
  </si>
  <si>
    <t>https://www.crunchbase.com/person/alberto-yepez</t>
  </si>
  <si>
    <t>Joanne Chen</t>
  </si>
  <si>
    <t>Foundation Capital</t>
  </si>
  <si>
    <t>https://www.linkedin.com/in/joanne-chen-8486677/</t>
  </si>
  <si>
    <t>https://www.crunchbase.com/person/joanne-chen</t>
  </si>
  <si>
    <t>Rodolfo Gonzalez</t>
  </si>
  <si>
    <t>https://www.linkedin.com/in/gonzalezrodolfo</t>
  </si>
  <si>
    <t>https://www.crunchbase.com/person/rodolfo-gonzalez</t>
  </si>
  <si>
    <t>Cyan Banister</t>
  </si>
  <si>
    <t>http://www.linkedin.com/in/cyanb</t>
  </si>
  <si>
    <t>https://www.crunchbase.com/person/cyan-banister</t>
  </si>
  <si>
    <t>Jenny Lefcourt</t>
  </si>
  <si>
    <t>Freestyle Capital</t>
  </si>
  <si>
    <t>http://www.linkedin.com/in/jennylefcourt</t>
  </si>
  <si>
    <t>https://www.crunchbase.com/person/jenny-lefcourt</t>
  </si>
  <si>
    <t>Allison Baum</t>
  </si>
  <si>
    <t>Fresco Capital</t>
  </si>
  <si>
    <t>https://www.linkedin.com/in/allisonebaum/</t>
  </si>
  <si>
    <t>Fuel Capital</t>
  </si>
  <si>
    <t>Kevin Lockett</t>
  </si>
  <si>
    <t>Fulcrum Global Capital</t>
  </si>
  <si>
    <t>https://www.linkedin.com/in/kevinlockettkc/</t>
  </si>
  <si>
    <t>Kansas City, MO</t>
  </si>
  <si>
    <t>https://www.crunchbase.com/person/kevin-lockett</t>
  </si>
  <si>
    <t>Darryl Finkton</t>
  </si>
  <si>
    <t>FundRX</t>
  </si>
  <si>
    <t>https://www.crunchbase.com/person/darryl-finkton-jr</t>
  </si>
  <si>
    <t>Lu Zhang</t>
  </si>
  <si>
    <t>Fusion Fund</t>
  </si>
  <si>
    <t>https://www.crunchbase.com/person/lu-zhang#section-overview</t>
  </si>
  <si>
    <t>Jalak Jobanputra</t>
  </si>
  <si>
    <t>Future Perfect Ventures</t>
  </si>
  <si>
    <t>http://www.linkedin.com/in/jalak</t>
  </si>
  <si>
    <t>Managing/Founding Partner</t>
  </si>
  <si>
    <t>https://www.crunchbase.com/person/jalak-jobanputra</t>
  </si>
  <si>
    <t>Julie Allegro</t>
  </si>
  <si>
    <t>Fyrfly VC</t>
  </si>
  <si>
    <t>https://www.crunchbase.com/person/julie-allegro</t>
  </si>
  <si>
    <t>David Beatty</t>
  </si>
  <si>
    <t>Gaingels</t>
  </si>
  <si>
    <t>Managing Member</t>
  </si>
  <si>
    <t>https://www.crunchbase.com/person/david-beatty-2#section-overview</t>
  </si>
  <si>
    <t>Paul Grossinger</t>
  </si>
  <si>
    <t>https://www.crunchbase.com/person/paul-grossinger</t>
  </si>
  <si>
    <t>Joyce Chung</t>
  </si>
  <si>
    <t>Garage Technology Ventures</t>
  </si>
  <si>
    <t>https://www.linkedin.com/in/jochung/</t>
  </si>
  <si>
    <t>https://www.crunchbase.com/person/joyce-chung</t>
  </si>
  <si>
    <t>Gayle Jennings O’Byrne</t>
  </si>
  <si>
    <t>https://www.crunchbase.com/person/gayle-jennings-o-byrne</t>
  </si>
  <si>
    <t>Karen Kerr</t>
  </si>
  <si>
    <t>GE Ventures</t>
  </si>
  <si>
    <t>https://www.linkedin.com/pub/karen-kerr/25/50b/638</t>
  </si>
  <si>
    <t>Executive Managing Director</t>
  </si>
  <si>
    <t>https://www.crunchbase.com/person/karen-kerr</t>
  </si>
  <si>
    <t>Lisa Coca</t>
  </si>
  <si>
    <t>http://www.linkedin.com/pub/lisa-coca/26/504/454</t>
  </si>
  <si>
    <t>https://www.crunchbase.com/person/lisa-coca</t>
  </si>
  <si>
    <t>Ralph Taylor-Smith</t>
  </si>
  <si>
    <t>https://www.crunchbase.com/person/ralph-taylor-smith</t>
  </si>
  <si>
    <t>Sue Siegel</t>
  </si>
  <si>
    <t>https://www.linkedin.com/in/sue-siegel/</t>
  </si>
  <si>
    <t>https://www.crunchbase.com/person/sue-siegel</t>
  </si>
  <si>
    <t>Holly Maloney McConnell</t>
  </si>
  <si>
    <t>General Catalyst</t>
  </si>
  <si>
    <t>https://www.linkedin.com/in/holly-maloney-7365847/</t>
  </si>
  <si>
    <t>https://www.crunchbase.com/person/holly-maloney</t>
  </si>
  <si>
    <t>Katie Hughes</t>
  </si>
  <si>
    <t>https://www.crunchbase.com/person/katie-hughes</t>
  </si>
  <si>
    <t>Kenneth Chenault</t>
  </si>
  <si>
    <t>https://www.linkedin.com/in/kenneth-i-chenault-a17054167/</t>
  </si>
  <si>
    <t>Chairman and Managing Director</t>
  </si>
  <si>
    <t>https://www.crunchbase.com/person/kenneth-i-chenault</t>
  </si>
  <si>
    <t>Daphne Dufresne</t>
  </si>
  <si>
    <t>GenNx360 Capital Partners</t>
  </si>
  <si>
    <t>https://www.linkedin.com/in/daphne-dufresne-948471/</t>
  </si>
  <si>
    <t>https://www.crunchbase.com/person/daphne-dufrense</t>
  </si>
  <si>
    <t>Rudina Seseri</t>
  </si>
  <si>
    <t>Glasswing Ventures</t>
  </si>
  <si>
    <t>https://www.linkedin.com/in/rudinaseseri/</t>
  </si>
  <si>
    <t>https://www.crunchbase.com/person/rudina-seseri</t>
  </si>
  <si>
    <t>Sarah Fay</t>
  </si>
  <si>
    <t>https://www.linkedin.com/in/sarahfayboston/</t>
  </si>
  <si>
    <t>https://www.crunchbase.com/person/sarah-fay#section-overview</t>
  </si>
  <si>
    <t>Sherwin Prior</t>
  </si>
  <si>
    <t>GM Ventures</t>
  </si>
  <si>
    <t>https://www.crunchbase.com/person/sherwin-l-prior</t>
  </si>
  <si>
    <t>Jo Ann Corkran</t>
  </si>
  <si>
    <t>Golden Seeds, Golden Seeds Venture Fund, GSVF - Golden Seeds Venture Fund, Golden Seeds Venture Fund</t>
  </si>
  <si>
    <t>https://www.crunchbase.com/person/jo-ann-corkran</t>
  </si>
  <si>
    <t>Loretta McCarthy</t>
  </si>
  <si>
    <t>Golden Seeds</t>
  </si>
  <si>
    <t>https://www.crunchbase.com/person/loretta-mccarthy</t>
  </si>
  <si>
    <t>Patience Marime-Ball</t>
  </si>
  <si>
    <t>Kensington, MD</t>
  </si>
  <si>
    <t>https://www.crunchbase.com/person/patience-marime-ball</t>
  </si>
  <si>
    <t>Peggy Wallace</t>
  </si>
  <si>
    <t>https://www.crunchbase.com/person/peggy-wallace</t>
  </si>
  <si>
    <t>Una Ryan</t>
  </si>
  <si>
    <t>Astia Angels, Golden Seeds</t>
  </si>
  <si>
    <t>https://www.crunchbase.com/person/una-s-ryan</t>
  </si>
  <si>
    <t>Michelle Jarrard</t>
  </si>
  <si>
    <t>GRA Venture Fund</t>
  </si>
  <si>
    <t>https://www.linkedin.com/in/michellejarrard</t>
  </si>
  <si>
    <t>https://www.crunchbase.com/person/michelle-jarrard</t>
  </si>
  <si>
    <t>Kathryn Cavanaugh</t>
  </si>
  <si>
    <t>Grace Beauty Capital</t>
  </si>
  <si>
    <t>https://www.crunchbase.com/person/kathryn-cavanaugh</t>
  </si>
  <si>
    <t>Anna Patterson</t>
  </si>
  <si>
    <t>Gradient Ventures</t>
  </si>
  <si>
    <t>https://www.linkedin.com/in/anna-patterson-15921ba/</t>
  </si>
  <si>
    <t>https://www.crunchbase.com/person/anna-patterson</t>
  </si>
  <si>
    <t>Co-Founder &amp; Partner</t>
  </si>
  <si>
    <t>https://www.crunchbase.com/person/dana-settle</t>
  </si>
  <si>
    <t>Ellie Wheeler</t>
  </si>
  <si>
    <t>http://www.linkedin.com/in/elliewheeler</t>
  </si>
  <si>
    <t>https://www.crunchbase.com/person/ellie-wheeler</t>
  </si>
  <si>
    <t>Sarah Guo</t>
  </si>
  <si>
    <t>Greylock Partners</t>
  </si>
  <si>
    <t>http://www.linkedin.com/pub/sarah-guo/8/258/538</t>
  </si>
  <si>
    <t>https://www.crunchbase.com/person/sarah-guo</t>
  </si>
  <si>
    <t>Jason Towns</t>
  </si>
  <si>
    <t>Groundworks Ventures</t>
  </si>
  <si>
    <t>https://www.linkedin.com/in/jasontowns/</t>
  </si>
  <si>
    <t>https://www.crunchbase.com/person/jason-towns</t>
  </si>
  <si>
    <t>Deborah Quazzo</t>
  </si>
  <si>
    <t>GSV Acceleration</t>
  </si>
  <si>
    <t>https://www.linkedin.com/in/deborah-quazzo-1343554/</t>
  </si>
  <si>
    <t>Founder and Managing Partner</t>
  </si>
  <si>
    <t>https://www.crunchbase.com/person/deborah-quazzo</t>
  </si>
  <si>
    <t>Frederique Dame</t>
  </si>
  <si>
    <t>GV</t>
  </si>
  <si>
    <t>https://www.linkedin.com/in/frederiquedame</t>
  </si>
  <si>
    <t>https://www.crunchbase.com/person/frederique-dame</t>
  </si>
  <si>
    <t>Laura Melahn</t>
  </si>
  <si>
    <t>https://www.linkedin.com/in/lauramelahn</t>
  </si>
  <si>
    <t>https://www.crunchbase.com/person/laura-melahn</t>
  </si>
  <si>
    <t>Tyson Clark</t>
  </si>
  <si>
    <t>https://www.linkedin.com/in/tysonclark/en</t>
  </si>
  <si>
    <t>https://www.crunchbase.com/person/tyson-clark</t>
  </si>
  <si>
    <t>Jessica Verrilli</t>
  </si>
  <si>
    <t>#Angels, GV</t>
  </si>
  <si>
    <t>http://www.linkedin.com/in/jessicaverrilli</t>
  </si>
  <si>
    <t>https://www.crunchbase.com/person/jessica-verrilli</t>
  </si>
  <si>
    <t>Jesse Draper</t>
  </si>
  <si>
    <t>Broadway Angels, Halogen Ventures</t>
  </si>
  <si>
    <t>https://www.linkedin.com/in/jessedraper/</t>
  </si>
  <si>
    <t>https://www.crunchbase.com/person/jesse-draper</t>
  </si>
  <si>
    <t>Barbara Belvisi</t>
  </si>
  <si>
    <t>Hardware Club</t>
  </si>
  <si>
    <t>https://www.linkedin.com/in/barbara-belvisi-79242118/</t>
  </si>
  <si>
    <t>Paris, France</t>
  </si>
  <si>
    <t>https://www.crunchbase.com/person/barbara-belvisi</t>
  </si>
  <si>
    <t>Brandon Bryant</t>
  </si>
  <si>
    <t>Harlem Capital Partners</t>
  </si>
  <si>
    <t>https://www.crunchbase.com/person/brandon-bryant</t>
  </si>
  <si>
    <t>Henri Pierre-Jacques</t>
  </si>
  <si>
    <t>https://www.linkedin.com/in/hpierrejacques/</t>
  </si>
  <si>
    <t>https://www.crunchbase.com/person/henri-pierre-jacques</t>
  </si>
  <si>
    <t>Imafidon Edomwonyi</t>
  </si>
  <si>
    <t>https://www.linkedin.com/in/imafidon/</t>
  </si>
  <si>
    <t>https://www.crunchbase.com/person/imafidon-edomwonyi</t>
  </si>
  <si>
    <t>Jarrid Tingle</t>
  </si>
  <si>
    <t>https://www.linkedin.com/in/jarrid-tingle/</t>
  </si>
  <si>
    <t>https://www.crunchbase.com/person/jarrid-tingle</t>
  </si>
  <si>
    <t>John Henry</t>
  </si>
  <si>
    <t>https://www.linkedin.com/in/johnhenrystyle/</t>
  </si>
  <si>
    <t>https://www.crunchbase.com/person/john-henry-2</t>
  </si>
  <si>
    <t>Winzell Steele Jr.</t>
  </si>
  <si>
    <t>https://www.crunchbase.com/person/winzell-steele-jr</t>
  </si>
  <si>
    <t>Mary Potter</t>
  </si>
  <si>
    <t>Healthcare Angels</t>
  </si>
  <si>
    <t>https://www.crunchbase.com/person/mary-jo-potter</t>
  </si>
  <si>
    <t>Anya Schiess</t>
  </si>
  <si>
    <t>Healthy Ventures</t>
  </si>
  <si>
    <t>https://www.linkedin.com/in/anyaschiess/</t>
  </si>
  <si>
    <t>https://www.crunchbase.com/person/anya-schiess</t>
  </si>
  <si>
    <t>Enmi Kendall</t>
  </si>
  <si>
    <t>https://www.linkedin.com/in/eskendall</t>
  </si>
  <si>
    <t>https://www.crunchbase.com/person/enmi-kendall</t>
  </si>
  <si>
    <t>Lisa Burton</t>
  </si>
  <si>
    <t>HearstLab</t>
  </si>
  <si>
    <t>http://linkedin.com/in/lisa-burton</t>
  </si>
  <si>
    <t>Executive Director</t>
  </si>
  <si>
    <t>https://www.crunchbase.com/organization/hearstlab-36b3</t>
  </si>
  <si>
    <t>Courtney Hall</t>
  </si>
  <si>
    <t>Hillcrest Ventures Partners</t>
  </si>
  <si>
    <t>https://www.linkedin.com/in/courtney-h-876a154/</t>
  </si>
  <si>
    <t>https://www.crunchbase.com/person/courtney-hall</t>
  </si>
  <si>
    <t>Bjorn Simmons</t>
  </si>
  <si>
    <t>Hillman Accelerator</t>
  </si>
  <si>
    <t>https://www.linkedin.com/in/bjorn-k-simmons-97885449/</t>
  </si>
  <si>
    <t>Director</t>
  </si>
  <si>
    <t>Cincinnati, OH</t>
  </si>
  <si>
    <t>https://www.crunchbase.com/person/bjorn-simmons</t>
  </si>
  <si>
    <t>Dhani Jones</t>
  </si>
  <si>
    <t>Qey Capital, Hillman Accelerator</t>
  </si>
  <si>
    <t>https://www.linkedin.com/in/dhani-jones-29b58617/</t>
  </si>
  <si>
    <t>Chairman</t>
  </si>
  <si>
    <t>https://www.crunchbase.com/person/dhani-jones</t>
  </si>
  <si>
    <t>Ebow Vroom</t>
  </si>
  <si>
    <t>https://www.linkedin.com/in/ebowvroom/</t>
  </si>
  <si>
    <t>CEO &amp; President of Operations</t>
  </si>
  <si>
    <t>https://www.crunchbase.com/person/ebow-vroom</t>
  </si>
  <si>
    <t>Veronica Wu</t>
  </si>
  <si>
    <t>Hone Capital</t>
  </si>
  <si>
    <t>https://www.linkedin.com/in/wuveronica</t>
  </si>
  <si>
    <t>Founder, Managing Partner</t>
  </si>
  <si>
    <t>https://www.crunchbase.com/person/veronica-wu</t>
  </si>
  <si>
    <t>Irit Hillel</t>
  </si>
  <si>
    <t>HP Tech Ventures</t>
  </si>
  <si>
    <t>https://www.linkedin.com/in/irithillel/</t>
  </si>
  <si>
    <t>Tel Aviv, Israel</t>
  </si>
  <si>
    <t>https://www.crunchbase.com/person/irit-hillel</t>
  </si>
  <si>
    <t>Heather Hartnett</t>
  </si>
  <si>
    <t>Human Ventures</t>
  </si>
  <si>
    <t>https://www.linkedin.com/in/heatherhartnett/</t>
  </si>
  <si>
    <t>https://www.crunchbase.com/person/heather-hartnett</t>
  </si>
  <si>
    <t>Ann Winblad</t>
  </si>
  <si>
    <t>Hummer Winblad Venture Partners</t>
  </si>
  <si>
    <t>http://www.linkedin.com/in/annwinblad</t>
  </si>
  <si>
    <t>Founder and Managing Director</t>
  </si>
  <si>
    <t>https://www.crunchbase.com/person/ann-winblad</t>
  </si>
  <si>
    <t>http://www.linkedin.com/in/elizabethyin</t>
  </si>
  <si>
    <t>https://www.crunchbase.com/person/elizabeth-yin</t>
  </si>
  <si>
    <t>Eric Bahn</t>
  </si>
  <si>
    <t>General Partner and Co-Founder</t>
  </si>
  <si>
    <t>San Carlos, CA</t>
  </si>
  <si>
    <t>Shiyan Koh</t>
  </si>
  <si>
    <t>https://www.linkedin.com/in/shiyankoh/</t>
  </si>
  <si>
    <t>LGBTQ, Female, PoC</t>
  </si>
  <si>
    <t>Wendy Lung</t>
  </si>
  <si>
    <t>IBM Ventures</t>
  </si>
  <si>
    <t>https://www.linkedin.com/in/wendy-lung-27bb5721/</t>
  </si>
  <si>
    <t>https://www.crunchbase.com/person/wendy-lung</t>
  </si>
  <si>
    <t>Olawale Ayeni</t>
  </si>
  <si>
    <t>IFC</t>
  </si>
  <si>
    <t>Senior Investment Officer</t>
  </si>
  <si>
    <t>https://www.crunchbase.com/person/wale-ayeni</t>
  </si>
  <si>
    <t>Preeti Rathi</t>
  </si>
  <si>
    <t>Ignition Partners</t>
  </si>
  <si>
    <t>https://www.linkedin.com/in/prathi/</t>
  </si>
  <si>
    <t>https://www.crunchbase.com/person/preeti-rathi</t>
  </si>
  <si>
    <t>Alexis Yongmei Ji</t>
  </si>
  <si>
    <t>Illumina Ventures</t>
  </si>
  <si>
    <t>https://www.linkedin.com/in/yongmeiji</t>
  </si>
  <si>
    <t>https://www.crunchbase.com/person/alexis-yongmei-ji</t>
  </si>
  <si>
    <t>Cindy Padnos</t>
  </si>
  <si>
    <t>Illuminate Ventures</t>
  </si>
  <si>
    <t>http://www.linkedin.com/in/cindypadnos</t>
  </si>
  <si>
    <t>https://www.crunchbase.com/person/cindy-padnos</t>
  </si>
  <si>
    <t>Richard Parsons</t>
  </si>
  <si>
    <t>Imagination Capital</t>
  </si>
  <si>
    <t>https://www.linkedin.com/in/richard-parsons-18a9a24/</t>
  </si>
  <si>
    <t>Co-founder &amp; Partner</t>
  </si>
  <si>
    <t>https://www.crunchbase.com/person/richard-parsons</t>
  </si>
  <si>
    <t>Kesha Cash</t>
  </si>
  <si>
    <t>Impact America Fund</t>
  </si>
  <si>
    <t>https://www.linkedin.com/in/keshacash</t>
  </si>
  <si>
    <t>https://www.crunchbase.com/person/kesha-cash</t>
  </si>
  <si>
    <t>Swati Mylavarapu</t>
  </si>
  <si>
    <t>Incite Ventures</t>
  </si>
  <si>
    <t>Burlingame, CA</t>
  </si>
  <si>
    <t>https://www.crunchbase.com/person/swati-mylavarapu</t>
  </si>
  <si>
    <t>Nina Achadjian</t>
  </si>
  <si>
    <t>Index Ventures</t>
  </si>
  <si>
    <t>https://www.linkedin.com/in/nina-achadjian-00aa1812/</t>
  </si>
  <si>
    <t>Sarah Cannon</t>
  </si>
  <si>
    <t>https://www.linkedin.com/in/cannonsarah/</t>
  </si>
  <si>
    <t>https://www.crunchbase.com/person/sarah-cannon</t>
  </si>
  <si>
    <t>Lindsay Sharma</t>
  </si>
  <si>
    <t>Industry Ventures</t>
  </si>
  <si>
    <t>https://www.linkedin.com/in/lindsay-sharma/</t>
  </si>
  <si>
    <t>Alda Dennis</t>
  </si>
  <si>
    <t>https://www.linkedin.com/in/aldadennis/</t>
  </si>
  <si>
    <t>https://www.crunchbase.com/person/alda-leu-dennis#section-overview</t>
  </si>
  <si>
    <t>Jennifer Wolf</t>
  </si>
  <si>
    <t>http://linkedin.com/in/jenhwolf</t>
  </si>
  <si>
    <t>COO and Partner</t>
  </si>
  <si>
    <t>Anika Agarwal</t>
  </si>
  <si>
    <t>Insight Venture Partners</t>
  </si>
  <si>
    <t>https://www.linkedin.com/pub/anika-agarwal/13/609/781</t>
  </si>
  <si>
    <t>https://www.crunchbase.com/person/anika-agarwal</t>
  </si>
  <si>
    <t>Insiyah Saeed</t>
  </si>
  <si>
    <t>Christine Herron</t>
  </si>
  <si>
    <t>Intel Capital</t>
  </si>
  <si>
    <t>http://www.linkedin.com/in/christineherron</t>
  </si>
  <si>
    <t>Investment Director</t>
  </si>
  <si>
    <t>https://www.crunchbase.com/person/christine-herron</t>
  </si>
  <si>
    <t>Trina Van Pelt</t>
  </si>
  <si>
    <t>https://www.linkedin.com/in/trinavanpelt/</t>
  </si>
  <si>
    <t>Vice President, Managing Director</t>
  </si>
  <si>
    <t>https://www.crunchbase.com/person/trina-van</t>
  </si>
  <si>
    <t>Farah Champsi</t>
  </si>
  <si>
    <t>InterWest Partners</t>
  </si>
  <si>
    <t>https://www.linkedin.com/in/farah-champsi-21123066/</t>
  </si>
  <si>
    <t>https://www.crunchbase.com/person/farah-champsi</t>
  </si>
  <si>
    <t>Jennifer Neundorfer</t>
  </si>
  <si>
    <t>Jane VC</t>
  </si>
  <si>
    <t>https://www.linkedin.com/in/jkneundorfer/</t>
  </si>
  <si>
    <t>Cleveland, OH, "Boston, MA"</t>
  </si>
  <si>
    <t>https://www.crunchbase.com/person/jennifer-keiser-neundorfer</t>
  </si>
  <si>
    <t>Maren Bannon</t>
  </si>
  <si>
    <t>https://www.linkedin.com/in/marenbannon/</t>
  </si>
  <si>
    <t>London, United Kingdom</t>
  </si>
  <si>
    <t>https://www.crunchbase.com/person/maren-bannon</t>
  </si>
  <si>
    <t>Shawn Carter</t>
  </si>
  <si>
    <t>Jay Z</t>
  </si>
  <si>
    <t>https://www.crunchbase.com/person/shawn-carter</t>
  </si>
  <si>
    <t>Rain Cui</t>
  </si>
  <si>
    <t>JCI (prev Tyco Ventures)</t>
  </si>
  <si>
    <t>https://www.linkedin.com/in/raincui</t>
  </si>
  <si>
    <t>https://www.crunchbase.com/person/rain-cui-phd</t>
  </si>
  <si>
    <t>Bonny Simi</t>
  </si>
  <si>
    <t>Jetblue Technology Ventures</t>
  </si>
  <si>
    <t>https://www.linkedin.com/in/bonnysimi/</t>
  </si>
  <si>
    <t>https://www.crunchbase.com/person/bonny-simi</t>
  </si>
  <si>
    <t>Jeanne Bolger</t>
  </si>
  <si>
    <t>Johnson &amp; Johnson Development Corporation (JJDC)</t>
  </si>
  <si>
    <t>https://www.linkedin.com/in/jeanne-bolger-166b45a/</t>
  </si>
  <si>
    <t>https://www.crunchbase.com/person/jeanne-bolger</t>
  </si>
  <si>
    <t>Marian Nakada</t>
  </si>
  <si>
    <t>https://www.linkedin.com/in/marian-nakada-ph-d-6624a01/</t>
  </si>
  <si>
    <t>https://www.crunchbase.com/person/marian-nakada</t>
  </si>
  <si>
    <t>Renee Ryan</t>
  </si>
  <si>
    <t>https://www.linkedin.com/in/renee-ryan-251b161/</t>
  </si>
  <si>
    <t>https://www.crunchbase.com/person/renee-ryan</t>
  </si>
  <si>
    <t>Stacy Feld</t>
  </si>
  <si>
    <t>https://www.linkedin.com/in/stacy-feld-0061141/</t>
  </si>
  <si>
    <t>Vice President, Consumer Venture Investments</t>
  </si>
  <si>
    <t>https://www.crunchbase.com/person/stacy-feld</t>
  </si>
  <si>
    <t>Paul Judge</t>
  </si>
  <si>
    <t>TechSquare Labs, Judge Ventures</t>
  </si>
  <si>
    <t>http://www.linkedin.com/in/paulqjudge</t>
  </si>
  <si>
    <t>Founding Partners</t>
  </si>
  <si>
    <t>https://www.crunchbase.com/person/dr-paul-judge</t>
  </si>
  <si>
    <t>Elizabeth de Saint-Aignan</t>
  </si>
  <si>
    <t>Jump Capital</t>
  </si>
  <si>
    <t>https://www.linkedin.com/in/elizabeth-de-saint-aignan-b781ba/</t>
  </si>
  <si>
    <t>Partner, Jump Capital Growth</t>
  </si>
  <si>
    <t>https://www.crunchbase.com/person/elizabeth-de-saint-aignan</t>
  </si>
  <si>
    <t>Marcus Whitney</t>
  </si>
  <si>
    <t>Jumpstart Foundry</t>
  </si>
  <si>
    <t>http://www.linkedin.com/in/marcuswhitney</t>
  </si>
  <si>
    <t>https://www.crunchbase.com/person/marcus-whitney</t>
  </si>
  <si>
    <t>Danielle Morris</t>
  </si>
  <si>
    <t>JumpStart Inc.</t>
  </si>
  <si>
    <t>https://www.linkedin.com/in/danielle-morris-10422a6/</t>
  </si>
  <si>
    <t>Controller, Partner, Revenue &amp; Compliance Management</t>
  </si>
  <si>
    <t>Cleveland, OH</t>
  </si>
  <si>
    <t>https://www.crunchbase.com/person/danielle-morris</t>
  </si>
  <si>
    <t>Minal Hasan</t>
  </si>
  <si>
    <t>K2 Global</t>
  </si>
  <si>
    <t>https://www.linkedin.com/in/minalhasan/</t>
  </si>
  <si>
    <t>https://www.crunchbase.com/person/minal-hasan</t>
  </si>
  <si>
    <t>Katie Shea</t>
  </si>
  <si>
    <t>Kairos VC</t>
  </si>
  <si>
    <t>https://www.crunchbase.com/person/katie-shea-2</t>
  </si>
  <si>
    <t>Amy Belt Raimundo</t>
  </si>
  <si>
    <t>Kaiser Permanente Ventures</t>
  </si>
  <si>
    <t>https://www.linkedin.com/in/amy-belt-raimundo-ab5a741/</t>
  </si>
  <si>
    <t>https://www.crunchbase.com/person/amy-belt</t>
  </si>
  <si>
    <t>Benjamin Jealous</t>
  </si>
  <si>
    <t>http://www.linkedin.com/in/benjamintoddjealous/en</t>
  </si>
  <si>
    <t>https://www.crunchbase.com/person/benjamin-jealous</t>
  </si>
  <si>
    <t>Brian Dixon</t>
  </si>
  <si>
    <t>http://www.linkedin.com/in/dixonb</t>
  </si>
  <si>
    <t>https://www.crunchbase.com/person/brian-dixon-2</t>
  </si>
  <si>
    <t>Ulili Onovakpuri</t>
  </si>
  <si>
    <t>https://www.crunchbase.com/person/ulili-onovakpuri</t>
  </si>
  <si>
    <t>Susan Choe</t>
  </si>
  <si>
    <t>Katalyst.Ventures, Katalyst Ventures</t>
  </si>
  <si>
    <t>https://www.linkedin.com/in/choesusan</t>
  </si>
  <si>
    <t>https://www.crunchbase.com/person/susan-choe</t>
  </si>
  <si>
    <t>Nishita Cummings</t>
  </si>
  <si>
    <t>Kayne Partners</t>
  </si>
  <si>
    <t>https://www.linkedin.com/in/nishita-cummings-aa1a131b</t>
  </si>
  <si>
    <t>https://www.crunchbase.com/person/nishita-pawar</t>
  </si>
  <si>
    <t>Kingsley R. Chin</t>
  </si>
  <si>
    <t>KIC Ventures</t>
  </si>
  <si>
    <t>https://www.linkedin.com/in/kingsleychin</t>
  </si>
  <si>
    <t>Managing Partner &amp; CEO</t>
  </si>
  <si>
    <t>https://www.crunchbase.com/person/kingsley-r-chin</t>
  </si>
  <si>
    <t>Lynn Cho O'Keefe</t>
  </si>
  <si>
    <t>Kleiner Perkins Caufield &amp; Byers</t>
  </si>
  <si>
    <t>https://www.crunchbase.com/person/lynne-chou-o-keefe</t>
  </si>
  <si>
    <t>Lynne Chou O'Keefe</t>
  </si>
  <si>
    <t>https://www.linkedin.com/in/lynne-chou-o-keefe-5617a/</t>
  </si>
  <si>
    <t>Partner, Life Sciences Group</t>
  </si>
  <si>
    <t>Mary Meeker</t>
  </si>
  <si>
    <t>https://www.linkedin.com/in/mary-meeker-5823ba48/</t>
  </si>
  <si>
    <t>https://www.crunchbase.com/person/mary-meeker</t>
  </si>
  <si>
    <t>Linda Oramasionwu</t>
  </si>
  <si>
    <t>Kupanda Capital</t>
  </si>
  <si>
    <t>https://www.linkedin.com/in/linda-oramasionwu-6a034217/</t>
  </si>
  <si>
    <t>https://www.crunchbase.com/person/linda-oramasionwu</t>
  </si>
  <si>
    <t>Laconia Capital Group</t>
  </si>
  <si>
    <t>https://www.linkedin.com/in/gerikirilova/</t>
  </si>
  <si>
    <t>https://www.crunchbase.com/organization/laconia-capitalgroup</t>
  </si>
  <si>
    <t>Faran Nouri</t>
  </si>
  <si>
    <t>Lam Research Capital</t>
  </si>
  <si>
    <t>https://www.linkedin.com/in/faran-nouri-a544291/</t>
  </si>
  <si>
    <t>https://www.crunchbase.com/person/faran-nouri</t>
  </si>
  <si>
    <t>Vanessa Pestritto</t>
  </si>
  <si>
    <t>Lattice Ventures</t>
  </si>
  <si>
    <t>https://www.crunchbase.com/person/lauren-maillian-bias</t>
  </si>
  <si>
    <t>Lauren Bias</t>
  </si>
  <si>
    <t>Maia Sharpley</t>
  </si>
  <si>
    <t>Learn Capital</t>
  </si>
  <si>
    <t>https://www.linkedin.com/in/maiasharpley/</t>
  </si>
  <si>
    <t>https://www.crunchbase.com/person/maia-sharpley</t>
  </si>
  <si>
    <t>Jodi Hubler</t>
  </si>
  <si>
    <t>Lemhi Ventures</t>
  </si>
  <si>
    <t>http://www.linkedin.com/pub/jodi-hubler/0/ba8/64a</t>
  </si>
  <si>
    <t>Minneapolis, MN</t>
  </si>
  <si>
    <t>https://www.crunchbase.com/person/jodi-hubler</t>
  </si>
  <si>
    <t>Helen Zelman Boniske</t>
  </si>
  <si>
    <t>Lemnos Labs</t>
  </si>
  <si>
    <t>http://www.linkedin.com/in/helenzelman</t>
  </si>
  <si>
    <t>Co-Founder, Partner</t>
  </si>
  <si>
    <t>https://www.crunchbase.com/person/helen-zelman</t>
  </si>
  <si>
    <t>Andrea Hippeau</t>
  </si>
  <si>
    <t>Lerer Hippeau</t>
  </si>
  <si>
    <t>https://www.linkedin.com/in/andrea-hippeau-64658227/</t>
  </si>
  <si>
    <t>https://www.crunchbase.com/person/andrea-hippeau</t>
  </si>
  <si>
    <t>Nicole Quinn</t>
  </si>
  <si>
    <t>Lightspeed Venture Partners</t>
  </si>
  <si>
    <t>https://www.linkedin.com/in/nicole-quinn-a5435114/</t>
  </si>
  <si>
    <t>https://www.crunchbase.com/person/nicole-quinn</t>
  </si>
  <si>
    <t>Jean George</t>
  </si>
  <si>
    <t>Lightstone Ventures</t>
  </si>
  <si>
    <t>http://www.linkedin.com/pub/jean-george/b/669/178</t>
  </si>
  <si>
    <t>https://www.crunchbase.com/person/jean-george</t>
  </si>
  <si>
    <t>Juliet Tammenoms Bakker</t>
  </si>
  <si>
    <t>Longitude Capital</t>
  </si>
  <si>
    <t>https://www.linkedin.com/in/juliet-tammenoms-bakker-2a8a6240/</t>
  </si>
  <si>
    <t>https://www.crunchbase.com/person/juliet-tammenoms-bakker</t>
  </si>
  <si>
    <t>Lorine Pendleton</t>
  </si>
  <si>
    <t>https://www.crunchbase.com/person/lorine-pendleton</t>
  </si>
  <si>
    <t>David Hunegnaw</t>
  </si>
  <si>
    <t>LOUD Capital</t>
  </si>
  <si>
    <t>http://www.linkedin.com/in/hunegnaw</t>
  </si>
  <si>
    <t>https://www.crunchbase.com/person/david-hunegnaw</t>
  </si>
  <si>
    <t>Renata Quintini</t>
  </si>
  <si>
    <t>http://www.linkedin.com/pub/renata-quintini/0/a19/949</t>
  </si>
  <si>
    <t>https://www.crunchbase.com/person/renata-quintini</t>
  </si>
  <si>
    <t>Elliot Robinson</t>
  </si>
  <si>
    <t>M12</t>
  </si>
  <si>
    <t>https://www.crunchbase.com/person/elliott-robinson#section-overview</t>
  </si>
  <si>
    <t>Leo de Luna</t>
  </si>
  <si>
    <t>https://www.linkedin.com/in/leo-de-luna-313226/</t>
  </si>
  <si>
    <t>General Manager, Managing Director</t>
  </si>
  <si>
    <t>New York, NY, "San Francisco, CA"</t>
  </si>
  <si>
    <t>Lisa Nelson</t>
  </si>
  <si>
    <t>https://www.linkedin.com/in/lisa-nelson-26233a1/</t>
  </si>
  <si>
    <t>https://www.crunchbase.com/person/lisa-nelson-2</t>
  </si>
  <si>
    <t>Rashmi Gopinath</t>
  </si>
  <si>
    <t>https://www.linkedin.com/in/rashmigopinath/</t>
  </si>
  <si>
    <t>https://www.crunchbase.com/person/rashmi-gopinath</t>
  </si>
  <si>
    <t>Ryan Smith</t>
  </si>
  <si>
    <t>Magic Johnson Enterprises</t>
  </si>
  <si>
    <t>Director of Venture Capital and Private Equity</t>
  </si>
  <si>
    <t>https://www.crunchbase.com/person/noramay-cadena</t>
  </si>
  <si>
    <t>Noramay Cadena</t>
  </si>
  <si>
    <t>Make in LA</t>
  </si>
  <si>
    <t>https://www.linkedin.com/in/noramay</t>
  </si>
  <si>
    <t>Rashaun Williams</t>
  </si>
  <si>
    <t>Manhattan Venture Partners</t>
  </si>
  <si>
    <t>https://www.linkedin.com/in/rashaunlwilliams/</t>
  </si>
  <si>
    <t>General Partner (The All-Star Fund)</t>
  </si>
  <si>
    <t>https://www.crunchbase.com/person/rashaun-williams-2</t>
  </si>
  <si>
    <t>Dana Wright</t>
  </si>
  <si>
    <t>Math Venture Partners</t>
  </si>
  <si>
    <t>https://www.linkedin.com/in/dlwright</t>
  </si>
  <si>
    <t>https://www.crunchbase.com/person/dana-wright</t>
  </si>
  <si>
    <t>Alexa McLain</t>
  </si>
  <si>
    <t>Matrix Partners</t>
  </si>
  <si>
    <t>https://www.linkedin.com/in/alexamclain/</t>
  </si>
  <si>
    <t>https://www.crunchbase.com/person/alexa-mclain</t>
  </si>
  <si>
    <t>Antonio Rodriguez</t>
  </si>
  <si>
    <t>http://www.linkedin.com/in/antrod</t>
  </si>
  <si>
    <t>https://www.crunchbase.com/person/antonio-rodriguez</t>
  </si>
  <si>
    <t>Anarghya Vardhana</t>
  </si>
  <si>
    <t>Maveron</t>
  </si>
  <si>
    <t>https://www.linkedin.com/in/anarghya-vardhana-b8540a27/</t>
  </si>
  <si>
    <t>https://www.crunchbase.com/person/anarghya-vardhana</t>
  </si>
  <si>
    <t>Jessica Peltz-Zatulove</t>
  </si>
  <si>
    <t>MDC Ventures</t>
  </si>
  <si>
    <t>https://www.linkedin.com/in/jessicapeltz</t>
  </si>
  <si>
    <t>https://www.crunchbase.com/person/jessica-peltz</t>
  </si>
  <si>
    <t>Michael Thompson</t>
  </si>
  <si>
    <t>MDT Ventures</t>
  </si>
  <si>
    <t>https://www.linkedin.com/in/mthompsond3/</t>
  </si>
  <si>
    <t>https://www.crunchbase.com/person/michael-thompson-1f6f</t>
  </si>
  <si>
    <t>Carmelo Anthony</t>
  </si>
  <si>
    <t>Melo7 Ventures</t>
  </si>
  <si>
    <t>https://www.crunchbase.com/person/carmelo-anthony</t>
  </si>
  <si>
    <t>Naomi Pilsof Ionita</t>
  </si>
  <si>
    <t>Menlo Ventures</t>
  </si>
  <si>
    <t>https://www.crunchbase.com/person/naomi-pilosof-ionita</t>
  </si>
  <si>
    <t>Alexsis de Raadt-St. James</t>
  </si>
  <si>
    <t>Merian Ventures</t>
  </si>
  <si>
    <t>https://www.linkedin.com/in/alexsis-de-raadt-st-james-7230a2a</t>
  </si>
  <si>
    <t>Managing General Partner</t>
  </si>
  <si>
    <t>https://www.crunchbase.com/person/alexsis-de-raadt-st-james</t>
  </si>
  <si>
    <t>Merritt Hummer</t>
  </si>
  <si>
    <t>Merritt Hummer, Bain Capital Ventures</t>
  </si>
  <si>
    <t>https://www.linkedin.com/in/merritt-hummer-aa187712/</t>
  </si>
  <si>
    <t>Angel, Principal</t>
  </si>
  <si>
    <t>Clelia Peters</t>
  </si>
  <si>
    <t>MetaProp</t>
  </si>
  <si>
    <t>https://www.crunchbase.com/person/clelia-peters</t>
  </si>
  <si>
    <t>Crystal McKellar</t>
  </si>
  <si>
    <t>Mithril Capital Management</t>
  </si>
  <si>
    <t>https://www.linkedin.com/in/crystal-mckellar-08562a3/</t>
  </si>
  <si>
    <t>https://www.crunchbase.com/person/crystal-mckellar</t>
  </si>
  <si>
    <t>Karen Buckner</t>
  </si>
  <si>
    <t>MK Capital</t>
  </si>
  <si>
    <t>http://www.linkedin.com/pub/karen-buckner/3/2ab/ab9</t>
  </si>
  <si>
    <t>https://www.crunchbase.com/person/karen-buckner</t>
  </si>
  <si>
    <t>Constance Freedman</t>
  </si>
  <si>
    <t>Moderne Ventures</t>
  </si>
  <si>
    <t>http://www.linkedin.com/in/cfreedman</t>
  </si>
  <si>
    <t>https://www.crunchbase.com/person/constance-freedman</t>
  </si>
  <si>
    <t>Monique Villa</t>
  </si>
  <si>
    <t>https://www.linkedin.com/in/moniquevilla/</t>
  </si>
  <si>
    <t>Associate</t>
  </si>
  <si>
    <t>https://www.crunchbase.com/organization/muckercapital</t>
  </si>
  <si>
    <t>Jacqueline LeSage Krause</t>
  </si>
  <si>
    <t>Munich Re/HSB Ventures</t>
  </si>
  <si>
    <t>https://www.linkedin.com/in/jacquelinelesagekrause/</t>
  </si>
  <si>
    <t>https://www.crunchbase.com/person/jacqueline-lesage-krause</t>
  </si>
  <si>
    <t>Connie Sheng</t>
  </si>
  <si>
    <t>Nautilus Venture Partners</t>
  </si>
  <si>
    <t>https://www.linkedin.com/in/connie-sheng-4045a/</t>
  </si>
  <si>
    <t>Co-Founder, Managing Director</t>
  </si>
  <si>
    <t>https://www.crunchbase.com/person/connie-sheng</t>
  </si>
  <si>
    <t>Lindsay Karas</t>
  </si>
  <si>
    <t>NCT Ventures</t>
  </si>
  <si>
    <t>https://www.linkedin.com/in/lindsaykaras/</t>
  </si>
  <si>
    <t>Operating Partner -  Chief Legal</t>
  </si>
  <si>
    <t>https://www.crunchbase.com/person/lindsay-karas</t>
  </si>
  <si>
    <t>Ivan Alo</t>
  </si>
  <si>
    <t>New Age Capital</t>
  </si>
  <si>
    <t>https://www.linkedin.com/in/ivan-alo-a0246631/</t>
  </si>
  <si>
    <t>Co-founder &amp; Managing Partner</t>
  </si>
  <si>
    <t>https://www.crunchbase.com/person/ivan-alo</t>
  </si>
  <si>
    <t>Carmen Chang</t>
  </si>
  <si>
    <t>New Enterprise Associates</t>
  </si>
  <si>
    <t>https://www.linkedin.com/pub/carmen-chang/11/222/942</t>
  </si>
  <si>
    <t>General Partner, Chairman and Head, Asia</t>
  </si>
  <si>
    <t>https://www.crunchbase.com/person/carmen-chang</t>
  </si>
  <si>
    <t>Carol Gallagher</t>
  </si>
  <si>
    <t>http://www.linkedin.com/pub/carol-gallagher/2/598/792</t>
  </si>
  <si>
    <t>https://www.crunchbase.com/person/carol-gallagher</t>
  </si>
  <si>
    <t>Dayna Grayson</t>
  </si>
  <si>
    <t>https://www.linkedin.com/pub/dayna-grayson/0/750/15/</t>
  </si>
  <si>
    <t>https://www.crunchbase.com/person/dayna-grayson</t>
  </si>
  <si>
    <t>Sara Nayeem</t>
  </si>
  <si>
    <t>http://www.linkedin.com/pub/sara-nayeem/15/928/26b</t>
  </si>
  <si>
    <t>https://www.crunchbase.com/person/sara-nayeem</t>
  </si>
  <si>
    <t>Vanessa Larco</t>
  </si>
  <si>
    <t>https://www.linkedin.com/in/vanessalarco</t>
  </si>
  <si>
    <t>https://www.crunchbase.com/person/vanessa-larco</t>
  </si>
  <si>
    <t>Melissa Taunton</t>
  </si>
  <si>
    <t>Broadway Angels, New Enterprise Associates</t>
  </si>
  <si>
    <t>https://www.linkedin.com/pub/melissa-taunton/12/90/549</t>
  </si>
  <si>
    <t>https://www.crunchbase.com/person/melissa-taunton</t>
  </si>
  <si>
    <t>Jeani Delagardelle</t>
  </si>
  <si>
    <t>New Leaf Venture Partners</t>
  </si>
  <si>
    <t>http://www.linkedin.com/pub/jeani-delagardelle/6/82a/52b</t>
  </si>
  <si>
    <t>https://www.crunchbase.com/person/jeani-delagardelle</t>
  </si>
  <si>
    <t>Elizabeth Wills Chou</t>
  </si>
  <si>
    <t>New Markets Venture Partners</t>
  </si>
  <si>
    <t>https://www.linkedin.com/in/elizabethwillschou/</t>
  </si>
  <si>
    <t>Hartford, CT</t>
  </si>
  <si>
    <t>https://www.crunchbase.com/person/elizabeth-wills-chou</t>
  </si>
  <si>
    <t>Angela Benton</t>
  </si>
  <si>
    <t>NewMe Accelerator</t>
  </si>
  <si>
    <t>http://www.linkedin.com/in/abenton</t>
  </si>
  <si>
    <t>Founder &amp; CEO</t>
  </si>
  <si>
    <t>https://www.crunchbase.com/person/angela-benton</t>
  </si>
  <si>
    <t>Eva Riesenhuber</t>
  </si>
  <si>
    <t>Next47</t>
  </si>
  <si>
    <t>https://www.linkedin.com/in/dr-eva-riesenhuber-93b22767/</t>
  </si>
  <si>
    <t>Partner &amp; CFO</t>
  </si>
  <si>
    <t>https://www.crunchbase.com/person/eva-riesenhuber</t>
  </si>
  <si>
    <t>Susana Quintana-Plaza</t>
  </si>
  <si>
    <t>https://www.linkedin.com/in/susanaquintanaplaza/</t>
  </si>
  <si>
    <t>https://www.crunchbase.com/person/susana-quintana-plaza</t>
  </si>
  <si>
    <t>Rohini Chakravarthy</t>
  </si>
  <si>
    <t>NGP Capital</t>
  </si>
  <si>
    <t>https://www.crunchbase.com/person/rohini-chakravarthy</t>
  </si>
  <si>
    <t>Simeon Iheagwam</t>
  </si>
  <si>
    <t>NOEMIS Ventures</t>
  </si>
  <si>
    <t>https://www.linkedin.com/company/noemis-ventures/</t>
  </si>
  <si>
    <t>Founder</t>
  </si>
  <si>
    <t>https://www.crunchbase.com/organization/noemis-ventures</t>
  </si>
  <si>
    <t>North Bridge Venture Partners &amp; Growth Equity</t>
  </si>
  <si>
    <t>https://www.crunchbase.com/person/carmichael-roberts</t>
  </si>
  <si>
    <t>Lisa Wu</t>
  </si>
  <si>
    <t>Norwest Venture Partners</t>
  </si>
  <si>
    <t>http://www.linkedin.com/pub/lisa-wu/4/31/519</t>
  </si>
  <si>
    <t>https://www.crunchbase.com/person/lisa-wu</t>
  </si>
  <si>
    <t>Priti Youssef Choksi</t>
  </si>
  <si>
    <t>https://www.linkedin.com/in/pritichoksi/</t>
  </si>
  <si>
    <t>https://www.crunchbase.com/person/priti-choksi</t>
  </si>
  <si>
    <t>Sonya Brown</t>
  </si>
  <si>
    <t>https://www.linkedin.com/in/brownsonya</t>
  </si>
  <si>
    <t>https://www.crunchbase.com/person/sonya-brown</t>
  </si>
  <si>
    <t>Simita Bose</t>
  </si>
  <si>
    <t>Novak Biddle Venture Partners</t>
  </si>
  <si>
    <t>http://www.linkedin.com/in/simitabose</t>
  </si>
  <si>
    <t>Arlington, VA</t>
  </si>
  <si>
    <t>https://www.crunchbase.com/person/simita-bose</t>
  </si>
  <si>
    <t>Nancy Floyd</t>
  </si>
  <si>
    <t>Nth Power</t>
  </si>
  <si>
    <t>http://www.linkedin.com/pub/nancy-floyd/0/768/bb1</t>
  </si>
  <si>
    <t>https://www.crunchbase.com/person/nancy-floyd</t>
  </si>
  <si>
    <t>Annie Lamont</t>
  </si>
  <si>
    <t>Oak HC/FT</t>
  </si>
  <si>
    <t>https://www.linkedin.com/in/annielamont/</t>
  </si>
  <si>
    <t>https://www.crunchbase.com/person/annie-lamont</t>
  </si>
  <si>
    <t>Patricia Kemp</t>
  </si>
  <si>
    <t>https://www.linkedin.com/in/patriciafkemp/</t>
  </si>
  <si>
    <t>Greenwich, CT</t>
  </si>
  <si>
    <t>https://www.crunchbase.com/person/patricia-kemp</t>
  </si>
  <si>
    <t>Sharon Stevenson</t>
  </si>
  <si>
    <t>Okapi Venture Capital</t>
  </si>
  <si>
    <t>https://www.linkedin.com/in/sharon-stevenson-8b34682/</t>
  </si>
  <si>
    <t>Laguna Beach, CA</t>
  </si>
  <si>
    <t>https://www.crunchbase.com/person/sharon-stevenson</t>
  </si>
  <si>
    <t>Devon McDonald</t>
  </si>
  <si>
    <t>OpenView Partners</t>
  </si>
  <si>
    <t>https://www.linkedin.com/in/devonemcdonald/</t>
  </si>
  <si>
    <t>https://www.crunchbase.com/person/devon-mcdonald</t>
  </si>
  <si>
    <t>Elizabeth Cain</t>
  </si>
  <si>
    <t>https://www.linkedin.com/in/lizcain</t>
  </si>
  <si>
    <t>https://www.crunchbase.com/person/elizabeth-cain</t>
  </si>
  <si>
    <t>Michael Madison</t>
  </si>
  <si>
    <t>Orogenesis</t>
  </si>
  <si>
    <t>https://www.linkedin.com/in/michaelmadison/</t>
  </si>
  <si>
    <t>Director-Genesis &amp; Founding Partner</t>
  </si>
  <si>
    <t>https://www.crunchbase.com/person/michael-madison</t>
  </si>
  <si>
    <t>Eren Ozmen</t>
  </si>
  <si>
    <t>Ozmen Ventures</t>
  </si>
  <si>
    <t>Reno, NV</t>
  </si>
  <si>
    <t>https://www.crunchbase.com/person/eren-ozmen</t>
  </si>
  <si>
    <t>Mar Hershenson</t>
  </si>
  <si>
    <t>Broadway Angels, Pear Ventures</t>
  </si>
  <si>
    <t>https://www.linkedin.com/in/mar-hershenson-b21395</t>
  </si>
  <si>
    <t>https://www.crunchbase.com/person/mar-hershenson</t>
  </si>
  <si>
    <t>Joseph Beard</t>
  </si>
  <si>
    <t>Perot Jain</t>
  </si>
  <si>
    <t>https://www.linkedin.com/in/josephabeard</t>
  </si>
  <si>
    <t>Dallas, TX</t>
  </si>
  <si>
    <t>https://www.crunchbase.com/person/joseph-beard</t>
  </si>
  <si>
    <t>Kneeland Youngblood</t>
  </si>
  <si>
    <t>Pharos Capital Group</t>
  </si>
  <si>
    <t>https://www.crunchbase.com/person/kneeland-youngblood</t>
  </si>
  <si>
    <t>Sarah Hodges</t>
  </si>
  <si>
    <t>Pillar VC</t>
  </si>
  <si>
    <t>http://www.linkedin.com/in/sarahhodges1</t>
  </si>
  <si>
    <t>https://www.crunchbase.com/person/sarah-hodges</t>
  </si>
  <si>
    <t>Tiffany Zhong</t>
  </si>
  <si>
    <t>Pineapple Capital</t>
  </si>
  <si>
    <t>https://www.linkedin.com/in/tzhongg/</t>
  </si>
  <si>
    <t>San Francisco, CA, "Los Angeles, CA"</t>
  </si>
  <si>
    <t>https://www.crunchbase.com/person/tiffany-zhong</t>
  </si>
  <si>
    <t>Tracy Saxton</t>
  </si>
  <si>
    <t>Pivotal bioVenture Partners</t>
  </si>
  <si>
    <t>http://www.linkedin.com/pub/tracy-saxton/8/923/629</t>
  </si>
  <si>
    <t>https://www.crunchbase.com/person/tracy-saxton</t>
  </si>
  <si>
    <t>Laurence Toney</t>
  </si>
  <si>
    <t>GV, Plexo Capital</t>
  </si>
  <si>
    <t>https://www.crunchbase.com/person/laurence-toney</t>
  </si>
  <si>
    <t>Angela Jackson</t>
  </si>
  <si>
    <t>Portland Seed Fund</t>
  </si>
  <si>
    <t>Portland, OR</t>
  </si>
  <si>
    <t>https://www.crunchbase.com/person/angela-jackson</t>
  </si>
  <si>
    <t>Barry Adams</t>
  </si>
  <si>
    <t>Prairie Crest Capital</t>
  </si>
  <si>
    <t>https://www.linkedin.com/in/barry-m-adams-a24325b/</t>
  </si>
  <si>
    <t>Des Moines, IA</t>
  </si>
  <si>
    <t>https://www.crunchbase.com/person/barry-adams-23be</t>
  </si>
  <si>
    <t>Charles Hudson</t>
  </si>
  <si>
    <t>Precursor Ventures</t>
  </si>
  <si>
    <t>http://www.linkedin.com/in/chudson</t>
  </si>
  <si>
    <t>https://www.crunchbase.com/person/charles-hudson</t>
  </si>
  <si>
    <t>https://www.linkedin.com/in/vbeasley/</t>
  </si>
  <si>
    <t>Julie Sandler</t>
  </si>
  <si>
    <t>Pioneer Square Labs, PSL Ventures</t>
  </si>
  <si>
    <t>https://www.linkedin.com/company/pioneer-square-labs</t>
  </si>
  <si>
    <t>https://www.crunchbase.com/organization/psl-ventures#section-overview</t>
  </si>
  <si>
    <t>Craig Vaughn</t>
  </si>
  <si>
    <t>Queensbridge Venture Partner</t>
  </si>
  <si>
    <t>https://www.crunchbase.com/person/craig-vaughan-2</t>
  </si>
  <si>
    <t>Nasir Jones</t>
  </si>
  <si>
    <t>https://www.crunchbase.com/person/nasir-bin-olu-dara-jones</t>
  </si>
  <si>
    <t>Monica Brand Engel</t>
  </si>
  <si>
    <t>Quona Capital</t>
  </si>
  <si>
    <t>https://www.linkedin.com/in/monicabrandengel</t>
  </si>
  <si>
    <t>https://www.crunchbase.com/person/monica-brand-engel</t>
  </si>
  <si>
    <t>Pedro Torres Picon</t>
  </si>
  <si>
    <t>Quotidian Ventures</t>
  </si>
  <si>
    <t>https://www.crunchbase.com/person/pedro-torres</t>
  </si>
  <si>
    <t>Jennifer Zhu Scott</t>
  </si>
  <si>
    <t>Radian Partners</t>
  </si>
  <si>
    <t>Hong Kong, Hong Kong Island</t>
  </si>
  <si>
    <t>Kat Taylor</t>
  </si>
  <si>
    <t>Radicle Impact</t>
  </si>
  <si>
    <t>https://www.crunchbase.com/person/kat-taylor</t>
  </si>
  <si>
    <t>Jennifer Carolan</t>
  </si>
  <si>
    <t>Broadway Angels, Reach Capital</t>
  </si>
  <si>
    <t>http://www.linkedin.com/in/jcarolan</t>
  </si>
  <si>
    <t>https://www.crunchbase.com/person/jennifer-carolan</t>
  </si>
  <si>
    <t>Shauntel Poulson</t>
  </si>
  <si>
    <t>https://www.crunchbase.com/person/shauntel-poulson</t>
  </si>
  <si>
    <t>Wayee Chu</t>
  </si>
  <si>
    <t>https://www.linkedin.com/pub/wayee-chu/1/60/725</t>
  </si>
  <si>
    <t>https://www.crunchbase.com/person/wayee-chu</t>
  </si>
  <si>
    <t>Sapna A Shah</t>
  </si>
  <si>
    <t>Red Giraffe Advisors</t>
  </si>
  <si>
    <t>https://www.linkedin.com/in/sapnaashah/</t>
  </si>
  <si>
    <t>Angel (Red Giraffe Advisors)</t>
  </si>
  <si>
    <t>https://www.crunchbase.com/person/sapna-shah-2</t>
  </si>
  <si>
    <t>Annie Kadavy</t>
  </si>
  <si>
    <t>Redpoint</t>
  </si>
  <si>
    <t>http://www.linkedin.com/in/anniekadavy</t>
  </si>
  <si>
    <t>https://www.crunchbase.com/person/annie-kadavy</t>
  </si>
  <si>
    <t>Astasia Myers</t>
  </si>
  <si>
    <t>https://www.linkedin.com/in/astasia-myers-91a45640</t>
  </si>
  <si>
    <t>https://www.crunchbase.com/person/astasia-myers</t>
  </si>
  <si>
    <t>Medha Agarwal</t>
  </si>
  <si>
    <t>Brian Laung Aoaeh</t>
  </si>
  <si>
    <t>Refashiond</t>
  </si>
  <si>
    <t>https://www.linkedin.com/in/supplychainoptimization/</t>
  </si>
  <si>
    <t>Co-Founder, General Partner</t>
  </si>
  <si>
    <t>https://www.crunchbase.com/person/brian-laung-aoaeh</t>
  </si>
  <si>
    <t>Erica Duignan Minnihan</t>
  </si>
  <si>
    <t>Reign Ventures</t>
  </si>
  <si>
    <t>https://www.linkedin.com/in/ericaduignanminnihan/</t>
  </si>
  <si>
    <t>https://www.crunchbase.com/person/erica-duignan-minnihan</t>
  </si>
  <si>
    <t>Monique Idlett</t>
  </si>
  <si>
    <t>https://www.crunchbase.com/person/monique-idlett-mosley</t>
  </si>
  <si>
    <t>Edward Dugger III</t>
  </si>
  <si>
    <t>Reinventure Capital</t>
  </si>
  <si>
    <t>https://www.linkedin.com/in/edwardduggeriii/</t>
  </si>
  <si>
    <t>https://www.crunchbase.com/person/edward-dugger-iii</t>
  </si>
  <si>
    <t>Heidi Patel</t>
  </si>
  <si>
    <t>Rethink Impact</t>
  </si>
  <si>
    <t>https://www.linkedin.com/in/heidi-krauel-patel-a4b5/</t>
  </si>
  <si>
    <t>https://www.crunchbase.com/person/heidi-patel</t>
  </si>
  <si>
    <t>Jenny Abramson</t>
  </si>
  <si>
    <t>https://www.linkedin.com/in/jenny-abramson-bb75297</t>
  </si>
  <si>
    <t>https://www.crunchbase.com/person/jenny-abramson</t>
  </si>
  <si>
    <t>David Hall</t>
  </si>
  <si>
    <t>Revolution</t>
  </si>
  <si>
    <t>https://www.linkedin.com/in/david-hall-102195/</t>
  </si>
  <si>
    <t>https://www.crunchbase.com/person/david-hall-3</t>
  </si>
  <si>
    <t>Ilana Diamond</t>
  </si>
  <si>
    <t>Riverfront Ventures</t>
  </si>
  <si>
    <t>https://www.linkedin.com/in/ilana-diamond-9162155/</t>
  </si>
  <si>
    <t>Pittsburgh, PA</t>
  </si>
  <si>
    <t>https://www.crunchbase.com/organization/riverfront-ventures#section-overview</t>
  </si>
  <si>
    <t>Christina Brodbeck</t>
  </si>
  <si>
    <t>Rivet Ventures</t>
  </si>
  <si>
    <t>http://www.linkedin.com/in/christinabrodbeck</t>
  </si>
  <si>
    <t>https://www.crunchbase.com/person/christina-brodbeck</t>
  </si>
  <si>
    <t>Rebeca Hwang</t>
  </si>
  <si>
    <t>http://www.linkedin.com/pub/rebeca-eun-young-hwang/0/a26/473</t>
  </si>
  <si>
    <t>Co-Founder, Managing Partner</t>
  </si>
  <si>
    <t>https://www.crunchbase.com/person/rebeca-hwang</t>
  </si>
  <si>
    <t>Shadi Mehraein</t>
  </si>
  <si>
    <t>https://www.linkedin.com/in/shadimeh</t>
  </si>
  <si>
    <t>https://www.crunchbase.com/person/shadi-mehraein</t>
  </si>
  <si>
    <t>Melinda Rogers</t>
  </si>
  <si>
    <t>Rogers Venture Partners</t>
  </si>
  <si>
    <t>http://ca.linkedin.com/pub/melinda-rogers/4/784/a80</t>
  </si>
  <si>
    <t>https://www.crunchbase.com/person/melinda-rogers</t>
  </si>
  <si>
    <t>Caroline Lewis</t>
  </si>
  <si>
    <t>Rogue Venture Partners</t>
  </si>
  <si>
    <t>https://www.crunchbase.com/organization/rogue-venture-partners</t>
  </si>
  <si>
    <t>Katie Doherty</t>
  </si>
  <si>
    <t>Runway</t>
  </si>
  <si>
    <t>Co-director</t>
  </si>
  <si>
    <t>https://www.crunchbase.com/person/katie-doherty</t>
  </si>
  <si>
    <t>Nana Wilberforce</t>
  </si>
  <si>
    <t>S.A.W. Capital Partners</t>
  </si>
  <si>
    <t>https://www.crunchbase.com/person/nana-wilberforce</t>
  </si>
  <si>
    <t>Winslow Sargeant</t>
  </si>
  <si>
    <t>S&amp;T</t>
  </si>
  <si>
    <t>https://www.linkedin.com/in/winslow-sargeant-52a2182/</t>
  </si>
  <si>
    <t>https://www.crunchbase.com/person/winslow-sargeant</t>
  </si>
  <si>
    <t>Claudine Emeott</t>
  </si>
  <si>
    <t>Salesforce Ventures</t>
  </si>
  <si>
    <t>https://www.linkedin.com/in/claudineemeott/</t>
  </si>
  <si>
    <t>Director, Impact Investing</t>
  </si>
  <si>
    <t>Phoebe Peronto</t>
  </si>
  <si>
    <t>https://www.linkedin.com/in/phoebeperonto</t>
  </si>
  <si>
    <t>Elizabeth "Beezer" Clarkson</t>
  </si>
  <si>
    <t>Sapphire Ventures</t>
  </si>
  <si>
    <t>http://www.linkedin.com/in/elizabethclarkson</t>
  </si>
  <si>
    <t>https://www.crunchbase.com/person/elizabeth-beezer-clarkson</t>
  </si>
  <si>
    <t>Stacey Bishop</t>
  </si>
  <si>
    <t>Scale Venture Partners</t>
  </si>
  <si>
    <t>https://www.linkedin.com/in/staceycurrybishop/</t>
  </si>
  <si>
    <t>Foster City, CA</t>
  </si>
  <si>
    <t>https://www.crunchbase.com/person/stacey-curry-bishop</t>
  </si>
  <si>
    <t>Kate Mitchell</t>
  </si>
  <si>
    <t>Broadway Angels, Scale Venture Partners</t>
  </si>
  <si>
    <t>http://www.linkedin.com/pub/kate-mitchell/0/84/41a</t>
  </si>
  <si>
    <t>https://www.crunchbase.com/person/kate-d-mitchell</t>
  </si>
  <si>
    <t>Joaquim Darrel Barros</t>
  </si>
  <si>
    <t>SCI Ventures</t>
  </si>
  <si>
    <t>https://www.linkedin.com/in/joaquim-darrel-barros-560335a/</t>
  </si>
  <si>
    <t>https://www.crunchbase.com/person/joaquim-darrel-barros</t>
  </si>
  <si>
    <t>Tony Thomas</t>
  </si>
  <si>
    <t>https://www.linkedin.com/in/tony-thomas-2642336/</t>
  </si>
  <si>
    <t>https://www.crunchbase.com/person/tony-thomas-3</t>
  </si>
  <si>
    <t>Nisa Amoils</t>
  </si>
  <si>
    <t>Scout Ventures</t>
  </si>
  <si>
    <t>www.linkedin.com/in/nisaamoils</t>
  </si>
  <si>
    <t>www.scoutventures,com</t>
  </si>
  <si>
    <t>Amy Sun</t>
  </si>
  <si>
    <t>https://www.linkedin.com/in/sunamy/</t>
  </si>
  <si>
    <t>https://www.crunchbase.com/person/amy-sun</t>
  </si>
  <si>
    <t>Jess Lee</t>
  </si>
  <si>
    <t>https://www.linkedin.com/in/jesskah</t>
  </si>
  <si>
    <t>Mountain View, CA</t>
  </si>
  <si>
    <t>https://www.crunchbase.com/person/jess-lee</t>
  </si>
  <si>
    <t>Shelly Kapoor Collins</t>
  </si>
  <si>
    <t>Shatter Fund</t>
  </si>
  <si>
    <t>http://www.linkedin.com/in/shellykapoorcollins</t>
  </si>
  <si>
    <t>https://www.crunchbase.com/person/shelly-kapoor-collins</t>
  </si>
  <si>
    <t>Jana Bakunina</t>
  </si>
  <si>
    <t>Silvergate Investments</t>
  </si>
  <si>
    <t>Lord Waheed Ali</t>
  </si>
  <si>
    <t>https://www.crunchbase.com/person/lord-waheed-alli</t>
  </si>
  <si>
    <t>Cody Nystrom</t>
  </si>
  <si>
    <t>https://www.linkedin.com/in/codynystrom/</t>
  </si>
  <si>
    <t>Richmond, VA</t>
  </si>
  <si>
    <t>https://www.crunchbase.com/person/cody-nystrom</t>
  </si>
  <si>
    <t>Rene E. Chostner</t>
  </si>
  <si>
    <t>SK hynix America</t>
  </si>
  <si>
    <t>San Jose, CA</t>
  </si>
  <si>
    <t>https://www.crunchbase.com/person/rene-chostner</t>
  </si>
  <si>
    <t>Martin Hunt</t>
  </si>
  <si>
    <t>SmartInvest Ventures</t>
  </si>
  <si>
    <t>https://www.linkedin.com/in/martinhuntsr/</t>
  </si>
  <si>
    <t>General PArtner</t>
  </si>
  <si>
    <t>https://www.crunchbase.com/person/martin-hunt-f8a8</t>
  </si>
  <si>
    <t>Elizabeth Galbut</t>
  </si>
  <si>
    <t>SoGal Ventures</t>
  </si>
  <si>
    <t>www.linkedin.com/in/egalbut</t>
  </si>
  <si>
    <t>https://www.crunchbase.com/person/elizabeth-galbut#section-overview</t>
  </si>
  <si>
    <t>Pocket Sun</t>
  </si>
  <si>
    <t>https://www.linkedin.com/in/pocketsun/</t>
  </si>
  <si>
    <t>Female, LGBTQ, PoC</t>
  </si>
  <si>
    <t>Shanghai, China, Singapore</t>
  </si>
  <si>
    <t>https://www.crunchbase.com/person/pocket-sun</t>
  </si>
  <si>
    <t>Jon Gosier</t>
  </si>
  <si>
    <t>Southbox</t>
  </si>
  <si>
    <t>http://linkedin.com/in/jongos</t>
  </si>
  <si>
    <t>Founder and General Partner</t>
  </si>
  <si>
    <t>https://www.crunchbase.com/person/jon-gosier-2</t>
  </si>
  <si>
    <t>Megan Quinn</t>
  </si>
  <si>
    <t>Spark Capital</t>
  </si>
  <si>
    <t>https://www.linkedin.com/in/meganquinn/</t>
  </si>
  <si>
    <t>https://www.crunchbase.com/person/megan-quinn</t>
  </si>
  <si>
    <t>Joyce Kim</t>
  </si>
  <si>
    <t>SparkChain Capital</t>
  </si>
  <si>
    <t>http://www.linkedin.com/in/joycekim</t>
  </si>
  <si>
    <t>Co-founder and Managing Partner</t>
  </si>
  <si>
    <t>https://www.crunchbase.com/person/joyce-kim</t>
  </si>
  <si>
    <t>Redwood City, CA</t>
  </si>
  <si>
    <t>https://www.crunchbase.com/person/shripriya-mahesh</t>
  </si>
  <si>
    <t>Dina Routhier</t>
  </si>
  <si>
    <t>Stanley Ventures</t>
  </si>
  <si>
    <t>https://www.linkedin.com/in/drouthier/</t>
  </si>
  <si>
    <t>Investment Manager</t>
  </si>
  <si>
    <t>https://www.crunchbase.com/person/dina-routhier</t>
  </si>
  <si>
    <t>Trisha Harry</t>
  </si>
  <si>
    <t>https://linkedin.com/in/trisha-harry</t>
  </si>
  <si>
    <t>https://www.crunchbase.com/person/trisha-harry</t>
  </si>
  <si>
    <t>Laura Sachar</t>
  </si>
  <si>
    <t>StarVest Partners</t>
  </si>
  <si>
    <t>http://www.linkedin.com/in/laurasachar</t>
  </si>
  <si>
    <t>https://www.crunchbase.com/person/laura-sachar</t>
  </si>
  <si>
    <t>Stella Voutsina</t>
  </si>
  <si>
    <t>https://www.linkedin.com/in/stellavoutsina/</t>
  </si>
  <si>
    <t>Alyse Killeen</t>
  </si>
  <si>
    <t>StillMark</t>
  </si>
  <si>
    <t>https://www.crunchbase.com/person/alyse-killeen</t>
  </si>
  <si>
    <t>Alex Mendez</t>
  </si>
  <si>
    <t>Storm Ventures</t>
  </si>
  <si>
    <t>https://www.linkedin.com/in/alexmendez</t>
  </si>
  <si>
    <t>Founding Managing Director</t>
  </si>
  <si>
    <t>https://www.crunchbase.com/person/alex-mendez</t>
  </si>
  <si>
    <t>Lisa Feria</t>
  </si>
  <si>
    <t>https://www.linkedin.com/in/lisa-feria-411b5744/</t>
  </si>
  <si>
    <t>Stilwell, KS</t>
  </si>
  <si>
    <t>https://www.crunchbase.com/person/lisa-feria</t>
  </si>
  <si>
    <t>Karen Kenworthy</t>
  </si>
  <si>
    <t>Stripes Group</t>
  </si>
  <si>
    <t>https://www.linkedin.com/in/karen-kenworthy-723a322a</t>
  </si>
  <si>
    <t>https://www.crunchbase.com/person/karen-kenworthy</t>
  </si>
  <si>
    <t>Jillian Manus</t>
  </si>
  <si>
    <t>Structure Capital</t>
  </si>
  <si>
    <t>https://www.linkedin.com/in/jillian-manus-19112a13</t>
  </si>
  <si>
    <t>https://www.crunchbase.com/person/jillian-manus</t>
  </si>
  <si>
    <t>Kate Bingham</t>
  </si>
  <si>
    <t>SV Health Investors</t>
  </si>
  <si>
    <t>http://www.linkedin.com/pub/kate-bingham/11/53a/195</t>
  </si>
  <si>
    <t>https://www.crunchbase.com/person/kate-bingham</t>
  </si>
  <si>
    <t>Consuelo Valverde</t>
  </si>
  <si>
    <t>SV Latam Fund</t>
  </si>
  <si>
    <t>https://www.linkedin.com/in/consuelovalverde/</t>
  </si>
  <si>
    <t>https://www.crunchbase.com/person/consuelo-valverde</t>
  </si>
  <si>
    <t>Duane McKnight</t>
  </si>
  <si>
    <t>Syncom Venture Partners</t>
  </si>
  <si>
    <t>https://www.crunchbase.com/person/duane-c-mcknight</t>
  </si>
  <si>
    <t>Timothy Bernard Jones</t>
  </si>
  <si>
    <t>TBJ Investments</t>
  </si>
  <si>
    <t>http://www.linkedin.com/in/timothybernardjones</t>
  </si>
  <si>
    <t>Founding &amp; Managing Principal</t>
  </si>
  <si>
    <t>https://www.crunchbase.com/person/timothy-bernard-jones</t>
  </si>
  <si>
    <t>Rodney Sampson</t>
  </si>
  <si>
    <t>TechSquare Labs</t>
  </si>
  <si>
    <t>http://www.linkedin.com/in/rodneysampson</t>
  </si>
  <si>
    <t>https://www.crunchbase.com/person/rodney-sampson</t>
  </si>
  <si>
    <t>Juan Luis Leungli</t>
  </si>
  <si>
    <t>Tectonic Ventures</t>
  </si>
  <si>
    <t>http://linkedin.com/in/juanlleungli</t>
  </si>
  <si>
    <t>Cambridge, MA, "Boston, MA", "Austin, TX"</t>
  </si>
  <si>
    <t>https://www.crunchbase.com/person/juan-leung-li#section-locked-charts</t>
  </si>
  <si>
    <t>Adrian Walker</t>
  </si>
  <si>
    <t>Telescopic Ventures</t>
  </si>
  <si>
    <t>http://www.linkedin.com/pub/adrian-walker/47/35a/286</t>
  </si>
  <si>
    <t>https://www.crunchbase.com/person/adrian-walker</t>
  </si>
  <si>
    <t>Terri Hanson Mead</t>
  </si>
  <si>
    <t>https://www.linkedin.com/in/terrimead/</t>
  </si>
  <si>
    <t>https://www.crunchbase.com/person/terri-mead</t>
  </si>
  <si>
    <t>Randall Crowder</t>
  </si>
  <si>
    <t>TEXO Ventures</t>
  </si>
  <si>
    <t>https://www.linkedin.com/in/randallcrowder/</t>
  </si>
  <si>
    <t>CoFounder &amp; Managing Partner</t>
  </si>
  <si>
    <t>https://www.crunchbase.com/person/randall-crowder-2</t>
  </si>
  <si>
    <t>Ann Dewitt</t>
  </si>
  <si>
    <t>https://www.linkedin.com/in/ann-dewitt-4772704/</t>
  </si>
  <si>
    <t>COO</t>
  </si>
  <si>
    <t>https://www.crunchbase.com/person/anne-dewitt</t>
  </si>
  <si>
    <t>https://www.crunchbase.com/person/katie-rae</t>
  </si>
  <si>
    <t>Sonja Hoel Perkins</t>
  </si>
  <si>
    <t>Broadway Angels, The Perkins Fund</t>
  </si>
  <si>
    <t>https://www.crunchbase.com/person/sonja-perkins</t>
  </si>
  <si>
    <t>Clara Bullrich</t>
  </si>
  <si>
    <t>TheVentureCity</t>
  </si>
  <si>
    <t>https://www.linkedin.com/in/clara-bullrich-2172a91a/</t>
  </si>
  <si>
    <t>https://www.crunchbase.com/person/clara-bullrich</t>
  </si>
  <si>
    <t>Laura Gonzalez-Estefani</t>
  </si>
  <si>
    <t>https://www.linkedin.com/in/lauragonzalezestefani/</t>
  </si>
  <si>
    <t>https://www.crunchbase.com/person/laura-gonz%C3%A1lez-est%C3%A9fani</t>
  </si>
  <si>
    <t>Monica Black</t>
  </si>
  <si>
    <t>https://www.linkedin.com/company/theventurecity/</t>
  </si>
  <si>
    <t>Female, PoC, LGBTQ</t>
  </si>
  <si>
    <t>https://www.crunchbase.com/person/monica-simo-black</t>
  </si>
  <si>
    <t>Shana Fisher</t>
  </si>
  <si>
    <t>Third Kind Venture Capital</t>
  </si>
  <si>
    <t>https://www.crunchbase.com/person/shana-fisher</t>
  </si>
  <si>
    <t>Ita Ekpoudom</t>
  </si>
  <si>
    <t>Tigress Ventures</t>
  </si>
  <si>
    <t>https://www.crunchbase.com/person/ita-ekpoudom</t>
  </si>
  <si>
    <t>Sheila Gulati</t>
  </si>
  <si>
    <t>Tola Capital</t>
  </si>
  <si>
    <t>https://www.linkedin.com/in/sheilagulati</t>
  </si>
  <si>
    <t>https://www.crunchbase.com/person/sheila-gulati</t>
  </si>
  <si>
    <t>Garth Timoll</t>
  </si>
  <si>
    <t>Top Tier Capital Partners</t>
  </si>
  <si>
    <t>https://www.linkedin.com/in/garth-timoll-sr-3529431/</t>
  </si>
  <si>
    <t>https://www.crunchbase.com/person/garth-timoll</t>
  </si>
  <si>
    <t>Jessica Archibald</t>
  </si>
  <si>
    <t>https://www.linkedin.com/pub/jessica-archibald/0/26/814</t>
  </si>
  <si>
    <t>https://www.crunchbase.com/person/jessica-archibald</t>
  </si>
  <si>
    <t>Lisa Edgar</t>
  </si>
  <si>
    <t>https://www.linkedin.com/pub/lisa-edgar/1/b00/928?trk=pub-pbmap</t>
  </si>
  <si>
    <t>https://www.crunchbase.com/person/lisa-edgar</t>
  </si>
  <si>
    <t>TPG Biotech</t>
  </si>
  <si>
    <t>Partner and Managing Director</t>
  </si>
  <si>
    <t>Marina Hadjipateras</t>
  </si>
  <si>
    <t>Trail Mix Ventures</t>
  </si>
  <si>
    <t>https://www.linkedin.com/company/trailmixventures</t>
  </si>
  <si>
    <t>https://www.crunchbase.com/organization/trail-mix-ventures</t>
  </si>
  <si>
    <t>Soraya Darabi</t>
  </si>
  <si>
    <t>Veronica Osinski</t>
  </si>
  <si>
    <t>Trifecta Capital</t>
  </si>
  <si>
    <t>https://www.crunchbase.com/person/veronica-osinski</t>
  </si>
  <si>
    <t>Anjula Acharia Bath</t>
  </si>
  <si>
    <t>Trinity Ventures</t>
  </si>
  <si>
    <t>https://www.linkedin.com/in/anjula-acharia-206735/</t>
  </si>
  <si>
    <t>https://www.crunchbase.com/person/anjula-acharia-bath</t>
  </si>
  <si>
    <t>Patricia Nakache</t>
  </si>
  <si>
    <t>Broadway Angels, Trinity Ventures</t>
  </si>
  <si>
    <t>http://www.linkedin.com/in/pnakache</t>
  </si>
  <si>
    <t>https://www.crunchbase.com/person/patricia-nakache</t>
  </si>
  <si>
    <t>Sara Brand</t>
  </si>
  <si>
    <t>True Wealth Ventures</t>
  </si>
  <si>
    <t>https://www.linkedin.com/in/saratbrand</t>
  </si>
  <si>
    <t>https://www.crunchbase.com/person/sara-brand</t>
  </si>
  <si>
    <t>Al Foreman</t>
  </si>
  <si>
    <t>Tuatara Capital</t>
  </si>
  <si>
    <t>https://www.crunchbase.com/person/al-foreman</t>
  </si>
  <si>
    <t>Jennifer Hanley</t>
  </si>
  <si>
    <t>Tusk Ventures</t>
  </si>
  <si>
    <t>https://www.linkedin.com/pub/jennifer-hanley/42/752/978</t>
  </si>
  <si>
    <t>https://www.crunchbase.com/person/jennifer-hanley</t>
  </si>
  <si>
    <t>Dafina Toncheva</t>
  </si>
  <si>
    <t>U.S. Venture Partners (USVP)</t>
  </si>
  <si>
    <t>http://www.linkedin.com/in/dafinat</t>
  </si>
  <si>
    <t>https://www.crunchbase.com/person/dafina-toncheva</t>
  </si>
  <si>
    <t>Miriam Rivera</t>
  </si>
  <si>
    <t>Ulu Ventures</t>
  </si>
  <si>
    <t>https://www.linkedin.com/in/miriamrivera/</t>
  </si>
  <si>
    <t>https://www.crunchbase.com/person/miriam-rivera</t>
  </si>
  <si>
    <t>Stephanie Palmeri</t>
  </si>
  <si>
    <t>Broadway Angels, Uncork Capital</t>
  </si>
  <si>
    <t>http://www.linkedin.com/in/stephpalmeri</t>
  </si>
  <si>
    <t>https://www.crunchbase.com/person/steph-palmeri</t>
  </si>
  <si>
    <t>Rebecca Kaden</t>
  </si>
  <si>
    <t>http://www.linkedin.com/pub/rebecca-kaden/10/b22/802</t>
  </si>
  <si>
    <t>https://www.crunchbase.com/person/rebecca-kaden</t>
  </si>
  <si>
    <t>Kara Nortman</t>
  </si>
  <si>
    <t>Upfront Ventures</t>
  </si>
  <si>
    <t>https://www.linkedin.com/in/karanortman</t>
  </si>
  <si>
    <t>https://www.crunchbase.com/person/kara-nortman</t>
  </si>
  <si>
    <t>Kobie Fuller</t>
  </si>
  <si>
    <t>http://www.linkedin.com/in/kobiefuller</t>
  </si>
  <si>
    <t>https://www.crunchbase.com/person/kobie-fuller</t>
  </si>
  <si>
    <t>Shuly Galili</t>
  </si>
  <si>
    <t>UpWest Labs</t>
  </si>
  <si>
    <t>https://www.linkedin.com/in/shulygalili/</t>
  </si>
  <si>
    <t>https://www.crunchbase.com/person/shuly-galili</t>
  </si>
  <si>
    <t>Camille Samuels</t>
  </si>
  <si>
    <t>Venrock</t>
  </si>
  <si>
    <t>https://www.linkedin.com/in/camisamuels</t>
  </si>
  <si>
    <t>https://www.crunchbase.com/person/camille-samuels</t>
  </si>
  <si>
    <t>Vernon Lee</t>
  </si>
  <si>
    <t>Venture Capital Access Program</t>
  </si>
  <si>
    <t>Co-Chair</t>
  </si>
  <si>
    <t>https://www.crunchbase.com/person/vernon-lee-jr</t>
  </si>
  <si>
    <t>Clare Ozawa</t>
  </si>
  <si>
    <t>Versant Ventures</t>
  </si>
  <si>
    <t>https://www.linkedin.com/in/clare-ozawa-2181211/</t>
  </si>
  <si>
    <t>https://www.crunchbase.com/person/clare-ozawa</t>
  </si>
  <si>
    <t>Angela Tran Kingyens</t>
  </si>
  <si>
    <t>Version One</t>
  </si>
  <si>
    <t>https://www.crunchbase.com/person/angela-tran-kingyens</t>
  </si>
  <si>
    <t>Victoria Fram</t>
  </si>
  <si>
    <t>VilCap Investments</t>
  </si>
  <si>
    <t>https://www.linkedin.com/in/victoria-fram-5a23a02/</t>
  </si>
  <si>
    <t>https://www.crunchbase.com/person/victoria-fram#section-overview</t>
  </si>
  <si>
    <t>Anne Dwane</t>
  </si>
  <si>
    <t>Village Global</t>
  </si>
  <si>
    <t>https://www.crunchbase.com/person/anne-dwane</t>
  </si>
  <si>
    <t>Erik Torenberg</t>
  </si>
  <si>
    <t>https://www.crunchbase.com/person/erik-torenberg</t>
  </si>
  <si>
    <t>Robert F. Smith</t>
  </si>
  <si>
    <t>Vista Equity Partners</t>
  </si>
  <si>
    <t>https://www.linkedin.com/in/robertfredericksmith/</t>
  </si>
  <si>
    <t>CEO &amp; Chairman of the Board</t>
  </si>
  <si>
    <t>https://www.crunchbase.com/person/robert-f-smith</t>
  </si>
  <si>
    <t>Diane Fraiman</t>
  </si>
  <si>
    <t>Voyager Capital</t>
  </si>
  <si>
    <t>https://www.linkedin.com/in/diane-fraiman-63663a1/</t>
  </si>
  <si>
    <t>https://www.crunchbase.com/person/diane-fraiman</t>
  </si>
  <si>
    <t>Mary Coleman</t>
  </si>
  <si>
    <t>Walden International</t>
  </si>
  <si>
    <t>https://www.linkedin.com/pub/mary-coleman/0/187/9b7</t>
  </si>
  <si>
    <t>https://www.crunchbase.com/person/mary-coleman-2</t>
  </si>
  <si>
    <t>Yimin Zimmerer</t>
  </si>
  <si>
    <t>https://www.crunchbase.com/person/yimin-zimmerer</t>
  </si>
  <si>
    <t>Sara Adler</t>
  </si>
  <si>
    <t>Wave Capital</t>
  </si>
  <si>
    <t>https://www.crunchbase.com/person/sara--tillim--adler</t>
  </si>
  <si>
    <t>Beth Seidenberg</t>
  </si>
  <si>
    <t>Kleiner Perkins Caufield &amp; Byers, Westlake Village BioPartners</t>
  </si>
  <si>
    <t>https://www.crunchbase.com/person/beth-seidenberg</t>
  </si>
  <si>
    <t>Yvonne Chen</t>
  </si>
  <si>
    <t>WI Harper Group</t>
  </si>
  <si>
    <t>https://www.linkedin.com/in/yvonne-chen-53a28714/</t>
  </si>
  <si>
    <t>Taipei, Taiwan</t>
  </si>
  <si>
    <t>https://www.crunchbase.com/person/yvonne-chen</t>
  </si>
  <si>
    <t>Katherine Barr</t>
  </si>
  <si>
    <t>Wildcat Venture Partners</t>
  </si>
  <si>
    <t>http://www.linkedin.com/in/barrkatherine</t>
  </si>
  <si>
    <t>San Mateo, CA</t>
  </si>
  <si>
    <t>https://www.crunchbase.com/person/katherine-barr</t>
  </si>
  <si>
    <t>Alex Washington</t>
  </si>
  <si>
    <t>Wind Point Partners</t>
  </si>
  <si>
    <t>https://www.linkedin.com/in/alex-washington-71542a26/</t>
  </si>
  <si>
    <t>https://www.crunchbase.com/person/alex-washington</t>
  </si>
  <si>
    <t>Anthony Saleh</t>
  </si>
  <si>
    <t>WndrCo LLC</t>
  </si>
  <si>
    <t>https://www.crunchbase.com/person/anthony-saleh</t>
  </si>
  <si>
    <t>Shane Kelly</t>
  </si>
  <si>
    <t>Wolverine Angels</t>
  </si>
  <si>
    <t>https://www.linkedin.com/in/shanekellymg</t>
  </si>
  <si>
    <t>https://www.crunchbase.com/person/shane-kelly-2</t>
  </si>
  <si>
    <t>Anna Palmer</t>
  </si>
  <si>
    <t>XFactor Ventures</t>
  </si>
  <si>
    <t>https://www.crunchbase.com/person/anna-palmer-2</t>
  </si>
  <si>
    <t>Aubrie Pagano</t>
  </si>
  <si>
    <t>https://www.crunchbase.com/person/aubrie-pagano</t>
  </si>
  <si>
    <t>Danielle Morrill</t>
  </si>
  <si>
    <t>https://www.crunchbase.com/person/danielle-morrill</t>
  </si>
  <si>
    <t>Erica Brescia</t>
  </si>
  <si>
    <t>https://www.crunchbase.com/person/erica-brescia</t>
  </si>
  <si>
    <t>Jessica Mah</t>
  </si>
  <si>
    <t>https://www.crunchbase.com/person/jessica-mah</t>
  </si>
  <si>
    <t>Liz Whitman</t>
  </si>
  <si>
    <t>https://www.crunchbase.com/person/elizabeth-r-whitman</t>
  </si>
  <si>
    <t>Nicole Sanchez</t>
  </si>
  <si>
    <t>https://www.linkedin.com/in/nicolemsanchez1</t>
  </si>
  <si>
    <t>https://www.crunchbase.com/person/nicole-sanchez-2</t>
  </si>
  <si>
    <t>Ooshma Garg</t>
  </si>
  <si>
    <t>https://www.crunchbase.com/person/ooshma-garg</t>
  </si>
  <si>
    <t>Adora Cheung</t>
  </si>
  <si>
    <t>http://www.linkedin.com/in/adoracheung</t>
  </si>
  <si>
    <t>https://www.crunchbase.com/person/adora-cheung-2</t>
  </si>
  <si>
    <t>Carolynn Levy</t>
  </si>
  <si>
    <t>Partner &amp; GC</t>
  </si>
  <si>
    <t>https://www.crunchbase.com/person/carolynn-levy</t>
  </si>
  <si>
    <t>Kat Manalac</t>
  </si>
  <si>
    <t>https://www.linkedin.com/in/katmanalac</t>
  </si>
  <si>
    <t>Partner &amp; Marketing</t>
  </si>
  <si>
    <t>https://www.crunchbase.com/person/kat-manalac</t>
  </si>
  <si>
    <t>Kirsty Nathoo</t>
  </si>
  <si>
    <t>https://www.linkedin.com/in/kirstynathoo/</t>
  </si>
  <si>
    <t>https://www.crunchbase.com/person/kirsty-nathoo</t>
  </si>
  <si>
    <t>Michael Seibel</t>
  </si>
  <si>
    <t>https://www.linkedin.com/in/mwseibel/</t>
  </si>
  <si>
    <t>https://www.crunchbase.com/person/michael-seibel</t>
  </si>
  <si>
    <t>Anu Hariharan</t>
  </si>
  <si>
    <t>Y Combinator Continuity</t>
  </si>
  <si>
    <t>https://www.linkedin.com/in/anuhariharan</t>
  </si>
  <si>
    <t>https://www.crunchbase.com/person/anu-hariharan</t>
  </si>
  <si>
    <t>Jocelyn Goldfein</t>
  </si>
  <si>
    <t>Zetta Venture Partners</t>
  </si>
  <si>
    <t>https://www.linkedin.com/in/jgoldfein</t>
  </si>
  <si>
    <t>https://www.crunchbase.com/person/jocelyn-goldfein</t>
  </si>
  <si>
    <t>Ritika Mahajan</t>
  </si>
  <si>
    <t>https://www.linkedin.com/in/ritika-singh1/</t>
  </si>
  <si>
    <t>Vicky Shum</t>
  </si>
  <si>
    <t>World Innovation Lab (WiL)</t>
  </si>
  <si>
    <t>https://www.linkedin.com/in/vickyshum/</t>
  </si>
  <si>
    <t>Rob Theis</t>
  </si>
  <si>
    <t>https://www.linkedin.com/in/robtheis/</t>
  </si>
  <si>
    <t>https://www.crunchbase.com/person/rob-theis</t>
  </si>
  <si>
    <t>Linda Guo</t>
  </si>
  <si>
    <t>Glade Brook Capital</t>
  </si>
  <si>
    <t>https://www.linkedin.com/in/lindaguo</t>
  </si>
  <si>
    <t>Deb Kemper</t>
  </si>
  <si>
    <t>Golden Seeds Venture Fund, GSVF - Golden Seeds Venture Fund, Golden Seeds Venture Fund</t>
  </si>
  <si>
    <t>https://www.linkedin.com/in/debkemper/</t>
  </si>
  <si>
    <t>Boston, MA, "New York, NY"</t>
  </si>
  <si>
    <t>https://www.crunchbase.com/person/deb-kemper#section-overview</t>
  </si>
  <si>
    <t>Lani Nguyen</t>
  </si>
  <si>
    <t>Sway Ventures</t>
  </si>
  <si>
    <t>https://www.linkedin.com/in/lanstermonster/</t>
  </si>
  <si>
    <t>Partner, Design</t>
  </si>
  <si>
    <t>https://www.crunchbase.com/person/lani-nguyen</t>
  </si>
  <si>
    <t>Benjamin Lee</t>
  </si>
  <si>
    <t>CircleUp Growth Partners</t>
  </si>
  <si>
    <t>https://www.linkedin.com/in/benlee-08043/</t>
  </si>
  <si>
    <t>Alison Ryu</t>
  </si>
  <si>
    <t>Yardley Pohl</t>
  </si>
  <si>
    <t>http://linkedin.com/in/yardleypohl</t>
  </si>
  <si>
    <t>Soumitra Sharma</t>
  </si>
  <si>
    <t>http://linkedin.com/in/soumitrasharma5</t>
  </si>
  <si>
    <t>Sarah Nolet</t>
  </si>
  <si>
    <t>Tenacious Ventures</t>
  </si>
  <si>
    <t>https://www.linkedin.com/in/svnolet/</t>
  </si>
  <si>
    <t>Saniya Gandhi Bhardwaj</t>
  </si>
  <si>
    <t>https://www.linkedin.com/in/saniyagb/</t>
  </si>
  <si>
    <t>San Francisco, CA, Singapore</t>
  </si>
  <si>
    <t>Sara Deshpande</t>
  </si>
  <si>
    <t>https://www.linkedin.com/in/saradeshpande/</t>
  </si>
  <si>
    <t>Heyu Huang</t>
  </si>
  <si>
    <t>https://www.linkedin.com/in/heyuhuang/</t>
  </si>
  <si>
    <t>Samara Mejia Hernandez</t>
  </si>
  <si>
    <t>Chingona Ventures</t>
  </si>
  <si>
    <t>http://linkedin.com/in/samaramejia</t>
  </si>
  <si>
    <t>Ana Quintana</t>
  </si>
  <si>
    <t>BDV Fund</t>
  </si>
  <si>
    <t>https://www.linkedin.com/in/anaquintana/</t>
  </si>
  <si>
    <t>https://www.crunchbase.com/person/ana-quintana#section-overview</t>
  </si>
  <si>
    <t>Ollen Douglass</t>
  </si>
  <si>
    <t>Motley Fool Ventures</t>
  </si>
  <si>
    <t>www.linkedin.com/in/ollendouglass</t>
  </si>
  <si>
    <t>https://www.crunchbase.com/person/ollen-douglass</t>
  </si>
  <si>
    <t>Kimmy Paluch</t>
  </si>
  <si>
    <t>Beta Boom</t>
  </si>
  <si>
    <t>https://www.linkedin.com/in/kimmy/</t>
  </si>
  <si>
    <t>Park City, Utah</t>
  </si>
  <si>
    <t>https://www.crunchbase.com/person/kimmy-paluch</t>
  </si>
  <si>
    <t>Susan McPherson</t>
  </si>
  <si>
    <t>MacPherson Strategies</t>
  </si>
  <si>
    <t>https://www.linkedin.com/in/susanmcpherson/</t>
  </si>
  <si>
    <t>Founder and CEO</t>
  </si>
  <si>
    <t>Funds and Angels in the city of angels 🎶</t>
  </si>
  <si>
    <t>Fund Description</t>
  </si>
  <si>
    <t>Website</t>
  </si>
  <si>
    <t>Dave Leyrer</t>
  </si>
  <si>
    <t>https://www.linkedin.com/in/dave-leyrer-a494a182/</t>
  </si>
  <si>
    <t>3L is a multi-stage growth equity firm that invests across tech-enabled consumer and enterprise businesses. 3L provides exceptional teams with the capital, perspective, and relationships needed to become category leaders.</t>
  </si>
  <si>
    <t>https://3lcap.com/team/</t>
  </si>
  <si>
    <t>Anton Zietsman</t>
  </si>
  <si>
    <t>https://www.linkedin.com/in/ahzietsman/</t>
  </si>
  <si>
    <t xml:space="preserve">Mahsa Zeinali </t>
  </si>
  <si>
    <t>https://www.linkedin.com/in/mahsazeinali/</t>
  </si>
  <si>
    <t>Edip Terbiyeli</t>
  </si>
  <si>
    <t>https://www.linkedin.com/in/terbiyeli/</t>
  </si>
  <si>
    <t>Muj Syed</t>
  </si>
  <si>
    <t>https://www.linkedin.com/in/mujsyed/</t>
  </si>
  <si>
    <t xml:space="preserve">Nick Wright </t>
  </si>
  <si>
    <t>https://www.linkedin.com/in/nick-wright-a8a5494b/</t>
  </si>
  <si>
    <t>Noah Heller</t>
  </si>
  <si>
    <t>https://www.linkedin.com/in/nheller/</t>
  </si>
  <si>
    <t>3Rodeo is an entrepreneur-run seed fund. We focus on finding driven founders that are helping change and disrupt the world, and we work alongside them as veterans who understand the fundamentals and culture of entrepreneurship.</t>
  </si>
  <si>
    <t>https://3rodeo.com/</t>
  </si>
  <si>
    <t>https://www.linkedin.com/in/gareth-asten-5709801ab/</t>
  </si>
  <si>
    <t>We invest in companies creating fundamental change in food and agriculture in order to address large scale problems in human and environmental health.</t>
  </si>
  <si>
    <t>https://acre.vc/</t>
  </si>
  <si>
    <t>https://www.linkedin.com/in/alex-b-5b94887/</t>
  </si>
  <si>
    <t>Jeffrey Dunn</t>
  </si>
  <si>
    <t>https://www.linkedin.com/in/dunnbolthouse/</t>
  </si>
  <si>
    <t xml:space="preserve">Melissa Gordon </t>
  </si>
  <si>
    <t>https://www.linkedin.com/in/melissa-gordon-28721416/</t>
  </si>
  <si>
    <t xml:space="preserve">Wilson Helman  </t>
  </si>
  <si>
    <t>https://www.linkedin.com/in/wilson-helman-46a28687/</t>
  </si>
  <si>
    <t>Michael Silton</t>
  </si>
  <si>
    <t>https://www.linkedin.com/in/michaelsilton/</t>
  </si>
  <si>
    <t>Act One Ventures is a community focused, early stage venture capital firm leading pre-seed and seed rounds in ecommerce infrastructure, vertical SaaS, and fintech. We invest in founders of all backgrounds because we understand the value and importance of diversity, with over 70% of our portfolio companies led by women founders and those from under-represented groups such as LGBTQ+ and people of color.</t>
  </si>
  <si>
    <t>https://actoneventures.com/</t>
  </si>
  <si>
    <t xml:space="preserve">Alejandro (Alex) Guerrero </t>
  </si>
  <si>
    <t>https://www.linkedin.com/in/alguerrero/</t>
  </si>
  <si>
    <t>Advancit Capital focuses on early stage companies at the intersection of media, entertainment and technology. We seek the opportunity to form long-term partnerships with talented and passionate entrepreneurs who are addressing large opportunities that are ripe for innovation and disruption. The firm provides not only capital, but access to a unique, deep network of industry relationships and strategic support to help accelerate its portfolio companies.</t>
  </si>
  <si>
    <t>https://www.advancitcapital.com/</t>
  </si>
  <si>
    <t xml:space="preserve">Josh Goldin </t>
  </si>
  <si>
    <t>https://www.linkedin.com/in/joshgoldinacg/</t>
  </si>
  <si>
    <t xml:space="preserve">ACG is a growth equity firm which provides capital, value-added partnership and industry-specific resources to the most promising emerging consumer and retail brands. </t>
  </si>
  <si>
    <t>https://www.acgpartners.com/</t>
  </si>
  <si>
    <t>Nate Redmond</t>
  </si>
  <si>
    <t>https://www.linkedin.com/in/nateredmond/</t>
  </si>
  <si>
    <t>We partner with courageous entrepreneurs to build industry-changing technology platforms.</t>
  </si>
  <si>
    <t>https://www.alphaedison.com/people/nate-redmond</t>
  </si>
  <si>
    <t>Nick Grouf</t>
  </si>
  <si>
    <t>https://www.linkedin.com/in/ngrouf/</t>
  </si>
  <si>
    <t>Dayo Fashoro</t>
  </si>
  <si>
    <t>https://www.linkedin.com/in/dayofashoro/</t>
  </si>
  <si>
    <t xml:space="preserve">Robey Miller </t>
  </si>
  <si>
    <t>https://www.linkedin.com/in/robey-miller-6a260b16/</t>
  </si>
  <si>
    <t>Gerald T. Banks (Guerman Aliev)</t>
  </si>
  <si>
    <t>https://www.linkedin.com/in/gerald-t-banks-guerman-aliev-87007ab/</t>
  </si>
  <si>
    <t>Disruptive ideas are great. Strong execution teams are everything. Since 2009, Altpoint has been a venture partner to founders and emerging growth companies. We support original thinkers and daring ideas, with a focus on four areas: Fintech, Communications, Data-Driven Marketplaces, and Blockchain/Cryptocurrencies.</t>
  </si>
  <si>
    <t>https://altpointcapital.com/team_members/gerald-t-banks/</t>
  </si>
  <si>
    <t>Robert Veeren</t>
  </si>
  <si>
    <t>https://www.linkedin.com/in/robert-veeren-cpa-2b025725/</t>
  </si>
  <si>
    <t>https://altpointcapital.com/team_members/robert-veeren/</t>
  </si>
  <si>
    <t>Korash Hernandez</t>
  </si>
  <si>
    <t>https://www.linkedin.com/in/korash-hernandez-699bb53/</t>
  </si>
  <si>
    <t>https://altpointcapital.com/team_members/korash-hernandez/</t>
  </si>
  <si>
    <t>Majd Maksad</t>
  </si>
  <si>
    <t>https://www.linkedin.com/in/majdmaksad/</t>
  </si>
  <si>
    <t>https://altpointcapital.com/team_members/majd-maksad/</t>
  </si>
  <si>
    <t>Paul Bricault</t>
  </si>
  <si>
    <t>https://www.linkedin.com/in/paulbricault/</t>
  </si>
  <si>
    <t>At Amplify, our vision is clear — help passionate technology entrepreneurs grow their startups into strong, scalable &amp; successful companies.</t>
  </si>
  <si>
    <t>http://amplify.la/team</t>
  </si>
  <si>
    <t>Oded Noy</t>
  </si>
  <si>
    <t>https://www.linkedin.com/in/odednoy/</t>
  </si>
  <si>
    <t>Brian Mesic</t>
  </si>
  <si>
    <t>https://www.linkedin.com/in/brianmesic/</t>
  </si>
  <si>
    <t>We invest $5 to $10M into early growth-stage B2B software companies generating $5 to $15M in recurring revenues. We are a team of experienced investors and founders with over 50 years of combined software experience, and we launched Ankona to leverage the lessons we've learned through our many successes and failures. We are investing out of our debut fund, ACP I, and are actively looking for new investments.</t>
  </si>
  <si>
    <t>https://www.ankona.com/</t>
  </si>
  <si>
    <t>Josh Harmsen</t>
  </si>
  <si>
    <t>https://www.linkedin.com/in/josh-harmsen-9661412/</t>
  </si>
  <si>
    <t xml:space="preserve">Newth Morris </t>
  </si>
  <si>
    <t>https://www.linkedin.com/in/newth-morris-86b8152/</t>
  </si>
  <si>
    <t>Jared Smith</t>
  </si>
  <si>
    <t>https://www.linkedin.com/in/smithjared/</t>
  </si>
  <si>
    <t>Doug Sills</t>
  </si>
  <si>
    <t>https://www.linkedin.com/in/doug-sills-58b55b3a/</t>
  </si>
  <si>
    <t>We invest primarily in early stage Series A and B technology companies.  Our typical deal size is initial investment between $1,000,000 and $5,000,000 with reserve for follow-on investments.  We are active investors who almost always lead or co-lead and take a board seat.  Our focus is primarily on Southern California investments. So what makes us unique?  We take every investment very personally.  We fight to the death for our founders and our companies. We are not building a portfolio, we are building relationships with founders who want to do big things.  If we invest in 10 deals we expect all 10 to work. We take losses as hard as you do.  We try to work as hard as the successful entrepreneurs we’re fortunate to work with and we tend to be the go-to guys to support our founders when things are going wrong. We’re always looking for that unique blend of talents that we think define a true entrepreneur. We are contrarian investors who look at under the radar opportunities and stay away from areas we think are crowded.</t>
  </si>
  <si>
    <t>http://anthemvp.com/</t>
  </si>
  <si>
    <t xml:space="preserve">Whitney Haring-Smith  </t>
  </si>
  <si>
    <t>https://www.linkedin.com/in/wharings/</t>
  </si>
  <si>
    <t>Anzu Partners is an investment firm that focuses on industrial and life science technology companies with the potential to transform their industries. We team with entrepreneurs to develop and commercialize technological innovations by providing capital and deep expertise in business development, market positioning, global connectivity, and operations.</t>
  </si>
  <si>
    <t>https://anzupartners.com/</t>
  </si>
  <si>
    <t>David Michael</t>
  </si>
  <si>
    <t>https://www.linkedin.com/in/david-michael-295149/</t>
  </si>
  <si>
    <t>Debrah Herman</t>
  </si>
  <si>
    <t>https://www.linkedin.com/in/debrah-herman-cpa-a78a5925/</t>
  </si>
  <si>
    <t>John Ho</t>
  </si>
  <si>
    <t>https://www.linkedin.com/in/johncho/</t>
  </si>
  <si>
    <t>William H. Strong</t>
  </si>
  <si>
    <t>https://www.linkedin.com/in/williamhstrong/</t>
  </si>
  <si>
    <t>Yipeng Zhao</t>
  </si>
  <si>
    <t>https://www.linkedin.com/in/yipengzhao/miniProfileUrn=urn%3Ali%3Afs_miniProfile%3AACoAAAcXQKIBzzAtn98h25ugp1y1iKeNMPgtfPc</t>
  </si>
  <si>
    <t>ArcheMatrix Investment Group, LLC was established in January 2015 and serves as the US subsidiary of ZhongMei XingYuan (Beijing) Technology, Ltd. Since established, we are looking for investing and maintaining a diversified portfolio in both China and the US. We are actively investing in Early Stage Companies with high growth potential. We typically invest $100K -$1MM to companies raising their Seed Round and Series A Round. Aside from Early Stage Investment, we also invested in Commercial Real Estate and varies Private Equity Funds.</t>
  </si>
  <si>
    <t>https://www.archematrix.com/</t>
  </si>
  <si>
    <t>Greg Martin</t>
  </si>
  <si>
    <t>https://www.linkedin.com/in/gregmartin72/</t>
  </si>
  <si>
    <t>​Archer Venture Capital is an investment firm and start-up advisory platform for entrepreneurs.  Archer’s principals have a long history of identifying talented, passionate entrepreneurs who deliver category-leading products and solutions to sizable markets.  We work closely with entrepreneurs and make it our joint mission to build disruptive companies from the ground up.  Our unique and flexible financing solutions allow us to provide capital when and how it's needed.</t>
  </si>
  <si>
    <t>https://www.archervc.com/</t>
  </si>
  <si>
    <t>John Hadl</t>
  </si>
  <si>
    <t>https://www.linkedin.com/in/johnhadl/</t>
  </si>
  <si>
    <t>Paige Craig</t>
  </si>
  <si>
    <t>https://www.linkedin.com/in/paigecraig/</t>
  </si>
  <si>
    <t>Arena Ventures makes seed stage investments in technology startups led by entrepreneurs that are uniquely positioned to transform their industry and create new markets. We take a disciplined approach to seeking out atypical founding teams during the earliest days of their companies, focus intensely on understanding their background and personality, and hold a reputation for fighting hard to help them win.</t>
  </si>
  <si>
    <t>https://arenavc.com/</t>
  </si>
  <si>
    <t>Jeffrey Lo</t>
  </si>
  <si>
    <t>https://www.linkedin.com/in/jeffrey-lo-6b54317/</t>
  </si>
  <si>
    <t>Thomas Oh</t>
  </si>
  <si>
    <t>https://www.linkedin.com/in/thomas-oh-30158434/</t>
  </si>
  <si>
    <t>Arrowroot Capital Management is a global growth equity firm based in Los Angeles, CA focused on minority, majority, and buyout investments in B2B software companies. The firm serves as a catalyst for growth-related initiatives by partnering with management and leveraging its deep enterprise software expertise to deliver meaningful, tangible value. Arrowroot has the flexibility to pursue  opportunities of varying sizes, as well as a broad range of transaction types. Arrowroot also targets add-on acquisitions for its portfolio companies with a wider range of size and general criteria.</t>
  </si>
  <si>
    <t>https://www.arrowrootcapital.com/</t>
  </si>
  <si>
    <t xml:space="preserve">Anthony Contreras </t>
  </si>
  <si>
    <t>https://www.linkedin.com/in/anthony-contreras-7a89088a/</t>
  </si>
  <si>
    <t xml:space="preserve">Kevin Kinsella </t>
  </si>
  <si>
    <t>https://www.linkedin.com/in/kevin-kinsella-b24945122/</t>
  </si>
  <si>
    <t>Avalon Ventures is a venture capital firm that has founded and/or funded more than 100 information technology and life sciences companies. The firm is passionate about backing talented entrepreneurs seeking to build market-leading companies. Throughout the firm’s 30 year tenure, Avalon’s long-standing and successful focus has been on seed and early-stage companies. All Avalon partners are seasoned entrepreneurs with experience in company formation, operations and value creation in the life science and tech sectors. A hallmark of Avalon is working closely with our companies on all aspects of its development – ranging from team building to strategy and operations to customer development.</t>
  </si>
  <si>
    <t>https://www.avalon-ventures.com/</t>
  </si>
  <si>
    <t>Peter Guber</t>
  </si>
  <si>
    <t>https://www.linkedin.com/in/peterguber/</t>
  </si>
  <si>
    <t>aXiomatic is an esports and gaming enabler. We provide financial resources and industry expertise to rising companies that are creating new gaming experiences for fans and players alike. We seek out passionate industry leaders who share our vision and excitement for the future of the gaming ecosystem.</t>
  </si>
  <si>
    <t>https://www.axiomaticgaming.com/</t>
  </si>
  <si>
    <t>Raj Ganguly</t>
  </si>
  <si>
    <t>https://www.linkedin.com/in/rajganguly/</t>
  </si>
  <si>
    <t>B Capital group is a multi-stage global investment firm partnering with extraordinary entrepreneurs. We invest in Companies transforming large traditional industries and provide founders with the support they need to scale fast, expand into new markets and build exceptional companies.</t>
  </si>
  <si>
    <t>https://www.bcapgroup.com/</t>
  </si>
  <si>
    <t>Bryant Riley</t>
  </si>
  <si>
    <t>B. Riley Venture Capital</t>
  </si>
  <si>
    <t>https://www.linkedin.com/in/bryantrriley/</t>
  </si>
  <si>
    <t>B. Riley Venture Capital invests in late-stage private growth companies with a path towards public markets. We are not a venture fund; rather, investments are made off-balance sheet and syndicated across our institutional, banking and retail client base.</t>
  </si>
  <si>
    <t>https://brileyfin.com/capabilities/venture-capital</t>
  </si>
  <si>
    <t xml:space="preserve">Tom Kelleher </t>
  </si>
  <si>
    <t>https://www.linkedin.com/in/tom-kelleher/</t>
  </si>
  <si>
    <t>https://www.linkedin.com/in/arlanhamilton/</t>
  </si>
  <si>
    <t>Less than 10% of all venture capital deals go to Women, People of Color, and LGBT founders. Other VCs may see this as a pipeline problem. For years, we have seen it as the biggest opportunity in investment. Backstage Capital has invested more than 180 companies led by underrepresented founders.</t>
  </si>
  <si>
    <t>Richard Jun</t>
  </si>
  <si>
    <t>https://www.linkedin.com/in/richard-jun-04517954/</t>
  </si>
  <si>
    <t>We identify and invest in resilient founders who have the vision to launch and scale the next rising technologies, products, and services that connect with consumers and transform commerce.</t>
  </si>
  <si>
    <t>https://www.bam.vc/team/richard-jun</t>
  </si>
  <si>
    <t xml:space="preserve">Nate Redmond     </t>
  </si>
  <si>
    <t>An early-stage venture capital firm investing in a new generation of entrepreneurs.  The firm is based in Los Angeles, home to entrepreneurs building industry leading companies with stellar growth.  We believe the human capital in Los Angeles creates a long term differentiation and choose to focus locally.  We back founders with ambition.</t>
  </si>
  <si>
    <t>http://basepointvc.com/</t>
  </si>
  <si>
    <t>Urs Cete</t>
  </si>
  <si>
    <t>https://www.linkedin.com/in/urscete/</t>
  </si>
  <si>
    <t>Established in 2006, with over $180 million under management, BDMI makes early stage investments into innovative companies in the tech and media landscape.</t>
  </si>
  <si>
    <t>https://www.bdmifund.com/</t>
  </si>
  <si>
    <t>Sim Blaustein</t>
  </si>
  <si>
    <t>https://www.linkedin.com/in/simblaustein/</t>
  </si>
  <si>
    <t>Keith Titan</t>
  </si>
  <si>
    <t>https://www.linkedin.com/in/keithtitan/</t>
  </si>
  <si>
    <t>Brendan Brits</t>
  </si>
  <si>
    <t>https://www.linkedin.com/in/brendanbrits/</t>
  </si>
  <si>
    <t>https://www.linkedin.com/in/rachel-lauren/</t>
  </si>
  <si>
    <t xml:space="preserve">Avinash Satish </t>
  </si>
  <si>
    <t>https://www.linkedin.com/in/avinash-satish-a77064a2/</t>
  </si>
  <si>
    <t>Carmen Rivera</t>
  </si>
  <si>
    <t>https://www.linkedin.com/in/carmen-rivera-4089a420/</t>
  </si>
  <si>
    <t>Marc DeBevoise</t>
  </si>
  <si>
    <t>https://www.linkedin.com/in/mdebevoise/</t>
  </si>
  <si>
    <t>Moritz Baier-Lentz</t>
  </si>
  <si>
    <t>https://www.linkedin.com/in/moritzbaierlentz/</t>
  </si>
  <si>
    <t>Built by founders for founders, BITKRAFT is a global investment platform for gaming, esports, and interactive media.</t>
  </si>
  <si>
    <t>https://www.bitkraft.vc/</t>
  </si>
  <si>
    <t>Jasper Brand</t>
  </si>
  <si>
    <t>https://www.linkedin.com/in/jasper-dylan-brand/</t>
  </si>
  <si>
    <t>Sheldon Lewis</t>
  </si>
  <si>
    <t>https://www.linkedin.com/in/sheldon-lewis-28274512/</t>
  </si>
  <si>
    <t>Blueprint Equity is a technology-focused growth equity firm focused on investing in and building market-leading enterprise businesses.</t>
  </si>
  <si>
    <t>https://www.onblueprint.com/</t>
  </si>
  <si>
    <t>Bobby Ocampo</t>
  </si>
  <si>
    <t>https://www.linkedin.com/in/bocampo/</t>
  </si>
  <si>
    <t>Francis Donohue</t>
  </si>
  <si>
    <t>https://www.linkedin.com/in/francis-donohue/</t>
  </si>
  <si>
    <t>Michael Merritt</t>
  </si>
  <si>
    <t>https://www.linkedin.com/in/michael-merritt92/</t>
  </si>
  <si>
    <t>Laura Nicklas</t>
  </si>
  <si>
    <t>https://www.linkedin.com/in/laura-nicklas1/</t>
  </si>
  <si>
    <t>Sam Cooke</t>
  </si>
  <si>
    <t>https://www.linkedin.com/in/samcookeusd/</t>
  </si>
  <si>
    <t>Jacob DeMarco</t>
  </si>
  <si>
    <t>https://www.linkedin.com/in/jacobjdemarco/</t>
  </si>
  <si>
    <t>Max Isaacman</t>
  </si>
  <si>
    <t>https://www.linkedin.com/in/maxisaacman/</t>
  </si>
  <si>
    <t>Bijan Sagart</t>
  </si>
  <si>
    <t>https://www.linkedin.com/in/bijan-sagart-919562202/</t>
  </si>
  <si>
    <t>Noelle Freeburg</t>
  </si>
  <si>
    <t>https://www.linkedin.com/in/noelle-freeburg/</t>
  </si>
  <si>
    <t>Jack DeWolf</t>
  </si>
  <si>
    <t>https://www.linkedin.com/in/dewolf-jack/</t>
  </si>
  <si>
    <t>Maxx Bricklin</t>
  </si>
  <si>
    <t>https://www.linkedin.com/in/maxxbricklin/</t>
  </si>
  <si>
    <t>BOLD manages a family of funds targeting investments in early stage and growth technology companies. We are particularly interested in entrepreneurial leaders that leverage exponential technologies to transform the world and create innovative solutions to humanity’s grand challenges.</t>
  </si>
  <si>
    <t>https://www.boldcapitalpartners.com/</t>
  </si>
  <si>
    <t>Jim Andelman</t>
  </si>
  <si>
    <t>https://www.linkedin.com/in/jimandelman/</t>
  </si>
  <si>
    <t>We lead Seed rounds for business software founders transforming the industries they target.</t>
  </si>
  <si>
    <t>https://www.bonfirevc.com/</t>
  </si>
  <si>
    <t>Mark Mullen</t>
  </si>
  <si>
    <t>https://www.linkedin.com/in/mamullen/</t>
  </si>
  <si>
    <t>Kara Berklich Weber</t>
  </si>
  <si>
    <t>https://www.linkedin.com/in/karaweber/</t>
  </si>
  <si>
    <t xml:space="preserve">Founded and managed by proven brand-building operator / founders, Brilliant Ventures delivers keen insights and capital to founders we admire and companies we love. </t>
  </si>
  <si>
    <t>https://www.brilliant.ventures/</t>
  </si>
  <si>
    <t>Lizzie Francis</t>
  </si>
  <si>
    <t>https://www.linkedin.com/in/lizzie-francis-8255b21/</t>
  </si>
  <si>
    <t>Michael Ovitz</t>
  </si>
  <si>
    <t>https://www.linkedin.com/in/mikeovitz/</t>
  </si>
  <si>
    <t>Broad Beach Ventures is a venture capital firm that is based in Los Angeles, California. The firm focuses on early-stage technology companies and digital offerings. It was founded in 2010.</t>
  </si>
  <si>
    <t>https://www.crunchbase.com/organization/broad-beach-ventures/people</t>
  </si>
  <si>
    <t>Gonzalo Troncoso</t>
  </si>
  <si>
    <t>https://www.linkedin.com/in/gotroncoso/</t>
  </si>
  <si>
    <t>We are a highly motivated team of investors, entrepreneurs, operators and doers, whose individual and collective values and experience facilitate unimagined value for our partners. We believe in building lasting relationships and sustainable high-growth businesses. Our firm’s deep operational experience serves as a compass for driving deal flow and a playbook for maximizing value.</t>
  </si>
  <si>
    <t>https://www.bryantstibel.com/</t>
  </si>
  <si>
    <t>Jeff Stibel</t>
  </si>
  <si>
    <t>https://www.linkedin.com/in/stibel/</t>
  </si>
  <si>
    <t xml:space="preserve">Kevin Dunlap </t>
  </si>
  <si>
    <t>https://www.linkedin.com/in/kevindunlap/</t>
  </si>
  <si>
    <t xml:space="preserve">Calibrate Ventures is a venture capital firm investing in early-revenue automation and AI companies. We partner with visionary founders bringing automation to diverse industries including education, healthcare, logistics, agriculture, financial services and beyond. </t>
  </si>
  <si>
    <t>https://www.calibratevc.com/</t>
  </si>
  <si>
    <t>Jason Schoettler</t>
  </si>
  <si>
    <t>https://www.linkedin.com/in/jason-schoettler-5a81122/</t>
  </si>
  <si>
    <t>Alex Suh</t>
  </si>
  <si>
    <t>https://www.linkedin.com/in/alex-suh-1b704029/</t>
  </si>
  <si>
    <t>Our mission is to build world-class technology companies by providing capital, resources, and guidance to promising and passionate entrepreneurs and their teams.</t>
  </si>
  <si>
    <t>http://ctventures.com/</t>
  </si>
  <si>
    <t>William Hanna</t>
  </si>
  <si>
    <t>https://www.linkedin.com/in/william-hanna-7931b44a/</t>
  </si>
  <si>
    <t>Ken Hayes</t>
  </si>
  <si>
    <t>https://www.linkedin.com/in/kbhayes/</t>
  </si>
  <si>
    <t>AT CANYON CREEK CAPITAL, WE STRIVE TO BUILD GAME CHANGING COMPANIES, WITH EXCEPTIONAL ENTREPRENEURS, WHILE MAXIMIZING THE FLEXIBILITY AND RETURN OF OUR INVESTORS.</t>
  </si>
  <si>
    <t>http://canyoncreekcapital.com/</t>
  </si>
  <si>
    <t>Karan Wadhera</t>
  </si>
  <si>
    <t>https://www.linkedin.com/in/karan-wadhera-87ba14/</t>
  </si>
  <si>
    <t>Casa Verde (CV) is the leading venture capital firm focusing exclusively on the cannabis industry. As both the domestic and international markets continue to evolve and mature, CV maintains a view that cannabis will be among the most compelling investment themes of our generation. We invest in scalable, capital efficient businesses, led by world-class management teams, addressing long-term market needs.</t>
  </si>
  <si>
    <t>https://www.casaverdecapital.com/</t>
  </si>
  <si>
    <t>Saurabh Suri</t>
  </si>
  <si>
    <t>https://www.linkedin.com/in/spsuri/</t>
  </si>
  <si>
    <t>After years of successful high-return investments, CerraCap Ventures is expanding its ‘from Dreams to Impact’ vision by launching an exciting new philanthropic venture: CerraCap Cares. As first-generation immigrants, the founders of CerraCap have always dreamt of creating a legacy that could positively impact over Billion people around the globe.</t>
  </si>
  <si>
    <t>https://www.cerracap.com/</t>
  </si>
  <si>
    <t>Kwame Morris</t>
  </si>
  <si>
    <t>https://www.linkedin.com/in/kwamemorris/</t>
  </si>
  <si>
    <t>We focus on investing in, and leveraging the power of the global Princeton alumni ecosystem</t>
  </si>
  <si>
    <t>https://www.chaacventures.com/</t>
  </si>
  <si>
    <t>Mitch Patridge</t>
  </si>
  <si>
    <t>https://www.linkedin.com/in/mitch-patridge-0614b25/</t>
  </si>
  <si>
    <t xml:space="preserve">We are a collaborative, flexible, and experienced capital partner to small growing businesses </t>
  </si>
  <si>
    <t>https://clearvisionequity.com/</t>
  </si>
  <si>
    <t>Steve Drobny</t>
  </si>
  <si>
    <t>https://www.linkedin.com/in/steve-drobny/</t>
  </si>
  <si>
    <t>We partner with phenomenal entrepreneurs who have the vision and drive to reinvent financial services, investing from the earliest seeds of startup life to businesses scaling for growth. We support leading companies across all sectors of financial services, including lending, credit &amp; banking, payments, insurance, capital markets &amp; investments, personal finance, enterprise financial stack and real estate finance. Our distinctive approach to fintech venture capital is crafted around a curated network of global macroeconomic thinkers and investors.</t>
  </si>
  <si>
    <t>https://www.clocktowerventures.com/</t>
  </si>
  <si>
    <t>Candace Nelson</t>
  </si>
  <si>
    <t>https://www.linkedin.com/in/candacenelson9/</t>
  </si>
  <si>
    <t>We invest in bold concepts and strong leaders. We have a knack for elevating simple concepts into breakthrough brands that spark consumer obsession.</t>
  </si>
  <si>
    <t>https://cn2ventures.com/</t>
  </si>
  <si>
    <t>Andrew Cleland</t>
  </si>
  <si>
    <t>https://www.linkedin.com/in/acleland/</t>
  </si>
  <si>
    <t>Comcast Ventures partners with entrepreneurs to drive growth for their businesses and provide them with unique support beyond capital.</t>
  </si>
  <si>
    <t>https://comcastventures.com/</t>
  </si>
  <si>
    <t>Phil Schwarz</t>
  </si>
  <si>
    <t>https://www.linkedin.com/in/phil-schwarz-6815712/</t>
  </si>
  <si>
    <t>Born out of a love for building startups and a passion for backing entrepreneurs with heart, Corazon Capital (spanish for “heart”), a leading Chicago-based venture fund, brings a coastal approach to Seed and Series A investing. With a rare blend of investing experience and operating expertise, Corazon provides unusually pragmatic, actionable counsel to the entrepreneurs it supports. Corazon believes that the best entrepreneurs and the smartest VCs will intentionally solicit both financial and operating investors in their syndicates, with Corazon recognized across geographies for its deep operating knowledge and reach inside and outside of Chicago.</t>
  </si>
  <si>
    <t>http://www.corazoncap.com/about.html</t>
  </si>
  <si>
    <t>Arjan Schütte</t>
  </si>
  <si>
    <t>https://www.linkedin.com/in/arjanschutte/</t>
  </si>
  <si>
    <t>We align value with values. We invest in companies that deliver more _x0003_efficient, well-designed financial products that save people time and money, create upward mobility, and scale broadly – driving both profit margins _x0003_and consumer value.</t>
  </si>
  <si>
    <t>http://corevc.com/</t>
  </si>
  <si>
    <t>Zev Wexler</t>
  </si>
  <si>
    <t>https://www.linkedin.com/in/zev-wexler-cfa-2b0a63/</t>
  </si>
  <si>
    <t>Edwin Loredo</t>
  </si>
  <si>
    <t>https://www.linkedin.com/in/edwin-loredo-a5a94512a/</t>
  </si>
  <si>
    <t>Adam Weiss</t>
  </si>
  <si>
    <t>https://www.linkedin.com/in/adam-weiss-703599/</t>
  </si>
  <si>
    <t>As a global leader in talent management and cloud-based software, Cornerstone is uniquely qualified to advise growing startups in ket business areas, including technology, sales, customer support, and marketing.</t>
  </si>
  <si>
    <t>https://www.cornerstoneondemand.com/c</t>
  </si>
  <si>
    <t>David Coats</t>
  </si>
  <si>
    <t>https://www.linkedin.com/in/david-coats-2a26b66/</t>
  </si>
  <si>
    <t>With our efficient decision-making process, your focus stays where it should be: on your business. Our network can introduce you to just about anyone, and the world’s most complete VC dataset means you’re never flying blind. It’s venture capital how it should be.</t>
  </si>
  <si>
    <t>https://correlationvc.com/</t>
  </si>
  <si>
    <t>Trevor Kienzle</t>
  </si>
  <si>
    <t>https://www.linkedin.com/in/trevor-kienzle-477a3/</t>
  </si>
  <si>
    <t>Grace Chui-Miller</t>
  </si>
  <si>
    <t>https://www.linkedin.com/in/grace-chui-miller-b935b9/</t>
  </si>
  <si>
    <t>Anu Pathria</t>
  </si>
  <si>
    <t>https://www.linkedin.com/in/anu-pathria-5282131/</t>
  </si>
  <si>
    <t xml:space="preserve">Oliver Ressler </t>
  </si>
  <si>
    <t>https://www.linkedin.com/in/oliver-ressler-1b9668178/</t>
  </si>
  <si>
    <t>We partner with early-stage founders challenging the traditional definition of sports, digital media, fitness, and gaming.</t>
  </si>
  <si>
    <t>http://www.courtsidevc.com/</t>
  </si>
  <si>
    <t>Michael Tam</t>
  </si>
  <si>
    <t>https://www.linkedin.com/in/michaeldtam/</t>
  </si>
  <si>
    <t>Craft Ventures is an early-stage venture fund dedicated to the craft of building great companies. Craft has brought together a rare combination of entrepreneurial experience and investor acumen. Over the past twenty years,  David, Bill, Jeff and Sky have built and invested in some of the most iconic companies of this generation. Our team of 15 talented investors and operators are united by a quest to find the next generation of world-changing companies, and deep respect for the founders who create them.</t>
  </si>
  <si>
    <t>https://www.craftventures.com/</t>
  </si>
  <si>
    <t xml:space="preserve">Rick Smith </t>
  </si>
  <si>
    <t>https://www.linkedin.com/in/ricksmithvc/</t>
  </si>
  <si>
    <t>Crosscut is the largest seed-stage venture capital firm in Los Angeles with deep operational and investing expertise. With decades of experience building the venture capital ecosystem, we leverage our wide network to grow companies across the US and help make your vision a reality.</t>
  </si>
  <si>
    <t>https://crosscut.vc/</t>
  </si>
  <si>
    <t xml:space="preserve">Brian Garrett </t>
  </si>
  <si>
    <t>https://www.linkedin.com/in/briangarrett1/</t>
  </si>
  <si>
    <t>Lindsey Crawford</t>
  </si>
  <si>
    <t>https://www.linkedin.com/in/lindsey-crawford-a5765783/</t>
  </si>
  <si>
    <t>Blockchain Capital is a leading venture firm in the blockchain industry. In the last 7 years we have made over 100 investments in companies and protocols in the sector, across different stages, geographies and asset types.</t>
  </si>
  <si>
    <t>https://blockchain.capital/</t>
  </si>
  <si>
    <t>Mark Daher</t>
  </si>
  <si>
    <t>https://www.linkedin.com/in/markdaher/</t>
  </si>
  <si>
    <t>Daher Capital is a privately held group that invests in a wide range of asset classes. Resting on more than 30 years of operating and investing experience, we are focused on long-term partnerships and investments globally.</t>
  </si>
  <si>
    <t>https://dahercapital.com/bio/mark-daher</t>
  </si>
  <si>
    <t xml:space="preserve">Michel Daher </t>
  </si>
  <si>
    <t>https://www.linkedin.com/in/micheldaher/</t>
  </si>
  <si>
    <t>https://dahercapital.com/bio/michel-daher</t>
  </si>
  <si>
    <t>Drew Taylor</t>
  </si>
  <si>
    <t>https://www.linkedin.com/in/drew-taylor-2165597/</t>
  </si>
  <si>
    <t>Digitalis is a venture capital firm that invests in solutions to complex problems in human and animal health.</t>
  </si>
  <si>
    <t>https://www.digitalisventures.com/</t>
  </si>
  <si>
    <t>Bonnie Rosen</t>
  </si>
  <si>
    <t>https://www.linkedin.com/in/bonnie-rosen/</t>
  </si>
  <si>
    <t>Walt Disney had a dream and the entrepreneurial will to make that dream come true. Combining creativity and innovation, he built a company that is forever inventing new ways to tell great stories. From the Multiplane camera and the first feature-length animated film, to Audio-Animatronics® and computer-generated animation, Disney has always been at the forefront of technology.</t>
  </si>
  <si>
    <t>https://disneyaccelerator.com/</t>
  </si>
  <si>
    <t>Phillip C. Caputo</t>
  </si>
  <si>
    <t>https://www.linkedin.com/in/phillip-c-caputo-cfa/</t>
  </si>
  <si>
    <t>Disruptive Acquisition Corporation I is a special purpose acquisition company (“SPAC”) that raised $250 million in its IPO in March 2021 and is listed on the NASDAQ under the symbol “DISA.” We intend to focus our search on target businesses in the health and wellness, entertainment, and consumer-facing technology sectors.</t>
  </si>
  <si>
    <t>https://disruptiveacquisitioncorp.com/team/</t>
  </si>
  <si>
    <t>Artia Moghbel</t>
  </si>
  <si>
    <t>https://www.linkedin.com/in/artiam/</t>
  </si>
  <si>
    <t>https://www.notion.so/draftvc/Draft-Ventures-01078d397c9a4bad803f06da96a433d5</t>
  </si>
  <si>
    <t xml:space="preserve">Rob Dyrdek </t>
  </si>
  <si>
    <t>https://www.linkedin.com/in/robdyrdek/</t>
  </si>
  <si>
    <t>Dyrdek Machine is a venture creation studio that partners with visionary entrepreneurs. We systematically fuse art, science, and magic to create meaningful businesses that stand the test of time and impact the world.</t>
  </si>
  <si>
    <t>https://dyrdekmachine.com/</t>
  </si>
  <si>
    <t>Chris Ovitz</t>
  </si>
  <si>
    <t>Electric Ant</t>
  </si>
  <si>
    <t>www.linkedin.com/in/chrisovitz/</t>
  </si>
  <si>
    <t>www.electricant.co</t>
  </si>
  <si>
    <t>Harley Joe</t>
  </si>
  <si>
    <t>https://www.linkedin.com/in/harley-joe-65b9761a2/#</t>
  </si>
  <si>
    <t>Elevation Partners was a trail blazing $1.9 billion private equity investment fund focused on the intersection between technology and media. Elevation made a total of eight investments, beginning in 2005 with a videogame developer, BioWare / Pandemic Studios (acquired by Electronic Arts). The fund later made large, private investments in Facebook and Yelp several years before they went public. Other investments included Forbes Media (acquired by Integrated Whale Media), Palm (acquired by Hewlett-Packard), and MarketShare (acquired by Neustar). The fund’s activities were completed successfully in 2015 with the sale of its last portfolio company.</t>
  </si>
  <si>
    <t>https://elevation.com/</t>
  </si>
  <si>
    <t>https://www.linkedin.com/in/yipengzhao/</t>
  </si>
  <si>
    <t>Embark Ventures is a pre-seed and seed stage fund focused on "deep tech" companies. We look for ambitious teams with break-through proprietary technology which provides a highly defensible competitive advantage in transforming multi-billion dollar industries. ​</t>
  </si>
  <si>
    <t>https://www.embark.vc/</t>
  </si>
  <si>
    <t>Peter Lee</t>
  </si>
  <si>
    <t>https://www.linkedin.com/in/ptlee/</t>
  </si>
  <si>
    <t>Christian Sand</t>
  </si>
  <si>
    <t>https://www.linkedin.com/in/christian-sand-649a9449/?miniProfileUrn=urn%3Ali%3Afs_miniProfile%3AACoAAApN_5kBceG9GkwkgJkNoYu0yG6YuQpSvSc</t>
  </si>
  <si>
    <t>Focusing on the sports, media, and entertainment industries, Creative Artists Agency’s (CAA) merchant bank Evolution Media Capital (EMC) offers M&amp;A advisory, industry research, and capital-raising services. EMC also provides a wide array of media advisory services including strategic analysis, valuation and negotiation of media rights, and regional sports network planning and operational strategy.</t>
  </si>
  <si>
    <t>https://www.evolutionmediacapital.com/</t>
  </si>
  <si>
    <t>Mike Katzman</t>
  </si>
  <si>
    <t>https://www.linkedin.com/in/mjkatzman/?miniProfileUrn=urn%3Ali%3Afs_miniProfile%3AACoAAAXq9bUBBrLZl9ekvVl__uabl2Ex4STDJqU</t>
  </si>
  <si>
    <t>David Hirschfeld</t>
  </si>
  <si>
    <t>https://www.linkedin.com/in/david-hirschfeld-b5aa4972/?miniProfileUrn=urn%3Ali%3Afs_miniProfile%3AACoAAA913zYBtgLpkDZr0XYCaSwhHTVz_QaG1JA</t>
  </si>
  <si>
    <t>Fertitta Capital is a private capital firm focused on media and entertainment businesses that have a significant online or digital element. Specific industries of focus include;</t>
  </si>
  <si>
    <t>https://www.fertittacapital.com/</t>
  </si>
  <si>
    <t>Reid Meckler</t>
  </si>
  <si>
    <t>https://www.linkedin.com/in/reid-meckler-8709049a/</t>
  </si>
  <si>
    <t>https://www.linkedin.com/in/brendanfitzgeraldwallace/</t>
  </si>
  <si>
    <t>At Fifth Wall we are pioneering an advisory-based approach to venture capital. Full-service, integrated, operationally aligned. We are the first and largest venture capital firm advising corporates on and investing in Built World technology. Our strategic focus, multidisciplinary expertise, and global network provide unique insights and unparalleled access to transformational opportunities.</t>
  </si>
  <si>
    <t>https://fifthwall.com/team</t>
  </si>
  <si>
    <t xml:space="preserve">Brad Greiwe </t>
  </si>
  <si>
    <t>https://www.linkedin.com/in/brad-greiwe-96022a38/</t>
  </si>
  <si>
    <t>https://fifthwall.com/team/brad-greiwe</t>
  </si>
  <si>
    <t>TX Zhuo</t>
  </si>
  <si>
    <t>https://www.linkedin.com/in/tianxiangzhuo/</t>
  </si>
  <si>
    <t>In Sweden, fika is an essential cultural activity that involves sharing a cup of coffee with friends. It’s a moment to take a break, an informal way to get to know someone, without pressure. Fika is an excuse to spend time with the best and brightest as well as an opportunity to listen, create, and collaborate. It’s what we love to do most with our entrepreneurs. It’s your invitation to let us be part of the magic.</t>
  </si>
  <si>
    <t>https://fika.vc/</t>
  </si>
  <si>
    <t>Matt Hersh</t>
  </si>
  <si>
    <t>https://www.linkedin.com/in/hershcules/</t>
  </si>
  <si>
    <t>https://www.linkedin.com/in/evaho1/</t>
  </si>
  <si>
    <t>https://www.linkedin.com/in/brian-singerman-9333b52/</t>
  </si>
  <si>
    <t>We invest in smart people solving difficult problems, often difficult scientific or engineering problems.</t>
  </si>
  <si>
    <t>https://foundersfund.com/our_team</t>
  </si>
  <si>
    <t>https://www.linkedin.com/in/lauren-gross-20492032/</t>
  </si>
  <si>
    <t>John Luttig</t>
  </si>
  <si>
    <t>https://www.linkedin.com/in/luttig/</t>
  </si>
  <si>
    <t>Delian Asparouhov</t>
  </si>
  <si>
    <t>https://www.linkedin.com/in/delian-asparouhov-87447742/</t>
  </si>
  <si>
    <t>Leigh Marie Braswell</t>
  </si>
  <si>
    <t>https://www.linkedin.com/in/leigh-marie-braswell/</t>
  </si>
  <si>
    <t xml:space="preserve">Neil Ruthven </t>
  </si>
  <si>
    <t>https://www.linkedin.com/in/neil-ruthven-b7a6121/</t>
  </si>
  <si>
    <t>Erin Gleason</t>
  </si>
  <si>
    <t>https://www.linkedin.com/in/erin-gleason-570b151/</t>
  </si>
  <si>
    <t>Jon Ralph</t>
  </si>
  <si>
    <t>https://www.linkedin.com/in/jon-ralph-23280516b/</t>
  </si>
  <si>
    <t>Creating Value Through Specialization &amp; Partnership with Management</t>
  </si>
  <si>
    <t>https://www.freemanspogli.com/our-team</t>
  </si>
  <si>
    <t xml:space="preserve">Brad Brutocao </t>
  </si>
  <si>
    <t>https://www.linkedin.com/in/bradbrutocao/</t>
  </si>
  <si>
    <t>John Hwang</t>
  </si>
  <si>
    <t>https://www.linkedin.com/in/john-hwang-a58a9217a/</t>
  </si>
  <si>
    <t>Sara Gilson</t>
  </si>
  <si>
    <t>https://www.linkedin.com/in/saragilson/</t>
  </si>
  <si>
    <t xml:space="preserve">Robert Lewis </t>
  </si>
  <si>
    <t>https://www.linkedin.com/in/robby-lewis/</t>
  </si>
  <si>
    <t xml:space="preserve">Juan Pita </t>
  </si>
  <si>
    <t>https://www.linkedin.com/in/juan-pita-0977494/</t>
  </si>
  <si>
    <t>Alice Kim</t>
  </si>
  <si>
    <t>https://www.linkedin.com/in/alicekim810/</t>
  </si>
  <si>
    <t>Eli Schifman</t>
  </si>
  <si>
    <t>https://www.linkedin.com/in/elischifman/</t>
  </si>
  <si>
    <t>John Seung</t>
  </si>
  <si>
    <t>https://www.linkedin.com/in/johnseung/</t>
  </si>
  <si>
    <t>Focused on funding entrepreneurs that transform global retailing.</t>
  </si>
  <si>
    <t>http://fungcap.com/</t>
  </si>
  <si>
    <t xml:space="preserve">Keith Wasserman </t>
  </si>
  <si>
    <t>GeltVC</t>
  </si>
  <si>
    <t>https://www.linkedin.com/in/kewasserman/</t>
  </si>
  <si>
    <t>Gelt Venture Capital is an early stage venture capital firm that invests globally across all sectors (except biotech, blockchain, and cannabis). Our initial investment sizes range from $25k to $250k. We’re not afraid to be a founder’s first investor, and welcome opportunities to come in late. We also provide early liquidity to investors, founders, and employees in the secondary market.</t>
  </si>
  <si>
    <t>https://www.gelt.vc/</t>
  </si>
  <si>
    <t xml:space="preserve">Damian Langere </t>
  </si>
  <si>
    <t>https://www.linkedin.com/in/damian-langere-366b782/</t>
  </si>
  <si>
    <t xml:space="preserve">Sarra Zayani </t>
  </si>
  <si>
    <t>https://www.linkedin.com/in/sarrazayani/</t>
  </si>
  <si>
    <t>We are a global seed and growth investor that empowers gifted entrepreneurs</t>
  </si>
  <si>
    <t>https://www.globalfounderscapital.com/team</t>
  </si>
  <si>
    <t>Krisztina (Z) Holly</t>
  </si>
  <si>
    <t>Good Growth Capital</t>
  </si>
  <si>
    <t>https://www.linkedin.com/in/krisztinaholly/</t>
  </si>
  <si>
    <t xml:space="preserve">Good Growth Capital (GGC) is an early stage venture capital firm known for its exceptional expertise in finding, cultivating and assessing complex science and technology start-ups. </t>
  </si>
  <si>
    <t>https://www.goodgrowthvc.com/team</t>
  </si>
  <si>
    <t>We play the long game as trusted partners from seed to growth.</t>
  </si>
  <si>
    <t>https://www.greycroft.com/team/dana-settle/</t>
  </si>
  <si>
    <t>Dylan Pearce</t>
  </si>
  <si>
    <t>https://www.linkedin.com/in/pearcedylan/</t>
  </si>
  <si>
    <t>https://www.greycroft.com/team/dylan-pearce/</t>
  </si>
  <si>
    <t>Mark Terbeek</t>
  </si>
  <si>
    <t>https://www.linkedin.com/in/markterbeek/</t>
  </si>
  <si>
    <t>https://www.greycroft.com/team/mark-terbeek/</t>
  </si>
  <si>
    <t>Brentt Baltimore</t>
  </si>
  <si>
    <t>https://www.linkedin.com/in/brenttbaltimore/</t>
  </si>
  <si>
    <t>https://www.greycroft.com/team/brentt-baltimore/</t>
  </si>
  <si>
    <t>Massimo Pennisi</t>
  </si>
  <si>
    <t>https://www.linkedin.com/in/mpennisi/</t>
  </si>
  <si>
    <t>https://www.greycroft.com/team/massimo-pennisi/</t>
  </si>
  <si>
    <t>Elaine Russell</t>
  </si>
  <si>
    <t>https://www.linkedin.com/in/elainehrussell/</t>
  </si>
  <si>
    <t>https://www.greycroft.com/team/elaine-russell/</t>
  </si>
  <si>
    <t xml:space="preserve">Alaina Hartley </t>
  </si>
  <si>
    <t>https://www.linkedin.com/in/alainahartley/</t>
  </si>
  <si>
    <t>https://www.greycroft.com/team/alaina-hartley/</t>
  </si>
  <si>
    <t>Bryan Subijano</t>
  </si>
  <si>
    <t>https://www.linkedin.com/in/bryansubijano/</t>
  </si>
  <si>
    <t>https://www.greycroft.com/team/bryan-subijano/</t>
  </si>
  <si>
    <t>Armin Kohan</t>
  </si>
  <si>
    <t>https://www.linkedin.com/in/armin-kohan-81628a60/</t>
  </si>
  <si>
    <t>https://www.greycroft.com/team/armin-kohan/</t>
  </si>
  <si>
    <t>https://www.greycroft.com/team/paul-bricault/</t>
  </si>
  <si>
    <t>Peter Y. Levin</t>
  </si>
  <si>
    <t>https://www.linkedin.com/in/peter-y-levin-8109a811/</t>
  </si>
  <si>
    <t>Investing in the global growth of gaming</t>
  </si>
  <si>
    <t>https://griffingp.com/team/</t>
  </si>
  <si>
    <t>James Wing</t>
  </si>
  <si>
    <t>https://www.linkedin.com/in/jamesmwing/</t>
  </si>
  <si>
    <t>Dovi Frances</t>
  </si>
  <si>
    <t>https://www.linkedin.com/in/dovifrances/</t>
  </si>
  <si>
    <t>We invest in entrepreneurs who are redrawing the financial landscape</t>
  </si>
  <si>
    <t>https://group11.vc/team/</t>
  </si>
  <si>
    <t>Anne Walsh</t>
  </si>
  <si>
    <t>https://www.linkedin.com/in/anne-walsh-4878111b7/</t>
  </si>
  <si>
    <t xml:space="preserve">Guggenheim Partners is a privately held global financial services firm with more than $160 billion in assets under management. The firm provides asset management, investment banking and capital markets services, insurance, institutional finance, and investment advisory solutions to institutions, governments and agencies, corporations, investment advisors, family offices, and individuals. </t>
  </si>
  <si>
    <t>https://www.guggenheimpartners.com/firm/executive-leadership</t>
  </si>
  <si>
    <t>Halogen Ventures is an early stage venture capital fund investing in consumer technology companies led by women.</t>
  </si>
  <si>
    <t>https://halogenvc.com/</t>
  </si>
  <si>
    <t>Alexa Binns</t>
  </si>
  <si>
    <t>https://www.linkedin.com/in/alexabinns/</t>
  </si>
  <si>
    <t>Ashley Ramirez</t>
  </si>
  <si>
    <t>https://www.linkedin.com/in/ashley-ramirez-b1720ab0/</t>
  </si>
  <si>
    <t>Caroline Judy</t>
  </si>
  <si>
    <t>https://www.linkedin.com/in/carolinejudy/</t>
  </si>
  <si>
    <t xml:space="preserve">Larsen Jensen </t>
  </si>
  <si>
    <t>https://www.linkedin.com/in/larsen-jensen-4a4a30215/</t>
  </si>
  <si>
    <t>Harpoon is an early-stage venture capital firm based in California.</t>
  </si>
  <si>
    <t>https://harpoon.vc/</t>
  </si>
  <si>
    <t xml:space="preserve">Chris O'Connor </t>
  </si>
  <si>
    <t>https://www.linkedin.com/in/christopherjoconnor/</t>
  </si>
  <si>
    <t>Erik Huberman</t>
  </si>
  <si>
    <t>https://www.linkedin.com/in/erikhuberman/</t>
  </si>
  <si>
    <t>We are a team of operators, founders, and marketers who believe that every company, at its most fundamental level, is in the business of marketing.</t>
  </si>
  <si>
    <t>https://www.hawkeventures.com/about</t>
  </si>
  <si>
    <t>Jim Sagar</t>
  </si>
  <si>
    <t>https://www.linkedin.com/in/jimsagar/</t>
  </si>
  <si>
    <t>Backing the brave &amp; curious, leaning into the [non]obvious ideas that edit entire industries or create new categories.</t>
  </si>
  <si>
    <t>http://venture51.com/</t>
  </si>
  <si>
    <t xml:space="preserve">Michael Lohnert </t>
  </si>
  <si>
    <t>https://www.linkedin.com/in/lohnertm/</t>
  </si>
  <si>
    <t>The Boeing HorizonX Ventures’ investment team identifies and invests in startups from around the world who are developing revolutionary concepts and businesses. Our team brings together a diverse background of Boeing knowledge and larger market experience, allowing us to connect our partners with the power of Boeing’s network and resources, while supporting each company’s own business goals.</t>
  </si>
  <si>
    <t>https://www.boeing.com/company/key-orgs/horizon-x/ventures/michael-lohnert-bio.page</t>
  </si>
  <si>
    <t>Bader Alam</t>
  </si>
  <si>
    <t>https://www.linkedin.com/in/bader-alam-4604281/</t>
  </si>
  <si>
    <t>Every investment we make is backed by the CAVU team and ecosystem to help our partners win big in the marketplace.</t>
  </si>
  <si>
    <t>https://www.cavuventures.com/people/</t>
  </si>
  <si>
    <t>Jenna Jackson</t>
  </si>
  <si>
    <t>https://www.linkedin.com/in/jenna-jackson-a850b09/</t>
  </si>
  <si>
    <t xml:space="preserve">Jared Jacobs </t>
  </si>
  <si>
    <t>https://www.linkedin.com/in/jarednjacobs/</t>
  </si>
  <si>
    <t xml:space="preserve">Jay Carroll  </t>
  </si>
  <si>
    <t>https://www.linkedin.com/in/jay-carroll-90364264/</t>
  </si>
  <si>
    <t>Susan Aledort</t>
  </si>
  <si>
    <t>https://www.linkedin.com/in/susan-aledort-2592785/</t>
  </si>
  <si>
    <t>Founded in 1996, Idealab is the longest running technology incubator. We have created over 150 companies with more than 45 IPOs and acquisitions.</t>
  </si>
  <si>
    <t>https://www.idealab.com/</t>
  </si>
  <si>
    <t>jason atzert</t>
  </si>
  <si>
    <t>https://www.linkedin.com/in/jason-atzert-505ab790/</t>
  </si>
  <si>
    <t xml:space="preserve">Craig Chrisney  </t>
  </si>
  <si>
    <t>https://www.linkedin.com/in/craig-chrisney-1166605/</t>
  </si>
  <si>
    <t>Wes Ferrari</t>
  </si>
  <si>
    <t>https://www.linkedin.com/in/wes-ferrari-39b135/</t>
  </si>
  <si>
    <t>Paul Bay</t>
  </si>
  <si>
    <t>https://www.linkedin.com/in/pabay/?miniProfileUrn=urn%3Ali%3Afs_miniProfile%3AACoAAABKhn0BWFI6MJJWY2eKv3qyceR2svfMb9A</t>
  </si>
  <si>
    <t>Ingram Micro helps businesses fully realize the promise of technology™—helping them maximize the value of the technology that they make, sell or use. With its vast global infrastructure and focus on cloud, mobility, technology lifecycle, supply chain and technology solutions, Ingram Micro enables business partners to operate more efficiently and successfully in the markets they serve.</t>
  </si>
  <si>
    <t>https://corp.ingrammicro.com/en-us/company/exec_leadership</t>
  </si>
  <si>
    <t>Scott Sherman</t>
  </si>
  <si>
    <t>https://www.linkedin.com/in/scottsherman4/</t>
  </si>
  <si>
    <t xml:space="preserve">Steve Harrick </t>
  </si>
  <si>
    <t>https://www.linkedin.com/in/steve-harrick-1ba0526/</t>
  </si>
  <si>
    <t>Later stage companies face unique challenges that distinguish them from companies at other stages of their lifecycle. The issues are complex and determining the optimal strategy can be an enormous challenge. That’s where IVP specializes: helping management teams evolve and equipping them with the ideal combination of capital and strategy to realize a company’s ultimate potential. IVP is a hard-working team of experienced investors who have advised a large number of technology executives over the past few decades. We are a dedicated group of investment professionals who specialize in later-stage company growth. Growth is our doctrine – we truly believe it’s the key catalyst that separates the ultimate winners from the rest of the pack.</t>
  </si>
  <si>
    <t>https://www.ivp.com/portfolio-ipo/</t>
  </si>
  <si>
    <t>Sandy M.</t>
  </si>
  <si>
    <t>https://www.linkedin.com/in/sanfordmiller/</t>
  </si>
  <si>
    <t>Dennis Phelps</t>
  </si>
  <si>
    <t>https://www.linkedin.com/in/dennis-phelps-19172b201/</t>
  </si>
  <si>
    <t xml:space="preserve">Louisa Xu </t>
  </si>
  <si>
    <t>https://www.linkedin.com/in/louisaxu/</t>
  </si>
  <si>
    <t>Randall Kaplan</t>
  </si>
  <si>
    <t>https://www.linkedin.com/in/randall-kaplan-05858340/</t>
  </si>
  <si>
    <t>Entrepreneur-focused early and growth-stage venture capital firm based in Los Angeles, California.</t>
  </si>
  <si>
    <t>https://www.jumpinvestors.com/team/</t>
  </si>
  <si>
    <t>Kevin Vo</t>
  </si>
  <si>
    <t>https://www.linkedin.com/in/vokevinhc/</t>
  </si>
  <si>
    <t>Amir Banifatemi</t>
  </si>
  <si>
    <t>https://www.linkedin.com/in/abanifatemi/</t>
  </si>
  <si>
    <t xml:space="preserve">K5 Ventures is an early stage venture fund that partners with and invests in technology-driven businesses led by visionary founders
</t>
  </si>
  <si>
    <t>http://k5ventures.com/</t>
  </si>
  <si>
    <t>Ray Chan</t>
  </si>
  <si>
    <t>https://www.linkedin.com/in/raymondtchan/</t>
  </si>
  <si>
    <t>Stephen Block</t>
  </si>
  <si>
    <t>https://www.linkedin.com/in/stephenblock/</t>
  </si>
  <si>
    <t>Alex Andrianopoulos</t>
  </si>
  <si>
    <t>https://www.linkedin.com/in/alexandros/</t>
  </si>
  <si>
    <t>We invest in, support and nourish the world’s leading scientific discoveries and commercialize them into viable businesses as quickly as possible.</t>
  </si>
  <si>
    <t>https://www.kairosventures.com/team/</t>
  </si>
  <si>
    <t>DeeAnna Hampton</t>
  </si>
  <si>
    <t>https://www.linkedin.com/in/deeannahampton/</t>
  </si>
  <si>
    <t>Neil Patel</t>
  </si>
  <si>
    <t>https://www.linkedin.com/in/neilrp/</t>
  </si>
  <si>
    <t>Danielle Walker</t>
  </si>
  <si>
    <t>https://www.linkedin.com/in/danielle-walker-4764477/</t>
  </si>
  <si>
    <t>Deborah Benton</t>
  </si>
  <si>
    <t>https://www.linkedin.com/in/debenton/</t>
  </si>
  <si>
    <t>The right early stage capital for transformative consumer brands and the technologies that power them.</t>
  </si>
  <si>
    <t>https://willowgrowth.com/</t>
  </si>
  <si>
    <t>Amanda Schutzbank</t>
  </si>
  <si>
    <t>https://www.linkedin.com/in/amandaschutzbank/</t>
  </si>
  <si>
    <t>Justin Campeau</t>
  </si>
  <si>
    <t>https://www.linkedin.com/in/justin-campeau-9769ab5/</t>
  </si>
  <si>
    <t>Kayne Anderson takes a disciplined approach to investing while being tactically opportunistic to deliver market leading returns and actively manage risk</t>
  </si>
  <si>
    <t>https://www.kaynecapital.com/</t>
  </si>
  <si>
    <t>Preston Fielding</t>
  </si>
  <si>
    <t>https://www.linkedin.com/in/preston-fielding-a6143018/</t>
  </si>
  <si>
    <t xml:space="preserve">Chander Bishnoi </t>
  </si>
  <si>
    <t>https://www.linkedin.com/in/chander-bishnoi-38078116/</t>
  </si>
  <si>
    <t>Hadley Kia</t>
  </si>
  <si>
    <t>https://www.linkedin.com/in/hadleykia/</t>
  </si>
  <si>
    <t>Gary Ghazarian</t>
  </si>
  <si>
    <t>https://www.linkedin.com/in/garyghazarian/</t>
  </si>
  <si>
    <t>Evan Ben-Ner</t>
  </si>
  <si>
    <t>https://www.linkedin.com/in/evan-ben-ner-cfa-7a938321/</t>
  </si>
  <si>
    <t>Ryan Brouillette</t>
  </si>
  <si>
    <t>https://www.linkedin.com/in/ryan-brouillette-2151b215/</t>
  </si>
  <si>
    <t>Bong Koh</t>
  </si>
  <si>
    <t>https://www.linkedin.com/in/bongkoh/</t>
  </si>
  <si>
    <t>We care less about where you live, and more about the problem you’re solving. Our founders are mission driven, trying to make a difference in the world.</t>
  </si>
  <si>
    <t>https://kohfounders.com/</t>
  </si>
  <si>
    <t xml:space="preserve">Bong Doh Koh </t>
  </si>
  <si>
    <t>https://www.linkedin.com/in/bong-doh-koh/</t>
  </si>
  <si>
    <t>Kevin Gould</t>
  </si>
  <si>
    <t>https://www.linkedin.com/in/kevin-gould-b8820234/</t>
  </si>
  <si>
    <t>Kombo Ventures is a diversified holding and operating company with business interests and ownership across leading consumer brands, entertainment, and technology.</t>
  </si>
  <si>
    <t>https://www.komboventures.com/about</t>
  </si>
  <si>
    <t xml:space="preserve">Maxine Kozler Koven  </t>
  </si>
  <si>
    <t>https://www.linkedin.com/in/maxine-kozler-koven-7573633/</t>
  </si>
  <si>
    <t>WHAT WE BELIEVE: Pacing and balance are key. We prioritize a clear and defensible path to profitability over growth.  WE INVEST IN: Consumer Products Food &amp; Beverage                        Consumer Services Online Marketplaces</t>
  </si>
  <si>
    <t>https://ldrventures.com/team-member/maxine-kozler/</t>
  </si>
  <si>
    <t xml:space="preserve">James Scharpf </t>
  </si>
  <si>
    <t>https://www.linkedin.com/in/james-scharpf-82023020/</t>
  </si>
  <si>
    <t>https://ldrventures.com/team-member/jim-scharpf/</t>
  </si>
  <si>
    <t>Amir Tehrani</t>
  </si>
  <si>
    <t>https://www.linkedin.com/in/amirt/</t>
  </si>
  <si>
    <t>Legacy Angel Ventures is an early-stage venture capital fund focused on investing in exceptional Los Angeles-based companies.</t>
  </si>
  <si>
    <t>http://www.legacyangelventures.com/</t>
  </si>
  <si>
    <t>https://www.linkedin.com/in/chrissacca/</t>
  </si>
  <si>
    <t>Lowercase Capital used to invest in startups and advise an array of companies and private funds. That was fun. Our approach was weird, just like our cowboy shirts. We learned a lot, helped as much as we could, and it worked out well for us.</t>
  </si>
  <si>
    <t>https://lowercasecapital.com/</t>
  </si>
  <si>
    <t xml:space="preserve">Clay Dumas  </t>
  </si>
  <si>
    <t>https://www.linkedin.com/in/clay-dumas/</t>
  </si>
  <si>
    <t>Matthew Lydecker</t>
  </si>
  <si>
    <t>https://www.linkedin.com/in/matthew-lydecker-3123114a/</t>
  </si>
  <si>
    <t>A leading early-stage venture fund, with a community focus on founders who want to better the world.</t>
  </si>
  <si>
    <t>https://www.luma.inc/launch/projects/ourstory</t>
  </si>
  <si>
    <t xml:space="preserve">Laurent Grill  </t>
  </si>
  <si>
    <t>https://www.linkedin.com/in/laurentgrill/</t>
  </si>
  <si>
    <t>Carter Reum</t>
  </si>
  <si>
    <t>https://www.linkedin.com/in/carterreum/</t>
  </si>
  <si>
    <t>Messier 13 (or M13) is one of the brightest star clusters in the Northern sky. It’s full of remarkable individual stars. But when those stars come together, they create something truly greater than the sum of its parts. That’s the M13 Advantage.</t>
  </si>
  <si>
    <t>https://m13.co</t>
  </si>
  <si>
    <t>Courtney Reum</t>
  </si>
  <si>
    <t>https://www.linkedin.com/in/courtneyreum/</t>
  </si>
  <si>
    <t>Karl Alomar</t>
  </si>
  <si>
    <t>https://www.linkedin.com/in/karl-alomar-0516a219/</t>
  </si>
  <si>
    <t>Anna Barber</t>
  </si>
  <si>
    <t>https://www.linkedin.com/in/annawbarber/</t>
  </si>
  <si>
    <t>Brent Murri</t>
  </si>
  <si>
    <t>https://www.linkedin.com/in/brentmurri/</t>
  </si>
  <si>
    <t>Jawhara Tariq</t>
  </si>
  <si>
    <t>https://www.linkedin.com/in/jawhara-tariq/</t>
  </si>
  <si>
    <t>Sarah Tomolonius</t>
  </si>
  <si>
    <t>https://www.linkedin.com/in/sarah-tomolonius-24074b35/</t>
  </si>
  <si>
    <t xml:space="preserve">Hetal Brahmbhatt  </t>
  </si>
  <si>
    <t>https://www.linkedin.com/in/hetal-brahmbhatt-83b06ab2/</t>
  </si>
  <si>
    <t>Adam Domian</t>
  </si>
  <si>
    <t>https://www.linkedin.com/in/adamdomian/</t>
  </si>
  <si>
    <t>Andrew Grone</t>
  </si>
  <si>
    <t>https://www.linkedin.com/in/andrewbrentgrone/</t>
  </si>
  <si>
    <t>Julia Brokaw</t>
  </si>
  <si>
    <t>https://www.linkedin.com/in/juliabrokaw/</t>
  </si>
  <si>
    <t>Rita Serrano</t>
  </si>
  <si>
    <t>https://www.linkedin.com/in/ritajserrano/</t>
  </si>
  <si>
    <t xml:space="preserve">Marlon C. Nichols  </t>
  </si>
  <si>
    <t>https://www.linkedin.com/in/marloncnichols/</t>
  </si>
  <si>
    <t>MaC Venture Capital is a seed-stage venture capital firm that invests in technology startups leveraging shifts in cultural trends and behaviors.</t>
  </si>
  <si>
    <t>https://macventurecapital.com/</t>
  </si>
  <si>
    <t>Michael Palank</t>
  </si>
  <si>
    <t>https://www.linkedin.com/in/michaelpalank/</t>
  </si>
  <si>
    <t xml:space="preserve">Charles D. King  </t>
  </si>
  <si>
    <t>https://www.linkedin.com/in/charles-d-king-65179a54/</t>
  </si>
  <si>
    <t xml:space="preserve">Danny Brown  </t>
  </si>
  <si>
    <t>https://www.linkedin.com/in/danuelbrown/</t>
  </si>
  <si>
    <t>Earvin “Magic” Johnson</t>
  </si>
  <si>
    <t>https://www.linkedin.com/in/earvin-magic-johnson-13848a41/</t>
  </si>
  <si>
    <t>Magic Johnson Enterprises serves as a catalyst for fostering community and economic empowerment by providing access to high-quality entertainment, products and services that answer the demands of multicultural communities.</t>
  </si>
  <si>
    <t>http://magicjohnson.com/</t>
  </si>
  <si>
    <t xml:space="preserve">Kawanna Brown </t>
  </si>
  <si>
    <t>https://www.linkedin.com/in/kawanna-brown/</t>
  </si>
  <si>
    <t xml:space="preserve">Christina Francis  </t>
  </si>
  <si>
    <t>https://www.linkedin.com/in/christina-francis-5b56305/</t>
  </si>
  <si>
    <t xml:space="preserve">Sheila Ewing  </t>
  </si>
  <si>
    <t>https://www.linkedin.com/in/sheila-ewing-2438454/</t>
  </si>
  <si>
    <t xml:space="preserve">Noramay Cadena </t>
  </si>
  <si>
    <t>https://www.linkedin.com/in/noramay/</t>
  </si>
  <si>
    <t xml:space="preserve">MiLA Capital leverages extensive expertise in hyperscale, hardware, and finance to identify high-potential “tech you can touch” opportunities with attractive valuations. Through a deep network and hands-on operating strategy, MiLA partners with founders to build capital efficient businesses. </t>
  </si>
  <si>
    <t>https://www.mila.vc/</t>
  </si>
  <si>
    <t>Carmen Palafox</t>
  </si>
  <si>
    <t>https://www.linkedin.com/in/carmenpalafox/</t>
  </si>
  <si>
    <t>Shaun Arora</t>
  </si>
  <si>
    <t>https://www.linkedin.com/in/shaunarora/</t>
  </si>
  <si>
    <t>Milan Koch</t>
  </si>
  <si>
    <t>Mantis</t>
  </si>
  <si>
    <t>https://www.linkedin.com/in/milankoch/?miniProfileUrn=urn%3Ali%3Afs_miniProfile%3AACoAAAkRY_wBekvOPAjdprPrdehNUAWmVYJxI60</t>
  </si>
  <si>
    <t>Mantis VC is a partnership between The Chainsmokers and experienced Venture Capital professionals and entrepreneurs Milan Koch and Jeffrey Evans that focuses on consumer technologies in the areas of Media &amp; Entertainment, Fintech and Health &amp; Wellness.</t>
  </si>
  <si>
    <t>https://www.mantisvc.com/</t>
  </si>
  <si>
    <t>Wes Nichols</t>
  </si>
  <si>
    <t>https://www.linkedin.com/in/wanichols/</t>
  </si>
  <si>
    <t>March Capital is a top-tier venture capital &amp; growth equity firm headquartered in Santa Monica, California and investing globally since 2014. We identify entrepreneurs with a provocative vision to lead the future and later-stage companies poised for hyper-growth, then dare to go all in by leading rounds with deep conviction and concentration risk.</t>
  </si>
  <si>
    <t>https://marchcp.com/</t>
  </si>
  <si>
    <t>Jed Leidheiser</t>
  </si>
  <si>
    <t>https://www.linkedin.com/in/jedleidheiser/</t>
  </si>
  <si>
    <t xml:space="preserve">Julia Klein </t>
  </si>
  <si>
    <t>https://www.linkedin.com/in/julia-anne-klein/</t>
  </si>
  <si>
    <t>Hyun Koo</t>
  </si>
  <si>
    <t>https://www.linkedin.com/in/hyunkoo/</t>
  </si>
  <si>
    <t xml:space="preserve">Mark Cuban  </t>
  </si>
  <si>
    <t>https://www.linkedin.com/in/mark-cuban-06a0755b/</t>
  </si>
  <si>
    <t>https://markcubancompanies.com/</t>
  </si>
  <si>
    <t>Jordan Lang</t>
  </si>
  <si>
    <t>https://www.linkedin.com/in/jordanlang1/</t>
  </si>
  <si>
    <t>We are an investment firm redefining value by integrating financial results and social impact. McCourt creates powerful partnerships to discover new opportunities and innovative ideas that strengthen the communities in which we work. We break through the old silos that separate business from people to create inclusive networks that benefit all stakeholders.</t>
  </si>
  <si>
    <t>https://www.mccourt.com/</t>
  </si>
  <si>
    <t xml:space="preserve">Natalie Matsler  </t>
  </si>
  <si>
    <t>https://www.linkedin.com/in/natalie-matsler-b57a827/</t>
  </si>
  <si>
    <t xml:space="preserve">Sherman Atkinson  </t>
  </si>
  <si>
    <t>https://www.linkedin.com/in/shermanatkinson/</t>
  </si>
  <si>
    <t>Miramar Digital Ventures is a seed and early-stage venture firm investing in founders that are accelerating disruption using smart connected sensors, big data and advanced, intelligent machines. Just like a high performance vehicle, every startup is greater than the sum of its parts and we are in the paddock to help you succeed in an efficient and collaborative way. Like ourselves, we are looking for obsessive founders who won’t compromise when it comes to building large, valuable businesses.</t>
  </si>
  <si>
    <t>https://www.miramarvp.com/</t>
  </si>
  <si>
    <t>Bret Maxwell</t>
  </si>
  <si>
    <t>https://www.linkedin.com/in/bretmaxwell/</t>
  </si>
  <si>
    <t>MK Capital is an established venture capital firm with offices in Chicago and Ann Arbor. MK Capital invests in companies at all stages of the funding lifecycle with a strong sector focus on software and cloud services. The MK Capital team aligns closely with entrepreneurs as a funding partner, a reliable mentor, and a valuable resource to build successful businesses.</t>
  </si>
  <si>
    <t>https://www.mkcapital.com/</t>
  </si>
  <si>
    <t>Mark Koulogeorge</t>
  </si>
  <si>
    <t>https://www.linkedin.com/in/mark-koulogeorge-9473b3/</t>
  </si>
  <si>
    <t>https://www.linkedin.com/in/karen-buckner-ab92ab3/</t>
  </si>
  <si>
    <t xml:space="preserve">Kirk Wolfe  </t>
  </si>
  <si>
    <t>https://www.linkedin.com/in/kirkwolfe/</t>
  </si>
  <si>
    <t>Joshua Beebe</t>
  </si>
  <si>
    <t>https://www.linkedin.com/in/joshua-beebe-521537/</t>
  </si>
  <si>
    <t xml:space="preserve">Kelly Perdew
</t>
  </si>
  <si>
    <t>https://www.linkedin.com/in/kellyperdew/</t>
  </si>
  <si>
    <t>Moonshots Capital is a seed-stage venture capital firm that invests in extraordinary leadership.</t>
  </si>
  <si>
    <t>https://www.moonshotscapital.com/</t>
  </si>
  <si>
    <t xml:space="preserve">Mark Dyne  </t>
  </si>
  <si>
    <t>https://www.linkedin.com/in/markdyne/</t>
  </si>
  <si>
    <t>Morpheus Ventures is a venture capital fund that invests in early stage companies and helps them avoid traditional roadblocks on their path to hyper-growth. Our CEOs regularly seek our guidance because our team is made up of specialists across various disciplines that can serve as professional problem solvers when complex situations arise. Do you have that one friend you can call Friday at midnight when you need real help? That’s us; we’re experts at navigating times of challenge, from inception through all phases of growth.</t>
  </si>
  <si>
    <t>https://morpheus.com/portfolio/</t>
  </si>
  <si>
    <t>Joseph Miller</t>
  </si>
  <si>
    <t>https://www.linkedin.com/in/josephmiller2/</t>
  </si>
  <si>
    <t xml:space="preserve">Murray Markiles  </t>
  </si>
  <si>
    <t>https://www.linkedin.com/in/murray-markiles-358500b/</t>
  </si>
  <si>
    <t xml:space="preserve">Bradley Welch  </t>
  </si>
  <si>
    <t>https://www.linkedin.com/in/bgw/</t>
  </si>
  <si>
    <t xml:space="preserve">Howard Ko  </t>
  </si>
  <si>
    <t>https://www.linkedin.com/in/howardko1/</t>
  </si>
  <si>
    <t xml:space="preserve">Damien Petty  </t>
  </si>
  <si>
    <t>https://www.linkedin.com/in/damienpetty/</t>
  </si>
  <si>
    <t xml:space="preserve">Ray Musci  </t>
  </si>
  <si>
    <t>https://www.linkedin.com/in/ray-musci-58a175/</t>
  </si>
  <si>
    <t xml:space="preserve">Gil Klier  </t>
  </si>
  <si>
    <t>https://www.linkedin.com/in/gil-klier-3a971a4/</t>
  </si>
  <si>
    <t>Evan Markiles</t>
  </si>
  <si>
    <t>https://www.linkedin.com/in/evanmarkiles/</t>
  </si>
  <si>
    <t xml:space="preserve">William Hsu  </t>
  </si>
  <si>
    <t>https://www.linkedin.com/in/william-hsu-032273/</t>
  </si>
  <si>
    <t>Mucker provides Seed and Series A capital and support for startups outside Silicon Valley.</t>
  </si>
  <si>
    <t>https://www.mucker.com/</t>
  </si>
  <si>
    <t xml:space="preserve">Joe Tsai  </t>
  </si>
  <si>
    <t>https://www.linkedin.com/in/joe-tsai/</t>
  </si>
  <si>
    <t>Assia Grazioli-Venier</t>
  </si>
  <si>
    <t>https://www.linkedin.com/in/assia/</t>
  </si>
  <si>
    <t>Muse Capital is a seed stage fund that focuses on investing in entrepreneurs who are disrupting the consumer space.</t>
  </si>
  <si>
    <t>https://www.musecapital.vc/</t>
  </si>
  <si>
    <t>Rachel Springate</t>
  </si>
  <si>
    <t>https://www.linkedin.com/in/rachel-springate-a539a19/</t>
  </si>
  <si>
    <t xml:space="preserve">Maria De Santis  </t>
  </si>
  <si>
    <t>https://www.linkedin.com/in/maria-de-santis/</t>
  </si>
  <si>
    <t xml:space="preserve">James Robert Colabelli  </t>
  </si>
  <si>
    <t>https://www.linkedin.com/in/james-robert-colabelli-6aaa4121/</t>
  </si>
  <si>
    <t>http://nalainvestments.com/</t>
  </si>
  <si>
    <t>Nancy V. Antoniou</t>
  </si>
  <si>
    <t>https://www.linkedin.com/in/nancy-v-antoniou-mba-shrm-scp-6a53989/?miniProfileUrn=urn%3Ali%3Afs_miniProfile%3AACoAAAGoht0BRTCkhWFsStRsP0W0us-DYKtbYK8</t>
  </si>
  <si>
    <t>NantWorks is a convergence of next generation machine vision, object and voice recognition technologies, ultra-low power semiconductors, supercomputing, and advanced networks for the purpose of bringing the digital revolution to healthcare, commerce and digital entertainment to an entirely new level.</t>
  </si>
  <si>
    <t>https://nantworks.com/</t>
  </si>
  <si>
    <t xml:space="preserve">Ivan Nikkhoo  </t>
  </si>
  <si>
    <t>https://www.linkedin.com/in/ivannikkhoo/</t>
  </si>
  <si>
    <t>Our focus is on value creation between the A and Growth rounds for B2B Enterprise SaaS companies in the underserved markets outside Silicon Valley, using discipline, domain expertise, and decades of industry and investing experience.</t>
  </si>
  <si>
    <t>https://www.navigatevc.com/</t>
  </si>
  <si>
    <t xml:space="preserve">Fred Thiel  </t>
  </si>
  <si>
    <t>https://www.linkedin.com/in/fredthiel/</t>
  </si>
  <si>
    <t xml:space="preserve">Christopher Graham  </t>
  </si>
  <si>
    <t>https://www.linkedin.com/in/christopheragraham/</t>
  </si>
  <si>
    <t>NONAME VENTURES INVESTS IN SEED STAGE ENTERPRISE SAAS COMPANIES AND WORKS WITH THEIR FOUNDERS TO BUILD INCREDIBLE BUSINESSES.</t>
  </si>
  <si>
    <t>https://www.noname.ventures/</t>
  </si>
  <si>
    <t xml:space="preserve">Marc Averitt  </t>
  </si>
  <si>
    <t>https://www.linkedin.com/in/averitt/?miniProfileUrn=urn%3Ali%3Afs_miniProfile%3AACoAAABotqkBJd1VFVdiWGrnEfArhhwaAmOAieA</t>
  </si>
  <si>
    <t>Okapi Capital provides long-term capital and management support to technology start-ups. We take pride in partnering with exceptionally talented entrepreneurs and operational executives to develop their emerging businesses.</t>
  </si>
  <si>
    <t>https://okapivc.com/</t>
  </si>
  <si>
    <t>John Waller</t>
  </si>
  <si>
    <t>https://www.linkedin.com/in/jgwaller/</t>
  </si>
  <si>
    <t xml:space="preserve">Bryan Johnson </t>
  </si>
  <si>
    <t>https://www.linkedin.com/in/bryanrjohnson/</t>
  </si>
  <si>
    <t>OS Fund invests in entrepreneurs commercializing breakthrough discoveries in genomics, synthetic biology, computationally derived therapeutics, advanced materials, and diagnostics.</t>
  </si>
  <si>
    <t>https://osfund.co/</t>
  </si>
  <si>
    <t xml:space="preserve">Paul D'Addario  </t>
  </si>
  <si>
    <t>https://www.linkedin.com/in/pauld4/</t>
  </si>
  <si>
    <t xml:space="preserve">Palisades Growth Capital makes growth stage equity investments in outstanding software, mobile and technology-enabled businesses, in a variety of sectors.   We focus primarily on Southern California and seek to partner with founders and proven management teams to help accelerate growth and build significant shareholder value. </t>
  </si>
  <si>
    <t>https://www.palisadesgrowth.com/</t>
  </si>
  <si>
    <t xml:space="preserve">Anders Richardson  </t>
  </si>
  <si>
    <t>https://www.linkedin.com/in/andersrichardson/</t>
  </si>
  <si>
    <t xml:space="preserve">Jeff Anderson  </t>
  </si>
  <si>
    <t>https://www.linkedin.com/in/jeff-anderson-6249827/</t>
  </si>
  <si>
    <t xml:space="preserve">Kevin Herzberg  </t>
  </si>
  <si>
    <t>https://www.linkedin.com/in/kevinherzberg/</t>
  </si>
  <si>
    <t>The Pasadena Angels are Southern California’s most respected and connected group of knowledgeable investors. We have the capital, expertise and network to help entrepreneurs turn great ideas into great companies</t>
  </si>
  <si>
    <t>https://www.pasadenaangels.com/</t>
  </si>
  <si>
    <t xml:space="preserve">Dan Peate  </t>
  </si>
  <si>
    <t>https://www.linkedin.com/in/dan-peate-38100a6/</t>
  </si>
  <si>
    <t>We build, design and help to grow InsurTech, Digital Health, and Entertainment companies that challenge the mental model of their industries.</t>
  </si>
  <si>
    <t>http://www.peateventures.com/</t>
  </si>
  <si>
    <t xml:space="preserve">Jeff Kearl  </t>
  </si>
  <si>
    <t>https://www.linkedin.com/in/jeffkearl/</t>
  </si>
  <si>
    <t>Pelion is an early stage venture capital firm bent on exceeding the expectations of unapologetic entrepreneurs who shoot for the moon. A pursuit made possible by decades of experience, unwavering know-how and (most importantly) gritty, over-the-top determination.</t>
  </si>
  <si>
    <t>https://pelionvp.com/</t>
  </si>
  <si>
    <t xml:space="preserve">Elaine Russell </t>
  </si>
  <si>
    <t>PLG Ventures is a leading early stage venture capital firm providing pre seed and seed capital to technology enabled startups. PLG Ventures works hands-on with the founding teams developing their leadership skills, emotional intelligence abilities, and company culture. In addition, we will help your company put in place the best foundation to allow for scalable and successful growth.</t>
  </si>
  <si>
    <t>https://www.plgventures.com/</t>
  </si>
  <si>
    <t xml:space="preserve">Adam Lilling  </t>
  </si>
  <si>
    <t>https://www.linkedin.com/in/adamlilling/</t>
  </si>
  <si>
    <t>PLUS CAPITAL IS THE ONLY VENTURE INFRASTRUCTURE TRUSTED BY ELITE ARTISTS, ATHLETES, AND THEIR TEAMS TO INVEST IN AND BUILD TRANSFORMATIVE COMPANIES.</t>
  </si>
  <si>
    <t>https://www.pluscapital.com/</t>
  </si>
  <si>
    <t xml:space="preserve">Amanda Groves  </t>
  </si>
  <si>
    <t>https://www.linkedin.com/in/amanda-groves-42b67037/</t>
  </si>
  <si>
    <t xml:space="preserve">Kevin Boylan  </t>
  </si>
  <si>
    <t>https://www.linkedin.com/in/kgbppv/</t>
  </si>
  <si>
    <t>To empower purpose-led companies solving today's greatest health and environmental problems by building tomorrow's iconic consumer brands.</t>
  </si>
  <si>
    <t>https://powerplantpartners.co/</t>
  </si>
  <si>
    <t xml:space="preserve">T.K. Pillan  </t>
  </si>
  <si>
    <t>https://www.linkedin.com/in/t-k-pillan-0033b1/</t>
  </si>
  <si>
    <t xml:space="preserve">Tony Pritzker  </t>
  </si>
  <si>
    <t>https://www.linkedin.com/in/tony-pritzker-3929848/</t>
  </si>
  <si>
    <t>We know what you’re doing is really hard. We’re here for you. We listen and care. We are knowledgeable about your industry and are responsive to your needs. We roll up our sleeves and help you solve problems. We strive to be your first call.</t>
  </si>
  <si>
    <t>http://www.pritzkergroup.com/venture-capital/</t>
  </si>
  <si>
    <t xml:space="preserve">Matt McCall  </t>
  </si>
  <si>
    <t>https://www.linkedin.com/in/mattmccall/</t>
  </si>
  <si>
    <t xml:space="preserve">Anand Murthy  </t>
  </si>
  <si>
    <t>https://www.linkedin.com/in/anand-murthy-b76aa5/</t>
  </si>
  <si>
    <t>http://qbvp.com/</t>
  </si>
  <si>
    <t>Joseph Ravitch</t>
  </si>
  <si>
    <t>https://www.linkedin.com/in/joseph-ravitch-268b281a/</t>
  </si>
  <si>
    <t>An integrated merchant bank advising and investing in high growth sectors of technology, media and telecom</t>
  </si>
  <si>
    <t>https://raine.com/team/</t>
  </si>
  <si>
    <t xml:space="preserve">Erik Hodge  </t>
  </si>
  <si>
    <t>https://www.linkedin.com/in/erik-hodge-24a93612/</t>
  </si>
  <si>
    <t xml:space="preserve">Logan Britt  </t>
  </si>
  <si>
    <t>https://www.linkedin.com/in/logan-britt-482670a3/</t>
  </si>
  <si>
    <t xml:space="preserve">Evan Ellsworth  </t>
  </si>
  <si>
    <t>https://www.linkedin.com/in/evanellsworth/</t>
  </si>
  <si>
    <t xml:space="preserve">Brooks Hansen  </t>
  </si>
  <si>
    <t>https://www.linkedin.com/in/brookshansen/</t>
  </si>
  <si>
    <t xml:space="preserve">Heather Steinman  </t>
  </si>
  <si>
    <t>https://www.linkedin.com/in/heather-steinman-9133a24b/</t>
  </si>
  <si>
    <t>Ron Rofé</t>
  </si>
  <si>
    <t>Rainfall Ventures</t>
  </si>
  <si>
    <t>https://www.linkedin.com/in/ronrofe/</t>
  </si>
  <si>
    <t>Rainfall is a founder focused venture capital fund based in New York and Los Angeles. We partner with teams to change industries worldwide.</t>
  </si>
  <si>
    <t>https://www.rainfall.com/</t>
  </si>
  <si>
    <t xml:space="preserve">Brad Jones  </t>
  </si>
  <si>
    <t>https://www.linkedin.com/in/brad-jones-684a896/</t>
  </si>
  <si>
    <t>We invest across consumer and enterprise and have partnered with thousands of inspiring entrepreneurs over the past two decades. We have a track record of backing great entrepreneurs at the earliest stages.</t>
  </si>
  <si>
    <t>https://www.redpoint.com/</t>
  </si>
  <si>
    <t xml:space="preserve">Zal Bilimoria  </t>
  </si>
  <si>
    <t>https://www.linkedin.com/in/zalzally/</t>
  </si>
  <si>
    <t>We invest in seed-stage companies using software and technology to upend and radically improve traditionally regulated industries, namely biology and health. This is refactoring at its essence—creating more efficient, accessible, and scalable industries, which is our passion and our specialty. We support founders whose solutions go beyond obstacles and expectations, so that together we can build a happier, healthier, and more habitable world.</t>
  </si>
  <si>
    <t>https://refactor.com/team/</t>
  </si>
  <si>
    <t>https://www.linkedin.com/in/davidlee10/</t>
  </si>
  <si>
    <t>https://www.linkedin.com/in/katie-greenfield-606904197/</t>
  </si>
  <si>
    <t xml:space="preserve">Anderee Berengian  </t>
  </si>
  <si>
    <t>https://www.linkedin.com/in/berengian/</t>
  </si>
  <si>
    <t>WE FUND EXCEPTIONAL TEAMS WITH BIG IDEAS. Anyone can inject a company with capital. But it takes a special partnership to provide the right strategic guidance and mentorship that accelerate and sustain your growth. We don’t just invest in your idea; we invest in you. RezVen Partners: fueling your spark of genius.</t>
  </si>
  <si>
    <t>http://www.rezven.com/</t>
  </si>
  <si>
    <t>Jim Davis</t>
  </si>
  <si>
    <t>https://www.linkedin.com/in/jamesrdavis/?miniProfileUrn=urn%3Ali%3Afs_miniProfile%3AACoAAAADaCcBg3SeDwWVei-tFJMxiF001Z3o1Mw</t>
  </si>
  <si>
    <t xml:space="preserve">Stephen Marcus  </t>
  </si>
  <si>
    <t>https://www.linkedin.com/in/smarcus/</t>
  </si>
  <si>
    <t>MACHINES ARE OUR FUTURE. WE BELIEVE THE FUTURE WILL BE DEFINED BY THE EXPLOSIVE GROWTH OF CONNECTED MACHINES THAT WILL BRING US CLOSER TO OUR WORLD, OUR BUSINESSES AND EACH OTHER. WE PARTNER WITH ENTREPRENEURS BUILDING THE CATEGORY DEFINING COMPANIES OF THE FUTURE</t>
  </si>
  <si>
    <t>https://riot.vc/</t>
  </si>
  <si>
    <t xml:space="preserve">Will Coffield  </t>
  </si>
  <si>
    <t>https://www.linkedin.com/in/will-coffield-130b1426/</t>
  </si>
  <si>
    <t>https://www.linkedin.com/in/rehwang/</t>
  </si>
  <si>
    <t>We invest in companies in women-led markets where female usage, decision-making, and purchasing are crucial to company growth. We back both male and female founders.</t>
  </si>
  <si>
    <t>http://www.rivetventures.com/</t>
  </si>
  <si>
    <t xml:space="preserve">Christina Brodbeck  </t>
  </si>
  <si>
    <t>https://www.linkedin.com/in/christinabrodbeck/</t>
  </si>
  <si>
    <t>Suhail Rizvi</t>
  </si>
  <si>
    <t>We look for opportunities to invest with significant downside protection and compelling upside to generate superior returns.</t>
  </si>
  <si>
    <t>http://www.rizvitraverse.com/</t>
  </si>
  <si>
    <t>John A. Giampetroni</t>
  </si>
  <si>
    <t xml:space="preserve">James D Robinson 111  </t>
  </si>
  <si>
    <t>https://www.linkedin.com/in/james-d-robinson-111-10862523/</t>
  </si>
  <si>
    <t>WE KNOW THAT ENTREPRENEURSHIP TAKES GRIT. RRE Ventures is a venture capital firm that is in it with founders when it matters.</t>
  </si>
  <si>
    <t>https://rre.com/</t>
  </si>
  <si>
    <t xml:space="preserve">Jay Hass  </t>
  </si>
  <si>
    <t>https://www.linkedin.com/in/jay-hass-1a90622b/</t>
  </si>
  <si>
    <t xml:space="preserve">Alexander Stegmann Bhathal  </t>
  </si>
  <si>
    <t>Rx3 Ventures</t>
  </si>
  <si>
    <t>https://www.linkedin.com/in/alexander-stegmann-bhathal-103123172/</t>
  </si>
  <si>
    <t>Rx3, a consumer-focused investment fund based in Orange County, is committed to partnering with brands to maximize growth by leveraging its unique network of partners and influencers.</t>
  </si>
  <si>
    <t>http://www.rx3growthpartners.com/</t>
  </si>
  <si>
    <t xml:space="preserve">Sumeet Jaisinghani  </t>
  </si>
  <si>
    <t>https://www.linkedin.com/in/jaisinghani/?miniProfileUrn=urn%3Ali%3Afs_miniProfile%3AACoAAAEoq0ABo06gtW1NyeBOJyPE3u186qAQ2SQ</t>
  </si>
  <si>
    <t>Saban Ventures, launched by Saban Capital Group, focuses on the digital media space, including Mobile, Social, Entertainment, Information, eCommerce and marketplaces, Cloud, Financial Technologies and SaaS (Software as a Service). The fund which will initially manage $100m will focus on identifying Israel related investment opportunities in companies in stages that range from post-seed to growth. The venture engages with the most promising entrepreneurs from the early stage of building their businesses. It prides itself on its entrepreneur-friendly DNA, agile decision making and propensity to take on risk. Saban Ventures will also deliver unparalleled expertise and access to the global media and telecom markets through its relationship with parent company, Saban Capital Group.</t>
  </si>
  <si>
    <t>https://www.saban.com/Ventures/</t>
  </si>
  <si>
    <t xml:space="preserve">Greg Ivancich  </t>
  </si>
  <si>
    <t>https://www.linkedin.com/in/greg-ivancich-8071593a/</t>
  </si>
  <si>
    <t>https://www.linkedin.com/in/jaisinghani/</t>
  </si>
  <si>
    <t xml:space="preserve">Deb Lloyd  </t>
  </si>
  <si>
    <t>https://www.linkedin.com/in/deblloyd1/</t>
  </si>
  <si>
    <t xml:space="preserve">Niveen Tadros  </t>
  </si>
  <si>
    <t>https://www.linkedin.com/in/niveen-tadros-4001a169/</t>
  </si>
  <si>
    <t xml:space="preserve">Greg Akselrud  </t>
  </si>
  <si>
    <t>https://www.linkedin.com/in/gregakselrud/</t>
  </si>
  <si>
    <t>The Preccelerator is a novel platform offered to select start-up companies out of the Stubbs Alderton &amp; Markiles, LLP Santa Monica office that provides interim office space, sophisticated legal services, education, networking, mentorship and $250,000 in usable perks from Google Cloud for Startups, Amazon Web Services, and HubSpot among others, with the objective of helping grow a founder’s idea from business concept to funded startup. The program also retains more than 50 active strategic mentors providing free office hours and discounted services, and provides over 50+ educational workshops and networking events each year. The Program expanded in 2017 to accept a greater number of companies in more formalized classes, depending upon where the companies are in their evolutionary growth, expand benefits to accepted companies, and will look to make strategic investments backed by strategic angel investors.</t>
  </si>
  <si>
    <t>https://stubbsalderton.com/preccelerator-alumni-company-ballparq-announces-launch-platform-financial-modeling-startups/</t>
  </si>
  <si>
    <t xml:space="preserve">Scott Alderton  </t>
  </si>
  <si>
    <t>https://www.linkedin.com/in/scott-alderton-81216/</t>
  </si>
  <si>
    <t xml:space="preserve">Heather Antoine  </t>
  </si>
  <si>
    <t>https://www.linkedin.com/in/heather-antoine-48b14859/</t>
  </si>
  <si>
    <t xml:space="preserve">Caroline Cherkassky  </t>
  </si>
  <si>
    <t>https://www.linkedin.com/in/caroline-cherkassky-271b2b1/</t>
  </si>
  <si>
    <t xml:space="preserve">Jeffrey F. Gersh  </t>
  </si>
  <si>
    <t>https://www.linkedin.com/in/jeffrey-f-gersh-1bb37711/</t>
  </si>
  <si>
    <t xml:space="preserve">Jonathan Hodes  </t>
  </si>
  <si>
    <t>https://www.linkedin.com/in/jonathan-hodes-54022b7/</t>
  </si>
  <si>
    <t xml:space="preserve">Greg Gilman  </t>
  </si>
  <si>
    <t>https://www.linkedin.com/in/gregorygilman/</t>
  </si>
  <si>
    <t>We invest in and build the next generation of companies shaping the future. We bring together the best ideas, talent and financing through a centralized platform that helps us uncover trends we can share across the entire portfolio. Whether it’s a commerce company delivering a better consumer experience, a marketplace creating new economic opportunities for suppliers and customers, a network connecting businesses to influencers, an app that teens can’t put down, or a startup leveraging blockchain technology to solve problems with data management and trust, the common thread at Science is that we nurture the brand from the beginning.</t>
  </si>
  <si>
    <t>https://www.science-inc.com/</t>
  </si>
  <si>
    <t>Tom Dare</t>
  </si>
  <si>
    <t>https://www.linkedin.com/in/tomdare/</t>
  </si>
  <si>
    <t>Peter Pham</t>
  </si>
  <si>
    <t>https://www.linkedin.com/in/peterpham/</t>
  </si>
  <si>
    <t xml:space="preserve">Peter Comisar  </t>
  </si>
  <si>
    <t>https://www.linkedin.com/in/peter-comisar-8873a935/</t>
  </si>
  <si>
    <t>An Unrelenting Financial Partner at the Intersection of Consumer, Commerce and Content.</t>
  </si>
  <si>
    <t>https://www.story3capital.com/</t>
  </si>
  <si>
    <t xml:space="preserve">Ryan Nehoray  </t>
  </si>
  <si>
    <t>https://www.linkedin.com/in/nehoray/</t>
  </si>
  <si>
    <t xml:space="preserve">Bahram Nour-Omid  </t>
  </si>
  <si>
    <t>https://www.linkedin.com/in/bahram-nour-omid-77711/</t>
  </si>
  <si>
    <t>We build breakthrough companies with remarkable entrepreneurs.</t>
  </si>
  <si>
    <t>https://scopusventures.com/</t>
  </si>
  <si>
    <t xml:space="preserve">Eran Gilad  </t>
  </si>
  <si>
    <t>https://www.linkedin.com/in/erangilad/</t>
  </si>
  <si>
    <t xml:space="preserve">Robert Mai  </t>
  </si>
  <si>
    <t>https://www.linkedin.com/in/robert-mai-b32a0695/</t>
  </si>
  <si>
    <t xml:space="preserve">Michael Pellini  </t>
  </si>
  <si>
    <t>https://www.linkedin.com/in/michael-pellini-57a1b919/?miniProfileUrn=urn%3Ali%3Afs_miniProfile%3AACoAAAPEVu4B06GTVRgVLnUSWIboW7Bpcr4aDbs</t>
  </si>
  <si>
    <t>Section 32 is a venture capital fund investing at the frontiers of technology and healthcare.</t>
  </si>
  <si>
    <t>https://section32.com/</t>
  </si>
  <si>
    <t xml:space="preserve">Dennis Beard </t>
  </si>
  <si>
    <t>https://www.linkedin.com/in/dennis-beard-a2898a1/</t>
  </si>
  <si>
    <t xml:space="preserve">Serra Ventures is an early stage venture capital firm investing in technology companies in emerging Midwest technology centers and selected West Coast markets that are underserved. Sectors we focus on include information technology, devices/instrumentation and agricultural technologies. </t>
  </si>
  <si>
    <t>https://serraventures.com/</t>
  </si>
  <si>
    <t xml:space="preserve">Steve Royer  </t>
  </si>
  <si>
    <t>https://www.linkedin.com/in/steve-royer-7ba3965/</t>
  </si>
  <si>
    <t>Shamrock Capital Advisors is a Los Angeles based investment firm with a rich history of investing in the media, entertainment and communications sectors. We use our proprietary network of relationships and deep industry vertical knowledge to identify companies with significant value creation potential for investment. Currently, Shamrock has approximately $3.8 billion of assets under management.</t>
  </si>
  <si>
    <t>https://shamrockcap.com/</t>
  </si>
  <si>
    <t xml:space="preserve">Patrick Russo  </t>
  </si>
  <si>
    <t>https://www.linkedin.com/in/patrick-russo-64881a7/</t>
  </si>
  <si>
    <t>Laura Held</t>
  </si>
  <si>
    <t>https://www.linkedin.com/in/laurajheld/</t>
  </si>
  <si>
    <t xml:space="preserve">Jason Sklar  </t>
  </si>
  <si>
    <t>https://www.linkedin.com/in/jason-sklar-985771/</t>
  </si>
  <si>
    <t xml:space="preserve">Michael Wilkins  </t>
  </si>
  <si>
    <t>https://www.linkedin.com/in/michaelmwilkins/</t>
  </si>
  <si>
    <t xml:space="preserve">Brian Barnum  </t>
  </si>
  <si>
    <t>https://www.linkedin.com/in/brianbarnumpublicprofile/</t>
  </si>
  <si>
    <t xml:space="preserve">Sam Halls  </t>
  </si>
  <si>
    <t>https://www.linkedin.com/in/sam-halls-55669056/</t>
  </si>
  <si>
    <t xml:space="preserve">Blair Brenton  </t>
  </si>
  <si>
    <t>https://www.linkedin.com/in/blair-brenton-13573538/</t>
  </si>
  <si>
    <t xml:space="preserve">Megan Wallach  </t>
  </si>
  <si>
    <t>https://www.linkedin.com/in/megan-wallach-2a6a3865/</t>
  </si>
  <si>
    <t xml:space="preserve">Nick Khoury  </t>
  </si>
  <si>
    <t>https://www.linkedin.com/in/nick-khoury-0042126/</t>
  </si>
  <si>
    <t xml:space="preserve">Aaron Wizenfeld  </t>
  </si>
  <si>
    <t>https://www.linkedin.com/in/aaron-wizenfeld-b10b263/</t>
  </si>
  <si>
    <t xml:space="preserve">Alicia Zhu  </t>
  </si>
  <si>
    <t>https://www.linkedin.com/in/alicia-zhu/</t>
  </si>
  <si>
    <t xml:space="preserve">Eric Norlin  </t>
  </si>
  <si>
    <t>https://www.linkedin.com/in/ericnorlin/</t>
  </si>
  <si>
    <t>SK Ventures is a seed stage firm that invests in entrepreneurs that are science-driven, deep experts in their startup’s domain.</t>
  </si>
  <si>
    <t>http://skvcap.com/</t>
  </si>
  <si>
    <t xml:space="preserve">Daniel Erlikhman  </t>
  </si>
  <si>
    <t>https://www.linkedin.com/in/daniel-erlikhman-6621822/</t>
  </si>
  <si>
    <t xml:space="preserve">Strategic Law Partners, LLP (SLP) is a leading boutique law firm specializing in corporate, securities law and intellectual property matters, including venture capital and other financing transactions, mergers and acquisitions, joint ventures, licensing and various other technology-related transactions. </t>
  </si>
  <si>
    <t>https://www.strategiclaw.com/?_escaped_fragment_=slp-ventures%2Fcfv6</t>
  </si>
  <si>
    <t xml:space="preserve">Gadi Navon  </t>
  </si>
  <si>
    <t>https://www.linkedin.com/in/gadi-navon-4b1b587/</t>
  </si>
  <si>
    <t>https://www.strategiclaw.com/?_escaped_fragment_=slp-ventures%2Fcfv7</t>
  </si>
  <si>
    <t xml:space="preserve">Tom Peterson  </t>
  </si>
  <si>
    <t>https://www.linkedin.com/in/tom-peterson-78693715/</t>
  </si>
  <si>
    <t>Social Leverage is a partnership that invests in exceptional entrepreneurs. We partner with promising technology companies, bringing our own entrepreneurial expertise, relationships, and marketing experience to the fore.</t>
  </si>
  <si>
    <t>https://www.socialleverage.com/</t>
  </si>
  <si>
    <t>SoGal Ventures is the first women-led, next generation venture capital firm.</t>
  </si>
  <si>
    <t>https://www.sogalventures.com/</t>
  </si>
  <si>
    <t xml:space="preserve">Ashton Kutcher  </t>
  </si>
  <si>
    <t>https://www.linkedin.com/in/ashton-kutcher-849288a2/</t>
  </si>
  <si>
    <t>We are a venture capital firm focusing on early and mid stage private technology platforms.see more</t>
  </si>
  <si>
    <t>https://www.soundventures.com/</t>
  </si>
  <si>
    <t xml:space="preserve">Effie Epstein  </t>
  </si>
  <si>
    <t>https://www.linkedin.com/in/epsteineffie/</t>
  </si>
  <si>
    <t>Maaria Bajwa</t>
  </si>
  <si>
    <t>https://www.linkedin.com/in/maariab/</t>
  </si>
  <si>
    <t>Evan O'Donnell</t>
  </si>
  <si>
    <t>https://www.linkedin.com/in/evan-o-44380011/</t>
  </si>
  <si>
    <t xml:space="preserve">Trevor Neff  </t>
  </si>
  <si>
    <t>https://www.linkedin.com/in/trevor-neff-1006122b/</t>
  </si>
  <si>
    <t xml:space="preserve">Alex Rubalcava  </t>
  </si>
  <si>
    <t>https://www.linkedin.com/in/alex-rubalcava-10696/</t>
  </si>
  <si>
    <t>Stage Venture Partners is a pre-Seed and Seed stage venture capital firm that invests in emerging software technology for business-to-business markets.</t>
  </si>
  <si>
    <t>https://www.stagevp.com/</t>
  </si>
  <si>
    <t xml:space="preserve">Van Espahbodi  </t>
  </si>
  <si>
    <t>https://www.linkedin.com/in/vandade/</t>
  </si>
  <si>
    <t>We help startups with strategy, business development, and fundraising to accelerate innovation in the commercial market.</t>
  </si>
  <si>
    <t>https://starburst.aero/</t>
  </si>
  <si>
    <t xml:space="preserve">Howard Marks  </t>
  </si>
  <si>
    <t>https://www.linkedin.com/in/howardemarks/?miniProfileUrn=urn%3Ali%3Afs_miniProfile%3AACoAAAAIP2IBfBQ4XmEJcZR_ddWjCNhASSl4j1M</t>
  </si>
  <si>
    <t>https://www.startengine.com/</t>
  </si>
  <si>
    <t>Kevin Covert</t>
  </si>
  <si>
    <t>https://www.linkedin.com/in/kevincovert/</t>
  </si>
  <si>
    <t>Strandview Capital provides opportunistic growth capital and strategic value to companies in the financial services and technology sector.</t>
  </si>
  <si>
    <t>https://www.strandview.com/</t>
  </si>
  <si>
    <t>Mark Dewey</t>
  </si>
  <si>
    <t>https://www.linkedin.com/in/markemersondewey/</t>
  </si>
  <si>
    <t xml:space="preserve">Kihong Bae  </t>
  </si>
  <si>
    <t>https://www.linkedin.com/in/kihongbae/</t>
  </si>
  <si>
    <t>Strong Ventures is a seed fund, based in California, that finances, supports and mentors Korean-Global entrepreneurs, empowering them to build strong ventures and to break successfully into the global market. With proven experience as operators, executives and entrepreneurs, we provide hands-on assistance and guidance.</t>
  </si>
  <si>
    <t>http://www.strongvc.com/</t>
  </si>
  <si>
    <t xml:space="preserve">John Nahm  </t>
  </si>
  <si>
    <t>https://www.linkedin.com/in/johnnahm/</t>
  </si>
  <si>
    <t xml:space="preserve">Adam B. Struck  </t>
  </si>
  <si>
    <t>https://www.linkedin.com/in/adam-b-struck-19361249/</t>
  </si>
  <si>
    <t>We support young founders providing core technology innovation to tackle the world’s largest problems. We focus on seed investments into companies led by visionary technologists. We are industry agnostic and source idiosyncratic opportunities from our robust network.</t>
  </si>
  <si>
    <t>https://www.struckcapital.com/</t>
  </si>
  <si>
    <t xml:space="preserve">Patrick Lahue  </t>
  </si>
  <si>
    <t>https://www.linkedin.com/in/patrick-lahue/</t>
  </si>
  <si>
    <t>Greg Stofman</t>
  </si>
  <si>
    <t>https://www.linkedin.com/in/gregstofman/</t>
  </si>
  <si>
    <t>Thomas M. Priselac</t>
  </si>
  <si>
    <t>https://www.linkedin.com/in/tom-priselac-1629083b/</t>
  </si>
  <si>
    <t xml:space="preserve">Summation Health Ventures is a strategic health care investment fund that aims to accelerate entrepreneurial solutions for the nation’s health care systems. Backed by the expertise of two renowned health system providers – MemorialCare Health System and Cedars-Sinai Health System – we are a gateway for innovators to refine and grow their products and to help providers fulfill their mission in a new way. </t>
  </si>
  <si>
    <t>https://www.shv.io/</t>
  </si>
  <si>
    <t xml:space="preserve">Ken Charhut  </t>
  </si>
  <si>
    <t>https://www.linkedin.com/in/ken-charhut-95a35a7/</t>
  </si>
  <si>
    <t>Bruce Gewertz</t>
  </si>
  <si>
    <t>https://www.linkedin.com/in/bruce-gewertz-b8531b7/</t>
  </si>
  <si>
    <t>Seth Berman</t>
  </si>
  <si>
    <t>https://www.linkedin.com/in/seth-berman-31a6491/</t>
  </si>
  <si>
    <t>We invest in businesses with strong compounding moats, such as proprietary data, economies of scale and network effects.</t>
  </si>
  <si>
    <t>https://susaventures.com/</t>
  </si>
  <si>
    <t xml:space="preserve">Leo Polovets  </t>
  </si>
  <si>
    <t>https://www.linkedin.com/in/lpolovets/</t>
  </si>
  <si>
    <t xml:space="preserve">Misha Gordon-Rowe  </t>
  </si>
  <si>
    <t>https://www.linkedin.com/in/misha-gordonrowe/</t>
  </si>
  <si>
    <t>Topher Conway</t>
  </si>
  <si>
    <t>https://www.linkedin.com/in/topherc/</t>
  </si>
  <si>
    <t>SV Angel is a San Francisco-based seed fund. Over the last 25 years of early-stage investing, our core values of trust, loyalty, and integrity along with our founder-first approach have driven our strategy. We are a service organization, investing in founders who share these values. We support entrepreneurs in building lasting companies by assisting at key inflection points and leveraging our network to help them propel their businesses forward.</t>
  </si>
  <si>
    <t>https://www.svangel.com/</t>
  </si>
  <si>
    <t>Michael Descheneaux</t>
  </si>
  <si>
    <t>https://www.linkedin.com/in/michael-descheneaux-a007ab49/</t>
  </si>
  <si>
    <t>Finance Your Growth Strategy with Flexible Lending Options for Venture-funded Businesses</t>
  </si>
  <si>
    <t>https://www.svb.com/gaining-traction/capital-strategies-solutions/</t>
  </si>
  <si>
    <t xml:space="preserve">Brett Munster  </t>
  </si>
  <si>
    <t>https://www.linkedin.com/in/brettmunster/</t>
  </si>
  <si>
    <t>software will liberate us from the tyranny of inefficiency. Sway Ventures invests in early to mid stage technology companies.</t>
  </si>
  <si>
    <t>https://swayvc.com/</t>
  </si>
  <si>
    <t xml:space="preserve">Pippa Lamb  </t>
  </si>
  <si>
    <t>https://www.linkedin.com/in/pippalamb/</t>
  </si>
  <si>
    <t xml:space="preserve">Sweet Capital is an early stage investment fund built by the founders of King.com (Candy Crush), following their sale to Activision Blizzard in 2015. We only invest our own capital. </t>
  </si>
  <si>
    <t>https://sweetcapital.com/</t>
  </si>
  <si>
    <t xml:space="preserve">Julia Herringer  </t>
  </si>
  <si>
    <t>https://www.linkedin.com/in/julia-herringer-264a8922/</t>
  </si>
  <si>
    <t>TCG invests in companies that define culture.</t>
  </si>
  <si>
    <t>https://tcg.co/</t>
  </si>
  <si>
    <t xml:space="preserve">Jonathan Moore  </t>
  </si>
  <si>
    <t>https://www.linkedin.com/in/jonmoore202/</t>
  </si>
  <si>
    <t xml:space="preserve">Billy Parks  </t>
  </si>
  <si>
    <t>https://www.linkedin.com/in/billyfilm/</t>
  </si>
  <si>
    <t xml:space="preserve">Whitney Routman  </t>
  </si>
  <si>
    <t>https://www.linkedin.com/in/whitney-routman-32603520/</t>
  </si>
  <si>
    <t xml:space="preserve">Dilveer Vahali  </t>
  </si>
  <si>
    <t>https://www.linkedin.com/in/dilveer-vahali-618865a/</t>
  </si>
  <si>
    <t xml:space="preserve">Linus Walton  </t>
  </si>
  <si>
    <t>https://www.linkedin.com/in/linus-walton-75a6a018/</t>
  </si>
  <si>
    <t xml:space="preserve">Digvijay (Sunny) Singh, Ph.D.  </t>
  </si>
  <si>
    <t>https://www.linkedin.com/in/digvijay-sunny-singh-phd/</t>
  </si>
  <si>
    <t>TCA is a major catalyst in helping build the startup ecosystem with its headquarters in Southern California. With more than 425 members and three angel funds, TCA has the wherewithal and financial ability to fund and help start-ups at the seed, bridge and early A-round. What TCA looks for are companies with an innovative solution to a problem and with a clear differentiable and sustainable advantage. We invest across most industries (see portfolio for breakout).</t>
  </si>
  <si>
    <t>https://www.techcoastangels.com/</t>
  </si>
  <si>
    <t xml:space="preserve">Brian Horner  </t>
  </si>
  <si>
    <t>https://www.linkedin.com/in/brian-horner/</t>
  </si>
  <si>
    <t>Lucas Pols</t>
  </si>
  <si>
    <t>https://www.linkedin.com/in/lucasjpols/</t>
  </si>
  <si>
    <t xml:space="preserve">Jody Dunitz  </t>
  </si>
  <si>
    <t>https://www.linkedin.com/in/jodydunitz/</t>
  </si>
  <si>
    <t xml:space="preserve">Russell Stravitz  </t>
  </si>
  <si>
    <t>https://www.linkedin.com/in/russell-stravitz-53abab118/</t>
  </si>
  <si>
    <t>Arash Sani</t>
  </si>
  <si>
    <t>https://www.linkedin.com/in/arashsani/</t>
  </si>
  <si>
    <t xml:space="preserve">Christian Gammill  </t>
  </si>
  <si>
    <t>https://www.linkedin.com/in/gammill/</t>
  </si>
  <si>
    <t>We are a stage agnostic venture group, exploring the future of content and business technologies/applications.</t>
  </si>
  <si>
    <t>http://www.technicolor.vc/#team</t>
  </si>
  <si>
    <t>Mark Linao</t>
  </si>
  <si>
    <t>https://www.linkedin.com/in/marklinao/</t>
  </si>
  <si>
    <t xml:space="preserve">Tom Priselac  </t>
  </si>
  <si>
    <t xml:space="preserve">The Cedars-Sinai Accelerator is transforming healthcare quality, efficiency, and care delivery by helping entrepreneurs bring their innovative technology products to market.  </t>
  </si>
  <si>
    <t>https://csaccelerator.com/</t>
  </si>
  <si>
    <t xml:space="preserve">David Waxman  </t>
  </si>
  <si>
    <t>https://www.linkedin.com/in/dwaxman/</t>
  </si>
  <si>
    <t>As founders, we know startups. As technologists, we know data. And as investors, we support the entrepreneurs who shape the future.</t>
  </si>
  <si>
    <t>https://www.tenoneten.net/</t>
  </si>
  <si>
    <t xml:space="preserve">Gil Elbaz  </t>
  </si>
  <si>
    <t>https://www.linkedin.com/in/gilelbaz/</t>
  </si>
  <si>
    <t>Minnie Ingersoll</t>
  </si>
  <si>
    <t>https://www.linkedin.com/in/mingersoll/</t>
  </si>
  <si>
    <t xml:space="preserve">Eric Pakravan  </t>
  </si>
  <si>
    <t>https://www.linkedin.com/in/epakravan/</t>
  </si>
  <si>
    <t>Scott Hartley</t>
  </si>
  <si>
    <t>https://www.linkedin.com/in/scotthartley/</t>
  </si>
  <si>
    <t>A community of founders &amp; operators who care deeply about the next generation of local entrepreneurs</t>
  </si>
  <si>
    <t>https://www.thefund.vc/</t>
  </si>
  <si>
    <t>Adam Carver</t>
  </si>
  <si>
    <t>https://www.linkedin.com/in/adamcarver/</t>
  </si>
  <si>
    <t xml:space="preserve">Allen DeBevoise  </t>
  </si>
  <si>
    <t>https://www.linkedin.com/in/allen-debevoise-172597/</t>
  </si>
  <si>
    <t>Venture Capital for Digital Media</t>
  </si>
  <si>
    <t>http://thirdwavedigital.vc/</t>
  </si>
  <si>
    <t>Babak Cyrus Razi</t>
  </si>
  <si>
    <t>https://www.linkedin.com/in/babak-cyrus-razi-9977a/</t>
  </si>
  <si>
    <t>Launched in 1996 to incubate seed stage startups, Third Wave Ventures pioneered a committed capital fund strategy by becoming the funding partner to founders, bringing in select strategic participants in later rounds, but avoiding syndications with financial institutions. In the deep tech fields of semiconductors, clean energy and IOT, our companies aim to improve lives and transform society.</t>
  </si>
  <si>
    <t>https://www.thirdwaveventures.com/</t>
  </si>
  <si>
    <t>Csaba Konkoly</t>
  </si>
  <si>
    <t>https://www.linkedin.com/in/csabakonkoly/</t>
  </si>
  <si>
    <t>History has proven that there is no limit to human creativity and innovation. New ideas, fueled by the right resources and passionate leadership, produce enterprises that change the world. Our goal at Tiller Partners is to identify those opportunities and support them throughout their life cycle. Funded by several multi-billion dollar family offices, we invest in exceptional entrepreneurs who have the determination, vision and drive to build category defining businesses that will stand the test of time.</t>
  </si>
  <si>
    <t>https://www.tillerpartnersllc.com/</t>
  </si>
  <si>
    <t xml:space="preserve">Tory Green  </t>
  </si>
  <si>
    <t>https://www.linkedin.com/in/torygreen/</t>
  </si>
  <si>
    <t>Matt Watkinson</t>
  </si>
  <si>
    <t>https://www.linkedin.com/in/matt-watkinson/</t>
  </si>
  <si>
    <t>Susan Su</t>
  </si>
  <si>
    <t>https://www.linkedin.com/in/susansu/</t>
  </si>
  <si>
    <t>Toba Capital is an early-stage investment firm committed to helping create incredible technology companies. We look for businesses capable of long-term growth and teams with the potential to fundamentally shift markets for the common good.</t>
  </si>
  <si>
    <t>https://tobacapital.com/</t>
  </si>
  <si>
    <t>Jeffrey Kuo</t>
  </si>
  <si>
    <t>https://www.linkedin.com/in/jeffrey-kuo-71605a8/</t>
  </si>
  <si>
    <t xml:space="preserve">Julie Liu  </t>
  </si>
  <si>
    <t>https://www.linkedin.com/in/julie-liu-486000b5/</t>
  </si>
  <si>
    <t>Michael Eisner</t>
  </si>
  <si>
    <t>https://www.linkedin.com/in/michaeldeisner/</t>
  </si>
  <si>
    <t xml:space="preserve">FOUNDED IN 2005 BY MICHAEL EISNER, THE TORNANTE COMPANY IS A PRIVATELY HELD COMPANY THAT INVESTS IN, ACQUIRES, AND OPERATES COMPANIES IN MEDIA AND ENTERTAINMENT. </t>
  </si>
  <si>
    <t>http://tornante.com/</t>
  </si>
  <si>
    <t>Scott Lenet</t>
  </si>
  <si>
    <t>https://www.linkedin.com/in/scottlenet/</t>
  </si>
  <si>
    <t>Touchdown partners with leading corporations to manage their venture capital programs</t>
  </si>
  <si>
    <t>https://www.touchdownvc.com/</t>
  </si>
  <si>
    <t xml:space="preserve">Will Geiger  </t>
  </si>
  <si>
    <t>https://www.linkedin.com/in/willgeiger87/</t>
  </si>
  <si>
    <t>Selina Troesch Munster</t>
  </si>
  <si>
    <t>https://www.linkedin.com/in/selinatroesch/</t>
  </si>
  <si>
    <t>Kevin Jones</t>
  </si>
  <si>
    <t>https://www.linkedin.com/in/kevingregoryjones/</t>
  </si>
  <si>
    <t>Aubrey Chappellet Flagler</t>
  </si>
  <si>
    <t>https://www.linkedin.com/in/aubrey-chappellet-flagler-271958135/</t>
  </si>
  <si>
    <t>Kana Lee</t>
  </si>
  <si>
    <t>https://www.linkedin.com/in/kanalee/</t>
  </si>
  <si>
    <t xml:space="preserve">Josh Berman  </t>
  </si>
  <si>
    <t>https://www.linkedin.com/in/joshberman23/?miniProfileUrn=urn%3Ali%3Afs_miniProfile%3AACoAAAAHRIABIVMFkpNv2fdBIC-S8ruoDYQsTVU</t>
  </si>
  <si>
    <t>Multi-stage venture capital. Partnering every step of the way.</t>
  </si>
  <si>
    <t>https://www.troycapitalpartners.com/</t>
  </si>
  <si>
    <t xml:space="preserve">Daniel Millman  </t>
  </si>
  <si>
    <t>https://www.linkedin.com/in/daniel-millman-ba6b8511/</t>
  </si>
  <si>
    <t>Turner Impact Capital is one of the nation’s largest and fastest-growing social impact investment firms, positioned to invest up to $5.0 billion in real estate solutions to address daunting societal challenges across the U.S.</t>
  </si>
  <si>
    <t>https://turnerimpact.com/</t>
  </si>
  <si>
    <t xml:space="preserve">Bari Cooper Sherman  </t>
  </si>
  <si>
    <t>https://www.linkedin.com/in/bari-cooper-sherman-5002621b6/</t>
  </si>
  <si>
    <t>Gee Kim</t>
  </si>
  <si>
    <t>https://www.linkedin.com/in/gee-kim-64537bb/</t>
  </si>
  <si>
    <t>Ramiro Viramontes</t>
  </si>
  <si>
    <t>https://www.linkedin.com/in/ramiroviramontes/</t>
  </si>
  <si>
    <t>Roshan Sonthalia</t>
  </si>
  <si>
    <t>https://www.linkedin.com/in/roshan-sonthalia-245bb246/</t>
  </si>
  <si>
    <t>Charity May</t>
  </si>
  <si>
    <t>https://www.linkedin.com/in/charitytmay/</t>
  </si>
  <si>
    <t>Scott Relf</t>
  </si>
  <si>
    <t>https://www.linkedin.com/in/scott-relf-cpa-67b5ba57/</t>
  </si>
  <si>
    <t>Katie Hutchins</t>
  </si>
  <si>
    <t>https://www.linkedin.com/in/katie-hutchins-b4434127/</t>
  </si>
  <si>
    <t>Alec Addicott</t>
  </si>
  <si>
    <t>https://www.linkedin.com/in/david-addicott/</t>
  </si>
  <si>
    <t>Justin Bianchi</t>
  </si>
  <si>
    <t>https://www.linkedin.com/in/justin-bianchi-b976a41a3/</t>
  </si>
  <si>
    <t>GERARD CASALE</t>
  </si>
  <si>
    <t>https://www.linkedin.com/in/gerardcasale/</t>
  </si>
  <si>
    <t>OUR FOCUS IS TO INVEST WITH INNOVATIVE COMPANIES ON THE VERGE OF SIGNIFICANT GROWTH.  AS ENTREPRENEUR-INVESTORS WITH NATIVE OPERATING EXPERIENCE, WE DEPLOY A HANDS-ON APPROACH IN OUR WORK WITH FOUNDERS.</t>
  </si>
  <si>
    <t>https://www.tyltventures.com/</t>
  </si>
  <si>
    <t xml:space="preserve">Sanjay Reddy  </t>
  </si>
  <si>
    <t>https://www.linkedin.com/in/psanjayreddy/</t>
  </si>
  <si>
    <t>We are founders and operators that invest in world-changing, seed-stage tech entrepreneurs in Seattle and Los Angeles.</t>
  </si>
  <si>
    <t>https://unlockvp.com/team/</t>
  </si>
  <si>
    <t>Greg Bettinelli</t>
  </si>
  <si>
    <t>https://www.linkedin.com/in/gregbettinelli/</t>
  </si>
  <si>
    <t>Some VCs have great networks. Some have great megaphones. Some VCs offer great counsel. We value all of those but most strongly believe in rolling up our sleeves and doing the hard work alongside you in your moments of need. When your company goes immediately up-and-to-the-right, everybody is your friend. When your company hits a bump in the road we’re there - even if that means telling you the tough messages others may not.</t>
  </si>
  <si>
    <t>https://upfront.com/</t>
  </si>
  <si>
    <t xml:space="preserve">Spencer Calvert  </t>
  </si>
  <si>
    <t>https://www.linkedin.com/in/spencer-calvert-7020b158/</t>
  </si>
  <si>
    <t>https://www.linkedin.com/in/kobiefuller/</t>
  </si>
  <si>
    <t xml:space="preserve">Evan Boswell Hamilton  </t>
  </si>
  <si>
    <t>https://www.linkedin.com/in/evanboswellhamilton/</t>
  </si>
  <si>
    <t>https://www.linkedin.com/in/karanortman/</t>
  </si>
  <si>
    <t>https://www.linkedin.com/in/rebecca-kaden/</t>
  </si>
  <si>
    <t>Union Square Ventures is a thesis-driven venture capital firm.</t>
  </si>
  <si>
    <t>https://www.usv.com/</t>
  </si>
  <si>
    <t>Fred Wilson</t>
  </si>
  <si>
    <t>https://www.linkedin.com/in/fredwilson/</t>
  </si>
  <si>
    <t>https://www.linkedin.com/in/brad-burnham-3355ba/</t>
  </si>
  <si>
    <t>https://www.linkedin.com/in/andrewweissman/</t>
  </si>
  <si>
    <t xml:space="preserve">Jeremy Zimmer  </t>
  </si>
  <si>
    <t>https://www.linkedin.com/in/zimmerjeremy/</t>
  </si>
  <si>
    <t>The UTA Ventures team builds—and invests in—companies where entertainment, commerce and technology come together.</t>
  </si>
  <si>
    <t>https://www.unitedtalent.com/ventures/</t>
  </si>
  <si>
    <t xml:space="preserve">Sam Teller  </t>
  </si>
  <si>
    <t>https://www.linkedin.com/in/steller/</t>
  </si>
  <si>
    <t xml:space="preserve">We're Valor — a different kind of private investment firm.  We pioneered the idea of operational growth. </t>
  </si>
  <si>
    <t>https://www.valorep.com/</t>
  </si>
  <si>
    <t xml:space="preserve">Alli Folk  </t>
  </si>
  <si>
    <t>https://www.linkedin.com/in/alli-folk/</t>
  </si>
  <si>
    <t>Erik Kinning</t>
  </si>
  <si>
    <t>https://www.linkedin.com/in/kinning/</t>
  </si>
  <si>
    <t>Bradley Sheftel</t>
  </si>
  <si>
    <t>https://www.linkedin.com/in/bradley-sheftel-9147143/</t>
  </si>
  <si>
    <t>David Heskett</t>
  </si>
  <si>
    <t>https://www.linkedin.com/in/david-heskett-b1b57a99/</t>
  </si>
  <si>
    <t xml:space="preserve">Joseph Lanzillo  </t>
  </si>
  <si>
    <t>https://www.linkedin.com/in/josephlanzillo/</t>
  </si>
  <si>
    <t>Jessica Abrams</t>
  </si>
  <si>
    <t>https://www.linkedin.com/in/jessica-abrams1/</t>
  </si>
  <si>
    <t>James Bailey</t>
  </si>
  <si>
    <t>https://www.linkedin.com/in/james-bailey-9ab60a4/</t>
  </si>
  <si>
    <t>http://velospartners.com/</t>
  </si>
  <si>
    <t xml:space="preserve">Klaus Koch  </t>
  </si>
  <si>
    <t>https://www.linkedin.com/in/klaus-koch-02204512/</t>
  </si>
  <si>
    <t>Backed by a premier group of institutional investors, Vicente Capital is a Los Angeles-based growth equity firm with a proven track record of helping grow small, business-to-business software and professional services companies into solid middle market organizations by specializing in both non-control and control investments that are customized for the growth and liquidity needs of owners.</t>
  </si>
  <si>
    <t>https://vicentecapital.com/</t>
  </si>
  <si>
    <t xml:space="preserve">Nicholas Memmo  </t>
  </si>
  <si>
    <t>https://www.linkedin.com/in/nicholas-memmo-0ab78480/</t>
  </si>
  <si>
    <t xml:space="preserve">David Casares  </t>
  </si>
  <si>
    <t>https://www.linkedin.com/in/david-casares-6a74a12/</t>
  </si>
  <si>
    <t xml:space="preserve">Jason Beck  </t>
  </si>
  <si>
    <t>https://www.linkedin.com/in/jasonbeck/</t>
  </si>
  <si>
    <t>Daren Endy</t>
  </si>
  <si>
    <t>https://www.linkedin.com/in/daren-endy-32a2631a/</t>
  </si>
  <si>
    <t xml:space="preserve">Krishnan Ramaswami  </t>
  </si>
  <si>
    <t>https://www.linkedin.com/in/krramaswami/</t>
  </si>
  <si>
    <t xml:space="preserve">Josh Diamond  </t>
  </si>
  <si>
    <t>https://www.linkedin.com/in/josh-diamond-5669b624/</t>
  </si>
  <si>
    <t>Walkabout Ventures is a seed focused venture fund investing in financial service startups. We help founders along their journey.</t>
  </si>
  <si>
    <t>https://www.walkabout.vc/</t>
  </si>
  <si>
    <t>Casey Wasserman</t>
  </si>
  <si>
    <t>https://www.linkedin.com/in/casey-wasserman-66763b17/</t>
  </si>
  <si>
    <t xml:space="preserve">Welcome to Wasserman: Sports. Music. Culture. </t>
  </si>
  <si>
    <t>https://www.teamwass.com/</t>
  </si>
  <si>
    <t xml:space="preserve">Idan Levy  </t>
  </si>
  <si>
    <t>https://www.linkedin.com/in/idanlevy1/</t>
  </si>
  <si>
    <t>A venture capital fund for today’s creative set, the builders, doers and makers of tomorrow's industry defining consumer technology and enterprise software companies.</t>
  </si>
  <si>
    <t>https://www.watertowerventures.com/</t>
  </si>
  <si>
    <t xml:space="preserve">Buck Jordan  </t>
  </si>
  <si>
    <t>https://www.linkedin.com/in/buckjordan/</t>
  </si>
  <si>
    <t>Wavemaker Group is a multi-faceted cross border venture capital firm founded in 2003. The firm is dual headquartered in Los Angeles and Singapore and has raised over $600M across multiple funds. We currently have a team of more than 80 people across our various practices.. Wavemaker is one of the most active early-stage investors in Southern California and Southeast Asia and has invested in over 400 companies in the last 18 years.</t>
  </si>
  <si>
    <t>https://wavemaker.vc/</t>
  </si>
  <si>
    <t xml:space="preserve">Michael Mizrahi  </t>
  </si>
  <si>
    <t>https://www.linkedin.com/in/michaelcmizrahi/</t>
  </si>
  <si>
    <t xml:space="preserve">John-Marshall Stubbs  </t>
  </si>
  <si>
    <t>https://www.linkedin.com/in/john-marshall-stubbs-475a4b9/</t>
  </si>
  <si>
    <t xml:space="preserve">Mikal Khoso  </t>
  </si>
  <si>
    <t>https://www.linkedin.com/in/mikalk/</t>
  </si>
  <si>
    <t xml:space="preserve">Ryan Hoover  </t>
  </si>
  <si>
    <t>https://www.linkedin.com/in/ryanrhoover/</t>
  </si>
  <si>
    <t>Weekend Fund invests in early stage startups. If you have questions about the fund, you're in the right place. :)</t>
  </si>
  <si>
    <t>https://www.weekend.fund/about</t>
  </si>
  <si>
    <t xml:space="preserve">Sean Harper  </t>
  </si>
  <si>
    <t>https://www.linkedin.com/in/sean-harper-8a2a8a177/</t>
  </si>
  <si>
    <t>Our firm brings Silicon Valley access and experience to Los Angeles, an emerging biotech community that is fresh, unorthodox and exciting. From Silicon Beach to some of the most successful startups in biomedical history, the City of Angels is in the midst of becoming one of the world’s biotech hubs.</t>
  </si>
  <si>
    <t>https://westlakebio.com/</t>
  </si>
  <si>
    <t xml:space="preserve">Peter Calveley  </t>
  </si>
  <si>
    <t>https://www.linkedin.com/in/peter-calveley-8a937b1/</t>
  </si>
  <si>
    <t xml:space="preserve">Bill Ericson  </t>
  </si>
  <si>
    <t>https://www.linkedin.com/in/bill-ericson-34914/</t>
  </si>
  <si>
    <t>Wildcat Venture Partners seeks the wildcatters of the 21st century (tech entrepreneurs) who prospect, refine and monetize digital oil (data) to become the next market disruptors and category leaders.</t>
  </si>
  <si>
    <t>https://wildcat.vc/</t>
  </si>
  <si>
    <t>Geoffrey Moore</t>
  </si>
  <si>
    <t>https://www.linkedin.com/in/geoffreyamoore/</t>
  </si>
  <si>
    <t xml:space="preserve">Grahme Taylor  </t>
  </si>
  <si>
    <t>https://www.linkedin.com/in/grahme/</t>
  </si>
  <si>
    <t>Josh Kurfirst</t>
  </si>
  <si>
    <t>https://www.linkedin.com/in/josh-kurfirst-6210b910/</t>
  </si>
  <si>
    <t>Formed in 1898, WME is the longest-running talent agency. In 2009, William Morris Agency (WMA) merged with Endeavor to become one of the leading entertainment and media companies with an unparalleled list of artists and content creators. In 2014, WME acquired IMG, the global leader in sports, events, media and fashion, forming Endeavor.</t>
  </si>
  <si>
    <t>https://www.wmeagency.com/</t>
  </si>
  <si>
    <t>Andrés Paz Micheo</t>
  </si>
  <si>
    <t>https://www.linkedin.com/in/pazmicheo/</t>
  </si>
  <si>
    <t xml:space="preserve">Jeffrey Katzenberg  </t>
  </si>
  <si>
    <t>https://www.linkedin.com/in/jeffrey-katzenberg-4b3b47123/</t>
  </si>
  <si>
    <t>We’re a technology investment firm based in Silicon Valley and Los Angeles.</t>
  </si>
  <si>
    <t>https://www.wndrco.com/</t>
  </si>
  <si>
    <t>https://www.linkedin.com/in/anthony-saleh-b231a779/</t>
  </si>
  <si>
    <t xml:space="preserve">Warren Bingham  </t>
  </si>
  <si>
    <t>https://www.linkedin.com/in/warren-bingham-1145104/</t>
  </si>
  <si>
    <t>We've always believed that leadership diversity is a major competitive advantage. The fund is 100% committed to investing in companies with gender diverse leadership.</t>
  </si>
  <si>
    <t>https://www.womensvcfund.com/</t>
  </si>
  <si>
    <t xml:space="preserve">Dustin Rosen  </t>
  </si>
  <si>
    <t>https://www.linkedin.com/in/dustinrosen/</t>
  </si>
  <si>
    <t>Our mission is to invest earlier than anyone in Southern California’s best founders.</t>
  </si>
  <si>
    <t>https://wondervc.com/</t>
  </si>
  <si>
    <t xml:space="preserve">Abha Nath  </t>
  </si>
  <si>
    <t>https://www.linkedin.com/in/abha-nath-6a021a66/</t>
  </si>
  <si>
    <t xml:space="preserve">Michael Su  </t>
  </si>
  <si>
    <t>https://www.linkedin.com/in/mikesu/</t>
  </si>
  <si>
    <t>Yellow is an ecosystem designed to serve companies at the intersection of creativity and technology.</t>
  </si>
  <si>
    <t>https://www.yellowla.com/</t>
  </si>
  <si>
    <t xml:space="preserve">Alexandra Levitt  </t>
  </si>
  <si>
    <t>https://www.linkedin.com/in/alexandra-levitt/</t>
  </si>
  <si>
    <t>This is a massive list that took some major scraping and data cleansing to get to.  I would only use this as a backup and not as a big cold email list.  Also while we did run it through Neverbounce, people are changing firms all the time and leaving so there is no reps or warranties on this list</t>
  </si>
  <si>
    <t>First</t>
  </si>
  <si>
    <t>Last</t>
  </si>
  <si>
    <t>Full Name</t>
  </si>
  <si>
    <t>State</t>
  </si>
  <si>
    <t>Brooks</t>
  </si>
  <si>
    <t>gbrooks@406ventures.com</t>
  </si>
  <si>
    <t>https://www.linkedin.com/in/graham-brooks-8b16051a</t>
  </si>
  <si>
    <t>Boston</t>
  </si>
  <si>
    <t>Massachusetts</t>
  </si>
  <si>
    <t>Dracon</t>
  </si>
  <si>
    <t>gdracon@406ventures.com</t>
  </si>
  <si>
    <t>https://www.linkedin.com/in/gdracon</t>
  </si>
  <si>
    <t>Larry</t>
  </si>
  <si>
    <t>Begley</t>
  </si>
  <si>
    <t>lbegley@406ventures.com</t>
  </si>
  <si>
    <t>https://www.linkedin.com/in/lbegley</t>
  </si>
  <si>
    <t>Co-Founder and Managing Director</t>
  </si>
  <si>
    <t>Liam</t>
  </si>
  <si>
    <t>Donohue</t>
  </si>
  <si>
    <t>ldonohue@406ventures.com</t>
  </si>
  <si>
    <t>https://www.linkedin.com/in/ldonohue</t>
  </si>
  <si>
    <t>Cirino</t>
  </si>
  <si>
    <t>mcirino@406ventures.com</t>
  </si>
  <si>
    <t>https://www.linkedin.com/in/maria-cirino-48a6423</t>
  </si>
  <si>
    <t>So-June</t>
  </si>
  <si>
    <t>Min</t>
  </si>
  <si>
    <t>smin@406ventures.com</t>
  </si>
  <si>
    <t>https://www.linkedin.com/in/so-june-min-2b894720</t>
  </si>
  <si>
    <t>CFO</t>
  </si>
  <si>
    <t>Gargasz</t>
  </si>
  <si>
    <t xml:space="preserve">10X </t>
  </si>
  <si>
    <t>jgargasz@10xvp.com</t>
  </si>
  <si>
    <t>https://www.linkedin.com/in/johngargasz</t>
  </si>
  <si>
    <t>Merrimack</t>
  </si>
  <si>
    <t>New Hampshire</t>
  </si>
  <si>
    <t>Alda</t>
  </si>
  <si>
    <t>Leu Dennis</t>
  </si>
  <si>
    <t>alda@137ventures.com</t>
  </si>
  <si>
    <t>https://www.linkedin.com/in/aldadennis</t>
  </si>
  <si>
    <t>California</t>
  </si>
  <si>
    <t>Laszlo</t>
  </si>
  <si>
    <t>andy@137ventures.com</t>
  </si>
  <si>
    <t>https://www.linkedin.com/in/andrew-laszlo-a574a859</t>
  </si>
  <si>
    <t>Hansen</t>
  </si>
  <si>
    <t>andrew@137ventures.com</t>
  </si>
  <si>
    <t>https://www.linkedin.com/in/andrew-hansen-5a77199</t>
  </si>
  <si>
    <t>Ram</t>
  </si>
  <si>
    <t>Thukkaram</t>
  </si>
  <si>
    <t>13i Capital Corporation</t>
  </si>
  <si>
    <t>ramthukkaram@13icapital.com</t>
  </si>
  <si>
    <t>https://www.linkedin.com/in/ramnarayan-thukkaram-21929522</t>
  </si>
  <si>
    <t>Founder, Principal and Managing Director</t>
  </si>
  <si>
    <t>Oakbrook</t>
  </si>
  <si>
    <t>Illinois</t>
  </si>
  <si>
    <t>Augustin</t>
  </si>
  <si>
    <t>Duhamel</t>
  </si>
  <si>
    <t>17 Capital</t>
  </si>
  <si>
    <t>duhamel@17capital.com</t>
  </si>
  <si>
    <t>https://www.linkedin.com/in/augustin-duhamel-38a56511</t>
  </si>
  <si>
    <t>London</t>
  </si>
  <si>
    <t>Eleonore</t>
  </si>
  <si>
    <t>de Bernis</t>
  </si>
  <si>
    <t>debernis@17capital.com</t>
  </si>
  <si>
    <t>https://www.linkedin.com/in/eleonore-de-bernis</t>
  </si>
  <si>
    <t>Analyst</t>
  </si>
  <si>
    <t>Fokke</t>
  </si>
  <si>
    <t>Lucas</t>
  </si>
  <si>
    <t>lucas@17capital.com</t>
  </si>
  <si>
    <t>https://www.linkedin.com/in/fokke-lucas-b58a721</t>
  </si>
  <si>
    <t>Weinstein</t>
  </si>
  <si>
    <t>weinstein@17capital.com</t>
  </si>
  <si>
    <t>https://www.linkedin.com/in/mweinstein</t>
  </si>
  <si>
    <t>Pritchard</t>
  </si>
  <si>
    <t>pritchard@17capital.com</t>
  </si>
  <si>
    <t>https://www.linkedin.com/in/oliver-prichard-3278bb</t>
  </si>
  <si>
    <t>Pierre-Antoine</t>
  </si>
  <si>
    <t>de Selancy</t>
  </si>
  <si>
    <t>selancy@17capital.com</t>
  </si>
  <si>
    <t>https://www.linkedin.com/in/pierre-antoine-de-selancy-329257</t>
  </si>
  <si>
    <t>de Corainville</t>
  </si>
  <si>
    <t>corainville@17capital.com</t>
  </si>
  <si>
    <t>https://www.linkedin.com/in/robert-de-corainville-9268a513</t>
  </si>
  <si>
    <t>Andrea</t>
  </si>
  <si>
    <t>Short</t>
  </si>
  <si>
    <t>1st Source Capital Corporation</t>
  </si>
  <si>
    <t>shorta@1stsource.com</t>
  </si>
  <si>
    <t>https://www.linkedin.com/in/andrea-short-25a3994</t>
  </si>
  <si>
    <t>Senior Vice President and CFO</t>
  </si>
  <si>
    <t>South Bend</t>
  </si>
  <si>
    <t>Indiana</t>
  </si>
  <si>
    <t>Hillel</t>
  </si>
  <si>
    <t>Bachrach</t>
  </si>
  <si>
    <t>20/20 HealthCare Partners</t>
  </si>
  <si>
    <t>hillelb@2020hcp.com</t>
  </si>
  <si>
    <t>https://www.linkedin.com/in/hillel-bachrach-39a8533</t>
  </si>
  <si>
    <t>Auburndale</t>
  </si>
  <si>
    <t>AmÃ©lie</t>
  </si>
  <si>
    <t>Furno</t>
  </si>
  <si>
    <t>21 Centrale Partners</t>
  </si>
  <si>
    <t>a.furno@21centralepartners.com</t>
  </si>
  <si>
    <t>https://www.linkedin.com/in/amelie-furno-276617194</t>
  </si>
  <si>
    <t>Paris</t>
  </si>
  <si>
    <t>Antoine</t>
  </si>
  <si>
    <t>Vigneron</t>
  </si>
  <si>
    <t>a.vigneron@21centralepartners.com</t>
  </si>
  <si>
    <t>https://www.linkedin.com/in/anvigneron</t>
  </si>
  <si>
    <t>CÃ©dric</t>
  </si>
  <si>
    <t>Abitbol</t>
  </si>
  <si>
    <t>c.abitbol@21centralepartners.com</t>
  </si>
  <si>
    <t>https://www.linkedin.com/in/c%C3%A9dric-abitbol-5a889113a</t>
  </si>
  <si>
    <t>Corentin</t>
  </si>
  <si>
    <t>Lacourte</t>
  </si>
  <si>
    <t>c.lacourte@21centralepartners.com</t>
  </si>
  <si>
    <t>https://www.linkedin.com/in/corentin-lacourte-69486227</t>
  </si>
  <si>
    <t>Fabrice</t>
  </si>
  <si>
    <t>Voituron</t>
  </si>
  <si>
    <t>f.voituron@21centralepartners.com</t>
  </si>
  <si>
    <t>https://www.linkedin.com/in/fabrice-voituron-6324561</t>
  </si>
  <si>
    <t>FranÃ§ois</t>
  </si>
  <si>
    <t>TraniÃ©</t>
  </si>
  <si>
    <t>f.tranie@21centralepartners.com</t>
  </si>
  <si>
    <t>https://www.linkedin.com/in/rapha%C3%ABlle-trannoy-742990a6</t>
  </si>
  <si>
    <t>Francois</t>
  </si>
  <si>
    <t>Barbier</t>
  </si>
  <si>
    <t>f.barbier@21centralepartners.com</t>
  </si>
  <si>
    <t>https://www.linkedin.com/in/francois-barbier-7ba5341</t>
  </si>
  <si>
    <t>GÃ©rard</t>
  </si>
  <si>
    <t>Pluvinet</t>
  </si>
  <si>
    <t>g.pluvinet@21centralepartners.com</t>
  </si>
  <si>
    <t>https://www.linkedin.com/in/pluvinet-valerie-71a24269</t>
  </si>
  <si>
    <t>Hadrien</t>
  </si>
  <si>
    <t>Jourdan</t>
  </si>
  <si>
    <t>h.jourdan@21centralepartners.com</t>
  </si>
  <si>
    <t>https://www.linkedin.com/in/hadrien-jourdan-73b3b849</t>
  </si>
  <si>
    <t>StÃ©phane</t>
  </si>
  <si>
    <t>Perriquet</t>
  </si>
  <si>
    <t>s.perriquet@21centralepartners.com</t>
  </si>
  <si>
    <t>https://www.linkedin.com/in/heleneperriquet</t>
  </si>
  <si>
    <t>Mazzucato</t>
  </si>
  <si>
    <t>andrea.mazzucato@21investimenti.it</t>
  </si>
  <si>
    <t>https://www.linkedin.com/in/andrea-mazzucato-05ba9349</t>
  </si>
  <si>
    <t>Treviso</t>
  </si>
  <si>
    <t>Cristina</t>
  </si>
  <si>
    <t>cristina.david@21investimenti.it</t>
  </si>
  <si>
    <t>https://www.linkedin.com/in/cristina-david-9124a147</t>
  </si>
  <si>
    <t>Principal, Finance and Investors Management</t>
  </si>
  <si>
    <t>Dino</t>
  </si>
  <si>
    <t>Furlan</t>
  </si>
  <si>
    <t>dino.furlan@21investimenti.it</t>
  </si>
  <si>
    <t>https://www.linkedin.com/in/dino-furlan-321225155</t>
  </si>
  <si>
    <t>Enrico</t>
  </si>
  <si>
    <t>Alfonsi</t>
  </si>
  <si>
    <t>enrico.alfonsi@21investimenti.it</t>
  </si>
  <si>
    <t>https://www.linkedin.com/in/enrico-alfonsi-39393711</t>
  </si>
  <si>
    <t>Milan</t>
  </si>
  <si>
    <t>Monis</t>
  </si>
  <si>
    <t>marco.monis@21investimenti.it</t>
  </si>
  <si>
    <t>https://www.linkedin.com/in/marco-monis-93794b5</t>
  </si>
  <si>
    <t>Roberto</t>
  </si>
  <si>
    <t>De Carlo</t>
  </si>
  <si>
    <t>roberto.decarlo@21investimenti.it</t>
  </si>
  <si>
    <t>https://www.linkedin.com/in/roberto-de-carlo-a05362127</t>
  </si>
  <si>
    <t>Stefano</t>
  </si>
  <si>
    <t>De Rossi</t>
  </si>
  <si>
    <t>stefano.derossi@21investimenti.it</t>
  </si>
  <si>
    <t>https://www.linkedin.com/in/stefano-de-rossi-2572343</t>
  </si>
  <si>
    <t>Morton</t>
  </si>
  <si>
    <t>Meyerson</t>
  </si>
  <si>
    <t>2M</t>
  </si>
  <si>
    <t>morton.meyerson@2m.com</t>
  </si>
  <si>
    <t>https://www.linkedin.com/in/morton-meyerson-066240181</t>
  </si>
  <si>
    <t>Chairman and CEO</t>
  </si>
  <si>
    <t>Dallas</t>
  </si>
  <si>
    <t>Texas</t>
  </si>
  <si>
    <t>Dana</t>
  </si>
  <si>
    <t>Holmes</t>
  </si>
  <si>
    <t>2nd Generation Capital</t>
  </si>
  <si>
    <t>dholmes@2ndgeneration.com</t>
  </si>
  <si>
    <t>https://www.linkedin.com/in/dana-holmes</t>
  </si>
  <si>
    <t>Nashville</t>
  </si>
  <si>
    <t>Tennessee</t>
  </si>
  <si>
    <t>Collins</t>
  </si>
  <si>
    <t>mcollins@2ndgeneration.com</t>
  </si>
  <si>
    <t>https://www.linkedin.com/in/mike-collins-81ba2910</t>
  </si>
  <si>
    <t>Managing Director and CEO</t>
  </si>
  <si>
    <t>Butera</t>
  </si>
  <si>
    <t>mike@artiphon.com</t>
  </si>
  <si>
    <t>https://www.linkedin.com/in/mike-butera-9a23436</t>
  </si>
  <si>
    <t>Entrepreneur in Residence</t>
  </si>
  <si>
    <t>Andy</t>
  </si>
  <si>
    <t>Whitman</t>
  </si>
  <si>
    <t>2x</t>
  </si>
  <si>
    <t>awhitman@2xPartners.com</t>
  </si>
  <si>
    <t>https://www.linkedin.com/in/andy-whitman-710a88b2</t>
  </si>
  <si>
    <t>Chicago</t>
  </si>
  <si>
    <t>Starke</t>
  </si>
  <si>
    <t>kastarke@2xPartners.com</t>
  </si>
  <si>
    <t>https://www.linkedin.com/in/kimstarke</t>
  </si>
  <si>
    <t>Levinthal</t>
  </si>
  <si>
    <t>mlevinthal@2xPartners.com</t>
  </si>
  <si>
    <t>https://www.linkedin.com/in/mike-levinthal-62617743</t>
  </si>
  <si>
    <t>Senior Advisor</t>
  </si>
  <si>
    <t>Sharon</t>
  </si>
  <si>
    <t>Kieffer</t>
  </si>
  <si>
    <t>skieffer@2xPartners.com</t>
  </si>
  <si>
    <t>https://www.linkedin.com/in/sharon-kieffer-3408ba4</t>
  </si>
  <si>
    <t>Dale</t>
  </si>
  <si>
    <t>Buckwalter</t>
  </si>
  <si>
    <t>3 Rivers Capital</t>
  </si>
  <si>
    <t>buckwalter@3riverscap.com</t>
  </si>
  <si>
    <t>https://www.linkedin.com/in/dalebuckwalter3rc</t>
  </si>
  <si>
    <t>Pittsburgh</t>
  </si>
  <si>
    <t>Pennsylvania</t>
  </si>
  <si>
    <t>Bryers</t>
  </si>
  <si>
    <t>350 Investment Partners</t>
  </si>
  <si>
    <t>jonathan.bryers@350ip.co.uk</t>
  </si>
  <si>
    <t>https://www.linkedin.com/in/jonathan-bryers-3aa31615</t>
  </si>
  <si>
    <t>Cesare</t>
  </si>
  <si>
    <t>Maifredi</t>
  </si>
  <si>
    <t>cesare.maifredi@360capitalpartners.com</t>
  </si>
  <si>
    <t>https://www.linkedin.com/in/cesare-maifredi-15050b</t>
  </si>
  <si>
    <t>Emanuele</t>
  </si>
  <si>
    <t>Levi</t>
  </si>
  <si>
    <t>emanuele.levi@360capitalpartners.com</t>
  </si>
  <si>
    <t>https://www.linkedin.com/in/emanuele-levi-9666933</t>
  </si>
  <si>
    <t>Fausto</t>
  </si>
  <si>
    <t>Boni</t>
  </si>
  <si>
    <t>fausto.boni@360capitalpartners.com</t>
  </si>
  <si>
    <t>https://www.linkedin.com/in/fausto-boni-839137</t>
  </si>
  <si>
    <t>Tison</t>
  </si>
  <si>
    <t>tison@360capitalpartners.com</t>
  </si>
  <si>
    <t>https://www.linkedin.com/in/ftison</t>
  </si>
  <si>
    <t>Luxembourg</t>
  </si>
  <si>
    <t>Behring</t>
  </si>
  <si>
    <t>3G Capital</t>
  </si>
  <si>
    <t>abehring@3g-capital.com</t>
  </si>
  <si>
    <t>https://www.linkedin.com/in/alex-behring-72678424</t>
  </si>
  <si>
    <t>New York</t>
  </si>
  <si>
    <t>Bernardo</t>
  </si>
  <si>
    <t>Piquet</t>
  </si>
  <si>
    <t>bpiquet@3g-capital.com</t>
  </si>
  <si>
    <t>https://www.linkedin.com/in/bernardo-piquet-a5832321</t>
  </si>
  <si>
    <t>Rio de Janeiro</t>
  </si>
  <si>
    <t>Thomson</t>
  </si>
  <si>
    <t>3i Asia</t>
  </si>
  <si>
    <t>john.thomson@3i.com</t>
  </si>
  <si>
    <t>https://www.linkedin.com/in/john-thomson-829aa36</t>
  </si>
  <si>
    <t>Lisa</t>
  </si>
  <si>
    <t>Johnson</t>
  </si>
  <si>
    <t>lisa.johnson@3i.com</t>
  </si>
  <si>
    <t>https://www.linkedin.com/in/lisa-johnson-3547204</t>
  </si>
  <si>
    <t>Olinick</t>
  </si>
  <si>
    <t>3i Corporation</t>
  </si>
  <si>
    <t>andrew.olinick@3i.com</t>
  </si>
  <si>
    <t>https://www.linkedin.com/in/andrew-olinick-316644</t>
  </si>
  <si>
    <t>Rahul</t>
  </si>
  <si>
    <t>Lulla</t>
  </si>
  <si>
    <t>rahul.lulla@3i.com</t>
  </si>
  <si>
    <t>https://www.linkedin.com/in/rahul-lulla-75b88b5</t>
  </si>
  <si>
    <t>Relyea</t>
  </si>
  <si>
    <t>richard.relyea@3i.com</t>
  </si>
  <si>
    <t>https://www.linkedin.com/in/richard-relyea-14b80252</t>
  </si>
  <si>
    <t>Andre</t>
  </si>
  <si>
    <t>Perwas</t>
  </si>
  <si>
    <t xml:space="preserve">3i Deutschland </t>
  </si>
  <si>
    <t>andre.perwas@3i.com</t>
  </si>
  <si>
    <t>https://www.linkedin.com/in/andre-perwas-0836351</t>
  </si>
  <si>
    <t>Frankfurt am Main</t>
  </si>
  <si>
    <t>Andreas</t>
  </si>
  <si>
    <t>Gold</t>
  </si>
  <si>
    <t>andreas.gold@3i.com</t>
  </si>
  <si>
    <t>https://www.linkedin.com/in/andreas-gold-6a3344101</t>
  </si>
  <si>
    <t>Associate Director</t>
  </si>
  <si>
    <t>Giovanna</t>
  </si>
  <si>
    <t>Maag</t>
  </si>
  <si>
    <t>giovanna.maag@3i.com</t>
  </si>
  <si>
    <t>https://www.linkedin.com/in/giovanna-maag-7503a2b3</t>
  </si>
  <si>
    <t>Nicolas</t>
  </si>
  <si>
    <t>Urban</t>
  </si>
  <si>
    <t>nicolas.urban@3i.com</t>
  </si>
  <si>
    <t>https://www.linkedin.com/in/nicolasurban</t>
  </si>
  <si>
    <t>Wirtz</t>
  </si>
  <si>
    <t>peter.wirtz@3i.com</t>
  </si>
  <si>
    <t>https://www.linkedin.com/in/peter-wirtz-9700b257</t>
  </si>
  <si>
    <t>Partner, Managing Director</t>
  </si>
  <si>
    <t>Severin</t>
  </si>
  <si>
    <t>Matten</t>
  </si>
  <si>
    <t>severin.matten@3i.com</t>
  </si>
  <si>
    <t>https://www.linkedin.com/in/severinmatten</t>
  </si>
  <si>
    <t>Ulf</t>
  </si>
  <si>
    <t>von Haacke</t>
  </si>
  <si>
    <t>ulf.vonhaacke@3i.com</t>
  </si>
  <si>
    <t>https://www.linkedin.com/in/ulf-von-haacke-1368b774</t>
  </si>
  <si>
    <t>Bastiaan</t>
  </si>
  <si>
    <t>Peer</t>
  </si>
  <si>
    <t>3i Europe Benelux</t>
  </si>
  <si>
    <t>bastiaan.peer@3i.com</t>
  </si>
  <si>
    <t>https://www.linkedin.com/in/bastiaan-peer-01354613</t>
  </si>
  <si>
    <t>Amsterdam</t>
  </si>
  <si>
    <t>Boris</t>
  </si>
  <si>
    <t>Kawohl</t>
  </si>
  <si>
    <t>boris.kawohl@3i.com</t>
  </si>
  <si>
    <t>https://www.linkedin.com/in/boris-kawohl-0295b41</t>
  </si>
  <si>
    <t>Bakker</t>
  </si>
  <si>
    <t>mark.bakker@3i.com</t>
  </si>
  <si>
    <t>https://www.linkedin.com/in/markbakker221067</t>
  </si>
  <si>
    <t>Menno</t>
  </si>
  <si>
    <t>Antal</t>
  </si>
  <si>
    <t>menno.antal@3i.com</t>
  </si>
  <si>
    <t>https://www.linkedin.com/in/menno-letschert-39a5ba38</t>
  </si>
  <si>
    <t>Olivier</t>
  </si>
  <si>
    <t>van Riet Paap</t>
  </si>
  <si>
    <t>olivier.vanrietpaap@3i.com</t>
  </si>
  <si>
    <t>https://www.linkedin.com/in/olivier-van-riet-paap-1095a0</t>
  </si>
  <si>
    <t>Pieter</t>
  </si>
  <si>
    <t>de Jong</t>
  </si>
  <si>
    <t>pieter.dejong@3i.com</t>
  </si>
  <si>
    <t>https://www.linkedin.com/in/pieter-de-jong-ph-d-670230b</t>
  </si>
  <si>
    <t>Van Goethem</t>
  </si>
  <si>
    <t>robert.vangoethem@3i.com</t>
  </si>
  <si>
    <t>https://www.linkedin.com/in/robert-van-goethem-9b17154</t>
  </si>
  <si>
    <t>Partner, Head of Consumer Sector</t>
  </si>
  <si>
    <t>Alexandre</t>
  </si>
  <si>
    <t>Chaton</t>
  </si>
  <si>
    <t>3i Gestion</t>
  </si>
  <si>
    <t>alexandre.chaton@3i.com</t>
  </si>
  <si>
    <t>https://www.linkedin.com/in/alexandre-chaton-460259b</t>
  </si>
  <si>
    <t>Anne</t>
  </si>
  <si>
    <t>Leforestier</t>
  </si>
  <si>
    <t>anne.leforestier@3i.com</t>
  </si>
  <si>
    <t>https://www.linkedin.com/in/anneleforestier</t>
  </si>
  <si>
    <t>Matton</t>
  </si>
  <si>
    <t>antoine.matton@3i.com</t>
  </si>
  <si>
    <t>https://www.linkedin.com/in/antoine-matton-36784110</t>
  </si>
  <si>
    <t>Guillaume</t>
  </si>
  <si>
    <t>Basquin</t>
  </si>
  <si>
    <t>guillaume.basquin@3i.com</t>
  </si>
  <si>
    <t>https://www.linkedin.com/in/guillaume-basquin-a5601a10</t>
  </si>
  <si>
    <t>Nakache</t>
  </si>
  <si>
    <t>jeremy.nakache@3i.com</t>
  </si>
  <si>
    <t>https://www.linkedin.com/in/jeremy-nakache-5a42a210</t>
  </si>
  <si>
    <t>Marc</t>
  </si>
  <si>
    <t>Benatar</t>
  </si>
  <si>
    <t>marc.benatar@3i.com</t>
  </si>
  <si>
    <t>https://www.linkedin.com/in/marcbenatar</t>
  </si>
  <si>
    <t>Lieven</t>
  </si>
  <si>
    <t>olivier.lieven@3i.com</t>
  </si>
  <si>
    <t>https://www.linkedin.com/in/olivier-lieven-716a0a124</t>
  </si>
  <si>
    <t>Remi</t>
  </si>
  <si>
    <t>Carnimolla</t>
  </si>
  <si>
    <t>remi.carnimolla@3i.com</t>
  </si>
  <si>
    <t>https://www.linkedin.com/in/remi-carnimolla-4227873</t>
  </si>
  <si>
    <t>Grandguillaume</t>
  </si>
  <si>
    <t>stephane.grandguillaume@3i.com</t>
  </si>
  <si>
    <t>https://www.linkedin.com/in/stephane-grandguillaume-5801132</t>
  </si>
  <si>
    <t>Duhr</t>
  </si>
  <si>
    <t>stephane.duhr@3i.com</t>
  </si>
  <si>
    <t>https://www.linkedin.com/in/stefan-duhr-60b98616</t>
  </si>
  <si>
    <t>Xavier</t>
  </si>
  <si>
    <t>de Prevoisin</t>
  </si>
  <si>
    <t>xavier.deprevoisin@3i.com</t>
  </si>
  <si>
    <t>https://www.linkedin.com/in/xavier-de-pr%C3%A9voisin-0095a1</t>
  </si>
  <si>
    <t>Alan</t>
  </si>
  <si>
    <t>Giddins</t>
  </si>
  <si>
    <t>3i Group</t>
  </si>
  <si>
    <t>alan.giddins@3i.com</t>
  </si>
  <si>
    <t>https://www.linkedin.com/in/alan-giddins-a9b05a200</t>
  </si>
  <si>
    <t>Managing Partner, UK Private Equity</t>
  </si>
  <si>
    <t>Bellis</t>
  </si>
  <si>
    <t>andrew.bellis@3i.com</t>
  </si>
  <si>
    <t>https://www.linkedin.com/in/andrew-bellis-36031183</t>
  </si>
  <si>
    <t>Cox</t>
  </si>
  <si>
    <t>andrew.cox@3i.com</t>
  </si>
  <si>
    <t>https://www.linkedin.com/in/andrew-cox-7b8b577</t>
  </si>
  <si>
    <t>andy.matthews@3i.com</t>
  </si>
  <si>
    <t>https://www.linkedin.com/in/andy-matthews-7646b410</t>
  </si>
  <si>
    <t>Anna</t>
  </si>
  <si>
    <t>Dellis</t>
  </si>
  <si>
    <t>anna.dellis@3i.com</t>
  </si>
  <si>
    <t>https://www.linkedin.com/in/anne-dellis-6a031734</t>
  </si>
  <si>
    <t>Fewtrell</t>
  </si>
  <si>
    <t>david.fewtrell@3i.com</t>
  </si>
  <si>
    <t>https://www.linkedin.com/in/davidfewtrell</t>
  </si>
  <si>
    <t>Ian</t>
  </si>
  <si>
    <t>Lobley</t>
  </si>
  <si>
    <t>ian.lobley@3i.com</t>
  </si>
  <si>
    <t>https://www.linkedin.com/in/ian-lobley-83149b42</t>
  </si>
  <si>
    <t>Javier</t>
  </si>
  <si>
    <t>Falero</t>
  </si>
  <si>
    <t>javier.falero@3i.com</t>
  </si>
  <si>
    <t>https://www.linkedin.com/in/javier-falero-64a1761b0</t>
  </si>
  <si>
    <t>Ghose</t>
  </si>
  <si>
    <t>jeremy.ghose@3i.com</t>
  </si>
  <si>
    <t>https://www.linkedin.com/in/jeremy-ghose-983b8012</t>
  </si>
  <si>
    <t>Managing Partner and CEO (3i DMI)</t>
  </si>
  <si>
    <t>Cavill</t>
  </si>
  <si>
    <t>john.cavill@3i.com</t>
  </si>
  <si>
    <t>https://www.linkedin.com/in/john-l-cavill-861387aa</t>
  </si>
  <si>
    <t>Crane</t>
  </si>
  <si>
    <t>jonathan.crane@3i.com</t>
  </si>
  <si>
    <t>https://www.linkedin.com/in/jonathan-crane-3864688</t>
  </si>
  <si>
    <t>Joy</t>
  </si>
  <si>
    <t>McCormack</t>
  </si>
  <si>
    <t>joy.mccormack@3i.com</t>
  </si>
  <si>
    <t>https://www.linkedin.com/in/joy-mccormack-pmp-03801914</t>
  </si>
  <si>
    <t>Maltz</t>
  </si>
  <si>
    <t>justin.maltz@3i.com</t>
  </si>
  <si>
    <t>https://www.linkedin.com/in/justin-maltz-2078264</t>
  </si>
  <si>
    <t>Masaaki</t>
  </si>
  <si>
    <t>Fudeuchi</t>
  </si>
  <si>
    <t>masaaki.fudeuchi@3i.com</t>
  </si>
  <si>
    <t>https://www.linkedin.com/in/masaaki-fudeuchi-3206096</t>
  </si>
  <si>
    <t>Senior Director</t>
  </si>
  <si>
    <t>Melissa</t>
  </si>
  <si>
    <t>Tessier</t>
  </si>
  <si>
    <t>melissa.tessier@3i.com</t>
  </si>
  <si>
    <t>https://www.linkedin.com/in/melissa-tessier-9433337</t>
  </si>
  <si>
    <t>Curtis</t>
  </si>
  <si>
    <t>michael.curtis@3i.com</t>
  </si>
  <si>
    <t>https://www.linkedin.com/in/michael-curtis-0aa0634</t>
  </si>
  <si>
    <t>Armanini</t>
  </si>
  <si>
    <t>michele.armanini@3i.com</t>
  </si>
  <si>
    <t>https://www.linkedin.com/in/michele-armanini-53375518</t>
  </si>
  <si>
    <t>King</t>
  </si>
  <si>
    <t>neil.king@3i.com</t>
  </si>
  <si>
    <t>https://www.linkedin.com/in/neil-king-1613b47</t>
  </si>
  <si>
    <t>Rickard</t>
  </si>
  <si>
    <t>neil.rickard@3i.com</t>
  </si>
  <si>
    <t>https://www.linkedin.com/in/neil-rickard-35377613</t>
  </si>
  <si>
    <t>Nigel</t>
  </si>
  <si>
    <t>Middleton</t>
  </si>
  <si>
    <t>nigel.middleton@3i.com</t>
  </si>
  <si>
    <t>https://www.linkedin.com/in/nigel-middleton-457263b0</t>
  </si>
  <si>
    <t>Pete</t>
  </si>
  <si>
    <t>Wilson</t>
  </si>
  <si>
    <t>pete.wilson@3i.com</t>
  </si>
  <si>
    <t>https://www.linkedin.com/in/pete-wilson</t>
  </si>
  <si>
    <t>Priya</t>
  </si>
  <si>
    <t>Veerapen</t>
  </si>
  <si>
    <t>priya.veerapen@3i.com</t>
  </si>
  <si>
    <t>https://www.linkedin.com/in/priya-veerapen-b599aa25</t>
  </si>
  <si>
    <t>Sanjay</t>
  </si>
  <si>
    <t>Kohli</t>
  </si>
  <si>
    <t>sanjay.kohli@3i.com</t>
  </si>
  <si>
    <t>https://www.linkedin.com/in/sanjay-kohli</t>
  </si>
  <si>
    <t>Moseley</t>
  </si>
  <si>
    <t>scott.moseley@3i.com</t>
  </si>
  <si>
    <t>https://www.linkedin.com/in/scott-moseley</t>
  </si>
  <si>
    <t>Simon</t>
  </si>
  <si>
    <t>Borrows</t>
  </si>
  <si>
    <t>simon.borrows@3i.com</t>
  </si>
  <si>
    <t>https://www.linkedin.com/in/simon-borrows-bb92227</t>
  </si>
  <si>
    <t>Chief Executive</t>
  </si>
  <si>
    <t>Haga</t>
  </si>
  <si>
    <t>thomas.haga@3i.com</t>
  </si>
  <si>
    <t>https://www.linkedin.com/in/thomas-haga-026948193</t>
  </si>
  <si>
    <t>Tim</t>
  </si>
  <si>
    <t>tim.short@3i.com</t>
  </si>
  <si>
    <t>https://www.linkedin.com/in/tim-short-79691aa</t>
  </si>
  <si>
    <t>Salmon</t>
  </si>
  <si>
    <t>tom.salmon@3i.com</t>
  </si>
  <si>
    <t>https://www.linkedin.com/in/tom-salmon-06798511</t>
  </si>
  <si>
    <t>Anjali</t>
  </si>
  <si>
    <t>Gupta</t>
  </si>
  <si>
    <t>3i India</t>
  </si>
  <si>
    <t>anjali.gupta@3i.com</t>
  </si>
  <si>
    <t>https://www.linkedin.com/in/gupta-anjali</t>
  </si>
  <si>
    <t>Mumbai</t>
  </si>
  <si>
    <t>Ashutosh</t>
  </si>
  <si>
    <t>Agrawal</t>
  </si>
  <si>
    <t>ashutosh.agrawal@3i.com</t>
  </si>
  <si>
    <t>https://www.linkedin.com/in/ashuagrawal1</t>
  </si>
  <si>
    <t>Gaurav</t>
  </si>
  <si>
    <t>Bhurat</t>
  </si>
  <si>
    <t>gaurav.bhurat@3i.com</t>
  </si>
  <si>
    <t>https://www.linkedin.com/in/bhuratgaurav</t>
  </si>
  <si>
    <t>Manu</t>
  </si>
  <si>
    <t>Chandra</t>
  </si>
  <si>
    <t>manu.chandra@3i.com</t>
  </si>
  <si>
    <t>https://www.linkedin.com/in/manuchandra</t>
  </si>
  <si>
    <t>Shrikant</t>
  </si>
  <si>
    <t>Bahadkar</t>
  </si>
  <si>
    <t>shrikant.bahadkar@3i.com</t>
  </si>
  <si>
    <t>https://www.linkedin.com/in/shrikant-bahadkar-0414621</t>
  </si>
  <si>
    <t>Tarun</t>
  </si>
  <si>
    <t>Joshi</t>
  </si>
  <si>
    <t>tarun.joshi@3i.com</t>
  </si>
  <si>
    <t>https://www.linkedin.com/in/tarun-joshi</t>
  </si>
  <si>
    <t>Loomes</t>
  </si>
  <si>
    <t>3i Infrastructure</t>
  </si>
  <si>
    <t>ben.loomes@3i.com</t>
  </si>
  <si>
    <t>https://www.linkedin.com/in/benloomes</t>
  </si>
  <si>
    <t>Managing Partner and Co-Head, Infrastructure</t>
  </si>
  <si>
    <t>Phil</t>
  </si>
  <si>
    <t>White</t>
  </si>
  <si>
    <t>phil.white@3i.com</t>
  </si>
  <si>
    <t>https://www.linkedin.com/in/phil-white-03190514</t>
  </si>
  <si>
    <t>Axel</t>
  </si>
  <si>
    <t>Lagercrantz</t>
  </si>
  <si>
    <t>3i Nordic</t>
  </si>
  <si>
    <t>axel.lagercrantz@3i.com</t>
  </si>
  <si>
    <t>https://www.linkedin.com/in/axel-lagercrantz-1a183218</t>
  </si>
  <si>
    <t>Stockholm</t>
  </si>
  <si>
    <t>Christoffer</t>
  </si>
  <si>
    <t>Brandorf</t>
  </si>
  <si>
    <t>christoffer.brandorf@3i.com</t>
  </si>
  <si>
    <t>https://www.linkedin.com/in/christoffer-brandorf-0b763b21</t>
  </si>
  <si>
    <t>Fredrik</t>
  </si>
  <si>
    <t>Karlsson</t>
  </si>
  <si>
    <t>fredrik.karlsson@3i.com</t>
  </si>
  <si>
    <t>https://www.linkedin.com/in/fredrik-karlsson-8b723611</t>
  </si>
  <si>
    <t>Kasper</t>
  </si>
  <si>
    <t>kasper.hansen@3i.com</t>
  </si>
  <si>
    <t>https://www.linkedin.com/in/kasper-hansen-409249</t>
  </si>
  <si>
    <t>Gjolme</t>
  </si>
  <si>
    <t>martin.gjolme@3i.com</t>
  </si>
  <si>
    <t>https://www.linkedin.com/in/stephen-gjolme-914a869</t>
  </si>
  <si>
    <t>Mattias</t>
  </si>
  <si>
    <t>Eklund</t>
  </si>
  <si>
    <t>mattias.eklund@3i.com</t>
  </si>
  <si>
    <t>https://www.linkedin.com/in/mattias-eklund-b72029a8</t>
  </si>
  <si>
    <t>Torbjorn</t>
  </si>
  <si>
    <t>Folkesson</t>
  </si>
  <si>
    <t>torbjorn.folkesson@3i.com</t>
  </si>
  <si>
    <t>https://www.linkedin.com/in/torbjorn-folkesson-1b7a9430</t>
  </si>
  <si>
    <t>Onieva</t>
  </si>
  <si>
    <t>3i Spain</t>
  </si>
  <si>
    <t>javier.onieva@3i.com</t>
  </si>
  <si>
    <t>https://www.linkedin.com/in/javier-onieva-6b95b813</t>
  </si>
  <si>
    <t>Madrid</t>
  </si>
  <si>
    <t>javier.martin@3i.com</t>
  </si>
  <si>
    <t>https://www.linkedin.com/in/javier-martin-</t>
  </si>
  <si>
    <t>Pablo</t>
  </si>
  <si>
    <t>Echart</t>
  </si>
  <si>
    <t>pablo.echart@3i.com</t>
  </si>
  <si>
    <t>https://www.linkedin.com/in/pablo-echart-13110</t>
  </si>
  <si>
    <t>Leonid</t>
  </si>
  <si>
    <t>Perelman</t>
  </si>
  <si>
    <t>3P Equity Partners</t>
  </si>
  <si>
    <t>leonidp@3pequity.com</t>
  </si>
  <si>
    <t>https://www.linkedin.com/in/leonid-perelman-b6515a27</t>
  </si>
  <si>
    <t>Campbell</t>
  </si>
  <si>
    <t>Fishman</t>
  </si>
  <si>
    <t>michaelf@3pequity.com</t>
  </si>
  <si>
    <t>https://www.linkedin.com/in/fishman-michael</t>
  </si>
  <si>
    <t>Christine</t>
  </si>
  <si>
    <t>Tsai</t>
  </si>
  <si>
    <t>christine@500.co</t>
  </si>
  <si>
    <t>Mountain View</t>
  </si>
  <si>
    <t>Schwab</t>
  </si>
  <si>
    <t>5AM Ventures</t>
  </si>
  <si>
    <t>andy@5amventures.com</t>
  </si>
  <si>
    <t>https://www.linkedin.com/in/andrewschwab</t>
  </si>
  <si>
    <t>Menlo Park</t>
  </si>
  <si>
    <t>Hannah</t>
  </si>
  <si>
    <t>Chang</t>
  </si>
  <si>
    <t>hannah@5amventures.com</t>
  </si>
  <si>
    <t>https://www.linkedin.com/in/-hannah-chang</t>
  </si>
  <si>
    <t>Young</t>
  </si>
  <si>
    <t>jim@5amventures.com</t>
  </si>
  <si>
    <t>https://www.linkedin.com/in/james-young-8185ab58</t>
  </si>
  <si>
    <t>Venture Partner</t>
  </si>
  <si>
    <t>Diekman</t>
  </si>
  <si>
    <t>john@5amventures.com</t>
  </si>
  <si>
    <t>https://www.linkedin.com/in/john-diekman-38096036</t>
  </si>
  <si>
    <t>Kush</t>
  </si>
  <si>
    <t>Parmar</t>
  </si>
  <si>
    <t>kparmar@5amventures.com</t>
  </si>
  <si>
    <t>https://www.linkedin.com/in/kush-parmar-m-d-ph-d-5165582</t>
  </si>
  <si>
    <t>Waltham</t>
  </si>
  <si>
    <t>Colella</t>
  </si>
  <si>
    <t>mark@5amventures.com</t>
  </si>
  <si>
    <t>https://www.linkedin.com/in/mark-colella-29a67a32</t>
  </si>
  <si>
    <t>Mason</t>
  </si>
  <si>
    <t>Freeman</t>
  </si>
  <si>
    <t>mason@5amventures.com</t>
  </si>
  <si>
    <t>https://www.linkedin.com/in/mason-freeman-6a577148</t>
  </si>
  <si>
    <t>Stone</t>
  </si>
  <si>
    <t>pstone@5amventures.com</t>
  </si>
  <si>
    <t>https://www.linkedin.com/in/paulestone</t>
  </si>
  <si>
    <t>General Counsel and COO</t>
  </si>
  <si>
    <t>pkim@5amventures.com</t>
  </si>
  <si>
    <t>https://www.linkedin.com/in/peter-kim-b1264b43</t>
  </si>
  <si>
    <t>Ulevitch</t>
  </si>
  <si>
    <t>richard@5amventures.com</t>
  </si>
  <si>
    <t>https://www.linkedin.com/in/richard-ulevitch-70632465</t>
  </si>
  <si>
    <t>Rocklage</t>
  </si>
  <si>
    <t>scott@5amventures.com</t>
  </si>
  <si>
    <t>https://www.linkedin.com/in/scott-rocklage-66aa7a12a</t>
  </si>
  <si>
    <t>Salvator</t>
  </si>
  <si>
    <t>Levis</t>
  </si>
  <si>
    <t>7L</t>
  </si>
  <si>
    <t>slevis@7lcp.com</t>
  </si>
  <si>
    <t>https://www.linkedin.com/in/salvator-levis-a21542</t>
  </si>
  <si>
    <t>Athens</t>
  </si>
  <si>
    <t>Glen</t>
  </si>
  <si>
    <t>Tullman</t>
  </si>
  <si>
    <t>7wire Ventures</t>
  </si>
  <si>
    <t>glen@7wireventures.com</t>
  </si>
  <si>
    <t>https://www.linkedin.com/in/glen-tullman-76108566</t>
  </si>
  <si>
    <t>Shapiro</t>
  </si>
  <si>
    <t>lee@7wireventures.com</t>
  </si>
  <si>
    <t>https://www.linkedin.com/in/leeshapiro</t>
  </si>
  <si>
    <t>Doug</t>
  </si>
  <si>
    <t>Agble</t>
  </si>
  <si>
    <t>8 Miles</t>
  </si>
  <si>
    <t>doug.agble@8miles.com</t>
  </si>
  <si>
    <t>https://www.linkedin.com/in/dugald-agble-0598b011</t>
  </si>
  <si>
    <t>Hemen</t>
  </si>
  <si>
    <t>Shah</t>
  </si>
  <si>
    <t>hemen.shah@8miles.com</t>
  </si>
  <si>
    <t>https://www.linkedin.com/in/hemenshah</t>
  </si>
  <si>
    <t>Nathan</t>
  </si>
  <si>
    <t>Mintah</t>
  </si>
  <si>
    <t>nathan.mintah@8miles.com</t>
  </si>
  <si>
    <t>https://www.linkedin.com/in/nathan-mintah-18606313</t>
  </si>
  <si>
    <t>Arnon</t>
  </si>
  <si>
    <t>Dinur</t>
  </si>
  <si>
    <t>83North</t>
  </si>
  <si>
    <t>arnon@83north.com</t>
  </si>
  <si>
    <t>https://www.linkedin.com/in/arnondinur</t>
  </si>
  <si>
    <t>Herzliya</t>
  </si>
  <si>
    <t>Erez</t>
  </si>
  <si>
    <t>Ofer</t>
  </si>
  <si>
    <t>erez@83north.com</t>
  </si>
  <si>
    <t>https://www.linkedin.com/in/erezofer</t>
  </si>
  <si>
    <t>Villet</t>
  </si>
  <si>
    <t>A Plus Finance</t>
  </si>
  <si>
    <t>alexandre.villet@aplusfinance.com</t>
  </si>
  <si>
    <t>https://www.linkedin.com/in/alexandre-villet-8791702</t>
  </si>
  <si>
    <t>Christophe</t>
  </si>
  <si>
    <t>Peyre</t>
  </si>
  <si>
    <t>christophe.peyre@aplusfinance.com</t>
  </si>
  <si>
    <t>https://www.linkedin.com/in/christophe-peyre-19521bb7</t>
  </si>
  <si>
    <t>Imbault</t>
  </si>
  <si>
    <t>fabrice.imbault@aplusfinance.com</t>
  </si>
  <si>
    <t>https://www.linkedin.com/in/fabrice-imbault-15529914</t>
  </si>
  <si>
    <t>Ferdinand</t>
  </si>
  <si>
    <t>Dupeyron</t>
  </si>
  <si>
    <t>ferdinand.dupeyron@aplusfinance.com</t>
  </si>
  <si>
    <t>https://www.linkedin.com/in/fernando-dupeyron-431485b</t>
  </si>
  <si>
    <t>Niels</t>
  </si>
  <si>
    <t>Court Payen</t>
  </si>
  <si>
    <t>court-payen@aplusfinance.com</t>
  </si>
  <si>
    <t>https://www.linkedin.com/in/niels-court-payen-b37106</t>
  </si>
  <si>
    <t>Tuan</t>
  </si>
  <si>
    <t>tuan.tran@aplusfinance.com</t>
  </si>
  <si>
    <t>https://www.linkedin.com/in/tuan-tran-93891712</t>
  </si>
  <si>
    <t>Staal</t>
  </si>
  <si>
    <t>AAC Capital Benelux</t>
  </si>
  <si>
    <t>marc.staal@aaccapital.com</t>
  </si>
  <si>
    <t>https://www.linkedin.com/in/marc-staal-ba6aa864</t>
  </si>
  <si>
    <t>Managing Partner, Chairman</t>
  </si>
  <si>
    <t>Maurice</t>
  </si>
  <si>
    <t>Bronckers</t>
  </si>
  <si>
    <t>maurice.bronckers@aaccapital.com</t>
  </si>
  <si>
    <t>https://www.linkedin.com/in/maurice-bronckers-3052499</t>
  </si>
  <si>
    <t>Thorp</t>
  </si>
  <si>
    <t>AAVIN Equity Partners</t>
  </si>
  <si>
    <t>jthorp@aavin.com</t>
  </si>
  <si>
    <t>https://www.linkedin.com/in/thorp</t>
  </si>
  <si>
    <t>Cedar Rapids</t>
  </si>
  <si>
    <t>Iowa</t>
  </si>
  <si>
    <t>Ajay</t>
  </si>
  <si>
    <t>Maniar</t>
  </si>
  <si>
    <t>Aavishkaar</t>
  </si>
  <si>
    <t>ajay_maniar@aavishkaar.org</t>
  </si>
  <si>
    <t>https://www.linkedin.com/in/ajay-maniar-6b229622</t>
  </si>
  <si>
    <t>Neha</t>
  </si>
  <si>
    <t>Agarwal</t>
  </si>
  <si>
    <t>neha@aavishkaar.org</t>
  </si>
  <si>
    <t>https://www.linkedin.com/in/nehagarawalmath</t>
  </si>
  <si>
    <t>Pradeep</t>
  </si>
  <si>
    <t>p_pradeep@aavishkaar.org</t>
  </si>
  <si>
    <t>https://www.linkedin.com/in/pradeep-728013218</t>
  </si>
  <si>
    <t>Executive Director and CIO</t>
  </si>
  <si>
    <t>Sushma</t>
  </si>
  <si>
    <t>Kaushik</t>
  </si>
  <si>
    <t>sushma@aavishkaar.org</t>
  </si>
  <si>
    <t>https://www.linkedin.com/in/sushmakaushik</t>
  </si>
  <si>
    <t>Vineet</t>
  </si>
  <si>
    <t>Rai</t>
  </si>
  <si>
    <t>vineet_rai@aavishkaar.org</t>
  </si>
  <si>
    <t>https://www.linkedin.com/in/vineet-rai-536160</t>
  </si>
  <si>
    <t>CEO and Managing Director</t>
  </si>
  <si>
    <t>Johan</t>
  </si>
  <si>
    <t>Heijbel</t>
  </si>
  <si>
    <t>AB Novestra</t>
  </si>
  <si>
    <t>heijbel@novestra.com</t>
  </si>
  <si>
    <t>https://www.linkedin.com/in/johan-heijbel-72829313</t>
  </si>
  <si>
    <t>Schouman</t>
  </si>
  <si>
    <t>ABÃNEX Capital</t>
  </si>
  <si>
    <t>antoine.schouman@abenexcapital.com</t>
  </si>
  <si>
    <t>https://www.linkedin.com/in/antoine-schouman-450447</t>
  </si>
  <si>
    <t>HouÃ«l</t>
  </si>
  <si>
    <t>antoine.houel@abenexcapital.com</t>
  </si>
  <si>
    <t>https://www.linkedin.com/in/carl-antoine-houle-392552a8</t>
  </si>
  <si>
    <t>Florent</t>
  </si>
  <si>
    <t>Rey</t>
  </si>
  <si>
    <t>florent.rey@abenexcapital.com</t>
  </si>
  <si>
    <t>https://www.linkedin.com/in/florent-rey</t>
  </si>
  <si>
    <t>HervÃ©</t>
  </si>
  <si>
    <t>Claquin</t>
  </si>
  <si>
    <t>herve.claquin@abenexcapital.com</t>
  </si>
  <si>
    <t>JÃ©rÃ´me</t>
  </si>
  <si>
    <t>Vandermarcq</t>
  </si>
  <si>
    <t>Jerome Vandermacq</t>
  </si>
  <si>
    <t>jerome.vandermarcq@abenexcapital.com</t>
  </si>
  <si>
    <t>Johann</t>
  </si>
  <si>
    <t>Dupont</t>
  </si>
  <si>
    <t>johann.dupont@abenexcapital.com</t>
  </si>
  <si>
    <t>https://www.linkedin.com/in/johanndupont</t>
  </si>
  <si>
    <t>Moatti</t>
  </si>
  <si>
    <t>olivier.moatti@abenexcapital.com</t>
  </si>
  <si>
    <t>https://www.linkedin.com/in/olivier-moatti-56545</t>
  </si>
  <si>
    <t>Patrice</t>
  </si>
  <si>
    <t>Verrier</t>
  </si>
  <si>
    <t>patrice.verrier@abenexcapital.com</t>
  </si>
  <si>
    <t>https://www.linkedin.com/in/patrice-verrier-87375495</t>
  </si>
  <si>
    <t>Margarita</t>
  </si>
  <si>
    <t>Chavez</t>
  </si>
  <si>
    <t>AbbVie Biotech Ventures</t>
  </si>
  <si>
    <t>margarita.chavez@abbvie.com</t>
  </si>
  <si>
    <t>https://www.linkedin.com/in/margarita-chavez-9422a</t>
  </si>
  <si>
    <t>Lake Forest</t>
  </si>
  <si>
    <t>Embry</t>
  </si>
  <si>
    <t>Abell Foundation</t>
  </si>
  <si>
    <t>embry@abell.org</t>
  </si>
  <si>
    <t>https://www.linkedin.com/in/robertembry</t>
  </si>
  <si>
    <t>Baltimore</t>
  </si>
  <si>
    <t>Maryland</t>
  </si>
  <si>
    <t>Darren</t>
  </si>
  <si>
    <t>Hite</t>
  </si>
  <si>
    <t>Aberdare Ventures</t>
  </si>
  <si>
    <t>dhite@aberdare.com</t>
  </si>
  <si>
    <t>https://www.linkedin.com/in/darren-hite-607a952</t>
  </si>
  <si>
    <t>Odden</t>
  </si>
  <si>
    <t>jodden@aberdare.com</t>
  </si>
  <si>
    <t>https://www.linkedin.com/in/jake-odden-7bb75114</t>
  </si>
  <si>
    <t>Partner and COO</t>
  </si>
  <si>
    <t>Mohit</t>
  </si>
  <si>
    <t>Kaushal</t>
  </si>
  <si>
    <t>mkaushal@aberdare.com</t>
  </si>
  <si>
    <t>https://www.linkedin.com/in/mohitkaushal</t>
  </si>
  <si>
    <t>Klingenstein</t>
  </si>
  <si>
    <t>pklingenstein@aberdare.com</t>
  </si>
  <si>
    <t>https://www.linkedin.com/in/paul-klingenstein-75378773</t>
  </si>
  <si>
    <t>Sigrid</t>
  </si>
  <si>
    <t>Van Bladel</t>
  </si>
  <si>
    <t>svanbladel@aberdare.com</t>
  </si>
  <si>
    <t>https://www.linkedin.com/in/sigrid-van-aken-a81269179</t>
  </si>
  <si>
    <t>Sinclair</t>
  </si>
  <si>
    <t>Abingworth</t>
  </si>
  <si>
    <t>sinclair@abingworth.com</t>
  </si>
  <si>
    <t>https://www.linkedin.com/in/andrew-sinclair-a6381a</t>
  </si>
  <si>
    <t>Portfolio Manager</t>
  </si>
  <si>
    <t>Genghis</t>
  </si>
  <si>
    <t>Lloyd-Harris</t>
  </si>
  <si>
    <t>lloyd-harris@abingworth.com</t>
  </si>
  <si>
    <t>https://www.linkedin.com/in/genghis-lloyd-harris-91a63639</t>
  </si>
  <si>
    <t>Abell</t>
  </si>
  <si>
    <t>abell@abingworth.com</t>
  </si>
  <si>
    <t>https://www.linkedin.com/in/james-abell-46040bb</t>
  </si>
  <si>
    <t>Partner and CFO</t>
  </si>
  <si>
    <t>Heard</t>
  </si>
  <si>
    <t>heard@abingworth.com</t>
  </si>
  <si>
    <t>https://www.linkedin.com/in/john-heard-42b3b49</t>
  </si>
  <si>
    <t>Partner and General Counsel</t>
  </si>
  <si>
    <t>Ken</t>
  </si>
  <si>
    <t>Haas</t>
  </si>
  <si>
    <t>haas@abingworth.com</t>
  </si>
  <si>
    <t>https://www.linkedin.com/in/ken-haas-9b42818</t>
  </si>
  <si>
    <t>Bigham</t>
  </si>
  <si>
    <t>bigham@abingworth.com</t>
  </si>
  <si>
    <t>https://www.linkedin.com/in/michael-bigham-67aba318</t>
  </si>
  <si>
    <t>Stephen</t>
  </si>
  <si>
    <t>Bunting</t>
  </si>
  <si>
    <t>bunting@abingworth.com</t>
  </si>
  <si>
    <t>https://www.linkedin.com/in/stephenbunting</t>
  </si>
  <si>
    <t>Haines</t>
  </si>
  <si>
    <t>haines@abingworth.com</t>
  </si>
  <si>
    <t>https://www.linkedin.com/in/tim-haines</t>
  </si>
  <si>
    <t>Vincent</t>
  </si>
  <si>
    <t>miles@abingworth.com</t>
  </si>
  <si>
    <t>https://www.linkedin.com/in/vincent-miles-3087b878</t>
  </si>
  <si>
    <t>Arne</t>
  </si>
  <si>
    <t>Hamers</t>
  </si>
  <si>
    <t>ABN AMRO Participaties</t>
  </si>
  <si>
    <t>arne.hamers@abnamroparticipaties.nl</t>
  </si>
  <si>
    <t>https://www.linkedin.com/in/arne-hamers-551388</t>
  </si>
  <si>
    <t>Friso</t>
  </si>
  <si>
    <t>Janmaat</t>
  </si>
  <si>
    <t>friso.janmaat@abnamroparticipaties.nl</t>
  </si>
  <si>
    <t>https://www.linkedin.com/in/friso-janmaat-080b4049</t>
  </si>
  <si>
    <t>Damstra</t>
  </si>
  <si>
    <t>marc.damstra@abnamroparticipaties.nl</t>
  </si>
  <si>
    <t>https://www.linkedin.com/in/marc-damstra-57624511</t>
  </si>
  <si>
    <t>Quinten</t>
  </si>
  <si>
    <t>Birkhoff</t>
  </si>
  <si>
    <t>quinten.birkhoff@abnamroparticipaties.nl</t>
  </si>
  <si>
    <t>https://www.linkedin.com/in/quintenbirkhoff</t>
  </si>
  <si>
    <t>Kuijten</t>
  </si>
  <si>
    <t>raymond.kuijten@abnamroparticipaties.nl</t>
  </si>
  <si>
    <t>https://www.linkedin.com/in/leon-kuijten-49084322</t>
  </si>
  <si>
    <t>Willem</t>
  </si>
  <si>
    <t>Brunia</t>
  </si>
  <si>
    <t>willem.brunia@abnamroparticipaties.nl</t>
  </si>
  <si>
    <t>https://www.linkedin.com/in/wilma-brunia-delfos-b6027023</t>
  </si>
  <si>
    <t>Finance Director</t>
  </si>
  <si>
    <t>Akshay</t>
  </si>
  <si>
    <t>Mahajan</t>
  </si>
  <si>
    <t>ABRY Partners</t>
  </si>
  <si>
    <t>amahajan@abry.com</t>
  </si>
  <si>
    <t>https://www.linkedin.com/in/akshaymahajan</t>
  </si>
  <si>
    <t>Azra</t>
  </si>
  <si>
    <t>Kanji</t>
  </si>
  <si>
    <t>akanji@abry.com</t>
  </si>
  <si>
    <t>https://www.linkedin.com/in/azra-kanji-141272</t>
  </si>
  <si>
    <t>Blake</t>
  </si>
  <si>
    <t>Battaglia</t>
  </si>
  <si>
    <t>bbattaglia@abry.com</t>
  </si>
  <si>
    <t>https://www.linkedin.com/in/blake-battaglia-3116545</t>
  </si>
  <si>
    <t>Bob</t>
  </si>
  <si>
    <t>Pan</t>
  </si>
  <si>
    <t>bpan@abry.com</t>
  </si>
  <si>
    <t>https://www.linkedin.com/in/bob-pan</t>
  </si>
  <si>
    <t>Brent</t>
  </si>
  <si>
    <t>bstone@abry.com</t>
  </si>
  <si>
    <t>https://www.linkedin.com/in/brent-stone</t>
  </si>
  <si>
    <t>St. Jean</t>
  </si>
  <si>
    <t>bstjean@abry.com</t>
  </si>
  <si>
    <t>https://www.linkedin.com/in/brian-st-jean-2a157269</t>
  </si>
  <si>
    <t>C.J.</t>
  </si>
  <si>
    <t>Brucato</t>
  </si>
  <si>
    <t>cbrucato@abry.com</t>
  </si>
  <si>
    <t>https://www.linkedin.com/in/c-j-brucato-iii-b33830</t>
  </si>
  <si>
    <t>Anzivino</t>
  </si>
  <si>
    <t>canzivino@abry.com</t>
  </si>
  <si>
    <t>https://www.linkedin.com/in/chris-anzivino-b703121</t>
  </si>
  <si>
    <t>Christopher</t>
  </si>
  <si>
    <t>Turco</t>
  </si>
  <si>
    <t>cturco@abry.com</t>
  </si>
  <si>
    <t>https://www.linkedin.com/in/christopher-turco</t>
  </si>
  <si>
    <t>ebrooks@abry.com</t>
  </si>
  <si>
    <t>https://www.linkedin.com/in/erik-brooks-2ba2955</t>
  </si>
  <si>
    <t>Scola</t>
  </si>
  <si>
    <t>jscola@abry.com</t>
  </si>
  <si>
    <t>https://www.linkedin.com/in/james-scola-a372b0b</t>
  </si>
  <si>
    <t>Jay</t>
  </si>
  <si>
    <t>Grossman</t>
  </si>
  <si>
    <t>jgrossman@abry.com</t>
  </si>
  <si>
    <t>https://www.linkedin.com/in/jaygrossman</t>
  </si>
  <si>
    <t>Managing Partner and Co-CEO</t>
  </si>
  <si>
    <t>jhunt@abry.com</t>
  </si>
  <si>
    <t>https://www.linkedin.com/in/johndhunt</t>
  </si>
  <si>
    <t>Connor</t>
  </si>
  <si>
    <t>jconnor@abry.com</t>
  </si>
  <si>
    <t>https://www.linkedin.com/in/john-connor-5783a627</t>
  </si>
  <si>
    <t>Lapides</t>
  </si>
  <si>
    <t>mlapides@abry.com</t>
  </si>
  <si>
    <t>https://www.linkedin.com/in/matt-lapides-8a42a06</t>
  </si>
  <si>
    <t>Ashton</t>
  </si>
  <si>
    <t>mashton@abry.com</t>
  </si>
  <si>
    <t>https://www.linkedin.com/in/michael-ashton-41135a5</t>
  </si>
  <si>
    <t>Yirilli</t>
  </si>
  <si>
    <t>myirilli@abry.com</t>
  </si>
  <si>
    <t>https://www.linkedin.com/in/michael-yirilli-72292051</t>
  </si>
  <si>
    <t>Ott</t>
  </si>
  <si>
    <t>nott@abry.com</t>
  </si>
  <si>
    <t>https://www.linkedin.com/in/nathan-ott</t>
  </si>
  <si>
    <t>Massard</t>
  </si>
  <si>
    <t>nmassard@abry.com</t>
  </si>
  <si>
    <t>https://www.linkedin.com/in/nicolas-massard-741b496</t>
  </si>
  <si>
    <t>Peggy</t>
  </si>
  <si>
    <t>Koenig</t>
  </si>
  <si>
    <t>pkoenig@abry.com</t>
  </si>
  <si>
    <t>https://www.linkedin.com/in/peggy-koenig-2899b814</t>
  </si>
  <si>
    <t>Rob</t>
  </si>
  <si>
    <t>MacInnis</t>
  </si>
  <si>
    <t>rmacInnis@abry.com</t>
  </si>
  <si>
    <t>https://www.linkedin.com/in/rob-macinnis-7372369</t>
  </si>
  <si>
    <t>Nicewicz</t>
  </si>
  <si>
    <t>rnicewicz@abry.com</t>
  </si>
  <si>
    <t>https://www.linkedin.com/in/joe-nicewicz-8364965</t>
  </si>
  <si>
    <t>Royce</t>
  </si>
  <si>
    <t>Yudkoff</t>
  </si>
  <si>
    <t>ryudkoff@abry.com</t>
  </si>
  <si>
    <t>https://www.linkedin.com/in/royce-yudkoff-50b05a9</t>
  </si>
  <si>
    <t>Zammit</t>
  </si>
  <si>
    <t>szammit@abry.com</t>
  </si>
  <si>
    <t>https://www.linkedin.com/in/steve-zammit-a22189</t>
  </si>
  <si>
    <t>Senior Vice President</t>
  </si>
  <si>
    <t>T.J.</t>
  </si>
  <si>
    <t>Rose</t>
  </si>
  <si>
    <t>trose@abry.com</t>
  </si>
  <si>
    <t>https://www.linkedin.com/in/tj-rose-3a69353</t>
  </si>
  <si>
    <t>Tomer</t>
  </si>
  <si>
    <t>Yosef-Or</t>
  </si>
  <si>
    <t>tyosefor@abry.com</t>
  </si>
  <si>
    <t>https://www.linkedin.com/in/tomer-yosef-or-8326391</t>
  </si>
  <si>
    <t>Wick</t>
  </si>
  <si>
    <t>twick@abry.com</t>
  </si>
  <si>
    <t>https://www.linkedin.com/in/tyler-wick-cfa-53193927</t>
  </si>
  <si>
    <t>Boyd</t>
  </si>
  <si>
    <t>ABS</t>
  </si>
  <si>
    <t>aboyd@abscapital.com</t>
  </si>
  <si>
    <t>https://www.linkedin.com/in/andrewboyd</t>
  </si>
  <si>
    <t>Bobby</t>
  </si>
  <si>
    <t>Goswami</t>
  </si>
  <si>
    <t>bgoswami@abscapital.com</t>
  </si>
  <si>
    <t>https://www.linkedin.com/in/bobby-goswami-94003015</t>
  </si>
  <si>
    <t>Cal</t>
  </si>
  <si>
    <t>Wheaton</t>
  </si>
  <si>
    <t>cwheaton@abscapital.com</t>
  </si>
  <si>
    <t>https://www.linkedin.com/in/calwheaton</t>
  </si>
  <si>
    <t>Don</t>
  </si>
  <si>
    <t>Hebb</t>
  </si>
  <si>
    <t>dhebb@abscapital.com</t>
  </si>
  <si>
    <t>https://www.linkedin.com/in/don-hebb-9260521a</t>
  </si>
  <si>
    <t>Chairman and Founding Partner</t>
  </si>
  <si>
    <t>Stevenson</t>
  </si>
  <si>
    <t>jstevenson@abscapital.com</t>
  </si>
  <si>
    <t>https://www.linkedin.com/in/james-stevenson-6566787</t>
  </si>
  <si>
    <t>Stobo</t>
  </si>
  <si>
    <t>jstobo@abscapital.com</t>
  </si>
  <si>
    <t>https://www.linkedin.com/in/john-stobo-8a08a6</t>
  </si>
  <si>
    <t>Mariani</t>
  </si>
  <si>
    <t>pmariani@abscapital.com</t>
  </si>
  <si>
    <t>https://www.linkedin.com/in/paul-mariani-5679b93</t>
  </si>
  <si>
    <t>Clough</t>
  </si>
  <si>
    <t>pclough@abscapital.com</t>
  </si>
  <si>
    <t>https://www.linkedin.com/in/phil-clough-96477537</t>
  </si>
  <si>
    <t>Ralph</t>
  </si>
  <si>
    <t>Terkowitz</t>
  </si>
  <si>
    <t>rterkowitz@abscapital.com</t>
  </si>
  <si>
    <t>https://www.linkedin.com/in/rterkowitz</t>
  </si>
  <si>
    <t>Weglicki</t>
  </si>
  <si>
    <t>tweglicki@abscapital.com</t>
  </si>
  <si>
    <t>https://www.linkedin.com/in/tim-weglicki-a71b6</t>
  </si>
  <si>
    <t>Smart</t>
  </si>
  <si>
    <t>Acacia</t>
  </si>
  <si>
    <t>chris@acaciacp.com</t>
  </si>
  <si>
    <t>https://www.linkedin.com/in/christopher-smart-4714658</t>
  </si>
  <si>
    <t>Cambridge</t>
  </si>
  <si>
    <t>Hitesh</t>
  </si>
  <si>
    <t>Mehta</t>
  </si>
  <si>
    <t>hitesh@acaciacp.com</t>
  </si>
  <si>
    <t>https://www.linkedin.com/in/hiteshmehta</t>
  </si>
  <si>
    <t>Beare</t>
  </si>
  <si>
    <t>Accede Capital</t>
  </si>
  <si>
    <t>chris.beare@rondeau.com.au</t>
  </si>
  <si>
    <t>https://www.linkedin.com/in/chris-beare-606120161</t>
  </si>
  <si>
    <t>General Partner and Chairman</t>
  </si>
  <si>
    <t>Sydney</t>
  </si>
  <si>
    <t>New South Wales</t>
  </si>
  <si>
    <t>Malinowski</t>
  </si>
  <si>
    <t>Accel-KKR</t>
  </si>
  <si>
    <t>adam@accel-kkr.com</t>
  </si>
  <si>
    <t>https://www.linkedin.com/in/adam-malinowski-cpa-2077048</t>
  </si>
  <si>
    <t>Cusimano</t>
  </si>
  <si>
    <t>david@accel-kkr.com</t>
  </si>
  <si>
    <t>https://www.linkedin.com/in/davidcusimano</t>
  </si>
  <si>
    <t>Atlanta</t>
  </si>
  <si>
    <t>Georgia</t>
  </si>
  <si>
    <t>Jacobson</t>
  </si>
  <si>
    <t>dean@accel-kkr.com</t>
  </si>
  <si>
    <t>https://www.linkedin.com/in/dean-jacobson-90b738</t>
  </si>
  <si>
    <t>Williams</t>
  </si>
  <si>
    <t>greg@accel-kkr.com</t>
  </si>
  <si>
    <t>https://www.linkedin.com/in/gregcwilliams</t>
  </si>
  <si>
    <t>Klein</t>
  </si>
  <si>
    <t>jason@accel-kkr.com</t>
  </si>
  <si>
    <t>https://www.linkedin.com/in/jason-klein-34936143</t>
  </si>
  <si>
    <t>Joe</t>
  </si>
  <si>
    <t>Porten</t>
  </si>
  <si>
    <t>jporten@accel-kkr.com</t>
  </si>
  <si>
    <t>https://www.linkedin.com/in/joseph-porten-13aa7925</t>
  </si>
  <si>
    <t>maurice@accel-kkr.com</t>
  </si>
  <si>
    <t>https://www.linkedin.com/in/maurice-hernandez-b3502163</t>
  </si>
  <si>
    <t>Nishant</t>
  </si>
  <si>
    <t>nishant@accel-kkr.com</t>
  </si>
  <si>
    <t>https://www.linkedin.com/in/nishant-patel</t>
  </si>
  <si>
    <t>Park</t>
  </si>
  <si>
    <t>Durrett</t>
  </si>
  <si>
    <t>park@accel-kkr.com</t>
  </si>
  <si>
    <t>https://www.linkedin.com/in/park-durrett-durrett-79881b4</t>
  </si>
  <si>
    <t>Palumbo</t>
  </si>
  <si>
    <t>rob@accel-kkr.com</t>
  </si>
  <si>
    <t>https://www.linkedin.com/in/rob-palumbo</t>
  </si>
  <si>
    <t>Barnds</t>
  </si>
  <si>
    <t>tom@accel-kkr.com</t>
  </si>
  <si>
    <t>https://www.linkedin.com/in/tom-barnds-6083525</t>
  </si>
  <si>
    <t>Ed</t>
  </si>
  <si>
    <t>Accelerate Ventures</t>
  </si>
  <si>
    <t>edb@accelerateventures.com</t>
  </si>
  <si>
    <t>https://www.linkedin.com/in/edbruno</t>
  </si>
  <si>
    <t>Springville</t>
  </si>
  <si>
    <t>Utah</t>
  </si>
  <si>
    <t>Isaac</t>
  </si>
  <si>
    <t>isaacj@accelerateventures.com</t>
  </si>
  <si>
    <t>https://www.linkedin.com/in/isaacjacobson</t>
  </si>
  <si>
    <t>Alexander</t>
  </si>
  <si>
    <t>Lloyd</t>
  </si>
  <si>
    <t>Accelerator Ventures</t>
  </si>
  <si>
    <t>alex@acceleratorventures.com</t>
  </si>
  <si>
    <t>https://www.linkedin.com/in/alexander-lloyd-226a4b126</t>
  </si>
  <si>
    <t>Amir</t>
  </si>
  <si>
    <t>Blatt</t>
  </si>
  <si>
    <t>Accelmed</t>
  </si>
  <si>
    <t>amir@accelmed.co.il</t>
  </si>
  <si>
    <t>https://www.linkedin.com/in/amir-blatt-8b69506</t>
  </si>
  <si>
    <t>Gilad</t>
  </si>
  <si>
    <t>Rotem</t>
  </si>
  <si>
    <t>gilad@accelmed.co.il</t>
  </si>
  <si>
    <t>https://www.linkedin.com/in/giladrotem</t>
  </si>
  <si>
    <t>Medical Analyst</t>
  </si>
  <si>
    <t>Ilan</t>
  </si>
  <si>
    <t>ilan@accelmed.co.il</t>
  </si>
  <si>
    <t>https://www.linkedin.com/in/ilan-oren-b505593</t>
  </si>
  <si>
    <t>CTO</t>
  </si>
  <si>
    <t>Geiger</t>
  </si>
  <si>
    <t>uri@accelmed.co.il</t>
  </si>
  <si>
    <t>https://www.linkedin.com/in/uri-geiger-ab23085</t>
  </si>
  <si>
    <t>Benny</t>
  </si>
  <si>
    <t>Zakrisson</t>
  </si>
  <si>
    <t>Accent Equity Partners</t>
  </si>
  <si>
    <t>benny.zakrisson@accentequity.se</t>
  </si>
  <si>
    <t>https://www.linkedin.com/in/benny-zakrisson-0a68035</t>
  </si>
  <si>
    <t>Partner and Investment Manager</t>
  </si>
  <si>
    <t>Zytomierski</t>
  </si>
  <si>
    <t>david.zytomierski@accentequity.se</t>
  </si>
  <si>
    <t>https://www.linkedin.com/in/david-zytomierski-65a1b038</t>
  </si>
  <si>
    <t>Christofer</t>
  </si>
  <si>
    <t>Dittmar</t>
  </si>
  <si>
    <t>Accera AG</t>
  </si>
  <si>
    <t>christofer.dittmar@accera.de</t>
  </si>
  <si>
    <t>https://www.linkedin.com/in/christopher-dittmar-394100175</t>
  </si>
  <si>
    <t>Mannheim</t>
  </si>
  <si>
    <t xml:space="preserve">Access </t>
  </si>
  <si>
    <t>brian@accessvp.com</t>
  </si>
  <si>
    <t>https://www.linkedin.com/in/brian-wallace-75b143a</t>
  </si>
  <si>
    <t>Westminister</t>
  </si>
  <si>
    <t>Colorado</t>
  </si>
  <si>
    <t>Mendicino</t>
  </si>
  <si>
    <t>frank2@accessvp.com</t>
  </si>
  <si>
    <t>https://www.linkedin.com/in/frank-mendicino</t>
  </si>
  <si>
    <t>frank3@accessvp.com</t>
  </si>
  <si>
    <t>Campion</t>
  </si>
  <si>
    <t>jay@accessvp.com</t>
  </si>
  <si>
    <t>https://www.linkedin.com/in/jaycampion</t>
  </si>
  <si>
    <t>Kirk</t>
  </si>
  <si>
    <t>Holland</t>
  </si>
  <si>
    <t>kirk@accessvp.com</t>
  </si>
  <si>
    <t>https://www.linkedin.com/in/kirkholland</t>
  </si>
  <si>
    <t>Mustafa</t>
  </si>
  <si>
    <t>Say</t>
  </si>
  <si>
    <t>AccessTurkey Private Equity</t>
  </si>
  <si>
    <t>msay@accessturkey.com</t>
  </si>
  <si>
    <t>https://www.linkedin.com/in/musay</t>
  </si>
  <si>
    <t>Istanbul</t>
  </si>
  <si>
    <t>Nuri</t>
  </si>
  <si>
    <t>Toker</t>
  </si>
  <si>
    <t>ntoker@accessturkey.com</t>
  </si>
  <si>
    <t>https://www.linkedin.com/in/nuri-toker-5b4723</t>
  </si>
  <si>
    <t>Yuksel</t>
  </si>
  <si>
    <t>Dibekoglu</t>
  </si>
  <si>
    <t>ydibekoglu@accessturkey.com</t>
  </si>
  <si>
    <t>https://www.linkedin.com/in/yukseldibekoglu</t>
  </si>
  <si>
    <t>Edwin</t>
  </si>
  <si>
    <t>Wang</t>
  </si>
  <si>
    <t>Accretive</t>
  </si>
  <si>
    <t>wang@accretiveexit.com</t>
  </si>
  <si>
    <t>https://www.linkedin.com/in/edwin-wang-8a7b631b</t>
  </si>
  <si>
    <t>Senior Managing Director</t>
  </si>
  <si>
    <t>West Palm Beach</t>
  </si>
  <si>
    <t>Florida</t>
  </si>
  <si>
    <t>Helge</t>
  </si>
  <si>
    <t>Petermann</t>
  </si>
  <si>
    <t>petermann@accretiveexit.com</t>
  </si>
  <si>
    <t>https://www.linkedin.com/in/hpetermann</t>
  </si>
  <si>
    <t>Jerry</t>
  </si>
  <si>
    <t>Gomolski</t>
  </si>
  <si>
    <t>gomolski@accretiveexit.com</t>
  </si>
  <si>
    <t>https://www.linkedin.com/in/jerry-gomolski-3b4b901b</t>
  </si>
  <si>
    <t>Anne-Marie</t>
  </si>
  <si>
    <t>Shelley</t>
  </si>
  <si>
    <t>ashelley@accretivellc.com</t>
  </si>
  <si>
    <t>https://www.linkedin.com/in/anne-marie-shelley-b359009</t>
  </si>
  <si>
    <t>General Counsel</t>
  </si>
  <si>
    <t>Cline</t>
  </si>
  <si>
    <t>mcline@accretivellc.com</t>
  </si>
  <si>
    <t>https://www.linkedin.com/in/michaelcline</t>
  </si>
  <si>
    <t>Delphine</t>
  </si>
  <si>
    <t>Dinard</t>
  </si>
  <si>
    <t>ACE Management</t>
  </si>
  <si>
    <t>del@acemanagement.fr</t>
  </si>
  <si>
    <t>https://www.linkedin.com/in/delphine-dissard/en</t>
  </si>
  <si>
    <t>Erwin</t>
  </si>
  <si>
    <t>Yonnet</t>
  </si>
  <si>
    <t>ey@acemanagement.fr</t>
  </si>
  <si>
    <t>https://www.linkedin.com/in/erwin-yonnet-2284ba2</t>
  </si>
  <si>
    <t>Toulouse</t>
  </si>
  <si>
    <t>Gilles</t>
  </si>
  <si>
    <t>Daguet</t>
  </si>
  <si>
    <t>gd@acemanagement.fr</t>
  </si>
  <si>
    <t>https://www.linkedin.com/in/gilles-daguet-994469</t>
  </si>
  <si>
    <t>Jocelyne</t>
  </si>
  <si>
    <t>Le Gal</t>
  </si>
  <si>
    <t>jlg@acemanagement.fr</t>
  </si>
  <si>
    <t>https://www.linkedin.com/in/jocelyne-le-gal-damhet-8a3b472a</t>
  </si>
  <si>
    <t>Laurent</t>
  </si>
  <si>
    <t>Sassier</t>
  </si>
  <si>
    <t>ls@acemanagement.fr</t>
  </si>
  <si>
    <t>https://www.linkedin.com/in/laurent-sassier-04577924</t>
  </si>
  <si>
    <t>Michel</t>
  </si>
  <si>
    <t>Lazure</t>
  </si>
  <si>
    <t>ml@acemanagement.fr</t>
  </si>
  <si>
    <t>https://www.linkedin.com/in/michel-lazure-292823b</t>
  </si>
  <si>
    <t>Montreal</t>
  </si>
  <si>
    <t>Quebec</t>
  </si>
  <si>
    <t>Thierry</t>
  </si>
  <si>
    <t>Letailleur</t>
  </si>
  <si>
    <t>ace@acemanagement.fr</t>
  </si>
  <si>
    <t>https://www.linkedin.com/in/thierry-letailleur-84082b111</t>
  </si>
  <si>
    <t>Elisa</t>
  </si>
  <si>
    <t>Yoo</t>
  </si>
  <si>
    <t>Acero Capital</t>
  </si>
  <si>
    <t>elisa@acerovc.com</t>
  </si>
  <si>
    <t>https://www.linkedin.com/in/elisa-yoo-89145b21</t>
  </si>
  <si>
    <t>Jayme</t>
  </si>
  <si>
    <t>Pokrzywinski</t>
  </si>
  <si>
    <t>jayme@acerovc.com</t>
  </si>
  <si>
    <t>https://www.linkedin.com/in/jaymepokrzywinski</t>
  </si>
  <si>
    <t>Vice President of Finance and Operations</t>
  </si>
  <si>
    <t>Rami</t>
  </si>
  <si>
    <t>Elkhatib</t>
  </si>
  <si>
    <t>rami@acerovc.com</t>
  </si>
  <si>
    <t>https://www.linkedin.com/in/ramielkhatib</t>
  </si>
  <si>
    <t>Ackerley</t>
  </si>
  <si>
    <t>Ackerley Partners</t>
  </si>
  <si>
    <t>cackerley@ackerley.com</t>
  </si>
  <si>
    <t>https://www.linkedin.com/in/christopher-ackerley-611b25</t>
  </si>
  <si>
    <t>Seattle</t>
  </si>
  <si>
    <t>Washington</t>
  </si>
  <si>
    <t>Cleworth</t>
  </si>
  <si>
    <t>kcleworth@ackerley.com</t>
  </si>
  <si>
    <t>https://www.linkedin.com/in/kim-cleworth-77a4983a</t>
  </si>
  <si>
    <t>Ted</t>
  </si>
  <si>
    <t>tackerley@ackerley.com</t>
  </si>
  <si>
    <t>https://www.linkedin.com/in/ted-ackerley-74240729</t>
  </si>
  <si>
    <t>Alberto</t>
  </si>
  <si>
    <t>ACON Investments</t>
  </si>
  <si>
    <t>ahernandez@aconinvestments.com</t>
  </si>
  <si>
    <t>https://www.linkedin.com/in/alberto-hernandez-141239218</t>
  </si>
  <si>
    <t>BogotÃ¡</t>
  </si>
  <si>
    <t>abhatia@aconinvestments.com</t>
  </si>
  <si>
    <t>https://www.linkedin.com/in/asim-bhatia-219740</t>
  </si>
  <si>
    <t>District of Columbia</t>
  </si>
  <si>
    <t>Aron</t>
  </si>
  <si>
    <t>aschwartz@aconinvestments.com</t>
  </si>
  <si>
    <t>https://www.linkedin.com/in/aron-schwartz-73752</t>
  </si>
  <si>
    <t>Bernard</t>
  </si>
  <si>
    <t>Aronson</t>
  </si>
  <si>
    <t>baronson@aconinvestments.com</t>
  </si>
  <si>
    <t>https://www.linkedin.com/in/bernard-aronson-b563a218</t>
  </si>
  <si>
    <t>Daniel</t>
  </si>
  <si>
    <t>Jinich</t>
  </si>
  <si>
    <t>djinich@aconinvestments.com</t>
  </si>
  <si>
    <t>https://www.linkedin.com/in/jinich-daniel-a172025</t>
  </si>
  <si>
    <t>Diogo</t>
  </si>
  <si>
    <t>Yano</t>
  </si>
  <si>
    <t>dyano@aconinvestments.com</t>
  </si>
  <si>
    <t>https://www.linkedin.com/in/diogoyano</t>
  </si>
  <si>
    <t>SÃ£o Paulo</t>
  </si>
  <si>
    <t>Scielzo</t>
  </si>
  <si>
    <t>dscielzo@aconinvestments.com</t>
  </si>
  <si>
    <t>https://www.linkedin.com/in/drew-scielzo-81140424</t>
  </si>
  <si>
    <t>Operating Partner</t>
  </si>
  <si>
    <t>Emiliano</t>
  </si>
  <si>
    <t>Machado</t>
  </si>
  <si>
    <t>emachado@aconinvestments.com</t>
  </si>
  <si>
    <t>https://www.linkedin.com/in/dr-emiliano-machado-b7aa9526</t>
  </si>
  <si>
    <t>Gino</t>
  </si>
  <si>
    <t>Dellomo</t>
  </si>
  <si>
    <t>gdellomo@aconinvestments.com</t>
  </si>
  <si>
    <t>https://www.linkedin.com/in/gino-dellomo-5990a3ab</t>
  </si>
  <si>
    <t>Rubenstein</t>
  </si>
  <si>
    <t>jrubenstein@aconinvestments.com</t>
  </si>
  <si>
    <t>https://www.linkedin.com/in/jared-rubenstein-84a3a378</t>
  </si>
  <si>
    <t>John Morgan</t>
  </si>
  <si>
    <t>Barr</t>
  </si>
  <si>
    <t>jbarr@aconinvestments.com</t>
  </si>
  <si>
    <t>https://www.linkedin.com/in/john-morgan-758b9214</t>
  </si>
  <si>
    <t>Ginns</t>
  </si>
  <si>
    <t>jginns@aconinvestments.com</t>
  </si>
  <si>
    <t>https://www.linkedin.com/in/jonathan-ginns-b22b5366</t>
  </si>
  <si>
    <t>Jorge</t>
  </si>
  <si>
    <t>Dickens</t>
  </si>
  <si>
    <t>jdickens@aconinvestments.com</t>
  </si>
  <si>
    <t>https://www.linkedin.com/in/jorge-j-dickens-80b1974</t>
  </si>
  <si>
    <t>Jose</t>
  </si>
  <si>
    <t>Knoell</t>
  </si>
  <si>
    <t>jknoell@aconinvestments.com</t>
  </si>
  <si>
    <t>https://www.linkedin.com/in/jose-miguel-knoell-0a2a119a</t>
  </si>
  <si>
    <t>Brotman</t>
  </si>
  <si>
    <t>kbrotman@aconinvestments.com</t>
  </si>
  <si>
    <t>https://www.linkedin.com/in/ken-brotman-ba49011b0</t>
  </si>
  <si>
    <t>Mauricio</t>
  </si>
  <si>
    <t>CortÃ©s</t>
  </si>
  <si>
    <t>mcortes@aconinvestments.com</t>
  </si>
  <si>
    <t>https://www.linkedin.com/in/mauricio-cortes</t>
  </si>
  <si>
    <t>MÃ©xico, D.F.</t>
  </si>
  <si>
    <t>Mo</t>
  </si>
  <si>
    <t>Bawa</t>
  </si>
  <si>
    <t>mbawa@aconinvestments.com</t>
  </si>
  <si>
    <t>https://www.linkedin.com/in/mo-bawa-278113</t>
  </si>
  <si>
    <t>Ricardo</t>
  </si>
  <si>
    <t>JimÃ©nez</t>
  </si>
  <si>
    <t>rjimenez@aconinvestments.com</t>
  </si>
  <si>
    <t>https://www.linkedin.com/in/ricardo-jimenez-a9610670</t>
  </si>
  <si>
    <t>Santiago</t>
  </si>
  <si>
    <t>Polo</t>
  </si>
  <si>
    <t>spolo@aconinvestments.com</t>
  </si>
  <si>
    <t>https://www.linkedin.com/in/santiago-polo-00060714</t>
  </si>
  <si>
    <t>Suma</t>
  </si>
  <si>
    <t>Kulkarni</t>
  </si>
  <si>
    <t>skulkarni@aconinvestments.com</t>
  </si>
  <si>
    <t>https://www.linkedin.com/in/sumakulkarni</t>
  </si>
  <si>
    <t>Norfolk</t>
  </si>
  <si>
    <t>Acorn</t>
  </si>
  <si>
    <t>Graham.Norfolk@acorncapital.co.uk</t>
  </si>
  <si>
    <t>https://www.linkedin.com/in/graham-norfolk-581178215</t>
  </si>
  <si>
    <t>Buxton</t>
  </si>
  <si>
    <t>Derbyshire</t>
  </si>
  <si>
    <t>Dutson</t>
  </si>
  <si>
    <t>Harry.Dutson@acorncapital.co.uk</t>
  </si>
  <si>
    <t>https://www.linkedin.com/in/harrydutt</t>
  </si>
  <si>
    <t>Debbie</t>
  </si>
  <si>
    <t>Rennick</t>
  </si>
  <si>
    <t>ACT Venture Capital</t>
  </si>
  <si>
    <t>drennick@actvc.ie</t>
  </si>
  <si>
    <t>https://www.linkedin.com/in/debbie-rennick-8627167b</t>
  </si>
  <si>
    <t>Dublin</t>
  </si>
  <si>
    <t>Flynn</t>
  </si>
  <si>
    <t>jflynn@actvc.ie</t>
  </si>
  <si>
    <t>https://www.linkedin.com/in/j-flynn</t>
  </si>
  <si>
    <t>O'Sullivan</t>
  </si>
  <si>
    <t>josullivan@actvc.ie</t>
  </si>
  <si>
    <t>https://www.linkedin.com/in/johnosullivan42</t>
  </si>
  <si>
    <t>MacIntosh</t>
  </si>
  <si>
    <t>Acta Wireless</t>
  </si>
  <si>
    <t>alan.macintosh@actawireless.com</t>
  </si>
  <si>
    <t>https://www.linkedin.com/in/alan-macintosh</t>
  </si>
  <si>
    <t>McDowell</t>
  </si>
  <si>
    <t>mark.mcdowell@actawireless.com</t>
  </si>
  <si>
    <t>https://www.linkedin.com/in/markmcdowell</t>
  </si>
  <si>
    <t>Adiba</t>
  </si>
  <si>
    <t>Ighodaro</t>
  </si>
  <si>
    <t>Actis</t>
  </si>
  <si>
    <t>aighodaro@act.is</t>
  </si>
  <si>
    <t>https://www.linkedin.com/in/adiba-ighodaro-07b07659</t>
  </si>
  <si>
    <t>Alistair</t>
  </si>
  <si>
    <t>Mackintosh</t>
  </si>
  <si>
    <t>amackintosh@act.is</t>
  </si>
  <si>
    <t>https://www.linkedin.com/in/alistair-mackintosh-94653a17</t>
  </si>
  <si>
    <t>Partner, CIO</t>
  </si>
  <si>
    <t>Asanka</t>
  </si>
  <si>
    <t>Rodrigo</t>
  </si>
  <si>
    <t>arodrigo@act.is</t>
  </si>
  <si>
    <t>https://www.linkedin.com/in/asrodrigo</t>
  </si>
  <si>
    <t>Morley</t>
  </si>
  <si>
    <t>dmorley@act.is</t>
  </si>
  <si>
    <t>https://www.linkedin.com/in/david-morley-0754884</t>
  </si>
  <si>
    <t>Grylls</t>
  </si>
  <si>
    <t>dgrylls@act.is</t>
  </si>
  <si>
    <t>https://www.linkedin.com/in/david-m-grylls</t>
  </si>
  <si>
    <t>mkarlsson@act.is</t>
  </si>
  <si>
    <t>https://www.linkedin.com/in/mikael-karlsson-a806a9</t>
  </si>
  <si>
    <t>Murray</t>
  </si>
  <si>
    <t>Grant</t>
  </si>
  <si>
    <t>mgrant@act.is</t>
  </si>
  <si>
    <t>https://www.linkedin.com/in/murray-grant-69550225</t>
  </si>
  <si>
    <t>nbrown@act.is</t>
  </si>
  <si>
    <t>https://www.linkedin.com/in/neilrobertbrown</t>
  </si>
  <si>
    <t>Owers</t>
  </si>
  <si>
    <t>powers@act.is</t>
  </si>
  <si>
    <t>https://www.linkedin.com/in/paulowers1</t>
  </si>
  <si>
    <t>Partner, General Counsel</t>
  </si>
  <si>
    <t>Sanjiv</t>
  </si>
  <si>
    <t>Aggarwal</t>
  </si>
  <si>
    <t>saggarwal@act.is</t>
  </si>
  <si>
    <t>https://www.linkedin.com/in/sanjivaggarwal</t>
  </si>
  <si>
    <t>Caesar</t>
  </si>
  <si>
    <t>tcaesar@act.is</t>
  </si>
  <si>
    <t>https://www.linkedin.com/in/torbjorn-caesar-a9346911a</t>
  </si>
  <si>
    <t>Dong</t>
  </si>
  <si>
    <t>Zhong</t>
  </si>
  <si>
    <t>Actis Capital</t>
  </si>
  <si>
    <t>dzhong@act.is</t>
  </si>
  <si>
    <t>https://www.linkedin.com/in/dong-zhong-519290104</t>
  </si>
  <si>
    <t>Beijing</t>
  </si>
  <si>
    <t>jzhang@act.is</t>
  </si>
  <si>
    <t>https://www.linkedin.com/in/jasonzhang-</t>
  </si>
  <si>
    <t>Lin</t>
  </si>
  <si>
    <t>mlin@act.is</t>
  </si>
  <si>
    <t>https://www.linkedin.com/in/max-lin</t>
  </si>
  <si>
    <t>Charles</t>
  </si>
  <si>
    <t>Diehl</t>
  </si>
  <si>
    <t>Activa Capital</t>
  </si>
  <si>
    <t>charles.diehl@activacapital.com</t>
  </si>
  <si>
    <t>https://www.linkedin.com/in/charlesdiehl</t>
  </si>
  <si>
    <t>Nick</t>
  </si>
  <si>
    <t>Evans</t>
  </si>
  <si>
    <t>Active Private Equity Advisory</t>
  </si>
  <si>
    <t>nick.evans@apeq.co.uk</t>
  </si>
  <si>
    <t>https://www.linkedin.com/in/nick-evans-27691b44</t>
  </si>
  <si>
    <t>Spencer</t>
  </si>
  <si>
    <t>Skinner</t>
  </si>
  <si>
    <t>spencer.skinner@apeq.co.uk</t>
  </si>
  <si>
    <t>https://www.linkedin.com/in/spencer-skinner-29a26829</t>
  </si>
  <si>
    <t>Blair</t>
  </si>
  <si>
    <t>MacLaren</t>
  </si>
  <si>
    <t xml:space="preserve">Active </t>
  </si>
  <si>
    <t>maclaren@active-vp.com</t>
  </si>
  <si>
    <t>https://www.linkedin.com/in/blairmaclaren</t>
  </si>
  <si>
    <t>Barcelona</t>
  </si>
  <si>
    <t>Pommerening</t>
  </si>
  <si>
    <t>pommerening@active-vp.com</t>
  </si>
  <si>
    <t>https://www.linkedin.com/in/chrispommerening</t>
  </si>
  <si>
    <t>Philipp</t>
  </si>
  <si>
    <t>Schroeder</t>
  </si>
  <si>
    <t>schroeder@active-vp.com</t>
  </si>
  <si>
    <t>https://www.linkedin.com/in/philipp-schroeder-ab5199105</t>
  </si>
  <si>
    <t>Ricard</t>
  </si>
  <si>
    <t>SÃ¶derberg</t>
  </si>
  <si>
    <t>soderberg@active-vp.com</t>
  </si>
  <si>
    <t>https://www.linkedin.com/in/richard-soderberg-8352852</t>
  </si>
  <si>
    <t>Christoph</t>
  </si>
  <si>
    <t>Braun</t>
  </si>
  <si>
    <t>Acton</t>
  </si>
  <si>
    <t>christoph.braun@actoncapital.de</t>
  </si>
  <si>
    <t>https://www.linkedin.com/in/christoph-braun-14069675</t>
  </si>
  <si>
    <t>Munich</t>
  </si>
  <si>
    <t>Dominik</t>
  </si>
  <si>
    <t>Alvermann</t>
  </si>
  <si>
    <t>dominik.alvermann@actoncapital.de</t>
  </si>
  <si>
    <t>https://www.linkedin.com/in/alvermann</t>
  </si>
  <si>
    <t>Seehaus</t>
  </si>
  <si>
    <t>frank.seehaus@actoncapital.de</t>
  </si>
  <si>
    <t>https://www.linkedin.com/in/frank-seehaus-b028909/de</t>
  </si>
  <si>
    <t>Fritz</t>
  </si>
  <si>
    <t>Oidtmann</t>
  </si>
  <si>
    <t>fritz.oidtmann@actoncapital.de</t>
  </si>
  <si>
    <t>https://www.linkedin.com/in/fritz-oidtmann</t>
  </si>
  <si>
    <t>Harald</t>
  </si>
  <si>
    <t>Ebrecht</t>
  </si>
  <si>
    <t>harald.ebrecht@actoncapital.de</t>
  </si>
  <si>
    <t>https://www.linkedin.com/in/harold-albrecht-jr-70091629</t>
  </si>
  <si>
    <t>JÃ¶rg</t>
  </si>
  <si>
    <t>Wernet</t>
  </si>
  <si>
    <t>joerg.wernet@actoncapital.de</t>
  </si>
  <si>
    <t>https://www.linkedin.com/in/joerg-werner-a0b719b0</t>
  </si>
  <si>
    <t>Director Finance</t>
  </si>
  <si>
    <t>Jan-Gisbert</t>
  </si>
  <si>
    <t>Schultze</t>
  </si>
  <si>
    <t>jan-gisbert.schultze@actoncapital.de</t>
  </si>
  <si>
    <t>https://www.linkedin.com/in/jan-gisbert-schultze</t>
  </si>
  <si>
    <t>Wossagk</t>
  </si>
  <si>
    <t>sebastian.wossagk@actoncapital.de</t>
  </si>
  <si>
    <t>https://www.linkedin.com/in/wossagk</t>
  </si>
  <si>
    <t>Hardgrave</t>
  </si>
  <si>
    <t>Acuity Ventures</t>
  </si>
  <si>
    <t>eric@acuityventures.com</t>
  </si>
  <si>
    <t>https://www.linkedin.com/in/eric-hardgrove-9563804</t>
  </si>
  <si>
    <t>San Jose</t>
  </si>
  <si>
    <t>Hootnick</t>
  </si>
  <si>
    <t>larry@acuityventures.com</t>
  </si>
  <si>
    <t>https://www.linkedin.com/in/larry-hootnick-5483b01</t>
  </si>
  <si>
    <t>Arnaud</t>
  </si>
  <si>
    <t>de Cremiers</t>
  </si>
  <si>
    <t>Adams Street Partners</t>
  </si>
  <si>
    <t>adecremiers@adamsstreetpartners.com</t>
  </si>
  <si>
    <t>https://www.linkedin.com/in/arnaud-de-cremiers-15a9584</t>
  </si>
  <si>
    <t>Waslin</t>
  </si>
  <si>
    <t>cwaslin@adamsstreetpartners.com</t>
  </si>
  <si>
    <t>https://www.linkedin.com/in/craig-waslin-9718286</t>
  </si>
  <si>
    <t>Arcauz</t>
  </si>
  <si>
    <t>darcauz@adamsstreetpartners.com</t>
  </si>
  <si>
    <t>https://www.linkedin.com/in/david-arcauz-cfa-07273a1</t>
  </si>
  <si>
    <t>Welsh</t>
  </si>
  <si>
    <t>dwelsh@adamsstreetpartners.com</t>
  </si>
  <si>
    <t>https://www.linkedin.com/in/david-welsh-57b0379a</t>
  </si>
  <si>
    <t>dbrett@adamsstreetpartners.com</t>
  </si>
  <si>
    <t>https://www.linkedin.com/in/david-brett-clark-273794a6</t>
  </si>
  <si>
    <t>Partner and Head of Co-Investments</t>
  </si>
  <si>
    <t>Doris</t>
  </si>
  <si>
    <t>dguo@adamsstreetpartners.com</t>
  </si>
  <si>
    <t>https://www.linkedin.com/in/qiao-doris-guo-26652964</t>
  </si>
  <si>
    <t>Gary</t>
  </si>
  <si>
    <t>Fencik</t>
  </si>
  <si>
    <t>gfencik@adamsstreetpartners.com</t>
  </si>
  <si>
    <t>https://www.linkedin.com/in/gary-fencik-67921aa</t>
  </si>
  <si>
    <t>Partner and Head of Business Development</t>
  </si>
  <si>
    <t>Isamu</t>
  </si>
  <si>
    <t>Sai</t>
  </si>
  <si>
    <t>isai@adamsstreetpartners.com</t>
  </si>
  <si>
    <t>https://www.linkedin.com/in/isamu-sai-92929414</t>
  </si>
  <si>
    <t>Tokyo</t>
  </si>
  <si>
    <t>Korczak</t>
  </si>
  <si>
    <t>jkorczak@adamsstreetpartners.com</t>
  </si>
  <si>
    <t>https://www.linkedin.com/in/jameslkorczak</t>
  </si>
  <si>
    <t>jdiehl@adamsstreetpartners.com</t>
  </si>
  <si>
    <t>https://www.linkedin.com/in/jeffreydiehl</t>
  </si>
  <si>
    <t>Partner and Head of Investments</t>
  </si>
  <si>
    <t>Burgis</t>
  </si>
  <si>
    <t>jburgis@adamsstreetpartners.com</t>
  </si>
  <si>
    <t>https://www.linkedin.com/in/jeffrey-burgis-a748b4ba</t>
  </si>
  <si>
    <t>Katherine</t>
  </si>
  <si>
    <t>Wanner</t>
  </si>
  <si>
    <t>kwanner@adamsstreetpartners.com</t>
  </si>
  <si>
    <t>https://www.linkedin.com/in/katherine-wanner-0a9b09b0</t>
  </si>
  <si>
    <t>Kelly</t>
  </si>
  <si>
    <t>Meldrum</t>
  </si>
  <si>
    <t>kmeldrum@adamsstreetpartners.com</t>
  </si>
  <si>
    <t>https://www.linkedin.com/in/kelly-meldrum-54700bb7</t>
  </si>
  <si>
    <t>Partner and Head of Primary Investments</t>
  </si>
  <si>
    <t>Callahan</t>
  </si>
  <si>
    <t>kcallahan@adamsstreetpartners.com</t>
  </si>
  <si>
    <t>https://www.linkedin.com/in/kevin-callahan-a504151</t>
  </si>
  <si>
    <t>Piau-Voon</t>
  </si>
  <si>
    <t>vwang@adamsstreetpartners.com</t>
  </si>
  <si>
    <t>https://www.linkedin.com/in/piau-voon-wang-603b1</t>
  </si>
  <si>
    <t>Quintin</t>
  </si>
  <si>
    <t>qkevin@adamsstreetpartners.com</t>
  </si>
  <si>
    <t>https://www.linkedin.com/in/quintin-kevin-7847a8a</t>
  </si>
  <si>
    <t>Robin</t>
  </si>
  <si>
    <t>rmurray@adamsstreetpartners.com</t>
  </si>
  <si>
    <t>https://www.linkedin.com/in/robin-murray</t>
  </si>
  <si>
    <t>Sachin</t>
  </si>
  <si>
    <t>Tulyani</t>
  </si>
  <si>
    <t>stulyani@adamsstreetpartners.com</t>
  </si>
  <si>
    <t>https://www.linkedin.com/in/sachin-tulyani-b61208</t>
  </si>
  <si>
    <t>Sergey</t>
  </si>
  <si>
    <t>Sheshuryak</t>
  </si>
  <si>
    <t>ssheshuryak@adamsstreetpartners.com</t>
  </si>
  <si>
    <t>https://www.linkedin.com/in/sergey-sheshuryak-487550b0</t>
  </si>
  <si>
    <t>Sunil</t>
  </si>
  <si>
    <t>Mishra</t>
  </si>
  <si>
    <t>smishra@adamsstreetpartners.com</t>
  </si>
  <si>
    <t>https://www.linkedin.com/in/sunil-mishra-4226a417</t>
  </si>
  <si>
    <t>T. Bondurant</t>
  </si>
  <si>
    <t>French</t>
  </si>
  <si>
    <t>bfrench@adamsstreetpartners.com</t>
  </si>
  <si>
    <t>https://www.linkedin.com/in/tj-bondurant-12207912</t>
  </si>
  <si>
    <t>Gould</t>
  </si>
  <si>
    <t>tgould@adamsstreetpartners.com</t>
  </si>
  <si>
    <t>https://www.linkedin.com/in/terry-gould-02b48639</t>
  </si>
  <si>
    <t>Partner and Head of Direct Investments</t>
  </si>
  <si>
    <t>Gladden</t>
  </si>
  <si>
    <t>tgladden@adamsstreetpartners.com</t>
  </si>
  <si>
    <t>https://www.linkedin.com/in/thomasgladden</t>
  </si>
  <si>
    <t>Yar-Ping</t>
  </si>
  <si>
    <t>Soo</t>
  </si>
  <si>
    <t>ypsoo@adamsstreetpartners.com</t>
  </si>
  <si>
    <t>https://www.linkedin.com/in/yar-ping-soo-552561</t>
  </si>
  <si>
    <t>Gomez</t>
  </si>
  <si>
    <t xml:space="preserve">Adara </t>
  </si>
  <si>
    <t>agomez@adaravp.com</t>
  </si>
  <si>
    <t>https://www.linkedin.com/in/alberto-gomez-61a5a591</t>
  </si>
  <si>
    <t>Jesus</t>
  </si>
  <si>
    <t>Sainz</t>
  </si>
  <si>
    <t>jsainz@adaravp.com</t>
  </si>
  <si>
    <t>https://www.linkedin.com/in/jes%C3%BAs-sainz-5564b9</t>
  </si>
  <si>
    <t>Goulet</t>
  </si>
  <si>
    <t>ngoulet@adaravp.com</t>
  </si>
  <si>
    <t>https://www.linkedin.com/in/nicholas-goulet-822220a3</t>
  </si>
  <si>
    <t>RocÃ­o</t>
  </si>
  <si>
    <t>Pillado</t>
  </si>
  <si>
    <t>rpillado@adaravp.com</t>
  </si>
  <si>
    <t>https://www.linkedin.com/in/mar-pillado</t>
  </si>
  <si>
    <t>KrÃ¼ger</t>
  </si>
  <si>
    <t xml:space="preserve">AdAstra Venture Consult </t>
  </si>
  <si>
    <t>thomas.krueger@adastra.de</t>
  </si>
  <si>
    <t>https://www.linkedin.com/in/thomas-kruger-1a743735</t>
  </si>
  <si>
    <t>Ulrich</t>
  </si>
  <si>
    <t>Clemm</t>
  </si>
  <si>
    <t>ulrich.clemm@adastra.de</t>
  </si>
  <si>
    <t>https://www.linkedin.com/in/ulrich-clemm</t>
  </si>
  <si>
    <t>Florian</t>
  </si>
  <si>
    <t>Meise</t>
  </si>
  <si>
    <t>ADCURAM Group AG</t>
  </si>
  <si>
    <t>florian.meise@adcuram.de</t>
  </si>
  <si>
    <t>https://www.linkedin.com/in/florian-meise-b3a55612</t>
  </si>
  <si>
    <t>Matthias</t>
  </si>
  <si>
    <t>matthias.meise@adcuram.de</t>
  </si>
  <si>
    <t>https://www.linkedin.com/in/matthias-gerits-88149118</t>
  </si>
  <si>
    <t>Probst</t>
  </si>
  <si>
    <t>thomas.probst@adcuram.de</t>
  </si>
  <si>
    <t>https://www.linkedin.com/in/thomas-probst-71b7a719</t>
  </si>
  <si>
    <t>Lange</t>
  </si>
  <si>
    <t>ulf.lange@adcuram.de</t>
  </si>
  <si>
    <t>https://www.linkedin.com/in/ulf-lange-0ab09631</t>
  </si>
  <si>
    <t>Miller</t>
  </si>
  <si>
    <t>Addison</t>
  </si>
  <si>
    <t>bmiller@addcapmail.com</t>
  </si>
  <si>
    <t>https://www.linkedin.com/in/brian-miller-031441218</t>
  </si>
  <si>
    <t>Conner</t>
  </si>
  <si>
    <t>pconner@addcapmail.com</t>
  </si>
  <si>
    <t>https://www.linkedin.com/in/pat-conner</t>
  </si>
  <si>
    <t>Rupert</t>
  </si>
  <si>
    <t>de Vink</t>
  </si>
  <si>
    <t>rdevink@addcapmail.com</t>
  </si>
  <si>
    <t>https://www.linkedin.com/in/rupert-dix-b4b08814</t>
  </si>
  <si>
    <t>Folabi</t>
  </si>
  <si>
    <t>Esan</t>
  </si>
  <si>
    <t>Adlevo Capital</t>
  </si>
  <si>
    <t>fesan@adlevocapital.com</t>
  </si>
  <si>
    <t>https://www.linkedin.com/in/folabi-esan-b7b238</t>
  </si>
  <si>
    <t>Lagos</t>
  </si>
  <si>
    <t>Voigt</t>
  </si>
  <si>
    <t>gvoigt@adlevocapital.com</t>
  </si>
  <si>
    <t>https://www.linkedin.com/in/greg-voigt-a72423126</t>
  </si>
  <si>
    <t>Olumide</t>
  </si>
  <si>
    <t>Olagbegi</t>
  </si>
  <si>
    <t>oolagbegi@adlevocapital.com</t>
  </si>
  <si>
    <t>https://www.linkedin.com/in/adeyanju-olumide-olateru-olagbegi-8449b335</t>
  </si>
  <si>
    <t>Financial Controller</t>
  </si>
  <si>
    <t>Yemi</t>
  </si>
  <si>
    <t>Lalude</t>
  </si>
  <si>
    <t>ylalude@adlevocapital.com</t>
  </si>
  <si>
    <t>https://www.linkedin.com/in/yemi-lalude-42612</t>
  </si>
  <si>
    <t>Botsford</t>
  </si>
  <si>
    <t>ADM Capital</t>
  </si>
  <si>
    <t>cb@admcap.com</t>
  </si>
  <si>
    <t>https://www.linkedin.com/in/christopher-botsford-707120b9</t>
  </si>
  <si>
    <t>Denys</t>
  </si>
  <si>
    <t>Firth</t>
  </si>
  <si>
    <t>df@admcap.com</t>
  </si>
  <si>
    <t>https://www.linkedin.com/in/denys-firth-039859a6</t>
  </si>
  <si>
    <t>Appleby</t>
  </si>
  <si>
    <t>ra@admcap.com</t>
  </si>
  <si>
    <t>https://www.linkedin.com/in/robert-appleby-aa18987</t>
  </si>
  <si>
    <t>CIO</t>
  </si>
  <si>
    <t>Bill</t>
  </si>
  <si>
    <t>Wiberg</t>
  </si>
  <si>
    <t>Advanced Technology Ventures</t>
  </si>
  <si>
    <t>bwiberg@atvcapital.com</t>
  </si>
  <si>
    <t>https://www.linkedin.com/in/bill-wiberg-b790445</t>
  </si>
  <si>
    <t>Palo Alto</t>
  </si>
  <si>
    <t>Jean</t>
  </si>
  <si>
    <t>jgeorge@atvcapital.com</t>
  </si>
  <si>
    <t>https://www.linkedin.com/in/jean-george-483b983</t>
  </si>
  <si>
    <t>Carusi</t>
  </si>
  <si>
    <t>mcarusi@atvcapital.com</t>
  </si>
  <si>
    <t>https://www.linkedin.com/in/michael-carusi</t>
  </si>
  <si>
    <t>Baloff</t>
  </si>
  <si>
    <t>sbaloff@atvcapital.com</t>
  </si>
  <si>
    <t>https://www.linkedin.com/in/stevenbaloff</t>
  </si>
  <si>
    <t>Booker</t>
  </si>
  <si>
    <t>Advantage</t>
  </si>
  <si>
    <t>cbooker@advantagecap.com</t>
  </si>
  <si>
    <t>https://www.linkedin.com/in/charles-booker-77630724</t>
  </si>
  <si>
    <t>New Orleans</t>
  </si>
  <si>
    <t>Louisiana</t>
  </si>
  <si>
    <t>Harris</t>
  </si>
  <si>
    <t>charris@advantagecap.com</t>
  </si>
  <si>
    <t>https://www.linkedin.com/in/christopherharris</t>
  </si>
  <si>
    <t>Glens Falls</t>
  </si>
  <si>
    <t>Damon</t>
  </si>
  <si>
    <t>Rawie</t>
  </si>
  <si>
    <t>drawie@advantagecap.com</t>
  </si>
  <si>
    <t>https://www.linkedin.com/in/damon-rawie-0547428</t>
  </si>
  <si>
    <t>Goldstein</t>
  </si>
  <si>
    <t>jgoldstein@advantagecap.com</t>
  </si>
  <si>
    <t>https://www.linkedin.com/in/jonathan-goldstein-020b8b90</t>
  </si>
  <si>
    <t>St. Louis</t>
  </si>
  <si>
    <t>Missouri</t>
  </si>
  <si>
    <t>Obletz</t>
  </si>
  <si>
    <t>jobletz@advantagecap.com</t>
  </si>
  <si>
    <t>https://www.linkedin.com/in/justin-obletz-b1b2884</t>
  </si>
  <si>
    <t>Doyle</t>
  </si>
  <si>
    <t>mdoyle@advantagecap.com</t>
  </si>
  <si>
    <t>https://www.linkedin.com/in/maurice-doyle-0b911a70</t>
  </si>
  <si>
    <t>Downer's Grove</t>
  </si>
  <si>
    <t>mjohnson@advantagecap.com</t>
  </si>
  <si>
    <t>https://www.linkedin.com/in/michael-johnson-522783b7</t>
  </si>
  <si>
    <t>Reid</t>
  </si>
  <si>
    <t>Hutchins</t>
  </si>
  <si>
    <t>rhutchins@advantagecap.com</t>
  </si>
  <si>
    <t>https://www.linkedin.com/in/reidhutchins</t>
  </si>
  <si>
    <t>Brennan</t>
  </si>
  <si>
    <t>rbrennan@advantagecap.com</t>
  </si>
  <si>
    <t>https://www.linkedin.com/in/ryan-brennan</t>
  </si>
  <si>
    <t>Napa</t>
  </si>
  <si>
    <t>S. Talmadge</t>
  </si>
  <si>
    <t>Singer</t>
  </si>
  <si>
    <t>tsinger@advantagecap.com</t>
  </si>
  <si>
    <t>https://www.linkedin.com/in/talmadge-singer-341675b0</t>
  </si>
  <si>
    <t>Murphy</t>
  </si>
  <si>
    <t>smurphy@advantagecap.com</t>
  </si>
  <si>
    <t>https://www.linkedin.com/in/scottmurph</t>
  </si>
  <si>
    <t>Managing Director and CIO</t>
  </si>
  <si>
    <t>Stull</t>
  </si>
  <si>
    <t>sstull@advantagecap.com</t>
  </si>
  <si>
    <t>https://www.linkedin.com/in/steven-stull-72424210</t>
  </si>
  <si>
    <t>Egan</t>
  </si>
  <si>
    <t>Advent International Corporation</t>
  </si>
  <si>
    <t>cegan@adventinternational.com</t>
  </si>
  <si>
    <t>https://www.linkedin.com/in/chris-egan-b3851427</t>
  </si>
  <si>
    <t>Case</t>
  </si>
  <si>
    <t>jcase@adventinternational.com</t>
  </si>
  <si>
    <t>https://www.linkedin.com/in/jeff-case</t>
  </si>
  <si>
    <t>Maldonado</t>
  </si>
  <si>
    <t>jmaldonado@adventinternational.com</t>
  </si>
  <si>
    <t>https://www.linkedin.com/in/john-maldonado-651804143</t>
  </si>
  <si>
    <t>Alain</t>
  </si>
  <si>
    <t>Huriez</t>
  </si>
  <si>
    <t>Advent Life Sciences</t>
  </si>
  <si>
    <t>alain.huriez@adventls.com</t>
  </si>
  <si>
    <t>https://www.linkedin.com/in/alainhuriez</t>
  </si>
  <si>
    <t>Walts</t>
  </si>
  <si>
    <t>alan.walts@adventls.com</t>
  </si>
  <si>
    <t>https://www.linkedin.com/in/alan-walts-b4664045</t>
  </si>
  <si>
    <t>Pfost</t>
  </si>
  <si>
    <t>dale.pfost@adventls.com</t>
  </si>
  <si>
    <t>https://www.linkedin.com/in/dale-pfost-00bb8</t>
  </si>
  <si>
    <t>Drakeman</t>
  </si>
  <si>
    <t>don.drakeman@adventls.com</t>
  </si>
  <si>
    <t>https://www.linkedin.com/in/don-drakeman-55ab6710</t>
  </si>
  <si>
    <t>Nicholson</t>
  </si>
  <si>
    <t>ian.nicholson@adventls.com</t>
  </si>
  <si>
    <t>https://www.linkedin.com/in/ian-nicholson-9594b517</t>
  </si>
  <si>
    <t>Kaasim</t>
  </si>
  <si>
    <t>Mahmood</t>
  </si>
  <si>
    <t>kaasim.mahmood@adventls.com</t>
  </si>
  <si>
    <t>https://www.linkedin.com/in/kaasim-mahmood-339818</t>
  </si>
  <si>
    <t>Raj</t>
  </si>
  <si>
    <t>Parekh</t>
  </si>
  <si>
    <t>raj.parekh@adventls.com</t>
  </si>
  <si>
    <t>https://www.linkedin.com/in/rajparekh</t>
  </si>
  <si>
    <t>Shahzad</t>
  </si>
  <si>
    <t>shahzad.malik@adventls.com</t>
  </si>
  <si>
    <t>https://www.linkedin.com/in/shahzadamalik</t>
  </si>
  <si>
    <t>FrÃ©dÃ©ric</t>
  </si>
  <si>
    <t>Court</t>
  </si>
  <si>
    <t xml:space="preserve">Advent </t>
  </si>
  <si>
    <t>frederic.court@adventventures.com</t>
  </si>
  <si>
    <t>https://www.linkedin.com/in/fr%C3%A3%C2%A9d%C3%A3%C2%A9ric-chapoul-778a97122</t>
  </si>
  <si>
    <t>Baines</t>
  </si>
  <si>
    <t>peter.baines@adventventures.com</t>
  </si>
  <si>
    <t>https://www.linkedin.com/in/jpeterbaines</t>
  </si>
  <si>
    <t>Cyril</t>
  </si>
  <si>
    <t>MeduÃ±a</t>
  </si>
  <si>
    <t>Advent-Morro Equity Partners</t>
  </si>
  <si>
    <t>cmeduna@adventmorro.com</t>
  </si>
  <si>
    <t>https://www.linkedin.com/in/cyril-dary-8089158</t>
  </si>
  <si>
    <t>Managing Partner/President</t>
  </si>
  <si>
    <t>San Juan</t>
  </si>
  <si>
    <t>Puerto Rico</t>
  </si>
  <si>
    <t>JosÃ©</t>
  </si>
  <si>
    <t>Sosa</t>
  </si>
  <si>
    <t>jsosa@adventmorro.com</t>
  </si>
  <si>
    <t>https://www.linkedin.com/in/jorge-sosa-mba</t>
  </si>
  <si>
    <t>Wilkinson</t>
  </si>
  <si>
    <t>AEA Investors</t>
  </si>
  <si>
    <t>awilkinson@aeainvestors.com</t>
  </si>
  <si>
    <t>https://www.linkedin.com/in/alan-wilkinson-0837893</t>
  </si>
  <si>
    <t>Baron</t>
  </si>
  <si>
    <t>Carlson</t>
  </si>
  <si>
    <t>bcarlson@aeainvestors.com</t>
  </si>
  <si>
    <t>https://www.linkedin.com/in/baron-carlson-a847915</t>
  </si>
  <si>
    <t>Hoesterey</t>
  </si>
  <si>
    <t>bhoesterey@aeainvestors.com</t>
  </si>
  <si>
    <t>https://www.linkedin.com/in/brian-hoesterey-a834312</t>
  </si>
  <si>
    <t>J. Louis</t>
  </si>
  <si>
    <t>Sharpe</t>
  </si>
  <si>
    <t>lsharpe@aeainvestors.com</t>
  </si>
  <si>
    <t>https://www.linkedin.com/in/dalan-j-sharpe-a951a877</t>
  </si>
  <si>
    <t>jho@aeainvestors.com</t>
  </si>
  <si>
    <t>https://www.linkedin.com/in/james-ho-b2a87a</t>
  </si>
  <si>
    <t>Garcia</t>
  </si>
  <si>
    <t>jgarcia@aeainvestors.com</t>
  </si>
  <si>
    <t>https://www.linkedin.com/in/johnegarcia</t>
  </si>
  <si>
    <t>Cozzi</t>
  </si>
  <si>
    <t>jcozzi@aeainvestors.com</t>
  </si>
  <si>
    <t>https://www.linkedin.com/in/john-cozzi-7aa069b0</t>
  </si>
  <si>
    <t>Carrabino</t>
  </si>
  <si>
    <t>jcarrabino@aeainvestors.com</t>
  </si>
  <si>
    <t>https://www.linkedin.com/in/joe-carrabino-b576675b</t>
  </si>
  <si>
    <t>Eltrich</t>
  </si>
  <si>
    <t>meltrich@aeainvestors.com</t>
  </si>
  <si>
    <t>https://www.linkedin.com/in/mark-eltrich-830051a2</t>
  </si>
  <si>
    <t>Nannette</t>
  </si>
  <si>
    <t>McNally</t>
  </si>
  <si>
    <t>nmcnally@aeainvestors.com</t>
  </si>
  <si>
    <t>https://www.linkedin.com/in/ann-mcnally-889a1210</t>
  </si>
  <si>
    <t>Goyal</t>
  </si>
  <si>
    <t>rgoyal@aeainvestors.com</t>
  </si>
  <si>
    <t>https://www.linkedin.com/in/rahul-goyal-098a9615</t>
  </si>
  <si>
    <t>Zoellner</t>
  </si>
  <si>
    <t>szoellner@aeainvestors.com</t>
  </si>
  <si>
    <t>https://www.linkedin.com/in/scott-zoellner-47117313</t>
  </si>
  <si>
    <t>Shivanandan</t>
  </si>
  <si>
    <t>Dalvie</t>
  </si>
  <si>
    <t>sdalvie@aeainvestors.com</t>
  </si>
  <si>
    <t>https://www.linkedin.com/in/monique-shivanandan-057673b5</t>
  </si>
  <si>
    <t>DeCillis</t>
  </si>
  <si>
    <t>sdecillis@aeainvestors.com</t>
  </si>
  <si>
    <t>https://www.linkedin.com/in/steven-decillis-7594693b</t>
  </si>
  <si>
    <t>Groves</t>
  </si>
  <si>
    <t>tgroves@aeainvestors.com</t>
  </si>
  <si>
    <t>https://www.linkedin.com/in/thomas-groves-b549a940</t>
  </si>
  <si>
    <t>Pryma</t>
  </si>
  <si>
    <t>tpryma@aeainvestors.com</t>
  </si>
  <si>
    <t>https://www.linkedin.com/in/thomas-pryma-99505724</t>
  </si>
  <si>
    <t>Bruce</t>
  </si>
  <si>
    <t>Greenwald</t>
  </si>
  <si>
    <t>AEP Capital</t>
  </si>
  <si>
    <t>bgreenwald@aepcapital.com</t>
  </si>
  <si>
    <t>https://www.linkedin.com/in/brucegreenwald</t>
  </si>
  <si>
    <t>rgoldstein@aepcapital.com</t>
  </si>
  <si>
    <t>https://www.linkedin.com/in/richard-goldstein-md-mhcm-37189422</t>
  </si>
  <si>
    <t>Paulson</t>
  </si>
  <si>
    <t>Aerostar Capital</t>
  </si>
  <si>
    <t>Robert.Paulson@ucmmail.com</t>
  </si>
  <si>
    <t>https://www.linkedin.com/in/robert-paulson-6453b21ba</t>
  </si>
  <si>
    <t>Wyoming</t>
  </si>
  <si>
    <t>Michiel</t>
  </si>
  <si>
    <t>de Haan</t>
  </si>
  <si>
    <t>Aescap Venture Management</t>
  </si>
  <si>
    <t>mdehaan@aescap.com</t>
  </si>
  <si>
    <t>https://www.linkedin.com/in/michiel-de-haan-6807b124</t>
  </si>
  <si>
    <t>BÃ¶nisch</t>
  </si>
  <si>
    <t xml:space="preserve">AFINUM Management </t>
  </si>
  <si>
    <t>michael.bonisch@afinum.hk</t>
  </si>
  <si>
    <t>Francis</t>
  </si>
  <si>
    <t>L'Esperance</t>
  </si>
  <si>
    <t>Agawam Partners</t>
  </si>
  <si>
    <t>FAL@agawampartners.com</t>
  </si>
  <si>
    <t>https://www.linkedin.com/in/francis-l-esperance-4b315</t>
  </si>
  <si>
    <t>AGC Equity Partners</t>
  </si>
  <si>
    <t>aguillaume@agcequitypartners.com</t>
  </si>
  <si>
    <t>https://www.linkedin.com/in/alexandre-guillaume-290b2b6</t>
  </si>
  <si>
    <t>jkim@agcequitypartners.com</t>
  </si>
  <si>
    <t>https://www.linkedin.com/in/jokim</t>
  </si>
  <si>
    <t>Laraine</t>
  </si>
  <si>
    <t>Loh</t>
  </si>
  <si>
    <t>lloh@agcequitypartners.com</t>
  </si>
  <si>
    <t>https://www.linkedin.com/in/laraine-loh-68a96830</t>
  </si>
  <si>
    <t>Souviron</t>
  </si>
  <si>
    <t>lsouviron@agcequitypartners.com</t>
  </si>
  <si>
    <t>https://www.linkedin.com/in/maina-souviron-7760b266</t>
  </si>
  <si>
    <t>Kriklewicz</t>
  </si>
  <si>
    <t>nkriklewicz@agcequitypartners.com</t>
  </si>
  <si>
    <t>https://www.linkedin.com/in/jessica-kriklewicz-a9b4742a</t>
  </si>
  <si>
    <t>sgupta@agcequitypartners.com</t>
  </si>
  <si>
    <t>https://www.linkedin.com/in/sachin-gupta-98390114</t>
  </si>
  <si>
    <t>Shiraz</t>
  </si>
  <si>
    <t>Jiwa</t>
  </si>
  <si>
    <t>sjiwa@agcequitypartners.com</t>
  </si>
  <si>
    <t>https://www.linkedin.com/in/shiraz-jiwa</t>
  </si>
  <si>
    <t>Walid</t>
  </si>
  <si>
    <t>Abu-Suud</t>
  </si>
  <si>
    <t>wabusuud@agcequitypartners.com</t>
  </si>
  <si>
    <t>https://www.linkedin.com/in/walid-abu-suud-34333914a</t>
  </si>
  <si>
    <t>Co-CEO</t>
  </si>
  <si>
    <t>Ejnar</t>
  </si>
  <si>
    <t>Knudsen</t>
  </si>
  <si>
    <t>AGR Partners</t>
  </si>
  <si>
    <t>eknudsen@agrpartners.com</t>
  </si>
  <si>
    <t>https://www.linkedin.com/in/ejnarknudsen</t>
  </si>
  <si>
    <t>Visalia</t>
  </si>
  <si>
    <t>Henkelmann</t>
  </si>
  <si>
    <t xml:space="preserve">Aheim Capital </t>
  </si>
  <si>
    <t>f.henkelmann@aheim.com</t>
  </si>
  <si>
    <t>https://www.linkedin.com/in/frank-henkelmann-625a3611</t>
  </si>
  <si>
    <t>Starnberg</t>
  </si>
  <si>
    <t>AhlstrÃ¶m</t>
  </si>
  <si>
    <t>AhlstrÃ¶m Capital Oy</t>
  </si>
  <si>
    <t>andreas.ahlstrom@ahlstromcapital.com</t>
  </si>
  <si>
    <t>https://www.linkedin.com/in/mrahlstrom</t>
  </si>
  <si>
    <t>Helsinki</t>
  </si>
  <si>
    <t>Lilius</t>
  </si>
  <si>
    <t>mikael.lilius@ahlstromcapital.com</t>
  </si>
  <si>
    <t>https://www.linkedin.com/in/mikael-lilius-01a31320</t>
  </si>
  <si>
    <t>Investment Analyst</t>
  </si>
  <si>
    <t>Burmeister</t>
  </si>
  <si>
    <t>sebastian.burmeister@ahlstromcapital.com</t>
  </si>
  <si>
    <t>https://www.linkedin.com/in/sebastian-burmeister-02038</t>
  </si>
  <si>
    <t>Kelvin</t>
  </si>
  <si>
    <t>AID Partners</t>
  </si>
  <si>
    <t>kwu@aidpartners.com</t>
  </si>
  <si>
    <t>https://www.linkedin.com/in/hello-kelvin-wu</t>
  </si>
  <si>
    <t>Amour</t>
  </si>
  <si>
    <t>AIF Capital</t>
  </si>
  <si>
    <t>peter.amour@aifcapital.com</t>
  </si>
  <si>
    <t>https://www.linkedin.com/in/pete-amour-3915018</t>
  </si>
  <si>
    <t>stephen.lee@aifcapital.com</t>
  </si>
  <si>
    <t>https://www.linkedin.com/in/stephen-lee-5713b876</t>
  </si>
  <si>
    <t>Griffin</t>
  </si>
  <si>
    <t>Aiglon Capital Management</t>
  </si>
  <si>
    <t>rgriffin@aigloncapital.com</t>
  </si>
  <si>
    <t>https://www.linkedin.com/in/richard-griffin-1621a054</t>
  </si>
  <si>
    <t>Durham</t>
  </si>
  <si>
    <t>North Carolina</t>
  </si>
  <si>
    <t>Betancourt</t>
  </si>
  <si>
    <t>Aion Partners</t>
  </si>
  <si>
    <t>m.betancourt@aionpartners.com</t>
  </si>
  <si>
    <t>https://www.linkedin.com/in/mikebetancourt</t>
  </si>
  <si>
    <t>Belfi</t>
  </si>
  <si>
    <t>s.belfi@aionpartners.com</t>
  </si>
  <si>
    <t>https://www.linkedin.com/in/sean-j-belfi-cfa-4b4a3616</t>
  </si>
  <si>
    <t>Siraj</t>
  </si>
  <si>
    <t>Dadabhoy</t>
  </si>
  <si>
    <t>s.dadabhoy@aionpartners.com</t>
  </si>
  <si>
    <t>https://www.linkedin.com/in/siraj-dadabhoy-567a3126</t>
  </si>
  <si>
    <t>Victor</t>
  </si>
  <si>
    <t>v.cole@aionpartners.com</t>
  </si>
  <si>
    <t>https://www.linkedin.com/in/victor-cole-53858385</t>
  </si>
  <si>
    <t>Aftab</t>
  </si>
  <si>
    <t>Kherani</t>
  </si>
  <si>
    <t>Aisling Capital</t>
  </si>
  <si>
    <t>akherani@aislingcapital.com</t>
  </si>
  <si>
    <t>https://www.linkedin.com/in/aftab-kherani-3403915</t>
  </si>
  <si>
    <t>Schiff</t>
  </si>
  <si>
    <t>aschiff@aislingcapital.com</t>
  </si>
  <si>
    <t>https://www.linkedin.com/in/andrew-schiff-069804143</t>
  </si>
  <si>
    <t>Purcell</t>
  </si>
  <si>
    <t>dpurcell@aislingcapital.com</t>
  </si>
  <si>
    <t>https://www.linkedin.com/in/dennis-purcell-96aab367</t>
  </si>
  <si>
    <t>Senior Managing Partner</t>
  </si>
  <si>
    <t>Bilenker</t>
  </si>
  <si>
    <t>jbilenker@aislingcapital.com</t>
  </si>
  <si>
    <t>https://www.linkedin.com/in/josh-bilenker-58655b14</t>
  </si>
  <si>
    <t>Stacey</t>
  </si>
  <si>
    <t>Seltzer</t>
  </si>
  <si>
    <t>sseltzer@aislingcapital.com</t>
  </si>
  <si>
    <t>https://www.linkedin.com/in/staceyseltzer3</t>
  </si>
  <si>
    <t>Elms</t>
  </si>
  <si>
    <t>selms@aislingcapital.com</t>
  </si>
  <si>
    <t>https://www.linkedin.com/in/steven-elms-a7871b54</t>
  </si>
  <si>
    <t>Kwang-Sun</t>
  </si>
  <si>
    <t>Yang</t>
  </si>
  <si>
    <t>Aju IB Invesment Corporation</t>
  </si>
  <si>
    <t>ksyang@ajuib.co.kr</t>
  </si>
  <si>
    <t>https://www.linkedin.com/in/kwang-sun-an-610a38146</t>
  </si>
  <si>
    <t>Seoul</t>
  </si>
  <si>
    <t>Nam-Chun</t>
  </si>
  <si>
    <t>Cho</t>
  </si>
  <si>
    <t>cnc@ajuib.co.kr</t>
  </si>
  <si>
    <t>https://www.linkedin.com/in/nam-chun-89935860</t>
  </si>
  <si>
    <t>Akers</t>
  </si>
  <si>
    <t>Akers Capital</t>
  </si>
  <si>
    <t>rakers@akerscapital.com</t>
  </si>
  <si>
    <t>https://www.linkedin.com/in/roger-akers-68712</t>
  </si>
  <si>
    <t>Fair Oaks</t>
  </si>
  <si>
    <t>Carr</t>
  </si>
  <si>
    <t>Preston</t>
  </si>
  <si>
    <t>Akoya Capital</t>
  </si>
  <si>
    <t>cpreston@akoyacapital.com</t>
  </si>
  <si>
    <t>https://www.linkedin.com/in/carr-preston-01499b18</t>
  </si>
  <si>
    <t>Eggert</t>
  </si>
  <si>
    <t>ceggert@akoyacapital.com</t>
  </si>
  <si>
    <t>https://www.linkedin.com/in/charles-eggert-779b263b</t>
  </si>
  <si>
    <t>Managing Director, Specialty Chemicals Sector Leader</t>
  </si>
  <si>
    <t>Denny</t>
  </si>
  <si>
    <t>Chandler</t>
  </si>
  <si>
    <t>dchandler@akoyacapital.com</t>
  </si>
  <si>
    <t>https://www.linkedin.com/in/dennychandler</t>
  </si>
  <si>
    <t>Managing Director, Consumer Products Sector Leader</t>
  </si>
  <si>
    <t>Stanutz</t>
  </si>
  <si>
    <t>dstanutz@akoyacapital.com</t>
  </si>
  <si>
    <t>https://www.linkedin.com/in/don-stanutz-5881ba79</t>
  </si>
  <si>
    <t>Apple</t>
  </si>
  <si>
    <t>japple@akoyacapital.com</t>
  </si>
  <si>
    <t>https://www.linkedin.com/in/japple</t>
  </si>
  <si>
    <t>Appleton</t>
  </si>
  <si>
    <t>jappleton@akoyacapital.com</t>
  </si>
  <si>
    <t>https://www.linkedin.com/in/jim-appleton-a580796</t>
  </si>
  <si>
    <t>Regazzi</t>
  </si>
  <si>
    <t>jregazzi@akoyacapital.com</t>
  </si>
  <si>
    <t>https://www.linkedin.com/in/johnregazzi</t>
  </si>
  <si>
    <t>Managing Director, Professional Information Services Sector Leader</t>
  </si>
  <si>
    <t>Liz</t>
  </si>
  <si>
    <t>Dominick</t>
  </si>
  <si>
    <t>ldominick@akoyacapital.com</t>
  </si>
  <si>
    <t>https://www.linkedin.com/in/lizdominick</t>
  </si>
  <si>
    <t>Senior Vice President, Human Capital</t>
  </si>
  <si>
    <t>Lori</t>
  </si>
  <si>
    <t>lcunningham@akoyacapital.com</t>
  </si>
  <si>
    <t>https://www.linkedin.com/in/dale-gaudet-1a11362a</t>
  </si>
  <si>
    <t>Lou</t>
  </si>
  <si>
    <t>Nieto</t>
  </si>
  <si>
    <t>lnieto@akoyacapital.com</t>
  </si>
  <si>
    <t>https://www.linkedin.com/in/lou-nieto-4510a58</t>
  </si>
  <si>
    <t>Managing Director, Consumer Foods Sector Leader</t>
  </si>
  <si>
    <t>Lukasz</t>
  </si>
  <si>
    <t>Wrona</t>
  </si>
  <si>
    <t>lwrona@akoyacapital.com</t>
  </si>
  <si>
    <t>https://www.linkedin.com/in/%C5%82ukasz-wrona-7abb70b0</t>
  </si>
  <si>
    <t>Senior Analyst</t>
  </si>
  <si>
    <t>DeZara</t>
  </si>
  <si>
    <t>mdezara@akoyacapital.com</t>
  </si>
  <si>
    <t>https://www.linkedin.com/in/max-dezara-a24ab53</t>
  </si>
  <si>
    <t>Riley</t>
  </si>
  <si>
    <t>priley@akoyacapital.com</t>
  </si>
  <si>
    <t>https://www.linkedin.com/in/pat-riley</t>
  </si>
  <si>
    <t>Olsen</t>
  </si>
  <si>
    <t>solsen@akoyacapital.com</t>
  </si>
  <si>
    <t>https://www.linkedin.com/in/steve-olsen-50258722</t>
  </si>
  <si>
    <t>Gallazzi</t>
  </si>
  <si>
    <t>Aksia Group SGR S.p.A.</t>
  </si>
  <si>
    <t>fausto.gallazzi@aksiagroup.com</t>
  </si>
  <si>
    <t>https://www.linkedin.com/in/fausto-gallazzi-694b1812</t>
  </si>
  <si>
    <t>Albanesi</t>
  </si>
  <si>
    <t>marco.albanesi@aksiagroup.com</t>
  </si>
  <si>
    <t>https://www.linkedin.com/in/marco-albanesi-m-sc-cfa-96884222</t>
  </si>
  <si>
    <t>Perillo</t>
  </si>
  <si>
    <t>sara.perillo@aksiagroup.com</t>
  </si>
  <si>
    <t>https://www.linkedin.com/in/sara-perillo-21a824109</t>
  </si>
  <si>
    <t>Lim</t>
  </si>
  <si>
    <t>Al Masah Capital</t>
  </si>
  <si>
    <t>donlim@almasahcapital.com</t>
  </si>
  <si>
    <t>https://www.linkedin.com/in/don-lim-6b310b7a</t>
  </si>
  <si>
    <t>Dubai</t>
  </si>
  <si>
    <t>Weiss</t>
  </si>
  <si>
    <t>Alafi Capital</t>
  </si>
  <si>
    <t>bill@alafi.com</t>
  </si>
  <si>
    <t>https://www.linkedin.com/in/billweiss</t>
  </si>
  <si>
    <t>Berkeley</t>
  </si>
  <si>
    <t>Alafi</t>
  </si>
  <si>
    <t>chris@alafi.com</t>
  </si>
  <si>
    <t>https://www.linkedin.com/in/chris-alafi-097a813</t>
  </si>
  <si>
    <t>moshe@alafi.com</t>
  </si>
  <si>
    <t>https://www.linkedin.com/in/ibaral</t>
  </si>
  <si>
    <t>Rothfus</t>
  </si>
  <si>
    <t>Alara Capital</t>
  </si>
  <si>
    <t>eric.rothfus@alaracap.com</t>
  </si>
  <si>
    <t>https://www.linkedin.com/in/eric-rothfus-46556942</t>
  </si>
  <si>
    <t>Burns</t>
  </si>
  <si>
    <t>mike.burns@alaracap.com</t>
  </si>
  <si>
    <t>https://www.linkedin.com/in/michael-burns-7637854a</t>
  </si>
  <si>
    <t>Falcon</t>
  </si>
  <si>
    <t>michael.falcon@alaracap.com</t>
  </si>
  <si>
    <t>https://www.linkedin.com/in/michael-falcon-1b047</t>
  </si>
  <si>
    <t>Chirkowski</t>
  </si>
  <si>
    <t>Albion Ventures</t>
  </si>
  <si>
    <t>achirkowski@albion-ventures.co.uk</t>
  </si>
  <si>
    <t>https://www.linkedin.com/in/adam-chirkowski-a4703b63</t>
  </si>
  <si>
    <t>Elder</t>
  </si>
  <si>
    <t>aelder@albion-ventures.co.uk</t>
  </si>
  <si>
    <t>https://www.linkedin.com/in/andrew-elder-a320846</t>
  </si>
  <si>
    <t>Ruedig</t>
  </si>
  <si>
    <t>cruedig@albion-ventures.co.uk</t>
  </si>
  <si>
    <t>https://www.linkedin.com/in/cruedig</t>
  </si>
  <si>
    <t>Gudgin</t>
  </si>
  <si>
    <t>dgudgin@albion-ventures.co.uk</t>
  </si>
  <si>
    <t>https://www.linkedin.com/in/davidgudgin</t>
  </si>
  <si>
    <t>Lascelles</t>
  </si>
  <si>
    <t>elascelles@albion-ventures.co.uk</t>
  </si>
  <si>
    <t>https://www.linkedin.com/in/edlascelles</t>
  </si>
  <si>
    <t>Emil</t>
  </si>
  <si>
    <t>Gigov</t>
  </si>
  <si>
    <t>egigov@albion-ventures.co.uk</t>
  </si>
  <si>
    <t>https://www.linkedin.com/in/emil-gigov-52b42510</t>
  </si>
  <si>
    <t>Stanford</t>
  </si>
  <si>
    <t>hstanford@albion-ventures.co.uk</t>
  </si>
  <si>
    <t>https://www.linkedin.com/in/henry-stanford</t>
  </si>
  <si>
    <t>Macro</t>
  </si>
  <si>
    <t>Yu</t>
  </si>
  <si>
    <t>myu@albion-ventures.co.uk</t>
  </si>
  <si>
    <t>https://www.linkedin.com/in/marco-yu-92744757</t>
  </si>
  <si>
    <t>Reeve</t>
  </si>
  <si>
    <t>preeve@albion-ventures.co.uk</t>
  </si>
  <si>
    <t>https://www.linkedin.com/in/patrickreeve</t>
  </si>
  <si>
    <t>Fraser-Allen</t>
  </si>
  <si>
    <t>will@albion-ventures.co.uk</t>
  </si>
  <si>
    <t>https://www.linkedin.com/in/willfraserallen</t>
  </si>
  <si>
    <t>Deputy Managing Partner</t>
  </si>
  <si>
    <t>Franco</t>
  </si>
  <si>
    <t>Valvasori</t>
  </si>
  <si>
    <t>Alcedo SGR S.p.A.</t>
  </si>
  <si>
    <t>franco.valvasori@alcedo.it</t>
  </si>
  <si>
    <t>https://www.linkedin.com/in/franco-valvasori-bb158652</t>
  </si>
  <si>
    <t>Storey</t>
  </si>
  <si>
    <t>Alcuin</t>
  </si>
  <si>
    <t>mark@alcuincapital.com</t>
  </si>
  <si>
    <t>https://www.linkedin.com/in/mark-storey-40952115</t>
  </si>
  <si>
    <t>Arash</t>
  </si>
  <si>
    <t>Raisse</t>
  </si>
  <si>
    <t>Alder</t>
  </si>
  <si>
    <t>arash.raisse@alder.se</t>
  </si>
  <si>
    <t>https://www.linkedin.com/in/amaral-raisse-raisse-2b6202a7</t>
  </si>
  <si>
    <t>Hall</t>
  </si>
  <si>
    <t>carl.hall@alder.se</t>
  </si>
  <si>
    <t>https://www.linkedin.com/in/carl-hall-78807450</t>
  </si>
  <si>
    <t>Partner and Co-Founder</t>
  </si>
  <si>
    <t>Dag</t>
  </si>
  <si>
    <t>Broman</t>
  </si>
  <si>
    <t>dag.broman@alder.se</t>
  </si>
  <si>
    <t>https://www.linkedin.com/in/dag-broman-7aa72911</t>
  </si>
  <si>
    <t>Henrik</t>
  </si>
  <si>
    <t>Flygar</t>
  </si>
  <si>
    <t>henrik.flygar@alder.se</t>
  </si>
  <si>
    <t>https://www.linkedin.com/in/henrik-flygar-79357b</t>
  </si>
  <si>
    <t>Lindholm</t>
  </si>
  <si>
    <t>henrik.lindholm@alder.se</t>
  </si>
  <si>
    <t>https://www.linkedin.com/in/henriklindholm</t>
  </si>
  <si>
    <t>John-Matias</t>
  </si>
  <si>
    <t>Uuttana</t>
  </si>
  <si>
    <t>john-matias.uuttana@alder.se</t>
  </si>
  <si>
    <t>https://www.linkedin.com/in/john-matias-uuttana-49948834</t>
  </si>
  <si>
    <t>Jonas</t>
  </si>
  <si>
    <t>Frick</t>
  </si>
  <si>
    <t>jonas.frick@alder.se</t>
  </si>
  <si>
    <t>https://www.linkedin.com/in/jonas-frick-8aa05110</t>
  </si>
  <si>
    <t>Keiward</t>
  </si>
  <si>
    <t>Pham</t>
  </si>
  <si>
    <t>keiward.pham@alder.se</t>
  </si>
  <si>
    <t>https://www.linkedin.com/in/keiward-pham-a21b7344</t>
  </si>
  <si>
    <t>Nilsson</t>
  </si>
  <si>
    <t>thomas.nilsson@alder.se</t>
  </si>
  <si>
    <t>https://www.linkedin.com/in/thomas-nilsson-66b14211</t>
  </si>
  <si>
    <t>Partner and Chairman</t>
  </si>
  <si>
    <t>Pfeffer</t>
  </si>
  <si>
    <t>Aleutian</t>
  </si>
  <si>
    <t>dpfeffer@aleutiancapital.com</t>
  </si>
  <si>
    <t>https://www.linkedin.com/in/daniel-pfeffer-387451</t>
  </si>
  <si>
    <t>Irina</t>
  </si>
  <si>
    <t>Ivanova</t>
  </si>
  <si>
    <t>irina@aleutiancapital.com</t>
  </si>
  <si>
    <t>https://www.linkedin.com/in/iaivanova</t>
  </si>
  <si>
    <t>Malave</t>
  </si>
  <si>
    <t>jmalave@aleutiancapital.com</t>
  </si>
  <si>
    <t>https://www.linkedin.com/in/jared-malave</t>
  </si>
  <si>
    <t>Ji Sang</t>
  </si>
  <si>
    <t>jlee@aleutiancapital.com</t>
  </si>
  <si>
    <t>https://www.linkedin.com/in/ji-sang-lee</t>
  </si>
  <si>
    <t>Carrion</t>
  </si>
  <si>
    <t>jcarrion@aleutiancapital.com</t>
  </si>
  <si>
    <t>https://www.linkedin.com/in/veteranjic</t>
  </si>
  <si>
    <t>Louis</t>
  </si>
  <si>
    <t>Black</t>
  </si>
  <si>
    <t>lblack@aleutiancapital.com</t>
  </si>
  <si>
    <t>https://www.linkedin.com/in/louis-black-7a428012</t>
  </si>
  <si>
    <t>Paolo</t>
  </si>
  <si>
    <t>Righetto</t>
  </si>
  <si>
    <t>Aliante Partners S.r.l.</t>
  </si>
  <si>
    <t>p.righetto@aliantepartners.com</t>
  </si>
  <si>
    <t>https://www.linkedin.com/in/paolo-righetto-a7b2355</t>
  </si>
  <si>
    <t>Edoardo</t>
  </si>
  <si>
    <t>Lecaldano</t>
  </si>
  <si>
    <t>Alice Ventures Srl</t>
  </si>
  <si>
    <t>edoardo.lecaldano@aliceventures.it</t>
  </si>
  <si>
    <t>https://www.linkedin.com/in/edoardo-lecaldano-9683993a</t>
  </si>
  <si>
    <t>Candeloro</t>
  </si>
  <si>
    <t>elisa.candeloro@aliceventures.it</t>
  </si>
  <si>
    <t>https://www.linkedin.com/in/elisa-candeloro-51a3a534</t>
  </si>
  <si>
    <t>Ilaria</t>
  </si>
  <si>
    <t>Rajevich</t>
  </si>
  <si>
    <t>ilaria.rajevich@aliceventures.it</t>
  </si>
  <si>
    <t>https://www.linkedin.com/in/ilaria-rajevich-9646b36</t>
  </si>
  <si>
    <t>Jodi Sherman</t>
  </si>
  <si>
    <t>Jahic</t>
  </si>
  <si>
    <t>jodi@alignedvc.com</t>
  </si>
  <si>
    <t>https://www.linkedin.com/in/jodijahic</t>
  </si>
  <si>
    <t>Susan</t>
  </si>
  <si>
    <t>susan@alignedvc.com</t>
  </si>
  <si>
    <t>https://www.linkedin.com/in/susan-mason</t>
  </si>
  <si>
    <t>Bishop</t>
  </si>
  <si>
    <t>Alinda</t>
  </si>
  <si>
    <t>andrew.bishop@alinda.com</t>
  </si>
  <si>
    <t>https://www.linkedin.com/in/andrewbishop</t>
  </si>
  <si>
    <t>Beale</t>
  </si>
  <si>
    <t>chris.beale@alinda.com</t>
  </si>
  <si>
    <t>https://www.linkedin.com/in/chris-beale-0b02845</t>
  </si>
  <si>
    <t>Greenwich</t>
  </si>
  <si>
    <t>Connecticut</t>
  </si>
  <si>
    <t>Metcalfe</t>
  </si>
  <si>
    <t>jim.metcalfe@alinda.com</t>
  </si>
  <si>
    <t>https://www.linkedin.com/in/jimmetcalfe</t>
  </si>
  <si>
    <t>Kelleher</t>
  </si>
  <si>
    <t>joe.kelleher@alinda.com</t>
  </si>
  <si>
    <t>https://www.linkedin.com/in/joe-kelleher-52638310</t>
  </si>
  <si>
    <t>Laxmi</t>
  </si>
  <si>
    <t>john.laxmi@alinda.com</t>
  </si>
  <si>
    <t>https://www.linkedin.com/in/john-laxmi-b599ab1</t>
  </si>
  <si>
    <t>Dyk</t>
  </si>
  <si>
    <t>philip.dyk@alinda.com</t>
  </si>
  <si>
    <t>https://www.linkedin.com/in/philip-dyk</t>
  </si>
  <si>
    <t>Khettry</t>
  </si>
  <si>
    <t>sanjay.khettry@alinda.com</t>
  </si>
  <si>
    <t>https://www.linkedin.com/in/sanjay-khettry-289908</t>
  </si>
  <si>
    <t>Riggall</t>
  </si>
  <si>
    <t>simon.riggall@alinda.com</t>
  </si>
  <si>
    <t>https://www.linkedin.com/in/simon-riggall-6aa26190</t>
  </si>
  <si>
    <t>Barry</t>
  </si>
  <si>
    <t>Weinman</t>
  </si>
  <si>
    <t>Allegis Capital</t>
  </si>
  <si>
    <t>weinman@allegiscapital.com</t>
  </si>
  <si>
    <t>https://www.linkedin.com/in/barry-weinman-3070a312</t>
  </si>
  <si>
    <t>Managing Director and Co-Founding Partner Emeritus</t>
  </si>
  <si>
    <t>Jean-Louis</t>
  </si>
  <si>
    <t>GassÃ©e</t>
  </si>
  <si>
    <t>jlg@allegiscapital.com</t>
  </si>
  <si>
    <t>https://www.linkedin.com/in/jean-louis-gass%C3%A9e-16199815</t>
  </si>
  <si>
    <t>Bodine</t>
  </si>
  <si>
    <t>pete@allegiscapital.com</t>
  </si>
  <si>
    <t>https://www.linkedin.com/in/pete-bodine-5601555</t>
  </si>
  <si>
    <t>Ackerman</t>
  </si>
  <si>
    <t>ackerman@allegiscapital.com</t>
  </si>
  <si>
    <t>https://www.linkedin.com/in/robert-ackerman-9599a7218</t>
  </si>
  <si>
    <t>Managing Director and Founder</t>
  </si>
  <si>
    <t>Tall</t>
  </si>
  <si>
    <t>spencer@allegiscapital.com</t>
  </si>
  <si>
    <t>https://www.linkedin.com/in/spencertall</t>
  </si>
  <si>
    <t>Gross</t>
  </si>
  <si>
    <t xml:space="preserve">ALLEGRA CAPITAL </t>
  </si>
  <si>
    <t>gross@allegracapital.com</t>
  </si>
  <si>
    <t>https://www.linkedin.com/in/bruno-gross-aa30a811b</t>
  </si>
  <si>
    <t>Dirk</t>
  </si>
  <si>
    <t>Keck</t>
  </si>
  <si>
    <t>keck@allegracapital.com</t>
  </si>
  <si>
    <t>https://www.linkedin.com/in/dirk-keck-85903b20</t>
  </si>
  <si>
    <t>Hendrik</t>
  </si>
  <si>
    <t>Heinze</t>
  </si>
  <si>
    <t>heinze@allegracapital.com</t>
  </si>
  <si>
    <t>https://www.linkedin.com/in/hendrik-heinze-15a185195</t>
  </si>
  <si>
    <t>JÃ¼rgen</t>
  </si>
  <si>
    <t>KÃ¶nig</t>
  </si>
  <si>
    <t>koenig@allegracapital.com</t>
  </si>
  <si>
    <t>https://www.linkedin.com/in/juergen-koenig-8133331a</t>
  </si>
  <si>
    <t>Klaus</t>
  </si>
  <si>
    <t>Pieger</t>
  </si>
  <si>
    <t>pieger@allegracapital.com</t>
  </si>
  <si>
    <t>https://www.linkedin.com/in/dr-klaus-pieger-874692145</t>
  </si>
  <si>
    <t>Chester</t>
  </si>
  <si>
    <t>Moynihan</t>
  </si>
  <si>
    <t>Allegro Funds</t>
  </si>
  <si>
    <t>cmoynihan@allegrofunds.com.au</t>
  </si>
  <si>
    <t>https://www.linkedin.com/in/chester-moynihan-4b114613</t>
  </si>
  <si>
    <t>Koeck</t>
  </si>
  <si>
    <t>ckoeck@allegrofunds.com.au</t>
  </si>
  <si>
    <t>https://www.linkedin.com/in/christopher-koeck-91890228</t>
  </si>
  <si>
    <t>Largier</t>
  </si>
  <si>
    <t>jlargier@allegrofunds.com.au</t>
  </si>
  <si>
    <t>https://www.linkedin.com/in/jeffrey-largier-9181953a</t>
  </si>
  <si>
    <t>Krynauw</t>
  </si>
  <si>
    <t>jkrynauw@allegrofunds.com.au</t>
  </si>
  <si>
    <t>https://www.linkedin.com/in/johan-krynauw</t>
  </si>
  <si>
    <t>Van den Bossche</t>
  </si>
  <si>
    <t>Allegro Investment Fund</t>
  </si>
  <si>
    <t>alex.vandenbossche@axilius.be</t>
  </si>
  <si>
    <t>https://www.linkedin.com/in/alex-van-den-bossche-7299231</t>
  </si>
  <si>
    <t>Heverlee</t>
  </si>
  <si>
    <t>Allegro</t>
  </si>
  <si>
    <t xml:space="preserve">Allegro </t>
  </si>
  <si>
    <t>julie@allegrovc.com</t>
  </si>
  <si>
    <t>https://www.linkedin.com/in/julie-allegro-62561a10</t>
  </si>
  <si>
    <t>Managing Director, Founder</t>
  </si>
  <si>
    <t>Los Altos</t>
  </si>
  <si>
    <t>Bodet</t>
  </si>
  <si>
    <t>Alliance Entreprendre</t>
  </si>
  <si>
    <t>antoine.bodet@allianceentreprendre.com</t>
  </si>
  <si>
    <t>https://www.linkedin.com/in/antoine-bodet-33589a13</t>
  </si>
  <si>
    <t>Camille</t>
  </si>
  <si>
    <t>Chosseler</t>
  </si>
  <si>
    <t>camille.chosseler@allianceentreprendre.com</t>
  </si>
  <si>
    <t>https://www.linkedin.com/in/camille-chosseler-55a63a129</t>
  </si>
  <si>
    <t>Jean-Pierre</t>
  </si>
  <si>
    <t>LÃ©ger</t>
  </si>
  <si>
    <t>jean-pierre.leger@allianceentreprendre.com</t>
  </si>
  <si>
    <t>https://www.linkedin.com/in/jean-pierre-l%C3%A9ger-427887110</t>
  </si>
  <si>
    <t>CollÃ©atte</t>
  </si>
  <si>
    <t>laurent.colleatte@allianceentreprendre.com</t>
  </si>
  <si>
    <t>https://www.linkedin.com/in/laurent-colette-697416a</t>
  </si>
  <si>
    <t>BorÃ©</t>
  </si>
  <si>
    <t>olivier.bore@allianceentreprendre.com</t>
  </si>
  <si>
    <t>https://www.linkedin.com/in/olivier-bora-ngidiwe-8805923a</t>
  </si>
  <si>
    <t>Arthur</t>
  </si>
  <si>
    <t>Goodrich</t>
  </si>
  <si>
    <t>Alliance Healthcare Partners</t>
  </si>
  <si>
    <t>agoodrich@alliancehcpartners.com</t>
  </si>
  <si>
    <t>https://www.linkedin.com/in/john-arthur-goodrich-79661949</t>
  </si>
  <si>
    <t>Scottsdale</t>
  </si>
  <si>
    <t>Arizona</t>
  </si>
  <si>
    <t>Mayernik</t>
  </si>
  <si>
    <t>jmayernik@alliancehcpartners.com</t>
  </si>
  <si>
    <t>https://www.linkedin.com/in/joe-mayernik-0a42ab205</t>
  </si>
  <si>
    <t>Rick</t>
  </si>
  <si>
    <t>Ferreira</t>
  </si>
  <si>
    <t>rferreira@alliancehcpartners.com</t>
  </si>
  <si>
    <t>https://www.linkedin.com/in/rick-ferreira-69330849</t>
  </si>
  <si>
    <t>Einwechter</t>
  </si>
  <si>
    <t>teinwechter@alliancehcpartners.com</t>
  </si>
  <si>
    <t>https://www.linkedin.com/in/tim-einwechter-59a9b1122</t>
  </si>
  <si>
    <t>Yi-Jian</t>
  </si>
  <si>
    <t>Ngo</t>
  </si>
  <si>
    <t>Alliance of Angels</t>
  </si>
  <si>
    <t>yijian@allianceofangels.com</t>
  </si>
  <si>
    <t>https://www.linkedin.com/in/yijian</t>
  </si>
  <si>
    <t>Tonning</t>
  </si>
  <si>
    <t>Alliance Venture</t>
  </si>
  <si>
    <t>arne@allianceventure.com</t>
  </si>
  <si>
    <t>https://www.linkedin.com/in/arnetonning</t>
  </si>
  <si>
    <t>Oslo</t>
  </si>
  <si>
    <t>Bente</t>
  </si>
  <si>
    <t>Loe</t>
  </si>
  <si>
    <t>bente@allianceventure.com</t>
  </si>
  <si>
    <t>https://www.linkedin.com/in/benteloe</t>
  </si>
  <si>
    <t>BjÃ¸rn</t>
  </si>
  <si>
    <t>Christensen</t>
  </si>
  <si>
    <t>bjorn@allianceventure.com</t>
  </si>
  <si>
    <t>https://www.linkedin.com/in/bjoern-christensen-5246a6</t>
  </si>
  <si>
    <t>Erling</t>
  </si>
  <si>
    <t>Maartmann-Moe</t>
  </si>
  <si>
    <t>erling@allianceventure.com</t>
  </si>
  <si>
    <t>https://www.linkedin.com/in/erlingmm</t>
  </si>
  <si>
    <t>Jan-Erik</t>
  </si>
  <si>
    <t>Hareid</t>
  </si>
  <si>
    <t>hareid@allianceventure.com</t>
  </si>
  <si>
    <t>https://www.linkedin.com/in/hareid</t>
  </si>
  <si>
    <t>Gjesdahl</t>
  </si>
  <si>
    <t>johan@allianceventure.com</t>
  </si>
  <si>
    <t>https://www.linkedin.com/in/johangjesdahl</t>
  </si>
  <si>
    <t>Silva</t>
  </si>
  <si>
    <t>Allied Minds</t>
  </si>
  <si>
    <t>chris@alliedminds.com</t>
  </si>
  <si>
    <t>https://www.linkedin.com/in/christophersilva</t>
  </si>
  <si>
    <t>Serafini</t>
  </si>
  <si>
    <t>john@alliedminds.com</t>
  </si>
  <si>
    <t>https://www.linkedin.com/in/john-serafini-950793a</t>
  </si>
  <si>
    <t>Eichenberger</t>
  </si>
  <si>
    <t>marc@alliedminds.com</t>
  </si>
  <si>
    <t>https://www.linkedin.com/in/marcweichenberger</t>
  </si>
  <si>
    <t>mark@alliedminds.com</t>
  </si>
  <si>
    <t>https://www.linkedin.com/in/mark-pritchard-13b75717</t>
  </si>
  <si>
    <t>President and Founder</t>
  </si>
  <si>
    <t>Thoms</t>
  </si>
  <si>
    <t>matt@alliedminds.com</t>
  </si>
  <si>
    <t>https://www.linkedin.com/in/mattthoms</t>
  </si>
  <si>
    <t>Omar</t>
  </si>
  <si>
    <t>Amirana</t>
  </si>
  <si>
    <t>omar@alliedminds.com</t>
  </si>
  <si>
    <t>https://www.linkedin.com/in/amirana</t>
  </si>
  <si>
    <t>Sam</t>
  </si>
  <si>
    <t>Milenkov</t>
  </si>
  <si>
    <t>sam@alliedminds.com</t>
  </si>
  <si>
    <t>https://www.linkedin.com/in/sammilenkov</t>
  </si>
  <si>
    <t>Director of Finance</t>
  </si>
  <si>
    <t>Chun</t>
  </si>
  <si>
    <t>vincent@alliedminds.com</t>
  </si>
  <si>
    <t>https://www.linkedin.com/in/vincentchun</t>
  </si>
  <si>
    <t>Aquilano</t>
  </si>
  <si>
    <t>Allos Ventures</t>
  </si>
  <si>
    <t>don@allosventures.com</t>
  </si>
  <si>
    <t>https://www.linkedin.com/in/don-aquilano-2327124</t>
  </si>
  <si>
    <t>Carmel</t>
  </si>
  <si>
    <t>Daniil</t>
  </si>
  <si>
    <t>Stolyarov</t>
  </si>
  <si>
    <t>Almaz</t>
  </si>
  <si>
    <t>dan@almazcapital.com</t>
  </si>
  <si>
    <t>https://www.linkedin.com/in/daniilstolyarov</t>
  </si>
  <si>
    <t>Portola Valley</t>
  </si>
  <si>
    <t>Allan</t>
  </si>
  <si>
    <t>Asp</t>
  </si>
  <si>
    <t>ALMI Invest AB</t>
  </si>
  <si>
    <t>allan.asp@almi.se</t>
  </si>
  <si>
    <t>https://www.linkedin.com/in/allangagnon</t>
  </si>
  <si>
    <t>Uppsala</t>
  </si>
  <si>
    <t>SÃ¶derholm</t>
  </si>
  <si>
    <t>anna.soderholm@almi.se</t>
  </si>
  <si>
    <t>https://www.linkedin.com/in/anna-soderholm</t>
  </si>
  <si>
    <t>BjÃ¶rn</t>
  </si>
  <si>
    <t>Westman</t>
  </si>
  <si>
    <t>bjorn.westman@almi.se</t>
  </si>
  <si>
    <t>https://www.linkedin.com/in/bjowestman</t>
  </si>
  <si>
    <t>GÃ¶teborg</t>
  </si>
  <si>
    <t>BjÃ¶rkman</t>
  </si>
  <si>
    <t>christian.bjorkman@almi.se</t>
  </si>
  <si>
    <t>https://www.linkedin.com/in/christian-bjorkman-9a3b8216a</t>
  </si>
  <si>
    <t>Mats</t>
  </si>
  <si>
    <t>Enegren</t>
  </si>
  <si>
    <t>mats.enegren@almi.se</t>
  </si>
  <si>
    <t>https://www.linkedin.com/in/mats-enegren-6812946</t>
  </si>
  <si>
    <t>mikael.karlsson@almi.se</t>
  </si>
  <si>
    <t>https://www.linkedin.com/in/j%C3%A9r%C3%B4me-bonafous-j%C3%A9rome-a6705566</t>
  </si>
  <si>
    <t>Executive Vice President</t>
  </si>
  <si>
    <t>LinkÃ¶ping</t>
  </si>
  <si>
    <t>PÃ¤r</t>
  </si>
  <si>
    <t>Carlshamre</t>
  </si>
  <si>
    <t>par.carlshamre@almi.se</t>
  </si>
  <si>
    <t>Per</t>
  </si>
  <si>
    <t>Antonsson</t>
  </si>
  <si>
    <t>per.antonsson@almi.se</t>
  </si>
  <si>
    <t>https://www.linkedin.com/in/per-antonsson-94606a82</t>
  </si>
  <si>
    <t>Tarja</t>
  </si>
  <si>
    <t>zu dem Berge</t>
  </si>
  <si>
    <t>tarja.berge@almi.se</t>
  </si>
  <si>
    <t>https://www.linkedin.com/in/tarjaz</t>
  </si>
  <si>
    <t>Fund Manager</t>
  </si>
  <si>
    <t>JÃ¶nkÃ¶ping</t>
  </si>
  <si>
    <t>Green</t>
  </si>
  <si>
    <t>ulf.green@almi.se</t>
  </si>
  <si>
    <t>https://www.linkedin.com/in/ulf-green-73724531</t>
  </si>
  <si>
    <t>Karlstad</t>
  </si>
  <si>
    <t>Jean-Pascal</t>
  </si>
  <si>
    <t>Aloe Private Equity</t>
  </si>
  <si>
    <t>tranie@aloe-group.com</t>
  </si>
  <si>
    <t>Vivek</t>
  </si>
  <si>
    <t>Tandon</t>
  </si>
  <si>
    <t>vivek@aloe-group.com</t>
  </si>
  <si>
    <t>https://www.linkedin.com/in/vivektandoneb5visa</t>
  </si>
  <si>
    <t>Yassin</t>
  </si>
  <si>
    <t>Khodadeen</t>
  </si>
  <si>
    <t>yassin.khodadeen@aloe-group.com</t>
  </si>
  <si>
    <t>https://www.linkedin.com/in/khodadeen-yassin-mohammed-24880147</t>
  </si>
  <si>
    <t>Ana Paula</t>
  </si>
  <si>
    <t>Bannwart</t>
  </si>
  <si>
    <t>Alothon Group</t>
  </si>
  <si>
    <t>ana.p.bannwart@alothon.com</t>
  </si>
  <si>
    <t>https://www.linkedin.com/in/ana-paula-bannwart-4262765</t>
  </si>
  <si>
    <t>Ettore</t>
  </si>
  <si>
    <t>Biagioni</t>
  </si>
  <si>
    <t>ettore.v.biagioni@alothon.com</t>
  </si>
  <si>
    <t>https://www.linkedin.com/in/ettore-v-biagioni-a192a66</t>
  </si>
  <si>
    <t>Schuftan</t>
  </si>
  <si>
    <t>hannah.schuftan@alothon.com</t>
  </si>
  <si>
    <t>https://www.linkedin.com/in/hannah-schuftan-04a144</t>
  </si>
  <si>
    <t>MarlÃ¨ne</t>
  </si>
  <si>
    <t>Bazouin</t>
  </si>
  <si>
    <t>Alpha AssociÃ©s Conseil</t>
  </si>
  <si>
    <t>mbazouin@groupealpha.fr</t>
  </si>
  <si>
    <t>https://www.linkedin.com/in/marlene-baz%C3%A1n-m-s-b0a2b4156</t>
  </si>
  <si>
    <t>ver Hulst</t>
  </si>
  <si>
    <t>nverhulst@groupealpha.fr</t>
  </si>
  <si>
    <t>https://www.linkedin.com/in/nicolas-verhulst-691786b</t>
  </si>
  <si>
    <t>Olaf</t>
  </si>
  <si>
    <t>Kordes</t>
  </si>
  <si>
    <t>okordes@groupealpha.fr</t>
  </si>
  <si>
    <t>https://www.linkedin.com/in/olafkordes</t>
  </si>
  <si>
    <t>Vaissie</t>
  </si>
  <si>
    <t>pvaissie@groupealpha.fr</t>
  </si>
  <si>
    <t>https://www.linkedin.com/in/paul-vaissi%C3%A9-27a74215</t>
  </si>
  <si>
    <t>Mulliez</t>
  </si>
  <si>
    <t>tmulliez@groupealpha.fr</t>
  </si>
  <si>
    <t>https://www.linkedin.com/in/tommulliez</t>
  </si>
  <si>
    <t>Lanzavecchia</t>
  </si>
  <si>
    <t>Alpha Associati S.r.l</t>
  </si>
  <si>
    <t>edoardo.lanzavecchia@gruppoalpha.it</t>
  </si>
  <si>
    <t>https://www.linkedin.com/in/edoardo-lanzavecchia-931409a</t>
  </si>
  <si>
    <t>Bernardi</t>
  </si>
  <si>
    <t>marco.bernardi@gruppoalpha.it</t>
  </si>
  <si>
    <t>https://www.linkedin.com/in/marco-bernardi-a874b755</t>
  </si>
  <si>
    <t>Bertola</t>
  </si>
  <si>
    <t>michele.bertola@gruppoalpha.it</t>
  </si>
  <si>
    <t>https://www.linkedin.com/in/michele-bertola-70176a37</t>
  </si>
  <si>
    <t>Magni</t>
  </si>
  <si>
    <t>paolo.magni@gruppoalpha.it</t>
  </si>
  <si>
    <t>https://www.linkedin.com/in/paolo-magni-4bb46157</t>
  </si>
  <si>
    <t>Valentina</t>
  </si>
  <si>
    <t>Pippolo</t>
  </si>
  <si>
    <t>valentina.pippolo@gruppoalpha.it</t>
  </si>
  <si>
    <t>https://www.linkedin.com/in/valentina-pippolo-044b5b16</t>
  </si>
  <si>
    <t>Kalnow</t>
  </si>
  <si>
    <t>Alpha</t>
  </si>
  <si>
    <t>ahkalnow@alphacapital.com</t>
  </si>
  <si>
    <t>https://www.linkedin.com/in/andrew-kalnow-6aaba3a</t>
  </si>
  <si>
    <t>Smiga</t>
  </si>
  <si>
    <t xml:space="preserve">Alpha </t>
  </si>
  <si>
    <t>bsmiga@alphavp.com</t>
  </si>
  <si>
    <t>https://www.linkedin.com/in/smiga</t>
  </si>
  <si>
    <t>sbrotman@alphavp.com</t>
  </si>
  <si>
    <t>https://www.linkedin.com/in/stevebrotman</t>
  </si>
  <si>
    <t>Billy</t>
  </si>
  <si>
    <t>Maguy</t>
  </si>
  <si>
    <t>Alpine Investors</t>
  </si>
  <si>
    <t>bmaguy@alpine-investors.com</t>
  </si>
  <si>
    <t>https://www.linkedin.com/in/mark-rasmussen-5426b55</t>
  </si>
  <si>
    <t>Sun</t>
  </si>
  <si>
    <t>csun@alpine-investors.com</t>
  </si>
  <si>
    <t>https://www.linkedin.com/in/charles-sun-31349a30</t>
  </si>
  <si>
    <t>Investment Professional</t>
  </si>
  <si>
    <t>Cremons</t>
  </si>
  <si>
    <t>dcremons@alpine-investors.com</t>
  </si>
  <si>
    <t>https://www.linkedin.com/in/dancremons</t>
  </si>
  <si>
    <t>Sanner</t>
  </si>
  <si>
    <t>dsanner@alpine-investors.com</t>
  </si>
  <si>
    <t>https://www.linkedin.com/in/dan-sanner-4298853</t>
  </si>
  <si>
    <t>Weaver</t>
  </si>
  <si>
    <t>gweaver@alpine-investors.com</t>
  </si>
  <si>
    <t>https://www.linkedin.com/in/graham-weaver</t>
  </si>
  <si>
    <t>Totten</t>
  </si>
  <si>
    <t>jtotten@alpine-investors.com</t>
  </si>
  <si>
    <t>https://www.linkedin.com/in/jeff-totten</t>
  </si>
  <si>
    <t>Strauch</t>
  </si>
  <si>
    <t>mstrauch@alpine-investors.com</t>
  </si>
  <si>
    <t>https://www.linkedin.com/in/mark-strauch-979b0</t>
  </si>
  <si>
    <t>Picciano</t>
  </si>
  <si>
    <t>mpicciano@alpine-investors.com</t>
  </si>
  <si>
    <t>https://www.linkedin.com/in/matthew-picciano-21134910</t>
  </si>
  <si>
    <t>Shin</t>
  </si>
  <si>
    <t>sshin@alpine-investors.com</t>
  </si>
  <si>
    <t>https://www.linkedin.com/in/shane-shin-b414aa171</t>
  </si>
  <si>
    <t>Adams</t>
  </si>
  <si>
    <t>wadams@alpine-investors.com</t>
  </si>
  <si>
    <t>https://www.linkedin.com/in/willadams</t>
  </si>
  <si>
    <t>Perriello</t>
  </si>
  <si>
    <t>AlpInvest Partners</t>
  </si>
  <si>
    <t>chris.perriello@alpinvest.com</t>
  </si>
  <si>
    <t>https://www.linkedin.com/in/chris-perriello-4481232b</t>
  </si>
  <si>
    <t>christophe.nicolas@alpinvest.com</t>
  </si>
  <si>
    <t>https://www.linkedin.com/in/christophenicolas82</t>
  </si>
  <si>
    <t>Thyssen</t>
  </si>
  <si>
    <t>erik.thyssen@alpinvest.com</t>
  </si>
  <si>
    <t>https://www.linkedin.com/in/erik-thyssen-1a804118</t>
  </si>
  <si>
    <t>Westerkamp</t>
  </si>
  <si>
    <t>george.westerkamp@alpinvest.com</t>
  </si>
  <si>
    <t>https://www.linkedin.com/in/george-westerkamp-86894410</t>
  </si>
  <si>
    <t>Maarten</t>
  </si>
  <si>
    <t>Vervoort</t>
  </si>
  <si>
    <t>maarten.vervoort@alpinvest.com</t>
  </si>
  <si>
    <t>https://www.linkedin.com/in/maarten-vervoort-1102b7141</t>
  </si>
  <si>
    <t>de Klerk</t>
  </si>
  <si>
    <t>paul.de.klerk@alpinvest.com</t>
  </si>
  <si>
    <t>https://www.linkedin.com/in/paul-de-klerk-50468a24</t>
  </si>
  <si>
    <t>CFO/COO</t>
  </si>
  <si>
    <t>Wendy</t>
  </si>
  <si>
    <t>Zhu</t>
  </si>
  <si>
    <t>wendy.zhu@alpinvest.com</t>
  </si>
  <si>
    <t>https://www.linkedin.com/in/wendy-zhu-marketing</t>
  </si>
  <si>
    <t>Wim</t>
  </si>
  <si>
    <t>Borgdorff</t>
  </si>
  <si>
    <t>wim.borgdorff@alpinvest.com</t>
  </si>
  <si>
    <t>https://www.linkedin.com/in/wim-borgdorff-5b41888</t>
  </si>
  <si>
    <t>Wouter</t>
  </si>
  <si>
    <t>Moerel</t>
  </si>
  <si>
    <t>wouter.moerel@alpinvest.com</t>
  </si>
  <si>
    <t>https://www.linkedin.com/in/wouter-moerel-2943b51</t>
  </si>
  <si>
    <t>Crowell</t>
  </si>
  <si>
    <t>Alsop Louie Partners</t>
  </si>
  <si>
    <t>wcrowell@alsop-louie.com</t>
  </si>
  <si>
    <t>https://www.linkedin.com/in/billcrowell</t>
  </si>
  <si>
    <t>Ernestine</t>
  </si>
  <si>
    <t>Fu</t>
  </si>
  <si>
    <t>efu@alsop-louie.com</t>
  </si>
  <si>
    <t>https://www.linkedin.com/in/ernestine-burton-ba32a520</t>
  </si>
  <si>
    <t>Gilman</t>
  </si>
  <si>
    <t>Louie</t>
  </si>
  <si>
    <t>glouie@alsop-louie.com</t>
  </si>
  <si>
    <t>https://www.linkedin.com/in/gilmanlouie</t>
  </si>
  <si>
    <t>Whims</t>
  </si>
  <si>
    <t>jwhims@alsop-louie.com</t>
  </si>
  <si>
    <t>https://www.linkedin.com/in/jimwhims</t>
  </si>
  <si>
    <t>Ward</t>
  </si>
  <si>
    <t>jward@alsop-louie.com</t>
  </si>
  <si>
    <t>https://www.linkedin.com/in/jim-ward-30bb996</t>
  </si>
  <si>
    <t>Addiego</t>
  </si>
  <si>
    <t>jaddiego@alsop-louie.com</t>
  </si>
  <si>
    <t>https://www.linkedin.com/in/joeaddiego</t>
  </si>
  <si>
    <t>Alsop</t>
  </si>
  <si>
    <t>jalsop@alsop-louie.com</t>
  </si>
  <si>
    <t>https://www.linkedin.com/in/joe-alsop-7a332b4</t>
  </si>
  <si>
    <t>nlee@alsop-louie.com</t>
  </si>
  <si>
    <t>https://www.linkedin.com/in/nancylee</t>
  </si>
  <si>
    <t>Stewart</t>
  </si>
  <si>
    <t>salsop@alsop-louie.com</t>
  </si>
  <si>
    <t>https://www.linkedin.com/in/salsop</t>
  </si>
  <si>
    <t>Kalinske</t>
  </si>
  <si>
    <t>tkalinske@alsop-louie.com</t>
  </si>
  <si>
    <t>https://www.linkedin.com/in/tom-kalinske-2900034</t>
  </si>
  <si>
    <t>Lukas</t>
  </si>
  <si>
    <t>Guenther</t>
  </si>
  <si>
    <t xml:space="preserve">ALSTIN - Alternative Strategic Investment </t>
  </si>
  <si>
    <t>lukas.guenther@alstin.de</t>
  </si>
  <si>
    <t>https://www.linkedin.com/in/lukasguenther</t>
  </si>
  <si>
    <t>Alston</t>
  </si>
  <si>
    <t>egan@alstoncapital.com</t>
  </si>
  <si>
    <t>https://www.linkedin.com/in/robert-egan-783128b</t>
  </si>
  <si>
    <t>Bryan</t>
  </si>
  <si>
    <t xml:space="preserve">Alta Berkeley </t>
  </si>
  <si>
    <t>bw@altaberkeley.com</t>
  </si>
  <si>
    <t>https://www.linkedin.com/in/bryanwood</t>
  </si>
  <si>
    <t>Founder and Partner</t>
  </si>
  <si>
    <t>Geneva</t>
  </si>
  <si>
    <t>Dias</t>
  </si>
  <si>
    <t>Alta Equity Partners</t>
  </si>
  <si>
    <t>cdias@altaequitypartners.com</t>
  </si>
  <si>
    <t>https://www.linkedin.com/in/chdias</t>
  </si>
  <si>
    <t>Jessica</t>
  </si>
  <si>
    <t>Reed</t>
  </si>
  <si>
    <t>jreed@altaequitypartners.com</t>
  </si>
  <si>
    <t>https://www.linkedin.com/in/jessicareed-</t>
  </si>
  <si>
    <t>Dibble</t>
  </si>
  <si>
    <t>tdibble@altaequitypartners.com</t>
  </si>
  <si>
    <t>https://www.linkedin.com/in/tim-dibble-808bab7</t>
  </si>
  <si>
    <t>Carlberg</t>
  </si>
  <si>
    <t>Alta Growth Capital</t>
  </si>
  <si>
    <t>ecarlberg@agcmexico.com</t>
  </si>
  <si>
    <t>https://www.linkedin.com/in/erik-carlberg-2528b26a</t>
  </si>
  <si>
    <t>Garcia-Teruel</t>
  </si>
  <si>
    <t>jgarciateruel@agcmexico.com</t>
  </si>
  <si>
    <t>https://www.linkedin.com/in/javier-garcia-teruel-36233311</t>
  </si>
  <si>
    <t>Rafael</t>
  </si>
  <si>
    <t>Payro</t>
  </si>
  <si>
    <t>rpayro@agcmexico.com</t>
  </si>
  <si>
    <t>https://www.linkedin.com/in/rafael-payro-0659614b</t>
  </si>
  <si>
    <t>Serebrisky</t>
  </si>
  <si>
    <t>Alta Ventures Mexico</t>
  </si>
  <si>
    <t>diego@altaventures.com</t>
  </si>
  <si>
    <t>https://www.linkedin.com/in/diegoserebrisky</t>
  </si>
  <si>
    <t>San Pedro Garza GarcÃ­a</t>
  </si>
  <si>
    <t>Micheal</t>
  </si>
  <si>
    <t>Wolfgramm</t>
  </si>
  <si>
    <t>mike@altaventures.com</t>
  </si>
  <si>
    <t>https://www.linkedin.com/in/michael-a-wolfgram-7378453a</t>
  </si>
  <si>
    <t>Lehi</t>
  </si>
  <si>
    <t>Ahlstrom</t>
  </si>
  <si>
    <t>paul@altaventures.com</t>
  </si>
  <si>
    <t>https://www.linkedin.com/in/paulbahlstrom</t>
  </si>
  <si>
    <t>Rogelio</t>
  </si>
  <si>
    <t>de los Santos</t>
  </si>
  <si>
    <t>rogelio@altaventures.com</t>
  </si>
  <si>
    <t>https://www.linkedin.com/in/rogeliodelossantos</t>
  </si>
  <si>
    <t>Rolfe</t>
  </si>
  <si>
    <t>Altamont</t>
  </si>
  <si>
    <t>arolfe@altamontcapital.com</t>
  </si>
  <si>
    <t>https://www.linkedin.com/in/alex-rolfe-72b7a08</t>
  </si>
  <si>
    <t>Carol</t>
  </si>
  <si>
    <t>Pereira</t>
  </si>
  <si>
    <t>cpereira@altamontcapital.com</t>
  </si>
  <si>
    <t>https://www.linkedin.com/in/carol-pereira-1928556</t>
  </si>
  <si>
    <t>Casey</t>
  </si>
  <si>
    <t>Lynch</t>
  </si>
  <si>
    <t>clynch@altamontcapital.com</t>
  </si>
  <si>
    <t>https://www.linkedin.com/in/caseylynch</t>
  </si>
  <si>
    <t>Ruiz</t>
  </si>
  <si>
    <t>gruiz@altamontcapital.com</t>
  </si>
  <si>
    <t>https://www.linkedin.com/in/gregruiz</t>
  </si>
  <si>
    <t>Corkran</t>
  </si>
  <si>
    <t>gcorkran@altamontcapital.com</t>
  </si>
  <si>
    <t>https://www.linkedin.com/in/greg-corkran-gcenterprises</t>
  </si>
  <si>
    <t>Iain</t>
  </si>
  <si>
    <t>Bridges</t>
  </si>
  <si>
    <t>ibridges@altamontcapital.com</t>
  </si>
  <si>
    <t>https://www.linkedin.com/in/iain-bridges-9a396439</t>
  </si>
  <si>
    <t>Rogers</t>
  </si>
  <si>
    <t>jrogers@altamontcapital.com</t>
  </si>
  <si>
    <t>https://www.linkedin.com/in/jesse-rogers</t>
  </si>
  <si>
    <t>Altman</t>
  </si>
  <si>
    <t>jaltman@altamontcapital.com</t>
  </si>
  <si>
    <t>https://www.linkedin.com/in/jonathanaltman</t>
  </si>
  <si>
    <t>Kai</t>
  </si>
  <si>
    <t>kli@altamontcapital.com</t>
  </si>
  <si>
    <t>https://www.linkedin.com/in/kaili</t>
  </si>
  <si>
    <t>Keoni</t>
  </si>
  <si>
    <t>kschwartz@altamontcapital.com</t>
  </si>
  <si>
    <t>https://www.linkedin.com/in/keoni-schwartz-15a47a14</t>
  </si>
  <si>
    <t>kmason@altamontcapital.com</t>
  </si>
  <si>
    <t>https://www.linkedin.com/in/kevinmason</t>
  </si>
  <si>
    <t>Kristin</t>
  </si>
  <si>
    <t>kjohnson@altamontcapital.com</t>
  </si>
  <si>
    <t>https://www.linkedin.com/in/kristin-gibbons-johnson</t>
  </si>
  <si>
    <t>Director of Business Development</t>
  </si>
  <si>
    <t>Lionel</t>
  </si>
  <si>
    <t>Conacher</t>
  </si>
  <si>
    <t>lconacher@altamontcapital.com</t>
  </si>
  <si>
    <t>https://www.linkedin.com/in/lionel-f-conacher-76b9b72</t>
  </si>
  <si>
    <t>Kennedy</t>
  </si>
  <si>
    <t>mkennedy@altamontcapital.com</t>
  </si>
  <si>
    <t>https://www.linkedin.com/in/melissa-kennedy-ab23851a</t>
  </si>
  <si>
    <t>Eason</t>
  </si>
  <si>
    <t>reason@altamontcapital.com</t>
  </si>
  <si>
    <t>https://www.linkedin.com/in/randall-eason-85a80656</t>
  </si>
  <si>
    <t>Gaynor</t>
  </si>
  <si>
    <t>sgaynor@altamontcapital.com</t>
  </si>
  <si>
    <t>https://www.linkedin.com/in/samgaynor</t>
  </si>
  <si>
    <t>Brownlie</t>
  </si>
  <si>
    <t>sbrownlie@altamontcapital.com</t>
  </si>
  <si>
    <t>https://www.linkedin.com/in/steve-brownlie-247152</t>
  </si>
  <si>
    <t>Wande</t>
  </si>
  <si>
    <t>Olabisi</t>
  </si>
  <si>
    <t>wolabisi@altamontcapital.com</t>
  </si>
  <si>
    <t>https://www.linkedin.com/in/wande-olabisi-0b575127</t>
  </si>
  <si>
    <t>Tully</t>
  </si>
  <si>
    <t>Altaris</t>
  </si>
  <si>
    <t>daniel.tully@altariscap.com</t>
  </si>
  <si>
    <t>https://www.linkedin.com/in/danieltully</t>
  </si>
  <si>
    <t>Ellison</t>
  </si>
  <si>
    <t>david.ellison@altariscap.com</t>
  </si>
  <si>
    <t>https://www.linkedin.com/in/davidellison</t>
  </si>
  <si>
    <t>Aitken-Davies</t>
  </si>
  <si>
    <t>george.aitken-davies@altariscap.com</t>
  </si>
  <si>
    <t>https://www.linkedin.com/in/george-aitken-davies-48321512</t>
  </si>
  <si>
    <t>O'Brien</t>
  </si>
  <si>
    <t>jim.obrien@altariscap.com</t>
  </si>
  <si>
    <t>https://www.linkedin.com/in/james-o-brien</t>
  </si>
  <si>
    <t>Sheiner</t>
  </si>
  <si>
    <t>Altas Partners</t>
  </si>
  <si>
    <t>asheiner@altaspartners.com</t>
  </si>
  <si>
    <t>https://www.linkedin.com/in/andrew-sheiner-1b308459</t>
  </si>
  <si>
    <t>Toronto</t>
  </si>
  <si>
    <t>Ontario</t>
  </si>
  <si>
    <t>McElhone</t>
  </si>
  <si>
    <t>cmcelhone@altaspartners.com</t>
  </si>
  <si>
    <t>https://www.linkedin.com/in/christopher-mcelhone-3b274010</t>
  </si>
  <si>
    <t>pbrown@altaspartners.com</t>
  </si>
  <si>
    <t>https://www.linkedin.com/in/patrick-brown-8979204</t>
  </si>
  <si>
    <t>Nicoletti</t>
  </si>
  <si>
    <t>pnicoletti@altaspartners.com</t>
  </si>
  <si>
    <t>https://www.linkedin.com/in/paul-nicoletti-99512943</t>
  </si>
  <si>
    <t>Partner, COO</t>
  </si>
  <si>
    <t>sguo@altaspartners.com</t>
  </si>
  <si>
    <t>https://www.linkedin.com/in/sam-guo-49a6991</t>
  </si>
  <si>
    <t>Werry</t>
  </si>
  <si>
    <t>swerry@altaspartners.com</t>
  </si>
  <si>
    <t>https://www.linkedin.com/in/scott-werry-3a4b56144</t>
  </si>
  <si>
    <t>Schaffer</t>
  </si>
  <si>
    <t>Alterna</t>
  </si>
  <si>
    <t>paul.schaffer@alternacapital.com</t>
  </si>
  <si>
    <t>https://www.linkedin.com/in/paul-schaffer-0475542</t>
  </si>
  <si>
    <t>Managing Director and CFO</t>
  </si>
  <si>
    <t>Wilton</t>
  </si>
  <si>
    <t>McDermott</t>
  </si>
  <si>
    <t>Altira Group</t>
  </si>
  <si>
    <t>dmcdermott@altiragroup.com</t>
  </si>
  <si>
    <t>https://www.linkedin.com/in/dirk-mcdermott-b6b687</t>
  </si>
  <si>
    <t>Denver</t>
  </si>
  <si>
    <t>Hull</t>
  </si>
  <si>
    <t>McKinnon</t>
  </si>
  <si>
    <t>hmckinnon@altiragroup.com</t>
  </si>
  <si>
    <t>https://www.linkedin.com/in/hullmckinnon</t>
  </si>
  <si>
    <t>Gulley</t>
  </si>
  <si>
    <t>mgulley@altiragroup.com</t>
  </si>
  <si>
    <t>https://www.linkedin.com/in/marcgulley</t>
  </si>
  <si>
    <t>Ebert</t>
  </si>
  <si>
    <t>sebert@altiragroup.com</t>
  </si>
  <si>
    <t>https://www.linkedin.com/in/sean-ebert</t>
  </si>
  <si>
    <t>Suhrid</t>
  </si>
  <si>
    <t>Mantravadi</t>
  </si>
  <si>
    <t>smantravadi@altiragroup.com</t>
  </si>
  <si>
    <t>https://www.linkedin.com/in/suhrid-mantravadi-570b6669/de</t>
  </si>
  <si>
    <t>Kramer</t>
  </si>
  <si>
    <t>Altitude</t>
  </si>
  <si>
    <t>rkramer@altitudecp.com</t>
  </si>
  <si>
    <t>https://www.linkedin.com/in/robert-kramer-b375a632</t>
  </si>
  <si>
    <t>Warren</t>
  </si>
  <si>
    <t>Hurwitz</t>
  </si>
  <si>
    <t>whurwitz@altitudecp.com</t>
  </si>
  <si>
    <t>https://www.linkedin.com/in/warren-hurwitz-8bb6285</t>
  </si>
  <si>
    <t>Maki</t>
  </si>
  <si>
    <t>Altitude Life Science Ventures</t>
  </si>
  <si>
    <t>dmaki@altitudelsv.com</t>
  </si>
  <si>
    <t>https://www.linkedin.com/in/davemaki</t>
  </si>
  <si>
    <t>Alice</t>
  </si>
  <si>
    <t>Barberini</t>
  </si>
  <si>
    <t>Alto Partners SGR S.p.A.</t>
  </si>
  <si>
    <t>ab@altopartners.it</t>
  </si>
  <si>
    <t>https://www.linkedin.com/in/alice-barberini-0145305</t>
  </si>
  <si>
    <t>Fabio</t>
  </si>
  <si>
    <t>Marasi</t>
  </si>
  <si>
    <t>fm@altopartners.it</t>
  </si>
  <si>
    <t>https://www.linkedin.com/in/fabio-marasi-085b88</t>
  </si>
  <si>
    <t>Senior Investment Manager</t>
  </si>
  <si>
    <t>Giulia</t>
  </si>
  <si>
    <t>Garzilli</t>
  </si>
  <si>
    <t>gg@altopartners.it</t>
  </si>
  <si>
    <t>https://www.linkedin.com/in/giulia-garzilli-469494</t>
  </si>
  <si>
    <t>Ilenia</t>
  </si>
  <si>
    <t>Corbelli</t>
  </si>
  <si>
    <t>ic@altopartners.it</t>
  </si>
  <si>
    <t>https://www.linkedin.com/in/ilenia-corbelli-3b697127</t>
  </si>
  <si>
    <t>Senior Investment Analyst</t>
  </si>
  <si>
    <t>Mario</t>
  </si>
  <si>
    <t>Visioni</t>
  </si>
  <si>
    <t>mv@altopartners.it</t>
  </si>
  <si>
    <t>https://www.linkedin.com/in/mario-visioni-5765b713</t>
  </si>
  <si>
    <t>Raffaele</t>
  </si>
  <si>
    <t>de Courten</t>
  </si>
  <si>
    <t>rdc@altopartners.it</t>
  </si>
  <si>
    <t>https://www.linkedin.com/in/raffaele-de-courten-74199a26</t>
  </si>
  <si>
    <t>Torazzi</t>
  </si>
  <si>
    <t>rt@altopartners.it</t>
  </si>
  <si>
    <t>https://www.linkedin.com/in/torazzi-torazzi-6a3147a6</t>
  </si>
  <si>
    <t>Scarpis</t>
  </si>
  <si>
    <t>ss@altopartners.it</t>
  </si>
  <si>
    <t>https://www.linkedin.com/in/stefanoscarpis</t>
  </si>
  <si>
    <t>Founding Partner, Chairman</t>
  </si>
  <si>
    <t>Han</t>
  </si>
  <si>
    <t>Altos Ventures</t>
  </si>
  <si>
    <t>hkim@altosventures.com</t>
  </si>
  <si>
    <t>https://www.linkedin.com/in/hankim</t>
  </si>
  <si>
    <t>Gregory</t>
  </si>
  <si>
    <t>Greenberg</t>
  </si>
  <si>
    <t>Altus</t>
  </si>
  <si>
    <t>ggreenberg@altuscapitalpartners.com</t>
  </si>
  <si>
    <t>https://www.linkedin.com/in/gregorygreenberg</t>
  </si>
  <si>
    <t>Lincolnshire</t>
  </si>
  <si>
    <t>Heidi</t>
  </si>
  <si>
    <t>hgoldstein@altuscapitalpartners.com</t>
  </si>
  <si>
    <t>https://www.linkedin.com/in/heidi-goldstein-02b46529</t>
  </si>
  <si>
    <t>Westport</t>
  </si>
  <si>
    <t>Polimino</t>
  </si>
  <si>
    <t>ppolimino@altuscapitalpartners.com</t>
  </si>
  <si>
    <t>https://www.linkedin.com/in/ppolimino</t>
  </si>
  <si>
    <t>Russell</t>
  </si>
  <si>
    <t>rgreenberg@altuscapitalpartners.com</t>
  </si>
  <si>
    <t>https://www.linkedin.com/in/russellgreenberg</t>
  </si>
  <si>
    <t>Groh</t>
  </si>
  <si>
    <t>tgroh@altuscapitalpartners.com</t>
  </si>
  <si>
    <t>https://www.linkedin.com/in/thomasgroh</t>
  </si>
  <si>
    <t>Donahue</t>
  </si>
  <si>
    <t>Alumni Capital Network</t>
  </si>
  <si>
    <t>tdonahue@acnfund.com</t>
  </si>
  <si>
    <t>https://www.linkedin.com/in/thomas-donahue-836a25b</t>
  </si>
  <si>
    <t>Fox</t>
  </si>
  <si>
    <t>tfox@acnfund.com</t>
  </si>
  <si>
    <t>https://www.linkedin.com/in/thomas-fox-b829757</t>
  </si>
  <si>
    <t>Letourneur</t>
  </si>
  <si>
    <t>Alven Capital</t>
  </si>
  <si>
    <t>letourneur@alvencapital.com</t>
  </si>
  <si>
    <t>https://www.linkedin.com/in/charles-letourneur-347bb233</t>
  </si>
  <si>
    <t>Aubin</t>
  </si>
  <si>
    <t>aubin@alvencapital.com</t>
  </si>
  <si>
    <t>https://www.linkedin.com/in/guillaume-aubin-a52bb861</t>
  </si>
  <si>
    <t>Uzan</t>
  </si>
  <si>
    <t>uzan@alvencapital.com</t>
  </si>
  <si>
    <t>https://www.linkedin.com/in/jeremyuzan</t>
  </si>
  <si>
    <t>Barchilon</t>
  </si>
  <si>
    <t>barchilon@alvencapital.com</t>
  </si>
  <si>
    <t>https://www.linkedin.com/in/julie-barchilon-9577685</t>
  </si>
  <si>
    <t>Raffi</t>
  </si>
  <si>
    <t>Kamber</t>
  </si>
  <si>
    <t>kamber@alvencapital.com</t>
  </si>
  <si>
    <t>https://www.linkedin.com/in/raffikamber</t>
  </si>
  <si>
    <t>Alastair</t>
  </si>
  <si>
    <t>Breward</t>
  </si>
  <si>
    <t>Amadeus</t>
  </si>
  <si>
    <t>abreward@amadeuscapital.com</t>
  </si>
  <si>
    <t>https://www.linkedin.com/in/alastair-breward-800483</t>
  </si>
  <si>
    <t>van Someren</t>
  </si>
  <si>
    <t>avansomeren@amadeuscapital.com</t>
  </si>
  <si>
    <t>https://www.linkedin.com/in/alexander-van-someren-67647271</t>
  </si>
  <si>
    <t>Traversone</t>
  </si>
  <si>
    <t>andrea.traversone@amadeuscapital.com</t>
  </si>
  <si>
    <t>https://www.linkedin.com/in/andrea-traversone-03774311a</t>
  </si>
  <si>
    <t>Glover</t>
  </si>
  <si>
    <t>aglover@amadeuscapital.com</t>
  </si>
  <si>
    <t>https://www.linkedin.com/in/anne-glover-2a364310</t>
  </si>
  <si>
    <t>Hermann</t>
  </si>
  <si>
    <t>Hauser</t>
  </si>
  <si>
    <t>hhauser@amadeuscapital.com</t>
  </si>
  <si>
    <t>https://www.linkedin.com/in/hermann-hauser-90370a5</t>
  </si>
  <si>
    <t>Pinto</t>
  </si>
  <si>
    <t>jpinto@amadeuscapital.com</t>
  </si>
  <si>
    <t>https://www.linkedin.com/in/jasonpinto</t>
  </si>
  <si>
    <t>Burtis</t>
  </si>
  <si>
    <t>pburtis@amadeuscapital.com</t>
  </si>
  <si>
    <t>https://www.linkedin.com/in/pat-burtis-366124</t>
  </si>
  <si>
    <t>Pierre</t>
  </si>
  <si>
    <t>Socha</t>
  </si>
  <si>
    <t>psocha@amadeuscapital.com</t>
  </si>
  <si>
    <t>https://www.linkedin.com/in/pierre-socha-249a301a9</t>
  </si>
  <si>
    <t>Post</t>
  </si>
  <si>
    <t>Ambient Capital</t>
  </si>
  <si>
    <t>gpost@ambientcapital.com</t>
  </si>
  <si>
    <t>https://www.linkedin.com/in/garypost</t>
  </si>
  <si>
    <t>Managing Director and Investment Principal</t>
  </si>
  <si>
    <t>Los Angeles</t>
  </si>
  <si>
    <t>Francesco</t>
  </si>
  <si>
    <t>Lodrini</t>
  </si>
  <si>
    <t>Ambienta SGR S.p.A.</t>
  </si>
  <si>
    <t>fl@ambientasgr.com</t>
  </si>
  <si>
    <t>https://www.linkedin.com/in/francesco-lodrini-9b87349</t>
  </si>
  <si>
    <t>Giancarlo</t>
  </si>
  <si>
    <t>Beraudo</t>
  </si>
  <si>
    <t>gb@ambientasgr.com</t>
  </si>
  <si>
    <t>https://www.linkedin.com/in/gberaudo</t>
  </si>
  <si>
    <t>Mauro</t>
  </si>
  <si>
    <t>Roversi</t>
  </si>
  <si>
    <t>mr@ambientasgr.com</t>
  </si>
  <si>
    <t>https://www.linkedin.com/in/mauro-roversi-86446936</t>
  </si>
  <si>
    <t>Nino</t>
  </si>
  <si>
    <t>Provera</t>
  </si>
  <si>
    <t>ntp@ambientasgr.com</t>
  </si>
  <si>
    <t>https://www.linkedin.com/in/nilo-provera-7215344b</t>
  </si>
  <si>
    <t>Rolando</t>
  </si>
  <si>
    <t>Polli</t>
  </si>
  <si>
    <t>rp@ambientasgr.com</t>
  </si>
  <si>
    <t>https://www.linkedin.com/in/rolando-polli-1460a830</t>
  </si>
  <si>
    <t>Bacci</t>
  </si>
  <si>
    <t>sb@ambientasgr.com</t>
  </si>
  <si>
    <t>https://www.linkedin.com/in/stefano-bacci-2982135b</t>
  </si>
  <si>
    <t>Mangesh</t>
  </si>
  <si>
    <t>Pathak</t>
  </si>
  <si>
    <t>Ambit Pragma Ventures Pvt</t>
  </si>
  <si>
    <t>mangesh@ambitpragma.com</t>
  </si>
  <si>
    <t>https://www.linkedin.com/in/mangesh-pathak-9a2100</t>
  </si>
  <si>
    <t>Nirmesh</t>
  </si>
  <si>
    <t>Prakash</t>
  </si>
  <si>
    <t>nirmesh@ambitpragma.com</t>
  </si>
  <si>
    <t>https://www.linkedin.com/in/nirmeshprakash</t>
  </si>
  <si>
    <t>Rajeev</t>
  </si>
  <si>
    <t>rajeev@ambitpragma.com</t>
  </si>
  <si>
    <t>https://www.linkedin.com/in/rajeev-agrawal-a024358</t>
  </si>
  <si>
    <t>Chung</t>
  </si>
  <si>
    <t>AME Cloud Ventures</t>
  </si>
  <si>
    <t>jeff@amecloudventures.com</t>
  </si>
  <si>
    <t>https://www.linkedin.com/in/jeff-chung-756b591b</t>
  </si>
  <si>
    <t>jerry@amecloudventures.com</t>
  </si>
  <si>
    <t>https://www.linkedin.com/in/jerry-yang-66a63920</t>
  </si>
  <si>
    <t>nick@amecloudventures.com</t>
  </si>
  <si>
    <t>https://www.linkedin.com/in/nickadams11</t>
  </si>
  <si>
    <t>Wretch</t>
  </si>
  <si>
    <t>Chien</t>
  </si>
  <si>
    <t>wretch@amecloudventures.com</t>
  </si>
  <si>
    <t>https://www.linkedin.com/in/wretchchien</t>
  </si>
  <si>
    <t>DeRosa</t>
  </si>
  <si>
    <t>American Industrial Partners</t>
  </si>
  <si>
    <t>ben@americanindustrial.com</t>
  </si>
  <si>
    <t>https://www.linkedin.com/in/ben-derosa-46878a12</t>
  </si>
  <si>
    <t>Partner - Business Development</t>
  </si>
  <si>
    <t>danny@americanindustrial.com</t>
  </si>
  <si>
    <t>https://www.linkedin.com/in/daniel-davis</t>
  </si>
  <si>
    <t>Derek</t>
  </si>
  <si>
    <t>Leck</t>
  </si>
  <si>
    <t>derek@americanindustrial.com</t>
  </si>
  <si>
    <t>https://www.linkedin.com/in/derek-leck-a465587</t>
  </si>
  <si>
    <t>Cusumano</t>
  </si>
  <si>
    <t>dino@americanindustrial.com</t>
  </si>
  <si>
    <t>https://www.linkedin.com/in/dino-cusumano-a717bb143</t>
  </si>
  <si>
    <t>Baroyan</t>
  </si>
  <si>
    <t>eric@americanindustrial.com</t>
  </si>
  <si>
    <t>https://www.linkedin.com/in/eric-baroyan-b3307065</t>
  </si>
  <si>
    <t>Joel</t>
  </si>
  <si>
    <t>Stanwood</t>
  </si>
  <si>
    <t>joel@americanindustrial.com</t>
  </si>
  <si>
    <t>https://www.linkedin.com/in/joelstanwood</t>
  </si>
  <si>
    <t>Rotroff</t>
  </si>
  <si>
    <t>jrotroff@americanindustrial.com</t>
  </si>
  <si>
    <t>https://www.linkedin.com/in/joel-rotroff-83bb204</t>
  </si>
  <si>
    <t>Becker</t>
  </si>
  <si>
    <t>john@americanindustrial.com</t>
  </si>
  <si>
    <t>https://www.linkedin.com/in/john-becker-a1a64035</t>
  </si>
  <si>
    <t>Amador</t>
  </si>
  <si>
    <t>jorge@americanindustrial.com</t>
  </si>
  <si>
    <t>https://www.linkedin.com/in/jorgeamador</t>
  </si>
  <si>
    <t>Fish</t>
  </si>
  <si>
    <t>jfish@americanindustrial.com</t>
  </si>
  <si>
    <t>https://www.linkedin.com/in/justin-fish-0b7995107</t>
  </si>
  <si>
    <t>Marvin</t>
  </si>
  <si>
    <t>kim@americanindustrial.com</t>
  </si>
  <si>
    <t>https://www.linkedin.com/in/kimmarvin</t>
  </si>
  <si>
    <t>Bamatter</t>
  </si>
  <si>
    <t>paul@americanindustrial.com</t>
  </si>
  <si>
    <t>https://www.linkedin.com/in/paul-bamatter-32314422</t>
  </si>
  <si>
    <t>Hoffman</t>
  </si>
  <si>
    <t>richard@americanindustrial.com</t>
  </si>
  <si>
    <t>https://www.linkedin.com/in/richard-hoffman-0b68362</t>
  </si>
  <si>
    <t>Hodgson</t>
  </si>
  <si>
    <t>ryan@americanindustrial.com</t>
  </si>
  <si>
    <t>https://www.linkedin.com/in/ryan-hodgson-a0b88825</t>
  </si>
  <si>
    <t>Stanley</t>
  </si>
  <si>
    <t>Edme</t>
  </si>
  <si>
    <t>stan@americanindustrial.com</t>
  </si>
  <si>
    <t>https://www.linkedin.com/in/stanley-edme-ab3a464</t>
  </si>
  <si>
    <t>Controller and CCO</t>
  </si>
  <si>
    <t>Pulsipher</t>
  </si>
  <si>
    <t>American Infrastructure MLP Funds</t>
  </si>
  <si>
    <t>apulsipher@aimlp.com</t>
  </si>
  <si>
    <t>https://www.linkedin.com/in/austin-pulsipher</t>
  </si>
  <si>
    <t>Foster City</t>
  </si>
  <si>
    <t>Hellman</t>
  </si>
  <si>
    <t>bhellman@aimlp.com</t>
  </si>
  <si>
    <t>https://www.linkedin.com/in/bob-hellman-592a784</t>
  </si>
  <si>
    <t>Barlow</t>
  </si>
  <si>
    <t>bbarlow@aimlp.com</t>
  </si>
  <si>
    <t>https://www.linkedin.com/in/brian-barlow-85066215</t>
  </si>
  <si>
    <t>Diffendal</t>
  </si>
  <si>
    <t>ediffendal@aimlp.com</t>
  </si>
  <si>
    <t>https://www.linkedin.com/in/ed-diffendal-aa013b</t>
  </si>
  <si>
    <t>Leung</t>
  </si>
  <si>
    <t>eleung@aimlp.com</t>
  </si>
  <si>
    <t>https://www.linkedin.com/in/ed-leung-47b24a91</t>
  </si>
  <si>
    <t>Jon</t>
  </si>
  <si>
    <t>Contos</t>
  </si>
  <si>
    <t>jcontos@aimlp.com</t>
  </si>
  <si>
    <t>https://www.linkedin.com/in/jon-contos-79b10b47</t>
  </si>
  <si>
    <t>Clemente</t>
  </si>
  <si>
    <t>jclemente@aimlp.com</t>
  </si>
  <si>
    <t>https://www.linkedin.com/in/josephclemente</t>
  </si>
  <si>
    <t>Judy</t>
  </si>
  <si>
    <t>Bornstein</t>
  </si>
  <si>
    <t>jbornstein@aimlp.com</t>
  </si>
  <si>
    <t>https://www.linkedin.com/in/judybornstein</t>
  </si>
  <si>
    <t>Kathleen</t>
  </si>
  <si>
    <t>Wark</t>
  </si>
  <si>
    <t>kwark@aimlp.com</t>
  </si>
  <si>
    <t>https://www.linkedin.com/in/kathleen-wark-06768730</t>
  </si>
  <si>
    <t>Granowski</t>
  </si>
  <si>
    <t>kgranowski@aimlp.com</t>
  </si>
  <si>
    <t>https://www.linkedin.com/in/kyle-granowski-37486414</t>
  </si>
  <si>
    <t>Carbone</t>
  </si>
  <si>
    <t>mcarbone@aimlp.com</t>
  </si>
  <si>
    <t>https://www.linkedin.com/in/matt-carbone-9292975</t>
  </si>
  <si>
    <t>Garibaldi</t>
  </si>
  <si>
    <t>mgaribaldi@aimlp.com</t>
  </si>
  <si>
    <t>https://www.linkedin.com/in/matt-garibaldi-0a23237</t>
  </si>
  <si>
    <t>Katz</t>
  </si>
  <si>
    <t>nkatz@aimlp.com</t>
  </si>
  <si>
    <t>https://www.linkedin.com/in/nancy-katz-ms-rdn-b35763a</t>
  </si>
  <si>
    <t>Gurm</t>
  </si>
  <si>
    <t>pgurm@aimlp.com</t>
  </si>
  <si>
    <t>https://www.linkedin.com/in/paul-gurm-0b119b20</t>
  </si>
  <si>
    <t>Moore</t>
  </si>
  <si>
    <t>rmoore@aimlp.com</t>
  </si>
  <si>
    <t>https://www.linkedin.com/in/robamoore</t>
  </si>
  <si>
    <t>rberns@aimlp.com</t>
  </si>
  <si>
    <t>https://www.linkedin.com/in/robert-berns-412b528a</t>
  </si>
  <si>
    <t>rbarnes@aimlp.com</t>
  </si>
  <si>
    <t>https://www.linkedin.com/in/ryan-barnes-a197775</t>
  </si>
  <si>
    <t>Maeng</t>
  </si>
  <si>
    <t>American Securities</t>
  </si>
  <si>
    <t>amaeng@american-securities.com</t>
  </si>
  <si>
    <t>https://www.linkedin.com/in/aaron-maeng-1484437</t>
  </si>
  <si>
    <t>Dickson</t>
  </si>
  <si>
    <t>bdickson@american-securities.com</t>
  </si>
  <si>
    <t>https://www.linkedin.com/in/ben-dickson-30795942</t>
  </si>
  <si>
    <t>cklein@american-securities.com</t>
  </si>
  <si>
    <t>https://www.linkedin.com/in/charles-klein</t>
  </si>
  <si>
    <t>Horing</t>
  </si>
  <si>
    <t>dhoring@american-securities.com</t>
  </si>
  <si>
    <t>https://www.linkedin.com/in/david-horing-4574a4b</t>
  </si>
  <si>
    <t>Ee-Ping</t>
  </si>
  <si>
    <t>Ong</t>
  </si>
  <si>
    <t>eong@american-securities.com</t>
  </si>
  <si>
    <t>https://www.linkedin.com/in/ee-ping-ong-740aa229</t>
  </si>
  <si>
    <t>Senior Director and China Country Head</t>
  </si>
  <si>
    <t>Shanghai</t>
  </si>
  <si>
    <t>Chiang</t>
  </si>
  <si>
    <t>hchiang@american-securities.com</t>
  </si>
  <si>
    <t>https://www.linkedin.com/in/helenchiang</t>
  </si>
  <si>
    <t>Penn</t>
  </si>
  <si>
    <t>kpenn@american-securities.com</t>
  </si>
  <si>
    <t>https://www.linkedin.com/in/kevinpenn</t>
  </si>
  <si>
    <t>Lovett</t>
  </si>
  <si>
    <t>mlovett@american-securities.com</t>
  </si>
  <si>
    <t>https://www.linkedin.com/in/mark-lovett</t>
  </si>
  <si>
    <t>Fisch</t>
  </si>
  <si>
    <t>mfisch@american-securities.com</t>
  </si>
  <si>
    <t>https://www.linkedin.com/in/michael-fisch</t>
  </si>
  <si>
    <t>President and CEO</t>
  </si>
  <si>
    <t>Rossetti</t>
  </si>
  <si>
    <t>prossetti@american-securities.com</t>
  </si>
  <si>
    <t>https://www.linkedin.com/in/paul-rossetti-27974916</t>
  </si>
  <si>
    <t>Wolff</t>
  </si>
  <si>
    <t>swolff@american-securities.com</t>
  </si>
  <si>
    <t>https://www.linkedin.com/in/scottwolff</t>
  </si>
  <si>
    <t>Morgan</t>
  </si>
  <si>
    <t>AmeriFinancial</t>
  </si>
  <si>
    <t>smorgan@amerifinancial.com</t>
  </si>
  <si>
    <t>https://www.linkedin.com/in/steven-morgan</t>
  </si>
  <si>
    <t>Houston</t>
  </si>
  <si>
    <t>Amherst Fund</t>
  </si>
  <si>
    <t>davidlin@amherstfund.com</t>
  </si>
  <si>
    <t>https://www.linkedin.com/in/david-lin-4888519</t>
  </si>
  <si>
    <t>Vice President Operations</t>
  </si>
  <si>
    <t>Ann Arbor</t>
  </si>
  <si>
    <t>Michigan</t>
  </si>
  <si>
    <t>matt@amherstfund.com</t>
  </si>
  <si>
    <t>https://www.linkedin.com/in/matt-turner-833282a</t>
  </si>
  <si>
    <t>Nub</t>
  </si>
  <si>
    <t>nub@amherstfund.com</t>
  </si>
  <si>
    <t>https://www.linkedin.com/in/jan-turner-b3070635</t>
  </si>
  <si>
    <t>Zipp</t>
  </si>
  <si>
    <t>Amicus Capital,</t>
  </si>
  <si>
    <t>bob@amicuscapital.com</t>
  </si>
  <si>
    <t>https://www.linkedin.com/in/bobzipp</t>
  </si>
  <si>
    <t>Pejman</t>
  </si>
  <si>
    <t>Nozad</t>
  </si>
  <si>
    <t>Amidzad Partners</t>
  </si>
  <si>
    <t>pejman@amidzad.com</t>
  </si>
  <si>
    <t>https://www.linkedin.com/in/pejman</t>
  </si>
  <si>
    <t>Founding General Partner</t>
  </si>
  <si>
    <t>Redwood City</t>
  </si>
  <si>
    <t>Rahim</t>
  </si>
  <si>
    <t>Amidi</t>
  </si>
  <si>
    <t>rahim@amidzad.com</t>
  </si>
  <si>
    <t>https://www.linkedin.com/in/hashim-al-amidi-aa187a17</t>
  </si>
  <si>
    <t>Saeed</t>
  </si>
  <si>
    <t>saeed@amidzad.com</t>
  </si>
  <si>
    <t>https://www.linkedin.com/in/saeedamidi</t>
  </si>
  <si>
    <t>Niles</t>
  </si>
  <si>
    <t>Ampersand</t>
  </si>
  <si>
    <t>dln@ampersandventures.com</t>
  </si>
  <si>
    <t>https://www.linkedin.com/in/dana-e-niles-946a6418</t>
  </si>
  <si>
    <t>Wellesley</t>
  </si>
  <si>
    <t>Anderson</t>
  </si>
  <si>
    <t>dqa@ampersandventures.com</t>
  </si>
  <si>
    <t>https://www.linkedin.com/in/davideanderson</t>
  </si>
  <si>
    <t>Parker</t>
  </si>
  <si>
    <t>djp@ampersandventures.com</t>
  </si>
  <si>
    <t>https://www.linkedin.com/in/david-parker-0450196</t>
  </si>
  <si>
    <t>Lev</t>
  </si>
  <si>
    <t>ebl@ampersandventures.com</t>
  </si>
  <si>
    <t>https://www.linkedin.com/in/eric-lev-bbb1a2</t>
  </si>
  <si>
    <t>Herbert</t>
  </si>
  <si>
    <t>Hooper</t>
  </si>
  <si>
    <t>hhh@ampersandventures.com</t>
  </si>
  <si>
    <t>https://www.linkedin.com/in/herb-hooper-48963535</t>
  </si>
  <si>
    <t>Bartok</t>
  </si>
  <si>
    <t>jjb@ampersandventures.com</t>
  </si>
  <si>
    <t>https://www.linkedin.com/in/jaredctate</t>
  </si>
  <si>
    <t>Laurence</t>
  </si>
  <si>
    <t>lrm@ampersandventures.com</t>
  </si>
  <si>
    <t>https://www.linkedin.com/in/laurence-mccarthy-63025646</t>
  </si>
  <si>
    <t>Marina</t>
  </si>
  <si>
    <t>Pellon-Consunji</t>
  </si>
  <si>
    <t>mpc@ampersandventures.com</t>
  </si>
  <si>
    <t>https://www.linkedin.com/in/mpellonconsunji</t>
  </si>
  <si>
    <t>Charpie</t>
  </si>
  <si>
    <t>rac@ampersandventures.com</t>
  </si>
  <si>
    <t>https://www.linkedin.com/in/richard-harris-8816161</t>
  </si>
  <si>
    <t>Stuart</t>
  </si>
  <si>
    <t>Auerbach</t>
  </si>
  <si>
    <t>saa@ampersandventures.com</t>
  </si>
  <si>
    <t>https://www.linkedin.com/in/stuart-auerbach-85a78056</t>
  </si>
  <si>
    <t>de Jager</t>
  </si>
  <si>
    <t>tdj@ampersandventures.com</t>
  </si>
  <si>
    <t>https://www.linkedin.com/in/tdjampersandventures</t>
  </si>
  <si>
    <t>Vice President, Business Development</t>
  </si>
  <si>
    <t>Trevor</t>
  </si>
  <si>
    <t>Wahlbrink</t>
  </si>
  <si>
    <t>tlw@ampersandventures.com</t>
  </si>
  <si>
    <t>https://www.linkedin.com/in/trevor-wahlbrink-cfa-3099444</t>
  </si>
  <si>
    <t>Amphion Innovations US</t>
  </si>
  <si>
    <t>rmorgan@amphionplc.com</t>
  </si>
  <si>
    <t>https://www.linkedin.com/in/rickmorgan</t>
  </si>
  <si>
    <t>Bertoldi</t>
  </si>
  <si>
    <t>rbertoldi@amphionplc.com</t>
  </si>
  <si>
    <t>https://www.linkedin.com/in/robert-bertoldi-8814975</t>
  </si>
  <si>
    <t>President and CFO</t>
  </si>
  <si>
    <t>Aberman</t>
  </si>
  <si>
    <t>Amplifier Ventures</t>
  </si>
  <si>
    <t>jaberman@amplifierventures.com</t>
  </si>
  <si>
    <t>https://www.linkedin.com/in/jonathanaberman</t>
  </si>
  <si>
    <t>McLean</t>
  </si>
  <si>
    <t>Virginia</t>
  </si>
  <si>
    <t>Beyer</t>
  </si>
  <si>
    <t>Amplify Partners</t>
  </si>
  <si>
    <t>david@amplifypartners.com</t>
  </si>
  <si>
    <t>https://www.linkedin.com/in/davidabeyer</t>
  </si>
  <si>
    <t>Dauber</t>
  </si>
  <si>
    <t>mike@amplifypartners.com</t>
  </si>
  <si>
    <t>https://www.linkedin.com/in/dauber</t>
  </si>
  <si>
    <t>Dhaliwal</t>
  </si>
  <si>
    <t>sunil@amplifypartners.com</t>
  </si>
  <si>
    <t>https://www.linkedin.com/in/sunildhaliwal</t>
  </si>
  <si>
    <t>G. Douglas</t>
  </si>
  <si>
    <t>Wiley</t>
  </si>
  <si>
    <t>Amstar Group</t>
  </si>
  <si>
    <t>doug.wiley@amstar.com</t>
  </si>
  <si>
    <t>https://www.linkedin.com/in/douglas-wiley-7b6354155</t>
  </si>
  <si>
    <t>Gabe</t>
  </si>
  <si>
    <t>Finke</t>
  </si>
  <si>
    <t>gabe.finke@amstar.com</t>
  </si>
  <si>
    <t>https://www.linkedin.com/in/gabe-finke-171b948</t>
  </si>
  <si>
    <t>Marie</t>
  </si>
  <si>
    <t>Ãsling</t>
  </si>
  <si>
    <t>Amymone AB</t>
  </si>
  <si>
    <t>marie.asling@amymone.se</t>
  </si>
  <si>
    <t>https://www.linkedin.com/in/marie-kisling-a86ab189</t>
  </si>
  <si>
    <t>VÃ¤sterÃ¥s</t>
  </si>
  <si>
    <t>VannesjÃ¶</t>
  </si>
  <si>
    <t>per.vannesjo@amymone.se</t>
  </si>
  <si>
    <t>Bevan</t>
  </si>
  <si>
    <t>Elliott</t>
  </si>
  <si>
    <t>Anacacia Capital</t>
  </si>
  <si>
    <t>bevanelliott@anacacia.com.au</t>
  </si>
  <si>
    <t>https://www.linkedin.com/in/bevan-elliott-12937b4</t>
  </si>
  <si>
    <t>Double Bay</t>
  </si>
  <si>
    <t>jeremysamuel@anacacia.com.au</t>
  </si>
  <si>
    <t>https://www.linkedin.com/in/jeremy-samuel</t>
  </si>
  <si>
    <t>Kaplan</t>
  </si>
  <si>
    <t>martinkaplan@anacacia.com.au</t>
  </si>
  <si>
    <t>https://www.linkedin.com/in/martin-kaplan-1a101312</t>
  </si>
  <si>
    <t>Ranitha</t>
  </si>
  <si>
    <t>Mapatuna</t>
  </si>
  <si>
    <t>ranithamapatuna@anacacia.com.au</t>
  </si>
  <si>
    <t>https://www.linkedin.com/in/rmapatuna</t>
  </si>
  <si>
    <t>AnaCap Financial Partners</t>
  </si>
  <si>
    <t>chris.patrick@anacapfp.com</t>
  </si>
  <si>
    <t>https://www.linkedin.com/in/chris-patrick-2570806</t>
  </si>
  <si>
    <t>Fabrizio</t>
  </si>
  <si>
    <t>Cesario</t>
  </si>
  <si>
    <t>fabrizio.cesario@anacapfp.com</t>
  </si>
  <si>
    <t>https://www.linkedin.com/in/fabrizio-cesario-b77422142</t>
  </si>
  <si>
    <t>Giannamore</t>
  </si>
  <si>
    <t>joe.giannamore@anacapfp.com</t>
  </si>
  <si>
    <t>https://www.linkedin.com/in/joe-giannamore-9b0aab10</t>
  </si>
  <si>
    <t>Co-Managing Partner</t>
  </si>
  <si>
    <t>Cartwright</t>
  </si>
  <si>
    <t>peter.cartwright@anacapfp.com</t>
  </si>
  <si>
    <t>https://www.linkedin.com/in/petecart</t>
  </si>
  <si>
    <t>Wong</t>
  </si>
  <si>
    <t>Anchorage</t>
  </si>
  <si>
    <t>daniel.wong@anchoragecapital.com.au</t>
  </si>
  <si>
    <t>https://www.linkedin.com/in/daniel-wong-236155</t>
  </si>
  <si>
    <t>Woodhouse</t>
  </si>
  <si>
    <t>simon.woodhouse@anchoragecapital.com.au</t>
  </si>
  <si>
    <t>https://www.linkedin.com/in/simonwoodhouse</t>
  </si>
  <si>
    <t>Henderson</t>
  </si>
  <si>
    <t>Ancor</t>
  </si>
  <si>
    <t>ahenderson@ancorcapital.com</t>
  </si>
  <si>
    <t>https://www.linkedin.com/in/austin-henderson</t>
  </si>
  <si>
    <t>Fort Worth</t>
  </si>
  <si>
    <t>Brook</t>
  </si>
  <si>
    <t>bsmith@ancorcapital.com</t>
  </si>
  <si>
    <t>https://www.linkedin.com/in/brook-smith-138265124</t>
  </si>
  <si>
    <t>J. Randall</t>
  </si>
  <si>
    <t>Keene</t>
  </si>
  <si>
    <t>rkeene@ancorcapital.com</t>
  </si>
  <si>
    <t>https://www.linkedin.com/in/j-randell-keene-7592b4107</t>
  </si>
  <si>
    <t>mgreen@ancorcapital.com</t>
  </si>
  <si>
    <t>https://www.linkedin.com/in/mitchell-green-07737994</t>
  </si>
  <si>
    <t>Kingsbury</t>
  </si>
  <si>
    <t>rkingsbury@ancorcapital.com</t>
  </si>
  <si>
    <t>https://www.linkedin.com/in/raymond-kingsbury-2b120a22</t>
  </si>
  <si>
    <t>Timothy</t>
  </si>
  <si>
    <t>McKibben</t>
  </si>
  <si>
    <t>tmckibben@ancorcapital.com</t>
  </si>
  <si>
    <t>https://www.linkedin.com/in/timothy-mckibben-2706603b</t>
  </si>
  <si>
    <t>Anderson Group</t>
  </si>
  <si>
    <t>barry@andersongroup.biz</t>
  </si>
  <si>
    <t>https://www.linkedin.com/in/barry-shapiro-32211074</t>
  </si>
  <si>
    <t>Bloomfield Hills</t>
  </si>
  <si>
    <t>Gaffney</t>
  </si>
  <si>
    <t>cory@andersongroup.biz</t>
  </si>
  <si>
    <t>https://www.linkedin.com/in/cory-gaffney-77105a9</t>
  </si>
  <si>
    <t>St. Petersburg</t>
  </si>
  <si>
    <t>Maddox</t>
  </si>
  <si>
    <t>joe@andersongroup.biz</t>
  </si>
  <si>
    <t>https://www.linkedin.com/in/joe-maddox</t>
  </si>
  <si>
    <t>Flood</t>
  </si>
  <si>
    <t>justin@andersongroup.biz</t>
  </si>
  <si>
    <t>https://www.linkedin.com/in/justin-flood-1054165</t>
  </si>
  <si>
    <t>Schechter</t>
  </si>
  <si>
    <t>marc@andersongroup.biz</t>
  </si>
  <si>
    <t>https://www.linkedin.com/in/marc-schechter-9b88825</t>
  </si>
  <si>
    <t>tom@andersongroup.biz</t>
  </si>
  <si>
    <t>https://www.linkedin.com/in/thomasegaffney</t>
  </si>
  <si>
    <t>Jensen</t>
  </si>
  <si>
    <t>Anderson Pacific Corporation</t>
  </si>
  <si>
    <t>chris@andersonpacific.com</t>
  </si>
  <si>
    <t>https://www.linkedin.com/in/jensenchristopher</t>
  </si>
  <si>
    <t>Kenneth</t>
  </si>
  <si>
    <t>kda@andersonpacific.com</t>
  </si>
  <si>
    <t>https://www.linkedin.com/in/kenneth-anderson-a83611125</t>
  </si>
  <si>
    <t>Dixon</t>
  </si>
  <si>
    <t>chris@a16z.com</t>
  </si>
  <si>
    <t>https://www.linkedin.com/in/chris-dixon-09b00b2b</t>
  </si>
  <si>
    <t>jeff@a16z.com</t>
  </si>
  <si>
    <t>https://www.linkedin.com/in/jeff-jordan-b155069</t>
  </si>
  <si>
    <t>OâFarrell</t>
  </si>
  <si>
    <t>john@a16z.com</t>
  </si>
  <si>
    <t>https://www.linkedin.com/in/john-o-farrell-b7252</t>
  </si>
  <si>
    <t>Levine</t>
  </si>
  <si>
    <t>peter@a16z.com</t>
  </si>
  <si>
    <t>https://www.linkedin.com/in/peter-levine</t>
  </si>
  <si>
    <t>scott@a16z.com</t>
  </si>
  <si>
    <t>https://www.linkedin.com/in/scott-weiss-3113b2</t>
  </si>
  <si>
    <t>Fauset</t>
  </si>
  <si>
    <t>Angel CoFund</t>
  </si>
  <si>
    <t>paul@angelcofund.co.uk</t>
  </si>
  <si>
    <t>https://www.linkedin.com/in/paul-fauset</t>
  </si>
  <si>
    <t>Sheffield</t>
  </si>
  <si>
    <t>Fennell</t>
  </si>
  <si>
    <t>sam@angelcofund.co.uk</t>
  </si>
  <si>
    <t>https://www.linkedin.com/in/sam-fennell-867b7218</t>
  </si>
  <si>
    <t>Mills</t>
  </si>
  <si>
    <t>tim@angelcofund.co.uk</t>
  </si>
  <si>
    <t>https://www.linkedin.com/in/tim-mills</t>
  </si>
  <si>
    <t>Anil</t>
  </si>
  <si>
    <t>Tammineedi</t>
  </si>
  <si>
    <t>Angeleno Group</t>
  </si>
  <si>
    <t>anil@angelenogroup.com</t>
  </si>
  <si>
    <t>https://www.linkedin.com/in/aniltammineedi</t>
  </si>
  <si>
    <t>daniel@angelenogroup.com</t>
  </si>
  <si>
    <t>https://www.linkedin.com/in/dweiss</t>
  </si>
  <si>
    <t>Managing Partner and Co-Founder</t>
  </si>
  <si>
    <t>Danny</t>
  </si>
  <si>
    <t>Jaffe</t>
  </si>
  <si>
    <t>danny@angelenogroup.com</t>
  </si>
  <si>
    <t>https://www.linkedin.com/in/danny-jaffee-3880b9186</t>
  </si>
  <si>
    <t>William</t>
  </si>
  <si>
    <t>bill@angelenogroup.com</t>
  </si>
  <si>
    <t>https://www.linkedin.com/in/william-miller-b6057211</t>
  </si>
  <si>
    <t>Yaniv</t>
  </si>
  <si>
    <t>Tepper</t>
  </si>
  <si>
    <t>yaniv@angelenogroup.com</t>
  </si>
  <si>
    <t>https://www.linkedin.com/in/anna-gumport-4b59342b</t>
  </si>
  <si>
    <t>Peponis</t>
  </si>
  <si>
    <t>Angelo, Gordon &amp; Co.</t>
  </si>
  <si>
    <t>apeponis@angelogordon.com</t>
  </si>
  <si>
    <t>https://www.linkedin.com/in/alexandros-peponis</t>
  </si>
  <si>
    <t>Head of Private Equity and Special Situations</t>
  </si>
  <si>
    <t>Harish</t>
  </si>
  <si>
    <t>Nataraj</t>
  </si>
  <si>
    <t>hnataraj@angelogordon.com</t>
  </si>
  <si>
    <t>https://www.linkedin.com/in/harish-nataraj-10a701b3</t>
  </si>
  <si>
    <t>Ron</t>
  </si>
  <si>
    <t>Malone</t>
  </si>
  <si>
    <t>rmalone@angelogordon.com</t>
  </si>
  <si>
    <t>https://www.linkedin.com/in/ron-malone-bb219115</t>
  </si>
  <si>
    <t>Sands</t>
  </si>
  <si>
    <t>Angels' Forum</t>
  </si>
  <si>
    <t>csands@angelsforum.com</t>
  </si>
  <si>
    <t>https://www.linkedin.com/in/carol-sands-12s01d2016</t>
  </si>
  <si>
    <t>Leif</t>
  </si>
  <si>
    <t>Langensand</t>
  </si>
  <si>
    <t>llangensand@angelsforum.com</t>
  </si>
  <si>
    <t>https://www.linkedin.com/in/leif-sand-580a0642</t>
  </si>
  <si>
    <t>Anges QuÃ©bec</t>
  </si>
  <si>
    <t>fgilbert@angesquebec.com</t>
  </si>
  <si>
    <t>https://www.linkedin.com/in/francois-gilbert-97a98911</t>
  </si>
  <si>
    <t>Newland</t>
  </si>
  <si>
    <t>ANGLE</t>
  </si>
  <si>
    <t>a.newland@angleplc.com</t>
  </si>
  <si>
    <t>https://www.linkedin.com/in/andrewnewland</t>
  </si>
  <si>
    <t>Guildford</t>
  </si>
  <si>
    <t>Surrey</t>
  </si>
  <si>
    <t>Guth</t>
  </si>
  <si>
    <t>Angra Partners GestÃ£o de Recursos</t>
  </si>
  <si>
    <t>alberto.guth@angrapartners.com.br</t>
  </si>
  <si>
    <t>https://www.linkedin.com/in/albertoguth</t>
  </si>
  <si>
    <t>Celso</t>
  </si>
  <si>
    <t>Quintella</t>
  </si>
  <si>
    <t>celso.quintella@angrapartners.com.br</t>
  </si>
  <si>
    <t>https://www.linkedin.com/in/celso-quintella-a5099416</t>
  </si>
  <si>
    <t>FÃ¡bio</t>
  </si>
  <si>
    <t>Sekiguchi</t>
  </si>
  <si>
    <t>fabio.sekiguchi@angrapartners.com.br</t>
  </si>
  <si>
    <t>https://www.linkedin.com/in/aiko-sekiguchi</t>
  </si>
  <si>
    <t>Skip</t>
  </si>
  <si>
    <t>Simms</t>
  </si>
  <si>
    <t>Ann Arbor SPARK</t>
  </si>
  <si>
    <t>skip@annarborusa.org</t>
  </si>
  <si>
    <t>https://www.linkedin.com/in/skip-simms-6b03651</t>
  </si>
  <si>
    <t>Annapolis Capital</t>
  </si>
  <si>
    <t>bconrad@anncap.com</t>
  </si>
  <si>
    <t>https://www.linkedin.com/in/brad-conrad-2709136</t>
  </si>
  <si>
    <t>Calgary</t>
  </si>
  <si>
    <t>Alberta</t>
  </si>
  <si>
    <t>Chad</t>
  </si>
  <si>
    <t>Royer</t>
  </si>
  <si>
    <t>croyer@anncap.com</t>
  </si>
  <si>
    <t>https://www.linkedin.com/in/chadrroyer</t>
  </si>
  <si>
    <t>Jody</t>
  </si>
  <si>
    <t>Forsyth</t>
  </si>
  <si>
    <t>jforsyth@anncap.com</t>
  </si>
  <si>
    <t>https://www.linkedin.com/in/jody-forsyth-6812895a</t>
  </si>
  <si>
    <t>Malcolm</t>
  </si>
  <si>
    <t>madams@anncap.com</t>
  </si>
  <si>
    <t>https://www.linkedin.com/in/malcomadamsiaee</t>
  </si>
  <si>
    <t>Senior Vice President, Technical</t>
  </si>
  <si>
    <t>Margie</t>
  </si>
  <si>
    <t>Gal</t>
  </si>
  <si>
    <t>mgal@anncap.com</t>
  </si>
  <si>
    <t>https://www.linkedin.com/in/margie-gal-314236185</t>
  </si>
  <si>
    <t>Poelzer</t>
  </si>
  <si>
    <t>mpoelzer@anncap.com</t>
  </si>
  <si>
    <t>https://www.linkedin.com/in/mark-poelzer-b137a87</t>
  </si>
  <si>
    <t>Senior Vice President, CFO</t>
  </si>
  <si>
    <t>pwilliams@anncap.com</t>
  </si>
  <si>
    <t>https://www.linkedin.com/in/peterwilliams</t>
  </si>
  <si>
    <t>Managing Partner, CEO</t>
  </si>
  <si>
    <t>Massimiliano</t>
  </si>
  <si>
    <t>Magrini</t>
  </si>
  <si>
    <t>Annapurna Ventures</t>
  </si>
  <si>
    <t>massimiliano.magrini@annapurnaventures.com</t>
  </si>
  <si>
    <t>https://www.linkedin.com/in/massimilianomagrini</t>
  </si>
  <si>
    <t>Pearson</t>
  </si>
  <si>
    <t>Annex Ventures</t>
  </si>
  <si>
    <t>mpearson@annexventures.com</t>
  </si>
  <si>
    <t>https://www.linkedin.com/in/markpearson</t>
  </si>
  <si>
    <t>Ven</t>
  </si>
  <si>
    <t>Reddy</t>
  </si>
  <si>
    <t>ven@annexventures.com</t>
  </si>
  <si>
    <t>https://www.linkedin.com/in/ven-reddy-271a0159</t>
  </si>
  <si>
    <t>De Boeck</t>
  </si>
  <si>
    <t>Antea Participaties</t>
  </si>
  <si>
    <t>de.boeck@antea.nl</t>
  </si>
  <si>
    <t>https://www.linkedin.com/in/robert-de-boeck-a7854bb6</t>
  </si>
  <si>
    <t>The Hague</t>
  </si>
  <si>
    <t>Xander</t>
  </si>
  <si>
    <t>Perry</t>
  </si>
  <si>
    <t>Anthem Capital Management</t>
  </si>
  <si>
    <t>xperry@anthemcapital.com</t>
  </si>
  <si>
    <t>https://www.linkedin.com/in/xander-perry-9082391b</t>
  </si>
  <si>
    <t>Anthos Capital</t>
  </si>
  <si>
    <t>bkelly@anthoscapital.com</t>
  </si>
  <si>
    <t>https://www.linkedin.com/in/bryan-kelly-2a16799</t>
  </si>
  <si>
    <t>Goodyear</t>
  </si>
  <si>
    <t>mgoodyear@anthoscapital.com</t>
  </si>
  <si>
    <t>https://www.linkedin.com/in/matthew-goodyear-2bb35244</t>
  </si>
  <si>
    <t>Santa Monica</t>
  </si>
  <si>
    <t>Farr</t>
  </si>
  <si>
    <t>pfarr@anthoscapital.com</t>
  </si>
  <si>
    <t>https://www.linkedin.com/in/paul-farr-53199457</t>
  </si>
  <si>
    <t>Rauscher</t>
  </si>
  <si>
    <t>Antin Infrastructure Partners,S</t>
  </si>
  <si>
    <t>alain.rauscher@antin-ip.com</t>
  </si>
  <si>
    <t>https://www.linkedin.com/in/rauscher-alain-6107375</t>
  </si>
  <si>
    <t>Angelika</t>
  </si>
  <si>
    <t>SchÃ¶chlin</t>
  </si>
  <si>
    <t>angelika.schoechlin@antin-ip.com</t>
  </si>
  <si>
    <t>https://www.linkedin.com/in/angelika-sch%C3%B6chlin-4bb238</t>
  </si>
  <si>
    <t>MÃ©lanie</t>
  </si>
  <si>
    <t>Biessy</t>
  </si>
  <si>
    <t>melanie.biessy@antin-ip.com</t>
  </si>
  <si>
    <t>https://www.linkedin.com/in/melanie-biessy-05383231</t>
  </si>
  <si>
    <t>Crosbie</t>
  </si>
  <si>
    <t>mark.crosbie@antin-ip.com</t>
  </si>
  <si>
    <t>https://www.linkedin.com/in/markcrosbie</t>
  </si>
  <si>
    <t>BolaÃ±a</t>
  </si>
  <si>
    <t>mauricio.bolana@antin-ip.com</t>
  </si>
  <si>
    <t>https://www.linkedin.com/in/david-bola%C3%A3%C2%B1os-518280b</t>
  </si>
  <si>
    <t>SÃ©bastien</t>
  </si>
  <si>
    <t>Lecaudey</t>
  </si>
  <si>
    <t>sebastien.lecaudey@antin-ip.com</t>
  </si>
  <si>
    <t>https://www.linkedin.com/in/sebastien-lecaudey-a7554b</t>
  </si>
  <si>
    <t>Investor Relations Partner</t>
  </si>
  <si>
    <t>Ifker</t>
  </si>
  <si>
    <t>stephane.ifker@antin-ip.com</t>
  </si>
  <si>
    <t>https://www.linkedin.com/in/stephane-ifker-94b6ba65</t>
  </si>
  <si>
    <t>Frantz</t>
  </si>
  <si>
    <t>Alphonse</t>
  </si>
  <si>
    <t>AP</t>
  </si>
  <si>
    <t>falphonse@apcpartners.com</t>
  </si>
  <si>
    <t>https://www.linkedin.com/in/frantz-alphonse-5575a5</t>
  </si>
  <si>
    <t>Co-Founder and Senior Managing Director</t>
  </si>
  <si>
    <t>Orlando</t>
  </si>
  <si>
    <t>rpowell@apcpartners.com</t>
  </si>
  <si>
    <t>https://www.linkedin.com/in/richard-powell-ba6032a</t>
  </si>
  <si>
    <t>Brothag</t>
  </si>
  <si>
    <t xml:space="preserve">Apax Partners Beteiligungsberatung </t>
  </si>
  <si>
    <t>arthur.brothag@apax.com</t>
  </si>
  <si>
    <t>https://www.linkedin.com/in/arthur-brothag-379369</t>
  </si>
  <si>
    <t>Gautam</t>
  </si>
  <si>
    <t>Narayan</t>
  </si>
  <si>
    <t>Apax Partners India Advisers Pvt</t>
  </si>
  <si>
    <t>gautam.narayan@apax.com</t>
  </si>
  <si>
    <t>https://www.linkedin.com/in/gautam-narayan-63104a5</t>
  </si>
  <si>
    <t>shashank.singh@apax.com</t>
  </si>
  <si>
    <t>https://www.linkedin.com/in/shashank-singh-798a8424</t>
  </si>
  <si>
    <t>Umang</t>
  </si>
  <si>
    <t>Kajaria</t>
  </si>
  <si>
    <t>umang.kajaria@apax.com</t>
  </si>
  <si>
    <t>https://www.linkedin.com/in/umangkajaria</t>
  </si>
  <si>
    <t>Ashish</t>
  </si>
  <si>
    <t>Karandikar</t>
  </si>
  <si>
    <t>Apax Partners,</t>
  </si>
  <si>
    <t>ashish.karandikar@apax.com</t>
  </si>
  <si>
    <t>https://www.linkedin.com/in/ashish-karandikar-96526a1</t>
  </si>
  <si>
    <t>david.kim@apax.com</t>
  </si>
  <si>
    <t>https://www.linkedin.com/in/david-kim-90b45a6</t>
  </si>
  <si>
    <t>Marcelo</t>
  </si>
  <si>
    <t>Gigliani</t>
  </si>
  <si>
    <t>marcelo.gigliani@apax.com</t>
  </si>
  <si>
    <t>https://www.linkedin.com/in/marcelogigliani/en</t>
  </si>
  <si>
    <t>Mitch</t>
  </si>
  <si>
    <t>Truwit</t>
  </si>
  <si>
    <t>mitch.truwit@apax.com</t>
  </si>
  <si>
    <t>https://www.linkedin.com/in/mitch-truwit-b955304</t>
  </si>
  <si>
    <t>Partner, Co-CEO</t>
  </si>
  <si>
    <t>Kooyers</t>
  </si>
  <si>
    <t>steven.kooyers@apax.com</t>
  </si>
  <si>
    <t>https://www.linkedin.com/in/steven-kooyers-6a768451</t>
  </si>
  <si>
    <t>Sillman</t>
  </si>
  <si>
    <t xml:space="preserve">Aperture </t>
  </si>
  <si>
    <t>eric@aperturevp.com</t>
  </si>
  <si>
    <t>https://www.linkedin.com/in/eric-sillman-5115091b</t>
  </si>
  <si>
    <t>Cooper</t>
  </si>
  <si>
    <t>tom@aperturevp.com</t>
  </si>
  <si>
    <t>https://www.linkedin.com/in/thomas-cooper</t>
  </si>
  <si>
    <t>Tony</t>
  </si>
  <si>
    <t>Natale</t>
  </si>
  <si>
    <t>tony@aperturevp.com</t>
  </si>
  <si>
    <t>https://www.linkedin.com/in/tony-natale-2a509b143</t>
  </si>
  <si>
    <t>Gerrish</t>
  </si>
  <si>
    <t>Apex One Equity</t>
  </si>
  <si>
    <t>srgerrish@gmail.com</t>
  </si>
  <si>
    <t>https://www.linkedin.com/in/steven-gerrish-b259a86</t>
  </si>
  <si>
    <t>Crawfordville</t>
  </si>
  <si>
    <t>APG Partners</t>
  </si>
  <si>
    <t>agraham@apgpartner.com</t>
  </si>
  <si>
    <t>https://www.linkedin.com/in/andy-graham-24185bb</t>
  </si>
  <si>
    <t>Corona del Mar</t>
  </si>
  <si>
    <t>John Hyung-Jun</t>
  </si>
  <si>
    <t>Aphelion Capital</t>
  </si>
  <si>
    <t>john@aphelioncap.com</t>
  </si>
  <si>
    <t>https://www.linkedin.com/in/hyungjun-kim-21079b25</t>
  </si>
  <si>
    <t>Mill Valley</t>
  </si>
  <si>
    <t>Ned</t>
  </si>
  <si>
    <t>Scheetz</t>
  </si>
  <si>
    <t>ned@aphelioncap.com</t>
  </si>
  <si>
    <t>https://www.linkedin.com/in/ned-scheetz-a4b41</t>
  </si>
  <si>
    <t>Donald</t>
  </si>
  <si>
    <t>Parfet</t>
  </si>
  <si>
    <t>Apjohn Ventures Fund</t>
  </si>
  <si>
    <t>drparfet@ameritech.net</t>
  </si>
  <si>
    <t>https://www.linkedin.com/in/donald-parfet-0bb490</t>
  </si>
  <si>
    <t>Kalamazoo</t>
  </si>
  <si>
    <t>Beard</t>
  </si>
  <si>
    <t>Apollo Global Management</t>
  </si>
  <si>
    <t>gbeard@apollolp.com</t>
  </si>
  <si>
    <t>https://www.linkedin.com/in/greg-beard-682047142</t>
  </si>
  <si>
    <t>Head of Natural Resources</t>
  </si>
  <si>
    <t>mbecker@apollolp.com</t>
  </si>
  <si>
    <t>https://www.linkedin.com/in/marc-becker-50a76316</t>
  </si>
  <si>
    <t>spatel@apollolp.com</t>
  </si>
  <si>
    <t>https://www.linkedin.com/in/sanjay-patel-63a6561a</t>
  </si>
  <si>
    <t>Head of International Private Equity</t>
  </si>
  <si>
    <t>Kleinman</t>
  </si>
  <si>
    <t>skleinman@apollolp.com</t>
  </si>
  <si>
    <t>https://www.linkedin.com/in/scott-kleinman</t>
  </si>
  <si>
    <t>Lead Partner, Private Equity</t>
  </si>
  <si>
    <t>Martinez</t>
  </si>
  <si>
    <t>smartinez@apollolp.com</t>
  </si>
  <si>
    <t>https://www.linkedin.com/in/steve-martinez-a60076219</t>
  </si>
  <si>
    <t>Head of Asia Pacific and Senior Partner, Private Equity</t>
  </si>
  <si>
    <t>Zelter</t>
  </si>
  <si>
    <t>Apollo Investment Corporation</t>
  </si>
  <si>
    <t>jzelter@apolloic.com</t>
  </si>
  <si>
    <t>https://www.linkedin.com/in/jim-zelter-8a83991b9</t>
  </si>
  <si>
    <t>Parsons</t>
  </si>
  <si>
    <t>Appian Ventures</t>
  </si>
  <si>
    <t>don@appianvc.com</t>
  </si>
  <si>
    <t>https://www.linkedin.com/in/don-parsons-6923898</t>
  </si>
  <si>
    <t>Soane</t>
  </si>
  <si>
    <t>mark@appianvc.com</t>
  </si>
  <si>
    <t>https://www.linkedin.com/in/mark-soane-961237</t>
  </si>
  <si>
    <t>McKittrick</t>
  </si>
  <si>
    <t>stacey@appianvc.com</t>
  </si>
  <si>
    <t>https://www.linkedin.com/in/stacey-mckittrick-2497694</t>
  </si>
  <si>
    <t>Managing Director, Operations</t>
  </si>
  <si>
    <t>Kantoff</t>
  </si>
  <si>
    <t>Apple Tree Partners</t>
  </si>
  <si>
    <t>aaron@appletreepartners.com</t>
  </si>
  <si>
    <t>https://www.linkedin.com/in/aaron-kantoff-7233908</t>
  </si>
  <si>
    <t>Diane</t>
  </si>
  <si>
    <t>Daych</t>
  </si>
  <si>
    <t>diane@appletreepartners.com</t>
  </si>
  <si>
    <t>https://www.linkedin.com/in/dianedaych</t>
  </si>
  <si>
    <t>frank@appletreepartners.com</t>
  </si>
  <si>
    <t>https://www.linkedin.com/in/frank-young</t>
  </si>
  <si>
    <t>Waldstreicher</t>
  </si>
  <si>
    <t>jonathan@appletreepartners.com</t>
  </si>
  <si>
    <t>https://www.linkedin.com/in/jonathan-waldstreicher-md-b1435a5</t>
  </si>
  <si>
    <t>Mayukh</t>
  </si>
  <si>
    <t>Sukhatme</t>
  </si>
  <si>
    <t>mayukh@appletreepartners.com</t>
  </si>
  <si>
    <t>https://www.linkedin.com/in/mayukh-dutta-10b2121a</t>
  </si>
  <si>
    <t>Brice</t>
  </si>
  <si>
    <t>preston@appletreepartners.com</t>
  </si>
  <si>
    <t>https://www.linkedin.com/in/prestonbrice</t>
  </si>
  <si>
    <t>sam@appletreepartners.com</t>
  </si>
  <si>
    <t>https://www.linkedin.com/in/samhall</t>
  </si>
  <si>
    <t>seth@appletreepartners.com</t>
  </si>
  <si>
    <t>https://www.linkedin.com/in/seth-harrison</t>
  </si>
  <si>
    <t>Omkaram</t>
  </si>
  <si>
    <t>Nalamasu</t>
  </si>
  <si>
    <t>Applied Ventures</t>
  </si>
  <si>
    <t>om_nalamasu@amat.com</t>
  </si>
  <si>
    <t>https://www.linkedin.com/in/omkaram-nalamasu-9866225</t>
  </si>
  <si>
    <t>Santa Clara</t>
  </si>
  <si>
    <t>Suraj</t>
  </si>
  <si>
    <t>Rengarajan</t>
  </si>
  <si>
    <t>suraj_rengarajan@amat.com</t>
  </si>
  <si>
    <t>https://www.linkedin.com/in/surajrengarajan</t>
  </si>
  <si>
    <t>India Investment Manager</t>
  </si>
  <si>
    <t>Tze</t>
  </si>
  <si>
    <t xml:space="preserve">Aquacopia </t>
  </si>
  <si>
    <t>david@aquacopia.com</t>
  </si>
  <si>
    <t>https://www.linkedin.com/in/davidtze</t>
  </si>
  <si>
    <t>Milo</t>
  </si>
  <si>
    <t>AquAgro Fund,</t>
  </si>
  <si>
    <t>hillel@aquagrofund.com</t>
  </si>
  <si>
    <t>https://www.linkedin.com/in/hillel-milo</t>
  </si>
  <si>
    <t>Tel Aviv</t>
  </si>
  <si>
    <t>Aquarius Equity Partners</t>
  </si>
  <si>
    <t>alex.stevenson@aquariusequity.com</t>
  </si>
  <si>
    <t>https://www.linkedin.com/in/alex-stevenson-54a41b15</t>
  </si>
  <si>
    <t>Manchester</t>
  </si>
  <si>
    <t>Duncan</t>
  </si>
  <si>
    <t>Peyton</t>
  </si>
  <si>
    <t>duncan.peyton@aquariusequity.com</t>
  </si>
  <si>
    <t>https://www.linkedin.com/in/peyton-duncan</t>
  </si>
  <si>
    <t>Flavell</t>
  </si>
  <si>
    <t>AraCapital</t>
  </si>
  <si>
    <t>cflavell@aracapital.com.au</t>
  </si>
  <si>
    <t>https://www.linkedin.com/in/chris-flavell-33bb3329</t>
  </si>
  <si>
    <t>Mosman</t>
  </si>
  <si>
    <t>Beatrix</t>
  </si>
  <si>
    <t>Schuberth</t>
  </si>
  <si>
    <t xml:space="preserve">ARAX </t>
  </si>
  <si>
    <t>b.schuberth@arax.at</t>
  </si>
  <si>
    <t>https://www.linkedin.com/in/beatrix-austin-2a83205</t>
  </si>
  <si>
    <t>Vienna</t>
  </si>
  <si>
    <t>Tiringer</t>
  </si>
  <si>
    <t>c.tiringer@arax.at</t>
  </si>
  <si>
    <t>https://www.linkedin.com/in/christian-tiringer-b5a1326</t>
  </si>
  <si>
    <t>Cesky</t>
  </si>
  <si>
    <t>d.cesky@arax.at</t>
  </si>
  <si>
    <t>https://www.linkedin.com/in/daniel-cesky-1763a713</t>
  </si>
  <si>
    <t>Stranz</t>
  </si>
  <si>
    <t>m.stranz@arax.at</t>
  </si>
  <si>
    <t>https://www.linkedin.com/in/michael-stranz-49b1b765</t>
  </si>
  <si>
    <t>Patrik</t>
  </si>
  <si>
    <t>p.cesky@arax.at</t>
  </si>
  <si>
    <t>https://www.linkedin.com/in/patrikcesky</t>
  </si>
  <si>
    <t>Arbor Investments</t>
  </si>
  <si>
    <t>lucas@arborpic.com</t>
  </si>
  <si>
    <t>https://www.linkedin.com/in/adam-lucas</t>
  </si>
  <si>
    <t>Weed</t>
  </si>
  <si>
    <t>weed@arborpic.com</t>
  </si>
  <si>
    <t>https://www.linkedin.com/in/alan-weed-907bbb32</t>
  </si>
  <si>
    <t>Bing</t>
  </si>
  <si>
    <t>Graffunder</t>
  </si>
  <si>
    <t>graffunder@arborpic.com</t>
  </si>
  <si>
    <t>https://www.linkedin.com/in/bernd-graffunder-94302b62</t>
  </si>
  <si>
    <t>Brody</t>
  </si>
  <si>
    <t>Lynn</t>
  </si>
  <si>
    <t>lynn@arborpic.com</t>
  </si>
  <si>
    <t>https://www.linkedin.com/in/brody-lynn-578bb74</t>
  </si>
  <si>
    <t>Malchow</t>
  </si>
  <si>
    <t>malchow@arborpic.com</t>
  </si>
  <si>
    <t>https://www.linkedin.com/in/dennis-malchow-2846426</t>
  </si>
  <si>
    <t>Senior Operating Partner</t>
  </si>
  <si>
    <t>purcell@arborpic.com</t>
  </si>
  <si>
    <t>https://www.linkedin.com/in/gregory-purcell-baa48510b</t>
  </si>
  <si>
    <t>J. David</t>
  </si>
  <si>
    <t>Foster</t>
  </si>
  <si>
    <t>foster@arborpic.com</t>
  </si>
  <si>
    <t>https://www.linkedin.com/in/david-forster-28b98ba</t>
  </si>
  <si>
    <t>Booth</t>
  </si>
  <si>
    <t>booth@arborpic.com</t>
  </si>
  <si>
    <t>https://www.linkedin.com/in/jason-booth</t>
  </si>
  <si>
    <t>adams@arborpic.com</t>
  </si>
  <si>
    <t>https://www.linkedin.com/in/john-adams-b3890556</t>
  </si>
  <si>
    <t>Camp</t>
  </si>
  <si>
    <t>camp@arborpic.com</t>
  </si>
  <si>
    <t>https://www.linkedin.com/in/john-camp-9954ab36</t>
  </si>
  <si>
    <t>Managing Director of Business Development</t>
  </si>
  <si>
    <t>Campolo</t>
  </si>
  <si>
    <t>campolo@arborpic.com</t>
  </si>
  <si>
    <t>https://www.linkedin.com/in/joseph-campolo-54260b6</t>
  </si>
  <si>
    <t>Schoenfelder</t>
  </si>
  <si>
    <t>schoenfelder@arborpic.com</t>
  </si>
  <si>
    <t>https://www.linkedin.com/in/josh-schoenfelder-1815876</t>
  </si>
  <si>
    <t>Dunn</t>
  </si>
  <si>
    <t>dunn@arborpic.com</t>
  </si>
  <si>
    <t>https://www.linkedin.com/in/kevindunn</t>
  </si>
  <si>
    <t>Schultz</t>
  </si>
  <si>
    <t>schultz@arborpic.com</t>
  </si>
  <si>
    <t>https://www.linkedin.com/in/michael-schultz-52b4255</t>
  </si>
  <si>
    <t>Boos</t>
  </si>
  <si>
    <t>boos@arborpic.com</t>
  </si>
  <si>
    <t>https://www.linkedin.com/in/richard-boos-2273681</t>
  </si>
  <si>
    <t>McKenzie</t>
  </si>
  <si>
    <t>mckenzie@arborpic.com</t>
  </si>
  <si>
    <t>https://www.linkedin.com/in/ryan-mckenzie-715776156</t>
  </si>
  <si>
    <t>Sieg</t>
  </si>
  <si>
    <t>Buck</t>
  </si>
  <si>
    <t>buck@arborpic.com</t>
  </si>
  <si>
    <t>https://www.linkedin.com/in/sieg-buck-4545463</t>
  </si>
  <si>
    <t>Zoll</t>
  </si>
  <si>
    <t>zoll@arborpic.com</t>
  </si>
  <si>
    <t>https://www.linkedin.com/in/steven-zoll</t>
  </si>
  <si>
    <t>Walker</t>
  </si>
  <si>
    <t>Arbor Partners</t>
  </si>
  <si>
    <t>dwalker@arborpartners.com</t>
  </si>
  <si>
    <t>https://www.linkedin.com/in/donald-walker-0022a312</t>
  </si>
  <si>
    <t>Beebe</t>
  </si>
  <si>
    <t>jbeebe@arborpartners.com</t>
  </si>
  <si>
    <t>https://www.linkedin.com/in/joshua-beebe-521537</t>
  </si>
  <si>
    <t>Eidswick</t>
  </si>
  <si>
    <t>deidswick@arborpartners.com</t>
  </si>
  <si>
    <t>https://www.linkedin.com/in/richard-eidswick-355960139</t>
  </si>
  <si>
    <t>Kidle</t>
  </si>
  <si>
    <t>dkidle@arboretumvc.com</t>
  </si>
  <si>
    <t>https://www.linkedin.com/in/dankidle</t>
  </si>
  <si>
    <t>Jan</t>
  </si>
  <si>
    <t>Garfinkle</t>
  </si>
  <si>
    <t>jgarfinkle@arboretumvc.com</t>
  </si>
  <si>
    <t>Marcy</t>
  </si>
  <si>
    <t>Marshall</t>
  </si>
  <si>
    <t>mmarshall@arboretumvc.com</t>
  </si>
  <si>
    <t>https://www.linkedin.com/in/marcy-marshall-812292a</t>
  </si>
  <si>
    <t>McCreadie</t>
  </si>
  <si>
    <t>pmccreadie@arboretumvc.com</t>
  </si>
  <si>
    <t>https://www.linkedin.com/in/paulmccreadie</t>
  </si>
  <si>
    <t>Petersen</t>
  </si>
  <si>
    <t>tpetersen@arboretumvc.com</t>
  </si>
  <si>
    <t>https://www.linkedin.com/in/timothy-petersen-1508547</t>
  </si>
  <si>
    <t>Shehab</t>
  </si>
  <si>
    <t>tshehab@arboretumvc.com</t>
  </si>
  <si>
    <t>https://www.linkedin.com/in/thomasshehab</t>
  </si>
  <si>
    <t>Lipscomb</t>
  </si>
  <si>
    <t>Arborview Capital</t>
  </si>
  <si>
    <t>joe.lipscomb@arborviewcapital.com</t>
  </si>
  <si>
    <t>https://www.linkedin.com/in/joseph-lipscomb-b188121</t>
  </si>
  <si>
    <t>Co-Founder and Partner</t>
  </si>
  <si>
    <t>Chevy Chase</t>
  </si>
  <si>
    <t>Karl</t>
  </si>
  <si>
    <t>Khoury</t>
  </si>
  <si>
    <t>karl.khoury@arborviewcapital.com</t>
  </si>
  <si>
    <t>https://www.linkedin.com/in/karl-khoury-3a7540</t>
  </si>
  <si>
    <t>ARC Financial Corporation</t>
  </si>
  <si>
    <t>aevans@arcfinancial.com</t>
  </si>
  <si>
    <t>https://www.linkedin.com/in/andy-evans-1733aa5</t>
  </si>
  <si>
    <t>Slavin</t>
  </si>
  <si>
    <t>bslavin@arcfinancial.com</t>
  </si>
  <si>
    <t>https://www.linkedin.com/in/bill-slavin-188a6393</t>
  </si>
  <si>
    <t>Boulanger</t>
  </si>
  <si>
    <t>bboulanger@arcfinancial.com</t>
  </si>
  <si>
    <t>https://www.linkedin.com/in/brianboulanger</t>
  </si>
  <si>
    <t>Landry</t>
  </si>
  <si>
    <t>clandry@arcfinancial.com</t>
  </si>
  <si>
    <t>https://www.linkedin.com/in/carl-landry-0728407a</t>
  </si>
  <si>
    <t>Douglas</t>
  </si>
  <si>
    <t>Freel</t>
  </si>
  <si>
    <t>dfreel@arcfinancial.com</t>
  </si>
  <si>
    <t>https://www.linkedin.com/in/douglas-freel-6591b2</t>
  </si>
  <si>
    <t>Duane</t>
  </si>
  <si>
    <t>Schellenberg</t>
  </si>
  <si>
    <t>dschellenberg@arcfinancial.com</t>
  </si>
  <si>
    <t>https://www.linkedin.com/in/duaneschellenberg</t>
  </si>
  <si>
    <t>Prentice</t>
  </si>
  <si>
    <t>jprentice@arcfinancial.com</t>
  </si>
  <si>
    <t>https://www.linkedin.com/in/jeff-prentice</t>
  </si>
  <si>
    <t>Gackle</t>
  </si>
  <si>
    <t>jgackle@arcfinancial.com</t>
  </si>
  <si>
    <t>https://www.linkedin.com/in/jeremy-gackle-cfa-icd-d-7b01b918</t>
  </si>
  <si>
    <t>Dielwart</t>
  </si>
  <si>
    <t>jdielwart@arcfinancial.com</t>
  </si>
  <si>
    <t>https://www.linkedin.com/in/joriendielwart</t>
  </si>
  <si>
    <t>Vice Chairman and Director</t>
  </si>
  <si>
    <t>Kent</t>
  </si>
  <si>
    <t>kfoster@arcfinancial.com</t>
  </si>
  <si>
    <t>https://www.linkedin.com/in/kent-foster-b16b903</t>
  </si>
  <si>
    <t>kbrown@arcfinancial.com</t>
  </si>
  <si>
    <t>https://www.linkedin.com/in/kevin-brown-a3798434</t>
  </si>
  <si>
    <t>Co-CEO and Director</t>
  </si>
  <si>
    <t>Lauchlan</t>
  </si>
  <si>
    <t>Currie</t>
  </si>
  <si>
    <t>lcurrie@arcfinancial.com</t>
  </si>
  <si>
    <t>https://www.linkedin.com/in/lauchlan-currie-a4697811</t>
  </si>
  <si>
    <t>Mac</t>
  </si>
  <si>
    <t>Van Wielingen</t>
  </si>
  <si>
    <t>mvanwielingen@arcfinancial.com</t>
  </si>
  <si>
    <t>https://www.linkedin.com/in/harold-chornoboy-93720810</t>
  </si>
  <si>
    <t>Founder, Chairman and Director</t>
  </si>
  <si>
    <t>nsmith@arcfinancial.com</t>
  </si>
  <si>
    <t>https://www.linkedin.com/in/nancysmith2020</t>
  </si>
  <si>
    <t>Managing Director, Finance and Planning</t>
  </si>
  <si>
    <t>Beitel</t>
  </si>
  <si>
    <t>pbeitel@arcfinancial.com</t>
  </si>
  <si>
    <t>https://www.linkedin.com/in/paul-beitel-8b343528</t>
  </si>
  <si>
    <t>Tertzakian</t>
  </si>
  <si>
    <t>ptertzakian@arcfinancial.com</t>
  </si>
  <si>
    <t>https://www.linkedin.com/in/peter-tertzakian-arc-institute</t>
  </si>
  <si>
    <t>Chief Energy Economist and Managing Director</t>
  </si>
  <si>
    <t>pchristopher@arcfinancial.com</t>
  </si>
  <si>
    <t>https://www.linkedin.com/in/peter-christopher</t>
  </si>
  <si>
    <t>Swift</t>
  </si>
  <si>
    <t>pswift@arcfinancial.com</t>
  </si>
  <si>
    <t>https://www.linkedin.com/in/phil-swift-39a915111</t>
  </si>
  <si>
    <t>Founder, Vice Chairman and Director</t>
  </si>
  <si>
    <t>rcook@arcfinancial.com</t>
  </si>
  <si>
    <t>https://www.linkedin.com/in/rob-cook-5431055</t>
  </si>
  <si>
    <t>Arcade Partners</t>
  </si>
  <si>
    <t>dbrown@arcadepartners.com</t>
  </si>
  <si>
    <t>https://www.linkedin.com/in/doug-brown-3b684a9</t>
  </si>
  <si>
    <t>West Hartford</t>
  </si>
  <si>
    <t>Chapman</t>
  </si>
  <si>
    <t>jchapman@arcadepartners.com</t>
  </si>
  <si>
    <t>https://www.linkedin.com/in/john-chapman-6567368</t>
  </si>
  <si>
    <t>Furer</t>
  </si>
  <si>
    <t>jfurer@arcadepartners.com</t>
  </si>
  <si>
    <t>https://www.linkedin.com/in/jonathanfurer</t>
  </si>
  <si>
    <t>Tiefenbacher</t>
  </si>
  <si>
    <t xml:space="preserve">Arcadia Beteiligungen </t>
  </si>
  <si>
    <t>ctiefenbacher@arcadia.de</t>
  </si>
  <si>
    <t>https://www.linkedin.com/in/christoph-tiefenbacher-31b2b78</t>
  </si>
  <si>
    <t>Hamburg</t>
  </si>
  <si>
    <t>Mathias</t>
  </si>
  <si>
    <t>Turwitt</t>
  </si>
  <si>
    <t>mturwitt@arcadia.de</t>
  </si>
  <si>
    <t>https://www.linkedin.com/in/mathias-turwitt-170280b4</t>
  </si>
  <si>
    <t>Wolfgang</t>
  </si>
  <si>
    <t>Bensel</t>
  </si>
  <si>
    <t>wbensel@arcadia.de</t>
  </si>
  <si>
    <t>https://www.linkedin.com/in/wolfgang-bensel-2a426313</t>
  </si>
  <si>
    <t>Lindenmayer</t>
  </si>
  <si>
    <t>Arch Equity Partners</t>
  </si>
  <si>
    <t>will@archequitypartners.com</t>
  </si>
  <si>
    <t>https://www.linkedin.com/in/will-lindenmayer-8a765a5</t>
  </si>
  <si>
    <t>Saint Louis</t>
  </si>
  <si>
    <t>Clinton</t>
  </si>
  <si>
    <t>Bybee</t>
  </si>
  <si>
    <t xml:space="preserve">ARCH </t>
  </si>
  <si>
    <t>cwb@archventure.com</t>
  </si>
  <si>
    <t>https://www.linkedin.com/in/clinton-bybee-4a601634</t>
  </si>
  <si>
    <t>Cruikshank</t>
  </si>
  <si>
    <t>dcruikshank@archventure.com</t>
  </si>
  <si>
    <t>https://www.linkedin.com/in/david-cruikshank-5a74077</t>
  </si>
  <si>
    <t>Edgar</t>
  </si>
  <si>
    <t>Hotard</t>
  </si>
  <si>
    <t>ehotard@archventure.com</t>
  </si>
  <si>
    <t>https://www.linkedin.com/in/edgar-hotard-275587124</t>
  </si>
  <si>
    <t>Hong</t>
  </si>
  <si>
    <t>Hou</t>
  </si>
  <si>
    <t>hhou@archventure.com</t>
  </si>
  <si>
    <t>https://www.linkedin.com/in/hong-hou-2a5541</t>
  </si>
  <si>
    <t>Keith</t>
  </si>
  <si>
    <t>Crandell</t>
  </si>
  <si>
    <t>klc@archventure.com</t>
  </si>
  <si>
    <t>https://www.linkedin.com/in/keith-crandell-726a083a</t>
  </si>
  <si>
    <t>Kristina</t>
  </si>
  <si>
    <t>Burow</t>
  </si>
  <si>
    <t>kburow@archventure.com</t>
  </si>
  <si>
    <t>https://www.linkedin.com/in/kristina-burow-4a8836b</t>
  </si>
  <si>
    <t>McDonnell</t>
  </si>
  <si>
    <t>mmcdonnell@archventure.com</t>
  </si>
  <si>
    <t>https://www.linkedin.com/in/mark-mcdonnell-3b783aa</t>
  </si>
  <si>
    <t>Managing Director, CFO and CAO</t>
  </si>
  <si>
    <t>Thurk</t>
  </si>
  <si>
    <t>pthurk@archventure.com</t>
  </si>
  <si>
    <t>https://www.linkedin.com/in/wendy-thurk-a77694122</t>
  </si>
  <si>
    <t>Nelsen</t>
  </si>
  <si>
    <t>rtn@archventure.com</t>
  </si>
  <si>
    <t>https://www.linkedin.com/in/robert-nelsen</t>
  </si>
  <si>
    <t>Minick</t>
  </si>
  <si>
    <t>sminick@archventure.com</t>
  </si>
  <si>
    <t>https://www.linkedin.com/in/scott-minick</t>
  </si>
  <si>
    <t>Gillis</t>
  </si>
  <si>
    <t>sgillis@archventure.com</t>
  </si>
  <si>
    <t>https://www.linkedin.com/in/steven-gillis-622b20145</t>
  </si>
  <si>
    <t>tbrennan@archventure.com</t>
  </si>
  <si>
    <t>https://www.linkedin.com/in/tombrennan</t>
  </si>
  <si>
    <t>Venture Partner and Entrepreneur in Residence</t>
  </si>
  <si>
    <t>Frewin</t>
  </si>
  <si>
    <t>Archer Capital</t>
  </si>
  <si>
    <t>bfrewin@archercapital.com.au</t>
  </si>
  <si>
    <t>https://www.linkedin.com/in/ben-frewin-11b088b0</t>
  </si>
  <si>
    <t>Dawes Point</t>
  </si>
  <si>
    <t>Bull</t>
  </si>
  <si>
    <t>dbull@archercapital.com.au</t>
  </si>
  <si>
    <t>https://www.linkedin.com/in/david-bull-a6102312</t>
  </si>
  <si>
    <t>Boers</t>
  </si>
  <si>
    <t>rboers@archercapital.com.au</t>
  </si>
  <si>
    <t>https://www.linkedin.com/in/ryanboers</t>
  </si>
  <si>
    <t>Investment Associate</t>
  </si>
  <si>
    <t>skelly@archercapital.com.au</t>
  </si>
  <si>
    <t>https://www.linkedin.com/in/stacey-kelly-a8968159</t>
  </si>
  <si>
    <t>C. George</t>
  </si>
  <si>
    <t>Yong</t>
  </si>
  <si>
    <t>ArcLight</t>
  </si>
  <si>
    <t>gyong@arclightcapital.com</t>
  </si>
  <si>
    <t>https://www.linkedin.com/in/george-yong-28080262</t>
  </si>
  <si>
    <t>Carter</t>
  </si>
  <si>
    <t>cward@arclightcapital.com</t>
  </si>
  <si>
    <t>https://www.linkedin.com/in/carter-ward-62708a44</t>
  </si>
  <si>
    <t>Poole</t>
  </si>
  <si>
    <t>cpoole@arclightcapital.com</t>
  </si>
  <si>
    <t>https://www.linkedin.com/in/charleskpoole</t>
  </si>
  <si>
    <t>Revers</t>
  </si>
  <si>
    <t>drevers@arclightcapital.com</t>
  </si>
  <si>
    <t>https://www.linkedin.com/in/daniel-rivers-170ab43</t>
  </si>
  <si>
    <t>Erhard</t>
  </si>
  <si>
    <t>jerhard@arclightcapital.com</t>
  </si>
  <si>
    <t>https://www.linkedin.com/in/john-erhard-90769516</t>
  </si>
  <si>
    <t>Josef</t>
  </si>
  <si>
    <t>Alves</t>
  </si>
  <si>
    <t>jalves@arclightcapital.com</t>
  </si>
  <si>
    <t>https://www.linkedin.com/in/joe-alves</t>
  </si>
  <si>
    <t>Crosby</t>
  </si>
  <si>
    <t>kcrosby@arclightcapital.com</t>
  </si>
  <si>
    <t>https://www.linkedin.com/in/kevin-crosby</t>
  </si>
  <si>
    <t>Lucius</t>
  </si>
  <si>
    <t>ltaylor@arclightcapital.com</t>
  </si>
  <si>
    <t>https://www.linkedin.com/in/lucius-taylor-588b921b3</t>
  </si>
  <si>
    <t>Tarini</t>
  </si>
  <si>
    <t>mtarini@arclightcapital.com</t>
  </si>
  <si>
    <t>https://www.linkedin.com/in/mark-tarini-5214a</t>
  </si>
  <si>
    <t>Trevisani</t>
  </si>
  <si>
    <t>rtrevisani@arclightcapital.com</t>
  </si>
  <si>
    <t>https://www.linkedin.com/in/robert-trevisani-3a2bbb140</t>
  </si>
  <si>
    <t>Burke</t>
  </si>
  <si>
    <t>tburke@arclightcapital.com</t>
  </si>
  <si>
    <t>https://www.linkedin.com/in/theodore-burke-401481160</t>
  </si>
  <si>
    <t>tevans@arclightcapital.com</t>
  </si>
  <si>
    <t>https://www.linkedin.com/in/timothy-evans-59b9448</t>
  </si>
  <si>
    <t>Clapp</t>
  </si>
  <si>
    <t>Arctaris</t>
  </si>
  <si>
    <t>andy@arctaris.com</t>
  </si>
  <si>
    <t>https://www.linkedin.com/in/andrew-clapp-804134</t>
  </si>
  <si>
    <t>Tower</t>
  </si>
  <si>
    <t>jonathan@arctaris.com</t>
  </si>
  <si>
    <t>https://www.linkedin.com/in/jonathan-tower</t>
  </si>
  <si>
    <t>Waldo</t>
  </si>
  <si>
    <t>rwaldo@arctaris.com</t>
  </si>
  <si>
    <t>https://www.linkedin.com/in/rwaldo</t>
  </si>
  <si>
    <t>McCaig</t>
  </si>
  <si>
    <t>murray@arcternventures.com</t>
  </si>
  <si>
    <t>Rand</t>
  </si>
  <si>
    <t>tom@arcternventures.com</t>
  </si>
  <si>
    <t>Arcturus Capital</t>
  </si>
  <si>
    <t>dhall@arcturusvc.com</t>
  </si>
  <si>
    <t>https://www.linkedin.com/in/donald-hall-9a419</t>
  </si>
  <si>
    <t>Pasadena</t>
  </si>
  <si>
    <t>Watkins</t>
  </si>
  <si>
    <t>stephen@arcturusvc.com</t>
  </si>
  <si>
    <t>https://www.linkedin.com/in/stephen-watkins-36666212</t>
  </si>
  <si>
    <t>Stevan</t>
  </si>
  <si>
    <t>Birnbaum</t>
  </si>
  <si>
    <t>sbirnbaum@arcturusvc.com</t>
  </si>
  <si>
    <t>https://www.linkedin.com/in/steven-birnbaum-548a2315a</t>
  </si>
  <si>
    <t>Arcus Infrastructure Partners</t>
  </si>
  <si>
    <t>michael.allen@arcusip.com</t>
  </si>
  <si>
    <t>https://www.linkedin.com/in/michael-allen-of-allen-interactions</t>
  </si>
  <si>
    <t>Dougherty</t>
  </si>
  <si>
    <t>Arcus Ventures</t>
  </si>
  <si>
    <t>jd@arcusventures.com</t>
  </si>
  <si>
    <t>https://www.linkedin.com/in/jamesdougherty2</t>
  </si>
  <si>
    <t>Adrian</t>
  </si>
  <si>
    <t>Vanzyl</t>
  </si>
  <si>
    <t>Ardent Capital</t>
  </si>
  <si>
    <t>adrian@ardentcap.com</t>
  </si>
  <si>
    <t>https://www.linkedin.com/in/adrianvanzyl</t>
  </si>
  <si>
    <t>Co-Founder and CEO</t>
  </si>
  <si>
    <t>Bangkok</t>
  </si>
  <si>
    <t>Jurkowski</t>
  </si>
  <si>
    <t>Ares Management</t>
  </si>
  <si>
    <t>ajurkowski@aresmgmt.com</t>
  </si>
  <si>
    <t>https://www.linkedin.com/in/andy-jurkowski-1a14381b</t>
  </si>
  <si>
    <t>Bennett</t>
  </si>
  <si>
    <t>Rosenthal</t>
  </si>
  <si>
    <t>brosenthal@aresmgmt.com</t>
  </si>
  <si>
    <t>https://www.linkedin.com/in/bennett-rosenthal</t>
  </si>
  <si>
    <t>Klos</t>
  </si>
  <si>
    <t>bklos@aresmgmt.com</t>
  </si>
  <si>
    <t>https://www.linkedin.com/in/brian-klos-b6468a31</t>
  </si>
  <si>
    <t>dkaplan@aresmgmt.com</t>
  </si>
  <si>
    <t>https://www.linkedin.com/in/david-kaplan-a5a65417</t>
  </si>
  <si>
    <t>Cwiertnia</t>
  </si>
  <si>
    <t>mcwiertnia@aresmgmt.com</t>
  </si>
  <si>
    <t>https://www.linkedin.com/in/david-cwiertnia-6b61b85a</t>
  </si>
  <si>
    <t>Walton</t>
  </si>
  <si>
    <t>nwalton@aresmgmt.com</t>
  </si>
  <si>
    <t>https://www.linkedin.com/in/nate-walton-69a19685</t>
  </si>
  <si>
    <t>Berry</t>
  </si>
  <si>
    <t>rberry@aresmgmt.com</t>
  </si>
  <si>
    <t>https://www.linkedin.com/in/ryanberry</t>
  </si>
  <si>
    <t>Raynor</t>
  </si>
  <si>
    <t>Argentum Group</t>
  </si>
  <si>
    <t>draynor@argentumgroup.com</t>
  </si>
  <si>
    <t>https://www.linkedin.com/in/daniel-raynor</t>
  </si>
  <si>
    <t>Berman</t>
  </si>
  <si>
    <t>sdberman@argentumgroup.com</t>
  </si>
  <si>
    <t>https://www.linkedin.com/in/steve-berman-4212b21a</t>
  </si>
  <si>
    <t>Partner / CFO</t>
  </si>
  <si>
    <t>Walter</t>
  </si>
  <si>
    <t>Barandiaran</t>
  </si>
  <si>
    <t>walter@argentumgroup.com</t>
  </si>
  <si>
    <t>https://www.linkedin.com/in/barandiaran</t>
  </si>
  <si>
    <t>Fitzgerald</t>
  </si>
  <si>
    <t>Argo Management Partners</t>
  </si>
  <si>
    <t>jfitzgerald@argo-partners.com</t>
  </si>
  <si>
    <t>https://www.linkedin.com/in/john-fitzgerald-598764a</t>
  </si>
  <si>
    <t>Weimar</t>
  </si>
  <si>
    <t>Argonne Capital Group</t>
  </si>
  <si>
    <t>bweimar@argonnecapital.com</t>
  </si>
  <si>
    <t>https://www.linkedin.com/in/bill-weimar-7423b738</t>
  </si>
  <si>
    <t>Jaeger</t>
  </si>
  <si>
    <t>kjaeger@argonnecapital.com</t>
  </si>
  <si>
    <t>https://www.linkedin.com/in/karl-jaeger-9325b5</t>
  </si>
  <si>
    <t>Klump</t>
  </si>
  <si>
    <t>mklump@argonnecapital.com</t>
  </si>
  <si>
    <t>https://www.linkedin.com/in/mbklump</t>
  </si>
  <si>
    <t>Founder and President</t>
  </si>
  <si>
    <t>R. Patrick</t>
  </si>
  <si>
    <t>panderson@argonnecapital.com</t>
  </si>
  <si>
    <t>https://www.linkedin.com/in/patrick-r-anderson</t>
  </si>
  <si>
    <t>Mougenot</t>
  </si>
  <si>
    <t>Argos Soditic Benelux</t>
  </si>
  <si>
    <t>gmougenot@argos-soditic.com</t>
  </si>
  <si>
    <t>https://www.linkedin.com/in/mougenot/en</t>
  </si>
  <si>
    <t>Brussels</t>
  </si>
  <si>
    <t>Meijssen</t>
  </si>
  <si>
    <t>mmeijssen@argos-soditic.com</t>
  </si>
  <si>
    <t>https://www.linkedin.com/in/maarten-meijssen-cfa-342b015</t>
  </si>
  <si>
    <t>Lorang</t>
  </si>
  <si>
    <t>Argos Soditic France</t>
  </si>
  <si>
    <t>glorang@argos-soditic.com</t>
  </si>
  <si>
    <t>https://www.linkedin.com/in/gilles-lorang-b39a0033</t>
  </si>
  <si>
    <t>Paris Cedex 16</t>
  </si>
  <si>
    <t>Karel</t>
  </si>
  <si>
    <t>Kroupa</t>
  </si>
  <si>
    <t>kkroupa@argos-soditic.com</t>
  </si>
  <si>
    <t>https://www.linkedin.com/in/karel-kroupa-433b7433</t>
  </si>
  <si>
    <t>Godron</t>
  </si>
  <si>
    <t>lgodron@argos-soditic.com</t>
  </si>
  <si>
    <t>https://www.linkedin.com/in/louis-godron</t>
  </si>
  <si>
    <t>RaphaÃ«l</t>
  </si>
  <si>
    <t>Bazin</t>
  </si>
  <si>
    <t>rbazin@argos-soditic.com</t>
  </si>
  <si>
    <t>https://www.linkedin.com/in/rapha%C3%ABl-bazin-a151762</t>
  </si>
  <si>
    <t>Reis</t>
  </si>
  <si>
    <t>rreis@argos-soditic.com</t>
  </si>
  <si>
    <t>https://www.linkedin.com/in/richard-reis-47259ab</t>
  </si>
  <si>
    <t>Guichard</t>
  </si>
  <si>
    <t>sguichard@argos-soditic.com</t>
  </si>
  <si>
    <t>https://www.linkedin.com/in/simon-guichard</t>
  </si>
  <si>
    <t>Ribereau</t>
  </si>
  <si>
    <t>tribereau@argos-soditic.com</t>
  </si>
  <si>
    <t>https://www.linkedin.com/in/thomas-ribereau-77a90431</t>
  </si>
  <si>
    <t>Alessio</t>
  </si>
  <si>
    <t>Manigrasso</t>
  </si>
  <si>
    <t>Argos Soditic Italia</t>
  </si>
  <si>
    <t>amanigrasso@argos-soditic.com</t>
  </si>
  <si>
    <t>https://www.linkedin.com/in/alessio-manigrasso-955412195</t>
  </si>
  <si>
    <t>di Benedetto</t>
  </si>
  <si>
    <t>jpdibenedetto@argos-soditic.com</t>
  </si>
  <si>
    <t>https://www.linkedin.com/in/jean-pierre-di-benedetto-72a84a5</t>
  </si>
  <si>
    <t>Guy</t>
  </si>
  <si>
    <t>Semmens</t>
  </si>
  <si>
    <t>Argos Soditic</t>
  </si>
  <si>
    <t>gsemmens@argos-soditic.com</t>
  </si>
  <si>
    <t>https://www.linkedin.com/in/guy-semmens-b8a076159</t>
  </si>
  <si>
    <t>Charlton</t>
  </si>
  <si>
    <t>Argosy Capital</t>
  </si>
  <si>
    <t>don@argosycapital.com</t>
  </si>
  <si>
    <t>https://www.linkedin.com/in/donald-charlton-69876159</t>
  </si>
  <si>
    <t>Nugent</t>
  </si>
  <si>
    <t>jack@argosycapital.com</t>
  </si>
  <si>
    <t>https://www.linkedin.com/in/jack-nugent-4b886910</t>
  </si>
  <si>
    <t>Kirwin</t>
  </si>
  <si>
    <t>john@argosycapital.com</t>
  </si>
  <si>
    <t>https://www.linkedin.com/in/john-kirwin-974b715</t>
  </si>
  <si>
    <t>Welk</t>
  </si>
  <si>
    <t>josh@argosycapital.com</t>
  </si>
  <si>
    <t>https://www.linkedin.com/in/joshua-welk-046b3513b</t>
  </si>
  <si>
    <t>Keven</t>
  </si>
  <si>
    <t>Shanahan</t>
  </si>
  <si>
    <t>keven@argosycapital.com</t>
  </si>
  <si>
    <t>https://www.linkedin.com/in/keven-shanahan-49715a21</t>
  </si>
  <si>
    <t>Griswold</t>
  </si>
  <si>
    <t>kirk@argosycapital.com</t>
  </si>
  <si>
    <t>https://www.linkedin.com/in/kirk-griswold-7b70b91</t>
  </si>
  <si>
    <t>Erbe</t>
  </si>
  <si>
    <t>matthew@argosycapital.com</t>
  </si>
  <si>
    <t>https://www.linkedin.com/in/matthew-erbe</t>
  </si>
  <si>
    <t>Melanie</t>
  </si>
  <si>
    <t>Lyren</t>
  </si>
  <si>
    <t>melanie@argosycapital.com</t>
  </si>
  <si>
    <t>https://www.linkedin.com/in/pause-cafe-216796172</t>
  </si>
  <si>
    <t>Bailey</t>
  </si>
  <si>
    <t>michael@argosycapital.com</t>
  </si>
  <si>
    <t>https://www.linkedin.com/in/michael-bailey-a2653521</t>
  </si>
  <si>
    <t>Mourse</t>
  </si>
  <si>
    <t>nancy@argosycapital.com</t>
  </si>
  <si>
    <t>https://www.linkedin.com/in/nancy-morse</t>
  </si>
  <si>
    <t>sbusch@argosycapital.com</t>
  </si>
  <si>
    <t>https://www.linkedin.com/in/sarah-busch</t>
  </si>
  <si>
    <t>Morgenthal</t>
  </si>
  <si>
    <t>steven@argosycapital.com</t>
  </si>
  <si>
    <t>https://www.linkedin.com/in/steven-morgenthal-27779b</t>
  </si>
  <si>
    <t>Ariadne Capital</t>
  </si>
  <si>
    <t>julie@ariadnecapital.com</t>
  </si>
  <si>
    <t>https://www.linkedin.com/in/julie-meyer-8744a71</t>
  </si>
  <si>
    <t>Wenig</t>
  </si>
  <si>
    <t>Ariel Southeast Angel Partners</t>
  </si>
  <si>
    <t>rpwenig@gmail.com</t>
  </si>
  <si>
    <t>https://www.linkedin.com/in/raymond-wenig-2ab144</t>
  </si>
  <si>
    <t>Savannah</t>
  </si>
  <si>
    <t>Mommaerts</t>
  </si>
  <si>
    <t>Ark Angels Activator Fund</t>
  </si>
  <si>
    <t>marc@aaafund.be</t>
  </si>
  <si>
    <t>https://www.linkedin.com/in/marc-mommaerts-45b055115</t>
  </si>
  <si>
    <t>Hasselt</t>
  </si>
  <si>
    <t>Rudi</t>
  </si>
  <si>
    <t>Severijns</t>
  </si>
  <si>
    <t>rudi@aaafund.be</t>
  </si>
  <si>
    <t>https://www.linkedin.com/in/rudiseverijns</t>
  </si>
  <si>
    <t>Yoon</t>
  </si>
  <si>
    <t>ARK Partners</t>
  </si>
  <si>
    <t>john@arkpartners.com</t>
  </si>
  <si>
    <t>https://www.linkedin.com/in/john-yoon-3432307</t>
  </si>
  <si>
    <t>ARKequity</t>
  </si>
  <si>
    <t>ktepper@arkequity.com</t>
  </si>
  <si>
    <t>https://www.linkedin.com/in/kenneth-tepper-9a5a5790</t>
  </si>
  <si>
    <t>Radnor</t>
  </si>
  <si>
    <t>Anders</t>
  </si>
  <si>
    <t>Pettersson</t>
  </si>
  <si>
    <t>Arle</t>
  </si>
  <si>
    <t>anders.pettersson@arle.com</t>
  </si>
  <si>
    <t>https://www.linkedin.com/in/anders-pettersson-83817b174</t>
  </si>
  <si>
    <t>Arp</t>
  </si>
  <si>
    <t>fredrik.arp@arle.com</t>
  </si>
  <si>
    <t>https://www.linkedin.com/in/fredrik-arp-416a16102</t>
  </si>
  <si>
    <t>Senior Industrial Adviser</t>
  </si>
  <si>
    <t>Buckley</t>
  </si>
  <si>
    <t>george.buckley@arle.com</t>
  </si>
  <si>
    <t>https://www.linkedin.com/in/georgebuckley</t>
  </si>
  <si>
    <t>Abad</t>
  </si>
  <si>
    <t>javier.abad@arle.com</t>
  </si>
  <si>
    <t>https://www.linkedin.com/in/javier-abad-lopez-32ba1190</t>
  </si>
  <si>
    <t>Julian</t>
  </si>
  <si>
    <t>Ameler</t>
  </si>
  <si>
    <t>julian.ameler@arle.com</t>
  </si>
  <si>
    <t>https://www.linkedin.com/in/julian-philipp-ameler-23006245</t>
  </si>
  <si>
    <t>Investment Executive</t>
  </si>
  <si>
    <t>Kit</t>
  </si>
  <si>
    <t>Tuke</t>
  </si>
  <si>
    <t>kit.tuke@arle.com</t>
  </si>
  <si>
    <t>https://www.linkedin.com/in/kit-tuke-4bb283</t>
  </si>
  <si>
    <t>Head of Debt</t>
  </si>
  <si>
    <t>Edsinger</t>
  </si>
  <si>
    <t>martin.edsinger@arle.com</t>
  </si>
  <si>
    <t>https://www.linkedin.com/in/martin-edsinger-81a81319</t>
  </si>
  <si>
    <t>Nils</t>
  </si>
  <si>
    <t>Stoesser</t>
  </si>
  <si>
    <t>nils.stoesser@arle.com</t>
  </si>
  <si>
    <t>https://www.linkedin.com/in/nils-stoesser-85985713</t>
  </si>
  <si>
    <t>Goode</t>
  </si>
  <si>
    <t>peter.goode@arle.com</t>
  </si>
  <si>
    <t>https://www.linkedin.com/in/peter-goode-18606123</t>
  </si>
  <si>
    <t>richard.booth@arle.com</t>
  </si>
  <si>
    <t>https://www.linkedin.com/in/richard-booth-13688772</t>
  </si>
  <si>
    <t>Roumyana</t>
  </si>
  <si>
    <t>Boshnakova</t>
  </si>
  <si>
    <t>roumyana.boshnakova@arle.com</t>
  </si>
  <si>
    <t>https://www.linkedin.com/in/roumyana-boshnakova-5b3a9315</t>
  </si>
  <si>
    <t>Sulaiman</t>
  </si>
  <si>
    <t>sara.sulaiman@arle.com</t>
  </si>
  <si>
    <t>https://www.linkedin.com/in/sara-sulaiman-1930a62</t>
  </si>
  <si>
    <t>Ramundo</t>
  </si>
  <si>
    <t>Arlington</t>
  </si>
  <si>
    <t>bramundo@arlingtoncap.com</t>
  </si>
  <si>
    <t>https://www.linkedin.com/in/benjaminramundo89</t>
  </si>
  <si>
    <t>Wodlinger</t>
  </si>
  <si>
    <t>dwodlinger@arlingtoncap.com</t>
  </si>
  <si>
    <t>https://www.linkedin.com/in/david-wodlinger-886b154</t>
  </si>
  <si>
    <t>Freed</t>
  </si>
  <si>
    <t>jfreed@arlingtoncap.com</t>
  </si>
  <si>
    <t>https://www.linkedin.com/in/jefreed</t>
  </si>
  <si>
    <t>Little</t>
  </si>
  <si>
    <t>mlittle@arlingtoncap.com</t>
  </si>
  <si>
    <t>https://www.linkedin.com/in/malcolm-little-5770a5a</t>
  </si>
  <si>
    <t>maltman@arlingtoncap.com</t>
  </si>
  <si>
    <t>https://www.linkedin.com/in/matt-altman</t>
  </si>
  <si>
    <t>Lustbader</t>
  </si>
  <si>
    <t>mlustbader@arlingtoncap.com</t>
  </si>
  <si>
    <t>https://www.linkedin.com/in/michael-lustbader-37a43311</t>
  </si>
  <si>
    <t>Manos</t>
  </si>
  <si>
    <t>pmanos@arlingtoncap.com</t>
  </si>
  <si>
    <t>https://www.linkedin.com/in/peter-manos-637a57110</t>
  </si>
  <si>
    <t>Benjamin</t>
  </si>
  <si>
    <t>Arlon Group</t>
  </si>
  <si>
    <t>ben.fishman@arlongroup.com</t>
  </si>
  <si>
    <t>https://www.linkedin.com/in/benjamin-fishman-436735bb</t>
  </si>
  <si>
    <t>Dryerman</t>
  </si>
  <si>
    <t>david.dryerman@arlongroup.com</t>
  </si>
  <si>
    <t>https://www.linkedin.com/in/david-dryerman-a930a01</t>
  </si>
  <si>
    <t>Vice President - Finance</t>
  </si>
  <si>
    <t>Guillermo</t>
  </si>
  <si>
    <t>Bilbao</t>
  </si>
  <si>
    <t>guillermo.bilbao@arlongroup.com</t>
  </si>
  <si>
    <t>https://www.linkedin.com/in/guillermo-bilbao-84a3b413a</t>
  </si>
  <si>
    <t>Thorson</t>
  </si>
  <si>
    <t>kevin.thorson@arlongroup.com</t>
  </si>
  <si>
    <t>https://www.linkedin.com/in/kevin-thorson-325a828</t>
  </si>
  <si>
    <t>Webel</t>
  </si>
  <si>
    <t>peter.webel@arlongroup.com</t>
  </si>
  <si>
    <t>https://www.linkedin.com/in/peter-webel-4123b610</t>
  </si>
  <si>
    <t>Ilkka</t>
  </si>
  <si>
    <t>Santti</t>
  </si>
  <si>
    <t>Armada Mezzanine Capital Oy</t>
  </si>
  <si>
    <t>ilkka.santti@armadamezzanine.com</t>
  </si>
  <si>
    <t>https://www.linkedin.com/in/ilkka-santti-6212b</t>
  </si>
  <si>
    <t>Wiklund</t>
  </si>
  <si>
    <t>jan.wiklund@armadamezzanine.com</t>
  </si>
  <si>
    <t>https://www.linkedin.com/in/jan-wiklund-6640b71a</t>
  </si>
  <si>
    <t>Svensson</t>
  </si>
  <si>
    <t>johan.svensson@armadamezzanine.com</t>
  </si>
  <si>
    <t>https://www.linkedin.com/in/johan-svensson-b2302a9</t>
  </si>
  <si>
    <t>Pertti</t>
  </si>
  <si>
    <t>Nurmio</t>
  </si>
  <si>
    <t>pertti.nurmio@armadamezzanine.com</t>
  </si>
  <si>
    <t>https://www.linkedin.com/in/pertti-nurmio-694b424</t>
  </si>
  <si>
    <t>Ambrose</t>
  </si>
  <si>
    <t>Armory Capital</t>
  </si>
  <si>
    <t>jacob.ambrose@armorycap.com</t>
  </si>
  <si>
    <t>https://www.linkedin.com/in/jacob-ambrose-1336018</t>
  </si>
  <si>
    <t>Champaign</t>
  </si>
  <si>
    <t>Rusty</t>
  </si>
  <si>
    <t>Freeland</t>
  </si>
  <si>
    <t>rusty.freeland@armorycap.com</t>
  </si>
  <si>
    <t>https://www.linkedin.com/in/rusty-freeland-12b2b013</t>
  </si>
  <si>
    <t>Arowana Capital</t>
  </si>
  <si>
    <t>michaelh@arowanaco.com</t>
  </si>
  <si>
    <t>https://www.linkedin.com/in/michael-hui-a8b4b1</t>
  </si>
  <si>
    <t>Venture Capital Director</t>
  </si>
  <si>
    <t>Brisbane</t>
  </si>
  <si>
    <t>Queensland</t>
  </si>
  <si>
    <t>Kareem</t>
  </si>
  <si>
    <t>El Sawy</t>
  </si>
  <si>
    <t>Arrowroot Capital</t>
  </si>
  <si>
    <t>kareem@arrowrootcapital.com</t>
  </si>
  <si>
    <t>https://www.linkedin.com/in/kareem-el-sawy-2b741511</t>
  </si>
  <si>
    <t>Safaii</t>
  </si>
  <si>
    <t>matthew@arrowrootcapital.com</t>
  </si>
  <si>
    <t>https://www.linkedin.com/in/matthew-j-s-673570</t>
  </si>
  <si>
    <t>Orkin</t>
  </si>
  <si>
    <t>Arsenal</t>
  </si>
  <si>
    <t>borkin@arsenalcapital.com</t>
  </si>
  <si>
    <t>https://www.linkedin.com/in/brian-orkin-15854817</t>
  </si>
  <si>
    <t>Kovach</t>
  </si>
  <si>
    <t>jkovach@arsenalcapital.com</t>
  </si>
  <si>
    <t>https://www.linkedin.com/in/jeffrey-kovach-b47a334</t>
  </si>
  <si>
    <t>Sal</t>
  </si>
  <si>
    <t>Gagliardo</t>
  </si>
  <si>
    <t>sgagliardo@arsenalcapital.com</t>
  </si>
  <si>
    <t>https://www.linkedin.com/in/sal-gagliardo-74193615</t>
  </si>
  <si>
    <t>Terrence</t>
  </si>
  <si>
    <t>Mullen</t>
  </si>
  <si>
    <t>tmullen@arsenalcapital.com</t>
  </si>
  <si>
    <t>https://www.linkedin.com/in/terrence-mullan-03b5ba8</t>
  </si>
  <si>
    <t>Jaime</t>
  </si>
  <si>
    <t>Alba RipollÃ©s</t>
  </si>
  <si>
    <t>ArtÃ¡ Capital S.G.E.C.R.,</t>
  </si>
  <si>
    <t>jar@artacapital.com</t>
  </si>
  <si>
    <t>https://www.linkedin.com/in/jaime-alba-xyz2326</t>
  </si>
  <si>
    <t>Juan</t>
  </si>
  <si>
    <t>March Juan</t>
  </si>
  <si>
    <t>jmj@artacapital.com</t>
  </si>
  <si>
    <t>https://www.linkedin.com/in/juan-sebasti%C3%A1n-march-867000b0</t>
  </si>
  <si>
    <t>YbÃ¡Ã±ez Rubio</t>
  </si>
  <si>
    <t>jyr@artacapital.com</t>
  </si>
  <si>
    <t>https://www.linkedin.com/in/juan-rubio-36b14145</t>
  </si>
  <si>
    <t>NicolÃ¡s</t>
  </si>
  <si>
    <t>JimÃ©nez-Ugarte</t>
  </si>
  <si>
    <t>nju@artacapital.com</t>
  </si>
  <si>
    <t>https://www.linkedin.com/in/nicolas-jimenez-ugarte-4263b433</t>
  </si>
  <si>
    <t>RamÃ³n</t>
  </si>
  <si>
    <t>CarnÃ© Casas</t>
  </si>
  <si>
    <t>rcc@artacapital.com</t>
  </si>
  <si>
    <t>https://www.linkedin.com/in/ram%C3%B3n-david-rueda-martin-746543209</t>
  </si>
  <si>
    <t>Petty</t>
  </si>
  <si>
    <t>Artemis</t>
  </si>
  <si>
    <t>cpetty@artemislp.com</t>
  </si>
  <si>
    <t>https://www.linkedin.com/in/charles-petty-61346126</t>
  </si>
  <si>
    <t>jward@artemislp.com</t>
  </si>
  <si>
    <t>https://www.linkedin.com/in/jamesward</t>
  </si>
  <si>
    <t>Hunter</t>
  </si>
  <si>
    <t>phunter@artemislp.com</t>
  </si>
  <si>
    <t>https://www.linkedin.com/in/peter-hunter-10aa16a</t>
  </si>
  <si>
    <t>Burgum</t>
  </si>
  <si>
    <t>Arthur Ventures</t>
  </si>
  <si>
    <t>james@arthurventures.com</t>
  </si>
  <si>
    <t>https://www.linkedin.com/in/jamesburgum</t>
  </si>
  <si>
    <t>Fargo</t>
  </si>
  <si>
    <t>North Dakota</t>
  </si>
  <si>
    <t>Meenan</t>
  </si>
  <si>
    <t>patrick@arthurventures.com</t>
  </si>
  <si>
    <t>https://www.linkedin.com/in/patrickmeenan</t>
  </si>
  <si>
    <t>Minneapolis</t>
  </si>
  <si>
    <t>Minnesota</t>
  </si>
  <si>
    <t>Ajit</t>
  </si>
  <si>
    <t>Artiman Ventures</t>
  </si>
  <si>
    <t>ajit@artiman.com</t>
  </si>
  <si>
    <t>https://www.linkedin.com/in/ajit-singh-artiman</t>
  </si>
  <si>
    <t>East Palo Alto</t>
  </si>
  <si>
    <t>amit@artiman.com</t>
  </si>
  <si>
    <t>https://www.linkedin.com/in/amit-shah-9a1b877</t>
  </si>
  <si>
    <t>Wilcove</t>
  </si>
  <si>
    <t>brian@artiman.com</t>
  </si>
  <si>
    <t>https://www.linkedin.com/in/brian-wilcove</t>
  </si>
  <si>
    <t>MJ</t>
  </si>
  <si>
    <t>Aravind</t>
  </si>
  <si>
    <t>aravind@artiman.com</t>
  </si>
  <si>
    <t>https://www.linkedin.com/in/aravind-mj-9938714</t>
  </si>
  <si>
    <t>Bangalore</t>
  </si>
  <si>
    <t>Ramesh</t>
  </si>
  <si>
    <t>Radhakrishnan</t>
  </si>
  <si>
    <t>rameshr@artiman.com</t>
  </si>
  <si>
    <t>https://www.linkedin.com/in/ramesh-radhakrishnan-83a7401</t>
  </si>
  <si>
    <t>tim@artiman.com</t>
  </si>
  <si>
    <t>https://www.linkedin.com/in/tim-wilson-37a5a54a</t>
  </si>
  <si>
    <t>Dennedy</t>
  </si>
  <si>
    <t>tom@artiman.com</t>
  </si>
  <si>
    <t>https://www.linkedin.com/in/tom-dennedy-1241a0</t>
  </si>
  <si>
    <t>Yatin</t>
  </si>
  <si>
    <t>Mundkur</t>
  </si>
  <si>
    <t>yatin@artiman.com</t>
  </si>
  <si>
    <t>https://www.linkedin.com/in/yatin</t>
  </si>
  <si>
    <t>Haroun</t>
  </si>
  <si>
    <t>ARTIS Ventures</t>
  </si>
  <si>
    <t>chris@artisventures.com</t>
  </si>
  <si>
    <t>https://www.linkedin.com/in/charoun</t>
  </si>
  <si>
    <t>Riemer</t>
  </si>
  <si>
    <t>robert@artisventures.com</t>
  </si>
  <si>
    <t>https://www.linkedin.com/in/robert-riemer-a05b2b11</t>
  </si>
  <si>
    <t>COO and CCO</t>
  </si>
  <si>
    <t>Peterson</t>
  </si>
  <si>
    <t>stuart@artisventures.com</t>
  </si>
  <si>
    <t>https://www.linkedin.com/in/stuart-peterson-81446420</t>
  </si>
  <si>
    <t>Gavin</t>
  </si>
  <si>
    <t>Roberts</t>
  </si>
  <si>
    <t>Arts Alliance Advisors</t>
  </si>
  <si>
    <t>gavin@artsalliance.co.uk</t>
  </si>
  <si>
    <t>https://www.linkedin.com/in/gavinroberts</t>
  </si>
  <si>
    <t>Head of Finance and Operations</t>
  </si>
  <si>
    <t>Hoegh</t>
  </si>
  <si>
    <t>thomas@artsalliance.co.uk</t>
  </si>
  <si>
    <t>https://www.linkedin.com/in/tomhoegh</t>
  </si>
  <si>
    <t>Michal</t>
  </si>
  <si>
    <t>ARX Equity Partners</t>
  </si>
  <si>
    <t>aron@arxequity.com</t>
  </si>
  <si>
    <t>https://www.linkedin.com/in/michal-aron-99548936</t>
  </si>
  <si>
    <t>Prague 1</t>
  </si>
  <si>
    <t>Avi</t>
  </si>
  <si>
    <t>Kometz</t>
  </si>
  <si>
    <t>Ascent Biomedical Ventures</t>
  </si>
  <si>
    <t>akometz@abvlp.com</t>
  </si>
  <si>
    <t>https://www.linkedin.com/in/avi-kometz-b5a15a14</t>
  </si>
  <si>
    <t>Geoffrey</t>
  </si>
  <si>
    <t>gsmith@abvlp.com</t>
  </si>
  <si>
    <t>https://www.linkedin.com/in/geoffrey-smith-372565a</t>
  </si>
  <si>
    <t>Sauerhoff</t>
  </si>
  <si>
    <t>jsauerhoff@abvlp.com</t>
  </si>
  <si>
    <t>https://www.linkedin.com/in/jeffrey-sauerhoff-2093873b</t>
  </si>
  <si>
    <t>Edelson</t>
  </si>
  <si>
    <t>jedelson@abvlp.com</t>
  </si>
  <si>
    <t>https://www.linkedin.com/in/jon-edelson-md-96b0721a</t>
  </si>
  <si>
    <t>Lawrence</t>
  </si>
  <si>
    <t>Atinsky</t>
  </si>
  <si>
    <t>latinsky@abvlp.com</t>
  </si>
  <si>
    <t>https://www.linkedin.com/in/lawrence-atinsky-87b91a4</t>
  </si>
  <si>
    <t>Hochberg</t>
  </si>
  <si>
    <t>shochberg@abvlp.com</t>
  </si>
  <si>
    <t>https://www.linkedin.com/in/steve-hochberg-295b2110</t>
  </si>
  <si>
    <t>Abhishek</t>
  </si>
  <si>
    <t>Loonker</t>
  </si>
  <si>
    <t>Ascent Capital</t>
  </si>
  <si>
    <t>abhishek@ascentcapital.in</t>
  </si>
  <si>
    <t>https://www.linkedin.com/in/abhishekloonker</t>
  </si>
  <si>
    <t>Mittal</t>
  </si>
  <si>
    <t>ajay@ascentcapital.in</t>
  </si>
  <si>
    <t>https://www.linkedin.com/in/ajay-mittal-376b994</t>
  </si>
  <si>
    <t>Deepak</t>
  </si>
  <si>
    <t>Gowda</t>
  </si>
  <si>
    <t>deepak@ascentcapital.in</t>
  </si>
  <si>
    <t>https://www.linkedin.com/in/deepakgowda</t>
  </si>
  <si>
    <t>Raja</t>
  </si>
  <si>
    <t>Kumar</t>
  </si>
  <si>
    <t>raja@ascentcapital.in</t>
  </si>
  <si>
    <t>https://www.linkedin.com/in/raja-kumar-4314943b</t>
  </si>
  <si>
    <t>Subhasis</t>
  </si>
  <si>
    <t>Majumder</t>
  </si>
  <si>
    <t>subhasis@ascentcapital.in</t>
  </si>
  <si>
    <t>https://www.linkedin.com/in/subhasis-majumder-440b5b137</t>
  </si>
  <si>
    <t>Kolangara</t>
  </si>
  <si>
    <t>sunil@ascentcapital.in</t>
  </si>
  <si>
    <t>https://www.linkedin.com/in/sunil-kolangara-902aa91</t>
  </si>
  <si>
    <t>Treasa</t>
  </si>
  <si>
    <t>Mathew</t>
  </si>
  <si>
    <t>treasa@ascentcapital.in</t>
  </si>
  <si>
    <t>https://www.linkedin.com/in/treasa-mathew-b2b91131</t>
  </si>
  <si>
    <t>Girvan</t>
  </si>
  <si>
    <t xml:space="preserve">Ascent </t>
  </si>
  <si>
    <t>bgirvan@ascentvp.com</t>
  </si>
  <si>
    <t>https://www.linkedin.com/in/brian-girvan-95a11b5a</t>
  </si>
  <si>
    <t>General Partner and CFO</t>
  </si>
  <si>
    <t>Dick</t>
  </si>
  <si>
    <t>cwdick@ascentvp.com</t>
  </si>
  <si>
    <t>https://www.linkedin.com/in/christopherddick</t>
  </si>
  <si>
    <t>clynch@ascentvp.com</t>
  </si>
  <si>
    <t>https://www.linkedin.com/in/chlynch</t>
  </si>
  <si>
    <t>Oblak</t>
  </si>
  <si>
    <t>goblak@ascentvp.com</t>
  </si>
  <si>
    <t>https://www.linkedin.com/in/geoffrey-oblak-31b2298</t>
  </si>
  <si>
    <t>lburns@ascentvp.com</t>
  </si>
  <si>
    <t>https://www.linkedin.com/in/luke-burns</t>
  </si>
  <si>
    <t>Fates</t>
  </si>
  <si>
    <t>mfates@ascentvp.com</t>
  </si>
  <si>
    <t>https://www.linkedin.com/in/mfates</t>
  </si>
  <si>
    <t>Scanlon</t>
  </si>
  <si>
    <t>tscanlon@ascentvp.com</t>
  </si>
  <si>
    <t>https://www.linkedin.com/in/tom-scanlon-3ba9a14</t>
  </si>
  <si>
    <t>Vice President of Finance</t>
  </si>
  <si>
    <t>Leroux</t>
  </si>
  <si>
    <t>Ashby Point Capital</t>
  </si>
  <si>
    <t>jim@ashbypoint.com</t>
  </si>
  <si>
    <t>https://www.linkedin.com/in/james-leroux-858359</t>
  </si>
  <si>
    <t>Arnold</t>
  </si>
  <si>
    <t>Laun</t>
  </si>
  <si>
    <t>julie@ashbypoint.com</t>
  </si>
  <si>
    <t>https://www.linkedin.com/in/julie-lau-29390133</t>
  </si>
  <si>
    <t>Westervelt</t>
  </si>
  <si>
    <t>bill@ashbypoint.com</t>
  </si>
  <si>
    <t>https://www.linkedin.com/in/william-westervelt-35391741</t>
  </si>
  <si>
    <t>Sameer</t>
  </si>
  <si>
    <t>Wagle</t>
  </si>
  <si>
    <t>Asia Pacific Healthcare Advisors Pvt</t>
  </si>
  <si>
    <t>sameer.wagle@asianhealthcarefund.com</t>
  </si>
  <si>
    <t>https://www.linkedin.com/in/sameer-wagle-53a4</t>
  </si>
  <si>
    <t>New Delhi</t>
  </si>
  <si>
    <t>Bernice</t>
  </si>
  <si>
    <t>Huang</t>
  </si>
  <si>
    <t>AsiaVest</t>
  </si>
  <si>
    <t>bernice.huang@asiavest.com</t>
  </si>
  <si>
    <t>https://www.linkedin.com/in/bernice-huang</t>
  </si>
  <si>
    <t>Taipei</t>
  </si>
  <si>
    <t>Shaw</t>
  </si>
  <si>
    <t>henry.shaw@asiavest.com</t>
  </si>
  <si>
    <t>https://www.linkedin.com/in/henry-shaw-7339731b</t>
  </si>
  <si>
    <t>tj.huang@asiavest.com</t>
  </si>
  <si>
    <t>https://www.linkedin.com/in/tj-huang-26964b8</t>
  </si>
  <si>
    <t>Cankut</t>
  </si>
  <si>
    <t>Durgun</t>
  </si>
  <si>
    <t>Aslanoba Capital</t>
  </si>
  <si>
    <t>cankut@aslanobacapital.com</t>
  </si>
  <si>
    <t>https://www.linkedin.com/in/cankut-durgun-1a639352</t>
  </si>
  <si>
    <t>Jennifer</t>
  </si>
  <si>
    <t>Fonstad</t>
  </si>
  <si>
    <t>jfonstad@aspectventures.com</t>
  </si>
  <si>
    <t>https://www.linkedin.com/in/jennifer-scott-fonstad-61550850</t>
  </si>
  <si>
    <t>Theresia</t>
  </si>
  <si>
    <t>Gouw</t>
  </si>
  <si>
    <t>theresia@aspectventures.com</t>
  </si>
  <si>
    <t>Asset Management Ventures</t>
  </si>
  <si>
    <t>lou@assetman.com</t>
  </si>
  <si>
    <t>https://www.linkedin.com/in/louis-m-lange-03a51623</t>
  </si>
  <si>
    <t>Pitch</t>
  </si>
  <si>
    <t>pitch@assetman.com</t>
  </si>
  <si>
    <t>https://www.linkedin.com/in/kirk-johnson-22290373</t>
  </si>
  <si>
    <t>Rebecca</t>
  </si>
  <si>
    <t>Lucia</t>
  </si>
  <si>
    <t>rebecca@assetman.com</t>
  </si>
  <si>
    <t>https://www.linkedin.com/in/rebeccalucia</t>
  </si>
  <si>
    <t>Rich</t>
  </si>
  <si>
    <t>Simoni</t>
  </si>
  <si>
    <t>rich@assetman.com</t>
  </si>
  <si>
    <t>https://www.linkedin.com/in/richard-simoni-bb44b</t>
  </si>
  <si>
    <t>Fleshman</t>
  </si>
  <si>
    <t>skip@assetman.com</t>
  </si>
  <si>
    <t>https://www.linkedin.com/in/skipfleshman</t>
  </si>
  <si>
    <t>Berkman</t>
  </si>
  <si>
    <t>Associated Partners</t>
  </si>
  <si>
    <t>bberkman@agrp.com</t>
  </si>
  <si>
    <t>https://www.linkedin.com/in/bill-berkman-27621b11</t>
  </si>
  <si>
    <t>dberkman@agrp.com</t>
  </si>
  <si>
    <t>https://www.linkedin.com/in/david-berkman-b31b79a</t>
  </si>
  <si>
    <t>Bala Cynwyd</t>
  </si>
  <si>
    <t>CÃ©cile</t>
  </si>
  <si>
    <t>Tirbonod</t>
  </si>
  <si>
    <t>Aster Capital</t>
  </si>
  <si>
    <t>ctirbonod@aster.com</t>
  </si>
  <si>
    <t>Lancellotti</t>
  </si>
  <si>
    <t>flancellotti@aster.com</t>
  </si>
  <si>
    <t>https://www.linkedin.com/in/fabio-lancellotti-9662621</t>
  </si>
  <si>
    <t>Jean-Marc</t>
  </si>
  <si>
    <t>Bally</t>
  </si>
  <si>
    <t>jmbally@aster.com</t>
  </si>
  <si>
    <t>https://www.linkedin.com/in/jean-marc-bally-ab444</t>
  </si>
  <si>
    <t>Bram</t>
  </si>
  <si>
    <t>van der Lecq</t>
  </si>
  <si>
    <t>Astor Participaties</t>
  </si>
  <si>
    <t>vanderlecq@astorparticipaties.nl</t>
  </si>
  <si>
    <t>https://www.linkedin.com/in/bram-van-der-lecq-70624752</t>
  </si>
  <si>
    <t>Astralis Group</t>
  </si>
  <si>
    <t>fox@astralisgroupllc.com</t>
  </si>
  <si>
    <t>https://www.linkedin.com/in/richard-fox-745b8b1</t>
  </si>
  <si>
    <t>Faris</t>
  </si>
  <si>
    <t>faris@astralisgroupllc.com</t>
  </si>
  <si>
    <t>https://www.linkedin.com/in/scottfaris</t>
  </si>
  <si>
    <t>Benedict</t>
  </si>
  <si>
    <t>Rodenstock</t>
  </si>
  <si>
    <t xml:space="preserve">ASTUTIA Ventures </t>
  </si>
  <si>
    <t>b.rodenstock@astutia.de</t>
  </si>
  <si>
    <t>https://www.linkedin.com/in/astutia</t>
  </si>
  <si>
    <t>Bernd</t>
  </si>
  <si>
    <t>SchrÃ¼fer</t>
  </si>
  <si>
    <t>b.schruefer@astutia.de</t>
  </si>
  <si>
    <t>https://www.linkedin.com/in/bernd-schaefer-eitrawmaterials-ceo</t>
  </si>
  <si>
    <t>Rea</t>
  </si>
  <si>
    <t>ATEL Ventures</t>
  </si>
  <si>
    <t>srea@atel.com</t>
  </si>
  <si>
    <t>https://www.linkedin.com/in/steven-rea-26396438</t>
  </si>
  <si>
    <t>Bethea</t>
  </si>
  <si>
    <t>Aterian Investment Partners</t>
  </si>
  <si>
    <t>bbethea@aterianpartners.com</t>
  </si>
  <si>
    <t>https://www.linkedin.com/in/brandon-bethea-476768118</t>
  </si>
  <si>
    <t>cthomas@aterianpartners.com</t>
  </si>
  <si>
    <t>https://www.linkedin.com/in/christopher-thomas-a30145</t>
  </si>
  <si>
    <t>Phan</t>
  </si>
  <si>
    <t>dphan@aterianpartners.com</t>
  </si>
  <si>
    <t>https://www.linkedin.com/in/daniel-phan</t>
  </si>
  <si>
    <t>Fieldstone</t>
  </si>
  <si>
    <t>mfieldstone@aterianpartners.com</t>
  </si>
  <si>
    <t>https://www.linkedin.com/in/michael-fieldstone-199b2</t>
  </si>
  <si>
    <t>Athena Technology Ventures | DFJ Athena</t>
  </si>
  <si>
    <t>hchung@dfjathena.com</t>
  </si>
  <si>
    <t>https://www.linkedin.com/in/henry-chung-38410</t>
  </si>
  <si>
    <t>Ha</t>
  </si>
  <si>
    <t>pha@dfjathena.com</t>
  </si>
  <si>
    <t>https://www.linkedin.com/in/perry-ha-84749</t>
  </si>
  <si>
    <t>San Mateo</t>
  </si>
  <si>
    <t>Philippe</t>
  </si>
  <si>
    <t>Athenaeum Fund</t>
  </si>
  <si>
    <t>padam@athenaeumfund.com</t>
  </si>
  <si>
    <t>https://www.linkedin.com/in/philippe-adam-b6318b80</t>
  </si>
  <si>
    <t>Hyman</t>
  </si>
  <si>
    <t>Athyrium Capital Management</t>
  </si>
  <si>
    <t>ahyman@athyrium.com</t>
  </si>
  <si>
    <t>https://www.linkedin.com/in/andrew-hyman</t>
  </si>
  <si>
    <t>COO and General Counsel</t>
  </si>
  <si>
    <t>dlee@athyrium.com</t>
  </si>
  <si>
    <t>https://www.linkedin.com/in/derekhlee</t>
  </si>
  <si>
    <t>Advisor</t>
  </si>
  <si>
    <t>Ferrell</t>
  </si>
  <si>
    <t>jferrell@athyrium.com</t>
  </si>
  <si>
    <t>https://www.linkedin.com/in/jeffrey-ferrell</t>
  </si>
  <si>
    <t>Lack</t>
  </si>
  <si>
    <t>jlack@athyrium.com</t>
  </si>
  <si>
    <t>https://www.linkedin.com/in/jeremy-lack-80441416</t>
  </si>
  <si>
    <t>Hermouet</t>
  </si>
  <si>
    <t>lhermouet@athyrium.com</t>
  </si>
  <si>
    <t>https://www.linkedin.com/in/laurent-h</t>
  </si>
  <si>
    <t>Tischler</t>
  </si>
  <si>
    <t>mtischler@athyrium.com</t>
  </si>
  <si>
    <t>https://www.linkedin.com/in/michaeltischler</t>
  </si>
  <si>
    <t>Niyoshi</t>
  </si>
  <si>
    <t>npatel@athyrium.com</t>
  </si>
  <si>
    <t>https://www.linkedin.com/in/niyoshi-patel-3117a523</t>
  </si>
  <si>
    <t>Wakefield</t>
  </si>
  <si>
    <t>pwakefield@athyrium.com</t>
  </si>
  <si>
    <t>https://www.linkedin.com/in/paul-wakefield-115bb612</t>
  </si>
  <si>
    <t>Helfaer</t>
  </si>
  <si>
    <t>shelfaer@athyrium.com</t>
  </si>
  <si>
    <t>https://www.linkedin.com/in/samuelhelfaer</t>
  </si>
  <si>
    <t>Ki-Chun</t>
  </si>
  <si>
    <t>Atinum Investment Co.</t>
  </si>
  <si>
    <t>kshin@atinuminvest.co.kr</t>
  </si>
  <si>
    <t>https://www.linkedin.com/in/ki-chun-shin-6ab41731</t>
  </si>
  <si>
    <t>Gerald</t>
  </si>
  <si>
    <t>Atlanta Equity Investors</t>
  </si>
  <si>
    <t>gbenjamin@atlantaeq.com</t>
  </si>
  <si>
    <t>https://www.linkedin.com/in/gerald-benjamin-61046ab</t>
  </si>
  <si>
    <t>Alpesh</t>
  </si>
  <si>
    <t>Amin</t>
  </si>
  <si>
    <t>Atlantic Bridge Ventures</t>
  </si>
  <si>
    <t>alpesh.amin@abven.com</t>
  </si>
  <si>
    <t>https://www.linkedin.com/in/alpesh-amin-ctp-0799143</t>
  </si>
  <si>
    <t>Long</t>
  </si>
  <si>
    <t>brian.long@abven.com</t>
  </si>
  <si>
    <t>https://www.linkedin.com/in/brian-long-13b3a38</t>
  </si>
  <si>
    <t>Chirs</t>
  </si>
  <si>
    <t>Horn</t>
  </si>
  <si>
    <t>chris.horn@abven.com</t>
  </si>
  <si>
    <t>https://www.linkedin.com/in/christopher-horn-270527107</t>
  </si>
  <si>
    <t>Des</t>
  </si>
  <si>
    <t>Shiels</t>
  </si>
  <si>
    <t>des.shiels@abven.com</t>
  </si>
  <si>
    <t>https://www.linkedin.com/in/des-shiels-57a51415</t>
  </si>
  <si>
    <t>Elaine</t>
  </si>
  <si>
    <t>Coughlan</t>
  </si>
  <si>
    <t>elaine.coughlan@abven.com</t>
  </si>
  <si>
    <t>https://www.linkedin.com/in/elaine-coughlan-gifford-3290357</t>
  </si>
  <si>
    <t>Gerry</t>
  </si>
  <si>
    <t>Maguire</t>
  </si>
  <si>
    <t>gerry.maguire@abven.com</t>
  </si>
  <si>
    <t>https://www.linkedin.com/in/gerry-maguire-7190b330</t>
  </si>
  <si>
    <t>Dillon</t>
  </si>
  <si>
    <t>kevin.dillon@abven.com</t>
  </si>
  <si>
    <t>https://www.linkedin.com/in/kevindillon</t>
  </si>
  <si>
    <t>Horgan</t>
  </si>
  <si>
    <t>mark.horgan@abven.com</t>
  </si>
  <si>
    <t>https://www.linkedin.com/in/mark-horgan-4100045</t>
  </si>
  <si>
    <t>paul.murray@abven.com</t>
  </si>
  <si>
    <t>https://www.linkedin.com/in/paul-murray-b5292512</t>
  </si>
  <si>
    <t>McManamon</t>
  </si>
  <si>
    <t>peter.mcmanamon@abven.com</t>
  </si>
  <si>
    <t>https://www.linkedin.com/in/peter-mcmanamon-28315b18</t>
  </si>
  <si>
    <t>Broos</t>
  </si>
  <si>
    <t>Atlantic Capital</t>
  </si>
  <si>
    <t>kenneth.broos@atlanticcapital.nl</t>
  </si>
  <si>
    <t>https://www.linkedin.com/in/kenneth-broos-5a43a4a</t>
  </si>
  <si>
    <t>Breda</t>
  </si>
  <si>
    <t>Reijntjes</t>
  </si>
  <si>
    <t>tom.reijntjes@atlanticcapital.nl</t>
  </si>
  <si>
    <t>https://www.linkedin.com/in/tomreijntjes</t>
  </si>
  <si>
    <t>Shear</t>
  </si>
  <si>
    <t>Atlantic Street Capital Management</t>
  </si>
  <si>
    <t>ashear@atlanticstreetcapital.com</t>
  </si>
  <si>
    <t>https://www.linkedin.com/in/andrew-shear-a9403825</t>
  </si>
  <si>
    <t>Stamford</t>
  </si>
  <si>
    <t>Wilkins</t>
  </si>
  <si>
    <t>andy@atlanticstreetcapital.com</t>
  </si>
  <si>
    <t>https://www.linkedin.com/in/andy-wilkins-25288292</t>
  </si>
  <si>
    <t>Druce</t>
  </si>
  <si>
    <t>phil@atlanticstreetcapital.com</t>
  </si>
  <si>
    <t>https://www.linkedin.com/in/phillip-druce-799506b</t>
  </si>
  <si>
    <t>Bursky</t>
  </si>
  <si>
    <t>Atlas Holdings</t>
  </si>
  <si>
    <t>abursky@atlasholdingsllc.com</t>
  </si>
  <si>
    <t>https://www.linkedin.com/in/andrew-bursky-39ab14a</t>
  </si>
  <si>
    <t>Cheri</t>
  </si>
  <si>
    <t>creeve@atlasholdingsllc.com</t>
  </si>
  <si>
    <t>https://www.linkedin.com/in/cheri-reeve-5592008</t>
  </si>
  <si>
    <t>Vice President, Finance</t>
  </si>
  <si>
    <t>Cromie</t>
  </si>
  <si>
    <t>dcromie@atlasholdingsllc.com</t>
  </si>
  <si>
    <t>https://www.linkedin.com/in/daniel-cromie-2687b390</t>
  </si>
  <si>
    <t>Merriam</t>
  </si>
  <si>
    <t>dmerriam@atlasholdingsllc.com</t>
  </si>
  <si>
    <t>https://www.linkedin.com/in/daniel-merriam-ba839a</t>
  </si>
  <si>
    <t>Edward</t>
  </si>
  <si>
    <t>Fletcher</t>
  </si>
  <si>
    <t>efletcher@atlasholdingsllc.com</t>
  </si>
  <si>
    <t>https://www.linkedin.com/in/edward-fletcher-49328212</t>
  </si>
  <si>
    <t>Hudson</t>
  </si>
  <si>
    <t>jhudson@atlasholdingsllc.com</t>
  </si>
  <si>
    <t>https://www.linkedin.com/in/jacob-hudson</t>
  </si>
  <si>
    <t>Squire</t>
  </si>
  <si>
    <t>jsquire@atlasholdingsllc.com</t>
  </si>
  <si>
    <t>https://www.linkedin.com/in/jason-squire-497180b6</t>
  </si>
  <si>
    <t>Sher</t>
  </si>
  <si>
    <t>msher@atlasholdingsllc.com</t>
  </si>
  <si>
    <t>https://www.linkedin.com/in/michael-sher-1205b248</t>
  </si>
  <si>
    <t>OâDonnell</t>
  </si>
  <si>
    <t>modonnell@atlasholdingsllc.com</t>
  </si>
  <si>
    <t>https://www.linkedin.com/in/mikeodonnell</t>
  </si>
  <si>
    <t>Riccione</t>
  </si>
  <si>
    <t>mriccione@atlasholdingsllc.com</t>
  </si>
  <si>
    <t>https://www.linkedin.com/in/michael-riccione-4a126ba8</t>
  </si>
  <si>
    <t>Astor</t>
  </si>
  <si>
    <t>sastor@atlasholdingsllc.com</t>
  </si>
  <si>
    <t>https://www.linkedin.com/in/samuel-astor-10774082</t>
  </si>
  <si>
    <t>Fazio</t>
  </si>
  <si>
    <t>tfazio@atlasholdingsllc.com</t>
  </si>
  <si>
    <t>https://www.linkedin.com/in/timfazio</t>
  </si>
  <si>
    <t>Fidelman</t>
  </si>
  <si>
    <t>Atlas Venture</t>
  </si>
  <si>
    <t>bfidelman@atlasventure.com</t>
  </si>
  <si>
    <t>https://www.linkedin.com/in/barry-fidelman-8530a039</t>
  </si>
  <si>
    <t>bbooth@atlasventure.com</t>
  </si>
  <si>
    <t>https://www.linkedin.com/in/brucebooth</t>
  </si>
  <si>
    <t>clynch@atlasventure.com</t>
  </si>
  <si>
    <t>https://www.linkedin.com/in/chris-lynch-55a6986</t>
  </si>
  <si>
    <t>Cort</t>
  </si>
  <si>
    <t>cjohnson@atlasventure.com</t>
  </si>
  <si>
    <t>https://www.linkedin.com/in/cort-johnson-21734868</t>
  </si>
  <si>
    <t>Grayzel</t>
  </si>
  <si>
    <t>dgrayzel@atlasventure.com</t>
  </si>
  <si>
    <t>https://www.linkedin.com/in/david-grayzel-03ab4011</t>
  </si>
  <si>
    <t>Dolginow</t>
  </si>
  <si>
    <t>ddolginow@atlasventure.com</t>
  </si>
  <si>
    <t>https://www.linkedin.com/in/dolginow</t>
  </si>
  <si>
    <t>Castellucci</t>
  </si>
  <si>
    <t>fcastellucci@atlasventure.com</t>
  </si>
  <si>
    <t>https://www.linkedin.com/in/frank-castellucci-5779544</t>
  </si>
  <si>
    <t>Gretchen</t>
  </si>
  <si>
    <t>McCarey</t>
  </si>
  <si>
    <t>gmccarey@atlasventure.com</t>
  </si>
  <si>
    <t>https://www.linkedin.com/in/gretchen-mccarey-75432717</t>
  </si>
  <si>
    <t>Rhodes</t>
  </si>
  <si>
    <t>jrhodes@atlasventure.com</t>
  </si>
  <si>
    <t>https://www.linkedin.com/in/jason-rhodes-4866a042</t>
  </si>
  <si>
    <t>Jean-FranÃ§ois</t>
  </si>
  <si>
    <t>Formela</t>
  </si>
  <si>
    <t>jfformela@atlasventure.com</t>
  </si>
  <si>
    <t>https://www.linkedin.com/in/jean-francois-formela-14b1817</t>
  </si>
  <si>
    <t>Fagnan</t>
  </si>
  <si>
    <t>jfagnan@atlasventure.com</t>
  </si>
  <si>
    <t>https://www.linkedin.com/in/jeff-fagnan-7b018</t>
  </si>
  <si>
    <t>Karlen</t>
  </si>
  <si>
    <t>jkarlen@atlasventure.com</t>
  </si>
  <si>
    <t>https://www.linkedin.com/in/jonkarlen</t>
  </si>
  <si>
    <t>Gladstone</t>
  </si>
  <si>
    <t>mgladstone@atlasventure.com</t>
  </si>
  <si>
    <t>https://www.linkedin.com/in/michael-gladstone-01549831</t>
  </si>
  <si>
    <t>Barrett</t>
  </si>
  <si>
    <t>pbarrett@atlasventure.com</t>
  </si>
  <si>
    <t>https://www.linkedin.com/in/peter-barrett-1b4b6439</t>
  </si>
  <si>
    <t>rmoore@atlasventure.com</t>
  </si>
  <si>
    <t>https://www.linkedin.com/in/ryan-moore-85b1515</t>
  </si>
  <si>
    <t>Alon</t>
  </si>
  <si>
    <t>Kuperman</t>
  </si>
  <si>
    <t>Atomico</t>
  </si>
  <si>
    <t>alon@atomico.com</t>
  </si>
  <si>
    <t>https://www.linkedin.com/in/alon-kuperman-95552a1a</t>
  </si>
  <si>
    <t>Vice President, Investments</t>
  </si>
  <si>
    <t>Crankshaw</t>
  </si>
  <si>
    <t>andrew@atomico.com</t>
  </si>
  <si>
    <t>https://www.linkedin.com/in/andrew-crankshaw-8a608a14</t>
  </si>
  <si>
    <t>Carlos</t>
  </si>
  <si>
    <t>Pires</t>
  </si>
  <si>
    <t>carlos@atomico.com</t>
  </si>
  <si>
    <t>https://www.linkedin.com/in/carlos-pires-14606a2b</t>
  </si>
  <si>
    <t>Partner, Latin America</t>
  </si>
  <si>
    <t>Hynes</t>
  </si>
  <si>
    <t>dan@atomico.com</t>
  </si>
  <si>
    <t>https://www.linkedin.com/in/dan-hynes-43013020</t>
  </si>
  <si>
    <t>Partner, Talent</t>
  </si>
  <si>
    <t>Haroldo</t>
  </si>
  <si>
    <t>Korte</t>
  </si>
  <si>
    <t>haroldo@atomico.com</t>
  </si>
  <si>
    <t>https://www.linkedin.com/in/haroldokorte/pt</t>
  </si>
  <si>
    <t>Tamura</t>
  </si>
  <si>
    <t>hiro@atomico.com</t>
  </si>
  <si>
    <t>https://www.linkedin.com/in/hiro-tamura-a77a9b21</t>
  </si>
  <si>
    <t>Poon</t>
  </si>
  <si>
    <t>kelly@atomico.com</t>
  </si>
  <si>
    <t>https://www.linkedin.com/in/kelly-poon-7472406a</t>
  </si>
  <si>
    <t>Partner, Greater China</t>
  </si>
  <si>
    <t>Ljungman</t>
  </si>
  <si>
    <t>mattias@atomico.com</t>
  </si>
  <si>
    <t>https://www.linkedin.com/in/mattiasljungman</t>
  </si>
  <si>
    <t>Naz</t>
  </si>
  <si>
    <t>Ozertugrul</t>
  </si>
  <si>
    <t>naz@atomico.com</t>
  </si>
  <si>
    <t>https://www.linkedin.com/in/naz-ozertugrul-3093257</t>
  </si>
  <si>
    <t>Vice President, Turkey</t>
  </si>
  <si>
    <t>Niklas</t>
  </si>
  <si>
    <t>ZennstrÃ¶m</t>
  </si>
  <si>
    <t>niklas@atomico.com</t>
  </si>
  <si>
    <t>https://www.linkedin.com/in/niklaszennstrom/</t>
  </si>
  <si>
    <t>Iwata</t>
  </si>
  <si>
    <t>shin@atomico.com</t>
  </si>
  <si>
    <t>https://www.linkedin.com/in/shiniwata</t>
  </si>
  <si>
    <t>Partner, Japan</t>
  </si>
  <si>
    <t>Wehmeier</t>
  </si>
  <si>
    <t>tom@atomico.com</t>
  </si>
  <si>
    <t>https://www.linkedin.com/in/tom-wehmeier-11738250</t>
  </si>
  <si>
    <t>Petracek</t>
  </si>
  <si>
    <t>Atrium Capital Corporation</t>
  </si>
  <si>
    <t>gpetracek@atriumcapital.com</t>
  </si>
  <si>
    <t>https://www.linkedin.com/in/marie-petracek-ba176327</t>
  </si>
  <si>
    <t>Pyne</t>
  </si>
  <si>
    <t>rpyne@atriumcapital.com</t>
  </si>
  <si>
    <t>https://www.linkedin.com/in/russellpyne</t>
  </si>
  <si>
    <t>Giannis</t>
  </si>
  <si>
    <t>Papadopoulos</t>
  </si>
  <si>
    <t>Attica Ventures</t>
  </si>
  <si>
    <t>gp@attica-ventures.gr</t>
  </si>
  <si>
    <t>https://www.linkedin.com/in/giannis-papadopoulos-18218a86</t>
  </si>
  <si>
    <t>Shonk</t>
  </si>
  <si>
    <t>ATX Seed Ventures</t>
  </si>
  <si>
    <t>chris@atxseedventures.com</t>
  </si>
  <si>
    <t>https://www.linkedin.com/in/chrisshonk</t>
  </si>
  <si>
    <t>Unanue</t>
  </si>
  <si>
    <t>AUA Private Equity Partners</t>
  </si>
  <si>
    <t>andy.unanue@auallc.com</t>
  </si>
  <si>
    <t>https://www.linkedin.com/in/andycobra</t>
  </si>
  <si>
    <t>Astrid</t>
  </si>
  <si>
    <t>Soto</t>
  </si>
  <si>
    <t>astrid.soto@auaequity.com</t>
  </si>
  <si>
    <t>https://www.linkedin.com/in/astrid-soto</t>
  </si>
  <si>
    <t>Benyaminy</t>
  </si>
  <si>
    <t>david.benyaminy@auaequity.com</t>
  </si>
  <si>
    <t>https://www.linkedin.com/in/david-benyaminy-66a3b417</t>
  </si>
  <si>
    <t>jack.lin@auaequity.com</t>
  </si>
  <si>
    <t>https://www.linkedin.com/in/jack-lin-6a282b3</t>
  </si>
  <si>
    <t>Kyce</t>
  </si>
  <si>
    <t>Chihi</t>
  </si>
  <si>
    <t>kyce.chihi@auaequity.com</t>
  </si>
  <si>
    <t>https://www.linkedin.com/in/kyce-chihi-1049015</t>
  </si>
  <si>
    <t>Flyer</t>
  </si>
  <si>
    <t>steven.flyer@auaequity.com</t>
  </si>
  <si>
    <t>https://www.linkedin.com/in/steven-flyer-bb265117</t>
  </si>
  <si>
    <t>Blanke</t>
  </si>
  <si>
    <t>AUCTUS AG</t>
  </si>
  <si>
    <t>blanke@auctus.com</t>
  </si>
  <si>
    <t>https://www.linkedin.com/in/christoph-blanke-a7b3a329</t>
  </si>
  <si>
    <t>Britta</t>
  </si>
  <si>
    <t>Lindhorst</t>
  </si>
  <si>
    <t>Auda International</t>
  </si>
  <si>
    <t>lindhorst@auda.com</t>
  </si>
  <si>
    <t>https://www.linkedin.com/in/britta-lindhorst-327b11156</t>
  </si>
  <si>
    <t>Bad Homburg</t>
  </si>
  <si>
    <t>Chiu</t>
  </si>
  <si>
    <t>chiu@auda.com</t>
  </si>
  <si>
    <t>https://www.linkedin.com/in/yun-ting-jacob-chiu-2498b725</t>
  </si>
  <si>
    <t>Lucian</t>
  </si>
  <si>
    <t>wu@auda.com</t>
  </si>
  <si>
    <t>https://www.linkedin.com/in/lucian-wu-a3494125</t>
  </si>
  <si>
    <t>Wesson</t>
  </si>
  <si>
    <t>wesson@auda.com</t>
  </si>
  <si>
    <t>https://www.linkedin.com/in/stephen-wesson-97354a9</t>
  </si>
  <si>
    <t>brody@auda.com</t>
  </si>
  <si>
    <t>https://www.linkedin.com/in/timothy-brody-a3a17411</t>
  </si>
  <si>
    <t>Audax Mezzanine</t>
  </si>
  <si>
    <t>aweiss@audaxgroup.com</t>
  </si>
  <si>
    <t>https://www.linkedin.com/in/adam-weiss-596b457</t>
  </si>
  <si>
    <t>Loweth</t>
  </si>
  <si>
    <t>bloweth@audaxgroup.com</t>
  </si>
  <si>
    <t>https://www.linkedin.com/in/blake-holt-00268559</t>
  </si>
  <si>
    <t>Horan</t>
  </si>
  <si>
    <t>dhoran@audaxgroup.com</t>
  </si>
  <si>
    <t>https://www.linkedin.com/in/daniel-horan</t>
  </si>
  <si>
    <t>Magid</t>
  </si>
  <si>
    <t>kmagid@audaxgroup.com</t>
  </si>
  <si>
    <t>https://www.linkedin.com/in/kevin-magid-845a9112</t>
  </si>
  <si>
    <t>Stern</t>
  </si>
  <si>
    <t>pstern@audaxgroup.com</t>
  </si>
  <si>
    <t>https://www.linkedin.com/in/peter-stern-960a5515</t>
  </si>
  <si>
    <t>Remington</t>
  </si>
  <si>
    <t>Chin</t>
  </si>
  <si>
    <t>rchin@audaxgroup.com</t>
  </si>
  <si>
    <t>https://www.linkedin.com/in/remington-chin-b3b3563a</t>
  </si>
  <si>
    <t>rbenedict@audaxgroup.com</t>
  </si>
  <si>
    <t>https://www.linkedin.com/in/ryan-benedict</t>
  </si>
  <si>
    <t>Ruby</t>
  </si>
  <si>
    <t>sruby@audaxgroup.com</t>
  </si>
  <si>
    <t>https://www.linkedin.com/in/sruby</t>
  </si>
  <si>
    <t>U. Peter</t>
  </si>
  <si>
    <t>Gummeson</t>
  </si>
  <si>
    <t>pgummeson@audaxgroup.com</t>
  </si>
  <si>
    <t>https://www.linkedin.com/in/peter-gummesson-58154787</t>
  </si>
  <si>
    <t>Abramson</t>
  </si>
  <si>
    <t>Audax Private Equity</t>
  </si>
  <si>
    <t>aabramson@audaxgroup.com</t>
  </si>
  <si>
    <t>https://www.linkedin.com/in/adamabramson</t>
  </si>
  <si>
    <t>dwong@audaxgroup.com</t>
  </si>
  <si>
    <t>https://www.linkedin.com/in/david-wong-53170a4</t>
  </si>
  <si>
    <t>Goldenheim</t>
  </si>
  <si>
    <t>dgoldenheim@audaxgroup.com</t>
  </si>
  <si>
    <t>https://www.linkedin.com/in/william-goldenheim-69810126</t>
  </si>
  <si>
    <t>Bramley</t>
  </si>
  <si>
    <t>dbramley@audaxgroup.com</t>
  </si>
  <si>
    <t>https://www.linkedin.com/in/donald-bramley-51086340</t>
  </si>
  <si>
    <t>Franklin</t>
  </si>
  <si>
    <t>ffoster@audaxgroup.com</t>
  </si>
  <si>
    <t>https://www.linkedin.com/in/franklin-foster-50173210</t>
  </si>
  <si>
    <t>jmitchell@audaxgroup.com</t>
  </si>
  <si>
    <t>https://www.linkedin.com/in/john-mitchell-1835654</t>
  </si>
  <si>
    <t>jrogers@audaxgroup.com</t>
  </si>
  <si>
    <t>https://www.linkedin.com/in/josephrogers</t>
  </si>
  <si>
    <t>kpalumbo@audaxgroup.com</t>
  </si>
  <si>
    <t>https://www.linkedin.com/in/keithpalumbo</t>
  </si>
  <si>
    <t>Cordes</t>
  </si>
  <si>
    <t>mcordes@audaxgroup.com</t>
  </si>
  <si>
    <t>https://www.linkedin.com/in/mark-cordes-34193756</t>
  </si>
  <si>
    <t>Pamela</t>
  </si>
  <si>
    <t>pmartin@audaxgroup.com</t>
  </si>
  <si>
    <t>https://www.linkedin.com/in/pam-martin</t>
  </si>
  <si>
    <t>Mack</t>
  </si>
  <si>
    <t>tmack@audaxgroup.com</t>
  </si>
  <si>
    <t>https://www.linkedin.com/in/timothy-mack-21622560</t>
  </si>
  <si>
    <t>Porter</t>
  </si>
  <si>
    <t>tporter@audaxgroup.com</t>
  </si>
  <si>
    <t>https://www.linkedin.com/in/timothy-porter-021323a4</t>
  </si>
  <si>
    <t>ylee@audaxgroup.com</t>
  </si>
  <si>
    <t>https://www.linkedin.com/in/young-lee-telopoint</t>
  </si>
  <si>
    <t>Sonali</t>
  </si>
  <si>
    <t>Vijayavargiya</t>
  </si>
  <si>
    <t>Augment Ventures</t>
  </si>
  <si>
    <t>sonali@augmentventures.com</t>
  </si>
  <si>
    <t>https://www.linkedin.com/in/augmentventures</t>
  </si>
  <si>
    <t>Truetzel</t>
  </si>
  <si>
    <t>Augury</t>
  </si>
  <si>
    <t>truetzel@augurycapital.com</t>
  </si>
  <si>
    <t>https://www.linkedin.com/in/david-truetzel-8783b189</t>
  </si>
  <si>
    <t>Wetzel</t>
  </si>
  <si>
    <t>wetzel@augurycapital.com</t>
  </si>
  <si>
    <t>https://www.linkedin.com/in/robert-wetzel-5a9aa9</t>
  </si>
  <si>
    <t>Hornik</t>
  </si>
  <si>
    <t>hornik@augustcap.com</t>
  </si>
  <si>
    <t>https://www.linkedin.com/in/davidhornik</t>
  </si>
  <si>
    <t>Carlborg</t>
  </si>
  <si>
    <t>eric@augustcap.com</t>
  </si>
  <si>
    <t>https://www.linkedin.com/in/eric-carlborg-94a60744</t>
  </si>
  <si>
    <t>Howard</t>
  </si>
  <si>
    <t>Hartenbaum</t>
  </si>
  <si>
    <t>howard@augustcap.com</t>
  </si>
  <si>
    <t>https://www.linkedin.com/in/hartenbaumh</t>
  </si>
  <si>
    <t>Tripp</t>
  </si>
  <si>
    <t>tripp@augustcap.com</t>
  </si>
  <si>
    <t>https://www.linkedin.com/in/tripp-jones-8341255</t>
  </si>
  <si>
    <t>Mehra</t>
  </si>
  <si>
    <t>vivek@augustcap.com</t>
  </si>
  <si>
    <t>https://www.linkedin.com/in/vivek-mehra</t>
  </si>
  <si>
    <t>Aatif</t>
  </si>
  <si>
    <t>Hassan</t>
  </si>
  <si>
    <t>August Equity</t>
  </si>
  <si>
    <t>aatif.hassan@augustequity.com</t>
  </si>
  <si>
    <t>https://www.linkedin.com/in/aatif-hassan-a8607264</t>
  </si>
  <si>
    <t>Lonsdale</t>
  </si>
  <si>
    <t>david.lonsdale@augustequity.com</t>
  </si>
  <si>
    <t>https://www.linkedin.com/in/david-lonsdale-33898b136</t>
  </si>
  <si>
    <t>Webb</t>
  </si>
  <si>
    <t>gary.webb@augustequity.com</t>
  </si>
  <si>
    <t>https://www.linkedin.com/in/gary-webb</t>
  </si>
  <si>
    <t>Financial Controller - Funds</t>
  </si>
  <si>
    <t>ian.grant@augustequity.com</t>
  </si>
  <si>
    <t>https://www.linkedin.com/in/ian-grant-34677774</t>
  </si>
  <si>
    <t>Bakewell</t>
  </si>
  <si>
    <t>james.bakewell@augustequity.com</t>
  </si>
  <si>
    <t>https://www.linkedin.com/in/james-bakewell-b2595228</t>
  </si>
  <si>
    <t>Business Development Manager</t>
  </si>
  <si>
    <t>Mehul</t>
  </si>
  <si>
    <t>mehul.patel@augustequity.com</t>
  </si>
  <si>
    <t>https://www.linkedin.com/in/mehul-patel-69bb687a</t>
  </si>
  <si>
    <t>Rattle</t>
  </si>
  <si>
    <t>philip.rattle@augustequity.com</t>
  </si>
  <si>
    <t>https://www.linkedin.com/in/philip-rattle-b20693139</t>
  </si>
  <si>
    <t>Simpson</t>
  </si>
  <si>
    <t>rob.simpson@augustequity.com</t>
  </si>
  <si>
    <t>https://www.linkedin.com/in/rob-simpson-19837419</t>
  </si>
  <si>
    <t>Business Development Director</t>
  </si>
  <si>
    <t>Stephan</t>
  </si>
  <si>
    <t>Gueorguiev</t>
  </si>
  <si>
    <t>stephan.gueorguiev@augustequity.com</t>
  </si>
  <si>
    <t>https://www.linkedin.com/in/stephan-gueorguiev-0aa497</t>
  </si>
  <si>
    <t>Clarke</t>
  </si>
  <si>
    <t>tim.clarke@augustequity.com</t>
  </si>
  <si>
    <t>https://www.linkedin.com/in/tim-clarke-7a489722</t>
  </si>
  <si>
    <t>Clayton</t>
  </si>
  <si>
    <t>Albertson</t>
  </si>
  <si>
    <t>Augusta Columbia Capital</t>
  </si>
  <si>
    <t>albertson@augustacolumbia.com</t>
  </si>
  <si>
    <t>https://www.linkedin.com/in/clayton-albertson-8b9b7072</t>
  </si>
  <si>
    <t>Urry</t>
  </si>
  <si>
    <t>urry@augustacolumbia.com</t>
  </si>
  <si>
    <t>https://www.linkedin.com/in/james-urry-378a7214</t>
  </si>
  <si>
    <t>clarke@augustacolumbia.com</t>
  </si>
  <si>
    <t>https://www.linkedin.com/in/jeffrey-clarke</t>
  </si>
  <si>
    <t>Stephenson</t>
  </si>
  <si>
    <t>stephenson@augustacolumbia.com</t>
  </si>
  <si>
    <t>https://www.linkedin.com/in/michael-stephenson</t>
  </si>
  <si>
    <t>Schorr</t>
  </si>
  <si>
    <t>schorr@augustacolumbia.com</t>
  </si>
  <si>
    <t>https://www.linkedin.com/in/paulschorr</t>
  </si>
  <si>
    <t>Chairman and Managing Partner</t>
  </si>
  <si>
    <t>J. Wolfgang</t>
  </si>
  <si>
    <t>Posselt</t>
  </si>
  <si>
    <t xml:space="preserve">Aurelia Private Equity </t>
  </si>
  <si>
    <t>posselt@aurelia-pe.de</t>
  </si>
  <si>
    <t>https://www.linkedin.com/in/philippe-liska-38a75ba7</t>
  </si>
  <si>
    <t>Leschke</t>
  </si>
  <si>
    <t>leschke@aurelia-pe.de</t>
  </si>
  <si>
    <t>McElwaine</t>
  </si>
  <si>
    <t>Aurelius UK</t>
  </si>
  <si>
    <t>robert.mcelwaine@aureliusinvest.co.uk</t>
  </si>
  <si>
    <t>https://www.linkedin.com/in/robertmcelwaine</t>
  </si>
  <si>
    <t>Tobias</t>
  </si>
  <si>
    <t>Bayer</t>
  </si>
  <si>
    <t>tobias.bayer@aureliusinvest.co.uk</t>
  </si>
  <si>
    <t>https://www.linkedin.com/in/tobias-bayer-42450752</t>
  </si>
  <si>
    <t>Tristan</t>
  </si>
  <si>
    <t>Nagler</t>
  </si>
  <si>
    <t>tristan.nagler@aureliusinvest.co.uk</t>
  </si>
  <si>
    <t>https://www.linkedin.com/in/tristan-nagler-3842245</t>
  </si>
  <si>
    <t>Daugeras</t>
  </si>
  <si>
    <t>Auriga Partners</t>
  </si>
  <si>
    <t>daugeras@aurigapartners.com</t>
  </si>
  <si>
    <t>https://www.linkedin.com/in/maximilian-daugeras</t>
  </si>
  <si>
    <t>Jacques</t>
  </si>
  <si>
    <t>Chatain</t>
  </si>
  <si>
    <t>chatain@aurigapartners.com</t>
  </si>
  <si>
    <t>https://www.linkedin.com/in/jacques-chatain-3710a014</t>
  </si>
  <si>
    <t>Granger</t>
  </si>
  <si>
    <t>granger@aurigapartners.com</t>
  </si>
  <si>
    <t>https://www.linkedin.com/in/phillip-granger-8a99051b</t>
  </si>
  <si>
    <t>Descarpentries</t>
  </si>
  <si>
    <t>descarpentries@aurigapartners.com</t>
  </si>
  <si>
    <t>Aurora Capital Group</t>
  </si>
  <si>
    <t>awilson@auroracap.com</t>
  </si>
  <si>
    <t>https://www.linkedin.com/in/andrew-wilson-aa81a07</t>
  </si>
  <si>
    <t>Parsky</t>
  </si>
  <si>
    <t>glparsky@auroracap.com</t>
  </si>
  <si>
    <t>https://www.linkedin.com/in/gerald-l-parsky-25740a23</t>
  </si>
  <si>
    <t>Mapes</t>
  </si>
  <si>
    <t>jtmapes@auroracap.com</t>
  </si>
  <si>
    <t>https://www.linkedin.com/in/john-mapes-aa97948b</t>
  </si>
  <si>
    <t>M. Randy</t>
  </si>
  <si>
    <t>Moser</t>
  </si>
  <si>
    <t>rmoser@auroracap.com</t>
  </si>
  <si>
    <t>https://www.linkedin.com/in/randymoses</t>
  </si>
  <si>
    <t>Laycock</t>
  </si>
  <si>
    <t>mlaycock@auroracap.com</t>
  </si>
  <si>
    <t>https://www.linkedin.com/in/matthew-laycock-a9507825</t>
  </si>
  <si>
    <t>Asperheim</t>
  </si>
  <si>
    <t>masperheim@auroracap.com</t>
  </si>
  <si>
    <t>https://www.linkedin.com/in/matt-asperheim-16b23620</t>
  </si>
  <si>
    <t>Fraser</t>
  </si>
  <si>
    <t>rfraser@auroracap.com</t>
  </si>
  <si>
    <t>https://www.linkedin.com/in/robert-fraser-81b73a126</t>
  </si>
  <si>
    <t>Hart</t>
  </si>
  <si>
    <t>thart@auroracap.com</t>
  </si>
  <si>
    <t>https://www.linkedin.com/in/timothy-hart-73ab1076</t>
  </si>
  <si>
    <t>Aurora Resurgence Management Partners</t>
  </si>
  <si>
    <t>ssmith@auroracap.com</t>
  </si>
  <si>
    <t>https://www.linkedin.com/in/steven-smith-cpa</t>
  </si>
  <si>
    <t>Aragona</t>
  </si>
  <si>
    <t>Austin Ventures</t>
  </si>
  <si>
    <t>jaragona@austinventures.com</t>
  </si>
  <si>
    <t>https://www.linkedin.com/in/joe-aragona-238832144</t>
  </si>
  <si>
    <t>Brady</t>
  </si>
  <si>
    <t>Bohrmann</t>
  </si>
  <si>
    <t>Avalon Ventures</t>
  </si>
  <si>
    <t>brady@avalon-ventures.com</t>
  </si>
  <si>
    <t>https://www.linkedin.com/in/destry-henderson-77448539</t>
  </si>
  <si>
    <t>La Jolla</t>
  </si>
  <si>
    <t>court@avalon-ventures.com</t>
  </si>
  <si>
    <t>https://www.linkedin.com/in/court-turner-8a602484</t>
  </si>
  <si>
    <t>Lichter</t>
  </si>
  <si>
    <t>jlichter@avalon-ventures.com</t>
  </si>
  <si>
    <t>https://www.linkedin.com/in/jay-lichter-920a352</t>
  </si>
  <si>
    <t>Kinsella</t>
  </si>
  <si>
    <t>kkinsella@avalon-ventures.com</t>
  </si>
  <si>
    <t>https://www.linkedin.com/in/kevin-kinsella</t>
  </si>
  <si>
    <t>Levandov</t>
  </si>
  <si>
    <t>rich@avalon-ventures.com</t>
  </si>
  <si>
    <t>https://www.linkedin.com/in/rich-levandov-72ab0855</t>
  </si>
  <si>
    <t>Tomlin</t>
  </si>
  <si>
    <t>stomlin@avalon-ventures.com</t>
  </si>
  <si>
    <t>https://www.linkedin.com/in/steve-tomlin-032a3337</t>
  </si>
  <si>
    <t>Lukaczyk</t>
  </si>
  <si>
    <t>Avansis Ventures</t>
  </si>
  <si>
    <t>laura@avansis.com</t>
  </si>
  <si>
    <t>https://www.linkedin.com/in/lauralukaczyk</t>
  </si>
  <si>
    <t>Clifton</t>
  </si>
  <si>
    <t>Weege</t>
  </si>
  <si>
    <t>Avedon</t>
  </si>
  <si>
    <t>alexis.weege@avedoncapital.com</t>
  </si>
  <si>
    <t>https://www.linkedin.com/in/alexis-weege-35b37b1</t>
  </si>
  <si>
    <t>Verhoog</t>
  </si>
  <si>
    <t>michel.verhoog@avedoncapital.com</t>
  </si>
  <si>
    <t>https://www.linkedin.com/in/michel-verhoog-1600b81</t>
  </si>
  <si>
    <t>Burgstahler</t>
  </si>
  <si>
    <t>Avista</t>
  </si>
  <si>
    <t>burgstahler@avistacap.com</t>
  </si>
  <si>
    <t>https://www.linkedin.com/in/david-burgstahler-a9837168</t>
  </si>
  <si>
    <t>Partner and President</t>
  </si>
  <si>
    <t>Kunal</t>
  </si>
  <si>
    <t>Pandit</t>
  </si>
  <si>
    <t>pandit@avistacap.com</t>
  </si>
  <si>
    <t>https://www.linkedin.com/in/kunalpandit</t>
  </si>
  <si>
    <t>Girardi</t>
  </si>
  <si>
    <t>girardi@avistacap.com</t>
  </si>
  <si>
    <t>https://www.linkedin.com/in/robert-girardi-6479753</t>
  </si>
  <si>
    <t>Sriram</t>
  </si>
  <si>
    <t>Venkataraman</t>
  </si>
  <si>
    <t>venkataraman@avistacap.com</t>
  </si>
  <si>
    <t>https://www.linkedin.com/in/shriram-venkataraman-a3937b1</t>
  </si>
  <si>
    <t>Thompson</t>
  </si>
  <si>
    <t>dean@avistacap.com</t>
  </si>
  <si>
    <t>https://www.linkedin.com/in/thompson-dean-03308517</t>
  </si>
  <si>
    <t>Co-Managing Partner and Co-CEO</t>
  </si>
  <si>
    <t>Goodman</t>
  </si>
  <si>
    <t>Avlar Bioventures</t>
  </si>
  <si>
    <t>alan.goodman@avlar.com</t>
  </si>
  <si>
    <t>https://www.linkedin.com/in/alangoodman</t>
  </si>
  <si>
    <t>CEO and Finance Director</t>
  </si>
  <si>
    <t>Cambs</t>
  </si>
  <si>
    <t>Roach</t>
  </si>
  <si>
    <t>dan.roach@avlar.com</t>
  </si>
  <si>
    <t>https://www.linkedin.com/in/daniel-roach</t>
  </si>
  <si>
    <t>Avogadro Partners</t>
  </si>
  <si>
    <t>jmoore@avogadro.us</t>
  </si>
  <si>
    <t>https://www.linkedin.com/in/james-moore-57a2086</t>
  </si>
  <si>
    <t>Aki</t>
  </si>
  <si>
    <t>Georgacacos</t>
  </si>
  <si>
    <t>Avrio Capital</t>
  </si>
  <si>
    <t>ageorgacacos@avriocapital.com</t>
  </si>
  <si>
    <t>https://www.linkedin.com/in/aki-georgacacos-a760121</t>
  </si>
  <si>
    <t>McCrimmon</t>
  </si>
  <si>
    <t>dmccrimmon@avriocapital.com</t>
  </si>
  <si>
    <t>https://www.linkedin.com/in/daniel-mccrimmon-25131811a</t>
  </si>
  <si>
    <t>Denis</t>
  </si>
  <si>
    <t>Boyer</t>
  </si>
  <si>
    <t>dboyer@avriocapital.com</t>
  </si>
  <si>
    <t>https://www.linkedin.com/in/denis-boyer-67638112</t>
  </si>
  <si>
    <t>jtaylor@avriocapital.com</t>
  </si>
  <si>
    <t>https://www.linkedin.com/in/jim-taylor-3941206</t>
  </si>
  <si>
    <t>McGee</t>
  </si>
  <si>
    <t>mmcgee@avriocapital.com</t>
  </si>
  <si>
    <t>https://www.linkedin.com/in/michael-mcgee-tradecompliance</t>
  </si>
  <si>
    <t>A. Wayne</t>
  </si>
  <si>
    <t>Tamarelli</t>
  </si>
  <si>
    <t>AWT Private Investments</t>
  </si>
  <si>
    <t>wayne@tamarelli.com</t>
  </si>
  <si>
    <t>https://www.linkedin.com/in/waynetamarelli</t>
  </si>
  <si>
    <t>Basking Ridge</t>
  </si>
  <si>
    <t>New Jersey</t>
  </si>
  <si>
    <t>Lisandro</t>
  </si>
  <si>
    <t>Bril</t>
  </si>
  <si>
    <t>Ax Ventures SRL</t>
  </si>
  <si>
    <t>lbril@axventures.com</t>
  </si>
  <si>
    <t>https://www.linkedin.com/in/lisandrobril</t>
  </si>
  <si>
    <t>Buenos Aires</t>
  </si>
  <si>
    <t>Frigast</t>
  </si>
  <si>
    <t>Axcel</t>
  </si>
  <si>
    <t>cf@axcel.dk</t>
  </si>
  <si>
    <t>https://www.linkedin.com/in/christian-frigast</t>
  </si>
  <si>
    <t>Copenhagen</t>
  </si>
  <si>
    <t>MÃ¼ller</t>
  </si>
  <si>
    <t>cm@axcel.dk</t>
  </si>
  <si>
    <t>https://www.linkedin.com/in/christopher-mueller-a8a55421</t>
  </si>
  <si>
    <t>Rasmus</t>
  </si>
  <si>
    <t>Ericsson</t>
  </si>
  <si>
    <t>re@axcel.se</t>
  </si>
  <si>
    <t>https://www.linkedin.com/in/rasmus-ericsson-66b2aa29</t>
  </si>
  <si>
    <t>Saskia</t>
  </si>
  <si>
    <t>Lapere</t>
  </si>
  <si>
    <t>AXE Investments</t>
  </si>
  <si>
    <t>saskia.lapere@ahlers.com</t>
  </si>
  <si>
    <t>https://www.linkedin.com/in/saskiavanlaere</t>
  </si>
  <si>
    <t>Antwerpen</t>
  </si>
  <si>
    <t>Pelusi</t>
  </si>
  <si>
    <t>Axia Partners</t>
  </si>
  <si>
    <t>jpelusi@axia-partners.com</t>
  </si>
  <si>
    <t>https://www.linkedin.com/in/james-pelusi</t>
  </si>
  <si>
    <t>Lowell</t>
  </si>
  <si>
    <t>phunter@axia-partners.com</t>
  </si>
  <si>
    <t>Mendelson</t>
  </si>
  <si>
    <t xml:space="preserve">Axiom </t>
  </si>
  <si>
    <t>alan@axiomventures.com</t>
  </si>
  <si>
    <t>https://www.linkedin.com/in/alan-mendelson-26a6a95</t>
  </si>
  <si>
    <t>Hartford</t>
  </si>
  <si>
    <t>McKay</t>
  </si>
  <si>
    <t>sam@axiomventures.com</t>
  </si>
  <si>
    <t>https://www.linkedin.com/in/samuel-mckay</t>
  </si>
  <si>
    <t>AXM Venture Capital</t>
  </si>
  <si>
    <t>davids@axmvc.co.uk</t>
  </si>
  <si>
    <t>https://www.linkedin.com/in/david-smith-83aa8918</t>
  </si>
  <si>
    <t>Fred</t>
  </si>
  <si>
    <t>Mendelsohn</t>
  </si>
  <si>
    <t>fredm@axmvc.co.uk</t>
  </si>
  <si>
    <t>https://www.linkedin.com/in/fred-mendelsohn-96687a98</t>
  </si>
  <si>
    <t>Joanne</t>
  </si>
  <si>
    <t>joannee@axmvc.co.uk</t>
  </si>
  <si>
    <t>https://www.linkedin.com/in/joanne-evans-3b1778a</t>
  </si>
  <si>
    <t>Liverpool</t>
  </si>
  <si>
    <t>Wingate-Saul</t>
  </si>
  <si>
    <t>rupertws@axmvc.co.uk</t>
  </si>
  <si>
    <t>https://www.linkedin.com/in/rupert-wingate-saul</t>
  </si>
  <si>
    <t>Ackah-Yensu</t>
  </si>
  <si>
    <t>Axum</t>
  </si>
  <si>
    <t>dackahyensu@axum-partners.com</t>
  </si>
  <si>
    <t>https://www.linkedin.com/in/denis-ackah-yensu-362b8b6</t>
  </si>
  <si>
    <t>Charlotte</t>
  </si>
  <si>
    <t>Muhsin</t>
  </si>
  <si>
    <t>Muhammad</t>
  </si>
  <si>
    <t>mmuhammad@axum-partners.com</t>
  </si>
  <si>
    <t>https://www.linkedin.com/in/muhsin-muhammad-ii-2a99135</t>
  </si>
  <si>
    <t>Groth</t>
  </si>
  <si>
    <t>rgroth@axum-partners.com</t>
  </si>
  <si>
    <t>https://www.linkedin.com/in/raymond-groth-3483b8a</t>
  </si>
  <si>
    <t>Mogoroase</t>
  </si>
  <si>
    <t>Axxess Capital</t>
  </si>
  <si>
    <t>Cristina.Mogoroase@AxxessCapital.net</t>
  </si>
  <si>
    <t>https://www.linkedin.com/in/daniela-iliescu-0961687</t>
  </si>
  <si>
    <t>Bucharest</t>
  </si>
  <si>
    <t>Daniela</t>
  </si>
  <si>
    <t>Toader</t>
  </si>
  <si>
    <t>Daniela.Toader@AxxessCapital.net</t>
  </si>
  <si>
    <t>https://www.linkedin.com/in/daniela-toader</t>
  </si>
  <si>
    <t>Eugenia</t>
  </si>
  <si>
    <t>Vasiliu</t>
  </si>
  <si>
    <t>Eugenia.Vasiliu@AxxessCapital.net</t>
  </si>
  <si>
    <t>https://www.linkedin.com/in/eugenia-vasiliu-banesaru-6239b9</t>
  </si>
  <si>
    <t>Investment Officer</t>
  </si>
  <si>
    <t>Horia</t>
  </si>
  <si>
    <t>Manda</t>
  </si>
  <si>
    <t>Horia.Manda@AxxessCapital.net</t>
  </si>
  <si>
    <t>https://www.linkedin.com/in/marian-bejan-b0300912</t>
  </si>
  <si>
    <t>Klipper</t>
  </si>
  <si>
    <t>John.Klipper@AxxessCapital.net</t>
  </si>
  <si>
    <t>https://www.linkedin.com/in/john-klipper-131ba713</t>
  </si>
  <si>
    <t>Valentin</t>
  </si>
  <si>
    <t>Tabus</t>
  </si>
  <si>
    <t>Valentin.Tabus@AxxessCapital.net</t>
  </si>
  <si>
    <t>https://www.linkedin.com/in/valentin-tabus-ab6311</t>
  </si>
  <si>
    <t>Maranhao</t>
  </si>
  <si>
    <t>Axxon Group</t>
  </si>
  <si>
    <t>fabio@axxongroup.com.br</t>
  </si>
  <si>
    <t>https://www.linkedin.com/in/fabio-maranhao-63832b1</t>
  </si>
  <si>
    <t>JosÃ© Augusto</t>
  </si>
  <si>
    <t>de Carvalho</t>
  </si>
  <si>
    <t>jcarvalho@axxongroup.com.br</t>
  </si>
  <si>
    <t>https://www.linkedin.com/in/jos%C3%A9-augusto-de-carvalho-junior-34054a12</t>
  </si>
  <si>
    <t>Ibarra</t>
  </si>
  <si>
    <t>maria@axxongroup.com.br</t>
  </si>
  <si>
    <t>https://www.linkedin.com/in/maria-ibarra</t>
  </si>
  <si>
    <t>Maria Isabel</t>
  </si>
  <si>
    <t>Lacombe</t>
  </si>
  <si>
    <t>mlacombe@axxongroup.com.br</t>
  </si>
  <si>
    <t>https://www.linkedin.com/in/maria-isabel-lacombe-cfa-67222015</t>
  </si>
  <si>
    <t>Wollak</t>
  </si>
  <si>
    <t>nick@axxongroup.com.br</t>
  </si>
  <si>
    <t>https://www.linkedin.com/in/nicolas-wollak-46423b5</t>
  </si>
  <si>
    <t>Paulo</t>
  </si>
  <si>
    <t>Mordehachvili</t>
  </si>
  <si>
    <t>paulom@axxongroup.com.br</t>
  </si>
  <si>
    <t>https://www.linkedin.com/in/paulo-mordehachvili-214175</t>
  </si>
  <si>
    <t>Azalea Capital</t>
  </si>
  <si>
    <t>ben@azaleacapital.com</t>
  </si>
  <si>
    <t>https://www.linkedin.com/in/ben-wallace-</t>
  </si>
  <si>
    <t>Greenville</t>
  </si>
  <si>
    <t>South Carolina</t>
  </si>
  <si>
    <t>LaRussa</t>
  </si>
  <si>
    <t>blarussa@azaleacapital.com</t>
  </si>
  <si>
    <t>https://www.linkedin.com/in/benny-richie-17b18837</t>
  </si>
  <si>
    <t>Micali</t>
  </si>
  <si>
    <t>jmicali@azaleacapital.com</t>
  </si>
  <si>
    <t>https://www.linkedin.com/in/jvmicali</t>
  </si>
  <si>
    <t>M. William</t>
  </si>
  <si>
    <t>wlucas@azaleacapital.com</t>
  </si>
  <si>
    <t>https://www.linkedin.com/in/mwilliamlucas</t>
  </si>
  <si>
    <t>marshall@azaleacapital.com</t>
  </si>
  <si>
    <t>https://www.linkedin.com/in/marshall-cole-815140b</t>
  </si>
  <si>
    <t>CFO and Partner</t>
  </si>
  <si>
    <t>patd@azaleacapital.com</t>
  </si>
  <si>
    <t>https://www.linkedin.com/in/patrickduncan</t>
  </si>
  <si>
    <t>porter@azaleacapital.com</t>
  </si>
  <si>
    <t>https://www.linkedin.com/in/rose-porter</t>
  </si>
  <si>
    <t>Weston</t>
  </si>
  <si>
    <t>patrick@azaleacapital.com</t>
  </si>
  <si>
    <t>https://www.linkedin.com/in/patrick-weston-aa887235</t>
  </si>
  <si>
    <t>Hoad</t>
  </si>
  <si>
    <t>Azini</t>
  </si>
  <si>
    <t>keith.hoad@azini.com</t>
  </si>
  <si>
    <t>https://www.linkedin.com/in/keith-hoad-9b567291</t>
  </si>
  <si>
    <t>michael.bennett@azini.com</t>
  </si>
  <si>
    <t>https://www.linkedin.com/in/michael-bennett-b76a727</t>
  </si>
  <si>
    <t>Habgood</t>
  </si>
  <si>
    <t>nick.habgood@azini.com</t>
  </si>
  <si>
    <t>https://www.linkedin.com/in/nick-habgood-25b815aa</t>
  </si>
  <si>
    <t>Hill</t>
  </si>
  <si>
    <t>paul.hill@azini.com</t>
  </si>
  <si>
    <t>https://www.linkedin.com/in/paul-hill-6161b410</t>
  </si>
  <si>
    <t>Kwatinetz</t>
  </si>
  <si>
    <t>Azure</t>
  </si>
  <si>
    <t>mike.kwatinetz@azurecap.com</t>
  </si>
  <si>
    <t>https://www.linkedin.com/in/michael-kwatinetz-6a936219</t>
  </si>
  <si>
    <t>Ferris</t>
  </si>
  <si>
    <t>paul.ferris@azurecap.com</t>
  </si>
  <si>
    <t>https://www.linkedin.com/in/paul-ferris-2362b71a</t>
  </si>
  <si>
    <t>paul.weinstein@azurecap.com</t>
  </si>
  <si>
    <t>https://www.linkedin.com/in/paul-weinstein</t>
  </si>
  <si>
    <t>Gillan</t>
  </si>
  <si>
    <t>steve.gillan@azurecap.com</t>
  </si>
  <si>
    <t>https://www.linkedin.com/in/steve-gillan-295451</t>
  </si>
  <si>
    <t>Hiroyuki</t>
  </si>
  <si>
    <t>Watanabe</t>
  </si>
  <si>
    <t>B Dash Ventures</t>
  </si>
  <si>
    <t>watanabe@bdashventures.com</t>
  </si>
  <si>
    <t>https://www.linkedin.com/in/hiroyuki-watanabe-88b82bb</t>
  </si>
  <si>
    <t>Leggett</t>
  </si>
  <si>
    <t>B-29 Investments</t>
  </si>
  <si>
    <t>cleggett@b29investments.com</t>
  </si>
  <si>
    <t>https://www.linkedin.com/in/carter-leggett-94368127</t>
  </si>
  <si>
    <t>Vice President - Private Investments</t>
  </si>
  <si>
    <t>Gainesville</t>
  </si>
  <si>
    <t>Schmitz</t>
  </si>
  <si>
    <t>jschmitz@b29investments.com</t>
  </si>
  <si>
    <t>https://www.linkedin.com/in/john-schmitz</t>
  </si>
  <si>
    <t>Co-Founder, Chairman and CEO</t>
  </si>
  <si>
    <t>Palma</t>
  </si>
  <si>
    <t>kpalma@b29investments.com</t>
  </si>
  <si>
    <t>https://www.linkedin.com/in/kevinpalma</t>
  </si>
  <si>
    <t>Gaeddert</t>
  </si>
  <si>
    <t>B12</t>
  </si>
  <si>
    <t>greg@b12capitalpartners.com</t>
  </si>
  <si>
    <t>https://www.linkedin.com/in/gregory-mosley-76592747</t>
  </si>
  <si>
    <t>Kansas City</t>
  </si>
  <si>
    <t>Wedel</t>
  </si>
  <si>
    <t>mike@b12capitalpartners.com</t>
  </si>
  <si>
    <t>https://www.linkedin.com/in/michael-wedel-b05b235</t>
  </si>
  <si>
    <t>Owsley</t>
  </si>
  <si>
    <t>Bacchus Capital Management</t>
  </si>
  <si>
    <t>hfowsley@bacchuswinefund.com</t>
  </si>
  <si>
    <t>https://www.linkedin.com/in/henryfowsley</t>
  </si>
  <si>
    <t>Kaufman</t>
  </si>
  <si>
    <t>pskaufman@bacchuswinefund.com</t>
  </si>
  <si>
    <t>https://www.linkedin.com/in/peter-kaufman-849628133</t>
  </si>
  <si>
    <t>Rupe</t>
  </si>
  <si>
    <t>rrupe@bacchuswinefund.com</t>
  </si>
  <si>
    <t>https://www.linkedin.com/in/rob-rupe-1480974</t>
  </si>
  <si>
    <t>Bronfman</t>
  </si>
  <si>
    <t>sbronfman@bacchuswinefund.com</t>
  </si>
  <si>
    <t>https://www.linkedin.com/in/sam-bronfman-6649163a</t>
  </si>
  <si>
    <t>Tilander</t>
  </si>
  <si>
    <t>Backstage AB</t>
  </si>
  <si>
    <t>fredrik@tilander.com</t>
  </si>
  <si>
    <t>https://www.linkedin.com/in/fredrik-tilander-509652</t>
  </si>
  <si>
    <t>JÃ¶rgen</t>
  </si>
  <si>
    <t>jorgen@tilander.com</t>
  </si>
  <si>
    <t>Dhaese</t>
  </si>
  <si>
    <t>Baekeland Fonds NV</t>
  </si>
  <si>
    <t>Patrick.Dhaese@UGent.be</t>
  </si>
  <si>
    <t>https://www.linkedin.com/in/pdhaese</t>
  </si>
  <si>
    <t>Gent-Zwijnaarde</t>
  </si>
  <si>
    <t>Marcus</t>
  </si>
  <si>
    <t>Bracklo</t>
  </si>
  <si>
    <t xml:space="preserve">Baigo Capital </t>
  </si>
  <si>
    <t>marcus.bracklo@baigo-capital.com</t>
  </si>
  <si>
    <t>https://www.linkedin.com/in/matthew-ganz-ab2a23112</t>
  </si>
  <si>
    <t>Bad Soden am Taunus</t>
  </si>
  <si>
    <t>Clark</t>
  </si>
  <si>
    <t>Feng</t>
  </si>
  <si>
    <t>Bain Capital Asia</t>
  </si>
  <si>
    <t>cfeng@baincapital.com</t>
  </si>
  <si>
    <t>https://www.linkedin.com/in/clark-feng-bb1b9159</t>
  </si>
  <si>
    <t>Boyce</t>
  </si>
  <si>
    <t>cboyce@baincapital.com</t>
  </si>
  <si>
    <t>https://www.linkedin.com/in/craighboyce</t>
  </si>
  <si>
    <t>Hildebrandt</t>
  </si>
  <si>
    <t>jhildebrandt@baincapital.com</t>
  </si>
  <si>
    <t>https://www.linkedin.com/in/james-hildebrandt-40b3179</t>
  </si>
  <si>
    <t>Jonathan Jia</t>
  </si>
  <si>
    <t>jzhu@baincapital.com</t>
  </si>
  <si>
    <t>https://www.linkedin.com/in/jia-zhu-8270401b</t>
  </si>
  <si>
    <t>Ryuto</t>
  </si>
  <si>
    <t>Kobayashi</t>
  </si>
  <si>
    <t>rkobayashi@baincapital.com</t>
  </si>
  <si>
    <t>https://www.linkedin.com/in/ryuto-kobayashi-6330bb85</t>
  </si>
  <si>
    <t>Samonnoi</t>
  </si>
  <si>
    <t>Banerjee</t>
  </si>
  <si>
    <t>sbanerjee@baincapital.com</t>
  </si>
  <si>
    <t>https://www.linkedin.com/in/samonnoi-banerjee-a7bb1414</t>
  </si>
  <si>
    <t>Bear</t>
  </si>
  <si>
    <t>Albright</t>
  </si>
  <si>
    <t>Bain Capital Private Equity</t>
  </si>
  <si>
    <t>balbright@baincapital.com</t>
  </si>
  <si>
    <t>https://www.linkedin.com/in/bear-albright-6263a8</t>
  </si>
  <si>
    <t>Hendrix</t>
  </si>
  <si>
    <t>bhendrix@baincapital.com</t>
  </si>
  <si>
    <t>https://www.linkedin.com/in/blair-hendrix-23515a18</t>
  </si>
  <si>
    <t>Kilgallon</t>
  </si>
  <si>
    <t>jkilgallon@baincapital.com</t>
  </si>
  <si>
    <t>https://www.linkedin.com/in/john-kilgallon-8641b65</t>
  </si>
  <si>
    <t>Luca</t>
  </si>
  <si>
    <t>Bassi</t>
  </si>
  <si>
    <t>lbassi@baincapital.com</t>
  </si>
  <si>
    <t>https://www.linkedin.com/in/luca-bassi-89758180/en</t>
  </si>
  <si>
    <t>Levin</t>
  </si>
  <si>
    <t>mlevin@baincapital.com</t>
  </si>
  <si>
    <t>https://www.linkedin.com/in/matt-levin-3a770a7</t>
  </si>
  <si>
    <t>Plantevin</t>
  </si>
  <si>
    <t>mplantevin@baincapital.com</t>
  </si>
  <si>
    <t>https://www.linkedin.com/in/michel-plantevin-163a30</t>
  </si>
  <si>
    <t>Sullivan</t>
  </si>
  <si>
    <t>psullivan@baincapital.com</t>
  </si>
  <si>
    <t>https://www.linkedin.com/in/patrick-sullivan-01860912</t>
  </si>
  <si>
    <t>Ehrhart</t>
  </si>
  <si>
    <t>rehrhart@baincapital.com</t>
  </si>
  <si>
    <t>https://www.linkedin.com/in/robert-ehrhart-bb61a484</t>
  </si>
  <si>
    <t>Pagliuca</t>
  </si>
  <si>
    <t>spagliuca@baincapital.com</t>
  </si>
  <si>
    <t>https://www.linkedin.com/in/stephen-pagliuca-90a8ab107</t>
  </si>
  <si>
    <t>aagarwal@baincapital.com</t>
  </si>
  <si>
    <t>https://www.linkedin.com/in/ajay-agarwal-7927763</t>
  </si>
  <si>
    <t>J. Benjamin</t>
  </si>
  <si>
    <t>Nye</t>
  </si>
  <si>
    <t>bnye@baincapital.com</t>
  </si>
  <si>
    <t>https://www.linkedin.com/in/benjamin-nye-7718a2152</t>
  </si>
  <si>
    <t>Connolly</t>
  </si>
  <si>
    <t>jconnolly@baincapital.com</t>
  </si>
  <si>
    <t>https://www.linkedin.com/in/connolly-john</t>
  </si>
  <si>
    <t>mharris@baincapitalventures.com</t>
  </si>
  <si>
    <t>https://www.linkedin.com/in/mattcharris</t>
  </si>
  <si>
    <t>Krupka</t>
  </si>
  <si>
    <t>mkrupka@baincapital.com</t>
  </si>
  <si>
    <t>https://www.linkedin.com/in/michael-krupka-18949424</t>
  </si>
  <si>
    <t>Friend</t>
  </si>
  <si>
    <t>sfriend@baincapital.com</t>
  </si>
  <si>
    <t>https://www.linkedin.com/in/scottcfriend</t>
  </si>
  <si>
    <t>Ferguson</t>
  </si>
  <si>
    <t>aferguson@bcpe.co.uk</t>
  </si>
  <si>
    <t>https://www.linkedin.com/in/andrew--ferguson</t>
  </si>
  <si>
    <t>Bonnie</t>
  </si>
  <si>
    <t>Chen</t>
  </si>
  <si>
    <t>bchen@bairdasia.com.cn</t>
  </si>
  <si>
    <t>https://www.linkedin.com/in/bonnie-chen-69b54b57</t>
  </si>
  <si>
    <t>Tucker</t>
  </si>
  <si>
    <t>btucker@bairdasia.com.cn</t>
  </si>
  <si>
    <t>https://www.linkedin.com/in/brett-tucker-2ab35153</t>
  </si>
  <si>
    <t>Huaming</t>
  </si>
  <si>
    <t>hgu@bairdasia.com.cn</t>
  </si>
  <si>
    <t>https://www.linkedin.com/in/huaming-gu-4563896</t>
  </si>
  <si>
    <t>Benfield</t>
  </si>
  <si>
    <t>jbenfield@bcpe.co.uk</t>
  </si>
  <si>
    <t>https://www.linkedin.com/in/james-benfield-889a6b6a</t>
  </si>
  <si>
    <t>Holgate</t>
  </si>
  <si>
    <t>mholgate@bcpe.co.uk</t>
  </si>
  <si>
    <t>https://www.linkedin.com/in/michael-holgate-29a22a20</t>
  </si>
  <si>
    <t>Bernstein</t>
  </si>
  <si>
    <t>mbernstein@rwbaird.com</t>
  </si>
  <si>
    <t>https://www.linkedin.com/in/michael-bernstein-8b165a11a</t>
  </si>
  <si>
    <t>Skie</t>
  </si>
  <si>
    <t>sskie@rwbaird.com</t>
  </si>
  <si>
    <t>https://www.linkedin.com/in/scott-ragotskie-171551b</t>
  </si>
  <si>
    <t>Yongshan</t>
  </si>
  <si>
    <t>yzhang@rwbaird.com</t>
  </si>
  <si>
    <t>https://www.linkedin.com/in/yongshan-zhang-664aa316</t>
  </si>
  <si>
    <t>Gregorka</t>
  </si>
  <si>
    <t>Baird Venture Capital</t>
  </si>
  <si>
    <t>dgregorka@rwbaird.com</t>
  </si>
  <si>
    <t>https://www.linkedin.com/in/dgregorka</t>
  </si>
  <si>
    <t>Layden</t>
  </si>
  <si>
    <t>dlayden@rwbaird.com</t>
  </si>
  <si>
    <t>https://www.linkedin.com/in/donlayden</t>
  </si>
  <si>
    <t>Milwaukee</t>
  </si>
  <si>
    <t>Wisconsin</t>
  </si>
  <si>
    <t>Frederick</t>
  </si>
  <si>
    <t>Robertson</t>
  </si>
  <si>
    <t>frobertson@rwbaird.com</t>
  </si>
  <si>
    <t>https://www.linkedin.com/in/frederick-robertson-1a2a67113</t>
  </si>
  <si>
    <t>Pavlik</t>
  </si>
  <si>
    <t>jpavlik@rwbaird.com</t>
  </si>
  <si>
    <t>https://www.linkedin.com/in/jamespavlik</t>
  </si>
  <si>
    <t>Linsley</t>
  </si>
  <si>
    <t>jlinsley@rwbaird.com</t>
  </si>
  <si>
    <t>https://www.linkedin.com/in/joanna-linsley-poe-68a3963b</t>
  </si>
  <si>
    <t>Liang</t>
  </si>
  <si>
    <t>mliang@rwbaird.com</t>
  </si>
  <si>
    <t>https://www.linkedin.com/in/michael-liang-32590932</t>
  </si>
  <si>
    <t>Baker</t>
  </si>
  <si>
    <t>Baker Capital Corporation</t>
  </si>
  <si>
    <t>jbaker@bakercapital.com</t>
  </si>
  <si>
    <t>https://www.linkedin.com/in/john-baker-5478725</t>
  </si>
  <si>
    <t>Saviano</t>
  </si>
  <si>
    <t>jsaviano@bakercapital.com</t>
  </si>
  <si>
    <t>https://www.linkedin.com/in/josephsaviano</t>
  </si>
  <si>
    <t>B. Lance</t>
  </si>
  <si>
    <t>Sauerteig</t>
  </si>
  <si>
    <t>Balance Point</t>
  </si>
  <si>
    <t>lsauerteig@balancepointcapital.com</t>
  </si>
  <si>
    <t>https://www.linkedin.com/in/dr-hans-joachim-raubach-760b5245</t>
  </si>
  <si>
    <t>dbernstein@balancepointcapital.com</t>
  </si>
  <si>
    <t>https://www.linkedin.com/in/daniel-bernstein-a473907</t>
  </si>
  <si>
    <t>Ritter</t>
  </si>
  <si>
    <t>jritter@balancepointcapital.com</t>
  </si>
  <si>
    <t>https://www.linkedin.com/in/john-ritter-46441422</t>
  </si>
  <si>
    <t>Nardecchia</t>
  </si>
  <si>
    <t>jnardecchia@balancepointcapital.com</t>
  </si>
  <si>
    <t>https://www.linkedin.com/in/joseph-nardecchia-463809a7</t>
  </si>
  <si>
    <t>jkaplan@balancepointcapital.com</t>
  </si>
  <si>
    <t>https://www.linkedin.com/in/justin-kaplan</t>
  </si>
  <si>
    <t>nelliott@balancepointcapital.com</t>
  </si>
  <si>
    <t>https://www.linkedin.com/in/nathan-elliott</t>
  </si>
  <si>
    <t>Alvord</t>
  </si>
  <si>
    <t>salvord@balancepointcapital.com</t>
  </si>
  <si>
    <t>https://www.linkedin.com/in/seth-alvord-9943535</t>
  </si>
  <si>
    <t>Alison</t>
  </si>
  <si>
    <t>Brownhill</t>
  </si>
  <si>
    <t>Balderton Capital Management</t>
  </si>
  <si>
    <t>abrownhill@balderton.com</t>
  </si>
  <si>
    <t>https://www.linkedin.com/in/alison-brownhill-465b4237</t>
  </si>
  <si>
    <t>Maloney</t>
  </si>
  <si>
    <t>contact_barry@balderton.com</t>
  </si>
  <si>
    <t>https://www.linkedin.com/in/barry-maloney-982595a8</t>
  </si>
  <si>
    <t>Liautaud</t>
  </si>
  <si>
    <t>contact_bernard@balderton.com</t>
  </si>
  <si>
    <t>https://www.linkedin.com/in/bernardliautaud</t>
  </si>
  <si>
    <t>Waterhouse</t>
  </si>
  <si>
    <t>contact_daniel@balderton.com</t>
  </si>
  <si>
    <t>https://www.linkedin.com/in/daniel-waterhouse-169245131</t>
  </si>
  <si>
    <t>Briggs</t>
  </si>
  <si>
    <t>hbriggs@balderton.com</t>
  </si>
  <si>
    <t>https://www.linkedin.com/in/harry-briggs-39b74b17</t>
  </si>
  <si>
    <t>Wise</t>
  </si>
  <si>
    <t>jwise@balderton.com</t>
  </si>
  <si>
    <t>https://www.linkedin.com/in/james-wise-36140479</t>
  </si>
  <si>
    <t>Jerome</t>
  </si>
  <si>
    <t>Misso</t>
  </si>
  <si>
    <t>contact_jerome@balderton.com</t>
  </si>
  <si>
    <t>https://www.linkedin.com/in/sergi-jan%C3%A9-ba6a393</t>
  </si>
  <si>
    <t>contact_mark@balderton.com</t>
  </si>
  <si>
    <t>https://www.linkedin.com/in/mark-evans-22a49920</t>
  </si>
  <si>
    <t>Moffat</t>
  </si>
  <si>
    <t>rmoffat@balderton.com</t>
  </si>
  <si>
    <t>https://www.linkedin.com/in/rob-moffat-a18b961</t>
  </si>
  <si>
    <t>Myers</t>
  </si>
  <si>
    <t>smyers@balderton.com</t>
  </si>
  <si>
    <t>https://www.linkedin.com/in/sam-myers</t>
  </si>
  <si>
    <t>Suranga</t>
  </si>
  <si>
    <t>Chandratillake</t>
  </si>
  <si>
    <t>contact_suranga@balderton.com</t>
  </si>
  <si>
    <t>https://www.linkedin.com/in/suranga-chandratillake-6a839363</t>
  </si>
  <si>
    <t>Rice</t>
  </si>
  <si>
    <t>Ballast Point</t>
  </si>
  <si>
    <t>mrice@ballastpointventures.com</t>
  </si>
  <si>
    <t>https://www.linkedin.com/in/matt-rice-a47a66136</t>
  </si>
  <si>
    <t>pjohan@ballastpointventures.com</t>
  </si>
  <si>
    <t>https://www.linkedin.com/in/paul-johan-6988171b</t>
  </si>
  <si>
    <t>Barkman</t>
  </si>
  <si>
    <t>sbarkman@ballastpointventures.com</t>
  </si>
  <si>
    <t>https://www.linkedin.com/in/sbarkman</t>
  </si>
  <si>
    <t>Balmoral Funds</t>
  </si>
  <si>
    <t>jvictor@balmoralfunds.com</t>
  </si>
  <si>
    <t>https://www.linkedin.com/in/jonathan-victor-75766a8</t>
  </si>
  <si>
    <t>Nourmand</t>
  </si>
  <si>
    <t>rnourmand@balmoralfunds.com</t>
  </si>
  <si>
    <t>https://www.linkedin.com/in/robinsnourmand</t>
  </si>
  <si>
    <t>Travis</t>
  </si>
  <si>
    <t>Haynes</t>
  </si>
  <si>
    <t>thaynes@balmoralfunds.com</t>
  </si>
  <si>
    <t>https://www.linkedin.com/in/travis-haynes-54401118</t>
  </si>
  <si>
    <t>brian@bam.vc</t>
  </si>
  <si>
    <t>https://www.linkedin.com/in/briankeithlee</t>
  </si>
  <si>
    <t>Jun</t>
  </si>
  <si>
    <t>richard@bam.vc</t>
  </si>
  <si>
    <t>https://www.linkedin.com/in/richard-jun-04517954</t>
  </si>
  <si>
    <t>Bancroft Private Equity  &amp; Co KG</t>
  </si>
  <si>
    <t>martin@bancroftgroup.com</t>
  </si>
  <si>
    <t>https://www.linkedin.com/in/fred-martin-2bb7047</t>
  </si>
  <si>
    <t>Hana</t>
  </si>
  <si>
    <t>Chrastecka</t>
  </si>
  <si>
    <t>hana@bancroftgroup.com</t>
  </si>
  <si>
    <t>https://www.linkedin.com/in/hana-chrastecka-39533327</t>
  </si>
  <si>
    <t>Krisztina</t>
  </si>
  <si>
    <t>Havas</t>
  </si>
  <si>
    <t>havas@bancroftgroup.com</t>
  </si>
  <si>
    <t>https://www.linkedin.com/in/krisztina-havas-50920985</t>
  </si>
  <si>
    <t>Levent</t>
  </si>
  <si>
    <t>Aydinoglu</t>
  </si>
  <si>
    <t>aydinoglu@bancroftgroup.com</t>
  </si>
  <si>
    <t>https://www.linkedin.com/in/levent-aydinoglu-5514b7197</t>
  </si>
  <si>
    <t>Marek</t>
  </si>
  <si>
    <t>Mlynar</t>
  </si>
  <si>
    <t>marek@bancroftgroup.com</t>
  </si>
  <si>
    <t>https://www.linkedin.com/in/marek-mlynar-cfa-9028961</t>
  </si>
  <si>
    <t>Monika</t>
  </si>
  <si>
    <t>Lukacs</t>
  </si>
  <si>
    <t>lukacs@bancroftgroup.com</t>
  </si>
  <si>
    <t>https://www.linkedin.com/in/m%C3%B3nika-csilla-luk%C3%A1cs-8a6b4a4a</t>
  </si>
  <si>
    <t>Operations Partner</t>
  </si>
  <si>
    <t>Sobieski</t>
  </si>
  <si>
    <t>Band of Angels</t>
  </si>
  <si>
    <t>ian@bandangels.com</t>
  </si>
  <si>
    <t>https://www.linkedin.com/in/ian-sobieski-a84157</t>
  </si>
  <si>
    <t>Nicola</t>
  </si>
  <si>
    <t>Foreman</t>
  </si>
  <si>
    <t>nicola@bandangels.com</t>
  </si>
  <si>
    <t>https://www.linkedin.com/in/nicola-foreman-795519106</t>
  </si>
  <si>
    <t>Deal Manager</t>
  </si>
  <si>
    <t>Bandgap Ventures</t>
  </si>
  <si>
    <t>michael@bandgapventures.com</t>
  </si>
  <si>
    <t>sam@bandgapventures.com</t>
  </si>
  <si>
    <t>https://www.linkedin.com/in/sam-kim-a1a4b77</t>
  </si>
  <si>
    <t>Dahan</t>
  </si>
  <si>
    <t>Banexi Ventures Partners</t>
  </si>
  <si>
    <t>michel.dahan@banexiventures.com</t>
  </si>
  <si>
    <t>https://www.linkedin.com/in/michel-dahan-b05360136</t>
  </si>
  <si>
    <t>Mere</t>
  </si>
  <si>
    <t>philippe.mere@banexiventures.com</t>
  </si>
  <si>
    <t>https://www.linkedin.com/in/philippemereb</t>
  </si>
  <si>
    <t>philippe.herbert@banexiventures.com</t>
  </si>
  <si>
    <t>https://www.linkedin.com/in/philippe-herbert-81b64684</t>
  </si>
  <si>
    <t>Dutton</t>
  </si>
  <si>
    <t>Banksia Capital</t>
  </si>
  <si>
    <t>mdutton@banksiacapital.com.au</t>
  </si>
  <si>
    <t>https://www.linkedin.com/in/markldutton</t>
  </si>
  <si>
    <t>West Perth</t>
  </si>
  <si>
    <t>Western Australia</t>
  </si>
  <si>
    <t>Yehuda</t>
  </si>
  <si>
    <t>ycohen@banksiacapital.com.au</t>
  </si>
  <si>
    <t>https://www.linkedin.com/in/yehuda-cohen-1b2903124</t>
  </si>
  <si>
    <t>Eisler</t>
  </si>
  <si>
    <t>Banyan</t>
  </si>
  <si>
    <t>deisler@banyancp.com</t>
  </si>
  <si>
    <t>https://www.linkedin.com/in/david-eisler-64373615</t>
  </si>
  <si>
    <t>Vancouver</t>
  </si>
  <si>
    <t>British Columbia</t>
  </si>
  <si>
    <t>Wigle</t>
  </si>
  <si>
    <t>jwigle@banyancp.com</t>
  </si>
  <si>
    <t>https://www.linkedin.com/in/jeff-wigle-4b5b33b</t>
  </si>
  <si>
    <t>mmartin@banyancp.com</t>
  </si>
  <si>
    <t>https://www.linkedin.com/in/michael-martin-4078814</t>
  </si>
  <si>
    <t>Poddar</t>
  </si>
  <si>
    <t>BanyanTree Finance Pvt</t>
  </si>
  <si>
    <t>abhishek@banyantreefinance.com</t>
  </si>
  <si>
    <t>https://www.linkedin.com/in/abhpoddar</t>
  </si>
  <si>
    <t>Mitin</t>
  </si>
  <si>
    <t>mitin@banyantreefinance.com</t>
  </si>
  <si>
    <t>https://www.linkedin.com/in/mitin-jain-33a87718</t>
  </si>
  <si>
    <t>Naval</t>
  </si>
  <si>
    <t>Totla</t>
  </si>
  <si>
    <t>naval@banyantreefinance.com</t>
  </si>
  <si>
    <t>https://www.linkedin.com/in/naval-totla-0530a319</t>
  </si>
  <si>
    <t>Nikhil</t>
  </si>
  <si>
    <t>Gahrotra</t>
  </si>
  <si>
    <t>nikhil@banyantreefinance.com</t>
  </si>
  <si>
    <t>https://www.linkedin.com/in/nikhil-gahrotra-4047051</t>
  </si>
  <si>
    <t>Singhal</t>
  </si>
  <si>
    <t>sanjiv@banyantreefinance.com</t>
  </si>
  <si>
    <t>https://www.linkedin.com/in/sanjivsinghal</t>
  </si>
  <si>
    <t>Dar</t>
  </si>
  <si>
    <t>Baring Private Equity Asia</t>
  </si>
  <si>
    <t>darchen@bpeasia.com</t>
  </si>
  <si>
    <t>https://www.linkedin.com/in/dar-chen-96b65426</t>
  </si>
  <si>
    <t>Salata</t>
  </si>
  <si>
    <t>jsalata@bpeasia.com</t>
  </si>
  <si>
    <t>https://www.linkedin.com/in/jean-salata-66a649139</t>
  </si>
  <si>
    <t>Chief Executive and Founding Partner</t>
  </si>
  <si>
    <t>Alexei</t>
  </si>
  <si>
    <t>Kalinin</t>
  </si>
  <si>
    <t>Baring Vostok</t>
  </si>
  <si>
    <t>kalinin@bvcp.ru</t>
  </si>
  <si>
    <t>https://www.linkedin.com/in/alexei-kalinin-5970a640</t>
  </si>
  <si>
    <t>Moscow</t>
  </si>
  <si>
    <t>Anatoly</t>
  </si>
  <si>
    <t>Karyakin</t>
  </si>
  <si>
    <t>karyakin@bvcp.ru</t>
  </si>
  <si>
    <t>https://www.linkedin.com/in/alexey-karyakin-81718613</t>
  </si>
  <si>
    <t>Andrey</t>
  </si>
  <si>
    <t>Costyashkin</t>
  </si>
  <si>
    <t>acost@bvcp.ru</t>
  </si>
  <si>
    <t>Gabbas</t>
  </si>
  <si>
    <t>Kazhimuratov</t>
  </si>
  <si>
    <t>gkazhimuratov@bvcp.ru</t>
  </si>
  <si>
    <t>https://www.linkedin.com/in/gabbas</t>
  </si>
  <si>
    <t>Mikhail</t>
  </si>
  <si>
    <t>Ivanov</t>
  </si>
  <si>
    <t>mivanov@bvcp.ru</t>
  </si>
  <si>
    <t>https://www.linkedin.com/in/mikhail-ivanov-89679336</t>
  </si>
  <si>
    <t>Vagan</t>
  </si>
  <si>
    <t>Abgaryan</t>
  </si>
  <si>
    <t>vabgaryan@bvcp.ru</t>
  </si>
  <si>
    <t>https://www.linkedin.com/in/vagan-abgaryan-41458652</t>
  </si>
  <si>
    <t>Bohnett</t>
  </si>
  <si>
    <t>Baroda Ventures</t>
  </si>
  <si>
    <t>david@barodaventures.com</t>
  </si>
  <si>
    <t>https://www.linkedin.com/in/david-bohnett-0bb42566</t>
  </si>
  <si>
    <t>Beverly Hills</t>
  </si>
  <si>
    <t>peter@barodaventures.com</t>
  </si>
  <si>
    <t>https://www.linkedin.com/in/peter-lee-5386386</t>
  </si>
  <si>
    <t>Ronald</t>
  </si>
  <si>
    <t>Barton Creek Equity Partners</t>
  </si>
  <si>
    <t>rduncan@bartoncreekequity.com</t>
  </si>
  <si>
    <t>https://www.linkedin.com/in/ronald-duncan-132740a9</t>
  </si>
  <si>
    <t>Base Ventrues</t>
  </si>
  <si>
    <t>erik@basevc.com</t>
  </si>
  <si>
    <t>Oakland</t>
  </si>
  <si>
    <t>kirby@basevc.com</t>
  </si>
  <si>
    <t>https://www.linkedin.com/in/kirby-harris-2b454b8</t>
  </si>
  <si>
    <t>Baseline Ventures</t>
  </si>
  <si>
    <t>steve@baselinev.com</t>
  </si>
  <si>
    <t>https://www.linkedin.com/in/steveanderson</t>
  </si>
  <si>
    <t>Heinz</t>
  </si>
  <si>
    <t xml:space="preserve">BASF Venture Capital </t>
  </si>
  <si>
    <t>bjoern.heinz@basf.com</t>
  </si>
  <si>
    <t>https://www.linkedin.com/in/bjoernheinz</t>
  </si>
  <si>
    <t>Ludwigshafen</t>
  </si>
  <si>
    <t>KÃ¶hler</t>
  </si>
  <si>
    <t>christopher.Koehler@basf.com</t>
  </si>
  <si>
    <t>https://www.linkedin.com/in/christoph-kohler</t>
  </si>
  <si>
    <t>Claus</t>
  </si>
  <si>
    <t>Hackmann</t>
  </si>
  <si>
    <t>claus.hackmann@basf.com</t>
  </si>
  <si>
    <t>https://www.linkedin.com/in/claus-dr-hackmann-8767782b</t>
  </si>
  <si>
    <t>Nachtigal</t>
  </si>
  <si>
    <t>dirk.nachtigal@basf.com</t>
  </si>
  <si>
    <t>https://www.linkedin.com/in/dirk-nachtigal-11287943</t>
  </si>
  <si>
    <t>Maximilian</t>
  </si>
  <si>
    <t>maximilian.hill@basf.com</t>
  </si>
  <si>
    <t>https://www.linkedin.com/in/maximilian-hill-7049721b1</t>
  </si>
  <si>
    <t>Sven</t>
  </si>
  <si>
    <t>Thate</t>
  </si>
  <si>
    <t>sven.thate@basf.com</t>
  </si>
  <si>
    <t>https://www.linkedin.com/in/sven-thate-2064761a</t>
  </si>
  <si>
    <t>Benik</t>
  </si>
  <si>
    <t>alex@battery.com</t>
  </si>
  <si>
    <t>https://www.linkedin.com/in/alexbenik</t>
  </si>
  <si>
    <t>Stoner</t>
  </si>
  <si>
    <t>chelsea@battery.com</t>
  </si>
  <si>
    <t>https://www.linkedin.com/in/chelseastoner</t>
  </si>
  <si>
    <t>Tabors</t>
  </si>
  <si>
    <t>dave@battery.com</t>
  </si>
  <si>
    <t>https://www.linkedin.com/in/dave-tabors-68812</t>
  </si>
  <si>
    <t>Itzik</t>
  </si>
  <si>
    <t>Parnafes</t>
  </si>
  <si>
    <t>izk@battery.com</t>
  </si>
  <si>
    <t>https://www.linkedin.com/in/itzik-parnafes-209794</t>
  </si>
  <si>
    <t>Feldman</t>
  </si>
  <si>
    <t>jesse@battery.com</t>
  </si>
  <si>
    <t>https://www.linkedin.com/in/jessfeld</t>
  </si>
  <si>
    <t>Welu</t>
  </si>
  <si>
    <t>jordan@battery.com</t>
  </si>
  <si>
    <t>https://www.linkedin.com/in/jordanwelu</t>
  </si>
  <si>
    <t>Lawler</t>
  </si>
  <si>
    <t>ken@battery.com</t>
  </si>
  <si>
    <t>https://www.linkedin.com/in/kenlawler</t>
  </si>
  <si>
    <t>michael@battery.com</t>
  </si>
  <si>
    <t>https://www.linkedin.com/in/michael-brown-69433751</t>
  </si>
  <si>
    <t>Morad</t>
  </si>
  <si>
    <t>Elhafed</t>
  </si>
  <si>
    <t>morad@battery.com</t>
  </si>
  <si>
    <t>https://www.linkedin.com/in/morad-elhafed-01a13b3</t>
  </si>
  <si>
    <t>Neeraj</t>
  </si>
  <si>
    <t>neeraj@battery.com</t>
  </si>
  <si>
    <t>https://www.linkedin.com/in/neeraj--agrawal</t>
  </si>
  <si>
    <t>rlee@battery.com</t>
  </si>
  <si>
    <t>https://www.linkedin.com/in/rogerrlee</t>
  </si>
  <si>
    <t>Fleischer</t>
  </si>
  <si>
    <t>russ@battery.com</t>
  </si>
  <si>
    <t>https://www.linkedin.com/in/russell-fleischer-37333934</t>
  </si>
  <si>
    <t>Tobin</t>
  </si>
  <si>
    <t>scott@battery.com</t>
  </si>
  <si>
    <t>https://www.linkedin.com/in/scott-tobin-99b0ab31</t>
  </si>
  <si>
    <t>Smotherman</t>
  </si>
  <si>
    <t>zsmotherman@battery.com</t>
  </si>
  <si>
    <t>https://www.linkedin.com/in/zachary-smotherman-06a244101</t>
  </si>
  <si>
    <t>Sissel</t>
  </si>
  <si>
    <t>Baxter Ventures</t>
  </si>
  <si>
    <t>anne_sissel@baxter.com</t>
  </si>
  <si>
    <t>https://www.linkedin.com/in/anne-e-sissel-cfa-6604668</t>
  </si>
  <si>
    <t>Deerfield</t>
  </si>
  <si>
    <t>Bay Capital Investment Partners</t>
  </si>
  <si>
    <t>williams@baycapllc.com</t>
  </si>
  <si>
    <t>https://www.linkedin.com/in/danielwilliams</t>
  </si>
  <si>
    <t>Providence</t>
  </si>
  <si>
    <t>Rhode Island</t>
  </si>
  <si>
    <t>Kendig</t>
  </si>
  <si>
    <t>dan@baycapllc.com</t>
  </si>
  <si>
    <t>https://www.linkedin.com/in/daniel-kendig</t>
  </si>
  <si>
    <t>Franz</t>
  </si>
  <si>
    <t>Pool</t>
  </si>
  <si>
    <t>franz@baycapllc.com</t>
  </si>
  <si>
    <t>https://www.linkedin.com/in/franz-pool-7b36637</t>
  </si>
  <si>
    <t>Mulligan</t>
  </si>
  <si>
    <t>greg@baycapllc.com</t>
  </si>
  <si>
    <t>https://www.linkedin.com/in/gregorymulligan</t>
  </si>
  <si>
    <t>Mary</t>
  </si>
  <si>
    <t>Halvey</t>
  </si>
  <si>
    <t>mary@baycapllc.com</t>
  </si>
  <si>
    <t>https://www.linkedin.com/in/mary-halvey-282235</t>
  </si>
  <si>
    <t>Kronmiller</t>
  </si>
  <si>
    <t>Bay City Capital</t>
  </si>
  <si>
    <t>matt@baycitycapital.com</t>
  </si>
  <si>
    <t>https://www.linkedin.com/in/matthew-kronmiller-9424574a</t>
  </si>
  <si>
    <t>Forste</t>
  </si>
  <si>
    <t>Bay Grove</t>
  </si>
  <si>
    <t>adam@bay-grove.com</t>
  </si>
  <si>
    <t>https://www.linkedin.com/in/adam-forste-0122542</t>
  </si>
  <si>
    <t>Brandes</t>
  </si>
  <si>
    <t>david@bay-grove.com</t>
  </si>
  <si>
    <t>https://www.linkedin.com/in/david-brandes-3348a458</t>
  </si>
  <si>
    <t>Lam</t>
  </si>
  <si>
    <t>ed@bay-grove.com</t>
  </si>
  <si>
    <t>https://www.linkedin.com/in/ed-lam-840b43</t>
  </si>
  <si>
    <t>Marchetti</t>
  </si>
  <si>
    <t>kevin@bay-grove.com</t>
  </si>
  <si>
    <t>https://www.linkedin.com/in/kevin-marchetti-a955305</t>
  </si>
  <si>
    <t>Mansbridge</t>
  </si>
  <si>
    <t>Bay Hills Capital</t>
  </si>
  <si>
    <t>lmansbridge@bayhillscapital.com</t>
  </si>
  <si>
    <t>https://www.linkedin.com/in/lance-mansbridge-b1a7318</t>
  </si>
  <si>
    <t>Godfrey</t>
  </si>
  <si>
    <t>pgodfrey@bayhillscapital.com</t>
  </si>
  <si>
    <t>https://www.linkedin.com/in/philip-godfrey-8067a717</t>
  </si>
  <si>
    <t>Dempsey</t>
  </si>
  <si>
    <t>Bay Partners</t>
  </si>
  <si>
    <t>neal@baypartners.com</t>
  </si>
  <si>
    <t>https://www.linkedin.com/in/neal-dempsey-b74b933a</t>
  </si>
  <si>
    <t>Pauli</t>
  </si>
  <si>
    <t>BayBG</t>
  </si>
  <si>
    <t>peter.pauli@baybg.de</t>
  </si>
  <si>
    <t>https://www.linkedin.com/in/peter-pauli-60778288</t>
  </si>
  <si>
    <t>Sonnfried</t>
  </si>
  <si>
    <t>Weber</t>
  </si>
  <si>
    <t>sonnfried.weber@baybg.de</t>
  </si>
  <si>
    <t>https://www.linkedin.com/in/weber-sonnfried-68914619</t>
  </si>
  <si>
    <t>BayBoston Managers</t>
  </si>
  <si>
    <t>carlos@bayboston.com</t>
  </si>
  <si>
    <t>https://www.linkedin.com/in/carlosgarcia</t>
  </si>
  <si>
    <t>CEO, Founder and Managing Partner</t>
  </si>
  <si>
    <t>Newton Centre</t>
  </si>
  <si>
    <t>Dengler</t>
  </si>
  <si>
    <t xml:space="preserve">Bayern Kapital </t>
  </si>
  <si>
    <t>dengler@bayernkapital.de</t>
  </si>
  <si>
    <t>https://www.linkedin.com/in/wolfgang-dengler-368165b0</t>
  </si>
  <si>
    <t>Landshut</t>
  </si>
  <si>
    <t>Karsten</t>
  </si>
  <si>
    <t>Buckenauer</t>
  </si>
  <si>
    <t>BayernLB Capital Partner</t>
  </si>
  <si>
    <t>k.buckenauer@bayernlb-cp.de</t>
  </si>
  <si>
    <t>https://www.linkedin.com/in/karsten-buckenauer-64600727</t>
  </si>
  <si>
    <t>Anthony</t>
  </si>
  <si>
    <t>Ludlow</t>
  </si>
  <si>
    <t>Baymark</t>
  </si>
  <si>
    <t>tony@baymarkpartners.com</t>
  </si>
  <si>
    <t>https://www.linkedin.com/in/anthony-ludlow-92687512</t>
  </si>
  <si>
    <t>Plano</t>
  </si>
  <si>
    <t>Hook</t>
  </si>
  <si>
    <t>david@baymarkpartners.com</t>
  </si>
  <si>
    <t>https://www.linkedin.com/in/david-hook-ba0b034a</t>
  </si>
  <si>
    <t>duane@baymarkpartners.com</t>
  </si>
  <si>
    <t>https://www.linkedin.com/in/duane-tucker</t>
  </si>
  <si>
    <t>Schimel</t>
  </si>
  <si>
    <t>Bayside Capital</t>
  </si>
  <si>
    <t>aschimel@bayside.com</t>
  </si>
  <si>
    <t>https://www.linkedin.com/in/adam-schimel-9751663b</t>
  </si>
  <si>
    <t>Miami</t>
  </si>
  <si>
    <t>Priston</t>
  </si>
  <si>
    <t>dpriston@bayside.com</t>
  </si>
  <si>
    <t>https://www.linkedin.com/in/duncan-priston-10a422</t>
  </si>
  <si>
    <t>Jackson</t>
  </si>
  <si>
    <t>jcraig@bayside.com</t>
  </si>
  <si>
    <t>https://www.linkedin.com/in/jackson-craig-458b645b</t>
  </si>
  <si>
    <t>Sensu</t>
  </si>
  <si>
    <t>Serpen</t>
  </si>
  <si>
    <t>sserpen@bayside.com</t>
  </si>
  <si>
    <t>https://www.linkedin.com/in/sensu-serpen-78422539</t>
  </si>
  <si>
    <t>JÃ¼rg</t>
  </si>
  <si>
    <t>Eckhardt</t>
  </si>
  <si>
    <t>BB BIOTECH Ventures</t>
  </si>
  <si>
    <t>je@bellevue.ch</t>
  </si>
  <si>
    <t>Senior Investment Advisor</t>
  </si>
  <si>
    <t>KÃ¼snacht / Zurich</t>
  </si>
  <si>
    <t>Breiner</t>
  </si>
  <si>
    <t>kb@bellevue.ch</t>
  </si>
  <si>
    <t>https://www.linkedin.com/in/klaus-breiner-3a73458</t>
  </si>
  <si>
    <t>MÃ¼nchbach</t>
  </si>
  <si>
    <t>mm@bellevue.ch</t>
  </si>
  <si>
    <t>https://www.linkedin.com/in/martin-m%C3%BCnchbach-1b88b1</t>
  </si>
  <si>
    <t>W. Brent</t>
  </si>
  <si>
    <t>Kulman</t>
  </si>
  <si>
    <t>BB&amp;T</t>
  </si>
  <si>
    <t>bkulman@bbandt.com</t>
  </si>
  <si>
    <t>https://www.linkedin.com/in/brentkulman</t>
  </si>
  <si>
    <t>Winston-Salem</t>
  </si>
  <si>
    <t>Langer</t>
  </si>
  <si>
    <t>BBH</t>
  </si>
  <si>
    <t>bradley.langer@bbh.com</t>
  </si>
  <si>
    <t>https://www.linkedin.com/in/bradley-langer-b50184108</t>
  </si>
  <si>
    <t>Co-Manager and Principal</t>
  </si>
  <si>
    <t>Hourihan</t>
  </si>
  <si>
    <t>christine.hourihan@bbh.com</t>
  </si>
  <si>
    <t>https://www.linkedin.com/in/christine-hourihan-965664174</t>
  </si>
  <si>
    <t>Meskin</t>
  </si>
  <si>
    <t>jeffrey.meskin@bbh.com</t>
  </si>
  <si>
    <t>https://www.linkedin.com/in/jeffrey-meskin-097276127</t>
  </si>
  <si>
    <t>Price</t>
  </si>
  <si>
    <t>jeff.price@bbh.com</t>
  </si>
  <si>
    <t>https://www.linkedin.com/in/jeffrey-price-77177620a</t>
  </si>
  <si>
    <t>Barndollar</t>
  </si>
  <si>
    <t>kyle.barndollar@bbh.com</t>
  </si>
  <si>
    <t>https://www.linkedin.com/in/kylebarndollar</t>
  </si>
  <si>
    <t>Reinemann</t>
  </si>
  <si>
    <t>BBVA Ventures</t>
  </si>
  <si>
    <t>jay.reinemann@bbva.com</t>
  </si>
  <si>
    <t>https://www.linkedin.com/in/jayreinemann</t>
  </si>
  <si>
    <t>AndrÃ©</t>
  </si>
  <si>
    <t>FranÃ§ois-Poncet</t>
  </si>
  <si>
    <t>BC Partners</t>
  </si>
  <si>
    <t>andre.francois-poncet@bcpartners.com</t>
  </si>
  <si>
    <t>Dubourdieu</t>
  </si>
  <si>
    <t>cedric.dubourdieu@bcpartners.com</t>
  </si>
  <si>
    <t>https://www.linkedin.com/in/cyril-dubourdieu-b1b80443</t>
  </si>
  <si>
    <t>Villafranca</t>
  </si>
  <si>
    <t>denis.villafranca@bcpartners.com</t>
  </si>
  <si>
    <t>https://www.linkedin.com/in/denis-villafranca-9685214</t>
  </si>
  <si>
    <t>F. Mark</t>
  </si>
  <si>
    <t>Fariborz</t>
  </si>
  <si>
    <t>mark.fariborz@bcpartners.com</t>
  </si>
  <si>
    <t>https://www.linkedin.com/in/mark-fariborz-0611a375</t>
  </si>
  <si>
    <t>Losson</t>
  </si>
  <si>
    <t>jerome.losson@bcpartners.com</t>
  </si>
  <si>
    <t>https://www.linkedin.com/in/j%C3%A3%C2%A9r%C3%A3%C2%B4me-douill%C3%A3%C2%A8re-58a05921</t>
  </si>
  <si>
    <t>Jean-Baptiste</t>
  </si>
  <si>
    <t>Wautier</t>
  </si>
  <si>
    <t>jb.wautier@bcpartners.com</t>
  </si>
  <si>
    <t>https://www.linkedin.com/in/jean-baptiste-wautier-1a95a2</t>
  </si>
  <si>
    <t>Bateman</t>
  </si>
  <si>
    <t>justin.bateman@bcpartners.com</t>
  </si>
  <si>
    <t>https://www.linkedin.com/in/justin-bateman-35b5189</t>
  </si>
  <si>
    <t>Nikos</t>
  </si>
  <si>
    <t>Stathopoulos</t>
  </si>
  <si>
    <t>nikos.stathopoulos@bcpartners.com</t>
  </si>
  <si>
    <t>https://www.linkedin.com/in/nikos-stathopoulos-b9438648</t>
  </si>
  <si>
    <t>Svider</t>
  </si>
  <si>
    <t>raymond.svider@bcpartners.com</t>
  </si>
  <si>
    <t>https://www.linkedin.com/in/matthias-ederer-a21865</t>
  </si>
  <si>
    <t>Ferraresi</t>
  </si>
  <si>
    <t>stefano.ferraresi@bcpartners.com</t>
  </si>
  <si>
    <t>https://www.linkedin.com/in/stefano-ferraresi-51715798</t>
  </si>
  <si>
    <t>Cazabon</t>
  </si>
  <si>
    <t>BDC Venture Capital Group</t>
  </si>
  <si>
    <t>charles.cazabon@bdc.ca</t>
  </si>
  <si>
    <t>https://www.linkedin.com/in/charles-cazabon-7827704</t>
  </si>
  <si>
    <t>Managing Partner, GO Capital</t>
  </si>
  <si>
    <t>Dion</t>
  </si>
  <si>
    <t>Madsen</t>
  </si>
  <si>
    <t>dion.madsen@bdc.ca</t>
  </si>
  <si>
    <t>https://www.linkedin.com/in/dion-madsen-15052469</t>
  </si>
  <si>
    <t>Senior Managing Partner, Healthcare Fund</t>
  </si>
  <si>
    <t>Dominique</t>
  </si>
  <si>
    <t>BÃ©langer</t>
  </si>
  <si>
    <t>dominique.belanger@bdc.ca</t>
  </si>
  <si>
    <t>https://www.linkedin.com/in/dominique-belanger-60a33298</t>
  </si>
  <si>
    <t>Vice President, Strategic Investments and Initiatives</t>
  </si>
  <si>
    <t>Ela</t>
  </si>
  <si>
    <t>Borenstein</t>
  </si>
  <si>
    <t>ela.borenstein@bdc.ca</t>
  </si>
  <si>
    <t>https://www.linkedin.com/in/ela-borenstein-0babb24</t>
  </si>
  <si>
    <t>Managing Partner, Healthcare Fund</t>
  </si>
  <si>
    <t>Bantle</t>
  </si>
  <si>
    <t>gary.bantle@bdc.ca</t>
  </si>
  <si>
    <t>https://www.linkedin.com/in/gary-bantle-2b3ab635</t>
  </si>
  <si>
    <t>Partner, Healthcare Fund</t>
  </si>
  <si>
    <t>Geoff</t>
  </si>
  <si>
    <t>Catherwood</t>
  </si>
  <si>
    <t>geoff.catherwood@bdc.ca</t>
  </si>
  <si>
    <t>https://www.linkedin.com/in/geoff-catherwood-06267</t>
  </si>
  <si>
    <t>Partner, Energy/Cleantech Fund</t>
  </si>
  <si>
    <t>Glenn</t>
  </si>
  <si>
    <t>glenn.egan@bdc.ca</t>
  </si>
  <si>
    <t>https://www.linkedin.com/in/glen-egan-2079b341</t>
  </si>
  <si>
    <t>Vice President, Diversified Portfolio</t>
  </si>
  <si>
    <t>Ottawa</t>
  </si>
  <si>
    <t>Wyatt</t>
  </si>
  <si>
    <t>ian.wyatt@bdc.ca</t>
  </si>
  <si>
    <t>https://www.linkedin.com/in/ian-wyatt</t>
  </si>
  <si>
    <t>Partner, Diversified Portfolio</t>
  </si>
  <si>
    <t>Nycz</t>
  </si>
  <si>
    <t>jerome.nycz@bdc.ca</t>
  </si>
  <si>
    <t>Pariseau</t>
  </si>
  <si>
    <t>jean-francois.pariseau@bdc.ca</t>
  </si>
  <si>
    <t>https://www.linkedin.com/in/jeanfrancoispariseau</t>
  </si>
  <si>
    <t>larry.lam@bdc.ca</t>
  </si>
  <si>
    <t>https://www.linkedin.com/in/larry-lam-650ba653</t>
  </si>
  <si>
    <t>Nazmin</t>
  </si>
  <si>
    <t>Alani</t>
  </si>
  <si>
    <t>nazmin.alani@bdc.ca</t>
  </si>
  <si>
    <t>https://www.linkedin.com/in/nazmin-alani-3859a6</t>
  </si>
  <si>
    <t>Anzarut</t>
  </si>
  <si>
    <t>phil.anzarut@bdc.ca</t>
  </si>
  <si>
    <t>https://www.linkedin.com/in/philanzarut</t>
  </si>
  <si>
    <t>RÃ©jean</t>
  </si>
  <si>
    <t>Asselin</t>
  </si>
  <si>
    <t>rejean.asselin@bdc.ca</t>
  </si>
  <si>
    <t>https://www.linkedin.com/in/r%C3%A3%C2%A9jean-l%C3%A3%C2%A9ger-86146511</t>
  </si>
  <si>
    <t>Partner, GO Capital</t>
  </si>
  <si>
    <t>robert.simon@bdc.ca</t>
  </si>
  <si>
    <t>https://www.linkedin.com/in/robert-simon-7a7b906a</t>
  </si>
  <si>
    <t>Senior Managing Partner, IT Fund</t>
  </si>
  <si>
    <t>roger.wilson@bdc.ca</t>
  </si>
  <si>
    <t>https://www.linkedin.com/in/roger-wilson-4b597b2b</t>
  </si>
  <si>
    <t>Partner, IT Fund</t>
  </si>
  <si>
    <t>Warburton</t>
  </si>
  <si>
    <t>ron.warburton@bdc.ca</t>
  </si>
  <si>
    <t>https://www.linkedin.com/in/ron-warburton-a79696b</t>
  </si>
  <si>
    <t>Managing Partner, IT Fund</t>
  </si>
  <si>
    <t>steven.abrams@bdc.ca</t>
  </si>
  <si>
    <t>https://www.linkedin.com/in/stevendabrams</t>
  </si>
  <si>
    <t>April</t>
  </si>
  <si>
    <t>tim.april@bdc.ca</t>
  </si>
  <si>
    <t>https://www.linkedin.com/in/tim-april-198243</t>
  </si>
  <si>
    <t>Managing Director, Fund Investments</t>
  </si>
  <si>
    <t>Van Bommel</t>
  </si>
  <si>
    <t>tony.vanbommel@bdc.ca</t>
  </si>
  <si>
    <t>https://www.linkedin.com/in/tony-van-bommel-6660434</t>
  </si>
  <si>
    <t>Senior Managing Partner, Energy/Cleantech Fund</t>
  </si>
  <si>
    <t>Swiggart</t>
  </si>
  <si>
    <t>Beacon Angels</t>
  </si>
  <si>
    <t>wfs@swiggartagin.com</t>
  </si>
  <si>
    <t>https://www.linkedin.com/in/swiggart</t>
  </si>
  <si>
    <t>Hostmann</t>
  </si>
  <si>
    <t>Beacon Equity Partners</t>
  </si>
  <si>
    <t>chostmann@beaconep.com</t>
  </si>
  <si>
    <t>https://www.linkedin.com/in/christian-hostmann-5430741</t>
  </si>
  <si>
    <t>European Director</t>
  </si>
  <si>
    <t>Icking/Munich</t>
  </si>
  <si>
    <t>emullen@beaconep.com</t>
  </si>
  <si>
    <t>https://www.linkedin.com/in/edmullen</t>
  </si>
  <si>
    <t>jbradley@beaconep.com</t>
  </si>
  <si>
    <t>https://www.linkedin.com/in/joe-bradley-0a532b2</t>
  </si>
  <si>
    <t>Reg</t>
  </si>
  <si>
    <t>rfoster@beaconep.com</t>
  </si>
  <si>
    <t>https://www.linkedin.com/in/reg-foster-b9853a1</t>
  </si>
  <si>
    <t>Luis</t>
  </si>
  <si>
    <t>Trevino</t>
  </si>
  <si>
    <t>Beamonte Investments</t>
  </si>
  <si>
    <t>luis.trevino@beamonte.com</t>
  </si>
  <si>
    <t>https://www.linkedin.com/in/luis-trevino</t>
  </si>
  <si>
    <t>Knox</t>
  </si>
  <si>
    <t>Bedford Capital</t>
  </si>
  <si>
    <t>eknox@bedfordcapital.ca</t>
  </si>
  <si>
    <t>https://www.linkedin.com/in/elliott-knox-a3b92269</t>
  </si>
  <si>
    <t>Sheila</t>
  </si>
  <si>
    <t>Murray-Tateishi</t>
  </si>
  <si>
    <t>sheilamt@bedfordcapital.ca</t>
  </si>
  <si>
    <t>https://www.linkedin.com/in/sheila-murray-88557815</t>
  </si>
  <si>
    <t>Bowman</t>
  </si>
  <si>
    <t>tbowman@bedfordcapital.ca</t>
  </si>
  <si>
    <t>https://www.linkedin.com/in/tim-bowman-27413a6a</t>
  </si>
  <si>
    <t>Bedford Funding</t>
  </si>
  <si>
    <t>cs.jones@bedfordfunding.com</t>
  </si>
  <si>
    <t>https://www.linkedin.com/in/charles-jones-19125623</t>
  </si>
  <si>
    <t>Managing General Partner and Founder</t>
  </si>
  <si>
    <t>White Plains</t>
  </si>
  <si>
    <t>Bedol</t>
  </si>
  <si>
    <t>Bedrocket Media Ventures</t>
  </si>
  <si>
    <t>brian@bedrocket.com</t>
  </si>
  <si>
    <t>https://www.linkedin.com/in/brianbedol</t>
  </si>
  <si>
    <t>Boorsma</t>
  </si>
  <si>
    <t>Beechbrook Capital</t>
  </si>
  <si>
    <t>michiel.boorsma@beechbrookcapital.com</t>
  </si>
  <si>
    <t>https://www.linkedin.com/in/michiel-boorsma-1b6836</t>
  </si>
  <si>
    <t>Beecken</t>
  </si>
  <si>
    <t>Beecken Petty O'Keefe &amp; Company</t>
  </si>
  <si>
    <t>dbeecken@bpoc.com</t>
  </si>
  <si>
    <t>https://www.linkedin.com/in/david-beecken-16970624</t>
  </si>
  <si>
    <t>Cooney</t>
  </si>
  <si>
    <t>dcooney@bpoc.com</t>
  </si>
  <si>
    <t>https://www.linkedin.com/in/davidcooney</t>
  </si>
  <si>
    <t>gpatrick@bpoc.com</t>
  </si>
  <si>
    <t>https://www.linkedin.com/in/grant-patrick-7a83b06</t>
  </si>
  <si>
    <t>Moerschel</t>
  </si>
  <si>
    <t>gregm@bpoc.com</t>
  </si>
  <si>
    <t>https://www.linkedin.com/in/gregmoerschel</t>
  </si>
  <si>
    <t>OâKeefe</t>
  </si>
  <si>
    <t>kokeefe@bpoc.com</t>
  </si>
  <si>
    <t>M. Troy</t>
  </si>
  <si>
    <t>Phillips</t>
  </si>
  <si>
    <t>tphillips@bpoc.com</t>
  </si>
  <si>
    <t>https://www.linkedin.com/in/troyphilips</t>
  </si>
  <si>
    <t>Magas</t>
  </si>
  <si>
    <t>pmagas@bpoc.com</t>
  </si>
  <si>
    <t>https://www.linkedin.com/in/peter-magas-b7b9b11</t>
  </si>
  <si>
    <t>bpetty@bpoc.com</t>
  </si>
  <si>
    <t>https://www.linkedin.com/in/william-petty-0413615b</t>
  </si>
  <si>
    <t>Marolda</t>
  </si>
  <si>
    <t>Beekman Group</t>
  </si>
  <si>
    <t>amarolda@thebeekmangroup.com</t>
  </si>
  <si>
    <t>https://www.linkedin.com/in/andrew-marolda-8204234</t>
  </si>
  <si>
    <t>abrown@thebeekmangroup.com</t>
  </si>
  <si>
    <t>https://www.linkedin.com/in/andrew-brown-ba335035</t>
  </si>
  <si>
    <t>Eddie</t>
  </si>
  <si>
    <t>echung@thebeekmangroup.com</t>
  </si>
  <si>
    <t>https://www.linkedin.com/in/eddie-chung-159399a</t>
  </si>
  <si>
    <t>Niemczyk</t>
  </si>
  <si>
    <t>eniemczyk@thebeekmangroup.com</t>
  </si>
  <si>
    <t>https://www.linkedin.com/in/edward-niemczyk-05829818</t>
  </si>
  <si>
    <t>Jana</t>
  </si>
  <si>
    <t>Gerrard</t>
  </si>
  <si>
    <t>jgerrard@thebeekmangroup.com</t>
  </si>
  <si>
    <t>https://www.linkedin.com/in/jana-gerrard-5120401b</t>
  </si>
  <si>
    <t>Research Associate</t>
  </si>
  <si>
    <t>Troiano</t>
  </si>
  <si>
    <t>jtroiano@thebeekmangroup.com</t>
  </si>
  <si>
    <t>https://www.linkedin.com/in/john-troiano-0919439</t>
  </si>
  <si>
    <t>Managing Partner and CEO</t>
  </si>
  <si>
    <t>Dobeck</t>
  </si>
  <si>
    <t>mdobeck@thebeekmangroup.com</t>
  </si>
  <si>
    <t>https://www.linkedin.com/in/michaeldobeck</t>
  </si>
  <si>
    <t>Aditya</t>
  </si>
  <si>
    <t>Soni</t>
  </si>
  <si>
    <t>Behrman Capital</t>
  </si>
  <si>
    <t>asoni@behrmancap.com</t>
  </si>
  <si>
    <t>https://www.linkedin.com/in/aditya-soni-</t>
  </si>
  <si>
    <t>Dieber</t>
  </si>
  <si>
    <t>gdieber@behrmancap.com</t>
  </si>
  <si>
    <t>https://www.linkedin.com/in/gary-dieber-0a85515</t>
  </si>
  <si>
    <t>Behrman</t>
  </si>
  <si>
    <t>gbehrman@behrmancap.com</t>
  </si>
  <si>
    <t>https://www.linkedin.com/in/grant-behrman-9bab0732</t>
  </si>
  <si>
    <t>jwu@behrmancap.com</t>
  </si>
  <si>
    <t>https://www.linkedin.com/in/jeffrey-wu-a2253633</t>
  </si>
  <si>
    <t>Visser</t>
  </si>
  <si>
    <t>mvisser@behrmancap.com</t>
  </si>
  <si>
    <t>https://www.linkedin.com/in/mark-visser-38995831</t>
  </si>
  <si>
    <t>Rapport</t>
  </si>
  <si>
    <t>mrapport@behrmancap.com</t>
  </si>
  <si>
    <t>https://www.linkedin.com/in/michael-rapport-860a973</t>
  </si>
  <si>
    <t>Holum</t>
  </si>
  <si>
    <t>nholum@behrmancap.com</t>
  </si>
  <si>
    <t>https://www.linkedin.com/in/nils-holum-498a793</t>
  </si>
  <si>
    <t>Lonergan</t>
  </si>
  <si>
    <t>slonergan@behrmancap.com</t>
  </si>
  <si>
    <t>https://www.linkedin.com/in/simon-lonergan-74983664</t>
  </si>
  <si>
    <t>Matthes</t>
  </si>
  <si>
    <t>wmatthes@behrmancap.com</t>
  </si>
  <si>
    <t>https://www.linkedin.com/in/william-matthes-b722b924</t>
  </si>
  <si>
    <t>Catherine</t>
  </si>
  <si>
    <t>Dumonceaux</t>
  </si>
  <si>
    <t>Belfius Private Equity</t>
  </si>
  <si>
    <t>catherine.dumonceaux@belfius.be</t>
  </si>
  <si>
    <t>https://www.linkedin.com/in/catherine-dumonceaux-7ab9a6b</t>
  </si>
  <si>
    <t>Brussel</t>
  </si>
  <si>
    <t>Belfonti</t>
  </si>
  <si>
    <t>mbelfonti@belfonti.com</t>
  </si>
  <si>
    <t>https://www.linkedin.com/in/michael-belfonti-176461192</t>
  </si>
  <si>
    <t>Hamden</t>
  </si>
  <si>
    <t>Harold</t>
  </si>
  <si>
    <t>Blue</t>
  </si>
  <si>
    <t>BelHealth Investment Partners</t>
  </si>
  <si>
    <t>hblue@belhealth.com</t>
  </si>
  <si>
    <t>https://www.linkedin.com/in/harold-beasley-a4901227</t>
  </si>
  <si>
    <t>Inder</t>
  </si>
  <si>
    <t>Tallur</t>
  </si>
  <si>
    <t>Itallur@belhealth.com</t>
  </si>
  <si>
    <t>https://www.linkedin.com/in/inder-tallur-8a955614</t>
  </si>
  <si>
    <t>Wynne</t>
  </si>
  <si>
    <t>jwynne@belhealth.com</t>
  </si>
  <si>
    <t>https://www.linkedin.com/in/joseph-wynne-47a2b7163</t>
  </si>
  <si>
    <t>Chief Financial and Administrative Officer</t>
  </si>
  <si>
    <t>Andra</t>
  </si>
  <si>
    <t>Sheffer</t>
  </si>
  <si>
    <t>Bell Broadcast and New Media Fund</t>
  </si>
  <si>
    <t>asheffer@ipf.ca</t>
  </si>
  <si>
    <t>https://www.linkedin.com/in/andra-sheffer-3866211b</t>
  </si>
  <si>
    <t>cdion@ipf.ca</t>
  </si>
  <si>
    <t>https://www.linkedin.com/in/c-dion</t>
  </si>
  <si>
    <t>Flanagan</t>
  </si>
  <si>
    <t>BELLE Capital</t>
  </si>
  <si>
    <t>lauren@bellevc.com</t>
  </si>
  <si>
    <t>https://www.linkedin.com/in/lauren-flanagan-26617639</t>
  </si>
  <si>
    <t>Brawley</t>
  </si>
  <si>
    <t>Ben Franklin Technology Partners of Central and Northern PA</t>
  </si>
  <si>
    <t>stevebrawley@cnp.benfranklin.org</t>
  </si>
  <si>
    <t>https://www.linkedin.com/in/stephen-brawley-07a33a15</t>
  </si>
  <si>
    <t>University Park</t>
  </si>
  <si>
    <t>R. Chadwick</t>
  </si>
  <si>
    <t>Ben Franklin Technology Partners of Northeastern Pennsylvania</t>
  </si>
  <si>
    <t>cpaul@nep.benfranklin.org</t>
  </si>
  <si>
    <t>https://www.linkedin.com/in/paul-chadwick-b2163041</t>
  </si>
  <si>
    <t>Bethlehem</t>
  </si>
  <si>
    <t>Roderick</t>
  </si>
  <si>
    <t>Reimers</t>
  </si>
  <si>
    <t>Bencis</t>
  </si>
  <si>
    <t>rreimers@bencis.com</t>
  </si>
  <si>
    <t>https://www.linkedin.com/in/roderick-reimers-1361191</t>
  </si>
  <si>
    <t>Riefe</t>
  </si>
  <si>
    <t>Benford</t>
  </si>
  <si>
    <t>ben@benfordcapital.com</t>
  </si>
  <si>
    <t>https://www.linkedin.com/in/ben-riefe-b352721</t>
  </si>
  <si>
    <t>Anik</t>
  </si>
  <si>
    <t>Bose</t>
  </si>
  <si>
    <t>Benhamou Global Ventures</t>
  </si>
  <si>
    <t>anik@benhamouglobalventures.com</t>
  </si>
  <si>
    <t>https://www.linkedin.com/in/anikbose</t>
  </si>
  <si>
    <t>Barak</t>
  </si>
  <si>
    <t>Ben-Avinoam</t>
  </si>
  <si>
    <t>barak@benhamouglobalventures.com</t>
  </si>
  <si>
    <t>https://www.linkedin.com/in/barakbenavinoam</t>
  </si>
  <si>
    <t>Benhamou</t>
  </si>
  <si>
    <t>eric@benhamouglobalventures.com</t>
  </si>
  <si>
    <t>https://www.linkedin.com/in/ericbenhamou</t>
  </si>
  <si>
    <t>Buatois</t>
  </si>
  <si>
    <t>buatois@benhamouglobalventures.com</t>
  </si>
  <si>
    <t>https://www.linkedin.com/in/ericbuatois</t>
  </si>
  <si>
    <t>Janice</t>
  </si>
  <si>
    <t>janice@benhamouglobalventures.com</t>
  </si>
  <si>
    <t>https://www.linkedin.com/in/janice-roberts-502933bb</t>
  </si>
  <si>
    <t>Levinson</t>
  </si>
  <si>
    <t>marina@benhamouglobalventures.com</t>
  </si>
  <si>
    <t>https://www.linkedin.com/in/marina-levinson-a77472bb</t>
  </si>
  <si>
    <t>Georg</t>
  </si>
  <si>
    <t>Strassner</t>
  </si>
  <si>
    <t>Benson Elliot Capital Management</t>
  </si>
  <si>
    <t>georg.strassner@bensonelliot.com</t>
  </si>
  <si>
    <t>https://www.linkedin.com/in/peter-strassner-b8a4609</t>
  </si>
  <si>
    <t>Gregg</t>
  </si>
  <si>
    <t>gregg.gilbert@bensonelliot.com</t>
  </si>
  <si>
    <t>https://www.linkedin.com/in/gregg-gilbert-1000238</t>
  </si>
  <si>
    <t>Jakeman</t>
  </si>
  <si>
    <t>james.jakeman@bensonelliot.com</t>
  </si>
  <si>
    <t>https://www.linkedin.com/in/james-jakeman-68b08671</t>
  </si>
  <si>
    <t>DeLeo</t>
  </si>
  <si>
    <t>joseph.deleo@bensonelliot.com</t>
  </si>
  <si>
    <t>https://www.linkedin.com/in/joseph-deleo-3615497</t>
  </si>
  <si>
    <t>MacNaughton</t>
  </si>
  <si>
    <t>ken.macnaughton@bensonelliot.com</t>
  </si>
  <si>
    <t>https://www.linkedin.com/in/ken-mcnaughton</t>
  </si>
  <si>
    <t>Leopoldo</t>
  </si>
  <si>
    <t>Andreis de Gregorio</t>
  </si>
  <si>
    <t>leopoldo.andreis@bensonelliot.com</t>
  </si>
  <si>
    <t>https://www.linkedin.com/in/leopoldo-andreis-de-gregorio-974b88b</t>
  </si>
  <si>
    <t>Mogull</t>
  </si>
  <si>
    <t>marc.mogull@bensonelliot.com</t>
  </si>
  <si>
    <t>https://www.linkedin.com/in/nicolas-houssin-4061913b</t>
  </si>
  <si>
    <t>Marc-Olivier</t>
  </si>
  <si>
    <t>Assouline</t>
  </si>
  <si>
    <t>marc-olivier.assouline@bensonelliot.com</t>
  </si>
  <si>
    <t>https://www.linkedin.com/in/marc-olivier-assouline-7a46529</t>
  </si>
  <si>
    <t>Monglon</t>
  </si>
  <si>
    <t>remi.monglon@bensonelliot.com</t>
  </si>
  <si>
    <t>https://www.linkedin.com/in/remimonglon</t>
  </si>
  <si>
    <t>Trish</t>
  </si>
  <si>
    <t>Barrigan</t>
  </si>
  <si>
    <t>trish.barrigan@bensonelliot.com</t>
  </si>
  <si>
    <t>https://www.linkedin.com/in/trish-cook-barrigan-6190991</t>
  </si>
  <si>
    <t>Gabriel</t>
  </si>
  <si>
    <t>Eichler</t>
  </si>
  <si>
    <t>Benson Oak Capital</t>
  </si>
  <si>
    <t>ge@bensonoak.com</t>
  </si>
  <si>
    <t>https://www.linkedin.com/in/gabrieleichler</t>
  </si>
  <si>
    <t>rob.cohen@bensonoak.com</t>
  </si>
  <si>
    <t>https://www.linkedin.com/in/robert-cohen-57a740139</t>
  </si>
  <si>
    <t>Stanislav</t>
  </si>
  <si>
    <t>Spurny</t>
  </si>
  <si>
    <t>stanislav.spurny@bensonoak.com</t>
  </si>
  <si>
    <t>https://www.linkedin.com/in/stanislav-spurn%C3%BD-abaa04b0</t>
  </si>
  <si>
    <t>Rothstein</t>
  </si>
  <si>
    <t>Beringea</t>
  </si>
  <si>
    <t>crothstein@beringea.com</t>
  </si>
  <si>
    <t>https://www.linkedin.com/in/charles-rothstein-68349b64</t>
  </si>
  <si>
    <t>Farmington Hills</t>
  </si>
  <si>
    <t>mgross@beringea.com</t>
  </si>
  <si>
    <t>https://www.linkedin.com/in/michael-gross-b837216</t>
  </si>
  <si>
    <t>hthomas@beringea.co.uk</t>
  </si>
  <si>
    <t>https://www.linkedin.com/in/harry-thomas-0995ab61</t>
  </si>
  <si>
    <t>Karen</t>
  </si>
  <si>
    <t>McCormick</t>
  </si>
  <si>
    <t>kmccormick@beringea.co.uk</t>
  </si>
  <si>
    <t>https://www.linkedin.com/in/karen-mccormick-0a08a1ab</t>
  </si>
  <si>
    <t>Moss</t>
  </si>
  <si>
    <t>mmoss@beringea.co.uk</t>
  </si>
  <si>
    <t>https://www.linkedin.com/in/malcolm-moss</t>
  </si>
  <si>
    <t>mtaylor@beringea.co.uk</t>
  </si>
  <si>
    <t>https://www.linkedin.com/in/mark-taylor-59017a2</t>
  </si>
  <si>
    <t>selliott@beringea.co.uk</t>
  </si>
  <si>
    <t>https://www.linkedin.com/in/shane-elliott-b60b62104</t>
  </si>
  <si>
    <t>Tuckley</t>
  </si>
  <si>
    <t>stuckley@beringea.co.uk</t>
  </si>
  <si>
    <t>https://www.linkedin.com/in/steven-tuckley-85b262bb</t>
  </si>
  <si>
    <t>Veale</t>
  </si>
  <si>
    <t>sveale@beringea.co.uk</t>
  </si>
  <si>
    <t>https://www.linkedin.com/in/stuart-veale-50433b</t>
  </si>
  <si>
    <t>Hope</t>
  </si>
  <si>
    <t>thope@beringea.co.uk</t>
  </si>
  <si>
    <t>https://www.linkedin.com/in/trevor-hope-55596169</t>
  </si>
  <si>
    <t>Kostenko</t>
  </si>
  <si>
    <t>Beringer Capital</t>
  </si>
  <si>
    <t>bkostenko@beringercapital.com</t>
  </si>
  <si>
    <t>https://www.linkedin.com/in/bill-kostenko-6115b06</t>
  </si>
  <si>
    <t>Ghelberg</t>
  </si>
  <si>
    <t>Berkshire Partners</t>
  </si>
  <si>
    <t>aghelberg@berkshirepartners.com</t>
  </si>
  <si>
    <t>https://www.linkedin.com/in/alan-ghelberg-1256784</t>
  </si>
  <si>
    <t>blevy@berkshirepartners.com</t>
  </si>
  <si>
    <t>https://www.linkedin.com/in/benjamin-levy-415191</t>
  </si>
  <si>
    <t>Gottesman</t>
  </si>
  <si>
    <t>bgottesman@berkshirepartners.com</t>
  </si>
  <si>
    <t>https://www.linkedin.com/in/blake-gottesman-3304b93</t>
  </si>
  <si>
    <t>Bloom</t>
  </si>
  <si>
    <t>bbloom@berkshirepartners.com</t>
  </si>
  <si>
    <t>https://www.linkedin.com/in/bradley-bloom-b1939635</t>
  </si>
  <si>
    <t>Hadley</t>
  </si>
  <si>
    <t>chadley@berkshirepartners.com</t>
  </si>
  <si>
    <t>D. Randolph</t>
  </si>
  <si>
    <t>Peeler</t>
  </si>
  <si>
    <t>rpeeler@berkshirepartners.com</t>
  </si>
  <si>
    <t>Bordeau</t>
  </si>
  <si>
    <t>dbordeau@berkshirepartners.com</t>
  </si>
  <si>
    <t>Whelan</t>
  </si>
  <si>
    <t>ewhelan@berkshirepartners.com</t>
  </si>
  <si>
    <t>Elizabeth</t>
  </si>
  <si>
    <t>bhoffman@berkshirepartners.com</t>
  </si>
  <si>
    <t>Pappas</t>
  </si>
  <si>
    <t>gpappas@berkshirepartners.com</t>
  </si>
  <si>
    <t>Managing Director, Portfolio Support</t>
  </si>
  <si>
    <t>Brock-Wilson</t>
  </si>
  <si>
    <t>jbrock-wilson@berkshirepartners.com</t>
  </si>
  <si>
    <t>Lutzker</t>
  </si>
  <si>
    <t>jlutzker@berkshirepartners.com</t>
  </si>
  <si>
    <t>jjohnson@berkshirepartners.com</t>
  </si>
  <si>
    <t>Bring</t>
  </si>
  <si>
    <t>kbring@berkshirepartners.com</t>
  </si>
  <si>
    <t>Callaghan</t>
  </si>
  <si>
    <t>kcallaghan@berkshirepartners.com</t>
  </si>
  <si>
    <t>Hamelsky</t>
  </si>
  <si>
    <t>lhamelsky@berkshirepartners.com</t>
  </si>
  <si>
    <t>Marni</t>
  </si>
  <si>
    <t>Payne</t>
  </si>
  <si>
    <t>mpayne@berkshirepartners.com</t>
  </si>
  <si>
    <t>Janchar</t>
  </si>
  <si>
    <t>mjanchar@berkshirepartners.com</t>
  </si>
  <si>
    <t>Managing Director, Capital Markets</t>
  </si>
  <si>
    <t>Ascione</t>
  </si>
  <si>
    <t>mascione@berkshirepartners.com</t>
  </si>
  <si>
    <t>Raleigh</t>
  </si>
  <si>
    <t>Shoemaker</t>
  </si>
  <si>
    <t>rshoemaker@berkshirepartners.com</t>
  </si>
  <si>
    <t>Managing Director, Investor Relations</t>
  </si>
  <si>
    <t>Lubin</t>
  </si>
  <si>
    <t>rlubin@berkshirepartners.com</t>
  </si>
  <si>
    <t>Small</t>
  </si>
  <si>
    <t>rsmall@berkshirepartners.com</t>
  </si>
  <si>
    <t>Ross</t>
  </si>
  <si>
    <t>rjones@berkshirepartners.com</t>
  </si>
  <si>
    <t>Spirn</t>
  </si>
  <si>
    <t>sspirn@berkshirepartners.com</t>
  </si>
  <si>
    <t>Shar</t>
  </si>
  <si>
    <t>Heslam</t>
  </si>
  <si>
    <t>sheslam@berkshirepartners.com</t>
  </si>
  <si>
    <t>Managing Director and General Counsel</t>
  </si>
  <si>
    <t>Kuo</t>
  </si>
  <si>
    <t>tkuo@berkshirepartners.com</t>
  </si>
  <si>
    <t>Annabelle Yu</t>
  </si>
  <si>
    <t>Bertelsmann Asia Investments</t>
  </si>
  <si>
    <t>annabelle.long@bertelsmann.com</t>
  </si>
  <si>
    <t>will.wang@bertelsmann.com</t>
  </si>
  <si>
    <t>Titan</t>
  </si>
  <si>
    <t>Bertelsmann Digital Media Investments (BDMI)</t>
  </si>
  <si>
    <t>keith@bdmifund.com</t>
  </si>
  <si>
    <t>Sim</t>
  </si>
  <si>
    <t>Blaustein</t>
  </si>
  <si>
    <t>sim@bdmifund.com</t>
  </si>
  <si>
    <t>Urs</t>
  </si>
  <si>
    <t>Cete</t>
  </si>
  <si>
    <t>urs@bdmifund.com</t>
  </si>
  <si>
    <t>Goldscher</t>
  </si>
  <si>
    <t>Bertram Capital Management</t>
  </si>
  <si>
    <t>agoldscher@bcap.com</t>
  </si>
  <si>
    <t>Wheeler</t>
  </si>
  <si>
    <t>bwheeler@bcap.com</t>
  </si>
  <si>
    <t>cbrown@bcap.com</t>
  </si>
  <si>
    <t>Hellier</t>
  </si>
  <si>
    <t>dhellier@bcap.com</t>
  </si>
  <si>
    <t>Ingrid</t>
  </si>
  <si>
    <t>Swenson</t>
  </si>
  <si>
    <t>ingrid@bcap.com</t>
  </si>
  <si>
    <t>Managing Director, Partner</t>
  </si>
  <si>
    <t>Ruger</t>
  </si>
  <si>
    <t>jruger@bcap.com</t>
  </si>
  <si>
    <t>Drazan</t>
  </si>
  <si>
    <t>jeff@bcap.com</t>
  </si>
  <si>
    <t>Yamashita</t>
  </si>
  <si>
    <t>kyamashita@bcap.com</t>
  </si>
  <si>
    <t>rcraig@bcap.com</t>
  </si>
  <si>
    <t>Beerle</t>
  </si>
  <si>
    <t>tbeerle@bcap.com</t>
  </si>
  <si>
    <t>Lewis</t>
  </si>
  <si>
    <t>Berwind Corporation</t>
  </si>
  <si>
    <t>clewis@berwind.com</t>
  </si>
  <si>
    <t>Vice President, Corporate Development</t>
  </si>
  <si>
    <t>Philadelphia</t>
  </si>
  <si>
    <t>Fisher</t>
  </si>
  <si>
    <t>BVP</t>
  </si>
  <si>
    <t>adam@bvp.com</t>
  </si>
  <si>
    <t>Larchmont</t>
  </si>
  <si>
    <t>Ferrara</t>
  </si>
  <si>
    <t>ferrara@bvp.com</t>
  </si>
  <si>
    <t>goodman@bvp.com</t>
  </si>
  <si>
    <t>Feinstein</t>
  </si>
  <si>
    <t>feinstein@bvp.com</t>
  </si>
  <si>
    <t>Byron</t>
  </si>
  <si>
    <t>Deeter</t>
  </si>
  <si>
    <t>byron@bvp.com</t>
  </si>
  <si>
    <t>Gabrieli</t>
  </si>
  <si>
    <t>chris@bvp.com</t>
  </si>
  <si>
    <t>Cowan</t>
  </si>
  <si>
    <t>david@bvp.com</t>
  </si>
  <si>
    <t>Colloton</t>
  </si>
  <si>
    <t>colloton@bvp.com</t>
  </si>
  <si>
    <t>Kurzweil</t>
  </si>
  <si>
    <t>kurzweil@bvp.com</t>
  </si>
  <si>
    <t>Felda</t>
  </si>
  <si>
    <t>Hardymon</t>
  </si>
  <si>
    <t>felda@bvp.com</t>
  </si>
  <si>
    <t>jeremy@bvp.com</t>
  </si>
  <si>
    <t>bennett@bvp.com</t>
  </si>
  <si>
    <t>chandra@bvp.com</t>
  </si>
  <si>
    <t>Stavis</t>
  </si>
  <si>
    <t>stavis@bvp.com</t>
  </si>
  <si>
    <t>Kraus</t>
  </si>
  <si>
    <t>stephen@bvp.com</t>
  </si>
  <si>
    <t>Subramanya</t>
  </si>
  <si>
    <t>S.V.</t>
  </si>
  <si>
    <t>subu@bvp.com</t>
  </si>
  <si>
    <t>Umesh</t>
  </si>
  <si>
    <t>Padval</t>
  </si>
  <si>
    <t>umesh@bvp.com</t>
  </si>
  <si>
    <t>Vishal</t>
  </si>
  <si>
    <t>vishal@bvp.com</t>
  </si>
  <si>
    <t>Richardson</t>
  </si>
  <si>
    <t>BEST Funds</t>
  </si>
  <si>
    <t>jrichardson@bestfunds.ca</t>
  </si>
  <si>
    <t>De Agrella</t>
  </si>
  <si>
    <t>sdeagrella@bestfunds.ca</t>
  </si>
  <si>
    <t>Lunan</t>
  </si>
  <si>
    <t>tlunan@bestfunds.ca</t>
  </si>
  <si>
    <t>Costa SimÃµes</t>
  </si>
  <si>
    <t>Beta Capital</t>
  </si>
  <si>
    <t>jcsimoes@betacapital.pt</t>
  </si>
  <si>
    <t>Porto</t>
  </si>
  <si>
    <t>Pereira Branco</t>
  </si>
  <si>
    <t>rpbranco@betacapital.pt</t>
  </si>
  <si>
    <t>Borthwick</t>
  </si>
  <si>
    <t>Betaworks</t>
  </si>
  <si>
    <t>john@betaworks.com</t>
  </si>
  <si>
    <t>josh@betaworks.com</t>
  </si>
  <si>
    <t>Better Capital</t>
  </si>
  <si>
    <t>andy@bettercapital.co.uk</t>
  </si>
  <si>
    <t>Newton</t>
  </si>
  <si>
    <t>ben@bettercapital.co.uk</t>
  </si>
  <si>
    <t>Assistant Director</t>
  </si>
  <si>
    <t>Dayan</t>
  </si>
  <si>
    <t>daniel@bettercapital.co.uk</t>
  </si>
  <si>
    <t>Jan-Henning</t>
  </si>
  <si>
    <t>Saitz</t>
  </si>
  <si>
    <t>jan@bettercapital.co.uk</t>
  </si>
  <si>
    <t>Moulton</t>
  </si>
  <si>
    <t>jon@bettercapital.co.uk</t>
  </si>
  <si>
    <t>Aldridge</t>
  </si>
  <si>
    <t>mark@bettercapital.co.uk</t>
  </si>
  <si>
    <t>Sanders</t>
  </si>
  <si>
    <t>nick@bettercapital.co.uk</t>
  </si>
  <si>
    <t>Head of Portfolio</t>
  </si>
  <si>
    <t>Leighton</t>
  </si>
  <si>
    <t>richard@bettercapital.co.uk</t>
  </si>
  <si>
    <t>Manager</t>
  </si>
  <si>
    <t>Asplin</t>
  </si>
  <si>
    <t>rob@bettercapital.co.uk</t>
  </si>
  <si>
    <t>Bouzac</t>
  </si>
  <si>
    <t>thierry@bettercapital.co.uk</t>
  </si>
  <si>
    <t>Wright</t>
  </si>
  <si>
    <t>tom@bettercapital.co.uk</t>
  </si>
  <si>
    <t>rick@better.vc</t>
  </si>
  <si>
    <t>Wes</t>
  </si>
  <si>
    <t>Selke</t>
  </si>
  <si>
    <t>wes@better.vc</t>
  </si>
  <si>
    <t>Kirchen</t>
  </si>
  <si>
    <t>BEV Capital</t>
  </si>
  <si>
    <t>chris@bevcapital.com</t>
  </si>
  <si>
    <t>Yarnell</t>
  </si>
  <si>
    <t>david@bevcapital.com</t>
  </si>
  <si>
    <t>marc@bevcapital.com</t>
  </si>
  <si>
    <t>Meurer</t>
  </si>
  <si>
    <t>bill@bevcapital.com</t>
  </si>
  <si>
    <t>Kauter</t>
  </si>
  <si>
    <t xml:space="preserve">Beyond </t>
  </si>
  <si>
    <t>c.kauter@beyondcapital-partners.com</t>
  </si>
  <si>
    <t>Eibes</t>
  </si>
  <si>
    <t>k.eibes@beyondcapital-partners.com</t>
  </si>
  <si>
    <t>Volker</t>
  </si>
  <si>
    <t>Oschkinat</t>
  </si>
  <si>
    <t>v.oschkinat@beyondcapital-partners.com</t>
  </si>
  <si>
    <t>Angelis</t>
  </si>
  <si>
    <t>BHMS Investments</t>
  </si>
  <si>
    <t>kla@bhmsinvestments.com</t>
  </si>
  <si>
    <t>Salamon</t>
  </si>
  <si>
    <t>rls@bhmsinvestments.com</t>
  </si>
  <si>
    <t>Wiebe</t>
  </si>
  <si>
    <t>BIA Digital Partners</t>
  </si>
  <si>
    <t>cwiebe@bia.com</t>
  </si>
  <si>
    <t>Chantilly</t>
  </si>
  <si>
    <t>Damien</t>
  </si>
  <si>
    <t>Dovi</t>
  </si>
  <si>
    <t>ddovi@bia.com</t>
  </si>
  <si>
    <t>gjohnson@bia.com</t>
  </si>
  <si>
    <t>Llyod</t>
  </si>
  <si>
    <t>Sams</t>
  </si>
  <si>
    <t>lsams@bia.com</t>
  </si>
  <si>
    <t>Chappell</t>
  </si>
  <si>
    <t>schappell@bia.com</t>
  </si>
  <si>
    <t>Buono</t>
  </si>
  <si>
    <t>tbuono@bia.com</t>
  </si>
  <si>
    <t>Big Basin Capital</t>
  </si>
  <si>
    <t>phil@bigbasincapital.com</t>
  </si>
  <si>
    <t>Saratoga</t>
  </si>
  <si>
    <t>Big Sky Partners</t>
  </si>
  <si>
    <t>michael@bigskyvc.com</t>
  </si>
  <si>
    <t>Sausalito</t>
  </si>
  <si>
    <t>Burks</t>
  </si>
  <si>
    <t>Bindley</t>
  </si>
  <si>
    <t>kburks@bindley.com</t>
  </si>
  <si>
    <t>Indianapolis</t>
  </si>
  <si>
    <t>wbindley@bindley.com</t>
  </si>
  <si>
    <t>Masayuki</t>
  </si>
  <si>
    <t>Tani</t>
  </si>
  <si>
    <t>Bio Sight Capital</t>
  </si>
  <si>
    <t>mtani@bs-capital.co.jp</t>
  </si>
  <si>
    <t>Osaka</t>
  </si>
  <si>
    <t>Barbara</t>
  </si>
  <si>
    <t>Schilberg</t>
  </si>
  <si>
    <t>BioAdvance - Biotechnology Greenhouse Corporation of Southeastern Pennsylvania</t>
  </si>
  <si>
    <t>bschilberg@bioadvance.com</t>
  </si>
  <si>
    <t>Harriman</t>
  </si>
  <si>
    <t>gharriman@bioadvance.com</t>
  </si>
  <si>
    <t>Driscoll</t>
  </si>
  <si>
    <t>rdriscoll@bioadvance.com</t>
  </si>
  <si>
    <t>Shahram</t>
  </si>
  <si>
    <t>Hejazi</t>
  </si>
  <si>
    <t>shejazi@bioadvance.com</t>
  </si>
  <si>
    <t>Saxena</t>
  </si>
  <si>
    <t>ssaxena@bioadvance.com</t>
  </si>
  <si>
    <t>Yoshihiro</t>
  </si>
  <si>
    <t>Ohtaki</t>
  </si>
  <si>
    <t>BioFrontier Partners</t>
  </si>
  <si>
    <t>ohtaki@biofrontier.co.jp</t>
  </si>
  <si>
    <t>Bolten</t>
  </si>
  <si>
    <t>BioGenerator</t>
  </si>
  <si>
    <t>cbolten@biogenerator.org</t>
  </si>
  <si>
    <t>Broderick</t>
  </si>
  <si>
    <t>dbroderick@biogenerator.org</t>
  </si>
  <si>
    <t>Vice President, BioSTL</t>
  </si>
  <si>
    <t>Wistuba</t>
  </si>
  <si>
    <t>BioScience Ventures Group AG</t>
  </si>
  <si>
    <t>nicole.wistuba@bsvg.com</t>
  </si>
  <si>
    <t>Cannon</t>
  </si>
  <si>
    <t>lcannon@biostarventures.com</t>
  </si>
  <si>
    <t>Petoskey</t>
  </si>
  <si>
    <t>Renee</t>
  </si>
  <si>
    <t>Masi</t>
  </si>
  <si>
    <t>rmasi@biostarventures.com</t>
  </si>
  <si>
    <t>Almany</t>
  </si>
  <si>
    <t>salmany@biostarventures.com</t>
  </si>
  <si>
    <t>BioVeda Capital Pte</t>
  </si>
  <si>
    <t>damien@biovedacapital.com</t>
  </si>
  <si>
    <t>BioVentures Investors</t>
  </si>
  <si>
    <t>pfeinstein@bioventuresinvestors.com</t>
  </si>
  <si>
    <t>H. Scott</t>
  </si>
  <si>
    <t>Pressly</t>
  </si>
  <si>
    <t>spressly@bipfund.com</t>
  </si>
  <si>
    <t>Welch</t>
  </si>
  <si>
    <t>swelch@bipfund.com</t>
  </si>
  <si>
    <t>Lambert</t>
  </si>
  <si>
    <t>BIP Investment Partners</t>
  </si>
  <si>
    <t>bruno.lambert@bip.lu</t>
  </si>
  <si>
    <t>Birch Equity Partners</t>
  </si>
  <si>
    <t>vincent.oddo@birchequity.com</t>
  </si>
  <si>
    <t>Fortier</t>
  </si>
  <si>
    <t>Birch Hill Equity Partners</t>
  </si>
  <si>
    <t>afortier@birchhillequity.com</t>
  </si>
  <si>
    <t>jloh@birchhillequity.com</t>
  </si>
  <si>
    <t>Kunica</t>
  </si>
  <si>
    <t>mkunica@birchhillequity.com</t>
  </si>
  <si>
    <t>msalamon@birchhillequity.com</t>
  </si>
  <si>
    <t>McCarron</t>
  </si>
  <si>
    <t>nmccarron@birchhillequity.com</t>
  </si>
  <si>
    <t>Schuurmans</t>
  </si>
  <si>
    <t>pschuurmans@birchhillequity.com</t>
  </si>
  <si>
    <t>Dent</t>
  </si>
  <si>
    <t>sdent@birchhillequity.com</t>
  </si>
  <si>
    <t>Platshon</t>
  </si>
  <si>
    <t>Birchmere Ventures</t>
  </si>
  <si>
    <t>mark@birchmerevc.com</t>
  </si>
  <si>
    <t>Renzi</t>
  </si>
  <si>
    <t>ned@birchmerevc.com</t>
  </si>
  <si>
    <t>sean@birchmerevc.com</t>
  </si>
  <si>
    <t>Ammirati</t>
  </si>
  <si>
    <t>sean@birchmerelabs.com</t>
  </si>
  <si>
    <t>Kurt</t>
  </si>
  <si>
    <t>Pilecki</t>
  </si>
  <si>
    <t>Bison Capital Asset Management</t>
  </si>
  <si>
    <t>kpilecki@bisoncapital.com</t>
  </si>
  <si>
    <t>Caballero</t>
  </si>
  <si>
    <t>lcaballero@bisoncapital.com</t>
  </si>
  <si>
    <t>Macdonald</t>
  </si>
  <si>
    <t>pmacdonald@bisoncapital.com</t>
  </si>
  <si>
    <t>Yee-Ping</t>
  </si>
  <si>
    <t>Chu</t>
  </si>
  <si>
    <t>pchu@bisoncapital.com</t>
  </si>
  <si>
    <t>Malliet</t>
  </si>
  <si>
    <t>bkm</t>
  </si>
  <si>
    <t>bmalliet@bkmcapitalpartners.com</t>
  </si>
  <si>
    <t>Irvine</t>
  </si>
  <si>
    <t>Black Point Group</t>
  </si>
  <si>
    <t>bshaw@blackpointgroup.com</t>
  </si>
  <si>
    <t>Portland</t>
  </si>
  <si>
    <t>Maine</t>
  </si>
  <si>
    <t>dshaw@blackpointgroup.com</t>
  </si>
  <si>
    <t>Bry</t>
  </si>
  <si>
    <t>Blackbird Ventures</t>
  </si>
  <si>
    <t>bbry@blackbirdv.com</t>
  </si>
  <si>
    <t>Senturia</t>
  </si>
  <si>
    <t>neil@blackbirdv.com</t>
  </si>
  <si>
    <t>Niki</t>
  </si>
  <si>
    <t>Scevak</t>
  </si>
  <si>
    <t>niki@blackbird.vc</t>
  </si>
  <si>
    <t>North Sydney</t>
  </si>
  <si>
    <t>rick@blackbird.vc</t>
  </si>
  <si>
    <t>Rostain</t>
  </si>
  <si>
    <t>BlackFin</t>
  </si>
  <si>
    <t>bruno.rostain@blackfincp.com</t>
  </si>
  <si>
    <t>Cohen-Sabban</t>
  </si>
  <si>
    <t>daniel.cohen-sabban@blackfincp.com</t>
  </si>
  <si>
    <t>Mizrahi</t>
  </si>
  <si>
    <t>paul.mizrahi@blackfincp.com</t>
  </si>
  <si>
    <t>Sabine</t>
  </si>
  <si>
    <t>Mathis</t>
  </si>
  <si>
    <t>sabine.mathis@blackfincp.com</t>
  </si>
  <si>
    <t>Kolodny</t>
  </si>
  <si>
    <t>Blackford Capital</t>
  </si>
  <si>
    <t>jkolodny@gmail.com</t>
  </si>
  <si>
    <t>Stein</t>
  </si>
  <si>
    <t>mstein@blackfordcapital.com</t>
  </si>
  <si>
    <t>Grand Rapids</t>
  </si>
  <si>
    <t>Dixit</t>
  </si>
  <si>
    <t>Blackstone Group</t>
  </si>
  <si>
    <t>amit.dixit@blackstone.com</t>
  </si>
  <si>
    <t>Anjan</t>
  </si>
  <si>
    <t>Mukherjee</t>
  </si>
  <si>
    <t>anjan.mukherjee@blackstone.com</t>
  </si>
  <si>
    <t>Herberg</t>
  </si>
  <si>
    <t>axel.herberg@blackstone.com</t>
  </si>
  <si>
    <t>DÃ¼sseldorf</t>
  </si>
  <si>
    <t>Chinh</t>
  </si>
  <si>
    <t>chinh.chu@blackstone.com</t>
  </si>
  <si>
    <t>Blitzer</t>
  </si>
  <si>
    <t>david.blitzer@blackstone.com</t>
  </si>
  <si>
    <t>Foley</t>
  </si>
  <si>
    <t>david.foley@blackstone.com</t>
  </si>
  <si>
    <t>dave.johnson@blackstone.com</t>
  </si>
  <si>
    <t>edward.huang@blackstone.com</t>
  </si>
  <si>
    <t>gerry.murphy@blackstone.com</t>
  </si>
  <si>
    <t>Baratta</t>
  </si>
  <si>
    <t>joseph.baratta@blackstone.com</t>
  </si>
  <si>
    <t>Global Head of Private Equity</t>
  </si>
  <si>
    <t>Assant</t>
  </si>
  <si>
    <t>lionel.assant@blackstone.com</t>
  </si>
  <si>
    <t>Cyriac</t>
  </si>
  <si>
    <t>mathew.cyriac@blackstone.com</t>
  </si>
  <si>
    <t>Chae</t>
  </si>
  <si>
    <t>michael.chae@blackstone.com</t>
  </si>
  <si>
    <t>Simpkins</t>
  </si>
  <si>
    <t>neil.simpkins@blackstone.com</t>
  </si>
  <si>
    <t>peter.wallace@blackstone.com</t>
  </si>
  <si>
    <t>Melwani</t>
  </si>
  <si>
    <t>prakash.melwani@blackstone.com</t>
  </si>
  <si>
    <t>Senior Managing Director and CIO</t>
  </si>
  <si>
    <t>robert.reid@blackstone.com</t>
  </si>
  <si>
    <t>Vikrant</t>
  </si>
  <si>
    <t>Sawhney</t>
  </si>
  <si>
    <t>vik.sawhney@blackstone.com</t>
  </si>
  <si>
    <t>Senior Managing Director and COO</t>
  </si>
  <si>
    <t>Blackstreet Capital Management</t>
  </si>
  <si>
    <t>cmiller@blackstreetcapital.com</t>
  </si>
  <si>
    <t>CFO and CCO</t>
  </si>
  <si>
    <t>Hartman</t>
  </si>
  <si>
    <t>dhartman@blackstreetcapital.com</t>
  </si>
  <si>
    <t>Principal - Portfolio Finance</t>
  </si>
  <si>
    <t>Berger</t>
  </si>
  <si>
    <t>lberger@blackstreetcapital.com</t>
  </si>
  <si>
    <t>Managing Director - Investments</t>
  </si>
  <si>
    <t>Murry</t>
  </si>
  <si>
    <t>Gunty</t>
  </si>
  <si>
    <t>mgunty@blackstreetcapital.com</t>
  </si>
  <si>
    <t>rscott@blackstreetcapital.com</t>
  </si>
  <si>
    <t>Syburg</t>
  </si>
  <si>
    <t>Blackthorne Partners</t>
  </si>
  <si>
    <t>john@blackthornepartners.com</t>
  </si>
  <si>
    <t>Brookfield</t>
  </si>
  <si>
    <t>Flucht</t>
  </si>
  <si>
    <t>Blade Ventures</t>
  </si>
  <si>
    <t>bflucht@bladeventures.com</t>
  </si>
  <si>
    <t>Mission Viejo</t>
  </si>
  <si>
    <t>Mistry</t>
  </si>
  <si>
    <t xml:space="preserve">BLH </t>
  </si>
  <si>
    <t>amistry@blhventures.com</t>
  </si>
  <si>
    <t>Harbert</t>
  </si>
  <si>
    <t>billy@blhventures.com</t>
  </si>
  <si>
    <t>Cham</t>
  </si>
  <si>
    <t>james@bloombergbeta.com</t>
  </si>
  <si>
    <t>Karin</t>
  </si>
  <si>
    <t>karin@bloombergbeta.com</t>
  </si>
  <si>
    <t>Head</t>
  </si>
  <si>
    <t>Bahat</t>
  </si>
  <si>
    <t>roy@bloombergbeta.com</t>
  </si>
  <si>
    <t>Bernhard</t>
  </si>
  <si>
    <t>BÃ¶hm</t>
  </si>
  <si>
    <t xml:space="preserve">BLS Venture Capital </t>
  </si>
  <si>
    <t>boehm@bls-venture.de</t>
  </si>
  <si>
    <t>Berlin</t>
  </si>
  <si>
    <t>Smoot</t>
  </si>
  <si>
    <t>Blu Venture Investors</t>
  </si>
  <si>
    <t>ssmoot@bluventureinvestors.com</t>
  </si>
  <si>
    <t>Paik</t>
  </si>
  <si>
    <t>blue 9 capital</t>
  </si>
  <si>
    <t>allen@blue9capital.com</t>
  </si>
  <si>
    <t>Tuttleman</t>
  </si>
  <si>
    <t>steve@blue9capital.com</t>
  </si>
  <si>
    <t>Mir</t>
  </si>
  <si>
    <t>Arif</t>
  </si>
  <si>
    <t>Blue Cloud Ventures</t>
  </si>
  <si>
    <t>marif@bluecloudventures.com</t>
  </si>
  <si>
    <t>Co-Founder and General Partner</t>
  </si>
  <si>
    <t>Rahal</t>
  </si>
  <si>
    <t>rrahal@bluecloudventures.com</t>
  </si>
  <si>
    <t>Cordt</t>
  </si>
  <si>
    <t>Huneke</t>
  </si>
  <si>
    <t>Blue Equity</t>
  </si>
  <si>
    <t>chuneke@blueequity.com</t>
  </si>
  <si>
    <t>Louisville</t>
  </si>
  <si>
    <t>Kentucky</t>
  </si>
  <si>
    <t>Roth</t>
  </si>
  <si>
    <t>droth@blueequity.com</t>
  </si>
  <si>
    <t>Vice Chairman</t>
  </si>
  <si>
    <t>eharrison@blueequity.com</t>
  </si>
  <si>
    <t>jblue@blueequity.com</t>
  </si>
  <si>
    <t>Reffreger</t>
  </si>
  <si>
    <t>jreffreger@blueequity.com</t>
  </si>
  <si>
    <t>Executive Vice President and COO</t>
  </si>
  <si>
    <t>Stapp</t>
  </si>
  <si>
    <t>tstapp@blueequity.com</t>
  </si>
  <si>
    <t>Chief Financial Advisor</t>
  </si>
  <si>
    <t>Prajeeth</t>
  </si>
  <si>
    <t>Balasubramaniam</t>
  </si>
  <si>
    <t>Blue Ocean Ventures Pvt</t>
  </si>
  <si>
    <t>prajeeth@bov.lk</t>
  </si>
  <si>
    <t>Founding General Partner and Managing Director</t>
  </si>
  <si>
    <t>Colombo</t>
  </si>
  <si>
    <t>Rajan</t>
  </si>
  <si>
    <t>Anandan</t>
  </si>
  <si>
    <t>rajan@bov.lk</t>
  </si>
  <si>
    <t>Founding General Partner and Chairman</t>
  </si>
  <si>
    <t>Blue Point</t>
  </si>
  <si>
    <t>bnewman@bluepointcapital.com</t>
  </si>
  <si>
    <t>Cleveland</t>
  </si>
  <si>
    <t>Ohio</t>
  </si>
  <si>
    <t>cgeiger@bluepointcapital.com</t>
  </si>
  <si>
    <t>Chip</t>
  </si>
  <si>
    <t>Chaikin</t>
  </si>
  <si>
    <t>cchaikin@bluepointcapital.com</t>
  </si>
  <si>
    <t>Given</t>
  </si>
  <si>
    <t>dgiven@bluepointcapital.com</t>
  </si>
  <si>
    <t>dwu@bluepointcapital.com</t>
  </si>
  <si>
    <t>Robich</t>
  </si>
  <si>
    <t>jrobich@bluepointcapital.com</t>
  </si>
  <si>
    <t>Marra</t>
  </si>
  <si>
    <t>jmarra@bluepointcapital.com</t>
  </si>
  <si>
    <t>jkirby@bluepointcapital.com</t>
  </si>
  <si>
    <t>LeMay</t>
  </si>
  <si>
    <t>jlemay@bluepointcapital.com</t>
  </si>
  <si>
    <t>Juli</t>
  </si>
  <si>
    <t>Marley</t>
  </si>
  <si>
    <t>jmarley@bluepointcapital.com</t>
  </si>
  <si>
    <t>Root</t>
  </si>
  <si>
    <t>lroot@bluepointcapital.com</t>
  </si>
  <si>
    <t>Morris</t>
  </si>
  <si>
    <t>mmorris@bluepointcapital.com</t>
  </si>
  <si>
    <t>Beesley</t>
  </si>
  <si>
    <t>mbeesley@bluepointcapital.com</t>
  </si>
  <si>
    <t>sward@bluepointcapital.com</t>
  </si>
  <si>
    <t>sgu@bluepointcapital.com</t>
  </si>
  <si>
    <t>Shujaat</t>
  </si>
  <si>
    <t>Khan</t>
  </si>
  <si>
    <t>Blue River Capital Advisors India</t>
  </si>
  <si>
    <t>shujaat@bluerivercapital.com</t>
  </si>
  <si>
    <t>Gurgaon</t>
  </si>
  <si>
    <t>Weiner</t>
  </si>
  <si>
    <t>Blue Sage Capital</t>
  </si>
  <si>
    <t>eric.weiner@bluesage.com</t>
  </si>
  <si>
    <t>Pearce</t>
  </si>
  <si>
    <t>jonathan.pearce@bluesage.com</t>
  </si>
  <si>
    <t>Huff</t>
  </si>
  <si>
    <t>peter.huff@bluesage.com</t>
  </si>
  <si>
    <t>Founder and Managing Member</t>
  </si>
  <si>
    <t>Zec</t>
  </si>
  <si>
    <t>Blue Sea Capital</t>
  </si>
  <si>
    <t>izec@blueseacap.com</t>
  </si>
  <si>
    <t>Zagreb</t>
  </si>
  <si>
    <t>Primoz</t>
  </si>
  <si>
    <t>Karpe</t>
  </si>
  <si>
    <t>pkarpe@blueseacap.com</t>
  </si>
  <si>
    <t>SaÅ¡a</t>
  </si>
  <si>
    <t>Galic</t>
  </si>
  <si>
    <t>sgalic@blueseacap.com</t>
  </si>
  <si>
    <t>Sharplin</t>
  </si>
  <si>
    <t>Blue Sky Private Equity</t>
  </si>
  <si>
    <t>asharplin@blueskyfunds.com.au</t>
  </si>
  <si>
    <t>McNab</t>
  </si>
  <si>
    <t>amcnab@blueskyfunds.com.au</t>
  </si>
  <si>
    <t>Champion</t>
  </si>
  <si>
    <t>achampion@blueskyfunds.com.au</t>
  </si>
  <si>
    <t>Stead</t>
  </si>
  <si>
    <t>estead@blueskyfunds.com.au</t>
  </si>
  <si>
    <t>Lachlan</t>
  </si>
  <si>
    <t>McMurdo</t>
  </si>
  <si>
    <t>lmcmurdo@blueskyfunds.com.au</t>
  </si>
  <si>
    <t>nmiller@blueskyfunds.com.au</t>
  </si>
  <si>
    <t>Dignam</t>
  </si>
  <si>
    <t>ndignam@blueskyfunds.com.au</t>
  </si>
  <si>
    <t>Shand</t>
  </si>
  <si>
    <t>rshand@blueskyfunds.com.au</t>
  </si>
  <si>
    <t>OâConnor</t>
  </si>
  <si>
    <t>soconnor@blueskyfunds.com.au</t>
  </si>
  <si>
    <t>twilson@blueskyfunds.com.au</t>
  </si>
  <si>
    <t>Aakash</t>
  </si>
  <si>
    <t>Blue Wolf</t>
  </si>
  <si>
    <t>aakash@blue-wolf.com</t>
  </si>
  <si>
    <t>Blumenthal</t>
  </si>
  <si>
    <t>adam@blue-wolf.com</t>
  </si>
  <si>
    <t>andrew@blue-wolf.com</t>
  </si>
  <si>
    <t>Bennet</t>
  </si>
  <si>
    <t>Grill</t>
  </si>
  <si>
    <t>bgrill@blue-wolf.com</t>
  </si>
  <si>
    <t>Sharp</t>
  </si>
  <si>
    <t>bob@blue-wolf.com</t>
  </si>
  <si>
    <t>cmiller@blue-wolf.com</t>
  </si>
  <si>
    <t>Curti</t>
  </si>
  <si>
    <t>chris@blue-wolf.com</t>
  </si>
  <si>
    <t>Halasz</t>
  </si>
  <si>
    <t>dana@blue-wolf.com</t>
  </si>
  <si>
    <t>CAO</t>
  </si>
  <si>
    <t>greg@blue-wolf.com</t>
  </si>
  <si>
    <t>Haran</t>
  </si>
  <si>
    <t>Narulla</t>
  </si>
  <si>
    <t>haran@blue-wolf.com</t>
  </si>
  <si>
    <t>Kogler</t>
  </si>
  <si>
    <t>jeremy@blue-wolf.com</t>
  </si>
  <si>
    <t>Chandnani</t>
  </si>
  <si>
    <t>jessica@blue-wolf.com</t>
  </si>
  <si>
    <t>Cherry-Seto</t>
  </si>
  <si>
    <t>jcs@blue-wolf.com</t>
  </si>
  <si>
    <t>Ranson</t>
  </si>
  <si>
    <t>michael@blue-wolf.com</t>
  </si>
  <si>
    <t>Musuraca</t>
  </si>
  <si>
    <t>mikem@blue-wolf.com</t>
  </si>
  <si>
    <t>Winegar</t>
  </si>
  <si>
    <t>rick@blue-wolf.com</t>
  </si>
  <si>
    <t>Van</t>
  </si>
  <si>
    <t>Walbridge</t>
  </si>
  <si>
    <t>van@blue-wolf.com</t>
  </si>
  <si>
    <t>Caruso</t>
  </si>
  <si>
    <t>vic@blue-wolf.com</t>
  </si>
  <si>
    <t>Strategic Advisor</t>
  </si>
  <si>
    <t>Vijay</t>
  </si>
  <si>
    <t>Nandwani</t>
  </si>
  <si>
    <t>vijay@blue-wolf.com</t>
  </si>
  <si>
    <t>Haghgooie</t>
  </si>
  <si>
    <t>BlueCross BlueShield ,</t>
  </si>
  <si>
    <t>anna@sandboxindustries.com</t>
  </si>
  <si>
    <t>dan@sandboxindustries.com</t>
  </si>
  <si>
    <t>Spadafore</t>
  </si>
  <si>
    <t>mike@sandboxindustries.com</t>
  </si>
  <si>
    <t>Hawes</t>
  </si>
  <si>
    <t>tom@sandboxindustries.com</t>
  </si>
  <si>
    <t>Giovanni</t>
  </si>
  <si>
    <t>Terranova</t>
  </si>
  <si>
    <t>Bluefield Partners</t>
  </si>
  <si>
    <t>gterranova@bluefieldllp.com</t>
  </si>
  <si>
    <t>Armstrong</t>
  </si>
  <si>
    <t>jarmstrong@bluefieldllp.com</t>
  </si>
  <si>
    <t>mrand@bluefieldllp.com</t>
  </si>
  <si>
    <t>Emilio</t>
  </si>
  <si>
    <t>Di Spiezio</t>
  </si>
  <si>
    <t>BlueGem</t>
  </si>
  <si>
    <t>e.dispiezio@bluegemcp.com</t>
  </si>
  <si>
    <t>Capello</t>
  </si>
  <si>
    <t>m.capello@bluegemcp.com</t>
  </si>
  <si>
    <t>Anatriello</t>
  </si>
  <si>
    <t>m.anatriello@bluegemcp.com</t>
  </si>
  <si>
    <t>Blase</t>
  </si>
  <si>
    <t>r.blase@bluegemcp.com</t>
  </si>
  <si>
    <t>Kern</t>
  </si>
  <si>
    <t>t.kern@bluegemcp.com</t>
  </si>
  <si>
    <t>Vishesh</t>
  </si>
  <si>
    <t>Srivastava</t>
  </si>
  <si>
    <t>v.srivastava@bluegemcp.com</t>
  </si>
  <si>
    <t>Emmanuel</t>
  </si>
  <si>
    <t>de Watteville</t>
  </si>
  <si>
    <t>BlueOcean Ventures</t>
  </si>
  <si>
    <t>edw@blueocean-ventures.com</t>
  </si>
  <si>
    <t>Plan-les-Ouates / Geneva</t>
  </si>
  <si>
    <t>Sabeti</t>
  </si>
  <si>
    <t>fs@blueocean-ventures.com</t>
  </si>
  <si>
    <t>Sacha</t>
  </si>
  <si>
    <t>Haymoz</t>
  </si>
  <si>
    <t>sh@blueocean-ventures.com</t>
  </si>
  <si>
    <t>Sliva</t>
  </si>
  <si>
    <t>BlueRock Energy Capital II</t>
  </si>
  <si>
    <t>csliva@bluerockep.com</t>
  </si>
  <si>
    <t>Board Advisor</t>
  </si>
  <si>
    <t>Stevens</t>
  </si>
  <si>
    <t>dstevens@bluerockep.com</t>
  </si>
  <si>
    <t>Transaction Advisor</t>
  </si>
  <si>
    <t>R. Allen</t>
  </si>
  <si>
    <t>Shook</t>
  </si>
  <si>
    <t>ashook@bluerockep.com</t>
  </si>
  <si>
    <t>R. Scott</t>
  </si>
  <si>
    <t>Abel</t>
  </si>
  <si>
    <t>sabel@bluerockep.com</t>
  </si>
  <si>
    <t>Rexrode</t>
  </si>
  <si>
    <t>srexrode@bluerockep.com</t>
  </si>
  <si>
    <t>Cheryl</t>
  </si>
  <si>
    <t>ccheng@brv.com</t>
  </si>
  <si>
    <t>Tannenbau</t>
  </si>
  <si>
    <t>jtannenbaum@brv.com</t>
  </si>
  <si>
    <t>Malloy</t>
  </si>
  <si>
    <t>jmalloy@brv.com</t>
  </si>
  <si>
    <t>Ebinger</t>
  </si>
  <si>
    <t>jebinger@brv.com</t>
  </si>
  <si>
    <t>Jui</t>
  </si>
  <si>
    <t>Tan</t>
  </si>
  <si>
    <t>jtan@brv.com</t>
  </si>
  <si>
    <t>Kwan</t>
  </si>
  <si>
    <t>kyoon@brv.com</t>
  </si>
  <si>
    <t>tzhu@brv.com</t>
  </si>
  <si>
    <t>Nikole</t>
  </si>
  <si>
    <t>Mulder</t>
  </si>
  <si>
    <t>Bluestem Capital Co.</t>
  </si>
  <si>
    <t>nikole@bluestemcapital.com</t>
  </si>
  <si>
    <t>Partner and Vice President</t>
  </si>
  <si>
    <t>Sioux Falls</t>
  </si>
  <si>
    <t>South Dakota</t>
  </si>
  <si>
    <t>Sandy</t>
  </si>
  <si>
    <t>Horst</t>
  </si>
  <si>
    <t>shorst@bluestemcapital.com</t>
  </si>
  <si>
    <t>skirby@bluestemcapital.com</t>
  </si>
  <si>
    <t>Stowater</t>
  </si>
  <si>
    <t>tyler@bluestemcapital.com</t>
  </si>
  <si>
    <t>Strang</t>
  </si>
  <si>
    <t>Bluestone Investment Partners</t>
  </si>
  <si>
    <t>bstrang@bluestonecapitalpartners.com</t>
  </si>
  <si>
    <t>Mott</t>
  </si>
  <si>
    <t>BlueTree Allied Angels</t>
  </si>
  <si>
    <t>mottcv@bluetreecapital.com</t>
  </si>
  <si>
    <t>President/CEO</t>
  </si>
  <si>
    <t>Wexford</t>
  </si>
  <si>
    <t>DeRubertis</t>
  </si>
  <si>
    <t>Bluff Point Associates</t>
  </si>
  <si>
    <t>jjd@bluffpt.com</t>
  </si>
  <si>
    <t>jlm@bluffpt.com</t>
  </si>
  <si>
    <t>Managing Director - Legal</t>
  </si>
  <si>
    <t>Gilliam</t>
  </si>
  <si>
    <t>jpg@bluffpt.com</t>
  </si>
  <si>
    <t>Managing Director - Finance</t>
  </si>
  <si>
    <t>Fahey</t>
  </si>
  <si>
    <t>kpf@bluffpt.com</t>
  </si>
  <si>
    <t>Gabriele</t>
  </si>
  <si>
    <t>nqg@bluffpt.com</t>
  </si>
  <si>
    <t>Paula</t>
  </si>
  <si>
    <t>pgm@bluffpt.com</t>
  </si>
  <si>
    <t>tem@bluffpt.com</t>
  </si>
  <si>
    <t>Blum</t>
  </si>
  <si>
    <t>rblum@blumcapital.com</t>
  </si>
  <si>
    <t>Taragin</t>
  </si>
  <si>
    <t>Blumberg Capital</t>
  </si>
  <si>
    <t>bruce@blumbergcapital.com</t>
  </si>
  <si>
    <t>Blumberg</t>
  </si>
  <si>
    <t>david@blumbergcapital.com</t>
  </si>
  <si>
    <t>Felix</t>
  </si>
  <si>
    <t>jaime@blumbergcapital.com</t>
  </si>
  <si>
    <t>Arpit</t>
  </si>
  <si>
    <t>Blume Ventures</t>
  </si>
  <si>
    <t>arpit@blumeventures.com</t>
  </si>
  <si>
    <t>Fafadia</t>
  </si>
  <si>
    <t>ashish@blumeventures.com</t>
  </si>
  <si>
    <t>Karthik</t>
  </si>
  <si>
    <t>karthik@blumeventures.com</t>
  </si>
  <si>
    <t>Nath</t>
  </si>
  <si>
    <t>sanjay@blumeventures.com</t>
  </si>
  <si>
    <t>Baniczky</t>
  </si>
  <si>
    <t>BMO</t>
  </si>
  <si>
    <t>alex.baniczky@bmo.com</t>
  </si>
  <si>
    <t>Jens</t>
  </si>
  <si>
    <t>Spyrka</t>
  </si>
  <si>
    <t>bmp media investors AG</t>
  </si>
  <si>
    <t>jspyrka@bmp.com</t>
  </si>
  <si>
    <t>Borrmann</t>
  </si>
  <si>
    <t>oborrmann@bmp.com</t>
  </si>
  <si>
    <t>Branko</t>
  </si>
  <si>
    <t>Krmpotic</t>
  </si>
  <si>
    <t>BNY Mellon-Alcentra Mezzanine Partners</t>
  </si>
  <si>
    <t>branko.krmpotic@alcentra.com</t>
  </si>
  <si>
    <t>Director of Portfolio Management</t>
  </si>
  <si>
    <t>Boathouse Capital</t>
  </si>
  <si>
    <t>andrew.olsen@boathousecapital.com</t>
  </si>
  <si>
    <t>Chong</t>
  </si>
  <si>
    <t>Moua</t>
  </si>
  <si>
    <t>chong.moua@boathousecapital.com</t>
  </si>
  <si>
    <t>Raws</t>
  </si>
  <si>
    <t>colin.raws@boathousecapital.com</t>
  </si>
  <si>
    <t>Julianna</t>
  </si>
  <si>
    <t>Borsos</t>
  </si>
  <si>
    <t>Bocap Group</t>
  </si>
  <si>
    <t>julianna@bocap.fi</t>
  </si>
  <si>
    <t>Detlev</t>
  </si>
  <si>
    <t>Mennerich</t>
  </si>
  <si>
    <t>Boehringer Ingelheim Venture Fund</t>
  </si>
  <si>
    <t>detlev.mennerich@boehringer-ingelheim.com</t>
  </si>
  <si>
    <t>Ingelheim am Rhein</t>
  </si>
  <si>
    <t>Kalkbrenner</t>
  </si>
  <si>
    <t>frank.kalkbrenner@boehringer-ingelheim.com</t>
  </si>
  <si>
    <t>Ilka</t>
  </si>
  <si>
    <t>Wicke</t>
  </si>
  <si>
    <t>ilka.wicke@boehringer-ingelheim.com</t>
  </si>
  <si>
    <t>Knut</t>
  </si>
  <si>
    <t>Elbers</t>
  </si>
  <si>
    <t>knut.elbers@boehringer-ingelheim.com</t>
  </si>
  <si>
    <t>Dauphin</t>
  </si>
  <si>
    <t>Bonaventure Capital</t>
  </si>
  <si>
    <t>sdauphin@bonaventurecapital.net</t>
  </si>
  <si>
    <t>Birmingham</t>
  </si>
  <si>
    <t>Alabama</t>
  </si>
  <si>
    <t>breiser@bonaventurecapital.net</t>
  </si>
  <si>
    <t>Vaitkunas</t>
  </si>
  <si>
    <t>Bond Capital</t>
  </si>
  <si>
    <t>davis@bondcapital.ca</t>
  </si>
  <si>
    <t>Barrie</t>
  </si>
  <si>
    <t>Bond</t>
  </si>
  <si>
    <t>barrie.moore@bondcapitalpartners.com</t>
  </si>
  <si>
    <t>Ludwig</t>
  </si>
  <si>
    <t>harald.ludwig@bondcapitalpartners.com</t>
  </si>
  <si>
    <t>Kin</t>
  </si>
  <si>
    <t>kin.huang@bondcapitalpartners.com</t>
  </si>
  <si>
    <t>Opzoomer</t>
  </si>
  <si>
    <t>mark.opzoomer@bondcapitalpartners.com</t>
  </si>
  <si>
    <t>Steinkopf</t>
  </si>
  <si>
    <t>max.steinkopf@bondcapitalpartners.com</t>
  </si>
  <si>
    <t>Gudmund</t>
  </si>
  <si>
    <t>RÃ¸nningen</t>
  </si>
  <si>
    <t>Borea Opportunity Management</t>
  </si>
  <si>
    <t>gr@borea.no</t>
  </si>
  <si>
    <t>Partner / COB</t>
  </si>
  <si>
    <t>Bergen</t>
  </si>
  <si>
    <t>Troye</t>
  </si>
  <si>
    <t>hmt@borea.no</t>
  </si>
  <si>
    <t>Samdal</t>
  </si>
  <si>
    <t>ts@borea.no</t>
  </si>
  <si>
    <t>Trond</t>
  </si>
  <si>
    <t>Valvik</t>
  </si>
  <si>
    <t>tv@borea.no</t>
  </si>
  <si>
    <t>Devitte</t>
  </si>
  <si>
    <t>Borealis Ventures</t>
  </si>
  <si>
    <t>jdevitte@borealisventures.com</t>
  </si>
  <si>
    <t>Managing Director and Co-Founder</t>
  </si>
  <si>
    <t>Portsmouth</t>
  </si>
  <si>
    <t>Rightmire</t>
  </si>
  <si>
    <t>matt@borealisventures.com</t>
  </si>
  <si>
    <t>Hanover</t>
  </si>
  <si>
    <t>Ferneau</t>
  </si>
  <si>
    <t>pferneau@borealisventures.com</t>
  </si>
  <si>
    <t>Boston Community Capital</t>
  </si>
  <si>
    <t>andrew@BCVFund.com</t>
  </si>
  <si>
    <t>Elyse</t>
  </si>
  <si>
    <t>Cherry</t>
  </si>
  <si>
    <t>echerry@bostoncommunitycapital.org</t>
  </si>
  <si>
    <t>Shepard</t>
  </si>
  <si>
    <t>Sharon@BCVFund.com</t>
  </si>
  <si>
    <t>Mic</t>
  </si>
  <si>
    <t>Boston Harbor Angels</t>
  </si>
  <si>
    <t>mic@bostonharborangels.com</t>
  </si>
  <si>
    <t>A. Dana</t>
  </si>
  <si>
    <t>Callow</t>
  </si>
  <si>
    <t>Boston Millennia Partners</t>
  </si>
  <si>
    <t>dana@bmpvc.com</t>
  </si>
  <si>
    <t>Tiedemann</t>
  </si>
  <si>
    <t>bruce@bmpvc.com</t>
  </si>
  <si>
    <t>liz@bmpvc.com</t>
  </si>
  <si>
    <t>frank@bmpvc.com</t>
  </si>
  <si>
    <t>Hernon</t>
  </si>
  <si>
    <t>marty@bmpvc.com</t>
  </si>
  <si>
    <t>Sherman</t>
  </si>
  <si>
    <t>robs@bmpvc.com</t>
  </si>
  <si>
    <t>Balter</t>
  </si>
  <si>
    <t>Boston Seed Capital</t>
  </si>
  <si>
    <t>davebalter@gmail.com</t>
  </si>
  <si>
    <t>Stata</t>
  </si>
  <si>
    <t>nstata@bostonseed.com</t>
  </si>
  <si>
    <t>Blacklow</t>
  </si>
  <si>
    <t>pblacklow@bostonseed.com</t>
  </si>
  <si>
    <t>Pratt</t>
  </si>
  <si>
    <t>Boston University Technology Development</t>
  </si>
  <si>
    <t>mpratt@bu.edu</t>
  </si>
  <si>
    <t>Executive Director, Business Development</t>
  </si>
  <si>
    <t>Estep</t>
  </si>
  <si>
    <t>Bosworth</t>
  </si>
  <si>
    <t>mestep@bosworthcapital.com</t>
  </si>
  <si>
    <t>Roshko</t>
  </si>
  <si>
    <t>Boulder Ventures</t>
  </si>
  <si>
    <t>peter@boulderventures.com</t>
  </si>
  <si>
    <t>Bounds</t>
  </si>
  <si>
    <t>Bounds Equity Partners</t>
  </si>
  <si>
    <t>mab@boundsequity.com</t>
  </si>
  <si>
    <t>Highland Park</t>
  </si>
  <si>
    <t>Bow River</t>
  </si>
  <si>
    <t>richardson@bowrivercapital.com</t>
  </si>
  <si>
    <t>Bo</t>
  </si>
  <si>
    <t>sutton@bowrivercapital.com</t>
  </si>
  <si>
    <t>Ettenger</t>
  </si>
  <si>
    <t>ettenger@bowrivercapital.com</t>
  </si>
  <si>
    <t>Wolf</t>
  </si>
  <si>
    <t>wolf@bowrivercapital.com</t>
  </si>
  <si>
    <t>Jill</t>
  </si>
  <si>
    <t>smith@bowrivercapital.com</t>
  </si>
  <si>
    <t>Pederson</t>
  </si>
  <si>
    <t>pederson@bowrivercapital.com</t>
  </si>
  <si>
    <t>Bowery Capital</t>
  </si>
  <si>
    <t>mike.brown@bowerycap.com</t>
  </si>
  <si>
    <t>Rothenberg</t>
  </si>
  <si>
    <t>adam@boxgroupnyc.com</t>
  </si>
  <si>
    <t>Tisch</t>
  </si>
  <si>
    <t>david@boxgroupnyc.com</t>
  </si>
  <si>
    <t>Alas</t>
  </si>
  <si>
    <t>Boxwood</t>
  </si>
  <si>
    <t>balas@boxwoodpartnersllc.com</t>
  </si>
  <si>
    <t>Richmond</t>
  </si>
  <si>
    <t>Deel</t>
  </si>
  <si>
    <t>cdeel@boxwoodpartnersllc.com</t>
  </si>
  <si>
    <t>Galleher</t>
  </si>
  <si>
    <t>pgalleher@boxwoodpartnersllc.com</t>
  </si>
  <si>
    <t>Boyu Capital</t>
  </si>
  <si>
    <t>awong@boyucapital.com</t>
  </si>
  <si>
    <t>Lan</t>
  </si>
  <si>
    <t>Qian</t>
  </si>
  <si>
    <t>lqian@boyucapital.com</t>
  </si>
  <si>
    <t>Aman</t>
  </si>
  <si>
    <t>Miran Khan</t>
  </si>
  <si>
    <t xml:space="preserve">BPE Private Equity </t>
  </si>
  <si>
    <t>mirankhan@bpe.de</t>
  </si>
  <si>
    <t>Odefey</t>
  </si>
  <si>
    <t>odefey@bpe.de</t>
  </si>
  <si>
    <t>Nikolai</t>
  </si>
  <si>
    <t>Mackscheidt</t>
  </si>
  <si>
    <t>mackscheidt@bpe.de</t>
  </si>
  <si>
    <t>Nikolaus</t>
  </si>
  <si>
    <t>Winther</t>
  </si>
  <si>
    <t>winther@bpe.de</t>
  </si>
  <si>
    <t>Gummert</t>
  </si>
  <si>
    <t>gummert@bpe.de</t>
  </si>
  <si>
    <t>Glickstein</t>
  </si>
  <si>
    <t>Braddock Capital Management</t>
  </si>
  <si>
    <t>kglickstein@braddockholdings.com</t>
  </si>
  <si>
    <t>Managing Director, Private Equity</t>
  </si>
  <si>
    <t>Bradford Equities Management</t>
  </si>
  <si>
    <t>njtaylor@bradfordequities.com</t>
  </si>
  <si>
    <t>Rudolph</t>
  </si>
  <si>
    <t>rrudolph@bradfordequities.com</t>
  </si>
  <si>
    <t>rjsimon@bradfordequities.com</t>
  </si>
  <si>
    <t>Tappan</t>
  </si>
  <si>
    <t>dtappan@braemarenergy.com</t>
  </si>
  <si>
    <t>Jiong</t>
  </si>
  <si>
    <t>jma@braemarenergy.com</t>
  </si>
  <si>
    <t>Suslak</t>
  </si>
  <si>
    <t>nsuslak@braemarenergy.com</t>
  </si>
  <si>
    <t>Lese</t>
  </si>
  <si>
    <t>wlese@braemarenergy.com</t>
  </si>
  <si>
    <t>Cynthia</t>
  </si>
  <si>
    <t>JonstrÃ¶mer</t>
  </si>
  <si>
    <t>BrainHeart Capital AB</t>
  </si>
  <si>
    <t>cynthia.jonstromer@brainheart.com</t>
  </si>
  <si>
    <t>Senior Partner Real Estate and Cleantech</t>
  </si>
  <si>
    <t>Sander</t>
  </si>
  <si>
    <t>kent.sander@brainheart.com</t>
  </si>
  <si>
    <t>Senior Partner Telecom</t>
  </si>
  <si>
    <t>ulf.jonstromer@brainheart.com</t>
  </si>
  <si>
    <t>Gnodde</t>
  </si>
  <si>
    <t>Brait S.E.</t>
  </si>
  <si>
    <t>jgnodde@brait.com</t>
  </si>
  <si>
    <t>Johannesburg</t>
  </si>
  <si>
    <t>csmith@brandoncapital.com.au</t>
  </si>
  <si>
    <t>Melbourne</t>
  </si>
  <si>
    <t>Victoria</t>
  </si>
  <si>
    <t>Korsten</t>
  </si>
  <si>
    <t>Branford Castle</t>
  </si>
  <si>
    <t>ekorsten@branfordcastle.com</t>
  </si>
  <si>
    <t>Castle</t>
  </si>
  <si>
    <t>jsc@branfordcastle.com</t>
  </si>
  <si>
    <t>Raffel</t>
  </si>
  <si>
    <t>Brass Ring Capital</t>
  </si>
  <si>
    <t>djr@brassringcapital.com</t>
  </si>
  <si>
    <t>Minnetonka</t>
  </si>
  <si>
    <t>Bharat</t>
  </si>
  <si>
    <t>Bhise</t>
  </si>
  <si>
    <t>Bravia Capital Hong Kong</t>
  </si>
  <si>
    <t>bb@braviacapital.com</t>
  </si>
  <si>
    <t>Gao</t>
  </si>
  <si>
    <t>jg@braviacapital.com</t>
  </si>
  <si>
    <t>Yan</t>
  </si>
  <si>
    <t>ry@braviacapital.com</t>
  </si>
  <si>
    <t>Head of Investment and Analytics</t>
  </si>
  <si>
    <t>sgs@braviacapital.com</t>
  </si>
  <si>
    <t>Hugo</t>
  </si>
  <si>
    <t>Del Pozzo</t>
  </si>
  <si>
    <t>Bravo Equity Partners</t>
  </si>
  <si>
    <t>hdp@bravoequity.com</t>
  </si>
  <si>
    <t>Walsh</t>
  </si>
  <si>
    <t>Brazos Private Equity Partners</t>
  </si>
  <si>
    <t>awalsh@brazospartners.com</t>
  </si>
  <si>
    <t>Kennealey</t>
  </si>
  <si>
    <t>dkennealey@brazosinv.com</t>
  </si>
  <si>
    <t>Askew</t>
  </si>
  <si>
    <t>gaskew@brazosinv.com</t>
  </si>
  <si>
    <t>Managing Director - Business Development</t>
  </si>
  <si>
    <t>Crenshaw</t>
  </si>
  <si>
    <t>gcrenshaw@brazospartners.com</t>
  </si>
  <si>
    <t>Sutherland</t>
  </si>
  <si>
    <t>jsutherland@brazosinv.com</t>
  </si>
  <si>
    <t>Fronterhouse</t>
  </si>
  <si>
    <t>jfronterhouse@brazosinv.com</t>
  </si>
  <si>
    <t>Co-CEO, Co-Founder and Partner</t>
  </si>
  <si>
    <t>Cutler</t>
  </si>
  <si>
    <t>lcutler@brazosinv.com</t>
  </si>
  <si>
    <t>Salim</t>
  </si>
  <si>
    <t>msalim@brazosinv.com</t>
  </si>
  <si>
    <t>Fojtasek</t>
  </si>
  <si>
    <t>rfojtasek@brazosinv.com</t>
  </si>
  <si>
    <t>Baldwin</t>
  </si>
  <si>
    <t>Breakaway Innovation Group</t>
  </si>
  <si>
    <t>dbaldwin@breakaway.com</t>
  </si>
  <si>
    <t>Dwight</t>
  </si>
  <si>
    <t>Cupit</t>
  </si>
  <si>
    <t>Bregal Capital</t>
  </si>
  <si>
    <t>dwight@bregalcapital.com</t>
  </si>
  <si>
    <t>Edmund</t>
  </si>
  <si>
    <t>Lazarus</t>
  </si>
  <si>
    <t>edmund@bregalcapital.com</t>
  </si>
  <si>
    <t>Schick</t>
  </si>
  <si>
    <t>florianschick@bregalcapital.com</t>
  </si>
  <si>
    <t>Giles</t>
  </si>
  <si>
    <t>giles@bregalcapital.com</t>
  </si>
  <si>
    <t>Bainville</t>
  </si>
  <si>
    <t>joy@bregalcapital.com</t>
  </si>
  <si>
    <t>Morali</t>
  </si>
  <si>
    <t>olivier@bregalcapital.com</t>
  </si>
  <si>
    <t>patrik@bregalcapital.com</t>
  </si>
  <si>
    <t>Bregal Energy</t>
  </si>
  <si>
    <t>nathan.campbell@bregalenergy.com</t>
  </si>
  <si>
    <t>Skyler</t>
  </si>
  <si>
    <t>skyler.stein@bregalenergy.com</t>
  </si>
  <si>
    <t>Amber</t>
  </si>
  <si>
    <t>Matz</t>
  </si>
  <si>
    <t>Bregal Partners,</t>
  </si>
  <si>
    <t>amber.matz@bregalpartners.com</t>
  </si>
  <si>
    <t>Jessie</t>
  </si>
  <si>
    <t>Seigel</t>
  </si>
  <si>
    <t>jessie.seigel@bregalpartners.com</t>
  </si>
  <si>
    <t>Deemer</t>
  </si>
  <si>
    <t>kevin.deemer@bregalpartners.com</t>
  </si>
  <si>
    <t>Ford</t>
  </si>
  <si>
    <t>matthew.ford@bregalpartners.com</t>
  </si>
  <si>
    <t>McGill</t>
  </si>
  <si>
    <t>paul.mcgill@bregalpartners.com</t>
  </si>
  <si>
    <t>Bergmann</t>
  </si>
  <si>
    <t>robert.bergmann@bregalpartners.com</t>
  </si>
  <si>
    <t>Sabrina</t>
  </si>
  <si>
    <t>Chaudhury</t>
  </si>
  <si>
    <t>sabrina.chaudhury@bregalpartners.com</t>
  </si>
  <si>
    <t>Perekslis</t>
  </si>
  <si>
    <t>scott.perekslis@bregalpartners.com</t>
  </si>
  <si>
    <t>Fuller</t>
  </si>
  <si>
    <t>Bregal Sagemount</t>
  </si>
  <si>
    <t>adam.fuller@bregalsagemount.com</t>
  </si>
  <si>
    <t>Arjun</t>
  </si>
  <si>
    <t>arjun.mehta@bregalsagemount.com</t>
  </si>
  <si>
    <t>blair.greenberg@bregalsagemount.com</t>
  </si>
  <si>
    <t>Main</t>
  </si>
  <si>
    <t>clayton.main@bregalsagemount.com</t>
  </si>
  <si>
    <t>Head of Credit</t>
  </si>
  <si>
    <t>Gene</t>
  </si>
  <si>
    <t>gene.yoon@bregalsagemount.com</t>
  </si>
  <si>
    <t>Jaskaran</t>
  </si>
  <si>
    <t>Heir</t>
  </si>
  <si>
    <t>jaskaran.heir@bregalsagemount.com</t>
  </si>
  <si>
    <t>Koven</t>
  </si>
  <si>
    <t>matt.koven@bregalsagemount.com</t>
  </si>
  <si>
    <t>Kosty</t>
  </si>
  <si>
    <t>michael.kosty@bregalsagemount.com</t>
  </si>
  <si>
    <t>michelle.riley@bregalsagemount.com</t>
  </si>
  <si>
    <t>Pavan</t>
  </si>
  <si>
    <t>Tripathi</t>
  </si>
  <si>
    <t>pavan.tripathi@bregalsagemount.com</t>
  </si>
  <si>
    <t>Yates</t>
  </si>
  <si>
    <t>phil.yates@bregalsagemount.com</t>
  </si>
  <si>
    <t>Reekie</t>
  </si>
  <si>
    <t>Brentwood Associates</t>
  </si>
  <si>
    <t>creekie@brentwood.com</t>
  </si>
  <si>
    <t>Reiter</t>
  </si>
  <si>
    <t>ereiter@brentwood.com</t>
  </si>
  <si>
    <t>Ang</t>
  </si>
  <si>
    <t>jang@brentwood.com</t>
  </si>
  <si>
    <t>raggarwal@brentwood.com</t>
  </si>
  <si>
    <t>Goddu</t>
  </si>
  <si>
    <t>rgoddu@brentwood.com</t>
  </si>
  <si>
    <t>Foltz</t>
  </si>
  <si>
    <t>rfoltz@brentwood.com</t>
  </si>
  <si>
    <t>smoore@brentwood.com</t>
  </si>
  <si>
    <t>Barnum</t>
  </si>
  <si>
    <t>bbarnum@brentwood.com</t>
  </si>
  <si>
    <t>Bridge Industries</t>
  </si>
  <si>
    <t>jb@bridgeind.com</t>
  </si>
  <si>
    <t>Chagrin Falls</t>
  </si>
  <si>
    <t>Falck</t>
  </si>
  <si>
    <t>jfalck@bridgeind.com</t>
  </si>
  <si>
    <t>Goldberg</t>
  </si>
  <si>
    <t>Bridge Investments</t>
  </si>
  <si>
    <t>dgoldberg@bridgeinvestments.com</t>
  </si>
  <si>
    <t>Ahmet</t>
  </si>
  <si>
    <t>Burak</t>
  </si>
  <si>
    <t>Bridgepoint</t>
  </si>
  <si>
    <t>ahmet.burak@bridgepoint.eu</t>
  </si>
  <si>
    <t>Senior Adviser</t>
  </si>
  <si>
    <t>Hakan</t>
  </si>
  <si>
    <t>Barslan</t>
  </si>
  <si>
    <t>hakan.barslan@bridgepoint.eu</t>
  </si>
  <si>
    <t>jonathan.zhou@bridgepoint.eu</t>
  </si>
  <si>
    <t>Ren</t>
  </si>
  <si>
    <t>kathy.ren@bridgepoint.eu</t>
  </si>
  <si>
    <t>Executive</t>
  </si>
  <si>
    <t>long.qian@bridgepoint.eu</t>
  </si>
  <si>
    <t>Qingyun</t>
  </si>
  <si>
    <t>Tian</t>
  </si>
  <si>
    <t>qingyun.tian@bridgepoint.eu</t>
  </si>
  <si>
    <t>Brixer</t>
  </si>
  <si>
    <t>Bridgepoint AB</t>
  </si>
  <si>
    <t>bjorn.brixer@bridgepoint.eu</t>
  </si>
  <si>
    <t>Bley</t>
  </si>
  <si>
    <t>christopher.bley@bridgepoint.eu</t>
  </si>
  <si>
    <t>HÃ¥kan</t>
  </si>
  <si>
    <t>Johansson</t>
  </si>
  <si>
    <t>hakan.johansson@bridgepoint.eu</t>
  </si>
  <si>
    <t>Nordman</t>
  </si>
  <si>
    <t>henrik.nordman@bridgepoint.eu</t>
  </si>
  <si>
    <t>Gustafsson</t>
  </si>
  <si>
    <t>johan.gustafsson@bridgepoint.eu</t>
  </si>
  <si>
    <t>Associate, BDC</t>
  </si>
  <si>
    <t>Dahlfors</t>
  </si>
  <si>
    <t>johan.dahlfors@bridgepoint.eu</t>
  </si>
  <si>
    <t>Partner, BDC</t>
  </si>
  <si>
    <t>Magnus</t>
  </si>
  <si>
    <t>GottÃ¥s</t>
  </si>
  <si>
    <t>magnus.gottas@bridgepoint.eu</t>
  </si>
  <si>
    <t>Investment Director, BDC</t>
  </si>
  <si>
    <t>Janson</t>
  </si>
  <si>
    <t>martin.janson@bridgepoint.eu</t>
  </si>
  <si>
    <t>Executive, BDC</t>
  </si>
  <si>
    <t>Mika</t>
  </si>
  <si>
    <t>Herold</t>
  </si>
  <si>
    <t>mika.herold@bridgepoint.eu</t>
  </si>
  <si>
    <t>LÃ¶vgren</t>
  </si>
  <si>
    <t>mikael.lovgren@bridgepoint.eu</t>
  </si>
  <si>
    <t>Advisory Partner</t>
  </si>
  <si>
    <t>Willetts</t>
  </si>
  <si>
    <t>Bridgepoint Advisers</t>
  </si>
  <si>
    <t>adrian.willetts@bridgepoint.eu</t>
  </si>
  <si>
    <t>alan.payne@bridgepoint.eu</t>
  </si>
  <si>
    <t>Gibbons</t>
  </si>
  <si>
    <t>alastair.gibbons@bridgepoint.eu</t>
  </si>
  <si>
    <t>Barter</t>
  </si>
  <si>
    <t>charles.barter@bridgepoint.eu</t>
  </si>
  <si>
    <t>Busby</t>
  </si>
  <si>
    <t>chris.busby@bridgepoint.eu</t>
  </si>
  <si>
    <t>Bell</t>
  </si>
  <si>
    <t>chris.bell@bridgepoint.eu</t>
  </si>
  <si>
    <t>Weldon</t>
  </si>
  <si>
    <t>guy.weldon@bridgepoint.eu</t>
  </si>
  <si>
    <t>Partner and CIO</t>
  </si>
  <si>
    <t>Hamish</t>
  </si>
  <si>
    <t>hamish.grant@bridgepoint.eu</t>
  </si>
  <si>
    <t>james.murray@bridgepoint.eu</t>
  </si>
  <si>
    <t>jamie.wyatt@bridgepoint.eu</t>
  </si>
  <si>
    <t>McGibbon</t>
  </si>
  <si>
    <t>jason.mcgibbon@bridgepoint.eu</t>
  </si>
  <si>
    <t>Barber</t>
  </si>
  <si>
    <t>john.barber@bridgepoint.eu</t>
  </si>
  <si>
    <t>Reynolds</t>
  </si>
  <si>
    <t>kevin.reynolds@bridgepoint.eu</t>
  </si>
  <si>
    <t>Stroud</t>
  </si>
  <si>
    <t>mark.stroud@bridgepoint.eu</t>
  </si>
  <si>
    <t>michael.black@bridgepoint.eu</t>
  </si>
  <si>
    <t>Davy</t>
  </si>
  <si>
    <t>michael.davy@bridgepoint.eu</t>
  </si>
  <si>
    <t>patrick.fox@bridgepoint.eu</t>
  </si>
  <si>
    <t>Raoul</t>
  </si>
  <si>
    <t>Hughes</t>
  </si>
  <si>
    <t>raoul.hughes@bridgepoint.eu</t>
  </si>
  <si>
    <t>Moores</t>
  </si>
  <si>
    <t>rob.moores@bridgepoint.eu</t>
  </si>
  <si>
    <t>stephen.green@bridgepoint.eu</t>
  </si>
  <si>
    <t>Vince</t>
  </si>
  <si>
    <t>Gwilliam</t>
  </si>
  <si>
    <t>vince.gwilliam@bridgepoint.eu</t>
  </si>
  <si>
    <t>william.jackson@bridgepoint.eu</t>
  </si>
  <si>
    <t>Bernie</t>
  </si>
  <si>
    <t>Schuler</t>
  </si>
  <si>
    <t xml:space="preserve">Bridgepoint </t>
  </si>
  <si>
    <t>bernie.schuler@bridgepoint.eu</t>
  </si>
  <si>
    <t>Braks</t>
  </si>
  <si>
    <t>christoph.braks@bridgepoint.eu</t>
  </si>
  <si>
    <t>Fabian</t>
  </si>
  <si>
    <t>Braemisch</t>
  </si>
  <si>
    <t>fabian.braemisch@bridgepoint.eu</t>
  </si>
  <si>
    <t>ZÃ¼gel</t>
  </si>
  <si>
    <t>marc.zuegel@bridgepoint.eu</t>
  </si>
  <si>
    <t>Rupprecht</t>
  </si>
  <si>
    <t>Pranckh</t>
  </si>
  <si>
    <t>rupprecht.pranckh@bridgepoint.eu</t>
  </si>
  <si>
    <t>Uwe</t>
  </si>
  <si>
    <t>Kolb</t>
  </si>
  <si>
    <t>uwe.kolb@bridgepoint.eu</t>
  </si>
  <si>
    <t>Felipe</t>
  </si>
  <si>
    <t>Bridgepoint SA</t>
  </si>
  <si>
    <t>felipe.moreno@bridgepoint.eu</t>
  </si>
  <si>
    <t>Ignacio</t>
  </si>
  <si>
    <t>GarcÃ­a-Altozano</t>
  </si>
  <si>
    <t>ignacio.altozano@bridgepoint.eu</t>
  </si>
  <si>
    <t>JosÃ© Maria</t>
  </si>
  <si>
    <t>josemaria.maldonado@bridgepoint.eu</t>
  </si>
  <si>
    <t>Arteche</t>
  </si>
  <si>
    <t>juan.arteche@bridgepoint.eu</t>
  </si>
  <si>
    <t>william.paul@bridgepoint.eu</t>
  </si>
  <si>
    <t>Alban</t>
  </si>
  <si>
    <t>Bridgepoint SAS</t>
  </si>
  <si>
    <t>alban.gerard@bridgepoint.eu</t>
  </si>
  <si>
    <t>Amaury</t>
  </si>
  <si>
    <t>Blanloeil</t>
  </si>
  <si>
    <t>Amaury.blanloeil@bridgepoint.eu</t>
  </si>
  <si>
    <t>Aymeric</t>
  </si>
  <si>
    <t>Marraud des Grottes</t>
  </si>
  <si>
    <t>aymeric.marrauddesgrottes@bridgepoint.eu</t>
  </si>
  <si>
    <t>BenoÃ®t</t>
  </si>
  <si>
    <t>benoit.bassi@bridgepoint.eu</t>
  </si>
  <si>
    <t>de Vergie</t>
  </si>
  <si>
    <t>carl.devergie@bridgepoint.eu</t>
  </si>
  <si>
    <t>Kitabgi</t>
  </si>
  <si>
    <t>charlotte.kitabgi@bridgepoint.eu</t>
  </si>
  <si>
    <t>Nicault</t>
  </si>
  <si>
    <t>david.nicault@bridgepoint.eu</t>
  </si>
  <si>
    <t>Edouard</t>
  </si>
  <si>
    <t>Giuntini</t>
  </si>
  <si>
    <t>edouard.giuntini@bridgepoint.eu</t>
  </si>
  <si>
    <t>Turcq</t>
  </si>
  <si>
    <t>fabrice.turcq@bridgepoint.eu</t>
  </si>
  <si>
    <t>Pescatori</t>
  </si>
  <si>
    <t>frederic.pescatori@bridgepoint.eu</t>
  </si>
  <si>
    <t>Gwenaelle</t>
  </si>
  <si>
    <t>Le Ho Daguzan</t>
  </si>
  <si>
    <t>gwenaelle.lehodaguzan@bridgepoint.eu</t>
  </si>
  <si>
    <t>Salvin</t>
  </si>
  <si>
    <t>jean-baptiste.salvin@bridgepoint.eu</t>
  </si>
  <si>
    <t>Maciej</t>
  </si>
  <si>
    <t>Chrystowski</t>
  </si>
  <si>
    <t>maciej.chrystowski@bridgepoint.eu</t>
  </si>
  <si>
    <t>Morgane</t>
  </si>
  <si>
    <t>Bouhenic</t>
  </si>
  <si>
    <t>morgane.bouhenic@bridgepoint.eu</t>
  </si>
  <si>
    <t>Nicholas</t>
  </si>
  <si>
    <t>Hirschi</t>
  </si>
  <si>
    <t>nicholas.hirschi@bridgepoint.eu</t>
  </si>
  <si>
    <t>Nemsguern</t>
  </si>
  <si>
    <t>olivier.nemsguern@bridgepoint.eu</t>
  </si>
  <si>
    <t>Coloigner</t>
  </si>
  <si>
    <t>thierry.coloigner@bridgepoint.eu</t>
  </si>
  <si>
    <t>Moussallieh</t>
  </si>
  <si>
    <t>thomas.moussallieh@bridgepoint.eu</t>
  </si>
  <si>
    <t>Bazzocchi</t>
  </si>
  <si>
    <t>vincent.bazzocchi@bridgepoint.eu</t>
  </si>
  <si>
    <t>Vincent-GaÃ«l</t>
  </si>
  <si>
    <t>Baudet</t>
  </si>
  <si>
    <t>vincent-gael.baudet@bridgepoint.eu</t>
  </si>
  <si>
    <t>xavier.robert@bridgepoint.eu</t>
  </si>
  <si>
    <t>Yuri</t>
  </si>
  <si>
    <t>Pizzasegola</t>
  </si>
  <si>
    <t>yuri.pizzasegola@bridgepoint.eu</t>
  </si>
  <si>
    <t>Jacek</t>
  </si>
  <si>
    <t>Pytlak</t>
  </si>
  <si>
    <t>Bridgepoint spolka</t>
  </si>
  <si>
    <t>jacek.pytlak@bridgepoint.eu</t>
  </si>
  <si>
    <t>Warsaw</t>
  </si>
  <si>
    <t>Jakub</t>
  </si>
  <si>
    <t>Chechelski</t>
  </si>
  <si>
    <t>jakub.chechelski@bridgepoint.eu</t>
  </si>
  <si>
    <t>Khai</t>
  </si>
  <si>
    <t>khai.tan@bridgepoint.eu</t>
  </si>
  <si>
    <t>Zuzalek</t>
  </si>
  <si>
    <t>maciej.zuzalek@bridgepoint.eu</t>
  </si>
  <si>
    <t>Antony</t>
  </si>
  <si>
    <t>Bridges Ventures</t>
  </si>
  <si>
    <t>antony@bridgesventures.com</t>
  </si>
  <si>
    <t>Partner and Head of Social Entrepreneurs Fund</t>
  </si>
  <si>
    <t>Trelstad</t>
  </si>
  <si>
    <t>brian@bridgesventures.com</t>
  </si>
  <si>
    <t>Clara</t>
  </si>
  <si>
    <t>Barby</t>
  </si>
  <si>
    <t>clara@bridgesventures.com</t>
  </si>
  <si>
    <t>Partner and Head of Impact+</t>
  </si>
  <si>
    <t>Schlegel</t>
  </si>
  <si>
    <t>david@bridgesventures.com</t>
  </si>
  <si>
    <t>Garret</t>
  </si>
  <si>
    <t>Turley</t>
  </si>
  <si>
    <t>garret@bridgesventures.com</t>
  </si>
  <si>
    <t>Bowden</t>
  </si>
  <si>
    <t>guy@bridgesventures.com</t>
  </si>
  <si>
    <t>Acquisitions Director</t>
  </si>
  <si>
    <t>Maggie</t>
  </si>
  <si>
    <t>Loo</t>
  </si>
  <si>
    <t>maggie@bridgesventures.com</t>
  </si>
  <si>
    <t>Giddens</t>
  </si>
  <si>
    <t>michele@bridgesventures.com</t>
  </si>
  <si>
    <t>Mila</t>
  </si>
  <si>
    <t>Lukic</t>
  </si>
  <si>
    <t>mila@bridgesventures.com</t>
  </si>
  <si>
    <t>Newborough</t>
  </si>
  <si>
    <t>philip@bridgesventures.com</t>
  </si>
  <si>
    <t>Ringer</t>
  </si>
  <si>
    <t>simon@bridgesventures.com</t>
  </si>
  <si>
    <t>Partner and Head of Property Funds</t>
  </si>
  <si>
    <t>Bridgescale Partners</t>
  </si>
  <si>
    <t>mtc@bridgescale.com</t>
  </si>
  <si>
    <t>Chaplinsky</t>
  </si>
  <si>
    <t>rcc@bridgescale.com</t>
  </si>
  <si>
    <t>Bridgeway Capital</t>
  </si>
  <si>
    <t>mpeterson@bridgewaycapital.org</t>
  </si>
  <si>
    <t>Mathieu</t>
  </si>
  <si>
    <t>BRIGHT CAPITAL  &amp; Co. KG</t>
  </si>
  <si>
    <t>mm@brightcapital.de</t>
  </si>
  <si>
    <t>Brighton Partners</t>
  </si>
  <si>
    <t>dbroos@bpequity.com</t>
  </si>
  <si>
    <t>Horner</t>
  </si>
  <si>
    <t>thorner@bpequity.com</t>
  </si>
  <si>
    <t>Dalvey</t>
  </si>
  <si>
    <t>Brightstone Venture Capital</t>
  </si>
  <si>
    <t>david@brightstonevc.com</t>
  </si>
  <si>
    <t>O'Shaughnessy</t>
  </si>
  <si>
    <t>patrick@brightstonevc.com</t>
  </si>
  <si>
    <t>DeGroot</t>
  </si>
  <si>
    <t>seth@brightstonevc.com</t>
  </si>
  <si>
    <t>Archer</t>
  </si>
  <si>
    <t>Brightwood Capital Advisors</t>
  </si>
  <si>
    <t>archer@brightwoodlp.com</t>
  </si>
  <si>
    <t>Chief Credit Officer</t>
  </si>
  <si>
    <t>Keenan</t>
  </si>
  <si>
    <t>keenan@brightwoodlp.com</t>
  </si>
  <si>
    <t>gottesman@brightwoodlp.com</t>
  </si>
  <si>
    <t>Dwin</t>
  </si>
  <si>
    <t>dwin@brightwoodlp.com</t>
  </si>
  <si>
    <t>Kapnick</t>
  </si>
  <si>
    <t>kapnick@brightwoodlp.com</t>
  </si>
  <si>
    <t>Emily</t>
  </si>
  <si>
    <t>Halpern</t>
  </si>
  <si>
    <t>halpern@brightwoodlp.com</t>
  </si>
  <si>
    <t>allen@brightwoodlp.com</t>
  </si>
  <si>
    <t>kshah@brightwoodlp.com</t>
  </si>
  <si>
    <t>Novoseller</t>
  </si>
  <si>
    <t>novoseller@brightwoodlp.com</t>
  </si>
  <si>
    <t>Goel</t>
  </si>
  <si>
    <t>goel@brightwoodlp.com</t>
  </si>
  <si>
    <t>Sengal</t>
  </si>
  <si>
    <t>Selassie</t>
  </si>
  <si>
    <t>selassie@brightwoodlp.com</t>
  </si>
  <si>
    <t>Storm</t>
  </si>
  <si>
    <t>Boswick</t>
  </si>
  <si>
    <t>boswick@brightwoodlp.com</t>
  </si>
  <si>
    <t>Vipul</t>
  </si>
  <si>
    <t>shah@brightwoodlp.com</t>
  </si>
  <si>
    <t>Spofford</t>
  </si>
  <si>
    <t>Broadhaven</t>
  </si>
  <si>
    <t>chris.spofford@broadhaven.com</t>
  </si>
  <si>
    <t>Gerard</t>
  </si>
  <si>
    <t>von Dohlen</t>
  </si>
  <si>
    <t>gerard.vondohlen@broadhaven.com</t>
  </si>
  <si>
    <t>greg.phillips@broadhaven.com</t>
  </si>
  <si>
    <t>Denton</t>
  </si>
  <si>
    <t>james.denton@broadhaven.com</t>
  </si>
  <si>
    <t>john.simpson@broadhaven.com</t>
  </si>
  <si>
    <t>Deleray</t>
  </si>
  <si>
    <t>michael.deleray@broadhaven.com</t>
  </si>
  <si>
    <t>Vought</t>
  </si>
  <si>
    <t>Broadreach</t>
  </si>
  <si>
    <t>cvought@broadreachcp.com</t>
  </si>
  <si>
    <t>jfoster@broadreachcp.com</t>
  </si>
  <si>
    <t>Colecchi</t>
  </si>
  <si>
    <t>Broadview Ventures</t>
  </si>
  <si>
    <t>ccolecchi@broadviewventures.org</t>
  </si>
  <si>
    <t>de Souza</t>
  </si>
  <si>
    <t>cdesouza@broadviewventures.org</t>
  </si>
  <si>
    <t>mberkman@broadviewventures.org</t>
  </si>
  <si>
    <t>Brockton Capital</t>
  </si>
  <si>
    <t>wright@brocktoncapital.com</t>
  </si>
  <si>
    <t>Associate Partner</t>
  </si>
  <si>
    <t>McComb</t>
  </si>
  <si>
    <t>mccomb@brocktoncapital.com</t>
  </si>
  <si>
    <t>Marks</t>
  </si>
  <si>
    <t>marks@brocktoncapital.com</t>
  </si>
  <si>
    <t>Blank</t>
  </si>
  <si>
    <t>blank@brocktoncapital.com</t>
  </si>
  <si>
    <t>Samuels</t>
  </si>
  <si>
    <t>samuels@brocktoncapital.com</t>
  </si>
  <si>
    <t>Edgley</t>
  </si>
  <si>
    <t>edgley@brocktoncapital.com</t>
  </si>
  <si>
    <t>Todd</t>
  </si>
  <si>
    <t>Broken Arrow Capital</t>
  </si>
  <si>
    <t>tford@brokenarrowcapital.com</t>
  </si>
  <si>
    <t>Barton</t>
  </si>
  <si>
    <t>tbarton@brokenarrowcapital.com</t>
  </si>
  <si>
    <t xml:space="preserve">Brook </t>
  </si>
  <si>
    <t>ewilliams@brookventure.com</t>
  </si>
  <si>
    <t>Frederic</t>
  </si>
  <si>
    <t>fhmorrisbvp@yahoo.com</t>
  </si>
  <si>
    <t>Cyrus</t>
  </si>
  <si>
    <t>Madon</t>
  </si>
  <si>
    <t>Brookfield Asset Management</t>
  </si>
  <si>
    <t>cyrus.madon@brookfield.com</t>
  </si>
  <si>
    <t>Nowak</t>
  </si>
  <si>
    <t>david.nowak@brookfield.com</t>
  </si>
  <si>
    <t>Neiman</t>
  </si>
  <si>
    <t>david.neiman@brookfield.com</t>
  </si>
  <si>
    <t>mark.weinberg@brookfield.com</t>
  </si>
  <si>
    <t>peter.gordon@brookfield.com</t>
  </si>
  <si>
    <t>McNeil</t>
  </si>
  <si>
    <t>pierre.mcneil@brookfield.com</t>
  </si>
  <si>
    <t>Brooklyn</t>
  </si>
  <si>
    <t>Moretti</t>
  </si>
  <si>
    <t>Brooks, Houghton &amp; Company</t>
  </si>
  <si>
    <t>amoretti@brookshoughton.com</t>
  </si>
  <si>
    <t>Centofanti</t>
  </si>
  <si>
    <t>kcentofanti@brookshoughton.com</t>
  </si>
  <si>
    <t>CJ</t>
  </si>
  <si>
    <t>Soderlund</t>
  </si>
  <si>
    <t>Brookwood Financial Partners</t>
  </si>
  <si>
    <t>csoderlund@brookwoodfinancial.com</t>
  </si>
  <si>
    <t>Assistant Vice President</t>
  </si>
  <si>
    <t>Beverly</t>
  </si>
  <si>
    <t>Jory</t>
  </si>
  <si>
    <t>jcrowell@brookwoodfinancial.com</t>
  </si>
  <si>
    <t>mdaniels@brookwoodfinancial.com</t>
  </si>
  <si>
    <t>Trkla</t>
  </si>
  <si>
    <t>ttrkla@brookwoodfinancial.com</t>
  </si>
  <si>
    <t>Chairman, President and CEO</t>
  </si>
  <si>
    <t>tbrown@brookwoodfinancial.com</t>
  </si>
  <si>
    <t>Bruckmann</t>
  </si>
  <si>
    <t>Bruckmann, Rosser, Sherrill &amp; Co.</t>
  </si>
  <si>
    <t>bruckmann@brs.com</t>
  </si>
  <si>
    <t>Sherrill</t>
  </si>
  <si>
    <t>sherrill@brs.com</t>
  </si>
  <si>
    <t>Gelfand</t>
  </si>
  <si>
    <t>Bruml Capital Corporation</t>
  </si>
  <si>
    <t>andy@brumlcapital.com</t>
  </si>
  <si>
    <t>Bruml</t>
  </si>
  <si>
    <t>bob@brumlcapital.com</t>
  </si>
  <si>
    <t>Eagle</t>
  </si>
  <si>
    <t>Brynwood Partners</t>
  </si>
  <si>
    <t>deagle@brynwoodpartners.com</t>
  </si>
  <si>
    <t>Hartong</t>
  </si>
  <si>
    <t>hhartong@brynwoodpartners.com</t>
  </si>
  <si>
    <t>MacTaggart</t>
  </si>
  <si>
    <t>imactaggart@brynwoodpartners.com</t>
  </si>
  <si>
    <t>President and COO</t>
  </si>
  <si>
    <t>Dieter</t>
  </si>
  <si>
    <t>Braemer</t>
  </si>
  <si>
    <t>BTG Beteiligungsgesellschaft Hamburg mbH</t>
  </si>
  <si>
    <t>d.braemer@btg-hamburg.de</t>
  </si>
  <si>
    <t>Finnern</t>
  </si>
  <si>
    <t>j.finnern@btg-hamburg.de</t>
  </si>
  <si>
    <t>Haugen</t>
  </si>
  <si>
    <t>Buchanan Street Partners</t>
  </si>
  <si>
    <t>mhaugen@buchananstreet.com</t>
  </si>
  <si>
    <t>Newport Beach</t>
  </si>
  <si>
    <t>Albert</t>
  </si>
  <si>
    <t>Naggar</t>
  </si>
  <si>
    <t>Buckingham</t>
  </si>
  <si>
    <t>anaggar@buckinghamcapital.com</t>
  </si>
  <si>
    <t>mliang@buckinghamcapital.com</t>
  </si>
  <si>
    <t>Shail</t>
  </si>
  <si>
    <t>Sheth</t>
  </si>
  <si>
    <t>ssheth@buckinghamcapital.com</t>
  </si>
  <si>
    <t>Lonnie</t>
  </si>
  <si>
    <t>Schield</t>
  </si>
  <si>
    <t>Building Industry Partners</t>
  </si>
  <si>
    <t>lschield@building-ip.com</t>
  </si>
  <si>
    <t>Ogden</t>
  </si>
  <si>
    <t>mogden@building-ip.com</t>
  </si>
  <si>
    <t>Caplain</t>
  </si>
  <si>
    <t xml:space="preserve">Bull City </t>
  </si>
  <si>
    <t>jason@bcvp.com</t>
  </si>
  <si>
    <t>Ulecia</t>
  </si>
  <si>
    <t>Bullnet GestiÃ³n SGECR, S. A.</t>
  </si>
  <si>
    <t>julecia@grupobullnet.com</t>
  </si>
  <si>
    <t>Luis GÃ³mez</t>
  </si>
  <si>
    <t>jlgomez@grupobullnet.com</t>
  </si>
  <si>
    <t>Miguel</t>
  </si>
  <si>
    <t>del CaÃ±izo</t>
  </si>
  <si>
    <t>mcanizo@grupobullnet.com</t>
  </si>
  <si>
    <t>Martino</t>
  </si>
  <si>
    <t>Bullpen Capital</t>
  </si>
  <si>
    <t>paul@bullpencap.com</t>
  </si>
  <si>
    <t>Melmon</t>
  </si>
  <si>
    <t>richard@bullpencap.com</t>
  </si>
  <si>
    <t>Konoplyasty</t>
  </si>
  <si>
    <t>Buran Venture Capital</t>
  </si>
  <si>
    <t>akonoplyasty@buranvc.com</t>
  </si>
  <si>
    <t>Szalontay</t>
  </si>
  <si>
    <t>mszalontay@buranvc.com</t>
  </si>
  <si>
    <t>Brew</t>
  </si>
  <si>
    <t>Business Growth Fund</t>
  </si>
  <si>
    <t>alistair.brew@bgf.co.uk</t>
  </si>
  <si>
    <t>andy.gregory@bgf.co.uk</t>
  </si>
  <si>
    <t>Regional Director</t>
  </si>
  <si>
    <t>Hodges</t>
  </si>
  <si>
    <t>chris.hodges@bgf.co.uk</t>
  </si>
  <si>
    <t>Colclough</t>
  </si>
  <si>
    <t>david.colclough@bgf.co.uk</t>
  </si>
  <si>
    <t>Macrae</t>
  </si>
  <si>
    <t>duncan.macrae@bgf.co.uk</t>
  </si>
  <si>
    <t>Edinburgh</t>
  </si>
  <si>
    <t>Petken</t>
  </si>
  <si>
    <t>gavin.petken@bgf.co.uk</t>
  </si>
  <si>
    <t>Downing</t>
  </si>
  <si>
    <t>ian.downing@bgf.co.uk</t>
  </si>
  <si>
    <t>james.austin@bgf.co.uk</t>
  </si>
  <si>
    <t>Bristol</t>
  </si>
  <si>
    <t>Marion</t>
  </si>
  <si>
    <t>marion.bernard@bgf.co.uk</t>
  </si>
  <si>
    <t>Freer</t>
  </si>
  <si>
    <t>mark.freer@bgf.co.uk</t>
  </si>
  <si>
    <t>Sibson</t>
  </si>
  <si>
    <t>mike.sibson@bgf.co.uk</t>
  </si>
  <si>
    <t>Aberdeen</t>
  </si>
  <si>
    <t>Dorbin</t>
  </si>
  <si>
    <t>ned.dorbin@bgf.co.uk</t>
  </si>
  <si>
    <t>Oldham</t>
  </si>
  <si>
    <t>paul.oldham@bgf.co.uk</t>
  </si>
  <si>
    <t>richard.bishop@bgf.co.uk</t>
  </si>
  <si>
    <t>Head of Investments</t>
  </si>
  <si>
    <t>richard.taylor@bgf.co.uk</t>
  </si>
  <si>
    <t>Leeds</t>
  </si>
  <si>
    <t>Rory</t>
  </si>
  <si>
    <t>Pope</t>
  </si>
  <si>
    <t>rory.pope@bgf.co.uk</t>
  </si>
  <si>
    <t>Munro</t>
  </si>
  <si>
    <t>simon.munro@bgf.co.uk</t>
  </si>
  <si>
    <t>Welton</t>
  </si>
  <si>
    <t>stephen.welton@bgf.co.uk</t>
  </si>
  <si>
    <t>Whittard</t>
  </si>
  <si>
    <t>tim.whittard@bgf.co.uk</t>
  </si>
  <si>
    <t>Kunakorn</t>
  </si>
  <si>
    <t>Makchaidee</t>
  </si>
  <si>
    <t>Business Venture Promotion Co.</t>
  </si>
  <si>
    <t>kunakornbvpvcms@gmail.com</t>
  </si>
  <si>
    <t>Juho</t>
  </si>
  <si>
    <t>Risku</t>
  </si>
  <si>
    <t>Butterfly Ventures</t>
  </si>
  <si>
    <t>juho@butterfly.vc</t>
  </si>
  <si>
    <t>Oulu</t>
  </si>
  <si>
    <t>Matti</t>
  </si>
  <si>
    <t>Kanninen</t>
  </si>
  <si>
    <t>matti@butterfly.vc</t>
  </si>
  <si>
    <t>Ville</t>
  </si>
  <si>
    <t>Heikkinen</t>
  </si>
  <si>
    <t>ville@butterfly.vc</t>
  </si>
  <si>
    <t>Hobbs</t>
  </si>
  <si>
    <t>BV Investment Partners</t>
  </si>
  <si>
    <t>ghobbs@bvlp.com</t>
  </si>
  <si>
    <t>jharrison@bvlp.com</t>
  </si>
  <si>
    <t>Garrison</t>
  </si>
  <si>
    <t>jgarrison@bvlp.com</t>
  </si>
  <si>
    <t>Kinsey</t>
  </si>
  <si>
    <t>mkinsey@bvlp.com</t>
  </si>
  <si>
    <t>Wilder</t>
  </si>
  <si>
    <t>swilder@bvlp.com</t>
  </si>
  <si>
    <t>Raina</t>
  </si>
  <si>
    <t>vraina@bvlp.com</t>
  </si>
  <si>
    <t>Jochen</t>
  </si>
  <si>
    <t>BWK  Unternehmensbeteiligungsgesellschaft</t>
  </si>
  <si>
    <t>jochen.wolf@bwku.de</t>
  </si>
  <si>
    <t>Stuttgart</t>
  </si>
  <si>
    <t>Croft</t>
  </si>
  <si>
    <t>C&amp;B Capital,</t>
  </si>
  <si>
    <t>ecroft@croft-bender.com</t>
  </si>
  <si>
    <t>bbriggs@croft-bender.com</t>
  </si>
  <si>
    <t>Goldman</t>
  </si>
  <si>
    <t>rgoldman@croft-bender.com</t>
  </si>
  <si>
    <t>Tye</t>
  </si>
  <si>
    <t>stye@croft-bender.com</t>
  </si>
  <si>
    <t>Cass</t>
  </si>
  <si>
    <t>C3 Capital</t>
  </si>
  <si>
    <t>bcass@c3cap.com</t>
  </si>
  <si>
    <t>Roden</t>
  </si>
  <si>
    <t>croden@c3cap.com</t>
  </si>
  <si>
    <t>D. Patrick</t>
  </si>
  <si>
    <t>Curran</t>
  </si>
  <si>
    <t>pcurran@c3cap.com</t>
  </si>
  <si>
    <t>Poland</t>
  </si>
  <si>
    <t>jpoland@c3cap.com</t>
  </si>
  <si>
    <t>Mikala</t>
  </si>
  <si>
    <t>January</t>
  </si>
  <si>
    <t>mjanuary@c3cap.com</t>
  </si>
  <si>
    <t>Healy</t>
  </si>
  <si>
    <t>phealy@c3cap.com</t>
  </si>
  <si>
    <t>rsmith@c3cap.com</t>
  </si>
  <si>
    <t>Swartzman</t>
  </si>
  <si>
    <t>sswartzman@c3cap.com</t>
  </si>
  <si>
    <t>Durst</t>
  </si>
  <si>
    <t>CÃ©rÃ©a Partenaire</t>
  </si>
  <si>
    <t>adurst@cerea.com</t>
  </si>
  <si>
    <t>Peyronnet</t>
  </si>
  <si>
    <t>apeyronnet@cerea.com</t>
  </si>
  <si>
    <t>Jouannic</t>
  </si>
  <si>
    <t>cjouannic@cerea.com</t>
  </si>
  <si>
    <t>Vidal</t>
  </si>
  <si>
    <t>fvidal@cerea.com</t>
  </si>
  <si>
    <t>Sicard</t>
  </si>
  <si>
    <t>gsicard@cerea.com</t>
  </si>
  <si>
    <t>Hubert</t>
  </si>
  <si>
    <t>hlange@cerea.com</t>
  </si>
  <si>
    <t>Chabanel</t>
  </si>
  <si>
    <t>mchabanel@cerea.com</t>
  </si>
  <si>
    <t>Renault</t>
  </si>
  <si>
    <t>xrenault@cerea.com</t>
  </si>
  <si>
    <t>Hugh</t>
  </si>
  <si>
    <t>McNeill</t>
  </si>
  <si>
    <t>Cabot Square Capital</t>
  </si>
  <si>
    <t>hmcneill@cabotsquare.com</t>
  </si>
  <si>
    <t>jclark@cabotsquare.com</t>
  </si>
  <si>
    <t>Brodi</t>
  </si>
  <si>
    <t>Caerus Ventures</t>
  </si>
  <si>
    <t>bjackson@caerusvc.com</t>
  </si>
  <si>
    <t>Borchardt</t>
  </si>
  <si>
    <t>gborchardt@caerusvc.com</t>
  </si>
  <si>
    <t>jholmes@caerusvc.com</t>
  </si>
  <si>
    <t>shassan@caerusvc.com</t>
  </si>
  <si>
    <t>CAI Capital Management Co.</t>
  </si>
  <si>
    <t>cjohansson@caifunds.com</t>
  </si>
  <si>
    <t>Tracey</t>
  </si>
  <si>
    <t>McVicar</t>
  </si>
  <si>
    <t>tmcvicar@caifunds.com</t>
  </si>
  <si>
    <t>Alexandra</t>
  </si>
  <si>
    <t>Lindsay</t>
  </si>
  <si>
    <t>Calculus Capital</t>
  </si>
  <si>
    <t>alexandra@calculuscapital.com</t>
  </si>
  <si>
    <t>Glencross</t>
  </si>
  <si>
    <t>john@calculuscapital.com</t>
  </si>
  <si>
    <t>CEO and Co-Founder</t>
  </si>
  <si>
    <t>Lesley</t>
  </si>
  <si>
    <t>lesley@calculuscapital.com</t>
  </si>
  <si>
    <t>richard@calculuscapital.com</t>
  </si>
  <si>
    <t>rick@calculuscapital.com</t>
  </si>
  <si>
    <t>robert@calculuscapital.com</t>
  </si>
  <si>
    <t>Roshan</t>
  </si>
  <si>
    <t>Puri</t>
  </si>
  <si>
    <t>roshan@calculuscapital.com</t>
  </si>
  <si>
    <t>Investment Assistant Director</t>
  </si>
  <si>
    <t>McDonald</t>
  </si>
  <si>
    <t>susan@calculuscapital.com</t>
  </si>
  <si>
    <t>Chairman and Co-Founder</t>
  </si>
  <si>
    <t>Markus</t>
  </si>
  <si>
    <t>Metyas</t>
  </si>
  <si>
    <t xml:space="preserve">Caldec Holding </t>
  </si>
  <si>
    <t>mm@caldec.de</t>
  </si>
  <si>
    <t>Calera Capital</t>
  </si>
  <si>
    <t>aholmes@caleracapital.com</t>
  </si>
  <si>
    <t>Abadi</t>
  </si>
  <si>
    <t>babadi@caleracapital.com</t>
  </si>
  <si>
    <t>Silbert</t>
  </si>
  <si>
    <t>bsilbert@caleracapital.com</t>
  </si>
  <si>
    <t>Fearnow</t>
  </si>
  <si>
    <t>bfearnow@caleracapital.com</t>
  </si>
  <si>
    <t>Dumais</t>
  </si>
  <si>
    <t>ddumais@caleracapital.com</t>
  </si>
  <si>
    <t>Thurow</t>
  </si>
  <si>
    <t>ethurow@caleracapital.com</t>
  </si>
  <si>
    <t>Farrell</t>
  </si>
  <si>
    <t>jfarrell@caleracapital.com</t>
  </si>
  <si>
    <t>Halow</t>
  </si>
  <si>
    <t>jhalow@caleracapital.com</t>
  </si>
  <si>
    <t>kbaker@caleracapital.com</t>
  </si>
  <si>
    <t>Williamson</t>
  </si>
  <si>
    <t>mwilliamson@caleracapital.com</t>
  </si>
  <si>
    <t>Moon</t>
  </si>
  <si>
    <t>mmoon@caleracapital.com</t>
  </si>
  <si>
    <t>pwalsh@caleracapital.com</t>
  </si>
  <si>
    <t>Managing Director, Calera FinTech Advisors</t>
  </si>
  <si>
    <t>Jaunich</t>
  </si>
  <si>
    <t>rjaunich@caleracapital.com</t>
  </si>
  <si>
    <t>Zuleger</t>
  </si>
  <si>
    <t>rzuleger@caleracapital.com</t>
  </si>
  <si>
    <t>Suh</t>
  </si>
  <si>
    <t>California Technology Ventures</t>
  </si>
  <si>
    <t>asuh@ctventures.com</t>
  </si>
  <si>
    <t>DeVita</t>
  </si>
  <si>
    <t>andrea@ctventures.com</t>
  </si>
  <si>
    <t>Dorothy</t>
  </si>
  <si>
    <t>Pavloff</t>
  </si>
  <si>
    <t>dorothy@ctventures.com</t>
  </si>
  <si>
    <t>Hanna</t>
  </si>
  <si>
    <t>william@jacobscapitalgroup.com</t>
  </si>
  <si>
    <t>Morrish</t>
  </si>
  <si>
    <t>Caltius Equity Partners</t>
  </si>
  <si>
    <t>bmorrish@caltius.com</t>
  </si>
  <si>
    <t>General Counsel and Executive Vice President</t>
  </si>
  <si>
    <t>Garrick</t>
  </si>
  <si>
    <t>Ahn</t>
  </si>
  <si>
    <t>gahn@caltius.com</t>
  </si>
  <si>
    <t>Brackett</t>
  </si>
  <si>
    <t>gbrackett@caltius.com</t>
  </si>
  <si>
    <t>jkendig@caltius.com</t>
  </si>
  <si>
    <t>Holdsberg</t>
  </si>
  <si>
    <t>jholdsberg@caltius.com</t>
  </si>
  <si>
    <t>Upchurch</t>
  </si>
  <si>
    <t>jupchurch@caltius.com</t>
  </si>
  <si>
    <t>Benshoof</t>
  </si>
  <si>
    <t>jbenshoof@caltius.com</t>
  </si>
  <si>
    <t>mmorgan@caltius.com</t>
  </si>
  <si>
    <t>Alisa</t>
  </si>
  <si>
    <t>Caltius Mezzanine</t>
  </si>
  <si>
    <t>afrederick@caltius.com</t>
  </si>
  <si>
    <t>Jamieson</t>
  </si>
  <si>
    <t>djamieson@caltius.com</t>
  </si>
  <si>
    <t>Bates</t>
  </si>
  <si>
    <t>gbates@caltius.com</t>
  </si>
  <si>
    <t>Howorth</t>
  </si>
  <si>
    <t>ghoworth@caltius.com</t>
  </si>
  <si>
    <t>Kane</t>
  </si>
  <si>
    <t>mkane@caltius.com</t>
  </si>
  <si>
    <t>Shuart</t>
  </si>
  <si>
    <t>rshuart@caltius.com</t>
  </si>
  <si>
    <t>Calvert Street</t>
  </si>
  <si>
    <t>ajohn@cscp.com</t>
  </si>
  <si>
    <t>Guerin</t>
  </si>
  <si>
    <t>bguerin@cscp.com</t>
  </si>
  <si>
    <t>Wissel</t>
  </si>
  <si>
    <t>jwissel@cscp.com</t>
  </si>
  <si>
    <t>jhall@cscp.com</t>
  </si>
  <si>
    <t>mbooth@cscp.com</t>
  </si>
  <si>
    <t>Cheplak</t>
  </si>
  <si>
    <t>scheplak@cscp.com</t>
  </si>
  <si>
    <t>srandall@cscp.com</t>
  </si>
  <si>
    <t>Sekula</t>
  </si>
  <si>
    <t>Cambria Group</t>
  </si>
  <si>
    <t>sekula@cambriagroup.com</t>
  </si>
  <si>
    <t>Davies</t>
  </si>
  <si>
    <t>davies@cambriagroup.com</t>
  </si>
  <si>
    <t>RenÃ©</t>
  </si>
  <si>
    <t>Lajous</t>
  </si>
  <si>
    <t>lajous@cambriagroup.com</t>
  </si>
  <si>
    <t>Cambridge Capital</t>
  </si>
  <si>
    <t>ben@cambridgecapital.com</t>
  </si>
  <si>
    <t>Struan</t>
  </si>
  <si>
    <t>McDougall</t>
  </si>
  <si>
    <t>Cambridge Capital Group</t>
  </si>
  <si>
    <t>struan@cambridgecapitalgroup.co.uk</t>
  </si>
  <si>
    <t>DobrÃ©e</t>
  </si>
  <si>
    <t>Cambridge Enterprise Seed Funds</t>
  </si>
  <si>
    <t>anne.dobree@enterprise.cam.ac.uk</t>
  </si>
  <si>
    <t>Head of Seed Funds</t>
  </si>
  <si>
    <t>Tansley</t>
  </si>
  <si>
    <t>Cambridge Innovation Capital</t>
  </si>
  <si>
    <t>robert.tansley@cambridgeinnovationcapital.com</t>
  </si>
  <si>
    <t>Sohaib</t>
  </si>
  <si>
    <t>sohaib.mir@cambridgeinnovationcapital.com</t>
  </si>
  <si>
    <t>Christou</t>
  </si>
  <si>
    <t>victor.christou@cambridgeinnovationcapital.com</t>
  </si>
  <si>
    <t>Senior Investment Director</t>
  </si>
  <si>
    <t>Wojtowicz</t>
  </si>
  <si>
    <t>Cambridge Ventures</t>
  </si>
  <si>
    <t>jwojtowicz@cambridgecapitalmgmt.com</t>
  </si>
  <si>
    <t>Cameron</t>
  </si>
  <si>
    <t>McVeigh</t>
  </si>
  <si>
    <t>Camcor Partners</t>
  </si>
  <si>
    <t>cam@camcorpartners.com</t>
  </si>
  <si>
    <t>Fergusson</t>
  </si>
  <si>
    <t>ian@camcorpartners.com</t>
  </si>
  <si>
    <t>Skingle</t>
  </si>
  <si>
    <t>jeff@camcorpartners.com</t>
  </si>
  <si>
    <t>Kersey</t>
  </si>
  <si>
    <t>Camden Partners Holdings</t>
  </si>
  <si>
    <t>ckersey@camdenpartners.com</t>
  </si>
  <si>
    <t>dhughes@camdenpartners.com</t>
  </si>
  <si>
    <t>Managing Member and COO</t>
  </si>
  <si>
    <t>Nabb</t>
  </si>
  <si>
    <t>inabb@camdenpartners.com</t>
  </si>
  <si>
    <t>J. Todd</t>
  </si>
  <si>
    <t>tsherman@camdenpartners.com</t>
  </si>
  <si>
    <t>Tagler</t>
  </si>
  <si>
    <t>jtagler@camdenpartners.com</t>
  </si>
  <si>
    <t>Meghan</t>
  </si>
  <si>
    <t>McGuire</t>
  </si>
  <si>
    <t>mmcguire@camdenpartners.com</t>
  </si>
  <si>
    <t>Patricia</t>
  </si>
  <si>
    <t>Woodward</t>
  </si>
  <si>
    <t>twoodward@camdenpartners.com</t>
  </si>
  <si>
    <t>Vice President Fund of Funds</t>
  </si>
  <si>
    <t>Phillip</t>
  </si>
  <si>
    <t>Beckner</t>
  </si>
  <si>
    <t>pbeckner@camdenpartners.com</t>
  </si>
  <si>
    <t>rberkeley@camdenpartners.com</t>
  </si>
  <si>
    <t>skim@camdenpartners.com</t>
  </si>
  <si>
    <t>Katzman</t>
  </si>
  <si>
    <t>Camelot Venture Group</t>
  </si>
  <si>
    <t>dkatzman@camelotvg.com</t>
  </si>
  <si>
    <t>jmcdonald@camelotvg.com</t>
  </si>
  <si>
    <t>Pyett</t>
  </si>
  <si>
    <t>npyett@camelotvg.com</t>
  </si>
  <si>
    <t>Partner/CFO</t>
  </si>
  <si>
    <t>Cicurel</t>
  </si>
  <si>
    <t>scicurel@camelotvg.com</t>
  </si>
  <si>
    <t>Madding</t>
  </si>
  <si>
    <t>Camp One Ventures</t>
  </si>
  <si>
    <t>madding@camponeventures.com</t>
  </si>
  <si>
    <t>Claassen</t>
  </si>
  <si>
    <t>rob@camponeventures.com</t>
  </si>
  <si>
    <t>tom@camponeventures.com</t>
  </si>
  <si>
    <t>CampVentures</t>
  </si>
  <si>
    <t>jerry@campventures.com</t>
  </si>
  <si>
    <t>justin@campventures.com</t>
  </si>
  <si>
    <t>Alok</t>
  </si>
  <si>
    <t>amittal@canaan.com</t>
  </si>
  <si>
    <t>Brendan</t>
  </si>
  <si>
    <t>Dickinson</t>
  </si>
  <si>
    <t>bdickinson@canaan.com</t>
  </si>
  <si>
    <t>Ahrens</t>
  </si>
  <si>
    <t>bahrens@canaan.com</t>
  </si>
  <si>
    <t>Ciporin</t>
  </si>
  <si>
    <t>dciporin@canaan.com</t>
  </si>
  <si>
    <t>Kamra</t>
  </si>
  <si>
    <t>dkamra@canaan.com</t>
  </si>
  <si>
    <t>eyoung@canaan.com</t>
  </si>
  <si>
    <t>Gil</t>
  </si>
  <si>
    <t>Canaani</t>
  </si>
  <si>
    <t>gcanaani@canaan.com</t>
  </si>
  <si>
    <t>Herzliya Pituach</t>
  </si>
  <si>
    <t>Russo</t>
  </si>
  <si>
    <t>grusso@canaan.com</t>
  </si>
  <si>
    <t>Izhar</t>
  </si>
  <si>
    <t>Shay</t>
  </si>
  <si>
    <t>ishay@canaan.com</t>
  </si>
  <si>
    <t>Balen</t>
  </si>
  <si>
    <t>jbalen@canaan.com</t>
  </si>
  <si>
    <t>Papanek</t>
  </si>
  <si>
    <t>jpapanek@canaan.com</t>
  </si>
  <si>
    <t>Maha</t>
  </si>
  <si>
    <t>Ibrahim</t>
  </si>
  <si>
    <t>mibrahim@canaan.com</t>
  </si>
  <si>
    <t>Farina</t>
  </si>
  <si>
    <t>pfarina@canaan.com</t>
  </si>
  <si>
    <t>Executive in Residence</t>
  </si>
  <si>
    <t>Bloch</t>
  </si>
  <si>
    <t>sbloch@canaan.com</t>
  </si>
  <si>
    <t>Shannon</t>
  </si>
  <si>
    <t>tshannon@canaan.com</t>
  </si>
  <si>
    <t>Wende</t>
  </si>
  <si>
    <t>Hutton</t>
  </si>
  <si>
    <t>whutton@canaan.com</t>
  </si>
  <si>
    <t>Canal Partners.</t>
  </si>
  <si>
    <t>patrick@canalpartners.com</t>
  </si>
  <si>
    <t>Belfer</t>
  </si>
  <si>
    <t>todd@canalpartners.com</t>
  </si>
  <si>
    <t>McGrath</t>
  </si>
  <si>
    <t>Candescent Partners</t>
  </si>
  <si>
    <t>smcgrath@candescentpartners.com</t>
  </si>
  <si>
    <t>Jenks</t>
  </si>
  <si>
    <t>sjenks@candescentpartners.com</t>
  </si>
  <si>
    <t>Lutnick</t>
  </si>
  <si>
    <t>Cantor Ventures</t>
  </si>
  <si>
    <t>hlutnick@cantor.com</t>
  </si>
  <si>
    <t>Ching</t>
  </si>
  <si>
    <t>Canvas Venture Fund</t>
  </si>
  <si>
    <t>ching@canvas.vc</t>
  </si>
  <si>
    <t>Partner, Marketing and Investor Relations</t>
  </si>
  <si>
    <t>glittle@canvas.vc</t>
  </si>
  <si>
    <t>Morgenthaler</t>
  </si>
  <si>
    <t>garym@canvas.vc</t>
  </si>
  <si>
    <t>Hsiao</t>
  </si>
  <si>
    <t>paul@canvas.vc</t>
  </si>
  <si>
    <t>rebecca@canvas.vc</t>
  </si>
  <si>
    <t>Boule</t>
  </si>
  <si>
    <t>CapDecisif Management</t>
  </si>
  <si>
    <t>catherine.boule@capdecisif.com</t>
  </si>
  <si>
    <t>Dubuisson</t>
  </si>
  <si>
    <t>olivier.dubuisson@capdecisif.com</t>
  </si>
  <si>
    <t>Farley</t>
  </si>
  <si>
    <t>CAPE Fund,</t>
  </si>
  <si>
    <t>afarley@capefund.ca</t>
  </si>
  <si>
    <t>Forton</t>
  </si>
  <si>
    <t>pforton@capefund.ca</t>
  </si>
  <si>
    <t>Eugene</t>
  </si>
  <si>
    <t>CapGen Financial Group</t>
  </si>
  <si>
    <t>eludwig@capgen.com</t>
  </si>
  <si>
    <t>jrose@capgen.com</t>
  </si>
  <si>
    <t>jsullivan@capgen.com</t>
  </si>
  <si>
    <t>rgoldstein@capgen.com</t>
  </si>
  <si>
    <t>GrÃ¸nborg</t>
  </si>
  <si>
    <t>Capidea Management ApS</t>
  </si>
  <si>
    <t>akg@capidea.dk</t>
  </si>
  <si>
    <t>Copenhagen K</t>
  </si>
  <si>
    <t>ebj@capidea.dk</t>
  </si>
  <si>
    <t>Partner and CEO</t>
  </si>
  <si>
    <t>Henrik Normann</t>
  </si>
  <si>
    <t>Karlsen</t>
  </si>
  <si>
    <t>hnk@capidea.dk</t>
  </si>
  <si>
    <t>jth@capidea.dk</t>
  </si>
  <si>
    <t>JÃ¸rgensen</t>
  </si>
  <si>
    <t>mj@capidea.dk</t>
  </si>
  <si>
    <t>Nicolai</t>
  </si>
  <si>
    <t>Jungersen</t>
  </si>
  <si>
    <t>unj@capidea.dk</t>
  </si>
  <si>
    <t>M. Lee</t>
  </si>
  <si>
    <t>Ballew</t>
  </si>
  <si>
    <t>Capital Alignment Partners</t>
  </si>
  <si>
    <t>lballew@capfunds.com</t>
  </si>
  <si>
    <t>R. Burton</t>
  </si>
  <si>
    <t>Harvey</t>
  </si>
  <si>
    <t>bharvey@capfunds.com</t>
  </si>
  <si>
    <t>LoÃ¯c</t>
  </si>
  <si>
    <t>Couraud</t>
  </si>
  <si>
    <t>Capital Community Angels Investors</t>
  </si>
  <si>
    <t>couraud@ccangels.org</t>
  </si>
  <si>
    <t>Administrator</t>
  </si>
  <si>
    <t>East Lansing</t>
  </si>
  <si>
    <t>Sindecuse</t>
  </si>
  <si>
    <t>Capital Innovators</t>
  </si>
  <si>
    <t>judy.sindecuse@capitalinnovators.com</t>
  </si>
  <si>
    <t>CEO and Managing Partner</t>
  </si>
  <si>
    <t>Koenraad</t>
  </si>
  <si>
    <t>Foulon</t>
  </si>
  <si>
    <t>Capital International</t>
  </si>
  <si>
    <t>koenraad_foulon@capgroup.com</t>
  </si>
  <si>
    <t>Diaz Plata</t>
  </si>
  <si>
    <t>martin_diazplata@capgroup.com</t>
  </si>
  <si>
    <t>Leonard</t>
  </si>
  <si>
    <t>leonard_kim@capgroup.com</t>
  </si>
  <si>
    <t>Alvin</t>
  </si>
  <si>
    <t>Vitangcol</t>
  </si>
  <si>
    <t>Capital Midwest Fund</t>
  </si>
  <si>
    <t>avitangcol@capitalmidwest.com</t>
  </si>
  <si>
    <t>Einhorn</t>
  </si>
  <si>
    <t>deinhorn@capitalmidwest.com</t>
  </si>
  <si>
    <t>seinhorn@capitalmidwest.com</t>
  </si>
  <si>
    <t>Allsteadt</t>
  </si>
  <si>
    <t>Capital Partners</t>
  </si>
  <si>
    <t>mallsteadt@capitalpartners.com</t>
  </si>
  <si>
    <t>Norwalk</t>
  </si>
  <si>
    <t>Silverman</t>
  </si>
  <si>
    <t>Capital Resource Partners</t>
  </si>
  <si>
    <t>asilverman@crp.com</t>
  </si>
  <si>
    <t>Ammerman</t>
  </si>
  <si>
    <t>rammerman@crp.com</t>
  </si>
  <si>
    <t>Tate</t>
  </si>
  <si>
    <t>Capital Royalty</t>
  </si>
  <si>
    <t>ctate@capitalroyalty.com</t>
  </si>
  <si>
    <t>dcarter@capitalroyalty.com</t>
  </si>
  <si>
    <t>DÃ¼ster</t>
  </si>
  <si>
    <t>lduster@capitalroyalty.com</t>
  </si>
  <si>
    <t>Boulder</t>
  </si>
  <si>
    <t>Weinmann</t>
  </si>
  <si>
    <t>mweinmann@capitalroyalty.com</t>
  </si>
  <si>
    <t>Hukill</t>
  </si>
  <si>
    <t>nhukill@capitalroyalty.com</t>
  </si>
  <si>
    <t>Zain</t>
  </si>
  <si>
    <t>Shekhani</t>
  </si>
  <si>
    <t>zshekhani@capitalroyalty.com</t>
  </si>
  <si>
    <t>Bowen</t>
  </si>
  <si>
    <t>Capital Southwest Corporation</t>
  </si>
  <si>
    <t>bdiehl@capitalsouthwest.com</t>
  </si>
  <si>
    <t>rkelly@capitalsouthwest.com</t>
  </si>
  <si>
    <t>Browne</t>
  </si>
  <si>
    <t>Capital Sports Ventures</t>
  </si>
  <si>
    <t>cbrowne@capitalsportsventures.com</t>
  </si>
  <si>
    <t>Baoma</t>
  </si>
  <si>
    <t>Wen</t>
  </si>
  <si>
    <t>Capital Today Group</t>
  </si>
  <si>
    <t>wenbaoma@capitaltoday.com</t>
  </si>
  <si>
    <t>Xu</t>
  </si>
  <si>
    <t>kathyxu@capitaltoday.com</t>
  </si>
  <si>
    <t>Capital Z Partners</t>
  </si>
  <si>
    <t>brad.cooper@capitalz.com</t>
  </si>
  <si>
    <t>jonathan.kelly@capitalz.com</t>
  </si>
  <si>
    <t>Spass</t>
  </si>
  <si>
    <t>bob.spass@capitalz.com</t>
  </si>
  <si>
    <t>Roland</t>
  </si>
  <si>
    <t>Bernardon</t>
  </si>
  <si>
    <t>roland.bernardon@capitalz.com</t>
  </si>
  <si>
    <t>Wachsmuth</t>
  </si>
  <si>
    <t>Capital-E Partners</t>
  </si>
  <si>
    <t>marc.wachsmuth@capital-e.com</t>
  </si>
  <si>
    <t>Richeson</t>
  </si>
  <si>
    <t>CapitalSouth</t>
  </si>
  <si>
    <t>aricheson@capitalagroup.com</t>
  </si>
  <si>
    <t>Paczek</t>
  </si>
  <si>
    <t>apaczek@capitalagroup.com</t>
  </si>
  <si>
    <t>Swercheck</t>
  </si>
  <si>
    <t>casey@capitalagroup.com</t>
  </si>
  <si>
    <t>Fort Lauderdale</t>
  </si>
  <si>
    <t>Norton</t>
  </si>
  <si>
    <t>cnorton@capitalagroup.com</t>
  </si>
  <si>
    <t>Chief Risk Officer</t>
  </si>
  <si>
    <t>Speake</t>
  </si>
  <si>
    <t>dspeake@capitalagroup.com</t>
  </si>
  <si>
    <t>Althofer</t>
  </si>
  <si>
    <t>ealthofer@capitalagroup.com</t>
  </si>
  <si>
    <t>McGlinn</t>
  </si>
  <si>
    <t>jmcglinn@capitalagroup.com</t>
  </si>
  <si>
    <t>COO and Director</t>
  </si>
  <si>
    <t>Hutchens</t>
  </si>
  <si>
    <t>dhutchens@capitalagroup.com</t>
  </si>
  <si>
    <t>Alala</t>
  </si>
  <si>
    <t>jalala@capitalagroup.com</t>
  </si>
  <si>
    <t>Berryman</t>
  </si>
  <si>
    <t>kberryman@capitalagroup.com</t>
  </si>
  <si>
    <t>Lynne</t>
  </si>
  <si>
    <t>Girts</t>
  </si>
  <si>
    <t>lgirts@capitalagroup.com</t>
  </si>
  <si>
    <t>Shaffer</t>
  </si>
  <si>
    <t>mshaffer@capitalagroup.com</t>
  </si>
  <si>
    <t>Reston</t>
  </si>
  <si>
    <t>Marr</t>
  </si>
  <si>
    <t>mmarr@capitalagroup.com</t>
  </si>
  <si>
    <t>Director of Portfolio Monitoring</t>
  </si>
  <si>
    <t>mgraham@capitalagroup.com</t>
  </si>
  <si>
    <t>Fontes</t>
  </si>
  <si>
    <t>rfontes@capitalagroup.com</t>
  </si>
  <si>
    <t>Wheelahan</t>
  </si>
  <si>
    <t>rwheelahan@capitalagroup.com</t>
  </si>
  <si>
    <t>CCO and Director</t>
  </si>
  <si>
    <t>Corrigan</t>
  </si>
  <si>
    <t>CapitalWorks</t>
  </si>
  <si>
    <t>jcorrigan@capitalworks.net</t>
  </si>
  <si>
    <t>Mikel</t>
  </si>
  <si>
    <t>Harding</t>
  </si>
  <si>
    <t>mharding@capitalworks.net</t>
  </si>
  <si>
    <t>Hollington</t>
  </si>
  <si>
    <t>dhollington@capitalworks.net</t>
  </si>
  <si>
    <t>McCreary</t>
  </si>
  <si>
    <t>rmccreary@capitalworks.net</t>
  </si>
  <si>
    <t>Managing Partner and Founder</t>
  </si>
  <si>
    <t>W. Todd</t>
  </si>
  <si>
    <t>tmartin@capitalworks.net</t>
  </si>
  <si>
    <t>Conny</t>
  </si>
  <si>
    <t>CapMan AB</t>
  </si>
  <si>
    <t>conny.karlsson@capman.com</t>
  </si>
  <si>
    <t>ed.williams@capman.com</t>
  </si>
  <si>
    <t>Vilval</t>
  </si>
  <si>
    <t>felix.vilval@capman.com</t>
  </si>
  <si>
    <t>GÃ¶ran</t>
  </si>
  <si>
    <t>Barsby</t>
  </si>
  <si>
    <t>goran.barsby@capman.com</t>
  </si>
  <si>
    <t>Pedroz</t>
  </si>
  <si>
    <t>nigel.pedroz@capman.com</t>
  </si>
  <si>
    <t>Ãstborn</t>
  </si>
  <si>
    <t>niklas.ostborn@capman.com</t>
  </si>
  <si>
    <t>Karte</t>
  </si>
  <si>
    <t>tobias.karte@capman.com</t>
  </si>
  <si>
    <t>Torsten</t>
  </si>
  <si>
    <t>Bjerregaard</t>
  </si>
  <si>
    <t>torsten.bjerregaard@capman.com</t>
  </si>
  <si>
    <t>BjÃ¶rkell</t>
  </si>
  <si>
    <t>CapMan Capital Management Oy</t>
  </si>
  <si>
    <t>anders.bjorkell@capman.com</t>
  </si>
  <si>
    <t>Antti</t>
  </si>
  <si>
    <t>Karppinen</t>
  </si>
  <si>
    <t>antti.karppinen@capman.com</t>
  </si>
  <si>
    <t>Tolppanen</t>
  </si>
  <si>
    <t>ari.tolppanen@capman.com</t>
  </si>
  <si>
    <t>Heikki</t>
  </si>
  <si>
    <t>Westerlund</t>
  </si>
  <si>
    <t>heikki.westerlund@capman.com</t>
  </si>
  <si>
    <t>Mattlin</t>
  </si>
  <si>
    <t>jan.mattlin@capman.com</t>
  </si>
  <si>
    <t>Bouix</t>
  </si>
  <si>
    <t>jerome.bouix@capman.com</t>
  </si>
  <si>
    <t>Juhani</t>
  </si>
  <si>
    <t>Erke</t>
  </si>
  <si>
    <t>juhani.erke@capman.com</t>
  </si>
  <si>
    <t>Lauri</t>
  </si>
  <si>
    <t>LundÃ©n</t>
  </si>
  <si>
    <t>sampsa.apajalahti@capman.com</t>
  </si>
  <si>
    <t>Matikainen</t>
  </si>
  <si>
    <t>mika.matikainen@capman.com</t>
  </si>
  <si>
    <t>Hjorth</t>
  </si>
  <si>
    <t>mikael.hjorth@capman.com</t>
  </si>
  <si>
    <t>Niko</t>
  </si>
  <si>
    <t>Haavisto</t>
  </si>
  <si>
    <t>niko.haavisto@capman.com</t>
  </si>
  <si>
    <t>Olli</t>
  </si>
  <si>
    <t>Liitola</t>
  </si>
  <si>
    <t>olli.liitola@capman.com</t>
  </si>
  <si>
    <t>Petri</t>
  </si>
  <si>
    <t>Saavalainen</t>
  </si>
  <si>
    <t>petri.saavalainen@capman.com</t>
  </si>
  <si>
    <t>Pirjo</t>
  </si>
  <si>
    <t>OjanperÃ¤</t>
  </si>
  <si>
    <t>pirjo.ojanpera@capman.com</t>
  </si>
  <si>
    <t>Schauman</t>
  </si>
  <si>
    <t>sebastian.schauman@capman.com</t>
  </si>
  <si>
    <t>Tomi</t>
  </si>
  <si>
    <t>AlÃ©n</t>
  </si>
  <si>
    <t>tomi.alen@capman.com</t>
  </si>
  <si>
    <t>Tuomo</t>
  </si>
  <si>
    <t>Raasio</t>
  </si>
  <si>
    <t>tuomo.raasio@capman.com</t>
  </si>
  <si>
    <t>Morandi</t>
  </si>
  <si>
    <t>CapMan Private Equity Advisors</t>
  </si>
  <si>
    <t>alberto.morandi@capman.com</t>
  </si>
  <si>
    <t>Vlasov</t>
  </si>
  <si>
    <t>alexander.vlasov@capman.com</t>
  </si>
  <si>
    <t>Hans Christian Dall</t>
  </si>
  <si>
    <t>Nygard</t>
  </si>
  <si>
    <t>hans.christian.dall.nygard@capman.com</t>
  </si>
  <si>
    <t>Timofeeva</t>
  </si>
  <si>
    <t>maria.timofeeva@capman.com</t>
  </si>
  <si>
    <t>Maxim</t>
  </si>
  <si>
    <t>Popov</t>
  </si>
  <si>
    <t>maxim.popov@capman.com</t>
  </si>
  <si>
    <t>Zotov</t>
  </si>
  <si>
    <t>mikhail.zotov@capman.com</t>
  </si>
  <si>
    <t>Siegele</t>
  </si>
  <si>
    <t>Capnamic Ventures</t>
  </si>
  <si>
    <t>cs@capnamic.de</t>
  </si>
  <si>
    <t>Cologne</t>
  </si>
  <si>
    <t>BinnenbrÃ¼cker</t>
  </si>
  <si>
    <t>jb@capnamic.de</t>
  </si>
  <si>
    <t>Kock</t>
  </si>
  <si>
    <t>mk@capnamic.de</t>
  </si>
  <si>
    <t>Research Advisor</t>
  </si>
  <si>
    <t>Thorben</t>
  </si>
  <si>
    <t>Rothe</t>
  </si>
  <si>
    <t>tr@capnamic.de</t>
  </si>
  <si>
    <t>Rasmussen</t>
  </si>
  <si>
    <t>CAPNOVA A/S</t>
  </si>
  <si>
    <t>alra@capnova.dk</t>
  </si>
  <si>
    <t>Roskilde</t>
  </si>
  <si>
    <t>Finn</t>
  </si>
  <si>
    <t>Mogensen</t>
  </si>
  <si>
    <t>fimo@capnova.dk</t>
  </si>
  <si>
    <t>Flemming</t>
  </si>
  <si>
    <t>Andersen</t>
  </si>
  <si>
    <t>fwa@capnova.dk</t>
  </si>
  <si>
    <t>Aarhus N</t>
  </si>
  <si>
    <t>SÃ¸ndergaard</t>
  </si>
  <si>
    <t>jes@capnova.dk</t>
  </si>
  <si>
    <t>kiol@capnova.dk</t>
  </si>
  <si>
    <t>Fihrer</t>
  </si>
  <si>
    <t>Capricorn</t>
  </si>
  <si>
    <t>robf@capricornsa.com</t>
  </si>
  <si>
    <t>Chislehurston</t>
  </si>
  <si>
    <t>Winokur</t>
  </si>
  <si>
    <t>Capricorn Holdings</t>
  </si>
  <si>
    <t>hsw@capricornholdings.com</t>
  </si>
  <si>
    <t>Ekaterina</t>
  </si>
  <si>
    <t>Smirnyagina</t>
  </si>
  <si>
    <t xml:space="preserve">Capricorn </t>
  </si>
  <si>
    <t>katya.smirnyagina@capricorn.be</t>
  </si>
  <si>
    <t>Leuven</t>
  </si>
  <si>
    <t>Jos</t>
  </si>
  <si>
    <t>Peeters</t>
  </si>
  <si>
    <t>jos.peeters@capricorn.be</t>
  </si>
  <si>
    <t>Katrin</t>
  </si>
  <si>
    <t>Geyskens</t>
  </si>
  <si>
    <t>katrin.geyskens@capricorn.be</t>
  </si>
  <si>
    <t>Goris</t>
  </si>
  <si>
    <t>ludwig.goris@capricorn.be</t>
  </si>
  <si>
    <t>Lambrechts</t>
  </si>
  <si>
    <t>marc.lambrechts@capricorn.be</t>
  </si>
  <si>
    <t>Yves</t>
  </si>
  <si>
    <t>Vaneerdewegh</t>
  </si>
  <si>
    <t>yves.vaneerdewegh@capricorn.be</t>
  </si>
  <si>
    <t>Head Quoted Equity</t>
  </si>
  <si>
    <t>Eunkang</t>
  </si>
  <si>
    <t>Song</t>
  </si>
  <si>
    <t>Capstone Partners</t>
  </si>
  <si>
    <t>eksong@cspartners.co.kr</t>
  </si>
  <si>
    <t>Guerra-Cardus</t>
  </si>
  <si>
    <t>CapStreet Group</t>
  </si>
  <si>
    <t>aguerra@capstreet.com</t>
  </si>
  <si>
    <t>kjohnson@capstreet.com</t>
  </si>
  <si>
    <t>M. Neil</t>
  </si>
  <si>
    <t>Kallmeyer</t>
  </si>
  <si>
    <t>nkallmeyer@capstreet.com</t>
  </si>
  <si>
    <t>De Lisi</t>
  </si>
  <si>
    <t>pdelisi@capstreet.com</t>
  </si>
  <si>
    <t>Kahle</t>
  </si>
  <si>
    <t>wkahle@capstreet.com</t>
  </si>
  <si>
    <t>Briant</t>
  </si>
  <si>
    <t>CapVest Associates</t>
  </si>
  <si>
    <t>kbriant@capvest.co.uk</t>
  </si>
  <si>
    <t>CapVis Equity Partners AG</t>
  </si>
  <si>
    <t>andreas.simon@capvis.com</t>
  </si>
  <si>
    <t>Baar</t>
  </si>
  <si>
    <t>Lauschke</t>
  </si>
  <si>
    <t>bjoern.lauschke@capvis.com</t>
  </si>
  <si>
    <t>Zoller</t>
  </si>
  <si>
    <t>boris.zoller@capvis.com</t>
  </si>
  <si>
    <t>Flaig</t>
  </si>
  <si>
    <t>daniel.flaig@capvis.com</t>
  </si>
  <si>
    <t>TrÃ¼eb</t>
  </si>
  <si>
    <t>eric.trueeb@capvis.com</t>
  </si>
  <si>
    <t>Rohner</t>
  </si>
  <si>
    <t>felix.rohner@capvis.com</t>
  </si>
  <si>
    <t>Helg</t>
  </si>
  <si>
    <t>georg.helg@capvis.com</t>
  </si>
  <si>
    <t>Chief Representative Germany</t>
  </si>
  <si>
    <t>Rolf</t>
  </si>
  <si>
    <t>Friedli</t>
  </si>
  <si>
    <t>rolf.friedli@capvis.com</t>
  </si>
  <si>
    <t>Ueli</t>
  </si>
  <si>
    <t>ueli.eckhardt@capvis.com</t>
  </si>
  <si>
    <t>CapX Partners</t>
  </si>
  <si>
    <t>bcarlson@capxpartners.com</t>
  </si>
  <si>
    <t>BÃ©nÃ©dicte</t>
  </si>
  <si>
    <t>De Tissot</t>
  </si>
  <si>
    <t>Capzanine</t>
  </si>
  <si>
    <t>bdetissot@capzanine.com</t>
  </si>
  <si>
    <t>Benoit</t>
  </si>
  <si>
    <t>Choppin</t>
  </si>
  <si>
    <t>bchoppin@capzanine.com</t>
  </si>
  <si>
    <t>Bonnin</t>
  </si>
  <si>
    <t>bbonnin@capzanine.com</t>
  </si>
  <si>
    <t>Karvelis</t>
  </si>
  <si>
    <t>ckarvelis@capzanine.com</t>
  </si>
  <si>
    <t>Partner, Co-Founder</t>
  </si>
  <si>
    <t>Hoppenot</t>
  </si>
  <si>
    <t>dhoppenot@capzanine.com</t>
  </si>
  <si>
    <t>de Jongh</t>
  </si>
  <si>
    <t>gdejongh@capzanine.com</t>
  </si>
  <si>
    <t>Benard</t>
  </si>
  <si>
    <t>lbenard@capzanine.com</t>
  </si>
  <si>
    <t>Maxence</t>
  </si>
  <si>
    <t>Radix</t>
  </si>
  <si>
    <t>mradix@capzanine.com</t>
  </si>
  <si>
    <t>Smeltzer</t>
  </si>
  <si>
    <t>Cardinal Equity Partners</t>
  </si>
  <si>
    <t>jsmeltzer@cardinalep.com</t>
  </si>
  <si>
    <t>jackerman@cardinalep.com</t>
  </si>
  <si>
    <t>Cardinal Partners</t>
  </si>
  <si>
    <t>johnclarke@cardinalpartners.com</t>
  </si>
  <si>
    <t>Princeton</t>
  </si>
  <si>
    <t>johnpark@cardinalpartners.com</t>
  </si>
  <si>
    <t>McKinley</t>
  </si>
  <si>
    <t>tom@cardinalpartners.com</t>
  </si>
  <si>
    <t>Borcher</t>
  </si>
  <si>
    <t>Cardinal Venture Capital</t>
  </si>
  <si>
    <t>christian@cardinalvc.com</t>
  </si>
  <si>
    <t>Blazensky</t>
  </si>
  <si>
    <t>derek@cardinalvc.com</t>
  </si>
  <si>
    <t>Ziegler</t>
  </si>
  <si>
    <t>Carlisle Enterprises</t>
  </si>
  <si>
    <t>dziegler@carlisle-acquisitions.com</t>
  </si>
  <si>
    <t>San Diego</t>
  </si>
  <si>
    <t>Canedo</t>
  </si>
  <si>
    <t>dcanedo@carlisle-acquisitions.com</t>
  </si>
  <si>
    <t>ddunn@carlisle-acquisitions.com</t>
  </si>
  <si>
    <t>Detweiler</t>
  </si>
  <si>
    <t>rdetweiler@carlisle-acquisitions.com</t>
  </si>
  <si>
    <t>Artur Piotr</t>
  </si>
  <si>
    <t>Jedrzejewski</t>
  </si>
  <si>
    <t>Carlson Private Equity</t>
  </si>
  <si>
    <t>artur@carlsonfunds.co.uk</t>
  </si>
  <si>
    <t>Managing Director, CEO</t>
  </si>
  <si>
    <t>Ozon</t>
  </si>
  <si>
    <t>daniel@carlsonfunds.co.uk</t>
  </si>
  <si>
    <t>Wand</t>
  </si>
  <si>
    <t>Carlyle Europe Technology Partners</t>
  </si>
  <si>
    <t>michael.wand@carlyle.com</t>
  </si>
  <si>
    <t>Carmichael Partners</t>
  </si>
  <si>
    <t>brian.bailey@carmichaelpartners.com</t>
  </si>
  <si>
    <t>kevin.martin@carmichaelpartners.com</t>
  </si>
  <si>
    <t>Carousel Capital</t>
  </si>
  <si>
    <t>awelch@carouselcapital.com</t>
  </si>
  <si>
    <t>Grigg</t>
  </si>
  <si>
    <t>cgrigg@carouselcapital.com</t>
  </si>
  <si>
    <t>Hapak</t>
  </si>
  <si>
    <t>fhapak@carouselcapital.com</t>
  </si>
  <si>
    <t>Schmidly</t>
  </si>
  <si>
    <t>jschmidly@carouselcapital.com</t>
  </si>
  <si>
    <t>pclark@carouselcapital.com</t>
  </si>
  <si>
    <t>Lanza</t>
  </si>
  <si>
    <t>Carriage House Partners</t>
  </si>
  <si>
    <t>alanza@chpllc.net</t>
  </si>
  <si>
    <t>Wenner</t>
  </si>
  <si>
    <t>Carrick</t>
  </si>
  <si>
    <t>cwenner@carrickcapitalpartners.com</t>
  </si>
  <si>
    <t>Madden</t>
  </si>
  <si>
    <t>jmadden@carrickcapitalpartners.com</t>
  </si>
  <si>
    <t>McMorris</t>
  </si>
  <si>
    <t>mmcmorris@carrickcapitalpartners.com</t>
  </si>
  <si>
    <t>Slodowitz</t>
  </si>
  <si>
    <t>mslodowitz@carrickcapitalpartners.com</t>
  </si>
  <si>
    <t>Unterberger</t>
  </si>
  <si>
    <t>sunterberger@carrickcapitalpartners.com</t>
  </si>
  <si>
    <t>Geliebter</t>
  </si>
  <si>
    <t>Carrot Capital Healthcare Ventures</t>
  </si>
  <si>
    <t>dgeliebter@carrotcapital.com</t>
  </si>
  <si>
    <t>sjacobson@carrotcapital.com</t>
  </si>
  <si>
    <t>Hamlin</t>
  </si>
  <si>
    <t>Cartesian Capital Group</t>
  </si>
  <si>
    <t>geoffrey.hamlin@cartesiangroup.com</t>
  </si>
  <si>
    <t>Pizzani</t>
  </si>
  <si>
    <t>paul.pizzani@cartesiangroup.com</t>
  </si>
  <si>
    <t>peter.yu@cartesiangroup.com</t>
  </si>
  <si>
    <t>Jarosz</t>
  </si>
  <si>
    <t>bill.jarosz@cartesiangroup.com</t>
  </si>
  <si>
    <t>Casdin</t>
  </si>
  <si>
    <t>Casdin Capital</t>
  </si>
  <si>
    <t>eli@casdincapital.com</t>
  </si>
  <si>
    <t>Jankowski</t>
  </si>
  <si>
    <t>Case Technology Ventures</t>
  </si>
  <si>
    <t>joseph.jankowski@case.edu</t>
  </si>
  <si>
    <t>Chief Innovation Officer</t>
  </si>
  <si>
    <t>S Viswanatha</t>
  </si>
  <si>
    <t>Prasad</t>
  </si>
  <si>
    <t>Caspian Advisors Pvt</t>
  </si>
  <si>
    <t>prasad@caspian.in</t>
  </si>
  <si>
    <t>Hyderabad</t>
  </si>
  <si>
    <t>Ayoub</t>
  </si>
  <si>
    <t>Cassia Investments</t>
  </si>
  <si>
    <t>faris.ayoub@cassiainvest.com</t>
  </si>
  <si>
    <t>jake.astor@cassiainvest.com</t>
  </si>
  <si>
    <t>Jelena</t>
  </si>
  <si>
    <t>jelena.zec@cassiainvest.com</t>
  </si>
  <si>
    <t>Etchells</t>
  </si>
  <si>
    <t>paul.etchells@cassiainvest.com</t>
  </si>
  <si>
    <t>Operational Advisor</t>
  </si>
  <si>
    <t>Pugh</t>
  </si>
  <si>
    <t>tom.pugh@cassiainvest.com</t>
  </si>
  <si>
    <t>Colleen</t>
  </si>
  <si>
    <t>Love</t>
  </si>
  <si>
    <t>Castanea Partners</t>
  </si>
  <si>
    <t>clove@castaneapartners.com</t>
  </si>
  <si>
    <t>Richards</t>
  </si>
  <si>
    <t>srichards@castaneapartners.com</t>
  </si>
  <si>
    <t>tburke@castaneapartners.com</t>
  </si>
  <si>
    <t>Castile Ventures</t>
  </si>
  <si>
    <t>jason@castileventures.com</t>
  </si>
  <si>
    <t>Saberi</t>
  </si>
  <si>
    <t>nina@castileventures.com</t>
  </si>
  <si>
    <t>Volk</t>
  </si>
  <si>
    <t>Castle Creek Capital</t>
  </si>
  <si>
    <t>dvolk@castlecreek.com</t>
  </si>
  <si>
    <t>Rancho Santa Fe</t>
  </si>
  <si>
    <t>Pietrzak</t>
  </si>
  <si>
    <t>jpietrzak@castlecreek.com</t>
  </si>
  <si>
    <t>Merlo</t>
  </si>
  <si>
    <t>mmerlo@castlecreek.com</t>
  </si>
  <si>
    <t>mroberts@castlecreek.com</t>
  </si>
  <si>
    <t>scohn@castlecreek.com</t>
  </si>
  <si>
    <t>Sundeep</t>
  </si>
  <si>
    <t>Rana</t>
  </si>
  <si>
    <t>srana@castlecreek.com</t>
  </si>
  <si>
    <t>Scavuzzo</t>
  </si>
  <si>
    <t>tscavuzzo@castlecreek.com</t>
  </si>
  <si>
    <t>Pittaway</t>
  </si>
  <si>
    <t>Castle Harlan</t>
  </si>
  <si>
    <t>dpittaway@castleharlan.com</t>
  </si>
  <si>
    <t>eschwartz@castleharlan.com</t>
  </si>
  <si>
    <t>Bialik</t>
  </si>
  <si>
    <t>gbialik@castleharlan.com</t>
  </si>
  <si>
    <t>Controller</t>
  </si>
  <si>
    <t>hmorgan@castleharlan.com</t>
  </si>
  <si>
    <t>hweiss@castleharlan.com</t>
  </si>
  <si>
    <t>Senior Vice President, CFO, CCO</t>
  </si>
  <si>
    <t>jcastle@castleharlan.com</t>
  </si>
  <si>
    <t>Joyce</t>
  </si>
  <si>
    <t>Demonteverde</t>
  </si>
  <si>
    <t>jdemonteverde@castleharlan.com</t>
  </si>
  <si>
    <t>Harlan</t>
  </si>
  <si>
    <t>lharlan@castleharlan.com</t>
  </si>
  <si>
    <t>Marcel</t>
  </si>
  <si>
    <t>Fournier</t>
  </si>
  <si>
    <t>mfournier@castleharlan.com</t>
  </si>
  <si>
    <t>mlee@castleharlan.com</t>
  </si>
  <si>
    <t>Murat</t>
  </si>
  <si>
    <t>Konuk</t>
  </si>
  <si>
    <t>mkonuk@castleharlan.com</t>
  </si>
  <si>
    <t>Zyla</t>
  </si>
  <si>
    <t>pzyla@castleharlan.com</t>
  </si>
  <si>
    <t>Sylvia</t>
  </si>
  <si>
    <t>srosen@castleharlan.com</t>
  </si>
  <si>
    <t>Vice President and Controller</t>
  </si>
  <si>
    <t>Makadia</t>
  </si>
  <si>
    <t>Castle Island Partners</t>
  </si>
  <si>
    <t>jmakadia@castleislandpartners.com</t>
  </si>
  <si>
    <t>rkim@castleislandpartners.com</t>
  </si>
  <si>
    <t>Salkeld</t>
  </si>
  <si>
    <t>Castrol innoVentures</t>
  </si>
  <si>
    <t>jon.salkeld@uk.bp.com</t>
  </si>
  <si>
    <t>Technology Director</t>
  </si>
  <si>
    <t>Pangbourne</t>
  </si>
  <si>
    <t>Christian Kolding</t>
  </si>
  <si>
    <t>Andreasen</t>
  </si>
  <si>
    <t>Catacap Management Aps</t>
  </si>
  <si>
    <t>cka@catacap.dk</t>
  </si>
  <si>
    <t>Frederik Oliver</t>
  </si>
  <si>
    <t>fob@catacap.dk</t>
  </si>
  <si>
    <t>Hahn-Petersen</t>
  </si>
  <si>
    <t>jhp@catacap.dk</t>
  </si>
  <si>
    <t>Ryttergaard</t>
  </si>
  <si>
    <t>pry@catacap.dk</t>
  </si>
  <si>
    <t>Lokvig</t>
  </si>
  <si>
    <t>rpl@catacap.dk</t>
  </si>
  <si>
    <t>Vilhelm</t>
  </si>
  <si>
    <t>vhp@catacap.dk</t>
  </si>
  <si>
    <t>Kunz</t>
  </si>
  <si>
    <t xml:space="preserve">Catagonia Capital </t>
  </si>
  <si>
    <t>kunz@catagonia.com</t>
  </si>
  <si>
    <t>Nixon</t>
  </si>
  <si>
    <t>Catalyst Group</t>
  </si>
  <si>
    <t>rnixon@tcgfunds.com</t>
  </si>
  <si>
    <t>Catalyst Health Ventures</t>
  </si>
  <si>
    <t>jphillips@catalysthealthventures.com</t>
  </si>
  <si>
    <t>Braintree</t>
  </si>
  <si>
    <t>Biniam</t>
  </si>
  <si>
    <t>Yohannes</t>
  </si>
  <si>
    <t>Catalyst Principal Partners</t>
  </si>
  <si>
    <t>byohannes@catalystprincipal.com</t>
  </si>
  <si>
    <t>Nairobi</t>
  </si>
  <si>
    <t>Martha</t>
  </si>
  <si>
    <t>Osier</t>
  </si>
  <si>
    <t>mosier@catalystprincipal.com</t>
  </si>
  <si>
    <t>Kavuma</t>
  </si>
  <si>
    <t>pkavuma@catalystprincipal.com</t>
  </si>
  <si>
    <t>Rajal</t>
  </si>
  <si>
    <t>Upadhyaya</t>
  </si>
  <si>
    <t>rupadhyaya@catalystprincipal.com</t>
  </si>
  <si>
    <t>Vaishal</t>
  </si>
  <si>
    <t>vshah@catalystprincipal.com</t>
  </si>
  <si>
    <t>Investment Principal</t>
  </si>
  <si>
    <t>Catamount Ventures,</t>
  </si>
  <si>
    <t>jed@catamountventures.com</t>
  </si>
  <si>
    <t>Catapult Venture Managers</t>
  </si>
  <si>
    <t>duncan@catapult-ventures.com</t>
  </si>
  <si>
    <t>Melton Mowbray</t>
  </si>
  <si>
    <t>Lowe</t>
  </si>
  <si>
    <t>jonathan@catapult-ventures.com</t>
  </si>
  <si>
    <t>Head of Investor Relations</t>
  </si>
  <si>
    <t>Vaughan</t>
  </si>
  <si>
    <t>laurence@catapult-ventures.com</t>
  </si>
  <si>
    <t>Fabien</t>
  </si>
  <si>
    <t>Wesse</t>
  </si>
  <si>
    <t>Cathay Capital Private Equity</t>
  </si>
  <si>
    <t>fabien.wesse@cathay.fr</t>
  </si>
  <si>
    <t>Pharand</t>
  </si>
  <si>
    <t>Cato BioVentures</t>
  </si>
  <si>
    <t>dpharand@cato.com</t>
  </si>
  <si>
    <t>Saint-Laurent</t>
  </si>
  <si>
    <t>Jo</t>
  </si>
  <si>
    <t>Cato</t>
  </si>
  <si>
    <t>jcato@cato.com</t>
  </si>
  <si>
    <t>Lynda</t>
  </si>
  <si>
    <t>lsutton@cato.com</t>
  </si>
  <si>
    <t>mcato@cato.com</t>
  </si>
  <si>
    <t>Taub</t>
  </si>
  <si>
    <t>Catterton</t>
  </si>
  <si>
    <t>andrewt@catterton.com</t>
  </si>
  <si>
    <t>Avik</t>
  </si>
  <si>
    <t>Pramanik</t>
  </si>
  <si>
    <t>avikp@catterton.com</t>
  </si>
  <si>
    <t>chrisr@catterton.com</t>
  </si>
  <si>
    <t>Casgar</t>
  </si>
  <si>
    <t>chrisc@catterton.com</t>
  </si>
  <si>
    <t>Heidecorn</t>
  </si>
  <si>
    <t>davidh@catterton.com</t>
  </si>
  <si>
    <t>McPherson</t>
  </si>
  <si>
    <t>davem@catterton.com</t>
  </si>
  <si>
    <t>Chief Legal Officer</t>
  </si>
  <si>
    <t>Ever</t>
  </si>
  <si>
    <t>dennis@catterton.com</t>
  </si>
  <si>
    <t>Farah</t>
  </si>
  <si>
    <t>farahk@catterton.com</t>
  </si>
  <si>
    <t>Siwak</t>
  </si>
  <si>
    <t>gregs@catterton.com</t>
  </si>
  <si>
    <t>Steyn</t>
  </si>
  <si>
    <t>howards@catterton.com</t>
  </si>
  <si>
    <t>J. Michael</t>
  </si>
  <si>
    <t>michaelc@catterton.com</t>
  </si>
  <si>
    <t>Hexter</t>
  </si>
  <si>
    <t>jamesh@catterton.com</t>
  </si>
  <si>
    <t>jono@catterton.com</t>
  </si>
  <si>
    <t>julianm@catterton.com</t>
  </si>
  <si>
    <t>Magliacano</t>
  </si>
  <si>
    <t>marcm@catterton.com</t>
  </si>
  <si>
    <t>Marc-David</t>
  </si>
  <si>
    <t>Bismuth</t>
  </si>
  <si>
    <t>marcdb@catterton.com</t>
  </si>
  <si>
    <t>Farello</t>
  </si>
  <si>
    <t>michaelf@catterton.com</t>
  </si>
  <si>
    <t>Thukral</t>
  </si>
  <si>
    <t>nikt@catterton.com</t>
  </si>
  <si>
    <t>Dahnke</t>
  </si>
  <si>
    <t>scott@catterton.com</t>
  </si>
  <si>
    <t>Sebastien</t>
  </si>
  <si>
    <t>Katch</t>
  </si>
  <si>
    <t>sebastienk@catterton.com</t>
  </si>
  <si>
    <t>Geiman</t>
  </si>
  <si>
    <t>Cava Capital</t>
  </si>
  <si>
    <t>bob@cavacapital.com</t>
  </si>
  <si>
    <t>Schneider</t>
  </si>
  <si>
    <t>geoff@cavacapital.com</t>
  </si>
  <si>
    <t>kevin@cavacapital.com</t>
  </si>
  <si>
    <t>CFO and Fund Administrator</t>
  </si>
  <si>
    <t>Fechtmeyer</t>
  </si>
  <si>
    <t>Cave Creek Capital Management</t>
  </si>
  <si>
    <t>kfechtmeyer@cavecreekcapital.com</t>
  </si>
  <si>
    <t>Phoenix</t>
  </si>
  <si>
    <t>Faux</t>
  </si>
  <si>
    <t>Caymus Equity Partners</t>
  </si>
  <si>
    <t>gfaux@caymusequity.com</t>
  </si>
  <si>
    <t>J. Oliver</t>
  </si>
  <si>
    <t>Maggard</t>
  </si>
  <si>
    <t>omaggard@caymusequity.com</t>
  </si>
  <si>
    <t>Howell</t>
  </si>
  <si>
    <t>mhowell@caymusequity.com</t>
  </si>
  <si>
    <t>R. Lee</t>
  </si>
  <si>
    <t>Dickey</t>
  </si>
  <si>
    <t>ldickey@caymusequity.com</t>
  </si>
  <si>
    <t>Tegan</t>
  </si>
  <si>
    <t>Cayuga Venture Fund</t>
  </si>
  <si>
    <t>jtegan@cvf.biz</t>
  </si>
  <si>
    <t>Partner and Vice President Finance/Administration</t>
  </si>
  <si>
    <t>Ithaca</t>
  </si>
  <si>
    <t>Shulman</t>
  </si>
  <si>
    <t>zshulman@cvf.biz</t>
  </si>
  <si>
    <t>Jiang</t>
  </si>
  <si>
    <t>CBC Capital</t>
  </si>
  <si>
    <t>jiangjian@cbc-capital.com</t>
  </si>
  <si>
    <t>Ao</t>
  </si>
  <si>
    <t>aolx@cbc-capital.com</t>
  </si>
  <si>
    <t>Wei</t>
  </si>
  <si>
    <t>liuwei@cbc-capital.com</t>
  </si>
  <si>
    <t>Ying</t>
  </si>
  <si>
    <t>yingzhang@cbc-capital.com</t>
  </si>
  <si>
    <t>CCMP Capital Advisors,</t>
  </si>
  <si>
    <t>patrick.mcgrath@ccmpcapital.com</t>
  </si>
  <si>
    <t>Behrens</t>
  </si>
  <si>
    <t>CCMP Capital Advisors</t>
  </si>
  <si>
    <t>christopher.behrens@ccmpcapital.com</t>
  </si>
  <si>
    <t>Brenneman</t>
  </si>
  <si>
    <t>greg.brenneman@ccmpcapital.com</t>
  </si>
  <si>
    <t>The Woodlands</t>
  </si>
  <si>
    <t>jonathan.lynch@ccmpcapital.com</t>
  </si>
  <si>
    <t>kevin.obrien@ccmpcapital.com</t>
  </si>
  <si>
    <t>Steen</t>
  </si>
  <si>
    <t>kristin.steen@ccmpcapital.com</t>
  </si>
  <si>
    <t>McFadden</t>
  </si>
  <si>
    <t>mark.mcfadden@ccmpcapital.com</t>
  </si>
  <si>
    <t>Zannino</t>
  </si>
  <si>
    <t>rich.zannino@ccmpcapital.com</t>
  </si>
  <si>
    <t>timothy.walsh@ccmpcapital.com</t>
  </si>
  <si>
    <t>Xiao</t>
  </si>
  <si>
    <t>CDF-Capital</t>
  </si>
  <si>
    <t>stanley.xiao@cdfcn.com</t>
  </si>
  <si>
    <t>Shenzhen</t>
  </si>
  <si>
    <t>CDH Investments</t>
  </si>
  <si>
    <t>yingwei@cdhfund.com</t>
  </si>
  <si>
    <t>yanhuang@cdhfund.com</t>
  </si>
  <si>
    <t>CEL Partners</t>
  </si>
  <si>
    <t>bw@celpartners.com</t>
  </si>
  <si>
    <t>Shao</t>
  </si>
  <si>
    <t>bs@celpartners.com</t>
  </si>
  <si>
    <t>Isabelle</t>
  </si>
  <si>
    <t>Bouillot</t>
  </si>
  <si>
    <t>ib@celpartners.com</t>
  </si>
  <si>
    <t>Fischer</t>
  </si>
  <si>
    <t>Celerity Partners</t>
  </si>
  <si>
    <t>afischer@celeritypartners.com</t>
  </si>
  <si>
    <t>Reishtein</t>
  </si>
  <si>
    <t>corey@celeritypartners.com</t>
  </si>
  <si>
    <t>Benham</t>
  </si>
  <si>
    <t>benham@celeritypartners.com</t>
  </si>
  <si>
    <t>kraus@celeritypartners.com</t>
  </si>
  <si>
    <t>Centennial Ventures</t>
  </si>
  <si>
    <t>rand@centennial.com</t>
  </si>
  <si>
    <t>Halstedt</t>
  </si>
  <si>
    <t>shalstedt@centennial.com</t>
  </si>
  <si>
    <t>Abbasi</t>
  </si>
  <si>
    <t>Centerfield, L. P.</t>
  </si>
  <si>
    <t>faraz@centerfieldcapital.com</t>
  </si>
  <si>
    <t>Hollis</t>
  </si>
  <si>
    <t>mark@centerfieldcapital.com</t>
  </si>
  <si>
    <t>Principal and Director of Business Development</t>
  </si>
  <si>
    <t>michael@centerfieldcapital.com</t>
  </si>
  <si>
    <t>CenterOak Partners</t>
  </si>
  <si>
    <t>jsutherland@centeroakpartners.com</t>
  </si>
  <si>
    <t>lcutler@centeroakpartners.com</t>
  </si>
  <si>
    <t>Kneipp</t>
  </si>
  <si>
    <t>mkneipp@centeroakpartners.com</t>
  </si>
  <si>
    <t>msalim@centeroakpartners.com</t>
  </si>
  <si>
    <t>rfojtasek@centeroakpartners.com</t>
  </si>
  <si>
    <t>bhenry@centeroakpartners.com</t>
  </si>
  <si>
    <t>Paluck</t>
  </si>
  <si>
    <t>CenterPoint ,</t>
  </si>
  <si>
    <t>paluck@cpventures.com</t>
  </si>
  <si>
    <t>Cam</t>
  </si>
  <si>
    <t>McMartin</t>
  </si>
  <si>
    <t>cam@cpventures.com</t>
  </si>
  <si>
    <t>Darrin</t>
  </si>
  <si>
    <t>Prescott</t>
  </si>
  <si>
    <t>Centerstone Partners</t>
  </si>
  <si>
    <t>dprescott@centerstonepartners.com</t>
  </si>
  <si>
    <t>sfisher@centerstonepartners.com</t>
  </si>
  <si>
    <t>Central Valley Fund</t>
  </si>
  <si>
    <t>bhenderson@centralvalleyfund.com</t>
  </si>
  <si>
    <t>Special Advisor</t>
  </si>
  <si>
    <t>Fresno</t>
  </si>
  <si>
    <t>Triebsch</t>
  </si>
  <si>
    <t>btriebsch@centralvalleyfund.com</t>
  </si>
  <si>
    <t>McNulty</t>
  </si>
  <si>
    <t>cmcnulty@centralvalleyfund.com</t>
  </si>
  <si>
    <t>Carleson</t>
  </si>
  <si>
    <t>ccarleson@centralvalleyfund.com</t>
  </si>
  <si>
    <t>emcnulty@centralvalleyfund.com</t>
  </si>
  <si>
    <t>Allred</t>
  </si>
  <si>
    <t>jallred@centralvalleyfund.com</t>
  </si>
  <si>
    <t>Blanco</t>
  </si>
  <si>
    <t>jblanco@centralvalleyfund.com</t>
  </si>
  <si>
    <t>Vandekerckhove</t>
  </si>
  <si>
    <t>Centre Partners Management</t>
  </si>
  <si>
    <t>avandekerckhove@centrepartners.com</t>
  </si>
  <si>
    <t>Pollack</t>
  </si>
  <si>
    <t>bpollack@centrepartners.com</t>
  </si>
  <si>
    <t>Calvert</t>
  </si>
  <si>
    <t>cthomas@centrepartners.com</t>
  </si>
  <si>
    <t>Sand</t>
  </si>
  <si>
    <t>csand@centrepartners.com</t>
  </si>
  <si>
    <t>Brinkenhoff</t>
  </si>
  <si>
    <t>dbrinkenhoff@centrepartners.com</t>
  </si>
  <si>
    <t>djaffe@centrepartners.com</t>
  </si>
  <si>
    <t>BÃ©bÃ©ar</t>
  </si>
  <si>
    <t>gbebear@centrepartners.com</t>
  </si>
  <si>
    <t>Bartoli</t>
  </si>
  <si>
    <t>jbartoli@centrepartners.com</t>
  </si>
  <si>
    <t>Lipstein</t>
  </si>
  <si>
    <t>jlipstein@centrepartners.com</t>
  </si>
  <si>
    <t>Schnabel</t>
  </si>
  <si>
    <t>mschnabel@centrepartners.com</t>
  </si>
  <si>
    <t>Tomai</t>
  </si>
  <si>
    <t>btomai@centrepartners.com</t>
  </si>
  <si>
    <t>COO and CFO</t>
  </si>
  <si>
    <t>Brodlieb</t>
  </si>
  <si>
    <t>Centripetal</t>
  </si>
  <si>
    <t>jbrodlieb@centricap.com</t>
  </si>
  <si>
    <t>Rossetter</t>
  </si>
  <si>
    <t>srossetter@centricap.com</t>
  </si>
  <si>
    <t>Chrust</t>
  </si>
  <si>
    <t>schrust@centricap.com</t>
  </si>
  <si>
    <t>Managing Director, Senior Partner</t>
  </si>
  <si>
    <t>Century Bridge Capital</t>
  </si>
  <si>
    <t>jtucker@centurybridge.com</t>
  </si>
  <si>
    <t>ktucker@centurybridge.com</t>
  </si>
  <si>
    <t>Co-Founder and Chairman</t>
  </si>
  <si>
    <t>Zacuto</t>
  </si>
  <si>
    <t>Century Park,</t>
  </si>
  <si>
    <t>azacuto@cpclp.com</t>
  </si>
  <si>
    <t>El Segundo</t>
  </si>
  <si>
    <t>Zaczepinski</t>
  </si>
  <si>
    <t>gzaczepinski@cpclp.com</t>
  </si>
  <si>
    <t>Sarafa</t>
  </si>
  <si>
    <t>msarafa@cpclp.com</t>
  </si>
  <si>
    <t>CEO Ventures</t>
  </si>
  <si>
    <t>mprice@ceoventures.com</t>
  </si>
  <si>
    <t>Clint</t>
  </si>
  <si>
    <t>Cephas Capital</t>
  </si>
  <si>
    <t>ccampbell@cephascapital.com</t>
  </si>
  <si>
    <t>Pittsford</t>
  </si>
  <si>
    <t>Jeffery</t>
  </si>
  <si>
    <t>jholmes@cephascapital.com</t>
  </si>
  <si>
    <t>Donna</t>
  </si>
  <si>
    <t>Ceres Venture Fund,</t>
  </si>
  <si>
    <t>donna@ceresventurefund.com</t>
  </si>
  <si>
    <t>Evanston</t>
  </si>
  <si>
    <t>Pearl</t>
  </si>
  <si>
    <t>laura@ceresventurefund.com</t>
  </si>
  <si>
    <t>Sona</t>
  </si>
  <si>
    <t>sona@ceresventurefund.com</t>
  </si>
  <si>
    <t>Cervin Ventures</t>
  </si>
  <si>
    <t>neeraj@cervinventures.com</t>
  </si>
  <si>
    <t>Preetish</t>
  </si>
  <si>
    <t>Nijhawan</t>
  </si>
  <si>
    <t>preetish@cervinventures.com</t>
  </si>
  <si>
    <t>Ceyuan Ventures</t>
  </si>
  <si>
    <t>bo@ceyuan.com</t>
  </si>
  <si>
    <t>tony@ceyuan.com</t>
  </si>
  <si>
    <t>Ye</t>
  </si>
  <si>
    <t>Yuan</t>
  </si>
  <si>
    <t>ye@ceyuan.com</t>
  </si>
  <si>
    <t>McBride</t>
  </si>
  <si>
    <t>CFI Capital</t>
  </si>
  <si>
    <t>jmcbride@corpfinance.ca</t>
  </si>
  <si>
    <t>syoon@corpfinance.ca</t>
  </si>
  <si>
    <t>Antonio</t>
  </si>
  <si>
    <t>Cives</t>
  </si>
  <si>
    <t>CGS Management AG</t>
  </si>
  <si>
    <t>antonio.cives@cgs-management.com</t>
  </si>
  <si>
    <t>PfÃ¤ffikon</t>
  </si>
  <si>
    <t>Lanz</t>
  </si>
  <si>
    <t>rolf.lanz@cgs-management.com</t>
  </si>
  <si>
    <t>Yossi</t>
  </si>
  <si>
    <t>Ciechanover</t>
  </si>
  <si>
    <t>Challenge Fund - Etgar</t>
  </si>
  <si>
    <t>joseph@challenge.co.il</t>
  </si>
  <si>
    <t>Founder and Consultant</t>
  </si>
  <si>
    <t>Ingvar</t>
  </si>
  <si>
    <t>Andersson</t>
  </si>
  <si>
    <t>Chalmersinvest AB</t>
  </si>
  <si>
    <t>ingvar.andersson@chalmersinvest.se</t>
  </si>
  <si>
    <t>Feldberg</t>
  </si>
  <si>
    <t>Champlain,</t>
  </si>
  <si>
    <t>wfeldberg@champlaincapital.com</t>
  </si>
  <si>
    <t>Sherry</t>
  </si>
  <si>
    <t>Xie</t>
  </si>
  <si>
    <t>Chang'an Capital</t>
  </si>
  <si>
    <t>sherry@changancap.com</t>
  </si>
  <si>
    <t>Co-Founder Partner</t>
  </si>
  <si>
    <t>Tao</t>
  </si>
  <si>
    <t>bob@changancap.com</t>
  </si>
  <si>
    <t>Change</t>
  </si>
  <si>
    <t>awood@changecapitalpartners.com</t>
  </si>
  <si>
    <t>Change Partners Private Equity</t>
  </si>
  <si>
    <t>mp@changepartners.pt</t>
  </si>
  <si>
    <t>Brenda</t>
  </si>
  <si>
    <t>O'Shea</t>
  </si>
  <si>
    <t>Channel Mark Ventures</t>
  </si>
  <si>
    <t>boshea@channelmark.com</t>
  </si>
  <si>
    <t>Managing Director and Chief Strategist</t>
  </si>
  <si>
    <t>Chestnut Ridge</t>
  </si>
  <si>
    <t>doshea@channelmark.com</t>
  </si>
  <si>
    <t>Sachs</t>
  </si>
  <si>
    <t>Charles River Ventures</t>
  </si>
  <si>
    <t>bruce@crv.com</t>
  </si>
  <si>
    <t>Devdutt</t>
  </si>
  <si>
    <t>Yellurkar</t>
  </si>
  <si>
    <t>devdutt@crv.com</t>
  </si>
  <si>
    <t>george@crv.com</t>
  </si>
  <si>
    <t>jon@crv.com</t>
  </si>
  <si>
    <t>Gazor</t>
  </si>
  <si>
    <t>max@crv.com</t>
  </si>
  <si>
    <t>Saar</t>
  </si>
  <si>
    <t>Gur</t>
  </si>
  <si>
    <t>saar@crv.com</t>
  </si>
  <si>
    <t>Janower</t>
  </si>
  <si>
    <t>Charlesbank</t>
  </si>
  <si>
    <t>ajanower@charlesbank.com</t>
  </si>
  <si>
    <t>bwhite@charlesbank.com</t>
  </si>
  <si>
    <t>McBee</t>
  </si>
  <si>
    <t>dmcbee@charlesbank.com</t>
  </si>
  <si>
    <t>dkatz@charlesbank.com</t>
  </si>
  <si>
    <t>Klevens</t>
  </si>
  <si>
    <t>jklevens@charlesbank.com</t>
  </si>
  <si>
    <t>Beer</t>
  </si>
  <si>
    <t>jbeer@charlesbank.com</t>
  </si>
  <si>
    <t>mrosen@charlesbank.com</t>
  </si>
  <si>
    <t>Managing Director and Founding Partner</t>
  </si>
  <si>
    <t>Choe</t>
  </si>
  <si>
    <t>mchoe@charlesbank.com</t>
  </si>
  <si>
    <t>Managing Director and President</t>
  </si>
  <si>
    <t>mmcguire@charlesbank.com</t>
  </si>
  <si>
    <t>Bartlett</t>
  </si>
  <si>
    <t>sbartlett@charlesbank.com</t>
  </si>
  <si>
    <t>Palmer</t>
  </si>
  <si>
    <t>tpalmer@charlesbank.com</t>
  </si>
  <si>
    <t>Managing Director and COO</t>
  </si>
  <si>
    <t>Reilly</t>
  </si>
  <si>
    <t>wreilly@charlesbank.com</t>
  </si>
  <si>
    <t>Charter Life Sciences</t>
  </si>
  <si>
    <t>don@clsvc.com</t>
  </si>
  <si>
    <t>Cincinnati</t>
  </si>
  <si>
    <t>Di Sciullo</t>
  </si>
  <si>
    <t>gino@clsvc.com</t>
  </si>
  <si>
    <t>Ullman</t>
  </si>
  <si>
    <t>Charter Oak Equity</t>
  </si>
  <si>
    <t>mullman@charteroak-equity.com</t>
  </si>
  <si>
    <t>Roughan</t>
  </si>
  <si>
    <t>proughan@charteroak-equity.com</t>
  </si>
  <si>
    <t>Noe</t>
  </si>
  <si>
    <t>snoe@charteroak-equity.com</t>
  </si>
  <si>
    <t>Zubin</t>
  </si>
  <si>
    <t>Avari</t>
  </si>
  <si>
    <t>zavari@charteroak-equity.com</t>
  </si>
  <si>
    <t>Hamel</t>
  </si>
  <si>
    <t>Charter School Growth Fund</t>
  </si>
  <si>
    <t>khamel@chartergrowthfund.org</t>
  </si>
  <si>
    <t>Broomfield</t>
  </si>
  <si>
    <t>Mornington</t>
  </si>
  <si>
    <t>Charterhouse</t>
  </si>
  <si>
    <t>arthur.mornington@charterhouse.co.uk</t>
  </si>
  <si>
    <t>Cedric</t>
  </si>
  <si>
    <t>BarthÃ©lemy</t>
  </si>
  <si>
    <t>cedric.barthelemy@charterhouse.co.uk</t>
  </si>
  <si>
    <t>chris.warren@charterhouse.co.uk</t>
  </si>
  <si>
    <t>Fehling</t>
  </si>
  <si>
    <t>christian.fehling@charterhouse.co.uk</t>
  </si>
  <si>
    <t>Dario</t>
  </si>
  <si>
    <t>dario.garcia@charterhouse.co.uk</t>
  </si>
  <si>
    <t>Aldred</t>
  </si>
  <si>
    <t>duncan.aldred@charterhouse.co.uk</t>
  </si>
  <si>
    <t>Georget</t>
  </si>
  <si>
    <t>fabrice.georget@charterhouse.co.uk</t>
  </si>
  <si>
    <t>van den Bosch</t>
  </si>
  <si>
    <t>frank.vandenbosch@charterhouse.co.uk</t>
  </si>
  <si>
    <t>Giuseppe</t>
  </si>
  <si>
    <t>Prestia</t>
  </si>
  <si>
    <t>giuseppe.prestia@charterhouse.co.uk</t>
  </si>
  <si>
    <t>Bonnyman</t>
  </si>
  <si>
    <t>gordon.bonnyman@charterhouse.co.uk</t>
  </si>
  <si>
    <t>Executive Chairman</t>
  </si>
  <si>
    <t>Graeme</t>
  </si>
  <si>
    <t>Coulthard</t>
  </si>
  <si>
    <t>graeme.coulthard@charterhouse.co.uk</t>
  </si>
  <si>
    <t>Arnell</t>
  </si>
  <si>
    <t>james.arnell@charterhouse.co.uk</t>
  </si>
  <si>
    <t>LindbÃ¤ck</t>
  </si>
  <si>
    <t>leif.lindback@charterhouse.co.uk</t>
  </si>
  <si>
    <t>Giacomotto</t>
  </si>
  <si>
    <t>lionel.giacomotto@charterhouse.co.uk</t>
  </si>
  <si>
    <t>de Sarrau</t>
  </si>
  <si>
    <t>pierre.desarrau@charterhouse.co.uk</t>
  </si>
  <si>
    <t>Leeming</t>
  </si>
  <si>
    <t>robert.leeming@charterhouse.co.uk</t>
  </si>
  <si>
    <t>Sophie</t>
  </si>
  <si>
    <t>Maher</t>
  </si>
  <si>
    <t>sophie.maher@charterhouse.co.uk</t>
  </si>
  <si>
    <t>Etroy</t>
  </si>
  <si>
    <t>stephane.etroy@charterhouse.co.uk</t>
  </si>
  <si>
    <t>stephan.morgan@charterhouse.co.uk</t>
  </si>
  <si>
    <t>stuart.simpson@charterhouse.co.uk</t>
  </si>
  <si>
    <t>Eberle</t>
  </si>
  <si>
    <t>thomas.eberle@charterhouse.co.uk</t>
  </si>
  <si>
    <t>tim.james@charterhouse.co.uk</t>
  </si>
  <si>
    <t>Pautet</t>
  </si>
  <si>
    <t>vincent.pautet@charterhouse.co.uk</t>
  </si>
  <si>
    <t>Shein</t>
  </si>
  <si>
    <t>Chartwell Investments</t>
  </si>
  <si>
    <t>shein@chartwellinvestments.com</t>
  </si>
  <si>
    <t>Kendal</t>
  </si>
  <si>
    <t>Chatham Capital</t>
  </si>
  <si>
    <t>ks@chathamcapital.com</t>
  </si>
  <si>
    <t>Kristen</t>
  </si>
  <si>
    <t>Bernheim</t>
  </si>
  <si>
    <t>kb@chathamcapital.com</t>
  </si>
  <si>
    <t>Chazen</t>
  </si>
  <si>
    <t>davechazen@chazen.com</t>
  </si>
  <si>
    <t>jac@chazen.com</t>
  </si>
  <si>
    <t>Founder and Chairman</t>
  </si>
  <si>
    <t>Sid</t>
  </si>
  <si>
    <t>Banon</t>
  </si>
  <si>
    <t>sbanon@chazen.com</t>
  </si>
  <si>
    <t>CHB</t>
  </si>
  <si>
    <t>djanderson@chbcapital.com</t>
  </si>
  <si>
    <t>Anne-Claire</t>
  </si>
  <si>
    <t>Boutant</t>
  </si>
  <si>
    <t>Chequers Capital</t>
  </si>
  <si>
    <t>acboutant@chequerscapital.com</t>
  </si>
  <si>
    <t>AurÃ©lien</t>
  </si>
  <si>
    <t>aklein@chequerscapital.com</t>
  </si>
  <si>
    <t>Axelle</t>
  </si>
  <si>
    <t>Dumousset</t>
  </si>
  <si>
    <t>adumousset@chequerscapital.com</t>
  </si>
  <si>
    <t>Bertrand</t>
  </si>
  <si>
    <t>Rabiller</t>
  </si>
  <si>
    <t>brabiller@chequerscapital.com</t>
  </si>
  <si>
    <t>Metzger</t>
  </si>
  <si>
    <t>dmetzger@chequerscapital.com</t>
  </si>
  <si>
    <t>du Peloux</t>
  </si>
  <si>
    <t>ddupeloux@chequerscapital.com</t>
  </si>
  <si>
    <t>Planchon</t>
  </si>
  <si>
    <t>gplanchon@chequerscapital.com</t>
  </si>
  <si>
    <t>Kinas</t>
  </si>
  <si>
    <t>jkinas@chequerscapital.com</t>
  </si>
  <si>
    <t>General Manager</t>
  </si>
  <si>
    <t>Hartmann</t>
  </si>
  <si>
    <t>khartmann@chequerscapital.com</t>
  </si>
  <si>
    <t>Mulard</t>
  </si>
  <si>
    <t>smulard@chequerscapital.com</t>
  </si>
  <si>
    <t>Morin</t>
  </si>
  <si>
    <t>xmorin@chequerscapital.com</t>
  </si>
  <si>
    <t>Poitevineau</t>
  </si>
  <si>
    <t>xpoitevineau@chequerscapital.com</t>
  </si>
  <si>
    <t>Waddill</t>
  </si>
  <si>
    <t>Cherokee</t>
  </si>
  <si>
    <t>ewaddill@cherokeefund.com</t>
  </si>
  <si>
    <t>Merritt</t>
  </si>
  <si>
    <t>emerritt@cherokeefund.com</t>
  </si>
  <si>
    <t>Vice President, Fund Management</t>
  </si>
  <si>
    <t>Mazzarino</t>
  </si>
  <si>
    <t>jmazzarino@cherokeefund.com</t>
  </si>
  <si>
    <t>Darden</t>
  </si>
  <si>
    <t>tdarden@cherokeefund.com</t>
  </si>
  <si>
    <t>J. Blair</t>
  </si>
  <si>
    <t>Cherokee &amp; Walker</t>
  </si>
  <si>
    <t>blair@cherokeeandwalker.com</t>
  </si>
  <si>
    <t>Salt Lake City</t>
  </si>
  <si>
    <t>Erickson</t>
  </si>
  <si>
    <t>paul@cherokeeandwalker.com</t>
  </si>
  <si>
    <t>ryan@cherokeeandwalker.com</t>
  </si>
  <si>
    <t>Peery</t>
  </si>
  <si>
    <t>shane@cherokeeandwalker.com</t>
  </si>
  <si>
    <t>Latzke</t>
  </si>
  <si>
    <t>Cherry Tree Investments</t>
  </si>
  <si>
    <t>dlatzke@cherrytree.com</t>
  </si>
  <si>
    <t>Stofer</t>
  </si>
  <si>
    <t>gstofer@cherrytree.com</t>
  </si>
  <si>
    <t>Tufte</t>
  </si>
  <si>
    <t>ktufte@cherrytree.com</t>
  </si>
  <si>
    <t>Christianson</t>
  </si>
  <si>
    <t>tchristianson@cherrytree.com</t>
  </si>
  <si>
    <t>Lasceski</t>
  </si>
  <si>
    <t>Chestmoor Capital Management</t>
  </si>
  <si>
    <t>dale@chestmoor.com</t>
  </si>
  <si>
    <t>Novi</t>
  </si>
  <si>
    <t>Chevron Technology Ventures</t>
  </si>
  <si>
    <t>dril@chevron.com</t>
  </si>
  <si>
    <t>Venture Executive</t>
  </si>
  <si>
    <t>Kemal</t>
  </si>
  <si>
    <t>Anbarci</t>
  </si>
  <si>
    <t>kanbarci@chevron.com</t>
  </si>
  <si>
    <t>Vice President and Managing Executive</t>
  </si>
  <si>
    <t>Pardoe</t>
  </si>
  <si>
    <t>rpardoe@chevron.com</t>
  </si>
  <si>
    <t>Venture Principal</t>
  </si>
  <si>
    <t>Fife</t>
  </si>
  <si>
    <t>Chicago ,</t>
  </si>
  <si>
    <t>jfife@chicagoventure.com</t>
  </si>
  <si>
    <t>Duboe</t>
  </si>
  <si>
    <t>jason@chicagoventures.com</t>
  </si>
  <si>
    <t>Willer</t>
  </si>
  <si>
    <t>kevin@chicagoventures.com</t>
  </si>
  <si>
    <t>Larkins</t>
  </si>
  <si>
    <t>stuart@chicagoventures.com</t>
  </si>
  <si>
    <t>China-ASEAN Capital Advisory Company</t>
  </si>
  <si>
    <t>daniel.hui@china-asean-fund.com</t>
  </si>
  <si>
    <t>Yin</t>
  </si>
  <si>
    <t>jason.yin@china-asean-fund.com</t>
  </si>
  <si>
    <t>Yao</t>
  </si>
  <si>
    <t>li.yao@china-asean-fund.com</t>
  </si>
  <si>
    <t>Theleen</t>
  </si>
  <si>
    <t>ChinaVest</t>
  </si>
  <si>
    <t>rtheleen@chinavest.com</t>
  </si>
  <si>
    <t>Nelson</t>
  </si>
  <si>
    <t>snelson@chinavest.com.cn</t>
  </si>
  <si>
    <t>Cai</t>
  </si>
  <si>
    <t>tcai@chinavest.com.cn</t>
  </si>
  <si>
    <t>Collinson</t>
  </si>
  <si>
    <t>CHL Medical Partners</t>
  </si>
  <si>
    <t>jcollinson@chlmedical.com</t>
  </si>
  <si>
    <t>Howe</t>
  </si>
  <si>
    <t>thowe@chlmedical.com</t>
  </si>
  <si>
    <t>Chrysalis Ventures</t>
  </si>
  <si>
    <t>djones@chrysalisventures.com</t>
  </si>
  <si>
    <t>MacKellar</t>
  </si>
  <si>
    <t>Chrysalix Energy Venture Capital</t>
  </si>
  <si>
    <t>rmackellar@chrysalix.com</t>
  </si>
  <si>
    <t>Leong</t>
  </si>
  <si>
    <t>wleong@chrysalix.com</t>
  </si>
  <si>
    <t>Chrysalix SET</t>
  </si>
  <si>
    <t>craigdouglas@chrysalixset.com</t>
  </si>
  <si>
    <t>Rene</t>
  </si>
  <si>
    <t>Savelsberg</t>
  </si>
  <si>
    <t>renesavelsberg@chrysalixset.com</t>
  </si>
  <si>
    <t>Jonk</t>
  </si>
  <si>
    <t>wouterjonk@chrysalixset.com</t>
  </si>
  <si>
    <t>Yvette</t>
  </si>
  <si>
    <t>Go</t>
  </si>
  <si>
    <t>yvettego@chrysalixset.com</t>
  </si>
  <si>
    <t>Menezes</t>
  </si>
  <si>
    <t>ChrysCapital</t>
  </si>
  <si>
    <t>ashley@chryscapital.com</t>
  </si>
  <si>
    <t>CI</t>
  </si>
  <si>
    <t>eweinstein@cicapllc.com</t>
  </si>
  <si>
    <t>Iseman</t>
  </si>
  <si>
    <t>fiseman@cicapllc.com</t>
  </si>
  <si>
    <t>Truzzolino</t>
  </si>
  <si>
    <t>jtruzzolino@cicapllc.com</t>
  </si>
  <si>
    <t>Forbes</t>
  </si>
  <si>
    <t>jforbes@cicapllc.com</t>
  </si>
  <si>
    <t>Joost</t>
  </si>
  <si>
    <t>Thesseling</t>
  </si>
  <si>
    <t>jthesseling@cicapllc.com</t>
  </si>
  <si>
    <t>jbernstein@cicapllc.com</t>
  </si>
  <si>
    <t>thall@cicapllc.com</t>
  </si>
  <si>
    <t>Swayne</t>
  </si>
  <si>
    <t>wswayne@cicapllc.com</t>
  </si>
  <si>
    <t>Malkani</t>
  </si>
  <si>
    <t>zmalkani@cicapllc.com</t>
  </si>
  <si>
    <t>Yoffe</t>
  </si>
  <si>
    <t>CIC Partners</t>
  </si>
  <si>
    <t>ayoffe@cicpartners.com</t>
  </si>
  <si>
    <t>Bayard</t>
  </si>
  <si>
    <t>bfriedman@cicpartners.com</t>
  </si>
  <si>
    <t>Robinson</t>
  </si>
  <si>
    <t>crobinson@cicpartners.com</t>
  </si>
  <si>
    <t>dgross@cicpartners.com</t>
  </si>
  <si>
    <t>Fouad</t>
  </si>
  <si>
    <t>Bashour</t>
  </si>
  <si>
    <t>fbashour@cicpartners.com</t>
  </si>
  <si>
    <t>mpayne@cicpartners.com</t>
  </si>
  <si>
    <t>Rawlings</t>
  </si>
  <si>
    <t>mrawlings@cicpartners.com</t>
  </si>
  <si>
    <t>Didier</t>
  </si>
  <si>
    <t>Genoud</t>
  </si>
  <si>
    <t>Ciclad</t>
  </si>
  <si>
    <t>dgenoud@ciclad.com</t>
  </si>
  <si>
    <t>Vaury</t>
  </si>
  <si>
    <t>jfvaury@ciclad.com</t>
  </si>
  <si>
    <t>llambert@ciclad.com</t>
  </si>
  <si>
    <t>Rostand</t>
  </si>
  <si>
    <t>nrostand@ciclad.com</t>
  </si>
  <si>
    <t>Billon</t>
  </si>
  <si>
    <t>sbillon@ciclad.com</t>
  </si>
  <si>
    <t>Thomann</t>
  </si>
  <si>
    <t>tthomann@ciclad.com</t>
  </si>
  <si>
    <t>Bolerjack</t>
  </si>
  <si>
    <t>CID Capital</t>
  </si>
  <si>
    <t>adam@cidcap.com</t>
  </si>
  <si>
    <t>cory@cidcap.com</t>
  </si>
  <si>
    <t>Bruun</t>
  </si>
  <si>
    <t>eric@cidcap.com</t>
  </si>
  <si>
    <t>Derheimer</t>
  </si>
  <si>
    <t>ericd@cidcap.com</t>
  </si>
  <si>
    <t>Scot</t>
  </si>
  <si>
    <t>Swenberg</t>
  </si>
  <si>
    <t>scot@cidcap.com</t>
  </si>
  <si>
    <t>Cobb</t>
  </si>
  <si>
    <t>steve@cidcap.com</t>
  </si>
  <si>
    <t>CID Group</t>
  </si>
  <si>
    <t>steven@cidgroup.com</t>
  </si>
  <si>
    <t>CincyTech</t>
  </si>
  <si>
    <t>dgroh@cincytechusa.com</t>
  </si>
  <si>
    <t>Venerable</t>
  </si>
  <si>
    <t>mvenerable@cincytechusa.com</t>
  </si>
  <si>
    <t>Cinven Partners</t>
  </si>
  <si>
    <t>bruno.schick@cinven.com</t>
  </si>
  <si>
    <t>Caspar</t>
  </si>
  <si>
    <t>Berendsen</t>
  </si>
  <si>
    <t>caspar.berendsen@cinven.com</t>
  </si>
  <si>
    <t>Barker</t>
  </si>
  <si>
    <t>david.barker@cinven.com</t>
  </si>
  <si>
    <t>Davison</t>
  </si>
  <si>
    <t>guy.davison@cinven.com</t>
  </si>
  <si>
    <t>Langmuir</t>
  </si>
  <si>
    <t>hugh.langmuir@cinven.com</t>
  </si>
  <si>
    <t>Quemada</t>
  </si>
  <si>
    <t>jorge.quemada@cinven.com</t>
  </si>
  <si>
    <t>Paulmier</t>
  </si>
  <si>
    <t>nicolas.paulmier@cinven.com</t>
  </si>
  <si>
    <t>Catterall</t>
  </si>
  <si>
    <t>peter.catterall@cinven.com</t>
  </si>
  <si>
    <t>Soren</t>
  </si>
  <si>
    <t>soren.christensen@cinven.com</t>
  </si>
  <si>
    <t>McAlpine</t>
  </si>
  <si>
    <t>stuart.mcalpine@cinven.com</t>
  </si>
  <si>
    <t>Supraj</t>
  </si>
  <si>
    <t>Rajagopalan</t>
  </si>
  <si>
    <t>supraj.rajagopalan@cinven.com</t>
  </si>
  <si>
    <t>Thilo</t>
  </si>
  <si>
    <t>Sautter</t>
  </si>
  <si>
    <t>thilo.sautter@cinven.com</t>
  </si>
  <si>
    <t>Geismar</t>
  </si>
  <si>
    <t>xavier.geismar@cinven.com</t>
  </si>
  <si>
    <t>Kumthekar</t>
  </si>
  <si>
    <t>Cipher-Plexus Capital Advisors Pvt</t>
  </si>
  <si>
    <t>kunal@cipherplexus.in</t>
  </si>
  <si>
    <t>Ravi</t>
  </si>
  <si>
    <t>ravi@cipherplexus.in</t>
  </si>
  <si>
    <t>R. Adam</t>
  </si>
  <si>
    <t>Circle Peak Capital</t>
  </si>
  <si>
    <t>rasmith@circlepeakcapital.com</t>
  </si>
  <si>
    <t>Euler</t>
  </si>
  <si>
    <t>CIT GAP Funds</t>
  </si>
  <si>
    <t>alex.euler@cit.org</t>
  </si>
  <si>
    <t>Herndon</t>
  </si>
  <si>
    <t>O'Daniel</t>
  </si>
  <si>
    <t>jennifer.odaniel@cit.org</t>
  </si>
  <si>
    <t>Senior Investment Associate</t>
  </si>
  <si>
    <t>Rubin</t>
  </si>
  <si>
    <t>marco.rubin@cit.org</t>
  </si>
  <si>
    <t>GAP Funds Advisor</t>
  </si>
  <si>
    <t>Mallon</t>
  </si>
  <si>
    <t>sean.mallon@cit.org</t>
  </si>
  <si>
    <t>Weithman</t>
  </si>
  <si>
    <t>thomas.weithman@cit.org</t>
  </si>
  <si>
    <t>Vice President and Managing Director</t>
  </si>
  <si>
    <t>Queveau</t>
  </si>
  <si>
    <t>CITA Gestion</t>
  </si>
  <si>
    <t>queveau@cita.fr</t>
  </si>
  <si>
    <t>Arvind</t>
  </si>
  <si>
    <t>Purushotham</t>
  </si>
  <si>
    <t>Citi Ventures</t>
  </si>
  <si>
    <t>arvind.purushotham@citi.com</t>
  </si>
  <si>
    <t>Vanessa</t>
  </si>
  <si>
    <t>vanessa.colella@citi.com</t>
  </si>
  <si>
    <t>Xin</t>
  </si>
  <si>
    <t>CITIC Capital China Partners,</t>
  </si>
  <si>
    <t>ericxin@citiccapital.com</t>
  </si>
  <si>
    <t>Aina</t>
  </si>
  <si>
    <t>Rakotoarisoa</t>
  </si>
  <si>
    <t>Citizen Capital</t>
  </si>
  <si>
    <t>aina.rakotoarisoa@citizencapital.fr</t>
  </si>
  <si>
    <t>MÃ©haignerie</t>
  </si>
  <si>
    <t>laurence.mehaignerie@citizencapital.fr</t>
  </si>
  <si>
    <t>Mohamed</t>
  </si>
  <si>
    <t>Abdesslam</t>
  </si>
  <si>
    <t>mohamed.abdesslam@citizencapital.fr</t>
  </si>
  <si>
    <t>Pierre Olivier</t>
  </si>
  <si>
    <t>Barennes</t>
  </si>
  <si>
    <t>pierre-olivier.barennes@citizencapital.fr</t>
  </si>
  <si>
    <t>City Hill Ventures</t>
  </si>
  <si>
    <t>JLim@cityhillventures.com</t>
  </si>
  <si>
    <t>Lyons</t>
  </si>
  <si>
    <t>bill@citylightcap.com</t>
  </si>
  <si>
    <t>Gunn</t>
  </si>
  <si>
    <t>greg@citylightcap.com</t>
  </si>
  <si>
    <t>josh@citylightcap.com</t>
  </si>
  <si>
    <t>matt@citylightcap.com</t>
  </si>
  <si>
    <t>Sabira</t>
  </si>
  <si>
    <t>Lakhani</t>
  </si>
  <si>
    <t>sabira@citylightcap.com</t>
  </si>
  <si>
    <t>Groos</t>
  </si>
  <si>
    <t>tom@citylightcap.com</t>
  </si>
  <si>
    <t>CIVC Partners</t>
  </si>
  <si>
    <t>cperry@civc.com</t>
  </si>
  <si>
    <t>McLaughlin</t>
  </si>
  <si>
    <t>cmclaughlin@civc.com</t>
  </si>
  <si>
    <t>Geneser</t>
  </si>
  <si>
    <t>cgeneser@civc.com</t>
  </si>
  <si>
    <t>Helle</t>
  </si>
  <si>
    <t>dhelle@civc.com</t>
  </si>
  <si>
    <t>Potters</t>
  </si>
  <si>
    <t>dpotters@civc.com</t>
  </si>
  <si>
    <t>J.D.</t>
  </si>
  <si>
    <t>jwright@civc.com</t>
  </si>
  <si>
    <t>Compall</t>
  </si>
  <si>
    <t>jcompall@civc.com</t>
  </si>
  <si>
    <t>McManus</t>
  </si>
  <si>
    <t>mmcmanus@civc.com</t>
  </si>
  <si>
    <t>Wedner</t>
  </si>
  <si>
    <t>marcus.wedner@civc.com</t>
  </si>
  <si>
    <t>sschwartz@civc.com</t>
  </si>
  <si>
    <t>Sloan</t>
  </si>
  <si>
    <t>swilson@civc.com</t>
  </si>
  <si>
    <t>Pasricha</t>
  </si>
  <si>
    <t>Clairvest Group</t>
  </si>
  <si>
    <t>adrianp@clairvest.com</t>
  </si>
  <si>
    <t>danielc@clairvest.com</t>
  </si>
  <si>
    <t>Langleben</t>
  </si>
  <si>
    <t>isaacl@clairvest.com</t>
  </si>
  <si>
    <t>Parr</t>
  </si>
  <si>
    <t>jeffp@clairvest.com</t>
  </si>
  <si>
    <t>Co-CEO and Managing Director</t>
  </si>
  <si>
    <t>Jon-Ian</t>
  </si>
  <si>
    <t>Lui</t>
  </si>
  <si>
    <t>jon-ianl@clairvest.com</t>
  </si>
  <si>
    <t>kenr@clairvest.com</t>
  </si>
  <si>
    <t>Wagman</t>
  </si>
  <si>
    <t>michaelw@clairvest.com</t>
  </si>
  <si>
    <t>Castellarin</t>
  </si>
  <si>
    <t>michaelc@clairvest.com</t>
  </si>
  <si>
    <t>mitchg@clairvest.com</t>
  </si>
  <si>
    <t>Robbie</t>
  </si>
  <si>
    <t>Isenberg</t>
  </si>
  <si>
    <t>robbiei@clairvest.com</t>
  </si>
  <si>
    <t>Dhonte</t>
  </si>
  <si>
    <t>sdhonte@clairvest.com</t>
  </si>
  <si>
    <t>Frenkiel</t>
  </si>
  <si>
    <t>stevef@clairvest.com</t>
  </si>
  <si>
    <t>Clal Biotechnology Industries</t>
  </si>
  <si>
    <t>goldberg@cbi.co.il</t>
  </si>
  <si>
    <t>Ramat Gan</t>
  </si>
  <si>
    <t>Gonen</t>
  </si>
  <si>
    <t>gonen@arte.co.il</t>
  </si>
  <si>
    <t>Claremont Creek Ventures</t>
  </si>
  <si>
    <t>brad@claremontvc.com</t>
  </si>
  <si>
    <t>Harsh</t>
  </si>
  <si>
    <t>harsh@claremontvc.com</t>
  </si>
  <si>
    <t>Nat</t>
  </si>
  <si>
    <t>Goldhaber</t>
  </si>
  <si>
    <t>nat@claremontvc.com</t>
  </si>
  <si>
    <t>Straub</t>
  </si>
  <si>
    <t>paul@claremontvc.com</t>
  </si>
  <si>
    <t>Randy</t>
  </si>
  <si>
    <t>Hawks</t>
  </si>
  <si>
    <t>randy@claremontvc.com</t>
  </si>
  <si>
    <t>Mellinger</t>
  </si>
  <si>
    <t>Clarion</t>
  </si>
  <si>
    <t>dmellinger@clarion-capital.com</t>
  </si>
  <si>
    <t>Managing Director and Head of Marketing</t>
  </si>
  <si>
    <t>jhaas@clarion-capital.com</t>
  </si>
  <si>
    <t>mfeldman@clarion-capital.com</t>
  </si>
  <si>
    <t>Clarity Partners,</t>
  </si>
  <si>
    <t>barry@claritypartners.net</t>
  </si>
  <si>
    <t>cww@claritypartners.net</t>
  </si>
  <si>
    <t>dlee@claritypartners.net</t>
  </si>
  <si>
    <t>Gutfreund</t>
  </si>
  <si>
    <t>jlg@claritypartners.net</t>
  </si>
  <si>
    <t>Rader</t>
  </si>
  <si>
    <t>spr@claritypartners.net</t>
  </si>
  <si>
    <t>W. Jack</t>
  </si>
  <si>
    <t>Kessler</t>
  </si>
  <si>
    <t>wjk@claritypartners.net</t>
  </si>
  <si>
    <t>General Partner/CFO</t>
  </si>
  <si>
    <t>Aylward</t>
  </si>
  <si>
    <t>Clark Hill Partners</t>
  </si>
  <si>
    <t>jimaylward@gmail.com</t>
  </si>
  <si>
    <t>Belmont</t>
  </si>
  <si>
    <t>Kija</t>
  </si>
  <si>
    <t>kijakim@gmail.com</t>
  </si>
  <si>
    <t>President and Managing General Partner</t>
  </si>
  <si>
    <t>Scolnick</t>
  </si>
  <si>
    <t>escolnick@clarusventures.com</t>
  </si>
  <si>
    <t>Senior Scientific Advisor</t>
  </si>
  <si>
    <t>Emmett</t>
  </si>
  <si>
    <t>ecunningham@clarusventures.com</t>
  </si>
  <si>
    <t>Galakatos</t>
  </si>
  <si>
    <t>ngalakatos@clarusventures.com</t>
  </si>
  <si>
    <t>nsimon@clarusventures.com</t>
  </si>
  <si>
    <t>Liptak</t>
  </si>
  <si>
    <t>rliptak@clarusventures.com</t>
  </si>
  <si>
    <t>Requadt</t>
  </si>
  <si>
    <t>srequadt@clarusventures.com</t>
  </si>
  <si>
    <t>wyoung@clarusventures.com</t>
  </si>
  <si>
    <t>Kazuhiko</t>
  </si>
  <si>
    <t>Yamamoto</t>
  </si>
  <si>
    <t>Classic Capital Corporation</t>
  </si>
  <si>
    <t>k_yamamoto@classiccapital.co.jp</t>
  </si>
  <si>
    <t>Armendariz</t>
  </si>
  <si>
    <t>Clave Mayor PAMPLONA</t>
  </si>
  <si>
    <t>armendariz@clavemayor.com</t>
  </si>
  <si>
    <t>Pamplona</t>
  </si>
  <si>
    <t>Lozano</t>
  </si>
  <si>
    <t>lozano@clavemayor.com</t>
  </si>
  <si>
    <t>Dauphinais</t>
  </si>
  <si>
    <t>Clavis</t>
  </si>
  <si>
    <t>tdauphinais@claviscp.com</t>
  </si>
  <si>
    <t>Founding Principal</t>
  </si>
  <si>
    <t>Gogel</t>
  </si>
  <si>
    <t>Clayton, Dubilier &amp; Rice</t>
  </si>
  <si>
    <t>dgogel@cdr-inc.com</t>
  </si>
  <si>
    <t>Conway</t>
  </si>
  <si>
    <t>kconway@cdr-inc.com</t>
  </si>
  <si>
    <t>Clayton, Dubilier &amp; Rice,</t>
  </si>
  <si>
    <t>dnovak@cdr-ltd.com</t>
  </si>
  <si>
    <t>Vindi</t>
  </si>
  <si>
    <t>Banga</t>
  </si>
  <si>
    <t>vbanga@cdr-ltd.com</t>
  </si>
  <si>
    <t>ClearLight Partners</t>
  </si>
  <si>
    <t>dwr@clearlightpartners.com</t>
  </si>
  <si>
    <t>Shepherd</t>
  </si>
  <si>
    <t>jfs@clearlightpartners.com</t>
  </si>
  <si>
    <t>Manassero</t>
  </si>
  <si>
    <t>jrm@clearlightpartners.com</t>
  </si>
  <si>
    <t>Schmidt</t>
  </si>
  <si>
    <t>jjs@clearlightpartners.com</t>
  </si>
  <si>
    <t>jhm@clearlightpartners.com</t>
  </si>
  <si>
    <t>jmm@clearlightpartners.com</t>
  </si>
  <si>
    <t>kpb@clearlightpartners.com</t>
  </si>
  <si>
    <t>Gartner</t>
  </si>
  <si>
    <t>mpg@clearlightpartners.com</t>
  </si>
  <si>
    <t>Vice President of Investment Development</t>
  </si>
  <si>
    <t>Kaye</t>
  </si>
  <si>
    <t>msk@clearlightpartners.com</t>
  </si>
  <si>
    <t>Packer</t>
  </si>
  <si>
    <t>mrp@clearlightpartners.com</t>
  </si>
  <si>
    <t>rjm@clearlightpartners.com</t>
  </si>
  <si>
    <t>Elkus</t>
  </si>
  <si>
    <t xml:space="preserve">Clearstone </t>
  </si>
  <si>
    <t>bill@clearstone.com</t>
  </si>
  <si>
    <t>Moraly</t>
  </si>
  <si>
    <t>dana@clearstone.com</t>
  </si>
  <si>
    <t>jim@clearstone.com</t>
  </si>
  <si>
    <t>Sumant</t>
  </si>
  <si>
    <t>Mandal</t>
  </si>
  <si>
    <t>sumant@clearstone.com</t>
  </si>
  <si>
    <t>Vish</t>
  </si>
  <si>
    <t>vish@clearstone.com</t>
  </si>
  <si>
    <t>Venture Director</t>
  </si>
  <si>
    <t>william@clearstone.com</t>
  </si>
  <si>
    <t>Veith</t>
  </si>
  <si>
    <t>Clearview Capital</t>
  </si>
  <si>
    <t>aveith@clearviewcap.com</t>
  </si>
  <si>
    <t>Old Greenwich</t>
  </si>
  <si>
    <t>bsimon@clearviewcap.com</t>
  </si>
  <si>
    <t>Calvin</t>
  </si>
  <si>
    <t>Neider</t>
  </si>
  <si>
    <t>cneider@clearviewcap.com</t>
  </si>
  <si>
    <t>gfaux@clearviewcap.com</t>
  </si>
  <si>
    <t>Cummins</t>
  </si>
  <si>
    <t>compliance@clearviewcap.com</t>
  </si>
  <si>
    <t>CCO</t>
  </si>
  <si>
    <t>jandersen@clearviewcap.com</t>
  </si>
  <si>
    <t>jtucker@clearviewcap.com</t>
  </si>
  <si>
    <t>Cerra</t>
  </si>
  <si>
    <t>jcerra@clearviewcap.com</t>
  </si>
  <si>
    <t>lsimon@clearviewcap.com</t>
  </si>
  <si>
    <t>Rumilly</t>
  </si>
  <si>
    <t>mrumilly@clearviewcap.com</t>
  </si>
  <si>
    <t>Blevins</t>
  </si>
  <si>
    <t>mblevins@clearviewcap.com</t>
  </si>
  <si>
    <t>nberry@clearviewcap.com</t>
  </si>
  <si>
    <t>Caliento</t>
  </si>
  <si>
    <t>pcaliento@clearviewcap.com</t>
  </si>
  <si>
    <t>Doolittle</t>
  </si>
  <si>
    <t>pdoolittle@clearviewcap.com</t>
  </si>
  <si>
    <t>Founding Partner Emeritus</t>
  </si>
  <si>
    <t>Ponte Vedra</t>
  </si>
  <si>
    <t>wcase@clearviewcap.com</t>
  </si>
  <si>
    <t>Clearwater</t>
  </si>
  <si>
    <t>rpetty@clearwatercp.com</t>
  </si>
  <si>
    <t>Cuccio</t>
  </si>
  <si>
    <t>Clessidra SGR S.p.A.</t>
  </si>
  <si>
    <t>e.cuccio@clessidrasgr.it</t>
  </si>
  <si>
    <t>Colli</t>
  </si>
  <si>
    <t>f.colli@clessidrasgr.it</t>
  </si>
  <si>
    <t>Manuel</t>
  </si>
  <si>
    <t>Catalano</t>
  </si>
  <si>
    <t>m.catalano@clessidrasgr.it</t>
  </si>
  <si>
    <t>Carotenuto</t>
  </si>
  <si>
    <t>m.carotenuto@clessidrasgr.it</t>
  </si>
  <si>
    <t>Simone</t>
  </si>
  <si>
    <t>Cucchetti</t>
  </si>
  <si>
    <t>s.cucchetti@clessidrasgr.it</t>
  </si>
  <si>
    <t>Holleran</t>
  </si>
  <si>
    <t>Cloud Apps</t>
  </si>
  <si>
    <t>mholleran@cloudappscapital.com</t>
  </si>
  <si>
    <t>Clover</t>
  </si>
  <si>
    <t>alex@clovercp.com</t>
  </si>
  <si>
    <t>david@clovercp.com</t>
  </si>
  <si>
    <t>Clyde Blowers Capital</t>
  </si>
  <si>
    <t>astewart@clydeblowers.co.uk</t>
  </si>
  <si>
    <t>East Kilbride</t>
  </si>
  <si>
    <t>Dowie</t>
  </si>
  <si>
    <t>adowie@clydeblowers.co.uk</t>
  </si>
  <si>
    <t>bthomson@clydeblowers.co.uk</t>
  </si>
  <si>
    <t>Hawkins</t>
  </si>
  <si>
    <t>dhawkins@clydeblowers.co.uk</t>
  </si>
  <si>
    <t>McCallum</t>
  </si>
  <si>
    <t>gmccallum@clydeblowers.co.uk</t>
  </si>
  <si>
    <t>Lees</t>
  </si>
  <si>
    <t>glees@clydeblowers.co.uk</t>
  </si>
  <si>
    <t>Gibson</t>
  </si>
  <si>
    <t>kgibson@clydeblowers.co.uk</t>
  </si>
  <si>
    <t>kmitchell@clydeblowers.co.uk</t>
  </si>
  <si>
    <t>Nairn</t>
  </si>
  <si>
    <t>nblack@clydeblowers.co.uk</t>
  </si>
  <si>
    <t>scunningham@clydeblowers.co.uk</t>
  </si>
  <si>
    <t>Shauna</t>
  </si>
  <si>
    <t>spowell@clydeblowers.co.uk</t>
  </si>
  <si>
    <t>Macintosh</t>
  </si>
  <si>
    <t>smacintosh@clydeblowers.co.uk</t>
  </si>
  <si>
    <t>ColÃ³n</t>
  </si>
  <si>
    <t>CM Equity Partners</t>
  </si>
  <si>
    <t>dcolon@cmequity.com</t>
  </si>
  <si>
    <t>Carmen</t>
  </si>
  <si>
    <t>mcarmen@cmequity.com</t>
  </si>
  <si>
    <t>Schulte</t>
  </si>
  <si>
    <t>pschulte@cmequity.com</t>
  </si>
  <si>
    <t>sroth@cmequity.com</t>
  </si>
  <si>
    <t>Director - Business Development</t>
  </si>
  <si>
    <t>Gaus</t>
  </si>
  <si>
    <t>wgaus@cmequity.com</t>
  </si>
  <si>
    <t>Jarmak</t>
  </si>
  <si>
    <t>CM-CIC Capital Finance</t>
  </si>
  <si>
    <t>antoine.jarmak@cmcic.fr</t>
  </si>
  <si>
    <t>Franck</t>
  </si>
  <si>
    <t>Thouroude</t>
  </si>
  <si>
    <t>CM-CIC Capital PrivÃ©</t>
  </si>
  <si>
    <t>franck.thouroude@cmcic.fr</t>
  </si>
  <si>
    <t>Pascal</t>
  </si>
  <si>
    <t>Vallanchon</t>
  </si>
  <si>
    <t>pascal.vallanchon@cmcic.fr</t>
  </si>
  <si>
    <t>Chong Min</t>
  </si>
  <si>
    <t>CMIA Pte</t>
  </si>
  <si>
    <t>cmlee@cmia.com</t>
  </si>
  <si>
    <t>Jimmy</t>
  </si>
  <si>
    <t>jimmywang@cmia.com</t>
  </si>
  <si>
    <t>Kian Woon</t>
  </si>
  <si>
    <t>Yap</t>
  </si>
  <si>
    <t>kianwoon@cmia.com</t>
  </si>
  <si>
    <t>Hans</t>
  </si>
  <si>
    <t>Ekelund</t>
  </si>
  <si>
    <t>Coach &amp; Capital</t>
  </si>
  <si>
    <t>hans.ekelund@telia.com</t>
  </si>
  <si>
    <t>Beart</t>
  </si>
  <si>
    <t>Coast2Coast Investments</t>
  </si>
  <si>
    <t>chrisb@c2c.co.za</t>
  </si>
  <si>
    <t>Tokai</t>
  </si>
  <si>
    <t>Christo</t>
  </si>
  <si>
    <t>Kok</t>
  </si>
  <si>
    <t>christo@c2c.co.za</t>
  </si>
  <si>
    <t>Cris</t>
  </si>
  <si>
    <t>cris@c2c.co.za</t>
  </si>
  <si>
    <t>Shayne</t>
  </si>
  <si>
    <t>gary@c2c.co.za</t>
  </si>
  <si>
    <t>Van Holdt</t>
  </si>
  <si>
    <t>greg@c2c.co.za</t>
  </si>
  <si>
    <t>Bryanston</t>
  </si>
  <si>
    <t>Handre</t>
  </si>
  <si>
    <t>Daffue</t>
  </si>
  <si>
    <t>handre@c2c.co.za</t>
  </si>
  <si>
    <t>Inge</t>
  </si>
  <si>
    <t>inge@c2c.co.za</t>
  </si>
  <si>
    <t>Jethro</t>
  </si>
  <si>
    <t>Van Aardt</t>
  </si>
  <si>
    <t>jethro@c2c.co.za</t>
  </si>
  <si>
    <t>Botha</t>
  </si>
  <si>
    <t>johan@c2c.co.za</t>
  </si>
  <si>
    <t>van Schalkwyk</t>
  </si>
  <si>
    <t>johanvs@c2c.co.za</t>
  </si>
  <si>
    <t>Boezaart</t>
  </si>
  <si>
    <t>marcel@c2c.co.za</t>
  </si>
  <si>
    <t>mike@c2c.co.za</t>
  </si>
  <si>
    <t>Zane</t>
  </si>
  <si>
    <t>zane@c2c.co.za</t>
  </si>
  <si>
    <t>Kermorgant</t>
  </si>
  <si>
    <t>CoBe Capital</t>
  </si>
  <si>
    <t>tkermorgant@cobecapital.fr</t>
  </si>
  <si>
    <t>Managing Director, Europe</t>
  </si>
  <si>
    <t>DelavallÃ©e</t>
  </si>
  <si>
    <t>Cobepa</t>
  </si>
  <si>
    <t>adelavallee@cobepa.be</t>
  </si>
  <si>
    <t>Belgium</t>
  </si>
  <si>
    <t>Charles-Henri</t>
  </si>
  <si>
    <t>Chaliac</t>
  </si>
  <si>
    <t>chchaliac@cobepa.be</t>
  </si>
  <si>
    <t>Jean-Marie</t>
  </si>
  <si>
    <t>Laurent Josi</t>
  </si>
  <si>
    <t>jmlaurentjosi@cobepa.be</t>
  </si>
  <si>
    <t>de Walque</t>
  </si>
  <si>
    <t>xdewalque@cobepa.be</t>
  </si>
  <si>
    <t>Cohesive</t>
  </si>
  <si>
    <t>afreeman@cohesivecapital.com</t>
  </si>
  <si>
    <t>jbarber@cohesivecapital.com</t>
  </si>
  <si>
    <t>craig@collaborativefund.com</t>
  </si>
  <si>
    <t>Aguerre</t>
  </si>
  <si>
    <t>Coller Capital</t>
  </si>
  <si>
    <t>Francois.Aguerre@collercapital.com</t>
  </si>
  <si>
    <t>Frank.Morgan@collercapital.com</t>
  </si>
  <si>
    <t>Ochsenfeld</t>
  </si>
  <si>
    <t>Frank.Ochsenfeld@collercapital.com</t>
  </si>
  <si>
    <t>Koffel</t>
  </si>
  <si>
    <t>Paul.Koffel@collercapital.com</t>
  </si>
  <si>
    <t>Barrack</t>
  </si>
  <si>
    <t>Colony Capital</t>
  </si>
  <si>
    <t>tbarrack@colonyinc.com</t>
  </si>
  <si>
    <t>Blanton</t>
  </si>
  <si>
    <t>Colt Ventures</t>
  </si>
  <si>
    <t>dblanton@coltventures.com</t>
  </si>
  <si>
    <t>Arun</t>
  </si>
  <si>
    <t>Columbia Capital</t>
  </si>
  <si>
    <t>Arun.Gupta@colcap.com</t>
  </si>
  <si>
    <t>Alexandria</t>
  </si>
  <si>
    <t>Doering</t>
  </si>
  <si>
    <t>Don.Doering@colcap.com</t>
  </si>
  <si>
    <t>Partner - CFO</t>
  </si>
  <si>
    <t>DeCorte</t>
  </si>
  <si>
    <t>Evan.DeCorte@colcap.com</t>
  </si>
  <si>
    <t>Harry.Hopper@colcap.com</t>
  </si>
  <si>
    <t>Booma</t>
  </si>
  <si>
    <t>Jason.Booma@colcap.com</t>
  </si>
  <si>
    <t>Patterson</t>
  </si>
  <si>
    <t>Jeff.Patterson@colcap.com</t>
  </si>
  <si>
    <t>Fleming</t>
  </si>
  <si>
    <t>Jim.Fleming@colcap.com</t>
  </si>
  <si>
    <t>John.Siegel@colcap.com</t>
  </si>
  <si>
    <t>Monish</t>
  </si>
  <si>
    <t>Kundra</t>
  </si>
  <si>
    <t>Monish.Kundra@colcap.com</t>
  </si>
  <si>
    <t>Hendy</t>
  </si>
  <si>
    <t>Patrick.Hendy@colcap.com</t>
  </si>
  <si>
    <t>Herget</t>
  </si>
  <si>
    <t>Phil.Herget@colcap.com</t>
  </si>
  <si>
    <t>Vicente</t>
  </si>
  <si>
    <t>Velez</t>
  </si>
  <si>
    <t>Vicente.Velez@colcap.com</t>
  </si>
  <si>
    <t>Intrater</t>
  </si>
  <si>
    <t>Columbus Nova Technology Partners</t>
  </si>
  <si>
    <t>aintrater@columbusnova.com</t>
  </si>
  <si>
    <t>Epstein</t>
  </si>
  <si>
    <t>jepstein@columbusnova.com</t>
  </si>
  <si>
    <t>Yaron</t>
  </si>
  <si>
    <t>Eitan</t>
  </si>
  <si>
    <t>yeitan@columbusnova.com</t>
  </si>
  <si>
    <t>Lippmann</t>
  </si>
  <si>
    <t>Columbus Ventures</t>
  </si>
  <si>
    <t>rlippmann@columbusventures.com</t>
  </si>
  <si>
    <t>Yale</t>
  </si>
  <si>
    <t>ybrown@columbusventures.com</t>
  </si>
  <si>
    <t>Sanderson</t>
  </si>
  <si>
    <t>Colville Capital</t>
  </si>
  <si>
    <t>dsanderson@colvillecapital.com</t>
  </si>
  <si>
    <t>Mealy</t>
  </si>
  <si>
    <t>mmealy@colvillecapital.com</t>
  </si>
  <si>
    <t>Steinback</t>
  </si>
  <si>
    <t>msteinback@colvillecapital.com</t>
  </si>
  <si>
    <t>Amy</t>
  </si>
  <si>
    <t>Banse</t>
  </si>
  <si>
    <t>Comcast Ventures</t>
  </si>
  <si>
    <t>amy_banse@comcast.com</t>
  </si>
  <si>
    <t>Cleland</t>
  </si>
  <si>
    <t>andrew_cleland@comcast.com</t>
  </si>
  <si>
    <t>Armor</t>
  </si>
  <si>
    <t>kim_armor@comcast.com</t>
  </si>
  <si>
    <t>CFO/Head of Business Development</t>
  </si>
  <si>
    <t>Prostko</t>
  </si>
  <si>
    <t>rick_prostko@comcast.com</t>
  </si>
  <si>
    <t>Maia</t>
  </si>
  <si>
    <t>Heymann</t>
  </si>
  <si>
    <t>CommonAngels</t>
  </si>
  <si>
    <t>maia@commonangels.com</t>
  </si>
  <si>
    <t>Osborn</t>
  </si>
  <si>
    <t>Commons Capital</t>
  </si>
  <si>
    <t>wosborn@commonscapital.com</t>
  </si>
  <si>
    <t>Brookline</t>
  </si>
  <si>
    <t>J. Patrick</t>
  </si>
  <si>
    <t>Michaels</t>
  </si>
  <si>
    <t>Communications Equity Associates</t>
  </si>
  <si>
    <t>rmichaels@ceaworldwide.com</t>
  </si>
  <si>
    <t>Tampa</t>
  </si>
  <si>
    <t>Ming</t>
  </si>
  <si>
    <t>mjung@ceaworldwide.com</t>
  </si>
  <si>
    <t>Senior Managing Director and CFO</t>
  </si>
  <si>
    <t>Offenberg</t>
  </si>
  <si>
    <t>Compass Diversified Holdings</t>
  </si>
  <si>
    <t>alan@compassequity.com</t>
  </si>
  <si>
    <t>Bottiglieri</t>
  </si>
  <si>
    <t>jim@compassequity.com</t>
  </si>
  <si>
    <t>Harrus</t>
  </si>
  <si>
    <t>Compass Technology Partners</t>
  </si>
  <si>
    <t>aharrus@compasstechpartners.com</t>
  </si>
  <si>
    <t>Arscott</t>
  </si>
  <si>
    <t>darscott@compasstechpartners.com</t>
  </si>
  <si>
    <t>marscott@compasstechpartners.com</t>
  </si>
  <si>
    <t>Yau</t>
  </si>
  <si>
    <t>pyau@compasstechpartners.com</t>
  </si>
  <si>
    <t>ComSpace Development</t>
  </si>
  <si>
    <t>mmiller@comspacedev.com</t>
  </si>
  <si>
    <t>President and Managing Director</t>
  </si>
  <si>
    <t>Oak Hill</t>
  </si>
  <si>
    <t>Comvest Partners</t>
  </si>
  <si>
    <t>daniell@comvest.com</t>
  </si>
  <si>
    <t>gregr@comvest.com</t>
  </si>
  <si>
    <t>Gelberd</t>
  </si>
  <si>
    <t>jasong@comvest.com</t>
  </si>
  <si>
    <t>leeb@comvest.com</t>
  </si>
  <si>
    <t>marshallg@comvest.com</t>
  </si>
  <si>
    <t>Falk</t>
  </si>
  <si>
    <t>michaelf@comvest.com</t>
  </si>
  <si>
    <t>OâSullivan</t>
  </si>
  <si>
    <t>roberto@comvest.com</t>
  </si>
  <si>
    <t>Marrero</t>
  </si>
  <si>
    <t>rogerm@comvest.com</t>
  </si>
  <si>
    <t>thomasc@comvest.com</t>
  </si>
  <si>
    <t>Concentric Equity Partners</t>
  </si>
  <si>
    <t>iross@fic-cep.com</t>
  </si>
  <si>
    <t>Steans</t>
  </si>
  <si>
    <t>jsteans@fic-cep.com</t>
  </si>
  <si>
    <t>Hooten</t>
  </si>
  <si>
    <t>khooten@fic-cep.com</t>
  </si>
  <si>
    <t>Yair</t>
  </si>
  <si>
    <t>Safrai</t>
  </si>
  <si>
    <t>Concord Ventures</t>
  </si>
  <si>
    <t>yair@concordventures.com</t>
  </si>
  <si>
    <t>Concourse Capital</t>
  </si>
  <si>
    <t>agarrison@concoursecapital.com</t>
  </si>
  <si>
    <t>Manhattan Beach</t>
  </si>
  <si>
    <t>Massey</t>
  </si>
  <si>
    <t>Congruent Investment Partners</t>
  </si>
  <si>
    <t>pmassey@congruentinv.com</t>
  </si>
  <si>
    <t>Co-Founder, Managing Member</t>
  </si>
  <si>
    <t>tbaldwin@congruentinv.com</t>
  </si>
  <si>
    <t>Earner</t>
  </si>
  <si>
    <t>Connect Ventures</t>
  </si>
  <si>
    <t>bill@connectventures.co.uk</t>
  </si>
  <si>
    <t>Pietro</t>
  </si>
  <si>
    <t>Bezza</t>
  </si>
  <si>
    <t>pietro@connectventures.co.uk</t>
  </si>
  <si>
    <t>Sitar</t>
  </si>
  <si>
    <t>Teli</t>
  </si>
  <si>
    <t>sitar@connectventures.co.uk</t>
  </si>
  <si>
    <t>Connecticut Innovations</t>
  </si>
  <si>
    <t>douglas.roth@ctinnovations.com</t>
  </si>
  <si>
    <t>Director, Investments</t>
  </si>
  <si>
    <t>Rocky Hill</t>
  </si>
  <si>
    <t>O'Neill</t>
  </si>
  <si>
    <t>patrick.oneill@ctinnovations.com</t>
  </si>
  <si>
    <t>Pauline</t>
  </si>
  <si>
    <t>pauline.murphy@ctinnovations.com</t>
  </si>
  <si>
    <t>Senior Managing Director, Investments</t>
  </si>
  <si>
    <t>Longo</t>
  </si>
  <si>
    <t>peter.longo@ctinnovations.com</t>
  </si>
  <si>
    <t>Connection Capital</t>
  </si>
  <si>
    <t>bernard.dale@connectioncapital.co.uk</t>
  </si>
  <si>
    <t>claire.madden@connectioncapital.co.uk</t>
  </si>
  <si>
    <t>darren.mitchell@connectioncapital.co.uk</t>
  </si>
  <si>
    <t>julian.carr@connectioncapital.co.uk</t>
  </si>
  <si>
    <t>Otway</t>
  </si>
  <si>
    <t>miles.otway@connectioncapital.co.uk</t>
  </si>
  <si>
    <t>steve.wilson@connectioncapital.co.uk</t>
  </si>
  <si>
    <t>Sue</t>
  </si>
  <si>
    <t>sue.heard@connectioncapital.co.uk</t>
  </si>
  <si>
    <t>Sami</t>
  </si>
  <si>
    <t>Ahvenniemi</t>
  </si>
  <si>
    <t xml:space="preserve">Conor </t>
  </si>
  <si>
    <t>sami.ahvenniemi@ssh.com</t>
  </si>
  <si>
    <t>Espoo</t>
  </si>
  <si>
    <t>Edmands</t>
  </si>
  <si>
    <t>Consonance</t>
  </si>
  <si>
    <t>bedmands@consonancecapital.com</t>
  </si>
  <si>
    <t>Starkand</t>
  </si>
  <si>
    <t>jstarkand@consonancecapital.com</t>
  </si>
  <si>
    <t>Blutt</t>
  </si>
  <si>
    <t>mblutt@consonancecapital.com</t>
  </si>
  <si>
    <t>Nancy-Ann</t>
  </si>
  <si>
    <t>DeParle</t>
  </si>
  <si>
    <t>ndeparle@consonancecapital.com</t>
  </si>
  <si>
    <t>Breen</t>
  </si>
  <si>
    <t>sbreen@consonancecapital.com</t>
  </si>
  <si>
    <t>Wendell</t>
  </si>
  <si>
    <t>Fowler</t>
  </si>
  <si>
    <t>wfowler@consonancecapital.com</t>
  </si>
  <si>
    <t>Tatum</t>
  </si>
  <si>
    <t>Constitution</t>
  </si>
  <si>
    <t>atatum@concp.com</t>
  </si>
  <si>
    <t>Andover</t>
  </si>
  <si>
    <t>Cahill</t>
  </si>
  <si>
    <t>dcahill@concp.com</t>
  </si>
  <si>
    <t>Guinee</t>
  </si>
  <si>
    <t>jguinee@concp.com</t>
  </si>
  <si>
    <t>Melanson</t>
  </si>
  <si>
    <t>pmelanson@concp.com</t>
  </si>
  <si>
    <t>Hatch</t>
  </si>
  <si>
    <t>rhatch@concp.com</t>
  </si>
  <si>
    <t>Vicente Miguel</t>
  </si>
  <si>
    <t>vramos@concp.com</t>
  </si>
  <si>
    <t>wrichardson@concp.com</t>
  </si>
  <si>
    <t>Baum</t>
  </si>
  <si>
    <t>Consumer Growth Partners</t>
  </si>
  <si>
    <t>rbaum@consumergrowth.com</t>
  </si>
  <si>
    <t>Contemporary Healthcare Capital</t>
  </si>
  <si>
    <t>esmith@contemporarycapital.com</t>
  </si>
  <si>
    <t>Shrewsbury</t>
  </si>
  <si>
    <t>jpobrienjr@aol.com</t>
  </si>
  <si>
    <t>Biscardi</t>
  </si>
  <si>
    <t>Context</t>
  </si>
  <si>
    <t>ron@contextcp.com</t>
  </si>
  <si>
    <t>Greene</t>
  </si>
  <si>
    <t xml:space="preserve">Contour </t>
  </si>
  <si>
    <t>bob@contourventures.com</t>
  </si>
  <si>
    <t>Gorin</t>
  </si>
  <si>
    <t>matt@contourventures.com</t>
  </si>
  <si>
    <t>Dy</t>
  </si>
  <si>
    <t>Convergent</t>
  </si>
  <si>
    <t>michelle@convergentcap.com</t>
  </si>
  <si>
    <t>Nik</t>
  </si>
  <si>
    <t>Sachdev</t>
  </si>
  <si>
    <t>nik@convergentcap.com</t>
  </si>
  <si>
    <t>Santosh</t>
  </si>
  <si>
    <t>Govindaraju</t>
  </si>
  <si>
    <t>santosh@convergentcap.com</t>
  </si>
  <si>
    <t>Portfolio Manager and CEO</t>
  </si>
  <si>
    <t>Hyuck-Tae</t>
  </si>
  <si>
    <t>Kwon</t>
  </si>
  <si>
    <t>Coolidge Corner Investment Co.</t>
  </si>
  <si>
    <t>htkwon@ccvc.co.kr</t>
  </si>
  <si>
    <t>CEO and President</t>
  </si>
  <si>
    <t>Shin-Hyuk</t>
  </si>
  <si>
    <t>Kang</t>
  </si>
  <si>
    <t>shkang@ccvc.co.kr</t>
  </si>
  <si>
    <t>Senior Manager</t>
  </si>
  <si>
    <t>Cooper Investment Partners</t>
  </si>
  <si>
    <t>amurphy@cooperinvest.net</t>
  </si>
  <si>
    <t>cboston@cooperinvest.net</t>
  </si>
  <si>
    <t>mboyer@cooperinvest.net</t>
  </si>
  <si>
    <t>mtaylor@cooperinvest.net</t>
  </si>
  <si>
    <t>scooper@cooperinvest.net</t>
  </si>
  <si>
    <t>Lane</t>
  </si>
  <si>
    <t>Faison</t>
  </si>
  <si>
    <t>Copeley Capital</t>
  </si>
  <si>
    <t>lfaison@copeleycapital.com</t>
  </si>
  <si>
    <t>Lewellen</t>
  </si>
  <si>
    <t>llewellen@copeleycapital.com</t>
  </si>
  <si>
    <t>Copley Equity Partners</t>
  </si>
  <si>
    <t>amiller@copleyequity.com</t>
  </si>
  <si>
    <t>Trovato</t>
  </si>
  <si>
    <t>ptrovato@copleyequity.com</t>
  </si>
  <si>
    <t>Quincy</t>
  </si>
  <si>
    <t>Bird</t>
  </si>
  <si>
    <t>Coppermine Capital</t>
  </si>
  <si>
    <t>cbird@copperminecapital.com</t>
  </si>
  <si>
    <t>Concord</t>
  </si>
  <si>
    <t>djones@copperminecapital.com</t>
  </si>
  <si>
    <t>Gund</t>
  </si>
  <si>
    <t>ggund@copperminecapital.com</t>
  </si>
  <si>
    <t>Vogel</t>
  </si>
  <si>
    <t>rvogel@copperminecapital.com</t>
  </si>
  <si>
    <t>zgund@copperminecapital.com</t>
  </si>
  <si>
    <t>Wiggers</t>
  </si>
  <si>
    <t>Cordam Group</t>
  </si>
  <si>
    <t>lwiggers@cordamgroup.com</t>
  </si>
  <si>
    <t>Blue Bell</t>
  </si>
  <si>
    <t>Fernando</t>
  </si>
  <si>
    <t>Cininni</t>
  </si>
  <si>
    <t>Cordiant Capital</t>
  </si>
  <si>
    <t>fcininni@cordiantcap.com</t>
  </si>
  <si>
    <t>Adair</t>
  </si>
  <si>
    <t>Cordova Ventures</t>
  </si>
  <si>
    <t>ea@cordovaventures.com</t>
  </si>
  <si>
    <t>Alpharetta</t>
  </si>
  <si>
    <t>Dalton</t>
  </si>
  <si>
    <t>fxd@cordovaventures.com</t>
  </si>
  <si>
    <t>L. Edward</t>
  </si>
  <si>
    <t>lewdux@aol.com</t>
  </si>
  <si>
    <t>Member</t>
  </si>
  <si>
    <t>DiBella</t>
  </si>
  <si>
    <t>pd@cordovaventures.com</t>
  </si>
  <si>
    <t>Steel</t>
  </si>
  <si>
    <t>Core Capital</t>
  </si>
  <si>
    <t>David.Steel@Core-Cap.com</t>
  </si>
  <si>
    <t>Investment Partner</t>
  </si>
  <si>
    <t>Smallridge</t>
  </si>
  <si>
    <t>James.Smallridge@Core-Cap.com</t>
  </si>
  <si>
    <t>Stephen.Edwards@Core-Cap.com</t>
  </si>
  <si>
    <t>Fakhry</t>
  </si>
  <si>
    <t>Walid.Fakhry@Core-Cap.com</t>
  </si>
  <si>
    <t>MacQueen</t>
  </si>
  <si>
    <t>Core,</t>
  </si>
  <si>
    <t>emacqueen@core-capital.com</t>
  </si>
  <si>
    <t>mlevine@core-capital.com</t>
  </si>
  <si>
    <t>Leurdijk</t>
  </si>
  <si>
    <t>mleurdijk@core-capital.com</t>
  </si>
  <si>
    <t>Luck</t>
  </si>
  <si>
    <t>pluck@core-capital.com</t>
  </si>
  <si>
    <t>Klueger</t>
  </si>
  <si>
    <t>rklueger@core-capital.com</t>
  </si>
  <si>
    <t>Dunbar</t>
  </si>
  <si>
    <t>wdunbar@core-capital.com</t>
  </si>
  <si>
    <t>Dietmar</t>
  </si>
  <si>
    <t xml:space="preserve">COREST </t>
  </si>
  <si>
    <t>klein@corest.de</t>
  </si>
  <si>
    <t>Baquero</t>
  </si>
  <si>
    <t>Corigin Holdings</t>
  </si>
  <si>
    <t>ebaquero@corigin.com</t>
  </si>
  <si>
    <t>President, Corigin Real Estate Group</t>
  </si>
  <si>
    <t>Freedman</t>
  </si>
  <si>
    <t>rfreedman@corigin.com</t>
  </si>
  <si>
    <t>Romoff</t>
  </si>
  <si>
    <t>sromoff@corigin.com</t>
  </si>
  <si>
    <t>Vice President and General Counsel</t>
  </si>
  <si>
    <t>Landherr</t>
  </si>
  <si>
    <t>tlandherr@corigin.com</t>
  </si>
  <si>
    <t>Olivares</t>
  </si>
  <si>
    <t>wolivares@corigin.com</t>
  </si>
  <si>
    <t>Abhaya</t>
  </si>
  <si>
    <t>Shrestha</t>
  </si>
  <si>
    <t>Corinthian Capital Group</t>
  </si>
  <si>
    <t>ashrestha@corinthiancap.com</t>
  </si>
  <si>
    <t>Fitzner</t>
  </si>
  <si>
    <t>afitzner@corinthiancap.com</t>
  </si>
  <si>
    <t>Brittany</t>
  </si>
  <si>
    <t>D'Arcy</t>
  </si>
  <si>
    <t>bdarcy@corinthiancap.com</t>
  </si>
  <si>
    <t>C. Kenneth</t>
  </si>
  <si>
    <t>kclay@corinthiancap.com</t>
  </si>
  <si>
    <t>Founder and Executive Managing Director</t>
  </si>
  <si>
    <t>Parry</t>
  </si>
  <si>
    <t>gparry@corinthiancap.com</t>
  </si>
  <si>
    <t>Gerson</t>
  </si>
  <si>
    <t>Guzman</t>
  </si>
  <si>
    <t>gguzman@corinthiancap.com</t>
  </si>
  <si>
    <t>Vaughn</t>
  </si>
  <si>
    <t>hvaughn@corinthiancap.com</t>
  </si>
  <si>
    <t>McNair</t>
  </si>
  <si>
    <t>jmcnair@corinthiancap.com</t>
  </si>
  <si>
    <t>Ghoshhajra</t>
  </si>
  <si>
    <t>jghoshhajra@corinthiancap.com</t>
  </si>
  <si>
    <t>Caporrino</t>
  </si>
  <si>
    <t>jcaporrino@corinthiancap.com</t>
  </si>
  <si>
    <t>Mercader</t>
  </si>
  <si>
    <t>lmercader@corinthiancap.com</t>
  </si>
  <si>
    <t>Van Raalte</t>
  </si>
  <si>
    <t>pvanraalte@corinthiancap.com</t>
  </si>
  <si>
    <t>Founder, CEO and President</t>
  </si>
  <si>
    <t>Pucillo</t>
  </si>
  <si>
    <t>tpucillo@corinthiancap.com</t>
  </si>
  <si>
    <t>Senior Managing Director, CAO and Operating Partner</t>
  </si>
  <si>
    <t>Hingham</t>
  </si>
  <si>
    <t>Hayward</t>
  </si>
  <si>
    <t>Cornerstone Angels</t>
  </si>
  <si>
    <t>larry@cornerstoneangels.com</t>
  </si>
  <si>
    <t>Co-Founder and Director</t>
  </si>
  <si>
    <t>Northbrook</t>
  </si>
  <si>
    <t>Gruber</t>
  </si>
  <si>
    <t>michael@cornerstoneangels.com</t>
  </si>
  <si>
    <t>Bushell</t>
  </si>
  <si>
    <t>Cornerstone Capital Holdings</t>
  </si>
  <si>
    <t>abushell@cstonecapital.com</t>
  </si>
  <si>
    <t>Alt</t>
  </si>
  <si>
    <t>jalt@cstonecapital.com</t>
  </si>
  <si>
    <t>Cornerstone Equity Investors</t>
  </si>
  <si>
    <t>dobrien@cornerstone-equity.com</t>
  </si>
  <si>
    <t>Rossi</t>
  </si>
  <si>
    <t>mrossi@cornerstone-equity.com</t>
  </si>
  <si>
    <t>Getz</t>
  </si>
  <si>
    <t>rgetz@cornerstone-equity.com</t>
  </si>
  <si>
    <t>bknox@cornerstone-equity.com</t>
  </si>
  <si>
    <t>Larson</t>
  </si>
  <si>
    <t>slarson@cornerstone-equity.com</t>
  </si>
  <si>
    <t>Coronis Medical Ventures</t>
  </si>
  <si>
    <t>csimpson@coronismedical.com</t>
  </si>
  <si>
    <t>Milpitas</t>
  </si>
  <si>
    <t>Klopp</t>
  </si>
  <si>
    <t>mklopp@coronismedical.com</t>
  </si>
  <si>
    <t>rstern@coronismedical.com</t>
  </si>
  <si>
    <t>Wil</t>
  </si>
  <si>
    <t>Samson</t>
  </si>
  <si>
    <t>wsamson@coronismedical.com</t>
  </si>
  <si>
    <t>Messika</t>
  </si>
  <si>
    <t>Coronis Partners</t>
  </si>
  <si>
    <t>eric@coronis-partners.com</t>
  </si>
  <si>
    <t>Ness Ziona</t>
  </si>
  <si>
    <t>Muriel</t>
  </si>
  <si>
    <t>Zohar</t>
  </si>
  <si>
    <t>muriel@coronis-partners.com</t>
  </si>
  <si>
    <t>Vice President Business Development</t>
  </si>
  <si>
    <t>Curto</t>
  </si>
  <si>
    <t>Corpfin Capital</t>
  </si>
  <si>
    <t>acurto@corpfincapital.com</t>
  </si>
  <si>
    <t>Alvaro</t>
  </si>
  <si>
    <t>aolivares@corpfincapital.com</t>
  </si>
  <si>
    <t>Lavilla</t>
  </si>
  <si>
    <t>clavilla@corpfincapital.com</t>
  </si>
  <si>
    <t>Trueba</t>
  </si>
  <si>
    <t>ftrueba@corpfincapital.com</t>
  </si>
  <si>
    <t>Santa-Eulalia</t>
  </si>
  <si>
    <t>gsantaeulalia@corpfincapital.com</t>
  </si>
  <si>
    <t>Gorka</t>
  </si>
  <si>
    <t>ggarcia@corpfincapital.com</t>
  </si>
  <si>
    <t>Natividad</t>
  </si>
  <si>
    <t>Sierra</t>
  </si>
  <si>
    <t>nsierra@corpfincapital.com</t>
  </si>
  <si>
    <t>Gandarias</t>
  </si>
  <si>
    <t>pgandarias@corpfincapital.com</t>
  </si>
  <si>
    <t>Wambold</t>
  </si>
  <si>
    <t>Corporate Partners</t>
  </si>
  <si>
    <t>ali.wambold@corporatepartnersllc.com</t>
  </si>
  <si>
    <t>Kagan</t>
  </si>
  <si>
    <t>jonathan.kagan@corporatepartnersllc.com</t>
  </si>
  <si>
    <t>Wildish</t>
  </si>
  <si>
    <t>michael.wildish@corporatepartnersllc.com</t>
  </si>
  <si>
    <t>Alexa</t>
  </si>
  <si>
    <t>Correlation Ventures</t>
  </si>
  <si>
    <t>aaf@correlationvc.com</t>
  </si>
  <si>
    <t>Anu</t>
  </si>
  <si>
    <t>Pathria</t>
  </si>
  <si>
    <t>akp@correlationvc.com</t>
  </si>
  <si>
    <t>Partner, Analytics</t>
  </si>
  <si>
    <t>Collin</t>
  </si>
  <si>
    <t>West</t>
  </si>
  <si>
    <t>crw@correlationvc.com</t>
  </si>
  <si>
    <t>Coats</t>
  </si>
  <si>
    <t>dec@correlationvc.com</t>
  </si>
  <si>
    <t>Grace</t>
  </si>
  <si>
    <t>Chui-Miller</t>
  </si>
  <si>
    <t>gcm@correlationvc.com</t>
  </si>
  <si>
    <t>Moiz</t>
  </si>
  <si>
    <t>Saifee</t>
  </si>
  <si>
    <t>mas@correlationvc.com</t>
  </si>
  <si>
    <t>Principal, Analytics</t>
  </si>
  <si>
    <t>Kienzle</t>
  </si>
  <si>
    <t>trevor.kienzle@correlationvc.com</t>
  </si>
  <si>
    <t>Enenstein</t>
  </si>
  <si>
    <t>Corridor Capital</t>
  </si>
  <si>
    <t>craig@corridorcap.com</t>
  </si>
  <si>
    <t>Iman</t>
  </si>
  <si>
    <t>Navi</t>
  </si>
  <si>
    <t>iman@corridorcap.com</t>
  </si>
  <si>
    <t>Shaun</t>
  </si>
  <si>
    <t>shaun@corridorcap.com</t>
  </si>
  <si>
    <t>Gruzen</t>
  </si>
  <si>
    <t>Corsa Ventures</t>
  </si>
  <si>
    <t>alex@corsaventures.com</t>
  </si>
  <si>
    <t>Grigsby</t>
  </si>
  <si>
    <t>brian@corsaventures.com</t>
  </si>
  <si>
    <t>Le</t>
  </si>
  <si>
    <t>le@corsaventures.com</t>
  </si>
  <si>
    <t>Hari</t>
  </si>
  <si>
    <t>Corsair Capital</t>
  </si>
  <si>
    <t>rajan@corsair-capital.com</t>
  </si>
  <si>
    <t>Hadji-Touma</t>
  </si>
  <si>
    <t>hadji-touma@corsair-capital.com</t>
  </si>
  <si>
    <t>Hawk</t>
  </si>
  <si>
    <t>Corstone Capital Corporation</t>
  </si>
  <si>
    <t>bud.hawk@corstone.com</t>
  </si>
  <si>
    <t>Bethesda</t>
  </si>
  <si>
    <t>Cindy</t>
  </si>
  <si>
    <t>Stark</t>
  </si>
  <si>
    <t>cindy.stark@corstone.com</t>
  </si>
  <si>
    <t>yj.park@corstone.com</t>
  </si>
  <si>
    <t>Vice President of Investments</t>
  </si>
  <si>
    <t>Herring</t>
  </si>
  <si>
    <t>john.herring@corstone.com</t>
  </si>
  <si>
    <t>Sunho</t>
  </si>
  <si>
    <t>sunho.choi@corstone.com</t>
  </si>
  <si>
    <t>thomas.cho@corstone.com</t>
  </si>
  <si>
    <t>Cortec Group</t>
  </si>
  <si>
    <t>btucker@cortecgroup.com</t>
  </si>
  <si>
    <t>Lipsitz</t>
  </si>
  <si>
    <t>jlipsitz@cortecgroup.com</t>
  </si>
  <si>
    <t>jshannon@cortecgroup.com</t>
  </si>
  <si>
    <t>jstein@cortecgroup.com</t>
  </si>
  <si>
    <t>Najjar</t>
  </si>
  <si>
    <t>mnajjar@cortecgroup.com</t>
  </si>
  <si>
    <t>Costanoa Venture Capital</t>
  </si>
  <si>
    <t>greg@costanoavc.com</t>
  </si>
  <si>
    <t>Kirsch</t>
  </si>
  <si>
    <t>Costella Kirsch</t>
  </si>
  <si>
    <t>bill@costellakirsch.com</t>
  </si>
  <si>
    <t>Cotton Creek Capital Management</t>
  </si>
  <si>
    <t>agoldstein@cottoncreekcapital.com</t>
  </si>
  <si>
    <t>aali@cottoncreekcapital.com</t>
  </si>
  <si>
    <t>DiGesualdo</t>
  </si>
  <si>
    <t>adigesualdo@cottoncreekcapital.com</t>
  </si>
  <si>
    <t>Rash</t>
  </si>
  <si>
    <t>lrash@cottoncreekcapital.com</t>
  </si>
  <si>
    <t>Hanks</t>
  </si>
  <si>
    <t>Coulton Creek Capital</t>
  </si>
  <si>
    <t>chanks@ccrcapital.com</t>
  </si>
  <si>
    <t>Greenwood Village</t>
  </si>
  <si>
    <t>Augusty</t>
  </si>
  <si>
    <t>Council &amp; Enhanced Tennessee Fund</t>
  </si>
  <si>
    <t>taugusty@councilcapital.com</t>
  </si>
  <si>
    <t>Keen</t>
  </si>
  <si>
    <t>Council Capital</t>
  </si>
  <si>
    <t>ekeen@councilcapital.com</t>
  </si>
  <si>
    <t>gjackson@councilcapital.com</t>
  </si>
  <si>
    <t>Bloise</t>
  </si>
  <si>
    <t>Court Square</t>
  </si>
  <si>
    <t>cbloise@courtsquare.com</t>
  </si>
  <si>
    <t>dthomas@courtsquare.com</t>
  </si>
  <si>
    <t>Nguyen</t>
  </si>
  <si>
    <t>dnguyen@courtsquare.com</t>
  </si>
  <si>
    <t>Greenfield</t>
  </si>
  <si>
    <t>ggreenfield@courtsquare.com</t>
  </si>
  <si>
    <t>Abramoff</t>
  </si>
  <si>
    <t>jabramoff@courtsquare.com</t>
  </si>
  <si>
    <t>jvogel@courtsquare.com</t>
  </si>
  <si>
    <t>jhermann@courtsquare.com</t>
  </si>
  <si>
    <t>jweber@courtsquare.com</t>
  </si>
  <si>
    <t>Silvestr</t>
  </si>
  <si>
    <t>jsilvestri@courtsquare.com</t>
  </si>
  <si>
    <t>kwhite@courtsquare.com</t>
  </si>
  <si>
    <t>Hilzinger</t>
  </si>
  <si>
    <t>khilzinger@courtsquare.com</t>
  </si>
  <si>
    <t>Delaney</t>
  </si>
  <si>
    <t>mdelaney@courtsquare.com</t>
  </si>
  <si>
    <t>Holden</t>
  </si>
  <si>
    <t>Court Square Ventures</t>
  </si>
  <si>
    <t>cholden@courtsquareventures.com</t>
  </si>
  <si>
    <t>Charlottesville</t>
  </si>
  <si>
    <t>dburns@courtsquareventures.com</t>
  </si>
  <si>
    <t>Principal and CFO</t>
  </si>
  <si>
    <t>jmurray@courtsquareventures.com</t>
  </si>
  <si>
    <t>Castleman</t>
  </si>
  <si>
    <t>rcastleman@courtsquareventures.com</t>
  </si>
  <si>
    <t>Courtney</t>
  </si>
  <si>
    <t>Courtney Group</t>
  </si>
  <si>
    <t>tcourtney@thecourtneygroup.com</t>
  </si>
  <si>
    <t>Covera Ventures</t>
  </si>
  <si>
    <t>jeff@coveraventures.com</t>
  </si>
  <si>
    <t>Coffey</t>
  </si>
  <si>
    <t>steve@coveraventures.com</t>
  </si>
  <si>
    <t>Low</t>
  </si>
  <si>
    <t>Covington Capital Corporation</t>
  </si>
  <si>
    <t>lisa@covingtoncap.com</t>
  </si>
  <si>
    <t>matt@covingtoncap.com</t>
  </si>
  <si>
    <t>Senior Vice President, Investments</t>
  </si>
  <si>
    <t>Reddon</t>
  </si>
  <si>
    <t>phil@covingtoncap.com</t>
  </si>
  <si>
    <t>scott@covingtoncap.com</t>
  </si>
  <si>
    <t>Aileen</t>
  </si>
  <si>
    <t>aileen@cowboy.vc</t>
  </si>
  <si>
    <t>Mervaille</t>
  </si>
  <si>
    <t>CrÃ©dit Agricole Investment Regions</t>
  </si>
  <si>
    <t>denis.mervaille@carvest.fr</t>
  </si>
  <si>
    <t>Lyon</t>
  </si>
  <si>
    <t>de Breda</t>
  </si>
  <si>
    <t>hans.debreda@carvest.fr</t>
  </si>
  <si>
    <t>Ravachol</t>
  </si>
  <si>
    <t>nicolas.ravachol@carvest.fr</t>
  </si>
  <si>
    <t>Saint Jean de Braye</t>
  </si>
  <si>
    <t>FrÃ©nÃ©at</t>
  </si>
  <si>
    <t>stephane.freneat@carvest.fr</t>
  </si>
  <si>
    <t>Aleem</t>
  </si>
  <si>
    <t>Choudhry</t>
  </si>
  <si>
    <t>Crane Street Capital</t>
  </si>
  <si>
    <t>aleem@cranestreetcapital.com</t>
  </si>
  <si>
    <t>Woodside</t>
  </si>
  <si>
    <t>Schepens</t>
  </si>
  <si>
    <t>Creafund C.V.B.A.</t>
  </si>
  <si>
    <t>gino.schepens@creafund.be</t>
  </si>
  <si>
    <t>Sint-Martens-Latem</t>
  </si>
  <si>
    <t>Herman</t>
  </si>
  <si>
    <t>Wielfaert</t>
  </si>
  <si>
    <t>herman.wielfaert@creafund.be</t>
  </si>
  <si>
    <t>Blomquist</t>
  </si>
  <si>
    <t>Creandum AB</t>
  </si>
  <si>
    <t>daniel.blomquist@creandum.com</t>
  </si>
  <si>
    <t>Cassel</t>
  </si>
  <si>
    <t>fredrik.cassel@creandum.com</t>
  </si>
  <si>
    <t>Brenner</t>
  </si>
  <si>
    <t>johan.brenner@creandum.com</t>
  </si>
  <si>
    <t>Hauge</t>
  </si>
  <si>
    <t>martin.hauge@creandum.com</t>
  </si>
  <si>
    <t>Staffan</t>
  </si>
  <si>
    <t>Helgesson</t>
  </si>
  <si>
    <t>staffan.helgesson@creandum.com</t>
  </si>
  <si>
    <t xml:space="preserve">Creathor Venture Management </t>
  </si>
  <si>
    <t>cedric.koehler@creathor.de</t>
  </si>
  <si>
    <t>ZÃ¼rich</t>
  </si>
  <si>
    <t>Leikert</t>
  </si>
  <si>
    <t>christian.leikert@creathor.de</t>
  </si>
  <si>
    <t>Gert</t>
  </si>
  <si>
    <t>dr.gert.koehler@creathor.de</t>
  </si>
  <si>
    <t>Karlheinz</t>
  </si>
  <si>
    <t>Schmelig</t>
  </si>
  <si>
    <t>karlheinz.schmelig@creathor.de</t>
  </si>
  <si>
    <t>Anneke</t>
  </si>
  <si>
    <t>Rifkin</t>
  </si>
  <si>
    <t>Creative Capital Fund</t>
  </si>
  <si>
    <t>anneke@ccfund.co.uk</t>
  </si>
  <si>
    <t>fred@ccfund.co.uk</t>
  </si>
  <si>
    <t>Ãsten</t>
  </si>
  <si>
    <t>Berglund</t>
  </si>
  <si>
    <t>Credelity Capital</t>
  </si>
  <si>
    <t>osten@credelity.se</t>
  </si>
  <si>
    <t>Lars</t>
  </si>
  <si>
    <t>Abrahamson</t>
  </si>
  <si>
    <t>lars@credelity.se</t>
  </si>
  <si>
    <t>mats@credelity.se</t>
  </si>
  <si>
    <t>TorbjÃ¶rn</t>
  </si>
  <si>
    <t>Cardell</t>
  </si>
  <si>
    <t>torbjorn@credelity.se</t>
  </si>
  <si>
    <t>Boon Hwee</t>
  </si>
  <si>
    <t>Koh</t>
  </si>
  <si>
    <t>Credence Partners Pte</t>
  </si>
  <si>
    <t>boonhwee@credence-investment.com</t>
  </si>
  <si>
    <t>Chow Boon</t>
  </si>
  <si>
    <t>chowboon@credence-investment.com</t>
  </si>
  <si>
    <t>Kiat Wang</t>
  </si>
  <si>
    <t>Seow</t>
  </si>
  <si>
    <t>kiatwang@credence-investment.com</t>
  </si>
  <si>
    <t>Goh</t>
  </si>
  <si>
    <t>sylvia@credence-investment.com</t>
  </si>
  <si>
    <t>Senior Vice President Finance</t>
  </si>
  <si>
    <t>Habermann</t>
  </si>
  <si>
    <t>Credo Ventures</t>
  </si>
  <si>
    <t>jan.habermann@credo.cz</t>
  </si>
  <si>
    <t>Prague 5</t>
  </si>
  <si>
    <t>Jaroslav</t>
  </si>
  <si>
    <t>Trojan</t>
  </si>
  <si>
    <t>jaroslav.trojan@credo.cz</t>
  </si>
  <si>
    <t>Ondrej</t>
  </si>
  <si>
    <t>Bartos</t>
  </si>
  <si>
    <t>ondrej.bartos@credo.cz</t>
  </si>
  <si>
    <t>Vladislav</t>
  </si>
  <si>
    <t>Jez</t>
  </si>
  <si>
    <t>vladislav.jez@credo.cz</t>
  </si>
  <si>
    <t>Bortz</t>
  </si>
  <si>
    <t>Creo</t>
  </si>
  <si>
    <t>greg@creocapitalpartners.com</t>
  </si>
  <si>
    <t>Moulder</t>
  </si>
  <si>
    <t>pmoulder@creocapitalpartners.com</t>
  </si>
  <si>
    <t>rob@creocapitalpartners.com</t>
  </si>
  <si>
    <t>Spreng</t>
  </si>
  <si>
    <t>Crescendo Ventures</t>
  </si>
  <si>
    <t>dspreng@crescendoventures.com</t>
  </si>
  <si>
    <t>Borchers</t>
  </si>
  <si>
    <t>jborchers@crescendoventures.com</t>
  </si>
  <si>
    <t>Cantwell</t>
  </si>
  <si>
    <t>wcantwell@crescendoventures.com</t>
  </si>
  <si>
    <t>Ko</t>
  </si>
  <si>
    <t>Crescent Capital Group</t>
  </si>
  <si>
    <t>elizabeth.ko@crescentcap.com</t>
  </si>
  <si>
    <t>Chapus</t>
  </si>
  <si>
    <t>jm.chapus@crescentcap.com</t>
  </si>
  <si>
    <t>Marotta</t>
  </si>
  <si>
    <t>jonathan.marotta@crescentcap.com</t>
  </si>
  <si>
    <t>joseph.kaufman@crescentcap.com</t>
  </si>
  <si>
    <t>Kimberly</t>
  </si>
  <si>
    <t>kimberly.grant@crescentcap.com</t>
  </si>
  <si>
    <t>Mandy</t>
  </si>
  <si>
    <t>Epler</t>
  </si>
  <si>
    <t>mandy.epler@crescentcap.com</t>
  </si>
  <si>
    <t>Attanasio</t>
  </si>
  <si>
    <t>mark.attanasio@crescentcap.com</t>
  </si>
  <si>
    <t>Sfez</t>
  </si>
  <si>
    <t>michael.sfez@crescentcap.com</t>
  </si>
  <si>
    <t>Barrios</t>
  </si>
  <si>
    <t>raymond.barrios@crescentcap.com</t>
  </si>
  <si>
    <t>Tyrone</t>
  </si>
  <si>
    <t>tyrone.chang@crescentcap.com</t>
  </si>
  <si>
    <t>Yev</t>
  </si>
  <si>
    <t>Kuznetsov</t>
  </si>
  <si>
    <t>yev.kuznetsov@crescentcap.com</t>
  </si>
  <si>
    <t>Mortimer</t>
  </si>
  <si>
    <t>Crescent</t>
  </si>
  <si>
    <t>mortimer@crescentcap.com.au</t>
  </si>
  <si>
    <t>Alscher</t>
  </si>
  <si>
    <t>alscher@crescentcap.com.au</t>
  </si>
  <si>
    <t>Kain</t>
  </si>
  <si>
    <t>Cressey &amp; Company</t>
  </si>
  <si>
    <t>akain@cresseyco.com</t>
  </si>
  <si>
    <t>bbailey@cresseyco.com</t>
  </si>
  <si>
    <t>bherman@cresseyco.com</t>
  </si>
  <si>
    <t>Frist</t>
  </si>
  <si>
    <t>bfrist@cresseyco.com</t>
  </si>
  <si>
    <t>Cressey</t>
  </si>
  <si>
    <t>bcressey@cresseyco.com</t>
  </si>
  <si>
    <t>Schuppan</t>
  </si>
  <si>
    <t>dschuppan@cresseyco.com</t>
  </si>
  <si>
    <t>Rogero</t>
  </si>
  <si>
    <t>drogero@cresseyco.com</t>
  </si>
  <si>
    <t>Farmer</t>
  </si>
  <si>
    <t>mfarmer@cresseyco.com</t>
  </si>
  <si>
    <t>Merrick</t>
  </si>
  <si>
    <t>maxel@cresseyco.com</t>
  </si>
  <si>
    <t>Ehrich</t>
  </si>
  <si>
    <t>pehrich@cresseyco.com</t>
  </si>
  <si>
    <t>rdavis@cresseyco.com</t>
  </si>
  <si>
    <t>rmoseley@cresseyco.com</t>
  </si>
  <si>
    <t>Maskalunas</t>
  </si>
  <si>
    <t>smaskalunas@cresseyco.com</t>
  </si>
  <si>
    <t>Phenneger</t>
  </si>
  <si>
    <t>sphenneger@cresseyco.com</t>
  </si>
  <si>
    <t>Dildine</t>
  </si>
  <si>
    <t>sdildine@cresseyco.com</t>
  </si>
  <si>
    <t>Scarda</t>
  </si>
  <si>
    <t>Crest Group</t>
  </si>
  <si>
    <t>e.scarda@thecrestgroupllc.com</t>
  </si>
  <si>
    <t>Hauppauge</t>
  </si>
  <si>
    <t>Volpert</t>
  </si>
  <si>
    <t>Crestview Partners</t>
  </si>
  <si>
    <t>bvolpert@crestview.com</t>
  </si>
  <si>
    <t>bdelaney@crestview.com</t>
  </si>
  <si>
    <t>Hurst</t>
  </si>
  <si>
    <t>bhurst@crestview.com</t>
  </si>
  <si>
    <t>Cassidy</t>
  </si>
  <si>
    <t>bcassidy@crestview.com</t>
  </si>
  <si>
    <t>jmarcus@crestview.com</t>
  </si>
  <si>
    <t>DeMartini</t>
  </si>
  <si>
    <t>rdemartini@crestview.com</t>
  </si>
  <si>
    <t>tmurphy@crestview.com</t>
  </si>
  <si>
    <t>Haresh</t>
  </si>
  <si>
    <t>Ved</t>
  </si>
  <si>
    <t>Cronus Ventures</t>
  </si>
  <si>
    <t>hareshv@cronusventures.com</t>
  </si>
  <si>
    <t>Bellevue</t>
  </si>
  <si>
    <t>Adamsky</t>
  </si>
  <si>
    <t>Cross Atlantic</t>
  </si>
  <si>
    <t>badamsky@xacp.com</t>
  </si>
  <si>
    <t>CAO and Managing Director</t>
  </si>
  <si>
    <t>Caldwell</t>
  </si>
  <si>
    <t>dcaldwell@xacp.com</t>
  </si>
  <si>
    <t>Tecce</t>
  </si>
  <si>
    <t>ftecce@xacp.com</t>
  </si>
  <si>
    <t>Karey</t>
  </si>
  <si>
    <t>Cross Creek Capital</t>
  </si>
  <si>
    <t>kbarker@crosscreekadvisors.com</t>
  </si>
  <si>
    <t>Jarman</t>
  </si>
  <si>
    <t>pjarman@crosscreekadvisors.com</t>
  </si>
  <si>
    <t>Christenson</t>
  </si>
  <si>
    <t>tchristenson@crosscreekadvisors.com</t>
  </si>
  <si>
    <t>Brewer</t>
  </si>
  <si>
    <t>Crosscut Ventures</t>
  </si>
  <si>
    <t>brett@crosscutventures.com</t>
  </si>
  <si>
    <t>Co-Founder and Operating Partner</t>
  </si>
  <si>
    <t>Venice</t>
  </si>
  <si>
    <t>Garrett</t>
  </si>
  <si>
    <t>brian@crosscutventures.com</t>
  </si>
  <si>
    <t>Foy</t>
  </si>
  <si>
    <t>clinton@crosscutventures.com</t>
  </si>
  <si>
    <t>rick@crosscutventures.com</t>
  </si>
  <si>
    <t>Hoggan</t>
  </si>
  <si>
    <t>Crosse+Partners</t>
  </si>
  <si>
    <t>ahoggan@crossepartners.com</t>
  </si>
  <si>
    <t>Huntington Beach</t>
  </si>
  <si>
    <t>zfischer@crossepartners.com</t>
  </si>
  <si>
    <t>CrossHarbor</t>
  </si>
  <si>
    <t>jhart@crossharborcapital.com</t>
  </si>
  <si>
    <t>Byrne</t>
  </si>
  <si>
    <t>sbyrne@crossharborcapital.com</t>
  </si>
  <si>
    <t>Crosslink Capital</t>
  </si>
  <si>
    <t>dsilverman@crosslinkcapital.com</t>
  </si>
  <si>
    <t>echin@crosslinkcapital.com</t>
  </si>
  <si>
    <t>Gabriella</t>
  </si>
  <si>
    <t>Contro</t>
  </si>
  <si>
    <t>gcontro@crosslinkcapital.com</t>
  </si>
  <si>
    <t>Hromadko</t>
  </si>
  <si>
    <t>ghromadko@crosslinkcapital.com</t>
  </si>
  <si>
    <t>mjs@crosslinkcapital.com</t>
  </si>
  <si>
    <t>Mihaly</t>
  </si>
  <si>
    <t>Szigeti</t>
  </si>
  <si>
    <t>mszigeti@crosslinkcapital.com</t>
  </si>
  <si>
    <t>pboyer@crosslinkcapital.com</t>
  </si>
  <si>
    <t>Sy</t>
  </si>
  <si>
    <t>skaufman@crosslinkcapital.com</t>
  </si>
  <si>
    <t>Crown</t>
  </si>
  <si>
    <t>brent.hughes@crowncapital.ca</t>
  </si>
  <si>
    <t>chris.johnson@crowncapital.ca</t>
  </si>
  <si>
    <t>McMullen</t>
  </si>
  <si>
    <t>jordan.mcmullen@crowncapital.ca</t>
  </si>
  <si>
    <t>Lyle</t>
  </si>
  <si>
    <t>Bolen</t>
  </si>
  <si>
    <t>lyle.bolen@crowncapital.ca</t>
  </si>
  <si>
    <t>simone.sue@crowncapital.ca</t>
  </si>
  <si>
    <t>CrunchFund</t>
  </si>
  <si>
    <t>abie@crunchfund.com</t>
  </si>
  <si>
    <t>Gallagher</t>
  </si>
  <si>
    <t>pat@crunchfund.com</t>
  </si>
  <si>
    <t>Carner</t>
  </si>
  <si>
    <t>Crystal Financial</t>
  </si>
  <si>
    <t>ccarner@crystalfinco.com</t>
  </si>
  <si>
    <t>carnold@crystalfinco.com</t>
  </si>
  <si>
    <t>jfranklin@crystalfinco.com</t>
  </si>
  <si>
    <t>Monahan</t>
  </si>
  <si>
    <t>jmonahan@crystalfinco.com</t>
  </si>
  <si>
    <t>Kenny</t>
  </si>
  <si>
    <t>ksmith@crystalfinco.com</t>
  </si>
  <si>
    <t>Mirko</t>
  </si>
  <si>
    <t>Andric</t>
  </si>
  <si>
    <t>mandric@crystalfinco.com</t>
  </si>
  <si>
    <t>Mech</t>
  </si>
  <si>
    <t>CSA Partners</t>
  </si>
  <si>
    <t>steve@csapartners.com</t>
  </si>
  <si>
    <t>Pastor</t>
  </si>
  <si>
    <t>CTI Life Sciences Fund</t>
  </si>
  <si>
    <t>kpastor@ctisciences.com</t>
  </si>
  <si>
    <t>Shermaine</t>
  </si>
  <si>
    <t>Tilley</t>
  </si>
  <si>
    <t>stilley@ctisciences.com</t>
  </si>
  <si>
    <t>Cue Ball Group</t>
  </si>
  <si>
    <t>jhamel@cueball.com</t>
  </si>
  <si>
    <t>Danziger</t>
  </si>
  <si>
    <t>Culbro</t>
  </si>
  <si>
    <t>ddanziger@culbro.com</t>
  </si>
  <si>
    <t>Cullman</t>
  </si>
  <si>
    <t>ecullmanjr@culbro.com</t>
  </si>
  <si>
    <t>LoParco</t>
  </si>
  <si>
    <t>jloparco@culbro.com</t>
  </si>
  <si>
    <t>Sandweiss</t>
  </si>
  <si>
    <t>bsandweiss@cultivationcapital.com</t>
  </si>
  <si>
    <t>bmatthews@cultivationcapital.com</t>
  </si>
  <si>
    <t>Danforth</t>
  </si>
  <si>
    <t>cdanforth@cultivationcapital.com</t>
  </si>
  <si>
    <t>Clifford</t>
  </si>
  <si>
    <t>Holekamp</t>
  </si>
  <si>
    <t>cholekamp@cultivationcapital.com</t>
  </si>
  <si>
    <t>Smoller</t>
  </si>
  <si>
    <t>dsmoller@cultivationcapital.com</t>
  </si>
  <si>
    <t>VandeKamp</t>
  </si>
  <si>
    <t>dvandekamp@cultivationcapital.com</t>
  </si>
  <si>
    <t>jtrue@cultivationcapital.com</t>
  </si>
  <si>
    <t>Welborn</t>
  </si>
  <si>
    <t>kwelborn@cultivationcapital.com</t>
  </si>
  <si>
    <t>Esparrago</t>
  </si>
  <si>
    <t>pesparrago@cultivationcapital.com</t>
  </si>
  <si>
    <t>Holton</t>
  </si>
  <si>
    <t>rholton@cultivationcapital.com</t>
  </si>
  <si>
    <t>tstern@cultivationcapital.com</t>
  </si>
  <si>
    <t>Ziolkowski</t>
  </si>
  <si>
    <t xml:space="preserve">Cultivian Sandbox </t>
  </si>
  <si>
    <t>andy@cultiviansbx.com</t>
  </si>
  <si>
    <t>bob@sandboxindustries.com</t>
  </si>
  <si>
    <t>matt@sandboxindustries.com</t>
  </si>
  <si>
    <t>Rosa</t>
  </si>
  <si>
    <t>nick@sandboxindustries.com</t>
  </si>
  <si>
    <t>Meeusen</t>
  </si>
  <si>
    <t>ron@cultiviansbx.com</t>
  </si>
  <si>
    <t>Engelberg</t>
  </si>
  <si>
    <t>steve@sandboxindustries.com</t>
  </si>
  <si>
    <t>Cultivian Ventures</t>
  </si>
  <si>
    <t>andy@cultivian.com</t>
  </si>
  <si>
    <t>ron@cultivian.com</t>
  </si>
  <si>
    <t>Curious Office</t>
  </si>
  <si>
    <t>kelly@curiousoffice.com</t>
  </si>
  <si>
    <t>Current Capital</t>
  </si>
  <si>
    <t>jfoster@currentcap.com</t>
  </si>
  <si>
    <t>E. David</t>
  </si>
  <si>
    <t>Hetz</t>
  </si>
  <si>
    <t>Cutlass Capital</t>
  </si>
  <si>
    <t>hetz@cutlasscapital.com</t>
  </si>
  <si>
    <t>Co-Founder and Managing Member</t>
  </si>
  <si>
    <t>Osgood</t>
  </si>
  <si>
    <t>jonosgood@cutlasscapital.com</t>
  </si>
  <si>
    <t>CVC Asia Pacific (Beijing)</t>
  </si>
  <si>
    <t>ahan@cvc.com</t>
  </si>
  <si>
    <t>bliu@cvc.com</t>
  </si>
  <si>
    <t>Daizong</t>
  </si>
  <si>
    <t>dwang@cvc.com</t>
  </si>
  <si>
    <t>Di Fei</t>
  </si>
  <si>
    <t>dcheng@cvc.com</t>
  </si>
  <si>
    <t>Julia</t>
  </si>
  <si>
    <t>jzhu@cvc.com</t>
  </si>
  <si>
    <t>kxu@cvc.com</t>
  </si>
  <si>
    <t>pwang@cvc.com</t>
  </si>
  <si>
    <t>sli@cvc.com</t>
  </si>
  <si>
    <t>ssun@cvc.com</t>
  </si>
  <si>
    <t>Yi</t>
  </si>
  <si>
    <t>yyang@cvc.com</t>
  </si>
  <si>
    <t>zfu@cvc.com</t>
  </si>
  <si>
    <t>Kei</t>
  </si>
  <si>
    <t>Mizukami</t>
  </si>
  <si>
    <t>CVC Asia Pacific (Japan) Kabushiki Kaisha</t>
  </si>
  <si>
    <t>kmizukami@cvc.com</t>
  </si>
  <si>
    <t>Masanori</t>
  </si>
  <si>
    <t>Obara</t>
  </si>
  <si>
    <t>mobara@cvc.com</t>
  </si>
  <si>
    <t>Norimitsu</t>
  </si>
  <si>
    <t>Niwa</t>
  </si>
  <si>
    <t>nniwa@cvc.com</t>
  </si>
  <si>
    <t>Ryosuke</t>
  </si>
  <si>
    <t>Hata</t>
  </si>
  <si>
    <t>rhata@cvc.com</t>
  </si>
  <si>
    <t>Tatsuya</t>
  </si>
  <si>
    <t>Ochi</t>
  </si>
  <si>
    <t>tochi@cvc.com</t>
  </si>
  <si>
    <t>Atiff</t>
  </si>
  <si>
    <t>Gill</t>
  </si>
  <si>
    <t>CVC Asia Pacific (Singapore) Pte</t>
  </si>
  <si>
    <t>agill@cvc.com</t>
  </si>
  <si>
    <t>Cu</t>
  </si>
  <si>
    <t>bcu@cvc.com</t>
  </si>
  <si>
    <t>Christina</t>
  </si>
  <si>
    <t>Tjahjana</t>
  </si>
  <si>
    <t>ctjahjana@cvc.com</t>
  </si>
  <si>
    <t>Piti</t>
  </si>
  <si>
    <t>Hongsaranagon</t>
  </si>
  <si>
    <t>phongsaranagon@cvc.com</t>
  </si>
  <si>
    <t>Sigit</t>
  </si>
  <si>
    <t>Prasetya</t>
  </si>
  <si>
    <t>sprasetya@cvc.com</t>
  </si>
  <si>
    <t>Managing Partner - Southeast Asia</t>
  </si>
  <si>
    <t>Ting Luen</t>
  </si>
  <si>
    <t>ttan@cvc.com</t>
  </si>
  <si>
    <t>Wai Hoong</t>
  </si>
  <si>
    <t>Fock</t>
  </si>
  <si>
    <t>whfock@cvc.com</t>
  </si>
  <si>
    <t>CVC Asia Pacific</t>
  </si>
  <si>
    <t>alam@cvc.com</t>
  </si>
  <si>
    <t>bhong@cvc.com</t>
  </si>
  <si>
    <t>Huh</t>
  </si>
  <si>
    <t>chuh@cvc.com</t>
  </si>
  <si>
    <t>Denise</t>
  </si>
  <si>
    <t>Mak</t>
  </si>
  <si>
    <t>dmak@cvc.com</t>
  </si>
  <si>
    <t>fleung@cvc.com</t>
  </si>
  <si>
    <t>Managing Partner and Chairman, Greater China</t>
  </si>
  <si>
    <t>gliu@cvc.com</t>
  </si>
  <si>
    <t>hwang@cvc.com</t>
  </si>
  <si>
    <t>jkim@cvc.com</t>
  </si>
  <si>
    <t>Ruijs</t>
  </si>
  <si>
    <t>mruijs@cvc.com</t>
  </si>
  <si>
    <t>Managing Partner and CIO</t>
  </si>
  <si>
    <t>Quan</t>
  </si>
  <si>
    <t>Miao</t>
  </si>
  <si>
    <t>qmiao@cvc.com</t>
  </si>
  <si>
    <t>Kuan</t>
  </si>
  <si>
    <t>rkuan@cvc.com</t>
  </si>
  <si>
    <t>Managing Partner, Asia</t>
  </si>
  <si>
    <t>Tae</t>
  </si>
  <si>
    <t>rtae@cvc.com</t>
  </si>
  <si>
    <t>Srdjan</t>
  </si>
  <si>
    <t>Dangubic</t>
  </si>
  <si>
    <t>sdangubic@cvc.com</t>
  </si>
  <si>
    <t>who@cvc.com</t>
  </si>
  <si>
    <t>Xuan</t>
  </si>
  <si>
    <t>xwang@cvc.com</t>
  </si>
  <si>
    <t>Yonghi</t>
  </si>
  <si>
    <t>yli@cvc.com</t>
  </si>
  <si>
    <t>Augusto</t>
  </si>
  <si>
    <t>Lippi</t>
  </si>
  <si>
    <t>CVC (Benelux) NV/SA</t>
  </si>
  <si>
    <t>alippi@cvc.com</t>
  </si>
  <si>
    <t>Geert</t>
  </si>
  <si>
    <t>Duyck</t>
  </si>
  <si>
    <t>gduyck@cvc.com</t>
  </si>
  <si>
    <t>Jan Reinier</t>
  </si>
  <si>
    <t>VoÃ»te</t>
  </si>
  <si>
    <t>jvoute@cvc.com</t>
  </si>
  <si>
    <t>Jean-Remy</t>
  </si>
  <si>
    <t>Roussel</t>
  </si>
  <si>
    <t>jroussel@cvc.com</t>
  </si>
  <si>
    <t>De Vos</t>
  </si>
  <si>
    <t>mdevos@cvc.com</t>
  </si>
  <si>
    <t>Lavrysen</t>
  </si>
  <si>
    <t>mlavrysen@cvc.com</t>
  </si>
  <si>
    <t>Buyse</t>
  </si>
  <si>
    <t>sbuyse@cvc.com</t>
  </si>
  <si>
    <t>Can</t>
  </si>
  <si>
    <t>Toygar</t>
  </si>
  <si>
    <t xml:space="preserve">CVC (Deutschland) </t>
  </si>
  <si>
    <t>ctoygar@cvc.com</t>
  </si>
  <si>
    <t>Schwarck</t>
  </si>
  <si>
    <t>cschwarck@cvc.com</t>
  </si>
  <si>
    <t>Managing Director Portfolio Monitoring</t>
  </si>
  <si>
    <t>Pindur</t>
  </si>
  <si>
    <t>dpindur@cvc.com</t>
  </si>
  <si>
    <t>MÃ¼hl</t>
  </si>
  <si>
    <t>dmuehl@cvc.com</t>
  </si>
  <si>
    <t>Schulenburg</t>
  </si>
  <si>
    <t>fschulenburg@cvc.com</t>
  </si>
  <si>
    <t>Strobel</t>
  </si>
  <si>
    <t>mstrobel@cvc.com</t>
  </si>
  <si>
    <t>Stefan</t>
  </si>
  <si>
    <t>Moosmann</t>
  </si>
  <si>
    <t>smoosmann@cvc.com</t>
  </si>
  <si>
    <t>IÃ±aki</t>
  </si>
  <si>
    <t>Cobo</t>
  </si>
  <si>
    <t>CVC (EspaÃ±a) SL</t>
  </si>
  <si>
    <t>icobo@cvc.com</t>
  </si>
  <si>
    <t>de Jaime</t>
  </si>
  <si>
    <t>jdejaime@cvc.com</t>
  </si>
  <si>
    <t>Arbide Estensoro</t>
  </si>
  <si>
    <t>jarbide@cvc.com</t>
  </si>
  <si>
    <t>Costi Ruiz</t>
  </si>
  <si>
    <t>pcosti@cvc.com</t>
  </si>
  <si>
    <t>Martineau</t>
  </si>
  <si>
    <t>CVC (France) SA</t>
  </si>
  <si>
    <t>amartineau@cvc.com</t>
  </si>
  <si>
    <t>Conques</t>
  </si>
  <si>
    <t>econques@cvc.com</t>
  </si>
  <si>
    <t>Jean-Christophe</t>
  </si>
  <si>
    <t>Germani</t>
  </si>
  <si>
    <t>jcgermani@cvc.com</t>
  </si>
  <si>
    <t>Bonnard</t>
  </si>
  <si>
    <t>nbonnard@cvc.com</t>
  </si>
  <si>
    <t>Blanchard</t>
  </si>
  <si>
    <t>vblanchard@cvc.com</t>
  </si>
  <si>
    <t>Koltes</t>
  </si>
  <si>
    <t>CVC (Luxembourg) Sarl</t>
  </si>
  <si>
    <t>skoltes@cvc.com</t>
  </si>
  <si>
    <t>Co-Founder and Co-Chairman</t>
  </si>
  <si>
    <t>Dupuis</t>
  </si>
  <si>
    <t>CVC Advisory (US)</t>
  </si>
  <si>
    <t>adupuis@cvc.com</t>
  </si>
  <si>
    <t>Milano</t>
  </si>
  <si>
    <t>amilano@cvc.com</t>
  </si>
  <si>
    <t>Szuhany</t>
  </si>
  <si>
    <t>bszuhany@cvc.com</t>
  </si>
  <si>
    <t>Breitner</t>
  </si>
  <si>
    <t>cbreitner@cvc.com</t>
  </si>
  <si>
    <t>Benton</t>
  </si>
  <si>
    <t>cbenton@cvc.com</t>
  </si>
  <si>
    <t>Stadler</t>
  </si>
  <si>
    <t>cstadler@cvc.com</t>
  </si>
  <si>
    <t>callen@cvc.com</t>
  </si>
  <si>
    <t>Partner, Credit Partners</t>
  </si>
  <si>
    <t>Hojlo</t>
  </si>
  <si>
    <t>chojlo@cvc.com</t>
  </si>
  <si>
    <t>Brand</t>
  </si>
  <si>
    <t>dbrand@cvc.com</t>
  </si>
  <si>
    <t>Tayeh</t>
  </si>
  <si>
    <t>dtayeh@cvc.com</t>
  </si>
  <si>
    <t>Ballantine</t>
  </si>
  <si>
    <t>eballantine@cvc.com</t>
  </si>
  <si>
    <t>Manivel</t>
  </si>
  <si>
    <t>fmanivel@cvc.com</t>
  </si>
  <si>
    <t>Frances</t>
  </si>
  <si>
    <t>fward@cvc.com</t>
  </si>
  <si>
    <t>Coles</t>
  </si>
  <si>
    <t>gcoles@cvc.com</t>
  </si>
  <si>
    <t>Gero</t>
  </si>
  <si>
    <t>Wittemann</t>
  </si>
  <si>
    <t>gwittemann@cvc.com</t>
  </si>
  <si>
    <t>Christopoulos</t>
  </si>
  <si>
    <t>jchristopoulos@cvc.com</t>
  </si>
  <si>
    <t>Peisert</t>
  </si>
  <si>
    <t>jpeisert@cvc.com</t>
  </si>
  <si>
    <t>Glass</t>
  </si>
  <si>
    <t>jglass@cvc.com</t>
  </si>
  <si>
    <t>jbryant@cvc.com</t>
  </si>
  <si>
    <t>jclark@cvc.com</t>
  </si>
  <si>
    <t>Hammond</t>
  </si>
  <si>
    <t>khammond@cvc.com</t>
  </si>
  <si>
    <t>O'Meara</t>
  </si>
  <si>
    <t>komeara@cvc.com</t>
  </si>
  <si>
    <t>Haegg</t>
  </si>
  <si>
    <t>lhaegg@cvc.com</t>
  </si>
  <si>
    <t>LynnAnn</t>
  </si>
  <si>
    <t>Loufik</t>
  </si>
  <si>
    <t>lloufik@cvc.com</t>
  </si>
  <si>
    <t>Oscar</t>
  </si>
  <si>
    <t>oanderson@cvc.com</t>
  </si>
  <si>
    <t>Managing Director and Portfolio Manager</t>
  </si>
  <si>
    <t>Raciti</t>
  </si>
  <si>
    <t>praciti@cvc.com</t>
  </si>
  <si>
    <t>Bynum</t>
  </si>
  <si>
    <t>sbynum@cvc.com</t>
  </si>
  <si>
    <t>Sjoqvist</t>
  </si>
  <si>
    <t>CVC Danmark A/S</t>
  </si>
  <si>
    <t>csjoqvist@cvc.com</t>
  </si>
  <si>
    <t>Fotakidis</t>
  </si>
  <si>
    <t>CVC</t>
  </si>
  <si>
    <t>afotakidis@cvc.com</t>
  </si>
  <si>
    <t>Meunier</t>
  </si>
  <si>
    <t>bmeunier@cvc.com</t>
  </si>
  <si>
    <t>Bradkin</t>
  </si>
  <si>
    <t>bbradkin@cvc.com</t>
  </si>
  <si>
    <t>Mackenzie</t>
  </si>
  <si>
    <t>dmackenzie@cvc.com</t>
  </si>
  <si>
    <t>Watt</t>
  </si>
  <si>
    <t>fwatt@cvc.com</t>
  </si>
  <si>
    <t>Managing Partner - COO</t>
  </si>
  <si>
    <t>Parham</t>
  </si>
  <si>
    <t>iparham@cvc.com</t>
  </si>
  <si>
    <t>Mahoney</t>
  </si>
  <si>
    <t>jmahoney@cvc.com</t>
  </si>
  <si>
    <t>Feuer</t>
  </si>
  <si>
    <t>jfeuer@cvc.com</t>
  </si>
  <si>
    <t>Bowers</t>
  </si>
  <si>
    <t>jbowers@cvc.com</t>
  </si>
  <si>
    <t>Partner, Senior Portfolio Manager</t>
  </si>
  <si>
    <t>kyoung@cvc.com</t>
  </si>
  <si>
    <t>Lorne</t>
  </si>
  <si>
    <t>Somerville</t>
  </si>
  <si>
    <t>lsomerville@cvc.com</t>
  </si>
  <si>
    <t>Partner and Head of TMT</t>
  </si>
  <si>
    <t>Boughton</t>
  </si>
  <si>
    <t>mboughton@cvc.com</t>
  </si>
  <si>
    <t>Grizzelle</t>
  </si>
  <si>
    <t>mgrizzelle@cvc.com</t>
  </si>
  <si>
    <t>Partner and Group Finance Director</t>
  </si>
  <si>
    <t>Clarry</t>
  </si>
  <si>
    <t>nclarry@cvc.com</t>
  </si>
  <si>
    <t>Rutland</t>
  </si>
  <si>
    <t>prutland@cvc.com</t>
  </si>
  <si>
    <t>Pev</t>
  </si>
  <si>
    <t>phooper@cvc.com</t>
  </si>
  <si>
    <t>rlucas@cvc.com</t>
  </si>
  <si>
    <t>Managing Partner - Head of UK Investments</t>
  </si>
  <si>
    <t>Cundy</t>
  </si>
  <si>
    <t>tcundy@cvc.com</t>
  </si>
  <si>
    <t>Partner - Finance</t>
  </si>
  <si>
    <t>Bas</t>
  </si>
  <si>
    <t>Becks</t>
  </si>
  <si>
    <t>CVC Netherland</t>
  </si>
  <si>
    <t>bbecks@cvc.com</t>
  </si>
  <si>
    <t>Gijs</t>
  </si>
  <si>
    <t>Vuursteen</t>
  </si>
  <si>
    <t>gvuursteen@cvc.com</t>
  </si>
  <si>
    <t>van Berckel</t>
  </si>
  <si>
    <t>hvanberckel@cvc.com</t>
  </si>
  <si>
    <t>Mathijn</t>
  </si>
  <si>
    <t>mvisser@cvc.com</t>
  </si>
  <si>
    <t>Ferrante</t>
  </si>
  <si>
    <t>CVC srl</t>
  </si>
  <si>
    <t>aferrante@cvc.com</t>
  </si>
  <si>
    <t>Quitadamo</t>
  </si>
  <si>
    <t>fquitadamo@cvc.com</t>
  </si>
  <si>
    <t>Giampiero</t>
  </si>
  <si>
    <t>Mazza</t>
  </si>
  <si>
    <t>gmazza@cvc.com</t>
  </si>
  <si>
    <t>Giorgio</t>
  </si>
  <si>
    <t>de Palma</t>
  </si>
  <si>
    <t>gdepalma@cvc.com</t>
  </si>
  <si>
    <t>Gustaf</t>
  </si>
  <si>
    <t>Martin-LÃ¶f</t>
  </si>
  <si>
    <t>CVC Svenska AB</t>
  </si>
  <si>
    <t>gmartinlof@cvc.com</t>
  </si>
  <si>
    <t>Jakob</t>
  </si>
  <si>
    <t>Eliasson</t>
  </si>
  <si>
    <t>jeliasson@cvc.com</t>
  </si>
  <si>
    <t>TÃ¶rnquist</t>
  </si>
  <si>
    <t>ptornquist@cvc.com</t>
  </si>
  <si>
    <t>Tomas</t>
  </si>
  <si>
    <t>Ekman</t>
  </si>
  <si>
    <t>tekman@cvc.com</t>
  </si>
  <si>
    <t>Partner and Deputy Managing Director</t>
  </si>
  <si>
    <t>Wildmoser</t>
  </si>
  <si>
    <t xml:space="preserve">CVC Switzerland </t>
  </si>
  <si>
    <t>cwildmoser@cvc.com</t>
  </si>
  <si>
    <t>Gregor</t>
  </si>
  <si>
    <t>Hilverkus</t>
  </si>
  <si>
    <t>ghilverkus@cvc.com</t>
  </si>
  <si>
    <t>Nobuaki</t>
  </si>
  <si>
    <t>Kitagawa</t>
  </si>
  <si>
    <t>CyberAgent Ventures</t>
  </si>
  <si>
    <t>kitagawa@cyberagentventures.com</t>
  </si>
  <si>
    <t>Cycle Capital Management</t>
  </si>
  <si>
    <t>asrivastava@cyclecapital.com</t>
  </si>
  <si>
    <t>AndrÃ©e-Lise</t>
  </si>
  <si>
    <t>MÃ©thot</t>
  </si>
  <si>
    <t>amethot@cyclecapital.com</t>
  </si>
  <si>
    <t>Bastien</t>
  </si>
  <si>
    <t>Fournier-Peyresblanques</t>
  </si>
  <si>
    <t>bfournierp@cyclecapital.com</t>
  </si>
  <si>
    <t>Claude</t>
  </si>
  <si>
    <t>Vachet</t>
  </si>
  <si>
    <t>cvachet@cyclecapital.com</t>
  </si>
  <si>
    <t>Champagne</t>
  </si>
  <si>
    <t>cchampagne@cyclecapital.com</t>
  </si>
  <si>
    <t>Drouin</t>
  </si>
  <si>
    <t>pdrouin@cyclecapital.com</t>
  </si>
  <si>
    <t>Shirley</t>
  </si>
  <si>
    <t>Speakman</t>
  </si>
  <si>
    <t>sspeakman@cyclecapital.com</t>
  </si>
  <si>
    <t>Assaf</t>
  </si>
  <si>
    <t>Ben-Asher</t>
  </si>
  <si>
    <t>Cyhawk Ventures</t>
  </si>
  <si>
    <t>assaf.b@cyhawk.com</t>
  </si>
  <si>
    <t>Kfir</t>
  </si>
  <si>
    <t>Moyal</t>
  </si>
  <si>
    <t>kfir.m@cyhawk.com</t>
  </si>
  <si>
    <t>Lennart</t>
  </si>
  <si>
    <t>Reus</t>
  </si>
  <si>
    <t>lennart.r@cyhawk.com</t>
  </si>
  <si>
    <t>Cypress Group</t>
  </si>
  <si>
    <t>jstern@cypressgp.com</t>
  </si>
  <si>
    <t>Cyprium Partners</t>
  </si>
  <si>
    <t>nstone@cyprium.com</t>
  </si>
  <si>
    <t>Keppens</t>
  </si>
  <si>
    <t>D2E Capital NV</t>
  </si>
  <si>
    <t>alain@d2e.be</t>
  </si>
  <si>
    <t>Ivo</t>
  </si>
  <si>
    <t>Marechal</t>
  </si>
  <si>
    <t>ivo@d2e.be</t>
  </si>
  <si>
    <t>Kloeck</t>
  </si>
  <si>
    <t>peter@d2e.be</t>
  </si>
  <si>
    <t>Verlinden</t>
  </si>
  <si>
    <t>wouter@d2e.be</t>
  </si>
  <si>
    <t>Andonian</t>
  </si>
  <si>
    <t>Dace Ventures</t>
  </si>
  <si>
    <t>dave@daceventures.com</t>
  </si>
  <si>
    <t>Chait</t>
  </si>
  <si>
    <t>jon@daceventures.com</t>
  </si>
  <si>
    <t>greg@dagventures.com</t>
  </si>
  <si>
    <t>Zanone</t>
  </si>
  <si>
    <t>jzanone@dagventures.com</t>
  </si>
  <si>
    <t>Cadeddu</t>
  </si>
  <si>
    <t>john@dagventures.com</t>
  </si>
  <si>
    <t>Kendra</t>
  </si>
  <si>
    <t>Ragatz</t>
  </si>
  <si>
    <t>kendra@dagventures.com</t>
  </si>
  <si>
    <t>Pianim</t>
  </si>
  <si>
    <t>nick@dagventures.com</t>
  </si>
  <si>
    <t>tom@dagventures.com</t>
  </si>
  <si>
    <t>young@dagventures.com</t>
  </si>
  <si>
    <t>Dakota Capital</t>
  </si>
  <si>
    <t>steve@dakotacapital.com</t>
  </si>
  <si>
    <t>Toby</t>
  </si>
  <si>
    <t>Dancap Private Equity</t>
  </si>
  <si>
    <t>elias@dancap.ca</t>
  </si>
  <si>
    <t>CFO / COO</t>
  </si>
  <si>
    <t>Sham</t>
  </si>
  <si>
    <t>Darby Asia Investors (HK)</t>
  </si>
  <si>
    <t>ssham@doil.com</t>
  </si>
  <si>
    <t>Julio</t>
  </si>
  <si>
    <t>Lastres</t>
  </si>
  <si>
    <t>Darby Overseas Investments,</t>
  </si>
  <si>
    <t>jlastres@doil.com</t>
  </si>
  <si>
    <t>Chaochi</t>
  </si>
  <si>
    <t>Darwin Management</t>
  </si>
  <si>
    <t>chaochi@darwin-venture.com.tw</t>
  </si>
  <si>
    <t>Fang</t>
  </si>
  <si>
    <t>simon@darwin-venture.com.tw</t>
  </si>
  <si>
    <t>Yao-Ting</t>
  </si>
  <si>
    <t>yaoting@darwin-venture.com.tw</t>
  </si>
  <si>
    <t>Maynard</t>
  </si>
  <si>
    <t>Darwin Private Equity</t>
  </si>
  <si>
    <t>alan@darwinpe.com</t>
  </si>
  <si>
    <t>derek@darwinpe.com</t>
  </si>
  <si>
    <t>Street</t>
  </si>
  <si>
    <t>kevin@darwinpe.com</t>
  </si>
  <si>
    <t>Petteri</t>
  </si>
  <si>
    <t>SeppÃ¤nen</t>
  </si>
  <si>
    <t>Dasos Capital Oy</t>
  </si>
  <si>
    <t>petteri.seppanen@dasos.fi</t>
  </si>
  <si>
    <t>Veijalainen</t>
  </si>
  <si>
    <t>sami.veijalainen@dasos.fi</t>
  </si>
  <si>
    <t>Hardiman</t>
  </si>
  <si>
    <t>Data Collective</t>
  </si>
  <si>
    <t>james@dcvc.com</t>
  </si>
  <si>
    <t>Ocko</t>
  </si>
  <si>
    <t>matt@dcvc.com</t>
  </si>
  <si>
    <t>mike@dcvc.com</t>
  </si>
  <si>
    <t>Savitz</t>
  </si>
  <si>
    <t>Data Point Capital</t>
  </si>
  <si>
    <t>ssavitz@datapointcapital.com</t>
  </si>
  <si>
    <t>Dauk</t>
  </si>
  <si>
    <t>Dauk/Wagner Investments</t>
  </si>
  <si>
    <t>sharon@daukwagnerinvestments.com</t>
  </si>
  <si>
    <t>Ridgefield</t>
  </si>
  <si>
    <t>Wagner</t>
  </si>
  <si>
    <t>bill@daukwagnerinvestments.com</t>
  </si>
  <si>
    <t>Hoover</t>
  </si>
  <si>
    <t>jhoover@dauphincapital.com</t>
  </si>
  <si>
    <t>Locust Valley</t>
  </si>
  <si>
    <t>Davenport Resources</t>
  </si>
  <si>
    <t>dperry@davenportresources.com</t>
  </si>
  <si>
    <t>Hiram</t>
  </si>
  <si>
    <t>Bingham</t>
  </si>
  <si>
    <t>hebingham@davenportresources.com</t>
  </si>
  <si>
    <t xml:space="preserve">Davis, Tuttle </t>
  </si>
  <si>
    <t>bdavis@davistuttle.com</t>
  </si>
  <si>
    <t>Tulsa</t>
  </si>
  <si>
    <t>Oklahoma</t>
  </si>
  <si>
    <t>W. Michael</t>
  </si>
  <si>
    <t>Partain</t>
  </si>
  <si>
    <t>mpartain@davistuttle.com</t>
  </si>
  <si>
    <t>Haakon</t>
  </si>
  <si>
    <t>Overli</t>
  </si>
  <si>
    <t>Dawn Capital</t>
  </si>
  <si>
    <t>haakon@dawncapital.com</t>
  </si>
  <si>
    <t>josh@dawncapital.com</t>
  </si>
  <si>
    <t>Norman</t>
  </si>
  <si>
    <t>Fiore</t>
  </si>
  <si>
    <t>norman@dawncapital.com</t>
  </si>
  <si>
    <t>Daylight Partners</t>
  </si>
  <si>
    <t>dick@daylightpartners.com</t>
  </si>
  <si>
    <t>Burciaga</t>
  </si>
  <si>
    <t>gil@daylightpartners.com</t>
  </si>
  <si>
    <t>Ro</t>
  </si>
  <si>
    <t>Parra</t>
  </si>
  <si>
    <t>ro@daylightpartners.com</t>
  </si>
  <si>
    <t>Rocky</t>
  </si>
  <si>
    <t>Mountain</t>
  </si>
  <si>
    <t>rocky@daylightpartners.com</t>
  </si>
  <si>
    <t>Rod</t>
  </si>
  <si>
    <t>MacDonald</t>
  </si>
  <si>
    <t>rod@daylightpartners.com</t>
  </si>
  <si>
    <t>Helbing</t>
  </si>
  <si>
    <t>shelbing@daylightpartners.com</t>
  </si>
  <si>
    <t>O'Hare</t>
  </si>
  <si>
    <t>scott@daylightpartners.com</t>
  </si>
  <si>
    <t>Sheskey</t>
  </si>
  <si>
    <t>susan@daylightpartners.com</t>
  </si>
  <si>
    <t>terry@daylightpartners.com</t>
  </si>
  <si>
    <t>Amelio</t>
  </si>
  <si>
    <t>bill@daylightpartners.com</t>
  </si>
  <si>
    <t>SÃ¡ndor</t>
  </si>
  <si>
    <t>Erdei</t>
  </si>
  <si>
    <t>DBH Investment Zrt.</t>
  </si>
  <si>
    <t>sandor.erdei@dbh-group.com</t>
  </si>
  <si>
    <t>Budapest</t>
  </si>
  <si>
    <t>carol@dblinvestors.com</t>
  </si>
  <si>
    <t>Ringo</t>
  </si>
  <si>
    <t>cynthia@dblinvestors.com</t>
  </si>
  <si>
    <t>Hagerman</t>
  </si>
  <si>
    <t>lisa@dblinvestors.com</t>
  </si>
  <si>
    <t>Director of Programs</t>
  </si>
  <si>
    <t>Perutz</t>
  </si>
  <si>
    <t>mark@dblinvestors.com</t>
  </si>
  <si>
    <t>Pfund</t>
  </si>
  <si>
    <t>nancy@dblinvestors.com</t>
  </si>
  <si>
    <t>Sagisi</t>
  </si>
  <si>
    <t>patrick@dblinvestors.com</t>
  </si>
  <si>
    <t>sarah@dblinvestors.com</t>
  </si>
  <si>
    <t>Karim</t>
  </si>
  <si>
    <t>Zia</t>
  </si>
  <si>
    <t>DC Community Ventures</t>
  </si>
  <si>
    <t>kzia@dccommunityventures.com</t>
  </si>
  <si>
    <t>R. Candler</t>
  </si>
  <si>
    <t>cyoung@dccommunityventures.com</t>
  </si>
  <si>
    <t>Layton</t>
  </si>
  <si>
    <t>DCA</t>
  </si>
  <si>
    <t>clayton@dcacapital.com</t>
  </si>
  <si>
    <t>Roseville</t>
  </si>
  <si>
    <t>Rocca</t>
  </si>
  <si>
    <t>crocca@dcapartners.com</t>
  </si>
  <si>
    <t>rcrane@dcapartners.com</t>
  </si>
  <si>
    <t>smills@dcacapital.com</t>
  </si>
  <si>
    <t>DCM</t>
  </si>
  <si>
    <t>alevi@dcm.com</t>
  </si>
  <si>
    <t>Amdahl</t>
  </si>
  <si>
    <t>carl@dcm.com</t>
  </si>
  <si>
    <t>Chao</t>
  </si>
  <si>
    <t>dchao@dcm.com</t>
  </si>
  <si>
    <t>dcheng@dcm.com</t>
  </si>
  <si>
    <t>Doll</t>
  </si>
  <si>
    <t>dixon@dcm.com</t>
  </si>
  <si>
    <t>hurst@dcm.com</t>
  </si>
  <si>
    <t>Krikorian</t>
  </si>
  <si>
    <t>jkrikorian@dcm.com</t>
  </si>
  <si>
    <t>jlee@dcm.com</t>
  </si>
  <si>
    <t>Keisuke</t>
  </si>
  <si>
    <t>Yamakoshi</t>
  </si>
  <si>
    <t>kyamakoshi@dcm.com</t>
  </si>
  <si>
    <t>kyle@dcm.com</t>
  </si>
  <si>
    <t>Bonner</t>
  </si>
  <si>
    <t>mbonner@dcm.com</t>
  </si>
  <si>
    <t>Legal and Operations Partner</t>
  </si>
  <si>
    <t>Osuke</t>
  </si>
  <si>
    <t>Honda</t>
  </si>
  <si>
    <t>ohonda@dcm.com</t>
  </si>
  <si>
    <t>Moran</t>
  </si>
  <si>
    <t>pmoran@dcm.com</t>
  </si>
  <si>
    <t>Ramon</t>
  </si>
  <si>
    <t>Zeng</t>
  </si>
  <si>
    <t>rzeng@dcm.com</t>
  </si>
  <si>
    <t>ruby@dcm.com</t>
  </si>
  <si>
    <t>Rehm</t>
  </si>
  <si>
    <t>rrehm@dcm.com</t>
  </si>
  <si>
    <t>Finance Partner</t>
  </si>
  <si>
    <t>swei@dcm.com</t>
  </si>
  <si>
    <t>Alberts</t>
  </si>
  <si>
    <t>salberts@dcm.com</t>
  </si>
  <si>
    <t>Blaisdell</t>
  </si>
  <si>
    <t>tblaisdell@dcm.com</t>
  </si>
  <si>
    <t>Breazzano</t>
  </si>
  <si>
    <t>DDJ Capital Management</t>
  </si>
  <si>
    <t>dbreazzano@ddjcap.com</t>
  </si>
  <si>
    <t>President, CIO</t>
  </si>
  <si>
    <t>Dotzler</t>
  </si>
  <si>
    <t>De Novo Ventures</t>
  </si>
  <si>
    <t>fred@denovovc.com</t>
  </si>
  <si>
    <t>Mandato</t>
  </si>
  <si>
    <t>joe@denovovc.com</t>
  </si>
  <si>
    <t>Ferrari</t>
  </si>
  <si>
    <t>rich@denovovc.com</t>
  </si>
  <si>
    <t>Decatur Group</t>
  </si>
  <si>
    <t>frank.mcdonald@thedecaturgroup.com</t>
  </si>
  <si>
    <t>Lontz</t>
  </si>
  <si>
    <t>kevin.lontz@thedecaturgroup.com</t>
  </si>
  <si>
    <t>Pak</t>
  </si>
  <si>
    <t>peter.pak@thedecaturgroup.com</t>
  </si>
  <si>
    <t>R. Haynes</t>
  </si>
  <si>
    <t>Chidsey</t>
  </si>
  <si>
    <t>haynes.chidsey@thedecaturgroup.com</t>
  </si>
  <si>
    <t>Pliam</t>
  </si>
  <si>
    <t>Decheng Capital</t>
  </si>
  <si>
    <t>nick@decheng.com</t>
  </si>
  <si>
    <t>Tong</t>
  </si>
  <si>
    <t>victor@decheng.com</t>
  </si>
  <si>
    <t>Rony</t>
  </si>
  <si>
    <t>Zarom</t>
  </si>
  <si>
    <t>Decima Ventures</t>
  </si>
  <si>
    <t>rony@decimaventures.com</t>
  </si>
  <si>
    <t>Deep Fork Capital</t>
  </si>
  <si>
    <t>adam@deepforkcapital.com</t>
  </si>
  <si>
    <t>Komada</t>
  </si>
  <si>
    <t>tim@deepforkcapital.com</t>
  </si>
  <si>
    <t>Anish</t>
  </si>
  <si>
    <t>Bahl</t>
  </si>
  <si>
    <t>Deerpath Capital Management</t>
  </si>
  <si>
    <t>abahl@deerpathcapital.com</t>
  </si>
  <si>
    <t>jkirby@deerpathcapital.com</t>
  </si>
  <si>
    <t>Tas</t>
  </si>
  <si>
    <t>Hasan</t>
  </si>
  <si>
    <t>thasan@deerpathcapital.com</t>
  </si>
  <si>
    <t>DeFrancesco</t>
  </si>
  <si>
    <t>Delavaco Capital</t>
  </si>
  <si>
    <t>andy@delavaco.com</t>
  </si>
  <si>
    <t>Founder, Chairman and CEO</t>
  </si>
  <si>
    <t>Douglass</t>
  </si>
  <si>
    <t>Delphi Ventures,</t>
  </si>
  <si>
    <t>davidd@delphiventures.com</t>
  </si>
  <si>
    <t>Roeder</t>
  </si>
  <si>
    <t>dougr@delphiventures.com</t>
  </si>
  <si>
    <t>Bochnowski</t>
  </si>
  <si>
    <t>jimb@delphiventures.com</t>
  </si>
  <si>
    <t>Potter</t>
  </si>
  <si>
    <t>mpotter@delphiventures.com</t>
  </si>
  <si>
    <t>Dermot</t>
  </si>
  <si>
    <t>Berkery</t>
  </si>
  <si>
    <t>Delta Partners</t>
  </si>
  <si>
    <t>dermot@deltapartners.com</t>
  </si>
  <si>
    <t>frank@deltapartners.com</t>
  </si>
  <si>
    <t>Roche</t>
  </si>
  <si>
    <t>maurice@deltapartners.com</t>
  </si>
  <si>
    <t>Waterman</t>
  </si>
  <si>
    <t>DeltaPoint Capital Management</t>
  </si>
  <si>
    <t>dwaterman@deltapointcapital.com</t>
  </si>
  <si>
    <t>Rochester</t>
  </si>
  <si>
    <t>hquigley@deltapointcapital.com</t>
  </si>
  <si>
    <t>Operating Director</t>
  </si>
  <si>
    <t>jrichardson@deltapointcapital.com</t>
  </si>
  <si>
    <t>McCluski</t>
  </si>
  <si>
    <t>smccluski@deltapointcapital.com</t>
  </si>
  <si>
    <t>Merkel</t>
  </si>
  <si>
    <t>tmerkel@deltapointcapital.com</t>
  </si>
  <si>
    <t>Deltaq a/s</t>
  </si>
  <si>
    <t>dew@deltaq.dk</t>
  </si>
  <si>
    <t>IshÃ¸j</t>
  </si>
  <si>
    <t>Jesper</t>
  </si>
  <si>
    <t>Bach</t>
  </si>
  <si>
    <t>jbs@deltaq.dk</t>
  </si>
  <si>
    <t>Elisabeth</t>
  </si>
  <si>
    <t>DeMarse</t>
  </si>
  <si>
    <t>DeMarseCo</t>
  </si>
  <si>
    <t>edemarse1@aol.com</t>
  </si>
  <si>
    <t>Dempsey Ventures</t>
  </si>
  <si>
    <t>dan@dempseyventures.com</t>
  </si>
  <si>
    <t>Hanson</t>
  </si>
  <si>
    <t>Denargo Capital</t>
  </si>
  <si>
    <t>jhanson@denargo.com</t>
  </si>
  <si>
    <t>Lechtanski</t>
  </si>
  <si>
    <t>joe@denargo.com</t>
  </si>
  <si>
    <t>PÃ¥l</t>
  </si>
  <si>
    <t>Berg</t>
  </si>
  <si>
    <t>pberg@denargo.com</t>
  </si>
  <si>
    <t>plyons@denargo.com</t>
  </si>
  <si>
    <t>Heule</t>
  </si>
  <si>
    <t>tom@denargo.com</t>
  </si>
  <si>
    <t>Bert</t>
  </si>
  <si>
    <t>Koth</t>
  </si>
  <si>
    <t>Denham Capital Management</t>
  </si>
  <si>
    <t>bert.koth@denhamcapital.com</t>
  </si>
  <si>
    <t>Tricoli</t>
  </si>
  <si>
    <t>carl.tricoli@denhamcapital.com</t>
  </si>
  <si>
    <t>Managing Partner and Co-President</t>
  </si>
  <si>
    <t>Marye</t>
  </si>
  <si>
    <t>jordan.marye@denhamcapital.com</t>
  </si>
  <si>
    <t>Saurabh</t>
  </si>
  <si>
    <t>Anand</t>
  </si>
  <si>
    <t>saurabh.anand@denhamcapital.com</t>
  </si>
  <si>
    <t>Mackin</t>
  </si>
  <si>
    <t>scott.mackin@denhamcapital.com</t>
  </si>
  <si>
    <t>MuÃ±oz</t>
  </si>
  <si>
    <t>victor.munoz@denhamcapital.com</t>
  </si>
  <si>
    <t>Goodwin</t>
  </si>
  <si>
    <t>DeSimone Group Investments</t>
  </si>
  <si>
    <t>jgoodwin@desimonegroup.com</t>
  </si>
  <si>
    <t>Cherry Hill</t>
  </si>
  <si>
    <t>Brill</t>
  </si>
  <si>
    <t>kbrill@desimonegroup.com</t>
  </si>
  <si>
    <t>DeSimone</t>
  </si>
  <si>
    <t>mdesimone@desimonegroup.com</t>
  </si>
  <si>
    <t>Karp</t>
  </si>
  <si>
    <t xml:space="preserve">Detroit </t>
  </si>
  <si>
    <t>Gabe@DetroitVenturePartners.com</t>
  </si>
  <si>
    <t>Detroit</t>
  </si>
  <si>
    <t>Jake@DetroitVenturePartners.com</t>
  </si>
  <si>
    <t>Stasik</t>
  </si>
  <si>
    <t>Jared@DetroitVenturePartners.com</t>
  </si>
  <si>
    <t>Seema</t>
  </si>
  <si>
    <t>Chennamsetty</t>
  </si>
  <si>
    <t>Seema@DetroitVenturePartners.com</t>
  </si>
  <si>
    <t>Serbinski</t>
  </si>
  <si>
    <t>Ted@DetroitVenturePartners.com</t>
  </si>
  <si>
    <t>Sexauer</t>
  </si>
  <si>
    <t>Deutsche Beteiligungs AG</t>
  </si>
  <si>
    <t>bernd.sexauer@deutsche-beteiligung.de</t>
  </si>
  <si>
    <t>Gustav</t>
  </si>
  <si>
    <t>Egger</t>
  </si>
  <si>
    <t>gustav.egger@deutsche-beteiligung.de</t>
  </si>
  <si>
    <t>Jannick</t>
  </si>
  <si>
    <t>Hunecke</t>
  </si>
  <si>
    <t>jannick.hunecke@deutsche-beteiligung.de</t>
  </si>
  <si>
    <t>lucas.herbert@deutsche-beteiligung.de</t>
  </si>
  <si>
    <t>Ragnar</t>
  </si>
  <si>
    <t>Geerdts</t>
  </si>
  <si>
    <t>ragnar.geerdts@deutsche-beteiligung.de</t>
  </si>
  <si>
    <t>Bourg</t>
  </si>
  <si>
    <t>Development Capital Fund Management</t>
  </si>
  <si>
    <t>a.bourg@developmentcapital.ie</t>
  </si>
  <si>
    <t>Sinead</t>
  </si>
  <si>
    <t>Heaney</t>
  </si>
  <si>
    <t>s.heaney@developmentcapital.ie</t>
  </si>
  <si>
    <t>Eduardo</t>
  </si>
  <si>
    <t>Gutierrez</t>
  </si>
  <si>
    <t>Development Partners International</t>
  </si>
  <si>
    <t>eduardo.gutierrez@dpi-llp.com</t>
  </si>
  <si>
    <t>Idris</t>
  </si>
  <si>
    <t>Mohammed</t>
  </si>
  <si>
    <t>idris.mohammed@dpi-llp.com</t>
  </si>
  <si>
    <t>Morland</t>
  </si>
  <si>
    <t>miles.morland@dpi-llp.com</t>
  </si>
  <si>
    <t>Co-Founding Partner, Chairman</t>
  </si>
  <si>
    <t>Runa</t>
  </si>
  <si>
    <t>Alam</t>
  </si>
  <si>
    <t>runa.alam@dpi-llp.com</t>
  </si>
  <si>
    <t>Co-Founding Partner, CEO</t>
  </si>
  <si>
    <t>Sofiane</t>
  </si>
  <si>
    <t>Lahmar</t>
  </si>
  <si>
    <t>sofiane.lahmar@dpi-llp.com</t>
  </si>
  <si>
    <t>Stavropoulos</t>
  </si>
  <si>
    <t>DFJ</t>
  </si>
  <si>
    <t>andreas@dfj.com</t>
  </si>
  <si>
    <t>Melton</t>
  </si>
  <si>
    <t>emily@dfj.com</t>
  </si>
  <si>
    <t>hope@dfj.com</t>
  </si>
  <si>
    <t>jfisher@dfj.com</t>
  </si>
  <si>
    <t>josh@dfj.com</t>
  </si>
  <si>
    <t>Greenstein</t>
  </si>
  <si>
    <t>mark@dfj.com</t>
  </si>
  <si>
    <t>Mohammad</t>
  </si>
  <si>
    <t>Islam</t>
  </si>
  <si>
    <t>mislam@dfj.com</t>
  </si>
  <si>
    <t>Atluru</t>
  </si>
  <si>
    <t>raj@dfj.com</t>
  </si>
  <si>
    <t>Jurvetson</t>
  </si>
  <si>
    <t>sj@dfj.com</t>
  </si>
  <si>
    <t>Draper</t>
  </si>
  <si>
    <t>tim@dfj.com</t>
  </si>
  <si>
    <t>Founder Partner</t>
  </si>
  <si>
    <t>Packard</t>
  </si>
  <si>
    <t>warren@dfj.com</t>
  </si>
  <si>
    <t>bill@dfj.com</t>
  </si>
  <si>
    <t>Songbo</t>
  </si>
  <si>
    <t>DFJ Compass</t>
  </si>
  <si>
    <t>songbo@dfjcompass.com</t>
  </si>
  <si>
    <t>Changzhou</t>
  </si>
  <si>
    <t>DFJ DragonFund China</t>
  </si>
  <si>
    <t>andy@dfjdragon.com</t>
  </si>
  <si>
    <t>bobby@dfjdragon.com</t>
  </si>
  <si>
    <t>Larry Guangxin</t>
  </si>
  <si>
    <t>larry@dfjdragon.com</t>
  </si>
  <si>
    <t>Leon</t>
  </si>
  <si>
    <t>leon@dfjdragon.com</t>
  </si>
  <si>
    <t>oliver@dfjdragon.com</t>
  </si>
  <si>
    <t>richard@dfjdragon.com</t>
  </si>
  <si>
    <t>Luh</t>
  </si>
  <si>
    <t>tony@dfjdragon.com</t>
  </si>
  <si>
    <t>DFJ Esprit</t>
  </si>
  <si>
    <t>alan.duncan@dfjesprit.com</t>
  </si>
  <si>
    <t>Caulfield</t>
  </si>
  <si>
    <t>brian.caulfield@dfjesprit.com</t>
  </si>
  <si>
    <t>david.tate@dfjesprit.com</t>
  </si>
  <si>
    <t>Managing Partner - Secondaries</t>
  </si>
  <si>
    <t>Freuchet-Sibilia</t>
  </si>
  <si>
    <t>jonathan.freuchet-sibilia@dfjesprit.com</t>
  </si>
  <si>
    <t>Olav</t>
  </si>
  <si>
    <t>Ostin</t>
  </si>
  <si>
    <t>olav.ostin@dfjesprit.com</t>
  </si>
  <si>
    <t>Marsh</t>
  </si>
  <si>
    <t>richard.marsh@dfjesprit.com</t>
  </si>
  <si>
    <t>simon.cook@dfjesprit.com</t>
  </si>
  <si>
    <t>stuart.chapman@dfjesprit.com</t>
  </si>
  <si>
    <t>DFJ Growth Fund</t>
  </si>
  <si>
    <t>bschuler@dfj.com</t>
  </si>
  <si>
    <t>Jocelyn</t>
  </si>
  <si>
    <t>jocelyn@dfj.com</t>
  </si>
  <si>
    <t>mbailey@dfj.com</t>
  </si>
  <si>
    <t>Glein</t>
  </si>
  <si>
    <t>rglein@dfj.com</t>
  </si>
  <si>
    <t>Fort</t>
  </si>
  <si>
    <t>sfort@dfj.com</t>
  </si>
  <si>
    <t>DFJ VinaCapital</t>
  </si>
  <si>
    <t>andy.ho@vinacapital.com</t>
  </si>
  <si>
    <t>Ho Chi Minh City</t>
  </si>
  <si>
    <t>don.lam@vinacapital.com</t>
  </si>
  <si>
    <t>Phuc</t>
  </si>
  <si>
    <t>Than</t>
  </si>
  <si>
    <t>phuc.than@vinacapital.com</t>
  </si>
  <si>
    <t>Aidar</t>
  </si>
  <si>
    <t>Kaliev</t>
  </si>
  <si>
    <t>DFJ VTB Aurora</t>
  </si>
  <si>
    <t>aidar.kaliev@vtbcapital.com</t>
  </si>
  <si>
    <t>Prager</t>
  </si>
  <si>
    <t>DFW</t>
  </si>
  <si>
    <t>bprager@dfwcapital.com</t>
  </si>
  <si>
    <t>Teaneck</t>
  </si>
  <si>
    <t>btilley@dfwcapital.com</t>
  </si>
  <si>
    <t>DeVer</t>
  </si>
  <si>
    <t>Warner</t>
  </si>
  <si>
    <t>dwarner@dfwcapital.com</t>
  </si>
  <si>
    <t>DeMuth</t>
  </si>
  <si>
    <t>dfdemuth@dfwcapital.com</t>
  </si>
  <si>
    <t>dgilbert@dfwcapital.com</t>
  </si>
  <si>
    <t>Pennell</t>
  </si>
  <si>
    <t>kpennell@dfwcapital.com</t>
  </si>
  <si>
    <t>Diamond Creek Capital</t>
  </si>
  <si>
    <t>tharrison@invcg.com</t>
  </si>
  <si>
    <t>Ladera Ranch</t>
  </si>
  <si>
    <t>Thalheimer</t>
  </si>
  <si>
    <t>Diamond Equity Partners</t>
  </si>
  <si>
    <t>jthalheimer@diamondequitypartners.com</t>
  </si>
  <si>
    <t>Jenkintown</t>
  </si>
  <si>
    <t>Schorsch</t>
  </si>
  <si>
    <t>pschorsch@diamondequitypartners.com</t>
  </si>
  <si>
    <t>McGlade</t>
  </si>
  <si>
    <t>Digital Entertainment Ventures (DEV)</t>
  </si>
  <si>
    <t>amcglade@devny.vc</t>
  </si>
  <si>
    <t>myang@devny.vc</t>
  </si>
  <si>
    <t>Quinn</t>
  </si>
  <si>
    <t>Digital Ventures</t>
  </si>
  <si>
    <t>john@dventures.ru</t>
  </si>
  <si>
    <t>Frumkin</t>
  </si>
  <si>
    <t>victor@dventures.ru</t>
  </si>
  <si>
    <t>Schreiber</t>
  </si>
  <si>
    <t>Dimeling Schreiber &amp; Park</t>
  </si>
  <si>
    <t>pschreiber@dsppartners.com</t>
  </si>
  <si>
    <t>rschreiber@dsppartners.com</t>
  </si>
  <si>
    <t>spark@dsppartners.com</t>
  </si>
  <si>
    <t>Frankham</t>
  </si>
  <si>
    <t>Direct Capital Private Equity</t>
  </si>
  <si>
    <t>andrew.frankham@directcapital.co.nz</t>
  </si>
  <si>
    <t>Auckland</t>
  </si>
  <si>
    <t>Wills</t>
  </si>
  <si>
    <t>chris.wills@directcapital.co.nz</t>
  </si>
  <si>
    <t>gavin.lonergan@directcapital.co.nz</t>
  </si>
  <si>
    <t>mark.hutton@directcapital.co.nz</t>
  </si>
  <si>
    <t>ross.george@directcapital.co.nz</t>
  </si>
  <si>
    <t>Batterton</t>
  </si>
  <si>
    <t>tony.batterton@directcapital.co.nz</t>
  </si>
  <si>
    <t>travis.sydney@directcapital.co.nz</t>
  </si>
  <si>
    <t>DIrectional Aviation Capital</t>
  </si>
  <si>
    <t>mike@corporatewings.com</t>
  </si>
  <si>
    <t>Richmond Heights</t>
  </si>
  <si>
    <t>Discovery Capital Management Corporation</t>
  </si>
  <si>
    <t>ccook@discoverycapital.com</t>
  </si>
  <si>
    <t>Vice President and CFO</t>
  </si>
  <si>
    <t>Jaako</t>
  </si>
  <si>
    <t>hjaako@discoverycapital.com</t>
  </si>
  <si>
    <t>McEwen</t>
  </si>
  <si>
    <t>jmcewen@discoverycapital.com</t>
  </si>
  <si>
    <t>mli@discoverycapital.com</t>
  </si>
  <si>
    <t>CÃ©driane</t>
  </si>
  <si>
    <t>de Boucaud</t>
  </si>
  <si>
    <t>Disruptive Capital Finance</t>
  </si>
  <si>
    <t>cedriane@disruptivecapital.com</t>
  </si>
  <si>
    <t>Truell</t>
  </si>
  <si>
    <t>truell@disruptivecapital.com</t>
  </si>
  <si>
    <t>Naylor-Leyland</t>
  </si>
  <si>
    <t>john@disruptivecapital.com</t>
  </si>
  <si>
    <t>Ober</t>
  </si>
  <si>
    <t>Divergent Ventures</t>
  </si>
  <si>
    <t>ober@divergent.com</t>
  </si>
  <si>
    <t>Shurtleff</t>
  </si>
  <si>
    <t>shurtleff@divergent.com</t>
  </si>
  <si>
    <t>warren@divergent.com</t>
  </si>
  <si>
    <t>Devin</t>
  </si>
  <si>
    <t>Diversis Capital</t>
  </si>
  <si>
    <t>devin@diversiscapital.com</t>
  </si>
  <si>
    <t>fred@diversiscapital.com</t>
  </si>
  <si>
    <t>Business Development</t>
  </si>
  <si>
    <t>Lok</t>
  </si>
  <si>
    <t>joseph@diversiscapital.com</t>
  </si>
  <si>
    <t>kevin@diversiscapital.com</t>
  </si>
  <si>
    <t>Luzzatto</t>
  </si>
  <si>
    <t>marc@diversiscapital.com</t>
  </si>
  <si>
    <t>Garland</t>
  </si>
  <si>
    <t>michael@diversiscapital.com</t>
  </si>
  <si>
    <t>Vice President of Business Development</t>
  </si>
  <si>
    <t>Nayot</t>
  </si>
  <si>
    <t>ron@diversiscapital.com</t>
  </si>
  <si>
    <t>thomas@diversiscapital.com</t>
  </si>
  <si>
    <t>Johansen</t>
  </si>
  <si>
    <t>DKA Capital A/S</t>
  </si>
  <si>
    <t>jj@dankap.dk</t>
  </si>
  <si>
    <t>Lowinger</t>
  </si>
  <si>
    <t>DMC Capital Funding</t>
  </si>
  <si>
    <t>alowinger@dmccapitalfunding.com</t>
  </si>
  <si>
    <t>blowinger@dmccapitalfunding.com</t>
  </si>
  <si>
    <t>Ely</t>
  </si>
  <si>
    <t>Tendler</t>
  </si>
  <si>
    <t>etendler@dmccapitalfunding.com</t>
  </si>
  <si>
    <t>Nenad</t>
  </si>
  <si>
    <t>Marovac</t>
  </si>
  <si>
    <t>DN Capital</t>
  </si>
  <si>
    <t>nenad@dncapital.com</t>
  </si>
  <si>
    <t>Schlenker</t>
  </si>
  <si>
    <t>steve@dncapital.com</t>
  </si>
  <si>
    <t>Adi</t>
  </si>
  <si>
    <t>Goldin</t>
  </si>
  <si>
    <t>Docor International</t>
  </si>
  <si>
    <t>adi@docor.com</t>
  </si>
  <si>
    <t>Tsachy</t>
  </si>
  <si>
    <t>Shasha</t>
  </si>
  <si>
    <t>tsachy@docor.com</t>
  </si>
  <si>
    <t>Krowne</t>
  </si>
  <si>
    <t>Dolby Family Ventures,</t>
  </si>
  <si>
    <t>andrew@dolbyventures.com</t>
  </si>
  <si>
    <t>Dolby</t>
  </si>
  <si>
    <t>dave@dolbyventures.com</t>
  </si>
  <si>
    <t>Levensohn</t>
  </si>
  <si>
    <t>pascal@dolbyventures.com</t>
  </si>
  <si>
    <t>Dovey</t>
  </si>
  <si>
    <t>dovey@domainvc.com</t>
  </si>
  <si>
    <t>Halak</t>
  </si>
  <si>
    <t>halak@domainvc.com</t>
  </si>
  <si>
    <t>Debra</t>
  </si>
  <si>
    <t>Liebert</t>
  </si>
  <si>
    <t>liebert@domainvc.com</t>
  </si>
  <si>
    <t>Podlesak</t>
  </si>
  <si>
    <t>podlesak@domainvc.com</t>
  </si>
  <si>
    <t>Eckard</t>
  </si>
  <si>
    <t>weber@domainvc.com</t>
  </si>
  <si>
    <t>Krishnaswamy</t>
  </si>
  <si>
    <t>krishnaswamy@domainvc.com</t>
  </si>
  <si>
    <t>Treu</t>
  </si>
  <si>
    <t>treu@domainvc.com</t>
  </si>
  <si>
    <t>blair@domainvc.com</t>
  </si>
  <si>
    <t>Schoemaker</t>
  </si>
  <si>
    <t>schoemaker@domainvc.com</t>
  </si>
  <si>
    <t>Kamdar</t>
  </si>
  <si>
    <t>kamdar@domainvc.com</t>
  </si>
  <si>
    <t>Vitullo</t>
  </si>
  <si>
    <t>vitullo@domainvc.com</t>
  </si>
  <si>
    <t>Nimesh</t>
  </si>
  <si>
    <t>shah@domainvc.com</t>
  </si>
  <si>
    <t>Bourla</t>
  </si>
  <si>
    <t>Dome Equities</t>
  </si>
  <si>
    <t>dbourla@DomeEq.com</t>
  </si>
  <si>
    <t>ejones@DomeEq.com</t>
  </si>
  <si>
    <t>CEO, Co-CIO</t>
  </si>
  <si>
    <t>Gian Filippo</t>
  </si>
  <si>
    <t>del Bono</t>
  </si>
  <si>
    <t>gdelbono@DomeEq.com</t>
  </si>
  <si>
    <t>jklein@DomeEq.com</t>
  </si>
  <si>
    <t>Cather</t>
  </si>
  <si>
    <t>tcather@DomeEq.com</t>
  </si>
  <si>
    <t>Rughwani</t>
  </si>
  <si>
    <t>Dominus Capital,</t>
  </si>
  <si>
    <t>abr@dominuscap.com</t>
  </si>
  <si>
    <t>drs@dominuscap.com</t>
  </si>
  <si>
    <t>eth@dominuscap.com</t>
  </si>
  <si>
    <t>Binning</t>
  </si>
  <si>
    <t>gab@dominuscap.com</t>
  </si>
  <si>
    <t>jes@dominuscap.com</t>
  </si>
  <si>
    <t>Bridger</t>
  </si>
  <si>
    <t>emb@dominuscap.com</t>
  </si>
  <si>
    <t>Haswell</t>
  </si>
  <si>
    <t>rdh@dominuscap.com</t>
  </si>
  <si>
    <t>Schumacher</t>
  </si>
  <si>
    <t>rjs@dominuscap.com</t>
  </si>
  <si>
    <t>T. Terence</t>
  </si>
  <si>
    <t>Culmone</t>
  </si>
  <si>
    <t>ttc@dominuscap.com</t>
  </si>
  <si>
    <t>De Clerck</t>
  </si>
  <si>
    <t>Domo Investment Group</t>
  </si>
  <si>
    <t>gregory.declerck@domoig.com</t>
  </si>
  <si>
    <t>Zwijnaarde</t>
  </si>
  <si>
    <t>Fultz</t>
  </si>
  <si>
    <t>Dorilton Capital Advisors</t>
  </si>
  <si>
    <t>darren@doriltoncapital.com</t>
  </si>
  <si>
    <t>Andres</t>
  </si>
  <si>
    <t>Churin</t>
  </si>
  <si>
    <t>Dos Rios Partners,</t>
  </si>
  <si>
    <t>andres@dosriospartners.com</t>
  </si>
  <si>
    <t>Baskin</t>
  </si>
  <si>
    <t>bo@dosriospartners.com</t>
  </si>
  <si>
    <t>jay@dosriospartners.com</t>
  </si>
  <si>
    <t>kevin@dosriospartners.com</t>
  </si>
  <si>
    <t>Glomb</t>
  </si>
  <si>
    <t>kevin.glomb@dosriospartners.com</t>
  </si>
  <si>
    <t>wayne@dosriospartners.com</t>
  </si>
  <si>
    <t>Principal and Co-Founder</t>
  </si>
  <si>
    <t>Double M Partners,</t>
  </si>
  <si>
    <t>mark.mullen@gmail.com</t>
  </si>
  <si>
    <t>Rajwani</t>
  </si>
  <si>
    <t>DoubleRock</t>
  </si>
  <si>
    <t>suraj@doublerock.com</t>
  </si>
  <si>
    <t>Doughty Hanson &amp; Co.</t>
  </si>
  <si>
    <t>adam.black@doughtyhanson.com</t>
  </si>
  <si>
    <t>Alessandro</t>
  </si>
  <si>
    <t>Baroni</t>
  </si>
  <si>
    <t>alessandro.baroni@doughtyhanson.com</t>
  </si>
  <si>
    <t>alex.moss@doughtyhanson.com</t>
  </si>
  <si>
    <t>Fielding</t>
  </si>
  <si>
    <t>christopher.fielding@doughtyhanson.com</t>
  </si>
  <si>
    <t>Felder</t>
  </si>
  <si>
    <t>claus.felder@doughtyhanson.com</t>
  </si>
  <si>
    <t>Senior Principal</t>
  </si>
  <si>
    <t>Churtichaga</t>
  </si>
  <si>
    <t>francisco.churtichaga@doughtyhanson.com</t>
  </si>
  <si>
    <t>Gemmell</t>
  </si>
  <si>
    <t>john.gemmell@doughtyhanson.com</t>
  </si>
  <si>
    <t>Leahy</t>
  </si>
  <si>
    <t>john.leahy@doughtyhanson.com</t>
  </si>
  <si>
    <t>Higginson</t>
  </si>
  <si>
    <t>jon.higginson@doughtyhanson.com</t>
  </si>
  <si>
    <t>Huxtable</t>
  </si>
  <si>
    <t>julian.huxtable@doughtyhanson.com</t>
  </si>
  <si>
    <t>Eidem</t>
  </si>
  <si>
    <t>karl.eidem@doughtyhanson.com</t>
  </si>
  <si>
    <t>matthew.appleton@doughtyhanson.com</t>
  </si>
  <si>
    <t>Youlden</t>
  </si>
  <si>
    <t>mike.youlden@doughtyhanson.com</t>
  </si>
  <si>
    <t>Keutgens</t>
  </si>
  <si>
    <t>pascal.keutgens@doughtyhanson.com</t>
  </si>
  <si>
    <t>Neumann</t>
  </si>
  <si>
    <t>thomas.neumann@doughtyhanson.com</t>
  </si>
  <si>
    <t>Robson</t>
  </si>
  <si>
    <t>tim.robson@doughtyhanson.com</t>
  </si>
  <si>
    <t>Yann</t>
  </si>
  <si>
    <t>Duchesne</t>
  </si>
  <si>
    <t>yann.duchesne@doughtyhanson.com</t>
  </si>
  <si>
    <t>Powlick</t>
  </si>
  <si>
    <t>Doughty Hanson Technology Ventures</t>
  </si>
  <si>
    <t>george.powlick@doughtyhanson.com</t>
  </si>
  <si>
    <t>Co-Head</t>
  </si>
  <si>
    <t>Grierson</t>
  </si>
  <si>
    <t>nigel.grierson@doughtyhanson.com</t>
  </si>
  <si>
    <t>Dowling</t>
  </si>
  <si>
    <t>vj@dowling.com</t>
  </si>
  <si>
    <t>Farmington</t>
  </si>
  <si>
    <t>RÃ¼cker</t>
  </si>
  <si>
    <t xml:space="preserve">DPE Deutsche Private Equity </t>
  </si>
  <si>
    <t>fabian.ruecker@pdpe.de</t>
  </si>
  <si>
    <t>frank.mueller@pdpe.de</t>
  </si>
  <si>
    <t>Guido</t>
  </si>
  <si>
    <t>Prehn</t>
  </si>
  <si>
    <t>guido.prehn@pdpe.de</t>
  </si>
  <si>
    <t>Thiery</t>
  </si>
  <si>
    <t>marc.thiery@pdpe.de</t>
  </si>
  <si>
    <t>Suderow</t>
  </si>
  <si>
    <t>mark.suderow@pdpe.de</t>
  </si>
  <si>
    <t>Hichert</t>
  </si>
  <si>
    <t>volker.hichert@pdpe.de</t>
  </si>
  <si>
    <t>Millen</t>
  </si>
  <si>
    <t>Dragonfly</t>
  </si>
  <si>
    <t>don@dragonflycapital.com</t>
  </si>
  <si>
    <t>Snyder</t>
  </si>
  <si>
    <t>randy@dragonflycapital.com</t>
  </si>
  <si>
    <t>Matthews-Usher</t>
  </si>
  <si>
    <t>rene@dragonflycapital.com</t>
  </si>
  <si>
    <t>Hiro Rio</t>
  </si>
  <si>
    <t>Maeda</t>
  </si>
  <si>
    <t>Draper Nexus Ventures</t>
  </si>
  <si>
    <t>maeda@drapernexus.com</t>
  </si>
  <si>
    <t>Kitamura</t>
  </si>
  <si>
    <t>mitch@drapernexus.com</t>
  </si>
  <si>
    <t>Q</t>
  </si>
  <si>
    <t>Motiwala</t>
  </si>
  <si>
    <t>q@drapernexus.com</t>
  </si>
  <si>
    <t>Salil</t>
  </si>
  <si>
    <t>salil@drapernexus.com</t>
  </si>
  <si>
    <t>Tetsu</t>
  </si>
  <si>
    <t>Nakagaki</t>
  </si>
  <si>
    <t>tetsu@drapernexus.com</t>
  </si>
  <si>
    <t>Richards Donohoe</t>
  </si>
  <si>
    <t>Draper Richards</t>
  </si>
  <si>
    <t>robin@draperrichards.com</t>
  </si>
  <si>
    <t>bill@draperrichards.com</t>
  </si>
  <si>
    <t>Katarincic</t>
  </si>
  <si>
    <t>Draper Triangle Ventures</t>
  </si>
  <si>
    <t>jay@dtvc.com</t>
  </si>
  <si>
    <t>jonathan@dtvc.com</t>
  </si>
  <si>
    <t>Stubler</t>
  </si>
  <si>
    <t>mstubler@dtvc.com</t>
  </si>
  <si>
    <t>tom@dtvc.com</t>
  </si>
  <si>
    <t>Indest</t>
  </si>
  <si>
    <t>will@dtvc.com</t>
  </si>
  <si>
    <t>zach@dtvc.com</t>
  </si>
  <si>
    <t>Elliot</t>
  </si>
  <si>
    <t>Menschik</t>
  </si>
  <si>
    <t>Dreamit Ventures</t>
  </si>
  <si>
    <t>elliot@dreamitventures.com</t>
  </si>
  <si>
    <t>DRI Capital</t>
  </si>
  <si>
    <t>amarcus@dricapital.com</t>
  </si>
  <si>
    <t>Alagheband</t>
  </si>
  <si>
    <t>aa@dricapital.com</t>
  </si>
  <si>
    <t>Sotak</t>
  </si>
  <si>
    <t>as@dricapital.com</t>
  </si>
  <si>
    <t>Behzad</t>
  </si>
  <si>
    <t>Khosrowshahi</t>
  </si>
  <si>
    <t>bk@dricapital.com</t>
  </si>
  <si>
    <t>cs@dricapital.com</t>
  </si>
  <si>
    <t>Managing Director and Chief Legal Officer</t>
  </si>
  <si>
    <t>Cummings</t>
  </si>
  <si>
    <t>sc@dricapital.com</t>
  </si>
  <si>
    <t>Boufis</t>
  </si>
  <si>
    <t>Driehaus Private Equity</t>
  </si>
  <si>
    <t>eboufis@driehauspe.com</t>
  </si>
  <si>
    <t>mpalm@driehauspe.com</t>
  </si>
  <si>
    <t>chris@drivecapital.com</t>
  </si>
  <si>
    <t>Columbus</t>
  </si>
  <si>
    <t>Kvamme</t>
  </si>
  <si>
    <t>mark@drivecapital.com</t>
  </si>
  <si>
    <t>Solaro</t>
  </si>
  <si>
    <t>nick@drivecapital.com</t>
  </si>
  <si>
    <t>Hatta</t>
  </si>
  <si>
    <t>robert@drivecapital.com</t>
  </si>
  <si>
    <t>Talent Partner</t>
  </si>
  <si>
    <t>Boerger</t>
  </si>
  <si>
    <t>zach@drivecapital.com</t>
  </si>
  <si>
    <t>Director of Technology</t>
  </si>
  <si>
    <t>Wolters</t>
  </si>
  <si>
    <t>DSM Venturing</t>
  </si>
  <si>
    <t>pieter.wolters@dsm.com</t>
  </si>
  <si>
    <t>DT</t>
  </si>
  <si>
    <t>charles.zhang@dtcap.com</t>
  </si>
  <si>
    <t>Penner</t>
  </si>
  <si>
    <t>greg.penner@dtcap.com</t>
  </si>
  <si>
    <t>jason.xu@dtcap.com</t>
  </si>
  <si>
    <t>jeff.zhang@dtcap.com</t>
  </si>
  <si>
    <t>joe.tian@dtcap.com</t>
  </si>
  <si>
    <t>Roman</t>
  </si>
  <si>
    <t>roman.shaw@dtcap.com</t>
  </si>
  <si>
    <t>Xiaolu</t>
  </si>
  <si>
    <t>xiaolu.sun@dtcap.com</t>
  </si>
  <si>
    <t>Dali</t>
  </si>
  <si>
    <t>Sardar</t>
  </si>
  <si>
    <t>DTA Sdn. Bhd.</t>
  </si>
  <si>
    <t>dali@dtacapital.com</t>
  </si>
  <si>
    <t>Kuala Lumpur</t>
  </si>
  <si>
    <t>K.C.</t>
  </si>
  <si>
    <t>kctan@dtacapital.com</t>
  </si>
  <si>
    <t>Naim</t>
  </si>
  <si>
    <t>Yunus</t>
  </si>
  <si>
    <t>naim@dtacapital.com</t>
  </si>
  <si>
    <t>Kothari</t>
  </si>
  <si>
    <t>nkothari@dtacapital.com</t>
  </si>
  <si>
    <t>Pados</t>
  </si>
  <si>
    <t>Dubin Clark &amp; Co.</t>
  </si>
  <si>
    <t>pados@dubinclark.com</t>
  </si>
  <si>
    <t>Caracciolo</t>
  </si>
  <si>
    <t>caracciolo@dubinclark.com</t>
  </si>
  <si>
    <t>Moskowitz</t>
  </si>
  <si>
    <t>Duchossois Capital Management</t>
  </si>
  <si>
    <t>jmoskowitz@duch.com</t>
  </si>
  <si>
    <t>Elmhurst</t>
  </si>
  <si>
    <t>Flannery</t>
  </si>
  <si>
    <t>mflannery@duch.com</t>
  </si>
  <si>
    <t>Duff</t>
  </si>
  <si>
    <t>Duff Ackerman &amp; Goodrich (DAG Private Equity)</t>
  </si>
  <si>
    <t>jduff@dagllc.com</t>
  </si>
  <si>
    <t>jcadeddu@dagllc.com</t>
  </si>
  <si>
    <t>R. Thomas</t>
  </si>
  <si>
    <t>rtg@dagllc.com</t>
  </si>
  <si>
    <t>Beaufait</t>
  </si>
  <si>
    <t>greg@dundeevc.com</t>
  </si>
  <si>
    <t>Omaha</t>
  </si>
  <si>
    <t>Nebraska</t>
  </si>
  <si>
    <t>Hasebroock</t>
  </si>
  <si>
    <t>mark@dundeevc.com</t>
  </si>
  <si>
    <t>Dunedin</t>
  </si>
  <si>
    <t>andrew.davidson@dunedin.com</t>
  </si>
  <si>
    <t>david.williams@dunedin.com</t>
  </si>
  <si>
    <t>Dougal</t>
  </si>
  <si>
    <t>dougal.bennett@dunedin.com</t>
  </si>
  <si>
    <t>Derry</t>
  </si>
  <si>
    <t>giles.derry@dunedin.com</t>
  </si>
  <si>
    <t>graeme.murray@dunedin.com</t>
  </si>
  <si>
    <t>Urquhart</t>
  </si>
  <si>
    <t>graham.urquhart@dunedin.com</t>
  </si>
  <si>
    <t>Ligertwood</t>
  </si>
  <si>
    <t>mark.ligertwood@dunedin.com</t>
  </si>
  <si>
    <t>Hoare</t>
  </si>
  <si>
    <t>nicholas.hoare@dunedin.com</t>
  </si>
  <si>
    <t>Nicol</t>
  </si>
  <si>
    <t>nicol.fraser@dunedin.com</t>
  </si>
  <si>
    <t>oliver.bevan@dunedin.com</t>
  </si>
  <si>
    <t>ross.marshall@dunedin.com</t>
  </si>
  <si>
    <t>shaun.middleton@dunedin.com</t>
  </si>
  <si>
    <t>simon.miller@dunedin.com</t>
  </si>
  <si>
    <t>Rowan</t>
  </si>
  <si>
    <t>simon.rowan@dunedin.com</t>
  </si>
  <si>
    <t>Fugere</t>
  </si>
  <si>
    <t>dunnhumby Ventures</t>
  </si>
  <si>
    <t>kyle.fugere@dunnhumby.com</t>
  </si>
  <si>
    <t>Venture Associate</t>
  </si>
  <si>
    <t>Abernethy</t>
  </si>
  <si>
    <t>Dunrath Capital</t>
  </si>
  <si>
    <t>john@dunrath.com</t>
  </si>
  <si>
    <t>Oak Brook</t>
  </si>
  <si>
    <t>Earley</t>
  </si>
  <si>
    <t>rich@dunrath.com</t>
  </si>
  <si>
    <t>Beitler</t>
  </si>
  <si>
    <t>steve@dunrath.com</t>
  </si>
  <si>
    <t>DW Healthcare Partners</t>
  </si>
  <si>
    <t>emoore@dwhp.com</t>
  </si>
  <si>
    <t>Chamberlin</t>
  </si>
  <si>
    <t>Dyson-Kissner-Moran Corporation</t>
  </si>
  <si>
    <t>mchamberlin@dkmcorp.com</t>
  </si>
  <si>
    <t>Poughkeepsie</t>
  </si>
  <si>
    <t>mharris@dkmcorp.com</t>
  </si>
  <si>
    <t>Dyson</t>
  </si>
  <si>
    <t>rdyson@dkmcorp.com</t>
  </si>
  <si>
    <t>HÃ©do</t>
  </si>
  <si>
    <t>E-MERGE</t>
  </si>
  <si>
    <t>ghedo@emerge.be</t>
  </si>
  <si>
    <t>Founder/Partner</t>
  </si>
  <si>
    <t>Drion</t>
  </si>
  <si>
    <t>ld@emerge.be</t>
  </si>
  <si>
    <t>Decafmeyer</t>
  </si>
  <si>
    <t>patrice@emerge.be</t>
  </si>
  <si>
    <t>Wales</t>
  </si>
  <si>
    <t>e.Ventures</t>
  </si>
  <si>
    <t>brendan@eventures.vc</t>
  </si>
  <si>
    <t>Yim</t>
  </si>
  <si>
    <t>charles@eventures.vc</t>
  </si>
  <si>
    <t>Schilling</t>
  </si>
  <si>
    <t>mathias@eventures.vc</t>
  </si>
  <si>
    <t>Gieselmann</t>
  </si>
  <si>
    <t>tom@eventures.vc</t>
  </si>
  <si>
    <t>Leybold</t>
  </si>
  <si>
    <t>e.ventures Europe</t>
  </si>
  <si>
    <t>c.leybold@eventures.vc</t>
  </si>
  <si>
    <t>Maren</t>
  </si>
  <si>
    <t>Eckloff-Boehme</t>
  </si>
  <si>
    <t>maren@eventures.vc</t>
  </si>
  <si>
    <t>Becca</t>
  </si>
  <si>
    <t>Eagle Cliff Partners</t>
  </si>
  <si>
    <t>becca@eaglecliffpartners.com</t>
  </si>
  <si>
    <t>Skaff</t>
  </si>
  <si>
    <t>dan@eaglecliffpartners.com</t>
  </si>
  <si>
    <t>Eagle Four Partners</t>
  </si>
  <si>
    <t>kcmartin@eaglefourpartners.com</t>
  </si>
  <si>
    <t>rweiner@eaglefourpartners.com</t>
  </si>
  <si>
    <t>Lundstrom</t>
  </si>
  <si>
    <t>Eagle Merchant Partners</t>
  </si>
  <si>
    <t>blundstrom@eaglemerchantpartners.com</t>
  </si>
  <si>
    <t>E. Brady</t>
  </si>
  <si>
    <t>Sumner</t>
  </si>
  <si>
    <t>bsumner@eaglemerchantpartners.com</t>
  </si>
  <si>
    <t>E. Stockton</t>
  </si>
  <si>
    <t>scroft@eaglemerchantpartners.com</t>
  </si>
  <si>
    <t>rjames@eaglemerchantpartners.com</t>
  </si>
  <si>
    <t>Geis</t>
  </si>
  <si>
    <t>Eagle Private Capital</t>
  </si>
  <si>
    <t>bgeis@eagleprivatecapital.com</t>
  </si>
  <si>
    <t>Koster</t>
  </si>
  <si>
    <t>mkoster@eagleprivatecapital.com</t>
  </si>
  <si>
    <t>Munson</t>
  </si>
  <si>
    <t>mmunson@eagleprivatecapital.com</t>
  </si>
  <si>
    <t>schavez@eagleprivatecapital.com</t>
  </si>
  <si>
    <t>Fesler</t>
  </si>
  <si>
    <t>sfesler@eagleprivatecapital.com</t>
  </si>
  <si>
    <t>wsmith@eagleprivatecapital.com</t>
  </si>
  <si>
    <t>Kelli</t>
  </si>
  <si>
    <t>Early Charm Ventures</t>
  </si>
  <si>
    <t>kelli.booth@earlycharm.com</t>
  </si>
  <si>
    <t>Petras</t>
  </si>
  <si>
    <t>Early Stage Partners</t>
  </si>
  <si>
    <t>jpetras@esplp.com</t>
  </si>
  <si>
    <t>Earlybird Venture Capital</t>
  </si>
  <si>
    <t>mueller@earlybird.com</t>
  </si>
  <si>
    <t>Cem</t>
  </si>
  <si>
    <t>Sertoglu</t>
  </si>
  <si>
    <t>sertoglu@earlybird.com</t>
  </si>
  <si>
    <t>Nagel</t>
  </si>
  <si>
    <t>nagel@earlybird.com</t>
  </si>
  <si>
    <t>CiarÃ¡n</t>
  </si>
  <si>
    <t>O'Leary</t>
  </si>
  <si>
    <t>oleary@earlybird.com</t>
  </si>
  <si>
    <t>Lupu</t>
  </si>
  <si>
    <t>lupu@earlybird.com</t>
  </si>
  <si>
    <t>Evren</t>
  </si>
  <si>
    <t>Ucok</t>
  </si>
  <si>
    <t>ucok@earlybird.com</t>
  </si>
  <si>
    <t>Brandis</t>
  </si>
  <si>
    <t>brandis@earlybird.com</t>
  </si>
  <si>
    <t>Whitmire</t>
  </si>
  <si>
    <t>whitmire@earlybird.com</t>
  </si>
  <si>
    <t>Yianni</t>
  </si>
  <si>
    <t>yianni@earlybird.com</t>
  </si>
  <si>
    <t>Rainer</t>
  </si>
  <si>
    <t>christine@earlybird.com</t>
  </si>
  <si>
    <t>Manger</t>
  </si>
  <si>
    <t>manger@earlybird.com</t>
  </si>
  <si>
    <t>Mathies</t>
  </si>
  <si>
    <t>mathies@earlybird.com</t>
  </si>
  <si>
    <t>Thom</t>
  </si>
  <si>
    <t>Rasche</t>
  </si>
  <si>
    <t>rasche@earlybird.com</t>
  </si>
  <si>
    <t>Montana</t>
  </si>
  <si>
    <t>Earth</t>
  </si>
  <si>
    <t>gabriel.montana@earthcp.com</t>
  </si>
  <si>
    <t>Head of Sustainable Forestry and Agriculture</t>
  </si>
  <si>
    <t>Ann</t>
  </si>
  <si>
    <t>Partlow</t>
  </si>
  <si>
    <t>Earthrise Capital</t>
  </si>
  <si>
    <t>apartlow@earthrisecapital.com</t>
  </si>
  <si>
    <t>LoGerfo</t>
  </si>
  <si>
    <t>jlogerfo@earthrisecapital.com</t>
  </si>
  <si>
    <t>East Gate Capital Management</t>
  </si>
  <si>
    <t>kchoi@eg-group.com</t>
  </si>
  <si>
    <t>Easton Capital Investment Group</t>
  </si>
  <si>
    <t>hughes@eastoncapital.com</t>
  </si>
  <si>
    <t>garcia@eastoncapital.com</t>
  </si>
  <si>
    <t>friedman@eastoncapital.com</t>
  </si>
  <si>
    <t>Kresmir</t>
  </si>
  <si>
    <t>Letinic</t>
  </si>
  <si>
    <t>kletinic@eastoncapital.com</t>
  </si>
  <si>
    <t>schneider@eastoncapital.com</t>
  </si>
  <si>
    <t>tjackson@eastoncapital.com</t>
  </si>
  <si>
    <t>Eastside Partners</t>
  </si>
  <si>
    <t>bc@eastsidepartners.com</t>
  </si>
  <si>
    <t>Huntsville</t>
  </si>
  <si>
    <t>Ramsay</t>
  </si>
  <si>
    <t>Battin</t>
  </si>
  <si>
    <t>rb@eastsidepartners.com</t>
  </si>
  <si>
    <t>Tina</t>
  </si>
  <si>
    <t>Corley</t>
  </si>
  <si>
    <t>tc@eastsidepartners.com</t>
  </si>
  <si>
    <t>Maybell</t>
  </si>
  <si>
    <t xml:space="preserve">Eastven </t>
  </si>
  <si>
    <t>mm@evp.com</t>
  </si>
  <si>
    <t>Darien</t>
  </si>
  <si>
    <t>McAndrews</t>
  </si>
  <si>
    <t>mmc@evp.com</t>
  </si>
  <si>
    <t>Bodnar</t>
  </si>
  <si>
    <t>Eastward</t>
  </si>
  <si>
    <t>chris@eastwardcp.com</t>
  </si>
  <si>
    <t>West Newton</t>
  </si>
  <si>
    <t>dennis@eastwardcp.com</t>
  </si>
  <si>
    <t>Dresner</t>
  </si>
  <si>
    <t>edward@eastwardcp.com</t>
  </si>
  <si>
    <t>Bologna</t>
  </si>
  <si>
    <t>nick@eastwardcp.com</t>
  </si>
  <si>
    <t>OâLoughlin</t>
  </si>
  <si>
    <t>tim@eastwardcp.com</t>
  </si>
  <si>
    <t>EC1 Capital</t>
  </si>
  <si>
    <t>julian@ec1capital.com</t>
  </si>
  <si>
    <t>ECI Partners</t>
  </si>
  <si>
    <t>caroline.dent@ecipartners.com</t>
  </si>
  <si>
    <t>chris.watt@ecipartners.com</t>
  </si>
  <si>
    <t>Ewing</t>
  </si>
  <si>
    <t>david.ewing@ecipartners.com</t>
  </si>
  <si>
    <t>george.moss@ecipartners.com</t>
  </si>
  <si>
    <t>Hayhurst</t>
  </si>
  <si>
    <t>john.hayhurst@ecipartners.com</t>
  </si>
  <si>
    <t>Landsberg</t>
  </si>
  <si>
    <t>ken.landsberg@ecipartners.com</t>
  </si>
  <si>
    <t>Non-Executive Chairman</t>
  </si>
  <si>
    <t>Bantin</t>
  </si>
  <si>
    <t>lewis.bantin@ecipartners.com</t>
  </si>
  <si>
    <t>Keeley</t>
  </si>
  <si>
    <t>mark.keeley@ecipartners.com</t>
  </si>
  <si>
    <t>paul.mccreadie@ecipartners.com</t>
  </si>
  <si>
    <t>Shuttleworth</t>
  </si>
  <si>
    <t>philip.shuttleworth@ecipartners.com</t>
  </si>
  <si>
    <t>richard.chapman@ecipartners.com</t>
  </si>
  <si>
    <t>sean.whelan@ecipartners.com</t>
  </si>
  <si>
    <t>Tudge</t>
  </si>
  <si>
    <t>steve.tudge@ecipartners.com</t>
  </si>
  <si>
    <t>Wrenn</t>
  </si>
  <si>
    <t>tom.wrenn@ecipartners.com</t>
  </si>
  <si>
    <t>SchÃ¶nborn</t>
  </si>
  <si>
    <t xml:space="preserve">ECM Equity Capital Management </t>
  </si>
  <si>
    <t>schoenborn@ecm-pe.de</t>
  </si>
  <si>
    <t>Marius</t>
  </si>
  <si>
    <t>BuxkÃ¤mper</t>
  </si>
  <si>
    <t>buxkaemper@ecm-pe.de</t>
  </si>
  <si>
    <t>Lampl</t>
  </si>
  <si>
    <t>EcoElectron Ventures</t>
  </si>
  <si>
    <t>josh@ecoelectron.com</t>
  </si>
  <si>
    <t>Encinitas</t>
  </si>
  <si>
    <t>Whatley</t>
  </si>
  <si>
    <t>devin@ecosystemintegrity.com</t>
  </si>
  <si>
    <t>Eisenberg</t>
  </si>
  <si>
    <t>geoff@ecosystemintegrity.com</t>
  </si>
  <si>
    <t>Edelson Technology Partners</t>
  </si>
  <si>
    <t>harry@edelsontech.com</t>
  </si>
  <si>
    <t>Woodcliff Lake</t>
  </si>
  <si>
    <t>Linda</t>
  </si>
  <si>
    <t>Fingerle</t>
  </si>
  <si>
    <t>EDF Ventures</t>
  </si>
  <si>
    <t>fingerle@edfvc.com</t>
  </si>
  <si>
    <t>CFO and Principal</t>
  </si>
  <si>
    <t>campbell@edfvc.com</t>
  </si>
  <si>
    <t>Palter</t>
  </si>
  <si>
    <t>EdgeStone</t>
  </si>
  <si>
    <t>gpalter@edgestone.com</t>
  </si>
  <si>
    <t>Girton</t>
  </si>
  <si>
    <t>Edgewater,</t>
  </si>
  <si>
    <t>rgirton@edgewatercapital.com</t>
  </si>
  <si>
    <t>Childres</t>
  </si>
  <si>
    <t>childres@edgewatercapital.com</t>
  </si>
  <si>
    <t>Ostergard</t>
  </si>
  <si>
    <t>postergard@edgewatercapital.com</t>
  </si>
  <si>
    <t>Meany</t>
  </si>
  <si>
    <t>rmeany@edgewatercapital.com</t>
  </si>
  <si>
    <t>Peiser</t>
  </si>
  <si>
    <t>Edgewater Funds</t>
  </si>
  <si>
    <t>brianp@edgewaterfunds.com</t>
  </si>
  <si>
    <t>Tolmie</t>
  </si>
  <si>
    <t>dave@edgewaterfunds.com</t>
  </si>
  <si>
    <t>Saltarelli</t>
  </si>
  <si>
    <t>gerald@edgewaterfunds.com</t>
  </si>
  <si>
    <t>greg@edgewaterfunds.com</t>
  </si>
  <si>
    <t>jim@edgewaterfunds.com</t>
  </si>
  <si>
    <t>matt@edgewaterfunds.com</t>
  </si>
  <si>
    <t>CFO and COO</t>
  </si>
  <si>
    <t>scottb@edgewaterfunds.com</t>
  </si>
  <si>
    <t>Natali</t>
  </si>
  <si>
    <t>stephen@edgewaterfunds.com</t>
  </si>
  <si>
    <t>Education Growth Partners</t>
  </si>
  <si>
    <t>bnairn@edgrowthllc.com</t>
  </si>
  <si>
    <t>Wehnes</t>
  </si>
  <si>
    <t>jwehnes@edgrowthllc.com</t>
  </si>
  <si>
    <t>pcampbell@edgrowthllc.com</t>
  </si>
  <si>
    <t>Erhardt</t>
  </si>
  <si>
    <t>eEquity AB</t>
  </si>
  <si>
    <t>felix@eequity.se</t>
  </si>
  <si>
    <t>Mattsson</t>
  </si>
  <si>
    <t>jessica@eequity.se</t>
  </si>
  <si>
    <t>magnus@eequity.se</t>
  </si>
  <si>
    <t>Hedelin</t>
  </si>
  <si>
    <t>patrik@eequity.se</t>
  </si>
  <si>
    <t>Finnie</t>
  </si>
  <si>
    <t>EFW Partners</t>
  </si>
  <si>
    <t>cfinnie@efwpartners.com</t>
  </si>
  <si>
    <t>Jacobs</t>
  </si>
  <si>
    <t>sjacobs@efwpartners.com</t>
  </si>
  <si>
    <t>Cain</t>
  </si>
  <si>
    <t>tcain@efwpartners.com</t>
  </si>
  <si>
    <t>Laguna Beach</t>
  </si>
  <si>
    <t>Eastman</t>
  </si>
  <si>
    <t>EG Capital Group</t>
  </si>
  <si>
    <t>jle@egcapitalgroup.com</t>
  </si>
  <si>
    <t>Gretzinger</t>
  </si>
  <si>
    <t>ngretzinger@egcapitalgroup.com</t>
  </si>
  <si>
    <t>van Wassenaer</t>
  </si>
  <si>
    <t>Egeria</t>
  </si>
  <si>
    <t>avanwassenaer@egeria.nl</t>
  </si>
  <si>
    <t>Egbert</t>
  </si>
  <si>
    <t>Prenger</t>
  </si>
  <si>
    <t>eprenger@egeria.nl</t>
  </si>
  <si>
    <t>Floris</t>
  </si>
  <si>
    <t>Waage</t>
  </si>
  <si>
    <t>fwaage@egeria.nl</t>
  </si>
  <si>
    <t>Wetzels</t>
  </si>
  <si>
    <t>mwetzels@egeria.nl</t>
  </si>
  <si>
    <t>van Ingen</t>
  </si>
  <si>
    <t>mvaningen@egeria.nl</t>
  </si>
  <si>
    <t>Martijn</t>
  </si>
  <si>
    <t>Tummers</t>
  </si>
  <si>
    <t>mtummers@egeria.nl</t>
  </si>
  <si>
    <t>pvisser@egeria.nl</t>
  </si>
  <si>
    <t>Reinier</t>
  </si>
  <si>
    <t>Zoomers</t>
  </si>
  <si>
    <t>rzoomers@egeria.nl</t>
  </si>
  <si>
    <t>van Alphen</t>
  </si>
  <si>
    <t>svanalphen@egeria.nl</t>
  </si>
  <si>
    <t>van Keken</t>
  </si>
  <si>
    <t>svankeken@egeria.nl</t>
  </si>
  <si>
    <t>Graziano</t>
  </si>
  <si>
    <t>Egis</t>
  </si>
  <si>
    <t>cgraziano@egiscp.com</t>
  </si>
  <si>
    <t>Chefitz</t>
  </si>
  <si>
    <t>rchefitz@egiscp.com</t>
  </si>
  <si>
    <t>Protiva</t>
  </si>
  <si>
    <t xml:space="preserve">EGORA Holding </t>
  </si>
  <si>
    <t>eprotiva@egoraholding.com</t>
  </si>
  <si>
    <t>Martinsried / Munich</t>
  </si>
  <si>
    <t>Zwick</t>
  </si>
  <si>
    <t>nzwick@egoraholding.com</t>
  </si>
  <si>
    <t>Duffy</t>
  </si>
  <si>
    <t>Eigen Capital</t>
  </si>
  <si>
    <t>bduffy@eigencap.com</t>
  </si>
  <si>
    <t>Mallard</t>
  </si>
  <si>
    <t>cmallard@eigencap.com</t>
  </si>
  <si>
    <t>Hafeez</t>
  </si>
  <si>
    <t>Ahmed</t>
  </si>
  <si>
    <t>EISER Infrastructure Partners</t>
  </si>
  <si>
    <t>hafeez.ahmed@eiserinfrastructure.com</t>
  </si>
  <si>
    <t>Meissner</t>
  </si>
  <si>
    <t>hans.meissner@eiserinfrastructure.com</t>
  </si>
  <si>
    <t>Hector</t>
  </si>
  <si>
    <t>jaime.hector@eiserinfrastructure.com</t>
  </si>
  <si>
    <t>Vivian</t>
  </si>
  <si>
    <t>Nicoli</t>
  </si>
  <si>
    <t>vivian.nicoli@eiserinfrastructure.com</t>
  </si>
  <si>
    <t>Colcombet</t>
  </si>
  <si>
    <t>Ekkio Capital</t>
  </si>
  <si>
    <t>acolcombet@ekkio.fr</t>
  </si>
  <si>
    <t>Sceo</t>
  </si>
  <si>
    <t>jsceo@ekkio.fr</t>
  </si>
  <si>
    <t>Beaugendre</t>
  </si>
  <si>
    <t>nbeaugendre@ekkio.fr</t>
  </si>
  <si>
    <t>Quentin</t>
  </si>
  <si>
    <t>Bergot</t>
  </si>
  <si>
    <t>qbergot@ekkio.fr</t>
  </si>
  <si>
    <t>Thibaud</t>
  </si>
  <si>
    <t>Gachet</t>
  </si>
  <si>
    <t>tgachet@ekkio.fr</t>
  </si>
  <si>
    <t>Loosveldt</t>
  </si>
  <si>
    <t>xloosveldt@ekkio.fr</t>
  </si>
  <si>
    <t>Beeler</t>
  </si>
  <si>
    <t>El Dorado Ventures</t>
  </si>
  <si>
    <t>charles@eldorado.com</t>
  </si>
  <si>
    <t>Kunse</t>
  </si>
  <si>
    <t>jim@eldorado.com</t>
  </si>
  <si>
    <t>tom@eldorado.com</t>
  </si>
  <si>
    <t>Roux</t>
  </si>
  <si>
    <t>Elaia Partners</t>
  </si>
  <si>
    <t>proux@elaia.com</t>
  </si>
  <si>
    <t>Gire</t>
  </si>
  <si>
    <t>pgire@elaia.com</t>
  </si>
  <si>
    <t>JÃ©rusalmy</t>
  </si>
  <si>
    <t>sjerusalmy@elaia.com</t>
  </si>
  <si>
    <t>xlazarus@elaia.com</t>
  </si>
  <si>
    <t>Adolfo</t>
  </si>
  <si>
    <t>Carvajal Isla</t>
  </si>
  <si>
    <t>Eland Private Equity SGECR,</t>
  </si>
  <si>
    <t>acarvajal@elandpe.es</t>
  </si>
  <si>
    <t>Savin</t>
  </si>
  <si>
    <t>Elbrus Capital</t>
  </si>
  <si>
    <t>asavin@elbcp.com</t>
  </si>
  <si>
    <t>Aksenov</t>
  </si>
  <si>
    <t>aaksenov@elbcp.com</t>
  </si>
  <si>
    <t>Dmitri</t>
  </si>
  <si>
    <t>Krukov</t>
  </si>
  <si>
    <t>dkrukov@elbcp.com</t>
  </si>
  <si>
    <t>Dmitry</t>
  </si>
  <si>
    <t>Antipov</t>
  </si>
  <si>
    <t>dantipov@elbcp.com</t>
  </si>
  <si>
    <t>Irek</t>
  </si>
  <si>
    <t>Akhunianov</t>
  </si>
  <si>
    <t>iakhunianov@elbcp.com</t>
  </si>
  <si>
    <t>Nail</t>
  </si>
  <si>
    <t>Khabibullin</t>
  </si>
  <si>
    <t>nkhabibullin@elbcp.com</t>
  </si>
  <si>
    <t>Panarin</t>
  </si>
  <si>
    <t>spanarin@elbcp.com</t>
  </si>
  <si>
    <t>Mashkov</t>
  </si>
  <si>
    <t>vmashkov@elbcp.com</t>
  </si>
  <si>
    <t>Elderstreet Investments</t>
  </si>
  <si>
    <t>michael@elderstreet.com</t>
  </si>
  <si>
    <t>Vin</t>
  </si>
  <si>
    <t>Murria</t>
  </si>
  <si>
    <t>vin@elderstreet.com</t>
  </si>
  <si>
    <t>Horlick</t>
  </si>
  <si>
    <t>william@elderstreet.com</t>
  </si>
  <si>
    <t>Lincoln</t>
  </si>
  <si>
    <t>Element Partners</t>
  </si>
  <si>
    <t>david@elementpartners.com</t>
  </si>
  <si>
    <t>michael@elementpartners.com</t>
  </si>
  <si>
    <t>mderosa@elementpartners.com</t>
  </si>
  <si>
    <t>Johanna</t>
  </si>
  <si>
    <t>Posada</t>
  </si>
  <si>
    <t>johanna@elevarequity.com</t>
  </si>
  <si>
    <t>Jyotsna</t>
  </si>
  <si>
    <t>Krishnan</t>
  </si>
  <si>
    <t>jyotsna@elevarequity.com</t>
  </si>
  <si>
    <t>Maya</t>
  </si>
  <si>
    <t>Chorengel</t>
  </si>
  <si>
    <t>maya@elevarequity.com</t>
  </si>
  <si>
    <t>Sandeep</t>
  </si>
  <si>
    <t>Farias</t>
  </si>
  <si>
    <t>sandeep@elevarequity.com</t>
  </si>
  <si>
    <t>Rawal</t>
  </si>
  <si>
    <t>vipul@elevarequity.com</t>
  </si>
  <si>
    <t>Hopkins</t>
  </si>
  <si>
    <t>Elevation Partners</t>
  </si>
  <si>
    <t>adam@elevation.com</t>
  </si>
  <si>
    <t>Avie</t>
  </si>
  <si>
    <t>Tevanian</t>
  </si>
  <si>
    <t>avie@elevation.com</t>
  </si>
  <si>
    <t>Bret</t>
  </si>
  <si>
    <t>Pearlman</t>
  </si>
  <si>
    <t>bret@elevation.com</t>
  </si>
  <si>
    <t>fred@elevation.com</t>
  </si>
  <si>
    <t>Reyes</t>
  </si>
  <si>
    <t>rami@elevation.com</t>
  </si>
  <si>
    <t>McNamee</t>
  </si>
  <si>
    <t>roger@elevation.com</t>
  </si>
  <si>
    <t>Meisel</t>
  </si>
  <si>
    <t>ted@elevation.com</t>
  </si>
  <si>
    <t>Elgner</t>
  </si>
  <si>
    <t>Elgner Group Investments</t>
  </si>
  <si>
    <t>celgner@elgnergroup.com</t>
  </si>
  <si>
    <t>csinclair@elgnergroup.com</t>
  </si>
  <si>
    <t>relgner@elgnergroup.com</t>
  </si>
  <si>
    <t>Ellipse Capital</t>
  </si>
  <si>
    <t>jlevinson@palmettoca.com</t>
  </si>
  <si>
    <t>Handler</t>
  </si>
  <si>
    <t>Elm Creek Partners</t>
  </si>
  <si>
    <t>aaron@elmcreekpartners.com</t>
  </si>
  <si>
    <t>Co-Founder and Principal</t>
  </si>
  <si>
    <t>Whittaker</t>
  </si>
  <si>
    <t>Elm Street Ventures</t>
  </si>
  <si>
    <t>david@elmvc.com</t>
  </si>
  <si>
    <t>Venture Consultant</t>
  </si>
  <si>
    <t>New Haven</t>
  </si>
  <si>
    <t>Bettigole</t>
  </si>
  <si>
    <t>rob@elmvc.com</t>
  </si>
  <si>
    <t>Chai</t>
  </si>
  <si>
    <t>Elysian Capital</t>
  </si>
  <si>
    <t>chai@elysiancapital.com</t>
  </si>
  <si>
    <t>edward@elysiancapital.com</t>
  </si>
  <si>
    <t>Jacovou</t>
  </si>
  <si>
    <t>jack@elysiancapital.com</t>
  </si>
  <si>
    <t>james@elysiancapital.com</t>
  </si>
  <si>
    <t>ken@elysiancapital.com</t>
  </si>
  <si>
    <t>Greves</t>
  </si>
  <si>
    <t>phil@elysiancapital.com</t>
  </si>
  <si>
    <t>Ramsey</t>
  </si>
  <si>
    <t>richard@elysiancapital.com</t>
  </si>
  <si>
    <t>steve@elysiancapital.com</t>
  </si>
  <si>
    <t>Arpey</t>
  </si>
  <si>
    <t>Emerald Creek Group</t>
  </si>
  <si>
    <t>gerard.arpey@emeraldcreek.com</t>
  </si>
  <si>
    <t>Garlington</t>
  </si>
  <si>
    <t>john.garlington@emeraldcreek.com</t>
  </si>
  <si>
    <t>jon.farrell@emeraldcreek.com</t>
  </si>
  <si>
    <t>Kellner</t>
  </si>
  <si>
    <t>larry.kellner@emeraldcreek.com</t>
  </si>
  <si>
    <t>Bissell</t>
  </si>
  <si>
    <t>terry.bissell@emeraldcreek.com</t>
  </si>
  <si>
    <t>Luehrs</t>
  </si>
  <si>
    <t>Emerald Stage2 Ventures</t>
  </si>
  <si>
    <t>bruce@s2vc.com</t>
  </si>
  <si>
    <t>Saul</t>
  </si>
  <si>
    <t>Richter</t>
  </si>
  <si>
    <t>saul@s2vc.com</t>
  </si>
  <si>
    <t>Vaslet</t>
  </si>
  <si>
    <t>Emerald Technology Ventures AG</t>
  </si>
  <si>
    <t>charles.vaslet@emerald-ventures.com</t>
  </si>
  <si>
    <t>Balas</t>
  </si>
  <si>
    <t>frank.balas@emerald-ventures.com</t>
  </si>
  <si>
    <t>Energy Sector Specialist</t>
  </si>
  <si>
    <t>Gina</t>
  </si>
  <si>
    <t>Domanig</t>
  </si>
  <si>
    <t>gina.domanig@emerald-ventures.com</t>
  </si>
  <si>
    <t>Dellenbach</t>
  </si>
  <si>
    <t>hans.dellenbach@emerald-ventures.com</t>
  </si>
  <si>
    <t>Daebel</t>
  </si>
  <si>
    <t>helge.daebel@emerald-ventures.com</t>
  </si>
  <si>
    <t>Moor</t>
  </si>
  <si>
    <t>markus.moor@emerald-ventures.com</t>
  </si>
  <si>
    <t>neil.cameron@emerald-ventures.com</t>
  </si>
  <si>
    <t>Riedel Riley</t>
  </si>
  <si>
    <t>simone.riedel@emerald-ventures.com</t>
  </si>
  <si>
    <t>Corporate Finance Specialist</t>
  </si>
  <si>
    <t>Subotovsky</t>
  </si>
  <si>
    <t>Emergence</t>
  </si>
  <si>
    <t>ssubotovsky@emcap.com</t>
  </si>
  <si>
    <t>May</t>
  </si>
  <si>
    <t>Emergent Medical Partners</t>
  </si>
  <si>
    <t>amay@emvllp.com</t>
  </si>
  <si>
    <t>Brownell</t>
  </si>
  <si>
    <t>rbrownell@emvllp.com</t>
  </si>
  <si>
    <t>Fogarty</t>
  </si>
  <si>
    <t>tfogarty@emvllp.com</t>
  </si>
  <si>
    <t>Merrifield</t>
  </si>
  <si>
    <t>Emergent Technologies</t>
  </si>
  <si>
    <t>emerrifield@etibio.com</t>
  </si>
  <si>
    <t>eclark@etibio.com</t>
  </si>
  <si>
    <t>Executive Vice President and General Counsel</t>
  </si>
  <si>
    <t>Looney</t>
  </si>
  <si>
    <t>klooney@etibio.com</t>
  </si>
  <si>
    <t>tharlan@etibio.com</t>
  </si>
  <si>
    <t>Bryce</t>
  </si>
  <si>
    <t>Emerging (ECP)</t>
  </si>
  <si>
    <t>fortb@ecpinvestments.com</t>
  </si>
  <si>
    <t>Hurley</t>
  </si>
  <si>
    <t>Doddy</t>
  </si>
  <si>
    <t>doddyh@ecpinvestments.com</t>
  </si>
  <si>
    <t>Jansa</t>
  </si>
  <si>
    <t>jansam@ecpinvestments.com</t>
  </si>
  <si>
    <t>Wei-Wu</t>
  </si>
  <si>
    <t>He</t>
  </si>
  <si>
    <t>Emerging Technology Partners</t>
  </si>
  <si>
    <t>whe@etpvc.com</t>
  </si>
  <si>
    <t>Rockville</t>
  </si>
  <si>
    <t>Favier</t>
  </si>
  <si>
    <t>Emerillon Capital</t>
  </si>
  <si>
    <t>cedric.favier@emerilloncapital.com</t>
  </si>
  <si>
    <t>Ludovic</t>
  </si>
  <si>
    <t>ludovic.andre@emerilloncapital.com</t>
  </si>
  <si>
    <t>Emerson Street Partners</t>
  </si>
  <si>
    <t>glenn@emersonstreetpartners.com</t>
  </si>
  <si>
    <t>Lorenz</t>
  </si>
  <si>
    <t>EMF</t>
  </si>
  <si>
    <t>alexander.lorenz@emfcp.com</t>
  </si>
  <si>
    <t>Lovas</t>
  </si>
  <si>
    <t>peter.lovas@emfcp.com</t>
  </si>
  <si>
    <t>Staudt</t>
  </si>
  <si>
    <t>Emigrant Capital Corporation</t>
  </si>
  <si>
    <t>staudtc@emigrant.com</t>
  </si>
  <si>
    <t>Guldin</t>
  </si>
  <si>
    <t>a.guldin@emilcapital.org</t>
  </si>
  <si>
    <t>Haub</t>
  </si>
  <si>
    <t>c.haub@emilcapital.org</t>
  </si>
  <si>
    <t>Chairman and President</t>
  </si>
  <si>
    <t>Tswamuno</t>
  </si>
  <si>
    <t>d.tswamuno@emilcapital.org</t>
  </si>
  <si>
    <t>Bens</t>
  </si>
  <si>
    <t>m.bens@emilcapital.org</t>
  </si>
  <si>
    <t>Vadim</t>
  </si>
  <si>
    <t>Zverev</t>
  </si>
  <si>
    <t>v.zverev@emilcapital.org</t>
  </si>
  <si>
    <t>EMP Global</t>
  </si>
  <si>
    <t>rothd@empglobal.com</t>
  </si>
  <si>
    <t>Menkes</t>
  </si>
  <si>
    <t>Empeiria</t>
  </si>
  <si>
    <t>amenkes@empeiria.com</t>
  </si>
  <si>
    <t>Fong</t>
  </si>
  <si>
    <t>jfong@empeiria.com</t>
  </si>
  <si>
    <t>Oster</t>
  </si>
  <si>
    <t>koster@empeiria.com</t>
  </si>
  <si>
    <t>Bechhold</t>
  </si>
  <si>
    <t>Empire Angels</t>
  </si>
  <si>
    <t>christina@empireangels.com</t>
  </si>
  <si>
    <t>Gullans</t>
  </si>
  <si>
    <t>graham@empireangels.com</t>
  </si>
  <si>
    <t>Co-Founder, Founding Managing Director</t>
  </si>
  <si>
    <t>Alfonso</t>
  </si>
  <si>
    <t>Empire Investment Holdings</t>
  </si>
  <si>
    <t>dalfonso@empireih.com</t>
  </si>
  <si>
    <t>dmahoney@empireih.com</t>
  </si>
  <si>
    <t>Obregon</t>
  </si>
  <si>
    <t>EMX Capital</t>
  </si>
  <si>
    <t>andres.obregon@emxcapital.com</t>
  </si>
  <si>
    <t>Joaquin</t>
  </si>
  <si>
    <t>Avila</t>
  </si>
  <si>
    <t>joaquin.avila@emxcapital.com</t>
  </si>
  <si>
    <t>Valenzuela</t>
  </si>
  <si>
    <t>miguel.valenzuela@emxcapital.com</t>
  </si>
  <si>
    <t>Fonseca</t>
  </si>
  <si>
    <t>rodrigo.fonseca@emxcapital.com</t>
  </si>
  <si>
    <t>Lemmons</t>
  </si>
  <si>
    <t>EnCap Flatrock Midstream</t>
  </si>
  <si>
    <t>wrl@efmidstream.com</t>
  </si>
  <si>
    <t>San Antonio</t>
  </si>
  <si>
    <t>Waldrip</t>
  </si>
  <si>
    <t>bw@efmidstream.com</t>
  </si>
  <si>
    <t>Thielemann</t>
  </si>
  <si>
    <t>EnCap Investments</t>
  </si>
  <si>
    <t>bthielemann@encapinvestments.com</t>
  </si>
  <si>
    <t>Despot</t>
  </si>
  <si>
    <t>bdespot@encapinvestments.com</t>
  </si>
  <si>
    <t>Stahl</t>
  </si>
  <si>
    <t>bstahl@encapinvestments.com</t>
  </si>
  <si>
    <t>D. Martin</t>
  </si>
  <si>
    <t>mphillips@encapinvestments.com</t>
  </si>
  <si>
    <t>dmiller@encapinvestments.com</t>
  </si>
  <si>
    <t>Swanson</t>
  </si>
  <si>
    <t>dswanson@encapinvestments.com</t>
  </si>
  <si>
    <t>E. Murphy</t>
  </si>
  <si>
    <t>Markham</t>
  </si>
  <si>
    <t>mmarkham@encapinvestments.com</t>
  </si>
  <si>
    <t>gpetersen@encapinvestments.com</t>
  </si>
  <si>
    <t>Purgason</t>
  </si>
  <si>
    <t>gpurgason@encapinvestments.com</t>
  </si>
  <si>
    <t>jreilly@encapinvestments.com</t>
  </si>
  <si>
    <t>DeLorenzo</t>
  </si>
  <si>
    <t>jdelorenzo@encapinvestments.com</t>
  </si>
  <si>
    <t>Kafka</t>
  </si>
  <si>
    <t>kkafka@encapinvestments.com</t>
  </si>
  <si>
    <t>M. Sean</t>
  </si>
  <si>
    <t>ssmith@encapinvestments.com</t>
  </si>
  <si>
    <t>mwelsh@encapinvestments.com</t>
  </si>
  <si>
    <t>Burroughs</t>
  </si>
  <si>
    <t>mburroughs@encapinvestments.com</t>
  </si>
  <si>
    <t>Hovendick</t>
  </si>
  <si>
    <t>mhovendick@encapinvestments.com</t>
  </si>
  <si>
    <t>R. Jason</t>
  </si>
  <si>
    <t>McMahon</t>
  </si>
  <si>
    <t>jmcmahon@encapinvestments.com</t>
  </si>
  <si>
    <t>Zorich</t>
  </si>
  <si>
    <t>bzorich@encapinvestments.com</t>
  </si>
  <si>
    <t>Devlin</t>
  </si>
  <si>
    <t>rdevlin@encapinvestments.com</t>
  </si>
  <si>
    <t>Smetko</t>
  </si>
  <si>
    <t>ssmetko@encapinvestments.com</t>
  </si>
  <si>
    <t>Snoots</t>
  </si>
  <si>
    <t>wsnoots@encapinvestments.com</t>
  </si>
  <si>
    <t>Encore Consumer Capital</t>
  </si>
  <si>
    <t>gary@encoreconsumercapital.com</t>
  </si>
  <si>
    <t>Kisen</t>
  </si>
  <si>
    <t>Nathu</t>
  </si>
  <si>
    <t>kisen@encoreconsumercapital.com</t>
  </si>
  <si>
    <t>Nichole</t>
  </si>
  <si>
    <t>nichole@encoreconsumercapital.com</t>
  </si>
  <si>
    <t>robert@encoreconsumercapital.com</t>
  </si>
  <si>
    <t>Sellers</t>
  </si>
  <si>
    <t>scott@encoreconsumercapital.com</t>
  </si>
  <si>
    <t>Endeavour Capital</t>
  </si>
  <si>
    <t>asr@endeavourcapital.com</t>
  </si>
  <si>
    <t>Bradaigh</t>
  </si>
  <si>
    <t>bow@endeavourcapital.com</t>
  </si>
  <si>
    <t>Heath</t>
  </si>
  <si>
    <t>cnh@endeavourcapital.com</t>
  </si>
  <si>
    <t>Eve</t>
  </si>
  <si>
    <t>dae@endeavourcapital.com</t>
  </si>
  <si>
    <t>Fry</t>
  </si>
  <si>
    <t>jdf@endeavourcapital.com</t>
  </si>
  <si>
    <t>von Schlegell</t>
  </si>
  <si>
    <t>jevs@endeavourcapital.com</t>
  </si>
  <si>
    <t>Oregon</t>
  </si>
  <si>
    <t>Leland</t>
  </si>
  <si>
    <t>lmj@endeavourcapital.com</t>
  </si>
  <si>
    <t>Redfern</t>
  </si>
  <si>
    <t>ldr@endeavourcapital.com</t>
  </si>
  <si>
    <t>Dorman</t>
  </si>
  <si>
    <t>dmd@endeavourcapital.com</t>
  </si>
  <si>
    <t>Senko Foltz</t>
  </si>
  <si>
    <t>rsf@endeavourcapital.com</t>
  </si>
  <si>
    <t>Babson</t>
  </si>
  <si>
    <t>seb@endeavourcapital.com</t>
  </si>
  <si>
    <t>tmw@endeavourcapital.com</t>
  </si>
  <si>
    <t>Neville</t>
  </si>
  <si>
    <t>njordan@ecap.co.nz</t>
  </si>
  <si>
    <t>Wellington</t>
  </si>
  <si>
    <t>Endeavour Ventures</t>
  </si>
  <si>
    <t>bill@endven.com</t>
  </si>
  <si>
    <t>Eden</t>
  </si>
  <si>
    <t>james@endven.com</t>
  </si>
  <si>
    <t>Hargreaves</t>
  </si>
  <si>
    <t>richard@endven.com</t>
  </si>
  <si>
    <t>Endeavour Vision SA</t>
  </si>
  <si>
    <t>bv@endeavourvision.com</t>
  </si>
  <si>
    <t>Tappy</t>
  </si>
  <si>
    <t>dt@endeavourvision.com</t>
  </si>
  <si>
    <t>President and Managing Partner</t>
  </si>
  <si>
    <t>Bertholet</t>
  </si>
  <si>
    <t>db@endeavourvision.com</t>
  </si>
  <si>
    <t>Ellenrieder</t>
  </si>
  <si>
    <t>de@endeavourvision.com</t>
  </si>
  <si>
    <t>Milledge</t>
  </si>
  <si>
    <t>em@endeavourvision.com</t>
  </si>
  <si>
    <t>O'Holla</t>
  </si>
  <si>
    <t>roh@endeavourvision.com</t>
  </si>
  <si>
    <t>Lingjaerde</t>
  </si>
  <si>
    <t>sl@endeavourvision.com</t>
  </si>
  <si>
    <t>Aidan</t>
  </si>
  <si>
    <t>Endless</t>
  </si>
  <si>
    <t>aidan.robson@endlessllp.com</t>
  </si>
  <si>
    <t>Clegg</t>
  </si>
  <si>
    <t>chris.clegg@endlessllp.com</t>
  </si>
  <si>
    <t>Forshaw</t>
  </si>
  <si>
    <t>darren.forshaw@endlessllp.com</t>
  </si>
  <si>
    <t>Ransome</t>
  </si>
  <si>
    <t>edward.ransome@endlessllp.com</t>
  </si>
  <si>
    <t>Santinon</t>
  </si>
  <si>
    <t>francesco.santinon@endlessllp.com</t>
  </si>
  <si>
    <t>Garry</t>
  </si>
  <si>
    <t>garry.wilson@endlessllp.com</t>
  </si>
  <si>
    <t>Plumb</t>
  </si>
  <si>
    <t>ian.plumb@endlessllp.com</t>
  </si>
  <si>
    <t>Portfolio Director</t>
  </si>
  <si>
    <t>Woolley</t>
  </si>
  <si>
    <t>james.woolley@endlessllp.com</t>
  </si>
  <si>
    <t>Kerry</t>
  </si>
  <si>
    <t>Swain</t>
  </si>
  <si>
    <t>kerry.swain@endlessllp.com</t>
  </si>
  <si>
    <t>Villamor</t>
  </si>
  <si>
    <t>lucia.villamor@endlessllp.com</t>
  </si>
  <si>
    <t>Deering</t>
  </si>
  <si>
    <t>mathew.deering@endlessllp.com</t>
  </si>
  <si>
    <t>michael.rice@endlessllp.com</t>
  </si>
  <si>
    <t>paul.foster@endlessllp.com</t>
  </si>
  <si>
    <t>Yendell</t>
  </si>
  <si>
    <t>peter.yendell@endlessllp.com</t>
  </si>
  <si>
    <t>simon.mason@endlessllp.com</t>
  </si>
  <si>
    <t>Formandl</t>
  </si>
  <si>
    <t>EnerCap</t>
  </si>
  <si>
    <t>gformandl@enercap.com</t>
  </si>
  <si>
    <t>Ball</t>
  </si>
  <si>
    <t>Energy &amp; Minerals Group</t>
  </si>
  <si>
    <t>jball@emgtx.com</t>
  </si>
  <si>
    <t>Energy</t>
  </si>
  <si>
    <t>asinger@ecpartners.com</t>
  </si>
  <si>
    <t>Short Hills</t>
  </si>
  <si>
    <t>agilbert@ecpartners.com</t>
  </si>
  <si>
    <t>Kimmelman</t>
  </si>
  <si>
    <t>dkimmelman@ecpartners.com</t>
  </si>
  <si>
    <t>Spinner</t>
  </si>
  <si>
    <t>jspinner@ecpartners.com</t>
  </si>
  <si>
    <t>DeNichilo</t>
  </si>
  <si>
    <t>mdenichilo@ecpartners.com</t>
  </si>
  <si>
    <t>mkarp@ecpartners.com</t>
  </si>
  <si>
    <t>Labbat</t>
  </si>
  <si>
    <t>plabbat@ecpartners.com</t>
  </si>
  <si>
    <t>Rahman</t>
  </si>
  <si>
    <t>D'Argenio</t>
  </si>
  <si>
    <t>rdargenio@ecpartners.com</t>
  </si>
  <si>
    <t>Schuyler</t>
  </si>
  <si>
    <t>Coppedge</t>
  </si>
  <si>
    <t>scoppedge@ecpartners.com</t>
  </si>
  <si>
    <t>Rogan</t>
  </si>
  <si>
    <t>srogan@ecpartners.com</t>
  </si>
  <si>
    <t>tlane@ecpartners.com</t>
  </si>
  <si>
    <t>Reeder</t>
  </si>
  <si>
    <t>treeder@ecpartners.com</t>
  </si>
  <si>
    <t>j.blumberg@energyfoundry.com</t>
  </si>
  <si>
    <t>CEO, Managing Director</t>
  </si>
  <si>
    <t>Hochman</t>
  </si>
  <si>
    <t>s.hochman@energyfoundry.com</t>
  </si>
  <si>
    <t>Energy Spectrum Capital</t>
  </si>
  <si>
    <t>alison.fischer@energyspectrum.com</t>
  </si>
  <si>
    <t>Director of Financial Reporting</t>
  </si>
  <si>
    <t>ben.davis@energyspectrum.com</t>
  </si>
  <si>
    <t>chandler.phillips@energyspectrum.com</t>
  </si>
  <si>
    <t>Spann</t>
  </si>
  <si>
    <t>jim.spann@energyspectrum.com</t>
  </si>
  <si>
    <t>Honeybone</t>
  </si>
  <si>
    <t>mark.honeybone@energyspectrum.com</t>
  </si>
  <si>
    <t>Mayon</t>
  </si>
  <si>
    <t>mike.mayon@energyspectrum.com</t>
  </si>
  <si>
    <t>Augustini</t>
  </si>
  <si>
    <t>peter.augustini@energyspectrum.com</t>
  </si>
  <si>
    <t>Whitener</t>
  </si>
  <si>
    <t>tom.whitener@energyspectrum.com</t>
  </si>
  <si>
    <t>Hsia</t>
  </si>
  <si>
    <t>Energy Trust Partners</t>
  </si>
  <si>
    <t>alan.hsia@energytrustllc.com</t>
  </si>
  <si>
    <t>Sciorillo</t>
  </si>
  <si>
    <t>EnerTech Capital</t>
  </si>
  <si>
    <t>dsciorillo@enertechcapital.com</t>
  </si>
  <si>
    <t>Conshohocken</t>
  </si>
  <si>
    <t>Jarett</t>
  </si>
  <si>
    <t>Carson</t>
  </si>
  <si>
    <t>jcarson@enertechcapital.com</t>
  </si>
  <si>
    <t>Ungerer</t>
  </si>
  <si>
    <t>sungerer@enertechcapital.com</t>
  </si>
  <si>
    <t>Wally</t>
  </si>
  <si>
    <t>whunter@enertechcapital.com</t>
  </si>
  <si>
    <t>EnerVest,</t>
  </si>
  <si>
    <t>jwalker@enervest.net</t>
  </si>
  <si>
    <t>Enhanced Capital</t>
  </si>
  <si>
    <t>apaul@enhancedcapital.com</t>
  </si>
  <si>
    <t>Osherow</t>
  </si>
  <si>
    <t>bosherow@enhancedcapital.com</t>
  </si>
  <si>
    <t>Gingee</t>
  </si>
  <si>
    <t>Prince</t>
  </si>
  <si>
    <t>gprince@enhancedcapital.com</t>
  </si>
  <si>
    <t>Slusar</t>
  </si>
  <si>
    <t>mslusar@enhancedcapital.com</t>
  </si>
  <si>
    <t>Korengold</t>
  </si>
  <si>
    <t>mkorengold@enhancedcapital.com</t>
  </si>
  <si>
    <t>Craven</t>
  </si>
  <si>
    <t>mcraven@enhancedcapital.com</t>
  </si>
  <si>
    <t>Fiorenza Antoon</t>
  </si>
  <si>
    <t>nantoon@enhancedcapital.com</t>
  </si>
  <si>
    <t>Counsel and Director of Compliance</t>
  </si>
  <si>
    <t>pkasper@enhancedcapital.com</t>
  </si>
  <si>
    <t>Montgomery</t>
  </si>
  <si>
    <t>rmontgomery@enhancedcapital.com</t>
  </si>
  <si>
    <t>smccarthy@enhancedcapital.com</t>
  </si>
  <si>
    <t>Enhanced Equity Fund,</t>
  </si>
  <si>
    <t>apaul@enhancedequity.com</t>
  </si>
  <si>
    <t>Pegg</t>
  </si>
  <si>
    <t>dpegg@enhancedequity.com</t>
  </si>
  <si>
    <t>Kostuchenko</t>
  </si>
  <si>
    <t>mkostuchenko@enhancedequity.com</t>
  </si>
  <si>
    <t>mthompson@enhancedequity.com</t>
  </si>
  <si>
    <t>mmitchell@enhancedequity.com</t>
  </si>
  <si>
    <t>rdaniel@enhancedequity.com</t>
  </si>
  <si>
    <t>Samarth</t>
  </si>
  <si>
    <t>schandra@enhancedequity.com</t>
  </si>
  <si>
    <t>Konfong</t>
  </si>
  <si>
    <t>vkonfong@enhancedequity.com</t>
  </si>
  <si>
    <t>ENIAC Ventures</t>
  </si>
  <si>
    <t>hadley@eniac.vc</t>
  </si>
  <si>
    <t>Nihal</t>
  </si>
  <si>
    <t>nihal@eniac.vc</t>
  </si>
  <si>
    <t>tim@eniac.vc</t>
  </si>
  <si>
    <t>Vic</t>
  </si>
  <si>
    <t>vic@eniac.vc</t>
  </si>
  <si>
    <t>Brinkhaus</t>
  </si>
  <si>
    <t xml:space="preserve">EnjoyVenture Management </t>
  </si>
  <si>
    <t>bert.brinkhaus@enjoyventure.de</t>
  </si>
  <si>
    <t>peter.wolff@enjoyventure.de</t>
  </si>
  <si>
    <t>Lubert</t>
  </si>
  <si>
    <t>wolfgang.lubert@enjoyventure.de</t>
  </si>
  <si>
    <t>Langan</t>
  </si>
  <si>
    <t>Enterprise Equity Fund Management (NI)</t>
  </si>
  <si>
    <t>aidan@eeni.com</t>
  </si>
  <si>
    <t>Belfast</t>
  </si>
  <si>
    <t>Janet</t>
  </si>
  <si>
    <t>Enterprise Ohio Investment Company</t>
  </si>
  <si>
    <t>jwhite@citywidedev.com</t>
  </si>
  <si>
    <t>Dayton</t>
  </si>
  <si>
    <t>Chaffer</t>
  </si>
  <si>
    <t>Enterprise Ventures</t>
  </si>
  <si>
    <t>ac@evgroup.uk.com</t>
  </si>
  <si>
    <t>Barnsley</t>
  </si>
  <si>
    <t>Ashwin</t>
  </si>
  <si>
    <t>Kumaraswamy</t>
  </si>
  <si>
    <t>ak@evgroup.uk.com</t>
  </si>
  <si>
    <t>Clive</t>
  </si>
  <si>
    <t>Downward</t>
  </si>
  <si>
    <t>cd@evgroup.uk.com</t>
  </si>
  <si>
    <t>dw@evgroup.uk.com</t>
  </si>
  <si>
    <t>Stellman</t>
  </si>
  <si>
    <t>ds@evgroup.uk.com</t>
  </si>
  <si>
    <t>gd@evgroup.uk.com</t>
  </si>
  <si>
    <t>Grahame</t>
  </si>
  <si>
    <t>Lunt</t>
  </si>
  <si>
    <t>gl@evgroup.uk.com</t>
  </si>
  <si>
    <t>Atkinson</t>
  </si>
  <si>
    <t>ia@evgroup.uk.com</t>
  </si>
  <si>
    <t>Howson</t>
  </si>
  <si>
    <t>ih@evgroup.uk.com</t>
  </si>
  <si>
    <t>js@evgroup.uk.com</t>
  </si>
  <si>
    <t>jc@evgroup.uk.com</t>
  </si>
  <si>
    <t>Diggines</t>
  </si>
  <si>
    <t>jd@evgroup.uk.com</t>
  </si>
  <si>
    <t>Viggars</t>
  </si>
  <si>
    <t>jv@evgroup.uk.com</t>
  </si>
  <si>
    <t>Head of Technology Investment</t>
  </si>
  <si>
    <t>Hodson</t>
  </si>
  <si>
    <t>kh@evgroup.uk.com</t>
  </si>
  <si>
    <t>lw@evgroup.uk.com</t>
  </si>
  <si>
    <t>maw@evgroup.uk.com</t>
  </si>
  <si>
    <t>Taberner</t>
  </si>
  <si>
    <t>pt@evgroup.uk.com</t>
  </si>
  <si>
    <t>pf@evgroup.uk.com</t>
  </si>
  <si>
    <t>Rooney</t>
  </si>
  <si>
    <t>pr@evgroup.uk.com</t>
  </si>
  <si>
    <t>McCombe</t>
  </si>
  <si>
    <t>sm@evgroup.uk.com</t>
  </si>
  <si>
    <t>wt@evgroup.uk.com</t>
  </si>
  <si>
    <t>wac@evgroup.uk.com</t>
  </si>
  <si>
    <t>Entrepreneur Partners,</t>
  </si>
  <si>
    <t>bnewman@epfunds.com</t>
  </si>
  <si>
    <t>Lombardo</t>
  </si>
  <si>
    <t>llombardo@epfunds.com</t>
  </si>
  <si>
    <t>Salem</t>
  </si>
  <si>
    <t>Shuchman</t>
  </si>
  <si>
    <t>sshuchman@epfunds.com</t>
  </si>
  <si>
    <t>Folliet</t>
  </si>
  <si>
    <t>Entrepreneur Venture</t>
  </si>
  <si>
    <t>folliet@entrepreneurventure.com</t>
  </si>
  <si>
    <t>In</t>
  </si>
  <si>
    <t>in@entrepreneurventure.com</t>
  </si>
  <si>
    <t>Zablocki</t>
  </si>
  <si>
    <t>zablocki@entrepreneurventure.com</t>
  </si>
  <si>
    <t>Dhee</t>
  </si>
  <si>
    <t>dhee@entrepreneurventure.com</t>
  </si>
  <si>
    <t>Claret</t>
  </si>
  <si>
    <t>claret@entrepreneurventure.com</t>
  </si>
  <si>
    <t>Environmental</t>
  </si>
  <si>
    <t>staudtc@ecpcapital.com</t>
  </si>
  <si>
    <t>richterm@ecpcapital.com</t>
  </si>
  <si>
    <t>eganr@ecpcapital.com</t>
  </si>
  <si>
    <t>staudtw@ecpcapital.com</t>
  </si>
  <si>
    <t>Morteani</t>
  </si>
  <si>
    <t>Environmental Technologies Fund</t>
  </si>
  <si>
    <t>arne@etf.eu.com</t>
  </si>
  <si>
    <t>Quysner</t>
  </si>
  <si>
    <t>david@etf.eu.com</t>
  </si>
  <si>
    <t>Bienfait</t>
  </si>
  <si>
    <t>fabrice@etf.eu.com</t>
  </si>
  <si>
    <t>OlsÃ©n</t>
  </si>
  <si>
    <t>henrik@etf.eu.com</t>
  </si>
  <si>
    <t>Sheehan</t>
  </si>
  <si>
    <t>patrick@etf.eu.com</t>
  </si>
  <si>
    <t>per@etf.eu.com</t>
  </si>
  <si>
    <t>Horsburgh</t>
  </si>
  <si>
    <t>peter@etf.eu.com</t>
  </si>
  <si>
    <t>Le Sage</t>
  </si>
  <si>
    <t>Envisage Equity</t>
  </si>
  <si>
    <t>jlesage@envisageequity.com</t>
  </si>
  <si>
    <t>eonCapital</t>
  </si>
  <si>
    <t>dave@eonbusiness.com</t>
  </si>
  <si>
    <t>Centennial</t>
  </si>
  <si>
    <t>Hooke</t>
  </si>
  <si>
    <t>rob@eonbusiness.com</t>
  </si>
  <si>
    <t>Eos Partners,</t>
  </si>
  <si>
    <t>agruber@eospartners.com</t>
  </si>
  <si>
    <t>Beth</t>
  </si>
  <si>
    <t>bbernstein@eospartners.com</t>
  </si>
  <si>
    <t>bmoore@eospartners.com</t>
  </si>
  <si>
    <t>byoung@eospartners.com</t>
  </si>
  <si>
    <t>Van Steenkiste</t>
  </si>
  <si>
    <t>dvansteenkiste@eospartners.com</t>
  </si>
  <si>
    <t>tlee@eospartners.com</t>
  </si>
  <si>
    <t>mfirst@eospartners.com</t>
  </si>
  <si>
    <t>myoung@eospartners.com</t>
  </si>
  <si>
    <t>sfriedman@eospartners.com</t>
  </si>
  <si>
    <t>Leslie</t>
  </si>
  <si>
    <t>EPIC Private Equity</t>
  </si>
  <si>
    <t>alex.leslie@epicpe.com</t>
  </si>
  <si>
    <t>giles.brand@epicpe.com</t>
  </si>
  <si>
    <t>Hiren</t>
  </si>
  <si>
    <t>hiren.patel@epicpe.com</t>
  </si>
  <si>
    <t>Managing Partner, Finance Director</t>
  </si>
  <si>
    <t>james.henderson@epicpe.com</t>
  </si>
  <si>
    <t>Fulford</t>
  </si>
  <si>
    <t>robert.fulford@epicpe.com</t>
  </si>
  <si>
    <t>Calder</t>
  </si>
  <si>
    <t>Epic Ventures</t>
  </si>
  <si>
    <t>chris@epicvc.com</t>
  </si>
  <si>
    <t>Katie</t>
  </si>
  <si>
    <t>Szczepaniak Rice</t>
  </si>
  <si>
    <t>katie@epicvc.com</t>
  </si>
  <si>
    <t>kent@epicvc.com</t>
  </si>
  <si>
    <t>Efstratis</t>
  </si>
  <si>
    <t>nick@epicvc.com</t>
  </si>
  <si>
    <t>ryan@epicvc.com</t>
  </si>
  <si>
    <t>Hemingway</t>
  </si>
  <si>
    <t>rhemingway@epicvc.com</t>
  </si>
  <si>
    <t>Saraf</t>
  </si>
  <si>
    <t>Epiphany Ventures</t>
  </si>
  <si>
    <t>gaurav@epiphanyventures.in</t>
  </si>
  <si>
    <t>Amira</t>
  </si>
  <si>
    <t>Atallah</t>
  </si>
  <si>
    <t>ePlanet Capital</t>
  </si>
  <si>
    <t>amira@eplanetcapital.com</t>
  </si>
  <si>
    <t>Asad</t>
  </si>
  <si>
    <t>asad@eplanetcapital.com</t>
  </si>
  <si>
    <t>cynthia@eplanetcapital.com</t>
  </si>
  <si>
    <t>dennis@eplanetcapital.com</t>
  </si>
  <si>
    <t>Hemant</t>
  </si>
  <si>
    <t>Khatwani</t>
  </si>
  <si>
    <t>hemant@eplanetcapital.com</t>
  </si>
  <si>
    <t>Jerry Ilhyun</t>
  </si>
  <si>
    <t>jerry@eplanetcapital.com</t>
  </si>
  <si>
    <t>Dieck</t>
  </si>
  <si>
    <t>martin@eplanetcapital.com</t>
  </si>
  <si>
    <t>Nisreen</t>
  </si>
  <si>
    <t>nisreen@eplanetcapital.com</t>
  </si>
  <si>
    <t>Rupam</t>
  </si>
  <si>
    <t>Shrivastava</t>
  </si>
  <si>
    <t>rupam@eplanetcapital.com</t>
  </si>
  <si>
    <t>tim@eplanetcapital.com</t>
  </si>
  <si>
    <t>Xiaozhi</t>
  </si>
  <si>
    <t>xiaozhi@eplanetcapital.com</t>
  </si>
  <si>
    <t>EQT Partners AB</t>
  </si>
  <si>
    <t>alex.darden@eqtpartners.com</t>
  </si>
  <si>
    <t>Huber</t>
  </si>
  <si>
    <t>andreas.huber@eqt.de</t>
  </si>
  <si>
    <t>Konopelski</t>
  </si>
  <si>
    <t>andrew.konopelski@eqtpartners.com</t>
  </si>
  <si>
    <t>CallerstrÃ¶m</t>
  </si>
  <si>
    <t>caspar.callerstrom@eqt.se</t>
  </si>
  <si>
    <t>Conni</t>
  </si>
  <si>
    <t>Jonsson</t>
  </si>
  <si>
    <t>conni.jonsson@eqt.se</t>
  </si>
  <si>
    <t>Ãtting</t>
  </si>
  <si>
    <t>fredrik.atting@eqt.de</t>
  </si>
  <si>
    <t>Klagsbrun</t>
  </si>
  <si>
    <t>harry.klagsbrun@eqt.se</t>
  </si>
  <si>
    <t>james.yu@eqt.se</t>
  </si>
  <si>
    <t>Blecher</t>
  </si>
  <si>
    <t>lennart.blecher@eqt.ch</t>
  </si>
  <si>
    <t>Brennecke</t>
  </si>
  <si>
    <t>marcus.brennecke@eqt.de</t>
  </si>
  <si>
    <t>Mok</t>
  </si>
  <si>
    <t>martin.mok@eqt.hk</t>
  </si>
  <si>
    <t>Fackler</t>
  </si>
  <si>
    <t>matthias.fackler@eqt.de</t>
  </si>
  <si>
    <t>Morten</t>
  </si>
  <si>
    <t>Hummelmose</t>
  </si>
  <si>
    <t>morten.hummelmose@eqt.dk</t>
  </si>
  <si>
    <t>de Rome</t>
  </si>
  <si>
    <t>paul.derome@eqtpartners.com</t>
  </si>
  <si>
    <t>FranzÃ©n</t>
  </si>
  <si>
    <t>per.franzen@eqt.se</t>
  </si>
  <si>
    <t>Griffiths</t>
  </si>
  <si>
    <t>simon.griffiths@eqtpartners.com</t>
  </si>
  <si>
    <t>Tak Wai</t>
  </si>
  <si>
    <t>takwai.chung@eqt.hk</t>
  </si>
  <si>
    <t>von Koch</t>
  </si>
  <si>
    <t>thomas.vonkoch@eqt.se</t>
  </si>
  <si>
    <t>McGovern</t>
  </si>
  <si>
    <t>Equifin</t>
  </si>
  <si>
    <t>lmcgovern@equifincapital.com</t>
  </si>
  <si>
    <t>Mani</t>
  </si>
  <si>
    <t>Sadeghi</t>
  </si>
  <si>
    <t>msadeghi@equifincapital.com</t>
  </si>
  <si>
    <t>Czuba</t>
  </si>
  <si>
    <t>Equinox Capital</t>
  </si>
  <si>
    <t>gsc@equinox-capital.com</t>
  </si>
  <si>
    <t>Donnellan</t>
  </si>
  <si>
    <t>pjd@equinox-capital.com</t>
  </si>
  <si>
    <t>Rodger</t>
  </si>
  <si>
    <t>scr@equinox-capital.com</t>
  </si>
  <si>
    <t>Rossignol</t>
  </si>
  <si>
    <t>Equinox Industries</t>
  </si>
  <si>
    <t>ch.rossignol@equinoxindustries.com</t>
  </si>
  <si>
    <t xml:space="preserve">Equita Management </t>
  </si>
  <si>
    <t>christine.weiss@equita.de</t>
  </si>
  <si>
    <t>Wiemken</t>
  </si>
  <si>
    <t>florian.wiemken@equita.de</t>
  </si>
  <si>
    <t>SchÃ¤fer</t>
  </si>
  <si>
    <t>frank.schaefer@equita.de</t>
  </si>
  <si>
    <t>Moock</t>
  </si>
  <si>
    <t>hans.moock@equita.de</t>
  </si>
  <si>
    <t>HansjÃ¶rg</t>
  </si>
  <si>
    <t>hansjoerg.schnabel@equita.de</t>
  </si>
  <si>
    <t>Drewitz</t>
  </si>
  <si>
    <t>jan.drewitz@equita.de</t>
  </si>
  <si>
    <t>Tabbert</t>
  </si>
  <si>
    <t>gregor.may@equita.de</t>
  </si>
  <si>
    <t>HÃ¶nig</t>
  </si>
  <si>
    <t>michael.hoenig@equita.de</t>
  </si>
  <si>
    <t>Gannon</t>
  </si>
  <si>
    <t>Equitek Capital</t>
  </si>
  <si>
    <t>john@equitekcapital.com</t>
  </si>
  <si>
    <t>Beachwood</t>
  </si>
  <si>
    <t>ken@equitekcapital.com</t>
  </si>
  <si>
    <t>Grim</t>
  </si>
  <si>
    <t>paul@equitekcapital.com</t>
  </si>
  <si>
    <t>Finerty</t>
  </si>
  <si>
    <t>Equity International</t>
  </si>
  <si>
    <t>bfinerty@equityinternational.com</t>
  </si>
  <si>
    <t>Cliff</t>
  </si>
  <si>
    <t>cpayne@equityinternational.com</t>
  </si>
  <si>
    <t>Ira</t>
  </si>
  <si>
    <t>Chaplik</t>
  </si>
  <si>
    <t>ichaplik@equityinternational.com</t>
  </si>
  <si>
    <t>Gilligan</t>
  </si>
  <si>
    <t>jgilligan@equityinternational.com</t>
  </si>
  <si>
    <t>Heneghan</t>
  </si>
  <si>
    <t>theneghan@equityinternational.com</t>
  </si>
  <si>
    <t>Dhawan</t>
  </si>
  <si>
    <t>Equity Partners Management</t>
  </si>
  <si>
    <t>rajeev.dhawan@equitypartners.com.au</t>
  </si>
  <si>
    <t>Diamond</t>
  </si>
  <si>
    <t>Equity~South Advisors</t>
  </si>
  <si>
    <t>DLD@equity-south.com</t>
  </si>
  <si>
    <t>Harm</t>
  </si>
  <si>
    <t>de Vries</t>
  </si>
  <si>
    <t>Erasmus MC Biomedical Fund</t>
  </si>
  <si>
    <t>hdevries@erasmusmcfund.nl</t>
  </si>
  <si>
    <t>Naarden</t>
  </si>
  <si>
    <t>Schwarz</t>
  </si>
  <si>
    <t>tschwarz@erasmusmcfund.nl</t>
  </si>
  <si>
    <t>Mirko Maria</t>
  </si>
  <si>
    <t>Duranti</t>
  </si>
  <si>
    <t>ErgyCapital S.p.A.</t>
  </si>
  <si>
    <t>mirko.duranti@ergycapital.com</t>
  </si>
  <si>
    <t>Firenze</t>
  </si>
  <si>
    <t>Danmark</t>
  </si>
  <si>
    <t>Erhvervsinvest Management A/S</t>
  </si>
  <si>
    <t>hd@erhvervsinvest.dk</t>
  </si>
  <si>
    <t>Charlottenlund</t>
  </si>
  <si>
    <t>JÃ¸rgen</t>
  </si>
  <si>
    <t>jj@erhvervsinvest.dk</t>
  </si>
  <si>
    <t>Kristian</t>
  </si>
  <si>
    <t>La Cour</t>
  </si>
  <si>
    <t>klc@erhvervsinvest.dk</t>
  </si>
  <si>
    <t>Susanne</t>
  </si>
  <si>
    <t>Eskildsen</t>
  </si>
  <si>
    <t>se@erhvervsinvest.dk</t>
  </si>
  <si>
    <t>Marstrand</t>
  </si>
  <si>
    <t>tm@erhvervsinvest.dk</t>
  </si>
  <si>
    <t>Julich</t>
  </si>
  <si>
    <t>Escalate</t>
  </si>
  <si>
    <t>chris@escalatecapital.com</t>
  </si>
  <si>
    <t>Bradshaw</t>
  </si>
  <si>
    <t>larry@escalatecapital.com</t>
  </si>
  <si>
    <t>Cockrell</t>
  </si>
  <si>
    <t>ross@escalatecapital.com</t>
  </si>
  <si>
    <t>simon@escalatecapital.com</t>
  </si>
  <si>
    <t>Schell</t>
  </si>
  <si>
    <t>tony@escalatecapital.com</t>
  </si>
  <si>
    <t>Schmid</t>
  </si>
  <si>
    <t>ESO Capital UK</t>
  </si>
  <si>
    <t>as@esocapital.com</t>
  </si>
  <si>
    <t>Beamish</t>
  </si>
  <si>
    <t>gb@esocapital.com</t>
  </si>
  <si>
    <t>Askar</t>
  </si>
  <si>
    <t>ka@esocapital.com</t>
  </si>
  <si>
    <t>Natalia</t>
  </si>
  <si>
    <t>nn@esocapital.com</t>
  </si>
  <si>
    <t>Olya</t>
  </si>
  <si>
    <t>KlÃ¼ppel</t>
  </si>
  <si>
    <t>ok@esocapital.com</t>
  </si>
  <si>
    <t>Alkarim</t>
  </si>
  <si>
    <t>Jivraj</t>
  </si>
  <si>
    <t>Espresso</t>
  </si>
  <si>
    <t>alkarim@espressocapital.com</t>
  </si>
  <si>
    <t>chill@espressocapital.com</t>
  </si>
  <si>
    <t>Managing Partner and CFO</t>
  </si>
  <si>
    <t>Yurkovich</t>
  </si>
  <si>
    <t>gary@espressocapital.com</t>
  </si>
  <si>
    <t>Peeter</t>
  </si>
  <si>
    <t>Piho</t>
  </si>
  <si>
    <t>Essentia Capital</t>
  </si>
  <si>
    <t>peeter.piho@essentiacapital.com</t>
  </si>
  <si>
    <t>Tallinn</t>
  </si>
  <si>
    <t>Rigby</t>
  </si>
  <si>
    <t>ETCapital</t>
  </si>
  <si>
    <t>martin@etcapital.com</t>
  </si>
  <si>
    <t>Milton</t>
  </si>
  <si>
    <t>EuclidSR Partners</t>
  </si>
  <si>
    <t>milton@euclidsr.com</t>
  </si>
  <si>
    <t>Whitaker</t>
  </si>
  <si>
    <t>raymond@euclidsr.com</t>
  </si>
  <si>
    <t>Reidy</t>
  </si>
  <si>
    <t>stephen@euclidsr.com</t>
  </si>
  <si>
    <t>Letino</t>
  </si>
  <si>
    <t>Eurasian Private Equity Group</t>
  </si>
  <si>
    <t>jml@eurasianequity.com</t>
  </si>
  <si>
    <t>Fund Director</t>
  </si>
  <si>
    <t>Saint Petersburg</t>
  </si>
  <si>
    <t>Amandine</t>
  </si>
  <si>
    <t>Ayrem</t>
  </si>
  <si>
    <t>Eurazeo</t>
  </si>
  <si>
    <t>aayrem@eurazeo.com</t>
  </si>
  <si>
    <t>Keller</t>
  </si>
  <si>
    <t>bkeller@eurazeo.com</t>
  </si>
  <si>
    <t>Deputy CEO</t>
  </si>
  <si>
    <t>Elina</t>
  </si>
  <si>
    <t>Berrebi</t>
  </si>
  <si>
    <t>eberrebi@eurazeo.com</t>
  </si>
  <si>
    <t>Schaefer</t>
  </si>
  <si>
    <t>eschaefer@eurazeo.com</t>
  </si>
  <si>
    <t>Orsi</t>
  </si>
  <si>
    <t>forsi@eurazeo.com</t>
  </si>
  <si>
    <t>Deputy Director</t>
  </si>
  <si>
    <t>Frans</t>
  </si>
  <si>
    <t>Tieleman</t>
  </si>
  <si>
    <t>ftieleman@eurazeo.com</t>
  </si>
  <si>
    <t>GuÃ©rineau</t>
  </si>
  <si>
    <t>lguerineau@eurazeo.com</t>
  </si>
  <si>
    <t>Frappier</t>
  </si>
  <si>
    <t>mfrappier@eurazeo.com</t>
  </si>
  <si>
    <t>Maxime</t>
  </si>
  <si>
    <t>de Bentzmann</t>
  </si>
  <si>
    <t>mdebentzmann@eurazeo.com</t>
  </si>
  <si>
    <t>Sayer</t>
  </si>
  <si>
    <t>psayer@eurazeo.com</t>
  </si>
  <si>
    <t>Audouin</t>
  </si>
  <si>
    <t>paudouin@eurazeo.com</t>
  </si>
  <si>
    <t>Morgon</t>
  </si>
  <si>
    <t>vmorgon@eurazeo.com</t>
  </si>
  <si>
    <t>Vivianne</t>
  </si>
  <si>
    <t>Akriche</t>
  </si>
  <si>
    <t>vakriche@eurazeo.com</t>
  </si>
  <si>
    <t>Wilfried</t>
  </si>
  <si>
    <t>Piskula</t>
  </si>
  <si>
    <t>wpiskula@eurazeo.com</t>
  </si>
  <si>
    <t>Yann-HervÃ©</t>
  </si>
  <si>
    <t>du Rusquec</t>
  </si>
  <si>
    <t>ydurusquec@eurazeo.com</t>
  </si>
  <si>
    <t>Head of Eurazeo Croissance</t>
  </si>
  <si>
    <t>Yannick</t>
  </si>
  <si>
    <t>ymarion@eurazeo.com</t>
  </si>
  <si>
    <t>Auclair</t>
  </si>
  <si>
    <t>Eurazeo PME</t>
  </si>
  <si>
    <t>eauclair@eurazeo-pme.com</t>
  </si>
  <si>
    <t>Erwann</t>
  </si>
  <si>
    <t>Le LignÃ©</t>
  </si>
  <si>
    <t>eleligne@eurazeo-pme.com</t>
  </si>
  <si>
    <t>Betrancourt</t>
  </si>
  <si>
    <t>mbetrancourt@eurazeo-pme.com</t>
  </si>
  <si>
    <t>Millet</t>
  </si>
  <si>
    <t>omillet@eurazeo-pme.com</t>
  </si>
  <si>
    <t>Meignen</t>
  </si>
  <si>
    <t>pmeignen@eurazeo-pme.com</t>
  </si>
  <si>
    <t>Rafaelle</t>
  </si>
  <si>
    <t>Faibis</t>
  </si>
  <si>
    <t>rfaibis@eurazeo-pme.com</t>
  </si>
  <si>
    <t>Stancato</t>
  </si>
  <si>
    <t>Eureka Growth Capital</t>
  </si>
  <si>
    <t>bstancato@eurekagrowth.com</t>
  </si>
  <si>
    <t>cmiller@eurekagrowth.com</t>
  </si>
  <si>
    <t>Hanssens</t>
  </si>
  <si>
    <t>chanssens@eurekagrowth.com</t>
  </si>
  <si>
    <t>Zimbalist</t>
  </si>
  <si>
    <t>jzimbalist@eurekagrowth.com</t>
  </si>
  <si>
    <t>Chou</t>
  </si>
  <si>
    <t>jchou@eurekagrowth.com</t>
  </si>
  <si>
    <t>Harris Millhauser</t>
  </si>
  <si>
    <t>lmillhauser@eurekagrowth.com</t>
  </si>
  <si>
    <t>Foran</t>
  </si>
  <si>
    <t>mforan@eurekagrowth.com</t>
  </si>
  <si>
    <t>Tassie</t>
  </si>
  <si>
    <t>Oswald</t>
  </si>
  <si>
    <t>toswald@eurekagrowth.com</t>
  </si>
  <si>
    <t>European Equity Partners</t>
  </si>
  <si>
    <t>ajay@eeplp.com</t>
  </si>
  <si>
    <t>Kauffmann</t>
  </si>
  <si>
    <t>david@eeplp.com</t>
  </si>
  <si>
    <t>Blomberg</t>
  </si>
  <si>
    <t>hans@eeplp.com</t>
  </si>
  <si>
    <t>neil@eeplp.com</t>
  </si>
  <si>
    <t>Samwer</t>
  </si>
  <si>
    <t xml:space="preserve">European Founders Fund Management </t>
  </si>
  <si>
    <t>marc.samwer@europeanfounders.com</t>
  </si>
  <si>
    <t>oliver.samwer@europeanfounders.com</t>
  </si>
  <si>
    <t>Dyne</t>
  </si>
  <si>
    <t>Europlay Capital Advisors</t>
  </si>
  <si>
    <t>mdyne@ecamail.com</t>
  </si>
  <si>
    <t>Sherman Oaks</t>
  </si>
  <si>
    <t>AndrÃ¡s</t>
  </si>
  <si>
    <t>Geszti</t>
  </si>
  <si>
    <t>Euroventures Capital Kft.</t>
  </si>
  <si>
    <t>andras.geszti@euroventures.hu</t>
  </si>
  <si>
    <t>KristÃ³f</t>
  </si>
  <si>
    <t>MÃ¡tyÃ¡sfalvi</t>
  </si>
  <si>
    <t>kristof.matyasfalvi@euroventures.hu</t>
  </si>
  <si>
    <t>Norbert</t>
  </si>
  <si>
    <t>Bial</t>
  </si>
  <si>
    <t>norbert.bial@euroventures.hu</t>
  </si>
  <si>
    <t>PÃ©ter</t>
  </si>
  <si>
    <t>TÃ¡nczos</t>
  </si>
  <si>
    <t>peter.tanczos@euroventures.hu</t>
  </si>
  <si>
    <t>Howells</t>
  </si>
  <si>
    <t>thomas.howells@euroventures.hu</t>
  </si>
  <si>
    <t>ZoltÃ¡n</t>
  </si>
  <si>
    <t>TÃ³th</t>
  </si>
  <si>
    <t>zoltan.toth@euroventures.hu</t>
  </si>
  <si>
    <t>Di Nardo</t>
  </si>
  <si>
    <t>Eventi</t>
  </si>
  <si>
    <t>bill.dinardo@eventi.com</t>
  </si>
  <si>
    <t>Ruston</t>
  </si>
  <si>
    <t>derek.ruston@eventi.com</t>
  </si>
  <si>
    <t>scott.bryan@eventi.com</t>
  </si>
  <si>
    <t>Nibarger</t>
  </si>
  <si>
    <t>Evergreen Pacific Partners</t>
  </si>
  <si>
    <t>mnibarger@eppcapital.com</t>
  </si>
  <si>
    <t>tjmcgill@eppcapital.com</t>
  </si>
  <si>
    <t>Bernardez</t>
  </si>
  <si>
    <t>tbernardez@eppcapital.com</t>
  </si>
  <si>
    <t>Brillon</t>
  </si>
  <si>
    <t>tbrillon@eppcapital.com</t>
  </si>
  <si>
    <t>Amichai</t>
  </si>
  <si>
    <t>Hammer</t>
  </si>
  <si>
    <t xml:space="preserve">Evergreen </t>
  </si>
  <si>
    <t>ahammer@evergreen.co.il</t>
  </si>
  <si>
    <t>jburak@evergreen.co.il</t>
  </si>
  <si>
    <t>Neeman</t>
  </si>
  <si>
    <t>oneeman@evergreen.co.il</t>
  </si>
  <si>
    <t>Ronit</t>
  </si>
  <si>
    <t>Bendori</t>
  </si>
  <si>
    <t>rbendori@evergreen.co.il</t>
  </si>
  <si>
    <t>Atul</t>
  </si>
  <si>
    <t>Everstone Capital Asia Pte</t>
  </si>
  <si>
    <t>akapur@everstonecapital.com</t>
  </si>
  <si>
    <t>Dhanpal</t>
  </si>
  <si>
    <t>Jhaveri</t>
  </si>
  <si>
    <t>djhaveri@everstonecapital.com</t>
  </si>
  <si>
    <t>Sain</t>
  </si>
  <si>
    <t>ssain@everstonecapital.com</t>
  </si>
  <si>
    <t>Evolution</t>
  </si>
  <si>
    <t>bhernandez@evolutioncp.com</t>
  </si>
  <si>
    <t>Chief Branding Officer</t>
  </si>
  <si>
    <t>banderson@evolutioncp.com</t>
  </si>
  <si>
    <t>Kadlic</t>
  </si>
  <si>
    <t>jkadlic@evolutioncp.com</t>
  </si>
  <si>
    <t>Vromen</t>
  </si>
  <si>
    <t>Evolution Venture Capital Fund</t>
  </si>
  <si>
    <t>ram@evolutionvc.com</t>
  </si>
  <si>
    <t>Hargrove</t>
  </si>
  <si>
    <t>Evolve Capital</t>
  </si>
  <si>
    <t>heidi@evolvecapital.com</t>
  </si>
  <si>
    <t>jeff@evolvecapital.com</t>
  </si>
  <si>
    <t>Crothers</t>
  </si>
  <si>
    <t>mike@evolvecapital.com</t>
  </si>
  <si>
    <t>Shultz</t>
  </si>
  <si>
    <t>ryan@evolvecapital.com</t>
  </si>
  <si>
    <t>Ezaldeen</t>
  </si>
  <si>
    <t>El-Araj</t>
  </si>
  <si>
    <t>Evolvence Capital</t>
  </si>
  <si>
    <t>ezaldeen@evolvence.com</t>
  </si>
  <si>
    <t>Khaled</t>
  </si>
  <si>
    <t>Al-Muhairy</t>
  </si>
  <si>
    <t>kmuhairy@evolvence.com</t>
  </si>
  <si>
    <t>Evonik Corporate Venturing</t>
  </si>
  <si>
    <t>alexander.baum@evonik.com</t>
  </si>
  <si>
    <t>Hanau</t>
  </si>
  <si>
    <t>Mohr</t>
  </si>
  <si>
    <t>bernhard.mohr@evonik.com</t>
  </si>
  <si>
    <t>Wirbatz</t>
  </si>
  <si>
    <t>jakob.wirbatz@evonik.com</t>
  </si>
  <si>
    <t>Lutz</t>
  </si>
  <si>
    <t>Stoeber</t>
  </si>
  <si>
    <t>lutz.stoeber@evonik.com</t>
  </si>
  <si>
    <t>Redshaw</t>
  </si>
  <si>
    <t>mark.redshaw@evonik.com</t>
  </si>
  <si>
    <t>Exaltare</t>
  </si>
  <si>
    <t>alexei.popov@exaltarecapital.com</t>
  </si>
  <si>
    <t>charles.anderson@exaltarecapital.com</t>
  </si>
  <si>
    <t>Simmons</t>
  </si>
  <si>
    <t>omar.simmons@exaltarecapital.com</t>
  </si>
  <si>
    <t>Caleb</t>
  </si>
  <si>
    <t>Winder</t>
  </si>
  <si>
    <t>Excel Venture Management</t>
  </si>
  <si>
    <t>cwinder@excelvm.com</t>
  </si>
  <si>
    <t>Enriquez</t>
  </si>
  <si>
    <t>jenriquez@excelvm.com</t>
  </si>
  <si>
    <t>kliang@excelvm.com</t>
  </si>
  <si>
    <t>Blume</t>
  </si>
  <si>
    <t>rblume@excelvm.com</t>
  </si>
  <si>
    <t>sgullans@excelvm.com</t>
  </si>
  <si>
    <t>Theresa</t>
  </si>
  <si>
    <t>Mazzullo</t>
  </si>
  <si>
    <t>Excell Partners</t>
  </si>
  <si>
    <t>tmazzullo@excellny.com</t>
  </si>
  <si>
    <t>Cornell</t>
  </si>
  <si>
    <t>Excellere Partners</t>
  </si>
  <si>
    <t>bcornell@excellerepartners.com</t>
  </si>
  <si>
    <t>Unertl</t>
  </si>
  <si>
    <t>junertl@excellerepartners.com</t>
  </si>
  <si>
    <t>Halverson</t>
  </si>
  <si>
    <t>mhalverson@excellerepartners.com</t>
  </si>
  <si>
    <t>Hicks</t>
  </si>
  <si>
    <t>mhicks@excellerepartners.com</t>
  </si>
  <si>
    <t>Coleman</t>
  </si>
  <si>
    <t>ncoleman@excellerepartners.com</t>
  </si>
  <si>
    <t>O'Keefe</t>
  </si>
  <si>
    <t>pokeefe@excellerepartners.com</t>
  </si>
  <si>
    <t>Glaws</t>
  </si>
  <si>
    <t>rglaws@excellerepartners.com</t>
  </si>
  <si>
    <t>Excelsior Capital Asia</t>
  </si>
  <si>
    <t>albert.chung@excelcapasia.com</t>
  </si>
  <si>
    <t>Bordin</t>
  </si>
  <si>
    <t>Thavik</t>
  </si>
  <si>
    <t>bordin.thavik@excelcapasia.com</t>
  </si>
  <si>
    <t>Dicken</t>
  </si>
  <si>
    <t>dicken.chiu@excelcapasia.com</t>
  </si>
  <si>
    <t>gary.lawrence@excelcapasia.com</t>
  </si>
  <si>
    <t>james.yu@excelcapasia.com</t>
  </si>
  <si>
    <t>john.yang@excelcapasia.com</t>
  </si>
  <si>
    <t>Junghyung</t>
  </si>
  <si>
    <t>junghyung.cho@excelcapasia.com</t>
  </si>
  <si>
    <t>michael.kent@excelcapasia.com</t>
  </si>
  <si>
    <t>Na</t>
  </si>
  <si>
    <t>nathan.na@excelcapasia.com</t>
  </si>
  <si>
    <t>Remy</t>
  </si>
  <si>
    <t>Lamarlere</t>
  </si>
  <si>
    <t>remy.lamarlere@excelcapasia.com</t>
  </si>
  <si>
    <t>thomas.frick@excelcapasia.com</t>
  </si>
  <si>
    <t>Valentine</t>
  </si>
  <si>
    <t>Exium Partners</t>
  </si>
  <si>
    <t>jeff@exiumpartners.com</t>
  </si>
  <si>
    <t>Fairport</t>
  </si>
  <si>
    <t>GonÃ§alo</t>
  </si>
  <si>
    <t>Abreu</t>
  </si>
  <si>
    <t>Explorer Investments, SCR,</t>
  </si>
  <si>
    <t>ga@explorerinvestments.com</t>
  </si>
  <si>
    <t>Private Equity Analyst</t>
  </si>
  <si>
    <t>Lisbon</t>
  </si>
  <si>
    <t>Exponent Private Equity</t>
  </si>
  <si>
    <t>carl.lavin@exponentpe.com</t>
  </si>
  <si>
    <t>chris.graham@exponentpe.com</t>
  </si>
  <si>
    <t>Vickery</t>
  </si>
  <si>
    <t>craig.vickery@exponentpe.com</t>
  </si>
  <si>
    <t>david.mcgovern@exponentpe.com</t>
  </si>
  <si>
    <t>Gunton</t>
  </si>
  <si>
    <t>james.gunton@exponentpe.com</t>
  </si>
  <si>
    <t>mark.taylor@exponentpe.com</t>
  </si>
  <si>
    <t>Bower</t>
  </si>
  <si>
    <t>oliver.bower@exponentpe.com</t>
  </si>
  <si>
    <t>Lenane</t>
  </si>
  <si>
    <t>richard.lenane@exponentpe.com</t>
  </si>
  <si>
    <t>simon.davidson@exponentpe.com</t>
  </si>
  <si>
    <t>Easingwood</t>
  </si>
  <si>
    <t>tim.easingwood@exponentpe.com</t>
  </si>
  <si>
    <t>Sweet-Escott</t>
  </si>
  <si>
    <t>tom.sweetescott@exponentpe.com</t>
  </si>
  <si>
    <t>Lightowler</t>
  </si>
  <si>
    <t>tom.lightowler@exponentpe.com</t>
  </si>
  <si>
    <t>Exto Partners</t>
  </si>
  <si>
    <t>phammond@extopartners.com</t>
  </si>
  <si>
    <t>Rushcutters Bay</t>
  </si>
  <si>
    <t>Deane</t>
  </si>
  <si>
    <t>wdeane@extopartners.com</t>
  </si>
  <si>
    <t>Imran</t>
  </si>
  <si>
    <t>Bashir</t>
  </si>
  <si>
    <t xml:space="preserve">Extreme </t>
  </si>
  <si>
    <t>imran@extremevp.com</t>
  </si>
  <si>
    <t>Teslia</t>
  </si>
  <si>
    <t>ken@extremevp.com</t>
  </si>
  <si>
    <t>Ray</t>
  </si>
  <si>
    <t>ray@extremevp.com</t>
  </si>
  <si>
    <t>Executive Managing Partner</t>
  </si>
  <si>
    <t>Harnett</t>
  </si>
  <si>
    <t>F.N.B.,</t>
  </si>
  <si>
    <t>mharnett@fnbcp.com</t>
  </si>
  <si>
    <t>Gurgovits</t>
  </si>
  <si>
    <t>sgurgovits@fnbcp.com</t>
  </si>
  <si>
    <t>Tyson</t>
  </si>
  <si>
    <t>tsmith@fnbcp.com</t>
  </si>
  <si>
    <t>Barbosa</t>
  </si>
  <si>
    <t>Faber Ventures</t>
  </si>
  <si>
    <t>abarbosa@faber-ventures.com</t>
  </si>
  <si>
    <t>Goyette</t>
  </si>
  <si>
    <t>Fairhaven</t>
  </si>
  <si>
    <t>cheryl@fairhavencapital.com</t>
  </si>
  <si>
    <t>Goldinger</t>
  </si>
  <si>
    <t>jim@fairhavencapital.com</t>
  </si>
  <si>
    <t>Geehan</t>
  </si>
  <si>
    <t>jonathan@fairhavencapital.com</t>
  </si>
  <si>
    <t>Associate, Finance and Accounting</t>
  </si>
  <si>
    <t>Ciriello</t>
  </si>
  <si>
    <t>paul@fairhavencapital.com</t>
  </si>
  <si>
    <t>Grinnell</t>
  </si>
  <si>
    <t>rick@fairhavencapital.com</t>
  </si>
  <si>
    <t>Rudina</t>
  </si>
  <si>
    <t>Seseri</t>
  </si>
  <si>
    <t>rudina@fairhavencapital.com</t>
  </si>
  <si>
    <t>Wan Li</t>
  </si>
  <si>
    <t>wanli@fairhavencapital.com</t>
  </si>
  <si>
    <t>Fairmont Capital</t>
  </si>
  <si>
    <t>mgill@fairmontcapital.com</t>
  </si>
  <si>
    <t>Brea</t>
  </si>
  <si>
    <t>mgibbons@fairmontcapital.com</t>
  </si>
  <si>
    <t>Iqbal</t>
  </si>
  <si>
    <t>Fajr Capital</t>
  </si>
  <si>
    <t>iqbal.khan@fajrcapital.com</t>
  </si>
  <si>
    <t>Mubashar</t>
  </si>
  <si>
    <t>Khokhar</t>
  </si>
  <si>
    <t>mubashar.khokhar@fajrcapital.com</t>
  </si>
  <si>
    <t>Falcon Investment Advisors</t>
  </si>
  <si>
    <t>bmckay@falconinvestments.com</t>
  </si>
  <si>
    <t>dtaylor@falconinvestments.com</t>
  </si>
  <si>
    <t>Rogoff</t>
  </si>
  <si>
    <t>erogoff@falconinvestments.com</t>
  </si>
  <si>
    <t>jschnabel@falconinvestments.com</t>
  </si>
  <si>
    <t>jmoses@falconinvestments.com</t>
  </si>
  <si>
    <t>mwhite@falconinvestments.com</t>
  </si>
  <si>
    <t>Prout</t>
  </si>
  <si>
    <t>mprout@falconinvestments.com</t>
  </si>
  <si>
    <t>mbayard@falconinvestments.com</t>
  </si>
  <si>
    <t>Alva</t>
  </si>
  <si>
    <t>salva@falconinvestments.com</t>
  </si>
  <si>
    <t>Grasshoff</t>
  </si>
  <si>
    <t>sgrasshoff@falconinvestments.com</t>
  </si>
  <si>
    <t>Gubbay</t>
  </si>
  <si>
    <t>Falconhead Capital</t>
  </si>
  <si>
    <t>davegubbay@falconheadcapital.com</t>
  </si>
  <si>
    <t>Veazey</t>
  </si>
  <si>
    <t>Falfurrias</t>
  </si>
  <si>
    <t>aveazey@fcp.us.com</t>
  </si>
  <si>
    <t>McMahan</t>
  </si>
  <si>
    <t>emcmahan@falfurriascapital.com</t>
  </si>
  <si>
    <t>Geordie</t>
  </si>
  <si>
    <t>Pierson</t>
  </si>
  <si>
    <t>gpierson@fcp.us.com</t>
  </si>
  <si>
    <t>McColl</t>
  </si>
  <si>
    <t>lmatvey@falfurriascapital.com</t>
  </si>
  <si>
    <t>Schonberg</t>
  </si>
  <si>
    <t>jschonberg@falfurriascapital.com</t>
  </si>
  <si>
    <t>CFO and Operating Partner</t>
  </si>
  <si>
    <t>Oken</t>
  </si>
  <si>
    <t>moken@falfurriascapital.com</t>
  </si>
  <si>
    <t>Kilian</t>
  </si>
  <si>
    <t>mkilian@fcp.us.com</t>
  </si>
  <si>
    <t>rcummings@falfurriascapital.com</t>
  </si>
  <si>
    <t>CTO and Operating Partner</t>
  </si>
  <si>
    <t>ttaylor@falfurriascapital.com</t>
  </si>
  <si>
    <t>wsullivan@falfurriascapital.com</t>
  </si>
  <si>
    <t>de Visscher</t>
  </si>
  <si>
    <t>Family Capital Growth Partners</t>
  </si>
  <si>
    <t>francois@devisscher.com</t>
  </si>
  <si>
    <t>Farragut</t>
  </si>
  <si>
    <t>pmcneill@farragutcapitalpartners.com</t>
  </si>
  <si>
    <t>Stan</t>
  </si>
  <si>
    <t>Fung</t>
  </si>
  <si>
    <t>FarSight Ventures</t>
  </si>
  <si>
    <t>sfung@farsightventures.com</t>
  </si>
  <si>
    <t>Gellman</t>
  </si>
  <si>
    <t>FdG Associates</t>
  </si>
  <si>
    <t>dsg@fdgassociates.com</t>
  </si>
  <si>
    <t>Hoyos</t>
  </si>
  <si>
    <t>FE Global Clean Energy Corporation</t>
  </si>
  <si>
    <t>fhoyos@fecleanenergy.com</t>
  </si>
  <si>
    <t>Sorenson</t>
  </si>
  <si>
    <t>gsorenson@fecleanenergy.com</t>
  </si>
  <si>
    <t>Federal</t>
  </si>
  <si>
    <t>amarshall@fcpdc.com</t>
  </si>
  <si>
    <t>bkane@fcpdc.com</t>
  </si>
  <si>
    <t>Vice President - Acquisitions</t>
  </si>
  <si>
    <t>Corwin</t>
  </si>
  <si>
    <t>ecorwin@fcpdc.com</t>
  </si>
  <si>
    <t>Senior Vice President - Structured Investments</t>
  </si>
  <si>
    <t>Esko</t>
  </si>
  <si>
    <t>Korhonen</t>
  </si>
  <si>
    <t>esko@fcpdc.com</t>
  </si>
  <si>
    <t>Bonderenko</t>
  </si>
  <si>
    <t>jason@fcpdc.com</t>
  </si>
  <si>
    <t>Vice President - Residential Acquisitions</t>
  </si>
  <si>
    <t>jward@fcpdc.com</t>
  </si>
  <si>
    <t>Vice President - Structured Investments</t>
  </si>
  <si>
    <t>Lacy</t>
  </si>
  <si>
    <t>lacy@fcpdc.com</t>
  </si>
  <si>
    <t>tacarr@fcpdc.com</t>
  </si>
  <si>
    <t>Casstevens</t>
  </si>
  <si>
    <t>wcasstevens@fcpdc.com</t>
  </si>
  <si>
    <t>Aydin</t>
  </si>
  <si>
    <t>Senkut</t>
  </si>
  <si>
    <t>aydin@felicis.com</t>
  </si>
  <si>
    <t>Peechu</t>
  </si>
  <si>
    <t>sundeep@felicis.com</t>
  </si>
  <si>
    <t>Eddy</t>
  </si>
  <si>
    <t>Fenox Venture Capital</t>
  </si>
  <si>
    <t>eddy@fenoxvc.com</t>
  </si>
  <si>
    <t>Lamm</t>
  </si>
  <si>
    <t>Fenway Partners</t>
  </si>
  <si>
    <t>plamm@fenwaypartners.com</t>
  </si>
  <si>
    <t>Plotkin</t>
  </si>
  <si>
    <t>adam@ffvc.com</t>
  </si>
  <si>
    <t>alex@ffvc.com</t>
  </si>
  <si>
    <t>Frankel</t>
  </si>
  <si>
    <t>john@ffvc.com</t>
  </si>
  <si>
    <t>FF&amp;P Private Equity</t>
  </si>
  <si>
    <t>dan.walker@ffandp.com</t>
  </si>
  <si>
    <t>Barbour</t>
  </si>
  <si>
    <t>david.barbour@ffandp.com</t>
  </si>
  <si>
    <t>Co-Head and Director</t>
  </si>
  <si>
    <t>Sallitt</t>
  </si>
  <si>
    <t>henry.sallitt@ffandp.com</t>
  </si>
  <si>
    <t>Ropner</t>
  </si>
  <si>
    <t>henry.ropner@ffandp.com</t>
  </si>
  <si>
    <t>kenny.miller@ffandp.com</t>
  </si>
  <si>
    <t>Llewellyn</t>
  </si>
  <si>
    <t>llewellyn.john@ffandp.com</t>
  </si>
  <si>
    <t>Money</t>
  </si>
  <si>
    <t>FFL</t>
  </si>
  <si>
    <t>amoney@fflpartners.com</t>
  </si>
  <si>
    <t>agupta@fflpartners.com</t>
  </si>
  <si>
    <t>Shakibnia</t>
  </si>
  <si>
    <t>ashakibnia@fflpartners.com</t>
  </si>
  <si>
    <t>akim@fflpartners.com</t>
  </si>
  <si>
    <t>Cas</t>
  </si>
  <si>
    <t>Schneller</t>
  </si>
  <si>
    <t>cschneller@fflpartners.com</t>
  </si>
  <si>
    <t>Masto</t>
  </si>
  <si>
    <t>cmasto@fflpartners.com</t>
  </si>
  <si>
    <t>charris@fflpartners.com</t>
  </si>
  <si>
    <t>dweiss@fflpartners.com</t>
  </si>
  <si>
    <t>gevans@fflpartners.com</t>
  </si>
  <si>
    <t>Lau</t>
  </si>
  <si>
    <t>glau@fflpartners.com</t>
  </si>
  <si>
    <t>glong@fflpartners.com</t>
  </si>
  <si>
    <t>Rolfes</t>
  </si>
  <si>
    <t>grolfes@fflpartners.com</t>
  </si>
  <si>
    <t>Perlman</t>
  </si>
  <si>
    <t>iperlman@fflpartners.com</t>
  </si>
  <si>
    <t>Tudor</t>
  </si>
  <si>
    <t>jtudor@fflpartners.com</t>
  </si>
  <si>
    <t>O'Donovan</t>
  </si>
  <si>
    <t>kodonovan@fflpartners.com</t>
  </si>
  <si>
    <t>Tesarfreund</t>
  </si>
  <si>
    <t>mtesarfreund@fflpartners.com</t>
  </si>
  <si>
    <t>Graham Ford</t>
  </si>
  <si>
    <t>nford@fflpartners.com</t>
  </si>
  <si>
    <t>Budzynski</t>
  </si>
  <si>
    <t>nbudzynski@fflpartners.com</t>
  </si>
  <si>
    <t>Patty</t>
  </si>
  <si>
    <t>Nykodym</t>
  </si>
  <si>
    <t>pnykodym@fflpartners.com</t>
  </si>
  <si>
    <t>Rajat</t>
  </si>
  <si>
    <t>Duggal</t>
  </si>
  <si>
    <t>rduggal@fflpartners.com</t>
  </si>
  <si>
    <t>Bi</t>
  </si>
  <si>
    <t>rbi@fflpartners.com</t>
  </si>
  <si>
    <t>sfleischer@fflpartners.com</t>
  </si>
  <si>
    <t>Berasi</t>
  </si>
  <si>
    <t>sberasi@fflpartners.com</t>
  </si>
  <si>
    <t>tfriedman@fflpartners.com</t>
  </si>
  <si>
    <t>Fidelis Capital</t>
  </si>
  <si>
    <t>jstein@fideliscapital.net</t>
  </si>
  <si>
    <t>sdauphin@fideliscapital.net</t>
  </si>
  <si>
    <t>breiser@fideliscapital.net</t>
  </si>
  <si>
    <t>Auspitz</t>
  </si>
  <si>
    <t>Fidelity Biosciences</t>
  </si>
  <si>
    <t>ben.auspitz@fmr.com</t>
  </si>
  <si>
    <t>brett.cook@fmr.com</t>
  </si>
  <si>
    <t>Ketan</t>
  </si>
  <si>
    <t>ketan.patel@fmr.com</t>
  </si>
  <si>
    <t>Bevelock Pendergast</t>
  </si>
  <si>
    <t>mary.bevelock.pendergast@fmr.com</t>
  </si>
  <si>
    <t>Weisskoff</t>
  </si>
  <si>
    <t>robert.weisskoff@fmr.com</t>
  </si>
  <si>
    <t>stephen.knight@fmr.com</t>
  </si>
  <si>
    <t>Betty</t>
  </si>
  <si>
    <t>Fidelity Growth Partners Asia</t>
  </si>
  <si>
    <t>wei.zhang@fil.com</t>
  </si>
  <si>
    <t>rebecca.lin@fil.com</t>
  </si>
  <si>
    <t>Ragotzky</t>
  </si>
  <si>
    <t>FIDURA Private Equity Fonds</t>
  </si>
  <si>
    <t>klaus.ragotzky@fidura.de</t>
  </si>
  <si>
    <t>Meinen</t>
  </si>
  <si>
    <t>meinen@fidura.de</t>
  </si>
  <si>
    <t>Fidus Investment Corporation</t>
  </si>
  <si>
    <t>eross@fidusinv.com</t>
  </si>
  <si>
    <t>Shelby</t>
  </si>
  <si>
    <t>Sherard</t>
  </si>
  <si>
    <t>ssherard@fidusinv.com</t>
  </si>
  <si>
    <t>CFO, CCO</t>
  </si>
  <si>
    <t>Needham</t>
  </si>
  <si>
    <t>Fieldston Investors</t>
  </si>
  <si>
    <t>jimneedham@fieldstoninvestors.com</t>
  </si>
  <si>
    <t>Fifth Street Management</t>
  </si>
  <si>
    <t>bernie@fifthstreetfinance.com</t>
  </si>
  <si>
    <t>Co-President and CCO</t>
  </si>
  <si>
    <t>Tannenbaum</t>
  </si>
  <si>
    <t>len@fifthstreetfinance.com</t>
  </si>
  <si>
    <t>Chairman, CEO</t>
  </si>
  <si>
    <t>Ami</t>
  </si>
  <si>
    <t>Boehm</t>
  </si>
  <si>
    <t>FIMI Opportunity Funds</t>
  </si>
  <si>
    <t>ami@fimi.co.il</t>
  </si>
  <si>
    <t>Ben-Zvi</t>
  </si>
  <si>
    <t>amit@fimi.co.il</t>
  </si>
  <si>
    <t>Chelly</t>
  </si>
  <si>
    <t>Pardo</t>
  </si>
  <si>
    <t>chelly@fimi.co.il</t>
  </si>
  <si>
    <t>Ishay</t>
  </si>
  <si>
    <t>Davidi</t>
  </si>
  <si>
    <t>ishay@fimi.co.il</t>
  </si>
  <si>
    <t>Ben-Haim</t>
  </si>
  <si>
    <t>ron@fimi.co.il</t>
  </si>
  <si>
    <t>Owen</t>
  </si>
  <si>
    <t>Finance Wales</t>
  </si>
  <si>
    <t>mike.owen@financewales.co.uk</t>
  </si>
  <si>
    <t>Group Investment Director</t>
  </si>
  <si>
    <t>Cardiff</t>
  </si>
  <si>
    <t>Rhian</t>
  </si>
  <si>
    <t>Elston</t>
  </si>
  <si>
    <t>rhian.elston@financewales.co.uk</t>
  </si>
  <si>
    <t>McWhirter</t>
  </si>
  <si>
    <t>Finance Yorkshire</t>
  </si>
  <si>
    <t>alexm@finance-yorkshire.com</t>
  </si>
  <si>
    <t>andrewb@finance-yorkshire.com</t>
  </si>
  <si>
    <t>clived@finance-yorkshire.com</t>
  </si>
  <si>
    <t>julianv@finance-yorkshire.com</t>
  </si>
  <si>
    <t>markw@finance-yorkshire.com</t>
  </si>
  <si>
    <t>Walters</t>
  </si>
  <si>
    <t>trevorw@finance-yorkshire.com</t>
  </si>
  <si>
    <t>Vorasit</t>
  </si>
  <si>
    <t>Pokachaiyapa</t>
  </si>
  <si>
    <t>Finansa.</t>
  </si>
  <si>
    <t>vorasit@finansa.com</t>
  </si>
  <si>
    <t>Jungblut</t>
  </si>
  <si>
    <t>Finatem Beteiligungsgesellschaft</t>
  </si>
  <si>
    <t>e.jungblut@finatem.de</t>
  </si>
  <si>
    <t>Rachid</t>
  </si>
  <si>
    <t>Sefrioui</t>
  </si>
  <si>
    <t>Finaventures</t>
  </si>
  <si>
    <t>rachid@finaventures.com</t>
  </si>
  <si>
    <t>De Boever</t>
  </si>
  <si>
    <t>Finindus</t>
  </si>
  <si>
    <t>dirk.deboever@finindus.be</t>
  </si>
  <si>
    <t>Zelzate</t>
  </si>
  <si>
    <t>Maenhout</t>
  </si>
  <si>
    <t>hans.maenhout@finindus.be</t>
  </si>
  <si>
    <t>Daniele</t>
  </si>
  <si>
    <t>Mondi</t>
  </si>
  <si>
    <t>Fininit &amp; Partners S.r.l.</t>
  </si>
  <si>
    <t>d_mondi@finint.it</t>
  </si>
  <si>
    <t>Conegliano (TV)</t>
  </si>
  <si>
    <t>Domenico</t>
  </si>
  <si>
    <t>Tonussi</t>
  </si>
  <si>
    <t>d_tonussi@finint.it</t>
  </si>
  <si>
    <t>Piergiorgio</t>
  </si>
  <si>
    <t>Fantin</t>
  </si>
  <si>
    <t>p_fantin@finint.it</t>
  </si>
  <si>
    <t>Brumfield</t>
  </si>
  <si>
    <t>Finistere Ventures</t>
  </si>
  <si>
    <t>jbrumfield@finistere.com</t>
  </si>
  <si>
    <t>Nironen</t>
  </si>
  <si>
    <t>FinnFund (Finnish Fund for Industrial Cooperation)</t>
  </si>
  <si>
    <t>ari.nironen@finnfund.fi</t>
  </si>
  <si>
    <t>Helena</t>
  </si>
  <si>
    <t>Teppana</t>
  </si>
  <si>
    <t>helena.teppana@finnfund.fi</t>
  </si>
  <si>
    <t>Jaakko</t>
  </si>
  <si>
    <t>Kangasniemi</t>
  </si>
  <si>
    <t>jaakko.kangasniemi@finnfund.fi</t>
  </si>
  <si>
    <t>Jari</t>
  </si>
  <si>
    <t>Matero</t>
  </si>
  <si>
    <t>jari.matero@finnfund.fi</t>
  </si>
  <si>
    <t>Pauliina</t>
  </si>
  <si>
    <t>Halonen</t>
  </si>
  <si>
    <t>pauliina.halonen@finnfund.fi</t>
  </si>
  <si>
    <t>Tuomas</t>
  </si>
  <si>
    <t>SuurpÃ¤Ã¤</t>
  </si>
  <si>
    <t>tuomas.suurpaa@finnfund.fi</t>
  </si>
  <si>
    <t>Nobumitsu</t>
  </si>
  <si>
    <t>Tamai</t>
  </si>
  <si>
    <t>FinTech Global</t>
  </si>
  <si>
    <t>tamai@fgi.co.jp</t>
  </si>
  <si>
    <t>Andre Capistano</t>
  </si>
  <si>
    <t>Emrich</t>
  </si>
  <si>
    <t>FIR Ltda.</t>
  </si>
  <si>
    <t>andre@fircapital.com</t>
  </si>
  <si>
    <t>Belo Horizonte</t>
  </si>
  <si>
    <t>Minas Gerais</t>
  </si>
  <si>
    <t>Guilherme</t>
  </si>
  <si>
    <t>gemrich@fircapital.com</t>
  </si>
  <si>
    <t>Regueira</t>
  </si>
  <si>
    <t>mregueira@fircapital.com</t>
  </si>
  <si>
    <t>Candice</t>
  </si>
  <si>
    <t>Eggerss</t>
  </si>
  <si>
    <t>Firelake Capital Management</t>
  </si>
  <si>
    <t>candicee@firelakecapital.com</t>
  </si>
  <si>
    <t>Kittler</t>
  </si>
  <si>
    <t>fkittler@firelakecapital.com</t>
  </si>
  <si>
    <t>llee@firelakecapital.com</t>
  </si>
  <si>
    <t>Lagod</t>
  </si>
  <si>
    <t>lagodm@firelakecapital.com</t>
  </si>
  <si>
    <t>pshannon@firelakecapital.com</t>
  </si>
  <si>
    <t>Fireman</t>
  </si>
  <si>
    <t>dan.fireman@firemancapital.com</t>
  </si>
  <si>
    <t>Ekta</t>
  </si>
  <si>
    <t>ekta.sharma@firemancapital.com</t>
  </si>
  <si>
    <t>Marla</t>
  </si>
  <si>
    <t>Sabo</t>
  </si>
  <si>
    <t>marla.sabo@firemancapital.com</t>
  </si>
  <si>
    <t>paul.fireman@firemancapital.com</t>
  </si>
  <si>
    <t>First Alverstone Partners Pte</t>
  </si>
  <si>
    <t>gary@firstalverstone.com</t>
  </si>
  <si>
    <t>Selena</t>
  </si>
  <si>
    <t>selena@firstalverstone.com</t>
  </si>
  <si>
    <t>Clement</t>
  </si>
  <si>
    <t>Erbmann</t>
  </si>
  <si>
    <t>First Analysis Corporation</t>
  </si>
  <si>
    <t>cerbmann@firstanalysis.com</t>
  </si>
  <si>
    <t>hsmith@firstanalysis.com</t>
  </si>
  <si>
    <t>jmacdonald@firstanalysis.com</t>
  </si>
  <si>
    <t>Tracy</t>
  </si>
  <si>
    <t>Marshbanks</t>
  </si>
  <si>
    <t>tmarshbanks@firstanalysis.com</t>
  </si>
  <si>
    <t>Brinda</t>
  </si>
  <si>
    <t>Cherian</t>
  </si>
  <si>
    <t>First Atlantic Capital</t>
  </si>
  <si>
    <t>bcherian@first-atlantic.com</t>
  </si>
  <si>
    <t>Pedroni</t>
  </si>
  <si>
    <t>epedroni@first-atlantic.com</t>
  </si>
  <si>
    <t>Patricola</t>
  </si>
  <si>
    <t>ppatricola@first-atlantic.com</t>
  </si>
  <si>
    <t>Buaron</t>
  </si>
  <si>
    <t>rbuaron@first-atlantic.com</t>
  </si>
  <si>
    <t>tberglund@first-atlantic.com</t>
  </si>
  <si>
    <t>First Capital Group Management Co.</t>
  </si>
  <si>
    <t>jaodonnell@firstcapitalgroup.com</t>
  </si>
  <si>
    <t>jpblanchard@firstcapitalgroup.com</t>
  </si>
  <si>
    <t>pswilliams@firstcapitalgroup.com</t>
  </si>
  <si>
    <t>McLeese</t>
  </si>
  <si>
    <t>dmcleese@fcpcapital.com</t>
  </si>
  <si>
    <t>ypark@fcpcapital.com</t>
  </si>
  <si>
    <t>Upshur</t>
  </si>
  <si>
    <t>First Nations</t>
  </si>
  <si>
    <t>admjhu@firstnationscapitalpartners.com</t>
  </si>
  <si>
    <t>Kinsman</t>
  </si>
  <si>
    <t>First New England Capital,</t>
  </si>
  <si>
    <t>hkinsman@fnec.com</t>
  </si>
  <si>
    <t>Advisory Director</t>
  </si>
  <si>
    <t>jritter@fnec.com</t>
  </si>
  <si>
    <t>Klaffky</t>
  </si>
  <si>
    <t>rklaffky@fnec.com</t>
  </si>
  <si>
    <t>Reaves</t>
  </si>
  <si>
    <t>First Reserve Corporation</t>
  </si>
  <si>
    <t>greaves@firstreserve.com</t>
  </si>
  <si>
    <t>jweiner@firstreserve.com</t>
  </si>
  <si>
    <t>Wizel</t>
  </si>
  <si>
    <t>nwizel@firstreserve.com</t>
  </si>
  <si>
    <t>Fralic</t>
  </si>
  <si>
    <t>chris@firstround.com</t>
  </si>
  <si>
    <t>rob@firstround.com</t>
  </si>
  <si>
    <t>Amrit</t>
  </si>
  <si>
    <t>Minhas</t>
  </si>
  <si>
    <t>First West Capital</t>
  </si>
  <si>
    <t>aminhas@firstwestcapital.ca</t>
  </si>
  <si>
    <t>Langley</t>
  </si>
  <si>
    <t>Kristi</t>
  </si>
  <si>
    <t>kmiller@firstwestcapital.ca</t>
  </si>
  <si>
    <t>Napoli</t>
  </si>
  <si>
    <t>rnapoli@firstwestcapital.ca</t>
  </si>
  <si>
    <t>slloyd@firstwestcapital.ca</t>
  </si>
  <si>
    <t>Horrigan</t>
  </si>
  <si>
    <t>FirstCity Crestone</t>
  </si>
  <si>
    <t>rich.horrigan@fccrestone.com</t>
  </si>
  <si>
    <t>Schmeltekopf</t>
  </si>
  <si>
    <t>stephen.schmeltekopf@fccrestone.com</t>
  </si>
  <si>
    <t>Fahmi</t>
  </si>
  <si>
    <t>Hamzah</t>
  </si>
  <si>
    <t>FirstFloor Capital Sdn. Bhd.</t>
  </si>
  <si>
    <t>fahmi@firstfloorcapital.com</t>
  </si>
  <si>
    <t>Petaling Jaya</t>
  </si>
  <si>
    <t>Zauqi</t>
  </si>
  <si>
    <t>mzauqi@firstfloorcapital.com</t>
  </si>
  <si>
    <t>Amish</t>
  </si>
  <si>
    <t>Jani</t>
  </si>
  <si>
    <t>ajani@firstmarkcap.com</t>
  </si>
  <si>
    <t>Kempner</t>
  </si>
  <si>
    <t>bkempner@firstmarkcap.com</t>
  </si>
  <si>
    <t>Rogg</t>
  </si>
  <si>
    <t>drogg@firstmarkcap.com</t>
  </si>
  <si>
    <t>Raiten</t>
  </si>
  <si>
    <t>graiten@firstmarkcap.com</t>
  </si>
  <si>
    <t>Turck</t>
  </si>
  <si>
    <t>mturck@firstmarkcap.com</t>
  </si>
  <si>
    <t>Heitzmann</t>
  </si>
  <si>
    <t>rheitzmann@firstmarkcap.com</t>
  </si>
  <si>
    <t>Fischer Investment Capital</t>
  </si>
  <si>
    <t>scott@fischercapital.com</t>
  </si>
  <si>
    <t>Rumson</t>
  </si>
  <si>
    <t>Coulson</t>
  </si>
  <si>
    <t>Five Elms Capital</t>
  </si>
  <si>
    <t>fc@fiveelms.com</t>
  </si>
  <si>
    <t>Prairie Village</t>
  </si>
  <si>
    <t>Onofrio</t>
  </si>
  <si>
    <t>joe@fiveelms.com</t>
  </si>
  <si>
    <t>Mandl</t>
  </si>
  <si>
    <t>ryan@fiveelms.com</t>
  </si>
  <si>
    <t>Kershisnik</t>
  </si>
  <si>
    <t>thomas@fiveelms.com</t>
  </si>
  <si>
    <t>Baynes</t>
  </si>
  <si>
    <t>Flagship Ventures</t>
  </si>
  <si>
    <t>bbaynes@flagshipventures.com</t>
  </si>
  <si>
    <t>dberry@flagshipventures.com</t>
  </si>
  <si>
    <t>dcole@flagshipventures.com</t>
  </si>
  <si>
    <t>Kania</t>
  </si>
  <si>
    <t>ekania@flagshipventures.com</t>
  </si>
  <si>
    <t>Managing Partner and Chairman</t>
  </si>
  <si>
    <t>Wilcox</t>
  </si>
  <si>
    <t>hwilcox@flagshipventures.com</t>
  </si>
  <si>
    <t>COO and General Partner</t>
  </si>
  <si>
    <t>imartinez@flagshipVentures.com</t>
  </si>
  <si>
    <t>Matheson</t>
  </si>
  <si>
    <t>jmatheson@flagshipventures.com</t>
  </si>
  <si>
    <t>mjohnson@flagshipventures.com</t>
  </si>
  <si>
    <t>Noubar</t>
  </si>
  <si>
    <t>Afeyan</t>
  </si>
  <si>
    <t>nafeyan@flagshipventures.com</t>
  </si>
  <si>
    <t>Connelly</t>
  </si>
  <si>
    <t>rconnelly@flagshipventures.com</t>
  </si>
  <si>
    <t>Berendes</t>
  </si>
  <si>
    <t>rberendes@flagshipventures.com</t>
  </si>
  <si>
    <t>Pomerantz</t>
  </si>
  <si>
    <t>rpomerantz@flagshipventures.com</t>
  </si>
  <si>
    <t>Bancel</t>
  </si>
  <si>
    <t>sbancel@flagshipventures.com</t>
  </si>
  <si>
    <t>Lamphere</t>
  </si>
  <si>
    <t>FlatWorld Capital</t>
  </si>
  <si>
    <t>GLamphere@flatworldcapital.com</t>
  </si>
  <si>
    <t>Valenty</t>
  </si>
  <si>
    <t>Valenty@flatworldcapital.com</t>
  </si>
  <si>
    <t>RGupta@flatworldcapital.com</t>
  </si>
  <si>
    <t>Duggan</t>
  </si>
  <si>
    <t>SDuggan@flatworldcapital.com</t>
  </si>
  <si>
    <t>Flavin</t>
  </si>
  <si>
    <t>Flavin Ventures</t>
  </si>
  <si>
    <t>jflavin@flavinventures.com</t>
  </si>
  <si>
    <t>Woodridge</t>
  </si>
  <si>
    <t>mflavin@flavinventures.com</t>
  </si>
  <si>
    <t>Tyrrell</t>
  </si>
  <si>
    <t>ntyrrell@flavinventures.com</t>
  </si>
  <si>
    <t>pflavin@flavinventures.com</t>
  </si>
  <si>
    <t>Ze-Qi</t>
  </si>
  <si>
    <t>zxu@flavinventures.com</t>
  </si>
  <si>
    <t>Fletcher Spaght Ventures</t>
  </si>
  <si>
    <t>bschmidt@fletcherspaght.com</t>
  </si>
  <si>
    <t>gfish@fletcherspaght.com</t>
  </si>
  <si>
    <t>jf@fletcherspaght.com</t>
  </si>
  <si>
    <t>Tufts</t>
  </si>
  <si>
    <t>lt@fletcherspaght.com</t>
  </si>
  <si>
    <t>Granick</t>
  </si>
  <si>
    <t>lg@fletcherspaght.com</t>
  </si>
  <si>
    <t>Spaght</t>
  </si>
  <si>
    <t>ps@fletcherspaght.com</t>
  </si>
  <si>
    <t>Flexis Capital</t>
  </si>
  <si>
    <t>lfriedman@flexiscapital.com</t>
  </si>
  <si>
    <t>Glew</t>
  </si>
  <si>
    <t>Flexpoint Ford</t>
  </si>
  <si>
    <t>cglew@flexpointford.com</t>
  </si>
  <si>
    <t>cackerman@flexpointford.com</t>
  </si>
  <si>
    <t>Edelman</t>
  </si>
  <si>
    <t>dedelman@flexpointford.com</t>
  </si>
  <si>
    <t>Dominic</t>
  </si>
  <si>
    <t>Hood</t>
  </si>
  <si>
    <t>dhood@flexpointford.com</t>
  </si>
  <si>
    <t>dedwards@flexpointford.com</t>
  </si>
  <si>
    <t>Budin</t>
  </si>
  <si>
    <t>ebudin@flexpointford.com</t>
  </si>
  <si>
    <t>Dock</t>
  </si>
  <si>
    <t>gdock@flexpointford.com</t>
  </si>
  <si>
    <t>hhyman@flexpointford.com</t>
  </si>
  <si>
    <t>Jenny</t>
  </si>
  <si>
    <t>Pikman</t>
  </si>
  <si>
    <t>jpikman@flexpointford.com</t>
  </si>
  <si>
    <t>jgross@flexpointford.com</t>
  </si>
  <si>
    <t>Oka</t>
  </si>
  <si>
    <t>joka@flexpointford.com</t>
  </si>
  <si>
    <t>Ke</t>
  </si>
  <si>
    <t>Ding</t>
  </si>
  <si>
    <t>kding@flexpointford.com</t>
  </si>
  <si>
    <t>mbarber@flexpointford.com</t>
  </si>
  <si>
    <t>Vostrizansky</t>
  </si>
  <si>
    <t>mvostrizansky@flexpointford.com</t>
  </si>
  <si>
    <t>Fazekas</t>
  </si>
  <si>
    <t>mfazekas@flexpointford.com</t>
  </si>
  <si>
    <t>Natasha</t>
  </si>
  <si>
    <t>Dossa</t>
  </si>
  <si>
    <t>ndossa@flexpointford.com</t>
  </si>
  <si>
    <t>npotter@flexpointford.com</t>
  </si>
  <si>
    <t>Ballard</t>
  </si>
  <si>
    <t>pballard@flexpointford.com</t>
  </si>
  <si>
    <t>Steger</t>
  </si>
  <si>
    <t>psteger@flexpointford.com</t>
  </si>
  <si>
    <t>Rosenbleeth</t>
  </si>
  <si>
    <t>rrosenbleeth@flexpointford.com</t>
  </si>
  <si>
    <t>Haworth</t>
  </si>
  <si>
    <t>shaworth@flexpointford.com</t>
  </si>
  <si>
    <t>Begleiter</t>
  </si>
  <si>
    <t>sbegleiter@flexpointford.com</t>
  </si>
  <si>
    <t>Michienzi</t>
  </si>
  <si>
    <t>smichienzi@flexpointford.com</t>
  </si>
  <si>
    <t>fjw@fcpinvestors.com</t>
  </si>
  <si>
    <t>franz@fcpinvestors.com</t>
  </si>
  <si>
    <t>Molloy</t>
  </si>
  <si>
    <t>Florida Gulfshore Capital</t>
  </si>
  <si>
    <t>rmolloy@gulfshorecap.com</t>
  </si>
  <si>
    <t>Naples</t>
  </si>
  <si>
    <t>Traylor</t>
  </si>
  <si>
    <t>Flywheel Ventures</t>
  </si>
  <si>
    <t>chris@flywheelventures.com</t>
  </si>
  <si>
    <t>Santa Fe</t>
  </si>
  <si>
    <t>New Mexico</t>
  </si>
  <si>
    <t>Jargiello</t>
  </si>
  <si>
    <t>david@flywheelventures.com</t>
  </si>
  <si>
    <t>General Counsel and Venture Partner</t>
  </si>
  <si>
    <t>Marez</t>
  </si>
  <si>
    <t>paula@flywheelventures.com</t>
  </si>
  <si>
    <t>Loy</t>
  </si>
  <si>
    <t>trevor@flywheelventures.com</t>
  </si>
  <si>
    <t>Britt</t>
  </si>
  <si>
    <t>Kauffman</t>
  </si>
  <si>
    <t>Focus Strategies</t>
  </si>
  <si>
    <t>bkauffman@focus-strategies.com</t>
  </si>
  <si>
    <t>Daryl</t>
  </si>
  <si>
    <t>Swarts</t>
  </si>
  <si>
    <t>dswarts@focus-strategies.com</t>
  </si>
  <si>
    <t>F. Gary</t>
  </si>
  <si>
    <t>Valdez</t>
  </si>
  <si>
    <t>gvaldez@focus-strategies.com</t>
  </si>
  <si>
    <t>Pruitt</t>
  </si>
  <si>
    <t>jpruitt@focus-strategies.com</t>
  </si>
  <si>
    <t>Hester</t>
  </si>
  <si>
    <t>lhester@focus-strategies.com</t>
  </si>
  <si>
    <t>Greenwood</t>
  </si>
  <si>
    <t>lgreenwood@focus-strategies.com</t>
  </si>
  <si>
    <t>Leconte</t>
  </si>
  <si>
    <t>Fonds de solidaritÃ© FTQ (Solidarity Fund QFL)</t>
  </si>
  <si>
    <t>dleconte@fondsftq.com</t>
  </si>
  <si>
    <t>Senior Director, Investments - Life Sciences</t>
  </si>
  <si>
    <t>Brownstein</t>
  </si>
  <si>
    <t>Footprint Ventures</t>
  </si>
  <si>
    <t>linda.brownstein@footprintventures.com</t>
  </si>
  <si>
    <t>Neill</t>
  </si>
  <si>
    <t>neill.brownstein@footprintventures.com</t>
  </si>
  <si>
    <t>Slootweg</t>
  </si>
  <si>
    <t>Forbion</t>
  </si>
  <si>
    <t>sander.slootweg@forbion.com</t>
  </si>
  <si>
    <t>van Houten</t>
  </si>
  <si>
    <t>vincent.van.houten@forbion.com</t>
  </si>
  <si>
    <t>Vice President Finance</t>
  </si>
  <si>
    <t>Nordlund</t>
  </si>
  <si>
    <t>Fore C Investment AB</t>
  </si>
  <si>
    <t>goran.nordlund@4c.se</t>
  </si>
  <si>
    <t>Eurie</t>
  </si>
  <si>
    <t>ekim@forerunnerventures.com</t>
  </si>
  <si>
    <t>kgreen@forerunnerventures.com</t>
  </si>
  <si>
    <t>njohnson@forerunnerventures.com</t>
  </si>
  <si>
    <t>Fairman</t>
  </si>
  <si>
    <t>Foresight Group</t>
  </si>
  <si>
    <t>bfairman@foresightgroup.je</t>
  </si>
  <si>
    <t>dhughes@foresightgroup.eu</t>
  </si>
  <si>
    <t>Diomidis</t>
  </si>
  <si>
    <t>Dorkofikis</t>
  </si>
  <si>
    <t>ddorkofikis@foresightgroup.eu</t>
  </si>
  <si>
    <t>Rome</t>
  </si>
  <si>
    <t>Giannandrea</t>
  </si>
  <si>
    <t>fgiannandrea@foresightgroup.eu</t>
  </si>
  <si>
    <t>Partner and Head of Foresight, Italy</t>
  </si>
  <si>
    <t>gfraser@foresightgroup.eu</t>
  </si>
  <si>
    <t>Partner, Group Finance Director</t>
  </si>
  <si>
    <t>Samworth</t>
  </si>
  <si>
    <t>jsamworth@foresightgroup.eu</t>
  </si>
  <si>
    <t>jlivingston@foresightgroup.eu</t>
  </si>
  <si>
    <t>jrichards@foresightgroup.eu</t>
  </si>
  <si>
    <t>Partner and Head of Infrastructure</t>
  </si>
  <si>
    <t>msmith@foresightgroup.eu</t>
  </si>
  <si>
    <t>Aitchison</t>
  </si>
  <si>
    <t>naitchison@foresightgroup.eu</t>
  </si>
  <si>
    <t>Partner, Head of Environmental</t>
  </si>
  <si>
    <t>English</t>
  </si>
  <si>
    <t>penglish@foresightgroup.eu</t>
  </si>
  <si>
    <t>pkent@foresightgroup.eu</t>
  </si>
  <si>
    <t>Zerauschek</t>
  </si>
  <si>
    <t>pzerauschek@foresightgroup.eu</t>
  </si>
  <si>
    <t>Head of Foresight, North America</t>
  </si>
  <si>
    <t>rhealey@foresightgroup.eu</t>
  </si>
  <si>
    <t>Seb</t>
  </si>
  <si>
    <t>Saywood</t>
  </si>
  <si>
    <t>ssaywood@foresightgroup.eu</t>
  </si>
  <si>
    <t>Nottingham</t>
  </si>
  <si>
    <t>tthorp@foresightgroup.eu</t>
  </si>
  <si>
    <t>Foresite Capital Management</t>
  </si>
  <si>
    <t>dennis@foresitecapital.com</t>
  </si>
  <si>
    <t>CFO and Managing Director</t>
  </si>
  <si>
    <t>Margolskee</t>
  </si>
  <si>
    <t>dorothy@foresitecapital.com</t>
  </si>
  <si>
    <t>Tananbaum</t>
  </si>
  <si>
    <t>jim@foresitecapital.com</t>
  </si>
  <si>
    <t>Buten</t>
  </si>
  <si>
    <t>matt@foresitecapital.com</t>
  </si>
  <si>
    <t>stephen@foresitecapital.com</t>
  </si>
  <si>
    <t>Aguinaldo</t>
  </si>
  <si>
    <t>Forest Hills Capital Management</t>
  </si>
  <si>
    <t>raguinaldo@foresthillscap.com</t>
  </si>
  <si>
    <t>Forest Hills</t>
  </si>
  <si>
    <t>Brian Bonwoong</t>
  </si>
  <si>
    <t>Koo</t>
  </si>
  <si>
    <t>Formation 8</t>
  </si>
  <si>
    <t>brian@formation8.com</t>
  </si>
  <si>
    <t>Formation Capital</t>
  </si>
  <si>
    <t>awhitman@formationcapital.com</t>
  </si>
  <si>
    <t>Beckwith</t>
  </si>
  <si>
    <t>bbeckwith@formationcapital.com</t>
  </si>
  <si>
    <t>cfirth@formationcapital.com</t>
  </si>
  <si>
    <t>Russ</t>
  </si>
  <si>
    <t>druss@formationcapital.com</t>
  </si>
  <si>
    <t>Senior Vice President, Acquisitions</t>
  </si>
  <si>
    <t>sbrown@formationcapital.com</t>
  </si>
  <si>
    <t>Senior Vice President, Portfolio Management</t>
  </si>
  <si>
    <t>Stephanie</t>
  </si>
  <si>
    <t>Hamner</t>
  </si>
  <si>
    <t>shamner@formationcapital.com</t>
  </si>
  <si>
    <t>Pai</t>
  </si>
  <si>
    <t>Fort Point Capital</t>
  </si>
  <si>
    <t>cpai@fortpointcapital.com</t>
  </si>
  <si>
    <t>Lipson</t>
  </si>
  <si>
    <t>plipson@fortpointcapital.com</t>
  </si>
  <si>
    <t>Graver</t>
  </si>
  <si>
    <t>pgraver@fortpointcapital.com</t>
  </si>
  <si>
    <t>FortÃ© Ventures</t>
  </si>
  <si>
    <t>tom@forteventures.com</t>
  </si>
  <si>
    <t>Jonathon</t>
  </si>
  <si>
    <t>Perrelli</t>
  </si>
  <si>
    <t>Fortify Ventures</t>
  </si>
  <si>
    <t>jp@fortify.vc</t>
  </si>
  <si>
    <t>Rakoff</t>
  </si>
  <si>
    <t>sr@fortify.vc</t>
  </si>
  <si>
    <t>Fortissimo Capital</t>
  </si>
  <si>
    <t>eli@ffcapital.com</t>
  </si>
  <si>
    <t>Rosh Haayin</t>
  </si>
  <si>
    <t>Lesnick</t>
  </si>
  <si>
    <t>marc@ffcapital.com</t>
  </si>
  <si>
    <t>Nayer</t>
  </si>
  <si>
    <t>uri@ffcapital.com</t>
  </si>
  <si>
    <t>Yoav</t>
  </si>
  <si>
    <t>Hineman</t>
  </si>
  <si>
    <t>yoav@ffcapital.com</t>
  </si>
  <si>
    <t>Yochai</t>
  </si>
  <si>
    <t>Hacohen</t>
  </si>
  <si>
    <t>yochai@ffcapital.com</t>
  </si>
  <si>
    <t>Yuval</t>
  </si>
  <si>
    <t>yuval@ffcapital.com</t>
  </si>
  <si>
    <t>Fortress Investment Group</t>
  </si>
  <si>
    <t>jadams@fortress.com</t>
  </si>
  <si>
    <t>Fortune Asset Management</t>
  </si>
  <si>
    <t>jtao@vcfortune.com</t>
  </si>
  <si>
    <t>Chew</t>
  </si>
  <si>
    <t>jchew@vcfortune.com</t>
  </si>
  <si>
    <t>rchew@vcfortune.com</t>
  </si>
  <si>
    <t>Hemchandra</t>
  </si>
  <si>
    <t>Javeri</t>
  </si>
  <si>
    <t>Forum Synergies (India) PE Fund Managers P.</t>
  </si>
  <si>
    <t>hemu@forumsynergies.com</t>
  </si>
  <si>
    <t>Co-Founder and Executive Director</t>
  </si>
  <si>
    <t>peter@forumsynergies.com</t>
  </si>
  <si>
    <t>Prashant</t>
  </si>
  <si>
    <t>prashant@forumsynergies.com</t>
  </si>
  <si>
    <t>Inamdar</t>
  </si>
  <si>
    <t>samir@forumsynergies.com</t>
  </si>
  <si>
    <t>Co-Founder, Managing Director and CEO</t>
  </si>
  <si>
    <t>Nic</t>
  </si>
  <si>
    <t>Brisbourne</t>
  </si>
  <si>
    <t>Forward Partners</t>
  </si>
  <si>
    <t>nic@forwardpartners.com</t>
  </si>
  <si>
    <t>Forward Ventures</t>
  </si>
  <si>
    <t>bailey@forwardventures.com</t>
  </si>
  <si>
    <t>Standish</t>
  </si>
  <si>
    <t>fleming@forwardventures.com</t>
  </si>
  <si>
    <t>Ashu</t>
  </si>
  <si>
    <t>agarg@foundationcapital.com</t>
  </si>
  <si>
    <t>Elmore</t>
  </si>
  <si>
    <t>belmore@foundationcapital.com</t>
  </si>
  <si>
    <t>Moldow</t>
  </si>
  <si>
    <t>cmoldow@foundationcapital.com</t>
  </si>
  <si>
    <t>darmstrong@foundationcapital.com</t>
  </si>
  <si>
    <t>Gail</t>
  </si>
  <si>
    <t>Haney</t>
  </si>
  <si>
    <t>ghaney@foundationcapital.com</t>
  </si>
  <si>
    <t>Trainor</t>
  </si>
  <si>
    <t>gtrainor@foundationcapital.com</t>
  </si>
  <si>
    <t>jchen@foundationcap.com</t>
  </si>
  <si>
    <t>Ehrlich</t>
  </si>
  <si>
    <t>jehrlich@foundationcapital.com</t>
  </si>
  <si>
    <t>Meg</t>
  </si>
  <si>
    <t>msloan@foundationcapital.com</t>
  </si>
  <si>
    <t>Vice President of Marketing</t>
  </si>
  <si>
    <t>pholland@foundationcapital.com</t>
  </si>
  <si>
    <t>Redelfs</t>
  </si>
  <si>
    <t>rredelfs@foundationcapital.com</t>
  </si>
  <si>
    <t>sglass@foundationcapital.com</t>
  </si>
  <si>
    <t>Vassallo</t>
  </si>
  <si>
    <t>svassallo@foundationcapital.com</t>
  </si>
  <si>
    <t>wweiss@foundationcapital.com</t>
  </si>
  <si>
    <t>Noorani</t>
  </si>
  <si>
    <t>znoorani@foundationcap.com</t>
  </si>
  <si>
    <t>Rhea</t>
  </si>
  <si>
    <t>Foundation Energy Management</t>
  </si>
  <si>
    <t>erhea@foundationenergy.com</t>
  </si>
  <si>
    <t>jwetzel@foundationenergy.com</t>
  </si>
  <si>
    <t>Founder Collective</t>
  </si>
  <si>
    <t>david@foundercollective.com</t>
  </si>
  <si>
    <t>Paley</t>
  </si>
  <si>
    <t>eric@foundercollective.com</t>
  </si>
  <si>
    <t>Micah</t>
  </si>
  <si>
    <t>Rosenbloom</t>
  </si>
  <si>
    <t>micah@foundercollective.com</t>
  </si>
  <si>
    <t>DeVore</t>
  </si>
  <si>
    <t>Founders Co-Op</t>
  </si>
  <si>
    <t>chris@founderscoop.com</t>
  </si>
  <si>
    <t>Rudy</t>
  </si>
  <si>
    <t>Gadre</t>
  </si>
  <si>
    <t>rudy@founderscoop.com</t>
  </si>
  <si>
    <t>J. Ryan</t>
  </si>
  <si>
    <t>Founders Equity</t>
  </si>
  <si>
    <t>rkelly@fequity.com</t>
  </si>
  <si>
    <t>Teeger</t>
  </si>
  <si>
    <t>jteeger@fequity.com</t>
  </si>
  <si>
    <t>jdwhite@fequity.com</t>
  </si>
  <si>
    <t>ewing@fequity.com</t>
  </si>
  <si>
    <t>Haber</t>
  </si>
  <si>
    <t>whaber@fequity.com</t>
  </si>
  <si>
    <t>Napoleon</t>
  </si>
  <si>
    <t>Ta</t>
  </si>
  <si>
    <t>napoleon@foundersfund.com</t>
  </si>
  <si>
    <t>neil@foundersfund.com</t>
  </si>
  <si>
    <t>General Counsel and CAO</t>
  </si>
  <si>
    <t>Nolan</t>
  </si>
  <si>
    <t>scott@foundersfund.com</t>
  </si>
  <si>
    <t>Feld</t>
  </si>
  <si>
    <t>Foundry Group</t>
  </si>
  <si>
    <t>brad@feld.com</t>
  </si>
  <si>
    <t>jason@foundrygroup.com</t>
  </si>
  <si>
    <t>ryan@foundrygroup.com</t>
  </si>
  <si>
    <t>seth@foundrygroup.com</t>
  </si>
  <si>
    <t>Fountain Healthcare Partners</t>
  </si>
  <si>
    <t>aidan@fh-partners.com</t>
  </si>
  <si>
    <t>Ena</t>
  </si>
  <si>
    <t>Prosser</t>
  </si>
  <si>
    <t>ena@fh-partners.com</t>
  </si>
  <si>
    <t>justin@fh-partners.com</t>
  </si>
  <si>
    <t>Manus</t>
  </si>
  <si>
    <t>manus@fh-partners.com</t>
  </si>
  <si>
    <t>Chenning</t>
  </si>
  <si>
    <t>Zhao</t>
  </si>
  <si>
    <t>Fountainvest Partners Co.</t>
  </si>
  <si>
    <t>chenningzhao@fountainvest.com</t>
  </si>
  <si>
    <t>franktang@fountainvest.com</t>
  </si>
  <si>
    <t>Chuang</t>
  </si>
  <si>
    <t>georgechuang@fountainvest.com</t>
  </si>
  <si>
    <t>Hu</t>
  </si>
  <si>
    <t>terryhu@fountainvest.com</t>
  </si>
  <si>
    <t>Uzcilas</t>
  </si>
  <si>
    <t>Four Hats Capital</t>
  </si>
  <si>
    <t>suzcilas@fourhats.com.au</t>
  </si>
  <si>
    <t>Farouk</t>
  </si>
  <si>
    <t>Ladha</t>
  </si>
  <si>
    <t>Four Rivers Group</t>
  </si>
  <si>
    <t>farouk@fourriversgroup.com</t>
  </si>
  <si>
    <t>Silfversparre</t>
  </si>
  <si>
    <t>Fouriertransform AB</t>
  </si>
  <si>
    <t>mattias.silfversparre@fouriertransform.se</t>
  </si>
  <si>
    <t>Gothenburg</t>
  </si>
  <si>
    <t>Aniansson</t>
  </si>
  <si>
    <t>per.aniansson@fouriertransform.se</t>
  </si>
  <si>
    <t>Solomon</t>
  </si>
  <si>
    <t>Francisco Partners</t>
  </si>
  <si>
    <t>solomon@franciscopartners.com</t>
  </si>
  <si>
    <t>Kowal</t>
  </si>
  <si>
    <t>kowal@franciscopartners.com</t>
  </si>
  <si>
    <t>ball@franciscopartners.com</t>
  </si>
  <si>
    <t>Decker</t>
  </si>
  <si>
    <t>decker@franciscopartners.com</t>
  </si>
  <si>
    <t>adams@franciscopartners.com</t>
  </si>
  <si>
    <t>Golob</t>
  </si>
  <si>
    <t>golob@franciscopartners.com</t>
  </si>
  <si>
    <t>Deep</t>
  </si>
  <si>
    <t>shah@franciscopartners.com</t>
  </si>
  <si>
    <t>Dipanjan</t>
  </si>
  <si>
    <t>Deb</t>
  </si>
  <si>
    <t>deb@franciscopartners.com</t>
  </si>
  <si>
    <t>Ezra</t>
  </si>
  <si>
    <t>perlman@franciscopartners.com</t>
  </si>
  <si>
    <t>Brein</t>
  </si>
  <si>
    <t>brein@franciscopartners.com</t>
  </si>
  <si>
    <t>Herr</t>
  </si>
  <si>
    <t>herr@franciscopartners.com</t>
  </si>
  <si>
    <t>Geeslin</t>
  </si>
  <si>
    <t>geeslin@franciscopartners.com</t>
  </si>
  <si>
    <t>Spetzler</t>
  </si>
  <si>
    <t>spetzler@franciscopartners.com</t>
  </si>
  <si>
    <t>Garfinkel</t>
  </si>
  <si>
    <t>garfinkel@franciscopartners.com</t>
  </si>
  <si>
    <t>Christodoulo</t>
  </si>
  <si>
    <t>christodoulo@franciscopartners.com</t>
  </si>
  <si>
    <t>Oksanen</t>
  </si>
  <si>
    <t>oksanen@franciscopartners.com</t>
  </si>
  <si>
    <t>Sanford</t>
  </si>
  <si>
    <t>robertson@franciscopartners.com</t>
  </si>
  <si>
    <t>Partner Emeritus</t>
  </si>
  <si>
    <t>ludwig@franciscopartners.com</t>
  </si>
  <si>
    <t>Chase</t>
  </si>
  <si>
    <t>Fraser McCombs Capital</t>
  </si>
  <si>
    <t>chase@FMcap.com</t>
  </si>
  <si>
    <t>Rimas</t>
  </si>
  <si>
    <t>tony@FMcap.com</t>
  </si>
  <si>
    <t>zack@FMcap.com</t>
  </si>
  <si>
    <t>Frazier</t>
  </si>
  <si>
    <t>Frazier Healthcare Ventures</t>
  </si>
  <si>
    <t>alan@frazierhealthcare.com</t>
  </si>
  <si>
    <t>Magnano</t>
  </si>
  <si>
    <t>ben@frazierhealthcare.com</t>
  </si>
  <si>
    <t>Bhaskar</t>
  </si>
  <si>
    <t>Chaudhuri</t>
  </si>
  <si>
    <t>bhaskar.chaudhuri@frazierhealthcare.com</t>
  </si>
  <si>
    <t>Morfitt</t>
  </si>
  <si>
    <t>brian@frazierhealthcare.com</t>
  </si>
  <si>
    <t>Estes</t>
  </si>
  <si>
    <t>dan.estes@frazierhealthcare.com</t>
  </si>
  <si>
    <t>Socks</t>
  </si>
  <si>
    <t>david.socks@frazierhealthcare.com</t>
  </si>
  <si>
    <t>Topper</t>
  </si>
  <si>
    <t>james@frazierhealthcare.com</t>
  </si>
  <si>
    <t>Grotting</t>
  </si>
  <si>
    <t>john.grotting@frazierhealthcare.com</t>
  </si>
  <si>
    <t>Nader</t>
  </si>
  <si>
    <t>Naini</t>
  </si>
  <si>
    <t>nader@frazierhealthcare.com</t>
  </si>
  <si>
    <t>Every</t>
  </si>
  <si>
    <t>nathan@frazierhealthcare.com</t>
  </si>
  <si>
    <t>Heron</t>
  </si>
  <si>
    <t>patrick@frazierhealthcare.com</t>
  </si>
  <si>
    <t>Zaorski</t>
  </si>
  <si>
    <t>philip.zaorski@frazierhealthcare.com</t>
  </si>
  <si>
    <t>steveb@frazierhealthcare.com</t>
  </si>
  <si>
    <t>Tallman</t>
  </si>
  <si>
    <t>steve@frazierhealthcare.com</t>
  </si>
  <si>
    <t>Brutocao</t>
  </si>
  <si>
    <t>Freeman Spogli &amp; Co.</t>
  </si>
  <si>
    <t>bbrutocao@freemanspogli.com</t>
  </si>
  <si>
    <t>Bradford</t>
  </si>
  <si>
    <t>bf@freemanspogli.com</t>
  </si>
  <si>
    <t>J. Frederick</t>
  </si>
  <si>
    <t>fsimmons@freemanspogli.com</t>
  </si>
  <si>
    <t>Hwang</t>
  </si>
  <si>
    <t>jhwang@freemanspogli.com</t>
  </si>
  <si>
    <t>jralph@freemanspogli.com</t>
  </si>
  <si>
    <t>Losorelli</t>
  </si>
  <si>
    <t>llosorelli@freemanspogli.com</t>
  </si>
  <si>
    <t>Spogli</t>
  </si>
  <si>
    <t>rspogli@freemanspogli.com</t>
  </si>
  <si>
    <t>Wardlaw</t>
  </si>
  <si>
    <t>bwardlaw@freemanspogli.com</t>
  </si>
  <si>
    <t>Leyerle</t>
  </si>
  <si>
    <t>Freestone Partners</t>
  </si>
  <si>
    <t>mleyerle@freestonepartners.com</t>
  </si>
  <si>
    <t>Clingan</t>
  </si>
  <si>
    <t>sclingan@freestonepartners.com</t>
  </si>
  <si>
    <t>dave@freestyle.vc</t>
  </si>
  <si>
    <t>Felser</t>
  </si>
  <si>
    <t>josh@freestyle.vc</t>
  </si>
  <si>
    <t>Earthy</t>
  </si>
  <si>
    <t>Fremont Private Holdings</t>
  </si>
  <si>
    <t>searthy@fremontgroup.com</t>
  </si>
  <si>
    <t>Sheehy</t>
  </si>
  <si>
    <t>tsheehy@fremontgroup.com</t>
  </si>
  <si>
    <t>Freshstart Venture Capital Corporation</t>
  </si>
  <si>
    <t>mrusso@medallion.com</t>
  </si>
  <si>
    <t>Senior Vice President and Secretary</t>
  </si>
  <si>
    <t>Cairn</t>
  </si>
  <si>
    <t>Cross</t>
  </si>
  <si>
    <t>Freshtracks Capital</t>
  </si>
  <si>
    <t>cairn@freshtrackscap.com</t>
  </si>
  <si>
    <t>Shelburne</t>
  </si>
  <si>
    <t>Vermont</t>
  </si>
  <si>
    <t>Kireker</t>
  </si>
  <si>
    <t>charlie@freshtrackscap.com</t>
  </si>
  <si>
    <t>Bouyea</t>
  </si>
  <si>
    <t>lbouyea@freshtrackscap.com</t>
  </si>
  <si>
    <t>tdavis@freshtrackscap.com</t>
  </si>
  <si>
    <t>Friedman Capital</t>
  </si>
  <si>
    <t>bf@friedmancap.com</t>
  </si>
  <si>
    <t>Meer</t>
  </si>
  <si>
    <t>brian@friedmancap.com</t>
  </si>
  <si>
    <t>dean@friedmancap.com</t>
  </si>
  <si>
    <t>josh@friedmancap.com</t>
  </si>
  <si>
    <t>Randolph</t>
  </si>
  <si>
    <t>randy@friedmancap.com</t>
  </si>
  <si>
    <t>Friend Skoler &amp; Co.</t>
  </si>
  <si>
    <t>cmoss@friendskoler.com</t>
  </si>
  <si>
    <t>Saddle Brook</t>
  </si>
  <si>
    <t>Skoler</t>
  </si>
  <si>
    <t>steve@friendskoler.com</t>
  </si>
  <si>
    <t>Milanese</t>
  </si>
  <si>
    <t>Friulia SpA</t>
  </si>
  <si>
    <t>stefano.milanese@friulia.it</t>
  </si>
  <si>
    <t>Trieste</t>
  </si>
  <si>
    <t>Frog Capital</t>
  </si>
  <si>
    <t>david.williams@frogcapital.com</t>
  </si>
  <si>
    <t>Iyad</t>
  </si>
  <si>
    <t>Omari</t>
  </si>
  <si>
    <t>iyad.omari@frogcapital.com</t>
  </si>
  <si>
    <t>DÃ¼ing</t>
  </si>
  <si>
    <t>jens.dueing@frogcapital.com</t>
  </si>
  <si>
    <t>Krancki</t>
  </si>
  <si>
    <t>joe.krancki@frogcapital.com</t>
  </si>
  <si>
    <t>mike.reid@frogcapital.com</t>
  </si>
  <si>
    <t>rob.shaw@frogcapital.com</t>
  </si>
  <si>
    <t>Lowery</t>
  </si>
  <si>
    <t>stephen.lowery@frogcapital.com</t>
  </si>
  <si>
    <t>sue.hunter@frogcapital.com</t>
  </si>
  <si>
    <t>Non-Executive Partner</t>
  </si>
  <si>
    <t>Frontenac Company</t>
  </si>
  <si>
    <t>ewilliamson@frontenac.com</t>
  </si>
  <si>
    <t>Rondinelli</t>
  </si>
  <si>
    <t>jrondinelli@frontenac.com</t>
  </si>
  <si>
    <t>Bender</t>
  </si>
  <si>
    <t>jbender@frontenac.com</t>
  </si>
  <si>
    <t>Markie</t>
  </si>
  <si>
    <t>Westwood</t>
  </si>
  <si>
    <t>mwestwood@frontenac.com</t>
  </si>
  <si>
    <t>Langdon</t>
  </si>
  <si>
    <t>mlangdon@frontenac.com</t>
  </si>
  <si>
    <t>Carbery</t>
  </si>
  <si>
    <t>pcarbery@frontenac.com</t>
  </si>
  <si>
    <t>Kuehl</t>
  </si>
  <si>
    <t>rkuehl@frontenac.com</t>
  </si>
  <si>
    <t>Florence</t>
  </si>
  <si>
    <t>wflorence@frontenac.com</t>
  </si>
  <si>
    <t xml:space="preserve">Fronteris </t>
  </si>
  <si>
    <t>boehm@fronteris.de</t>
  </si>
  <si>
    <t>Regensburg</t>
  </si>
  <si>
    <t>Marchi</t>
  </si>
  <si>
    <t>Frontier Angel Fund</t>
  </si>
  <si>
    <t>liz@frontierangels.com</t>
  </si>
  <si>
    <t>Fund Coordinator</t>
  </si>
  <si>
    <t>Polson</t>
  </si>
  <si>
    <t>Lindner</t>
  </si>
  <si>
    <t>Frontier Capital</t>
  </si>
  <si>
    <t>andrew@frontiercapital.com</t>
  </si>
  <si>
    <t>Lanik</t>
  </si>
  <si>
    <t>joel@frontiercapital.com</t>
  </si>
  <si>
    <t>Shell</t>
  </si>
  <si>
    <t>lori@frontiercapital.com</t>
  </si>
  <si>
    <t>Ramich</t>
  </si>
  <si>
    <t>michael@frontiercapital.com</t>
  </si>
  <si>
    <t>Maclean</t>
  </si>
  <si>
    <t>richard@frontiercapital.com</t>
  </si>
  <si>
    <t>Hoch</t>
  </si>
  <si>
    <t>scott@frontiercapital.com</t>
  </si>
  <si>
    <t>Bechtold</t>
  </si>
  <si>
    <t>tim@frontiercapital.com</t>
  </si>
  <si>
    <t>Alimov</t>
  </si>
  <si>
    <t>Frontier Ventures</t>
  </si>
  <si>
    <t>dmitry@frontier.ru</t>
  </si>
  <si>
    <t>Atim</t>
  </si>
  <si>
    <t>Kabra</t>
  </si>
  <si>
    <t>Frontline Strategy</t>
  </si>
  <si>
    <t>atim@frontlinestrategy.com</t>
  </si>
  <si>
    <t>Frost</t>
  </si>
  <si>
    <t>Frost Data Capital</t>
  </si>
  <si>
    <t>stuart@frostvp.com</t>
  </si>
  <si>
    <t>San Juan Capistrano</t>
  </si>
  <si>
    <t>Farwell</t>
  </si>
  <si>
    <t>Fruition Ventures</t>
  </si>
  <si>
    <t>tfarwell@fruition.com</t>
  </si>
  <si>
    <t>FSN AS</t>
  </si>
  <si>
    <t>en@fsncapital.com</t>
  </si>
  <si>
    <t>Frode</t>
  </si>
  <si>
    <t>Strand-Nielsen</t>
  </si>
  <si>
    <t>fsn@fsncapital.com</t>
  </si>
  <si>
    <t>SÃ¸rensen</t>
  </si>
  <si>
    <t>ks@fsncapital.com</t>
  </si>
  <si>
    <t>Denkov</t>
  </si>
  <si>
    <t>ld@fsncapital.com</t>
  </si>
  <si>
    <t>Line</t>
  </si>
  <si>
    <t>Heje</t>
  </si>
  <si>
    <t>lh@fsncapital.com</t>
  </si>
  <si>
    <t>Egelstig</t>
  </si>
  <si>
    <t>me@fsncapital.com</t>
  </si>
  <si>
    <t>Welo</t>
  </si>
  <si>
    <t>mw@fsncapital.com</t>
  </si>
  <si>
    <t>Norrbom</t>
  </si>
  <si>
    <t>nn@fsncapital.com</t>
  </si>
  <si>
    <t>Jabet</t>
  </si>
  <si>
    <t>pj@fsncapital.com</t>
  </si>
  <si>
    <t>Broe-Andersen</t>
  </si>
  <si>
    <t>tba@fsncapital.com</t>
  </si>
  <si>
    <t>Ulrik</t>
  </si>
  <si>
    <t>us@fsncapital.com</t>
  </si>
  <si>
    <t>Abhay</t>
  </si>
  <si>
    <t>Puskoor</t>
  </si>
  <si>
    <t>FTV Capital</t>
  </si>
  <si>
    <t>apuskoor@ftvcapital.com</t>
  </si>
  <si>
    <t>Hallquist</t>
  </si>
  <si>
    <t>ahallquist@ftvcapital.com</t>
  </si>
  <si>
    <t>Malvone</t>
  </si>
  <si>
    <t>amalvone@ftvcapital.com</t>
  </si>
  <si>
    <t>Aly</t>
  </si>
  <si>
    <t>alovett@ftvcapital.com</t>
  </si>
  <si>
    <t>Cukier</t>
  </si>
  <si>
    <t>bcukier@ftvcapital.com</t>
  </si>
  <si>
    <t>Huret</t>
  </si>
  <si>
    <t>rhuret@ftvcapital.com</t>
  </si>
  <si>
    <t>bbernstein@ftvcapital.com</t>
  </si>
  <si>
    <t>Partner, Head of Business Services</t>
  </si>
  <si>
    <t>Fierro</t>
  </si>
  <si>
    <t>bfierro@ftvcapital.com</t>
  </si>
  <si>
    <t>Winship</t>
  </si>
  <si>
    <t>cwinship@ftvcapital.com</t>
  </si>
  <si>
    <t>ctan@ftvcapital.com</t>
  </si>
  <si>
    <t>dhaynes@ftvcapital.com</t>
  </si>
  <si>
    <t>Byunn</t>
  </si>
  <si>
    <t>ebyunn@ftvcapital.com</t>
  </si>
  <si>
    <t>Partner, Head of Software</t>
  </si>
  <si>
    <t>Hale</t>
  </si>
  <si>
    <t>jhale@ftvcapital.com</t>
  </si>
  <si>
    <t>kgilbert@ftvcapital.com</t>
  </si>
  <si>
    <t>kgriswold@ftvcapital.com</t>
  </si>
  <si>
    <t>Liron</t>
  </si>
  <si>
    <t>Gitig</t>
  </si>
  <si>
    <t>lgitig@ftvcapital.com</t>
  </si>
  <si>
    <t>Benchimol</t>
  </si>
  <si>
    <t>mbenchimol@ftvcapital.com</t>
  </si>
  <si>
    <t>Garman</t>
  </si>
  <si>
    <t>rgarman@ftvcapital.com</t>
  </si>
  <si>
    <t>randerson@ftvcapital.com</t>
  </si>
  <si>
    <t>Krueger</t>
  </si>
  <si>
    <t>tkrueger@ftvcapital.com</t>
  </si>
  <si>
    <t>Silverberg</t>
  </si>
  <si>
    <t>brad@fuelcapital.com</t>
  </si>
  <si>
    <t>chris@fuelcapital.com</t>
  </si>
  <si>
    <t>Cha</t>
  </si>
  <si>
    <t>joseph.cha@fuelcapitalpartners.com</t>
  </si>
  <si>
    <t>Collings</t>
  </si>
  <si>
    <t>Fulcrum</t>
  </si>
  <si>
    <t>greg.collings@fulcrumcapital.ca</t>
  </si>
  <si>
    <t>Berkson</t>
  </si>
  <si>
    <t>michael.berkson@fulcrumcapital.ca</t>
  </si>
  <si>
    <t>Eldridge</t>
  </si>
  <si>
    <t>paul.eldridge@fulcrumcapital.ca</t>
  </si>
  <si>
    <t>Rowe</t>
  </si>
  <si>
    <t>paul.rowe@fulcrumcapital.ca</t>
  </si>
  <si>
    <t>shannon.martin@fulcrumcapital.ca</t>
  </si>
  <si>
    <t>Fulcrum Equity Partners</t>
  </si>
  <si>
    <t>fd@fulcrumep.com</t>
  </si>
  <si>
    <t>jd@fulcrumep.com</t>
  </si>
  <si>
    <t>Muir</t>
  </si>
  <si>
    <t>jm@fulcrumep.com</t>
  </si>
  <si>
    <t>pl@fulcrumep.com</t>
  </si>
  <si>
    <t>Greer</t>
  </si>
  <si>
    <t>tg@fulcrumep.com</t>
  </si>
  <si>
    <t>Angelo</t>
  </si>
  <si>
    <t>Ciavarella</t>
  </si>
  <si>
    <t>Fulham &amp; Co.</t>
  </si>
  <si>
    <t>angelo@fulhamco.com</t>
  </si>
  <si>
    <t>Fulham</t>
  </si>
  <si>
    <t>dan@fulhamco.com</t>
  </si>
  <si>
    <t>Operating Executive</t>
  </si>
  <si>
    <t>jim@fulhamco.com</t>
  </si>
  <si>
    <t>john@fulhamco.com</t>
  </si>
  <si>
    <t>johnr@fulhamco.com</t>
  </si>
  <si>
    <t>susan@fulhamco.com</t>
  </si>
  <si>
    <t>tim@fulhamco.com</t>
  </si>
  <si>
    <t>Vitello</t>
  </si>
  <si>
    <t>bill@fulhamco.com</t>
  </si>
  <si>
    <t>Full Circle Capital Corporation</t>
  </si>
  <si>
    <t>jstuart@fccapital.com</t>
  </si>
  <si>
    <t>Chairman and Co-CEO</t>
  </si>
  <si>
    <t>Schlossberg</t>
  </si>
  <si>
    <t>Fulton Capital</t>
  </si>
  <si>
    <t>dschlossberg@fulton-capital.com</t>
  </si>
  <si>
    <t>Gerber</t>
  </si>
  <si>
    <t>pgerber@fulton-capital.com</t>
  </si>
  <si>
    <t>Stinson</t>
  </si>
  <si>
    <t>Fund For Arkansas' Future</t>
  </si>
  <si>
    <t>jeff@arkansasfund.com</t>
  </si>
  <si>
    <t>Little Rock</t>
  </si>
  <si>
    <t>Arkansas</t>
  </si>
  <si>
    <t>Witte</t>
  </si>
  <si>
    <t>fundamenta Capital AG</t>
  </si>
  <si>
    <t>witte@fundamenta.de</t>
  </si>
  <si>
    <t>Erkrath</t>
  </si>
  <si>
    <t>Keenley</t>
  </si>
  <si>
    <t>Fundamental Capital</t>
  </si>
  <si>
    <t>keenley@fundamentalcapital.com</t>
  </si>
  <si>
    <t>mcnally@fundamentalcapital.com</t>
  </si>
  <si>
    <t>Janie</t>
  </si>
  <si>
    <t>Fung Capital USA</t>
  </si>
  <si>
    <t>jyu@fungcapitalusa.com</t>
  </si>
  <si>
    <t>Seung</t>
  </si>
  <si>
    <t>jseung@fungcapitalusa.com</t>
  </si>
  <si>
    <t>Hsieh</t>
  </si>
  <si>
    <t>mhsieh@fungcapitalusa.com</t>
  </si>
  <si>
    <t>Britts</t>
  </si>
  <si>
    <t>Fuse Capital</t>
  </si>
  <si>
    <t>david@fusecapital.com</t>
  </si>
  <si>
    <t>Keyur</t>
  </si>
  <si>
    <t>keyur@fusecapital.com</t>
  </si>
  <si>
    <t>Van der Meer</t>
  </si>
  <si>
    <t>roland@fusecapital.com</t>
  </si>
  <si>
    <t>Future Capital AG</t>
  </si>
  <si>
    <t>christian.leikert@future-capital.com</t>
  </si>
  <si>
    <t>Domenic</t>
  </si>
  <si>
    <t>Carosa</t>
  </si>
  <si>
    <t>Future Capital Development Fund</t>
  </si>
  <si>
    <t>dom@futurecapital.com.au</t>
  </si>
  <si>
    <t>Paulyshyn</t>
  </si>
  <si>
    <t>jim@futurecapital.com.au</t>
  </si>
  <si>
    <t>CFO and Corporate Development</t>
  </si>
  <si>
    <t>Ogawa</t>
  </si>
  <si>
    <t>Future Venture Capital Co.</t>
  </si>
  <si>
    <t>j-ogawa@fvc.co.jp</t>
  </si>
  <si>
    <t>Kyoto</t>
  </si>
  <si>
    <t>Naoto</t>
  </si>
  <si>
    <t>Matsumoto</t>
  </si>
  <si>
    <t>n-matsumoto@fvc.co.jp</t>
  </si>
  <si>
    <t>JoÃ«lle</t>
  </si>
  <si>
    <t>PrÃ©aux</t>
  </si>
  <si>
    <t>G Square Healthcare Private Equity</t>
  </si>
  <si>
    <t>joelle.preaux@gsquarecapital.com</t>
  </si>
  <si>
    <t>Ganem</t>
  </si>
  <si>
    <t>laurent.ganem@gsquarecapital.com</t>
  </si>
  <si>
    <t>Renaud</t>
  </si>
  <si>
    <t>Dessertenne</t>
  </si>
  <si>
    <t>renaud.dessertenne@gsquarecapital.com</t>
  </si>
  <si>
    <t>Shea</t>
  </si>
  <si>
    <t>sebastian.shea@gsquarecapital.com</t>
  </si>
  <si>
    <t>Garza</t>
  </si>
  <si>
    <t>G-51 Capital Management</t>
  </si>
  <si>
    <t>rudy@g51.com</t>
  </si>
  <si>
    <t>G20 Ventures</t>
  </si>
  <si>
    <t>bill@g20vc.com</t>
  </si>
  <si>
    <t>Hower</t>
  </si>
  <si>
    <t>bob@g20vc.com</t>
  </si>
  <si>
    <t>Holly</t>
  </si>
  <si>
    <t>Gabriel Investments</t>
  </si>
  <si>
    <t>hflanagan@gabriel-investments.com</t>
  </si>
  <si>
    <t>Avinash</t>
  </si>
  <si>
    <t>Luthria</t>
  </si>
  <si>
    <t>Gaja</t>
  </si>
  <si>
    <t>avinash.luthria@gajacapital.com</t>
  </si>
  <si>
    <t>Gopal</t>
  </si>
  <si>
    <t>gopal.jain@gajacapital.com</t>
  </si>
  <si>
    <t>Jafar</t>
  </si>
  <si>
    <t>imran.jafar@gajacapital.com</t>
  </si>
  <si>
    <t>Ranjit</t>
  </si>
  <si>
    <t>ranjit.shah@gajacapital.com</t>
  </si>
  <si>
    <t>Sriranjan</t>
  </si>
  <si>
    <t>Seshadri</t>
  </si>
  <si>
    <t>sriranjan.seshadri@gajacapital.com</t>
  </si>
  <si>
    <t>Galen Partners</t>
  </si>
  <si>
    <t>bwesson@galen.com</t>
  </si>
  <si>
    <t>Founding Partner Emeritus and Senior Advisor</t>
  </si>
  <si>
    <t>Jahns</t>
  </si>
  <si>
    <t>djahns@galen.com</t>
  </si>
  <si>
    <t>Judith</t>
  </si>
  <si>
    <t>Starkey</t>
  </si>
  <si>
    <t>j.p.e.starkey@gmail.com</t>
  </si>
  <si>
    <t>Special Venture Partner</t>
  </si>
  <si>
    <t>Burcham</t>
  </si>
  <si>
    <t>michael@michaelburcham.com</t>
  </si>
  <si>
    <t>Bauer</t>
  </si>
  <si>
    <t>sbauer@galen.com</t>
  </si>
  <si>
    <t>Zubeen</t>
  </si>
  <si>
    <t>Shroff</t>
  </si>
  <si>
    <t>zshroff@galen.com</t>
  </si>
  <si>
    <t>Joubert</t>
  </si>
  <si>
    <t>Galia Gestion</t>
  </si>
  <si>
    <t>joubert.christian@galia-gestion.com</t>
  </si>
  <si>
    <t>Bordeaux Cedex</t>
  </si>
  <si>
    <t>Claudia</t>
  </si>
  <si>
    <t>Daugan</t>
  </si>
  <si>
    <t>claudia.daugan@galia-gestion.com</t>
  </si>
  <si>
    <t>Romain</t>
  </si>
  <si>
    <t>Compiegne</t>
  </si>
  <si>
    <t>romain.compiegne@galia-gestion.com</t>
  </si>
  <si>
    <t>Schifano</t>
  </si>
  <si>
    <t>schifano.vincent@galia-gestion.com</t>
  </si>
  <si>
    <t>DuliÃ¨ge</t>
  </si>
  <si>
    <t>Galileo Partners</t>
  </si>
  <si>
    <t>fduliege@galileo.fr</t>
  </si>
  <si>
    <t>JoÃ«l</t>
  </si>
  <si>
    <t>Flichy</t>
  </si>
  <si>
    <t>jflichy@galileo.fr</t>
  </si>
  <si>
    <t>Kok Kiong</t>
  </si>
  <si>
    <t>Choo</t>
  </si>
  <si>
    <t>Gallant Venture</t>
  </si>
  <si>
    <t>alvinchoo@gallantventure.com</t>
  </si>
  <si>
    <t>Reichert</t>
  </si>
  <si>
    <t>reichert@garage.com</t>
  </si>
  <si>
    <t>henry@garage.com</t>
  </si>
  <si>
    <t>joyce@garage.com</t>
  </si>
  <si>
    <t>Kwok</t>
  </si>
  <si>
    <t>sam.kwok@garage.com</t>
  </si>
  <si>
    <t>Holdren</t>
  </si>
  <si>
    <t>Garland Capital Group</t>
  </si>
  <si>
    <t>gholdren@garlandcg.com</t>
  </si>
  <si>
    <t>Koons</t>
  </si>
  <si>
    <t>Garmark Advisors</t>
  </si>
  <si>
    <t>kipkoons@aol.com</t>
  </si>
  <si>
    <t>E. Garrett</t>
  </si>
  <si>
    <t>Bewkes</t>
  </si>
  <si>
    <t>egbewkes@garmark.com</t>
  </si>
  <si>
    <t>Founder and Managing Principal</t>
  </si>
  <si>
    <t>Shaykin</t>
  </si>
  <si>
    <t>rshaykin@garmark.com</t>
  </si>
  <si>
    <t>CFO, CCO and Principal</t>
  </si>
  <si>
    <t>rlong@garmark.com</t>
  </si>
  <si>
    <t>Pickhardt</t>
  </si>
  <si>
    <t>spickhardt@garmark.com</t>
  </si>
  <si>
    <t>Helfrich</t>
  </si>
  <si>
    <t>Garnett &amp; Helfrich Capital</t>
  </si>
  <si>
    <t>david@garnetthelfrich.com</t>
  </si>
  <si>
    <t>Garnett</t>
  </si>
  <si>
    <t>terry@garnetthelfrich.com</t>
  </si>
  <si>
    <t>Garrison Capital</t>
  </si>
  <si>
    <t>bchase@garrisoninv.com</t>
  </si>
  <si>
    <t>Tansey</t>
  </si>
  <si>
    <t>jtansey@garrisoninv.com</t>
  </si>
  <si>
    <t>Gart</t>
  </si>
  <si>
    <t>kgart@gartco.com</t>
  </si>
  <si>
    <t>Gaspar</t>
  </si>
  <si>
    <t>Gaspar Global Ventures</t>
  </si>
  <si>
    <t>agaspar@gasparglobal.com</t>
  </si>
  <si>
    <t>david@gasparglobal.com</t>
  </si>
  <si>
    <t>Gasser</t>
  </si>
  <si>
    <t xml:space="preserve">Gasser + Partner </t>
  </si>
  <si>
    <t>k.gasser@gasser-partner.at</t>
  </si>
  <si>
    <t>Klagenfurt</t>
  </si>
  <si>
    <t>Miha</t>
  </si>
  <si>
    <t>Kampus</t>
  </si>
  <si>
    <t>m.kampus@gasser-partner.at</t>
  </si>
  <si>
    <t>Ranner-Gasser</t>
  </si>
  <si>
    <t>s.gasser@gasser-partner.at</t>
  </si>
  <si>
    <t>Project Manager</t>
  </si>
  <si>
    <t>E. M.</t>
  </si>
  <si>
    <t>de Windt</t>
  </si>
  <si>
    <t>Gates Group</t>
  </si>
  <si>
    <t>mdewindt@gatesgroupcp.com</t>
  </si>
  <si>
    <t>Senior Managing Director and CEO</t>
  </si>
  <si>
    <t>Mayfield Heights</t>
  </si>
  <si>
    <t>R. Graham</t>
  </si>
  <si>
    <t>gwhite@gatesgroupcp.com</t>
  </si>
  <si>
    <t>Stuelpe</t>
  </si>
  <si>
    <t>wstuelpe@gatesgroupcp.com</t>
  </si>
  <si>
    <t>Gust</t>
  </si>
  <si>
    <t xml:space="preserve">GBS </t>
  </si>
  <si>
    <t>ben.gust@gbsventures.com.au</t>
  </si>
  <si>
    <t>Brigitte</t>
  </si>
  <si>
    <t>brigitte.smith@gbsventures.com.au</t>
  </si>
  <si>
    <t>Funder</t>
  </si>
  <si>
    <t>joshua.funder@gbsventures.com.au</t>
  </si>
  <si>
    <t>Gutin</t>
  </si>
  <si>
    <t>GCP</t>
  </si>
  <si>
    <t>bgutin@gcpcapital.com</t>
  </si>
  <si>
    <t>Hormazdi</t>
  </si>
  <si>
    <t>chormazdi@gcpcapital.com</t>
  </si>
  <si>
    <t>V. Frank</t>
  </si>
  <si>
    <t>Pottow</t>
  </si>
  <si>
    <t>fpottow@gcpcapital.com</t>
  </si>
  <si>
    <t>Enrique</t>
  </si>
  <si>
    <t>Centelles Echeverria</t>
  </si>
  <si>
    <t>GED</t>
  </si>
  <si>
    <t>ece@gedcapital.com</t>
  </si>
  <si>
    <t>Centelles SatrÃºstegui</t>
  </si>
  <si>
    <t>ecs@gedcapital.com</t>
  </si>
  <si>
    <t>FÃ©lix</t>
  </si>
  <si>
    <t>Guerrero</t>
  </si>
  <si>
    <t>fgi@gedcapital.com</t>
  </si>
  <si>
    <t>rml@gedcapital.com</t>
  </si>
  <si>
    <t>Gefinor Capital</t>
  </si>
  <si>
    <t>cdavis@gefinor.com</t>
  </si>
  <si>
    <t>Mimo</t>
  </si>
  <si>
    <t>Ousseimi</t>
  </si>
  <si>
    <t>mousseimi@gefinor.com</t>
  </si>
  <si>
    <t>Porell</t>
  </si>
  <si>
    <t>rporell@gefinor.com</t>
  </si>
  <si>
    <t>Beckett</t>
  </si>
  <si>
    <t>wbeckett@gefinor.com</t>
  </si>
  <si>
    <t>Gemini Investors</t>
  </si>
  <si>
    <t>jrich@gemini-investors.com</t>
  </si>
  <si>
    <t>jnewton@gemini-investors.com</t>
  </si>
  <si>
    <t>Keis</t>
  </si>
  <si>
    <t>mkeis@gemini-investors.com</t>
  </si>
  <si>
    <t>Menn</t>
  </si>
  <si>
    <t>rmenn@gemini-investors.com</t>
  </si>
  <si>
    <t>Menashe</t>
  </si>
  <si>
    <t>Gemini Israel Ventures</t>
  </si>
  <si>
    <t>menashe@gemini.co.il</t>
  </si>
  <si>
    <t>Ginsberg</t>
  </si>
  <si>
    <t>Gen Cap America</t>
  </si>
  <si>
    <t>aginsberg@gencapamerica.com</t>
  </si>
  <si>
    <t>Godwin</t>
  </si>
  <si>
    <t>cgodwin@gencapamerica.com</t>
  </si>
  <si>
    <t>Beyda</t>
  </si>
  <si>
    <t>Genacast Ventures</t>
  </si>
  <si>
    <t>gil@genacast.com</t>
  </si>
  <si>
    <t>Douville</t>
  </si>
  <si>
    <t>GeneChem</t>
  </si>
  <si>
    <t>elizabeth@genechem.com</t>
  </si>
  <si>
    <t>InÃ¨s</t>
  </si>
  <si>
    <t>Holzbaur</t>
  </si>
  <si>
    <t>ines@genechem.com</t>
  </si>
  <si>
    <t>john@genechem.com</t>
  </si>
  <si>
    <t>kevin@amorchem.com</t>
  </si>
  <si>
    <t>Director, Project Management</t>
  </si>
  <si>
    <t>Lacasse</t>
  </si>
  <si>
    <t>louis@genechem.com</t>
  </si>
  <si>
    <t>Martial</t>
  </si>
  <si>
    <t>Lacroix</t>
  </si>
  <si>
    <t>martial@genechem.com</t>
  </si>
  <si>
    <t>Pesant</t>
  </si>
  <si>
    <t>maxime@genechem.com</t>
  </si>
  <si>
    <t>Vice-President, Finance</t>
  </si>
  <si>
    <t>Laplante</t>
  </si>
  <si>
    <t>patricia@amorchem.com</t>
  </si>
  <si>
    <t>Adrianna</t>
  </si>
  <si>
    <t>General Atlantic</t>
  </si>
  <si>
    <t>ama@generalatlantic.com</t>
  </si>
  <si>
    <t>acrawford@generalatlantic.com</t>
  </si>
  <si>
    <t>Anton</t>
  </si>
  <si>
    <t>alevy@generalatlantic.com</t>
  </si>
  <si>
    <t>Rochkind</t>
  </si>
  <si>
    <t>brochkind@generalatlantic.com</t>
  </si>
  <si>
    <t>Lanning</t>
  </si>
  <si>
    <t>clanning@generalatlantic.com</t>
  </si>
  <si>
    <t>Eaves</t>
  </si>
  <si>
    <t>ceaves@generalatlantic.com</t>
  </si>
  <si>
    <t>dhodgson@generalatlantic.com</t>
  </si>
  <si>
    <t>Rosenstein</t>
  </si>
  <si>
    <t>drosenstein@generalatlantic.com</t>
  </si>
  <si>
    <t>dpearson@generalatlantic.com</t>
  </si>
  <si>
    <t>Caillaux</t>
  </si>
  <si>
    <t>gcaillaux@generalatlantic.com</t>
  </si>
  <si>
    <t>J. Frank</t>
  </si>
  <si>
    <t>fbrown@generalatlantic.com</t>
  </si>
  <si>
    <t>Leng</t>
  </si>
  <si>
    <t>jleng@generalatlantic.com</t>
  </si>
  <si>
    <t>jbernstein@generalatlantic.com</t>
  </si>
  <si>
    <t>Korngold</t>
  </si>
  <si>
    <t>jkorngold@generalatlantic.com</t>
  </si>
  <si>
    <t>Dzialga</t>
  </si>
  <si>
    <t>mdzialga@generalatlantic.com</t>
  </si>
  <si>
    <t>Escobari</t>
  </si>
  <si>
    <t>mescobari@generalatlantic.com</t>
  </si>
  <si>
    <t>Hedley</t>
  </si>
  <si>
    <t>phedley@generalatlantic.com</t>
  </si>
  <si>
    <t>Trahanas</t>
  </si>
  <si>
    <t>ptrahanas@generalatlantic.com</t>
  </si>
  <si>
    <t>rkern@generalatlantic.com</t>
  </si>
  <si>
    <t>Robbert</t>
  </si>
  <si>
    <t>Vorhoff</t>
  </si>
  <si>
    <t>rvorhoff@generalatlantic.com</t>
  </si>
  <si>
    <t>Naik</t>
  </si>
  <si>
    <t>snaik@generalatlantic.com</t>
  </si>
  <si>
    <t>Denning</t>
  </si>
  <si>
    <t>sdenning@generalatlantic.com</t>
  </si>
  <si>
    <t>tmurphy@generalatlantic.com</t>
  </si>
  <si>
    <t>wford@generalatlantic.com</t>
  </si>
  <si>
    <t>General Catalyst Partners</t>
  </si>
  <si>
    <t>bfitzgerald@generalcatalyst.com</t>
  </si>
  <si>
    <t>Managing Director, COO and CFO</t>
  </si>
  <si>
    <t>Shortsleeve</t>
  </si>
  <si>
    <t>bshortsleeve@generalcatalyst.com</t>
  </si>
  <si>
    <t>ccole@generalcatalyst.com</t>
  </si>
  <si>
    <t>Fialkow</t>
  </si>
  <si>
    <t>dfialkow@generalcatalyst.com</t>
  </si>
  <si>
    <t>Orfao</t>
  </si>
  <si>
    <t>dorfao@generalcatalyst.com</t>
  </si>
  <si>
    <t>Taneja</t>
  </si>
  <si>
    <t>htaneja@generalcatalyst.com</t>
  </si>
  <si>
    <t>jcutler@generalcatalyst.com</t>
  </si>
  <si>
    <t>Bohn</t>
  </si>
  <si>
    <t>lbohn@generalcatalyst.com</t>
  </si>
  <si>
    <t>Sequeira</t>
  </si>
  <si>
    <t>nsequeira@generalcatalyst.com</t>
  </si>
  <si>
    <t>Bonatsos</t>
  </si>
  <si>
    <t>nbonatsos@generalcatalyst.com</t>
  </si>
  <si>
    <t>Nitesh</t>
  </si>
  <si>
    <t>Banta</t>
  </si>
  <si>
    <t>nbanta@generalcatalyst.com</t>
  </si>
  <si>
    <t>pfreeland@generalcatalyst.com</t>
  </si>
  <si>
    <t>Colton</t>
  </si>
  <si>
    <t>Generation Equity Investors</t>
  </si>
  <si>
    <t>brian@generation-equity.com</t>
  </si>
  <si>
    <t>Furst</t>
  </si>
  <si>
    <t>gary@generation-equity.com</t>
  </si>
  <si>
    <t>Nettles</t>
  </si>
  <si>
    <t>Generation Growth Capital</t>
  </si>
  <si>
    <t>cnettles@generationgrowth.com</t>
  </si>
  <si>
    <t>tnye@generationgrowth.com</t>
  </si>
  <si>
    <t>Hertzmark</t>
  </si>
  <si>
    <t>Generation Partners</t>
  </si>
  <si>
    <t>hertzmark@generation.com</t>
  </si>
  <si>
    <t>hawkins@generation.com</t>
  </si>
  <si>
    <t>Marino</t>
  </si>
  <si>
    <t>marino@generation.com</t>
  </si>
  <si>
    <t>Jennings</t>
  </si>
  <si>
    <t>jennings@generation.com</t>
  </si>
  <si>
    <t>Vranek</t>
  </si>
  <si>
    <t>Generation3 Capital</t>
  </si>
  <si>
    <t>bvranek@gen3cap.com</t>
  </si>
  <si>
    <t>Buffalo Grove</t>
  </si>
  <si>
    <t>bnagler@gen3cap.com</t>
  </si>
  <si>
    <t>dcoleman@gen3cap.com</t>
  </si>
  <si>
    <t>jcoleman@gen3cap.com</t>
  </si>
  <si>
    <t>Charquet</t>
  </si>
  <si>
    <t>Generis</t>
  </si>
  <si>
    <t>pcharquet@generiscapital.com</t>
  </si>
  <si>
    <t>Thibaut</t>
  </si>
  <si>
    <t>de Roux</t>
  </si>
  <si>
    <t>tderoux@generiscapital.com</t>
  </si>
  <si>
    <t>Cathy</t>
  </si>
  <si>
    <t>Leeson</t>
  </si>
  <si>
    <t>Genesis Park</t>
  </si>
  <si>
    <t>cleeson@genesis-park.com</t>
  </si>
  <si>
    <t>Hobby</t>
  </si>
  <si>
    <t>phobby@genesis-park.com</t>
  </si>
  <si>
    <t>Shaper</t>
  </si>
  <si>
    <t>pshaper@genesis-park.com</t>
  </si>
  <si>
    <t>Kollegger</t>
  </si>
  <si>
    <t>Genesys Partners</t>
  </si>
  <si>
    <t>jim@genesyspartners.com</t>
  </si>
  <si>
    <t>Rhyne</t>
  </si>
  <si>
    <t>joe@genesyspartners.com</t>
  </si>
  <si>
    <t>Schecter</t>
  </si>
  <si>
    <t>Geneva Glen Capital</t>
  </si>
  <si>
    <t>aschecter@genevaglencapital.com</t>
  </si>
  <si>
    <t>Gonyo</t>
  </si>
  <si>
    <t>jgonyo@genevaglencapital.com</t>
  </si>
  <si>
    <t>Wuellner</t>
  </si>
  <si>
    <t>twuellner@genevaglencapital.com</t>
  </si>
  <si>
    <t>Willis</t>
  </si>
  <si>
    <t>GenNx360</t>
  </si>
  <si>
    <t>awillis@gennx360.com</t>
  </si>
  <si>
    <t>Castine</t>
  </si>
  <si>
    <t>ccastine@gennx360.com</t>
  </si>
  <si>
    <t>jshepard@gennx360.com</t>
  </si>
  <si>
    <t>Latasha</t>
  </si>
  <si>
    <t>Akoma</t>
  </si>
  <si>
    <t>lakoma@gennx360.com</t>
  </si>
  <si>
    <t>Trotter</t>
  </si>
  <si>
    <t>ltrotter@gennx360.com</t>
  </si>
  <si>
    <t>mguenther@gennx360.com</t>
  </si>
  <si>
    <t>Monty</t>
  </si>
  <si>
    <t>Yort</t>
  </si>
  <si>
    <t>myort@gennx360.com</t>
  </si>
  <si>
    <t>Otis</t>
  </si>
  <si>
    <t>ospencer@gennx360.com</t>
  </si>
  <si>
    <t>Verma</t>
  </si>
  <si>
    <t>rverma@gennx360.com</t>
  </si>
  <si>
    <t>Blaylock</t>
  </si>
  <si>
    <t>rblaylock@gennx360.com</t>
  </si>
  <si>
    <t>Binder</t>
  </si>
  <si>
    <t>Genovation Capital</t>
  </si>
  <si>
    <t>jeff@genovationcapital.com</t>
  </si>
  <si>
    <t>Groton</t>
  </si>
  <si>
    <t>Stacy</t>
  </si>
  <si>
    <t>Genstar Capital</t>
  </si>
  <si>
    <t>astacy@gencap.com</t>
  </si>
  <si>
    <t>Salewski</t>
  </si>
  <si>
    <t>tsalewski@gencap.com</t>
  </si>
  <si>
    <t>awang@gencap.com</t>
  </si>
  <si>
    <t>bmarshall@gencap.com</t>
  </si>
  <si>
    <t>Golde</t>
  </si>
  <si>
    <t>dgolde@gencap.com</t>
  </si>
  <si>
    <t>Martellaro</t>
  </si>
  <si>
    <t>dmartellaro@gencap.com</t>
  </si>
  <si>
    <t>eweiss@gencap.com</t>
  </si>
  <si>
    <t>gmiller@gencap.com</t>
  </si>
  <si>
    <t>grobinson@gencap.com</t>
  </si>
  <si>
    <t>Vice President of Investor Relations</t>
  </si>
  <si>
    <t>rclark@gencap.com</t>
  </si>
  <si>
    <t>Conte</t>
  </si>
  <si>
    <t>jpconte@gencap.com</t>
  </si>
  <si>
    <t>ksolomon@gencap.com</t>
  </si>
  <si>
    <t>Director, Human Capital</t>
  </si>
  <si>
    <t>Dickerson</t>
  </si>
  <si>
    <t>mdickerson@gencap.com</t>
  </si>
  <si>
    <t>Rutledge</t>
  </si>
  <si>
    <t>rrutledge@gencap.com</t>
  </si>
  <si>
    <t>Weltman</t>
  </si>
  <si>
    <t>rweltman@gencap.com</t>
  </si>
  <si>
    <t>Margolin</t>
  </si>
  <si>
    <t>rmargolin@gencap.com</t>
  </si>
  <si>
    <t>Lozzi</t>
  </si>
  <si>
    <t>Genwealth Ventures</t>
  </si>
  <si>
    <t>mark@genwealthlp.com</t>
  </si>
  <si>
    <t>Geolo Capital</t>
  </si>
  <si>
    <t>jg@geolo.com</t>
  </si>
  <si>
    <t>Gottlieb</t>
  </si>
  <si>
    <t>tg@geolo.com</t>
  </si>
  <si>
    <t>A.D.</t>
  </si>
  <si>
    <t>Georgia Oak Partners</t>
  </si>
  <si>
    <t>adfrazier@georgiaoakpartners.com</t>
  </si>
  <si>
    <t>dbarr@georgiaoakpartners.com</t>
  </si>
  <si>
    <t>Director - Restaurants, Retail, Consumer</t>
  </si>
  <si>
    <t>mlonergan@georgiaoakpartners.com</t>
  </si>
  <si>
    <t>Managing Director, CIO</t>
  </si>
  <si>
    <t>Berton</t>
  </si>
  <si>
    <t>Georgian Partners</t>
  </si>
  <si>
    <t>jberton@georgianpartners.com</t>
  </si>
  <si>
    <t>LaFayette</t>
  </si>
  <si>
    <t>jlafayette@georgianpartners.com</t>
  </si>
  <si>
    <t>schong@georgianpartners.com</t>
  </si>
  <si>
    <t>Leightell</t>
  </si>
  <si>
    <t>sleightell@georgianpartners.com</t>
  </si>
  <si>
    <t>Duda</t>
  </si>
  <si>
    <t>FalcÃ£o</t>
  </si>
  <si>
    <t>Gera Venture Capital</t>
  </si>
  <si>
    <t>duda.falcao@geraventure.com.br</t>
  </si>
  <si>
    <t>Rafaela</t>
  </si>
  <si>
    <t>Villela</t>
  </si>
  <si>
    <t>rafaela.villela@geraventure.com.br</t>
  </si>
  <si>
    <t>Moszcelt</t>
  </si>
  <si>
    <t>Gestalt Equity Partners</t>
  </si>
  <si>
    <t>bruce@gestaltequity.com</t>
  </si>
  <si>
    <t>Lwin</t>
  </si>
  <si>
    <t>trevor@gestaltequity.com</t>
  </si>
  <si>
    <t>Heilbronn</t>
  </si>
  <si>
    <t>GF Capital Management &amp; Advisors</t>
  </si>
  <si>
    <t>aheilbronn@gfcap.com</t>
  </si>
  <si>
    <t>banderson@gfcap.com</t>
  </si>
  <si>
    <t>chull@gfcap.com</t>
  </si>
  <si>
    <t>ckim@gfcap.com</t>
  </si>
  <si>
    <t>Brestle</t>
  </si>
  <si>
    <t>dbrestle@gfcap.com</t>
  </si>
  <si>
    <t>ebaker@gfcap.com</t>
  </si>
  <si>
    <t>Fuhrman</t>
  </si>
  <si>
    <t>gfuhrman@gfcap.com</t>
  </si>
  <si>
    <t>Margarite</t>
  </si>
  <si>
    <t>mmargarite@gfcap.com</t>
  </si>
  <si>
    <t>nshapiro@gfcap.com</t>
  </si>
  <si>
    <t>Managing Director, CFO</t>
  </si>
  <si>
    <t>Erica</t>
  </si>
  <si>
    <t>eyu@ggvc.com</t>
  </si>
  <si>
    <t>Fumin</t>
  </si>
  <si>
    <t>Zhuo</t>
  </si>
  <si>
    <t>fzhuo@ggvc.com</t>
  </si>
  <si>
    <t>gsolomon@ggvc.com</t>
  </si>
  <si>
    <t>Tung</t>
  </si>
  <si>
    <t>htung@ggvc.com</t>
  </si>
  <si>
    <t>Hany</t>
  </si>
  <si>
    <t>Nada</t>
  </si>
  <si>
    <t>hnada@ggvc.com</t>
  </si>
  <si>
    <t>Haojun</t>
  </si>
  <si>
    <t>hli@ggvc.com</t>
  </si>
  <si>
    <t>jliu@ggvc.com</t>
  </si>
  <si>
    <t>jrichards@ggvc.com</t>
  </si>
  <si>
    <t>jlee@ggvc.com</t>
  </si>
  <si>
    <t>jjin@ggvc.com</t>
  </si>
  <si>
    <t>Jixun</t>
  </si>
  <si>
    <t>Foo</t>
  </si>
  <si>
    <t>jfoo@ggvc.com</t>
  </si>
  <si>
    <t>Kellman</t>
  </si>
  <si>
    <t>jkellman@ggvc.com</t>
  </si>
  <si>
    <t>jwu@ggvc.com</t>
  </si>
  <si>
    <t>Kheng Nam</t>
  </si>
  <si>
    <t>knlee@ggvc.com</t>
  </si>
  <si>
    <t>Bonham</t>
  </si>
  <si>
    <t>sbonham@ggvc.com</t>
  </si>
  <si>
    <t>Hyndman</t>
  </si>
  <si>
    <t>shyndman@ggvc.com</t>
  </si>
  <si>
    <t>GI Partners</t>
  </si>
  <si>
    <t>alexander@gipartners.com</t>
  </si>
  <si>
    <t>Alfred</t>
  </si>
  <si>
    <t>Foglio</t>
  </si>
  <si>
    <t>alfred.foglio@gipartners.co.uk</t>
  </si>
  <si>
    <t>Hariri</t>
  </si>
  <si>
    <t>amin@gipartners.com</t>
  </si>
  <si>
    <t>Jarvis</t>
  </si>
  <si>
    <t>andrew.jarvis@gipartners.co.uk</t>
  </si>
  <si>
    <t>Altberger</t>
  </si>
  <si>
    <t>brad.altberger@gipartners.co.uk</t>
  </si>
  <si>
    <t>Cavanagh</t>
  </si>
  <si>
    <t>daniel.cavanagh@gipartners.co.uk</t>
  </si>
  <si>
    <t>Mace</t>
  </si>
  <si>
    <t>david@gipartners.com</t>
  </si>
  <si>
    <t>forbes.stuart@gipartners.co.uk</t>
  </si>
  <si>
    <t>VandenBosch</t>
  </si>
  <si>
    <t>greg@gipartners.com</t>
  </si>
  <si>
    <t>Hoon</t>
  </si>
  <si>
    <t>hoon@gipartners.com</t>
  </si>
  <si>
    <t>howard@gipartners.com</t>
  </si>
  <si>
    <t>Draffan</t>
  </si>
  <si>
    <t>jon.draffan@gipartners.co.uk</t>
  </si>
  <si>
    <t>Tagliaferri</t>
  </si>
  <si>
    <t>mark.tagliaferri@gipartners.co.uk</t>
  </si>
  <si>
    <t>Kaziewicz</t>
  </si>
  <si>
    <t>phil.kaziewicz@gipartners.co.uk</t>
  </si>
  <si>
    <t>Magnuson</t>
  </si>
  <si>
    <t>rick@gipartners.com</t>
  </si>
  <si>
    <t>travis@gipartners.com</t>
  </si>
  <si>
    <t>Lim Hock</t>
  </si>
  <si>
    <t>Tay</t>
  </si>
  <si>
    <t>GIC Special Investments Pte</t>
  </si>
  <si>
    <t>taylimhock@gic.com.sg</t>
  </si>
  <si>
    <t>Gideon Hixon Fund</t>
  </si>
  <si>
    <t>ffoster@gideonhixon.com</t>
  </si>
  <si>
    <t>Santa Barbara</t>
  </si>
  <si>
    <t>Gazenzle</t>
  </si>
  <si>
    <t>Gilbert Global Equity Partners</t>
  </si>
  <si>
    <t>rgaenzle@gilbertglobal.com</t>
  </si>
  <si>
    <t>Schreurs</t>
  </si>
  <si>
    <t>Gilde Buy Out Partners BV</t>
  </si>
  <si>
    <t>schreurs@gilde.com</t>
  </si>
  <si>
    <t>Utrecht</t>
  </si>
  <si>
    <t>Maurits</t>
  </si>
  <si>
    <t>Boomsma</t>
  </si>
  <si>
    <t>boomsma@gilde.com</t>
  </si>
  <si>
    <t>Wyss</t>
  </si>
  <si>
    <t>wyss@gilde.com</t>
  </si>
  <si>
    <t>Partner, Chairman</t>
  </si>
  <si>
    <t>Glas</t>
  </si>
  <si>
    <t>Gilde Equity Management Benelux</t>
  </si>
  <si>
    <t>glas@gilde.nl</t>
  </si>
  <si>
    <t>Winkelman</t>
  </si>
  <si>
    <t>winkelman@gilde.nl</t>
  </si>
  <si>
    <t>Gerhard</t>
  </si>
  <si>
    <t>Nordemann</t>
  </si>
  <si>
    <t>nordemann@gilde.nl</t>
  </si>
  <si>
    <t>Nienhaus</t>
  </si>
  <si>
    <t>nienhaus@gilde.nl</t>
  </si>
  <si>
    <t>Mathijs</t>
  </si>
  <si>
    <t>van Meer</t>
  </si>
  <si>
    <t>meer@gilde.nl</t>
  </si>
  <si>
    <t>Business Analyst</t>
  </si>
  <si>
    <t>Remko</t>
  </si>
  <si>
    <t>Jager</t>
  </si>
  <si>
    <t>jager@gilde.nl</t>
  </si>
  <si>
    <t>Franken</t>
  </si>
  <si>
    <t>Gilde Healthcare Partners</t>
  </si>
  <si>
    <t>franken@gildehealthcare.com</t>
  </si>
  <si>
    <t>Dirkjan</t>
  </si>
  <si>
    <t>Beugelsdijk</t>
  </si>
  <si>
    <t>beugelsdijk@gildehealthcare.com</t>
  </si>
  <si>
    <t>Financial Manager</t>
  </si>
  <si>
    <t>de Graaf</t>
  </si>
  <si>
    <t>degraaf@gildehealthcare.com</t>
  </si>
  <si>
    <t>pardo@gildehealthcare.com</t>
  </si>
  <si>
    <t>de Bruin</t>
  </si>
  <si>
    <t>debruin@gildehealthcare.com</t>
  </si>
  <si>
    <t>Janke</t>
  </si>
  <si>
    <t>Dittmer</t>
  </si>
  <si>
    <t>dittmer@gildehealthcare.com</t>
  </si>
  <si>
    <t>Jasper</t>
  </si>
  <si>
    <t>van Gorp</t>
  </si>
  <si>
    <t>vangorp@gildehealthcare.com</t>
  </si>
  <si>
    <t>Perret</t>
  </si>
  <si>
    <t>perret@gildehealthcare.com</t>
  </si>
  <si>
    <t>van der Meer</t>
  </si>
  <si>
    <t>vandermeer@gildehealthcare.com</t>
  </si>
  <si>
    <t>Robbenhaar</t>
  </si>
  <si>
    <t>robbenhaar@gildehealthcare.com</t>
  </si>
  <si>
    <t>Borzestowski</t>
  </si>
  <si>
    <t>Giza Polish Ventures</t>
  </si>
  <si>
    <t>marek@gpventures.pl</t>
  </si>
  <si>
    <t>Shmuel</t>
  </si>
  <si>
    <t>Chafets</t>
  </si>
  <si>
    <t>shmuel@gpventures.pl</t>
  </si>
  <si>
    <t>Managing Director / Business Development</t>
  </si>
  <si>
    <t>Wojciech</t>
  </si>
  <si>
    <t>Olszenka</t>
  </si>
  <si>
    <t>wojciech@gpventures.pl</t>
  </si>
  <si>
    <t>Investing Manager</t>
  </si>
  <si>
    <t>Zygmunt</t>
  </si>
  <si>
    <t>Grajkowski</t>
  </si>
  <si>
    <t>zygmunt@gpventures.pl</t>
  </si>
  <si>
    <t>Eyal</t>
  </si>
  <si>
    <t>Niv</t>
  </si>
  <si>
    <t>Giza Venture Capital</t>
  </si>
  <si>
    <t>eniv@gizavc.com</t>
  </si>
  <si>
    <t>Tal</t>
  </si>
  <si>
    <t>talm@gizavc.com</t>
  </si>
  <si>
    <t>Zeev</t>
  </si>
  <si>
    <t>Holtzman</t>
  </si>
  <si>
    <t>zholtzman@gizavc.com</t>
  </si>
  <si>
    <t>Chairman and Founder</t>
  </si>
  <si>
    <t>Zvi</t>
  </si>
  <si>
    <t>zvi@gizavc.com</t>
  </si>
  <si>
    <t>Dullum</t>
  </si>
  <si>
    <t>Gladstone Investment Corporation</t>
  </si>
  <si>
    <t>david.dullum@gladstonecompanies.com</t>
  </si>
  <si>
    <t>Glenbrook Consumer Partners</t>
  </si>
  <si>
    <t>kevin@glenbrookconsumer.com</t>
  </si>
  <si>
    <t>kyle@glenbrookconsumer.com</t>
  </si>
  <si>
    <t>Breck</t>
  </si>
  <si>
    <t>peter@glenbrookconsumer.com</t>
  </si>
  <si>
    <t>tim@glenbrookconsumer.com</t>
  </si>
  <si>
    <t>trevor@glenbrookconsumer.com</t>
  </si>
  <si>
    <t>Glencoe Capital</t>
  </si>
  <si>
    <t>cyoo@glencap.com</t>
  </si>
  <si>
    <t>devans@glencap.com</t>
  </si>
  <si>
    <t>Chairman and CIO</t>
  </si>
  <si>
    <t>dpatterson@glencap.com</t>
  </si>
  <si>
    <t>Vuotto</t>
  </si>
  <si>
    <t>jvuotto@glencap.com</t>
  </si>
  <si>
    <t>Hatcher</t>
  </si>
  <si>
    <t>glendonTodd Capital</t>
  </si>
  <si>
    <t>mhatcher@glendontodd.com</t>
  </si>
  <si>
    <t>Furniss</t>
  </si>
  <si>
    <t>tfurniss@glendontodd.com</t>
  </si>
  <si>
    <t>Glengary</t>
  </si>
  <si>
    <t>SHaynes@glengaryllc.com</t>
  </si>
  <si>
    <t>Founding and Managing Partner</t>
  </si>
  <si>
    <t>Cacciabue</t>
  </si>
  <si>
    <t>Glennmont Partners</t>
  </si>
  <si>
    <t>francesco.cacciabue@glennmont.com</t>
  </si>
  <si>
    <t>Bergsma</t>
  </si>
  <si>
    <t>joost.bergsma@glennmont.com</t>
  </si>
  <si>
    <t>Managing Partner / CEO</t>
  </si>
  <si>
    <t>peter.dickson@glennmont.com</t>
  </si>
  <si>
    <t>Partner / Technical Director</t>
  </si>
  <si>
    <t>scott.lawrence@glennmont.com</t>
  </si>
  <si>
    <t>Abramowitch</t>
  </si>
  <si>
    <t>Glilot</t>
  </si>
  <si>
    <t>aaron@glilotcapital.com</t>
  </si>
  <si>
    <t>Arik</t>
  </si>
  <si>
    <t>Kleinstein</t>
  </si>
  <si>
    <t>arik@glilotcapital.com</t>
  </si>
  <si>
    <t>England</t>
  </si>
  <si>
    <t>gordon@glilotcapital.com</t>
  </si>
  <si>
    <t>Kobi</t>
  </si>
  <si>
    <t>Samboursky</t>
  </si>
  <si>
    <t>kobi@glilotcapital.com</t>
  </si>
  <si>
    <t>Sallai</t>
  </si>
  <si>
    <t>Meridor</t>
  </si>
  <si>
    <t>sallai@glilotcapital.com</t>
  </si>
  <si>
    <t>Isao</t>
  </si>
  <si>
    <t>Yasuda</t>
  </si>
  <si>
    <t>Global Brain Corporation</t>
  </si>
  <si>
    <t>yasuda@globalbrains.co.jp</t>
  </si>
  <si>
    <t>Jiro</t>
  </si>
  <si>
    <t>Kumakura</t>
  </si>
  <si>
    <t>kumakura@globalbrains.co.jp</t>
  </si>
  <si>
    <t>Yasuhiko</t>
  </si>
  <si>
    <t>Yurimoto</t>
  </si>
  <si>
    <t>yurimoto@globalbrains.co.jp</t>
  </si>
  <si>
    <t>Schneiderman</t>
  </si>
  <si>
    <t>Global Catalyst Partners</t>
  </si>
  <si>
    <t>art@gc-partners.com</t>
  </si>
  <si>
    <t>Redwood Shores</t>
  </si>
  <si>
    <t>Kamran</t>
  </si>
  <si>
    <t>Elahian</t>
  </si>
  <si>
    <t>kamran@gc-partners.com</t>
  </si>
  <si>
    <t>Koji</t>
  </si>
  <si>
    <t>Osawa</t>
  </si>
  <si>
    <t>osawa@gc-partners.com</t>
  </si>
  <si>
    <t>Managing Principal and Co-Founder</t>
  </si>
  <si>
    <t>O'Malley</t>
  </si>
  <si>
    <t>patty@gc-partners.com</t>
  </si>
  <si>
    <t>vijay@gc-partners.com</t>
  </si>
  <si>
    <t>Page</t>
  </si>
  <si>
    <t>Global Energy Capital</t>
  </si>
  <si>
    <t>cpage@globalenergycap.com</t>
  </si>
  <si>
    <t>Angelos</t>
  </si>
  <si>
    <t>Plakopitas</t>
  </si>
  <si>
    <t>Global Finance</t>
  </si>
  <si>
    <t>plakopitas@globalfinance.gr</t>
  </si>
  <si>
    <t>Kourtis</t>
  </si>
  <si>
    <t>kourtis@globalfinance.gr</t>
  </si>
  <si>
    <t>Ivana</t>
  </si>
  <si>
    <t>Bozjak</t>
  </si>
  <si>
    <t>bozjak@globalfinance.gr</t>
  </si>
  <si>
    <t>Mihalis</t>
  </si>
  <si>
    <t>Madianos</t>
  </si>
  <si>
    <t>madianos@globalfinance.gr</t>
  </si>
  <si>
    <t>Panos</t>
  </si>
  <si>
    <t>Lagarias</t>
  </si>
  <si>
    <t>lagarias@globalfinance.gr</t>
  </si>
  <si>
    <t>Kiakidis</t>
  </si>
  <si>
    <t>kiakidis@globalfinance.gr</t>
  </si>
  <si>
    <t>Adebayo</t>
  </si>
  <si>
    <t>Ogunlesi</t>
  </si>
  <si>
    <t>Global Infrastructure Partners</t>
  </si>
  <si>
    <t>adebayo.ogunlesi@global-infra.com</t>
  </si>
  <si>
    <t>gary.pritchard@global-infra.com</t>
  </si>
  <si>
    <t>jonathan.bram@global-infra.com</t>
  </si>
  <si>
    <t>joe.blum@global-infra.com</t>
  </si>
  <si>
    <t>General Counsel and CCO</t>
  </si>
  <si>
    <t>matthew.harris@global-infra.com</t>
  </si>
  <si>
    <t>Mehrdad</t>
  </si>
  <si>
    <t>mehrdad.noorani@global-infra.com</t>
  </si>
  <si>
    <t>McGhee</t>
  </si>
  <si>
    <t>michael.mcghee@global-infra.com</t>
  </si>
  <si>
    <t>Rao</t>
  </si>
  <si>
    <t>raj.rao@global-infra.com</t>
  </si>
  <si>
    <t>Hatton</t>
  </si>
  <si>
    <t>scott.hatton@global-infra.com</t>
  </si>
  <si>
    <t>Operating Partner, CFO</t>
  </si>
  <si>
    <t>Youle</t>
  </si>
  <si>
    <t>Global Leveraged Capital</t>
  </si>
  <si>
    <t>jjy@glcllc.com</t>
  </si>
  <si>
    <t>Buckner</t>
  </si>
  <si>
    <t>lsb@glcllc.com</t>
  </si>
  <si>
    <t>Benninger</t>
  </si>
  <si>
    <t>tmb@glcllc.com</t>
  </si>
  <si>
    <t>Reinisch</t>
  </si>
  <si>
    <t>Global Life Science Ventures AG</t>
  </si>
  <si>
    <t>p.reinisch@glsv-vc.com</t>
  </si>
  <si>
    <t>Zug</t>
  </si>
  <si>
    <t>Hanns-Peter</t>
  </si>
  <si>
    <t>Wiese</t>
  </si>
  <si>
    <t xml:space="preserve">Global Life Science Ventures </t>
  </si>
  <si>
    <t>hp.wiese@glsv-vc.com</t>
  </si>
  <si>
    <t>Kazukiyo</t>
  </si>
  <si>
    <t>Toyoshima</t>
  </si>
  <si>
    <t>Global Venture Capital</t>
  </si>
  <si>
    <t>toyo@gvc.jp</t>
  </si>
  <si>
    <t>Korver</t>
  </si>
  <si>
    <t>korver@gvc.jp</t>
  </si>
  <si>
    <t>Goldfarb</t>
  </si>
  <si>
    <t>Globespan</t>
  </si>
  <si>
    <t>agoldfarb@globespancapital.com</t>
  </si>
  <si>
    <t>Fachetti</t>
  </si>
  <si>
    <t>dave@globespancapital.com</t>
  </si>
  <si>
    <t>Poltack</t>
  </si>
  <si>
    <t>dpoltack@globespancapital.com</t>
  </si>
  <si>
    <t>Seelig</t>
  </si>
  <si>
    <t>jseelig@globespancapital.com</t>
  </si>
  <si>
    <t>Glynn</t>
  </si>
  <si>
    <t>Glynn Capital Management</t>
  </si>
  <si>
    <t>dglynn@glynncapital.com</t>
  </si>
  <si>
    <t>Ziemann</t>
  </si>
  <si>
    <t>jziemann@glynncapital.com</t>
  </si>
  <si>
    <t>johnglynn@glynncapital.com</t>
  </si>
  <si>
    <t>Fogelsong</t>
  </si>
  <si>
    <t>jfogelsong@glynncapital.com</t>
  </si>
  <si>
    <t>Jordon</t>
  </si>
  <si>
    <t>sjordon@glynncapital.com</t>
  </si>
  <si>
    <t>Lauckner</t>
  </si>
  <si>
    <t>jon.lauckner@gm.com</t>
  </si>
  <si>
    <t>Makharia</t>
  </si>
  <si>
    <t>rohit.makharia@gm.com</t>
  </si>
  <si>
    <t>Vossen</t>
  </si>
  <si>
    <t>GMB Mezzanine Capital,</t>
  </si>
  <si>
    <t>mvossen@gmbmezz.com</t>
  </si>
  <si>
    <t>Kreimer</t>
  </si>
  <si>
    <t>tkreimer@gmbmezz.com</t>
  </si>
  <si>
    <t>Ryu</t>
  </si>
  <si>
    <t>Muramatsu</t>
  </si>
  <si>
    <t>GMO VenturePartners</t>
  </si>
  <si>
    <t>muramatsu@gmo-vp.com</t>
  </si>
  <si>
    <t>GMT Communications Partners</t>
  </si>
  <si>
    <t>ashley.long@gmtpartners.com</t>
  </si>
  <si>
    <t>Jacqueline</t>
  </si>
  <si>
    <t>Abu-Haidar</t>
  </si>
  <si>
    <t>jacqueline.abu-haidar@gmtpartners.com</t>
  </si>
  <si>
    <t>Jean-SÃ©bastien</t>
  </si>
  <si>
    <t>Talbot</t>
  </si>
  <si>
    <t>jean-sebastien.talbot@gmtpartners.com</t>
  </si>
  <si>
    <t>jeff.montgomery@gmtpartners.com</t>
  </si>
  <si>
    <t>Jonny</t>
  </si>
  <si>
    <t>Maxwell</t>
  </si>
  <si>
    <t>jonny.maxwell@gmtpartners.com</t>
  </si>
  <si>
    <t>tim.green@gmtpartners.com</t>
  </si>
  <si>
    <t>Vikram</t>
  </si>
  <si>
    <t>Krishna</t>
  </si>
  <si>
    <t>vikram.krishna@gmtpartners.com</t>
  </si>
  <si>
    <t>Filippo</t>
  </si>
  <si>
    <t>Gobi Partners</t>
  </si>
  <si>
    <t>filippo@gobivc.com</t>
  </si>
  <si>
    <t>Kay Mok</t>
  </si>
  <si>
    <t>Ku</t>
  </si>
  <si>
    <t>kaymok@gobivc.com</t>
  </si>
  <si>
    <t>Tse</t>
  </si>
  <si>
    <t>lawrence@gobivc.com</t>
  </si>
  <si>
    <t>michael@gobivc.com</t>
  </si>
  <si>
    <t>Tsao</t>
  </si>
  <si>
    <t>tom@gobivc.com</t>
  </si>
  <si>
    <t>Wai Kit</t>
  </si>
  <si>
    <t>waikit@gobivc.com</t>
  </si>
  <si>
    <t>Wing</t>
  </si>
  <si>
    <t>wing@gobivc.com</t>
  </si>
  <si>
    <t>Goense &amp; Company</t>
  </si>
  <si>
    <t>ewb@goense.com</t>
  </si>
  <si>
    <t>Goense</t>
  </si>
  <si>
    <t>jmg@goense.com</t>
  </si>
  <si>
    <t>BÃ©gault</t>
  </si>
  <si>
    <t>GoGreen Capital SA</t>
  </si>
  <si>
    <t>benoit@gogreencapital.be</t>
  </si>
  <si>
    <t>Founder and Director</t>
  </si>
  <si>
    <t>Vander Elst</t>
  </si>
  <si>
    <t>timothy@gogreencapital.be</t>
  </si>
  <si>
    <t>Gold Hill Capital Management</t>
  </si>
  <si>
    <t>dfischer@goldhillcapital.com</t>
  </si>
  <si>
    <t>ftower@goldhillcapital.com</t>
  </si>
  <si>
    <t>Helm</t>
  </si>
  <si>
    <t>rhelm@goldhillcapital.com</t>
  </si>
  <si>
    <t>Lynden</t>
  </si>
  <si>
    <t>slynden@goldhillcapital.com</t>
  </si>
  <si>
    <t>Waterson</t>
  </si>
  <si>
    <t>twaterson@goldhillcapital.com</t>
  </si>
  <si>
    <t>Gold Ridge Asset Management</t>
  </si>
  <si>
    <t>mknox@goldridgeasset.com</t>
  </si>
  <si>
    <t>Johns Island</t>
  </si>
  <si>
    <t>Keane</t>
  </si>
  <si>
    <t>Golden Angels Investors</t>
  </si>
  <si>
    <t>tim@goldenangelsinvestors.com</t>
  </si>
  <si>
    <t>Golden Gate Capital</t>
  </si>
  <si>
    <t>ddominik@goldengatecap.com</t>
  </si>
  <si>
    <t>jmizrahi@goldengatecap.com</t>
  </si>
  <si>
    <t>Knoll</t>
  </si>
  <si>
    <t>jknoll@goldengatecap.com</t>
  </si>
  <si>
    <t>Olshansky</t>
  </si>
  <si>
    <t>jolshansky@goldengatecap.com</t>
  </si>
  <si>
    <t>jcohen@goldengatecap.com</t>
  </si>
  <si>
    <t>Diekroeger</t>
  </si>
  <si>
    <t>ken@goldengatecap.com</t>
  </si>
  <si>
    <t>Ashe</t>
  </si>
  <si>
    <t>pashe@goldengatecap.com</t>
  </si>
  <si>
    <t>Amara</t>
  </si>
  <si>
    <t>ramara@goldengatecap.com</t>
  </si>
  <si>
    <t>rlittle@goldengatecap.com</t>
  </si>
  <si>
    <t>Jo Ann</t>
  </si>
  <si>
    <t>jac@goldenseeds.com</t>
  </si>
  <si>
    <t>New Yrok</t>
  </si>
  <si>
    <t>Loretta</t>
  </si>
  <si>
    <t>lmm@goldenseeds.com</t>
  </si>
  <si>
    <t>Golden</t>
  </si>
  <si>
    <t xml:space="preserve">Golden </t>
  </si>
  <si>
    <t>mgolden@goldenvp.com</t>
  </si>
  <si>
    <t>Goldin Ventures</t>
  </si>
  <si>
    <t>mdoyle@goldinventures.com</t>
  </si>
  <si>
    <t>Macungie</t>
  </si>
  <si>
    <t>Markowitz</t>
  </si>
  <si>
    <t>smarko@goldinventures.com</t>
  </si>
  <si>
    <t>Mei Sian</t>
  </si>
  <si>
    <t>Goldis Bhd.</t>
  </si>
  <si>
    <t>meisian.tan@goldis.com</t>
  </si>
  <si>
    <t>Manager, Private Equity</t>
  </si>
  <si>
    <t>Cocuzza</t>
  </si>
  <si>
    <t>GoldPoint Partners</t>
  </si>
  <si>
    <t>ccocuzza@goldpointpartners.com</t>
  </si>
  <si>
    <t>jschumacher@goldpointpartners.com</t>
  </si>
  <si>
    <t>Kho</t>
  </si>
  <si>
    <t>mkho@goldpointpartners.com</t>
  </si>
  <si>
    <t>Quint</t>
  </si>
  <si>
    <t>qbarker@goldpointpartners.com</t>
  </si>
  <si>
    <t>Iorio</t>
  </si>
  <si>
    <t>siorio@goldpointpartners.com</t>
  </si>
  <si>
    <t>Haubenstricker</t>
  </si>
  <si>
    <t>thaubenstricker@goldpointpartners.com</t>
  </si>
  <si>
    <t>Palkar</t>
  </si>
  <si>
    <t>vpalkar@goldpointpartners.com</t>
  </si>
  <si>
    <t>Benji</t>
  </si>
  <si>
    <t>Pushett</t>
  </si>
  <si>
    <t>Goldrock Capital</t>
  </si>
  <si>
    <t>benji@goldrockcap.com</t>
  </si>
  <si>
    <t>Beit Shemesh</t>
  </si>
  <si>
    <t>Dani</t>
  </si>
  <si>
    <t>Schijveschuurder</t>
  </si>
  <si>
    <t>danis@goldrockcap.com</t>
  </si>
  <si>
    <t>daniel@goldrockcap.com</t>
  </si>
  <si>
    <t>Rockman</t>
  </si>
  <si>
    <t>darren@goldrockcap.com</t>
  </si>
  <si>
    <t>S. David</t>
  </si>
  <si>
    <t>david@goldrockcap.com</t>
  </si>
  <si>
    <t>Steuerman</t>
  </si>
  <si>
    <t>Golub Capital</t>
  </si>
  <si>
    <t>asteuerman@golubcapital.com</t>
  </si>
  <si>
    <t>Head of Middle Market Lending</t>
  </si>
  <si>
    <t>Crabb</t>
  </si>
  <si>
    <t>bcrabb@golubcapital.com</t>
  </si>
  <si>
    <t>Golub</t>
  </si>
  <si>
    <t>dgolub@golubcapital.com</t>
  </si>
  <si>
    <t>Cashman</t>
  </si>
  <si>
    <t>gcashman@golubcapital.com</t>
  </si>
  <si>
    <t>Robbins</t>
  </si>
  <si>
    <t>grobbins@golubcapital.com</t>
  </si>
  <si>
    <t>Van Dussen</t>
  </si>
  <si>
    <t>jvandussen@golubcapital.com</t>
  </si>
  <si>
    <t>lgolub@golubcapital.com</t>
  </si>
  <si>
    <t>mrobinson@golubcapital.com</t>
  </si>
  <si>
    <t>Managing Director, Co-Head of Underwriting</t>
  </si>
  <si>
    <t>Fulk</t>
  </si>
  <si>
    <t>mfulk@golubcapital.com</t>
  </si>
  <si>
    <t>phayes@golubcapital.com</t>
  </si>
  <si>
    <t>Fair</t>
  </si>
  <si>
    <t>pfair@golubcapital.com</t>
  </si>
  <si>
    <t>Tuchscherer</t>
  </si>
  <si>
    <t>rtuchscherer@golubcapital.com</t>
  </si>
  <si>
    <t>Spyro</t>
  </si>
  <si>
    <t>Alexopoulos</t>
  </si>
  <si>
    <t>salexopoulos@golubcapital.com</t>
  </si>
  <si>
    <t>srobertson@golubcapital.com</t>
  </si>
  <si>
    <t>Oder</t>
  </si>
  <si>
    <t>toder@golubcapital.com</t>
  </si>
  <si>
    <t>Bonoff</t>
  </si>
  <si>
    <t>Goode Partners</t>
  </si>
  <si>
    <t>dbonoff@goodepartners.com</t>
  </si>
  <si>
    <t>Oddi</t>
  </si>
  <si>
    <t>doddi@goodepartners.com</t>
  </si>
  <si>
    <t>jferreira@goodepartners.com</t>
  </si>
  <si>
    <t>kmiller@goodepartners.com</t>
  </si>
  <si>
    <t>mstanley@goodepartners.com</t>
  </si>
  <si>
    <t>Semelmacher</t>
  </si>
  <si>
    <t>psemel@goodepartners.com</t>
  </si>
  <si>
    <t>scaesar@goodepartners.com</t>
  </si>
  <si>
    <t>Houghton</t>
  </si>
  <si>
    <t>thoughton@goodepartners.com</t>
  </si>
  <si>
    <t>Chi-Hua</t>
  </si>
  <si>
    <t>Goodwater Capital</t>
  </si>
  <si>
    <t>chchien@goodwatercap.com</t>
  </si>
  <si>
    <t>ekim@goodwatercap.com</t>
  </si>
  <si>
    <t>Sinatra</t>
  </si>
  <si>
    <t>Gordian Capital</t>
  </si>
  <si>
    <t>mark@gordiancapital.com</t>
  </si>
  <si>
    <t>Befidi</t>
  </si>
  <si>
    <t>robert@gordiancapital.com</t>
  </si>
  <si>
    <t>Alec</t>
  </si>
  <si>
    <t>Gores</t>
  </si>
  <si>
    <t>Gores Group</t>
  </si>
  <si>
    <t>agores@gores.com</t>
  </si>
  <si>
    <t>Guagliano</t>
  </si>
  <si>
    <t>aguagliano@gores.com</t>
  </si>
  <si>
    <t>Abdo</t>
  </si>
  <si>
    <t>aabdo@gores.com</t>
  </si>
  <si>
    <t>Goni</t>
  </si>
  <si>
    <t>fgoni@gores.com</t>
  </si>
  <si>
    <t>jpage@gores.com</t>
  </si>
  <si>
    <t>mstone@gores.com</t>
  </si>
  <si>
    <t>Yager</t>
  </si>
  <si>
    <t>syager@gores.com</t>
  </si>
  <si>
    <t>Gotham Ventures</t>
  </si>
  <si>
    <t>danny@gothamvc.com</t>
  </si>
  <si>
    <t>joy@gothamvc.com</t>
  </si>
  <si>
    <t>lucas@gothamvc.com</t>
  </si>
  <si>
    <t>ross@gothamvc.com</t>
  </si>
  <si>
    <t>Patric</t>
  </si>
  <si>
    <t>Eriksson</t>
  </si>
  <si>
    <t>Gothia Innovation AB</t>
  </si>
  <si>
    <t>patric.eriksson@gsp.se</t>
  </si>
  <si>
    <t>SkÃ¶vde</t>
  </si>
  <si>
    <t>Bouganim</t>
  </si>
  <si>
    <t>Govtech Fund</t>
  </si>
  <si>
    <t>ron@govtechfund.com</t>
  </si>
  <si>
    <t>Fazzinga</t>
  </si>
  <si>
    <t>ffazzinga@gracebeauty.com</t>
  </si>
  <si>
    <t>Grace ,</t>
  </si>
  <si>
    <t>ned@gracevp.com</t>
  </si>
  <si>
    <t>Piatkowski</t>
  </si>
  <si>
    <t>Graham Partners</t>
  </si>
  <si>
    <t>apiatkowski@grahampartners.net</t>
  </si>
  <si>
    <t>Newtown Square</t>
  </si>
  <si>
    <t>asnyder@grahampartners.net</t>
  </si>
  <si>
    <t>Folino</t>
  </si>
  <si>
    <t>tfolino@grahampartners.net</t>
  </si>
  <si>
    <t>cmorin@grahampartners.net</t>
  </si>
  <si>
    <t>clawler@grahampartners.net</t>
  </si>
  <si>
    <t>Courtland</t>
  </si>
  <si>
    <t>Scaccetti</t>
  </si>
  <si>
    <t>cscaccetti@grahampartners.net</t>
  </si>
  <si>
    <t>Dalibor</t>
  </si>
  <si>
    <t>Pivcevic</t>
  </si>
  <si>
    <t>dpivcevic@grahampartners.net</t>
  </si>
  <si>
    <t>Dunegan</t>
  </si>
  <si>
    <t>ddunegan@grahampartners.net</t>
  </si>
  <si>
    <t>Ciarlante</t>
  </si>
  <si>
    <t>eciarlante@grahampartners.net</t>
  </si>
  <si>
    <t>Crowl</t>
  </si>
  <si>
    <t>jcrowl@grahampartners.net</t>
  </si>
  <si>
    <t>Heinmiller</t>
  </si>
  <si>
    <t>jheinmiller@grahampartners.net</t>
  </si>
  <si>
    <t>jwilson@grahampartners.net</t>
  </si>
  <si>
    <t>Newbold</t>
  </si>
  <si>
    <t>rnewbold@grahampartners.net</t>
  </si>
  <si>
    <t>sboyd@grahampartners.net</t>
  </si>
  <si>
    <t>sgraham@grahampartners.net</t>
  </si>
  <si>
    <t>Senior Managing Principal</t>
  </si>
  <si>
    <t>McKee</t>
  </si>
  <si>
    <t>bmckee@grahampartners.net</t>
  </si>
  <si>
    <t>Managing Principal, COO, and CCO</t>
  </si>
  <si>
    <t>Timmerman</t>
  </si>
  <si>
    <t>wtimmerman@grahampartners.net</t>
  </si>
  <si>
    <t>Darlene</t>
  </si>
  <si>
    <t>DeRemer</t>
  </si>
  <si>
    <t>Grail Partners</t>
  </si>
  <si>
    <t>dderemer@grailpartners.com</t>
  </si>
  <si>
    <t>Putnam</t>
  </si>
  <si>
    <t>dputnam@grailpartners.com</t>
  </si>
  <si>
    <t>J. Clarke</t>
  </si>
  <si>
    <t>Gray</t>
  </si>
  <si>
    <t>cgray@grailpartners.com</t>
  </si>
  <si>
    <t>Director, CFO</t>
  </si>
  <si>
    <t>S. Craig</t>
  </si>
  <si>
    <t>Cognetti</t>
  </si>
  <si>
    <t>ccognetti@grailpartners.com</t>
  </si>
  <si>
    <t>McCourt</t>
  </si>
  <si>
    <t>Granahan McCourt Capital</t>
  </si>
  <si>
    <t>david@granahanmccourt.com</t>
  </si>
  <si>
    <t>Alden</t>
  </si>
  <si>
    <t>GrandBanks Capital</t>
  </si>
  <si>
    <t>areid@grandbankscapital.com</t>
  </si>
  <si>
    <t>Lax</t>
  </si>
  <si>
    <t>clax@grandbankscapital.com</t>
  </si>
  <si>
    <t>jparker@grandbankscapital.com</t>
  </si>
  <si>
    <t>twright@grandbankscapital.com</t>
  </si>
  <si>
    <t>Boorstein</t>
  </si>
  <si>
    <t>Granite Creek Partners</t>
  </si>
  <si>
    <t>brian@granitecreek.com</t>
  </si>
  <si>
    <t>jim@granitecreek.com</t>
  </si>
  <si>
    <t>Radzik</t>
  </si>
  <si>
    <t>mark@granitecreek.com</t>
  </si>
  <si>
    <t>Lehman</t>
  </si>
  <si>
    <t>peter@granitecreek.com</t>
  </si>
  <si>
    <t>Buchanan</t>
  </si>
  <si>
    <t>Granite Partners</t>
  </si>
  <si>
    <t>doug@granitepartners.ca</t>
  </si>
  <si>
    <t>Granite Ventures</t>
  </si>
  <si>
    <t>cmckay@granitevc.com</t>
  </si>
  <si>
    <t>Jackie</t>
  </si>
  <si>
    <t>Berterretche</t>
  </si>
  <si>
    <t>jackieb@granitevc.com</t>
  </si>
  <si>
    <t>OâGrady</t>
  </si>
  <si>
    <t>sogrady@granitevc.com</t>
  </si>
  <si>
    <t>Grano Retail Investments</t>
  </si>
  <si>
    <t>lpollack@granoretail.com</t>
  </si>
  <si>
    <t>Naomi</t>
  </si>
  <si>
    <t>nlevinson@granoretail.com</t>
  </si>
  <si>
    <t>Granovsky</t>
  </si>
  <si>
    <t>sgranovsky@granoretail.com</t>
  </si>
  <si>
    <t>Schirmer</t>
  </si>
  <si>
    <t xml:space="preserve">Granville </t>
  </si>
  <si>
    <t>walvano@granville-pe.de</t>
  </si>
  <si>
    <t>Graphite Capital Management</t>
  </si>
  <si>
    <t>mhall@graphitecapital.com</t>
  </si>
  <si>
    <t>Bruder</t>
  </si>
  <si>
    <t>Graue Mill Partners</t>
  </si>
  <si>
    <t>rbruder@grauemillpartners.com</t>
  </si>
  <si>
    <t>Whitelaw</t>
  </si>
  <si>
    <t>rwhitelaw@grauemillpartners.com</t>
  </si>
  <si>
    <t>Gravity Ventures</t>
  </si>
  <si>
    <t>kristian@gravityventures.com</t>
  </si>
  <si>
    <t>Gore</t>
  </si>
  <si>
    <t>Gray Ghost Ventures</t>
  </si>
  <si>
    <t>agore@grayghostventures.com</t>
  </si>
  <si>
    <t>Bahniman</t>
  </si>
  <si>
    <t>Hazarika</t>
  </si>
  <si>
    <t>bhazarika@grayghostventures.com</t>
  </si>
  <si>
    <t>Cayce</t>
  </si>
  <si>
    <t>bcayce@grayghostventures.com</t>
  </si>
  <si>
    <t>Trigg</t>
  </si>
  <si>
    <t>Graycliff Partners</t>
  </si>
  <si>
    <t>atrigg@graycliffpartners.com</t>
  </si>
  <si>
    <t>Martindale</t>
  </si>
  <si>
    <t>bmartindale@graycliffpartners.com</t>
  </si>
  <si>
    <t>Barcoma</t>
  </si>
  <si>
    <t>cbarcoma@graycliffpartners.com</t>
  </si>
  <si>
    <t>Cristiano</t>
  </si>
  <si>
    <t>Boccia</t>
  </si>
  <si>
    <t>cboccia@graycliffpartners.com</t>
  </si>
  <si>
    <t>dmullen@graycliffpartners.com</t>
  </si>
  <si>
    <t>Duke</t>
  </si>
  <si>
    <t>Punhong</t>
  </si>
  <si>
    <t>dpunhong@graycliffpartners.com</t>
  </si>
  <si>
    <t>Cacace</t>
  </si>
  <si>
    <t>fcacace@graycliffpartners.com</t>
  </si>
  <si>
    <t>Wentzell</t>
  </si>
  <si>
    <t>gwentzell@graycliffpartners.com</t>
  </si>
  <si>
    <t>Cunha</t>
  </si>
  <si>
    <t>gcunha@graycliffpartners.com</t>
  </si>
  <si>
    <t>jmarley@graycliffpartners.com</t>
  </si>
  <si>
    <t>jlange@graycliffpartners.com</t>
  </si>
  <si>
    <t>jschreurs@graycliffpartners.com</t>
  </si>
  <si>
    <t>Juliana</t>
  </si>
  <si>
    <t>Oizerovici</t>
  </si>
  <si>
    <t>joizerovici@graycliffpartners.com</t>
  </si>
  <si>
    <t>kanderson@graycliffpartners.com</t>
  </si>
  <si>
    <t>mlutz@graycliffpartners.com</t>
  </si>
  <si>
    <t>Hindmarch</t>
  </si>
  <si>
    <t>shindmarch@graycliffpartners.com</t>
  </si>
  <si>
    <t>sschaefer@graycliffpartners.com</t>
  </si>
  <si>
    <t>whenderson@graycliffpartners.com</t>
  </si>
  <si>
    <t>Grayhawk Capital</t>
  </si>
  <si>
    <t>bburns@grayhawkcapital.us</t>
  </si>
  <si>
    <t>bsmith@grayhawkcapital.us</t>
  </si>
  <si>
    <t>schu@grayhawkcapital.us</t>
  </si>
  <si>
    <t>Erich</t>
  </si>
  <si>
    <t>Rauschenbusch</t>
  </si>
  <si>
    <t xml:space="preserve">Grazia Equity </t>
  </si>
  <si>
    <t>e.rauschenbusch@grazia.com</t>
  </si>
  <si>
    <t>j.klueppel@grazia.com</t>
  </si>
  <si>
    <t>Great Hill Partners</t>
  </si>
  <si>
    <t>cgaffney@greathillpartners.com</t>
  </si>
  <si>
    <t>busby@greathillpartners.com</t>
  </si>
  <si>
    <t>Byrnes</t>
  </si>
  <si>
    <t>cbyrnes@greathillpartners.com</t>
  </si>
  <si>
    <t>Loucks</t>
  </si>
  <si>
    <t>dloucks@greathillpartners.com</t>
  </si>
  <si>
    <t>hayes@greathillpartners.com</t>
  </si>
  <si>
    <t>Germanese</t>
  </si>
  <si>
    <t>jgermanese@greathillpartners.com</t>
  </si>
  <si>
    <t>Magan</t>
  </si>
  <si>
    <t>kmagan@greathillpartners.com</t>
  </si>
  <si>
    <t>Laurie</t>
  </si>
  <si>
    <t>lgerber@greathillpartners.com</t>
  </si>
  <si>
    <t>CCO, CFO</t>
  </si>
  <si>
    <t>Taber</t>
  </si>
  <si>
    <t>taber@greathillpartners.com</t>
  </si>
  <si>
    <t>Mary Kate</t>
  </si>
  <si>
    <t>Bertke</t>
  </si>
  <si>
    <t>mkbertke@greathillpartners.com</t>
  </si>
  <si>
    <t>Vice President, Investor Relations</t>
  </si>
  <si>
    <t>Vettel</t>
  </si>
  <si>
    <t>mvettel@greathillpartners.com</t>
  </si>
  <si>
    <t>Kumin</t>
  </si>
  <si>
    <t>mkumin@greathillpartners.com</t>
  </si>
  <si>
    <t>Cayer</t>
  </si>
  <si>
    <t>ncayer@greathillpartners.com</t>
  </si>
  <si>
    <t>Garran</t>
  </si>
  <si>
    <t>pgarran@greathillpartners.com</t>
  </si>
  <si>
    <t>CofiÃ±o</t>
  </si>
  <si>
    <t>rcofino@greathillpartners.com</t>
  </si>
  <si>
    <t>sconte@greathillpartners.com</t>
  </si>
  <si>
    <t>Great Oaks Venture Capital</t>
  </si>
  <si>
    <t>ataub@greatoaksvc.com</t>
  </si>
  <si>
    <t>Boszhardt</t>
  </si>
  <si>
    <t>ab@greatoaksvc.com</t>
  </si>
  <si>
    <t>blin@greatoaksvc.com</t>
  </si>
  <si>
    <t>Celine</t>
  </si>
  <si>
    <t>ckwok@greatoaksvc.com</t>
  </si>
  <si>
    <t>Cordrey</t>
  </si>
  <si>
    <t>mcordrey@greatoaksvc.com</t>
  </si>
  <si>
    <t>Dolder</t>
  </si>
  <si>
    <t>Great Point Partners</t>
  </si>
  <si>
    <t>adolder@gppfunds.com</t>
  </si>
  <si>
    <t>bcarlson@gppfunds.com</t>
  </si>
  <si>
    <t>Butler</t>
  </si>
  <si>
    <t>bbutler@gppfunds.com</t>
  </si>
  <si>
    <t>Prendergast</t>
  </si>
  <si>
    <t>dprendergast@gppfunds.com</t>
  </si>
  <si>
    <t>Patrician</t>
  </si>
  <si>
    <t>dpatrican@gppfunds.com</t>
  </si>
  <si>
    <t>jjay@gppfunds.com</t>
  </si>
  <si>
    <t>Pesce</t>
  </si>
  <si>
    <t>jpesce@gppfunds.com</t>
  </si>
  <si>
    <t>nrhodes@gppfunds.com</t>
  </si>
  <si>
    <t>Newquist</t>
  </si>
  <si>
    <t>pnewquist@gppfunds.com</t>
  </si>
  <si>
    <t>pabraham@gppfunds.com</t>
  </si>
  <si>
    <t>Vice President of Finance and Controller</t>
  </si>
  <si>
    <t>Rohan</t>
  </si>
  <si>
    <t>Saikia</t>
  </si>
  <si>
    <t>rsaikia@gppfunds.com</t>
  </si>
  <si>
    <t>Panzier</t>
  </si>
  <si>
    <t>rpanzier@gppfunds.com</t>
  </si>
  <si>
    <t>sdavidson@gppfunds.com</t>
  </si>
  <si>
    <t>sweaver@gppfunds.com</t>
  </si>
  <si>
    <t>Great Range Capital</t>
  </si>
  <si>
    <t>mark.robinson@greatrangecapital.com</t>
  </si>
  <si>
    <t>Leawood</t>
  </si>
  <si>
    <t>Kansas</t>
  </si>
  <si>
    <t>paul.maxwell@greatrangecapital.com</t>
  </si>
  <si>
    <t>Fields</t>
  </si>
  <si>
    <t>pete.fields@greatrangecapital.com</t>
  </si>
  <si>
    <t>Sprott</t>
  </si>
  <si>
    <t>ryan.sprott@greatrangecapital.com</t>
  </si>
  <si>
    <t>tracy.christian@greatrangecapital.com</t>
  </si>
  <si>
    <t>Green Courte Partners</t>
  </si>
  <si>
    <t>stevedouglass@greencourtepartners.com</t>
  </si>
  <si>
    <t>Managing Director, Asset Management</t>
  </si>
  <si>
    <t>Batzofin</t>
  </si>
  <si>
    <t>Green Lake Capital</t>
  </si>
  <si>
    <t>jbatzofin@greenlakecapitalllc.com</t>
  </si>
  <si>
    <t>Director and General Counsel</t>
  </si>
  <si>
    <t>Tai</t>
  </si>
  <si>
    <t>jtai@greenlakecapitalllc.com</t>
  </si>
  <si>
    <t>Tien</t>
  </si>
  <si>
    <t>mtien@greenlakecapitalllc.com</t>
  </si>
  <si>
    <t>pwilliams@greenlakecapitalllc.com</t>
  </si>
  <si>
    <t>Zac</t>
  </si>
  <si>
    <t>Christie</t>
  </si>
  <si>
    <t>zchristie@greenlakecapitalllc.com</t>
  </si>
  <si>
    <t>Ciqiong</t>
  </si>
  <si>
    <t>Green Pine Capital Pariners Co.</t>
  </si>
  <si>
    <t>chencq@pinevc.com.cn</t>
  </si>
  <si>
    <t>Fei</t>
  </si>
  <si>
    <t>Luo</t>
  </si>
  <si>
    <t>luofei@pinevc.com.cn</t>
  </si>
  <si>
    <t>Hao</t>
  </si>
  <si>
    <t>liuhao@pinevc.com.cn</t>
  </si>
  <si>
    <t>Shijun</t>
  </si>
  <si>
    <t>chensj@pinevc.com.cn</t>
  </si>
  <si>
    <t>liwei@pinevc.com.cn</t>
  </si>
  <si>
    <t>wangyong@pinevc.com.cn</t>
  </si>
  <si>
    <t>Saunders</t>
  </si>
  <si>
    <t>Green Visor Capital</t>
  </si>
  <si>
    <t>joe@greenvisorcapital.com</t>
  </si>
  <si>
    <t>Forster</t>
  </si>
  <si>
    <t>lou@greenvisorcapital.com</t>
  </si>
  <si>
    <t>mikewalsh@greenvisorcapital.com</t>
  </si>
  <si>
    <t>Marin</t>
  </si>
  <si>
    <t>rich@greenvisorcapital.com</t>
  </si>
  <si>
    <t>sam@greenvisorcapital.com</t>
  </si>
  <si>
    <t>simonyoo@greenvisorcapital.com</t>
  </si>
  <si>
    <t>GreenAngel Energy Corporation</t>
  </si>
  <si>
    <t>mike@volker.org</t>
  </si>
  <si>
    <t>President and Chairman</t>
  </si>
  <si>
    <t>Greenbriar Equity Group</t>
  </si>
  <si>
    <t>ggreenwald@greenbriarequity.com</t>
  </si>
  <si>
    <t>Rye</t>
  </si>
  <si>
    <t>Raker</t>
  </si>
  <si>
    <t>jraker@greenbriarequity.com</t>
  </si>
  <si>
    <t>Beckman</t>
  </si>
  <si>
    <t>jbeckman@greenbriarequity.com</t>
  </si>
  <si>
    <t>Daileader</t>
  </si>
  <si>
    <t>jdaileader@greenbriarequity.com</t>
  </si>
  <si>
    <t>janderson@greenbriarequity.com</t>
  </si>
  <si>
    <t>mburke@greenbriarequity.com</t>
  </si>
  <si>
    <t>mweiss@greenbriarequity.com</t>
  </si>
  <si>
    <t>Irwin</t>
  </si>
  <si>
    <t>nirwin@greenbriarequity.com</t>
  </si>
  <si>
    <t>Niall</t>
  </si>
  <si>
    <t>McComiskey</t>
  </si>
  <si>
    <t>nmccomiskey@greenbriarequity.com</t>
  </si>
  <si>
    <t>nroy@greenbriarequity.com</t>
  </si>
  <si>
    <t>Reginald</t>
  </si>
  <si>
    <t>rjones@greenbriarequity.com</t>
  </si>
  <si>
    <t>Greencoat Capital</t>
  </si>
  <si>
    <t>paul.odonnell@greencoat-capital.com</t>
  </si>
  <si>
    <t>Gorab</t>
  </si>
  <si>
    <t>Greenfield Partners</t>
  </si>
  <si>
    <t>gorabg@greenfieldpartners.com</t>
  </si>
  <si>
    <t>Desai</t>
  </si>
  <si>
    <t>Greenhouse</t>
  </si>
  <si>
    <t>eric@greenhousecapital.net</t>
  </si>
  <si>
    <t>Henig</t>
  </si>
  <si>
    <t>pete@greenhousecapital.net</t>
  </si>
  <si>
    <t>Gideon</t>
  </si>
  <si>
    <t>Soesman</t>
  </si>
  <si>
    <t>GreenSoil Investments</t>
  </si>
  <si>
    <t>gideon@greensoil-investments.com</t>
  </si>
  <si>
    <t>Ra'anana</t>
  </si>
  <si>
    <t>Newhall</t>
  </si>
  <si>
    <t>Greenspring Associates</t>
  </si>
  <si>
    <t>ashton@gspring.com</t>
  </si>
  <si>
    <t>Owings Mills</t>
  </si>
  <si>
    <t>Brooke</t>
  </si>
  <si>
    <t>brooke@gspring.com</t>
  </si>
  <si>
    <t>Chuck</t>
  </si>
  <si>
    <t>chuck@gspring.com</t>
  </si>
  <si>
    <t>DiPietro</t>
  </si>
  <si>
    <t>david@gspring.com</t>
  </si>
  <si>
    <t>Deric</t>
  </si>
  <si>
    <t>Emry</t>
  </si>
  <si>
    <t>deric@gspring.com</t>
  </si>
  <si>
    <t>ethompson@gspring.com</t>
  </si>
  <si>
    <t>hsomerville@gspring.com</t>
  </si>
  <si>
    <t>jlim@gspring.com</t>
  </si>
  <si>
    <t>Avirett</t>
  </si>
  <si>
    <t>john@gspring.com</t>
  </si>
  <si>
    <t>Wuestling</t>
  </si>
  <si>
    <t>jwuestling@gspring.com</t>
  </si>
  <si>
    <t>Redfield</t>
  </si>
  <si>
    <t>lindsay@gspring.com</t>
  </si>
  <si>
    <t>R. Todd</t>
  </si>
  <si>
    <t>Ruppert</t>
  </si>
  <si>
    <t>truppert@gspring.com</t>
  </si>
  <si>
    <t>Greenstone Partners Private Capital</t>
  </si>
  <si>
    <t>sm@greenstonepartners.com.au</t>
  </si>
  <si>
    <t>tl@greenstonepartners.com.au</t>
  </si>
  <si>
    <t>Gresham Private Equity</t>
  </si>
  <si>
    <t>cgraham@gresham.com.au</t>
  </si>
  <si>
    <t>Alexandr</t>
  </si>
  <si>
    <t>Khizver</t>
  </si>
  <si>
    <t>Grey Mountain Partners</t>
  </si>
  <si>
    <t>akhizver@greymountain.com</t>
  </si>
  <si>
    <t>Ault</t>
  </si>
  <si>
    <t>bault@greymountain.com</t>
  </si>
  <si>
    <t>Lesniak</t>
  </si>
  <si>
    <t>blesniak@greymountain.com</t>
  </si>
  <si>
    <t>bschneider@greymountain.com</t>
  </si>
  <si>
    <t>Starkweather</t>
  </si>
  <si>
    <t>bstarkweather@greymountain.com</t>
  </si>
  <si>
    <t>Urband</t>
  </si>
  <si>
    <t>jurband@greymountain.com</t>
  </si>
  <si>
    <t>jkuo@greymountain.com</t>
  </si>
  <si>
    <t>jvincent@greymountain.com</t>
  </si>
  <si>
    <t>Managing Director, Mergers and Acquisitions</t>
  </si>
  <si>
    <t>Marcello</t>
  </si>
  <si>
    <t>La Rocca</t>
  </si>
  <si>
    <t>mlarocca@greymountain.com</t>
  </si>
  <si>
    <t>rwright@greymountain.com</t>
  </si>
  <si>
    <t>Steele</t>
  </si>
  <si>
    <t>tsteele@greymountain.com</t>
  </si>
  <si>
    <t>wpucillo@greymountain.com</t>
  </si>
  <si>
    <t>Greybull Stewardship</t>
  </si>
  <si>
    <t>mason@greybullstewardship.com</t>
  </si>
  <si>
    <t>Emeryville</t>
  </si>
  <si>
    <t>Patricof</t>
  </si>
  <si>
    <t>Greycroft Partners</t>
  </si>
  <si>
    <t>patricof@greycroft.com</t>
  </si>
  <si>
    <t>Peabody</t>
  </si>
  <si>
    <t>peabody@greycroft.com</t>
  </si>
  <si>
    <t>Settle</t>
  </si>
  <si>
    <t>settle@greycroft.com</t>
  </si>
  <si>
    <t>pearce@greycroft.com</t>
  </si>
  <si>
    <t>Ellie</t>
  </si>
  <si>
    <t>wheeler@greycroft.com</t>
  </si>
  <si>
    <t>Sigalow</t>
  </si>
  <si>
    <t>sigalow@greycroft.com</t>
  </si>
  <si>
    <t>Bricault</t>
  </si>
  <si>
    <t>bricault@greycroft.com</t>
  </si>
  <si>
    <t>Aneel</t>
  </si>
  <si>
    <t>Bhusri</t>
  </si>
  <si>
    <t>abhusri@greylock.com</t>
  </si>
  <si>
    <t>Asheem</t>
  </si>
  <si>
    <t>Chandna</t>
  </si>
  <si>
    <t>achandna@greylock.com</t>
  </si>
  <si>
    <t>Kaiser</t>
  </si>
  <si>
    <t>wsk@greylock.com</t>
  </si>
  <si>
    <t>Helman</t>
  </si>
  <si>
    <t>bhelman@greylock.com</t>
  </si>
  <si>
    <t>Strohm</t>
  </si>
  <si>
    <t>dstrohm@greylock.com</t>
  </si>
  <si>
    <t>Sze</t>
  </si>
  <si>
    <t>dsze@greylock.com</t>
  </si>
  <si>
    <t>dthacker@greylock.com</t>
  </si>
  <si>
    <t>Slavet</t>
  </si>
  <si>
    <t>jslavet@greylock.com</t>
  </si>
  <si>
    <t>jerry@greylock.com</t>
  </si>
  <si>
    <t>Lilly</t>
  </si>
  <si>
    <t>lilly@greylock.com</t>
  </si>
  <si>
    <t>Ansanelli</t>
  </si>
  <si>
    <t>jansanelli@greylock.com</t>
  </si>
  <si>
    <t>Elman</t>
  </si>
  <si>
    <t>jelman@greylock.com</t>
  </si>
  <si>
    <t>rhoffman@greylock.com</t>
  </si>
  <si>
    <t>revans@greylock.com</t>
  </si>
  <si>
    <t>sguo@greylock.com</t>
  </si>
  <si>
    <t>Rothman</t>
  </si>
  <si>
    <t>srothman@greylock.com</t>
  </si>
  <si>
    <t>Birch</t>
  </si>
  <si>
    <t>Greyrock Capital Group</t>
  </si>
  <si>
    <t>birch@greyrockcapitalgroup.com</t>
  </si>
  <si>
    <t>Shufro</t>
  </si>
  <si>
    <t>shufro@greyrockcapitalgroup.com</t>
  </si>
  <si>
    <t>snyder@greyrockcapitalgroup.com</t>
  </si>
  <si>
    <t>dempsey@greyrockcapitalgroup.com</t>
  </si>
  <si>
    <t>Osburn</t>
  </si>
  <si>
    <t>osburn@greyrockcapitalgroup.com</t>
  </si>
  <si>
    <t>Perkins</t>
  </si>
  <si>
    <t>perkins@greyrockcapitalgroup.com</t>
  </si>
  <si>
    <t>Conese</t>
  </si>
  <si>
    <t>Gridiron Capital</t>
  </si>
  <si>
    <t>gconese@gridironcapital.com</t>
  </si>
  <si>
    <t>New Canaan</t>
  </si>
  <si>
    <t>Spillane</t>
  </si>
  <si>
    <t>gspillane@gridironcapital.com</t>
  </si>
  <si>
    <t>Saldutti</t>
  </si>
  <si>
    <t>jsaldutti@gridironcapital.com</t>
  </si>
  <si>
    <t>kjackson@gridironcapital.com</t>
  </si>
  <si>
    <t>Tharrington</t>
  </si>
  <si>
    <t>otharrington@gridironcapital.com</t>
  </si>
  <si>
    <t>sharrison@gridironcapital.com</t>
  </si>
  <si>
    <t>Burger</t>
  </si>
  <si>
    <t>tburger@gridironcapital.com</t>
  </si>
  <si>
    <t>Hausberg</t>
  </si>
  <si>
    <t>whausberg@gridironcapital.com</t>
  </si>
  <si>
    <t>Grishin</t>
  </si>
  <si>
    <t>Grishin Robotics</t>
  </si>
  <si>
    <t>dmitry@grishinrobotics.com</t>
  </si>
  <si>
    <t>Grits Capital</t>
  </si>
  <si>
    <t>alan@gritscapital.com</t>
  </si>
  <si>
    <t>Co-Founder and Co-Managing Director</t>
  </si>
  <si>
    <t>Mississippi</t>
  </si>
  <si>
    <t>McCreery</t>
  </si>
  <si>
    <t>mark@gritscapital.com</t>
  </si>
  <si>
    <t>Winslow</t>
  </si>
  <si>
    <t>Grotech Ventures</t>
  </si>
  <si>
    <t>awinslow@grotech.com</t>
  </si>
  <si>
    <t>Cullen</t>
  </si>
  <si>
    <t>ccullen@grotech.com</t>
  </si>
  <si>
    <t>Rainey</t>
  </si>
  <si>
    <t>drainey@grotech.com</t>
  </si>
  <si>
    <t>fadams@grotech.com</t>
  </si>
  <si>
    <t>General Partner and Founder</t>
  </si>
  <si>
    <t>Zell</t>
  </si>
  <si>
    <t>jzell@grotech.com</t>
  </si>
  <si>
    <t>Taxin</t>
  </si>
  <si>
    <t>jtaxin@grotech.com</t>
  </si>
  <si>
    <t>Lawson</t>
  </si>
  <si>
    <t>DeVries</t>
  </si>
  <si>
    <t>ldevries@grotech.com</t>
  </si>
  <si>
    <t>Pfeifer</t>
  </si>
  <si>
    <t>mpfeifer@grotech.com</t>
  </si>
  <si>
    <t>Director, Finance</t>
  </si>
  <si>
    <t>Fredrick</t>
  </si>
  <si>
    <t>sfredrick@grotech.com</t>
  </si>
  <si>
    <t>Grovest Venture Capital Co.</t>
  </si>
  <si>
    <t>jeffm@grovest.co.za</t>
  </si>
  <si>
    <t>Growth</t>
  </si>
  <si>
    <t>alexander.thomson@growthcapital.co.uk</t>
  </si>
  <si>
    <t>Crossan</t>
  </si>
  <si>
    <t>bill.crossan@growthcapital.co.uk</t>
  </si>
  <si>
    <t>garrett.curran@growthcapital.co.uk</t>
  </si>
  <si>
    <t>james.blake@growthcapital.co.uk</t>
  </si>
  <si>
    <t>Kirsty</t>
  </si>
  <si>
    <t>kirsty.mcdonald@growthcapital.co.uk</t>
  </si>
  <si>
    <t>Monteiro</t>
  </si>
  <si>
    <t>ravi.monteiro@growthcapital.co.uk</t>
  </si>
  <si>
    <t>richard.shaw@growthcapital.co.uk</t>
  </si>
  <si>
    <t>Souaid</t>
  </si>
  <si>
    <t>Growthgate Capital Corporation B.S.C.</t>
  </si>
  <si>
    <t>ksouaid@growthgate.com</t>
  </si>
  <si>
    <t>Manama</t>
  </si>
  <si>
    <t>Bahnfleth</t>
  </si>
  <si>
    <t>GrowthPath Capital</t>
  </si>
  <si>
    <t>Bahnfleth@aol.com</t>
  </si>
  <si>
    <t>bruce.stevens@comcast.net</t>
  </si>
  <si>
    <t>GrowthWorks Capital</t>
  </si>
  <si>
    <t>peter.clark@growthworks.ca</t>
  </si>
  <si>
    <t>Halifax</t>
  </si>
  <si>
    <t>Nova Scotia</t>
  </si>
  <si>
    <t>Kelsey</t>
  </si>
  <si>
    <t>Grumman Hill</t>
  </si>
  <si>
    <t>jtkelsey@grummanhill.com</t>
  </si>
  <si>
    <t>Bunch</t>
  </si>
  <si>
    <t>jbunch@grummanhill.com</t>
  </si>
  <si>
    <t>Earls</t>
  </si>
  <si>
    <t>Gryphon Investors</t>
  </si>
  <si>
    <t>earls@gryphoninvestors.com</t>
  </si>
  <si>
    <t>Dell</t>
  </si>
  <si>
    <t>Larcen</t>
  </si>
  <si>
    <t>larcen@gryphoninvestors.com</t>
  </si>
  <si>
    <t>obrien@gryphoninvestors.com</t>
  </si>
  <si>
    <t>Dorian</t>
  </si>
  <si>
    <t>Faust</t>
  </si>
  <si>
    <t>faust@gryphoninvestors.com</t>
  </si>
  <si>
    <t>Meyers</t>
  </si>
  <si>
    <t>meyers@gryphoninvestors.com</t>
  </si>
  <si>
    <t>park@gryphoninvestors.com</t>
  </si>
  <si>
    <t>stephenson@gryphoninvestors.com</t>
  </si>
  <si>
    <t>Kluzik</t>
  </si>
  <si>
    <t>kluzik@gryphoninvestors.com</t>
  </si>
  <si>
    <t>Vice President and Director of Administration</t>
  </si>
  <si>
    <t>Gillette</t>
  </si>
  <si>
    <t>gillette@gryphoninvestors.com</t>
  </si>
  <si>
    <t>Geisler</t>
  </si>
  <si>
    <t>geisler@gryphoninvestors.com</t>
  </si>
  <si>
    <t>Saks</t>
  </si>
  <si>
    <t>saks@gryphoninvestors.com</t>
  </si>
  <si>
    <t>Stimson</t>
  </si>
  <si>
    <t>stimson@gryphoninvestors.com</t>
  </si>
  <si>
    <t>schroeder@gryphoninvestors.com</t>
  </si>
  <si>
    <t>Farron</t>
  </si>
  <si>
    <t>farron@gryphoninvestors.com</t>
  </si>
  <si>
    <t>Sobota</t>
  </si>
  <si>
    <t>sobota@gryphoninvestors.com</t>
  </si>
  <si>
    <t>Orum</t>
  </si>
  <si>
    <t>orum@gryphoninvestors.com</t>
  </si>
  <si>
    <t>R. David</t>
  </si>
  <si>
    <t>Andrews</t>
  </si>
  <si>
    <t>andrews@gryphoninvestors.com</t>
  </si>
  <si>
    <t>CEO and Managing General Partner</t>
  </si>
  <si>
    <t>Stangelini</t>
  </si>
  <si>
    <t>stangelini@gryphoninvestors.com</t>
  </si>
  <si>
    <t>Fagan</t>
  </si>
  <si>
    <t>fagan@gryphoninvestors.com</t>
  </si>
  <si>
    <t>bradley@gryphoninvestors.com</t>
  </si>
  <si>
    <t>lynn@gryphoninvestors.com</t>
  </si>
  <si>
    <t>Rizzo</t>
  </si>
  <si>
    <t>GSV Capital Corporation</t>
  </si>
  <si>
    <t>crizzo@gsvcap.com</t>
  </si>
  <si>
    <t>Aschebrook</t>
  </si>
  <si>
    <t>GSV Financial Group</t>
  </si>
  <si>
    <t>larry@gsvfg.com</t>
  </si>
  <si>
    <t>CEO and Partner</t>
  </si>
  <si>
    <t>Raterman</t>
  </si>
  <si>
    <t>traterman@gsvfg.com</t>
  </si>
  <si>
    <t>Partner, COO, CFO</t>
  </si>
  <si>
    <t>GTCR</t>
  </si>
  <si>
    <t>aaron.cohen@gtcr.com</t>
  </si>
  <si>
    <t>Bondy</t>
  </si>
  <si>
    <t>craig.bondy@gtcr.com</t>
  </si>
  <si>
    <t>GTI Capital Group</t>
  </si>
  <si>
    <t>aagrawal@gticapitalgroup.com</t>
  </si>
  <si>
    <t>ajain@gticapitalgroup.com</t>
  </si>
  <si>
    <t>Dalmia</t>
  </si>
  <si>
    <t>gdalmia@gticapitalgroup.com</t>
  </si>
  <si>
    <t>Schulhof</t>
  </si>
  <si>
    <t>jschulhof@gticapitalgroup.com</t>
  </si>
  <si>
    <t>Madhav</t>
  </si>
  <si>
    <t>Dhar</t>
  </si>
  <si>
    <t>mdhar@gticapitalgroup.com</t>
  </si>
  <si>
    <t>mschulhof@gticapitalgroup.com</t>
  </si>
  <si>
    <t>Boyle</t>
  </si>
  <si>
    <t>GTIS Partners</t>
  </si>
  <si>
    <t>aboyle@gtispartners.com</t>
  </si>
  <si>
    <t>emcdowell@gtispartners.com</t>
  </si>
  <si>
    <t>Joao</t>
  </si>
  <si>
    <t>jteixeira@gtispartners.com</t>
  </si>
  <si>
    <t>Pristaw</t>
  </si>
  <si>
    <t>jpristaw@gtispartners.com</t>
  </si>
  <si>
    <t>Ciganik</t>
  </si>
  <si>
    <t>pciganik@gtispartners.com</t>
  </si>
  <si>
    <t>rcohen@gtispartners.com</t>
  </si>
  <si>
    <t>Vahradian</t>
  </si>
  <si>
    <t>rvahradian@gtispartners.com</t>
  </si>
  <si>
    <t>Rediker</t>
  </si>
  <si>
    <t>rrediker@gtispartners.com</t>
  </si>
  <si>
    <t>Gorey</t>
  </si>
  <si>
    <t>sgorey@gtispartners.com</t>
  </si>
  <si>
    <t>Karatz</t>
  </si>
  <si>
    <t>tkaratz@gtispartners.com</t>
  </si>
  <si>
    <t>tshapiro@gtispartners.com</t>
  </si>
  <si>
    <t>President and CIO</t>
  </si>
  <si>
    <t>Feldstein</t>
  </si>
  <si>
    <t>tfeldstein@gtispartners.com</t>
  </si>
  <si>
    <t>Fugaro</t>
  </si>
  <si>
    <t>Guardian</t>
  </si>
  <si>
    <t>cfugaro@guardiancp.com</t>
  </si>
  <si>
    <t>sevans@guardiancp.com</t>
  </si>
  <si>
    <t>Bono</t>
  </si>
  <si>
    <t>Guide</t>
  </si>
  <si>
    <t>mbono@guidecp.com</t>
  </si>
  <si>
    <t>El Solh</t>
  </si>
  <si>
    <t>Gulf Capital</t>
  </si>
  <si>
    <t>kelsolh@gulfcapital.com</t>
  </si>
  <si>
    <t>Abu Dhabi</t>
  </si>
  <si>
    <t>Chilinski</t>
  </si>
  <si>
    <t>GV Investments</t>
  </si>
  <si>
    <t>schilinski@gvico.com</t>
  </si>
  <si>
    <t>Medway</t>
  </si>
  <si>
    <t>Mihir</t>
  </si>
  <si>
    <t>GVFL</t>
  </si>
  <si>
    <t>mihir@gvfl.com</t>
  </si>
  <si>
    <t>Ahmedabad</t>
  </si>
  <si>
    <t>Ravinder</t>
  </si>
  <si>
    <t>Singh Thakur</t>
  </si>
  <si>
    <t>ravinder@gvfl.com</t>
  </si>
  <si>
    <t>H. Katz Capital Group</t>
  </si>
  <si>
    <t>bsiegel@katzgroup.com</t>
  </si>
  <si>
    <t>Southampton</t>
  </si>
  <si>
    <t>davidkatz@katzgroup.com</t>
  </si>
  <si>
    <t>H.I.G. BioVentures</t>
  </si>
  <si>
    <t>brobertson@higbio.com</t>
  </si>
  <si>
    <t>Wasserman</t>
  </si>
  <si>
    <t>mwasserman@higbio.com</t>
  </si>
  <si>
    <t>H.I.G. Capital</t>
  </si>
  <si>
    <t>bschwartz@higcapital.com</t>
  </si>
  <si>
    <t>Camilo</t>
  </si>
  <si>
    <t>Horvilleur</t>
  </si>
  <si>
    <t>chorvilleur@higcapital.com</t>
  </si>
  <si>
    <t>dberman@higcapital.com</t>
  </si>
  <si>
    <t>Maluth</t>
  </si>
  <si>
    <t>emaluth@higcapital.com</t>
  </si>
  <si>
    <t>Marques Oliveira</t>
  </si>
  <si>
    <t>foliveira@higcapital.com</t>
  </si>
  <si>
    <t>Zanarini</t>
  </si>
  <si>
    <t>jzanarini@higcapital.com</t>
  </si>
  <si>
    <t>jfox@higcapital.com</t>
  </si>
  <si>
    <t>Keval</t>
  </si>
  <si>
    <t>kpatel@higcapital.com</t>
  </si>
  <si>
    <t>Gullen</t>
  </si>
  <si>
    <t>mgullen@higcapital.com</t>
  </si>
  <si>
    <t>Stokes</t>
  </si>
  <si>
    <t>rstokes@higcapital.com</t>
  </si>
  <si>
    <t>rrosen@higcapital.com</t>
  </si>
  <si>
    <t>Wolfson</t>
  </si>
  <si>
    <t>rwolfson@higcapital.com</t>
  </si>
  <si>
    <t>Krislav</t>
  </si>
  <si>
    <t>rkrislav@higcapital.com</t>
  </si>
  <si>
    <t>Tenno</t>
  </si>
  <si>
    <t>ttsai@higcapital.com</t>
  </si>
  <si>
    <t>wnolan@higcapital.com</t>
  </si>
  <si>
    <t>H.I.G. European</t>
  </si>
  <si>
    <t>amills@higcapital.com</t>
  </si>
  <si>
    <t>Harring</t>
  </si>
  <si>
    <t>charring@higcapital.com</t>
  </si>
  <si>
    <t>Bergel</t>
  </si>
  <si>
    <t>jbergel@higcapital.com</t>
  </si>
  <si>
    <t>Johannes</t>
  </si>
  <si>
    <t>Natterer</t>
  </si>
  <si>
    <t>jnatterer@higcapital.com</t>
  </si>
  <si>
    <t>Klaas</t>
  </si>
  <si>
    <t>Reineke</t>
  </si>
  <si>
    <t>kreineke@higcapital.com</t>
  </si>
  <si>
    <t>Luciano</t>
  </si>
  <si>
    <t>Anzanello</t>
  </si>
  <si>
    <t>lanzanello@higcapital.com</t>
  </si>
  <si>
    <t>McIlroy</t>
  </si>
  <si>
    <t>nmcIlroy@higcapital.com</t>
  </si>
  <si>
    <t>Boyadjian</t>
  </si>
  <si>
    <t>oboyadjian@higcapital.com</t>
  </si>
  <si>
    <t>Legnani</t>
  </si>
  <si>
    <t>rlegnani@higcapital.com</t>
  </si>
  <si>
    <t>Biedermann</t>
  </si>
  <si>
    <t>wbiedermann@higcapital.com</t>
  </si>
  <si>
    <t>H.I.G. Growth Partners</t>
  </si>
  <si>
    <t>ekarp@higgrowth.com</t>
  </si>
  <si>
    <t>jblack@higgrowth.com</t>
  </si>
  <si>
    <t>jkim@higgrowth.com</t>
  </si>
  <si>
    <t>Tricolli</t>
  </si>
  <si>
    <t>mtricolli@higgrowth.com</t>
  </si>
  <si>
    <t>nscola@higgrowth.com</t>
  </si>
  <si>
    <t>Loose</t>
  </si>
  <si>
    <t>sloose@higgrowth.com</t>
  </si>
  <si>
    <t>H.I.G. Realty Partners,</t>
  </si>
  <si>
    <t>abelfer@higrealty.com</t>
  </si>
  <si>
    <t>Weidhorn</t>
  </si>
  <si>
    <t>iweidhorn@higrealty.com</t>
  </si>
  <si>
    <t>Senior</t>
  </si>
  <si>
    <t>ksenior@higrealty.com</t>
  </si>
  <si>
    <t>Naveen</t>
  </si>
  <si>
    <t>Vennam</t>
  </si>
  <si>
    <t>nvennam@higrealty.com</t>
  </si>
  <si>
    <t>Jarred</t>
  </si>
  <si>
    <t>Worley</t>
  </si>
  <si>
    <t>H.I.G. WhiteHorse</t>
  </si>
  <si>
    <t>jworley@higwhitehorse.com</t>
  </si>
  <si>
    <t>Carvell</t>
  </si>
  <si>
    <t>jcarvell@higwhitehorse.com</t>
  </si>
  <si>
    <t>Stinchcomb</t>
  </si>
  <si>
    <t>nstinchcomb@higwhitehorse.com</t>
  </si>
  <si>
    <t>Ta-lin</t>
  </si>
  <si>
    <t>Hsu</t>
  </si>
  <si>
    <t>H&amp;Q Asia Pacific</t>
  </si>
  <si>
    <t>tlhsu@hqap.com</t>
  </si>
  <si>
    <t xml:space="preserve">H20 </t>
  </si>
  <si>
    <t>david.kelly@h2ovp.com</t>
  </si>
  <si>
    <t>Oxford</t>
  </si>
  <si>
    <t>frances.thomson@h2ovp.com</t>
  </si>
  <si>
    <t>Finance Manager</t>
  </si>
  <si>
    <t>paul.coleman@h2ovp.com</t>
  </si>
  <si>
    <t>Strom</t>
  </si>
  <si>
    <t>Haddington Ventures</t>
  </si>
  <si>
    <t>jstrom@hvllc.com</t>
  </si>
  <si>
    <t>spyne@hvllc.com</t>
  </si>
  <si>
    <t>Brock</t>
  </si>
  <si>
    <t>Hadley Capital</t>
  </si>
  <si>
    <t>clay@hadleycapital.com</t>
  </si>
  <si>
    <t>Wilmette</t>
  </si>
  <si>
    <t>Wormley</t>
  </si>
  <si>
    <t>paul@hadleycapital.com</t>
  </si>
  <si>
    <t>Dickes</t>
  </si>
  <si>
    <t>scott@hadleycapital.com</t>
  </si>
  <si>
    <t>Hagerty Peterson and Company</t>
  </si>
  <si>
    <t>dwallace@hagertypeterson.com</t>
  </si>
  <si>
    <t>Barrington</t>
  </si>
  <si>
    <t>dpeterson@hagertypeterson.com</t>
  </si>
  <si>
    <t>rlynch@hagertypeterson.com</t>
  </si>
  <si>
    <t>Hagerty</t>
  </si>
  <si>
    <t>bhagerty@hagertypeterson.com</t>
  </si>
  <si>
    <t>Anja</t>
  </si>
  <si>
    <t>BÃ¶hme</t>
  </si>
  <si>
    <t xml:space="preserve">Halder Beteiligungsberatung </t>
  </si>
  <si>
    <t>boehme@halder.eu</t>
  </si>
  <si>
    <t>Fackelmeyer</t>
  </si>
  <si>
    <t>fackelmeyer@halder.eu</t>
  </si>
  <si>
    <t>Wahl</t>
  </si>
  <si>
    <t>wahl@halder.eu</t>
  </si>
  <si>
    <t>De Ridder</t>
  </si>
  <si>
    <t>deridder@halder.eu</t>
  </si>
  <si>
    <t>Scheier</t>
  </si>
  <si>
    <t>scheier@halder.eu</t>
  </si>
  <si>
    <t>Jasser</t>
  </si>
  <si>
    <t>Hale Capital Management,</t>
  </si>
  <si>
    <t>jordan@halefunds.com</t>
  </si>
  <si>
    <t>martin@halefunds.com</t>
  </si>
  <si>
    <t>CEO and Portfolio Manager</t>
  </si>
  <si>
    <t>Cathcart</t>
  </si>
  <si>
    <t>Halifax Group</t>
  </si>
  <si>
    <t>ccathcart@thehalifaxgroup.com</t>
  </si>
  <si>
    <t>Cavanaugh</t>
  </si>
  <si>
    <t>jcavanaugh@thehalifaxgroup.com</t>
  </si>
  <si>
    <t>Plumridge</t>
  </si>
  <si>
    <t>splumridge@thehalifaxgroup.com</t>
  </si>
  <si>
    <t>fhall@hall-capital.com</t>
  </si>
  <si>
    <t>Oklahoma City</t>
  </si>
  <si>
    <t>Kobza</t>
  </si>
  <si>
    <t>jkobza@hall-capital.com</t>
  </si>
  <si>
    <t>Adamson</t>
  </si>
  <si>
    <t>jadamson@hall-capital.com</t>
  </si>
  <si>
    <t>Lowder</t>
  </si>
  <si>
    <t>mlowder@hall-capital.com</t>
  </si>
  <si>
    <t>Brendyn</t>
  </si>
  <si>
    <t>Grimaldi</t>
  </si>
  <si>
    <t>Halyard Capital</t>
  </si>
  <si>
    <t>bgrimaldi@halyard.com</t>
  </si>
  <si>
    <t>Eatroff</t>
  </si>
  <si>
    <t>beatroff@halyard.com</t>
  </si>
  <si>
    <t>jbarnes@halyard.com</t>
  </si>
  <si>
    <t>rnolan@halyard.com</t>
  </si>
  <si>
    <t>Hamilton Robinson</t>
  </si>
  <si>
    <t>bcr@hrco.com</t>
  </si>
  <si>
    <t>Lund</t>
  </si>
  <si>
    <t>cel@hrco.com</t>
  </si>
  <si>
    <t>Petter</t>
  </si>
  <si>
    <t>Ostberg</t>
  </si>
  <si>
    <t>apo@hrco.com</t>
  </si>
  <si>
    <t>Oakford</t>
  </si>
  <si>
    <t>sio@hrco.com</t>
  </si>
  <si>
    <t>sbc@hrco.com</t>
  </si>
  <si>
    <t>Director, Business Development</t>
  </si>
  <si>
    <t>Gustin</t>
  </si>
  <si>
    <t>Hammond, Kennedy, Whitney &amp; Co.</t>
  </si>
  <si>
    <t>ajg@hkwinc.com</t>
  </si>
  <si>
    <t>Vice President, Deal Generation</t>
  </si>
  <si>
    <t>cly@hkwinc.com</t>
  </si>
  <si>
    <t>Eline</t>
  </si>
  <si>
    <t>cme@hkwinc.com</t>
  </si>
  <si>
    <t>Constantine</t>
  </si>
  <si>
    <t>Rakkou</t>
  </si>
  <si>
    <t>cjr@hkwinc.com</t>
  </si>
  <si>
    <t>Scolnik</t>
  </si>
  <si>
    <t>gs@hkwinc.com</t>
  </si>
  <si>
    <t>jcs@hkwinc.com</t>
  </si>
  <si>
    <t>jgw@hkwinc.com</t>
  </si>
  <si>
    <t>Carsello</t>
  </si>
  <si>
    <t>jmc@hkwinc.com</t>
  </si>
  <si>
    <t>Julianne</t>
  </si>
  <si>
    <t>Lis-Milam</t>
  </si>
  <si>
    <t>jsl@hkwinc.com</t>
  </si>
  <si>
    <t>Phenicie</t>
  </si>
  <si>
    <t>lap@hkwinc.com</t>
  </si>
  <si>
    <t>Lead Transaction Partner</t>
  </si>
  <si>
    <t>Foisy</t>
  </si>
  <si>
    <t>maf@hkwinc.com</t>
  </si>
  <si>
    <t>Lead Operations Partner</t>
  </si>
  <si>
    <t>Grand</t>
  </si>
  <si>
    <t>rmg@hkwinc.com</t>
  </si>
  <si>
    <t>Manager, Deal Generation</t>
  </si>
  <si>
    <t>tk@hkwinc.com</t>
  </si>
  <si>
    <t>Hildebrand</t>
  </si>
  <si>
    <t>tmh@hkwinc.com</t>
  </si>
  <si>
    <t>Fishbin</t>
  </si>
  <si>
    <t>Hancock Capital Management</t>
  </si>
  <si>
    <t>pfishbin@jhancock.com</t>
  </si>
  <si>
    <t>McFetridge</t>
  </si>
  <si>
    <t>smcfetridge@jhancock.com</t>
  </si>
  <si>
    <t>Foker</t>
  </si>
  <si>
    <t>Hancock Park Associates</t>
  </si>
  <si>
    <t>rfoker@hpcap.com</t>
  </si>
  <si>
    <t>Watler</t>
  </si>
  <si>
    <t>kwatler@hpcap.com</t>
  </si>
  <si>
    <t>Kenton</t>
  </si>
  <si>
    <t>Van Harten</t>
  </si>
  <si>
    <t>kvanharten@hpcap.com</t>
  </si>
  <si>
    <t>Listen</t>
  </si>
  <si>
    <t>klisten@hpcap.com</t>
  </si>
  <si>
    <t>Irani</t>
  </si>
  <si>
    <t>mIrani@hpcap.com</t>
  </si>
  <si>
    <t>Fourticq</t>
  </si>
  <si>
    <t>mjfourticq@hpcap.com</t>
  </si>
  <si>
    <t>mfourticq@hpcap.com</t>
  </si>
  <si>
    <t>Gooch</t>
  </si>
  <si>
    <t>mgooch@hpcap.com</t>
  </si>
  <si>
    <t>tfourticq@hpcap.com</t>
  </si>
  <si>
    <t xml:space="preserve">Hannover Finanz </t>
  </si>
  <si>
    <t>caesar@hannoverfinanz.de</t>
  </si>
  <si>
    <t>Hannover</t>
  </si>
  <si>
    <t>Aiken</t>
  </si>
  <si>
    <t>Hanover Partners</t>
  </si>
  <si>
    <t>aaron@hanoverpartners.com</t>
  </si>
  <si>
    <t>andy@hanoverpartners.com</t>
  </si>
  <si>
    <t>Lake Oswego</t>
  </si>
  <si>
    <t>Eckersley</t>
  </si>
  <si>
    <t>HAO Capital</t>
  </si>
  <si>
    <t>simon.eckersley@haocapital.net</t>
  </si>
  <si>
    <t>CEO and Founder</t>
  </si>
  <si>
    <t>Harbert Management Corporation</t>
  </si>
  <si>
    <t>bcarney@harbert.net</t>
  </si>
  <si>
    <t>jharrison@harbert.net</t>
  </si>
  <si>
    <t>whunter@harbert.net</t>
  </si>
  <si>
    <t>Upton</t>
  </si>
  <si>
    <t>Harbor Light</t>
  </si>
  <si>
    <t>rupton@hlcp.com</t>
  </si>
  <si>
    <t>Warden</t>
  </si>
  <si>
    <t>twarden@hlcp.com</t>
  </si>
  <si>
    <t>Harbor Pacific Capital</t>
  </si>
  <si>
    <t>kent@harborpac.com</t>
  </si>
  <si>
    <t>stuart@harborpac.com</t>
  </si>
  <si>
    <t>Harbour Group</t>
  </si>
  <si>
    <t>jfox@harbourgroup.com</t>
  </si>
  <si>
    <t>Hamacher</t>
  </si>
  <si>
    <t>shamacher@harbourgroup.com</t>
  </si>
  <si>
    <t>HarbourVest Partners (Japan)</t>
  </si>
  <si>
    <t>mtaylor@harbourvest.com</t>
  </si>
  <si>
    <t>HarbourVest Partners</t>
  </si>
  <si>
    <t>awolf@harbourvest.com</t>
  </si>
  <si>
    <t>du Roy</t>
  </si>
  <si>
    <t>cduroy@harbourvest.com</t>
  </si>
  <si>
    <t>Atterbury</t>
  </si>
  <si>
    <t>datterbury@harbourvest.com</t>
  </si>
  <si>
    <t>pwilson@harbourvest.com</t>
  </si>
  <si>
    <t>Stento</t>
  </si>
  <si>
    <t>gstento@harbourvest.com</t>
  </si>
  <si>
    <t>Keay</t>
  </si>
  <si>
    <t>jkeay@harbourvest.com</t>
  </si>
  <si>
    <t>jmorris@harbourvest.com</t>
  </si>
  <si>
    <t>plipson@harbourvest.com</t>
  </si>
  <si>
    <t>Wadsworth</t>
  </si>
  <si>
    <t>rwadsworth@harbourvest.com</t>
  </si>
  <si>
    <t>Lotke</t>
  </si>
  <si>
    <t>Harmony Partners</t>
  </si>
  <si>
    <t>mark@harmonyvp.com</t>
  </si>
  <si>
    <t>C. Joel</t>
  </si>
  <si>
    <t>Harren Equity Partners</t>
  </si>
  <si>
    <t>cjc@harrenequity.com</t>
  </si>
  <si>
    <t>Fulcher</t>
  </si>
  <si>
    <t>dcf@harrenequity.com</t>
  </si>
  <si>
    <t>Caskey</t>
  </si>
  <si>
    <t>esc@harrenequity.com</t>
  </si>
  <si>
    <t>ljm@harrenequity.com</t>
  </si>
  <si>
    <t>Carver</t>
  </si>
  <si>
    <t>tac@harrenequity.com</t>
  </si>
  <si>
    <t>wws@harrenequity.com</t>
  </si>
  <si>
    <t>Merrill</t>
  </si>
  <si>
    <t>Harrison Street Real Estate Capital</t>
  </si>
  <si>
    <t>cmerrill@harrisonst.com</t>
  </si>
  <si>
    <t>Egerter</t>
  </si>
  <si>
    <t>degerter@harrisonst.com</t>
  </si>
  <si>
    <t>rmathias@harrisonst.com</t>
  </si>
  <si>
    <t>Hart Capital</t>
  </si>
  <si>
    <t>shart@hartcapital.com</t>
  </si>
  <si>
    <t>Rowayton</t>
  </si>
  <si>
    <t>Hess</t>
  </si>
  <si>
    <t>Hartford Ventures</t>
  </si>
  <si>
    <t>john.hess@thehartford.com</t>
  </si>
  <si>
    <t>Cassara</t>
  </si>
  <si>
    <t>Harvest Ventures</t>
  </si>
  <si>
    <t>acassara@cassaramgi.com</t>
  </si>
  <si>
    <t>Harwood Private Equity</t>
  </si>
  <si>
    <t>cmills@harwoodcapital.co.uk</t>
  </si>
  <si>
    <t>MacRae</t>
  </si>
  <si>
    <t>Hastings Equity Partners</t>
  </si>
  <si>
    <t>bmacrae@hastingsequity.com</t>
  </si>
  <si>
    <t>Reckhow</t>
  </si>
  <si>
    <t>greckhow@hastingsequity.com</t>
  </si>
  <si>
    <t>jconlon@hastingsequity.com</t>
  </si>
  <si>
    <t>Katrina</t>
  </si>
  <si>
    <t>Starr-Frederick</t>
  </si>
  <si>
    <t>kstarrfrederick@hastingsequity.com</t>
  </si>
  <si>
    <t>Rodriguez</t>
  </si>
  <si>
    <t>mrodriguez@hastingsequity.com</t>
  </si>
  <si>
    <t>nnewman@hastingsequity.com</t>
  </si>
  <si>
    <t>Lemke</t>
  </si>
  <si>
    <t>rlemke@hastingsequity.com</t>
  </si>
  <si>
    <t>Biggs</t>
  </si>
  <si>
    <t>sbiggs@hastingsequity.com</t>
  </si>
  <si>
    <t>Tanner</t>
  </si>
  <si>
    <t>tmoran@hastingsequity.com</t>
  </si>
  <si>
    <t>Patton</t>
  </si>
  <si>
    <t>tpatton@hastingsequity.com</t>
  </si>
  <si>
    <t>Christy</t>
  </si>
  <si>
    <t xml:space="preserve">Hatteras </t>
  </si>
  <si>
    <t>christy@hatterasvp.com</t>
  </si>
  <si>
    <t>clay@hatterasvp.com</t>
  </si>
  <si>
    <t>doug@hatterasvp.com</t>
  </si>
  <si>
    <t>Goldwater</t>
  </si>
  <si>
    <t>fred@hatterasvp.com</t>
  </si>
  <si>
    <t>Terrell</t>
  </si>
  <si>
    <t>jeff@hatterasvp.com</t>
  </si>
  <si>
    <t>Crumpler</t>
  </si>
  <si>
    <t>john@hatterasvp.com</t>
  </si>
  <si>
    <t>ken@hatterasvp.com</t>
  </si>
  <si>
    <t>Dial</t>
  </si>
  <si>
    <t>mike@hatterasvp.com</t>
  </si>
  <si>
    <t>Morff</t>
  </si>
  <si>
    <t>rmorff@hatterasvp.com</t>
  </si>
  <si>
    <t>Hawke</t>
  </si>
  <si>
    <t>Hawke Aerospace Group</t>
  </si>
  <si>
    <t>jhawke@hawkeaerospace.com</t>
  </si>
  <si>
    <t>Morgantown</t>
  </si>
  <si>
    <t>Wicki</t>
  </si>
  <si>
    <t>HBM Healthcare Investments AG</t>
  </si>
  <si>
    <t>andreas.wicki@hbmhealthcare.com</t>
  </si>
  <si>
    <t>Troxler</t>
  </si>
  <si>
    <t>erwin.troxler@hbmhealthcare.com</t>
  </si>
  <si>
    <t>HBM Holdings</t>
  </si>
  <si>
    <t>ddroberts@hbmholdings.com</t>
  </si>
  <si>
    <t>Supple</t>
  </si>
  <si>
    <t>rwsupple@hbmholdings.com</t>
  </si>
  <si>
    <t>Manager, Deal Origination</t>
  </si>
  <si>
    <t>HCI Equity Partners</t>
  </si>
  <si>
    <t>bcain@hciequity.com</t>
  </si>
  <si>
    <t>Brendon</t>
  </si>
  <si>
    <t>Biddle</t>
  </si>
  <si>
    <t>bbiddle@hciequity.com</t>
  </si>
  <si>
    <t>cnelson@hciequity.com</t>
  </si>
  <si>
    <t>dand@hciequity.com</t>
  </si>
  <si>
    <t>Moorse</t>
  </si>
  <si>
    <t>dmoorse@hciequity.com</t>
  </si>
  <si>
    <t>dmccormick@hciequity.com</t>
  </si>
  <si>
    <t>Ike</t>
  </si>
  <si>
    <t>ievans@hciequity.com</t>
  </si>
  <si>
    <t>Costello</t>
  </si>
  <si>
    <t>lcostello@hciequity.com</t>
  </si>
  <si>
    <t>Gibaratz</t>
  </si>
  <si>
    <t>sgibaratz@hciequity.com</t>
  </si>
  <si>
    <t>Frend</t>
  </si>
  <si>
    <t>tfrend@hciequity.com</t>
  </si>
  <si>
    <t>Signoret</t>
  </si>
  <si>
    <t>HCP &amp; Company</t>
  </si>
  <si>
    <t>csignoret@hcpcompany.com</t>
  </si>
  <si>
    <t>Prekop</t>
  </si>
  <si>
    <t>dprekop@hcpcompany.com</t>
  </si>
  <si>
    <t>Bland</t>
  </si>
  <si>
    <t>jbland@hcpcompany.com</t>
  </si>
  <si>
    <t>Shafer</t>
  </si>
  <si>
    <t>jshafer@hcpcompany.com</t>
  </si>
  <si>
    <t>Maruri</t>
  </si>
  <si>
    <t>vmaruri@hcpcompany.com</t>
  </si>
  <si>
    <t>Arto</t>
  </si>
  <si>
    <t>Ylimartimo</t>
  </si>
  <si>
    <t>Head Invest Oy</t>
  </si>
  <si>
    <t>arto.ylimartimo@headteam.com</t>
  </si>
  <si>
    <t>Pekka</t>
  </si>
  <si>
    <t>Sipola</t>
  </si>
  <si>
    <t>pekka.sipola@headteam.com</t>
  </si>
  <si>
    <t>Koch</t>
  </si>
  <si>
    <t>Headwater Equity Partners</t>
  </si>
  <si>
    <t>simon_koch@headwaterequity.com</t>
  </si>
  <si>
    <t>Aan</t>
  </si>
  <si>
    <t>Khoo</t>
  </si>
  <si>
    <t>Headway</t>
  </si>
  <si>
    <t>akhoo@headwaycap.com</t>
  </si>
  <si>
    <t>Christiaan</t>
  </si>
  <si>
    <t>de Lint</t>
  </si>
  <si>
    <t>cdelint@headwaycap.com</t>
  </si>
  <si>
    <t>Shen</t>
  </si>
  <si>
    <t>lshen@headwaycap.com</t>
  </si>
  <si>
    <t>Junoy</t>
  </si>
  <si>
    <t>sjunoy@headwaycap.com</t>
  </si>
  <si>
    <t>Tushar</t>
  </si>
  <si>
    <t>Pabari</t>
  </si>
  <si>
    <t>tpabari@headwaycap.com</t>
  </si>
  <si>
    <t>Hardt</t>
  </si>
  <si>
    <t>uhardt@headwaycap.com</t>
  </si>
  <si>
    <t>Zoe</t>
  </si>
  <si>
    <t>Yeo</t>
  </si>
  <si>
    <t>zyeo@headwaycap.com</t>
  </si>
  <si>
    <t>Schulz</t>
  </si>
  <si>
    <t>Health Enterprise Partners</t>
  </si>
  <si>
    <t>rschulz@hepfund.com</t>
  </si>
  <si>
    <t>Tamburri</t>
  </si>
  <si>
    <t>dtamburri@hepfund.com</t>
  </si>
  <si>
    <t>Mehlman</t>
  </si>
  <si>
    <t>emehlman@hepfund.com</t>
  </si>
  <si>
    <t>Stowe</t>
  </si>
  <si>
    <t>rstowe@hepfund.com</t>
  </si>
  <si>
    <t>Braden</t>
  </si>
  <si>
    <t>Health Evolution Partners</t>
  </si>
  <si>
    <t>bkelly@healthevolutionpartners.com</t>
  </si>
  <si>
    <t>Yun</t>
  </si>
  <si>
    <t>kyun@healthevolutionpartners.com</t>
  </si>
  <si>
    <t>Eugen</t>
  </si>
  <si>
    <t>HealthCap</t>
  </si>
  <si>
    <t>steiner.eugen@gmail.com</t>
  </si>
  <si>
    <t>MÃ¥rten</t>
  </si>
  <si>
    <t>marten.steen@healthcap.eu</t>
  </si>
  <si>
    <t>Healthcare Royalty Partners</t>
  </si>
  <si>
    <t>greg.brown@hcroyalty.com</t>
  </si>
  <si>
    <t>Augustine</t>
  </si>
  <si>
    <t>Lawlor</t>
  </si>
  <si>
    <t>HealthCare Ventures</t>
  </si>
  <si>
    <t>alawlor@hcven.com</t>
  </si>
  <si>
    <t>Onsi</t>
  </si>
  <si>
    <t>donsi@hcven.com</t>
  </si>
  <si>
    <t>Dawson</t>
  </si>
  <si>
    <t>HealthEdge Investment Partners</t>
  </si>
  <si>
    <t>Matt@healthedgepartners.com</t>
  </si>
  <si>
    <t>Dingle</t>
  </si>
  <si>
    <t>Phil@healthedgepartners.com</t>
  </si>
  <si>
    <t>HealthpointCapital</t>
  </si>
  <si>
    <t>jfoster@healthpointcapital.com</t>
  </si>
  <si>
    <t>jmccormick@healthpointcapital.com</t>
  </si>
  <si>
    <t>Fitzpatrick</t>
  </si>
  <si>
    <t>jfitzpatrick@healthpointcapital.com</t>
  </si>
  <si>
    <t>Laing</t>
  </si>
  <si>
    <t>Rikkers</t>
  </si>
  <si>
    <t>lrikkers@healthpointcapital.com</t>
  </si>
  <si>
    <t>DeGheest</t>
  </si>
  <si>
    <t>HealthTech Capital</t>
  </si>
  <si>
    <t>adegheest@healthtechcapital.com</t>
  </si>
  <si>
    <t>Los Altos Hills</t>
  </si>
  <si>
    <t>dross@healthtechcapital.com</t>
  </si>
  <si>
    <t>Darcy</t>
  </si>
  <si>
    <t>Frisch</t>
  </si>
  <si>
    <t>Hearst Ventures</t>
  </si>
  <si>
    <t>dfrisch@hearst.com</t>
  </si>
  <si>
    <t>Heliant Ventures</t>
  </si>
  <si>
    <t>ben@heliantventures.com</t>
  </si>
  <si>
    <t xml:space="preserve">Helion </t>
  </si>
  <si>
    <t>ashish@helionvc.com</t>
  </si>
  <si>
    <t>rahul@helionvc.com</t>
  </si>
  <si>
    <t>Sanjeev</t>
  </si>
  <si>
    <t>sanjeev@helionvc.com</t>
  </si>
  <si>
    <t>Babatunde</t>
  </si>
  <si>
    <t>Soyoye</t>
  </si>
  <si>
    <t>Helios Investment Partners</t>
  </si>
  <si>
    <t>bsoyoye@heliosllp.com</t>
  </si>
  <si>
    <t>Tope</t>
  </si>
  <si>
    <t>Lawani</t>
  </si>
  <si>
    <t>tlawani@heliosllp.com</t>
  </si>
  <si>
    <t>Evgeny</t>
  </si>
  <si>
    <t>Zaytsev</t>
  </si>
  <si>
    <t>Helix Ventures</t>
  </si>
  <si>
    <t>evgeny@helixventure.com</t>
  </si>
  <si>
    <t>Crooke</t>
  </si>
  <si>
    <t>graham@helixventure.com</t>
  </si>
  <si>
    <t>Sawyer</t>
  </si>
  <si>
    <t>philip@helixventure.com</t>
  </si>
  <si>
    <t>Thorpe</t>
  </si>
  <si>
    <t>Hellman &amp; Friedman</t>
  </si>
  <si>
    <t>athorpe@hf.com</t>
  </si>
  <si>
    <t>Anupam</t>
  </si>
  <si>
    <t>amishra@hf.com</t>
  </si>
  <si>
    <t>Arrie</t>
  </si>
  <si>
    <t>apark@hf.com</t>
  </si>
  <si>
    <t>bkleinman@hf.com</t>
  </si>
  <si>
    <t>bdoyle@hf.com</t>
  </si>
  <si>
    <t>Tunnell</t>
  </si>
  <si>
    <t>dtunnell@hf.com</t>
  </si>
  <si>
    <t>eragatz@hf.com</t>
  </si>
  <si>
    <t>jgoldstein@hf.com</t>
  </si>
  <si>
    <t>Judd</t>
  </si>
  <si>
    <t>jsher@hf.com</t>
  </si>
  <si>
    <t>P. Hunter</t>
  </si>
  <si>
    <t>Philbrick</t>
  </si>
  <si>
    <t>hphilbrick@hf.com</t>
  </si>
  <si>
    <t>phealy@hf.com</t>
  </si>
  <si>
    <t>Hammarskjold</t>
  </si>
  <si>
    <t>phammarskjold@hf.com</t>
  </si>
  <si>
    <t>Goetz</t>
  </si>
  <si>
    <t>sgoetz@hf.com</t>
  </si>
  <si>
    <t>Tarim</t>
  </si>
  <si>
    <t>Wasim</t>
  </si>
  <si>
    <t>twasim@hf.com</t>
  </si>
  <si>
    <t>twatt@hf.com</t>
  </si>
  <si>
    <t>Berndt</t>
  </si>
  <si>
    <t>Blomqvist</t>
  </si>
  <si>
    <t>Helmet Business Mentors Oy</t>
  </si>
  <si>
    <t>berndt@helmetcapital.fi</t>
  </si>
  <si>
    <t>Kalevi</t>
  </si>
  <si>
    <t>Puonti</t>
  </si>
  <si>
    <t>kalevi@helmetcapital.fi</t>
  </si>
  <si>
    <t>Kulvik</t>
  </si>
  <si>
    <t>pauli@helmetcapital.fi</t>
  </si>
  <si>
    <t>Pentti</t>
  </si>
  <si>
    <t>Kulmala</t>
  </si>
  <si>
    <t>pentti@helmetcapital.fi</t>
  </si>
  <si>
    <t>Risto</t>
  </si>
  <si>
    <t>Kortela</t>
  </si>
  <si>
    <t>risto.kortela@helmetcapital.fi</t>
  </si>
  <si>
    <t>Timo</t>
  </si>
  <si>
    <t>HyvÃ¶nen</t>
  </si>
  <si>
    <t>timo.hyvonen@helmetcapital.fi</t>
  </si>
  <si>
    <t>Chania</t>
  </si>
  <si>
    <t>Rodwell</t>
  </si>
  <si>
    <t>Helmsman Capital</t>
  </si>
  <si>
    <t>chania.rodwell@helmsman.com.au</t>
  </si>
  <si>
    <t>Mundey</t>
  </si>
  <si>
    <t>chris.mundey@helmsman.com.au</t>
  </si>
  <si>
    <t>douglas.potter@helmsman.com.au</t>
  </si>
  <si>
    <t>ian.johnson@helmsman.com.au</t>
  </si>
  <si>
    <t>Kerensa</t>
  </si>
  <si>
    <t>Argyriou</t>
  </si>
  <si>
    <t>kerensa.argyriou@helmsman.com.au</t>
  </si>
  <si>
    <t>Durack</t>
  </si>
  <si>
    <t>kim.durack@helmsman.com.au</t>
  </si>
  <si>
    <t>Arshiya</t>
  </si>
  <si>
    <t>Henderson Asia Pacific Equity Partners</t>
  </si>
  <si>
    <t>arshiya.singh@henderson.com</t>
  </si>
  <si>
    <t>Marwaha</t>
  </si>
  <si>
    <t>vishal.marwaha@henderson.com</t>
  </si>
  <si>
    <t>Pigache</t>
  </si>
  <si>
    <t>Henderson Equity Partners</t>
  </si>
  <si>
    <t>guy.pigache@henderson.com</t>
  </si>
  <si>
    <t>Barrass</t>
  </si>
  <si>
    <t>ian.barrass@henderson.com</t>
  </si>
  <si>
    <t>Jasvinder</t>
  </si>
  <si>
    <t>Bal</t>
  </si>
  <si>
    <t>jasvinder.bal@henderson.com</t>
  </si>
  <si>
    <t>Potts</t>
  </si>
  <si>
    <t>Herald Investment Management</t>
  </si>
  <si>
    <t>kp@heralduk.com</t>
  </si>
  <si>
    <t>Anup</t>
  </si>
  <si>
    <t>Arora</t>
  </si>
  <si>
    <t>Hercules Technology Growth Capital</t>
  </si>
  <si>
    <t>arora@htgc.com</t>
  </si>
  <si>
    <t>ayoung@htgc.com</t>
  </si>
  <si>
    <t>Sapp</t>
  </si>
  <si>
    <t>bsapp@htgc.com</t>
  </si>
  <si>
    <t>Jadot</t>
  </si>
  <si>
    <t>bjadot@htgc.com</t>
  </si>
  <si>
    <t>Jhung</t>
  </si>
  <si>
    <t>cjhung@htgc.com</t>
  </si>
  <si>
    <t>Follmann</t>
  </si>
  <si>
    <t>cfollman@htgc.com</t>
  </si>
  <si>
    <t>Director of Investment Analysis and Strategy</t>
  </si>
  <si>
    <t>dholman@htgc.com</t>
  </si>
  <si>
    <t>Nadzo</t>
  </si>
  <si>
    <t>enadzo@htgc.com</t>
  </si>
  <si>
    <t>Himani</t>
  </si>
  <si>
    <t>Bhalla</t>
  </si>
  <si>
    <t>hbhalla@htgc.com</t>
  </si>
  <si>
    <t>Bourque</t>
  </si>
  <si>
    <t>jbourque@htgc.com</t>
  </si>
  <si>
    <t>Eggbeer</t>
  </si>
  <si>
    <t>jeggbeer@htgc.com</t>
  </si>
  <si>
    <t>Henriquez</t>
  </si>
  <si>
    <t>manuel@htgc.com</t>
  </si>
  <si>
    <t>mbowden@htgc.com</t>
  </si>
  <si>
    <t>rliu@htgc.com</t>
  </si>
  <si>
    <t>Bluestein</t>
  </si>
  <si>
    <t>sbluestein@htgc.com</t>
  </si>
  <si>
    <t>skuo@htgc.com</t>
  </si>
  <si>
    <t>Pandjiris</t>
  </si>
  <si>
    <t>tpandjiris@htgc.com</t>
  </si>
  <si>
    <t>Heritage Group</t>
  </si>
  <si>
    <t>graham@heritagegroupusa.com</t>
  </si>
  <si>
    <t>jesse@heritagegroupusa.com</t>
  </si>
  <si>
    <t>paul@heritagegroupusa.com</t>
  </si>
  <si>
    <t>Haug</t>
  </si>
  <si>
    <t>Herkules Capital AS</t>
  </si>
  <si>
    <t>ch@herkules.no</t>
  </si>
  <si>
    <t>Olso</t>
  </si>
  <si>
    <t>Bysveen</t>
  </si>
  <si>
    <t>ftb@herkules.no</t>
  </si>
  <si>
    <t>Kongsli</t>
  </si>
  <si>
    <t>fk@herkules.no</t>
  </si>
  <si>
    <t>Gaute</t>
  </si>
  <si>
    <t>Gillebo</t>
  </si>
  <si>
    <t>gg@herkules.no</t>
  </si>
  <si>
    <t>Munthe</t>
  </si>
  <si>
    <t>gwm@herkules.no</t>
  </si>
  <si>
    <t>Blix</t>
  </si>
  <si>
    <t>smb@herkules.no</t>
  </si>
  <si>
    <t>Yerramilli-Rao</t>
  </si>
  <si>
    <t>Hermes Growth Partners</t>
  </si>
  <si>
    <t>bobby@hermesgp.com</t>
  </si>
  <si>
    <t>Maurer</t>
  </si>
  <si>
    <t>Heron Capital</t>
  </si>
  <si>
    <t>greg@heroncap.com</t>
  </si>
  <si>
    <t>Etzkorn</t>
  </si>
  <si>
    <t>kevin@heroncap.com</t>
  </si>
  <si>
    <t>Collet</t>
  </si>
  <si>
    <t>Hersh Family Investments</t>
  </si>
  <si>
    <t>jcollet@hershfi.com</t>
  </si>
  <si>
    <t>Irving</t>
  </si>
  <si>
    <t>Hersh</t>
  </si>
  <si>
    <t>khersh@hershfi.com</t>
  </si>
  <si>
    <t>Minch</t>
  </si>
  <si>
    <t>lminch@hershfi.com</t>
  </si>
  <si>
    <t>Chappel</t>
  </si>
  <si>
    <t>rchappel@hershfi.com</t>
  </si>
  <si>
    <t>Jobst</t>
  </si>
  <si>
    <t>HG Capital</t>
  </si>
  <si>
    <t>ajobst@hgre.com</t>
  </si>
  <si>
    <t>Leiva</t>
  </si>
  <si>
    <t>bleiva@hgre.com</t>
  </si>
  <si>
    <t>Donaldson</t>
  </si>
  <si>
    <t>HgCapital</t>
  </si>
  <si>
    <t>craig.donaldson@hgcapital.net</t>
  </si>
  <si>
    <t>Head of Client Services and Strategy</t>
  </si>
  <si>
    <t>frances.jacob@hgcapital.net</t>
  </si>
  <si>
    <t>Deputy Chairman and CIO</t>
  </si>
  <si>
    <t>Boyes</t>
  </si>
  <si>
    <t>jonathan.boyes@hgcapital.com</t>
  </si>
  <si>
    <t>Member, TMT</t>
  </si>
  <si>
    <t>Block</t>
  </si>
  <si>
    <t>martin.block@hgcapital.com</t>
  </si>
  <si>
    <t>Head, Portfolio Management</t>
  </si>
  <si>
    <t>Brockman</t>
  </si>
  <si>
    <t>matthew.brockman@hgcapital.com</t>
  </si>
  <si>
    <t>Humphries</t>
  </si>
  <si>
    <t>nic.humphries@hgcapital.net</t>
  </si>
  <si>
    <t>nick.turner@hgcapital.net</t>
  </si>
  <si>
    <t>Member, Portfolio Management</t>
  </si>
  <si>
    <t>richard.donner@hgcapital.com</t>
  </si>
  <si>
    <t>Head of Leverage and M&amp;A Relationship</t>
  </si>
  <si>
    <t>de Laszlo</t>
  </si>
  <si>
    <t>rob.delaszlo@hgcapital.com</t>
  </si>
  <si>
    <t>Head of Renewable Energy</t>
  </si>
  <si>
    <t>Bough</t>
  </si>
  <si>
    <t>stephen.bough@hgcapital.com</t>
  </si>
  <si>
    <t>Batchelor</t>
  </si>
  <si>
    <t>steven.batchelor@hgcapital.com</t>
  </si>
  <si>
    <t>Member, Client Services</t>
  </si>
  <si>
    <t>Murley</t>
  </si>
  <si>
    <t>tom.murley@hgcapital.com</t>
  </si>
  <si>
    <t>Head, Renewable Energy</t>
  </si>
  <si>
    <t>Arno</t>
  </si>
  <si>
    <t>Poschik</t>
  </si>
  <si>
    <t>HgCapital Beratungs  &amp; Co. KG</t>
  </si>
  <si>
    <t>arno.poschik@hgcapital.com</t>
  </si>
  <si>
    <t>Team Member</t>
  </si>
  <si>
    <t>Arvid</t>
  </si>
  <si>
    <t>Von zur MÃ¼hlen</t>
  </si>
  <si>
    <t>arvid.vonzurmuehlen@hgcapital.com</t>
  </si>
  <si>
    <t>Benedikt</t>
  </si>
  <si>
    <t>Joeris</t>
  </si>
  <si>
    <t>benedikt.joeris@hgcapital.com</t>
  </si>
  <si>
    <t>Carlo</t>
  </si>
  <si>
    <t>Pohlhausen</t>
  </si>
  <si>
    <t>carlo.pohlhausen@hgcapital.com</t>
  </si>
  <si>
    <t>von Simson</t>
  </si>
  <si>
    <t>justin.vonsimson@hgcapital.com</t>
  </si>
  <si>
    <t>Romberg</t>
  </si>
  <si>
    <t>kai.romberg@hgcapital.com</t>
  </si>
  <si>
    <t>Wegener</t>
  </si>
  <si>
    <t>philipp.wegener@hgcapital.com</t>
  </si>
  <si>
    <t>Sascha</t>
  </si>
  <si>
    <t>Kaumann</t>
  </si>
  <si>
    <t>sascha.kaumann@hgcapital.com</t>
  </si>
  <si>
    <t>Margolis</t>
  </si>
  <si>
    <t>stefan.margolis@hgcapital.com</t>
  </si>
  <si>
    <t>Chengpeng</t>
  </si>
  <si>
    <t>Mou</t>
  </si>
  <si>
    <t>HGGC</t>
  </si>
  <si>
    <t>cmou@hggc.com</t>
  </si>
  <si>
    <t>Crittenden</t>
  </si>
  <si>
    <t>gcrittenden@hggc.com</t>
  </si>
  <si>
    <t>Benson</t>
  </si>
  <si>
    <t>gbenson@hggc.com</t>
  </si>
  <si>
    <t>Sheldon</t>
  </si>
  <si>
    <t>gsheldon@hggc.com</t>
  </si>
  <si>
    <t>hsmith@hggc.com</t>
  </si>
  <si>
    <t>J. Garrett</t>
  </si>
  <si>
    <t>Shipp</t>
  </si>
  <si>
    <t>gshipp@hggc.com</t>
  </si>
  <si>
    <t>J. Steven</t>
  </si>
  <si>
    <t>syoung@hggc.com</t>
  </si>
  <si>
    <t>Hodgman</t>
  </si>
  <si>
    <t>jhodgman@hggc.com</t>
  </si>
  <si>
    <t>Learner</t>
  </si>
  <si>
    <t>jlearner@hggc.com</t>
  </si>
  <si>
    <t>jblock@hggc.com</t>
  </si>
  <si>
    <t>Gay</t>
  </si>
  <si>
    <t>kgay@hggc.com</t>
  </si>
  <si>
    <t>lbrown@hggc.com</t>
  </si>
  <si>
    <t>nwhite@hggc.com</t>
  </si>
  <si>
    <t>Paayal</t>
  </si>
  <si>
    <t>pgupta@hggc.com</t>
  </si>
  <si>
    <t>Dugoni</t>
  </si>
  <si>
    <t>pdugoni@hggc.com</t>
  </si>
  <si>
    <t>Sampognaro</t>
  </si>
  <si>
    <t>psampognaro@hggc.com</t>
  </si>
  <si>
    <t>rlawson@hggc.com</t>
  </si>
  <si>
    <t>Managing Partner, Co-Founder and CEO</t>
  </si>
  <si>
    <t>Leistner</t>
  </si>
  <si>
    <t>sleistner@hggc.com</t>
  </si>
  <si>
    <t>HGM</t>
  </si>
  <si>
    <t>jreynolds@hgmfund.com</t>
  </si>
  <si>
    <t>Jito</t>
  </si>
  <si>
    <t>Chadha</t>
  </si>
  <si>
    <t>jito@hgmfund.com</t>
  </si>
  <si>
    <t>Par</t>
  </si>
  <si>
    <t>pchadha@hgmfund.com</t>
  </si>
  <si>
    <t>CEO, CIO</t>
  </si>
  <si>
    <t>Shukla</t>
  </si>
  <si>
    <t>pshukla@hgmfund.com</t>
  </si>
  <si>
    <t>rjain@hgmfund.com</t>
  </si>
  <si>
    <t>Jonovic</t>
  </si>
  <si>
    <t>sjonovic@hgmfund.com</t>
  </si>
  <si>
    <t>Rajadhyaksha</t>
  </si>
  <si>
    <t>sunil@hgmfund.com</t>
  </si>
  <si>
    <t>Surinder</t>
  </si>
  <si>
    <t>Rametra</t>
  </si>
  <si>
    <t>srametra@hgmfund.com</t>
  </si>
  <si>
    <t>W. Tompie</t>
  </si>
  <si>
    <t>thall@hgmfund.com</t>
  </si>
  <si>
    <t>xcheng@hgmfund.com</t>
  </si>
  <si>
    <t>High Country Venture</t>
  </si>
  <si>
    <t>cmarks@tangogroup.com</t>
  </si>
  <si>
    <t>Lupa</t>
  </si>
  <si>
    <t>mlupa@tangogroup.com</t>
  </si>
  <si>
    <t xml:space="preserve">High Peaks </t>
  </si>
  <si>
    <t>ben@hpvp.com</t>
  </si>
  <si>
    <t>Svrluga</t>
  </si>
  <si>
    <t>brad@hpvp.com</t>
  </si>
  <si>
    <t>russ@hpvp.com</t>
  </si>
  <si>
    <t>Schnakenberg</t>
  </si>
  <si>
    <t>High Road</t>
  </si>
  <si>
    <t>bschnakenberg@highroadcap.com</t>
  </si>
  <si>
    <t>dgaspar@highroadcap.com</t>
  </si>
  <si>
    <t>jgoodrich@highroadcap.com</t>
  </si>
  <si>
    <t>plangley@highroadcap.com</t>
  </si>
  <si>
    <t>Prestegaard</t>
  </si>
  <si>
    <t>rprestegaard@highroadcap.com</t>
  </si>
  <si>
    <t>Fitzsimmons</t>
  </si>
  <si>
    <t>rfitzsimmons@highroadcap.com</t>
  </si>
  <si>
    <t>Rubino</t>
  </si>
  <si>
    <t>srubino@highroadcap.com</t>
  </si>
  <si>
    <t>Siwinski</t>
  </si>
  <si>
    <t>ssiwinski@highroadcap.com</t>
  </si>
  <si>
    <t>Connell</t>
  </si>
  <si>
    <t>wconnell@highroadcap.com</t>
  </si>
  <si>
    <t>High Street Capital</t>
  </si>
  <si>
    <t>andrew@highstreetcapital.com</t>
  </si>
  <si>
    <t>Katcha</t>
  </si>
  <si>
    <t>joe@highstreetcapital.com</t>
  </si>
  <si>
    <t>Haeger</t>
  </si>
  <si>
    <t>kent@highstreetcapital.com</t>
  </si>
  <si>
    <t>McClain</t>
  </si>
  <si>
    <t>dick@highstreetcapital.com</t>
  </si>
  <si>
    <t>Oberholtzer</t>
  </si>
  <si>
    <t>will@highstreetcapital.com</t>
  </si>
  <si>
    <t>HighBAR Partners</t>
  </si>
  <si>
    <t>brian@highbarpartners.com</t>
  </si>
  <si>
    <t>john@highbarpartners.com</t>
  </si>
  <si>
    <t>Thiele-SardiÃ±a</t>
  </si>
  <si>
    <t>roy@highbarpartners.com</t>
  </si>
  <si>
    <t>Rakin</t>
  </si>
  <si>
    <t>HighCape Partners</t>
  </si>
  <si>
    <t>kevin.rakin@highcape.com</t>
  </si>
  <si>
    <t>Zuga</t>
  </si>
  <si>
    <t>matt.zuga@highcape.com</t>
  </si>
  <si>
    <t>Taussig</t>
  </si>
  <si>
    <t>Highland</t>
  </si>
  <si>
    <t>ataussig@hcp.com</t>
  </si>
  <si>
    <t>ahunt@hcp.com</t>
  </si>
  <si>
    <t>bdavis@hcp.com</t>
  </si>
  <si>
    <t>Protasewich</t>
  </si>
  <si>
    <t>cprotasewich@hcp.com</t>
  </si>
  <si>
    <t>Chuan</t>
  </si>
  <si>
    <t>Thor</t>
  </si>
  <si>
    <t>cthor@hcp.com</t>
  </si>
  <si>
    <t>Mulloy</t>
  </si>
  <si>
    <t>cmulloy@hcp.com</t>
  </si>
  <si>
    <t>cdriscoll@hcp.com</t>
  </si>
  <si>
    <t>Nova</t>
  </si>
  <si>
    <t>dnova@hcp.com</t>
  </si>
  <si>
    <t>Fergal</t>
  </si>
  <si>
    <t>fmullen@hcp.com</t>
  </si>
  <si>
    <t>Irena</t>
  </si>
  <si>
    <t>Goldenberg</t>
  </si>
  <si>
    <t>igoldenberg@hcp.com</t>
  </si>
  <si>
    <t>Jeremiah</t>
  </si>
  <si>
    <t>Daly</t>
  </si>
  <si>
    <t>jdaly@hcp.com</t>
  </si>
  <si>
    <t>kbarry@hcp.com</t>
  </si>
  <si>
    <t>lgarrett@hcp.com</t>
  </si>
  <si>
    <t>Manish</t>
  </si>
  <si>
    <t>mpatel@hcp.com</t>
  </si>
  <si>
    <t>Maeder</t>
  </si>
  <si>
    <t>pmaeder@hcp.com</t>
  </si>
  <si>
    <t>pbell@hcp.com</t>
  </si>
  <si>
    <t>Cornetta</t>
  </si>
  <si>
    <t>pcornetta@hcp.com</t>
  </si>
  <si>
    <t>sbrooks@hcp.com</t>
  </si>
  <si>
    <t>sdalton@hcp.com</t>
  </si>
  <si>
    <t>Stemberg</t>
  </si>
  <si>
    <t>tstemberg@hcp.com</t>
  </si>
  <si>
    <t>ZappalÃ </t>
  </si>
  <si>
    <t>tzappala@hcp.com</t>
  </si>
  <si>
    <t>Walt</t>
  </si>
  <si>
    <t>wdoyle@hcp.com</t>
  </si>
  <si>
    <t>Artur</t>
  </si>
  <si>
    <t>Zaniewski</t>
  </si>
  <si>
    <t>Highlander Partners Central Europe</t>
  </si>
  <si>
    <t>azaniewski@highlander-partners.com</t>
  </si>
  <si>
    <t>Dawid</t>
  </si>
  <si>
    <t>Walendowski</t>
  </si>
  <si>
    <t>dwalendowski@highlander-partners.com</t>
  </si>
  <si>
    <t>Guiva</t>
  </si>
  <si>
    <t>Highlander Partners,</t>
  </si>
  <si>
    <t>aguiva@highlander-partners.com</t>
  </si>
  <si>
    <t>cthomas@highlander-partners.com</t>
  </si>
  <si>
    <t>McRorie</t>
  </si>
  <si>
    <t>cmcrorie@highlander-partners.com</t>
  </si>
  <si>
    <t>jhull@highlander-partners.com</t>
  </si>
  <si>
    <t>Beckert</t>
  </si>
  <si>
    <t>jbeckert@highlander-partners.com</t>
  </si>
  <si>
    <t>Hirsch</t>
  </si>
  <si>
    <t>lhirsch@highlander-partners.com</t>
  </si>
  <si>
    <t>Blanchat</t>
  </si>
  <si>
    <t>mblanchat@highlander-partners.com</t>
  </si>
  <si>
    <t>Thicksten</t>
  </si>
  <si>
    <t>nthicksten@highlander-partners.com</t>
  </si>
  <si>
    <t>Sussman</t>
  </si>
  <si>
    <t>rsussman@highlander-partners.com</t>
  </si>
  <si>
    <t>Bould</t>
  </si>
  <si>
    <t>sbould@highlander-partners.com</t>
  </si>
  <si>
    <t>Highway 12 Ventures</t>
  </si>
  <si>
    <t>derek@highway12ventures.com</t>
  </si>
  <si>
    <t>Boise</t>
  </si>
  <si>
    <t>Idaho</t>
  </si>
  <si>
    <t>phil@highway12ventures.com</t>
  </si>
  <si>
    <t>Emmott</t>
  </si>
  <si>
    <t>Hilco Capital</t>
  </si>
  <si>
    <t>chris.emmott@hilcocapital.com</t>
  </si>
  <si>
    <t>henry.foster@hilcocapital.com</t>
  </si>
  <si>
    <t>McGowan</t>
  </si>
  <si>
    <t>paul.mcgowan@hilcocapital.com</t>
  </si>
  <si>
    <t xml:space="preserve">HLM </t>
  </si>
  <si>
    <t>ecahill@hlmvp.com</t>
  </si>
  <si>
    <t>Picozza</t>
  </si>
  <si>
    <t>epicozza@hlmvp.com</t>
  </si>
  <si>
    <t>Grua</t>
  </si>
  <si>
    <t>pgrua@hlmvp.com</t>
  </si>
  <si>
    <t>Fabiani</t>
  </si>
  <si>
    <t>vfabiani@hlmvp.com</t>
  </si>
  <si>
    <t>HO2 Partners</t>
  </si>
  <si>
    <t>dan@ho2.com</t>
  </si>
  <si>
    <t>Junichi</t>
  </si>
  <si>
    <t>Miura</t>
  </si>
  <si>
    <t>Hokkaido Venture Capital</t>
  </si>
  <si>
    <t>miura@hokkaido-vc.com</t>
  </si>
  <si>
    <t>Sapporo</t>
  </si>
  <si>
    <t>Donaghy</t>
  </si>
  <si>
    <t>Holding Capital Group</t>
  </si>
  <si>
    <t>jdonaghy@holdingcapital.com</t>
  </si>
  <si>
    <t>kdillon@holdingcapital.com</t>
  </si>
  <si>
    <t>Leischner</t>
  </si>
  <si>
    <t>sleischner@holdingcapital.com</t>
  </si>
  <si>
    <t>Galvin</t>
  </si>
  <si>
    <t>tgalvin@holdingcapital.com</t>
  </si>
  <si>
    <t>Mohnen</t>
  </si>
  <si>
    <t>Holland Venture Management</t>
  </si>
  <si>
    <t>dennis.mohnen@hollandventure.com</t>
  </si>
  <si>
    <t>Ewout</t>
  </si>
  <si>
    <t>Prins</t>
  </si>
  <si>
    <t>ewout.prins@hollandventure.com</t>
  </si>
  <si>
    <t>Verbeek</t>
  </si>
  <si>
    <t>hubert.verbeek@hollandventure.com</t>
  </si>
  <si>
    <t>Kingma</t>
  </si>
  <si>
    <t>willem.kingma@hollandventure.com</t>
  </si>
  <si>
    <t>Hony Capital</t>
  </si>
  <si>
    <t>yuanbing@honycapital.com</t>
  </si>
  <si>
    <t>Qiu</t>
  </si>
  <si>
    <t>qiuzw@honycapital.com</t>
  </si>
  <si>
    <t>songhong@honycapital.com</t>
  </si>
  <si>
    <t>zhaolh@honycapital.com</t>
  </si>
  <si>
    <t>wanglj@honycapital.com</t>
  </si>
  <si>
    <t>xums@honycapital.com</t>
  </si>
  <si>
    <t>Minglei</t>
  </si>
  <si>
    <t>guoml@honycapital.com</t>
  </si>
  <si>
    <t>guowen@honycapital.com</t>
  </si>
  <si>
    <t>Shuai</t>
  </si>
  <si>
    <t>chenshuai@honycapital.com</t>
  </si>
  <si>
    <t>Shunlong</t>
  </si>
  <si>
    <t>wangsl@honycapital.com</t>
  </si>
  <si>
    <t>chenwen@honycapital.com</t>
  </si>
  <si>
    <t>Xihong</t>
  </si>
  <si>
    <t>dengxh@honycapital.com</t>
  </si>
  <si>
    <t>Fulton</t>
  </si>
  <si>
    <t>Hopen Life Science Ventures</t>
  </si>
  <si>
    <t>mfulton@hopenls.com</t>
  </si>
  <si>
    <t>Westlake</t>
  </si>
  <si>
    <t>Overmyer</t>
  </si>
  <si>
    <t>Hopewell Ventures,</t>
  </si>
  <si>
    <t>overmyer@hopewellventures.com</t>
  </si>
  <si>
    <t>Lampe</t>
  </si>
  <si>
    <t>lampe@hopewellventures.com</t>
  </si>
  <si>
    <t>Parkinson</t>
  </si>
  <si>
    <t>parkinson@hopewellventures.com</t>
  </si>
  <si>
    <t>Garth</t>
  </si>
  <si>
    <t>Horizon Equity Partners</t>
  </si>
  <si>
    <t>garth@horizonequity.co.za</t>
  </si>
  <si>
    <t>Benmore</t>
  </si>
  <si>
    <t>Flett</t>
  </si>
  <si>
    <t>richard@horizonequity.co.za</t>
  </si>
  <si>
    <t>Lotz</t>
  </si>
  <si>
    <t>shelley@horizonequity.co.za</t>
  </si>
  <si>
    <t>Devorsetz</t>
  </si>
  <si>
    <t>Horizon Technology Finance Management</t>
  </si>
  <si>
    <t>dan@horizontechfinance.com</t>
  </si>
  <si>
    <t>Senior Vice President, Chief Credit Officer</t>
  </si>
  <si>
    <t>Trolio</t>
  </si>
  <si>
    <t>dtrolio@horizontechfinance.com</t>
  </si>
  <si>
    <t>Vice President - Controller</t>
  </si>
  <si>
    <t>Moro</t>
  </si>
  <si>
    <t>gary@horizontechfinance.com</t>
  </si>
  <si>
    <t>Vice President - Credit</t>
  </si>
  <si>
    <t>Bombara</t>
  </si>
  <si>
    <t>jay@horizontechfinance.com</t>
  </si>
  <si>
    <t>Senior Vice President, General Counsel</t>
  </si>
  <si>
    <t>Michaud</t>
  </si>
  <si>
    <t>jerry@horizontechfinance.com</t>
  </si>
  <si>
    <t>kevin@horizontechfinance.com</t>
  </si>
  <si>
    <t>Walnut Creek</t>
  </si>
  <si>
    <t>kwalsh@horizontechfinance.com</t>
  </si>
  <si>
    <t>Vice President and Senior Credit Officer</t>
  </si>
  <si>
    <t>Pomeroy</t>
  </si>
  <si>
    <t>rob@horizontechfinance.com</t>
  </si>
  <si>
    <t>Matzka</t>
  </si>
  <si>
    <t xml:space="preserve">Horizonte Venture Management </t>
  </si>
  <si>
    <t>matzka@horizonte.at</t>
  </si>
  <si>
    <t>Wodak</t>
  </si>
  <si>
    <t>wodak@horizonte.at</t>
  </si>
  <si>
    <t>Laforteza</t>
  </si>
  <si>
    <t>Housatonic Partners</t>
  </si>
  <si>
    <t>alaforteza@housatonicpartners.com</t>
  </si>
  <si>
    <t>breynolds@housatonicpartners.com</t>
  </si>
  <si>
    <t>ewadsworth@housatonicpartners.com</t>
  </si>
  <si>
    <t>Special Limited Partner</t>
  </si>
  <si>
    <t>jwilder@housatonicpartners.com</t>
  </si>
  <si>
    <t>Raimondi</t>
  </si>
  <si>
    <t>jraimondi@housatonicpartners.com</t>
  </si>
  <si>
    <t>Niehaus</t>
  </si>
  <si>
    <t>jniehaus@housatonicpartners.com</t>
  </si>
  <si>
    <t>Hilderbrand</t>
  </si>
  <si>
    <t>mhilderbrand@housatonicpartners.com</t>
  </si>
  <si>
    <t>mjackson@housatonicpartners.com</t>
  </si>
  <si>
    <t>sjohnson@housatonicpartners.com</t>
  </si>
  <si>
    <t>Thorndike</t>
  </si>
  <si>
    <t>wthorndike@housatonicpartners.com</t>
  </si>
  <si>
    <t>Houston Ventures</t>
  </si>
  <si>
    <t>chip.davis@houven.com</t>
  </si>
  <si>
    <t>Lummis</t>
  </si>
  <si>
    <t>fred.lummis@houven.com</t>
  </si>
  <si>
    <t>Newell</t>
  </si>
  <si>
    <t>jim.newell@houven.com</t>
  </si>
  <si>
    <t>dylan@hoxton.vc</t>
  </si>
  <si>
    <t>Hussein</t>
  </si>
  <si>
    <t>Kniaz</t>
  </si>
  <si>
    <t>rob@hoxton.vc</t>
  </si>
  <si>
    <t>Pandurangan</t>
  </si>
  <si>
    <t>vijay@hoxton.vc</t>
  </si>
  <si>
    <t>Hudson Clean Energy Partners</t>
  </si>
  <si>
    <t>jason.chen@hudsoncep.com</t>
  </si>
  <si>
    <t>Jenn</t>
  </si>
  <si>
    <t>Schoen</t>
  </si>
  <si>
    <t>jenn.schoen@hudsoncep.com</t>
  </si>
  <si>
    <t>jonathan.lee@hudsoncep.com</t>
  </si>
  <si>
    <t>Slamm</t>
  </si>
  <si>
    <t>joseph.slamm@hudsoncep.com</t>
  </si>
  <si>
    <t>neil.auerbach@hudsoncep.com</t>
  </si>
  <si>
    <t>wilson.chang@hudsoncep.com</t>
  </si>
  <si>
    <t>Hudson Ferry Capital</t>
  </si>
  <si>
    <t>brobertson@hudsonferry.com</t>
  </si>
  <si>
    <t>Huston</t>
  </si>
  <si>
    <t>phuston@hudsonferry.com</t>
  </si>
  <si>
    <t>Athas</t>
  </si>
  <si>
    <t>rathas@hudsonferry.com</t>
  </si>
  <si>
    <t>Hudson River Ventures</t>
  </si>
  <si>
    <t>sean@hudsonriverventures.com</t>
  </si>
  <si>
    <t>Kingston</t>
  </si>
  <si>
    <t>Lewy</t>
  </si>
  <si>
    <t xml:space="preserve">Hudson </t>
  </si>
  <si>
    <t>glewy@hudsonptr.com</t>
  </si>
  <si>
    <t>jgoldberg@hudsonptr.com</t>
  </si>
  <si>
    <t>kgoh@hudsonptr.com</t>
  </si>
  <si>
    <t>lhoward@hudsonptr.com</t>
  </si>
  <si>
    <t>Barend</t>
  </si>
  <si>
    <t>Van den Brande</t>
  </si>
  <si>
    <t>Hummingbird Ventures</t>
  </si>
  <si>
    <t>barend@hummingbird-ventures.com</t>
  </si>
  <si>
    <t>Firat</t>
  </si>
  <si>
    <t>Ileri</t>
  </si>
  <si>
    <t>firat@hummingbird-ventures.com</t>
  </si>
  <si>
    <t>Maene</t>
  </si>
  <si>
    <t>frank@hummingbird-ventures.com</t>
  </si>
  <si>
    <t>Pamir</t>
  </si>
  <si>
    <t>Gelenbe</t>
  </si>
  <si>
    <t>pamir@hummingbird-ventures.com</t>
  </si>
  <si>
    <t>Hunt Energy Enterprises</t>
  </si>
  <si>
    <t>vliu@huntpower.com</t>
  </si>
  <si>
    <t>Allick</t>
  </si>
  <si>
    <t>Hunting Dog Capital</t>
  </si>
  <si>
    <t>chris@hdcap.com</t>
  </si>
  <si>
    <t>Blankfort</t>
  </si>
  <si>
    <t>todd@hdcap.com</t>
  </si>
  <si>
    <t>Demkowicz</t>
  </si>
  <si>
    <t>Huron</t>
  </si>
  <si>
    <t>bdemkowicz@huroncapital.com</t>
  </si>
  <si>
    <t>Heather</t>
  </si>
  <si>
    <t>Madland</t>
  </si>
  <si>
    <t>hmadland@huroncapital.com</t>
  </si>
  <si>
    <t>jmahoney@huroncapital.com</t>
  </si>
  <si>
    <t>Hare</t>
  </si>
  <si>
    <t>mhare@huroncapital.com</t>
  </si>
  <si>
    <t>Beauregard</t>
  </si>
  <si>
    <t>mbeauregard@huroncapital.com</t>
  </si>
  <si>
    <t>Mogk</t>
  </si>
  <si>
    <t>pmogk@huroncapital.com</t>
  </si>
  <si>
    <t>Waddington</t>
  </si>
  <si>
    <t>Huron River Ventures</t>
  </si>
  <si>
    <t>ryan@huronrivervc.com</t>
  </si>
  <si>
    <t>Streit</t>
  </si>
  <si>
    <t>tstreit@huronrivervc.com</t>
  </si>
  <si>
    <t>Barbod</t>
  </si>
  <si>
    <t>Namini</t>
  </si>
  <si>
    <t xml:space="preserve">HV Holtzbrinck Ventures Adviser </t>
  </si>
  <si>
    <t>barbod.namini@holtzbrinck.net</t>
  </si>
  <si>
    <t>Kuczek</t>
  </si>
  <si>
    <t>david.kuczek@holtzbrinck.net</t>
  </si>
  <si>
    <t>Heiko</t>
  </si>
  <si>
    <t>Kottkamp</t>
  </si>
  <si>
    <t>heiko.kottkamp@holtzbrinck.net</t>
  </si>
  <si>
    <t>Maerkle</t>
  </si>
  <si>
    <t>rainer.maerkle@holtzbrinck.net</t>
  </si>
  <si>
    <t>Achter</t>
  </si>
  <si>
    <t>sven.achter@holtzbrinck.net</t>
  </si>
  <si>
    <t>Hyde Park Angels</t>
  </si>
  <si>
    <t>peter@hydeparkangels.com</t>
  </si>
  <si>
    <t xml:space="preserve">Hyde Park </t>
  </si>
  <si>
    <t>greg@hydeparkvp.com</t>
  </si>
  <si>
    <t>guy@hydeparkvp.com</t>
  </si>
  <si>
    <t>ira@hydeparkvp.com</t>
  </si>
  <si>
    <t>Corrie</t>
  </si>
  <si>
    <t>nancy@hydeparkvp.com</t>
  </si>
  <si>
    <t>Bhandari</t>
  </si>
  <si>
    <t>I Squared Capital Advisors</t>
  </si>
  <si>
    <t>gautam.bhandari@isquaredcapital.com</t>
  </si>
  <si>
    <t>Farkas</t>
  </si>
  <si>
    <t>i-Hatch Ventures</t>
  </si>
  <si>
    <t>brad@i-hatch.com</t>
  </si>
  <si>
    <t>caustin@i-hatch.com</t>
  </si>
  <si>
    <t>Aber</t>
  </si>
  <si>
    <t>Whitcomb</t>
  </si>
  <si>
    <t>i/o ventures</t>
  </si>
  <si>
    <t>aber@ventures.io</t>
  </si>
  <si>
    <t>Navin</t>
  </si>
  <si>
    <t>ashwin@ventures.io</t>
  </si>
  <si>
    <t>Bragiel</t>
  </si>
  <si>
    <t>dan@ventures.io</t>
  </si>
  <si>
    <t>paul@ventures.io</t>
  </si>
  <si>
    <t>Nevinskiy</t>
  </si>
  <si>
    <t>I2BF Global Ventures</t>
  </si>
  <si>
    <t>nevinskiy@i2bf.com</t>
  </si>
  <si>
    <t>Ilya</t>
  </si>
  <si>
    <t>Golubovich</t>
  </si>
  <si>
    <t>ilyag@i2bf.com</t>
  </si>
  <si>
    <t>Managing and Founding Partner</t>
  </si>
  <si>
    <t>Lewin</t>
  </si>
  <si>
    <t>lewin@i2bf.com</t>
  </si>
  <si>
    <t>Rex</t>
  </si>
  <si>
    <t>Smitherman</t>
  </si>
  <si>
    <t>i2E</t>
  </si>
  <si>
    <t>rsmitherman@i2E.org</t>
  </si>
  <si>
    <t>Senior Vice President of Operations</t>
  </si>
  <si>
    <t>Meacham</t>
  </si>
  <si>
    <t>smeacham@i2E.org</t>
  </si>
  <si>
    <t>Maffeo</t>
  </si>
  <si>
    <t>alex@iacapgroup.com</t>
  </si>
  <si>
    <t>Lerner</t>
  </si>
  <si>
    <t>andy@iacapgroup.com</t>
  </si>
  <si>
    <t>Baris</t>
  </si>
  <si>
    <t>brett@iacapgroup.com</t>
  </si>
  <si>
    <t>Arenas</t>
  </si>
  <si>
    <t>juan@iacapgroup.com</t>
  </si>
  <si>
    <t>Viton</t>
  </si>
  <si>
    <t>rick@iacapgroup.com</t>
  </si>
  <si>
    <t>Gillespie</t>
  </si>
  <si>
    <t>Technologist</t>
  </si>
  <si>
    <t>Beyroutey</t>
  </si>
  <si>
    <t>jesse@iaventures.com</t>
  </si>
  <si>
    <t>Ehrenberg</t>
  </si>
  <si>
    <t>roger@iaventures.com</t>
  </si>
  <si>
    <t>Seegers</t>
  </si>
  <si>
    <t>IBB Beteiligungsgesellschaft mbH</t>
  </si>
  <si>
    <t>cseegers@ibb-bet.de</t>
  </si>
  <si>
    <t>Zeller</t>
  </si>
  <si>
    <t>czeller@ibb-bet.de</t>
  </si>
  <si>
    <t>Clemens</t>
  </si>
  <si>
    <t>Kabel</t>
  </si>
  <si>
    <t>ckabel@ibb-bet.de</t>
  </si>
  <si>
    <t>Steffen</t>
  </si>
  <si>
    <t>dsteffen@ibb-bet.de</t>
  </si>
  <si>
    <t>Junior Investment Manager</t>
  </si>
  <si>
    <t>Holger</t>
  </si>
  <si>
    <t>Specht</t>
  </si>
  <si>
    <t>hspecht@ibb-bet.de</t>
  </si>
  <si>
    <t>Amsel</t>
  </si>
  <si>
    <t>lamsel@ibb-bet.de</t>
  </si>
  <si>
    <t>mzeller@ibb-bet.de</t>
  </si>
  <si>
    <t>Lehmann</t>
  </si>
  <si>
    <t>mlehmann@ibb-bet.de</t>
  </si>
  <si>
    <t>Senior Finance Manager</t>
  </si>
  <si>
    <t>Mischa</t>
  </si>
  <si>
    <t>mwetzel@ibb-bet.de</t>
  </si>
  <si>
    <t>Rayk</t>
  </si>
  <si>
    <t>Reitenbach</t>
  </si>
  <si>
    <t>rreitenbach@ibb-bet.de</t>
  </si>
  <si>
    <t>Bendisch</t>
  </si>
  <si>
    <t>rbendisch@ibb-bet.de</t>
  </si>
  <si>
    <t>swolff@ibb-bet.de</t>
  </si>
  <si>
    <t>Schulze</t>
  </si>
  <si>
    <t>sschulze@ibb-bet.de</t>
  </si>
  <si>
    <t>Ute</t>
  </si>
  <si>
    <t>Mercker</t>
  </si>
  <si>
    <t>umercker@ibb-bet.de</t>
  </si>
  <si>
    <t>Hough</t>
  </si>
  <si>
    <t>Iceni Capital</t>
  </si>
  <si>
    <t>mjh@icenicapital.com</t>
  </si>
  <si>
    <t>Tamotsu</t>
  </si>
  <si>
    <t>Iwasaki</t>
  </si>
  <si>
    <t>Ichiryu Associates</t>
  </si>
  <si>
    <t>iwasaki@ichiryu.org</t>
  </si>
  <si>
    <t>Yoshio</t>
  </si>
  <si>
    <t>Ichiryu</t>
  </si>
  <si>
    <t>ichiryu@ichiryu.org</t>
  </si>
  <si>
    <t>van Efferink</t>
  </si>
  <si>
    <t>Icos Capital</t>
  </si>
  <si>
    <t>fve@icoscapital.com</t>
  </si>
  <si>
    <t>Badhoevedorp</t>
  </si>
  <si>
    <t>Nityen</t>
  </si>
  <si>
    <t>Lal</t>
  </si>
  <si>
    <t>nlal@icoscapital.com</t>
  </si>
  <si>
    <t>General Partner, CEO</t>
  </si>
  <si>
    <t>van Gelderen</t>
  </si>
  <si>
    <t>pvg@icoscapital.com</t>
  </si>
  <si>
    <t>General Partner, CIO</t>
  </si>
  <si>
    <t>Shibayama</t>
  </si>
  <si>
    <t>ICP</t>
  </si>
  <si>
    <t>shibayama@icp5.co.jp</t>
  </si>
  <si>
    <t>Masaki</t>
  </si>
  <si>
    <t>Ishibe</t>
  </si>
  <si>
    <t>ishibe@icp5.co.jp</t>
  </si>
  <si>
    <t>Moreland</t>
  </si>
  <si>
    <t>ICV</t>
  </si>
  <si>
    <t>imoreland@icvpartners.com</t>
  </si>
  <si>
    <t>Jermaine</t>
  </si>
  <si>
    <t>jwarren@icvpartners.com</t>
  </si>
  <si>
    <t>Metz</t>
  </si>
  <si>
    <t>lmetz@icvpartners.com</t>
  </si>
  <si>
    <t>qelmore@icvpartners.com</t>
  </si>
  <si>
    <t>showell@icvpartners.com</t>
  </si>
  <si>
    <t>Zeena</t>
  </si>
  <si>
    <t>zrao@icvpartners.com</t>
  </si>
  <si>
    <t>Chwang</t>
  </si>
  <si>
    <t>iD Ventures America</t>
  </si>
  <si>
    <t>ronaldchwang@idsoftcapital.com</t>
  </si>
  <si>
    <t>Cambier</t>
  </si>
  <si>
    <t>IDEA Fund Partners</t>
  </si>
  <si>
    <t>jcambier@ideafundpartners.com</t>
  </si>
  <si>
    <t>Lister</t>
  </si>
  <si>
    <t>Delgado</t>
  </si>
  <si>
    <t>ldelgado@ideafundpartners.com</t>
  </si>
  <si>
    <t>mbarber@ideafundpartners.com</t>
  </si>
  <si>
    <t>IDFC Alternatives</t>
  </si>
  <si>
    <t>aditya.aggarwal@idfc.com</t>
  </si>
  <si>
    <t>Apurva</t>
  </si>
  <si>
    <t>apurva.patel@idfc.com</t>
  </si>
  <si>
    <t>Girish</t>
  </si>
  <si>
    <t>Nadkarni</t>
  </si>
  <si>
    <t>girish.nadkarni@idfc.com</t>
  </si>
  <si>
    <t>Mahesh</t>
  </si>
  <si>
    <t>mahesh.joshi@idfc.com</t>
  </si>
  <si>
    <t>Milind</t>
  </si>
  <si>
    <t>milind.joshi@idfc.com</t>
  </si>
  <si>
    <t>Gadkari</t>
  </si>
  <si>
    <t>prasad.gadkari@idfc.com</t>
  </si>
  <si>
    <t>Satish</t>
  </si>
  <si>
    <t>Mandhana</t>
  </si>
  <si>
    <t>satish.mandhana@idfc.com</t>
  </si>
  <si>
    <t>Shishir</t>
  </si>
  <si>
    <t>Maheshwari</t>
  </si>
  <si>
    <t>shishir.maheshwari@idfc.com</t>
  </si>
  <si>
    <t>Vinod</t>
  </si>
  <si>
    <t>Giri</t>
  </si>
  <si>
    <t>vinod.giri@idfc.com</t>
  </si>
  <si>
    <t>Dongliang</t>
  </si>
  <si>
    <t>IDG</t>
  </si>
  <si>
    <t>dongliang_lin@idgvc.com.cn</t>
  </si>
  <si>
    <t>fei_yang@idgvc.com.cn</t>
  </si>
  <si>
    <t>Guangzhou</t>
  </si>
  <si>
    <t>Shong</t>
  </si>
  <si>
    <t>hugo_shong@idgvc.com.cn</t>
  </si>
  <si>
    <t>Jianguang</t>
  </si>
  <si>
    <t>jianguang_li@idgvc.com.cn</t>
  </si>
  <si>
    <t>quan_zhou@idgvc.com.cn</t>
  </si>
  <si>
    <t>Suyang</t>
  </si>
  <si>
    <t>suyang_zhang@idgvc.com.cn</t>
  </si>
  <si>
    <t>IDG Ventures USA</t>
  </si>
  <si>
    <t>alex@idgventures.com</t>
  </si>
  <si>
    <t>Lorra</t>
  </si>
  <si>
    <t>lorra@idgventures.com</t>
  </si>
  <si>
    <t>Kenealy</t>
  </si>
  <si>
    <t>pk@idgventures.com</t>
  </si>
  <si>
    <t>Duc</t>
  </si>
  <si>
    <t>IDG Ventures Vietnam</t>
  </si>
  <si>
    <t>duc_tran@idgvv.com.vn</t>
  </si>
  <si>
    <t>Hanoi</t>
  </si>
  <si>
    <t>Rachan</t>
  </si>
  <si>
    <t>rachan_reddy@idgvv.com.vn</t>
  </si>
  <si>
    <t>Dinh</t>
  </si>
  <si>
    <t>tony_dinh@idgvv.com.vn</t>
  </si>
  <si>
    <t>Garand-Clavel</t>
  </si>
  <si>
    <t>IDI Group</t>
  </si>
  <si>
    <t>a.garand@idi.fr</t>
  </si>
  <si>
    <t>Harrel-Courtes</t>
  </si>
  <si>
    <t>a.harrel-courtes@idi.fr</t>
  </si>
  <si>
    <t>Coll</t>
  </si>
  <si>
    <t>j.coll@idi.fr</t>
  </si>
  <si>
    <t>Julien</t>
  </si>
  <si>
    <t>Bentz</t>
  </si>
  <si>
    <t>j.bentz@idi.fr</t>
  </si>
  <si>
    <t>de Alfaro</t>
  </si>
  <si>
    <t>m.dealfaro@idi.fr</t>
  </si>
  <si>
    <t>IDP Industrial Development Partners  &amp; Co. KG</t>
  </si>
  <si>
    <t>RReilly@IDP-Investments.com</t>
  </si>
  <si>
    <t>Fissler</t>
  </si>
  <si>
    <t>TFissler@IDP-Investments.com</t>
  </si>
  <si>
    <t>KÃ¶nigstein</t>
  </si>
  <si>
    <t>AnikÃ³</t>
  </si>
  <si>
    <t>Losonczi</t>
  </si>
  <si>
    <t>iEurope Capital</t>
  </si>
  <si>
    <t>aniko@ieurope.com</t>
  </si>
  <si>
    <t>kristina@ieurope.com</t>
  </si>
  <si>
    <t>Czirjak</t>
  </si>
  <si>
    <t>laszlo@ieurope.com</t>
  </si>
  <si>
    <t>Miklos</t>
  </si>
  <si>
    <t>Kovacs</t>
  </si>
  <si>
    <t>miklos@ieurope.com</t>
  </si>
  <si>
    <t>Hans-JÃ¸rgen</t>
  </si>
  <si>
    <t>Nyegaard</t>
  </si>
  <si>
    <t>IFU</t>
  </si>
  <si>
    <t>hjn@ifu.dk</t>
  </si>
  <si>
    <t>FrÃ¸sig</t>
  </si>
  <si>
    <t>hfr@ifu.dk</t>
  </si>
  <si>
    <t>Henriksen</t>
  </si>
  <si>
    <t>hhe@ifu.dk</t>
  </si>
  <si>
    <t>Ib</t>
  </si>
  <si>
    <t>Albertsen</t>
  </si>
  <si>
    <t>iba@ifu.dk</t>
  </si>
  <si>
    <t>Klingemann</t>
  </si>
  <si>
    <t>jkl@ifu.dk</t>
  </si>
  <si>
    <t>jb@ifu.dk</t>
  </si>
  <si>
    <t>Prebensen</t>
  </si>
  <si>
    <t>kpr@ifu.dk</t>
  </si>
  <si>
    <t>Lisbeth</t>
  </si>
  <si>
    <t>Erlands</t>
  </si>
  <si>
    <t>le@ifu.dk</t>
  </si>
  <si>
    <t>Kruse</t>
  </si>
  <si>
    <t>mk@ifu.dk</t>
  </si>
  <si>
    <t>Svejgaard</t>
  </si>
  <si>
    <t>nsv@ifu.dk</t>
  </si>
  <si>
    <t>Otto Vinther</t>
  </si>
  <si>
    <t>ovc@ifu.dk</t>
  </si>
  <si>
    <t>Munkholt</t>
  </si>
  <si>
    <t>pmu@ifu.dk</t>
  </si>
  <si>
    <t>Rena</t>
  </si>
  <si>
    <t>rch@ifu.dk</t>
  </si>
  <si>
    <t>Torben</t>
  </si>
  <si>
    <t>Huss</t>
  </si>
  <si>
    <t>thu@ifu.dk</t>
  </si>
  <si>
    <t>IG Expansion</t>
  </si>
  <si>
    <t>jmarin@igexpansion.com</t>
  </si>
  <si>
    <t>Founding Member</t>
  </si>
  <si>
    <t>Soo Boon</t>
  </si>
  <si>
    <t>iGlobe Partners</t>
  </si>
  <si>
    <t>sooboonkoh@iglobepartners.com</t>
  </si>
  <si>
    <t>Ãlvaro</t>
  </si>
  <si>
    <t>RodrÃ­guez Arregui</t>
  </si>
  <si>
    <t>IGNIA Partners</t>
  </si>
  <si>
    <t>ara@ignia.com.mx</t>
  </si>
  <si>
    <t>San Pedro Garza GarcÃ­a, N.L.</t>
  </si>
  <si>
    <t>Kenna</t>
  </si>
  <si>
    <t>ck@ignia.com.mx</t>
  </si>
  <si>
    <t>Guerra CantÃº</t>
  </si>
  <si>
    <t>dag@ignia.mx</t>
  </si>
  <si>
    <t>Serfati</t>
  </si>
  <si>
    <t>fsm@ignia.com.mx</t>
  </si>
  <si>
    <t>Kraig</t>
  </si>
  <si>
    <t>lk@ignia.com.mx</t>
  </si>
  <si>
    <t>mchu@ignia.com.mx</t>
  </si>
  <si>
    <t>Zagula</t>
  </si>
  <si>
    <t>Ignition Capital</t>
  </si>
  <si>
    <t>john@igncap.com</t>
  </si>
  <si>
    <t>jon@igncap.com</t>
  </si>
  <si>
    <t>Myhrvold</t>
  </si>
  <si>
    <t>cmyhrvold@ignitionpartners.com</t>
  </si>
  <si>
    <t>Juskiewicz</t>
  </si>
  <si>
    <t>IIF</t>
  </si>
  <si>
    <t>lukasz.juskiewicz@iif.pl</t>
  </si>
  <si>
    <t>KrakÃ³w</t>
  </si>
  <si>
    <t>Rafal</t>
  </si>
  <si>
    <t>Styczen</t>
  </si>
  <si>
    <t>rafal.styczen@iif.pl</t>
  </si>
  <si>
    <t>Petersson</t>
  </si>
  <si>
    <t>IK Investment Partners</t>
  </si>
  <si>
    <t>anders.petersson@ikinvest.com</t>
  </si>
  <si>
    <t>SavÃ©n</t>
  </si>
  <si>
    <t>bjorn.saven@ikinvest.com</t>
  </si>
  <si>
    <t>Masek</t>
  </si>
  <si>
    <t>christopher.masek@ikinvest.com</t>
  </si>
  <si>
    <t>Chairman, Managing Partner</t>
  </si>
  <si>
    <t>Soudry</t>
  </si>
  <si>
    <t>dan.soudry@ikinvest.com</t>
  </si>
  <si>
    <t>Detlef</t>
  </si>
  <si>
    <t>Dinsel</t>
  </si>
  <si>
    <t>detlef.dinsel@ikinvest.com</t>
  </si>
  <si>
    <t>Stjernholm</t>
  </si>
  <si>
    <t>helena.stjernholm@ikinvest.com</t>
  </si>
  <si>
    <t>james.yates@ikinvest.com</t>
  </si>
  <si>
    <t>Kemppinen</t>
  </si>
  <si>
    <t>kristian.kemppinen@ikinvest.com</t>
  </si>
  <si>
    <t>Mads Ryum</t>
  </si>
  <si>
    <t>Larsen</t>
  </si>
  <si>
    <t>mads.ryum.larsen@ikinvest.com</t>
  </si>
  <si>
    <t>RÃ©mi</t>
  </si>
  <si>
    <t>Buttiaux</t>
  </si>
  <si>
    <t>remi.buttiaux@ikinvest.com</t>
  </si>
  <si>
    <t>Hilhorst</t>
  </si>
  <si>
    <t>remko.hilhorst@ikinvest.com</t>
  </si>
  <si>
    <t>Borkar</t>
  </si>
  <si>
    <t>IL&amp;FS Investment Managers</t>
  </si>
  <si>
    <t>manoj.borkar@ilfsindia.com</t>
  </si>
  <si>
    <t>Silgardo</t>
  </si>
  <si>
    <t>mark.silgardo@ilfsindia.com</t>
  </si>
  <si>
    <t>Altug</t>
  </si>
  <si>
    <t>Inan</t>
  </si>
  <si>
    <t>iLabs Ventures</t>
  </si>
  <si>
    <t>ainan@ilab.com.tr</t>
  </si>
  <si>
    <t>Kozyatagi</t>
  </si>
  <si>
    <t>ÃzgÃ¼r</t>
  </si>
  <si>
    <t>Tanriverdi</t>
  </si>
  <si>
    <t>otanriverdi@ilab.com.tr</t>
  </si>
  <si>
    <t>Ertekin</t>
  </si>
  <si>
    <t>Peker</t>
  </si>
  <si>
    <t>epeker@ilab.com.tr</t>
  </si>
  <si>
    <t>msay@ilab.com.tr</t>
  </si>
  <si>
    <t>ntoker@ilab.com.tr</t>
  </si>
  <si>
    <t>Director - Private Equity</t>
  </si>
  <si>
    <t>YÃ¼ksel</t>
  </si>
  <si>
    <t>ydibekoglu@ilab.com.tr</t>
  </si>
  <si>
    <t>IllinoisVENTURES</t>
  </si>
  <si>
    <t>nsullivan@illinoisventures.com</t>
  </si>
  <si>
    <t>Nadia</t>
  </si>
  <si>
    <t>Sood</t>
  </si>
  <si>
    <t>Impact Investment Partners</t>
  </si>
  <si>
    <t>nadia.sood@impactinvestmentpartners.com</t>
  </si>
  <si>
    <t>Nunneley</t>
  </si>
  <si>
    <t>richard.nunneley@impactinvestmentpartners.com</t>
  </si>
  <si>
    <t>Varun</t>
  </si>
  <si>
    <t>Sahni</t>
  </si>
  <si>
    <t>varun.sahni@impactinvestmentpartners.com</t>
  </si>
  <si>
    <t>Babaola</t>
  </si>
  <si>
    <t>Omiyale</t>
  </si>
  <si>
    <t>Impax Asset Management Group</t>
  </si>
  <si>
    <t>b.omiyale@impaxam.com</t>
  </si>
  <si>
    <t>Stafford</t>
  </si>
  <si>
    <t>b.stafford@impaxam.com</t>
  </si>
  <si>
    <t>von Preyss</t>
  </si>
  <si>
    <t>d.vonpreyss@impaxam.com</t>
  </si>
  <si>
    <t>Trafford-Roberts</t>
  </si>
  <si>
    <t>d.trafford-roberts@impaxam.com</t>
  </si>
  <si>
    <t>Simm</t>
  </si>
  <si>
    <t>i.simm@impaxam.com</t>
  </si>
  <si>
    <t>Rossbach</t>
  </si>
  <si>
    <t>p.rossbach@impaxam.com</t>
  </si>
  <si>
    <t>r.cameron@impaxam.com</t>
  </si>
  <si>
    <t>Maliakkal</t>
  </si>
  <si>
    <t>Imperial Capital Group</t>
  </si>
  <si>
    <t>bmaliakkal@imperialcap.com</t>
  </si>
  <si>
    <t>charris@imperialcap.com</t>
  </si>
  <si>
    <t>Chkolnik</t>
  </si>
  <si>
    <t>gchkolnik@imperialcap.com</t>
  </si>
  <si>
    <t>Silvestri</t>
  </si>
  <si>
    <t>gsilvestri@imperialcap.com</t>
  </si>
  <si>
    <t>jr@imperialcap.com</t>
  </si>
  <si>
    <t>MacCormack</t>
  </si>
  <si>
    <t>jmaccormack@imperialcap.com</t>
  </si>
  <si>
    <t>kc@imperialcap.com</t>
  </si>
  <si>
    <t>Vice President, Investor Relations and Operations</t>
  </si>
  <si>
    <t>sdl@imperialcap.com</t>
  </si>
  <si>
    <t>Graves</t>
  </si>
  <si>
    <t>Imperial Innovations Group</t>
  </si>
  <si>
    <t>brian.graves@imperialinnovations.co.uk</t>
  </si>
  <si>
    <t>Govind</t>
  </si>
  <si>
    <t>Pindoria</t>
  </si>
  <si>
    <t>govind.pindoria@imperialinnovations.co.uk</t>
  </si>
  <si>
    <t>Technology Ventures Manager</t>
  </si>
  <si>
    <t>jon.wilkinson@imperialinnovations.co.uk</t>
  </si>
  <si>
    <t>Senior Technology Licensing Executive</t>
  </si>
  <si>
    <t>Lamia</t>
  </si>
  <si>
    <t>lamia.baker@imperialinnovations.co.uk</t>
  </si>
  <si>
    <t>Senior Executive Technology Transfer</t>
  </si>
  <si>
    <t>Pitchford</t>
  </si>
  <si>
    <t>nigel.pitchford@imperialinnovations.co.uk</t>
  </si>
  <si>
    <t>Bahns</t>
  </si>
  <si>
    <t>robert.bahns@imperialinnovations.co.uk</t>
  </si>
  <si>
    <t>Director Technology Ventures</t>
  </si>
  <si>
    <t>Imperial Private Equity</t>
  </si>
  <si>
    <t>swalsh@imperialpeq.com</t>
  </si>
  <si>
    <t>Lassonde</t>
  </si>
  <si>
    <t>christian@impressionventures.com</t>
  </si>
  <si>
    <t>Watson</t>
  </si>
  <si>
    <t>Imprimatur Capital</t>
  </si>
  <si>
    <t>ianw@impcap.com</t>
  </si>
  <si>
    <t>Scher</t>
  </si>
  <si>
    <t>IMT Capital</t>
  </si>
  <si>
    <t>bscher@imtcapital.com</t>
  </si>
  <si>
    <t>Thabit</t>
  </si>
  <si>
    <t>cthabit@imtcapital.com</t>
  </si>
  <si>
    <t>Tedesco</t>
  </si>
  <si>
    <t>dtedesco@imtcapital.com</t>
  </si>
  <si>
    <t>Tesoriero</t>
  </si>
  <si>
    <t>jtesoriero@imtcapital.com</t>
  </si>
  <si>
    <t>mbrowne@imtcapital.com</t>
  </si>
  <si>
    <t>Hooks</t>
  </si>
  <si>
    <t>mhooks@imtcapital.com</t>
  </si>
  <si>
    <t>Gleichauf</t>
  </si>
  <si>
    <t>In-Q-Tel</t>
  </si>
  <si>
    <t>bgleichauf@iqt.org</t>
  </si>
  <si>
    <t>Darby</t>
  </si>
  <si>
    <t>cdarby@iqt.org</t>
  </si>
  <si>
    <t>Poulos</t>
  </si>
  <si>
    <t>lpoulos@iqt.org</t>
  </si>
  <si>
    <t>Strottman</t>
  </si>
  <si>
    <t>mstrottman@iqt.org</t>
  </si>
  <si>
    <t>Executive Vice President and CFO</t>
  </si>
  <si>
    <t>Bowsher</t>
  </si>
  <si>
    <t>sbowsher@iqt.org</t>
  </si>
  <si>
    <t>Managing Partner and Executive Vice President</t>
  </si>
  <si>
    <t>Simile</t>
  </si>
  <si>
    <t>Incline Equity Partners</t>
  </si>
  <si>
    <t>april.simile@inclineequity.com</t>
  </si>
  <si>
    <t>Cale</t>
  </si>
  <si>
    <t>Grove</t>
  </si>
  <si>
    <t>cale.grove@inclineequity.com</t>
  </si>
  <si>
    <t>Deanna</t>
  </si>
  <si>
    <t>deanna.barry@inclineequity.com</t>
  </si>
  <si>
    <t>jack.glover@inclineequity.com</t>
  </si>
  <si>
    <t>john.morley@inclineequity.com</t>
  </si>
  <si>
    <t>Bertram</t>
  </si>
  <si>
    <t>justin.bertram@inclineequity.com</t>
  </si>
  <si>
    <t>Rubinov</t>
  </si>
  <si>
    <t>leon.rubinov@inclineequity.com</t>
  </si>
  <si>
    <t>Wada</t>
  </si>
  <si>
    <t>Incubate Fund</t>
  </si>
  <si>
    <t>wada@incubatefund.com</t>
  </si>
  <si>
    <t>Masahiko</t>
  </si>
  <si>
    <t>Honma</t>
  </si>
  <si>
    <t>honma@incubatefund.com</t>
  </si>
  <si>
    <t>Tohru</t>
  </si>
  <si>
    <t>Akaura</t>
  </si>
  <si>
    <t>akaura@incubatefund.com</t>
  </si>
  <si>
    <t>Yusuke</t>
  </si>
  <si>
    <t>Murata</t>
  </si>
  <si>
    <t>murata@incubatefund.com</t>
  </si>
  <si>
    <t>Incubic Management</t>
  </si>
  <si>
    <t>miltonchang@incubic.com</t>
  </si>
  <si>
    <t>ncolella@incubic.com</t>
  </si>
  <si>
    <t>Co-Director</t>
  </si>
  <si>
    <t>Boag</t>
  </si>
  <si>
    <t>IncWell</t>
  </si>
  <si>
    <t>simon@theincwell.net</t>
  </si>
  <si>
    <t>LaSorda</t>
  </si>
  <si>
    <t>tom@theincwell.net</t>
  </si>
  <si>
    <t>Carridine</t>
  </si>
  <si>
    <t>Say Eubanks</t>
  </si>
  <si>
    <t>Incyte Capital Holdings</t>
  </si>
  <si>
    <t>csay@incytecapital.com</t>
  </si>
  <si>
    <t>Director, Portfolio Officer</t>
  </si>
  <si>
    <t>Gineris</t>
  </si>
  <si>
    <t>mgineris@incytecapital.com</t>
  </si>
  <si>
    <t>Founder and Managing General Partner</t>
  </si>
  <si>
    <t>Sackman</t>
  </si>
  <si>
    <t>Independence Equity Management</t>
  </si>
  <si>
    <t>dsackman@independence-equity.com</t>
  </si>
  <si>
    <t>lhayward@independence-equity.com</t>
  </si>
  <si>
    <t>mgruber@independence-equity.com</t>
  </si>
  <si>
    <t>McCullough</t>
  </si>
  <si>
    <t>mmccullough@independence-equity.com</t>
  </si>
  <si>
    <t>Administrative Partner</t>
  </si>
  <si>
    <t>Independent Bankers Capital,</t>
  </si>
  <si>
    <t>bconrad@ibcfund.com</t>
  </si>
  <si>
    <t>mtaylor@ibcfund.com</t>
  </si>
  <si>
    <t>CFO/Principal</t>
  </si>
  <si>
    <t>Metcalf</t>
  </si>
  <si>
    <t>mmetcalf@ibcfund.com</t>
  </si>
  <si>
    <t>Hoyt</t>
  </si>
  <si>
    <t>thoyt@ibcfund.com</t>
  </si>
  <si>
    <t>Miltenberger</t>
  </si>
  <si>
    <t>bmiltenberger@ibcfund.com</t>
  </si>
  <si>
    <t>benh@indexventures.com</t>
  </si>
  <si>
    <t>DallÃ©</t>
  </si>
  <si>
    <t>bernard@indexventures.com</t>
  </si>
  <si>
    <t>Rimer</t>
  </si>
  <si>
    <t>danny@indexventures.com</t>
  </si>
  <si>
    <t>dom@indexventures.com</t>
  </si>
  <si>
    <t>Zocco</t>
  </si>
  <si>
    <t>giuseppe@indexventures.com</t>
  </si>
  <si>
    <t>kevin@indexventures.com</t>
  </si>
  <si>
    <t>MichÃ¨le</t>
  </si>
  <si>
    <t>Ollier</t>
  </si>
  <si>
    <t>michele@indexventures.com</t>
  </si>
  <si>
    <t>Volpi</t>
  </si>
  <si>
    <t>mike@indexventures.com</t>
  </si>
  <si>
    <t>neil@indexventures.com</t>
  </si>
  <si>
    <t>Fleck</t>
  </si>
  <si>
    <t>roman@indexventures.com</t>
  </si>
  <si>
    <t>saul@indexventures.com</t>
  </si>
  <si>
    <t>Shardul</t>
  </si>
  <si>
    <t>shardul@indexventures.com</t>
  </si>
  <si>
    <t>Bhargava</t>
  </si>
  <si>
    <t>India Value Fund</t>
  </si>
  <si>
    <t>ashish@ivfa.com</t>
  </si>
  <si>
    <t>Divya</t>
  </si>
  <si>
    <t>Sehgal</t>
  </si>
  <si>
    <t>divya@ivfa.com</t>
  </si>
  <si>
    <t>Chawla</t>
  </si>
  <si>
    <t>haresh@ivfa.com</t>
  </si>
  <si>
    <t>Jigisha</t>
  </si>
  <si>
    <t>jigisha@ivfa.com</t>
  </si>
  <si>
    <t>Pramod</t>
  </si>
  <si>
    <t>pramod@ivfa.com</t>
  </si>
  <si>
    <t>Arte</t>
  </si>
  <si>
    <t>sanjay@ivfa.com</t>
  </si>
  <si>
    <t>Chander</t>
  </si>
  <si>
    <t>satish@ivfa.com</t>
  </si>
  <si>
    <t>Siddharth</t>
  </si>
  <si>
    <t>Dhondiyal</t>
  </si>
  <si>
    <t>siddharth@ivfa.com</t>
  </si>
  <si>
    <t>Srikrishna</t>
  </si>
  <si>
    <t>Dwaram</t>
  </si>
  <si>
    <t>srikrishna@ivfa.com</t>
  </si>
  <si>
    <t>Theckath</t>
  </si>
  <si>
    <t>sunil@ivfa.com</t>
  </si>
  <si>
    <t>Nevatia</t>
  </si>
  <si>
    <t>vishal@ivfa.com</t>
  </si>
  <si>
    <t>Padmaja</t>
  </si>
  <si>
    <t>Ruparel</t>
  </si>
  <si>
    <t>Indian Angel Network</t>
  </si>
  <si>
    <t>padmaja@indianangelnetwork.com</t>
  </si>
  <si>
    <t>Sanjaya</t>
  </si>
  <si>
    <t>Indian Direct Equity Advisors Pvt</t>
  </si>
  <si>
    <t>sanjaya@ideaequity.com</t>
  </si>
  <si>
    <t>Luntz</t>
  </si>
  <si>
    <t>Indicator Ventures</t>
  </si>
  <si>
    <t>ben@indicatorventures.com</t>
  </si>
  <si>
    <t>geoff@indicatorventures.com</t>
  </si>
  <si>
    <t>Struhl</t>
  </si>
  <si>
    <t>Indigo Capital</t>
  </si>
  <si>
    <t>christopher.howe@indigo-capital.com</t>
  </si>
  <si>
    <t>kevin.murphy@indigo-capital.com</t>
  </si>
  <si>
    <t>Stringfellow</t>
  </si>
  <si>
    <t>martin.stringfellow@indigo-capital.com</t>
  </si>
  <si>
    <t>richard.collins@indigo-capital.com</t>
  </si>
  <si>
    <t>Wygaerts</t>
  </si>
  <si>
    <t>Indufin</t>
  </si>
  <si>
    <t>indufin.wygaerts@skynet.be</t>
  </si>
  <si>
    <t>Vryens</t>
  </si>
  <si>
    <t>indufin.vjf@skynet.be</t>
  </si>
  <si>
    <t>Joris</t>
  </si>
  <si>
    <t>indufin.joris@skynet.be</t>
  </si>
  <si>
    <t>Industrial Growth Partners</t>
  </si>
  <si>
    <t>dld@igpequity.com</t>
  </si>
  <si>
    <t>DiFranco</t>
  </si>
  <si>
    <t>dmd@igpequity.com</t>
  </si>
  <si>
    <t>Heglie</t>
  </si>
  <si>
    <t>edh@igpequity.com</t>
  </si>
  <si>
    <t>Gottfried</t>
  </si>
  <si>
    <t>Tittiger</t>
  </si>
  <si>
    <t>gpt@igpequity.com</t>
  </si>
  <si>
    <t>jmw@igpequity.com</t>
  </si>
  <si>
    <t>Antaya</t>
  </si>
  <si>
    <t>mpa@igpequity.com</t>
  </si>
  <si>
    <t>Beaumont</t>
  </si>
  <si>
    <t>mhb@igpequity.com</t>
  </si>
  <si>
    <t>rma@igpequity.com</t>
  </si>
  <si>
    <t>Industrial Opportunity Partners</t>
  </si>
  <si>
    <t>cwillis@iopfund.com</t>
  </si>
  <si>
    <t>Dorfman</t>
  </si>
  <si>
    <t>ddorfman@iopfund.com</t>
  </si>
  <si>
    <t>J. Kyle</t>
  </si>
  <si>
    <t>khood@iopfund.com</t>
  </si>
  <si>
    <t>Vedra</t>
  </si>
  <si>
    <t>bvedra@iopfund.com</t>
  </si>
  <si>
    <t>Industrial Renaissance</t>
  </si>
  <si>
    <t>ehamburg@indren.com</t>
  </si>
  <si>
    <t>Industrial Technology Investment Corporation</t>
  </si>
  <si>
    <t>cj@itic.com.tw</t>
  </si>
  <si>
    <t>Senior Vice President, Investment</t>
  </si>
  <si>
    <t>HarlÃ©</t>
  </si>
  <si>
    <t>Industries &amp; Finances Partenaires SAS</t>
  </si>
  <si>
    <t>e.harle@ifpart.com</t>
  </si>
  <si>
    <t>de Bazelaire</t>
  </si>
  <si>
    <t>j.debazelaire@ifpart.com</t>
  </si>
  <si>
    <t>Mestchersky</t>
  </si>
  <si>
    <t>p.mestchersky@ifpart.com</t>
  </si>
  <si>
    <t>Corbet</t>
  </si>
  <si>
    <t>p.corbet@ifpart.com</t>
  </si>
  <si>
    <t>PourquÃ©ry</t>
  </si>
  <si>
    <t>s.pourquery@ifpart.com</t>
  </si>
  <si>
    <t>Swildens</t>
  </si>
  <si>
    <t>hans@industryventures.com</t>
  </si>
  <si>
    <t>Simkhovitch</t>
  </si>
  <si>
    <t>ira@industryventures.com</t>
  </si>
  <si>
    <t>Burden</t>
  </si>
  <si>
    <t>justin@industryventures.com</t>
  </si>
  <si>
    <t>lindsay@industryventures.com</t>
  </si>
  <si>
    <t>robert@industryventures.com</t>
  </si>
  <si>
    <t>roland@industryventures.com</t>
  </si>
  <si>
    <t>victor@industryventures.com</t>
  </si>
  <si>
    <t>Lacenere</t>
  </si>
  <si>
    <t>iNetworks Advisors</t>
  </si>
  <si>
    <t>tony@inetworksllc.com</t>
  </si>
  <si>
    <t>Rawa</t>
  </si>
  <si>
    <t>timm@inetworksllc.com</t>
  </si>
  <si>
    <t>Moll</t>
  </si>
  <si>
    <t>Infield Capital</t>
  </si>
  <si>
    <t>david@infieldcapital.com</t>
  </si>
  <si>
    <t>Akio</t>
  </si>
  <si>
    <t>Tanaka</t>
  </si>
  <si>
    <t xml:space="preserve">Infinity </t>
  </si>
  <si>
    <t>akio@infinityventures.com</t>
  </si>
  <si>
    <t>Messick</t>
  </si>
  <si>
    <t>Inflection Point Ventures</t>
  </si>
  <si>
    <t>dmessick@inflectpoint.com</t>
  </si>
  <si>
    <t>Newark</t>
  </si>
  <si>
    <t>Delaware</t>
  </si>
  <si>
    <t>jdavison@inflectpoint.com</t>
  </si>
  <si>
    <t>momalley@inflectpoint.com</t>
  </si>
  <si>
    <t>Hamilton</t>
  </si>
  <si>
    <t>Inflexion Private Equity</t>
  </si>
  <si>
    <t>alistair.hamilton@inflexion.com</t>
  </si>
  <si>
    <t>Mainwaring</t>
  </si>
  <si>
    <t>andrew.mainwaring@inflexion.com</t>
  </si>
  <si>
    <t>catherine.richards@inflexion.com</t>
  </si>
  <si>
    <t>charles.thompson@inflexion.com</t>
  </si>
  <si>
    <t>christian.hamilton@inflexion.com</t>
  </si>
  <si>
    <t>Whileman</t>
  </si>
  <si>
    <t>david.whileman@inflexion.com</t>
  </si>
  <si>
    <t>Flor</t>
  </si>
  <si>
    <t>Kassai</t>
  </si>
  <si>
    <t>flor.kassai@inflexion.com</t>
  </si>
  <si>
    <t>Gareth</t>
  </si>
  <si>
    <t>gareth.healy@inflexion.com</t>
  </si>
  <si>
    <t>Hartz</t>
  </si>
  <si>
    <t>john.hartz@inflexion.com</t>
  </si>
  <si>
    <t>Harper</t>
  </si>
  <si>
    <t>john.harper@inflexion.com</t>
  </si>
  <si>
    <t>Coffin</t>
  </si>
  <si>
    <t>malcolm.coffin@inflexion.com</t>
  </si>
  <si>
    <t>Swann</t>
  </si>
  <si>
    <t>richard.swann@inflexion.com</t>
  </si>
  <si>
    <t>simon.turner@inflexion.com</t>
  </si>
  <si>
    <t>Smallbone</t>
  </si>
  <si>
    <t>tim.smallbone@inflexion.com</t>
  </si>
  <si>
    <t>INFUSE Ventures</t>
  </si>
  <si>
    <t>amber@infuseventures.in</t>
  </si>
  <si>
    <t>Paranjape</t>
  </si>
  <si>
    <t>anil@infuseventures.in</t>
  </si>
  <si>
    <t>Upadhyay</t>
  </si>
  <si>
    <t>kunal@infuseventures.in</t>
  </si>
  <si>
    <t>Shyam</t>
  </si>
  <si>
    <t>Menon</t>
  </si>
  <si>
    <t>shyam@infuseventures.in</t>
  </si>
  <si>
    <t>Vibhor</t>
  </si>
  <si>
    <t>Dhanuka</t>
  </si>
  <si>
    <t>vibhor@infuseventures.in</t>
  </si>
  <si>
    <t>Ingenious Ventures</t>
  </si>
  <si>
    <t>duncan.reid@ingeniousmedia.co.uk</t>
  </si>
  <si>
    <t>Ekkehard</t>
  </si>
  <si>
    <t>Franzke</t>
  </si>
  <si>
    <t>Ingenium Capital  &amp; Co. KG</t>
  </si>
  <si>
    <t>efranzke@ingenium-capital.com</t>
  </si>
  <si>
    <t>Stelzer</t>
  </si>
  <si>
    <t>nstelzer@ingenium-capital.com</t>
  </si>
  <si>
    <t>InGlobo Private Equity</t>
  </si>
  <si>
    <t>bruce.davis@inglobo.com.au</t>
  </si>
  <si>
    <t>Subiaco</t>
  </si>
  <si>
    <t>Geva</t>
  </si>
  <si>
    <t>Inimiti</t>
  </si>
  <si>
    <t>alon@inimiti.com</t>
  </si>
  <si>
    <t>Lilach</t>
  </si>
  <si>
    <t>lilach@inimiti.com</t>
  </si>
  <si>
    <t>Nimrod</t>
  </si>
  <si>
    <t>nimrod@inimiti.com</t>
  </si>
  <si>
    <t>Timor</t>
  </si>
  <si>
    <t>ofer@inimiti.com</t>
  </si>
  <si>
    <t>Shih</t>
  </si>
  <si>
    <t>Initiators Asia Capital</t>
  </si>
  <si>
    <t>rockyshih@iacapital.com.tw</t>
  </si>
  <si>
    <t>Initio Group</t>
  </si>
  <si>
    <t>mike@initiogroup.com</t>
  </si>
  <si>
    <t>Holthe</t>
  </si>
  <si>
    <t>Inlign</t>
  </si>
  <si>
    <t>dholthe@inligncapital.com</t>
  </si>
  <si>
    <t>Claudio</t>
  </si>
  <si>
    <t>Giuliano</t>
  </si>
  <si>
    <t>Innogest SGR S.p.A.</t>
  </si>
  <si>
    <t>claudio.giuliano@innogest.it</t>
  </si>
  <si>
    <t>Turin</t>
  </si>
  <si>
    <t>Rumazza</t>
  </si>
  <si>
    <t>claudio.rumazza@innogest.it</t>
  </si>
  <si>
    <t>Pinciroli</t>
  </si>
  <si>
    <t>marco.pinciroli@innogest.it</t>
  </si>
  <si>
    <t>Molino</t>
  </si>
  <si>
    <t>stefano.molino@innogest.it</t>
  </si>
  <si>
    <t>Sang-Jin</t>
  </si>
  <si>
    <t>Innopolis Partners</t>
  </si>
  <si>
    <t>jeen@innollc.com</t>
  </si>
  <si>
    <t>Daejeon</t>
  </si>
  <si>
    <t>Bonee</t>
  </si>
  <si>
    <t>Innosight Ventures</t>
  </si>
  <si>
    <t>pbonee@innosight.com</t>
  </si>
  <si>
    <t>Piyush</t>
  </si>
  <si>
    <t>Chaplot</t>
  </si>
  <si>
    <t>pchaplot@innosight.com</t>
  </si>
  <si>
    <t>Bouten</t>
  </si>
  <si>
    <t>Innova Memphis</t>
  </si>
  <si>
    <t>jbouten@innovamemphis.com</t>
  </si>
  <si>
    <t>Memphis</t>
  </si>
  <si>
    <t>Woody</t>
  </si>
  <si>
    <t>kwoody@innovamemphis.com</t>
  </si>
  <si>
    <t>Spicer</t>
  </si>
  <si>
    <t>lspicer@innovamemphis.com</t>
  </si>
  <si>
    <t>Dorsett</t>
  </si>
  <si>
    <t>pdorsett@innovamemphis.com</t>
  </si>
  <si>
    <t>Entrepreneur-in-Residence</t>
  </si>
  <si>
    <t>Dizengremel</t>
  </si>
  <si>
    <t>Innovacom SA</t>
  </si>
  <si>
    <t>bruno@innovacomvc.com</t>
  </si>
  <si>
    <t>Humbert</t>
  </si>
  <si>
    <t>fhumbert@innovacom.com</t>
  </si>
  <si>
    <t>Lingois</t>
  </si>
  <si>
    <t>flingois@innovacom.com</t>
  </si>
  <si>
    <t>VeyssiÃ¨re</t>
  </si>
  <si>
    <t>frederic@innovacomvc.com</t>
  </si>
  <si>
    <t>Faul</t>
  </si>
  <si>
    <t>jerome.faul@innovacom.com</t>
  </si>
  <si>
    <t>JerÃ´me</t>
  </si>
  <si>
    <t>Lecoeur</t>
  </si>
  <si>
    <t>jerome.lecoeur@innovacom.com</t>
  </si>
  <si>
    <t>Deltrieu</t>
  </si>
  <si>
    <t>vdeltrieu@innovacom.com</t>
  </si>
  <si>
    <t>Innovacorp</t>
  </si>
  <si>
    <t>aray@innovacorp.ca</t>
  </si>
  <si>
    <t>McDade</t>
  </si>
  <si>
    <t>bmcdade@innovacorp.ca</t>
  </si>
  <si>
    <t>Baxter</t>
  </si>
  <si>
    <t>cbaxter@innovacorp.ca</t>
  </si>
  <si>
    <t>Vice President, Investment</t>
  </si>
  <si>
    <t>Phipps</t>
  </si>
  <si>
    <t>gphipps@innovacorp.ca</t>
  </si>
  <si>
    <t>klee@innovacorp.ca</t>
  </si>
  <si>
    <t>Lidija</t>
  </si>
  <si>
    <t>Marusic</t>
  </si>
  <si>
    <t>lmarusic@innovacorp.ca</t>
  </si>
  <si>
    <t>mdennis@innovacorp.ca</t>
  </si>
  <si>
    <t>Kerr</t>
  </si>
  <si>
    <t>Innovation Capital Associates</t>
  </si>
  <si>
    <t>derekkerr@innovationcapital.net</t>
  </si>
  <si>
    <t>rogerprice@innovationcapital.net</t>
  </si>
  <si>
    <t>Dror</t>
  </si>
  <si>
    <t>Innovation Endeavors</t>
  </si>
  <si>
    <t>dror@innovationendeavors.com</t>
  </si>
  <si>
    <t>Harpi</t>
  </si>
  <si>
    <t>Madan</t>
  </si>
  <si>
    <t>harpi@innovationendeavors.com</t>
  </si>
  <si>
    <t>scott@innovationendeavors.com</t>
  </si>
  <si>
    <t>Shachar</t>
  </si>
  <si>
    <t>yuval@innovationendeavors.com</t>
  </si>
  <si>
    <t>Mutsunori</t>
  </si>
  <si>
    <t>Sano</t>
  </si>
  <si>
    <t>Innovation Engine</t>
  </si>
  <si>
    <t>sano@innovation-engine.co.jp</t>
  </si>
  <si>
    <t>Takashi</t>
  </si>
  <si>
    <t>matsumoto@innovation-engine.co.jp</t>
  </si>
  <si>
    <t>Hua</t>
  </si>
  <si>
    <t>Innovation Works</t>
  </si>
  <si>
    <t>huawang@chuangxin.com</t>
  </si>
  <si>
    <t>Kai-Fu</t>
  </si>
  <si>
    <t>kfl@chuangxin.com</t>
  </si>
  <si>
    <t>Lunak</t>
  </si>
  <si>
    <t>rlunak@innovationworks.org</t>
  </si>
  <si>
    <t>Marsden</t>
  </si>
  <si>
    <t>Innvotec</t>
  </si>
  <si>
    <t>jmarsden@innvotec.co.uk</t>
  </si>
  <si>
    <t>Gurney-Sharpe</t>
  </si>
  <si>
    <t>nick.gurneysharpe@innvotec.co.uk</t>
  </si>
  <si>
    <t>Sheffert</t>
  </si>
  <si>
    <t>Inoca</t>
  </si>
  <si>
    <t>csheffert@inocacapital.com</t>
  </si>
  <si>
    <t>Nivard</t>
  </si>
  <si>
    <t>iNovia Capital</t>
  </si>
  <si>
    <t>anivard@inoviacapital.com</t>
  </si>
  <si>
    <t>Arsenault</t>
  </si>
  <si>
    <t>carsenault@inoviacapital.com</t>
  </si>
  <si>
    <t>Managing Partner and COO</t>
  </si>
  <si>
    <t>Gauvin</t>
  </si>
  <si>
    <t>fgauvin@inoviacapital.com</t>
  </si>
  <si>
    <t>Karamdeep</t>
  </si>
  <si>
    <t>Nijjar</t>
  </si>
  <si>
    <t>knijjar@inoviacapital.com</t>
  </si>
  <si>
    <t>Swan</t>
  </si>
  <si>
    <t>kswan@inoviacapital.com</t>
  </si>
  <si>
    <t>Bertschmann</t>
  </si>
  <si>
    <t>rbertschmann@shaw.ca</t>
  </si>
  <si>
    <t>Venture Advisor</t>
  </si>
  <si>
    <t>Abbott</t>
  </si>
  <si>
    <t>sabbott@inoviacapital.com</t>
  </si>
  <si>
    <t>Boisseau</t>
  </si>
  <si>
    <t>Insight Equity</t>
  </si>
  <si>
    <t>aboisseau@insightequity.com</t>
  </si>
  <si>
    <t>Southlake</t>
  </si>
  <si>
    <t>ddavidson@insightequity.com</t>
  </si>
  <si>
    <t>Kerlin</t>
  </si>
  <si>
    <t>ekerlin@insightequity.com</t>
  </si>
  <si>
    <t>Parent</t>
  </si>
  <si>
    <t>jparent@insightequity.com</t>
  </si>
  <si>
    <t>lbateman@insightequity.com</t>
  </si>
  <si>
    <t>rconner@insightequity.com</t>
  </si>
  <si>
    <t>wbonham@insightequity.com</t>
  </si>
  <si>
    <t>Crisses</t>
  </si>
  <si>
    <t xml:space="preserve">Insight </t>
  </si>
  <si>
    <t>acrisses@insightpartners.com</t>
  </si>
  <si>
    <t>Anika</t>
  </si>
  <si>
    <t>aagarwal@insightpartners.com</t>
  </si>
  <si>
    <t>Flicker</t>
  </si>
  <si>
    <t>bflicker@insightpartners.com</t>
  </si>
  <si>
    <t>Twohig</t>
  </si>
  <si>
    <t>btwohig@insightpartners.com</t>
  </si>
  <si>
    <t>Deven</t>
  </si>
  <si>
    <t>dparekh@insightpartners.com</t>
  </si>
  <si>
    <t>Euan</t>
  </si>
  <si>
    <t>Menzies</t>
  </si>
  <si>
    <t>emenzies@insightpartners.com</t>
  </si>
  <si>
    <t>jhoring@insightpartners.com</t>
  </si>
  <si>
    <t>Lieberman</t>
  </si>
  <si>
    <t>jl@insightpartners.com</t>
  </si>
  <si>
    <t>jma@insightpartners.com</t>
  </si>
  <si>
    <t>Lessing</t>
  </si>
  <si>
    <t>mlessing@insightpartners.com</t>
  </si>
  <si>
    <t>Gatto</t>
  </si>
  <si>
    <t>mgatto@insightpartners.com</t>
  </si>
  <si>
    <t>Triplett</t>
  </si>
  <si>
    <t>mtriplett@insightpartners.com</t>
  </si>
  <si>
    <t>Nikitas</t>
  </si>
  <si>
    <t>Koutoupes</t>
  </si>
  <si>
    <t>nkoutoupes@insightpartners.com</t>
  </si>
  <si>
    <t>Sobiloff</t>
  </si>
  <si>
    <t>ps@insightpartners.com</t>
  </si>
  <si>
    <t>Wells</t>
  </si>
  <si>
    <t>rwells@insightpartners.com</t>
  </si>
  <si>
    <t>Devor</t>
  </si>
  <si>
    <t>rdevor@insightpartners.com</t>
  </si>
  <si>
    <t>Hinkle</t>
  </si>
  <si>
    <t>rhinkle@insightpartners.com</t>
  </si>
  <si>
    <t>Broglio</t>
  </si>
  <si>
    <t>Insignia Capital Group</t>
  </si>
  <si>
    <t>tbroglio@insigniacap.com</t>
  </si>
  <si>
    <t>Esqueda</t>
  </si>
  <si>
    <t xml:space="preserve">Institutional </t>
  </si>
  <si>
    <t>cesqueda@ivp.com</t>
  </si>
  <si>
    <t>dphelps@ivp.com</t>
  </si>
  <si>
    <t>Liaw</t>
  </si>
  <si>
    <t>eliaw@ivp.com</t>
  </si>
  <si>
    <t>Kong</t>
  </si>
  <si>
    <t>jkong@ivp.com</t>
  </si>
  <si>
    <t>Jules</t>
  </si>
  <si>
    <t>jmaltz@ivp.com</t>
  </si>
  <si>
    <t>O'Kane</t>
  </si>
  <si>
    <t>kokane@ivp.com</t>
  </si>
  <si>
    <t>Norm</t>
  </si>
  <si>
    <t>nfogelsong@ivp.com</t>
  </si>
  <si>
    <t>Parsa</t>
  </si>
  <si>
    <t>Saljoughian</t>
  </si>
  <si>
    <t>psaljoughian@ivp.com</t>
  </si>
  <si>
    <t>smiller@ivp.com</t>
  </si>
  <si>
    <t>Somesh</t>
  </si>
  <si>
    <t>Dash</t>
  </si>
  <si>
    <t>sdash@ivp.com</t>
  </si>
  <si>
    <t>Harrick</t>
  </si>
  <si>
    <t>sharrick@ivp.com</t>
  </si>
  <si>
    <t>Chaffee</t>
  </si>
  <si>
    <t>tchaffee@ivp.com</t>
  </si>
  <si>
    <t>Integrated Partners</t>
  </si>
  <si>
    <t>sjohnson@iamgroup.ca</t>
  </si>
  <si>
    <t>Koloshuk</t>
  </si>
  <si>
    <t>vkoloshuk@iamgroup.ca</t>
  </si>
  <si>
    <t>Abdul</t>
  </si>
  <si>
    <t>Guefor</t>
  </si>
  <si>
    <t>abdul.guefor@intel.com</t>
  </si>
  <si>
    <t>david.p.flanagan@intel.com</t>
  </si>
  <si>
    <t>Hillsboro</t>
  </si>
  <si>
    <t>Herron</t>
  </si>
  <si>
    <t>Intelligent Systems Corporation</t>
  </si>
  <si>
    <t>bherron@intelsys.com</t>
  </si>
  <si>
    <t>Vice President, CFO and Secretary</t>
  </si>
  <si>
    <t>Norcross</t>
  </si>
  <si>
    <t>InterMedia Partners</t>
  </si>
  <si>
    <t>PKern@IntermediaAdvisors.com</t>
  </si>
  <si>
    <t>Heine</t>
  </si>
  <si>
    <t>Intermediate Capital Asia Pacific</t>
  </si>
  <si>
    <t>chris@intermediatecapital.com</t>
  </si>
  <si>
    <t>Head of Asia Pacific</t>
  </si>
  <si>
    <t>Zheng</t>
  </si>
  <si>
    <t>howard@intermediatecapital.com</t>
  </si>
  <si>
    <t>Associate Director - Mezzanine Asia Pacific</t>
  </si>
  <si>
    <t>JY</t>
  </si>
  <si>
    <t>jychan@intermediatecapital.com</t>
  </si>
  <si>
    <t>Associate - Mezzanine Asia Pacific</t>
  </si>
  <si>
    <t>michael@intermediatecapital.com</t>
  </si>
  <si>
    <t>raymond@intermediatecapital.com</t>
  </si>
  <si>
    <t>Director - Mezzanine Asia Pacific</t>
  </si>
  <si>
    <t>Intermediate Capital Australia</t>
  </si>
  <si>
    <t>aman.sharma@intermediatecapital.com.au</t>
  </si>
  <si>
    <t>Manager - Mezzanine Australia</t>
  </si>
  <si>
    <t>Shelswell</t>
  </si>
  <si>
    <t>ryan.shelswell@intermediatecapital.com.au</t>
  </si>
  <si>
    <t>Director - Mezzanine Australia</t>
  </si>
  <si>
    <t>Anning</t>
  </si>
  <si>
    <t>thomas.anning@intermediatecapital.com.au</t>
  </si>
  <si>
    <t>Associate Director - Mezzanine Australia</t>
  </si>
  <si>
    <t>Durteste</t>
  </si>
  <si>
    <t>Intermediate Capital Group</t>
  </si>
  <si>
    <t>benoit.durteste@icgplc.com</t>
  </si>
  <si>
    <t>Managing Director and Head of European Mezzanine</t>
  </si>
  <si>
    <t>Evain</t>
  </si>
  <si>
    <t>christophe.evain@icgplc.com</t>
  </si>
  <si>
    <t>gareth.knight@icgplc.com</t>
  </si>
  <si>
    <t>Director - Mezzanine UK</t>
  </si>
  <si>
    <t>Dowley</t>
  </si>
  <si>
    <t>justin.dowley@icgplc.com</t>
  </si>
  <si>
    <t>Luigi</t>
  </si>
  <si>
    <t>Bartone</t>
  </si>
  <si>
    <t>luigi.bartone@icgplc.com</t>
  </si>
  <si>
    <t>Director - Mezzanine Italy</t>
  </si>
  <si>
    <t>matthew.robinson@icgplc.com</t>
  </si>
  <si>
    <t>philip.keller@icgplc.com</t>
  </si>
  <si>
    <t>Nuijens</t>
  </si>
  <si>
    <t>rolf.nuijens@icgplc.com</t>
  </si>
  <si>
    <t>Head of North Europe</t>
  </si>
  <si>
    <t>Intersouth Partners</t>
  </si>
  <si>
    <t>dennis@intersouth.com</t>
  </si>
  <si>
    <t>james@intersouth.com</t>
  </si>
  <si>
    <t>Burgess</t>
  </si>
  <si>
    <t>kay@intersouth.com</t>
  </si>
  <si>
    <t>Mumma</t>
  </si>
  <si>
    <t>mm@intersouth.com</t>
  </si>
  <si>
    <t>Smoragiewicz</t>
  </si>
  <si>
    <t>Intervale Capital</t>
  </si>
  <si>
    <t>christine@intervalecapital.com</t>
  </si>
  <si>
    <t>Nemeskal</t>
  </si>
  <si>
    <t>david@intervalecapital.com</t>
  </si>
  <si>
    <t>Turowsky</t>
  </si>
  <si>
    <t>jt@intervalecapital.com</t>
  </si>
  <si>
    <t>jason@intervalecapital.com</t>
  </si>
  <si>
    <t>kendal@intervalecapital.com</t>
  </si>
  <si>
    <t>tuan@intervalecapital.com</t>
  </si>
  <si>
    <t>Arnie</t>
  </si>
  <si>
    <t>Oronsky</t>
  </si>
  <si>
    <t>aoronsky@interwest.com</t>
  </si>
  <si>
    <t>bcleveland@interwest.com</t>
  </si>
  <si>
    <t>Pepper</t>
  </si>
  <si>
    <t>dpepper@interwest.com</t>
  </si>
  <si>
    <t>dfisher@interwest.com</t>
  </si>
  <si>
    <t>Flip</t>
  </si>
  <si>
    <t>Gianos</t>
  </si>
  <si>
    <t>flip@interwest.com</t>
  </si>
  <si>
    <t>Kliman</t>
  </si>
  <si>
    <t>gkliman@interwest.com</t>
  </si>
  <si>
    <t>kwilson@interwest.com</t>
  </si>
  <si>
    <t>kdesai@interwest.com</t>
  </si>
  <si>
    <t>Nasr</t>
  </si>
  <si>
    <t>knasr@interwest.com</t>
  </si>
  <si>
    <t>msnyder@interwest.com</t>
  </si>
  <si>
    <t>Kjellson</t>
  </si>
  <si>
    <t>nkjellson@interwest.com</t>
  </si>
  <si>
    <t>Reza</t>
  </si>
  <si>
    <t>Zadno</t>
  </si>
  <si>
    <t>rzadno@interwest.com</t>
  </si>
  <si>
    <t>sholmes@interwest.com</t>
  </si>
  <si>
    <t>General Partner and COO</t>
  </si>
  <si>
    <t xml:space="preserve">Intuitive </t>
  </si>
  <si>
    <t>ERubenstein@IntuitiveVP.com</t>
  </si>
  <si>
    <t>Herrmann</t>
  </si>
  <si>
    <t>THerrmann@IntuitiveVP.com</t>
  </si>
  <si>
    <t>INVENT Ventures</t>
  </si>
  <si>
    <t>aaron@invent.vc</t>
  </si>
  <si>
    <t>Partner/COO</t>
  </si>
  <si>
    <t>bryce@invent.vc</t>
  </si>
  <si>
    <t>Partner/CEO</t>
  </si>
  <si>
    <t>Jago</t>
  </si>
  <si>
    <t>james@invent.vc</t>
  </si>
  <si>
    <t>Symington</t>
  </si>
  <si>
    <t>tim@invent.vc</t>
  </si>
  <si>
    <t>Partner/CIO</t>
  </si>
  <si>
    <t>Azatyan</t>
  </si>
  <si>
    <t>sergey.azatyan@inventurepartners.com</t>
  </si>
  <si>
    <t>Hahn</t>
  </si>
  <si>
    <t>Inventures Group</t>
  </si>
  <si>
    <t>eric@ingroup.com</t>
  </si>
  <si>
    <t>Investing Partner</t>
  </si>
  <si>
    <t>Dougery</t>
  </si>
  <si>
    <t>Inventus</t>
  </si>
  <si>
    <t>john@inventuscap.com</t>
  </si>
  <si>
    <t>Kanwal</t>
  </si>
  <si>
    <t>Rekhi</t>
  </si>
  <si>
    <t>kanwal@inventuscap.com</t>
  </si>
  <si>
    <t>manu@inventuscap.com</t>
  </si>
  <si>
    <t>Parag</t>
  </si>
  <si>
    <t>Dhol</t>
  </si>
  <si>
    <t>parag@inventuscap.com</t>
  </si>
  <si>
    <t>Rutvik</t>
  </si>
  <si>
    <t>Doshi</t>
  </si>
  <si>
    <t>rutvik@inventuscap.com</t>
  </si>
  <si>
    <t>samir@inventuscap.com</t>
  </si>
  <si>
    <t>Aliya</t>
  </si>
  <si>
    <t>Khaydarova</t>
  </si>
  <si>
    <t>Inverness Graham Investments</t>
  </si>
  <si>
    <t>akhaydarova@invernessgraham.com</t>
  </si>
  <si>
    <t>Frystock</t>
  </si>
  <si>
    <t>cfrystock@invernessgraham.com</t>
  </si>
  <si>
    <t>jreilly@invernessgraham.com</t>
  </si>
  <si>
    <t>kgraham@invernessgraham.com</t>
  </si>
  <si>
    <t>mmoran@invernessgraham.com</t>
  </si>
  <si>
    <t>Morrissey</t>
  </si>
  <si>
    <t>mmorrissey@invernessgraham.com</t>
  </si>
  <si>
    <t>Nolen</t>
  </si>
  <si>
    <t>pnolen@invernessgraham.com</t>
  </si>
  <si>
    <t>Kehoe</t>
  </si>
  <si>
    <t>skehoe@invernessgraham.com</t>
  </si>
  <si>
    <t>swood@invernessgraham.com</t>
  </si>
  <si>
    <t>CEO - Inverness Graham Operating Group</t>
  </si>
  <si>
    <t>Trey</t>
  </si>
  <si>
    <t>Sykes</t>
  </si>
  <si>
    <t>tsykes@invernessgraham.com</t>
  </si>
  <si>
    <t>Invest Detroit</t>
  </si>
  <si>
    <t>derek.edwards@investdetroit.com</t>
  </si>
  <si>
    <t>GÃ¼nter</t>
  </si>
  <si>
    <t>Lessig</t>
  </si>
  <si>
    <t>Invest Equity</t>
  </si>
  <si>
    <t>g.lessig@investequity.at</t>
  </si>
  <si>
    <t>Hausberger</t>
  </si>
  <si>
    <t>j.hausberger@investequity.at</t>
  </si>
  <si>
    <t>Vieider</t>
  </si>
  <si>
    <t>k.vieider@investequity.at</t>
  </si>
  <si>
    <t>Invest Nebraska Corporation</t>
  </si>
  <si>
    <t>dan@investnebraska.com</t>
  </si>
  <si>
    <t>Invest Northern Ireland</t>
  </si>
  <si>
    <t>alastair.hamilton@investni.com</t>
  </si>
  <si>
    <t>Szigmund</t>
  </si>
  <si>
    <t>Invest Unternehmensbeteiligungs AG</t>
  </si>
  <si>
    <t>szigmund@investag.at</t>
  </si>
  <si>
    <t>Managing Director / CEO</t>
  </si>
  <si>
    <t>Linz</t>
  </si>
  <si>
    <t>Hikes</t>
  </si>
  <si>
    <t>hikes@investag.at</t>
  </si>
  <si>
    <t>Gernot</t>
  </si>
  <si>
    <t>Hofer</t>
  </si>
  <si>
    <t>g.hofer@investag.at</t>
  </si>
  <si>
    <t>Humer</t>
  </si>
  <si>
    <t>humer@investag.at</t>
  </si>
  <si>
    <t>Werner</t>
  </si>
  <si>
    <t>Ramsebner</t>
  </si>
  <si>
    <t>ramsebner@investag.at</t>
  </si>
  <si>
    <t>Mullane</t>
  </si>
  <si>
    <t>InvestAmerica Venture Group</t>
  </si>
  <si>
    <t>kmullane@investam.com</t>
  </si>
  <si>
    <t>Lopez-Cruz</t>
  </si>
  <si>
    <t>Investcorp International</t>
  </si>
  <si>
    <t>dlopezcruz@investcorp.com</t>
  </si>
  <si>
    <t>Managing Director, Corporate Investment</t>
  </si>
  <si>
    <t>Chamberlain</t>
  </si>
  <si>
    <t>Investeco Capital Corporation</t>
  </si>
  <si>
    <t>achamberlain@investeco.com</t>
  </si>
  <si>
    <t>Lorenzo</t>
  </si>
  <si>
    <t>Grabau</t>
  </si>
  <si>
    <t>Investment AB Kinnevik</t>
  </si>
  <si>
    <t>lorenzo.grabau@kinnevik.se</t>
  </si>
  <si>
    <t>Larsson</t>
  </si>
  <si>
    <t>mikael.larsson@kinnevik.se</t>
  </si>
  <si>
    <t>Investor Growth Capital AB</t>
  </si>
  <si>
    <t>thomas.eklund@investorab.com</t>
  </si>
  <si>
    <t>Managing Director and Co-Head Europe</t>
  </si>
  <si>
    <t>Ricks</t>
  </si>
  <si>
    <t>Investor Growth Capital Asia</t>
  </si>
  <si>
    <t>michael.ricks@investorgrowthcapital.com</t>
  </si>
  <si>
    <t>Suarez</t>
  </si>
  <si>
    <t>Investor Growth Capital</t>
  </si>
  <si>
    <t>jose@investorgrowthcapital.com</t>
  </si>
  <si>
    <t>Oporto</t>
  </si>
  <si>
    <t>michael@investorgrowthcapital.com</t>
  </si>
  <si>
    <t>Walley</t>
  </si>
  <si>
    <t>noah@investorgrowthcapital.com</t>
  </si>
  <si>
    <t>Dur</t>
  </si>
  <si>
    <t>phil@investorgrowthcapital.com</t>
  </si>
  <si>
    <t>Campe</t>
  </si>
  <si>
    <t>steve@investorgrowthcapital.com</t>
  </si>
  <si>
    <t>Yuriy</t>
  </si>
  <si>
    <t>Prilutskiy</t>
  </si>
  <si>
    <t>yuriy@investorgrowthcapital.com</t>
  </si>
  <si>
    <t>Stitgen</t>
  </si>
  <si>
    <t>Invision Capital</t>
  </si>
  <si>
    <t>dstitgen@invcg.com</t>
  </si>
  <si>
    <t>msteffen@invcg.com</t>
  </si>
  <si>
    <t>Castillo</t>
  </si>
  <si>
    <t>rcastillo@invcg.com</t>
  </si>
  <si>
    <t>Brennwald</t>
  </si>
  <si>
    <t>Invision Private Equity AG</t>
  </si>
  <si>
    <t>brennwald@invision.ch</t>
  </si>
  <si>
    <t>Enzler</t>
  </si>
  <si>
    <t>enzler@invision.ch</t>
  </si>
  <si>
    <t>Hemmrich</t>
  </si>
  <si>
    <t>hemmrich@invision.ch</t>
  </si>
  <si>
    <t>becker@invision.ch</t>
  </si>
  <si>
    <t>Ottenburg</t>
  </si>
  <si>
    <t>ottenburg@invision.ch</t>
  </si>
  <si>
    <t>Martelli</t>
  </si>
  <si>
    <t>martelli@invision.ch</t>
  </si>
  <si>
    <t>Staub</t>
  </si>
  <si>
    <t>staub@invision.ch</t>
  </si>
  <si>
    <t>Kroha</t>
  </si>
  <si>
    <t>kroha@invision.ch</t>
  </si>
  <si>
    <t>Felt</t>
  </si>
  <si>
    <t>Invus Group</t>
  </si>
  <si>
    <t>bf@invus.com</t>
  </si>
  <si>
    <t>Director, Private Equity</t>
  </si>
  <si>
    <t>O'Donohoe</t>
  </si>
  <si>
    <t>Ion Equity</t>
  </si>
  <si>
    <t>daniel@ionequity.com</t>
  </si>
  <si>
    <t>Devine</t>
  </si>
  <si>
    <t>joe@ionequity.com</t>
  </si>
  <si>
    <t>OâLeary</t>
  </si>
  <si>
    <t>neil@ionequity.com</t>
  </si>
  <si>
    <t>Chairman and Chief Executive</t>
  </si>
  <si>
    <t>Ulric</t>
  </si>
  <si>
    <t>ulric@ionequity.com</t>
  </si>
  <si>
    <t>Gustavo</t>
  </si>
  <si>
    <t>Denegri</t>
  </si>
  <si>
    <t>IP Investimenti e Partecipazioni</t>
  </si>
  <si>
    <t>gustavo.denegri@ipspa.it</t>
  </si>
  <si>
    <t>Denegr</t>
  </si>
  <si>
    <t>michele.denegri@ipspa.it</t>
  </si>
  <si>
    <t>Jean-Michel</t>
  </si>
  <si>
    <t>Paulhac</t>
  </si>
  <si>
    <t>IPSA</t>
  </si>
  <si>
    <t>jean-michel.paulhac@ipsa-pe.com</t>
  </si>
  <si>
    <t>Etienne</t>
  </si>
  <si>
    <t>Robequain</t>
  </si>
  <si>
    <t>IRDI</t>
  </si>
  <si>
    <t>etienne.robequain@irdi.fr</t>
  </si>
  <si>
    <t>Toulouse Cedex 6</t>
  </si>
  <si>
    <t>Petit</t>
  </si>
  <si>
    <t>jean.michel.petit@irdi.fr</t>
  </si>
  <si>
    <t>Marc Bres</t>
  </si>
  <si>
    <t>Pintat</t>
  </si>
  <si>
    <t>marc.bres.pintat@irdi.fr</t>
  </si>
  <si>
    <t>thierry.letailleur@irdi.fr</t>
  </si>
  <si>
    <t>Curt</t>
  </si>
  <si>
    <t>Gunsenheimer</t>
  </si>
  <si>
    <t>Iris Capital</t>
  </si>
  <si>
    <t>c.gunsenheimer@iriscapital.com</t>
  </si>
  <si>
    <t>Gale</t>
  </si>
  <si>
    <t>IrishAngels</t>
  </si>
  <si>
    <t>galebowman@gmail.com</t>
  </si>
  <si>
    <t>Fahoury</t>
  </si>
  <si>
    <t>Iron Gate Capital</t>
  </si>
  <si>
    <t>dfahoury@irongatecapital.com</t>
  </si>
  <si>
    <t>Pollock</t>
  </si>
  <si>
    <t>ryan@irongatecapital.com</t>
  </si>
  <si>
    <t>Iron Range</t>
  </si>
  <si>
    <t>garystark@ironrangecapital.com</t>
  </si>
  <si>
    <t>Ruddock</t>
  </si>
  <si>
    <t>Ironbridge Capital</t>
  </si>
  <si>
    <t>gruddock@ironbridge.com.au</t>
  </si>
  <si>
    <t>Joint CEO and Founding Partner</t>
  </si>
  <si>
    <t>McKean</t>
  </si>
  <si>
    <t>jmckean@ironbridge.com.au</t>
  </si>
  <si>
    <t>Knights</t>
  </si>
  <si>
    <t>jknights@ironbridge.com.au</t>
  </si>
  <si>
    <t>McIntosh</t>
  </si>
  <si>
    <t>kmcintosh@ironbridge.com.au</t>
  </si>
  <si>
    <t>New Zealand Operational Partner</t>
  </si>
  <si>
    <t>mhill@ironbridge.com.au</t>
  </si>
  <si>
    <t>Operational Partner</t>
  </si>
  <si>
    <t>Broekhuizen</t>
  </si>
  <si>
    <t>nbroekhuizen@ironbridge.com.au</t>
  </si>
  <si>
    <t>pevans@ironbridge.com.au</t>
  </si>
  <si>
    <t>COO and Founding Partner</t>
  </si>
  <si>
    <t>Rachael</t>
  </si>
  <si>
    <t>Germann</t>
  </si>
  <si>
    <t>rgermann@ironbridge.com.au</t>
  </si>
  <si>
    <t>smitchell@ironbridge.com.au</t>
  </si>
  <si>
    <t>Ironbridge Equity Partners</t>
  </si>
  <si>
    <t>jmurphy@ironbridgeequity.com</t>
  </si>
  <si>
    <t>Dotson</t>
  </si>
  <si>
    <t>Ironwood Capital</t>
  </si>
  <si>
    <t>dotson@ironwoodcap.com</t>
  </si>
  <si>
    <t>Avon</t>
  </si>
  <si>
    <t>Levental</t>
  </si>
  <si>
    <t>levental@ironwoodcap.com</t>
  </si>
  <si>
    <t>Carolyn</t>
  </si>
  <si>
    <t>Galiette</t>
  </si>
  <si>
    <t>galiette@ironwoodcap.com</t>
  </si>
  <si>
    <t>Suit</t>
  </si>
  <si>
    <t>suit@ironwoodcap.com</t>
  </si>
  <si>
    <t>Ellen</t>
  </si>
  <si>
    <t>Stotler</t>
  </si>
  <si>
    <t>stotler@ironwoodcap.com</t>
  </si>
  <si>
    <t>Barra</t>
  </si>
  <si>
    <t>barra@ironwoodcap.com</t>
  </si>
  <si>
    <t>Strahley</t>
  </si>
  <si>
    <t>strahley@ironwoodcap.com</t>
  </si>
  <si>
    <t>Reich</t>
  </si>
  <si>
    <t>reich@ironwoodcap.com</t>
  </si>
  <si>
    <t>benson@ironwoodcap.com</t>
  </si>
  <si>
    <t>Witinski</t>
  </si>
  <si>
    <t>witinski@ironwoodcap.com</t>
  </si>
  <si>
    <t>roche@ironwoodcap.com</t>
  </si>
  <si>
    <t>Phalen</t>
  </si>
  <si>
    <t>phalen@ironwoodcap.com</t>
  </si>
  <si>
    <t>russo@ironwoodcap.com</t>
  </si>
  <si>
    <t>Budnick</t>
  </si>
  <si>
    <t>budnick@ironwoodcap.com</t>
  </si>
  <si>
    <t>Irving Place Capital</t>
  </si>
  <si>
    <t>baustin@irvingplacecapital.com</t>
  </si>
  <si>
    <t>Vice President, Strategic Services</t>
  </si>
  <si>
    <t>Knoch</t>
  </si>
  <si>
    <t>dknoch@irvingplacecapital.com</t>
  </si>
  <si>
    <t>Senior Managing Director, Strategic Services</t>
  </si>
  <si>
    <t>Devraj</t>
  </si>
  <si>
    <t>droy@irvingplacecapital.com</t>
  </si>
  <si>
    <t>McDonough</t>
  </si>
  <si>
    <t>jmcdonough@irvingplacecapital.com</t>
  </si>
  <si>
    <t>El Chami</t>
  </si>
  <si>
    <t>jelchami@irvingplacecapital.com</t>
  </si>
  <si>
    <t>jdhoward@irvingplacecapital.com</t>
  </si>
  <si>
    <t>Zadourian</t>
  </si>
  <si>
    <t>kzadourian@irvingplacecapital.com</t>
  </si>
  <si>
    <t>Raynaud</t>
  </si>
  <si>
    <t>isai</t>
  </si>
  <si>
    <t>raynaud@isai.fr</t>
  </si>
  <si>
    <t>Jean-David</t>
  </si>
  <si>
    <t>Chamboredon</t>
  </si>
  <si>
    <t>jdc@isai.fr</t>
  </si>
  <si>
    <t>Jean-Francois</t>
  </si>
  <si>
    <t>Rivassou</t>
  </si>
  <si>
    <t>rivassou@isai.fr</t>
  </si>
  <si>
    <t>Nelly</t>
  </si>
  <si>
    <t>Barbault</t>
  </si>
  <si>
    <t>nelly@isai.fr</t>
  </si>
  <si>
    <t>Martini</t>
  </si>
  <si>
    <t>martini@isai.fr</t>
  </si>
  <si>
    <t>iSpring Capital Sdn. Bhd.</t>
  </si>
  <si>
    <t>david@ispringcapital.com</t>
  </si>
  <si>
    <t>Su San</t>
  </si>
  <si>
    <t>Wee</t>
  </si>
  <si>
    <t>wss@ispringcapital.com</t>
  </si>
  <si>
    <t>Alona</t>
  </si>
  <si>
    <t>Israel Healthcare Ventures</t>
  </si>
  <si>
    <t>alonaw@ihcv.co.il</t>
  </si>
  <si>
    <t>Avner</t>
  </si>
  <si>
    <t>Lushi</t>
  </si>
  <si>
    <t>alushi@ihcv.co.il</t>
  </si>
  <si>
    <t>Eran</t>
  </si>
  <si>
    <t>eperry@ihcv.co.il</t>
  </si>
  <si>
    <t>Hadar</t>
  </si>
  <si>
    <t>hron@ihcv.co.il</t>
  </si>
  <si>
    <t>Israel Seed Partners</t>
  </si>
  <si>
    <t>neil@israelseed.com</t>
  </si>
  <si>
    <t>Jerusalem</t>
  </si>
  <si>
    <t>Morio</t>
  </si>
  <si>
    <t>Kurosaki</t>
  </si>
  <si>
    <t>IT-Farm Corporation</t>
  </si>
  <si>
    <t>kurosaki@it-farm.com</t>
  </si>
  <si>
    <t>Takita</t>
  </si>
  <si>
    <t>ITOCHU Techno-Solutions America</t>
  </si>
  <si>
    <t>jtakita@ctc-america.com</t>
  </si>
  <si>
    <t>Vice President, Financial Systems Group</t>
  </si>
  <si>
    <t>Swoboda</t>
  </si>
  <si>
    <t>IVC Venture Capital AG</t>
  </si>
  <si>
    <t>joerg.swoboda@ivc-venture-capital.com</t>
  </si>
  <si>
    <t>Bad Homburg v.d.H.</t>
  </si>
  <si>
    <t>Lei</t>
  </si>
  <si>
    <t>Ivy Capital</t>
  </si>
  <si>
    <t>lei.fu@ivycapital.com</t>
  </si>
  <si>
    <t>OâDowd</t>
  </si>
  <si>
    <t>Ivy</t>
  </si>
  <si>
    <t>dodowd@ivycapitalpartners.com</t>
  </si>
  <si>
    <t>Montvale</t>
  </si>
  <si>
    <t>Veloso</t>
  </si>
  <si>
    <t>rveloso@ivycapitalpartners.com</t>
  </si>
  <si>
    <t>Pangia</t>
  </si>
  <si>
    <t>bpangia@ivycapitalpartners.com</t>
  </si>
  <si>
    <t>Wadhwani</t>
  </si>
  <si>
    <t>IvyCap Ventures Advisors Pvt</t>
  </si>
  <si>
    <t>ashish@ivycapventures.com</t>
  </si>
  <si>
    <t>vikram@ivycapventures.com</t>
  </si>
  <si>
    <t>Hiroshi</t>
  </si>
  <si>
    <t>Nishiyama</t>
  </si>
  <si>
    <t>Iwakaze Capital</t>
  </si>
  <si>
    <t>hiroshi.nishiyama@iwakaze.com</t>
  </si>
  <si>
    <t>Kenji</t>
  </si>
  <si>
    <t>Ueda</t>
  </si>
  <si>
    <t>kenji.ueda@iwakaze.com</t>
  </si>
  <si>
    <t>Tomohiro</t>
  </si>
  <si>
    <t>Funahashi</t>
  </si>
  <si>
    <t>tomohiro.funahashi@iwakaze.com</t>
  </si>
  <si>
    <t>Sagon</t>
  </si>
  <si>
    <t>IXO Private Equity</t>
  </si>
  <si>
    <t>alexandre.sagon@ixope.fr</t>
  </si>
  <si>
    <t>Debet</t>
  </si>
  <si>
    <t>andre.debet@ixope.fr</t>
  </si>
  <si>
    <t>de Cambiaire</t>
  </si>
  <si>
    <t>bruno.de.cambiaire@ixope.fr</t>
  </si>
  <si>
    <t>Jean-Luc</t>
  </si>
  <si>
    <t>Riviere</t>
  </si>
  <si>
    <t>jean.luc.riviere@ixope.fr</t>
  </si>
  <si>
    <t>Marie-Laure</t>
  </si>
  <si>
    <t>Joubard</t>
  </si>
  <si>
    <t>marie-laure.joubard@ixope.fr</t>
  </si>
  <si>
    <t>Charleux</t>
  </si>
  <si>
    <t>nicolas.charleux@ixope.fr</t>
  </si>
  <si>
    <t>OlivÃ¨s</t>
  </si>
  <si>
    <t>nicolas.olives@ixope.fr</t>
  </si>
  <si>
    <t>Athanase</t>
  </si>
  <si>
    <t>olivier.athanase@ixope.fr</t>
  </si>
  <si>
    <t>ChÃ©riaux</t>
  </si>
  <si>
    <t>remi.cheriaux@ixope.fr</t>
  </si>
  <si>
    <t>Mironchik</t>
  </si>
  <si>
    <t>Izurium Capital Advisers Europe</t>
  </si>
  <si>
    <t>Roman.Mironchik@izurium.com</t>
  </si>
  <si>
    <t>Thomas.Fort@izurium.com</t>
  </si>
  <si>
    <t>Hara</t>
  </si>
  <si>
    <t>J-STAR Co.</t>
  </si>
  <si>
    <t>ghara@j-star.co.jp</t>
  </si>
  <si>
    <t>Director and President</t>
  </si>
  <si>
    <t>Hideaki</t>
  </si>
  <si>
    <t>Sakurai</t>
  </si>
  <si>
    <t>hsakurai@j-star.co.jp</t>
  </si>
  <si>
    <t>Director and Partner</t>
  </si>
  <si>
    <t>Kenichi</t>
  </si>
  <si>
    <t>Harada</t>
  </si>
  <si>
    <t>kharada@j-star.co.jp</t>
  </si>
  <si>
    <t>Satoru</t>
  </si>
  <si>
    <t>Arakawa</t>
  </si>
  <si>
    <t>sarakawa@j-star.co.jp</t>
  </si>
  <si>
    <t>Yumoto</t>
  </si>
  <si>
    <t>tyumoto@j-star.co.jp</t>
  </si>
  <si>
    <t>Yuuki</t>
  </si>
  <si>
    <t>Kashiyama</t>
  </si>
  <si>
    <t>ykashiyama@j-star.co.jp</t>
  </si>
  <si>
    <t>J. Burke</t>
  </si>
  <si>
    <t>jim@jburkecapital.com</t>
  </si>
  <si>
    <t>J. Christopher</t>
  </si>
  <si>
    <t>Flowers</t>
  </si>
  <si>
    <t>J.C. Flowers &amp; Co.</t>
  </si>
  <si>
    <t>jcflowers@jcfco.com</t>
  </si>
  <si>
    <t>Christner</t>
  </si>
  <si>
    <t>mchristner@jcfco.com</t>
  </si>
  <si>
    <t>Hanford</t>
  </si>
  <si>
    <t>thanford@jcfco.com</t>
  </si>
  <si>
    <t>C. Alexander</t>
  </si>
  <si>
    <t>Harman</t>
  </si>
  <si>
    <t>J.F. Lehman &amp; Company</t>
  </si>
  <si>
    <t>cah@jflpartners.com</t>
  </si>
  <si>
    <t>dft@jflpartners.com</t>
  </si>
  <si>
    <t>Gorton</t>
  </si>
  <si>
    <t>dsg@jflpartners.com</t>
  </si>
  <si>
    <t>Glickman</t>
  </si>
  <si>
    <t>dg@jflpartners.com</t>
  </si>
  <si>
    <t>Shor</t>
  </si>
  <si>
    <t>gms@jflpartners.com</t>
  </si>
  <si>
    <t>Lischick</t>
  </si>
  <si>
    <t>gnl@jflpartners.com</t>
  </si>
  <si>
    <t>jjm@jflpartners.com</t>
  </si>
  <si>
    <t>jfl@jflpartners.com</t>
  </si>
  <si>
    <t>Mintz</t>
  </si>
  <si>
    <t>lnm@jflpartners.com</t>
  </si>
  <si>
    <t>msf@jflpartners.com</t>
  </si>
  <si>
    <t>R. Benjamin</t>
  </si>
  <si>
    <t>rbh@jflpartners.com</t>
  </si>
  <si>
    <t>rhl@jflpartners.com</t>
  </si>
  <si>
    <t>sn@jflpartners.com</t>
  </si>
  <si>
    <t>slb@jflpartners.com</t>
  </si>
  <si>
    <t>Hanenberg</t>
  </si>
  <si>
    <t>wjh@jflpartners.com</t>
  </si>
  <si>
    <t>Curley</t>
  </si>
  <si>
    <t>J.H. Whitney &amp; Co.</t>
  </si>
  <si>
    <t>kcurley@whitney.com</t>
  </si>
  <si>
    <t>Vigano</t>
  </si>
  <si>
    <t>pvigano@whitney.com</t>
  </si>
  <si>
    <t>rwilliams@whitney.com</t>
  </si>
  <si>
    <t>J.W. Childs Associates,</t>
  </si>
  <si>
    <t>abyrne@jwchilds.com</t>
  </si>
  <si>
    <t>Charles-Henry</t>
  </si>
  <si>
    <t>JaÃ¯na Capital</t>
  </si>
  <si>
    <t>ch.tranie@jaina-capital.com</t>
  </si>
  <si>
    <t>Simoncini</t>
  </si>
  <si>
    <t>m.simoncini@jaina-capital.com</t>
  </si>
  <si>
    <t>Anurag</t>
  </si>
  <si>
    <t>Jacob Ballas Capital India Pvt</t>
  </si>
  <si>
    <t>anurag.kumar@jbindia.co.in</t>
  </si>
  <si>
    <t>Jacobs Private Equity</t>
  </si>
  <si>
    <t>brad@jpe.com</t>
  </si>
  <si>
    <t>Rosenhain</t>
  </si>
  <si>
    <t>Jado Investments</t>
  </si>
  <si>
    <t>geoff.rosenhain@jadoinvestments.com</t>
  </si>
  <si>
    <t>Supriya</t>
  </si>
  <si>
    <t>JAFCO Investment (Asia Pacific)</t>
  </si>
  <si>
    <t>supriya.singh@jafcoasia.com</t>
  </si>
  <si>
    <t>JAFCO Ventures</t>
  </si>
  <si>
    <t>dana@jafco.com</t>
  </si>
  <si>
    <t>Debby</t>
  </si>
  <si>
    <t>Meredith</t>
  </si>
  <si>
    <t>debby@jafco.com</t>
  </si>
  <si>
    <t>Jeb</t>
  </si>
  <si>
    <t>jeb@jafco.com</t>
  </si>
  <si>
    <t>joe@jafco.com</t>
  </si>
  <si>
    <t>Sallaberry</t>
  </si>
  <si>
    <t>paul@jafco.com</t>
  </si>
  <si>
    <t>Takenori</t>
  </si>
  <si>
    <t>Sanami</t>
  </si>
  <si>
    <t>takenori@jafco.com</t>
  </si>
  <si>
    <t>Mawhinney</t>
  </si>
  <si>
    <t>tom@jafco.com</t>
  </si>
  <si>
    <t>Kalman</t>
  </si>
  <si>
    <t>Jaguar</t>
  </si>
  <si>
    <t>jkalman@jaguar-capital.com</t>
  </si>
  <si>
    <t>Haverford</t>
  </si>
  <si>
    <t>Tetsuro</t>
  </si>
  <si>
    <t>Shimomura</t>
  </si>
  <si>
    <t>Japan Asia Investment Co.</t>
  </si>
  <si>
    <t>tetsuro-shimomura@jaic-vc.co.jp</t>
  </si>
  <si>
    <t>Hidemi</t>
  </si>
  <si>
    <t>Moue</t>
  </si>
  <si>
    <t>Japan Industrial Partners</t>
  </si>
  <si>
    <t>moue@jipinc.com</t>
  </si>
  <si>
    <t>Shinichi</t>
  </si>
  <si>
    <t>Hotta</t>
  </si>
  <si>
    <t>Japan Private Equity Co.</t>
  </si>
  <si>
    <t>s-hotta@private-equity.co.jp</t>
  </si>
  <si>
    <t>JatoTech Ventures</t>
  </si>
  <si>
    <t>dray@jatotech.com</t>
  </si>
  <si>
    <t>Molly</t>
  </si>
  <si>
    <t>Pieroni</t>
  </si>
  <si>
    <t>mpieroni@jatotech.com</t>
  </si>
  <si>
    <t>Thirion</t>
  </si>
  <si>
    <t>wthirion@jatotech.com</t>
  </si>
  <si>
    <t>Gurevich</t>
  </si>
  <si>
    <t xml:space="preserve">Javelin </t>
  </si>
  <si>
    <t>alexg@javelinvp.com</t>
  </si>
  <si>
    <t>jkatz@javelinvp.com</t>
  </si>
  <si>
    <t>ndoyle@javelinvp.com</t>
  </si>
  <si>
    <t>J Daniel</t>
  </si>
  <si>
    <t>Bennatt</t>
  </si>
  <si>
    <t>JDB</t>
  </si>
  <si>
    <t>dbennatt@jdbcapital.com</t>
  </si>
  <si>
    <t>Lena</t>
  </si>
  <si>
    <t>Dalbey</t>
  </si>
  <si>
    <t>ldalbey@jdbcapital.com</t>
  </si>
  <si>
    <t>Cazayoux</t>
  </si>
  <si>
    <t>Jefferson I,</t>
  </si>
  <si>
    <t>fcazayoux@jeffcap.com</t>
  </si>
  <si>
    <t>Mandeville</t>
  </si>
  <si>
    <t>Truhe</t>
  </si>
  <si>
    <t>jtruhe@jeffcap.com</t>
  </si>
  <si>
    <t>Lester</t>
  </si>
  <si>
    <t>lalexander@jeffcap.com</t>
  </si>
  <si>
    <t>Giffin</t>
  </si>
  <si>
    <t>pgiffin@jeffcap.com</t>
  </si>
  <si>
    <t>wharper@jeffcap.com</t>
  </si>
  <si>
    <t>R. Timothy</t>
  </si>
  <si>
    <t>Jefferson</t>
  </si>
  <si>
    <t>rtodonnell@jeffersoncapital.com</t>
  </si>
  <si>
    <t>JH Partners</t>
  </si>
  <si>
    <t>hansen@jhpartners.com</t>
  </si>
  <si>
    <t>Baus</t>
  </si>
  <si>
    <t>baus@jhpartners.com</t>
  </si>
  <si>
    <t>Forrest</t>
  </si>
  <si>
    <t>forrest@jhpartners.com</t>
  </si>
  <si>
    <t>DaValle</t>
  </si>
  <si>
    <t>JK&amp;B Capital</t>
  </si>
  <si>
    <t>adavalle@jkbcapital.com</t>
  </si>
  <si>
    <t>Shadman</t>
  </si>
  <si>
    <t>ashadman@jkbcapital.com</t>
  </si>
  <si>
    <t>noleary@jkbcapital.com</t>
  </si>
  <si>
    <t>Tasha</t>
  </si>
  <si>
    <t>Seitz</t>
  </si>
  <si>
    <t>tseitz@jkbcapital.com</t>
  </si>
  <si>
    <t>Neustaetter</t>
  </si>
  <si>
    <t>tneustaetter@jkbcapital.com</t>
  </si>
  <si>
    <t>Castaldi</t>
  </si>
  <si>
    <t>JLL Partners</t>
  </si>
  <si>
    <t>a.castaldi@jllpartners.com</t>
  </si>
  <si>
    <t>a.goldfarb@jllpartners.com</t>
  </si>
  <si>
    <t>Powlen</t>
  </si>
  <si>
    <t>b.powlen@jllpartners.com</t>
  </si>
  <si>
    <t>Agroskin</t>
  </si>
  <si>
    <t>d.agroskin@jllpartners.com</t>
  </si>
  <si>
    <t>Derrick</t>
  </si>
  <si>
    <t>d.preston@jllpartners.com</t>
  </si>
  <si>
    <t>d.mcdonough@jllpartners.com</t>
  </si>
  <si>
    <t>e.hahn@jllpartners.com</t>
  </si>
  <si>
    <t>f.rodriguez@jllpartners.com</t>
  </si>
  <si>
    <t>van Spaendonck</t>
  </si>
  <si>
    <t>g.vanspaendonck@jllpartners.com</t>
  </si>
  <si>
    <t>g.hall@jllpartners.com</t>
  </si>
  <si>
    <t>Jiten</t>
  </si>
  <si>
    <t>Sanghai</t>
  </si>
  <si>
    <t>j.sanghai@jllpartners.com</t>
  </si>
  <si>
    <t>k.hammond@jllpartners.com</t>
  </si>
  <si>
    <t>VallÃ¨s</t>
  </si>
  <si>
    <t>k.valles@jllpartners.com</t>
  </si>
  <si>
    <t>m.schwartz@jllpartners.com</t>
  </si>
  <si>
    <t>Lagarde</t>
  </si>
  <si>
    <t>m.lagarde@jllpartners.com</t>
  </si>
  <si>
    <t>n.oleary@jllpartners.com</t>
  </si>
  <si>
    <t>p.gilbert@jllpartners.com</t>
  </si>
  <si>
    <t>p.levy@jllpartners.com</t>
  </si>
  <si>
    <t>Pratik</t>
  </si>
  <si>
    <t>p.mehta@jllpartners.com</t>
  </si>
  <si>
    <t>VanHees</t>
  </si>
  <si>
    <t>r.vanhees@jllpartners.com</t>
  </si>
  <si>
    <t>G. Lawrence</t>
  </si>
  <si>
    <t>Bero</t>
  </si>
  <si>
    <t>JMC</t>
  </si>
  <si>
    <t>lbero@jmccp.com</t>
  </si>
  <si>
    <t>Turpin</t>
  </si>
  <si>
    <t>jturpin@jmccp.com</t>
  </si>
  <si>
    <t>Vice President Portfolio Operations</t>
  </si>
  <si>
    <t>Greener</t>
  </si>
  <si>
    <t>kgreener@jmccp.com</t>
  </si>
  <si>
    <t>DâAmelio</t>
  </si>
  <si>
    <t>mdamelio@jmccp.com</t>
  </si>
  <si>
    <t>stucker@jmccp.com</t>
  </si>
  <si>
    <t>Nies</t>
  </si>
  <si>
    <t>JMH Capital</t>
  </si>
  <si>
    <t>jnies@jmhcapital.com</t>
  </si>
  <si>
    <t>Dedham</t>
  </si>
  <si>
    <t>ssteele@jmhcapital.com</t>
  </si>
  <si>
    <t>Bevis</t>
  </si>
  <si>
    <t>tbevis@jmhcapital.com</t>
  </si>
  <si>
    <t>tbrooke@jmhcapital.com</t>
  </si>
  <si>
    <t>Winemiller</t>
  </si>
  <si>
    <t>JMI Equity</t>
  </si>
  <si>
    <t>bwinemiller@jmi.com</t>
  </si>
  <si>
    <t>bsmith@jmi.com</t>
  </si>
  <si>
    <t>bnye@jmi.com</t>
  </si>
  <si>
    <t>Sywolski</t>
  </si>
  <si>
    <t>bsywolski@jmi.com</t>
  </si>
  <si>
    <t>Hersman</t>
  </si>
  <si>
    <t>bhersman@jmi.com</t>
  </si>
  <si>
    <t>Noell</t>
  </si>
  <si>
    <t>cnoell@jmi.com</t>
  </si>
  <si>
    <t>Founder and Venture Partner</t>
  </si>
  <si>
    <t>Thomet</t>
  </si>
  <si>
    <t>cthomet@jmi.com</t>
  </si>
  <si>
    <t>crhodes@jmi.com</t>
  </si>
  <si>
    <t>dgreenberg@jmi.com</t>
  </si>
  <si>
    <t>Gruner</t>
  </si>
  <si>
    <t>hgruner@jmiequity.com</t>
  </si>
  <si>
    <t>Miele</t>
  </si>
  <si>
    <t>jmiele@jmi.com</t>
  </si>
  <si>
    <t>Jit</t>
  </si>
  <si>
    <t>Sinha</t>
  </si>
  <si>
    <t>jsinha@jmi.com</t>
  </si>
  <si>
    <t>Potarazu</t>
  </si>
  <si>
    <t>kpotarazu@jmi.com</t>
  </si>
  <si>
    <t>Contrella</t>
  </si>
  <si>
    <t>lcontrella@jmi.com</t>
  </si>
  <si>
    <t>Emery</t>
  </si>
  <si>
    <t>memery@jmi.com</t>
  </si>
  <si>
    <t>pbarber@jmiequity.com</t>
  </si>
  <si>
    <t>pchang@jmi.com</t>
  </si>
  <si>
    <t>Arrowsmith</t>
  </si>
  <si>
    <t>parrowsmith@jmiequity.com</t>
  </si>
  <si>
    <t>Guttman</t>
  </si>
  <si>
    <t>rguttman@jmi.com</t>
  </si>
  <si>
    <t>Suken</t>
  </si>
  <si>
    <t>Vakil</t>
  </si>
  <si>
    <t>svakil@jmi.com</t>
  </si>
  <si>
    <t>Golinowski</t>
  </si>
  <si>
    <t>JOG Capital</t>
  </si>
  <si>
    <t>cgolinowski@jogcapital.com</t>
  </si>
  <si>
    <t>jwhite@jogcapital.com</t>
  </si>
  <si>
    <t>Gillies</t>
  </si>
  <si>
    <t>Jolimont Capital</t>
  </si>
  <si>
    <t>charlesg@jolimontcapital.com.au</t>
  </si>
  <si>
    <t>Lex</t>
  </si>
  <si>
    <t>McArthur</t>
  </si>
  <si>
    <t>lexm@jolimontcapital.com.au</t>
  </si>
  <si>
    <t>A. Richard</t>
  </si>
  <si>
    <t>Caputo</t>
  </si>
  <si>
    <t>Jordan Company</t>
  </si>
  <si>
    <t>rcaputo@thejordancompany.com</t>
  </si>
  <si>
    <t>Co-CEO and Managing Partner</t>
  </si>
  <si>
    <t>dbutler@thejordancompany.com</t>
  </si>
  <si>
    <t>Eion</t>
  </si>
  <si>
    <t>ehu@thejordancompany.com</t>
  </si>
  <si>
    <t>Linnen</t>
  </si>
  <si>
    <t>jlinnen@thejordancompany.com</t>
  </si>
  <si>
    <t>Corpening</t>
  </si>
  <si>
    <t>Joshua Partners</t>
  </si>
  <si>
    <t>ccorpening@joshuapartners.com</t>
  </si>
  <si>
    <t>Newtown</t>
  </si>
  <si>
    <t>rhenry@joshuapartners.com</t>
  </si>
  <si>
    <t>Pretlow</t>
  </si>
  <si>
    <t>JP</t>
  </si>
  <si>
    <t>jpretlow@jp-cap.com</t>
  </si>
  <si>
    <t>JPB</t>
  </si>
  <si>
    <t>greg.carey@jpbpartners.com</t>
  </si>
  <si>
    <t>Columbia</t>
  </si>
  <si>
    <t>J.P.</t>
  </si>
  <si>
    <t>Bolduc</t>
  </si>
  <si>
    <t>jp.bolduc@jpbpartners.com</t>
  </si>
  <si>
    <t>Jang</t>
  </si>
  <si>
    <t>jay.jang@jpbpartners.com</t>
  </si>
  <si>
    <t>jim.bolduc@jpbpartners.com</t>
  </si>
  <si>
    <t>Isaacs</t>
  </si>
  <si>
    <t>JRJ Group</t>
  </si>
  <si>
    <t>jeremy@jrjgroup.com</t>
  </si>
  <si>
    <t>joanna@jrjgroup.com</t>
  </si>
  <si>
    <t>Sugarman</t>
  </si>
  <si>
    <t>peter@jrjgroup.com</t>
  </si>
  <si>
    <t>Nagioff</t>
  </si>
  <si>
    <t>roger@jrjgroup.com</t>
  </si>
  <si>
    <t>Deegan</t>
  </si>
  <si>
    <t>Juggernaut</t>
  </si>
  <si>
    <t>adeegan@juggernautcap.com</t>
  </si>
  <si>
    <t>Mueller</t>
  </si>
  <si>
    <t>amueller@juggernautcap.com</t>
  </si>
  <si>
    <t>blee@juggernautcap.com</t>
  </si>
  <si>
    <t>Hille</t>
  </si>
  <si>
    <t>chille@juggernautcap.com</t>
  </si>
  <si>
    <t>jshulman@juggernautcap.com</t>
  </si>
  <si>
    <t>Kuntz</t>
  </si>
  <si>
    <t>kkuntz@juggernautcap.com</t>
  </si>
  <si>
    <t>CFO and Vice President</t>
  </si>
  <si>
    <t>Belk</t>
  </si>
  <si>
    <t>JumpStart</t>
  </si>
  <si>
    <t>cathy.belk@jumpstartinc.org</t>
  </si>
  <si>
    <t>jerry.frantz@jumpstartinc.org</t>
  </si>
  <si>
    <t>Leach</t>
  </si>
  <si>
    <t>ray.leach@jumpstartinc.org</t>
  </si>
  <si>
    <t>Jumpstart New Jersey Angel Network</t>
  </si>
  <si>
    <t>koneill@jumpstartnj.com</t>
  </si>
  <si>
    <t>Mt. Laurel</t>
  </si>
  <si>
    <t>Jungle Ventures</t>
  </si>
  <si>
    <t>amit@jungle-ventures.com</t>
  </si>
  <si>
    <t>anurag@jungle-ventures.com</t>
  </si>
  <si>
    <t>Jayesh</t>
  </si>
  <si>
    <t>jayesh@jungle-ventures.com</t>
  </si>
  <si>
    <t>Erel</t>
  </si>
  <si>
    <t>Margalit</t>
  </si>
  <si>
    <t>JVP</t>
  </si>
  <si>
    <t>erel@jvpvc.com</t>
  </si>
  <si>
    <t>Gadi</t>
  </si>
  <si>
    <t>Tirosh</t>
  </si>
  <si>
    <t>gadi@jvpvc.com</t>
  </si>
  <si>
    <t>Haim</t>
  </si>
  <si>
    <t>Kopans</t>
  </si>
  <si>
    <t>haim@jvpvc.com</t>
  </si>
  <si>
    <t>Partner and CTO</t>
  </si>
  <si>
    <t>Rozengarten</t>
  </si>
  <si>
    <t>kobi@jvpvc.com</t>
  </si>
  <si>
    <t>Adoni</t>
  </si>
  <si>
    <t>uri@jvpvc.com</t>
  </si>
  <si>
    <t>Tzruya</t>
  </si>
  <si>
    <t>yoav@jvpvc.com</t>
  </si>
  <si>
    <t>Walinsky</t>
  </si>
  <si>
    <t>JWI Capital</t>
  </si>
  <si>
    <t>mwalinsky@jwicapital.com</t>
  </si>
  <si>
    <t>Twinsburg</t>
  </si>
  <si>
    <t>bisaac@jwicapital.com</t>
  </si>
  <si>
    <t>K1 Investment Management</t>
  </si>
  <si>
    <t>nmalik@k1capital.com</t>
  </si>
  <si>
    <t>K2 Media Labs</t>
  </si>
  <si>
    <t>daniel@k2medialabs.com</t>
  </si>
  <si>
    <t>Co-Founder, CEO</t>
  </si>
  <si>
    <t>Wendle</t>
  </si>
  <si>
    <t>kevin@k2medialabs.com</t>
  </si>
  <si>
    <t>Co-Founder, Chairman</t>
  </si>
  <si>
    <t>Honagudi</t>
  </si>
  <si>
    <t>Kae Capital</t>
  </si>
  <si>
    <t>navin@kae-capital.com</t>
  </si>
  <si>
    <t>Sasha</t>
  </si>
  <si>
    <t>Mirchandani</t>
  </si>
  <si>
    <t>sasha@kae-capital.com</t>
  </si>
  <si>
    <t>Vidushi</t>
  </si>
  <si>
    <t>Kamani</t>
  </si>
  <si>
    <t>vidushi@kae-capital.com</t>
  </si>
  <si>
    <t>Kainos Capital</t>
  </si>
  <si>
    <t>arosen@kainoscapital.com</t>
  </si>
  <si>
    <t>Hopkin</t>
  </si>
  <si>
    <t>dhopkin@kainoscapital.com</t>
  </si>
  <si>
    <t>Sperry</t>
  </si>
  <si>
    <t>bsperry@kainoscapital.com</t>
  </si>
  <si>
    <t>skoch@kainoscapital.com</t>
  </si>
  <si>
    <t>chris.m.grant@kp.org</t>
  </si>
  <si>
    <t>Brasch</t>
  </si>
  <si>
    <t>sam.e.brasch@kp.org</t>
  </si>
  <si>
    <t>Nageswaran</t>
  </si>
  <si>
    <t>Kalaari Capital Advisors P</t>
  </si>
  <si>
    <t>karthik@kalaari.com</t>
  </si>
  <si>
    <t>Shiralagi</t>
  </si>
  <si>
    <t>kumar@kalaari.com</t>
  </si>
  <si>
    <t>Mandar</t>
  </si>
  <si>
    <t>Dandekar</t>
  </si>
  <si>
    <t>mandar@kalaari.com</t>
  </si>
  <si>
    <t>Rajesh</t>
  </si>
  <si>
    <t>Raju</t>
  </si>
  <si>
    <t>rajesh@kalaari.com</t>
  </si>
  <si>
    <t>Sampathkumar</t>
  </si>
  <si>
    <t>P.</t>
  </si>
  <si>
    <t>sampath@kalaari.com</t>
  </si>
  <si>
    <t>Vani</t>
  </si>
  <si>
    <t>Kola</t>
  </si>
  <si>
    <t>vani@kalaari.com</t>
  </si>
  <si>
    <t>Vibhav</t>
  </si>
  <si>
    <t>Viswanathan</t>
  </si>
  <si>
    <t>vibhav@kalaari.com</t>
  </si>
  <si>
    <t>Junior Associate</t>
  </si>
  <si>
    <t>Lelon</t>
  </si>
  <si>
    <t>Kamylon</t>
  </si>
  <si>
    <t>ctl@kamylon.com</t>
  </si>
  <si>
    <t>Wellesley Hills</t>
  </si>
  <si>
    <t>Ana</t>
  </si>
  <si>
    <t>Diaz-Hernandez</t>
  </si>
  <si>
    <t>ana@kaporcapital.com</t>
  </si>
  <si>
    <t>Jealous</t>
  </si>
  <si>
    <t>ben@kaporcapital.com</t>
  </si>
  <si>
    <t>brian@kaporcapital.com</t>
  </si>
  <si>
    <t>Freada</t>
  </si>
  <si>
    <t>Kapor Klein</t>
  </si>
  <si>
    <t>freada@kaporcapital.com</t>
  </si>
  <si>
    <t>Kapor</t>
  </si>
  <si>
    <t>mitch@kaporcapital.com</t>
  </si>
  <si>
    <t>TX</t>
  </si>
  <si>
    <t>Karlin Ventures</t>
  </si>
  <si>
    <t>tx@karlinvc.com</t>
  </si>
  <si>
    <t>Karlander</t>
  </si>
  <si>
    <t>Karnell</t>
  </si>
  <si>
    <t>hans.karlander@karnell.se</t>
  </si>
  <si>
    <t>Rignell</t>
  </si>
  <si>
    <t>patrik.rignell@karnell.se</t>
  </si>
  <si>
    <t>KarpReilly</t>
  </si>
  <si>
    <t>akarp@karpreilly.com</t>
  </si>
  <si>
    <t>Keating</t>
  </si>
  <si>
    <t>akeating@karpreilly.com</t>
  </si>
  <si>
    <t>Skolnik</t>
  </si>
  <si>
    <t>dskolnik@karpreilly.com</t>
  </si>
  <si>
    <t>Hank</t>
  </si>
  <si>
    <t>Spring</t>
  </si>
  <si>
    <t>hspring@karpreilly.com</t>
  </si>
  <si>
    <t>Rabil</t>
  </si>
  <si>
    <t>Kayne Anderson Capital Advisors</t>
  </si>
  <si>
    <t>arabil@kaynecapital.com</t>
  </si>
  <si>
    <t>Weingeist</t>
  </si>
  <si>
    <t>dweingeist@kaynecapital.com</t>
  </si>
  <si>
    <t>Iverson</t>
  </si>
  <si>
    <t>diverson@kaynecapital.com</t>
  </si>
  <si>
    <t>dwalsh@kaynecapital.com</t>
  </si>
  <si>
    <t>J. Doyl</t>
  </si>
  <si>
    <t>Burkett</t>
  </si>
  <si>
    <t>dburkett@kaynecapital.com</t>
  </si>
  <si>
    <t>mheinz@kaynecapital.com</t>
  </si>
  <si>
    <t>Kayne</t>
  </si>
  <si>
    <t>rkayne@kaynecapital.com</t>
  </si>
  <si>
    <t>Sinnott</t>
  </si>
  <si>
    <t>rsinnott@kaynecapital.com</t>
  </si>
  <si>
    <t>Bank</t>
  </si>
  <si>
    <t>KB Partners</t>
  </si>
  <si>
    <t>keith@kbpartners.com</t>
  </si>
  <si>
    <t>Kopp</t>
  </si>
  <si>
    <t>KBG Fund Group</t>
  </si>
  <si>
    <t>dkopp@kbgfund.com</t>
  </si>
  <si>
    <t>Suzhou</t>
  </si>
  <si>
    <t>PJ</t>
  </si>
  <si>
    <t>Nora</t>
  </si>
  <si>
    <t>KCA Partners,</t>
  </si>
  <si>
    <t>pj@kcapartners.com</t>
  </si>
  <si>
    <t>Sedge</t>
  </si>
  <si>
    <t>Dienst</t>
  </si>
  <si>
    <t>sedge@kcapartners.com</t>
  </si>
  <si>
    <t>Dayl</t>
  </si>
  <si>
    <t>KCAP Financial</t>
  </si>
  <si>
    <t>pearson@kcapfinancial.com</t>
  </si>
  <si>
    <t>Gilpin</t>
  </si>
  <si>
    <t>gilpin@kcapfinancial.com</t>
  </si>
  <si>
    <t>Lorin</t>
  </si>
  <si>
    <t>Knell</t>
  </si>
  <si>
    <t>KCB Management</t>
  </si>
  <si>
    <t>lknell@kcbm.com</t>
  </si>
  <si>
    <t>pknell@kcbm.com</t>
  </si>
  <si>
    <t xml:space="preserve">Kearny </t>
  </si>
  <si>
    <t>jim@kearnyvp.com</t>
  </si>
  <si>
    <t>Van Huffel</t>
  </si>
  <si>
    <t>KeBeK Private Equity</t>
  </si>
  <si>
    <t>gert.vanhuffel@kebek.be</t>
  </si>
  <si>
    <t>Strombeek-Bever</t>
  </si>
  <si>
    <t>Citron</t>
  </si>
  <si>
    <t>KEC Ventures</t>
  </si>
  <si>
    <t>jcitron@kecventures.com</t>
  </si>
  <si>
    <t>jparkinson@kecventures.com</t>
  </si>
  <si>
    <t>Lamstein</t>
  </si>
  <si>
    <t>josh@kecventures.com</t>
  </si>
  <si>
    <t>Kejriwal</t>
  </si>
  <si>
    <t>Kedaara Capital Advisors</t>
  </si>
  <si>
    <t>manish.kejriwal@kedaara.com</t>
  </si>
  <si>
    <t>nishant.sharma@kedaara.com</t>
  </si>
  <si>
    <t>Gilead</t>
  </si>
  <si>
    <t>Halevy</t>
  </si>
  <si>
    <t>Kedma Capital</t>
  </si>
  <si>
    <t>gilead@kedma-capital.com</t>
  </si>
  <si>
    <t>Pujol</t>
  </si>
  <si>
    <t>Keensight Capital</t>
  </si>
  <si>
    <t>jpujol@keensightcapital.com</t>
  </si>
  <si>
    <t>Beghin</t>
  </si>
  <si>
    <t>jbeghin@keensightcapital.com</t>
  </si>
  <si>
    <t>Crochet</t>
  </si>
  <si>
    <t>pcrochet@keensightcapital.com</t>
  </si>
  <si>
    <t>RÃ©my</t>
  </si>
  <si>
    <t>premy@keensightcapital.com</t>
  </si>
  <si>
    <t>Keiretsu Forum</t>
  </si>
  <si>
    <t>randy@keiretsuforum.com</t>
  </si>
  <si>
    <t>Hufnagel</t>
  </si>
  <si>
    <t>Kelso &amp; Co.</t>
  </si>
  <si>
    <t>ahufnagel@kelso.com</t>
  </si>
  <si>
    <t>ccollins@kelso.com</t>
  </si>
  <si>
    <t>Peyser</t>
  </si>
  <si>
    <t>cpeyser@kelso.com</t>
  </si>
  <si>
    <t>Church</t>
  </si>
  <si>
    <t>cmoore@kelso.com</t>
  </si>
  <si>
    <t>Wahrhaftig</t>
  </si>
  <si>
    <t>dwahrhaftig@kelso.com</t>
  </si>
  <si>
    <t>Nickell</t>
  </si>
  <si>
    <t>fnickell@kelso.com</t>
  </si>
  <si>
    <t>CEO and Chairman</t>
  </si>
  <si>
    <t>fbynum@kelso.com</t>
  </si>
  <si>
    <t>Loverro</t>
  </si>
  <si>
    <t>floverro@kelso.com</t>
  </si>
  <si>
    <t>Matelich</t>
  </si>
  <si>
    <t>gmatelich@kelso.com</t>
  </si>
  <si>
    <t>Mannix</t>
  </si>
  <si>
    <t>hmannix@kelso.com</t>
  </si>
  <si>
    <t>Matlin</t>
  </si>
  <si>
    <t>hmatlin@kelso.com</t>
  </si>
  <si>
    <t>hmcbride@kelso.com</t>
  </si>
  <si>
    <t>Connors</t>
  </si>
  <si>
    <t>jconnors@kelso.com</t>
  </si>
  <si>
    <t>Edgerton</t>
  </si>
  <si>
    <t>medgerton@kelso.com</t>
  </si>
  <si>
    <t>mgoldberg@kelso.com</t>
  </si>
  <si>
    <t>Berney</t>
  </si>
  <si>
    <t>pberney@kelso.com</t>
  </si>
  <si>
    <t>Osborne</t>
  </si>
  <si>
    <t>sosborne@kelso.com</t>
  </si>
  <si>
    <t>Tiemann</t>
  </si>
  <si>
    <t>stiemann@kelso.com</t>
  </si>
  <si>
    <t>sdutton@kelso.com</t>
  </si>
  <si>
    <t>twall@kelso.com</t>
  </si>
  <si>
    <t>Kelso Place Asset Management</t>
  </si>
  <si>
    <t>david.cowan@kelsoplace.com</t>
  </si>
  <si>
    <t>philip.weston@kelsoplace.com</t>
  </si>
  <si>
    <t>Sion</t>
  </si>
  <si>
    <t>Kearsey</t>
  </si>
  <si>
    <t>sion.kearsey@kelsoplace.com</t>
  </si>
  <si>
    <t>Filipek</t>
  </si>
  <si>
    <t>Kennet Partners</t>
  </si>
  <si>
    <t>efilipek@kennet.com</t>
  </si>
  <si>
    <t>Mantica</t>
  </si>
  <si>
    <t>fmantica@kennet.com</t>
  </si>
  <si>
    <t>Zidel</t>
  </si>
  <si>
    <t>hzidel@kennet.com</t>
  </si>
  <si>
    <t>Rojas</t>
  </si>
  <si>
    <t>jrojas@kennet.com</t>
  </si>
  <si>
    <t>melias@kennet.com</t>
  </si>
  <si>
    <t>Eamonn</t>
  </si>
  <si>
    <t>McConnell</t>
  </si>
  <si>
    <t>Kensington</t>
  </si>
  <si>
    <t>emcconnell@kcpl.ca</t>
  </si>
  <si>
    <t>jhwalker@kcpl.ca</t>
  </si>
  <si>
    <t>rnathan@kcpl.ca</t>
  </si>
  <si>
    <t>tkennedy@kcpl.ca</t>
  </si>
  <si>
    <t>Kenson Ventures</t>
  </si>
  <si>
    <t>jhuang@kensonventures.com</t>
  </si>
  <si>
    <t>kfong@kensonventures.com</t>
  </si>
  <si>
    <t>Tango</t>
  </si>
  <si>
    <t>Kepha Partners</t>
  </si>
  <si>
    <t>jtango@kephapartners.com</t>
  </si>
  <si>
    <t>KERN Partners</t>
  </si>
  <si>
    <t>dave@kernpartners.com</t>
  </si>
  <si>
    <t>francesco@kernpartners.com</t>
  </si>
  <si>
    <t>Premkumar</t>
  </si>
  <si>
    <t>james@kernpartners.com</t>
  </si>
  <si>
    <t>janet@kernpartners.com</t>
  </si>
  <si>
    <t>Montemurro</t>
  </si>
  <si>
    <t>jason@kernpartners.com</t>
  </si>
  <si>
    <t>van Steenbergen</t>
  </si>
  <si>
    <t>jvs@kernpartners.com</t>
  </si>
  <si>
    <t>jeremy@kernpartners.com</t>
  </si>
  <si>
    <t>Nieuwenburg</t>
  </si>
  <si>
    <t>jjn@kernpartners.com</t>
  </si>
  <si>
    <t>Lynch Proctor</t>
  </si>
  <si>
    <t>kim@kernpartners.com</t>
  </si>
  <si>
    <t>CFO and General Counsel</t>
  </si>
  <si>
    <t>Kunec</t>
  </si>
  <si>
    <t>nathan@kernpartners.com</t>
  </si>
  <si>
    <t>travis@kernpartners.com</t>
  </si>
  <si>
    <t>Kern Whelan Capital</t>
  </si>
  <si>
    <t>jp@kernwhelan.com</t>
  </si>
  <si>
    <t>jay@kernwhelan.com</t>
  </si>
  <si>
    <t>Kerogen Capital</t>
  </si>
  <si>
    <t>jason.cheng@kerogencap.com</t>
  </si>
  <si>
    <t>Janes</t>
  </si>
  <si>
    <t>Kerry Capital Advisors</t>
  </si>
  <si>
    <t>tjanes@kerrycapital.com</t>
  </si>
  <si>
    <t>Founder, CEO</t>
  </si>
  <si>
    <t>OÂ´Shea</t>
  </si>
  <si>
    <t>Kerten Capital Sp. z o.o.</t>
  </si>
  <si>
    <t>moshea@kerten.com</t>
  </si>
  <si>
    <t>Piaseczno</t>
  </si>
  <si>
    <t>Kester Capital</t>
  </si>
  <si>
    <t>amaidment@kestercapital.com</t>
  </si>
  <si>
    <t>arichardson@kestercapital.com</t>
  </si>
  <si>
    <t>Crockett</t>
  </si>
  <si>
    <t>ccrockett@kestercapital.com</t>
  </si>
  <si>
    <t>Cairns</t>
  </si>
  <si>
    <t>Kestrel Capital</t>
  </si>
  <si>
    <t>nccairns@kestrelcapital.com.au</t>
  </si>
  <si>
    <t>Bogan</t>
  </si>
  <si>
    <t>Key Bridge Partners</t>
  </si>
  <si>
    <t>RichardB@KeyBridgePartners.com</t>
  </si>
  <si>
    <t>Maruszewski</t>
  </si>
  <si>
    <t>BobM@KeyBridgePartners.com</t>
  </si>
  <si>
    <t>Fell</t>
  </si>
  <si>
    <t>Key</t>
  </si>
  <si>
    <t>mike.fell@keycapitalpartners.co.uk</t>
  </si>
  <si>
    <t>Duquenoy</t>
  </si>
  <si>
    <t>philip.duquenoy@keycapitalpartners.co.uk</t>
  </si>
  <si>
    <t>Keystone Capital</t>
  </si>
  <si>
    <t>bchung@keystonecapital.com</t>
  </si>
  <si>
    <t>Chaoran</t>
  </si>
  <si>
    <t>JIn</t>
  </si>
  <si>
    <t>cjIn@keystonecapital.com</t>
  </si>
  <si>
    <t>Shreve</t>
  </si>
  <si>
    <t>cshreve@keystonecapital.com</t>
  </si>
  <si>
    <t>dgreer@keystonecapital.com</t>
  </si>
  <si>
    <t>dhowe@keystonecapital.com</t>
  </si>
  <si>
    <t>Holter</t>
  </si>
  <si>
    <t>eholter@keystonecapital.com</t>
  </si>
  <si>
    <t>Van Zant</t>
  </si>
  <si>
    <t>jvanzant@keystonecapital.com</t>
  </si>
  <si>
    <t>Dauten</t>
  </si>
  <si>
    <t>kdauten@keystonecapital.com</t>
  </si>
  <si>
    <t>sgwilliam@keystonecapital.com</t>
  </si>
  <si>
    <t>Khosla Impact</t>
  </si>
  <si>
    <t>mark@khoslaimpact.com</t>
  </si>
  <si>
    <t>Sandhya</t>
  </si>
  <si>
    <t>Hegde</t>
  </si>
  <si>
    <t>sandhya@khoslaimpact.com</t>
  </si>
  <si>
    <t>vk@khoslaventures.com</t>
  </si>
  <si>
    <t>ac@khoslaventures.com</t>
  </si>
  <si>
    <t>Ling</t>
  </si>
  <si>
    <t>bling@khoslaventures.com</t>
  </si>
  <si>
    <t>Weiden</t>
  </si>
  <si>
    <t>dw@khoslaventures.com</t>
  </si>
  <si>
    <t>et@khoslaventures.com</t>
  </si>
  <si>
    <t>Irene</t>
  </si>
  <si>
    <t>Au</t>
  </si>
  <si>
    <t>ia@khoslaventures.com</t>
  </si>
  <si>
    <t>kathy@khoslaventures.com</t>
  </si>
  <si>
    <t>Rabois</t>
  </si>
  <si>
    <t>kr@khoslaventures.com</t>
  </si>
  <si>
    <t>Taunton</t>
  </si>
  <si>
    <t>mt@khoslaventures.com</t>
  </si>
  <si>
    <t>Kourey</t>
  </si>
  <si>
    <t>mk@khoslaventures.com</t>
  </si>
  <si>
    <t>rb@khoslaventures.com</t>
  </si>
  <si>
    <t>Kottenstette</t>
  </si>
  <si>
    <t>rk@khoslaventures.com</t>
  </si>
  <si>
    <t>Kaul</t>
  </si>
  <si>
    <t>sk@khoslaventures.com</t>
  </si>
  <si>
    <t>Strohband</t>
  </si>
  <si>
    <t>sst@khoslaventures.com</t>
  </si>
  <si>
    <t>Aquilino</t>
  </si>
  <si>
    <t>PeÃ±a</t>
  </si>
  <si>
    <t>Kibo Ventures</t>
  </si>
  <si>
    <t>aquilino@kiboventures.com</t>
  </si>
  <si>
    <t>Torremocha</t>
  </si>
  <si>
    <t>javier@kiboventures.com</t>
  </si>
  <si>
    <t>JosÃ© MarÃ­a</t>
  </si>
  <si>
    <t>AmusÃ¡tegui</t>
  </si>
  <si>
    <t>jma@kiboventures.com</t>
  </si>
  <si>
    <t>DeBiasi</t>
  </si>
  <si>
    <t>Kidd &amp; Company</t>
  </si>
  <si>
    <t>gdebiasi@kiddcompany.com</t>
  </si>
  <si>
    <t>Heuer</t>
  </si>
  <si>
    <t>kheuer@kiddcompany.com</t>
  </si>
  <si>
    <t>Michalik</t>
  </si>
  <si>
    <t>Kinderhook Industries</t>
  </si>
  <si>
    <t>cmichalik@kinderhook.com</t>
  </si>
  <si>
    <t>Aurelio</t>
  </si>
  <si>
    <t>laurelio@kinderhook.com</t>
  </si>
  <si>
    <t>Zoch</t>
  </si>
  <si>
    <t>mzoch@kinderhook.com</t>
  </si>
  <si>
    <t>Druckenmiller</t>
  </si>
  <si>
    <t>ndruckenmiller@kinderhook.com</t>
  </si>
  <si>
    <t>Cifelli</t>
  </si>
  <si>
    <t>pcifelli@kinderhook.com</t>
  </si>
  <si>
    <t>rmichalik@kinderhook.com</t>
  </si>
  <si>
    <t>Tuttle</t>
  </si>
  <si>
    <t>ttuttle@kinderhook.com</t>
  </si>
  <si>
    <t>Lanier</t>
  </si>
  <si>
    <t>Kinetic Ventures</t>
  </si>
  <si>
    <t>clanier@kineticventures.com</t>
  </si>
  <si>
    <t>Tarr</t>
  </si>
  <si>
    <t>jtarr@kineticventures.com</t>
  </si>
  <si>
    <t>nchu@kineticventures.com</t>
  </si>
  <si>
    <t>sshepherd@kineticventures.com</t>
  </si>
  <si>
    <t>Heflin</t>
  </si>
  <si>
    <t>wheflin@kineticventures.com</t>
  </si>
  <si>
    <t>Jono</t>
  </si>
  <si>
    <t>Kinfolk Capital</t>
  </si>
  <si>
    <t>jono@kinfolk.co.nz</t>
  </si>
  <si>
    <t>ross@kinfolk.co.nz</t>
  </si>
  <si>
    <t>Kingdom ,</t>
  </si>
  <si>
    <t>bruce@kingdomventures.com</t>
  </si>
  <si>
    <t>Lakebay</t>
  </si>
  <si>
    <t>rob@kingdomventures.com</t>
  </si>
  <si>
    <t>MacCharles</t>
  </si>
  <si>
    <t>KingSett Capital</t>
  </si>
  <si>
    <t>amaccharles@kingsettcapital.com</t>
  </si>
  <si>
    <t>Analyst, Investments</t>
  </si>
  <si>
    <t>Aviel</t>
  </si>
  <si>
    <t>Koganov</t>
  </si>
  <si>
    <t>akoganov@kingsettcapital.com</t>
  </si>
  <si>
    <t>Baryliuk</t>
  </si>
  <si>
    <t>cbaryliuk@kingsettcapital.com</t>
  </si>
  <si>
    <t>jlove@kingsettcapital.com</t>
  </si>
  <si>
    <t>mjohnson@kingsettcapital.com</t>
  </si>
  <si>
    <t>Kumer</t>
  </si>
  <si>
    <t>rkumer@kingsettcapital.com</t>
  </si>
  <si>
    <t>Partner, Investments</t>
  </si>
  <si>
    <t>Kirtland</t>
  </si>
  <si>
    <t>jfoley@kirtlandcapital.com</t>
  </si>
  <si>
    <t>Littman</t>
  </si>
  <si>
    <t>tlittman@kirtlandcapital.com</t>
  </si>
  <si>
    <t>President and Senior Managing Partner</t>
  </si>
  <si>
    <t>Gunnar</t>
  </si>
  <si>
    <t>Jacobsen</t>
  </si>
  <si>
    <t>Kistefos AS</t>
  </si>
  <si>
    <t>gunnar.jacobsen@kistefos.no</t>
  </si>
  <si>
    <t>Hege</t>
  </si>
  <si>
    <t>Galtung</t>
  </si>
  <si>
    <t>hege.galtung@kistefos.no</t>
  </si>
  <si>
    <t>Managing Director, AS Holding</t>
  </si>
  <si>
    <t>Huseby</t>
  </si>
  <si>
    <t>kristian.huseby@kistefos.no</t>
  </si>
  <si>
    <t>Fafalia</t>
  </si>
  <si>
    <t>nishant.fafalia@kistefos.no</t>
  </si>
  <si>
    <t>Holberg</t>
  </si>
  <si>
    <t>holberg@kistefos.no</t>
  </si>
  <si>
    <t>SchÃ¼ler</t>
  </si>
  <si>
    <t>KIZOO Technology Ventures</t>
  </si>
  <si>
    <t>frank.schueler@kizoo.com</t>
  </si>
  <si>
    <t>Karlsruhe</t>
  </si>
  <si>
    <t>Hornberger</t>
  </si>
  <si>
    <t>matthias.hornberger@kizoo.com</t>
  </si>
  <si>
    <t>Klass</t>
  </si>
  <si>
    <t>Klass Capital</t>
  </si>
  <si>
    <t>daniel@klasscapital.com</t>
  </si>
  <si>
    <t>Tessis</t>
  </si>
  <si>
    <t>jared@klasscapital.com</t>
  </si>
  <si>
    <t>Director of Talent</t>
  </si>
  <si>
    <t>Climans</t>
  </si>
  <si>
    <t>kevin@klasscapital.com</t>
  </si>
  <si>
    <t>will@klasscapital.com</t>
  </si>
  <si>
    <t>KleinPartners Capital Corp.</t>
  </si>
  <si>
    <t>greg@kleinpartners.com</t>
  </si>
  <si>
    <t>KLH Capital,</t>
  </si>
  <si>
    <t>chris@klhcapital.com</t>
  </si>
  <si>
    <t>Darnell</t>
  </si>
  <si>
    <t>james@klhcapital.com</t>
  </si>
  <si>
    <t>kyle@klhcapital.com</t>
  </si>
  <si>
    <t>Dowden</t>
  </si>
  <si>
    <t>will@klhcapital.com</t>
  </si>
  <si>
    <t>KLM Capital Management</t>
  </si>
  <si>
    <t>alfredli@klmcapital.com</t>
  </si>
  <si>
    <t>Special Partner</t>
  </si>
  <si>
    <t>mpage@klmcapital.com</t>
  </si>
  <si>
    <t>petermok@klmcapital.com</t>
  </si>
  <si>
    <t>KMG</t>
  </si>
  <si>
    <t>khicks@kmgcap.com</t>
  </si>
  <si>
    <t>Partner and Vice-Chairman</t>
  </si>
  <si>
    <t>Finkelstein</t>
  </si>
  <si>
    <t>Knightâs Bridge</t>
  </si>
  <si>
    <t>kf@kbcpartners.com</t>
  </si>
  <si>
    <t>Zarur</t>
  </si>
  <si>
    <t xml:space="preserve">Kodiak </t>
  </si>
  <si>
    <t>azarur@kodiakvp.com</t>
  </si>
  <si>
    <t>Meakem</t>
  </si>
  <si>
    <t>chip@kodiakvp.com</t>
  </si>
  <si>
    <t>Furneaux</t>
  </si>
  <si>
    <t>dave@kodiakvp.com</t>
  </si>
  <si>
    <t>Volpe</t>
  </si>
  <si>
    <t>lou@kodiakvp.com</t>
  </si>
  <si>
    <t>Penny</t>
  </si>
  <si>
    <t>pbreen@kodiakvp.com</t>
  </si>
  <si>
    <t>Wahla</t>
  </si>
  <si>
    <t>Kohlberg &amp; Company</t>
  </si>
  <si>
    <t>wahla@kohlberg.com</t>
  </si>
  <si>
    <t>Mount Kisco</t>
  </si>
  <si>
    <t>Bonanno</t>
  </si>
  <si>
    <t>bonanno@kohlberg.com</t>
  </si>
  <si>
    <t>Harwood</t>
  </si>
  <si>
    <t>harwood@kohlberg.com</t>
  </si>
  <si>
    <t>Mao</t>
  </si>
  <si>
    <t>mao@kohlberg.com</t>
  </si>
  <si>
    <t>canderson@kohlberg.com</t>
  </si>
  <si>
    <t>Lorch</t>
  </si>
  <si>
    <t>lorch@kohlberg.com</t>
  </si>
  <si>
    <t>Wildstein</t>
  </si>
  <si>
    <t>wildstein@kohlberg.com</t>
  </si>
  <si>
    <t>woodward@kohlberg.com</t>
  </si>
  <si>
    <t>Kohlberg</t>
  </si>
  <si>
    <t>kohlberg@kohlberg.com</t>
  </si>
  <si>
    <t>roberts@kohlberg.com</t>
  </si>
  <si>
    <t>Nappi</t>
  </si>
  <si>
    <t>nappi@kohlberg.com</t>
  </si>
  <si>
    <t>Katsnelson</t>
  </si>
  <si>
    <t>katsnelson@kohlberg.com</t>
  </si>
  <si>
    <t>Brode</t>
  </si>
  <si>
    <t>brode@kohlberg.com</t>
  </si>
  <si>
    <t>Lucero</t>
  </si>
  <si>
    <t>lucero@kohlberg.com</t>
  </si>
  <si>
    <t>Frieder</t>
  </si>
  <si>
    <t>frieder@kohlberg.com</t>
  </si>
  <si>
    <t>Hollander</t>
  </si>
  <si>
    <t>hollander@kohlberg.com</t>
  </si>
  <si>
    <t>Shant</t>
  </si>
  <si>
    <t>Mardirossian</t>
  </si>
  <si>
    <t>mardirossian@kohlberg.com</t>
  </si>
  <si>
    <t>Jeon</t>
  </si>
  <si>
    <t>jeon@kohlberg.com</t>
  </si>
  <si>
    <t>jung@kohlberg.com</t>
  </si>
  <si>
    <t>Parks</t>
  </si>
  <si>
    <t>parks@kohlberg.com</t>
  </si>
  <si>
    <t>Carroll</t>
  </si>
  <si>
    <t>KKR</t>
  </si>
  <si>
    <t>Brian.Carroll@kkr.com</t>
  </si>
  <si>
    <t>Member and Head of Retail and Consumer Products - Europe</t>
  </si>
  <si>
    <t>David.Liu@kkr.com</t>
  </si>
  <si>
    <t>Member and Head of KKR China</t>
  </si>
  <si>
    <t>Herald</t>
  </si>
  <si>
    <t>Herald.Chen@kkr.com</t>
  </si>
  <si>
    <t>Member, Private Equity</t>
  </si>
  <si>
    <t>Huth</t>
  </si>
  <si>
    <t>Johannes.Huth@kkr.com</t>
  </si>
  <si>
    <t>Member and Head of KKR EMEA</t>
  </si>
  <si>
    <t>Bae</t>
  </si>
  <si>
    <t>Joe.Bae@kkr.com</t>
  </si>
  <si>
    <t>Member and Managing Partner</t>
  </si>
  <si>
    <t>Kayode</t>
  </si>
  <si>
    <t>Akinola</t>
  </si>
  <si>
    <t>Kayode.Akinola@kkr.com</t>
  </si>
  <si>
    <t>Mattia</t>
  </si>
  <si>
    <t>Caprioli</t>
  </si>
  <si>
    <t>Mattia.Caprioli@kkr.com</t>
  </si>
  <si>
    <t>Member and Head of Services - Europe</t>
  </si>
  <si>
    <t>Ming.Lu@kkr.com</t>
  </si>
  <si>
    <t>Co-Head of Asia Private Equity Business</t>
  </si>
  <si>
    <t>Raj.Agrawal@kkr.com</t>
  </si>
  <si>
    <t>Member and Head of Infrastructure</t>
  </si>
  <si>
    <t>Suzanne</t>
  </si>
  <si>
    <t>Donohoe</t>
  </si>
  <si>
    <t>Suzanne.Donohoe@kkr.com</t>
  </si>
  <si>
    <t>Member and Head of Client and Partner Group</t>
  </si>
  <si>
    <t>Janetschek</t>
  </si>
  <si>
    <t>Bill.Janetschek@kkr.com</t>
  </si>
  <si>
    <t>Member and CFO</t>
  </si>
  <si>
    <t>Kolohala Ventures</t>
  </si>
  <si>
    <t>michael@kolohala.com</t>
  </si>
  <si>
    <t>Honolulu</t>
  </si>
  <si>
    <t>Hawaii</t>
  </si>
  <si>
    <t>rob@kolohala.com</t>
  </si>
  <si>
    <t>SantamÃ¤ki</t>
  </si>
  <si>
    <t>KoppiCatch</t>
  </si>
  <si>
    <t>harry.santamaki@koppicatch.com</t>
  </si>
  <si>
    <t>Inka</t>
  </si>
  <si>
    <t>Mero</t>
  </si>
  <si>
    <t>inka.mero@koppicatch.com</t>
  </si>
  <si>
    <t>Co-Founder, Chairwoman</t>
  </si>
  <si>
    <t>Oskari</t>
  </si>
  <si>
    <t>Lehtonen</t>
  </si>
  <si>
    <t>oskari.lehtonen@koppicatch.com</t>
  </si>
  <si>
    <t>Brieuc</t>
  </si>
  <si>
    <t>de Hults</t>
  </si>
  <si>
    <t>Korys</t>
  </si>
  <si>
    <t>brieuc.dehults@korys.be</t>
  </si>
  <si>
    <t>Huizingen</t>
  </si>
  <si>
    <t>Liekens</t>
  </si>
  <si>
    <t>cedric.liekens@korys.be</t>
  </si>
  <si>
    <t>Waer</t>
  </si>
  <si>
    <t>christoph.waer@korys.be</t>
  </si>
  <si>
    <t>Ryckmans</t>
  </si>
  <si>
    <t>gert.ryckmans@korys.be</t>
  </si>
  <si>
    <t>jerome.thomas@korys.be</t>
  </si>
  <si>
    <t>Marinus</t>
  </si>
  <si>
    <t>pieter.marinus@korys.be</t>
  </si>
  <si>
    <t>Sofie</t>
  </si>
  <si>
    <t>GabriÃ«ls</t>
  </si>
  <si>
    <t>sofie.gabriels@korys.be</t>
  </si>
  <si>
    <t>Vanhoutte</t>
  </si>
  <si>
    <t>thomas.vanhoutte@korys.be</t>
  </si>
  <si>
    <t>De Kempeneer</t>
  </si>
  <si>
    <t>thomas.dekempeneer@korys.be</t>
  </si>
  <si>
    <t>Vliebergh</t>
  </si>
  <si>
    <t>vincent.vliebergh@korys.be</t>
  </si>
  <si>
    <t>Bhavin</t>
  </si>
  <si>
    <t>Kotak Private Equity Group</t>
  </si>
  <si>
    <t>shah.bhavin@kotak.com</t>
  </si>
  <si>
    <t>Dhiraj</t>
  </si>
  <si>
    <t>Rajendran</t>
  </si>
  <si>
    <t>dhiraj.rajendran@kotak.com</t>
  </si>
  <si>
    <t>Himanshu</t>
  </si>
  <si>
    <t>Nivsarkar</t>
  </si>
  <si>
    <t>himanshu.nivsarkar@kotak.com</t>
  </si>
  <si>
    <t>Ramakrishna</t>
  </si>
  <si>
    <t>K. V.</t>
  </si>
  <si>
    <t>ramakrishna.kv@kotak.com</t>
  </si>
  <si>
    <t>Viral</t>
  </si>
  <si>
    <t>viral.mehta@kotak.com</t>
  </si>
  <si>
    <t>KPAC Solutions</t>
  </si>
  <si>
    <t>jpatton@kpacsolutions.com</t>
  </si>
  <si>
    <t>Founder and Senior Managing Partner</t>
  </si>
  <si>
    <t>Brentwood</t>
  </si>
  <si>
    <t>KPCB China</t>
  </si>
  <si>
    <t>jamest@kpcb.com</t>
  </si>
  <si>
    <t>jamesh@kpcb.com</t>
  </si>
  <si>
    <t>Ju</t>
  </si>
  <si>
    <t>tinaj@kpcb.com</t>
  </si>
  <si>
    <t>victorl@kpcb.com</t>
  </si>
  <si>
    <t>weiz@kpcb.com</t>
  </si>
  <si>
    <t>wenh@kpcb.com</t>
  </si>
  <si>
    <t>xint@kpcb.com</t>
  </si>
  <si>
    <t>Vannelli</t>
  </si>
  <si>
    <t>KPG Ventures</t>
  </si>
  <si>
    <t>vince@kpgventures.com</t>
  </si>
  <si>
    <t>KPS</t>
  </si>
  <si>
    <t>dgray@kpsfund.com</t>
  </si>
  <si>
    <t>dshapiro@kpsfund.com</t>
  </si>
  <si>
    <t>Keilin</t>
  </si>
  <si>
    <t>ekeilin@kpsfund.com</t>
  </si>
  <si>
    <t>Co-Founder Emeritus</t>
  </si>
  <si>
    <t>LePatner</t>
  </si>
  <si>
    <t>elepatner@kpsfund.com</t>
  </si>
  <si>
    <t>Almeling</t>
  </si>
  <si>
    <t>falmeling@kpsfund.com</t>
  </si>
  <si>
    <t>jbernstein@kpsfund.com</t>
  </si>
  <si>
    <t>Mumford</t>
  </si>
  <si>
    <t>kmumford@kpsfund.com</t>
  </si>
  <si>
    <t>kfitzpatrick@kpsfund.com</t>
  </si>
  <si>
    <t>Psaros</t>
  </si>
  <si>
    <t>mpsaros@kpsfund.com</t>
  </si>
  <si>
    <t>Sevani</t>
  </si>
  <si>
    <t>rsevani@kpsfund.com</t>
  </si>
  <si>
    <t>Raquel</t>
  </si>
  <si>
    <t>rpalmer@kpsfund.com</t>
  </si>
  <si>
    <t>rharrison@kpsfund.com</t>
  </si>
  <si>
    <t>rbaker@kpsfund.com</t>
  </si>
  <si>
    <t>rdeane@kpsfund.com</t>
  </si>
  <si>
    <t>wconrad@kpsfund.com</t>
  </si>
  <si>
    <t>Colciago</t>
  </si>
  <si>
    <t>Kreos Capital</t>
  </si>
  <si>
    <t>luca@kreoscapital.com</t>
  </si>
  <si>
    <t>Vading</t>
  </si>
  <si>
    <t>marten@kreoscapital.com</t>
  </si>
  <si>
    <t>Maurizio</t>
  </si>
  <si>
    <t>Petit Bon</t>
  </si>
  <si>
    <t>maurizio@kreoscapital.com</t>
  </si>
  <si>
    <t>raoul@kreoscapital.com</t>
  </si>
  <si>
    <t>Ahlgren</t>
  </si>
  <si>
    <t>ross@kreoscapital.com</t>
  </si>
  <si>
    <t>Hirtzel</t>
  </si>
  <si>
    <t>simon@kreoscapital.com</t>
  </si>
  <si>
    <t>McCown</t>
  </si>
  <si>
    <t>KRG</t>
  </si>
  <si>
    <t>bmccown@krgcapital.com</t>
  </si>
  <si>
    <t>bthompson@krgcapital.com</t>
  </si>
  <si>
    <t>Tikker</t>
  </si>
  <si>
    <t>btikker@krgcapital.com</t>
  </si>
  <si>
    <t>brogers@krgcapital.com</t>
  </si>
  <si>
    <t>Gwirtsman</t>
  </si>
  <si>
    <t>cgwirtsman@krgcapital.com</t>
  </si>
  <si>
    <t>chamilton@krgcapital.com</t>
  </si>
  <si>
    <t>clane@krgcapital.com</t>
  </si>
  <si>
    <t>Pusey</t>
  </si>
  <si>
    <t>cpusey@krgcapital.com</t>
  </si>
  <si>
    <t>cking@krgcapital.com</t>
  </si>
  <si>
    <t>E. Sue</t>
  </si>
  <si>
    <t>scho@krgcapital.com</t>
  </si>
  <si>
    <t>Matter</t>
  </si>
  <si>
    <t>ematter@krgcapital.com</t>
  </si>
  <si>
    <t>Mollenbeck</t>
  </si>
  <si>
    <t>jmollenbeck@krgcapital.com</t>
  </si>
  <si>
    <t>mkramer@krgcapital.com</t>
  </si>
  <si>
    <t>Piotr</t>
  </si>
  <si>
    <t>Biezychudek</t>
  </si>
  <si>
    <t>pbiezychudek@krgcapital.com</t>
  </si>
  <si>
    <t>sneumann@krgcapital.com</t>
  </si>
  <si>
    <t>sfisher@krgcapital.com</t>
  </si>
  <si>
    <t>Nark</t>
  </si>
  <si>
    <t>tnark@krgcapital.com</t>
  </si>
  <si>
    <t>Shelton</t>
  </si>
  <si>
    <t>tshelton@krgcapital.com</t>
  </si>
  <si>
    <t>zburke@krgcapital.com</t>
  </si>
  <si>
    <t>Marzena</t>
  </si>
  <si>
    <t>Tomecka</t>
  </si>
  <si>
    <t>Krokus Private Equity Sp. z o.o.</t>
  </si>
  <si>
    <t>marzena.tomecka@krokuspe.pl</t>
  </si>
  <si>
    <t>Gaszewska</t>
  </si>
  <si>
    <t>monika.gaszewska@krokuspe.pl</t>
  </si>
  <si>
    <t>Oskroba</t>
  </si>
  <si>
    <t>piotr.oskroba@krokuspe.pl</t>
  </si>
  <si>
    <t>Bozyk</t>
  </si>
  <si>
    <t>robert.bozyk@krokuspe.pl</t>
  </si>
  <si>
    <t>Witold</t>
  </si>
  <si>
    <t>Radwansk</t>
  </si>
  <si>
    <t>witold.radwanski@krokuspe.pl</t>
  </si>
  <si>
    <t>Partner and Chief Executive</t>
  </si>
  <si>
    <t>KSL</t>
  </si>
  <si>
    <t>adam.knox@kslcapital.com</t>
  </si>
  <si>
    <t>Coley</t>
  </si>
  <si>
    <t>Brenan</t>
  </si>
  <si>
    <t>coley.brenan@kslcapital.com</t>
  </si>
  <si>
    <t>Henrich</t>
  </si>
  <si>
    <t>craig.henrich@kslcapital.com</t>
  </si>
  <si>
    <t>daniel.rohan@kslcapital.com</t>
  </si>
  <si>
    <t>eric.resnick@kslcapital.com</t>
  </si>
  <si>
    <t>Hal</t>
  </si>
  <si>
    <t>hal.shaw@kslcapital.com</t>
  </si>
  <si>
    <t>Melnik</t>
  </si>
  <si>
    <t>jared.melnik@kslcapital.com</t>
  </si>
  <si>
    <t>Newburger</t>
  </si>
  <si>
    <t>martin.newburger@kslcapital.com</t>
  </si>
  <si>
    <t>michael.shannon@kslcapital.com</t>
  </si>
  <si>
    <t>peter.mcdermott@kslcapital.com</t>
  </si>
  <si>
    <t>Weissmann</t>
  </si>
  <si>
    <t>richard.weissmann@kslcapital.com</t>
  </si>
  <si>
    <t>steven.siegel@kslcapital.com</t>
  </si>
  <si>
    <t>Hirohisa</t>
  </si>
  <si>
    <t>Uchida</t>
  </si>
  <si>
    <t>KSP</t>
  </si>
  <si>
    <t>h-uchida@ksp.or.jp</t>
  </si>
  <si>
    <t>Kanagawa</t>
  </si>
  <si>
    <t>HoChan</t>
  </si>
  <si>
    <t>KTB Ventures</t>
  </si>
  <si>
    <t>hclee@ktbvc.com</t>
  </si>
  <si>
    <t>Mahadeva</t>
  </si>
  <si>
    <t>Kubera Partners</t>
  </si>
  <si>
    <t>km@kuberapartners.com</t>
  </si>
  <si>
    <t>Garden City</t>
  </si>
  <si>
    <t>Ramanan</t>
  </si>
  <si>
    <t>Raghavendran</t>
  </si>
  <si>
    <t>rr@kuberapartners.com</t>
  </si>
  <si>
    <t>Syah</t>
  </si>
  <si>
    <t>Kumpulan Modal Perdana Sdn. Bhd.</t>
  </si>
  <si>
    <t>herman@modalperdana.com</t>
  </si>
  <si>
    <t>Rustam</t>
  </si>
  <si>
    <t>Ku Azmi</t>
  </si>
  <si>
    <t>rustam@modalperdana.com</t>
  </si>
  <si>
    <t>Shahril</t>
  </si>
  <si>
    <t>Anwar</t>
  </si>
  <si>
    <t>shahril@modalperdana.com</t>
  </si>
  <si>
    <t>Yarham</t>
  </si>
  <si>
    <t>yarham@modalperdana.com</t>
  </si>
  <si>
    <t>Laugel</t>
  </si>
  <si>
    <t>Kurma Partners</t>
  </si>
  <si>
    <t>thierry.laugel@kurmapartners.com</t>
  </si>
  <si>
    <t>Desbois</t>
  </si>
  <si>
    <t>L Capital Management</t>
  </si>
  <si>
    <t>n.desbois@lvmh.fr</t>
  </si>
  <si>
    <t>Franchet</t>
  </si>
  <si>
    <t>p.franchet@lvmh.fr</t>
  </si>
  <si>
    <t>L2</t>
  </si>
  <si>
    <t>bob@l2capital.net</t>
  </si>
  <si>
    <t>connor@l2capital.net</t>
  </si>
  <si>
    <t>Laconia Ventures</t>
  </si>
  <si>
    <t>jeffrey@laconiaventures.com</t>
  </si>
  <si>
    <t>JK</t>
  </si>
  <si>
    <t>Hullett</t>
  </si>
  <si>
    <t>Lacuna</t>
  </si>
  <si>
    <t>jk@lacuna.com</t>
  </si>
  <si>
    <t>Rawleigh</t>
  </si>
  <si>
    <t>Ralls</t>
  </si>
  <si>
    <t>rawleigh@lacuna.com</t>
  </si>
  <si>
    <t>rich@lacuna.com</t>
  </si>
  <si>
    <t>Keziah</t>
  </si>
  <si>
    <t>sandy@lacuna.com</t>
  </si>
  <si>
    <t>Wink</t>
  </si>
  <si>
    <t>wink@lacuna.com</t>
  </si>
  <si>
    <t>Scales</t>
  </si>
  <si>
    <t>Lake Capital</t>
  </si>
  <si>
    <t>cscales@lakecapital.com</t>
  </si>
  <si>
    <t>Abert</t>
  </si>
  <si>
    <t>cabert@lakecapital.com</t>
  </si>
  <si>
    <t>Rescho</t>
  </si>
  <si>
    <t>drescho@lakecapital.com</t>
  </si>
  <si>
    <t>krowe@lakecapital.com</t>
  </si>
  <si>
    <t>krasmussen@lakecapital.com</t>
  </si>
  <si>
    <t>Riggio</t>
  </si>
  <si>
    <t>priggio@lakecapital.com</t>
  </si>
  <si>
    <t>Yovovich</t>
  </si>
  <si>
    <t>pyovovich@lakecapital.com</t>
  </si>
  <si>
    <t>President and Principal</t>
  </si>
  <si>
    <t>Terence</t>
  </si>
  <si>
    <t>Graunke</t>
  </si>
  <si>
    <t>tgraunke@lakecapital.com</t>
  </si>
  <si>
    <t>Chairman and Principal</t>
  </si>
  <si>
    <t>Carpenter</t>
  </si>
  <si>
    <t>Lake Pacific Partners</t>
  </si>
  <si>
    <t>wlc@lakepacific.com</t>
  </si>
  <si>
    <t>Voss</t>
  </si>
  <si>
    <t>wrv@lakepacific.com</t>
  </si>
  <si>
    <t>Such</t>
  </si>
  <si>
    <t>Lake Street Capital</t>
  </si>
  <si>
    <t>csuch@lakestreetcapital.com</t>
  </si>
  <si>
    <t>gknoell@lakestreetcapital.com</t>
  </si>
  <si>
    <t>Dang</t>
  </si>
  <si>
    <t>vdang@lakestreetcapital.com</t>
  </si>
  <si>
    <t>Matricaria</t>
  </si>
  <si>
    <t>Lakeshore</t>
  </si>
  <si>
    <t>amatricaria@lakeshorecp.com</t>
  </si>
  <si>
    <t>Hinsdale</t>
  </si>
  <si>
    <t>lmatricaria@lakeshorecp.com</t>
  </si>
  <si>
    <t>Lakeside Energy</t>
  </si>
  <si>
    <t>mcollins@lakesideenergy.com</t>
  </si>
  <si>
    <t>tsmith@lakesideenergy.com</t>
  </si>
  <si>
    <t>Cesarz</t>
  </si>
  <si>
    <t>Lakeview Equity Partners</t>
  </si>
  <si>
    <t>jcesarz@lakeviewequity.com</t>
  </si>
  <si>
    <t>W. Kent</t>
  </si>
  <si>
    <t>Velde</t>
  </si>
  <si>
    <t>kvelde@lakeviewequity.com</t>
  </si>
  <si>
    <t>Lamport</t>
  </si>
  <si>
    <t>Lambda Fund Management</t>
  </si>
  <si>
    <t>alamport@lambdafund.com</t>
  </si>
  <si>
    <t>Lambert Private Equity</t>
  </si>
  <si>
    <t>joe.lambert@lambertfunds.com</t>
  </si>
  <si>
    <t>Sing</t>
  </si>
  <si>
    <t>Lancet Capital</t>
  </si>
  <si>
    <t>sing@lancetcapital.com</t>
  </si>
  <si>
    <t>Podd</t>
  </si>
  <si>
    <t>Landmark Angels</t>
  </si>
  <si>
    <t>wpodd@landmarkangels.com</t>
  </si>
  <si>
    <t>Landmark Partners</t>
  </si>
  <si>
    <t>Amrit.Singh@landmarkpartners.com</t>
  </si>
  <si>
    <t>Simsbury</t>
  </si>
  <si>
    <t>barry.miller@landmarkpartners.com</t>
  </si>
  <si>
    <t>Alfeld</t>
  </si>
  <si>
    <t>Chad.Alfeld@landmarkpartners.com</t>
  </si>
  <si>
    <t>Tingue</t>
  </si>
  <si>
    <t>Charles.Tingue@landmarkpartners.com</t>
  </si>
  <si>
    <t>Edward.Keith@landmarkpartners.com</t>
  </si>
  <si>
    <t>Borges</t>
  </si>
  <si>
    <t>Francisco.Borges@landmarkpartners.com</t>
  </si>
  <si>
    <t>geoffrey.mullen@landmarkpartners.com</t>
  </si>
  <si>
    <t>Majeed</t>
  </si>
  <si>
    <t>Ibrahim.Majeed@landmarkpartners.com</t>
  </si>
  <si>
    <t>Sunday</t>
  </si>
  <si>
    <t>James.Sunday@landmarkpartners.com</t>
  </si>
  <si>
    <t>Stott</t>
  </si>
  <si>
    <t>John.Stott@landmarkpartners.com</t>
  </si>
  <si>
    <t>Kathryn</t>
  </si>
  <si>
    <t>Regan</t>
  </si>
  <si>
    <t>Kathryn.Regan@landmarkpartners.com</t>
  </si>
  <si>
    <t>Rowland</t>
  </si>
  <si>
    <t>Linda.Rowland@landmarkpartners.com</t>
  </si>
  <si>
    <t>R. Paul</t>
  </si>
  <si>
    <t>Paul.Mehlman@landmarkpartners.com</t>
  </si>
  <si>
    <t>Shanfield</t>
  </si>
  <si>
    <t>Robert.Shanfield@landmarkpartners.com</t>
  </si>
  <si>
    <t>Humber</t>
  </si>
  <si>
    <t>Scott.Humber@landmarkpartners.com</t>
  </si>
  <si>
    <t>Haviland</t>
  </si>
  <si>
    <t>Timothy.Haviland@landmarkpartners.com</t>
  </si>
  <si>
    <t>St. Pierre</t>
  </si>
  <si>
    <t>Tina.StPierre@landmarkpartners.com</t>
  </si>
  <si>
    <t>Langholm Capital</t>
  </si>
  <si>
    <t>alexander.langmuir@langholm.com</t>
  </si>
  <si>
    <t>Sills</t>
  </si>
  <si>
    <t>anthony.sills@langholm.com</t>
  </si>
  <si>
    <t>Wiegman</t>
  </si>
  <si>
    <t>bert.wiegman@langholm.com</t>
  </si>
  <si>
    <t>Groen</t>
  </si>
  <si>
    <t>lena.groen@langholm.com</t>
  </si>
  <si>
    <t>neville.evans@langholm.com</t>
  </si>
  <si>
    <t>Hoenich</t>
  </si>
  <si>
    <t>oliver.hoenich@langholm.com</t>
  </si>
  <si>
    <t>Lagnado</t>
  </si>
  <si>
    <t>richard.lagnado@langholm.com</t>
  </si>
  <si>
    <t>Coughlon</t>
  </si>
  <si>
    <t>Lariat Partners</t>
  </si>
  <si>
    <t>jay@lariatpartners.net</t>
  </si>
  <si>
    <t>kjm@lariatpartners.net</t>
  </si>
  <si>
    <t>Hampden</t>
  </si>
  <si>
    <t>mac@lariatpartners.net</t>
  </si>
  <si>
    <t>Amann</t>
  </si>
  <si>
    <t>mja@lariatpartners.net</t>
  </si>
  <si>
    <t>sms@lariatpartners.net</t>
  </si>
  <si>
    <t>Industry Partner</t>
  </si>
  <si>
    <t>Larsen MacColl Partners,</t>
  </si>
  <si>
    <t>chris@larsenmaccoll.com</t>
  </si>
  <si>
    <t>Partner and CFO/COO</t>
  </si>
  <si>
    <t>jeff@larsenmaccoll.com</t>
  </si>
  <si>
    <t>mark@larsenmaccoll.com</t>
  </si>
  <si>
    <t>Satya</t>
  </si>
  <si>
    <t>Ponnuru</t>
  </si>
  <si>
    <t>satya@larsenmaccoll.com</t>
  </si>
  <si>
    <t>MacColl</t>
  </si>
  <si>
    <t>tim@larsenmaccoll.com</t>
  </si>
  <si>
    <t>Tannura</t>
  </si>
  <si>
    <t>LaSalle Capital Group,</t>
  </si>
  <si>
    <t>ftannura@lasallecapitalgroup.com</t>
  </si>
  <si>
    <t>Operating Advisor</t>
  </si>
  <si>
    <t>Nowacki</t>
  </si>
  <si>
    <t>jnowacki@lasallecapitalgroup.com</t>
  </si>
  <si>
    <t>Curry</t>
  </si>
  <si>
    <t xml:space="preserve">Latterell </t>
  </si>
  <si>
    <t>bob@lvpcapital.com</t>
  </si>
  <si>
    <t>jim@lvpcapital.com</t>
  </si>
  <si>
    <t>Widder</t>
  </si>
  <si>
    <t>ken@lvpcapital.com</t>
  </si>
  <si>
    <t>Latterell</t>
  </si>
  <si>
    <t>pat@lvpcapital.com</t>
  </si>
  <si>
    <t>peter@lvpcapital.com</t>
  </si>
  <si>
    <t>Colby</t>
  </si>
  <si>
    <t>Collier</t>
  </si>
  <si>
    <t>Laud Collier &amp; Company</t>
  </si>
  <si>
    <t>colby.collier@lccap.com</t>
  </si>
  <si>
    <t>Executive Vice President and Managing Member</t>
  </si>
  <si>
    <t>Chatham</t>
  </si>
  <si>
    <t>Lauder</t>
  </si>
  <si>
    <t>Lauder Partners</t>
  </si>
  <si>
    <t>gary@lauderpartners.com</t>
  </si>
  <si>
    <t>Atherton</t>
  </si>
  <si>
    <t>McCullen</t>
  </si>
  <si>
    <t>LaunchCapital</t>
  </si>
  <si>
    <t>bill@launch-capital.com</t>
  </si>
  <si>
    <t>Elon</t>
  </si>
  <si>
    <t>Boms</t>
  </si>
  <si>
    <t>elon@launch-capital.com</t>
  </si>
  <si>
    <t>Konstantine</t>
  </si>
  <si>
    <t>Drakonakis</t>
  </si>
  <si>
    <t>konstantine@launch-capital.com</t>
  </si>
  <si>
    <t>Petzinger</t>
  </si>
  <si>
    <t>LaunchCyte</t>
  </si>
  <si>
    <t>tom@launchcyte.com</t>
  </si>
  <si>
    <t>Hambleton</t>
  </si>
  <si>
    <t>Lord</t>
  </si>
  <si>
    <t>Launchpad Venture Group</t>
  </si>
  <si>
    <t>hamlord@launchpadventuregroup.com</t>
  </si>
  <si>
    <t>jweber@laurelcapitalpartners.com</t>
  </si>
  <si>
    <t>Allweiss</t>
  </si>
  <si>
    <t>LBC Credit Partners</t>
  </si>
  <si>
    <t>aallweiss@lbccredit.com</t>
  </si>
  <si>
    <t>Thornton</t>
  </si>
  <si>
    <t>athornton@lbccredit.com</t>
  </si>
  <si>
    <t>Einfeldt</t>
  </si>
  <si>
    <t>beinfeldt@lbccredit.com</t>
  </si>
  <si>
    <t>Calabrese</t>
  </si>
  <si>
    <t>ccalabrese@lbccredit.com</t>
  </si>
  <si>
    <t>Fraimow</t>
  </si>
  <si>
    <t>dfraimow@lbccredit.com</t>
  </si>
  <si>
    <t>Fridolf</t>
  </si>
  <si>
    <t>fhanson@lbccredit.com</t>
  </si>
  <si>
    <t>Homyar</t>
  </si>
  <si>
    <t>Choksi</t>
  </si>
  <si>
    <t>hchoksi@lbccredit.com</t>
  </si>
  <si>
    <t>ilubert@lbccredit.com</t>
  </si>
  <si>
    <t>Jenna</t>
  </si>
  <si>
    <t>Bonczewski</t>
  </si>
  <si>
    <t>jbonczewski@lbccredit.com</t>
  </si>
  <si>
    <t>Elsabee</t>
  </si>
  <si>
    <t>jelsabee@lbccredit.com</t>
  </si>
  <si>
    <t>Brignola</t>
  </si>
  <si>
    <t>jbrignola@lbccredit.com</t>
  </si>
  <si>
    <t>Capperella</t>
  </si>
  <si>
    <t>jcapperella@lbccredit.com</t>
  </si>
  <si>
    <t>Jadach</t>
  </si>
  <si>
    <t>jjadach@lbccredit.com</t>
  </si>
  <si>
    <t>Schor</t>
  </si>
  <si>
    <t>jschor@lbccredit.com</t>
  </si>
  <si>
    <t>Adler</t>
  </si>
  <si>
    <t>jadler@lbccredit.com</t>
  </si>
  <si>
    <t>Doogan</t>
  </si>
  <si>
    <t>kdoogan@lbccredit.com</t>
  </si>
  <si>
    <t>Senior Vice President of Finance</t>
  </si>
  <si>
    <t>Ouranitsas</t>
  </si>
  <si>
    <t>kouranitsas@lbccredit.com</t>
  </si>
  <si>
    <t>Alles</t>
  </si>
  <si>
    <t>malles@lbccredit.com</t>
  </si>
  <si>
    <t>Hertz</t>
  </si>
  <si>
    <t>mhertz@lbccredit.com</t>
  </si>
  <si>
    <t>ncohen@lbccredit.com</t>
  </si>
  <si>
    <t>Rassin</t>
  </si>
  <si>
    <t>rrassin@lbccredit.com</t>
  </si>
  <si>
    <t>Bernardin</t>
  </si>
  <si>
    <t>LBO France</t>
  </si>
  <si>
    <t>arthur.bernardin@lbofrance.com</t>
  </si>
  <si>
    <t>Franchi</t>
  </si>
  <si>
    <t>jacques.franchi@lbofrance.com</t>
  </si>
  <si>
    <t>LDC (Lloyds TSB Development Capital)</t>
  </si>
  <si>
    <t>apendleton@ldc.co.uk</t>
  </si>
  <si>
    <t>Lyndon</t>
  </si>
  <si>
    <t>alyndon@ldc.co.uk</t>
  </si>
  <si>
    <t>agrove@ldc.co.uk</t>
  </si>
  <si>
    <t>churley@ldc.co.uk</t>
  </si>
  <si>
    <t>Co-Head and Chief Executive</t>
  </si>
  <si>
    <t>Bruning</t>
  </si>
  <si>
    <t>cbruning@ldc.co.uk</t>
  </si>
  <si>
    <t>Reading</t>
  </si>
  <si>
    <t>Alderson</t>
  </si>
  <si>
    <t>dalderson@ldc.co.uk</t>
  </si>
  <si>
    <t>Garner</t>
  </si>
  <si>
    <t>jgarner@ldc.co.uk</t>
  </si>
  <si>
    <t>jgreen@ldc.co.uk</t>
  </si>
  <si>
    <t>jbell@ldc.co.uk</t>
  </si>
  <si>
    <t>Caswell</t>
  </si>
  <si>
    <t>jcaswell@ldc.co.uk</t>
  </si>
  <si>
    <t>mkerr@ldc.co.uk</t>
  </si>
  <si>
    <t>mdraper@ldc.co.uk</t>
  </si>
  <si>
    <t>Aston</t>
  </si>
  <si>
    <t>saston@ldc.co.uk</t>
  </si>
  <si>
    <t>Souillard</t>
  </si>
  <si>
    <t>ysouillard@ldc.co.uk</t>
  </si>
  <si>
    <t>Avery</t>
  </si>
  <si>
    <t>Rosin</t>
  </si>
  <si>
    <t>Lead Edge Capital</t>
  </si>
  <si>
    <t>avery@leadedgecapital.com</t>
  </si>
  <si>
    <t>brian@leadedgecapital.com</t>
  </si>
  <si>
    <t>mitchell@leadedgecapital.com</t>
  </si>
  <si>
    <t>Marc-Steffen</t>
  </si>
  <si>
    <t>Hennerkes</t>
  </si>
  <si>
    <t>Lead Equities</t>
  </si>
  <si>
    <t>hennerkes.m@leadequities.at</t>
  </si>
  <si>
    <t>doll.n@leadequities.at</t>
  </si>
  <si>
    <t>Wietrzyk</t>
  </si>
  <si>
    <t>wietrzyk.r@leadequities.at</t>
  </si>
  <si>
    <t>Gordan</t>
  </si>
  <si>
    <t>Leader Ventures</t>
  </si>
  <si>
    <t>pgordan@leaderventures.com</t>
  </si>
  <si>
    <t>Molke</t>
  </si>
  <si>
    <t>rmolke@leaderventures.com</t>
  </si>
  <si>
    <t>Mayn</t>
  </si>
  <si>
    <t>Leading Ridge</t>
  </si>
  <si>
    <t>robert@leadingridge.com</t>
  </si>
  <si>
    <t>Coopersmith</t>
  </si>
  <si>
    <t>zach@leadingridge.com</t>
  </si>
  <si>
    <t>Leaf Clean Energy Company</t>
  </si>
  <si>
    <t>jeff.putnam@leafcleanenergy.com</t>
  </si>
  <si>
    <t>Potochny</t>
  </si>
  <si>
    <t>jim.potochny@leafcleanenergy.com</t>
  </si>
  <si>
    <t>Fedors</t>
  </si>
  <si>
    <t>matthew.fedors@leafcleanenergy.com</t>
  </si>
  <si>
    <t>Yonatan</t>
  </si>
  <si>
    <t>Alemu</t>
  </si>
  <si>
    <t>yonatan.alemu@leafcleanenergy.com</t>
  </si>
  <si>
    <t>greg@learncapital.com</t>
  </si>
  <si>
    <t>Harned</t>
  </si>
  <si>
    <t>Leeds Equity Partners</t>
  </si>
  <si>
    <t>carter.harned@leedsequity.com</t>
  </si>
  <si>
    <t>Mairs</t>
  </si>
  <si>
    <t>christopher.mairs@leedsequity.com</t>
  </si>
  <si>
    <t>Neverson</t>
  </si>
  <si>
    <t>david.neverson@leedsequity.com</t>
  </si>
  <si>
    <t>Saidenberg</t>
  </si>
  <si>
    <t>douglas.saidenberg@leedsequity.com</t>
  </si>
  <si>
    <t>Geveda</t>
  </si>
  <si>
    <t>eric.geveda@leedsequity.com</t>
  </si>
  <si>
    <t>Galante</t>
  </si>
  <si>
    <t>jacques.galante@leedsequity.com</t>
  </si>
  <si>
    <t>jeffrey.leeds@leedsequity.com</t>
  </si>
  <si>
    <t>President and Co-Founder</t>
  </si>
  <si>
    <t>kevin.malone@leedsequity.com</t>
  </si>
  <si>
    <t>peter.lyons@leedsequity.com</t>
  </si>
  <si>
    <t>robert.bernstein@leedsequity.com</t>
  </si>
  <si>
    <t>Senior Managing Director and Co-Founder</t>
  </si>
  <si>
    <t>VanHoy</t>
  </si>
  <si>
    <t>scott.vanhoy@leedsequity.com</t>
  </si>
  <si>
    <t>Higgins</t>
  </si>
  <si>
    <t>Leeds Novamark Capital</t>
  </si>
  <si>
    <t>higgins@leedsnovamark.com</t>
  </si>
  <si>
    <t>Felsher</t>
  </si>
  <si>
    <t>felsher@leedsnovamark.com</t>
  </si>
  <si>
    <t>cunningham@leedsnovamark.com</t>
  </si>
  <si>
    <t>raterman@leedsnovamark.com</t>
  </si>
  <si>
    <t>Kelty</t>
  </si>
  <si>
    <t>kelty@leedsnovamark.com</t>
  </si>
  <si>
    <t>Monk</t>
  </si>
  <si>
    <t>monk@leedsnovamark.com</t>
  </si>
  <si>
    <t>Vassiliou</t>
  </si>
  <si>
    <t>Legatum Ventures</t>
  </si>
  <si>
    <t>philip.vassiliou@legatum.com</t>
  </si>
  <si>
    <t>Legend Capital</t>
  </si>
  <si>
    <t>chenhao@legendcapital.com.cn</t>
  </si>
  <si>
    <t>Managing Director/CIO</t>
  </si>
  <si>
    <t>Nengguang</t>
  </si>
  <si>
    <t>wangng@legendcapital.com.cn</t>
  </si>
  <si>
    <t>Managing Director/CFO</t>
  </si>
  <si>
    <t>Klare</t>
  </si>
  <si>
    <t>LEM Capital,</t>
  </si>
  <si>
    <t>klare@lemcapital.com</t>
  </si>
  <si>
    <t>Director - Capital Markets</t>
  </si>
  <si>
    <t>lazarus@lemcapital.com</t>
  </si>
  <si>
    <t>Berlinsky</t>
  </si>
  <si>
    <t>berlinsky@lemcapital.com</t>
  </si>
  <si>
    <t>miller@lemcapital.com</t>
  </si>
  <si>
    <t>ira@lemcapital.com</t>
  </si>
  <si>
    <t>Eisner</t>
  </si>
  <si>
    <t>eisner@lemcapital.com</t>
  </si>
  <si>
    <t>grossman@lemcapital.com</t>
  </si>
  <si>
    <t>Hoyle</t>
  </si>
  <si>
    <t>hoyle@lemcapital.com</t>
  </si>
  <si>
    <t>mapes@lemcapital.com</t>
  </si>
  <si>
    <t>Isaacson</t>
  </si>
  <si>
    <t>isaacson@lemcapital.com</t>
  </si>
  <si>
    <t>W. Marcus</t>
  </si>
  <si>
    <t>Duley</t>
  </si>
  <si>
    <t>duley@lemcapital.com</t>
  </si>
  <si>
    <t>Rissman</t>
  </si>
  <si>
    <t>Leo Capital Holdings</t>
  </si>
  <si>
    <t>ror@leocapholdings.com</t>
  </si>
  <si>
    <t>Alyse</t>
  </si>
  <si>
    <t>Leonard Green &amp; Partners,</t>
  </si>
  <si>
    <t>wagner@leonardgreen.com</t>
  </si>
  <si>
    <t>J. Kristofer</t>
  </si>
  <si>
    <t>Galashan</t>
  </si>
  <si>
    <t>galashan@leonardgreen.com</t>
  </si>
  <si>
    <t>Suer</t>
  </si>
  <si>
    <t>jsuer@leonardgreen.com</t>
  </si>
  <si>
    <t>Danhakl</t>
  </si>
  <si>
    <t>danhakl@leonardgreen.com</t>
  </si>
  <si>
    <t>Baumer</t>
  </si>
  <si>
    <t>baumer@leonardgreen.com</t>
  </si>
  <si>
    <t>yoon@leonardgreen.com</t>
  </si>
  <si>
    <t>Sokoloff</t>
  </si>
  <si>
    <t>sokoloff@leonardgreen.com</t>
  </si>
  <si>
    <t>Seiffer</t>
  </si>
  <si>
    <t>seiffer@leonardgreen.com</t>
  </si>
  <si>
    <t>solomon@leonardgreen.com</t>
  </si>
  <si>
    <t>Kirton</t>
  </si>
  <si>
    <t>kirton@leonardgreen.com</t>
  </si>
  <si>
    <t>nolan@leonardgreen.com</t>
  </si>
  <si>
    <t>flynn@leonardgreen.com</t>
  </si>
  <si>
    <t>Usama</t>
  </si>
  <si>
    <t>Cortas</t>
  </si>
  <si>
    <t>cortas@leonardgreen.com</t>
  </si>
  <si>
    <t>W. Christian</t>
  </si>
  <si>
    <t>McCollum</t>
  </si>
  <si>
    <t>cmccollum@leonardgreen.com</t>
  </si>
  <si>
    <t>Leonardo Venture  &amp; Co. KGaA</t>
  </si>
  <si>
    <t>mueller@leonardoventure.de</t>
  </si>
  <si>
    <t>Langner</t>
  </si>
  <si>
    <t>langner@leonardoventure.de</t>
  </si>
  <si>
    <t>Leopard Capital</t>
  </si>
  <si>
    <t>dc@leopardasia.com</t>
  </si>
  <si>
    <t>Phnom Penh</t>
  </si>
  <si>
    <t>Hippeau</t>
  </si>
  <si>
    <t>Lerer Hippeau Ventures</t>
  </si>
  <si>
    <t>eric@lererhippeau.com</t>
  </si>
  <si>
    <t>Moncada</t>
  </si>
  <si>
    <t>julian@lererhippeau.com</t>
  </si>
  <si>
    <t>Lerer</t>
  </si>
  <si>
    <t>klerer@lererhippeau.com</t>
  </si>
  <si>
    <t>Chachava</t>
  </si>
  <si>
    <t>alex@leta.ru</t>
  </si>
  <si>
    <t>Toporov</t>
  </si>
  <si>
    <t>stoporov@leta.ru</t>
  </si>
  <si>
    <t>Tingas</t>
  </si>
  <si>
    <t>Level Equity</t>
  </si>
  <si>
    <t>atingas@levelequity.com</t>
  </si>
  <si>
    <t>blevin@levelequity.com</t>
  </si>
  <si>
    <t>cchen@levelequity.com</t>
  </si>
  <si>
    <t>cisaac@levelequity.com</t>
  </si>
  <si>
    <t>McCulloch</t>
  </si>
  <si>
    <t>gmcculloch@levelequity.com</t>
  </si>
  <si>
    <t>Shields</t>
  </si>
  <si>
    <t>gshields@levelequity.com</t>
  </si>
  <si>
    <t>jfoster@levelequity.com</t>
  </si>
  <si>
    <t>Linn</t>
  </si>
  <si>
    <t>nlinn@levelequity.com</t>
  </si>
  <si>
    <t>Sommer</t>
  </si>
  <si>
    <t>ssommer@levelequity.com</t>
  </si>
  <si>
    <t xml:space="preserve">Levensohn </t>
  </si>
  <si>
    <t>pascal@levp.com</t>
  </si>
  <si>
    <t>Manukian</t>
  </si>
  <si>
    <t>Leveraged Green Energy</t>
  </si>
  <si>
    <t>emanukian@LGEfund.com</t>
  </si>
  <si>
    <t>rmclark@LGEfund.com</t>
  </si>
  <si>
    <t>Perlmutter</t>
  </si>
  <si>
    <t>Levine Leichtman</t>
  </si>
  <si>
    <t>aperlmutter@llcp.com</t>
  </si>
  <si>
    <t>aschwartz@llcp.com</t>
  </si>
  <si>
    <t>llcpmaster@llcp.com</t>
  </si>
  <si>
    <t>President and Founding Principal</t>
  </si>
  <si>
    <t>Wolmer</t>
  </si>
  <si>
    <t>dwolmer@llcp.com</t>
  </si>
  <si>
    <t>dburcham@llcp.com</t>
  </si>
  <si>
    <t>Romney</t>
  </si>
  <si>
    <t>jromney@llcp.com</t>
  </si>
  <si>
    <t>Leichtman</t>
  </si>
  <si>
    <t>lleichtman@llcp.com</t>
  </si>
  <si>
    <t>CEO and Founding Principal</t>
  </si>
  <si>
    <t>mfrankel@llcp.com</t>
  </si>
  <si>
    <t>mweinberg@llcp.com</t>
  </si>
  <si>
    <t>Monica</t>
  </si>
  <si>
    <t>Holec</t>
  </si>
  <si>
    <t>mholec@llcp.com</t>
  </si>
  <si>
    <t>Drury</t>
  </si>
  <si>
    <t>pdrury@llcp.com</t>
  </si>
  <si>
    <t>Poletti</t>
  </si>
  <si>
    <t>rpoletti@llcp.com</t>
  </si>
  <si>
    <t>Ronnie</t>
  </si>
  <si>
    <t>rkaplan@llcp.com</t>
  </si>
  <si>
    <t>Hogan</t>
  </si>
  <si>
    <t>shogan@llcp.com</t>
  </si>
  <si>
    <t>shartman@llcp.com</t>
  </si>
  <si>
    <t>srobinson@llcp.com</t>
  </si>
  <si>
    <t>Olfert</t>
  </si>
  <si>
    <t>Lex Capital Management</t>
  </si>
  <si>
    <t>c.olfert@lexcapital.ca</t>
  </si>
  <si>
    <t>Regina</t>
  </si>
  <si>
    <t>Saskatchewan</t>
  </si>
  <si>
    <t>c.armstrong@lexcapital.ca</t>
  </si>
  <si>
    <t>Popil</t>
  </si>
  <si>
    <t>d.popil@lexcapital.ca</t>
  </si>
  <si>
    <t>E. Craig</t>
  </si>
  <si>
    <t>Lothian</t>
  </si>
  <si>
    <t>c.lothian@lexcapital.ca</t>
  </si>
  <si>
    <t>r.thompson@lexcapital.ca</t>
  </si>
  <si>
    <t>Bart</t>
  </si>
  <si>
    <t>Osman</t>
  </si>
  <si>
    <t>Lexington Partners</t>
  </si>
  <si>
    <t>bdosman@lexpartners.com</t>
  </si>
  <si>
    <t>Nicklas</t>
  </si>
  <si>
    <t>brnicklas@lexpartners.com</t>
  </si>
  <si>
    <t>crgrant@lexpartners.com</t>
  </si>
  <si>
    <t>Outcalt</t>
  </si>
  <si>
    <t>dboutcalt@lexpartners.com</t>
  </si>
  <si>
    <t>dachapman@lexpartners.com</t>
  </si>
  <si>
    <t>Pitt</t>
  </si>
  <si>
    <t>jpitt@lexpartners.com</t>
  </si>
  <si>
    <t>Kheng</t>
  </si>
  <si>
    <t>jkheng@lexpartners.com</t>
  </si>
  <si>
    <t>Rudge</t>
  </si>
  <si>
    <t>jgrudge@lexpartners.com</t>
  </si>
  <si>
    <t>jloverro@lexpartners.com</t>
  </si>
  <si>
    <t>Beaton</t>
  </si>
  <si>
    <t>kbeaton@lexpartners.com</t>
  </si>
  <si>
    <t>Tesconi</t>
  </si>
  <si>
    <t>ljtesconi@lexpartners.com</t>
  </si>
  <si>
    <t>mmandrew@lexpartners.com</t>
  </si>
  <si>
    <t>Parke</t>
  </si>
  <si>
    <t>mwparke@lexpartners.com</t>
  </si>
  <si>
    <t>Ristvedt</t>
  </si>
  <si>
    <t>pbristvedt@lexpartners.com</t>
  </si>
  <si>
    <t>Giannetti</t>
  </si>
  <si>
    <t>tgiannetti@lexpartners.com</t>
  </si>
  <si>
    <t>Partner, CFO</t>
  </si>
  <si>
    <t>Newby</t>
  </si>
  <si>
    <t>tnewby@lexpartners.com</t>
  </si>
  <si>
    <t>vwu@lexpartners.com</t>
  </si>
  <si>
    <t>wswarren@lexpartners.com</t>
  </si>
  <si>
    <t>Woods</t>
  </si>
  <si>
    <t>Liberty City Ventures</t>
  </si>
  <si>
    <t>emil@libertycityventures.com</t>
  </si>
  <si>
    <t>Dines</t>
  </si>
  <si>
    <t>Liberty Global Ventures</t>
  </si>
  <si>
    <t>bdines@libertyglobal.com</t>
  </si>
  <si>
    <t>Englewood</t>
  </si>
  <si>
    <t>dparsons@libertyglobal.com</t>
  </si>
  <si>
    <t>Gowen</t>
  </si>
  <si>
    <t>jgowen@libertyglobal.com</t>
  </si>
  <si>
    <t>Gumer</t>
  </si>
  <si>
    <t>Life Sciences Alternative Funding</t>
  </si>
  <si>
    <t>rich@lsafunding.com</t>
  </si>
  <si>
    <t>DeNelsky</t>
  </si>
  <si>
    <t>steve@lsafunding.com</t>
  </si>
  <si>
    <t>Soma</t>
  </si>
  <si>
    <t>Somasekhar</t>
  </si>
  <si>
    <t>Life Sciences Capital</t>
  </si>
  <si>
    <t>soma@lifescap.com</t>
  </si>
  <si>
    <t>Life Sciences Fund Amsterdam</t>
  </si>
  <si>
    <t>hdevries@lsfamsterdam.nl</t>
  </si>
  <si>
    <t>tschwarz@lsfamsterdam.nl</t>
  </si>
  <si>
    <t>Mel</t>
  </si>
  <si>
    <t>Billingsley</t>
  </si>
  <si>
    <t>Life Sciences Greenhouse of Central Pennsylvania (LSGPA)</t>
  </si>
  <si>
    <t>mlb@lsgpa.com</t>
  </si>
  <si>
    <t>Harrisburg</t>
  </si>
  <si>
    <t>Washko</t>
  </si>
  <si>
    <t>mwashko@lsgpa.com</t>
  </si>
  <si>
    <t>Thiboutot</t>
  </si>
  <si>
    <t>rthiboutot@lsgpa.com</t>
  </si>
  <si>
    <t>Senior Vice President, Science and Technology</t>
  </si>
  <si>
    <t>scarpenter@lsgpa.com</t>
  </si>
  <si>
    <t>Vice President, Venture Operations</t>
  </si>
  <si>
    <t>de Koning</t>
  </si>
  <si>
    <t>Life Sciences Partners</t>
  </si>
  <si>
    <t>jdekoning@lspvc.com</t>
  </si>
  <si>
    <t>Koponen</t>
  </si>
  <si>
    <t>Lifeline Ventures</t>
  </si>
  <si>
    <t>petteri@lifelineventures.com</t>
  </si>
  <si>
    <t>Ahopelto</t>
  </si>
  <si>
    <t>timo@lifelineventures.com</t>
  </si>
  <si>
    <t>Wenokur</t>
  </si>
  <si>
    <t>Lightbox India Advisors Pvt</t>
  </si>
  <si>
    <t>jeremy@lightbox.vc</t>
  </si>
  <si>
    <t>prashant@lightbox.vc</t>
  </si>
  <si>
    <t>Murthy</t>
  </si>
  <si>
    <t>sandeep@lightbox.vc</t>
  </si>
  <si>
    <t>Talwar</t>
  </si>
  <si>
    <t>sid@lightbox.vc</t>
  </si>
  <si>
    <t>sunny@lightbox.vc</t>
  </si>
  <si>
    <t>Mukund</t>
  </si>
  <si>
    <t>Krishnaswami</t>
  </si>
  <si>
    <t>Lighthouse Advisors India Pvt</t>
  </si>
  <si>
    <t>mukund@lhfunds.com</t>
  </si>
  <si>
    <t>piyush@lhfunds.com</t>
  </si>
  <si>
    <t>Rochelle</t>
  </si>
  <si>
    <t>D'Souza</t>
  </si>
  <si>
    <t>rochelle@lhfunds.com</t>
  </si>
  <si>
    <t>Bhartiya</t>
  </si>
  <si>
    <t>sachin@lhfunds.com</t>
  </si>
  <si>
    <t>Pande</t>
  </si>
  <si>
    <t>tarun@lhfunds.com</t>
  </si>
  <si>
    <t>W. Sean</t>
  </si>
  <si>
    <t>Sovak</t>
  </si>
  <si>
    <t>sean@lhfunds.com</t>
  </si>
  <si>
    <t>Herry</t>
  </si>
  <si>
    <t>Lightspeed China Partners</t>
  </si>
  <si>
    <t>herry@lightspeedcp.com</t>
  </si>
  <si>
    <t>Mi</t>
  </si>
  <si>
    <t>james@lightspeedcp.com</t>
  </si>
  <si>
    <t>Jing</t>
  </si>
  <si>
    <t>jing@lightspeedcp.com</t>
  </si>
  <si>
    <t>jzhang@lightspeedcp.com</t>
  </si>
  <si>
    <t>Cao</t>
  </si>
  <si>
    <t>ron@lightspeedcp.com</t>
  </si>
  <si>
    <t>wei@lightspeedcp.com</t>
  </si>
  <si>
    <t>zac@lightspeedcp.com</t>
  </si>
  <si>
    <t>Moley</t>
  </si>
  <si>
    <t xml:space="preserve">Lightspeed </t>
  </si>
  <si>
    <t>amoley@lsvp.com</t>
  </si>
  <si>
    <t>Operating Partner and CFO</t>
  </si>
  <si>
    <t>Janmohamed</t>
  </si>
  <si>
    <t>arif@lsvp.com</t>
  </si>
  <si>
    <t>Eggers</t>
  </si>
  <si>
    <t>eggers@lsvp.com</t>
  </si>
  <si>
    <t>Bejul</t>
  </si>
  <si>
    <t>Somaia</t>
  </si>
  <si>
    <t>bejul@lsvp.com</t>
  </si>
  <si>
    <t>Bipul</t>
  </si>
  <si>
    <t>bipul@lsvp.com</t>
  </si>
  <si>
    <t>Schaepe</t>
  </si>
  <si>
    <t>cschaepe@lsvp.com</t>
  </si>
  <si>
    <t>Gussarsky</t>
  </si>
  <si>
    <t>david@lsvp.com</t>
  </si>
  <si>
    <t>Dev</t>
  </si>
  <si>
    <t>Khare</t>
  </si>
  <si>
    <t>dkhare@lsvp.com</t>
  </si>
  <si>
    <t>Liew</t>
  </si>
  <si>
    <t>jeremy@lsvp.com</t>
  </si>
  <si>
    <t>Vrionis</t>
  </si>
  <si>
    <t>jvrionis@lsvp.com</t>
  </si>
  <si>
    <t>Nakul</t>
  </si>
  <si>
    <t>Mandan</t>
  </si>
  <si>
    <t>nakul@lsvp.com</t>
  </si>
  <si>
    <t>Principal Partner</t>
  </si>
  <si>
    <t>Nieh</t>
  </si>
  <si>
    <t>pnieh@lsvp.com</t>
  </si>
  <si>
    <t>Mhatre</t>
  </si>
  <si>
    <t>rmhatre@lsvp.com</t>
  </si>
  <si>
    <t>Kohler</t>
  </si>
  <si>
    <t>will@lsvp.com</t>
  </si>
  <si>
    <t>Cheifetz</t>
  </si>
  <si>
    <t>yoni@lsvp.com</t>
  </si>
  <si>
    <t>abruce@lightstonevc.com</t>
  </si>
  <si>
    <t>Christoffersen</t>
  </si>
  <si>
    <t>rchris@lightstonevc.com</t>
  </si>
  <si>
    <t>Plain</t>
  </si>
  <si>
    <t>hplain@lightstonevc.com</t>
  </si>
  <si>
    <t>Lettmann</t>
  </si>
  <si>
    <t>jason@lightstonevc.com</t>
  </si>
  <si>
    <t>jgeorge@lightstonevc.com</t>
  </si>
  <si>
    <t>mcarusi@lightstonevc.com</t>
  </si>
  <si>
    <t>Bellas</t>
  </si>
  <si>
    <t>rbellas@lightstonevc.com</t>
  </si>
  <si>
    <t>Casciato</t>
  </si>
  <si>
    <t>Lightyear Capital</t>
  </si>
  <si>
    <t>chris.casciato@lycap.com</t>
  </si>
  <si>
    <t>mark.vassallo@lycap.com</t>
  </si>
  <si>
    <t>stewart.gross@lycap.com</t>
  </si>
  <si>
    <t>Lime Rock Partners</t>
  </si>
  <si>
    <t>wf@lrpartners.com</t>
  </si>
  <si>
    <t>Salchli</t>
  </si>
  <si>
    <t>Lincoln Park Capital</t>
  </si>
  <si>
    <t>fsalchli@lpcfunds.com</t>
  </si>
  <si>
    <t>CTO / Vice President</t>
  </si>
  <si>
    <t>Cope</t>
  </si>
  <si>
    <t>jcope@lpcfunds.com</t>
  </si>
  <si>
    <t>Scheinfeld</t>
  </si>
  <si>
    <t>jscheinfeld@lpcfunds.com</t>
  </si>
  <si>
    <t>Kerewich</t>
  </si>
  <si>
    <t>pkerewich@lpcfunds.com</t>
  </si>
  <si>
    <t>rvogel@lpcfunds.com</t>
  </si>
  <si>
    <t>rgarcia@lpcfunds.com</t>
  </si>
  <si>
    <t>Founder and CFO</t>
  </si>
  <si>
    <t>Lincolnshire Management</t>
  </si>
  <si>
    <t>cmills@lincolnshiremgmt.com</t>
  </si>
  <si>
    <t>emoss@lincolnshiremgmt.com</t>
  </si>
  <si>
    <t>ghenry@lincolnshiremgmt.com</t>
  </si>
  <si>
    <t>jmclaughlin@lincolnshiremgmt.com</t>
  </si>
  <si>
    <t>Lawrenceville</t>
  </si>
  <si>
    <t>Binch</t>
  </si>
  <si>
    <t>jbinch@lincolnshiremgmt.com</t>
  </si>
  <si>
    <t>Perrachon</t>
  </si>
  <si>
    <t>jperrachon@lincolnshiremgmt.com</t>
  </si>
  <si>
    <t>klehman@lincolnshiremgmt.com</t>
  </si>
  <si>
    <t>mlyons@lincolnshiremgmt.com</t>
  </si>
  <si>
    <t>Forlenza</t>
  </si>
  <si>
    <t>mforlenza@lincolnshiremgmt.com</t>
  </si>
  <si>
    <t>Nedeau</t>
  </si>
  <si>
    <t>nnedeau@lmi780.com</t>
  </si>
  <si>
    <t>Ottavio</t>
  </si>
  <si>
    <t>Serena di Lapigio</t>
  </si>
  <si>
    <t>oserena@lincolnshiremgmt.com</t>
  </si>
  <si>
    <t>Coyne</t>
  </si>
  <si>
    <t>pcoyne@lmi780.com</t>
  </si>
  <si>
    <t>pkim@lincolnshiremgmt.com</t>
  </si>
  <si>
    <t>Kodde</t>
  </si>
  <si>
    <t>pkodde@lincolnshiremgmt.com</t>
  </si>
  <si>
    <t>rsullivan@lincolnshiremgmt.com</t>
  </si>
  <si>
    <t>tjmaloney@lincolnshiremgmt.com</t>
  </si>
  <si>
    <t>tcallahan@lincolnshiremgmt.com</t>
  </si>
  <si>
    <t>Pruthi</t>
  </si>
  <si>
    <t>vpruthi@lincolnshiremgmt.com</t>
  </si>
  <si>
    <t>Linden</t>
  </si>
  <si>
    <t>tdavis@lindenllc.com</t>
  </si>
  <si>
    <t>bmiller@lindenllc.com</t>
  </si>
  <si>
    <t>Kolber</t>
  </si>
  <si>
    <t>ckolber@lindenllc.com</t>
  </si>
  <si>
    <t>VanDegrift</t>
  </si>
  <si>
    <t>dvandegrift@lindenllc.com</t>
  </si>
  <si>
    <t>elarson@lindenllc.com</t>
  </si>
  <si>
    <t>Ernest</t>
  </si>
  <si>
    <t>Waaser</t>
  </si>
  <si>
    <t>ewaaser@lindenllc.com</t>
  </si>
  <si>
    <t>gkagan@lindenllc.com</t>
  </si>
  <si>
    <t>Moufflet</t>
  </si>
  <si>
    <t>gmoufflet@lindenllc.com</t>
  </si>
  <si>
    <t>Kam</t>
  </si>
  <si>
    <t>kshah@lindenllc.com</t>
  </si>
  <si>
    <t>msullivan@lindenllc.com</t>
  </si>
  <si>
    <t>Principal, Human Capital</t>
  </si>
  <si>
    <t>Watts</t>
  </si>
  <si>
    <t>mwatts@lindenllc.com</t>
  </si>
  <si>
    <t>mfarah@lindenllc.com</t>
  </si>
  <si>
    <t>Lindsay Goldberg</t>
  </si>
  <si>
    <t>goldberg@lindsaygoldbergllc.com</t>
  </si>
  <si>
    <t>Nensi</t>
  </si>
  <si>
    <t>nensi@lindsaygoldbergllc.com</t>
  </si>
  <si>
    <t>J. Russell</t>
  </si>
  <si>
    <t>Triedman</t>
  </si>
  <si>
    <t>triedman@lindsaygoldbergllc.com</t>
  </si>
  <si>
    <t>Aiello</t>
  </si>
  <si>
    <t>aiello@lindsaygoldbergllc.com</t>
  </si>
  <si>
    <t>agrawal@lindsaygoldbergllc.com</t>
  </si>
  <si>
    <t>Dees</t>
  </si>
  <si>
    <t>dees@lindsaygoldbergllc.com</t>
  </si>
  <si>
    <t>lindsay@lindsaygoldbergllc.com</t>
  </si>
  <si>
    <t>Roriston</t>
  </si>
  <si>
    <t>roriston@lindsaygoldbergllc.com</t>
  </si>
  <si>
    <t>Ley</t>
  </si>
  <si>
    <t>ley@lindsaygoldbergllc.com</t>
  </si>
  <si>
    <t xml:space="preserve">Lindsay Goldberg Vogel </t>
  </si>
  <si>
    <t>ludwig@lindsaygoldbergvogel.com</t>
  </si>
  <si>
    <t>Sykora</t>
  </si>
  <si>
    <t>Lineage Capital</t>
  </si>
  <si>
    <t>brian@lineagecap.com</t>
  </si>
  <si>
    <t>Link-age Ventures</t>
  </si>
  <si>
    <t>jhopper@linkageconnect.com</t>
  </si>
  <si>
    <t>Olga</t>
  </si>
  <si>
    <t>Novikova</t>
  </si>
  <si>
    <t>Linnaeus</t>
  </si>
  <si>
    <t>o.novikova@linnaeuscp.com</t>
  </si>
  <si>
    <t>Amsterdam Zuidoost</t>
  </si>
  <si>
    <t>Bacon</t>
  </si>
  <si>
    <t>Linsalata</t>
  </si>
  <si>
    <t>ebacon@linsalatacapital.com</t>
  </si>
  <si>
    <t>Co-President and Senior Managing Director</t>
  </si>
  <si>
    <t>gtaber@linsalatacapital.com</t>
  </si>
  <si>
    <t>Studdard</t>
  </si>
  <si>
    <t>jstuddard@linsalatacapital.com</t>
  </si>
  <si>
    <t>Henagan</t>
  </si>
  <si>
    <t>LINX Partners</t>
  </si>
  <si>
    <t>bhenagan@linxpartners.com</t>
  </si>
  <si>
    <t>dsawyer@linxpartners.com</t>
  </si>
  <si>
    <t>Scarsdale</t>
  </si>
  <si>
    <t>Giny</t>
  </si>
  <si>
    <t>Mullins</t>
  </si>
  <si>
    <t>gmullins@linxpartners.com</t>
  </si>
  <si>
    <t>Niznik</t>
  </si>
  <si>
    <t>mniznik@linxpartners.com</t>
  </si>
  <si>
    <t>Nims</t>
  </si>
  <si>
    <t>mnims@linxpartners.com</t>
  </si>
  <si>
    <t>phicks@linxpartners.com</t>
  </si>
  <si>
    <t>Alfredo</t>
  </si>
  <si>
    <t>Irigoin</t>
  </si>
  <si>
    <t>Linzor</t>
  </si>
  <si>
    <t>alfredo.irigoin@linzorcapital.com</t>
  </si>
  <si>
    <t>Ingham</t>
  </si>
  <si>
    <t>carlos.ingham@linzorcapital.com</t>
  </si>
  <si>
    <t>Cipriano</t>
  </si>
  <si>
    <t>Santisteban</t>
  </si>
  <si>
    <t>cipriano.santisteban@linzorcapital.com</t>
  </si>
  <si>
    <t>Gerardo</t>
  </si>
  <si>
    <t>Biagi</t>
  </si>
  <si>
    <t>gerardo.biagi@linzorcapital.com</t>
  </si>
  <si>
    <t>Jean-Bernard</t>
  </si>
  <si>
    <t>Ide</t>
  </si>
  <si>
    <t>jean-bernard.ide@linzorcapital.com</t>
  </si>
  <si>
    <t>Matheu</t>
  </si>
  <si>
    <t>jorge.matheu@linzorcapital.com</t>
  </si>
  <si>
    <t>MatÃ­as</t>
  </si>
  <si>
    <t>matias.gutierrez@linzorcapital.com</t>
  </si>
  <si>
    <t>tim.purcell@linzorcapital.com</t>
  </si>
  <si>
    <t>Polack</t>
  </si>
  <si>
    <t>Lion Equity Partners.</t>
  </si>
  <si>
    <t>apolack@lionequity.com</t>
  </si>
  <si>
    <t>asilverman@lionequity.com</t>
  </si>
  <si>
    <t>E. James</t>
  </si>
  <si>
    <t>Levitas</t>
  </si>
  <si>
    <t>jlevitas@lionequity.com</t>
  </si>
  <si>
    <t>Widdup</t>
  </si>
  <si>
    <t>Lion Selection Group</t>
  </si>
  <si>
    <t>rwiddup@lsg.com.au</t>
  </si>
  <si>
    <t>Avidan</t>
  </si>
  <si>
    <t>Lion Wells Capital</t>
  </si>
  <si>
    <t>avidan@lionwells.com</t>
  </si>
  <si>
    <t>Chaim</t>
  </si>
  <si>
    <t>Lionbird (Ventures)</t>
  </si>
  <si>
    <t>chaim@lionbird.com</t>
  </si>
  <si>
    <t>ed@lionbird.com</t>
  </si>
  <si>
    <t>Fenster</t>
  </si>
  <si>
    <t>eric@lionbird.com</t>
  </si>
  <si>
    <t>Counsel</t>
  </si>
  <si>
    <t>Itschak</t>
  </si>
  <si>
    <t>itschak@lionbird.com</t>
  </si>
  <si>
    <t>jonathan@lionbird.com</t>
  </si>
  <si>
    <t>Cantalupo</t>
  </si>
  <si>
    <t>Listen Ventures</t>
  </si>
  <si>
    <t>jeff@listen.co</t>
  </si>
  <si>
    <t>Founder/CEO</t>
  </si>
  <si>
    <t>Beadle</t>
  </si>
  <si>
    <t>Littlebanc Merchant</t>
  </si>
  <si>
    <t>ib@littlebanc.com</t>
  </si>
  <si>
    <t>Delray Beach</t>
  </si>
  <si>
    <t>Margolies</t>
  </si>
  <si>
    <t>mm@littlebanc.com</t>
  </si>
  <si>
    <t>CEO/Founder</t>
  </si>
  <si>
    <t>Angus</t>
  </si>
  <si>
    <t>Littlejohn</t>
  </si>
  <si>
    <t>Littlejohn &amp; Co.</t>
  </si>
  <si>
    <t>alittlejohn@littlejohnllc.com</t>
  </si>
  <si>
    <t>Miranda</t>
  </si>
  <si>
    <t>amiranda@littlejohnllc.com</t>
  </si>
  <si>
    <t>Stout</t>
  </si>
  <si>
    <t>bstout@littlejohnllc.com</t>
  </si>
  <si>
    <t>bramsay@littlejohnllc.com</t>
  </si>
  <si>
    <t>bmichaud@littlejohnllc.com</t>
  </si>
  <si>
    <t>cleung@littlejohnllc.com</t>
  </si>
  <si>
    <t>dsimon@littlejohnllc.com</t>
  </si>
  <si>
    <t>dgreenwood@littlejohnllc.com</t>
  </si>
  <si>
    <t>Feeley</t>
  </si>
  <si>
    <t>efeeley@littlejohnllc.com</t>
  </si>
  <si>
    <t>Gentry</t>
  </si>
  <si>
    <t>gklein@littlejohnllc.com</t>
  </si>
  <si>
    <t>Wigdale</t>
  </si>
  <si>
    <t>jwigdale@littlejohnllc.com</t>
  </si>
  <si>
    <t>kwarren@littlejohnllc.com</t>
  </si>
  <si>
    <t>mklein@littlejohnllc.com</t>
  </si>
  <si>
    <t>mkaplan@littlejohnllc.com</t>
  </si>
  <si>
    <t>Maybaum</t>
  </si>
  <si>
    <t>rmaybaum@littlejohnllc.com</t>
  </si>
  <si>
    <t>rdavis@littlejohnllc.com</t>
  </si>
  <si>
    <t>Creighton</t>
  </si>
  <si>
    <t>rcreighton@littlejohnllc.com</t>
  </si>
  <si>
    <t>Raich</t>
  </si>
  <si>
    <t>sraich@littlejohnllc.com</t>
  </si>
  <si>
    <t>Kalter</t>
  </si>
  <si>
    <t>skalter@littlejohnllc.com</t>
  </si>
  <si>
    <t>tbennet@littlejohnllc.com</t>
  </si>
  <si>
    <t>wgoldman@littlejohnllc.com</t>
  </si>
  <si>
    <t>McDavid</t>
  </si>
  <si>
    <t>wmcdavid@littlejohnllc.com</t>
  </si>
  <si>
    <t>LIV Capital</t>
  </si>
  <si>
    <t>arossi@livcapital.mx</t>
  </si>
  <si>
    <t>GuÃ©ret</t>
  </si>
  <si>
    <t>agueret@livcapital.mx</t>
  </si>
  <si>
    <t>Humberto</t>
  </si>
  <si>
    <t>Zesati</t>
  </si>
  <si>
    <t>hzesati@livcapital.mx</t>
  </si>
  <si>
    <t>Lea</t>
  </si>
  <si>
    <t>Diaz</t>
  </si>
  <si>
    <t>ldiaz@livcapital.mx</t>
  </si>
  <si>
    <t>Mariana</t>
  </si>
  <si>
    <t>Romero</t>
  </si>
  <si>
    <t>mromero@livcapital.mx</t>
  </si>
  <si>
    <t>Miguel Angel</t>
  </si>
  <si>
    <t>Davila</t>
  </si>
  <si>
    <t>mdavila@livcapital.mx</t>
  </si>
  <si>
    <t>Holloway</t>
  </si>
  <si>
    <t>Living Bridge</t>
  </si>
  <si>
    <t>adam.holloway@livingbridge.com</t>
  </si>
  <si>
    <t>Garside</t>
  </si>
  <si>
    <t>andrew.garside@livingbridge.com</t>
  </si>
  <si>
    <t>Broch</t>
  </si>
  <si>
    <t>benoit.broch@livingbridge.com</t>
  </si>
  <si>
    <t>bevan.duncan@livingbridge.com</t>
  </si>
  <si>
    <t>daniel.smith@livingbridge.com</t>
  </si>
  <si>
    <t>david.thorp@livingbridge.com</t>
  </si>
  <si>
    <t>Titmuss</t>
  </si>
  <si>
    <t>james.titmuss@livingbridge.com</t>
  </si>
  <si>
    <t>kate.robinson@livingbridge.com</t>
  </si>
  <si>
    <t>Wotton</t>
  </si>
  <si>
    <t>ken.wotton@livingbridge.com</t>
  </si>
  <si>
    <t>liz.jones@livingbridge.com</t>
  </si>
  <si>
    <t>Advani</t>
  </si>
  <si>
    <t>mark.advani@livingbridge.com</t>
  </si>
  <si>
    <t>mark.turner@livingbridge.com</t>
  </si>
  <si>
    <t>matt.upton@livingbridge.com</t>
  </si>
  <si>
    <t>Caffrey</t>
  </si>
  <si>
    <t>matthew.caffrey@livingbridge.com</t>
  </si>
  <si>
    <t>Holder</t>
  </si>
  <si>
    <t>nick.holder@livingbridge.com</t>
  </si>
  <si>
    <t>paul.morris@livingbridge.com</t>
  </si>
  <si>
    <t>pete.clarke@livingbridge.com</t>
  </si>
  <si>
    <t>Southern</t>
  </si>
  <si>
    <t>rob.southern@livingbridge.com</t>
  </si>
  <si>
    <t>Shani</t>
  </si>
  <si>
    <t>Zindel</t>
  </si>
  <si>
    <t>shani.zindel@livingbridge.com</t>
  </si>
  <si>
    <t>Sheenagh</t>
  </si>
  <si>
    <t>sheenagh.egan@livingbridge.com</t>
  </si>
  <si>
    <t>tim.richardson@livingbridge.com</t>
  </si>
  <si>
    <t>Wol</t>
  </si>
  <si>
    <t>Kolade</t>
  </si>
  <si>
    <t>wol.kolade@livingbridge.com</t>
  </si>
  <si>
    <t>xavier.woodward@livingbridge.com</t>
  </si>
  <si>
    <t>Jonge Poerink</t>
  </si>
  <si>
    <t>LJH Linley Capital</t>
  </si>
  <si>
    <t>poerink@linleycapital.com</t>
  </si>
  <si>
    <t>Berkin</t>
  </si>
  <si>
    <t>LLR Partners</t>
  </si>
  <si>
    <t>bberkin@llrpartners.com</t>
  </si>
  <si>
    <t>Radic</t>
  </si>
  <si>
    <t>bradic@llrpartners.com</t>
  </si>
  <si>
    <t>Reuter</t>
  </si>
  <si>
    <t>dreuter@llrpartners.com</t>
  </si>
  <si>
    <t>Stienes</t>
  </si>
  <si>
    <t>dstienes@llrpartners.com</t>
  </si>
  <si>
    <t>dsiegel@llrpartners.com</t>
  </si>
  <si>
    <t>hross@llrpartners.com</t>
  </si>
  <si>
    <t>ilubert@llrpartners.com</t>
  </si>
  <si>
    <t>Slye</t>
  </si>
  <si>
    <t>jslye@llrpartners.com</t>
  </si>
  <si>
    <t>Rigoli</t>
  </si>
  <si>
    <t>jrigoli@llrpartners.com</t>
  </si>
  <si>
    <t>Streisfeld</t>
  </si>
  <si>
    <t>mstreisfeld@llrpartners.com</t>
  </si>
  <si>
    <t>Pantilione</t>
  </si>
  <si>
    <t>mpantilione@llrpartners.com</t>
  </si>
  <si>
    <t>Levenberg</t>
  </si>
  <si>
    <t>mlevenberg@llrpartners.com</t>
  </si>
  <si>
    <t>Hollin</t>
  </si>
  <si>
    <t>mhollin@llrpartners.com</t>
  </si>
  <si>
    <t>nbecker@llrpartners.com</t>
  </si>
  <si>
    <t>Sasank</t>
  </si>
  <si>
    <t>Aleti</t>
  </si>
  <si>
    <t>saleti@llrpartners.com</t>
  </si>
  <si>
    <t>Perricelli</t>
  </si>
  <si>
    <t>sperricelli@llrpartners.com</t>
  </si>
  <si>
    <t>Lehr</t>
  </si>
  <si>
    <t>slehr@llrpartners.com</t>
  </si>
  <si>
    <t>tmorrissey@llrpartners.com</t>
  </si>
  <si>
    <t>Bethany</t>
  </si>
  <si>
    <t>Chadwick</t>
  </si>
  <si>
    <t>LNK Partners</t>
  </si>
  <si>
    <t>bethany.chadwick@LNKpartners.com</t>
  </si>
  <si>
    <t>Rydin</t>
  </si>
  <si>
    <t>craig.rydin@LNKpartners.com</t>
  </si>
  <si>
    <t>Landau</t>
  </si>
  <si>
    <t>david.landau@LNKpartners.com</t>
  </si>
  <si>
    <t>Nasella</t>
  </si>
  <si>
    <t>henry.nasella@LNKpartners.com</t>
  </si>
  <si>
    <t>jeff.perlman@LNKpartners.com</t>
  </si>
  <si>
    <t>Boroian</t>
  </si>
  <si>
    <t>pat.boroian@LNKpartners.com</t>
  </si>
  <si>
    <t>Marineau</t>
  </si>
  <si>
    <t>phil.marineau@LNKpartners.com</t>
  </si>
  <si>
    <t>Gardner</t>
  </si>
  <si>
    <t xml:space="preserve">London </t>
  </si>
  <si>
    <t>david@londonvp.com</t>
  </si>
  <si>
    <t>Lau-Kee</t>
  </si>
  <si>
    <t>dlk@londonvp.com</t>
  </si>
  <si>
    <t>Heydon</t>
  </si>
  <si>
    <t>paul@londonvp.com</t>
  </si>
  <si>
    <t>Alek</t>
  </si>
  <si>
    <t>Blankenau</t>
  </si>
  <si>
    <t>Lone Star Investment Advisors</t>
  </si>
  <si>
    <t>ablankenau@texasprivateequity.com</t>
  </si>
  <si>
    <t>Hollingsworth</t>
  </si>
  <si>
    <t>ah@texasprivateequity.com</t>
  </si>
  <si>
    <t>Landis</t>
  </si>
  <si>
    <t>dlandis@texasprivateequity.com</t>
  </si>
  <si>
    <t>ggreer@texasprivateequity.com</t>
  </si>
  <si>
    <t>ojones@texasprivateequity.com</t>
  </si>
  <si>
    <t>Billings</t>
  </si>
  <si>
    <t>sbillings@texasprivateequity.com</t>
  </si>
  <si>
    <t>Ann-Marie</t>
  </si>
  <si>
    <t>Scheidt</t>
  </si>
  <si>
    <t>Long Island Angel Network</t>
  </si>
  <si>
    <t>annmarie.scheidt@stonybrook.edu</t>
  </si>
  <si>
    <t>Hicksville</t>
  </si>
  <si>
    <t>Von Stroh</t>
  </si>
  <si>
    <t>Long Point Capital</t>
  </si>
  <si>
    <t>evonstroh@longpointcapital.com</t>
  </si>
  <si>
    <t>Boylan</t>
  </si>
  <si>
    <t>gboylan@longpointcapital.com</t>
  </si>
  <si>
    <t>Royal Oak</t>
  </si>
  <si>
    <t>Starr</t>
  </si>
  <si>
    <t>istarr@longpointcapital.com</t>
  </si>
  <si>
    <t>Naimish</t>
  </si>
  <si>
    <t>npatel@longpointcapital.com</t>
  </si>
  <si>
    <t>Scherr</t>
  </si>
  <si>
    <t>nscherr@longpointcapital.com</t>
  </si>
  <si>
    <t>Limardo</t>
  </si>
  <si>
    <t>rlimardo@longpointcapital.com</t>
  </si>
  <si>
    <t>Angad</t>
  </si>
  <si>
    <t>Long Ridge Equity Partners</t>
  </si>
  <si>
    <t>asingh@longridgecap.com</t>
  </si>
  <si>
    <t>jbrown@longridgecap.com</t>
  </si>
  <si>
    <t>Birchall</t>
  </si>
  <si>
    <t>Longbow Capital</t>
  </si>
  <si>
    <t>cbirchall@longbowcapital.com</t>
  </si>
  <si>
    <t>Helms</t>
  </si>
  <si>
    <t>chelms@longitudecapital.com</t>
  </si>
  <si>
    <t>dhirsch@longitudecapital.com</t>
  </si>
  <si>
    <t>Grunberg</t>
  </si>
  <si>
    <t>ggrunberg@longitudecapital.com</t>
  </si>
  <si>
    <t>Juliet</t>
  </si>
  <si>
    <t>Tammenoms Bakker</t>
  </si>
  <si>
    <t>jbakker@longitudecapital.com</t>
  </si>
  <si>
    <t>Marc-Henri</t>
  </si>
  <si>
    <t>Galletti</t>
  </si>
  <si>
    <t>mgalletti@longitudecapital.com</t>
  </si>
  <si>
    <t>Enright</t>
  </si>
  <si>
    <t>penright@longitudecapital.com</t>
  </si>
  <si>
    <t>Zaback</t>
  </si>
  <si>
    <t>Longmeadow</t>
  </si>
  <si>
    <t>azaback@longmeadowcapital.com</t>
  </si>
  <si>
    <t>Hance</t>
  </si>
  <si>
    <t>LongueVue Capital</t>
  </si>
  <si>
    <t>chance@lvcpartners.com</t>
  </si>
  <si>
    <t>ccox@lvcpartners.com</t>
  </si>
  <si>
    <t>Metairie</t>
  </si>
  <si>
    <t>McNamara</t>
  </si>
  <si>
    <t>jmcnamara@lvcpartners.com</t>
  </si>
  <si>
    <t>Park City</t>
  </si>
  <si>
    <t>mvorhoff@lvcpartners.com</t>
  </si>
  <si>
    <t>Jeandron</t>
  </si>
  <si>
    <t>rjeandron@lvcpartners.com</t>
  </si>
  <si>
    <t>Toups</t>
  </si>
  <si>
    <t>btoups@lvcpartners.com</t>
  </si>
  <si>
    <t>CFO and Controller</t>
  </si>
  <si>
    <t>Rees</t>
  </si>
  <si>
    <t>rrees@lvcpartners.com</t>
  </si>
  <si>
    <t xml:space="preserve">Longwall </t>
  </si>
  <si>
    <t>david@longwallventures.com</t>
  </si>
  <si>
    <t>Frohn</t>
  </si>
  <si>
    <t>matthew@longwallventures.com</t>
  </si>
  <si>
    <t>Penington</t>
  </si>
  <si>
    <t>michael@longwallventures.com</t>
  </si>
  <si>
    <t>Westphal</t>
  </si>
  <si>
    <t>Longwood Fund</t>
  </si>
  <si>
    <t>christoph@longwoodfund.com</t>
  </si>
  <si>
    <t>Savage</t>
  </si>
  <si>
    <t xml:space="preserve">Longworth </t>
  </si>
  <si>
    <t>j.savage@longworth.com</t>
  </si>
  <si>
    <t>j.lawrence@longworth.com</t>
  </si>
  <si>
    <t>Nilanjana</t>
  </si>
  <si>
    <t>Bhowmik</t>
  </si>
  <si>
    <t>n.bhowmik@longworth.com</t>
  </si>
  <si>
    <t>p.margolis@longworth.com</t>
  </si>
  <si>
    <t>Dargan</t>
  </si>
  <si>
    <t>adargan@lonsdalepartners.com</t>
  </si>
  <si>
    <t>bevans@lonsdalepartners.com</t>
  </si>
  <si>
    <t>Gasparro</t>
  </si>
  <si>
    <t>dgasparro@lonsdalepartners.com</t>
  </si>
  <si>
    <t>Finegan</t>
  </si>
  <si>
    <t>rfinegan@lonsdalepartners.com</t>
  </si>
  <si>
    <t>Lotus Innovations</t>
  </si>
  <si>
    <t>christian@lotus-innovations.com</t>
  </si>
  <si>
    <t>Ritchie</t>
  </si>
  <si>
    <t>linda@lotus-innovations.com</t>
  </si>
  <si>
    <t>Lough Shore Investments</t>
  </si>
  <si>
    <t>danny@loughshore.co</t>
  </si>
  <si>
    <t>Kieran</t>
  </si>
  <si>
    <t>O'Connor</t>
  </si>
  <si>
    <t>kieran@loughshore.co</t>
  </si>
  <si>
    <t>Morrow</t>
  </si>
  <si>
    <t>stephen@loughshore.co</t>
  </si>
  <si>
    <t>Louisiana Fund I,</t>
  </si>
  <si>
    <t>jlovett@louisianafund.com</t>
  </si>
  <si>
    <t>Baton Rouge</t>
  </si>
  <si>
    <t>Babb</t>
  </si>
  <si>
    <t>rbabb@louisianafund.com</t>
  </si>
  <si>
    <t>Sacca</t>
  </si>
  <si>
    <t>Lowercase Capital</t>
  </si>
  <si>
    <t>chris@lowercasellc.com</t>
  </si>
  <si>
    <t>Koen</t>
  </si>
  <si>
    <t>Nulens</t>
  </si>
  <si>
    <t>LRM nv</t>
  </si>
  <si>
    <t>k.nulens@lrm.be</t>
  </si>
  <si>
    <t>CEO be-MINE</t>
  </si>
  <si>
    <t>Lubar</t>
  </si>
  <si>
    <t>Lubar &amp; Co.</t>
  </si>
  <si>
    <t>david@lubar.com</t>
  </si>
  <si>
    <t>bauer@lubar.com</t>
  </si>
  <si>
    <t>kuehl@lubar.com</t>
  </si>
  <si>
    <t>shel@lubar.com</t>
  </si>
  <si>
    <t>Shiely</t>
  </si>
  <si>
    <t>shiely@lubar.com</t>
  </si>
  <si>
    <t>Ronon</t>
  </si>
  <si>
    <t>Lubert-Adler Partners,</t>
  </si>
  <si>
    <t>gronon@lubertadler.com</t>
  </si>
  <si>
    <t>Klehr</t>
  </si>
  <si>
    <t>lklehr@lubertadler.com</t>
  </si>
  <si>
    <t>Pople</t>
  </si>
  <si>
    <t>Ludgate Investments</t>
  </si>
  <si>
    <t>npople@ludgate.com</t>
  </si>
  <si>
    <t>Weil</t>
  </si>
  <si>
    <t>bweil@ludgate.com</t>
  </si>
  <si>
    <t>deMarrais</t>
  </si>
  <si>
    <t>Ludlow Ventures</t>
  </si>
  <si>
    <t>brett@ludlowventures.com</t>
  </si>
  <si>
    <t>Triest</t>
  </si>
  <si>
    <t>jt@ludlowventures.com</t>
  </si>
  <si>
    <t>Lumia Capital</t>
  </si>
  <si>
    <t>chris@lumiacapital.com</t>
  </si>
  <si>
    <t>Gedalin</t>
  </si>
  <si>
    <t>martin@lumiacapital.com</t>
  </si>
  <si>
    <t>Hollie</t>
  </si>
  <si>
    <t>Moore Haynes</t>
  </si>
  <si>
    <t>Luminate</t>
  </si>
  <si>
    <t>hollie@luminatecapital.com</t>
  </si>
  <si>
    <t>Chee Seng</t>
  </si>
  <si>
    <t>Luminor Capital Pte</t>
  </si>
  <si>
    <t>cheeseng@luminorcapital.com.sg</t>
  </si>
  <si>
    <t>Fatt Kah</t>
  </si>
  <si>
    <t>kah@luminorcapital.com.sg</t>
  </si>
  <si>
    <t>Kantilal</t>
  </si>
  <si>
    <t>Champaklal</t>
  </si>
  <si>
    <t>kantilal@luminorcapital.com.sg</t>
  </si>
  <si>
    <t>lawrence@luminorcapital.com.sg</t>
  </si>
  <si>
    <t>Executive Director, Investments</t>
  </si>
  <si>
    <t>Beni</t>
  </si>
  <si>
    <t>Rovinski</t>
  </si>
  <si>
    <t>Lumira Capital Corporation</t>
  </si>
  <si>
    <t>brovinski@lumiracapital.com</t>
  </si>
  <si>
    <t>Underdown</t>
  </si>
  <si>
    <t>bunderdown@lumiracapital.com</t>
  </si>
  <si>
    <t>Hetu</t>
  </si>
  <si>
    <t>dhetu@lumiracapital.com</t>
  </si>
  <si>
    <t>Brunk</t>
  </si>
  <si>
    <t>gbrunk@lumiracapital.com</t>
  </si>
  <si>
    <t>Jenuth</t>
  </si>
  <si>
    <t>jjenuth@lumiracapital.com</t>
  </si>
  <si>
    <t>van der Velden</t>
  </si>
  <si>
    <t>plv@lumiracapital.com</t>
  </si>
  <si>
    <t>Vasco</t>
  </si>
  <si>
    <t>Larcina</t>
  </si>
  <si>
    <t>vlarcina@lumiracapital.com</t>
  </si>
  <si>
    <t>Bhayana</t>
  </si>
  <si>
    <t>Lumis Partners</t>
  </si>
  <si>
    <t>rohit.bhayana@lumispartners.com</t>
  </si>
  <si>
    <t>Lunar Capital Management</t>
  </si>
  <si>
    <t>jmao@lunarcap.com</t>
  </si>
  <si>
    <t>KÃ¶rdel</t>
  </si>
  <si>
    <t>Lundbeckfond Ventures</t>
  </si>
  <si>
    <t>cjk@lundbeckfonden.dk</t>
  </si>
  <si>
    <t>Copenhagen Ã</t>
  </si>
  <si>
    <t>Mette</t>
  </si>
  <si>
    <t>Agger</t>
  </si>
  <si>
    <t>mka@lundbeckfonden.dk</t>
  </si>
  <si>
    <t>Kalish</t>
  </si>
  <si>
    <t>Lux Capital Management</t>
  </si>
  <si>
    <t>adam.kalish@luxcapital.com</t>
  </si>
  <si>
    <t>Goulburn</t>
  </si>
  <si>
    <t>adam.goulburn@luxcapital.com</t>
  </si>
  <si>
    <t>Bilal</t>
  </si>
  <si>
    <t>Zuberi</t>
  </si>
  <si>
    <t>bilal.zuberi@luxcapital.com</t>
  </si>
  <si>
    <t>jeff.weinstein@luxcapital.com</t>
  </si>
  <si>
    <t>Wolfe</t>
  </si>
  <si>
    <t>josh.wolfe@luxcapital.com</t>
  </si>
  <si>
    <t>Eliadis</t>
  </si>
  <si>
    <t>karen.eliadis@luxcapital.com</t>
  </si>
  <si>
    <t>Financial Consultant</t>
  </si>
  <si>
    <t>HÃ©bert</t>
  </si>
  <si>
    <t>peter.hebert@luxcapital.com</t>
  </si>
  <si>
    <t>R. James</t>
  </si>
  <si>
    <t>Woolsey</t>
  </si>
  <si>
    <t>jim.woolsey@luxcapital.com</t>
  </si>
  <si>
    <t>richard.foster@luxcapital.com</t>
  </si>
  <si>
    <t>Paull</t>
  </si>
  <si>
    <t>robert.paull@luxcapital.com</t>
  </si>
  <si>
    <t>Shahin</t>
  </si>
  <si>
    <t>Farshchi</t>
  </si>
  <si>
    <t>shahin.farshchi@luxcapital.com</t>
  </si>
  <si>
    <t>Tuvia</t>
  </si>
  <si>
    <t>tuvia.barak@luxcapital.com</t>
  </si>
  <si>
    <t>Schildhorn</t>
  </si>
  <si>
    <t>zack.schildhorn@luxcapital.com</t>
  </si>
  <si>
    <t>Zavain</t>
  </si>
  <si>
    <t>zavain.dar@luxcapital.com</t>
  </si>
  <si>
    <t>MIchael</t>
  </si>
  <si>
    <t>Flint</t>
  </si>
  <si>
    <t>LV2 Equity Partners</t>
  </si>
  <si>
    <t>mjflint@lv2partners.com</t>
  </si>
  <si>
    <t>Midland</t>
  </si>
  <si>
    <t>Lyceum</t>
  </si>
  <si>
    <t>alewis@lyceumcapital.co.uk</t>
  </si>
  <si>
    <t>Aylwin</t>
  </si>
  <si>
    <t>aaylwin@lyceumcapital.co.uk</t>
  </si>
  <si>
    <t>dadler@lyceumcapital.co.uk</t>
  </si>
  <si>
    <t>Harland</t>
  </si>
  <si>
    <t>dharland@lyceumcapital.co.uk</t>
  </si>
  <si>
    <t>dgreen@lyceumcapital.co.uk</t>
  </si>
  <si>
    <t>Origination Director</t>
  </si>
  <si>
    <t>iwilliams@lyceumcapital.co.uk</t>
  </si>
  <si>
    <t>Hand</t>
  </si>
  <si>
    <t>jhand@lyceumcapital.co.uk</t>
  </si>
  <si>
    <t>Wygas</t>
  </si>
  <si>
    <t>mwygas@lyceumcapital.co.uk</t>
  </si>
  <si>
    <t>Squier</t>
  </si>
  <si>
    <t>msquier@lyceumcapital.co.uk</t>
  </si>
  <si>
    <t>Norrington</t>
  </si>
  <si>
    <t>mnorrington@lyceumcapital.co.uk</t>
  </si>
  <si>
    <t>Kantaria</t>
  </si>
  <si>
    <t>mkantaria@lyceumcapital.co.uk</t>
  </si>
  <si>
    <t>Origination Manager</t>
  </si>
  <si>
    <t>mgray@lyceumcapital.co.uk</t>
  </si>
  <si>
    <t>Buscombe</t>
  </si>
  <si>
    <t>pbuscombe@lyceumcapital.co.uk</t>
  </si>
  <si>
    <t>Hitchcock</t>
  </si>
  <si>
    <t>shitchcock@lyceumcapital.co.uk</t>
  </si>
  <si>
    <t>Alldred</t>
  </si>
  <si>
    <t>talldred@lyceumcapital.co.uk</t>
  </si>
  <si>
    <t>Lynwood</t>
  </si>
  <si>
    <t>dh@lynwoodcapital.com</t>
  </si>
  <si>
    <t>Doubleday</t>
  </si>
  <si>
    <t>nd@lynwoodcapital.com</t>
  </si>
  <si>
    <t>Djenane</t>
  </si>
  <si>
    <t>Lynx Equity</t>
  </si>
  <si>
    <t>dc@lynxequity.com</t>
  </si>
  <si>
    <t>Co-Head Acquisitions</t>
  </si>
  <si>
    <t>Lipfeld</t>
  </si>
  <si>
    <t>jdl@lynxequity.com</t>
  </si>
  <si>
    <t>Brodkin</t>
  </si>
  <si>
    <t>mark@markbrodkin.com</t>
  </si>
  <si>
    <t>M.H. Carnegie &amp; Co.</t>
  </si>
  <si>
    <t>kate.thompson@mhcarnegie.com</t>
  </si>
  <si>
    <t>Paddington</t>
  </si>
  <si>
    <t>Carnegie</t>
  </si>
  <si>
    <t>mark.carnegie@mhcarnegie.com</t>
  </si>
  <si>
    <t>M/C Partners</t>
  </si>
  <si>
    <t>bclark@mcpartners.com</t>
  </si>
  <si>
    <t>Croll</t>
  </si>
  <si>
    <t>dcroll@mcpartners.com</t>
  </si>
  <si>
    <t>Keefe</t>
  </si>
  <si>
    <t>ekeefe@mcpartners.com</t>
  </si>
  <si>
    <t>Esther</t>
  </si>
  <si>
    <t>ekim@mcpartners.com</t>
  </si>
  <si>
    <t>gcashman@mcpartners.com</t>
  </si>
  <si>
    <t>jwade@mcpartners.com</t>
  </si>
  <si>
    <t>jwatkins@mcpartners.com</t>
  </si>
  <si>
    <t>Lydia</t>
  </si>
  <si>
    <t>Jett</t>
  </si>
  <si>
    <t>ljett@mcpartners.com</t>
  </si>
  <si>
    <t>Savignol</t>
  </si>
  <si>
    <t>rsavignol@mcpartners.com</t>
  </si>
  <si>
    <t>Salvatore</t>
  </si>
  <si>
    <t>Tirabassi</t>
  </si>
  <si>
    <t>stirabassi@mcpartners.com</t>
  </si>
  <si>
    <t>m8 Capital</t>
  </si>
  <si>
    <t>laraine@m8capital.com</t>
  </si>
  <si>
    <t>sach@m8capital.com</t>
  </si>
  <si>
    <t>Macdoch Ventures</t>
  </si>
  <si>
    <t>eric@macdoch.com</t>
  </si>
  <si>
    <t>Woollahra</t>
  </si>
  <si>
    <t>mike@macdoch.com</t>
  </si>
  <si>
    <t>Grissom</t>
  </si>
  <si>
    <t>Madison Dearborn Partners</t>
  </si>
  <si>
    <t>dgrissom@mdcp.com</t>
  </si>
  <si>
    <t>Finnegan</t>
  </si>
  <si>
    <t>pfinnegan@mdcp.com</t>
  </si>
  <si>
    <t>Selati</t>
  </si>
  <si>
    <t>rselati@mdcp.com</t>
  </si>
  <si>
    <t>Mencoff</t>
  </si>
  <si>
    <t>smencoff@mdcp.com</t>
  </si>
  <si>
    <t>Souleles</t>
  </si>
  <si>
    <t>tsouleles@mdcp.com</t>
  </si>
  <si>
    <t>tsullivan@mdcp.com</t>
  </si>
  <si>
    <t>Mudit</t>
  </si>
  <si>
    <t>Gusain</t>
  </si>
  <si>
    <t>Madison India Capital Advisors</t>
  </si>
  <si>
    <t>mudit@madison-india.com</t>
  </si>
  <si>
    <t>samir@madison-india.com</t>
  </si>
  <si>
    <t>Surya</t>
  </si>
  <si>
    <t>surya@madison-india.com</t>
  </si>
  <si>
    <t>Sushain</t>
  </si>
  <si>
    <t>Trehan</t>
  </si>
  <si>
    <t>sushain@madison-india.com</t>
  </si>
  <si>
    <t>Madison Parker Capital</t>
  </si>
  <si>
    <t>brentbrown@post.harvard.edu</t>
  </si>
  <si>
    <t>Weld</t>
  </si>
  <si>
    <t>dan@madrona.com</t>
  </si>
  <si>
    <t>greg@madrona.com</t>
  </si>
  <si>
    <t>john@madrona.com</t>
  </si>
  <si>
    <t>Information Technology Director</t>
  </si>
  <si>
    <t>Sandler</t>
  </si>
  <si>
    <t>julie@madrona.com</t>
  </si>
  <si>
    <t>Len</t>
  </si>
  <si>
    <t>len@madrona.com</t>
  </si>
  <si>
    <t>McIlwain</t>
  </si>
  <si>
    <t>matt@madrona.com</t>
  </si>
  <si>
    <t>Etzioni</t>
  </si>
  <si>
    <t>oren@madrona.com</t>
  </si>
  <si>
    <t>paul@madrona.com</t>
  </si>
  <si>
    <t>scott@madrona.com</t>
  </si>
  <si>
    <t>tim@madrona.com</t>
  </si>
  <si>
    <t>Alberg</t>
  </si>
  <si>
    <t>tom@madrona.com</t>
  </si>
  <si>
    <t>Yarel-Toledano</t>
  </si>
  <si>
    <t xml:space="preserve">Magma </t>
  </si>
  <si>
    <t>adi@magmavc.com</t>
  </si>
  <si>
    <t>modi@magmavc.com</t>
  </si>
  <si>
    <t>Shraga</t>
  </si>
  <si>
    <t>shraga@magmavc.com</t>
  </si>
  <si>
    <t>Yahal</t>
  </si>
  <si>
    <t>Zilka</t>
  </si>
  <si>
    <t>yahal@magmavc.com</t>
  </si>
  <si>
    <t>Limon</t>
  </si>
  <si>
    <t>zvi@magmavc.com</t>
  </si>
  <si>
    <t>Para</t>
  </si>
  <si>
    <t>Magnate</t>
  </si>
  <si>
    <t>dpara@magnatecp.com</t>
  </si>
  <si>
    <t>Oakbrook Terrace</t>
  </si>
  <si>
    <t>Shinnick</t>
  </si>
  <si>
    <t>fshinnick@magnatecp.com</t>
  </si>
  <si>
    <t>Musolino</t>
  </si>
  <si>
    <t>jmusolino@magnatecp.com</t>
  </si>
  <si>
    <t>Laddie</t>
  </si>
  <si>
    <t>Kop</t>
  </si>
  <si>
    <t>lkop@magnatecp.com</t>
  </si>
  <si>
    <t>mwelch@magnatecp.com</t>
  </si>
  <si>
    <t>JoÃ£o</t>
  </si>
  <si>
    <t>Talone</t>
  </si>
  <si>
    <t>Magnum Industrial Partners, S.L.</t>
  </si>
  <si>
    <t>jt@magnumpartners.com</t>
  </si>
  <si>
    <t>Coelho Borges</t>
  </si>
  <si>
    <t>jcb@magnumpartners.com</t>
  </si>
  <si>
    <t>Randazzo</t>
  </si>
  <si>
    <t>Main Line Equity Partners</t>
  </si>
  <si>
    <t>chrisr@mainlineequity.com</t>
  </si>
  <si>
    <t>Ardmore</t>
  </si>
  <si>
    <t>Mayhall</t>
  </si>
  <si>
    <t>jamesm@mainlineequity.com</t>
  </si>
  <si>
    <t>Gorman</t>
  </si>
  <si>
    <t>markg@mainlineequity.com</t>
  </si>
  <si>
    <t>Capetillo</t>
  </si>
  <si>
    <t>Main Street Capital Corporation</t>
  </si>
  <si>
    <t>acapetillo@mainstcapital.com</t>
  </si>
  <si>
    <t>Morrison</t>
  </si>
  <si>
    <t>bmorrison@mainstcapital.com</t>
  </si>
  <si>
    <t>bsmith@mainstcapital.com</t>
  </si>
  <si>
    <t>crosenstein@mainstcapital.com</t>
  </si>
  <si>
    <t>Smiley</t>
  </si>
  <si>
    <t>csmiley@mainstcapital.com</t>
  </si>
  <si>
    <t>Atkins</t>
  </si>
  <si>
    <t>catkins@mainstcapital.com</t>
  </si>
  <si>
    <t>chartman@mainstcapital.com</t>
  </si>
  <si>
    <t>Chief Credit Officer and Senior Managing Director</t>
  </si>
  <si>
    <t>Magdol</t>
  </si>
  <si>
    <t>dmagdol@mainstcapital.com</t>
  </si>
  <si>
    <t>CIO and Senior Managing Director</t>
  </si>
  <si>
    <t>Fernandez</t>
  </si>
  <si>
    <t>dfernandez@mainstcapital.com</t>
  </si>
  <si>
    <t>Dwayne</t>
  </si>
  <si>
    <t>Hyzak</t>
  </si>
  <si>
    <t>dhyzak@mainstcapital.com</t>
  </si>
  <si>
    <t>CFO and Senior Managing Director</t>
  </si>
  <si>
    <t>Beauvais</t>
  </si>
  <si>
    <t>jbeauvais@mainstcapital.com</t>
  </si>
  <si>
    <t>K. Colton</t>
  </si>
  <si>
    <t>Braud</t>
  </si>
  <si>
    <t>cbraud@mainstcapital.com</t>
  </si>
  <si>
    <t>Meserve</t>
  </si>
  <si>
    <t>nmeserve@mainstcapital.com</t>
  </si>
  <si>
    <t>rstout@mainstcapital.com</t>
  </si>
  <si>
    <t>smartin@mainstcapital.com</t>
  </si>
  <si>
    <t>Haley</t>
  </si>
  <si>
    <t>thaley@mainstcapital.com</t>
  </si>
  <si>
    <t>Wackman</t>
  </si>
  <si>
    <t>twackman@mainstcapital.com</t>
  </si>
  <si>
    <t>vdfoster@mainstcapital.com</t>
  </si>
  <si>
    <t>Chairman, CEO and President</t>
  </si>
  <si>
    <t>Prado</t>
  </si>
  <si>
    <t>Main Street Capital Holdings</t>
  </si>
  <si>
    <t>dprado@mainstcap.com</t>
  </si>
  <si>
    <t>Maine Venture Fund</t>
  </si>
  <si>
    <t>john@maineventurefund.com</t>
  </si>
  <si>
    <t>Newport</t>
  </si>
  <si>
    <t>Mainsail Partners</t>
  </si>
  <si>
    <t>anthony@mainsailpartners.com</t>
  </si>
  <si>
    <t>Vice President, Portfolio Operations</t>
  </si>
  <si>
    <t>C. Jason</t>
  </si>
  <si>
    <t>jason@mainsailpartners.com</t>
  </si>
  <si>
    <t>chris@mainsailpartners.com</t>
  </si>
  <si>
    <t>Farsai</t>
  </si>
  <si>
    <t>david@mainsailpartners.com</t>
  </si>
  <si>
    <t>ulrich@mainsailpartners.com</t>
  </si>
  <si>
    <t>gavin@mainsailpartners.com</t>
  </si>
  <si>
    <t>frankel@mainsailpartners.com</t>
  </si>
  <si>
    <t>joe@mainsailpartners.com</t>
  </si>
  <si>
    <t>nathan@mainsailpartners.com</t>
  </si>
  <si>
    <t>Naidoo</t>
  </si>
  <si>
    <t>nicole@mainsailpartners.com</t>
  </si>
  <si>
    <t>steve@mainsailpartners.com</t>
  </si>
  <si>
    <t>taylor@mainsailpartners.com</t>
  </si>
  <si>
    <t>Vinay</t>
  </si>
  <si>
    <t>Kashyap</t>
  </si>
  <si>
    <t>vinay@mainsailpartners.com</t>
  </si>
  <si>
    <t>Kamarul Nizam</t>
  </si>
  <si>
    <t>Bin Kassim</t>
  </si>
  <si>
    <t>Malaysia Venture Capital Management Bhd. (MAVCAP)</t>
  </si>
  <si>
    <t>kamarul@mavcap.com</t>
  </si>
  <si>
    <t>Vice President - Investment</t>
  </si>
  <si>
    <t>Winner</t>
  </si>
  <si>
    <t>Mangrove Equity Partners</t>
  </si>
  <si>
    <t>awinner@mangroveequity.com</t>
  </si>
  <si>
    <t>goken@mangroveequity.com</t>
  </si>
  <si>
    <t>hreichert@mangroveequity.com</t>
  </si>
  <si>
    <t>kwright@mangroveequity.com</t>
  </si>
  <si>
    <t>Danzi</t>
  </si>
  <si>
    <t>mdanzi@mangroveequity.com</t>
  </si>
  <si>
    <t>myoung@mangroveequity.com</t>
  </si>
  <si>
    <t>Mannerheim</t>
  </si>
  <si>
    <t>Mannerheim Invest AB</t>
  </si>
  <si>
    <t>fredrik@mannerheim.se</t>
  </si>
  <si>
    <t>Solna</t>
  </si>
  <si>
    <t>gunnar@mannerheim.se</t>
  </si>
  <si>
    <t>Mansur</t>
  </si>
  <si>
    <t>Mansur Realty Corporation</t>
  </si>
  <si>
    <t>amansur@mansurco.com</t>
  </si>
  <si>
    <t>tkim@mansurco.com</t>
  </si>
  <si>
    <t>Co-CIO</t>
  </si>
  <si>
    <t xml:space="preserve">Mantella </t>
  </si>
  <si>
    <t>dhill@mantellavp.com</t>
  </si>
  <si>
    <t>Axon</t>
  </si>
  <si>
    <t>raxon@mantellavp.com</t>
  </si>
  <si>
    <t>Mankwitz</t>
  </si>
  <si>
    <t>Mantucket Capital</t>
  </si>
  <si>
    <t>brianm@mantucket.com</t>
  </si>
  <si>
    <t>Bottoms</t>
  </si>
  <si>
    <t>shelbyb@mantucket.com</t>
  </si>
  <si>
    <t>Manulife Capital</t>
  </si>
  <si>
    <t>david_van@manulife.com</t>
  </si>
  <si>
    <t>Huo</t>
  </si>
  <si>
    <t>john_huo@manulife.com</t>
  </si>
  <si>
    <t>Eshelman</t>
  </si>
  <si>
    <t>Maranon Capital,</t>
  </si>
  <si>
    <t>ace@maranoncapital.com</t>
  </si>
  <si>
    <t>Darin</t>
  </si>
  <si>
    <t>Schmalz</t>
  </si>
  <si>
    <t>dbs@maranoncapital.com</t>
  </si>
  <si>
    <t>Demian</t>
  </si>
  <si>
    <t>Kircher</t>
  </si>
  <si>
    <t>dk@maranoncapital.com</t>
  </si>
  <si>
    <t>gml@maranoncapital.com</t>
  </si>
  <si>
    <t>gd@maranoncapital.com</t>
  </si>
  <si>
    <t>Larkin</t>
  </si>
  <si>
    <t>iml@maranoncapital.com</t>
  </si>
  <si>
    <t>Albrecht</t>
  </si>
  <si>
    <t>lka@maranoncapital.com</t>
  </si>
  <si>
    <t>Parilla</t>
  </si>
  <si>
    <t>msp@maranoncapital.com</t>
  </si>
  <si>
    <t>Managing Director / CFO</t>
  </si>
  <si>
    <t>Jander</t>
  </si>
  <si>
    <t>rtj@maranoncapital.com</t>
  </si>
  <si>
    <t>Rommel</t>
  </si>
  <si>
    <t>rpg@maranoncapital.com</t>
  </si>
  <si>
    <t>Coutinho</t>
  </si>
  <si>
    <t>MARE Investimentos</t>
  </si>
  <si>
    <t>claudio.coutinho@mareinvestimentos.com.br</t>
  </si>
  <si>
    <t>Fiocca</t>
  </si>
  <si>
    <t>demian.fiocca@mareinvestimentos.com.br</t>
  </si>
  <si>
    <t>Guitti</t>
  </si>
  <si>
    <t>nelson.guitti@mareinvestimentos.com.br</t>
  </si>
  <si>
    <t>Rodolfo</t>
  </si>
  <si>
    <t>Landim</t>
  </si>
  <si>
    <t>rodolfo.landim@mareinvestimentos.com.br</t>
  </si>
  <si>
    <t>Fanch</t>
  </si>
  <si>
    <t>Marker Hill Capital</t>
  </si>
  <si>
    <t>bfanch@markerhillcapital.com</t>
  </si>
  <si>
    <t>sfanch@markerhillcapital.com</t>
  </si>
  <si>
    <t>Juracek</t>
  </si>
  <si>
    <t>tjuracek@markerhillcapital.com</t>
  </si>
  <si>
    <t>Marker</t>
  </si>
  <si>
    <t>dan@marker-llc.com</t>
  </si>
  <si>
    <t>COO/CFO</t>
  </si>
  <si>
    <t>Ohad</t>
  </si>
  <si>
    <t>ohad@marker-llc.com</t>
  </si>
  <si>
    <t>rscanlon@marker-llc.com</t>
  </si>
  <si>
    <t>Pompidou</t>
  </si>
  <si>
    <t>tpompidou@marker-llc.com</t>
  </si>
  <si>
    <t>yuval@marker-llc.com</t>
  </si>
  <si>
    <t>Cody</t>
  </si>
  <si>
    <t>Kase</t>
  </si>
  <si>
    <t>Marlin Equity Partners</t>
  </si>
  <si>
    <t>ckase@marlinequity.com</t>
  </si>
  <si>
    <t>Hermosa Beach</t>
  </si>
  <si>
    <t>dmcgovern@marlinequity.com</t>
  </si>
  <si>
    <t>Bayerd</t>
  </si>
  <si>
    <t>dbayerd@marlinequity.com</t>
  </si>
  <si>
    <t>esmith@marlinequity.com</t>
  </si>
  <si>
    <t>gkase@marlinequity.com</t>
  </si>
  <si>
    <t>Schachter</t>
  </si>
  <si>
    <t>gschachter@marlinequity.com</t>
  </si>
  <si>
    <t>jkwon@marlinequity.com</t>
  </si>
  <si>
    <t>Carnes</t>
  </si>
  <si>
    <t>jcarnes@marlinequity.com</t>
  </si>
  <si>
    <t>Jonah</t>
  </si>
  <si>
    <t>Sulak</t>
  </si>
  <si>
    <t>jsulak@marlinequity.com</t>
  </si>
  <si>
    <t>manderson@marlinequity.com</t>
  </si>
  <si>
    <t>Pingelton</t>
  </si>
  <si>
    <t>npingelton@marlinequity.com</t>
  </si>
  <si>
    <t>nkaiser@marlinequity.com</t>
  </si>
  <si>
    <t>Spasov</t>
  </si>
  <si>
    <t>pspasov@marlinequity.com</t>
  </si>
  <si>
    <t>pchung@marlinequity.com</t>
  </si>
  <si>
    <t>ryoung@marlinequity.com</t>
  </si>
  <si>
    <t>Laurin</t>
  </si>
  <si>
    <t>rlaurin@marlinequity.com</t>
  </si>
  <si>
    <t>rwald@marlinequity.com</t>
  </si>
  <si>
    <t>McMorran</t>
  </si>
  <si>
    <t>smcmorran@marlinequity.com</t>
  </si>
  <si>
    <t>sjohnson@marlinequity.com</t>
  </si>
  <si>
    <t>Yew</t>
  </si>
  <si>
    <t>Khor</t>
  </si>
  <si>
    <t>ykhor@marlinequity.com</t>
  </si>
  <si>
    <t>Dames</t>
  </si>
  <si>
    <t>Marquette</t>
  </si>
  <si>
    <t>greg.dames@marquettecapital.com</t>
  </si>
  <si>
    <t>Gekiere</t>
  </si>
  <si>
    <t>MaRS Investment Accelerator Fund</t>
  </si>
  <si>
    <t>bgekiere@marsdd.com</t>
  </si>
  <si>
    <t>Mathers</t>
  </si>
  <si>
    <t>dmathers@marsdd.com</t>
  </si>
  <si>
    <t>Laking</t>
  </si>
  <si>
    <t>llaking@marsdd.com</t>
  </si>
  <si>
    <t>McBane</t>
  </si>
  <si>
    <t>mmcbane@marsdd.com</t>
  </si>
  <si>
    <t>Martin Ventures</t>
  </si>
  <si>
    <t>bbrandes@martinventures.com</t>
  </si>
  <si>
    <t>cnmartin@martinventures.com</t>
  </si>
  <si>
    <t>CEO, Chairman and Managing Director</t>
  </si>
  <si>
    <t>O'Rourke</t>
  </si>
  <si>
    <t>dorourke@martinventures.com</t>
  </si>
  <si>
    <t>Coliano</t>
  </si>
  <si>
    <t>fcoliano@martinventures.com</t>
  </si>
  <si>
    <t>jmoore@martinventures.com</t>
  </si>
  <si>
    <t>Les</t>
  </si>
  <si>
    <t>lwilkinson@martinventures.com</t>
  </si>
  <si>
    <t>COO and Managing Director</t>
  </si>
  <si>
    <t>scollins@martinventures.com</t>
  </si>
  <si>
    <t>Messina</t>
  </si>
  <si>
    <t>tmessina@martinventures.com</t>
  </si>
  <si>
    <t>Marwit Capital Corporation</t>
  </si>
  <si>
    <t>cfarrell@marwit.com</t>
  </si>
  <si>
    <t>britt@marwit.com</t>
  </si>
  <si>
    <t>dbrowne@marwit.com</t>
  </si>
  <si>
    <t>mwitte@marwit.com</t>
  </si>
  <si>
    <t>A. Sinclair</t>
  </si>
  <si>
    <t>Dunlop</t>
  </si>
  <si>
    <t>MASA Life Science Ventures</t>
  </si>
  <si>
    <t>sdunlop@mlsvfund.com</t>
  </si>
  <si>
    <t>Kyp</t>
  </si>
  <si>
    <t>Sirinakis</t>
  </si>
  <si>
    <t>kyp@mlsvfund.com</t>
  </si>
  <si>
    <t>Sultan Ahmed</t>
  </si>
  <si>
    <t>Al Jaber</t>
  </si>
  <si>
    <t>Masdar Capital</t>
  </si>
  <si>
    <t>saljaber@masdar.ae</t>
  </si>
  <si>
    <t>Holbrook</t>
  </si>
  <si>
    <t>Mason Wells</t>
  </si>
  <si>
    <t>bholbrook@masonwells.com</t>
  </si>
  <si>
    <t>Pummill</t>
  </si>
  <si>
    <t>cpummill@masonwells.com</t>
  </si>
  <si>
    <t>Thome</t>
  </si>
  <si>
    <t>dthome@masonwells.com</t>
  </si>
  <si>
    <t>gmyers@masonwells.com</t>
  </si>
  <si>
    <t>Radtke</t>
  </si>
  <si>
    <t>jradtke@masonwells.com</t>
  </si>
  <si>
    <t>Domach</t>
  </si>
  <si>
    <t>jdomach@masonwells.com</t>
  </si>
  <si>
    <t>Kenealey</t>
  </si>
  <si>
    <t>kkenealey@masonwells.com</t>
  </si>
  <si>
    <t>mgraves@masonwells.com</t>
  </si>
  <si>
    <t>Mass Medical Angels</t>
  </si>
  <si>
    <t>randers@massmedangels.com</t>
  </si>
  <si>
    <t>Founder, Executive Director</t>
  </si>
  <si>
    <t>Corcoran</t>
  </si>
  <si>
    <t>Massachusetts Capital Resource Co.</t>
  </si>
  <si>
    <t>dcorcoran@masscapital.com</t>
  </si>
  <si>
    <t>Bolger</t>
  </si>
  <si>
    <t>pbolger@masscapital.com</t>
  </si>
  <si>
    <t>Dwyer</t>
  </si>
  <si>
    <t>sdwyer@masscapital.com</t>
  </si>
  <si>
    <t>Matador</t>
  </si>
  <si>
    <t>jgreer@matadorcapital.com</t>
  </si>
  <si>
    <t>Jaff</t>
  </si>
  <si>
    <t>Maton Venture</t>
  </si>
  <si>
    <t>jaff@maton.com</t>
  </si>
  <si>
    <t>Cupertino</t>
  </si>
  <si>
    <t>jesse@maton.com</t>
  </si>
  <si>
    <t>Verhalen</t>
  </si>
  <si>
    <t>averhalen@matrixpartners.com</t>
  </si>
  <si>
    <t>antonio@matrixpartners.com</t>
  </si>
  <si>
    <t>Stalder</t>
  </si>
  <si>
    <t>dana@matrixpartners.com</t>
  </si>
  <si>
    <t>Skok</t>
  </si>
  <si>
    <t>dskok@matrixpartners.com</t>
  </si>
  <si>
    <t>josh@matrixpartners.com</t>
  </si>
  <si>
    <t>Ferri</t>
  </si>
  <si>
    <t>pjf@matrixpartners.com</t>
  </si>
  <si>
    <t>Founding and General Partner</t>
  </si>
  <si>
    <t>Phyllis</t>
  </si>
  <si>
    <t>Doherty</t>
  </si>
  <si>
    <t>pdoherty@matrixpartners.com</t>
  </si>
  <si>
    <t>Reiss</t>
  </si>
  <si>
    <t>sreiss@matrixpartners.com</t>
  </si>
  <si>
    <t>Barrows</t>
  </si>
  <si>
    <t>tbarrows@matrixpartners.com</t>
  </si>
  <si>
    <t>Matrix Partners China</t>
  </si>
  <si>
    <t>bo.shao@matrixpartners.com.cn</t>
  </si>
  <si>
    <t>david.zhang@matrixpartners.com.cn</t>
  </si>
  <si>
    <t>dsu@matrixpartners.com.cn</t>
  </si>
  <si>
    <t>Man</t>
  </si>
  <si>
    <t>harry.man@matrixpartners.com.cn</t>
  </si>
  <si>
    <t>Huadong</t>
  </si>
  <si>
    <t>huadong.wang@matrixpartners.com.cn</t>
  </si>
  <si>
    <t>Xiong</t>
  </si>
  <si>
    <t>kevin.xiong@matrixpartners.com.cn</t>
  </si>
  <si>
    <t>Lixiong</t>
  </si>
  <si>
    <t>Niu</t>
  </si>
  <si>
    <t>lixiong.niu@matrixpartners.com.cn</t>
  </si>
  <si>
    <t>Zuo</t>
  </si>
  <si>
    <t>michael.zuo@matrixpartners.com.cn</t>
  </si>
  <si>
    <t>min.xiao@matrixpartners.com.cn</t>
  </si>
  <si>
    <t>Minghao</t>
  </si>
  <si>
    <t>Zhuang</t>
  </si>
  <si>
    <t>minghao.zhuang@matrixpartners.com.cn</t>
  </si>
  <si>
    <t>Avnish</t>
  </si>
  <si>
    <t>Bajaj</t>
  </si>
  <si>
    <t>Matrix Partners India</t>
  </si>
  <si>
    <t>avnish@matrixpartners.com</t>
  </si>
  <si>
    <t>Davda</t>
  </si>
  <si>
    <t>tarun@matrixpartners.com</t>
  </si>
  <si>
    <t>Sandford</t>
  </si>
  <si>
    <t>Maui Capital</t>
  </si>
  <si>
    <t>john.sandford@mauicapital.co.nz</t>
  </si>
  <si>
    <t>Chrystall</t>
  </si>
  <si>
    <t>paul.chrystall@mauicapital.co.nz</t>
  </si>
  <si>
    <t>bmiller@maveron.com</t>
  </si>
  <si>
    <t>clewis@maveron.com</t>
  </si>
  <si>
    <t>Levitan</t>
  </si>
  <si>
    <t>dlevitan@maveron.com</t>
  </si>
  <si>
    <t>dwu@maveron.com</t>
  </si>
  <si>
    <t>Stoffer</t>
  </si>
  <si>
    <t>jstoffer@maveron.com</t>
  </si>
  <si>
    <t>pmccormick@maveron.com</t>
  </si>
  <si>
    <t>Ciampi</t>
  </si>
  <si>
    <t>Maxam Capital Corporation</t>
  </si>
  <si>
    <t>johnny@maxamcapitalcorp.com</t>
  </si>
  <si>
    <t>sean@maxamcapitalcorp.com</t>
  </si>
  <si>
    <t>Maxim Partners</t>
  </si>
  <si>
    <t>gregg@maximpartnersllc.com</t>
  </si>
  <si>
    <t>Maxima Capital Management</t>
  </si>
  <si>
    <t>max@maximavc.com</t>
  </si>
  <si>
    <t>May River Capital</t>
  </si>
  <si>
    <t>cgrace@mayrivercapital.com</t>
  </si>
  <si>
    <t>dbarlow@mayrivercapital.com</t>
  </si>
  <si>
    <t>St. John</t>
  </si>
  <si>
    <t>pstjohn@mayrivercapital.com</t>
  </si>
  <si>
    <t>Griesemer</t>
  </si>
  <si>
    <t>sgriesemer@mayrivercapital.com</t>
  </si>
  <si>
    <t>Beck</t>
  </si>
  <si>
    <t>Mayfield Fund</t>
  </si>
  <si>
    <t>jbeck@mayfield.com</t>
  </si>
  <si>
    <t>Kamini</t>
  </si>
  <si>
    <t>Ramani</t>
  </si>
  <si>
    <t>kramani@mayfield.com</t>
  </si>
  <si>
    <t>Chaddha</t>
  </si>
  <si>
    <t>nchaddha@mayfield.com</t>
  </si>
  <si>
    <t>pkohli@mayfield.com</t>
  </si>
  <si>
    <t>Director of Investment Operations</t>
  </si>
  <si>
    <t>Kapoor</t>
  </si>
  <si>
    <t>rkapoor@mayfield.com</t>
  </si>
  <si>
    <t>rbatra@mayfield.com</t>
  </si>
  <si>
    <t>Vasan</t>
  </si>
  <si>
    <t>rvasan@mayfield.com</t>
  </si>
  <si>
    <t>tchang@mayfield.com</t>
  </si>
  <si>
    <t>Ursheet</t>
  </si>
  <si>
    <t>uparikh@mayfield.com</t>
  </si>
  <si>
    <t>Vaneeta</t>
  </si>
  <si>
    <t>Varma</t>
  </si>
  <si>
    <t>vvarma@mayfield.com</t>
  </si>
  <si>
    <t>Yogen</t>
  </si>
  <si>
    <t>Dalal</t>
  </si>
  <si>
    <t>ydalal@mayfield.com</t>
  </si>
  <si>
    <t>Eero</t>
  </si>
  <si>
    <t>Niiva</t>
  </si>
  <si>
    <t>MB Funds</t>
  </si>
  <si>
    <t>eero.niiva@mb.fi</t>
  </si>
  <si>
    <t>Hannu</t>
  </si>
  <si>
    <t>Puhakka</t>
  </si>
  <si>
    <t>hannu.puhakka@mb.fi</t>
  </si>
  <si>
    <t>Juha</t>
  </si>
  <si>
    <t>Tukiainen</t>
  </si>
  <si>
    <t>juha.tukiainen@mb.fi</t>
  </si>
  <si>
    <t>Suomela</t>
  </si>
  <si>
    <t>juhani.suomela@mb.fi</t>
  </si>
  <si>
    <t>Kari</t>
  </si>
  <si>
    <t>RytkÃ¶nen</t>
  </si>
  <si>
    <t>kari.rytkonen@mb.fi</t>
  </si>
  <si>
    <t>Marko</t>
  </si>
  <si>
    <t>Palmunen</t>
  </si>
  <si>
    <t>marko.palmunen@mb.fi</t>
  </si>
  <si>
    <t>Mertsola</t>
  </si>
  <si>
    <t>matti.mertsola@mb.fi</t>
  </si>
  <si>
    <t xml:space="preserve">MB </t>
  </si>
  <si>
    <t>gstevenson@mbventures.com</t>
  </si>
  <si>
    <t>msherman@mbventures.com</t>
  </si>
  <si>
    <t>MBF Healthcare Partners</t>
  </si>
  <si>
    <t>afernandez@mbfhp.com</t>
  </si>
  <si>
    <t>Coral Gables</t>
  </si>
  <si>
    <t>Isabel</t>
  </si>
  <si>
    <t>ipena@mbfhp.com</t>
  </si>
  <si>
    <t>Rico</t>
  </si>
  <si>
    <t>jrico@mbfhp.com</t>
  </si>
  <si>
    <t>Marcio</t>
  </si>
  <si>
    <t>Cabrera</t>
  </si>
  <si>
    <t>mcabrera@mbfhp.com</t>
  </si>
  <si>
    <t>mfernandez@mbfhp.com</t>
  </si>
  <si>
    <t>Cecile</t>
  </si>
  <si>
    <t>Nguyen-Cluzel</t>
  </si>
  <si>
    <t>MBO Partenaires</t>
  </si>
  <si>
    <t>cnc@mbopartenaires.com</t>
  </si>
  <si>
    <t>Malandrin</t>
  </si>
  <si>
    <t>em@mbopartenaires.com</t>
  </si>
  <si>
    <t>Ecully</t>
  </si>
  <si>
    <t>Dejoie</t>
  </si>
  <si>
    <t>ed@mbopartenaires.com</t>
  </si>
  <si>
    <t>GÃ©raldine</t>
  </si>
  <si>
    <t>Coulange</t>
  </si>
  <si>
    <t>gc@mbopartenaires.com</t>
  </si>
  <si>
    <t>Hugues</t>
  </si>
  <si>
    <t>de Gastines</t>
  </si>
  <si>
    <t>hdg@mbopartenaires.com</t>
  </si>
  <si>
    <t>de Metz</t>
  </si>
  <si>
    <t>jdm@mbopartenaires.com</t>
  </si>
  <si>
    <t>Rallet</t>
  </si>
  <si>
    <t>jmr@mbopartenaires.com</t>
  </si>
  <si>
    <t>Cuesta</t>
  </si>
  <si>
    <t>jc@mbopartenaires.com</t>
  </si>
  <si>
    <t>Wormser</t>
  </si>
  <si>
    <t>jw@mbopartenaires.com</t>
  </si>
  <si>
    <t>Laure</t>
  </si>
  <si>
    <t>Thibierge</t>
  </si>
  <si>
    <t>lth@mbopartenaires.com</t>
  </si>
  <si>
    <t>MÃ©dÃ©ric</t>
  </si>
  <si>
    <t>Gaillard</t>
  </si>
  <si>
    <t>mg@mbopartenaires.com</t>
  </si>
  <si>
    <t>Lahaye</t>
  </si>
  <si>
    <t>rl@mbopartenaires.com</t>
  </si>
  <si>
    <t>Broche</t>
  </si>
  <si>
    <t>rbr@mbopartenaires.com</t>
  </si>
  <si>
    <t>Springer</t>
  </si>
  <si>
    <t>McCall Springer</t>
  </si>
  <si>
    <t>jms@mccallspringer.com</t>
  </si>
  <si>
    <t>Pacific Palisades</t>
  </si>
  <si>
    <t>BJ</t>
  </si>
  <si>
    <t>McCarthy Capital Corporation</t>
  </si>
  <si>
    <t>bhansen@mccarthycapital.com</t>
  </si>
  <si>
    <t>Zaversnik</t>
  </si>
  <si>
    <t>bzaversnik@mccarthycapital.com</t>
  </si>
  <si>
    <t>cmeyer@mccarthycapital.com</t>
  </si>
  <si>
    <t>Breunsbach</t>
  </si>
  <si>
    <t>mbreunsbach@mccarthycapital.com</t>
  </si>
  <si>
    <t>mmccarthy@mccarthycapital.com</t>
  </si>
  <si>
    <t>pduffy@mccarthycapital.com</t>
  </si>
  <si>
    <t>Dudley</t>
  </si>
  <si>
    <t>pdudley@mccarthycapital.com</t>
  </si>
  <si>
    <t>Emmert</t>
  </si>
  <si>
    <t>bemmert@mccarthycapital.com</t>
  </si>
  <si>
    <t>AndrÃ©s</t>
  </si>
  <si>
    <t>PelÃ¡ez</t>
  </si>
  <si>
    <t>MCH Private Equity Asesores, S.L.</t>
  </si>
  <si>
    <t>apelaez@mch.es</t>
  </si>
  <si>
    <t>Celia</t>
  </si>
  <si>
    <t>Andreu</t>
  </si>
  <si>
    <t>candreu@mch.es</t>
  </si>
  <si>
    <t>de AragÃ³n</t>
  </si>
  <si>
    <t>edearagon@mch.es</t>
  </si>
  <si>
    <t>Caro</t>
  </si>
  <si>
    <t>fcaro@mch.es</t>
  </si>
  <si>
    <t>HernÃ¡ndez-Soto</t>
  </si>
  <si>
    <t>jhsoto@mch.es</t>
  </si>
  <si>
    <t>jmmunoz@mch.es</t>
  </si>
  <si>
    <t>Ribed</t>
  </si>
  <si>
    <t>lribed@mch.es</t>
  </si>
  <si>
    <t>Macarena</t>
  </si>
  <si>
    <t>Querol</t>
  </si>
  <si>
    <t>mquerol@mch.es</t>
  </si>
  <si>
    <t>rmunoz@mch.es</t>
  </si>
  <si>
    <t>PÃ©rez-Cea</t>
  </si>
  <si>
    <t>rperez@mch.es</t>
  </si>
  <si>
    <t>NÃºÃ±ez</t>
  </si>
  <si>
    <t>rnunez@mch.es</t>
  </si>
  <si>
    <t>Cezary</t>
  </si>
  <si>
    <t>Smorszczewski</t>
  </si>
  <si>
    <t>MCI Management SA</t>
  </si>
  <si>
    <t>smorszczewski@mci.eu</t>
  </si>
  <si>
    <t>Tomasz</t>
  </si>
  <si>
    <t>Czechowicz</t>
  </si>
  <si>
    <t>czechowicz@mci.eu</t>
  </si>
  <si>
    <t>Managing Partner, CIO</t>
  </si>
  <si>
    <t>Shimp</t>
  </si>
  <si>
    <t>MCM,</t>
  </si>
  <si>
    <t>harry@mcmcapital.com</t>
  </si>
  <si>
    <t>kevin@mcmcapital.com</t>
  </si>
  <si>
    <t>Mansour</t>
  </si>
  <si>
    <t>mark@mcmcapital.com</t>
  </si>
  <si>
    <t>McNally Capital</t>
  </si>
  <si>
    <t>alerner@mcnallycapital.com</t>
  </si>
  <si>
    <t>azheng@mcnallycapital.com</t>
  </si>
  <si>
    <t>Lien</t>
  </si>
  <si>
    <t>clien@mcnallycapital.com</t>
  </si>
  <si>
    <t>Rahn</t>
  </si>
  <si>
    <t>brahn@mcnallycapital.com</t>
  </si>
  <si>
    <t>Olsick</t>
  </si>
  <si>
    <t>jolsick@mcnallycapital.com</t>
  </si>
  <si>
    <t>Rompon</t>
  </si>
  <si>
    <t>jrompon@mcnallycapital.com</t>
  </si>
  <si>
    <t>wmcnally@mcnallycapital.com</t>
  </si>
  <si>
    <t>McRock Capital</t>
  </si>
  <si>
    <t>scott@mcrockcapital.com</t>
  </si>
  <si>
    <t>Whitney</t>
  </si>
  <si>
    <t>Rockley</t>
  </si>
  <si>
    <t>whitney@mcrockcapital.com</t>
  </si>
  <si>
    <t>Meakem Becker Venture Capital</t>
  </si>
  <si>
    <t>dbecker@mbvc.com</t>
  </si>
  <si>
    <t>Sewickley</t>
  </si>
  <si>
    <t>gmeakem@mbvc.com</t>
  </si>
  <si>
    <t>Breckenridge</t>
  </si>
  <si>
    <t>Med Opportunity Partners</t>
  </si>
  <si>
    <t>Breckenridge@MedOpportunity.com</t>
  </si>
  <si>
    <t>Medallion Capital</t>
  </si>
  <si>
    <t>atravis@medallioncapital.com</t>
  </si>
  <si>
    <t>Burnsville</t>
  </si>
  <si>
    <t>slewis@medallioncapital.com</t>
  </si>
  <si>
    <t>MedCare Investment Funds</t>
  </si>
  <si>
    <t>harryj@hcigrp.com</t>
  </si>
  <si>
    <t>Callister</t>
  </si>
  <si>
    <t>toddc@medcarefunds.com</t>
  </si>
  <si>
    <t>MedEquity Capital</t>
  </si>
  <si>
    <t>jward@medequity.com</t>
  </si>
  <si>
    <t>W. Brandon</t>
  </si>
  <si>
    <t>Ingersoll</t>
  </si>
  <si>
    <t>bingersoll@medequity.com</t>
  </si>
  <si>
    <t>Hazum</t>
  </si>
  <si>
    <t xml:space="preserve">Medica </t>
  </si>
  <si>
    <t>ehazum@medicavp.com</t>
  </si>
  <si>
    <t>Waizer</t>
  </si>
  <si>
    <t>ywaizer@medicavp.com</t>
  </si>
  <si>
    <t>Isai</t>
  </si>
  <si>
    <t>Peimer</t>
  </si>
  <si>
    <t>MedImmune Ventures</t>
  </si>
  <si>
    <t>peimeri@medimmune.com</t>
  </si>
  <si>
    <t>Gaithersburg</t>
  </si>
  <si>
    <t>Tyrell</t>
  </si>
  <si>
    <t>Rivers</t>
  </si>
  <si>
    <t>riverst@medimmune.com</t>
  </si>
  <si>
    <t>Medina Capital</t>
  </si>
  <si>
    <t>asmith@medinacapital.com</t>
  </si>
  <si>
    <t>Field</t>
  </si>
  <si>
    <t>bfield@medinacapital.com</t>
  </si>
  <si>
    <t>Medina</t>
  </si>
  <si>
    <t>mdm@medinacapital.com</t>
  </si>
  <si>
    <t>mrodriguez@medinacapital.com</t>
  </si>
  <si>
    <t>nfonseca@medinacapital.com</t>
  </si>
  <si>
    <t>Chanouha</t>
  </si>
  <si>
    <t>ochanouha@medinacapital.com</t>
  </si>
  <si>
    <t>rrowland@medinacapital.com</t>
  </si>
  <si>
    <t>rar@medinacapital.com</t>
  </si>
  <si>
    <t xml:space="preserve">Mediphase </t>
  </si>
  <si>
    <t>phoward@mediphaseventure.com</t>
  </si>
  <si>
    <t>van Lawick</t>
  </si>
  <si>
    <t>MedSciences Capital Management</t>
  </si>
  <si>
    <t>lawick@medsciencescapital.com</t>
  </si>
  <si>
    <t>Medu Capital</t>
  </si>
  <si>
    <t>ejanuary@meducapital.co.za</t>
  </si>
  <si>
    <t>Azulai</t>
  </si>
  <si>
    <t>Medvest UK</t>
  </si>
  <si>
    <t>avi@medvest.co.uk</t>
  </si>
  <si>
    <t>Meidlinger</t>
  </si>
  <si>
    <t>Meidlinger Partners</t>
  </si>
  <si>
    <t>kmeidlinger@meidlingerpartners.net</t>
  </si>
  <si>
    <t>mlynch@meidlingerpartners.net</t>
  </si>
  <si>
    <t>Tami</t>
  </si>
  <si>
    <t>Fratis</t>
  </si>
  <si>
    <t>tfratis@meidlingerpartners.net</t>
  </si>
  <si>
    <t>Ovel</t>
  </si>
  <si>
    <t>Mekong Capital</t>
  </si>
  <si>
    <t>chad@mekongcapital.com</t>
  </si>
  <si>
    <t>Freund</t>
  </si>
  <si>
    <t>chris@mekongcapital.com</t>
  </si>
  <si>
    <t>le@mekongcapital.com</t>
  </si>
  <si>
    <t>Dowerah</t>
  </si>
  <si>
    <t>MemorialCare Innovation Fund</t>
  </si>
  <si>
    <t>pdowerah@memorialcare.org</t>
  </si>
  <si>
    <t>Administrative Director</t>
  </si>
  <si>
    <t>Long Beach</t>
  </si>
  <si>
    <t>More</t>
  </si>
  <si>
    <t>avery@menlovc.com</t>
  </si>
  <si>
    <t>Carlisle</t>
  </si>
  <si>
    <t>doug@menlovc.com</t>
  </si>
  <si>
    <t>DuBose</t>
  </si>
  <si>
    <t>dubose@menlovc.com</t>
  </si>
  <si>
    <t>Jarve</t>
  </si>
  <si>
    <t>john@menlovc.com</t>
  </si>
  <si>
    <t>Mello</t>
  </si>
  <si>
    <t>kirsten@menlovc.com</t>
  </si>
  <si>
    <t>mark@menlovc.com</t>
  </si>
  <si>
    <t>Carolan</t>
  </si>
  <si>
    <t>shawn@menlovc.com</t>
  </si>
  <si>
    <t>Raman</t>
  </si>
  <si>
    <t>sunil@menlovc.com</t>
  </si>
  <si>
    <t>Sosin</t>
  </si>
  <si>
    <t>tyler@menlovc.com</t>
  </si>
  <si>
    <t>Venky</t>
  </si>
  <si>
    <t>Ganesan</t>
  </si>
  <si>
    <t>venky@menlovc.com</t>
  </si>
  <si>
    <t>Kalandar</t>
  </si>
  <si>
    <t>MentorTech Ventures</t>
  </si>
  <si>
    <t>boris@mentortechventures.com</t>
  </si>
  <si>
    <t>Topche</t>
  </si>
  <si>
    <t>brett@mentortechventures.com</t>
  </si>
  <si>
    <t>mba@mentortechventures.com</t>
  </si>
  <si>
    <t>Warnock</t>
  </si>
  <si>
    <t>Mercato Partners</t>
  </si>
  <si>
    <t>gwarnock@mercatopartners.com</t>
  </si>
  <si>
    <t>Mercia Fund Management</t>
  </si>
  <si>
    <t>ians@merciafund.co.uk</t>
  </si>
  <si>
    <t>Henley-in-Arden</t>
  </si>
  <si>
    <t>joshl@merciafund.co.uk</t>
  </si>
  <si>
    <t>Payton</t>
  </si>
  <si>
    <t>markp@merciafund.co.uk</t>
  </si>
  <si>
    <t>mikeh@merciafund.co.uk</t>
  </si>
  <si>
    <t>robj@merciafund.co.uk</t>
  </si>
  <si>
    <t>Hazell</t>
  </si>
  <si>
    <t>timh@merciafund.co.uk</t>
  </si>
  <si>
    <t>Taranto</t>
  </si>
  <si>
    <t>Merck Global Health Innovation Fund</t>
  </si>
  <si>
    <t>william.taranto@merck.com</t>
  </si>
  <si>
    <t>Whitehouse Station</t>
  </si>
  <si>
    <t>david.stevenson@merck.com</t>
  </si>
  <si>
    <t>david.m.rubin@merck.com</t>
  </si>
  <si>
    <t>joseph.volpe@merck.com</t>
  </si>
  <si>
    <t>Krikston</t>
  </si>
  <si>
    <t>joel.krikston@merck.com</t>
  </si>
  <si>
    <t>Mercury Capital</t>
  </si>
  <si>
    <t>cperkins@mercurycapital.com.au</t>
  </si>
  <si>
    <t>C. Teo</t>
  </si>
  <si>
    <t>Balbach</t>
  </si>
  <si>
    <t>Mercury</t>
  </si>
  <si>
    <t>tbalbach@mercurycapitalpartners.com</t>
  </si>
  <si>
    <t>Buffalo</t>
  </si>
  <si>
    <t>cbanta@mercurycapitalpartners.com</t>
  </si>
  <si>
    <t>Mercury Fund</t>
  </si>
  <si>
    <t>dan@mercuryfund.com</t>
  </si>
  <si>
    <t>Rohr</t>
  </si>
  <si>
    <t>Merion Investment Partners</t>
  </si>
  <si>
    <t>arohr@merionpartners.com</t>
  </si>
  <si>
    <t>Boland</t>
  </si>
  <si>
    <t>Merit</t>
  </si>
  <si>
    <t>aboland@meritcapital.com</t>
  </si>
  <si>
    <t>Yarbrough</t>
  </si>
  <si>
    <t>byarbrough@meritcapital.com</t>
  </si>
  <si>
    <t>Pansing</t>
  </si>
  <si>
    <t>dpansing@meritcapital.com</t>
  </si>
  <si>
    <t>djones@meritcapital.com</t>
  </si>
  <si>
    <t>Gallinson</t>
  </si>
  <si>
    <t>egallinson@meritcapital.com</t>
  </si>
  <si>
    <t>Stump</t>
  </si>
  <si>
    <t>jstump@meritcapital.com</t>
  </si>
  <si>
    <t>Polaneczky</t>
  </si>
  <si>
    <t>jpolaneczky@meritcapital.com</t>
  </si>
  <si>
    <t>Walfish</t>
  </si>
  <si>
    <t>mwalfish@meritcapital.com</t>
  </si>
  <si>
    <t>tshipp@meritcapital.com</t>
  </si>
  <si>
    <t>tcampion@meritcapital.com</t>
  </si>
  <si>
    <t>MacKenzie</t>
  </si>
  <si>
    <t>tmackenzie@meritcapital.com</t>
  </si>
  <si>
    <t>vlam@meritcapital.com</t>
  </si>
  <si>
    <t>Lindmark</t>
  </si>
  <si>
    <t>Merit Energy</t>
  </si>
  <si>
    <t>Jason.Lindmark@meritenergy.com</t>
  </si>
  <si>
    <t>MeriTech</t>
  </si>
  <si>
    <t>csherman@meritechcapital.com</t>
  </si>
  <si>
    <t>Bischof</t>
  </si>
  <si>
    <t>gbischof@meritechcapital.com</t>
  </si>
  <si>
    <t>Backman</t>
  </si>
  <si>
    <t>jbackman@meritechcapital.com</t>
  </si>
  <si>
    <t>Madera</t>
  </si>
  <si>
    <t>pmadera@meritechcapital.com</t>
  </si>
  <si>
    <t>rward@meritechcapital.com</t>
  </si>
  <si>
    <t>Bianchinotti</t>
  </si>
  <si>
    <t>Merlin Nexus</t>
  </si>
  <si>
    <t>alberto@merlinnexus.com</t>
  </si>
  <si>
    <t>crichard@merlinnexus.com</t>
  </si>
  <si>
    <t>Head of Research</t>
  </si>
  <si>
    <t>Semon</t>
  </si>
  <si>
    <t>dsemon@merlinnexus.com</t>
  </si>
  <si>
    <t>Merseyside Special Investment Fund (MSIF)</t>
  </si>
  <si>
    <t>andy.jones@msif.co.uk</t>
  </si>
  <si>
    <t>Greenhalgh</t>
  </si>
  <si>
    <t>lisa.greenhalgh@msif.co.uk</t>
  </si>
  <si>
    <t>Ashby</t>
  </si>
  <si>
    <t>lisa.ashby@msif.co.uk</t>
  </si>
  <si>
    <t>malcolm.jones@msif.co.uk</t>
  </si>
  <si>
    <t>Savill</t>
  </si>
  <si>
    <t>marion.savill@msif.co.uk</t>
  </si>
  <si>
    <t>Humphray</t>
  </si>
  <si>
    <t>paul.humphray@msif.co.uk</t>
  </si>
  <si>
    <t>Chambers</t>
  </si>
  <si>
    <t>sue.chambers@msif.co.uk</t>
  </si>
  <si>
    <t>Salman</t>
  </si>
  <si>
    <t>Ullah</t>
  </si>
  <si>
    <t>Merus Capital</t>
  </si>
  <si>
    <t>sullah@meruscap.com</t>
  </si>
  <si>
    <t>sdempsey@meruscap.com</t>
  </si>
  <si>
    <t>MESA+</t>
  </si>
  <si>
    <t>andrew@mesa.vc</t>
  </si>
  <si>
    <t>mark@mesa.vc</t>
  </si>
  <si>
    <t>Sacks</t>
  </si>
  <si>
    <t>Mesirow Financial Private Equity</t>
  </si>
  <si>
    <t>msacks@mesirowfinancial.com</t>
  </si>
  <si>
    <t>A. Thomas</t>
  </si>
  <si>
    <t>MetaFund</t>
  </si>
  <si>
    <t>tloy@metafund.org</t>
  </si>
  <si>
    <t>Dilg</t>
  </si>
  <si>
    <t>rdilg@metafund.org</t>
  </si>
  <si>
    <t>Metalmark Capital</t>
  </si>
  <si>
    <t>greg.myers@metalmarkcapital.com</t>
  </si>
  <si>
    <t>Hoffen</t>
  </si>
  <si>
    <t>howard.hoffen@metalmarkcapital.com</t>
  </si>
  <si>
    <t>michael.hoffman@metalmarkcapital.com</t>
  </si>
  <si>
    <t>peter.singh@metalmarkcapital.com</t>
  </si>
  <si>
    <t>Shaughnessy</t>
  </si>
  <si>
    <t>Metapoint Partners</t>
  </si>
  <si>
    <t>keith@metapoint.com</t>
  </si>
  <si>
    <t>Mathews</t>
  </si>
  <si>
    <t>stuart@metapoint.com</t>
  </si>
  <si>
    <t>Devyani</t>
  </si>
  <si>
    <t>Bindal</t>
  </si>
  <si>
    <t>Metric</t>
  </si>
  <si>
    <t>phil.dougall@metric-capital.com</t>
  </si>
  <si>
    <t>giovanni.miele@metric-capital.com</t>
  </si>
  <si>
    <t>Sinik</t>
  </si>
  <si>
    <t>john.sinik@metric-capital.com</t>
  </si>
  <si>
    <t>Cruz</t>
  </si>
  <si>
    <t>METRIX Capital Group</t>
  </si>
  <si>
    <t>sc@metcapgroup.com</t>
  </si>
  <si>
    <t>Anaheim</t>
  </si>
  <si>
    <t>Blumfield</t>
  </si>
  <si>
    <t>Metropolitan Equity Partners</t>
  </si>
  <si>
    <t>ablumfield@metropolitanequity.com</t>
  </si>
  <si>
    <t>Di Fiore</t>
  </si>
  <si>
    <t>jdifiore@metropolitanequity.com</t>
  </si>
  <si>
    <t>Peet</t>
  </si>
  <si>
    <t>mpeet@metropolitanequity.com</t>
  </si>
  <si>
    <t>Lisiak</t>
  </si>
  <si>
    <t>plisiak@metropolitanequity.com</t>
  </si>
  <si>
    <t>rlin@metropolitanequity.com</t>
  </si>
  <si>
    <t>Hirofumi</t>
  </si>
  <si>
    <t>Imaji</t>
  </si>
  <si>
    <t>Mezzanine Corporation</t>
  </si>
  <si>
    <t>himaji@mcokk.com</t>
  </si>
  <si>
    <t>Chief Marketing Officer</t>
  </si>
  <si>
    <t>Sasayama</t>
  </si>
  <si>
    <t>ksasayama@mcokk.com</t>
  </si>
  <si>
    <t>Osamu</t>
  </si>
  <si>
    <t>Matsuno</t>
  </si>
  <si>
    <t>omatsuno@mcokk.com</t>
  </si>
  <si>
    <t>Ryoto</t>
  </si>
  <si>
    <t>Fukui</t>
  </si>
  <si>
    <t>rfukui@mcokk.com</t>
  </si>
  <si>
    <t>Takao</t>
  </si>
  <si>
    <t>Nagata</t>
  </si>
  <si>
    <t>tnagata@mcokk.com</t>
  </si>
  <si>
    <t>Buckle</t>
  </si>
  <si>
    <t>Mezzanine Management Central Europe</t>
  </si>
  <si>
    <t>buckle@mezzmanagement.com</t>
  </si>
  <si>
    <t>Stix</t>
  </si>
  <si>
    <t>stix@mezzmanagement.com</t>
  </si>
  <si>
    <t>Claudiu</t>
  </si>
  <si>
    <t>Corcodel</t>
  </si>
  <si>
    <t>corcodel@mezzmanagement.com</t>
  </si>
  <si>
    <t>Cristian</t>
  </si>
  <si>
    <t>Stejar</t>
  </si>
  <si>
    <t>stejar@mezzmanagement.com</t>
  </si>
  <si>
    <t>Hoerhager</t>
  </si>
  <si>
    <t>hoerhager@mezzmanagement.com</t>
  </si>
  <si>
    <t>Pichler</t>
  </si>
  <si>
    <t>pichler@mezzmanagement.com</t>
  </si>
  <si>
    <t>Sadowski</t>
  </si>
  <si>
    <t>sadowski@mezzmanagement.com</t>
  </si>
  <si>
    <t>Kiev</t>
  </si>
  <si>
    <t>Przemyslaw</t>
  </si>
  <si>
    <t>Glebocki</t>
  </si>
  <si>
    <t>glebocki@mezzmanagement.com</t>
  </si>
  <si>
    <t>MHS Capital</t>
  </si>
  <si>
    <t>msugarman@mhscapital.com</t>
  </si>
  <si>
    <t>Nagappan</t>
  </si>
  <si>
    <t>vijay@mhscapital.com</t>
  </si>
  <si>
    <t>Michigan Angel Fund</t>
  </si>
  <si>
    <t>skip@miangelfund.com</t>
  </si>
  <si>
    <t>Michigan Venture Capital Co.</t>
  </si>
  <si>
    <t>chase@michiganvc.net</t>
  </si>
  <si>
    <t>dkwon@michiganvc.net</t>
  </si>
  <si>
    <t>Il Hyung</t>
  </si>
  <si>
    <t>ceo@michiganvc.net</t>
  </si>
  <si>
    <t>Ki Duk</t>
  </si>
  <si>
    <t>kpark@michiganvc.net</t>
  </si>
  <si>
    <t>Micron Ventures</t>
  </si>
  <si>
    <t>mfreeman@micron.com</t>
  </si>
  <si>
    <t>Andrej</t>
  </si>
  <si>
    <t>Babace</t>
  </si>
  <si>
    <t>Mid Europa Partners</t>
  </si>
  <si>
    <t>ababace@mideuropa.com</t>
  </si>
  <si>
    <t>Berke</t>
  </si>
  <si>
    <t>Biricik</t>
  </si>
  <si>
    <t>bbiricik@mideuropa.com</t>
  </si>
  <si>
    <t>Csanad</t>
  </si>
  <si>
    <t>cdaniel@mideuropa.com</t>
  </si>
  <si>
    <t>Dominika</t>
  </si>
  <si>
    <t>Kozlowska</t>
  </si>
  <si>
    <t>dkozlowska@mideuropa.com</t>
  </si>
  <si>
    <t>Krzewinski</t>
  </si>
  <si>
    <t>jkrzewinski@mideuropa.com</t>
  </si>
  <si>
    <t>Kerim</t>
  </si>
  <si>
    <t>Turkmen</t>
  </si>
  <si>
    <t>kturkmen@mideuropa.com</t>
  </si>
  <si>
    <t>Gawlik</t>
  </si>
  <si>
    <t>lgawlik@mideuropa.com</t>
  </si>
  <si>
    <t>Zita</t>
  </si>
  <si>
    <t>mzita@mideuropa.com</t>
  </si>
  <si>
    <t>Strassberg</t>
  </si>
  <si>
    <t>mstrassberg@mideuropa.com</t>
  </si>
  <si>
    <t>Capiod</t>
  </si>
  <si>
    <t>mcapiod@mideuropa.com</t>
  </si>
  <si>
    <t>Buyumez</t>
  </si>
  <si>
    <t>mbuyumez@mideuropa.com</t>
  </si>
  <si>
    <t>Bethlen</t>
  </si>
  <si>
    <t>nbethlen@mideuropa.com</t>
  </si>
  <si>
    <t>Pawel</t>
  </si>
  <si>
    <t>Padusinski</t>
  </si>
  <si>
    <t>ppadusinski@mideuropa.com</t>
  </si>
  <si>
    <t>Ratko</t>
  </si>
  <si>
    <t>Jovic</t>
  </si>
  <si>
    <t>rjovic@mideuropa.com</t>
  </si>
  <si>
    <t>Knorr</t>
  </si>
  <si>
    <t>rknorr@mideuropa.com</t>
  </si>
  <si>
    <t>Chmelar</t>
  </si>
  <si>
    <t>rchmelar@mideuropa.com</t>
  </si>
  <si>
    <t>Baudon</t>
  </si>
  <si>
    <t>tbaudon@mideuropa.com</t>
  </si>
  <si>
    <t>Blicharski</t>
  </si>
  <si>
    <t>tblicharski@mideuropa.com</t>
  </si>
  <si>
    <t>Viktoria</t>
  </si>
  <si>
    <t>Habanova</t>
  </si>
  <si>
    <t>vhabanova@mideuropa.com</t>
  </si>
  <si>
    <t>Zbigniew</t>
  </si>
  <si>
    <t>Rekusz</t>
  </si>
  <si>
    <t>zrekusz@mideuropa.com</t>
  </si>
  <si>
    <t>Nadler</t>
  </si>
  <si>
    <t>Mid Oaks Investments</t>
  </si>
  <si>
    <t>dnadler@midoaks.com</t>
  </si>
  <si>
    <t>dboyle@midoaks.com</t>
  </si>
  <si>
    <t>Crouch</t>
  </si>
  <si>
    <t>dcrouch@midoaks.com</t>
  </si>
  <si>
    <t>Piazza</t>
  </si>
  <si>
    <t>dpiazza@midoaks.com</t>
  </si>
  <si>
    <t>Kocourek</t>
  </si>
  <si>
    <t>mkocourek@midoaks.com</t>
  </si>
  <si>
    <t>wkocourek@midoaks.com</t>
  </si>
  <si>
    <t xml:space="preserve">Middle East </t>
  </si>
  <si>
    <t>walid.hanna@mevp.com</t>
  </si>
  <si>
    <t>Beirut</t>
  </si>
  <si>
    <t>walid.mansour@mevp.com</t>
  </si>
  <si>
    <t>Jukka-Pekka</t>
  </si>
  <si>
    <t>Nikula</t>
  </si>
  <si>
    <t>Midinvest Management Oy</t>
  </si>
  <si>
    <t>jukka-pekka.nikula@midinvest.fi</t>
  </si>
  <si>
    <t>JyvÃ¤skylÃ¤</t>
  </si>
  <si>
    <t>Marja</t>
  </si>
  <si>
    <t>Kantonen</t>
  </si>
  <si>
    <t>marja.kantonen@midinvest.fi</t>
  </si>
  <si>
    <t>MidOcean Partners</t>
  </si>
  <si>
    <t>aspring@midoceanpartners.com</t>
  </si>
  <si>
    <t>dgilbert@midoceanpartners.com</t>
  </si>
  <si>
    <t>Gilmer</t>
  </si>
  <si>
    <t>bgilmer@midoceanpartners.com</t>
  </si>
  <si>
    <t>dpenn@midoceanpartners.com</t>
  </si>
  <si>
    <t>Deborah</t>
  </si>
  <si>
    <t>dhodges@midoceanpartners.com</t>
  </si>
  <si>
    <t>Managing Director, COO</t>
  </si>
  <si>
    <t>Royston</t>
  </si>
  <si>
    <t>jroyston@midoceanpartners.com</t>
  </si>
  <si>
    <t>nbishop@midoceanpartners.com</t>
  </si>
  <si>
    <t>Teske</t>
  </si>
  <si>
    <t>pteske@midoceanpartners.com</t>
  </si>
  <si>
    <t>Loeffler</t>
  </si>
  <si>
    <t>sloeffler@midoceanpartners.com</t>
  </si>
  <si>
    <t>Virtue</t>
  </si>
  <si>
    <t>tvirtue@midoceanpartners.com</t>
  </si>
  <si>
    <t>Bergman</t>
  </si>
  <si>
    <t>MidStates Capital,</t>
  </si>
  <si>
    <t>bartb@midstatescap.com</t>
  </si>
  <si>
    <t>Overland Park</t>
  </si>
  <si>
    <t>Keeble</t>
  </si>
  <si>
    <t>timk@midstatescap.com</t>
  </si>
  <si>
    <t>Midven</t>
  </si>
  <si>
    <t>muir.andrew@gmail.com</t>
  </si>
  <si>
    <t>Winters</t>
  </si>
  <si>
    <t>Midwest Mezzanine Funds</t>
  </si>
  <si>
    <t>awinters@mmfcapital.com</t>
  </si>
  <si>
    <t>C. Michael</t>
  </si>
  <si>
    <t>mfoster@mmfcapital.com</t>
  </si>
  <si>
    <t>Gezon</t>
  </si>
  <si>
    <t>dgezon@mmfcapital.com</t>
  </si>
  <si>
    <t>Curtin</t>
  </si>
  <si>
    <t>Milestone Partners</t>
  </si>
  <si>
    <t>acurtin@milestonepartners.com</t>
  </si>
  <si>
    <t>Proctor</t>
  </si>
  <si>
    <t>dproctor@milestonepartners.com</t>
  </si>
  <si>
    <t>Billmyer</t>
  </si>
  <si>
    <t>jbillmyer@milestonepartners.com</t>
  </si>
  <si>
    <t>A. Kelly</t>
  </si>
  <si>
    <t>Milestone Venture Group</t>
  </si>
  <si>
    <t>akw@milestonevg.com</t>
  </si>
  <si>
    <t xml:space="preserve">Milestone </t>
  </si>
  <si>
    <t>eag@milestonevp.com</t>
  </si>
  <si>
    <t>Dumler</t>
  </si>
  <si>
    <t>rjd@milestonevp.com</t>
  </si>
  <si>
    <t>Pietri</t>
  </si>
  <si>
    <t>ttp@milestonevp.com</t>
  </si>
  <si>
    <t>Dianna</t>
  </si>
  <si>
    <t>Seltz</t>
  </si>
  <si>
    <t>Mill City Capital,</t>
  </si>
  <si>
    <t>seltz@millcitycapital.com</t>
  </si>
  <si>
    <t>Mill Road Capital Management</t>
  </si>
  <si>
    <t>cgoldman@millroadcapital.com</t>
  </si>
  <si>
    <t>Dampier</t>
  </si>
  <si>
    <t>cdampier@millroadcapital.com</t>
  </si>
  <si>
    <t>Petito</t>
  </si>
  <si>
    <t>dpetito@millroadcapital.com</t>
  </si>
  <si>
    <t>Yanagi</t>
  </si>
  <si>
    <t>eyanagi@millroadcapital.com</t>
  </si>
  <si>
    <t>Zivin</t>
  </si>
  <si>
    <t>jzivin@millroadcapital.com</t>
  </si>
  <si>
    <t>jjacobs@millroadcapital.com</t>
  </si>
  <si>
    <t>Hanauer</t>
  </si>
  <si>
    <t>lhanauer@millroadcapital.com</t>
  </si>
  <si>
    <t>Heberle</t>
  </si>
  <si>
    <t>sheberle@millroadcapital.com</t>
  </si>
  <si>
    <t>Scharfman</t>
  </si>
  <si>
    <t>sscharfman@millroadcapital.com</t>
  </si>
  <si>
    <t>squinn@millroadcapital.com</t>
  </si>
  <si>
    <t>tlynch@millroadcapital.com</t>
  </si>
  <si>
    <t>Millennium Technology Value Partners</t>
  </si>
  <si>
    <t>burstein@mtvlp.com</t>
  </si>
  <si>
    <t>glass@mtvlp.com</t>
  </si>
  <si>
    <t>Kao</t>
  </si>
  <si>
    <t>kao@mtvlp.com</t>
  </si>
  <si>
    <t>Schwerin</t>
  </si>
  <si>
    <t>schwerin@mtvlp.com</t>
  </si>
  <si>
    <t>Warnicke</t>
  </si>
  <si>
    <t>Miller Capital Corporation</t>
  </si>
  <si>
    <t>rwarnicke@themillergroup.net</t>
  </si>
  <si>
    <t>Vice Chairman Special Projects Committee</t>
  </si>
  <si>
    <t>rmiller@themillergroup.net</t>
  </si>
  <si>
    <t>Rajaraman</t>
  </si>
  <si>
    <t>Milliways Ventures</t>
  </si>
  <si>
    <t>anand@milliwaysventures.com</t>
  </si>
  <si>
    <t>Harinarayan</t>
  </si>
  <si>
    <t>venky@milliwaysventures.com</t>
  </si>
  <si>
    <t>Rudick</t>
  </si>
  <si>
    <t>Mindful Investors</t>
  </si>
  <si>
    <t>stu@mindfullinvestors.com</t>
  </si>
  <si>
    <t>Corte Madera</t>
  </si>
  <si>
    <t>Mingxin China Growth Fund</t>
  </si>
  <si>
    <t>davidxu@mcgf.com.cn</t>
  </si>
  <si>
    <t>ericxu@mcgf.com.cn</t>
  </si>
  <si>
    <t>mlouie@cmcapitalusa.com</t>
  </si>
  <si>
    <t>Du</t>
  </si>
  <si>
    <t>stevendu@mcgf.com.cn</t>
  </si>
  <si>
    <t>MINT Capital</t>
  </si>
  <si>
    <t>fekman@mintcap.ru</t>
  </si>
  <si>
    <t>Vesselov</t>
  </si>
  <si>
    <t>kvesselov@mintcap.ru</t>
  </si>
  <si>
    <t>Persson</t>
  </si>
  <si>
    <t>upersson@mintcap.ru</t>
  </si>
  <si>
    <t>AbdÃ³n</t>
  </si>
  <si>
    <t>Miradero</t>
  </si>
  <si>
    <t>agruiz@miraderocapital.com</t>
  </si>
  <si>
    <t>Zoilo</t>
  </si>
  <si>
    <t>MÃ©ndez</t>
  </si>
  <si>
    <t>zmendez@miraderocapital.com</t>
  </si>
  <si>
    <t>Winn</t>
  </si>
  <si>
    <t>Miralta</t>
  </si>
  <si>
    <t>cwinn@miralta.com</t>
  </si>
  <si>
    <t>Westmount</t>
  </si>
  <si>
    <t>ebaker@miralta.com</t>
  </si>
  <si>
    <t>Mission Bay Capital</t>
  </si>
  <si>
    <t>douglas.crawford@missionbaycapital.com</t>
  </si>
  <si>
    <t>Barberio</t>
  </si>
  <si>
    <t>Mission Ventures</t>
  </si>
  <si>
    <t>caroline@missionventures.com</t>
  </si>
  <si>
    <t>dave@missionventures.com</t>
  </si>
  <si>
    <t>Leo</t>
  </si>
  <si>
    <t>Spiegel</t>
  </si>
  <si>
    <t>leo@missionventures.com</t>
  </si>
  <si>
    <t>Kibble</t>
  </si>
  <si>
    <t>robert@missionventures.com</t>
  </si>
  <si>
    <t>ted@missionventures.com</t>
  </si>
  <si>
    <t>Rein</t>
  </si>
  <si>
    <t>MissionPoint</t>
  </si>
  <si>
    <t>arein@missionpointcapital.com</t>
  </si>
  <si>
    <t>Nero</t>
  </si>
  <si>
    <t>lnero@missionpointcapital.com</t>
  </si>
  <si>
    <t>Managing Director, CFO, CCO</t>
  </si>
  <si>
    <t>Cirilli</t>
  </si>
  <si>
    <t>mcirilli@missionpointcapital.com</t>
  </si>
  <si>
    <t>mlewis@missionpointcapital.com</t>
  </si>
  <si>
    <t>Heyer</t>
  </si>
  <si>
    <t>Mistral Equity Partners</t>
  </si>
  <si>
    <t>aheyer@mistralequity.com</t>
  </si>
  <si>
    <t>cbradley@mistralequity.com</t>
  </si>
  <si>
    <t>cgregory@mistralequity.com</t>
  </si>
  <si>
    <t>Wooten</t>
  </si>
  <si>
    <t>jwooten@mistralequity.com</t>
  </si>
  <si>
    <t>Fioretti</t>
  </si>
  <si>
    <t>rfioretti@mistralequity.com</t>
  </si>
  <si>
    <t>wphoenix@mistralequity.com</t>
  </si>
  <si>
    <t>Akihiro</t>
  </si>
  <si>
    <t>Inagi</t>
  </si>
  <si>
    <t>Mitsui &amp; Co. Global Investment</t>
  </si>
  <si>
    <t>a.inagi@mitsui.com</t>
  </si>
  <si>
    <t>Kinji</t>
  </si>
  <si>
    <t>Fuchikami</t>
  </si>
  <si>
    <t>k.fuchikami@mitsui.com</t>
  </si>
  <si>
    <t>Cui</t>
  </si>
  <si>
    <t>r.cui@mitsui.com</t>
  </si>
  <si>
    <t>Kodera</t>
  </si>
  <si>
    <t>s.kodera@mitsui.com</t>
  </si>
  <si>
    <t>General Manager, Investment Division</t>
  </si>
  <si>
    <t>Susie</t>
  </si>
  <si>
    <t>s.shen@mitsui.com</t>
  </si>
  <si>
    <t>Yasu</t>
  </si>
  <si>
    <t>Sakoh</t>
  </si>
  <si>
    <t>y.sakoh@mitsui.com</t>
  </si>
  <si>
    <t>Chief Representative</t>
  </si>
  <si>
    <t>Koide</t>
  </si>
  <si>
    <t>t.koide@mitsui.com</t>
  </si>
  <si>
    <t>Pichaiah</t>
  </si>
  <si>
    <t>s.pichaiah@mitsui.com</t>
  </si>
  <si>
    <t>Tadanori</t>
  </si>
  <si>
    <t>t.yamamoto@mitsui.com</t>
  </si>
  <si>
    <t>Yoichiro</t>
  </si>
  <si>
    <t>Miwa</t>
  </si>
  <si>
    <t>y.miwa@mitsui.com</t>
  </si>
  <si>
    <t>MJH Group</t>
  </si>
  <si>
    <t>mjh@mjhgroup.com</t>
  </si>
  <si>
    <t>Temple Hills</t>
  </si>
  <si>
    <t>bmaxwell@mkcapital.com</t>
  </si>
  <si>
    <t>MMC Ventures</t>
  </si>
  <si>
    <t>alan.morgan@mmcventures.com</t>
  </si>
  <si>
    <t>Macfarlane</t>
  </si>
  <si>
    <t>bruce.macfarlane@mmcventures.com</t>
  </si>
  <si>
    <t>Camilla</t>
  </si>
  <si>
    <t>Dolan</t>
  </si>
  <si>
    <t>camilla.dolan@mmcventures.com</t>
  </si>
  <si>
    <t>Coker</t>
  </si>
  <si>
    <t>jonathan.coker@mmcventures.com</t>
  </si>
  <si>
    <t>Stirling</t>
  </si>
  <si>
    <t>rory.stirling@mmcventures.com</t>
  </si>
  <si>
    <t>Menashy</t>
  </si>
  <si>
    <t>simon.menashy@mmcventures.com</t>
  </si>
  <si>
    <t>Wallis</t>
  </si>
  <si>
    <t>MML</t>
  </si>
  <si>
    <t>iwallis@mmlcapital.com</t>
  </si>
  <si>
    <t>Read</t>
  </si>
  <si>
    <t>jread@mmlcapital.com</t>
  </si>
  <si>
    <t>ljones@mmlcapital.com</t>
  </si>
  <si>
    <t>Mayers</t>
  </si>
  <si>
    <t>rmayers@mmlcapital.com</t>
  </si>
  <si>
    <t>Devonshire</t>
  </si>
  <si>
    <t>rdevonshire@mmlcapital.com</t>
  </si>
  <si>
    <t>rdavies@mmlcapital.com</t>
  </si>
  <si>
    <t>rbrooks@mmlcapital.com</t>
  </si>
  <si>
    <t>Broomberg</t>
  </si>
  <si>
    <t>Mobeus Equity Partners</t>
  </si>
  <si>
    <t>ashley.broomberg@mobeusequity.co.uk</t>
  </si>
  <si>
    <t>bob.henry@mobeusequity.co.uk</t>
  </si>
  <si>
    <t>chris.price@mobeusequity.co.uk</t>
  </si>
  <si>
    <t>clive.austin@mobeusequity.co.uk</t>
  </si>
  <si>
    <t>eric.tung@mobeusequity.co.uk</t>
  </si>
  <si>
    <t>Freddie</t>
  </si>
  <si>
    <t>freddie.bacon@mobeusequity.co.uk</t>
  </si>
  <si>
    <t>Blin</t>
  </si>
  <si>
    <t>greg.blin@mobeusequity.co.uk</t>
  </si>
  <si>
    <t>Blackburn</t>
  </si>
  <si>
    <t>guy.blackburn@mobeusequity.co.uk</t>
  </si>
  <si>
    <t>john.brandon@mobeusequity.co.uk</t>
  </si>
  <si>
    <t>jonathan.gregory@mobeusequity.co.uk</t>
  </si>
  <si>
    <t>Wignall</t>
  </si>
  <si>
    <t>mark.wignall@mobeusequity.co.uk</t>
  </si>
  <si>
    <t>mike.walker@mobeusequity.co.uk</t>
  </si>
  <si>
    <t>Babington</t>
  </si>
  <si>
    <t>richard.babington@mobeusequity.co.uk</t>
  </si>
  <si>
    <t>Sym-Smith</t>
  </si>
  <si>
    <t>Mobility Ventures</t>
  </si>
  <si>
    <t>dsymsmith@mobilityventures.com</t>
  </si>
  <si>
    <t>Kikta</t>
  </si>
  <si>
    <t>roman@mobilityventures.com</t>
  </si>
  <si>
    <t>Mobius Venture Capital</t>
  </si>
  <si>
    <t>brad@mobiusvc.com</t>
  </si>
  <si>
    <t>Deal Partner</t>
  </si>
  <si>
    <t>jason@mobiusvc.com</t>
  </si>
  <si>
    <t>ryan@mobiusvc.com</t>
  </si>
  <si>
    <t>seth@mobiusvc.com</t>
  </si>
  <si>
    <t>Mogility Capital</t>
  </si>
  <si>
    <t>jlawson@mogilitycapital.com</t>
  </si>
  <si>
    <t>rchang@mogilitycapital.com</t>
  </si>
  <si>
    <t>srusso@mogilitycapital.com</t>
  </si>
  <si>
    <t>Abhas</t>
  </si>
  <si>
    <t>Mohr Davidow Ventures</t>
  </si>
  <si>
    <t>agupta@mdv.com</t>
  </si>
  <si>
    <t>Ericson</t>
  </si>
  <si>
    <t>bericson@mdv.com</t>
  </si>
  <si>
    <t>Davidow</t>
  </si>
  <si>
    <t>whd@mdv.com</t>
  </si>
  <si>
    <t>Stolle</t>
  </si>
  <si>
    <t>bstolle@mdv.com</t>
  </si>
  <si>
    <t>Straser</t>
  </si>
  <si>
    <t>es@mdv.com</t>
  </si>
  <si>
    <t>gmoore@mdv.com</t>
  </si>
  <si>
    <t>jsmith@mdv.com</t>
  </si>
  <si>
    <t>Feiber</t>
  </si>
  <si>
    <t>jdf@mdv.com</t>
  </si>
  <si>
    <t>jgreen@mdv.com</t>
  </si>
  <si>
    <t>kbarr@mdv.com</t>
  </si>
  <si>
    <t>Schoendorf</t>
  </si>
  <si>
    <t>nancys@mdv.com</t>
  </si>
  <si>
    <t>Strahan</t>
  </si>
  <si>
    <t>rstrahan@mdv.com</t>
  </si>
  <si>
    <t>Varnell</t>
  </si>
  <si>
    <t>Momentum</t>
  </si>
  <si>
    <t>dvarnell@mocappartners.com</t>
  </si>
  <si>
    <t>janderson@mocappartners.com</t>
  </si>
  <si>
    <t>Vanderploeg</t>
  </si>
  <si>
    <t>jvanderploeg@mocappartners.com</t>
  </si>
  <si>
    <t>Joey</t>
  </si>
  <si>
    <t>Fridman</t>
  </si>
  <si>
    <t>Monash Private Capital</t>
  </si>
  <si>
    <t>joey@monashprivatecapital.com.au</t>
  </si>
  <si>
    <t>Haefcke</t>
  </si>
  <si>
    <t>Monhegan Partners</t>
  </si>
  <si>
    <t>phaefcke@monheganpartners.com</t>
  </si>
  <si>
    <t>Pfister</t>
  </si>
  <si>
    <t>pfisterp@monheganpartners.com</t>
  </si>
  <si>
    <t>Calhoun</t>
  </si>
  <si>
    <t>rcalhoun@monheganpartners.com</t>
  </si>
  <si>
    <t>Heffron</t>
  </si>
  <si>
    <t>rheffron@monheganpartners.com</t>
  </si>
  <si>
    <t>Danenberg</t>
  </si>
  <si>
    <t>rdanenberg@monheganpartners.com</t>
  </si>
  <si>
    <t>Monitor Clipper Partners</t>
  </si>
  <si>
    <t>aevans@monitorclipper.com</t>
  </si>
  <si>
    <t>Partner, CFO and COO</t>
  </si>
  <si>
    <t>tmetz@monitorclipper.com</t>
  </si>
  <si>
    <t>Fern</t>
  </si>
  <si>
    <t>Mandelbaum</t>
  </si>
  <si>
    <t>Monitor Ventures</t>
  </si>
  <si>
    <t>fern@monitorventures.com</t>
  </si>
  <si>
    <t>Engel</t>
  </si>
  <si>
    <t>jerry_engel@monitorventures.com</t>
  </si>
  <si>
    <t>Bhadkamkar</t>
  </si>
  <si>
    <t>neal_bhadkamkar@monitorventures.com</t>
  </si>
  <si>
    <t>Cipriani</t>
  </si>
  <si>
    <t>Monomoy</t>
  </si>
  <si>
    <t>acipriani@mcpfunds.com</t>
  </si>
  <si>
    <t>aforsyth@mcpfunds.com</t>
  </si>
  <si>
    <t>dcollin@mcpfunds.com</t>
  </si>
  <si>
    <t>Ceresnie</t>
  </si>
  <si>
    <t>eceresnie@mcpfunds.com</t>
  </si>
  <si>
    <t>jmckenzie@mcpfunds.com</t>
  </si>
  <si>
    <t>jstewart@mcpfunds.com</t>
  </si>
  <si>
    <t>Principal, Operations</t>
  </si>
  <si>
    <t>La</t>
  </si>
  <si>
    <t>jla@mcpfunds.com</t>
  </si>
  <si>
    <t>Juan Pablo</t>
  </si>
  <si>
    <t>jpgarcia@mcpfunds.com</t>
  </si>
  <si>
    <t>Hillenbrand</t>
  </si>
  <si>
    <t>jhillenbrand@mcpfunds.com</t>
  </si>
  <si>
    <t>kmulligan@mcpfunds.com</t>
  </si>
  <si>
    <t>Hubbell</t>
  </si>
  <si>
    <t>lhubbell@mcpfunds.com</t>
  </si>
  <si>
    <t>Mlotek</t>
  </si>
  <si>
    <t>lmlotek@mcpfunds.com</t>
  </si>
  <si>
    <t>Marten</t>
  </si>
  <si>
    <t>Sjoquist</t>
  </si>
  <si>
    <t>msjoquist@mcpfunds.com</t>
  </si>
  <si>
    <t>Presser</t>
  </si>
  <si>
    <t>spresser@mcpfunds.com</t>
  </si>
  <si>
    <t>Franky</t>
  </si>
  <si>
    <t>Monroe Capital</t>
  </si>
  <si>
    <t>afranky@monroecap.com</t>
  </si>
  <si>
    <t>Managing Director, Head of Underwriting</t>
  </si>
  <si>
    <t>Marzouk</t>
  </si>
  <si>
    <t>bmarzouk@monroecap.com</t>
  </si>
  <si>
    <t>djacobson@monroecap.com</t>
  </si>
  <si>
    <t>Flinn</t>
  </si>
  <si>
    <t>gflinn@monroecap.com</t>
  </si>
  <si>
    <t>Managing Director - Healthcare</t>
  </si>
  <si>
    <t>jwilliams@monroecap.com</t>
  </si>
  <si>
    <t>Cupples</t>
  </si>
  <si>
    <t>jcupples@monroecap.com</t>
  </si>
  <si>
    <t>Kolke</t>
  </si>
  <si>
    <t>jkolke@monroecap.com</t>
  </si>
  <si>
    <t>Managing Director - Midwest Region</t>
  </si>
  <si>
    <t>Asher</t>
  </si>
  <si>
    <t>kasher@monroecap.com</t>
  </si>
  <si>
    <t>mlane@monroecap.com</t>
  </si>
  <si>
    <t>mevans@monroecap.com</t>
  </si>
  <si>
    <t>megan@monroecap.com</t>
  </si>
  <si>
    <t>Harrell</t>
  </si>
  <si>
    <t>nharrell@monroecap.com</t>
  </si>
  <si>
    <t>tkoenig@monroecap.com</t>
  </si>
  <si>
    <t>taronson@monroecap.com</t>
  </si>
  <si>
    <t>Managing Director, Head of Originations</t>
  </si>
  <si>
    <t>Chet</t>
  </si>
  <si>
    <t>Montage Capital</t>
  </si>
  <si>
    <t>ckasper@montagecapital.com</t>
  </si>
  <si>
    <t>Gonzales</t>
  </si>
  <si>
    <t>egonzales@montagecapital.com</t>
  </si>
  <si>
    <t>mrose@montagecapital.com</t>
  </si>
  <si>
    <t>Montage Partners</t>
  </si>
  <si>
    <t>jtate@montagepartnersllc.com</t>
  </si>
  <si>
    <t>Wolfman</t>
  </si>
  <si>
    <t>rwolfman@montagepartnersinc.com</t>
  </si>
  <si>
    <t>Dabbous</t>
  </si>
  <si>
    <t>Montagu Private Equity</t>
  </si>
  <si>
    <t>alex.dabbous@montagu.com</t>
  </si>
  <si>
    <t>Greensmith</t>
  </si>
  <si>
    <t>anthony.greensmith@montagu.com</t>
  </si>
  <si>
    <t>Masterson</t>
  </si>
  <si>
    <t>chris.masterson@montagu.com</t>
  </si>
  <si>
    <t>daniel.fischer@montagu.com</t>
  </si>
  <si>
    <t>Shuckburgh</t>
  </si>
  <si>
    <t>edward.shuckburgh@montagu.com</t>
  </si>
  <si>
    <t>Hislop</t>
  </si>
  <si>
    <t>graham.hislop@montagu.com</t>
  </si>
  <si>
    <t>Jabalot</t>
  </si>
  <si>
    <t>guillaume.jabalot@montagu.com</t>
  </si>
  <si>
    <t>van Wolfswinkel</t>
  </si>
  <si>
    <t>hubert.vanwolfswinkel@montagu.com</t>
  </si>
  <si>
    <t>Gatenby</t>
  </si>
  <si>
    <t>jason.gatenby@montagu.com</t>
  </si>
  <si>
    <t>Mads</t>
  </si>
  <si>
    <t>mads.hansen@montagu.com</t>
  </si>
  <si>
    <t>Dunfoy</t>
  </si>
  <si>
    <t>mark.dunfoy@montagu.com</t>
  </si>
  <si>
    <t>Chalaczkiewicz</t>
  </si>
  <si>
    <t>michal.chalaczkiewicz@montagu.com</t>
  </si>
  <si>
    <t>Ambrosi</t>
  </si>
  <si>
    <t>pascal.ambrosi@montagu.com</t>
  </si>
  <si>
    <t>Pooler</t>
  </si>
  <si>
    <t>simon.pooler@montagu.com</t>
  </si>
  <si>
    <t>Sylvain</t>
  </si>
  <si>
    <t>Berger-Duquene</t>
  </si>
  <si>
    <t>sylvain.berger-duquene@montagu.com</t>
  </si>
  <si>
    <t>Wiet</t>
  </si>
  <si>
    <t>Stokhuyzen</t>
  </si>
  <si>
    <t>wiet.stokhuyzen@montagu.com</t>
  </si>
  <si>
    <t>Montlake Capital</t>
  </si>
  <si>
    <t>adale@montlakecapital.com</t>
  </si>
  <si>
    <t>Palefsky</t>
  </si>
  <si>
    <t>Montreux Equity Partners</t>
  </si>
  <si>
    <t>howard@mepvc.com</t>
  </si>
  <si>
    <t>Matly</t>
  </si>
  <si>
    <t>michael@mepvc.com</t>
  </si>
  <si>
    <t>Ash</t>
  </si>
  <si>
    <t xml:space="preserve">Morado </t>
  </si>
  <si>
    <t>ash@moradoventures.com</t>
  </si>
  <si>
    <t>Marquez</t>
  </si>
  <si>
    <t>mike@moradoventures.com</t>
  </si>
  <si>
    <t>Isetta</t>
  </si>
  <si>
    <t>Morgan Stanley Expansion Capital</t>
  </si>
  <si>
    <t>lincoln.isetta@morganstanley.com</t>
  </si>
  <si>
    <t>melissa.daniels@morganstanley.com</t>
  </si>
  <si>
    <t>pete.chung@morganstanley.com</t>
  </si>
  <si>
    <t>Koski</t>
  </si>
  <si>
    <t>Morgan Stanley Infrastructure</t>
  </si>
  <si>
    <t>Chris.Koski@morganstanley.com</t>
  </si>
  <si>
    <t>Wilmott</t>
  </si>
  <si>
    <t>James.Wilmott@morganstanley.com</t>
  </si>
  <si>
    <t>Veech</t>
  </si>
  <si>
    <t>John.Veech@morganstanley.com</t>
  </si>
  <si>
    <t>Hottenrott</t>
  </si>
  <si>
    <t>Markus.Hottenrott@morganstanley.com</t>
  </si>
  <si>
    <t>CIO, Managing Director</t>
  </si>
  <si>
    <t>Sack</t>
  </si>
  <si>
    <t>Morgan Stanley Private Equity</t>
  </si>
  <si>
    <t>aaron.sack@morganstanley.com</t>
  </si>
  <si>
    <t>Howland</t>
  </si>
  <si>
    <t>james.howland@morganstanley.com</t>
  </si>
  <si>
    <t>john.moon@morganstanley.com</t>
  </si>
  <si>
    <t>Bye</t>
  </si>
  <si>
    <t>mark.bye@morganstanley.com</t>
  </si>
  <si>
    <t>H. Chin</t>
  </si>
  <si>
    <t>Morgan Stanley Private Equity Asia</t>
  </si>
  <si>
    <t>h.chin.chou@morganstanley.com</t>
  </si>
  <si>
    <t>Morgenthaler Private Equity</t>
  </si>
  <si>
    <t>jmachado@morgenthaler.com</t>
  </si>
  <si>
    <t>Lutsi</t>
  </si>
  <si>
    <t>johnl@morgenthaler.com</t>
  </si>
  <si>
    <t>Tuleta</t>
  </si>
  <si>
    <t>ktuleta@morgenthaler.com</t>
  </si>
  <si>
    <t>Yohe</t>
  </si>
  <si>
    <t>myohe@morgenthaler.com</t>
  </si>
  <si>
    <t>Taft</t>
  </si>
  <si>
    <t>ptaft@morgenthaler.com</t>
  </si>
  <si>
    <t>Morgenthaler Ventures</t>
  </si>
  <si>
    <t>abaron@morgenthaler.com</t>
  </si>
  <si>
    <t>Pavey</t>
  </si>
  <si>
    <t>bpavey@morgenthaler.com</t>
  </si>
  <si>
    <t>garym@morgenthaler.com</t>
  </si>
  <si>
    <t>garyl@morgenthaler.com</t>
  </si>
  <si>
    <t>hplain@morgenthaler.com</t>
  </si>
  <si>
    <t>jlettmann@morgenthaler.com</t>
  </si>
  <si>
    <t>Nassim</t>
  </si>
  <si>
    <t>Usman</t>
  </si>
  <si>
    <t>nusman@catbio.com</t>
  </si>
  <si>
    <t>rchris@morgenthaler.com</t>
  </si>
  <si>
    <t>rlynn@morgenthaler.com</t>
  </si>
  <si>
    <t>rbellas@morgenthaler.com</t>
  </si>
  <si>
    <t>Kosecoff</t>
  </si>
  <si>
    <t>Moriah Partners</t>
  </si>
  <si>
    <t>jkosecoff@moriahpartners.com</t>
  </si>
  <si>
    <t>Morningside Ventures</t>
  </si>
  <si>
    <t>glchan@morningside.com</t>
  </si>
  <si>
    <t>Mackay</t>
  </si>
  <si>
    <t>Mosaic Capital Corporation</t>
  </si>
  <si>
    <t>jmackay@mosaiccapitalcorp.com</t>
  </si>
  <si>
    <t>tpearce@mosaiccapitalcorp.com</t>
  </si>
  <si>
    <t>Strycharz</t>
  </si>
  <si>
    <t>Mosaic</t>
  </si>
  <si>
    <t>jstrycharz@mosaic-cp.com</t>
  </si>
  <si>
    <t>ron@mosaicvp.com</t>
  </si>
  <si>
    <t>Mississauga</t>
  </si>
  <si>
    <t>sbuchanan@mosaic-cp.com</t>
  </si>
  <si>
    <t>Vernon</t>
  </si>
  <si>
    <t>Lobo</t>
  </si>
  <si>
    <t>vernon@mosaicvp.com</t>
  </si>
  <si>
    <t>Mohler</t>
  </si>
  <si>
    <t>imohler@mosaic-cp.com</t>
  </si>
  <si>
    <t>Mosaic Private Equity</t>
  </si>
  <si>
    <t>mike@mosaicpe.com</t>
  </si>
  <si>
    <t>paul@mosaicpe.com</t>
  </si>
  <si>
    <t>E. Miles</t>
  </si>
  <si>
    <t>Kilburn</t>
  </si>
  <si>
    <t>Mosaik Partners</t>
  </si>
  <si>
    <t>miles@mosaikpartners.com</t>
  </si>
  <si>
    <t>Mergelkamp</t>
  </si>
  <si>
    <t>howard@mosaikpartners.com</t>
  </si>
  <si>
    <t>Ranjan</t>
  </si>
  <si>
    <t>Mosaix Ventures</t>
  </si>
  <si>
    <t>rlal@mosaixventures.com</t>
  </si>
  <si>
    <t>Moshir</t>
  </si>
  <si>
    <t xml:space="preserve">Moshir </t>
  </si>
  <si>
    <t>kevin@moshir.com</t>
  </si>
  <si>
    <t>sean@moshir.com</t>
  </si>
  <si>
    <t>Vecchio</t>
  </si>
  <si>
    <t>Mosley Ventures</t>
  </si>
  <si>
    <t>john@mosleyventures.com</t>
  </si>
  <si>
    <t>Sig</t>
  </si>
  <si>
    <t>Mosley</t>
  </si>
  <si>
    <t>sig@mosleyventures.com</t>
  </si>
  <si>
    <t>Wei-Chun</t>
  </si>
  <si>
    <t>weichun@mosleyventures.com</t>
  </si>
  <si>
    <t>Ralf</t>
  </si>
  <si>
    <t>Baumeister</t>
  </si>
  <si>
    <t xml:space="preserve">Motus Mittelstandskapital </t>
  </si>
  <si>
    <t>rb@motus-kapital.de</t>
  </si>
  <si>
    <t>Wiggins</t>
  </si>
  <si>
    <t>Mount Hood Equity Partners,</t>
  </si>
  <si>
    <t>bwiggins@mthep.com</t>
  </si>
  <si>
    <t>McHarg</t>
  </si>
  <si>
    <t>Mount Royal Ventures</t>
  </si>
  <si>
    <t>jmcharg@mountroyalventures.com</t>
  </si>
  <si>
    <t>West Henrietta</t>
  </si>
  <si>
    <t>jparker@mountroyalventures.com</t>
  </si>
  <si>
    <t>Los</t>
  </si>
  <si>
    <t>plos@mountroyalventures.com</t>
  </si>
  <si>
    <t>Mountain Group Capital</t>
  </si>
  <si>
    <t>byron@mgcfund.com</t>
  </si>
  <si>
    <t>jcj@mgcfund.com</t>
  </si>
  <si>
    <t>jc3@mgcfund.com</t>
  </si>
  <si>
    <t>Singleton</t>
  </si>
  <si>
    <t>sds@mgcfund.com</t>
  </si>
  <si>
    <t>L. Ray</t>
  </si>
  <si>
    <t>Moncrief</t>
  </si>
  <si>
    <t>Mountain Ventures</t>
  </si>
  <si>
    <t>lrmoncrief@khic.org</t>
  </si>
  <si>
    <t>Mountaineer Capital,</t>
  </si>
  <si>
    <t>pabond@mtncap.com</t>
  </si>
  <si>
    <t>Charleston</t>
  </si>
  <si>
    <t>West Virginia</t>
  </si>
  <si>
    <t>Movac</t>
  </si>
  <si>
    <t>david@movac.co.nz</t>
  </si>
  <si>
    <t>mark.vivian@movac.co.nz</t>
  </si>
  <si>
    <t>mark.stuart@movac.co.nz</t>
  </si>
  <si>
    <t>McCaw</t>
  </si>
  <si>
    <t>phil@movac.co.nz</t>
  </si>
  <si>
    <t>Taizo</t>
  </si>
  <si>
    <t>Son</t>
  </si>
  <si>
    <t>MOVIDA Japan</t>
  </si>
  <si>
    <t>tson@movidainc.com</t>
  </si>
  <si>
    <t>MP Healthcare Venture Management</t>
  </si>
  <si>
    <t>jeffrey_moore@mp-healthcare.com</t>
  </si>
  <si>
    <t>Bard</t>
  </si>
  <si>
    <t>Geesaman</t>
  </si>
  <si>
    <t>MPM Capital</t>
  </si>
  <si>
    <t>bgeesaman@mpmcapital.com</t>
  </si>
  <si>
    <t>Hicklin</t>
  </si>
  <si>
    <t>dhicklin@mpmcapital.com</t>
  </si>
  <si>
    <t>Stack</t>
  </si>
  <si>
    <t>dstack@mpmcapital.com</t>
  </si>
  <si>
    <t>lstoner@mpmcapital.com</t>
  </si>
  <si>
    <t>Patou</t>
  </si>
  <si>
    <t>gpatou@mpmcapital.com</t>
  </si>
  <si>
    <t>South San Francisco</t>
  </si>
  <si>
    <t>Sohn</t>
  </si>
  <si>
    <t>jsohn@mpmcapital.com</t>
  </si>
  <si>
    <t>Scopa</t>
  </si>
  <si>
    <t>jscopa@mpmcapital.com</t>
  </si>
  <si>
    <t>Kazumi</t>
  </si>
  <si>
    <t>Shiosaki</t>
  </si>
  <si>
    <t>kshiosaki@mpmcapital.com</t>
  </si>
  <si>
    <t>Evnin</t>
  </si>
  <si>
    <t>levnin@mpmcapital.com</t>
  </si>
  <si>
    <t>Scherer</t>
  </si>
  <si>
    <t>mscherer@mpmcapital.com</t>
  </si>
  <si>
    <t>Gutry</t>
  </si>
  <si>
    <t>dsmith@mpmcapital.com</t>
  </si>
  <si>
    <t>Meier-Ewert</t>
  </si>
  <si>
    <t>smeierewert@mpmcapital.com</t>
  </si>
  <si>
    <t>tfoley@mpmcapital.com</t>
  </si>
  <si>
    <t>alau@mpmcapital.com</t>
  </si>
  <si>
    <t>Goker</t>
  </si>
  <si>
    <t>MS Ventures</t>
  </si>
  <si>
    <t>hakan.goker@merckgroup.com</t>
  </si>
  <si>
    <t>Darmstadt</t>
  </si>
  <si>
    <t>Hee</t>
  </si>
  <si>
    <t>MSD Capital,</t>
  </si>
  <si>
    <t>ahee@msdcapital.com</t>
  </si>
  <si>
    <t>Sholem</t>
  </si>
  <si>
    <t>bsholem@msdcapital.com</t>
  </si>
  <si>
    <t>dshuchman@msdcapital.com</t>
  </si>
  <si>
    <t>Berk</t>
  </si>
  <si>
    <t>hberk@msdcapital.com</t>
  </si>
  <si>
    <t>Alsfine</t>
  </si>
  <si>
    <t>jalsfine@msdcapital.com</t>
  </si>
  <si>
    <t>Phelan</t>
  </si>
  <si>
    <t>john@msdcapital.com</t>
  </si>
  <si>
    <t>Esfandi</t>
  </si>
  <si>
    <t>jesfandi@msdcapital.com</t>
  </si>
  <si>
    <t>Lisker</t>
  </si>
  <si>
    <t>mlisker@msdcapital.com</t>
  </si>
  <si>
    <t>Platek</t>
  </si>
  <si>
    <t>rplatek@msdcapital.com</t>
  </si>
  <si>
    <t>MSouth Equity Partners</t>
  </si>
  <si>
    <t>ahauser@msouth.com</t>
  </si>
  <si>
    <t>Boniface</t>
  </si>
  <si>
    <t>bboniface@msouth.com</t>
  </si>
  <si>
    <t>bmclean@msouth.com</t>
  </si>
  <si>
    <t>Feidler</t>
  </si>
  <si>
    <t>mfeidler@msouth.com</t>
  </si>
  <si>
    <t>mlong@msouth.com</t>
  </si>
  <si>
    <t>Pettit</t>
  </si>
  <si>
    <t>ppettit@msouth.com</t>
  </si>
  <si>
    <t>Wanda</t>
  </si>
  <si>
    <t>wmorgan@msouth.com</t>
  </si>
  <si>
    <t>MTI Ventures</t>
  </si>
  <si>
    <t>richard.henderson@mtifirms.com</t>
  </si>
  <si>
    <t>St. Albans</t>
  </si>
  <si>
    <t>Lustig</t>
  </si>
  <si>
    <t>MTN</t>
  </si>
  <si>
    <t>ilustig@mtncapital.com</t>
  </si>
  <si>
    <t>Trouveroy</t>
  </si>
  <si>
    <t>otrouveroy@mtncapital.com</t>
  </si>
  <si>
    <t>Buzik</t>
  </si>
  <si>
    <t>MTS Health Investors</t>
  </si>
  <si>
    <t>buzik@mtspartners.com</t>
  </si>
  <si>
    <t>Alterman</t>
  </si>
  <si>
    <t>alterman@mtspartners.com</t>
  </si>
  <si>
    <t>Burnes</t>
  </si>
  <si>
    <t>burnes@mtspartners.com</t>
  </si>
  <si>
    <t>lane@mtspartners.com</t>
  </si>
  <si>
    <t>Pontius</t>
  </si>
  <si>
    <t>pontius@mtspartners.com</t>
  </si>
  <si>
    <t>Lucy</t>
  </si>
  <si>
    <t>DaRita-Oppenheim</t>
  </si>
  <si>
    <t>darita@mtspartners.com</t>
  </si>
  <si>
    <t>moses@mtspartners.com</t>
  </si>
  <si>
    <t>gupta@mtspartners.com</t>
  </si>
  <si>
    <t>Renuka</t>
  </si>
  <si>
    <t>Ramnath</t>
  </si>
  <si>
    <t>Multiples Alternate Asset Management Pvt</t>
  </si>
  <si>
    <t>renuka.ramnath@multiplesequity.com</t>
  </si>
  <si>
    <t>Sudhir</t>
  </si>
  <si>
    <t>Variyar</t>
  </si>
  <si>
    <t>sudhir.variyar@multiplesequity.com</t>
  </si>
  <si>
    <t>Multiplier Capital</t>
  </si>
  <si>
    <t>sheehan@multipliercapital.com</t>
  </si>
  <si>
    <t>Boone</t>
  </si>
  <si>
    <t>boone@multipliercapital.com</t>
  </si>
  <si>
    <t>LÃ¶bermann</t>
  </si>
  <si>
    <t xml:space="preserve">Munich </t>
  </si>
  <si>
    <t>florian.loebermann@munichvp.com</t>
  </si>
  <si>
    <t>KrÃ¶ner</t>
  </si>
  <si>
    <t>martin.kroener@munichvp.com</t>
  </si>
  <si>
    <t>Sailer</t>
  </si>
  <si>
    <t>michael.sailer@munichvp.com</t>
  </si>
  <si>
    <t>rolf.nagel@munichvp.com</t>
  </si>
  <si>
    <t>SÃ¶nke</t>
  </si>
  <si>
    <t>Mehrgardt</t>
  </si>
  <si>
    <t>soenke.mehrgardt@munichvp.com</t>
  </si>
  <si>
    <t>Grassl</t>
  </si>
  <si>
    <t>walter.grassl@munichvp.com</t>
  </si>
  <si>
    <t>Murphree</t>
  </si>
  <si>
    <t xml:space="preserve">Murphree </t>
  </si>
  <si>
    <t>dmurphree@murphreeventures.com</t>
  </si>
  <si>
    <t>Murphy&amp;Spitz Green Capital AG</t>
  </si>
  <si>
    <t>murphy@greencapital.de</t>
  </si>
  <si>
    <t>Bonn</t>
  </si>
  <si>
    <t>Musa Capital Advisors</t>
  </si>
  <si>
    <t>ajohnson@musacapital.com</t>
  </si>
  <si>
    <t>Akwei</t>
  </si>
  <si>
    <t>rakwei@musacapital.com</t>
  </si>
  <si>
    <t>Jimerson</t>
  </si>
  <si>
    <t>wjimerson@musacapital.com</t>
  </si>
  <si>
    <t>mutares AG</t>
  </si>
  <si>
    <t>albrecht.reiter@mutares.de</t>
  </si>
  <si>
    <t>Geuer</t>
  </si>
  <si>
    <t>axel.geuer@mutares.de</t>
  </si>
  <si>
    <t>Schleede</t>
  </si>
  <si>
    <t>kristian.schleede@mutares.de</t>
  </si>
  <si>
    <t>Schley</t>
  </si>
  <si>
    <t>lennart.schley@mutares.de</t>
  </si>
  <si>
    <t>Friedrich</t>
  </si>
  <si>
    <t>mark.friedrich@mutares.de</t>
  </si>
  <si>
    <t>Oschust</t>
  </si>
  <si>
    <t>patrick.oschust@mutares.de</t>
  </si>
  <si>
    <t>Laik</t>
  </si>
  <si>
    <t>robin.laik@mutares.de</t>
  </si>
  <si>
    <t>simon.schulz@mutares.de</t>
  </si>
  <si>
    <t>uwe.mueller@mutares.de</t>
  </si>
  <si>
    <t>Mutual Funds</t>
  </si>
  <si>
    <t>wwallace@mutualcapitalpartners.com</t>
  </si>
  <si>
    <t>btrainor@mutualcapitalpartners.com</t>
  </si>
  <si>
    <t>Holtsberg</t>
  </si>
  <si>
    <t>MVC Capital</t>
  </si>
  <si>
    <t>wholtsberg@ttga.com</t>
  </si>
  <si>
    <t>Co-Head of Portfolio Management</t>
  </si>
  <si>
    <t>Bali</t>
  </si>
  <si>
    <t>Muralidhar</t>
  </si>
  <si>
    <t>MVM Life Science Partners</t>
  </si>
  <si>
    <t>bm@mvm.com</t>
  </si>
  <si>
    <t>Bosun</t>
  </si>
  <si>
    <t>Hau</t>
  </si>
  <si>
    <t>bh@mvm.com</t>
  </si>
  <si>
    <t>Bednarski</t>
  </si>
  <si>
    <t>eb@mvm.com</t>
  </si>
  <si>
    <t>Harrod</t>
  </si>
  <si>
    <t>hh@mvm.com</t>
  </si>
  <si>
    <t>Akhurst</t>
  </si>
  <si>
    <t>na@mvm.com</t>
  </si>
  <si>
    <t>Reeders</t>
  </si>
  <si>
    <t>sr@mvm.com</t>
  </si>
  <si>
    <t>Casdagli</t>
  </si>
  <si>
    <t>tc@mvm.com</t>
  </si>
  <si>
    <t>MVP</t>
  </si>
  <si>
    <t>amb@mvpcap.com</t>
  </si>
  <si>
    <t>reb@mvpcap.com</t>
  </si>
  <si>
    <t>tap@mvpcap.com</t>
  </si>
  <si>
    <t>Pelle</t>
  </si>
  <si>
    <t>N.V. Brabantse Ontwikkelings Maatschappij (BOM)</t>
  </si>
  <si>
    <t>jpelle@bom.nl</t>
  </si>
  <si>
    <t>Tilburg</t>
  </si>
  <si>
    <t>N+1 Mercapital</t>
  </si>
  <si>
    <t>bruno.delgado@nmas1mercapital.com</t>
  </si>
  <si>
    <t>Santos</t>
  </si>
  <si>
    <t>david.santos@nmas1mercapital.com</t>
  </si>
  <si>
    <t>Sanz-Pastor</t>
  </si>
  <si>
    <t>fernando.sanz-pastor@nmas1mercapital.com</t>
  </si>
  <si>
    <t>Ortega</t>
  </si>
  <si>
    <t>fernando.ortega@nmas1mercapital.com</t>
  </si>
  <si>
    <t>Arana</t>
  </si>
  <si>
    <t>javier.arana@nmas1mercapital.com</t>
  </si>
  <si>
    <t>Alamillo</t>
  </si>
  <si>
    <t>manuel.alamillo@nmas1mercapital.com</t>
  </si>
  <si>
    <t>mariano.moreno@nmas1mercapital.com</t>
  </si>
  <si>
    <t>Shum</t>
  </si>
  <si>
    <t>Najafi Companies</t>
  </si>
  <si>
    <t>daniel@najafi.com</t>
  </si>
  <si>
    <t>Jahm</t>
  </si>
  <si>
    <t>Najafi</t>
  </si>
  <si>
    <t>jahm@najafi.com</t>
  </si>
  <si>
    <t>Woog</t>
  </si>
  <si>
    <t>peter@najafi.com</t>
  </si>
  <si>
    <t>tina@najafi.com</t>
  </si>
  <si>
    <t>A.N.</t>
  </si>
  <si>
    <t>Nalanda Capital Pte</t>
  </si>
  <si>
    <t>a.n.seshadri@nalandacapital.com</t>
  </si>
  <si>
    <t>Sridharan</t>
  </si>
  <si>
    <t>anand.sridharan@nalandacapital.com</t>
  </si>
  <si>
    <t>Patil</t>
  </si>
  <si>
    <t>ashish.patil@nalandacapital.com</t>
  </si>
  <si>
    <t>gaurav.kothari@nalandacapital.com</t>
  </si>
  <si>
    <t>Pulak</t>
  </si>
  <si>
    <t>pulak.prasad@nalandacapital.com</t>
  </si>
  <si>
    <t>Sallin</t>
  </si>
  <si>
    <t>NanoDimension</t>
  </si>
  <si>
    <t>aymeric.sallin@nanodimension.com</t>
  </si>
  <si>
    <t>Moessinger</t>
  </si>
  <si>
    <t>eric@nanodimension.com</t>
  </si>
  <si>
    <t>Kittredge</t>
  </si>
  <si>
    <t>Napier Park Financial Partners</t>
  </si>
  <si>
    <t>daniel.kittredge@napierparkglobal.com</t>
  </si>
  <si>
    <t>jared.keating@napierparkglobal.com</t>
  </si>
  <si>
    <t>manu.rana@napierparkglobal.com</t>
  </si>
  <si>
    <t>Piaker</t>
  </si>
  <si>
    <t>steven.piaker@napierparkglobal.com</t>
  </si>
  <si>
    <t>Paco</t>
  </si>
  <si>
    <t>Sandejas</t>
  </si>
  <si>
    <t>Narra Venture Capital</t>
  </si>
  <si>
    <t>paco@narravc.com</t>
  </si>
  <si>
    <t>Muntinlupa</t>
  </si>
  <si>
    <t>Nashville Capital Network</t>
  </si>
  <si>
    <t>cperry@nashvillecapital.com</t>
  </si>
  <si>
    <t>Director / Partner</t>
  </si>
  <si>
    <t>Chambless</t>
  </si>
  <si>
    <t>schambless@nashvillecapital.com</t>
  </si>
  <si>
    <t>Executive Director / Managing Partner</t>
  </si>
  <si>
    <t>Natural Gas Partners</t>
  </si>
  <si>
    <t>jfoster@ngptrs.com</t>
  </si>
  <si>
    <t>Gieselman</t>
  </si>
  <si>
    <t>sgieselman@ngptrs.com</t>
  </si>
  <si>
    <t>Luyten</t>
  </si>
  <si>
    <t>Nausicaa Ventures</t>
  </si>
  <si>
    <t>bluyten@nausicaa-ventures.be</t>
  </si>
  <si>
    <t>Mechelen</t>
  </si>
  <si>
    <t>Grutering</t>
  </si>
  <si>
    <t>egrutering@nausicaa-ventures.be</t>
  </si>
  <si>
    <t>Carles</t>
  </si>
  <si>
    <t>Ferrer</t>
  </si>
  <si>
    <t>Nauta Capital</t>
  </si>
  <si>
    <t>carles.ferrer@nautacapital.com</t>
  </si>
  <si>
    <t>SÃ¡nchez</t>
  </si>
  <si>
    <t>daniel.sanchez@nautacapital.com</t>
  </si>
  <si>
    <t>Endicott</t>
  </si>
  <si>
    <t>dominic.endicott@nautacapital.com</t>
  </si>
  <si>
    <t>Jordi</t>
  </si>
  <si>
    <t>Vinas</t>
  </si>
  <si>
    <t>jordi.vinas@nautacapital.com</t>
  </si>
  <si>
    <t>Nautic Partners</t>
  </si>
  <si>
    <t>apetersen@nautic.com</t>
  </si>
  <si>
    <t>Buonanno</t>
  </si>
  <si>
    <t>bbuonanno@nautic.com</t>
  </si>
  <si>
    <t>Bartolini</t>
  </si>
  <si>
    <t>cbartolini@nautic.com</t>
  </si>
  <si>
    <t>ccrosby@nautic.com</t>
  </si>
  <si>
    <t>ccorey@nautic.com</t>
  </si>
  <si>
    <t>Pierce</t>
  </si>
  <si>
    <t>cpierce@nautic.com</t>
  </si>
  <si>
    <t>Vinciguerra</t>
  </si>
  <si>
    <t>cvinciguerra@nautic.com</t>
  </si>
  <si>
    <t>dhill@nautic.com</t>
  </si>
  <si>
    <t>esohn@nautic.com</t>
  </si>
  <si>
    <t>Habib</t>
  </si>
  <si>
    <t>Gorgi</t>
  </si>
  <si>
    <t>hgorgi@nautic.com</t>
  </si>
  <si>
    <t>LaRowe</t>
  </si>
  <si>
    <t>jlarowe@nautic.com</t>
  </si>
  <si>
    <t>Beakey</t>
  </si>
  <si>
    <t>jbeakey@nautic.com</t>
  </si>
  <si>
    <t>Farrow</t>
  </si>
  <si>
    <t>kfarrow@nautic.com</t>
  </si>
  <si>
    <t>klee@nautic.com</t>
  </si>
  <si>
    <t>mjoe@nautic.com</t>
  </si>
  <si>
    <t>Hilinski</t>
  </si>
  <si>
    <t>shilinski@nautic.com</t>
  </si>
  <si>
    <t>Clott</t>
  </si>
  <si>
    <t>Navigation</t>
  </si>
  <si>
    <t>dclott@navigationcapital.com</t>
  </si>
  <si>
    <t>Panton</t>
  </si>
  <si>
    <t>dpanton@navigationcapital.com</t>
  </si>
  <si>
    <t>Eerik</t>
  </si>
  <si>
    <t>egiles@navigationcapital.com</t>
  </si>
  <si>
    <t>jrichardson@navigationcapital.com</t>
  </si>
  <si>
    <t>Managing Partner, Co-Founder</t>
  </si>
  <si>
    <t>Mock</t>
  </si>
  <si>
    <t>lmock@navigationcapital.com</t>
  </si>
  <si>
    <t>Downs</t>
  </si>
  <si>
    <t>mdowns@navigationcapital.com</t>
  </si>
  <si>
    <t>O.G.</t>
  </si>
  <si>
    <t>og@navigationcapital.com</t>
  </si>
  <si>
    <t>Markey</t>
  </si>
  <si>
    <t>Navigator Partners</t>
  </si>
  <si>
    <t>bbmarkey@navigatorpartners.com</t>
  </si>
  <si>
    <t>Summit</t>
  </si>
  <si>
    <t>W. Joseph</t>
  </si>
  <si>
    <t>Imhoff</t>
  </si>
  <si>
    <t>imhoffj@navigatorpartners.com</t>
  </si>
  <si>
    <t>wstewart@navigatorpartners.com</t>
  </si>
  <si>
    <t>Bijan</t>
  </si>
  <si>
    <t>Salehizadeh</t>
  </si>
  <si>
    <t>NaviMed Capital</t>
  </si>
  <si>
    <t>bijan@navimed.com</t>
  </si>
  <si>
    <t>Canann</t>
  </si>
  <si>
    <t>brian.canann@navimed.com</t>
  </si>
  <si>
    <t>ryan.schwarz@navimed.com</t>
  </si>
  <si>
    <t>Latham</t>
  </si>
  <si>
    <t>Navis Capital Australia</t>
  </si>
  <si>
    <t>platham@naviscapital.com</t>
  </si>
  <si>
    <t>Bloy</t>
  </si>
  <si>
    <t>Navis Investment Partners (Asia)</t>
  </si>
  <si>
    <t>nbloy@naviscapital.com</t>
  </si>
  <si>
    <t>Foyston</t>
  </si>
  <si>
    <t>rfoyston@naviscapital.com</t>
  </si>
  <si>
    <t>Rodney</t>
  </si>
  <si>
    <t>Muse</t>
  </si>
  <si>
    <t>rmuse@naviscapital.com</t>
  </si>
  <si>
    <t>Navitas Capital</t>
  </si>
  <si>
    <t>jim@navitascap.com</t>
  </si>
  <si>
    <t>Alameda</t>
  </si>
  <si>
    <t>travis@navitascap.com</t>
  </si>
  <si>
    <t>Naxicap Partners</t>
  </si>
  <si>
    <t>virginie.lambert@naxicap.fr</t>
  </si>
  <si>
    <t>Dayakar</t>
  </si>
  <si>
    <t>Naya Ventures</t>
  </si>
  <si>
    <t>dayakar@nayaventures.com</t>
  </si>
  <si>
    <t>Gowri</t>
  </si>
  <si>
    <t>Shankar</t>
  </si>
  <si>
    <t>gowri@nayaventures.com</t>
  </si>
  <si>
    <t>Prabhakar</t>
  </si>
  <si>
    <t>preddy@nayaventures.com</t>
  </si>
  <si>
    <t>MariÃ¡tegui</t>
  </si>
  <si>
    <t>Nazca Capital, S.G.E.C.R.,</t>
  </si>
  <si>
    <t>amariategui@nazca.es</t>
  </si>
  <si>
    <t>CarbÃ³</t>
  </si>
  <si>
    <t>ccarbo@nazca.es</t>
  </si>
  <si>
    <t>PÃ©rez de JÃ¡uregui</t>
  </si>
  <si>
    <t>cjauregui@nazca.es</t>
  </si>
  <si>
    <t>PÃ©rez Beato</t>
  </si>
  <si>
    <t>cperezbeato@nazca.es</t>
  </si>
  <si>
    <t>Pascual</t>
  </si>
  <si>
    <t>dpascual@nazca.es</t>
  </si>
  <si>
    <t>ManchÃ³n</t>
  </si>
  <si>
    <t>emanchon@nazca.es</t>
  </si>
  <si>
    <t>Portela</t>
  </si>
  <si>
    <t>iportela@nazca.es</t>
  </si>
  <si>
    <t>Garnica</t>
  </si>
  <si>
    <t>rgarnica@nazca.es</t>
  </si>
  <si>
    <t>Creswell</t>
  </si>
  <si>
    <t>NCA Partners</t>
  </si>
  <si>
    <t>bcreswell@nwcap.com</t>
  </si>
  <si>
    <t>jjacobs@nwcap.com</t>
  </si>
  <si>
    <t>BIll</t>
  </si>
  <si>
    <t>bill.frank@nctventures.com</t>
  </si>
  <si>
    <t>jeff.bell@nctventures.com</t>
  </si>
  <si>
    <t>michael.butler@nctventures.com</t>
  </si>
  <si>
    <t>Langdale</t>
  </si>
  <si>
    <t>rich.langdale@nctventures.com</t>
  </si>
  <si>
    <t>Thrope</t>
  </si>
  <si>
    <t>NDI</t>
  </si>
  <si>
    <t>gthrope@ndimedical.com</t>
  </si>
  <si>
    <t>Prior</t>
  </si>
  <si>
    <t>Needham,</t>
  </si>
  <si>
    <t>jprior@needhamco.com</t>
  </si>
  <si>
    <t>Nessi</t>
  </si>
  <si>
    <t>Neomed Management AS</t>
  </si>
  <si>
    <t>claudio@neomed.net</t>
  </si>
  <si>
    <t>Dina</t>
  </si>
  <si>
    <t>Chaya</t>
  </si>
  <si>
    <t>dina@neomed.net</t>
  </si>
  <si>
    <t>Amble</t>
  </si>
  <si>
    <t>eamble@neomed.net</t>
  </si>
  <si>
    <t>prjensen@neomed.net</t>
  </si>
  <si>
    <t>Director of Finance and Administration</t>
  </si>
  <si>
    <t>Goebel</t>
  </si>
  <si>
    <t>thomas@neomed.net</t>
  </si>
  <si>
    <t>Dong-hyun</t>
  </si>
  <si>
    <t>Neoplux Capital Co.</t>
  </si>
  <si>
    <t>donghyun2.lee@neoplux.com</t>
  </si>
  <si>
    <t>Donghwan</t>
  </si>
  <si>
    <t>donghwan3.kim@neoplux.com</t>
  </si>
  <si>
    <t>Ho-jun</t>
  </si>
  <si>
    <t>hjlee9577@neoplux.com</t>
  </si>
  <si>
    <t>Jiyoung</t>
  </si>
  <si>
    <t>jiyoung3.park@neoplux.com</t>
  </si>
  <si>
    <t>Jong Yoon</t>
  </si>
  <si>
    <t>Hyun</t>
  </si>
  <si>
    <t>jongyoon.hyun@neoplux.com</t>
  </si>
  <si>
    <t>Kyungmin</t>
  </si>
  <si>
    <t>kyungmin.min@neoplux.com</t>
  </si>
  <si>
    <t>Sung-hee</t>
  </si>
  <si>
    <t>sunghee.choi@neoplux.com</t>
  </si>
  <si>
    <t>Deputy Manager</t>
  </si>
  <si>
    <t>Joichi</t>
  </si>
  <si>
    <t>Ito</t>
  </si>
  <si>
    <t>Neoteny Co.</t>
  </si>
  <si>
    <t>jito@neoteny.com</t>
  </si>
  <si>
    <t>Nathalie</t>
  </si>
  <si>
    <t>Romang</t>
  </si>
  <si>
    <t>Neovara</t>
  </si>
  <si>
    <t>nathalie.romang@neovara.com</t>
  </si>
  <si>
    <t>Adrian David</t>
  </si>
  <si>
    <t>Wischer</t>
  </si>
  <si>
    <t>Nepean</t>
  </si>
  <si>
    <t>adrian.wischer@nepeancapital.com.au</t>
  </si>
  <si>
    <t>Hawthorn East</t>
  </si>
  <si>
    <t>Kim Seng</t>
  </si>
  <si>
    <t>Teh</t>
  </si>
  <si>
    <t>Netrove Asia Sdn. Bhd.</t>
  </si>
  <si>
    <t>kimseng@netrove.com</t>
  </si>
  <si>
    <t>Network Capital Management</t>
  </si>
  <si>
    <t>david@networkcapital.com</t>
  </si>
  <si>
    <t>Managing Director and Chairman</t>
  </si>
  <si>
    <t>Brix</t>
  </si>
  <si>
    <t xml:space="preserve">Neuhaus Partners </t>
  </si>
  <si>
    <t>brix@neuhauspartners.com</t>
  </si>
  <si>
    <t>O'Connell</t>
  </si>
  <si>
    <t>NeuroVentures Capital</t>
  </si>
  <si>
    <t>djo@neuroventures.com</t>
  </si>
  <si>
    <t>Konstantin</t>
  </si>
  <si>
    <t>Petrov</t>
  </si>
  <si>
    <t>NEVEQ</t>
  </si>
  <si>
    <t>kpetrov@neveq.com</t>
  </si>
  <si>
    <t>Sofia</t>
  </si>
  <si>
    <t>Pavel</t>
  </si>
  <si>
    <t>Ezekiev</t>
  </si>
  <si>
    <t>pezekiev@neveq.com</t>
  </si>
  <si>
    <t>Minchev</t>
  </si>
  <si>
    <t>sminchev@neveq.com</t>
  </si>
  <si>
    <t>Yordan</t>
  </si>
  <si>
    <t>Zarev</t>
  </si>
  <si>
    <t>yzarev@neveq.com</t>
  </si>
  <si>
    <t>Zlatolina</t>
  </si>
  <si>
    <t>Mukova</t>
  </si>
  <si>
    <t>zmukova@neveq.com</t>
  </si>
  <si>
    <t>New Atlantic Ventures</t>
  </si>
  <si>
    <t>scott@navfund.com</t>
  </si>
  <si>
    <t>Thanasis</t>
  </si>
  <si>
    <t>Delistathis</t>
  </si>
  <si>
    <t>thanasis@navfund.com</t>
  </si>
  <si>
    <t>Hixon</t>
  </si>
  <si>
    <t>todd@navfund.com</t>
  </si>
  <si>
    <t>New Biology Ventures</t>
  </si>
  <si>
    <t>dhamilton@newbiologyventures.com</t>
  </si>
  <si>
    <t>Milbury</t>
  </si>
  <si>
    <t>New Brunswick Innovation Foundation</t>
  </si>
  <si>
    <t>calvin.milbury@nbif.ca</t>
  </si>
  <si>
    <t>Fredericton</t>
  </si>
  <si>
    <t>New Brunswick</t>
  </si>
  <si>
    <t>raymond.fitzpatrick@nbif.ca</t>
  </si>
  <si>
    <t>Ament</t>
  </si>
  <si>
    <t>New Canaan Funding</t>
  </si>
  <si>
    <t>bament@newcanaanfunding.com</t>
  </si>
  <si>
    <t>Earl</t>
  </si>
  <si>
    <t>Mix</t>
  </si>
  <si>
    <t>emix@newcanaanfunding.com</t>
  </si>
  <si>
    <t>Thies</t>
  </si>
  <si>
    <t>mthies@newcanaanfunding.com</t>
  </si>
  <si>
    <t>Goff</t>
  </si>
  <si>
    <t>NEW Capital Management</t>
  </si>
  <si>
    <t>charlie@newcapitalfund.com</t>
  </si>
  <si>
    <t>Little Chute</t>
  </si>
  <si>
    <t>Gitter</t>
  </si>
  <si>
    <t>dave.gitter@newcapitalfund.com</t>
  </si>
  <si>
    <t>DeBruin</t>
  </si>
  <si>
    <t>bob.debruin@newcapitalfund.com</t>
  </si>
  <si>
    <t>Predayna</t>
  </si>
  <si>
    <t>steve.predayna@newcapitalfund.com</t>
  </si>
  <si>
    <t>Cranford</t>
  </si>
  <si>
    <t>New</t>
  </si>
  <si>
    <t>acranford@newcapitalpartners.com</t>
  </si>
  <si>
    <t>Outland</t>
  </si>
  <si>
    <t>joutland@newcapitalpartners.com</t>
  </si>
  <si>
    <t>jim@newcapitalpartners.com</t>
  </si>
  <si>
    <t>Seton</t>
  </si>
  <si>
    <t>smarshall@newcapitalpartners.com</t>
  </si>
  <si>
    <t>Wolansky</t>
  </si>
  <si>
    <t>New China Capital Management</t>
  </si>
  <si>
    <t>pwolansky@cathay-capital.com</t>
  </si>
  <si>
    <t>New Dominion Angels</t>
  </si>
  <si>
    <t>frank@newdominionangels.com</t>
  </si>
  <si>
    <t>New Energy Capital Corporation</t>
  </si>
  <si>
    <t>abernstein@newenergycapital.com</t>
  </si>
  <si>
    <t>bcollier@newenergycapital.com</t>
  </si>
  <si>
    <t>Dunfee</t>
  </si>
  <si>
    <t>jdunfee@newenergycapital.com</t>
  </si>
  <si>
    <t>pfox@newenergycapital.com</t>
  </si>
  <si>
    <t>sbrown@newenergycapital.com</t>
  </si>
  <si>
    <t>Winneg</t>
  </si>
  <si>
    <t>New England</t>
  </si>
  <si>
    <t>bwinneg@necapitalpartners.com</t>
  </si>
  <si>
    <t>Behbahani</t>
  </si>
  <si>
    <t>abehbahani@nea.com</t>
  </si>
  <si>
    <t>dmott@nea.com</t>
  </si>
  <si>
    <t>Dayna</t>
  </si>
  <si>
    <t>Grayson</t>
  </si>
  <si>
    <t>dgrayson@nea.com</t>
  </si>
  <si>
    <t>emathers@nea.com</t>
  </si>
  <si>
    <t>Forest</t>
  </si>
  <si>
    <t>Baskett</t>
  </si>
  <si>
    <t>fbaskett@nea.com</t>
  </si>
  <si>
    <t>Weller</t>
  </si>
  <si>
    <t>hweller@nea.com</t>
  </si>
  <si>
    <t>Nunn</t>
  </si>
  <si>
    <t>jnunn@nea.com</t>
  </si>
  <si>
    <t>jbarrett@nea.com</t>
  </si>
  <si>
    <t>Sakoda</t>
  </si>
  <si>
    <t>jsakoda@nea.com</t>
  </si>
  <si>
    <t>Kerins</t>
  </si>
  <si>
    <t>pkerins@nea.com</t>
  </si>
  <si>
    <t>pwalker@nea.com</t>
  </si>
  <si>
    <t>Barris</t>
  </si>
  <si>
    <t>pbarris@nea.com</t>
  </si>
  <si>
    <t>Sonsini</t>
  </si>
  <si>
    <t>psonsini@nea.com</t>
  </si>
  <si>
    <t>rviswanathan@nea.com</t>
  </si>
  <si>
    <t>rgarland@nea.com</t>
  </si>
  <si>
    <t>Drant</t>
  </si>
  <si>
    <t>rdrant@nea.com</t>
  </si>
  <si>
    <t>Sandell</t>
  </si>
  <si>
    <t>ssandell@nea.com</t>
  </si>
  <si>
    <t>sking@nea.com</t>
  </si>
  <si>
    <t>tflorence@nea.com</t>
  </si>
  <si>
    <t>New Enterprise Associates (Beijing),</t>
  </si>
  <si>
    <t>bjiang@nea.com</t>
  </si>
  <si>
    <t>cchang@nea.com</t>
  </si>
  <si>
    <t>Xiaodong</t>
  </si>
  <si>
    <t>xjiang@nea.com</t>
  </si>
  <si>
    <t>Bala</t>
  </si>
  <si>
    <t>Deshpande</t>
  </si>
  <si>
    <t>New Enterprise Associates (India) Pvt</t>
  </si>
  <si>
    <t>bala@nea.com</t>
  </si>
  <si>
    <t>bmathias@nea.com</t>
  </si>
  <si>
    <t>nmarwaha@nea.com</t>
  </si>
  <si>
    <t>Srinivas</t>
  </si>
  <si>
    <t>psrinivas@nea.com</t>
  </si>
  <si>
    <t>Ruchir</t>
  </si>
  <si>
    <t>Lahoty</t>
  </si>
  <si>
    <t>rlahoty@nea.com</t>
  </si>
  <si>
    <t>tsharma@nea.com</t>
  </si>
  <si>
    <t>Zeitlin</t>
  </si>
  <si>
    <t>New Ground Ventures</t>
  </si>
  <si>
    <t>zz@ngv.us</t>
  </si>
  <si>
    <t>Steere</t>
  </si>
  <si>
    <t>New Heights Capital</t>
  </si>
  <si>
    <t>rsteere@newheightscap.com</t>
  </si>
  <si>
    <t>Gifford</t>
  </si>
  <si>
    <t>New Heritage Capital</t>
  </si>
  <si>
    <t>cgifford@newheritagecapital.com</t>
  </si>
  <si>
    <t>Veatch</t>
  </si>
  <si>
    <t>kveatch@newheritagecapital.com</t>
  </si>
  <si>
    <t>Jrolf</t>
  </si>
  <si>
    <t>mjrolf@newheritagecapital.com</t>
  </si>
  <si>
    <t>mbarry@newheritagecapital.com</t>
  </si>
  <si>
    <t>Oriolo</t>
  </si>
  <si>
    <t>moriolo@newheritagecapital.com</t>
  </si>
  <si>
    <t>OâBrien</t>
  </si>
  <si>
    <t>mobrien@newheritagecapital.com</t>
  </si>
  <si>
    <t>Nickie</t>
  </si>
  <si>
    <t>nnorris@newheritagecapital.com</t>
  </si>
  <si>
    <t>General Partner, COO, CCO</t>
  </si>
  <si>
    <t>tvelez@newheritagecapital.com</t>
  </si>
  <si>
    <t>Coviello</t>
  </si>
  <si>
    <t>New Jersey Economic Development Authority</t>
  </si>
  <si>
    <t>kcoviello@njeda.com</t>
  </si>
  <si>
    <t>Director of the Technology and Life Sciences Division</t>
  </si>
  <si>
    <t>Trenton</t>
  </si>
  <si>
    <t>Slutzkin</t>
  </si>
  <si>
    <t>New Leaf  (NLV)</t>
  </si>
  <si>
    <t>craig@nlvpartners.com</t>
  </si>
  <si>
    <t>Manke</t>
  </si>
  <si>
    <t>isaac@nlvpartners.com</t>
  </si>
  <si>
    <t>Public Equity Partner</t>
  </si>
  <si>
    <t>Niedel</t>
  </si>
  <si>
    <t>jim@nlvpartners.com</t>
  </si>
  <si>
    <t>Jeani</t>
  </si>
  <si>
    <t>Delagardelle</t>
  </si>
  <si>
    <t>jeani@nlvpartners.com</t>
  </si>
  <si>
    <t>Ratcliffe</t>
  </si>
  <si>
    <t>liam@nlvpartners.com</t>
  </si>
  <si>
    <t>Dybbs</t>
  </si>
  <si>
    <t>mike@nlvpartners.com</t>
  </si>
  <si>
    <t>Chambon</t>
  </si>
  <si>
    <t>philippe@nlvpartners.com</t>
  </si>
  <si>
    <t>ron@nlvpartners.com</t>
  </si>
  <si>
    <t>Lathi</t>
  </si>
  <si>
    <t>vijay@nlvpartners.com</t>
  </si>
  <si>
    <t xml:space="preserve">New Magellan </t>
  </si>
  <si>
    <t>mark.walker@newmagellan.com</t>
  </si>
  <si>
    <t>michael.finnegan@newmagellan.com</t>
  </si>
  <si>
    <t>Lawless</t>
  </si>
  <si>
    <t>richard.lawless@newmagellan.com</t>
  </si>
  <si>
    <t>New MainStream Capital</t>
  </si>
  <si>
    <t>dpeterson@nms-capital.com</t>
  </si>
  <si>
    <t>jwilson@nms-capital.com</t>
  </si>
  <si>
    <t>kjordan@nms-capital.com</t>
  </si>
  <si>
    <t>mchavez@nms-capital.com</t>
  </si>
  <si>
    <t>Rae</t>
  </si>
  <si>
    <t>trae@nms-capital.com</t>
  </si>
  <si>
    <t>Spero</t>
  </si>
  <si>
    <t xml:space="preserve">New Markets </t>
  </si>
  <si>
    <t>dspero@newmarketsvp.com</t>
  </si>
  <si>
    <t>echou@newmarketsvp.com</t>
  </si>
  <si>
    <t>Bonsal</t>
  </si>
  <si>
    <t>fbonsal@newmarketsvp.com</t>
  </si>
  <si>
    <t>Grovic</t>
  </si>
  <si>
    <t>mgrovic@newmarketsvp.com</t>
  </si>
  <si>
    <t>Robb</t>
  </si>
  <si>
    <t>Doub</t>
  </si>
  <si>
    <t>rdoub@newmarketsvp.com</t>
  </si>
  <si>
    <t>Schafer</t>
  </si>
  <si>
    <t>New Mexico Community Capital</t>
  </si>
  <si>
    <t>michael@nmccap.com</t>
  </si>
  <si>
    <t>Albuquerque</t>
  </si>
  <si>
    <t>New Mountain Capital</t>
  </si>
  <si>
    <t>mlori@newmountaincapital.com</t>
  </si>
  <si>
    <t>Holt</t>
  </si>
  <si>
    <t>mholt@newmountaincapital.com</t>
  </si>
  <si>
    <t>Masucci</t>
  </si>
  <si>
    <t>pmasucci@newmountaincapital.com</t>
  </si>
  <si>
    <t>Hamwee</t>
  </si>
  <si>
    <t>rhamwee@newmountaincapital.com</t>
  </si>
  <si>
    <t>Mooney</t>
  </si>
  <si>
    <t>New Richmond Ventures</t>
  </si>
  <si>
    <t>bob@newrichmondventures.com</t>
  </si>
  <si>
    <t>Ukrop</t>
  </si>
  <si>
    <t>jim@newrichmondventures.com</t>
  </si>
  <si>
    <t>Somu</t>
  </si>
  <si>
    <t>Subramaniam</t>
  </si>
  <si>
    <t>New Science Ventures</t>
  </si>
  <si>
    <t>somu@newscienceventures.com</t>
  </si>
  <si>
    <t>tom@newscienceventures.com</t>
  </si>
  <si>
    <t>Mohindra</t>
  </si>
  <si>
    <t>vivek@newscienceventures.com</t>
  </si>
  <si>
    <t>Malhan</t>
  </si>
  <si>
    <t>New Silk Route Partners</t>
  </si>
  <si>
    <t>arvind@nsradvisors.com</t>
  </si>
  <si>
    <t>Beecroft</t>
  </si>
  <si>
    <t>New South Capital</t>
  </si>
  <si>
    <t>tbeecroft@newsouth.com.au</t>
  </si>
  <si>
    <t>Blechman</t>
  </si>
  <si>
    <t>New State</t>
  </si>
  <si>
    <t>dblechman@newstatecp.com</t>
  </si>
  <si>
    <t>Beauclair</t>
  </si>
  <si>
    <t>jbeauclair@newstatecp.com</t>
  </si>
  <si>
    <t>jkim@newstatecp.com</t>
  </si>
  <si>
    <t>New Vantage Group</t>
  </si>
  <si>
    <t>john@newvantagegroup.com</t>
  </si>
  <si>
    <t xml:space="preserve">New </t>
  </si>
  <si>
    <t>agarman@nvpllc.com</t>
  </si>
  <si>
    <t>Murray Hill</t>
  </si>
  <si>
    <t>Socolof</t>
  </si>
  <si>
    <t>ssocolof@nvpllc.com</t>
  </si>
  <si>
    <t>Uhlman</t>
  </si>
  <si>
    <t>tuhlman@nvpllc.com</t>
  </si>
  <si>
    <t>New Venturetec AG</t>
  </si>
  <si>
    <t>peter.friedli@friedlicorp.ch</t>
  </si>
  <si>
    <t>Steinhausen</t>
  </si>
  <si>
    <t>Clare</t>
  </si>
  <si>
    <t>Twemlow</t>
  </si>
  <si>
    <t>New Wave Ventures</t>
  </si>
  <si>
    <t>clare.twemlow@nwventures.co.uk</t>
  </si>
  <si>
    <t>ian.george@nwventures.co.uk</t>
  </si>
  <si>
    <t>Chief Scientific Officer</t>
  </si>
  <si>
    <t>Newey</t>
  </si>
  <si>
    <t>paul.newey@nwventures.co.uk</t>
  </si>
  <si>
    <t>Bullock</t>
  </si>
  <si>
    <t>tim.bullock@nwventures.co.uk</t>
  </si>
  <si>
    <t>Rhys</t>
  </si>
  <si>
    <t>New World Angels</t>
  </si>
  <si>
    <t>rhyswilliams@newworldangels.com</t>
  </si>
  <si>
    <t>Boca Raton</t>
  </si>
  <si>
    <t>Newbury Ventures</t>
  </si>
  <si>
    <t>bruce@newburyven.com</t>
  </si>
  <si>
    <t>Kell</t>
  </si>
  <si>
    <t>joe@newburyven.com</t>
  </si>
  <si>
    <t>Ossama</t>
  </si>
  <si>
    <t>Hassanein</t>
  </si>
  <si>
    <t>ossama@newburyven.com</t>
  </si>
  <si>
    <t>Youssri</t>
  </si>
  <si>
    <t>Helmy</t>
  </si>
  <si>
    <t>youssri@newburyven.com</t>
  </si>
  <si>
    <t>VÃ©ron</t>
  </si>
  <si>
    <t>Newfund Management</t>
  </si>
  <si>
    <t>veron@newfund.fr</t>
  </si>
  <si>
    <t>michal@newfund.fr</t>
  </si>
  <si>
    <t>Malka</t>
  </si>
  <si>
    <t>malka@newfund.fr</t>
  </si>
  <si>
    <t>Averink</t>
  </si>
  <si>
    <t>Newion Investments Management BV</t>
  </si>
  <si>
    <t>averink@newion-investments.com</t>
  </si>
  <si>
    <t>Heerenveen</t>
  </si>
  <si>
    <t>claassen@newion-investments.com</t>
  </si>
  <si>
    <t>Jaap</t>
  </si>
  <si>
    <t>van Barneveld</t>
  </si>
  <si>
    <t>van.barneveld@newion-investments.com</t>
  </si>
  <si>
    <t>de Wit</t>
  </si>
  <si>
    <t>wit@newion-investments.com</t>
  </si>
  <si>
    <t>Polak</t>
  </si>
  <si>
    <t>polak@newion-investments.com</t>
  </si>
  <si>
    <t>Newlin</t>
  </si>
  <si>
    <t>Newlin Investment Company</t>
  </si>
  <si>
    <t>bill@newlininvestment.com</t>
  </si>
  <si>
    <t>NewQuest Capital Advisors (HK)</t>
  </si>
  <si>
    <t>alex.shum@nqcap.com</t>
  </si>
  <si>
    <t>amit.gupta@nqcap.com</t>
  </si>
  <si>
    <t>Annie</t>
  </si>
  <si>
    <t>annie.li@nqcap.com</t>
  </si>
  <si>
    <t>Lo</t>
  </si>
  <si>
    <t>bonnie.lo@nqcap.com</t>
  </si>
  <si>
    <t>Massara</t>
  </si>
  <si>
    <t>darren.massara@nqcap.com</t>
  </si>
  <si>
    <t>Ji</t>
  </si>
  <si>
    <t>jason.ji@nqcap.com</t>
  </si>
  <si>
    <t>Lung-Chi</t>
  </si>
  <si>
    <t>lc.lee@nqcap.com</t>
  </si>
  <si>
    <t>Mamtesh</t>
  </si>
  <si>
    <t>Sugla</t>
  </si>
  <si>
    <t>mamtesh.sugla@nqcap.com</t>
  </si>
  <si>
    <t>min.lin@nqcap.com</t>
  </si>
  <si>
    <t>Ryutaro</t>
  </si>
  <si>
    <t>Aida</t>
  </si>
  <si>
    <t>roy.aida@nqcap.com</t>
  </si>
  <si>
    <t>McGriff</t>
  </si>
  <si>
    <t>NewSchools Venture Fund</t>
  </si>
  <si>
    <t>dmcgriff@newschools.org</t>
  </si>
  <si>
    <t>Shauntel</t>
  </si>
  <si>
    <t>Poulson</t>
  </si>
  <si>
    <t>spoulson@newschools.org</t>
  </si>
  <si>
    <t>VeVerka</t>
  </si>
  <si>
    <t>NewSpring Capital</t>
  </si>
  <si>
    <t>aveverka@newspringcapital.com</t>
  </si>
  <si>
    <t>Vazquez</t>
  </si>
  <si>
    <t>avazquez@newspringcapital.com</t>
  </si>
  <si>
    <t>bmurphy@newspringcapital.com</t>
  </si>
  <si>
    <t>Downey</t>
  </si>
  <si>
    <t>bdowney@newspringcapital.com</t>
  </si>
  <si>
    <t>Rieger</t>
  </si>
  <si>
    <t>grieger@newspringcapital.com</t>
  </si>
  <si>
    <t>Barger</t>
  </si>
  <si>
    <t>gbarger@newspringcapital.com</t>
  </si>
  <si>
    <t>Towson</t>
  </si>
  <si>
    <t>jashton@newspringcapital.com</t>
  </si>
  <si>
    <t>jschwartz@newspringcapital.com</t>
  </si>
  <si>
    <t>Kapila</t>
  </si>
  <si>
    <t>Ratnam</t>
  </si>
  <si>
    <t>kratnam@newspringcapital.com</t>
  </si>
  <si>
    <t>Lederman</t>
  </si>
  <si>
    <t>mlederman@newspringcapital.com</t>
  </si>
  <si>
    <t>Plevelich</t>
  </si>
  <si>
    <t>mplevelich@newspringcapital.com</t>
  </si>
  <si>
    <t>DiPiano</t>
  </si>
  <si>
    <t>mdipiano@newspringcapital.com</t>
  </si>
  <si>
    <t>Maner</t>
  </si>
  <si>
    <t>smaner@newspringcapital.com</t>
  </si>
  <si>
    <t>Hobman</t>
  </si>
  <si>
    <t>shobman@newspringcapital.com</t>
  </si>
  <si>
    <t>Rocchio</t>
  </si>
  <si>
    <t>Newstone</t>
  </si>
  <si>
    <t>jcr@newstone.com</t>
  </si>
  <si>
    <t>tpc@newstone.com</t>
  </si>
  <si>
    <t>Iz</t>
  </si>
  <si>
    <t>NewWorld Capital Group</t>
  </si>
  <si>
    <t>ali.iz@newworldcapital.net</t>
  </si>
  <si>
    <t>Hallisey</t>
  </si>
  <si>
    <t>bill.hallisey@newworldcapital.net</t>
  </si>
  <si>
    <t>bob.kennedy@newworldcapital.net</t>
  </si>
  <si>
    <t>CFO / CCO</t>
  </si>
  <si>
    <t>Karine</t>
  </si>
  <si>
    <t>Khatcherian</t>
  </si>
  <si>
    <t>karine.khatcherian@newworldcapital.net</t>
  </si>
  <si>
    <t>lou.schick@newworldcapital.net</t>
  </si>
  <si>
    <t>Krakowski</t>
  </si>
  <si>
    <t>Nexa</t>
  </si>
  <si>
    <t>hank.krakowski@nexacapital.com</t>
  </si>
  <si>
    <t>justin.pierce@nexacapital.com</t>
  </si>
  <si>
    <t>Aerospace Analyst</t>
  </si>
  <si>
    <t>Bieschke</t>
  </si>
  <si>
    <t>bieschke@nexacapital.com</t>
  </si>
  <si>
    <t>Dyment</t>
  </si>
  <si>
    <t>michael.j.dyment@nexacapital.com</t>
  </si>
  <si>
    <t>Vadapalas</t>
  </si>
  <si>
    <t>Nexos</t>
  </si>
  <si>
    <t>jvadapalas@nexoscapital.com</t>
  </si>
  <si>
    <t>Founder, Principal and Member</t>
  </si>
  <si>
    <t>Nevada</t>
  </si>
  <si>
    <t>Justo</t>
  </si>
  <si>
    <t>FrÃ­as</t>
  </si>
  <si>
    <t>jfrias@nexoscapital.com</t>
  </si>
  <si>
    <t>Hisao</t>
  </si>
  <si>
    <t>Tateishi</t>
  </si>
  <si>
    <t>Next Co.</t>
  </si>
  <si>
    <t>hisao-tateishi@nextcp.jp</t>
  </si>
  <si>
    <t>Yoshitaka</t>
  </si>
  <si>
    <t>Hombo</t>
  </si>
  <si>
    <t>yoshitaka-hombo@nextcp.jp</t>
  </si>
  <si>
    <t>Mickelson</t>
  </si>
  <si>
    <t>Next Point Capital Corporation</t>
  </si>
  <si>
    <t>mark@nextpointcapital.com</t>
  </si>
  <si>
    <t>Paton</t>
  </si>
  <si>
    <t>Next World Capital</t>
  </si>
  <si>
    <t>colin@nextworldcap.com</t>
  </si>
  <si>
    <t>craig@nextworldcap.com</t>
  </si>
  <si>
    <t>LÃ©pinard</t>
  </si>
  <si>
    <t>seb@nextworldcap.com</t>
  </si>
  <si>
    <t>Heller</t>
  </si>
  <si>
    <t xml:space="preserve">NextLevel </t>
  </si>
  <si>
    <t>joe@nextlevelvp.com</t>
  </si>
  <si>
    <t>Syosset</t>
  </si>
  <si>
    <t>McKinney</t>
  </si>
  <si>
    <t>NextStage Capital,</t>
  </si>
  <si>
    <t>dan@nextstagecapital.com</t>
  </si>
  <si>
    <t>Audubon</t>
  </si>
  <si>
    <t>rob@nextstagecapital.com</t>
  </si>
  <si>
    <t>Beisel</t>
  </si>
  <si>
    <t>david@nextviewventures.com</t>
  </si>
  <si>
    <t>lee@nextviewventures.com</t>
  </si>
  <si>
    <t>rob@nextviewventures.com</t>
  </si>
  <si>
    <t xml:space="preserve">Nexus </t>
  </si>
  <si>
    <t>anup@nexusvp.com</t>
  </si>
  <si>
    <t>Madhu</t>
  </si>
  <si>
    <t>arun@nexusvp.com</t>
  </si>
  <si>
    <t>Jishnu</t>
  </si>
  <si>
    <t>Bhattacharjee</t>
  </si>
  <si>
    <t>jishnu@nexusvp.com</t>
  </si>
  <si>
    <t>K G</t>
  </si>
  <si>
    <t>Subramanian</t>
  </si>
  <si>
    <t>kgs@nexusvp.com</t>
  </si>
  <si>
    <t>Naren</t>
  </si>
  <si>
    <t>naren@nexusvp.com</t>
  </si>
  <si>
    <t>Brij Verma</t>
  </si>
  <si>
    <t>sameer@nexusvp.com</t>
  </si>
  <si>
    <t>sandeep@nexusvp.com</t>
  </si>
  <si>
    <t>Suvir</t>
  </si>
  <si>
    <t>Sujan</t>
  </si>
  <si>
    <t>suvir@nexusvp.com</t>
  </si>
  <si>
    <t>Arturo</t>
  </si>
  <si>
    <t>Saval</t>
  </si>
  <si>
    <t>Nexxus Capital, S.C.</t>
  </si>
  <si>
    <t>asaval@nexxuscapital.com</t>
  </si>
  <si>
    <t>Grubstein</t>
  </si>
  <si>
    <t>NGEN Partners</t>
  </si>
  <si>
    <t>grubstein@ngenpartners.com</t>
  </si>
  <si>
    <t>Rosemary</t>
  </si>
  <si>
    <t>Ripley</t>
  </si>
  <si>
    <t>ripley@ngenpartners.com</t>
  </si>
  <si>
    <t>Abramowitz</t>
  </si>
  <si>
    <t>NGN Capital</t>
  </si>
  <si>
    <t>kabramowitz@ngncapital.com</t>
  </si>
  <si>
    <t>NGP Energy Technology Partners</t>
  </si>
  <si>
    <t>jpai@ngpetp.com</t>
  </si>
  <si>
    <t>Lundquist</t>
  </si>
  <si>
    <t>Niam AB</t>
  </si>
  <si>
    <t>anders.lundquist@niam.se</t>
  </si>
  <si>
    <t>fredrik.jonsson@niam.se</t>
  </si>
  <si>
    <t>johan.bergman@niam.se</t>
  </si>
  <si>
    <t>Kjell</t>
  </si>
  <si>
    <t>Sagstad</t>
  </si>
  <si>
    <t>kjell.sagstad@niam.no</t>
  </si>
  <si>
    <t>Senior Director, Head of Norway</t>
  </si>
  <si>
    <t>Salakka</t>
  </si>
  <si>
    <t>pekka.salakka@niam.fi</t>
  </si>
  <si>
    <t>Senior Director, Head of Finland</t>
  </si>
  <si>
    <t>Rikard</t>
  </si>
  <si>
    <t>Henriksson</t>
  </si>
  <si>
    <t>rikard.henriksson@niam.se</t>
  </si>
  <si>
    <t>Nicolet</t>
  </si>
  <si>
    <t>bsnyder@nicoletcap.com</t>
  </si>
  <si>
    <t>Nazarian</t>
  </si>
  <si>
    <t>Nimes Capital</t>
  </si>
  <si>
    <t>dnazarian@nazent.com</t>
  </si>
  <si>
    <t>Nine Rivers Capital Holdings Pvt.</t>
  </si>
  <si>
    <t>gautam@nineriverscapital.com</t>
  </si>
  <si>
    <t>Pragati</t>
  </si>
  <si>
    <t>Khadse</t>
  </si>
  <si>
    <t>pragati@nineriverscapital.com</t>
  </si>
  <si>
    <t>Daga</t>
  </si>
  <si>
    <t>sandeep@nineriverscapital.com</t>
  </si>
  <si>
    <t>Ganguly</t>
  </si>
  <si>
    <t>vivek@nineriverscapital.com</t>
  </si>
  <si>
    <t>Director - Investments</t>
  </si>
  <si>
    <t>Yasushi</t>
  </si>
  <si>
    <t>Ishii</t>
  </si>
  <si>
    <t>Nippon Angels Investment Co.</t>
  </si>
  <si>
    <t>ishii@naic.co.jp</t>
  </si>
  <si>
    <t>Akira</t>
  </si>
  <si>
    <t>Yasujima</t>
  </si>
  <si>
    <t>Nippon Mirai Capital Co.</t>
  </si>
  <si>
    <t>ayasujima@miraicapital.co.jp</t>
  </si>
  <si>
    <t>Kazutaka</t>
  </si>
  <si>
    <t>Muraguchi</t>
  </si>
  <si>
    <t xml:space="preserve">Nippon Technology </t>
  </si>
  <si>
    <t>kazmura@ntvp.com</t>
  </si>
  <si>
    <t>Shuichi</t>
  </si>
  <si>
    <t>Okuhara</t>
  </si>
  <si>
    <t>Nippon Venture Capital Co.</t>
  </si>
  <si>
    <t>okuhara@nvcc.co.jp</t>
  </si>
  <si>
    <t>Ritu</t>
  </si>
  <si>
    <t>Dharilwal</t>
  </si>
  <si>
    <t>Nirvana Venture Advisors</t>
  </si>
  <si>
    <t>ritud@nirvanaventures.in</t>
  </si>
  <si>
    <t>NJTC Venture Fund</t>
  </si>
  <si>
    <t>jim@njtcvc.com</t>
  </si>
  <si>
    <t>Mount Laurel</t>
  </si>
  <si>
    <t>Zaic</t>
  </si>
  <si>
    <t>NMT Capital</t>
  </si>
  <si>
    <t>greg.zaic@nmtcapital.com</t>
  </si>
  <si>
    <t>Hancock</t>
  </si>
  <si>
    <t>tom.hancock@nmtcapital.com</t>
  </si>
  <si>
    <t>Nogales Investors Management</t>
  </si>
  <si>
    <t>jchoi@nogalesinvestors.com</t>
  </si>
  <si>
    <t>knorris@nogalesinvestors.com</t>
  </si>
  <si>
    <t>Nogales</t>
  </si>
  <si>
    <t>lnogales@nogalesinvestors.com</t>
  </si>
  <si>
    <t>Ilsoe</t>
  </si>
  <si>
    <t>Nokia Growth Partners</t>
  </si>
  <si>
    <t>bo.ilsoe@nokiagrowthpartners.com</t>
  </si>
  <si>
    <t>david.tang@nokiagrowthpartners.com</t>
  </si>
  <si>
    <t>john.gardner@nokiagrowthpartners.com</t>
  </si>
  <si>
    <t>Sunnyvale</t>
  </si>
  <si>
    <t>Asel</t>
  </si>
  <si>
    <t>paul.asel@nokiagrowthpartners.com</t>
  </si>
  <si>
    <t>Upal</t>
  </si>
  <si>
    <t>Basu</t>
  </si>
  <si>
    <t>upal.basu@nokiagrowthpartners.com</t>
  </si>
  <si>
    <t>Masalin</t>
  </si>
  <si>
    <t>walter.masalin@nokiagrowthpartners.com</t>
  </si>
  <si>
    <t xml:space="preserve">Norddeutsche Private Equity </t>
  </si>
  <si>
    <t>smith@norddeutsche.de</t>
  </si>
  <si>
    <t>Mutze</t>
  </si>
  <si>
    <t>Nordian</t>
  </si>
  <si>
    <t>caspar.mutze@nordian.nl</t>
  </si>
  <si>
    <t>Beusmans</t>
  </si>
  <si>
    <t>gregor.beusmans@nordian.nl</t>
  </si>
  <si>
    <t>joost.verbeek@nordian.nl</t>
  </si>
  <si>
    <t>Sars</t>
  </si>
  <si>
    <t>joost.sars@nordian.nl</t>
  </si>
  <si>
    <t>Minou</t>
  </si>
  <si>
    <t>Hoekstra</t>
  </si>
  <si>
    <t>minou.hoekstra@nordian.nl</t>
  </si>
  <si>
    <t>niels.kok@nordian.nl</t>
  </si>
  <si>
    <t>Bos</t>
  </si>
  <si>
    <t>perry.bos@nordian.nl</t>
  </si>
  <si>
    <t>van der Heide</t>
  </si>
  <si>
    <t>ronald.van.der.heide@nordian.nl</t>
  </si>
  <si>
    <t>Tijs</t>
  </si>
  <si>
    <t>Akkerman</t>
  </si>
  <si>
    <t>tijs.akkerman@nordian.nl</t>
  </si>
  <si>
    <t>Hultin</t>
  </si>
  <si>
    <t>Nordic Capital</t>
  </si>
  <si>
    <t>anders.hultin@nordiccapital.com</t>
  </si>
  <si>
    <t>bo.soderberg@nordiccapital.com</t>
  </si>
  <si>
    <t>christian.frick@nordiccapital.com</t>
  </si>
  <si>
    <t>NÃ¤slund</t>
  </si>
  <si>
    <t>fredrik.naslund@nordiccapital.com</t>
  </si>
  <si>
    <t>Joakim</t>
  </si>
  <si>
    <t>Lundvall</t>
  </si>
  <si>
    <t>joakim.lundvall@nordiccapital.com</t>
  </si>
  <si>
    <t>joakim.karlsson@nordiccapital.com</t>
  </si>
  <si>
    <t>Agnblad</t>
  </si>
  <si>
    <t>jonas.agnblad@nordiccapital.com</t>
  </si>
  <si>
    <t>Gulstad</t>
  </si>
  <si>
    <t>kim.gulstad@nordiccapital.com</t>
  </si>
  <si>
    <t>Klas</t>
  </si>
  <si>
    <t>Tikkanen</t>
  </si>
  <si>
    <t>klas.tikkanen@nordiccapital.com</t>
  </si>
  <si>
    <t>Kristoffer</t>
  </si>
  <si>
    <t>Melinder</t>
  </si>
  <si>
    <t>kristoffer.melinder@nordiccapital.com</t>
  </si>
  <si>
    <t>Terney</t>
  </si>
  <si>
    <t>lars.terney@nordiccapital.com</t>
  </si>
  <si>
    <t>Haaning</t>
  </si>
  <si>
    <t>michael.haaning@nordiccapital.com</t>
  </si>
  <si>
    <t>Olsson</t>
  </si>
  <si>
    <t>morgan.olsson@nordiccapital.com</t>
  </si>
  <si>
    <t>Furuhjelm</t>
  </si>
  <si>
    <t>robert.furuhjelm@nordiccapital.com</t>
  </si>
  <si>
    <t>Andreen</t>
  </si>
  <si>
    <t>robert.andreen@nordiccapital.com</t>
  </si>
  <si>
    <t>Toni</t>
  </si>
  <si>
    <t>Weitzberg</t>
  </si>
  <si>
    <t>toni.weitzberg@nordiccapital.com</t>
  </si>
  <si>
    <t>Lindgren</t>
  </si>
  <si>
    <t>Nordstjernan AB</t>
  </si>
  <si>
    <t>lars.lindgren@nordstjernan.se</t>
  </si>
  <si>
    <t>Larssen</t>
  </si>
  <si>
    <t>nora.larssen@nordstjernan.se</t>
  </si>
  <si>
    <t>Hofvenstam</t>
  </si>
  <si>
    <t>peter.hofvenstam@nordstjernan.se</t>
  </si>
  <si>
    <t>Billing</t>
  </si>
  <si>
    <t>tomas.billing@nordstjernan.se</t>
  </si>
  <si>
    <t>Norgine Ventures Management</t>
  </si>
  <si>
    <t>amiller@norgine.com</t>
  </si>
  <si>
    <t>Uxbridge</t>
  </si>
  <si>
    <t>Michaux</t>
  </si>
  <si>
    <t>jmichaux@norgine.com</t>
  </si>
  <si>
    <t>Head of Venture Investments</t>
  </si>
  <si>
    <t>pstein@norgine.com</t>
  </si>
  <si>
    <t>Taetle</t>
  </si>
  <si>
    <t>Noro-Moseley Partners</t>
  </si>
  <si>
    <t>ataetle@noro-moseley.com</t>
  </si>
  <si>
    <t>amoseley@noro-moseley.com</t>
  </si>
  <si>
    <t>whudson@noro-moseley.com</t>
  </si>
  <si>
    <t>Administrative Partner/CFO</t>
  </si>
  <si>
    <t>melliott@noro-moseley.com</t>
  </si>
  <si>
    <t>Spence</t>
  </si>
  <si>
    <t>McClelland</t>
  </si>
  <si>
    <t>smcclelland@noro-moseley.com</t>
  </si>
  <si>
    <t>North Bridge</t>
  </si>
  <si>
    <t>eta@northbridge.com</t>
  </si>
  <si>
    <t>D'Amore</t>
  </si>
  <si>
    <t>rad@northbridge.com</t>
  </si>
  <si>
    <t>Minter</t>
  </si>
  <si>
    <t>North Castle Partners</t>
  </si>
  <si>
    <t>alison@northcastlepartners.com</t>
  </si>
  <si>
    <t>Canarick</t>
  </si>
  <si>
    <t>jon@northcastlepartners.com</t>
  </si>
  <si>
    <t>North Coast Technology Investors,</t>
  </si>
  <si>
    <t>hugo@northcoastvc.com</t>
  </si>
  <si>
    <t>Aspegren</t>
  </si>
  <si>
    <t>lindsay@northcoastvc.com</t>
  </si>
  <si>
    <t>Reese</t>
  </si>
  <si>
    <t>North Dakota Development Fund</t>
  </si>
  <si>
    <t>dreese@nd.gov</t>
  </si>
  <si>
    <t>Bismarck</t>
  </si>
  <si>
    <t>slong@nd.gov</t>
  </si>
  <si>
    <t>North Hill Ventures,</t>
  </si>
  <si>
    <t>ben.malka@northhillventures.com</t>
  </si>
  <si>
    <t>brettj.rome@northhillventures.com</t>
  </si>
  <si>
    <t>Shamez</t>
  </si>
  <si>
    <t>shamez.kanji@northhillventures.com</t>
  </si>
  <si>
    <t>North Innovation Fund</t>
  </si>
  <si>
    <t>brian@northinnovationfund.com</t>
  </si>
  <si>
    <t>gerry@northinnovationfund.com</t>
  </si>
  <si>
    <t>james@northinnovationfund.com</t>
  </si>
  <si>
    <t>Kahan</t>
  </si>
  <si>
    <t>North Peak Capital</t>
  </si>
  <si>
    <t>mkahan@northpeakcapital.com</t>
  </si>
  <si>
    <t>Lumbye</t>
  </si>
  <si>
    <t>North-East Venture A/S</t>
  </si>
  <si>
    <t>ml@nefo.com</t>
  </si>
  <si>
    <t>K.Rodger</t>
  </si>
  <si>
    <t>Northcreek Mezzanine Fund</t>
  </si>
  <si>
    <t>rdavis@northcreekmezzanine.com</t>
  </si>
  <si>
    <t>NorthEdge Capital</t>
  </si>
  <si>
    <t>andy.ball@northedgecapital.com</t>
  </si>
  <si>
    <t>dan.wright@northedgecapital.com</t>
  </si>
  <si>
    <t>david.moore@northedgecapital.com</t>
  </si>
  <si>
    <t>Chief Portfolio Officer</t>
  </si>
  <si>
    <t>gavin.bell@northedgecapital.com</t>
  </si>
  <si>
    <t>george.potts@northedgecapital.com</t>
  </si>
  <si>
    <t>grant.berry@northedgecapital.com</t>
  </si>
  <si>
    <t>james.hall@northedgecapital.com</t>
  </si>
  <si>
    <t>Pickering</t>
  </si>
  <si>
    <t>jon.pickering@northedgecapital.com</t>
  </si>
  <si>
    <t>michael.joseph@northedgecapital.com</t>
  </si>
  <si>
    <t>Frame</t>
  </si>
  <si>
    <t>phil.frame@northedgecapital.com</t>
  </si>
  <si>
    <t>Stenton</t>
  </si>
  <si>
    <t>ray.stenton@northedgecapital.com</t>
  </si>
  <si>
    <t>Partner and Head of New Business</t>
  </si>
  <si>
    <t>Rowley</t>
  </si>
  <si>
    <t>tom.rowley@northedgecapital.com</t>
  </si>
  <si>
    <t>Northern Michigan Angels</t>
  </si>
  <si>
    <t>deanna.cannon7@gmail.com</t>
  </si>
  <si>
    <t>Traverse City</t>
  </si>
  <si>
    <t>Hurd</t>
  </si>
  <si>
    <t>ron.r.hurd@gmail.com</t>
  </si>
  <si>
    <t>Northport Investments</t>
  </si>
  <si>
    <t>josh@northportinvestments.com</t>
  </si>
  <si>
    <t>Northfield</t>
  </si>
  <si>
    <t>tyson@northportinvestments.com</t>
  </si>
  <si>
    <t>Northstar Capital</t>
  </si>
  <si>
    <t>bschneider@northstarcapital.com</t>
  </si>
  <si>
    <t>Partner and Director of Origination</t>
  </si>
  <si>
    <t>cschroeder@northstarcapital.com</t>
  </si>
  <si>
    <t>ckocourek@northstarcapital.com</t>
  </si>
  <si>
    <t>Principal and Portfolio Investment Manager</t>
  </si>
  <si>
    <t>Kleineman</t>
  </si>
  <si>
    <t>dkleineman@northstarcapital.com</t>
  </si>
  <si>
    <t>Portfolio Investment Manager</t>
  </si>
  <si>
    <t>Shuler</t>
  </si>
  <si>
    <t>dshuler@northstarcapital.com</t>
  </si>
  <si>
    <t>Eid</t>
  </si>
  <si>
    <t>eeid@northstarcapital.com</t>
  </si>
  <si>
    <t>sbecker@northstarcapital.com</t>
  </si>
  <si>
    <t>Alasdair</t>
  </si>
  <si>
    <t>Greig</t>
  </si>
  <si>
    <t>Northstar Ventures</t>
  </si>
  <si>
    <t>alasdair@northstarventures.co.uk</t>
  </si>
  <si>
    <t>Newcastle</t>
  </si>
  <si>
    <t>Buchan</t>
  </si>
  <si>
    <t>alex@northstarventures.co.uk</t>
  </si>
  <si>
    <t>Emma</t>
  </si>
  <si>
    <t>OâRourke</t>
  </si>
  <si>
    <t>emma@northstarventures.co.uk</t>
  </si>
  <si>
    <t>ian@northstarventures.co.uk</t>
  </si>
  <si>
    <t>Gilson</t>
  </si>
  <si>
    <t>peter@northstarventures.co.uk</t>
  </si>
  <si>
    <t>Charnley</t>
  </si>
  <si>
    <t>richard@northstarventures.co.uk</t>
  </si>
  <si>
    <t>stephen@northstarventures.co.uk</t>
  </si>
  <si>
    <t>Northwest Technology Ventures</t>
  </si>
  <si>
    <t>ghoffman@nwtechventures.com</t>
  </si>
  <si>
    <t>whn@nwtechventures.com</t>
  </si>
  <si>
    <t>Thurman</t>
  </si>
  <si>
    <t>Northwood Investors</t>
  </si>
  <si>
    <t>bthurman@northwoodinvestors.com</t>
  </si>
  <si>
    <t>Kukral</t>
  </si>
  <si>
    <t>jkukral@northwoodinvestors.com</t>
  </si>
  <si>
    <t>Homer</t>
  </si>
  <si>
    <t>Northwood Ventures</t>
  </si>
  <si>
    <t>phomer@northwoodventures.com</t>
  </si>
  <si>
    <t>pschiff@northwoodventures.com</t>
  </si>
  <si>
    <t>Stray</t>
  </si>
  <si>
    <t>Northzone Ventures</t>
  </si>
  <si>
    <t>stray@northzone.com</t>
  </si>
  <si>
    <t>Otterling</t>
  </si>
  <si>
    <t>hans@northzone.com</t>
  </si>
  <si>
    <t>Jeppe</t>
  </si>
  <si>
    <t>Zink</t>
  </si>
  <si>
    <t>jeppe@northzone.com</t>
  </si>
  <si>
    <t>jessica@northzone.com</t>
  </si>
  <si>
    <t>Marta</t>
  </si>
  <si>
    <t>SjÃ¶gren</t>
  </si>
  <si>
    <t>marta@northzone.com</t>
  </si>
  <si>
    <t>PÃ¤r-JÃ¶rgen</t>
  </si>
  <si>
    <t>PÃ¤rson</t>
  </si>
  <si>
    <t>pjp@northzone.com</t>
  </si>
  <si>
    <t>Stine</t>
  </si>
  <si>
    <t>Foss</t>
  </si>
  <si>
    <t>stine@northzone.com</t>
  </si>
  <si>
    <t>CFO/Partner</t>
  </si>
  <si>
    <t>Hellerup</t>
  </si>
  <si>
    <t>Tellef</t>
  </si>
  <si>
    <t>Thorleifsson</t>
  </si>
  <si>
    <t>tellef@northzone.com</t>
  </si>
  <si>
    <t>Norwest Equity Partners</t>
  </si>
  <si>
    <t>acantwell@nep.com</t>
  </si>
  <si>
    <t>Allingham</t>
  </si>
  <si>
    <t>ballingham@nep.com</t>
  </si>
  <si>
    <t>cmiller@nep.com</t>
  </si>
  <si>
    <t>Gergen</t>
  </si>
  <si>
    <t>egergen@nep.com</t>
  </si>
  <si>
    <t>Sondell</t>
  </si>
  <si>
    <t>jsondell@nep.com</t>
  </si>
  <si>
    <t>Tanker</t>
  </si>
  <si>
    <t>jtanker@nep.com</t>
  </si>
  <si>
    <t>jlindner@nep.com</t>
  </si>
  <si>
    <t>Lindahl</t>
  </si>
  <si>
    <t>jlindahl@nep.com</t>
  </si>
  <si>
    <t>Whaley</t>
  </si>
  <si>
    <t>jwhaley@nep.com</t>
  </si>
  <si>
    <t>Managing Administrative Partner</t>
  </si>
  <si>
    <t>jhale@nep.com</t>
  </si>
  <si>
    <t>kfischer@nep.com</t>
  </si>
  <si>
    <t>Torgerson</t>
  </si>
  <si>
    <t>ktorgerson@nep.com</t>
  </si>
  <si>
    <t>Kochevar</t>
  </si>
  <si>
    <t>mkochevar@nep.com</t>
  </si>
  <si>
    <t>Yee</t>
  </si>
  <si>
    <t>pyee@nep.com</t>
  </si>
  <si>
    <t>Schoenmann</t>
  </si>
  <si>
    <t>sschoenmann@nep.com</t>
  </si>
  <si>
    <t>tmoore@nep.com</t>
  </si>
  <si>
    <t>tdevries@nep.com</t>
  </si>
  <si>
    <t>tkuehl@nep.com</t>
  </si>
  <si>
    <t>Solow</t>
  </si>
  <si>
    <t>tsolow@nep.com</t>
  </si>
  <si>
    <t>Schauerman</t>
  </si>
  <si>
    <t>tschauerman@nep.com</t>
  </si>
  <si>
    <t>Balfour</t>
  </si>
  <si>
    <t>Norwest Mezzanine Partners</t>
  </si>
  <si>
    <t>cbalfour@nmp.com</t>
  </si>
  <si>
    <t>hgoodwin@nmp.com</t>
  </si>
  <si>
    <t>Director of Marketing</t>
  </si>
  <si>
    <t>jlester@nmp.com</t>
  </si>
  <si>
    <t>Vice President of Finance and Administration</t>
  </si>
  <si>
    <t>jhogan@nmp.com</t>
  </si>
  <si>
    <t>Graber</t>
  </si>
  <si>
    <t>sgraber@nmp.com</t>
  </si>
  <si>
    <t>tdevries@nmp.com</t>
  </si>
  <si>
    <t>Casper</t>
  </si>
  <si>
    <t>de Clercq</t>
  </si>
  <si>
    <t xml:space="preserve">Norwest </t>
  </si>
  <si>
    <t>cdeclercq@nvp.com</t>
  </si>
  <si>
    <t>dsu@nvp.com</t>
  </si>
  <si>
    <t>Nahumi</t>
  </si>
  <si>
    <t>dnahumi@nvp.com</t>
  </si>
  <si>
    <t>Crowe</t>
  </si>
  <si>
    <t>jcrowe@nvp.com</t>
  </si>
  <si>
    <t>Kossow</t>
  </si>
  <si>
    <t>jkossow@nvp.com</t>
  </si>
  <si>
    <t>Betcher</t>
  </si>
  <si>
    <t>kbetcher@nvp.com</t>
  </si>
  <si>
    <t>Administrative Partner and CFO</t>
  </si>
  <si>
    <t>mhoward@nvp.com</t>
  </si>
  <si>
    <t>Mohan</t>
  </si>
  <si>
    <t>mkumar@nvp.com</t>
  </si>
  <si>
    <t>Executive Director, NVP India</t>
  </si>
  <si>
    <t>Niren</t>
  </si>
  <si>
    <t>nshah@nvp.com</t>
  </si>
  <si>
    <t>Managing Director, NVP India</t>
  </si>
  <si>
    <t>Promod</t>
  </si>
  <si>
    <t>Haque</t>
  </si>
  <si>
    <t>promod.haque@nvp.com</t>
  </si>
  <si>
    <t>Rama</t>
  </si>
  <si>
    <t>Sekhar</t>
  </si>
  <si>
    <t>rsekhar@nvp.com</t>
  </si>
  <si>
    <t>babbott@nvp.com</t>
  </si>
  <si>
    <t>rharris@nvp.com</t>
  </si>
  <si>
    <t>Sergio</t>
  </si>
  <si>
    <t>Monsalve</t>
  </si>
  <si>
    <t>smonsalve@nvp.com</t>
  </si>
  <si>
    <t>Sohil</t>
  </si>
  <si>
    <t>Chand</t>
  </si>
  <si>
    <t>schand@nvp.com</t>
  </si>
  <si>
    <t>Sonya</t>
  </si>
  <si>
    <t>sbrown@nvp.com</t>
  </si>
  <si>
    <t>Venkat</t>
  </si>
  <si>
    <t>vmohan@nvp.com</t>
  </si>
  <si>
    <t>Sandoski</t>
  </si>
  <si>
    <t>Norwich Ventures</t>
  </si>
  <si>
    <t>aaron@norwichventures.com</t>
  </si>
  <si>
    <t>Marlin</t>
  </si>
  <si>
    <t>mm@norwichventures.com</t>
  </si>
  <si>
    <t>Co-Founder and Senior Advisor</t>
  </si>
  <si>
    <t>phil@norwichventures.com</t>
  </si>
  <si>
    <t>Norwind Capital</t>
  </si>
  <si>
    <t>albrecht@nordwindcapital.com</t>
  </si>
  <si>
    <t>Harder</t>
  </si>
  <si>
    <t>harder@nordwindcapital.com</t>
  </si>
  <si>
    <t>Macomber</t>
  </si>
  <si>
    <t>Noson Lawen Partners</t>
  </si>
  <si>
    <t>earlm@nosonlp.com</t>
  </si>
  <si>
    <t>Lionvile</t>
  </si>
  <si>
    <t>tedc@nosonlp.com</t>
  </si>
  <si>
    <t>Tottman</t>
  </si>
  <si>
    <t>Notion Capital</t>
  </si>
  <si>
    <t>ctottman@notioncapital.com</t>
  </si>
  <si>
    <t>Milbourn</t>
  </si>
  <si>
    <t>imilbourn@notioncapital.com</t>
  </si>
  <si>
    <t>jwhite@notioncapital.com</t>
  </si>
  <si>
    <t>pnorris@notioncapital.com</t>
  </si>
  <si>
    <t>schandler@notioncapital.com</t>
  </si>
  <si>
    <t>Nova Capital Management</t>
  </si>
  <si>
    <t>d.williamson@nova-cap.com</t>
  </si>
  <si>
    <t>Kreminski</t>
  </si>
  <si>
    <t>j.kreminski@nova-cap.com</t>
  </si>
  <si>
    <t>Casimir</t>
  </si>
  <si>
    <t>Novacap</t>
  </si>
  <si>
    <t>acasimir@novacap.ca</t>
  </si>
  <si>
    <t>Longueuil</t>
  </si>
  <si>
    <t>dlewin@novacap.ca</t>
  </si>
  <si>
    <t>Mancini</t>
  </si>
  <si>
    <t>dmancini@novacap.ca</t>
  </si>
  <si>
    <t>Routhier</t>
  </si>
  <si>
    <t>jfrouthier@novacap.ca</t>
  </si>
  <si>
    <t>Beauchamp</t>
  </si>
  <si>
    <t>mbeauchamp@novacap.ca</t>
  </si>
  <si>
    <t>Paiement</t>
  </si>
  <si>
    <t>mpaiement@novacap.ca</t>
  </si>
  <si>
    <t>CÃ´tÃ©</t>
  </si>
  <si>
    <t>mcote@novacap.ca</t>
  </si>
  <si>
    <t>Tremblay</t>
  </si>
  <si>
    <t>ptremblay@novacap.ca</t>
  </si>
  <si>
    <t>stremblay@novacap.ca</t>
  </si>
  <si>
    <t>Blanchet</t>
  </si>
  <si>
    <t>sblanchet@novacap.ca</t>
  </si>
  <si>
    <t>E. Rogers</t>
  </si>
  <si>
    <t xml:space="preserve">Novak Biddle </t>
  </si>
  <si>
    <t>roger@novakbiddle.com</t>
  </si>
  <si>
    <t>Daisuke</t>
  </si>
  <si>
    <t>Makino</t>
  </si>
  <si>
    <t>NovaQuest Capital Management</t>
  </si>
  <si>
    <t>daisuke.makino@nqcapital.com</t>
  </si>
  <si>
    <t>john.bradley@nqcapital.com</t>
  </si>
  <si>
    <t>Tunnicliffe</t>
  </si>
  <si>
    <t>jonathan.tunnicliffe@nqcapital.com</t>
  </si>
  <si>
    <t>michael.bologna@nqcapital.com</t>
  </si>
  <si>
    <t>robert.hester@nqcapital.com</t>
  </si>
  <si>
    <t>ron.wooten@nqcapital.com</t>
  </si>
  <si>
    <t>ryan.wooten@nqcapital.com</t>
  </si>
  <si>
    <t>william.robb@nqcapital.com</t>
  </si>
  <si>
    <t>Skarborg</t>
  </si>
  <si>
    <t>Novax AB</t>
  </si>
  <si>
    <t>joakim.skarborg@novax.se</t>
  </si>
  <si>
    <t>Giacomo</t>
  </si>
  <si>
    <t>Marini</t>
  </si>
  <si>
    <t>Noventi</t>
  </si>
  <si>
    <t>gmarini@noventivc.com</t>
  </si>
  <si>
    <t>Novitas Capital</t>
  </si>
  <si>
    <t>dmiller@novitascapital.com</t>
  </si>
  <si>
    <t>Cotton</t>
  </si>
  <si>
    <t>Novo Tellus</t>
  </si>
  <si>
    <t>ncotton@novotellus.com</t>
  </si>
  <si>
    <t>Wai San</t>
  </si>
  <si>
    <t>Loke</t>
  </si>
  <si>
    <t>wsloke@novotellus.com</t>
  </si>
  <si>
    <t>Kaarina</t>
  </si>
  <si>
    <t>Pekkinen</t>
  </si>
  <si>
    <t>Noweco Partners Oy</t>
  </si>
  <si>
    <t>kaarina.pekkinen@noweco.fi</t>
  </si>
  <si>
    <t>Keijo</t>
  </si>
  <si>
    <t>Kangasluoma</t>
  </si>
  <si>
    <t>keijo.kangasluoma@noweco.fi</t>
  </si>
  <si>
    <t>Vaasa</t>
  </si>
  <si>
    <t>Mauri</t>
  </si>
  <si>
    <t>Visuri</t>
  </si>
  <si>
    <t>mauri.visuri@noweco.fi</t>
  </si>
  <si>
    <t>Tuija</t>
  </si>
  <si>
    <t>Lambacka</t>
  </si>
  <si>
    <t>tuija.lambacka@noweco.fi</t>
  </si>
  <si>
    <t>Coopmans</t>
  </si>
  <si>
    <t>NPM Capital</t>
  </si>
  <si>
    <t>coopmans@npm-capital.com</t>
  </si>
  <si>
    <t>van Berkum</t>
  </si>
  <si>
    <t>vanberkum@npm-capital.com</t>
  </si>
  <si>
    <t>Terpstra</t>
  </si>
  <si>
    <t>terpstra@npm-capital.com</t>
  </si>
  <si>
    <t>van Loon</t>
  </si>
  <si>
    <t>vanloon@npm-capital.com</t>
  </si>
  <si>
    <t>Bisseling</t>
  </si>
  <si>
    <t>bisseling@npm-capital.com</t>
  </si>
  <si>
    <t>Everard</t>
  </si>
  <si>
    <t>everard@npm-capital.com</t>
  </si>
  <si>
    <t>Rutger</t>
  </si>
  <si>
    <t>Ruigrok</t>
  </si>
  <si>
    <t>ruigrok@npm-capital.com</t>
  </si>
  <si>
    <t>Khawam</t>
  </si>
  <si>
    <t>NTF Capital</t>
  </si>
  <si>
    <t>maurice.khawam@ntf-capital.com</t>
  </si>
  <si>
    <t>btong@nthpower.com</t>
  </si>
  <si>
    <t>eerickson@nthpower.com</t>
  </si>
  <si>
    <t>Floyd</t>
  </si>
  <si>
    <t>nfloyd@nthpower.com</t>
  </si>
  <si>
    <t>Conn</t>
  </si>
  <si>
    <t>NVM Private Equity</t>
  </si>
  <si>
    <t>alastair.conn@nvm.co.uk</t>
  </si>
  <si>
    <t>Financial Director</t>
  </si>
  <si>
    <t>Newcastle upon Tyne</t>
  </si>
  <si>
    <t>andy.leach@nvm.co.uk</t>
  </si>
  <si>
    <t>Pidgeon</t>
  </si>
  <si>
    <t>charlie.pidgeon@nvm.co.uk</t>
  </si>
  <si>
    <t>Mellor</t>
  </si>
  <si>
    <t>chris.mellor@nvm.co.uk</t>
  </si>
  <si>
    <t>david.rolfe@nvm.co.uk</t>
  </si>
  <si>
    <t>james.arrowsmith@nvm.co.uk</t>
  </si>
  <si>
    <t>Cockwill</t>
  </si>
  <si>
    <t>karl.cockwill@nvm.co.uk</t>
  </si>
  <si>
    <t>martin.green@nvm.co.uk</t>
  </si>
  <si>
    <t>mauro.biagioni@nvm.co.uk</t>
  </si>
  <si>
    <t>Yarrow</t>
  </si>
  <si>
    <t>norman.yarrow@nvm.co.uk</t>
  </si>
  <si>
    <t>peter.hodson@nvm.co.uk</t>
  </si>
  <si>
    <t>Pile</t>
  </si>
  <si>
    <t>simon.pile@nvm.co.uk</t>
  </si>
  <si>
    <t>Levett</t>
  </si>
  <si>
    <t>tim.levett@nvm.co.uk</t>
  </si>
  <si>
    <t>O2 Investment Partners</t>
  </si>
  <si>
    <t>jhansen@o2investment.com</t>
  </si>
  <si>
    <t>Co-Founder, Managing Partner and President</t>
  </si>
  <si>
    <t>Corden</t>
  </si>
  <si>
    <t>pcorden@o2investment.com</t>
  </si>
  <si>
    <t>Oak HC/FT Partners</t>
  </si>
  <si>
    <t>andrew@oakhcft.com</t>
  </si>
  <si>
    <t>Huntress Lamont</t>
  </si>
  <si>
    <t>annie@oakhcft.com</t>
  </si>
  <si>
    <t>david@oakhcft.com</t>
  </si>
  <si>
    <t>Technology Partner</t>
  </si>
  <si>
    <t>jonathan@oakhcft.com</t>
  </si>
  <si>
    <t>nancy@oakhcft.com</t>
  </si>
  <si>
    <t>Vignesh</t>
  </si>
  <si>
    <t>Chandramouli</t>
  </si>
  <si>
    <t>vig@oakhcft.com</t>
  </si>
  <si>
    <t>ahahn@oakhillcapital.com</t>
  </si>
  <si>
    <t>Diesbach</t>
  </si>
  <si>
    <t>bdiesbach@oakhillcapital.com</t>
  </si>
  <si>
    <t>bcherry@oakhillcapital.com</t>
  </si>
  <si>
    <t>cwilliams@oakhillcapital.com</t>
  </si>
  <si>
    <t>dscott@oakhillcapital.com</t>
  </si>
  <si>
    <t>Nayden</t>
  </si>
  <si>
    <t>dnayden@oakhillcapital.com</t>
  </si>
  <si>
    <t>Mettam</t>
  </si>
  <si>
    <t>jmettam@oakhillcapital.com</t>
  </si>
  <si>
    <t>Monsky</t>
  </si>
  <si>
    <t>jmonsky@oakhillcapital.com</t>
  </si>
  <si>
    <t>Rachwalski</t>
  </si>
  <si>
    <t>jrachwalski@oakhillcapital.com</t>
  </si>
  <si>
    <t>Mailender</t>
  </si>
  <si>
    <t>kmailender@oakhillcapital.com</t>
  </si>
  <si>
    <t>sbaker@oakhillcapital.com</t>
  </si>
  <si>
    <t>Stratton</t>
  </si>
  <si>
    <t>sheath@oakhillcapital.com</t>
  </si>
  <si>
    <t>Wolfram</t>
  </si>
  <si>
    <t>twolfram@oakhillcapital.com</t>
  </si>
  <si>
    <t>Pade</t>
  </si>
  <si>
    <t>wpade@oakhillcapital.com</t>
  </si>
  <si>
    <t>Oak Investment Partners</t>
  </si>
  <si>
    <t>akwan@oakvc.com</t>
  </si>
  <si>
    <t>aadams@oakvc.com</t>
  </si>
  <si>
    <t>Lamont</t>
  </si>
  <si>
    <t>annie@oakvc.com</t>
  </si>
  <si>
    <t>Bandel</t>
  </si>
  <si>
    <t>Carano</t>
  </si>
  <si>
    <t>bandel@oakvc.com</t>
  </si>
  <si>
    <t>Lang</t>
  </si>
  <si>
    <t>craig@oakvc.com</t>
  </si>
  <si>
    <t>Glassmeyer</t>
  </si>
  <si>
    <t>ed@oakvc.com</t>
  </si>
  <si>
    <t>Fredric</t>
  </si>
  <si>
    <t>fred@oakvc.com</t>
  </si>
  <si>
    <t>Ames</t>
  </si>
  <si>
    <t>grace@oakvc.com</t>
  </si>
  <si>
    <t>Beletic</t>
  </si>
  <si>
    <t>john@oakvc.com</t>
  </si>
  <si>
    <t>kroland@oakvc.com</t>
  </si>
  <si>
    <t>Kemp</t>
  </si>
  <si>
    <t>pkemp@oakvc.com</t>
  </si>
  <si>
    <t>ren@oakvc.com</t>
  </si>
  <si>
    <t>Majteles</t>
  </si>
  <si>
    <t>rmajteles@oakvc.com</t>
  </si>
  <si>
    <t>tom@seapointventures.com</t>
  </si>
  <si>
    <t>Downer</t>
  </si>
  <si>
    <t>tdowner@oakvc.com</t>
  </si>
  <si>
    <t>Oakley Capital Private Equity</t>
  </si>
  <si>
    <t>alex.collins@oakleycapital.com</t>
  </si>
  <si>
    <t>Amjid</t>
  </si>
  <si>
    <t>Zaman</t>
  </si>
  <si>
    <t>amjid.zaman@oakleycapital.com</t>
  </si>
  <si>
    <t>Till</t>
  </si>
  <si>
    <t>david.till@oakleycapital.com</t>
  </si>
  <si>
    <t>Keech</t>
  </si>
  <si>
    <t>david.keech@oakleycapital.com</t>
  </si>
  <si>
    <t>Brickell</t>
  </si>
  <si>
    <t>david.brickell@oakleycapital.com</t>
  </si>
  <si>
    <t>Raikes</t>
  </si>
  <si>
    <t>fred.raikes@oakleycapital.com</t>
  </si>
  <si>
    <t>Frizoni</t>
  </si>
  <si>
    <t>luke.frizoni@oakleycapital.com</t>
  </si>
  <si>
    <t>Bavinton</t>
  </si>
  <si>
    <t>martin.bavinton@oakleycapital.com</t>
  </si>
  <si>
    <t>Dubens</t>
  </si>
  <si>
    <t>peter.dubens@oakleycapital.com</t>
  </si>
  <si>
    <t>rebecca.gibson@oakleycapital.com</t>
  </si>
  <si>
    <t>stewart.porter@oakleycapital.com</t>
  </si>
  <si>
    <t>Oakley Capital Group COO</t>
  </si>
  <si>
    <t>Twiney</t>
  </si>
  <si>
    <t>tom.twiney@oakleycapital.com</t>
  </si>
  <si>
    <t>OâReilly AlphaTech Ventures</t>
  </si>
  <si>
    <t>bryce@oatv.com</t>
  </si>
  <si>
    <t>Holzinger-BÃ¶cskÃ¶r</t>
  </si>
  <si>
    <t xml:space="preserve">Oberbank Opportunity Invest Management </t>
  </si>
  <si>
    <t>dietmar.holzinger@oberbank.at</t>
  </si>
  <si>
    <t>Leitinger</t>
  </si>
  <si>
    <t>roland.leitinger@oberbank.at</t>
  </si>
  <si>
    <t>Ev</t>
  </si>
  <si>
    <t>ev@obvious.com</t>
  </si>
  <si>
    <t>jj@obvious.com</t>
  </si>
  <si>
    <t>Vasishth</t>
  </si>
  <si>
    <t>vishal@obvious.com</t>
  </si>
  <si>
    <t>OCA Ventures</t>
  </si>
  <si>
    <t>ian@ocaventures.com</t>
  </si>
  <si>
    <t>Dugan</t>
  </si>
  <si>
    <t>john@ocaventures.com</t>
  </si>
  <si>
    <t>General Partner/Co-Founder</t>
  </si>
  <si>
    <t>Ianello</t>
  </si>
  <si>
    <t>peter@ocaventures.com</t>
  </si>
  <si>
    <t>Duran</t>
  </si>
  <si>
    <t>Curis</t>
  </si>
  <si>
    <t>Ocean Avenue,</t>
  </si>
  <si>
    <t>dcuris@oceanavenuecapital.com</t>
  </si>
  <si>
    <t>Youssefmir</t>
  </si>
  <si>
    <t>jyoussefmir@oceanavenuecapital.com</t>
  </si>
  <si>
    <t>Ennis</t>
  </si>
  <si>
    <t>jennis@oceanavenuecapital.com</t>
  </si>
  <si>
    <t>Notz</t>
  </si>
  <si>
    <t>pnotz@oceanavenuecapital.com</t>
  </si>
  <si>
    <t>Oceania</t>
  </si>
  <si>
    <t>robert.moran@oceaniacapital.com.au</t>
  </si>
  <si>
    <t>Belrose</t>
  </si>
  <si>
    <t>Octopus Ventures</t>
  </si>
  <si>
    <t>awallace@octopusventures.com</t>
  </si>
  <si>
    <t>Alliott</t>
  </si>
  <si>
    <t>acole@octopusventures.com</t>
  </si>
  <si>
    <t>acollinson@octopusventures.com</t>
  </si>
  <si>
    <t>Founder Director</t>
  </si>
  <si>
    <t>Iperry@octopusinvestments.com</t>
  </si>
  <si>
    <t>joliver@octopusventures.com</t>
  </si>
  <si>
    <t>Hakes</t>
  </si>
  <si>
    <t>lhakes@octopusventures.com</t>
  </si>
  <si>
    <t>mferguson@octopusinvestments.com</t>
  </si>
  <si>
    <t>sking@octopusinvestments.com</t>
  </si>
  <si>
    <t>Gibbs</t>
  </si>
  <si>
    <t>wgibbs@octopusinvestments.com</t>
  </si>
  <si>
    <t>Violette</t>
  </si>
  <si>
    <t>OdyssÃ©e Venture</t>
  </si>
  <si>
    <t>violette@odysseeventure.com</t>
  </si>
  <si>
    <t>sion@odysseeventure.com</t>
  </si>
  <si>
    <t>Andrieux</t>
  </si>
  <si>
    <t>andrieux@odysseeventure.com</t>
  </si>
  <si>
    <t>Boillet</t>
  </si>
  <si>
    <t>boillet@odysseeventure.com</t>
  </si>
  <si>
    <t>Ronan</t>
  </si>
  <si>
    <t>Lalande</t>
  </si>
  <si>
    <t>lalande@odysseeventure.com</t>
  </si>
  <si>
    <t>Director of Development</t>
  </si>
  <si>
    <t>Sassolas</t>
  </si>
  <si>
    <t>sassolas@odysseeventure.com</t>
  </si>
  <si>
    <t>Kwait</t>
  </si>
  <si>
    <t>Odyssey Investment Partners</t>
  </si>
  <si>
    <t>bkwait@odysseyinvestment.com</t>
  </si>
  <si>
    <t>Co-President and Managing Principal</t>
  </si>
  <si>
    <t>Zaumeyer</t>
  </si>
  <si>
    <t>bzaumeyer@odysseyinvestment.com</t>
  </si>
  <si>
    <t>dmoore@odysseyinvestment.com</t>
  </si>
  <si>
    <t>Bendit</t>
  </si>
  <si>
    <t>hbendit@odysseyinvestment.com</t>
  </si>
  <si>
    <t>jmckibben@odysseyinvestment.com</t>
  </si>
  <si>
    <t>jhall@odysseyinvestment.com</t>
  </si>
  <si>
    <t>Tug</t>
  </si>
  <si>
    <t>tfisher@odysseyinvestment.com</t>
  </si>
  <si>
    <t>Ohio TechAngels</t>
  </si>
  <si>
    <t>jh@ohiotechangels.com</t>
  </si>
  <si>
    <t>Balijepalli</t>
  </si>
  <si>
    <t xml:space="preserve">Ojas </t>
  </si>
  <si>
    <t>gautam@ojasventures.com</t>
  </si>
  <si>
    <t>Krishnamurthy</t>
  </si>
  <si>
    <t>pavan@ojasventures.com</t>
  </si>
  <si>
    <t>Srivathsa</t>
  </si>
  <si>
    <t>rajesh@ojasventures.com</t>
  </si>
  <si>
    <t>stevenson@okapivc.com</t>
  </si>
  <si>
    <t>Paiva</t>
  </si>
  <si>
    <t>Oklahoma Life Science Fund</t>
  </si>
  <si>
    <t>william@olsfventures.com</t>
  </si>
  <si>
    <t>Old Willow Partners</t>
  </si>
  <si>
    <t>brett@oldwillowpartners.com</t>
  </si>
  <si>
    <t>darren@oldwillowpartners.com</t>
  </si>
  <si>
    <t>Kasmar</t>
  </si>
  <si>
    <t>kevin@oldwillowpartners.com</t>
  </si>
  <si>
    <t>Punyu</t>
  </si>
  <si>
    <t>punyu@oldwillowpartners.com</t>
  </si>
  <si>
    <t>ted@oldwillowpartners.com</t>
  </si>
  <si>
    <t>Olympus Capital Holdings Asia (Hong Kong)</t>
  </si>
  <si>
    <t>lmiao@olympuscap.com</t>
  </si>
  <si>
    <t>Bodell</t>
  </si>
  <si>
    <t>Olympus Capital Investments</t>
  </si>
  <si>
    <t>cbodell@olympuscapinv.com</t>
  </si>
  <si>
    <t>Morristown</t>
  </si>
  <si>
    <t>Vanech</t>
  </si>
  <si>
    <t>dvanech@olympuscapinv.com</t>
  </si>
  <si>
    <t>Ormond</t>
  </si>
  <si>
    <t>Olympus Partners</t>
  </si>
  <si>
    <t>cormond@olympuspartners.com</t>
  </si>
  <si>
    <t>Haddad</t>
  </si>
  <si>
    <t>dhaddad@olympuspartners.com</t>
  </si>
  <si>
    <t>eeason@olympuspartners.com</t>
  </si>
  <si>
    <t>jmiller@olympuspartners.com</t>
  </si>
  <si>
    <t>L. David</t>
  </si>
  <si>
    <t>Cardenas</t>
  </si>
  <si>
    <t>dcardenas@olympuspartners.com</t>
  </si>
  <si>
    <t>Bettegowda</t>
  </si>
  <si>
    <t>mbettegowda@olympuspartners.com</t>
  </si>
  <si>
    <t>mboyd@olympuspartners.com</t>
  </si>
  <si>
    <t>prubin@olympuspartners.com</t>
  </si>
  <si>
    <t>Coughlin</t>
  </si>
  <si>
    <t>OMERS Private Equity</t>
  </si>
  <si>
    <t>wcoughlin@omerspe.com</t>
  </si>
  <si>
    <t>Klement</t>
  </si>
  <si>
    <t>Omidyar Network</t>
  </si>
  <si>
    <t>aklement@omidyar.com</t>
  </si>
  <si>
    <t>Todor</t>
  </si>
  <si>
    <t>Tashev</t>
  </si>
  <si>
    <t>ttashev@omidyar.com</t>
  </si>
  <si>
    <t>Omninet Capital</t>
  </si>
  <si>
    <t>ben@omninet.com</t>
  </si>
  <si>
    <t>michael@omninet.com</t>
  </si>
  <si>
    <t>Kadisha</t>
  </si>
  <si>
    <t>neil@omninet.com</t>
  </si>
  <si>
    <t>Oriol</t>
  </si>
  <si>
    <t>Lobo Baquer</t>
  </si>
  <si>
    <t>Ona Capital, SCR</t>
  </si>
  <si>
    <t>olobo@onacapital.com</t>
  </si>
  <si>
    <t>Shantz</t>
  </si>
  <si>
    <t>ONCAP Management Partners</t>
  </si>
  <si>
    <t>ashantz@oncap.com</t>
  </si>
  <si>
    <t>Pachisia</t>
  </si>
  <si>
    <t>apachisia@oncap.com</t>
  </si>
  <si>
    <t>Hadibhai</t>
  </si>
  <si>
    <t>ahadibhai@oncap.com</t>
  </si>
  <si>
    <t>Petrovic</t>
  </si>
  <si>
    <t>dpetrovic@oncap.com</t>
  </si>
  <si>
    <t>ekim@oncap.com</t>
  </si>
  <si>
    <t>Baylin</t>
  </si>
  <si>
    <t>gbaylin@oncap.com</t>
  </si>
  <si>
    <t>mgordon@oncap.com</t>
  </si>
  <si>
    <t>MacTavish</t>
  </si>
  <si>
    <t>mmactavish@oncap.com</t>
  </si>
  <si>
    <t>Lay</t>
  </si>
  <si>
    <t>mlay@oncap.com</t>
  </si>
  <si>
    <t>Mashinter</t>
  </si>
  <si>
    <t>rmashinter@oncap.com</t>
  </si>
  <si>
    <t>Bars</t>
  </si>
  <si>
    <t>sbars@oncap.com</t>
  </si>
  <si>
    <t>smarshall@oncap.com</t>
  </si>
  <si>
    <t>Wole</t>
  </si>
  <si>
    <t>wjames@oncap.com</t>
  </si>
  <si>
    <t>One Earth Capital</t>
  </si>
  <si>
    <t>joe@oneearthcapital.com</t>
  </si>
  <si>
    <t>Felton</t>
  </si>
  <si>
    <t>Coppens</t>
  </si>
  <si>
    <t>One Equity Partners</t>
  </si>
  <si>
    <t>bradley.j.coppens@oneequity.com</t>
  </si>
  <si>
    <t>Giulini</t>
  </si>
  <si>
    <t>christoph.giulini@oneequity.com</t>
  </si>
  <si>
    <t>Cashin</t>
  </si>
  <si>
    <t>dick.cashin@oneequity.com</t>
  </si>
  <si>
    <t>Belinfanti</t>
  </si>
  <si>
    <t>gregory.a.belinfanti@oneequity.com</t>
  </si>
  <si>
    <t>Rosenberg</t>
  </si>
  <si>
    <t>One Rock</t>
  </si>
  <si>
    <t>jrosenberg@onerockcapital.com</t>
  </si>
  <si>
    <t>jgoldman@onerockcapital.com</t>
  </si>
  <si>
    <t>kreed@onerockcapital.com</t>
  </si>
  <si>
    <t>kbeyer@onerockcapital.com</t>
  </si>
  <si>
    <t>Koike</t>
  </si>
  <si>
    <t>mkoike@onerockcapital.com</t>
  </si>
  <si>
    <t>Spielvogel</t>
  </si>
  <si>
    <t>sspielvogel@onerockcapital.com</t>
  </si>
  <si>
    <t>rhsu@onerockcapital.com</t>
  </si>
  <si>
    <t>tlee@onerockcapital.com</t>
  </si>
  <si>
    <t>Birkill</t>
  </si>
  <si>
    <t>OneVentures</t>
  </si>
  <si>
    <t>abirkill@one-ventures.com</t>
  </si>
  <si>
    <t>Partner and Executive Director</t>
  </si>
  <si>
    <t>Gammell</t>
  </si>
  <si>
    <t>dgammell@one-ventures.com</t>
  </si>
  <si>
    <t>dhawkins@one-ventures.com</t>
  </si>
  <si>
    <t>Deaker</t>
  </si>
  <si>
    <t>mdeaker@one-ventures.com</t>
  </si>
  <si>
    <t>Munk</t>
  </si>
  <si>
    <t>Onex Partners</t>
  </si>
  <si>
    <t>amunk@onex.com</t>
  </si>
  <si>
    <t>Mansell</t>
  </si>
  <si>
    <t>dmansell@onex.com</t>
  </si>
  <si>
    <t>Heersink</t>
  </si>
  <si>
    <t>eheersink@onex.com</t>
  </si>
  <si>
    <t>gschwartz@onex.com</t>
  </si>
  <si>
    <t>Hausman</t>
  </si>
  <si>
    <t>jhausman@onex.com</t>
  </si>
  <si>
    <t>Gilis</t>
  </si>
  <si>
    <t>kgilis@onex.com</t>
  </si>
  <si>
    <t>Le Blanc</t>
  </si>
  <si>
    <t>rleblanc@onex.com</t>
  </si>
  <si>
    <t>Mersky</t>
  </si>
  <si>
    <t>smersky@onex.com</t>
  </si>
  <si>
    <t>Tawfiq</t>
  </si>
  <si>
    <t>Popatia</t>
  </si>
  <si>
    <t>tpopatia@onex.com</t>
  </si>
  <si>
    <t>tmorgan@onex.com</t>
  </si>
  <si>
    <t>Ikhlaq</t>
  </si>
  <si>
    <t>Sidhu</t>
  </si>
  <si>
    <t>ONSET Ventures</t>
  </si>
  <si>
    <t>ikhlaq@onset.com</t>
  </si>
  <si>
    <t>john@onset.com</t>
  </si>
  <si>
    <t>rick@onset.com</t>
  </si>
  <si>
    <t>Kuhling</t>
  </si>
  <si>
    <t>rob@onset.com</t>
  </si>
  <si>
    <t>Shomit</t>
  </si>
  <si>
    <t>shomit@onset.com</t>
  </si>
  <si>
    <t>Opdendyk</t>
  </si>
  <si>
    <t>terry@onset.com</t>
  </si>
  <si>
    <t>Ontario Capital Growth Corporation</t>
  </si>
  <si>
    <t>john.w.marshall@ontario.ca</t>
  </si>
  <si>
    <t>OpCapita</t>
  </si>
  <si>
    <t>chris.mcdermott@opcapita.com</t>
  </si>
  <si>
    <t>Hamid</t>
  </si>
  <si>
    <t>david.hamid@opcapita.com</t>
  </si>
  <si>
    <t>henry.jackson@opcapita.com</t>
  </si>
  <si>
    <t>von Spreckelsen</t>
  </si>
  <si>
    <t>john.vonspreckelsen@opcapita.com</t>
  </si>
  <si>
    <t>Spoerri</t>
  </si>
  <si>
    <t>joshua.spoerri@opcapita.com</t>
  </si>
  <si>
    <t>Guyot</t>
  </si>
  <si>
    <t>marie.guyot@opcapita.com</t>
  </si>
  <si>
    <t>stephen.alexander@opcapita.com</t>
  </si>
  <si>
    <t>Rusakov</t>
  </si>
  <si>
    <t>Open Capital</t>
  </si>
  <si>
    <t>arusakov@open-cap.com</t>
  </si>
  <si>
    <t>Open Prairie Ventures</t>
  </si>
  <si>
    <t>jim@openprairie.com</t>
  </si>
  <si>
    <t>Effingham</t>
  </si>
  <si>
    <t>OpenAir Equity Partners</t>
  </si>
  <si>
    <t>kathy@openairep.com</t>
  </si>
  <si>
    <t>lance@openairep.com</t>
  </si>
  <si>
    <t>ron@openairep.com</t>
  </si>
  <si>
    <t>Aristos</t>
  </si>
  <si>
    <t>Doxiadis</t>
  </si>
  <si>
    <t>Openfund</t>
  </si>
  <si>
    <t>asd@theopenfund.com</t>
  </si>
  <si>
    <t>Pateras</t>
  </si>
  <si>
    <t>cp@theopenfund.com</t>
  </si>
  <si>
    <t>Tziralis</t>
  </si>
  <si>
    <t>gt@theopenfund.com</t>
  </si>
  <si>
    <t>Georgios</t>
  </si>
  <si>
    <t>Kasselakis</t>
  </si>
  <si>
    <t>gk@theopenfund.com</t>
  </si>
  <si>
    <t>Nikko</t>
  </si>
  <si>
    <t>Frangos</t>
  </si>
  <si>
    <t>njf@theopenfund.com</t>
  </si>
  <si>
    <t>Zdravou</t>
  </si>
  <si>
    <t>vcz@theopenfund.com</t>
  </si>
  <si>
    <t>Nikou</t>
  </si>
  <si>
    <t>OpenGate Capital.</t>
  </si>
  <si>
    <t>anikou@opengatecapital.com</t>
  </si>
  <si>
    <t>dabrams@opengatecapital.com</t>
  </si>
  <si>
    <t>Senior Vice President and General Counsel</t>
  </si>
  <si>
    <t>Marcantetti</t>
  </si>
  <si>
    <t>fmarcantetti@opengatecapital.com</t>
  </si>
  <si>
    <t>Leppin</t>
  </si>
  <si>
    <t>jleppin@opengatecapital.com</t>
  </si>
  <si>
    <t>Lagreze</t>
  </si>
  <si>
    <t>jlagreze@opengatecapital.com</t>
  </si>
  <si>
    <t>Veillas</t>
  </si>
  <si>
    <t>mveillas@opengatecapital.com</t>
  </si>
  <si>
    <t>Gundlach</t>
  </si>
  <si>
    <t>mgundlach@opengatecapital.com</t>
  </si>
  <si>
    <t>msong@opengatecapital.com</t>
  </si>
  <si>
    <t>Kiekert Le Moult</t>
  </si>
  <si>
    <t>slemoult@opengatecapital.com</t>
  </si>
  <si>
    <t>xlambert@opengatecapital.com</t>
  </si>
  <si>
    <t xml:space="preserve">OpenView </t>
  </si>
  <si>
    <t>adam@openviewpartners.com</t>
  </si>
  <si>
    <t>Baiyin</t>
  </si>
  <si>
    <t>bzhou@openviewpartners.com</t>
  </si>
  <si>
    <t>blake@openviewpartners.com</t>
  </si>
  <si>
    <t>blewis@openviewpartners.com</t>
  </si>
  <si>
    <t>Deer</t>
  </si>
  <si>
    <t>bdeer@openviewpartners.com</t>
  </si>
  <si>
    <t>Demmer</t>
  </si>
  <si>
    <t>ddemmer@openviewpartners.com</t>
  </si>
  <si>
    <t>groberts@openviewpartners.com</t>
  </si>
  <si>
    <t>Mackey</t>
  </si>
  <si>
    <t>mcraven@openviewpartners.com</t>
  </si>
  <si>
    <t>Ricky</t>
  </si>
  <si>
    <t>Pelletier</t>
  </si>
  <si>
    <t>rpelletier@openviewpartners.com</t>
  </si>
  <si>
    <t>smaxwell@openviewpartners.com</t>
  </si>
  <si>
    <t>Founder and Senior Managing Director</t>
  </si>
  <si>
    <t>Astl</t>
  </si>
  <si>
    <t>OPK Capital</t>
  </si>
  <si>
    <t>brian@opkcapital.com</t>
  </si>
  <si>
    <t>Van Doorselaer</t>
  </si>
  <si>
    <t>sean@opkcapital.com</t>
  </si>
  <si>
    <t>Avida</t>
  </si>
  <si>
    <t>Opus Capital</t>
  </si>
  <si>
    <t>davida@opuscapital.com</t>
  </si>
  <si>
    <t>Cogan</t>
  </si>
  <si>
    <t>gill@opuscapital.com</t>
  </si>
  <si>
    <t>Cutts</t>
  </si>
  <si>
    <t>joe@opuscapital.com</t>
  </si>
  <si>
    <t>CFO and Administrative Partner</t>
  </si>
  <si>
    <t>Serge</t>
  </si>
  <si>
    <t>serge@opuscapital.com</t>
  </si>
  <si>
    <t>Rosenwald</t>
  </si>
  <si>
    <t>Opus Point Partners</t>
  </si>
  <si>
    <t>lar@opuspointpartners.com</t>
  </si>
  <si>
    <t>Lung</t>
  </si>
  <si>
    <t>Yam</t>
  </si>
  <si>
    <t>ly@opuspointpartners.com</t>
  </si>
  <si>
    <t>msw@opuspointpartners.com</t>
  </si>
  <si>
    <t>Power</t>
  </si>
  <si>
    <t>sp@opuspointpartners.com</t>
  </si>
  <si>
    <t>S. Tien</t>
  </si>
  <si>
    <t>Opus8</t>
  </si>
  <si>
    <t>twong@opus8.com</t>
  </si>
  <si>
    <t>Oquendo Capital</t>
  </si>
  <si>
    <t>alfonso.erhardt@oquendocapital.com</t>
  </si>
  <si>
    <t>Herrero</t>
  </si>
  <si>
    <t>daniel.herrero@oquendocapital.com</t>
  </si>
  <si>
    <t>Leticia</t>
  </si>
  <si>
    <t>Bueno</t>
  </si>
  <si>
    <t>leticia.bueno@oquendocapital.com</t>
  </si>
  <si>
    <t>Junco</t>
  </si>
  <si>
    <t>ricardo.junco@oquendocapital.com</t>
  </si>
  <si>
    <t>Goenechea</t>
  </si>
  <si>
    <t>rocio.goenechea@oquendocapital.com</t>
  </si>
  <si>
    <t>OrbiMed Advisors</t>
  </si>
  <si>
    <t>gordonc@orbimed.com</t>
  </si>
  <si>
    <t>Chau</t>
  </si>
  <si>
    <t>Khuong</t>
  </si>
  <si>
    <t>khuongc@orbimed.com</t>
  </si>
  <si>
    <t>Private Equity Partner</t>
  </si>
  <si>
    <t>Bonita</t>
  </si>
  <si>
    <t>bonitad@orbimed.com</t>
  </si>
  <si>
    <t>silversteinj@orbimed.com</t>
  </si>
  <si>
    <t>thompsonp@orbimed.com</t>
  </si>
  <si>
    <t>Orchid Asia Group Management,</t>
  </si>
  <si>
    <t>gli@orchidasia.com</t>
  </si>
  <si>
    <t>Origin Ventures</t>
  </si>
  <si>
    <t>brent@originventures.com</t>
  </si>
  <si>
    <t>Barron</t>
  </si>
  <si>
    <t>bruce@originventures.com</t>
  </si>
  <si>
    <t>Olson</t>
  </si>
  <si>
    <t>eric@originventures.com</t>
  </si>
  <si>
    <t>Heltzer</t>
  </si>
  <si>
    <t>jason@originventures.com</t>
  </si>
  <si>
    <t>steve@originventures.com</t>
  </si>
  <si>
    <t>Arnson</t>
  </si>
  <si>
    <t>Originate Ventures</t>
  </si>
  <si>
    <t>Eric.Arnson@OriginateVentures.com</t>
  </si>
  <si>
    <t>Gausling</t>
  </si>
  <si>
    <t>Mike.Gausling@OriginateVentures.com</t>
  </si>
  <si>
    <t>ORIX Leveraged Finance</t>
  </si>
  <si>
    <t>ted.thorp@orix.com</t>
  </si>
  <si>
    <t>Managing Director / Co-Head</t>
  </si>
  <si>
    <t>ORIX Mezzanine &amp; Private Equity</t>
  </si>
  <si>
    <t>bill.floyd@orix.com</t>
  </si>
  <si>
    <t>Sangalis</t>
  </si>
  <si>
    <t>jeff.sangalis@orix.com</t>
  </si>
  <si>
    <t>Browning</t>
  </si>
  <si>
    <t>jeff.browning@orix.com</t>
  </si>
  <si>
    <t>Roossien</t>
  </si>
  <si>
    <t>sean.roossien@orix.com</t>
  </si>
  <si>
    <t>ORIX Private Equity</t>
  </si>
  <si>
    <t>brandon.boyd@orix.com</t>
  </si>
  <si>
    <t>Bede</t>
  </si>
  <si>
    <t>ORIX Ventures</t>
  </si>
  <si>
    <t>jeff.bede@orix.com</t>
  </si>
  <si>
    <t>Stasia</t>
  </si>
  <si>
    <t>stasia.carson@orix.com</t>
  </si>
  <si>
    <t>william.bishop@orix.com</t>
  </si>
  <si>
    <t>Jean-Jacques</t>
  </si>
  <si>
    <t>Orkos Capital</t>
  </si>
  <si>
    <t>jjb@orkoscapital.com</t>
  </si>
  <si>
    <t>Berneman</t>
  </si>
  <si>
    <t>Osage University Partners</t>
  </si>
  <si>
    <t>lberneman@osagepartners.com</t>
  </si>
  <si>
    <t>msinger@osagepartners.com</t>
  </si>
  <si>
    <t>mcohen@osagepartners.com</t>
  </si>
  <si>
    <t>Adelson</t>
  </si>
  <si>
    <t>radelson@osagepartners.com</t>
  </si>
  <si>
    <t>Harrington</t>
  </si>
  <si>
    <t>bharrington@osagepartners.com</t>
  </si>
  <si>
    <t>Drahms</t>
  </si>
  <si>
    <t xml:space="preserve">Osage </t>
  </si>
  <si>
    <t>ddrahms@osagepartners.com</t>
  </si>
  <si>
    <t>mphelan@osagepartners.com</t>
  </si>
  <si>
    <t>Lentz</t>
  </si>
  <si>
    <t>nlentz@osagepartners.com</t>
  </si>
  <si>
    <t>sdowling@osagepartners.com</t>
  </si>
  <si>
    <t>Outcome Capital</t>
  </si>
  <si>
    <t>afreedman@outcomecapital.com</t>
  </si>
  <si>
    <t>jwallace@outcomecapital.com</t>
  </si>
  <si>
    <t>Cromwell</t>
  </si>
  <si>
    <t>mcromwell@outcomecapital.com</t>
  </si>
  <si>
    <t>Oded</t>
  </si>
  <si>
    <t>Ben-Joseph</t>
  </si>
  <si>
    <t>oben-joseph@outcomecapital.com</t>
  </si>
  <si>
    <t>Outlook Ventures</t>
  </si>
  <si>
    <t>carl@outlookventures.com</t>
  </si>
  <si>
    <t>Alamo</t>
  </si>
  <si>
    <t>Funcannon</t>
  </si>
  <si>
    <t xml:space="preserve">OVP </t>
  </si>
  <si>
    <t>funcannon@ovp.com</t>
  </si>
  <si>
    <t>Langeler</t>
  </si>
  <si>
    <t>langeler@ovp.com</t>
  </si>
  <si>
    <t>Owl Ventures</t>
  </si>
  <si>
    <t>amit@owlvc.com</t>
  </si>
  <si>
    <t>Chhabra</t>
  </si>
  <si>
    <t>kate@owlvc.com</t>
  </si>
  <si>
    <t>Paschal</t>
  </si>
  <si>
    <t>Owner Resource Group</t>
  </si>
  <si>
    <t>dpaschal@orgroup.com</t>
  </si>
  <si>
    <t>Associate, Private Equity Group</t>
  </si>
  <si>
    <t>Borowy</t>
  </si>
  <si>
    <t>jborowy@orgroup.com</t>
  </si>
  <si>
    <t>Vice President, Industry Group</t>
  </si>
  <si>
    <t>Gormin</t>
  </si>
  <si>
    <t>jgormin@orgroup.com</t>
  </si>
  <si>
    <t>mpatterson@orgroup.com</t>
  </si>
  <si>
    <t>Sprinkle</t>
  </si>
  <si>
    <t>msprinkle@orgroup.com</t>
  </si>
  <si>
    <t>Burnett</t>
  </si>
  <si>
    <t>wburnett@orgroup.com</t>
  </si>
  <si>
    <t>OWW Pte.</t>
  </si>
  <si>
    <t>amak@oww.com.sg</t>
  </si>
  <si>
    <t>Bien Chuan</t>
  </si>
  <si>
    <t>bctan@oww.com.sg</t>
  </si>
  <si>
    <t>Louis Ruian</t>
  </si>
  <si>
    <t>llou@oww.com.sg</t>
  </si>
  <si>
    <t>tonnght@gmail.com</t>
  </si>
  <si>
    <t>Representative (China)</t>
  </si>
  <si>
    <t>Oxford Capital Group</t>
  </si>
  <si>
    <t>jwr@oxford-capital.com</t>
  </si>
  <si>
    <t>Kalt</t>
  </si>
  <si>
    <t>mkalt@oxford-capital.com</t>
  </si>
  <si>
    <t>Sherlock</t>
  </si>
  <si>
    <t>asherlock@oxcp.com</t>
  </si>
  <si>
    <t>Barney</t>
  </si>
  <si>
    <t>brhysjones@oxcp.com</t>
  </si>
  <si>
    <t>dmott@oxcp.com</t>
  </si>
  <si>
    <t>emott@oxcp.com</t>
  </si>
  <si>
    <t>Dighton</t>
  </si>
  <si>
    <t>ldighton@oxcp.com</t>
  </si>
  <si>
    <t>Partner, Finance and Operations</t>
  </si>
  <si>
    <t>ohughes@oxcp.com</t>
  </si>
  <si>
    <t>Investment Director, Infrastructure</t>
  </si>
  <si>
    <t>Orde</t>
  </si>
  <si>
    <t>worde@oxcp.com</t>
  </si>
  <si>
    <t>Eileen</t>
  </si>
  <si>
    <t>Modral</t>
  </si>
  <si>
    <t>Oxford Early Investments</t>
  </si>
  <si>
    <t>e.modral@oxin.co.uk</t>
  </si>
  <si>
    <t>Investment Network Manager</t>
  </si>
  <si>
    <t>Houser</t>
  </si>
  <si>
    <t>Oxford Finance</t>
  </si>
  <si>
    <t>hhouser@oxfordfinance.com</t>
  </si>
  <si>
    <t>Chief Credit Officer and Senior Vice President</t>
  </si>
  <si>
    <t>Cary</t>
  </si>
  <si>
    <t>Oxford Technology Management</t>
  </si>
  <si>
    <t>lucius@oxfordtechnology.com</t>
  </si>
  <si>
    <t>Filmeridis</t>
  </si>
  <si>
    <t>Oxley Capital Group</t>
  </si>
  <si>
    <t>george.filmeridis@oxleycapital.com</t>
  </si>
  <si>
    <t>Executive Director - Private Equity</t>
  </si>
  <si>
    <t>Pawley</t>
  </si>
  <si>
    <t>mark.pawley@oxleycapital.com</t>
  </si>
  <si>
    <t>Tavecchio</t>
  </si>
  <si>
    <t>P101</t>
  </si>
  <si>
    <t>a.tavecchio@p101.it</t>
  </si>
  <si>
    <t>Di Camillo</t>
  </si>
  <si>
    <t>a.dicamillo@p101.it</t>
  </si>
  <si>
    <t>Donvito</t>
  </si>
  <si>
    <t>g.donvito@p101.it</t>
  </si>
  <si>
    <t>Glenda</t>
  </si>
  <si>
    <t>Grazioli</t>
  </si>
  <si>
    <t>g.grazioli@p101.it</t>
  </si>
  <si>
    <t>Junior Partner</t>
  </si>
  <si>
    <t>Saigh</t>
  </si>
  <si>
    <t>PÃ¡tria Investimentos</t>
  </si>
  <si>
    <t>alexandre.saigh@patriainvestimentos.com.br</t>
  </si>
  <si>
    <t>Scavazza</t>
  </si>
  <si>
    <t>ricardo.scavazza@patriainvestimentos.com.br</t>
  </si>
  <si>
    <t>Jaduszliwer</t>
  </si>
  <si>
    <t>Pacific Community Ventures</t>
  </si>
  <si>
    <t>ajaduszliwer@pcvfund.com</t>
  </si>
  <si>
    <t>Rallo</t>
  </si>
  <si>
    <t>erallo@pcvfund.com</t>
  </si>
  <si>
    <t>Charlier</t>
  </si>
  <si>
    <t>Pacific Equity Partners</t>
  </si>
  <si>
    <t>andrew.charlier@pep.com.au</t>
  </si>
  <si>
    <t>Blanks</t>
  </si>
  <si>
    <t>cameron.blanks@pep.com.au</t>
  </si>
  <si>
    <t>Grayce</t>
  </si>
  <si>
    <t>david.grayce@pep.com.au</t>
  </si>
  <si>
    <t>david.brown@pep.com.au</t>
  </si>
  <si>
    <t>Hattersley</t>
  </si>
  <si>
    <t>evan.hattersley@pep.com.au</t>
  </si>
  <si>
    <t>Hutchinson</t>
  </si>
  <si>
    <t>geoff.hutchinson@pep.com.au</t>
  </si>
  <si>
    <t>jake.haines@pep.com.au</t>
  </si>
  <si>
    <t>McCullagh</t>
  </si>
  <si>
    <t>paul.mccullagh@pep.com.au</t>
  </si>
  <si>
    <t>paul.shaw@pep.com.au</t>
  </si>
  <si>
    <t>Gardell</t>
  </si>
  <si>
    <t>rickard.gardell@pep.com.au</t>
  </si>
  <si>
    <t>sam.kong@pep.com.au</t>
  </si>
  <si>
    <t>Wolfers</t>
  </si>
  <si>
    <t>shannon.wolfers@pep.com.au</t>
  </si>
  <si>
    <t>Pillar</t>
  </si>
  <si>
    <t>simon.pillar@pep.com.au</t>
  </si>
  <si>
    <t>Sims</t>
  </si>
  <si>
    <t>tim.sims@pep.com.au</t>
  </si>
  <si>
    <t>Duthie</t>
  </si>
  <si>
    <t>tony.duthie@pep.com.au</t>
  </si>
  <si>
    <t>Ferrier</t>
  </si>
  <si>
    <t>Pacific Road Capital Management</t>
  </si>
  <si>
    <t>andrew.ferrier@pacroad.com.au</t>
  </si>
  <si>
    <t>dan.wilton@pacroad.com</t>
  </si>
  <si>
    <t>greg.dick@pacroad.com.au</t>
  </si>
  <si>
    <t>Rozman</t>
  </si>
  <si>
    <t>louis.rozman@pacroad.com.au</t>
  </si>
  <si>
    <t>Stirzaker</t>
  </si>
  <si>
    <t>mike.stirzaker@pacroad.com.au</t>
  </si>
  <si>
    <t>Toy</t>
  </si>
  <si>
    <t>PacRim  (PVP)</t>
  </si>
  <si>
    <t>ttoy@pacrimpartners.com</t>
  </si>
  <si>
    <t>PAG.</t>
  </si>
  <si>
    <t>afridman@pagcapital.com</t>
  </si>
  <si>
    <t>danderson@pagcapital.com</t>
  </si>
  <si>
    <t>Temple</t>
  </si>
  <si>
    <t>jtemple@pagcapital.com</t>
  </si>
  <si>
    <t>Sleigh</t>
  </si>
  <si>
    <t>ssleigh@pagcapital.com</t>
  </si>
  <si>
    <t>Van Mieghem</t>
  </si>
  <si>
    <t>tvm@pagcapital.com</t>
  </si>
  <si>
    <t>Dearbaugh</t>
  </si>
  <si>
    <t>wdearbaugh@pagcapital.com</t>
  </si>
  <si>
    <t>Caranti</t>
  </si>
  <si>
    <t>PAGF</t>
  </si>
  <si>
    <t>gcaranti@pintopartners.com</t>
  </si>
  <si>
    <t>rvaughan@pintopartners.com</t>
  </si>
  <si>
    <t>AmarÃ©</t>
  </si>
  <si>
    <t>ramare@pintopartners.com</t>
  </si>
  <si>
    <t>Colm</t>
  </si>
  <si>
    <t>PAI partners</t>
  </si>
  <si>
    <t>colm.osullivan@paipartners.com</t>
  </si>
  <si>
    <t>edward.chandler@paipartners.com</t>
  </si>
  <si>
    <t>Fouletier</t>
  </si>
  <si>
    <t>fabrice.fouletier@paipartners.com</t>
  </si>
  <si>
    <t>StÃ©venin</t>
  </si>
  <si>
    <t>frederic.stevenin@paipartners.com</t>
  </si>
  <si>
    <t>Massonnat</t>
  </si>
  <si>
    <t>ivan.massonnat@paipartners.com</t>
  </si>
  <si>
    <t>Rivoire</t>
  </si>
  <si>
    <t>laurent.rivoire@paipartners.com</t>
  </si>
  <si>
    <t>Zinsou</t>
  </si>
  <si>
    <t>lionel.zinsou@paipartners.com</t>
  </si>
  <si>
    <t>michel.paris@paipartners.com</t>
  </si>
  <si>
    <t>Holzman</t>
  </si>
  <si>
    <t>nicolas.holzman@paipartners.com</t>
  </si>
  <si>
    <t>Mouterde</t>
  </si>
  <si>
    <t>patrick.mouterde@paipartners.com</t>
  </si>
  <si>
    <t>Vitale</t>
  </si>
  <si>
    <t>raffaele.vitale@paipartners.com</t>
  </si>
  <si>
    <t>Hellenius</t>
  </si>
  <si>
    <t>ragnar.hellenius@paipartners.com</t>
  </si>
  <si>
    <t>richard.howell@paipartners.com</t>
  </si>
  <si>
    <t>Steed</t>
  </si>
  <si>
    <t>Paladin Capital Group</t>
  </si>
  <si>
    <t>msteed@paladincapgroup.com</t>
  </si>
  <si>
    <t>Mourad</t>
  </si>
  <si>
    <t>Yesayan</t>
  </si>
  <si>
    <t>myesayan@paladincapgroup.com</t>
  </si>
  <si>
    <t>Clute</t>
  </si>
  <si>
    <t>tclute@paladincapgroup.com</t>
  </si>
  <si>
    <t>Giuseppetti</t>
  </si>
  <si>
    <t>Palamon</t>
  </si>
  <si>
    <t>giuseppetti@palamon.com</t>
  </si>
  <si>
    <t>pritchard@palamon.com</t>
  </si>
  <si>
    <t>Bonnavion</t>
  </si>
  <si>
    <t>bonnavion@palamon.com</t>
  </si>
  <si>
    <t>Carreras</t>
  </si>
  <si>
    <t>carreras@palamon.com</t>
  </si>
  <si>
    <t>Elson</t>
  </si>
  <si>
    <t>elson@palamon.com</t>
  </si>
  <si>
    <t>Noth</t>
  </si>
  <si>
    <t>noth@palamon.com</t>
  </si>
  <si>
    <t>Arbour</t>
  </si>
  <si>
    <t>arbour@palamon.com</t>
  </si>
  <si>
    <t>Managing Director, Structured Finance</t>
  </si>
  <si>
    <t>Caupers</t>
  </si>
  <si>
    <t>caupers@palamon.com</t>
  </si>
  <si>
    <t>Palatine Private Equity</t>
  </si>
  <si>
    <t>andy.lees@palatinepe.com</t>
  </si>
  <si>
    <t>andy.strickland@palatinepe.com</t>
  </si>
  <si>
    <t>ben.jones@palatinepe.com</t>
  </si>
  <si>
    <t>Tipper</t>
  </si>
  <si>
    <t>gary.tipper@palatinepe.com</t>
  </si>
  <si>
    <t>steve.donaldson@palatinepe.com</t>
  </si>
  <si>
    <t>Dickin</t>
  </si>
  <si>
    <t>tony.dickin@palatinepe.com</t>
  </si>
  <si>
    <t>Daumann</t>
  </si>
  <si>
    <t xml:space="preserve">palero capital </t>
  </si>
  <si>
    <t>daumann@palero-capital.de</t>
  </si>
  <si>
    <t>Wuppermann</t>
  </si>
  <si>
    <t>wuppermann@palero-capital.de</t>
  </si>
  <si>
    <t>Frohn-Berna</t>
  </si>
  <si>
    <t>frohn-bernau@palero-capital.de</t>
  </si>
  <si>
    <t>Palisades Ventures</t>
  </si>
  <si>
    <t>anders@palisadesventures.com</t>
  </si>
  <si>
    <t>DâAddario</t>
  </si>
  <si>
    <t>paul@palisadesventures.com</t>
  </si>
  <si>
    <t>Palladin Consumer Retail Partners (PCRP)</t>
  </si>
  <si>
    <t>mschwartz@pcrp.com</t>
  </si>
  <si>
    <t>tcasey@dpcadvisors.com</t>
  </si>
  <si>
    <t>Shebitz</t>
  </si>
  <si>
    <t>Palladium Equity Partners</t>
  </si>
  <si>
    <t>ashebitz@palladiumequity.com</t>
  </si>
  <si>
    <t>Szekely</t>
  </si>
  <si>
    <t>iszekely@palladiumequity.com</t>
  </si>
  <si>
    <t>Reymond</t>
  </si>
  <si>
    <t>kreymond@palladiumequity.com</t>
  </si>
  <si>
    <t>Marcos</t>
  </si>
  <si>
    <t>mrodriguez@palladiumequity.com</t>
  </si>
  <si>
    <t>Harpel</t>
  </si>
  <si>
    <t>Palm Beach</t>
  </si>
  <si>
    <t>jharpel@pbcap.com</t>
  </si>
  <si>
    <t>Schmickle</t>
  </si>
  <si>
    <t>mschmickle@pbcap.com</t>
  </si>
  <si>
    <t>nward@pbcap.com</t>
  </si>
  <si>
    <t>Schlanger</t>
  </si>
  <si>
    <t>rschlanger@pbcap.com</t>
  </si>
  <si>
    <t>McGruder</t>
  </si>
  <si>
    <t>smcgruder@pbcap.com</t>
  </si>
  <si>
    <t>Ziebelman</t>
  </si>
  <si>
    <t xml:space="preserve">Palo Alto </t>
  </si>
  <si>
    <t>pziebelman@pavp.com</t>
  </si>
  <si>
    <t>VÃ©ronique</t>
  </si>
  <si>
    <t>Policard</t>
  </si>
  <si>
    <t>Paluel-Marmont Capital</t>
  </si>
  <si>
    <t>vpolicard@paluel-marmont-capital.fr</t>
  </si>
  <si>
    <t>Tindel</t>
  </si>
  <si>
    <t>Pamlico Capital</t>
  </si>
  <si>
    <t>andrew.tindel@pamlicocapital.com</t>
  </si>
  <si>
    <t>Roselle</t>
  </si>
  <si>
    <t>art.roselle@pamlicocapital.com</t>
  </si>
  <si>
    <t>eric.wilkins@pamlicocapital.com</t>
  </si>
  <si>
    <t>Eubank</t>
  </si>
  <si>
    <t>eric.eubank@pamlicocapital.com</t>
  </si>
  <si>
    <t>Gillian</t>
  </si>
  <si>
    <t>gillian.davis@pamlicocapital.com</t>
  </si>
  <si>
    <t>jay.henry@pamlicocapital.com</t>
  </si>
  <si>
    <t>L. Watts</t>
  </si>
  <si>
    <t>Hamrick</t>
  </si>
  <si>
    <t>watts.hamrick@pamlicocapital.com</t>
  </si>
  <si>
    <t>larsen.jones@pamlicocapital.com</t>
  </si>
  <si>
    <t>matt.williams@pamlicocapital.com</t>
  </si>
  <si>
    <t>scott.glass@pamlicocapital.com</t>
  </si>
  <si>
    <t>Perper</t>
  </si>
  <si>
    <t>scott.perper@pamlicocapital.com</t>
  </si>
  <si>
    <t>scott.stevens@pamlicocapital.com</t>
  </si>
  <si>
    <t>Christhilf</t>
  </si>
  <si>
    <t>stuart.christhilf@pamlicocapital.com</t>
  </si>
  <si>
    <t>Chaffin</t>
  </si>
  <si>
    <t>tracey.chaffin@pamlicocapital.com</t>
  </si>
  <si>
    <t>walker.simmons@pamlicocapital.com</t>
  </si>
  <si>
    <t>Knaster</t>
  </si>
  <si>
    <t>Pamplona Capital Management</t>
  </si>
  <si>
    <t>aknaster@pamplonafunds.com</t>
  </si>
  <si>
    <t>Chairman, CEO and Founder</t>
  </si>
  <si>
    <t>Halsted</t>
  </si>
  <si>
    <t>jhalsted@pamplonafunds.com</t>
  </si>
  <si>
    <t>mschwab@pamplonafunds.com</t>
  </si>
  <si>
    <t>Killian</t>
  </si>
  <si>
    <t>Panda Power Funds</t>
  </si>
  <si>
    <t>rkillian@pandafunds.com</t>
  </si>
  <si>
    <t>Managing Director, Development</t>
  </si>
  <si>
    <t>bcarter@pandafunds.com</t>
  </si>
  <si>
    <t>tcarter@pandafunds.com</t>
  </si>
  <si>
    <t>Senior Partner and President</t>
  </si>
  <si>
    <t>Haughian</t>
  </si>
  <si>
    <t>andrew@pangaeaventures.com</t>
  </si>
  <si>
    <t>chris@pangaeaventures.com</t>
  </si>
  <si>
    <t>matt@pangaeaventures.com</t>
  </si>
  <si>
    <t>Hillsborough</t>
  </si>
  <si>
    <t>Purnesh</t>
  </si>
  <si>
    <t>Seegopaul</t>
  </si>
  <si>
    <t>purnesh@pangaeaventures.com</t>
  </si>
  <si>
    <t>Applebaum</t>
  </si>
  <si>
    <t>sarah@pangaeaventures.com</t>
  </si>
  <si>
    <t>Panorama Capital</t>
  </si>
  <si>
    <t>rod@panoramacapital.com</t>
  </si>
  <si>
    <t>Kpedekpo</t>
  </si>
  <si>
    <t>Panoramic Growth Equity (Fund Management)</t>
  </si>
  <si>
    <t>malcolm@pgequity.com</t>
  </si>
  <si>
    <t>Glasgow</t>
  </si>
  <si>
    <t>Art</t>
  </si>
  <si>
    <t>Pappas Ventures</t>
  </si>
  <si>
    <t>apappas@pappasventures.com</t>
  </si>
  <si>
    <t>Worthy</t>
  </si>
  <si>
    <t>fworthy@pappasventures.com</t>
  </si>
  <si>
    <t>Jayson</t>
  </si>
  <si>
    <t>Punwani</t>
  </si>
  <si>
    <t>jpunwani@pappasventures.com</t>
  </si>
  <si>
    <t>sweiner@pappasventures.com</t>
  </si>
  <si>
    <t>Castell</t>
  </si>
  <si>
    <t>Par Equity</t>
  </si>
  <si>
    <t>andrew.castell@parequity.com</t>
  </si>
  <si>
    <t>paul.atkinson@parequity.com</t>
  </si>
  <si>
    <t>Munn</t>
  </si>
  <si>
    <t>paul.munn@parequity.com</t>
  </si>
  <si>
    <t>robert.higginson@parequity.com</t>
  </si>
  <si>
    <t>Paracor Capital Advisors (P)</t>
  </si>
  <si>
    <t>ap@pca-in.com</t>
  </si>
  <si>
    <t>P.C.</t>
  </si>
  <si>
    <t>Sasikumar</t>
  </si>
  <si>
    <t>pcs@pca-in.com</t>
  </si>
  <si>
    <t>Chennai</t>
  </si>
  <si>
    <t>Parakletos Ventures</t>
  </si>
  <si>
    <t>alan@parakletos.com</t>
  </si>
  <si>
    <t>Parallax</t>
  </si>
  <si>
    <t>jhale@parallaxcap.com</t>
  </si>
  <si>
    <t>Laguna Hills</t>
  </si>
  <si>
    <t>rcampbell@parallaxcap.com</t>
  </si>
  <si>
    <t>Dun</t>
  </si>
  <si>
    <t>Park Avenue Equity Partners,</t>
  </si>
  <si>
    <t>bd@pkave.com</t>
  </si>
  <si>
    <t>Mayer</t>
  </si>
  <si>
    <t>wem@pkave.com</t>
  </si>
  <si>
    <t>Cottam</t>
  </si>
  <si>
    <t>Park Square Capital,</t>
  </si>
  <si>
    <t>david.cottam@parksquarecapital.com</t>
  </si>
  <si>
    <t>michael.small@parksquarecapital.com</t>
  </si>
  <si>
    <t>Osvaldo</t>
  </si>
  <si>
    <t>osvaldo.pereira@parksquarecapital.com</t>
  </si>
  <si>
    <t>RÃ¼diger</t>
  </si>
  <si>
    <t>ruediger.blank@parksquarecapital.com</t>
  </si>
  <si>
    <t>Doumar</t>
  </si>
  <si>
    <t>robin.doumar@parksquarecapital.com</t>
  </si>
  <si>
    <t>Parkview</t>
  </si>
  <si>
    <t>catherine@parkviewcapital.com</t>
  </si>
  <si>
    <t>don@parkviewcapital.com</t>
  </si>
  <si>
    <t>Bramer</t>
  </si>
  <si>
    <t>robert@parkviewcapital.com</t>
  </si>
  <si>
    <t>Ohana</t>
  </si>
  <si>
    <t>Parkview Ventures</t>
  </si>
  <si>
    <t>laurent@parkviewventures.com</t>
  </si>
  <si>
    <t>Parkway Capital Investors</t>
  </si>
  <si>
    <t>cpope@parkwaycapital.com</t>
  </si>
  <si>
    <t>J. Drexel</t>
  </si>
  <si>
    <t>dknight@parkwaycapital.com</t>
  </si>
  <si>
    <t>Bouttier</t>
  </si>
  <si>
    <t>Parquest Capital</t>
  </si>
  <si>
    <t>laurence.bouttier@parquest.fr</t>
  </si>
  <si>
    <t>CrÃ©mel</t>
  </si>
  <si>
    <t>Partech Ventures</t>
  </si>
  <si>
    <t>bcremel@partechventures.com</t>
  </si>
  <si>
    <t>Christelle</t>
  </si>
  <si>
    <t>Pariat</t>
  </si>
  <si>
    <t>cpariat@partechventures.com</t>
  </si>
  <si>
    <t>Matuschka</t>
  </si>
  <si>
    <t>gmatuschka@partechventures.com</t>
  </si>
  <si>
    <t>jchoi@partechventures.com</t>
  </si>
  <si>
    <t>Patouillaud</t>
  </si>
  <si>
    <t>jmp@partechventures.com</t>
  </si>
  <si>
    <t>Menell</t>
  </si>
  <si>
    <t>mmenell@partechventures.com</t>
  </si>
  <si>
    <t>El Baze</t>
  </si>
  <si>
    <t>nelbaze@partechventures.com</t>
  </si>
  <si>
    <t>Omri</t>
  </si>
  <si>
    <t>Benayoun</t>
  </si>
  <si>
    <t>obenayoun@partechventures.com</t>
  </si>
  <si>
    <t>Otto</t>
  </si>
  <si>
    <t>obirnbaum@partechventures.com</t>
  </si>
  <si>
    <t>Collombel</t>
  </si>
  <si>
    <t>pcollombel@partechventures.com</t>
  </si>
  <si>
    <t>Lavault</t>
  </si>
  <si>
    <t>rlavault@partechventures.com</t>
  </si>
  <si>
    <t>Dodson</t>
  </si>
  <si>
    <t>Parthenon</t>
  </si>
  <si>
    <t>andrewd@parthenoncapital.com</t>
  </si>
  <si>
    <t>Orazio</t>
  </si>
  <si>
    <t>anthonyo@parthenoncapital.com</t>
  </si>
  <si>
    <t>Golson</t>
  </si>
  <si>
    <t>bgolson@parthenoncapital.com</t>
  </si>
  <si>
    <t>davida@parthenoncapital.com</t>
  </si>
  <si>
    <t>G. Thomas</t>
  </si>
  <si>
    <t>thomash@parthenoncapital.com</t>
  </si>
  <si>
    <t>jeffs@parthenoncapital.com</t>
  </si>
  <si>
    <t>Brumme</t>
  </si>
  <si>
    <t>kbrumme@parthenoncapital.com</t>
  </si>
  <si>
    <t>scottl@parthenoncapital.com</t>
  </si>
  <si>
    <t>Kessinger</t>
  </si>
  <si>
    <t>willk@parthenoncapital.com</t>
  </si>
  <si>
    <t>Winterer</t>
  </si>
  <si>
    <t>williamw@parthenoncapital.com</t>
  </si>
  <si>
    <t>Partner, Capital Markets</t>
  </si>
  <si>
    <t>Sadek</t>
  </si>
  <si>
    <t>zachs@parthenoncapital.com</t>
  </si>
  <si>
    <t>Partisan Management Group</t>
  </si>
  <si>
    <t>kjcassidy@partisanmgmt.com</t>
  </si>
  <si>
    <t>nrweldon@partisanmgmt.com</t>
  </si>
  <si>
    <t>Evergreen</t>
  </si>
  <si>
    <t>Ardevall</t>
  </si>
  <si>
    <t>Partners for Development investments in Life Sciences, P.U.L.S.AB</t>
  </si>
  <si>
    <t>mats.ardevall@pulsinvest.se</t>
  </si>
  <si>
    <t>Helsingborg</t>
  </si>
  <si>
    <t>Kahn</t>
  </si>
  <si>
    <t>Partners for Growth,</t>
  </si>
  <si>
    <t>andrew@pfgrowth.com</t>
  </si>
  <si>
    <t>don@pfgrowth.com</t>
  </si>
  <si>
    <t>geoff@pfgrowth.com</t>
  </si>
  <si>
    <t>Georgatos</t>
  </si>
  <si>
    <t>jason@pfgrowth.com</t>
  </si>
  <si>
    <t>Lorraine</t>
  </si>
  <si>
    <t>Nield</t>
  </si>
  <si>
    <t>lorraine@pfgrowth.com</t>
  </si>
  <si>
    <t>phil@pfgrowth.com</t>
  </si>
  <si>
    <t>SchÃ¤li</t>
  </si>
  <si>
    <t>Partners Group</t>
  </si>
  <si>
    <t>stephan.schaeli@partnersgroup.com</t>
  </si>
  <si>
    <t>Head Private Equity</t>
  </si>
  <si>
    <t>Baar-Zug</t>
  </si>
  <si>
    <t>Partners Innovation Fund</t>
  </si>
  <si>
    <t>cberke@partners.org</t>
  </si>
  <si>
    <t>Knowles</t>
  </si>
  <si>
    <t>jjknowles@partners.org</t>
  </si>
  <si>
    <t>Kitterman</t>
  </si>
  <si>
    <t>rkitterman@partners.org</t>
  </si>
  <si>
    <t>Jaewan</t>
  </si>
  <si>
    <t>Partners Investment Co.</t>
  </si>
  <si>
    <t>jwkim@partnersi.co.kr</t>
  </si>
  <si>
    <t>Seongcheol</t>
  </si>
  <si>
    <t>scpark@partnersi.co.kr</t>
  </si>
  <si>
    <t>Partnership Capital Growth</t>
  </si>
  <si>
    <t>brent@pcg-investors.com</t>
  </si>
  <si>
    <t>Partnership for New York City Fund</t>
  </si>
  <si>
    <t>pcohen@nycif.org</t>
  </si>
  <si>
    <t>Annick</t>
  </si>
  <si>
    <t>annick@pasadenacapital.com</t>
  </si>
  <si>
    <t>Senior Managing Director and President</t>
  </si>
  <si>
    <t>Burbidge</t>
  </si>
  <si>
    <t>Passion Capital Investments</t>
  </si>
  <si>
    <t>eileen@passioncapital.com</t>
  </si>
  <si>
    <t>Dighero</t>
  </si>
  <si>
    <t>robert@passioncapital.com</t>
  </si>
  <si>
    <t>Glaenzer</t>
  </si>
  <si>
    <t>stefan@passioncapital.com</t>
  </si>
  <si>
    <t>Patriot Capital,</t>
  </si>
  <si>
    <t>cbryan@patriot-capital.com</t>
  </si>
  <si>
    <t>Senior Principal and Adviser</t>
  </si>
  <si>
    <t>McCusker</t>
  </si>
  <si>
    <t>cmccusker@patriot-capital.com</t>
  </si>
  <si>
    <t>croyston@patriot-capital.com</t>
  </si>
  <si>
    <t>Yardley</t>
  </si>
  <si>
    <t>dyardley@patriot-capital.com</t>
  </si>
  <si>
    <t>jcope@patriot-capital.com</t>
  </si>
  <si>
    <t>phamner@patriot-capital.com</t>
  </si>
  <si>
    <t>Managing Director - Southwest</t>
  </si>
  <si>
    <t>Bass</t>
  </si>
  <si>
    <t>sbass@patriot-capital.com</t>
  </si>
  <si>
    <t>Rector</t>
  </si>
  <si>
    <t>srector@patriot-capital.com</t>
  </si>
  <si>
    <t>tholland@patriot-capital.com</t>
  </si>
  <si>
    <t>Kurtz</t>
  </si>
  <si>
    <t>tkurtz@patriot-capital.com</t>
  </si>
  <si>
    <t>Managing Director - MidWest</t>
  </si>
  <si>
    <t>Breslauer</t>
  </si>
  <si>
    <t>Patron Capital Advisers</t>
  </si>
  <si>
    <t>keith@patroncapital.com</t>
  </si>
  <si>
    <t>Cooke</t>
  </si>
  <si>
    <t>kevin@patroncapital.com</t>
  </si>
  <si>
    <t>Senior Development Director</t>
  </si>
  <si>
    <t>markcollins@patroncapital.com</t>
  </si>
  <si>
    <t>Pedro</t>
  </si>
  <si>
    <t>Barcelo</t>
  </si>
  <si>
    <t>pedro@patroncapital.com</t>
  </si>
  <si>
    <t>Law</t>
  </si>
  <si>
    <t>shane@patroncapital.com</t>
  </si>
  <si>
    <t>Buchenau</t>
  </si>
  <si>
    <t xml:space="preserve">Paua Ventures </t>
  </si>
  <si>
    <t>christian.buchenau@pauaventures.com</t>
  </si>
  <si>
    <t>Defforey</t>
  </si>
  <si>
    <t>christophe.defforey@pauaventures.com</t>
  </si>
  <si>
    <t>Wengi</t>
  </si>
  <si>
    <t>federico.wengi@pauaventures.com</t>
  </si>
  <si>
    <t>Moritz</t>
  </si>
  <si>
    <t>Poewe</t>
  </si>
  <si>
    <t>moritz.poewe@pauaventures.com</t>
  </si>
  <si>
    <t>Araujo</t>
  </si>
  <si>
    <t>PC Capiital</t>
  </si>
  <si>
    <t>garaujo@pc-capital.com</t>
  </si>
  <si>
    <t>Arrechea</t>
  </si>
  <si>
    <t>jarrechea@pc-capital.com</t>
  </si>
  <si>
    <t>Coballasi</t>
  </si>
  <si>
    <t>pcoballasi@pc-capital.com</t>
  </si>
  <si>
    <t>Cervantes</t>
  </si>
  <si>
    <t>pcervantes@pc-capital.com</t>
  </si>
  <si>
    <t>Capriles</t>
  </si>
  <si>
    <t>vcapriles@pc-capital.com</t>
  </si>
  <si>
    <t>Peachtree Equity Partners</t>
  </si>
  <si>
    <t>david@peachtreeequity.com</t>
  </si>
  <si>
    <t>Goudy</t>
  </si>
  <si>
    <t>drew@peachtreeequity.com</t>
  </si>
  <si>
    <t>McCarty</t>
  </si>
  <si>
    <t>john@peachtreeequity.com</t>
  </si>
  <si>
    <t>matt@peachtreeequity.com</t>
  </si>
  <si>
    <t>wendell@peachtreeequity.com</t>
  </si>
  <si>
    <t>D.J.</t>
  </si>
  <si>
    <t>Andrzejewski</t>
  </si>
  <si>
    <t>Peak Equity Partners</t>
  </si>
  <si>
    <t>dj@peakequity.com</t>
  </si>
  <si>
    <t>gcase@peakequity.com</t>
  </si>
  <si>
    <t>Pistilli</t>
  </si>
  <si>
    <t>Peak Rock Capital</t>
  </si>
  <si>
    <t>pistilli@peakrockcapital.com</t>
  </si>
  <si>
    <t>Pechel</t>
  </si>
  <si>
    <t>jean.gore@pechel.com</t>
  </si>
  <si>
    <t>Cresci</t>
  </si>
  <si>
    <t>Pecks Management Partners</t>
  </si>
  <si>
    <t>bcresci@pecks.com</t>
  </si>
  <si>
    <t>Machiels</t>
  </si>
  <si>
    <t>Pegasus Capital Advisors, L. P.</t>
  </si>
  <si>
    <t>amachiels@pcalp.com</t>
  </si>
  <si>
    <t>Cos Cob</t>
  </si>
  <si>
    <t>Stencel</t>
  </si>
  <si>
    <t>dstencel@pcalp.com</t>
  </si>
  <si>
    <t>Beaudry</t>
  </si>
  <si>
    <t>dbeaudry@pcalp.com</t>
  </si>
  <si>
    <t>jhaney@pcalp.com</t>
  </si>
  <si>
    <t>rdavis@pcalp.com</t>
  </si>
  <si>
    <t>Modersitzki</t>
  </si>
  <si>
    <t xml:space="preserve">Pelion </t>
  </si>
  <si>
    <t>blake@pelionvp.com</t>
  </si>
  <si>
    <t>chad@pelionvp.com</t>
  </si>
  <si>
    <t>Goldstone</t>
  </si>
  <si>
    <t>Pencarrow Private Equity</t>
  </si>
  <si>
    <t>goldstone@pencarrowpe.co.nz</t>
  </si>
  <si>
    <t>Leah</t>
  </si>
  <si>
    <t>anderson@pencarrowpe.co.nz</t>
  </si>
  <si>
    <t>bingham@pencarrowpe.co.nz</t>
  </si>
  <si>
    <t>Philippa</t>
  </si>
  <si>
    <t>weston@pencarrowpe.co.nz</t>
  </si>
  <si>
    <t>Gethen</t>
  </si>
  <si>
    <t>gethen@pencarrowpe.co.nz</t>
  </si>
  <si>
    <t>Pender Growth Fund</t>
  </si>
  <si>
    <t>dbarr@penderfund.com</t>
  </si>
  <si>
    <t>Edmison</t>
  </si>
  <si>
    <t>kedmison@penderfund.com</t>
  </si>
  <si>
    <t>Pendergast</t>
  </si>
  <si>
    <t>Pendergast Partners</t>
  </si>
  <si>
    <t>kim@pendergastpartners.com</t>
  </si>
  <si>
    <t>Breslin</t>
  </si>
  <si>
    <t>Penfund</t>
  </si>
  <si>
    <t>abreslin@penfund.com</t>
  </si>
  <si>
    <t>jthompson@penfund.com</t>
  </si>
  <si>
    <t>Fich</t>
  </si>
  <si>
    <t>nfich@penfund.com</t>
  </si>
  <si>
    <t>Bradlow</t>
  </si>
  <si>
    <t>richard@penfund.com</t>
  </si>
  <si>
    <t>Gessner</t>
  </si>
  <si>
    <t>Peninsula</t>
  </si>
  <si>
    <t>gessner@peninsulafunds.com</t>
  </si>
  <si>
    <t>murphy@peninsulafunds.com</t>
  </si>
  <si>
    <t>Director, Financial Reporting and Portfolio Management</t>
  </si>
  <si>
    <t>Krempel</t>
  </si>
  <si>
    <t>krempel@peninsulafunds.com</t>
  </si>
  <si>
    <t>Director, Fund Administration</t>
  </si>
  <si>
    <t>LaPeer</t>
  </si>
  <si>
    <t>lapeer@peninsulafunds.com</t>
  </si>
  <si>
    <t>beckett@peninsulafunds.com</t>
  </si>
  <si>
    <t>Ty</t>
  </si>
  <si>
    <t>Clutterbuck</t>
  </si>
  <si>
    <t>clutterbuck@peninsulafunds.com</t>
  </si>
  <si>
    <t>Peninsula Ventures</t>
  </si>
  <si>
    <t>ennis@peninsulaventures.com</t>
  </si>
  <si>
    <t>Dinh Le Nhat</t>
  </si>
  <si>
    <t>Hang</t>
  </si>
  <si>
    <t>PENM Partners</t>
  </si>
  <si>
    <t>dnh@penmpartners.com</t>
  </si>
  <si>
    <t>Ha Thi Bich</t>
  </si>
  <si>
    <t>hbv@penmpartners.com</t>
  </si>
  <si>
    <t>Hans Christian</t>
  </si>
  <si>
    <t>hcj@penmpartners.com</t>
  </si>
  <si>
    <t>KjÃ¦r</t>
  </si>
  <si>
    <t>lak@penmpartners.com</t>
  </si>
  <si>
    <t>Kline</t>
  </si>
  <si>
    <t xml:space="preserve">Penn </t>
  </si>
  <si>
    <t>dmkline@pennventures.com</t>
  </si>
  <si>
    <t>bgraham@pennventures.com</t>
  </si>
  <si>
    <t>PennantPark Investment Corporation</t>
  </si>
  <si>
    <t>penn@pennantpark.com</t>
  </si>
  <si>
    <t>Aviv</t>
  </si>
  <si>
    <t>Efrat</t>
  </si>
  <si>
    <t>efrat@pennantpark.com</t>
  </si>
  <si>
    <t>CFO and Treasurer</t>
  </si>
  <si>
    <t>Talarico</t>
  </si>
  <si>
    <t>gtalarico@pennantpark.com</t>
  </si>
  <si>
    <t>Briones</t>
  </si>
  <si>
    <t>briones@pennantpark.com</t>
  </si>
  <si>
    <t>P. Whitridge</t>
  </si>
  <si>
    <t>williams@pennantpark.com</t>
  </si>
  <si>
    <t>giannetti@pennantpark.com</t>
  </si>
  <si>
    <t xml:space="preserve">Pennell </t>
  </si>
  <si>
    <t>thomas@pennell.com</t>
  </si>
  <si>
    <t>Schrager</t>
  </si>
  <si>
    <t>Penta Capital</t>
  </si>
  <si>
    <t>schrager@pentacapital.com</t>
  </si>
  <si>
    <t>calder@pentacapital.com</t>
  </si>
  <si>
    <t>cassidy@pentacapital.com</t>
  </si>
  <si>
    <t>scott@pentacapital.com</t>
  </si>
  <si>
    <t>Torquil</t>
  </si>
  <si>
    <t>Macnaughton</t>
  </si>
  <si>
    <t>macnaughton@pentacapital.com</t>
  </si>
  <si>
    <t>Eduard</t>
  </si>
  <si>
    <t>MatÃ¡k</t>
  </si>
  <si>
    <t>Penta Investments</t>
  </si>
  <si>
    <t>matak@pentainvestments.com</t>
  </si>
  <si>
    <t>Bratislava</t>
  </si>
  <si>
    <t>Dumontheil</t>
  </si>
  <si>
    <t>dumontheil@pentainvestments.com</t>
  </si>
  <si>
    <t>Child</t>
  </si>
  <si>
    <t>child@pentainvestments.com</t>
  </si>
  <si>
    <t>HaÅ¡cÃ¡k</t>
  </si>
  <si>
    <t>hascak@pentainvestments.com</t>
  </si>
  <si>
    <t>Jozef</t>
  </si>
  <si>
    <t>Oravkin</t>
  </si>
  <si>
    <t>oravkin@pentainvestments.com</t>
  </si>
  <si>
    <t>Dospiva</t>
  </si>
  <si>
    <t>dospiva@pentainvestments.com</t>
  </si>
  <si>
    <t>MariÃ¡n</t>
  </si>
  <si>
    <t>Slivovic</t>
  </si>
  <si>
    <t>slivovic@pentainvestments.com</t>
  </si>
  <si>
    <t>Petr</t>
  </si>
  <si>
    <t>Palicka</t>
  </si>
  <si>
    <t>palicka@pentainvestments.com</t>
  </si>
  <si>
    <t>Project Director</t>
  </si>
  <si>
    <t>VÃ¡clav</t>
  </si>
  <si>
    <t>Jirku</t>
  </si>
  <si>
    <t>jirku@pentainvestments.com</t>
  </si>
  <si>
    <t>Yanni</t>
  </si>
  <si>
    <t>Penta Mezzanine Fund</t>
  </si>
  <si>
    <t>ayanni@pentamezz.com</t>
  </si>
  <si>
    <t>Irish</t>
  </si>
  <si>
    <t>rirish@pentamezz.com</t>
  </si>
  <si>
    <t>Managing Principal and CFO</t>
  </si>
  <si>
    <t>Ellis</t>
  </si>
  <si>
    <t>sellis@pentamezz.com</t>
  </si>
  <si>
    <t>Vanderstappen</t>
  </si>
  <si>
    <t>Pentahold NV</t>
  </si>
  <si>
    <t>geert.vanderstappen@pentahold.eu</t>
  </si>
  <si>
    <t>Zaventem</t>
  </si>
  <si>
    <t>Gielen</t>
  </si>
  <si>
    <t>karel.gielen@pentahold.eu</t>
  </si>
  <si>
    <t>Pentech Ventures</t>
  </si>
  <si>
    <t>andrew@pentechvc.com</t>
  </si>
  <si>
    <t>derek@pentechvc.com</t>
  </si>
  <si>
    <t>Advisory Group</t>
  </si>
  <si>
    <t>eddie@pentechvc.com</t>
  </si>
  <si>
    <t>ian@pentechvc.com</t>
  </si>
  <si>
    <t>Moens</t>
  </si>
  <si>
    <t>marc@pentechvc.com</t>
  </si>
  <si>
    <t>mike@pentechvc.com</t>
  </si>
  <si>
    <t>Felisiak</t>
  </si>
  <si>
    <t>nick@pentechvc.com</t>
  </si>
  <si>
    <t>robert@pentechvc.com</t>
  </si>
  <si>
    <t>sandy@pentechvc.com</t>
  </si>
  <si>
    <t>Bartosz</t>
  </si>
  <si>
    <t>Janikowski</t>
  </si>
  <si>
    <t>Penton Partners</t>
  </si>
  <si>
    <t>bartosz.janikowski@pentonpartners.com</t>
  </si>
  <si>
    <t>Chlopek</t>
  </si>
  <si>
    <t>marek.chlopek@pentonpartners.com</t>
  </si>
  <si>
    <t>People Fund</t>
  </si>
  <si>
    <t>cmccarty@thepeoplefund.net</t>
  </si>
  <si>
    <t>Business Development Partner</t>
  </si>
  <si>
    <t>Valencia</t>
  </si>
  <si>
    <t>F. Howard</t>
  </si>
  <si>
    <t>Mandel</t>
  </si>
  <si>
    <t>Peppertree Capital Management</t>
  </si>
  <si>
    <t>hmandel@peppertreecapital.com</t>
  </si>
  <si>
    <t>Greger</t>
  </si>
  <si>
    <t>PEQ AB</t>
  </si>
  <si>
    <t>greger.ericsson@peqab.se</t>
  </si>
  <si>
    <t>Iannazzo</t>
  </si>
  <si>
    <t>Pereg Ventures</t>
  </si>
  <si>
    <t>claudia.iannazzo@peregventures.com</t>
  </si>
  <si>
    <t>Itzhak</t>
  </si>
  <si>
    <t>itzhak.fisher@peregventures.com</t>
  </si>
  <si>
    <t>Boaz</t>
  </si>
  <si>
    <t>Lifschitz</t>
  </si>
  <si>
    <t>Peregrine Ventures</t>
  </si>
  <si>
    <t>boaz@peregrinevc.com</t>
  </si>
  <si>
    <t>Lavirotte</t>
  </si>
  <si>
    <t>Perfectis Private Equity</t>
  </si>
  <si>
    <t>jm.lavirotte@perfectis.fr</t>
  </si>
  <si>
    <t>Pimentel</t>
  </si>
  <si>
    <t>Performa Partners</t>
  </si>
  <si>
    <t>andre.pimentel@performapartners.com</t>
  </si>
  <si>
    <t>Findlay</t>
  </si>
  <si>
    <t>Periscope Equity</t>
  </si>
  <si>
    <t>jfindlay@periscopeequity.com</t>
  </si>
  <si>
    <t>Jarmel</t>
  </si>
  <si>
    <t>sjarmel@periscopeequity.com</t>
  </si>
  <si>
    <t>Bright</t>
  </si>
  <si>
    <t>Permal Capital Management</t>
  </si>
  <si>
    <t>abright@permalcapital.com</t>
  </si>
  <si>
    <t>Adriaan</t>
  </si>
  <si>
    <t>Zur Muhlen</t>
  </si>
  <si>
    <t>azurmuhlen@permalcapital.com</t>
  </si>
  <si>
    <t>bmarino@permalcapital.com</t>
  </si>
  <si>
    <t>Managing Director, CFO and CCO</t>
  </si>
  <si>
    <t>Childs</t>
  </si>
  <si>
    <t>dchilds@permalcapital.com</t>
  </si>
  <si>
    <t>Brauch</t>
  </si>
  <si>
    <t>jbrauch@permalcapital.com</t>
  </si>
  <si>
    <t>D'Agostino</t>
  </si>
  <si>
    <t>mdagostino@permalcapital.com</t>
  </si>
  <si>
    <t>Minden</t>
  </si>
  <si>
    <t>Rodenhouse</t>
  </si>
  <si>
    <t>mrodenhouse@permalcapital.com</t>
  </si>
  <si>
    <t>Keches</t>
  </si>
  <si>
    <t>nkeches@permalcapital.com</t>
  </si>
  <si>
    <t>nneedham@permalcapital.com</t>
  </si>
  <si>
    <t>Senior Finance Associate</t>
  </si>
  <si>
    <t>Hanafi</t>
  </si>
  <si>
    <t>phanafi@permalcapital.com</t>
  </si>
  <si>
    <t>Red</t>
  </si>
  <si>
    <t>rbarrett@permalcapital.com</t>
  </si>
  <si>
    <t>Di Geronimo</t>
  </si>
  <si>
    <t>rdigeronimo@permalcapital.com</t>
  </si>
  <si>
    <t>Permira Advisers</t>
  </si>
  <si>
    <t>alex.emery@permira.com</t>
  </si>
  <si>
    <t>Vauchy</t>
  </si>
  <si>
    <t>benoit.vauchy@permira.com</t>
  </si>
  <si>
    <t>Ruder</t>
  </si>
  <si>
    <t>brian.ruder@permira.com</t>
  </si>
  <si>
    <t>Mallo</t>
  </si>
  <si>
    <t>carlos.mallo@permira.com</t>
  </si>
  <si>
    <t>Sherwood</t>
  </si>
  <si>
    <t>charles.sherwood@permira.com</t>
  </si>
  <si>
    <t>cheryl.potter@permira.com</t>
  </si>
  <si>
    <t>Buffini</t>
  </si>
  <si>
    <t>damon.buffini@permira.com</t>
  </si>
  <si>
    <t>Saruggia</t>
  </si>
  <si>
    <t>federico.saruggia@permira.com</t>
  </si>
  <si>
    <t>de Mojana</t>
  </si>
  <si>
    <t>francesco.demojana@permira.com</t>
  </si>
  <si>
    <t>henry.chen@permira.com</t>
  </si>
  <si>
    <t>RockenhÃ¤user</t>
  </si>
  <si>
    <t>joerg.rockenhaeuser@permira.com</t>
  </si>
  <si>
    <t>james.fraser@permira.com</t>
  </si>
  <si>
    <t>Coyle</t>
  </si>
  <si>
    <t>john.coyle@permira.com</t>
  </si>
  <si>
    <t>BjÃ¶rklund</t>
  </si>
  <si>
    <t>kurt.bjorklund@permira.com</t>
  </si>
  <si>
    <t>Weckwerth</t>
  </si>
  <si>
    <t>martin.weckwerth@permira.com</t>
  </si>
  <si>
    <t>nicola.volpi@permira.com</t>
  </si>
  <si>
    <t>Colonna</t>
  </si>
  <si>
    <t>paolo.colonna@permira.com</t>
  </si>
  <si>
    <t>Bassett</t>
  </si>
  <si>
    <t>philip.bassett@permira.com</t>
  </si>
  <si>
    <t>Muelder</t>
  </si>
  <si>
    <t>philip.muelder@permira.com</t>
  </si>
  <si>
    <t>richard.sanders@permira.com</t>
  </si>
  <si>
    <t>richard.carey@permira.com</t>
  </si>
  <si>
    <t>Biondi</t>
  </si>
  <si>
    <t>roberto.biondi@permira.com</t>
  </si>
  <si>
    <t>Bell-Jones</t>
  </si>
  <si>
    <t>robin.bell-jones@permira.com</t>
  </si>
  <si>
    <t>tom.lister@permira.com</t>
  </si>
  <si>
    <t>Vogt</t>
  </si>
  <si>
    <t>torsten.vogt@permira.com</t>
  </si>
  <si>
    <t>Gasse</t>
  </si>
  <si>
    <t>ulrich.gasse@permira.com</t>
  </si>
  <si>
    <t>Veronica</t>
  </si>
  <si>
    <t>Eng</t>
  </si>
  <si>
    <t>veronica.eng@permira.com</t>
  </si>
  <si>
    <t>Persimmon Tree Capital</t>
  </si>
  <si>
    <t>jhicks@persimmontreecapital.com</t>
  </si>
  <si>
    <t>Sant</t>
  </si>
  <si>
    <t>lsant@persimmontreecapital.com</t>
  </si>
  <si>
    <t>Persistence</t>
  </si>
  <si>
    <t>sheldon.elman@persistencecapital.com</t>
  </si>
  <si>
    <t>stuart.elman@persistencecapital.com</t>
  </si>
  <si>
    <t>Hollenberg</t>
  </si>
  <si>
    <t xml:space="preserve">Perusa </t>
  </si>
  <si>
    <t>hollenberg@perusa.de</t>
  </si>
  <si>
    <t>Hanno</t>
  </si>
  <si>
    <t>Schmidt-Gothan</t>
  </si>
  <si>
    <t>schmidt-gothan@perusa.de</t>
  </si>
  <si>
    <t>Peterson Partners</t>
  </si>
  <si>
    <t>clint@petersonpartners.com</t>
  </si>
  <si>
    <t>dhanks@petersonpartners.com</t>
  </si>
  <si>
    <t>Day</t>
  </si>
  <si>
    <t>mday@petersonpartners.com</t>
  </si>
  <si>
    <t>Clawson</t>
  </si>
  <si>
    <t>sclawson@petersonpartners.com</t>
  </si>
  <si>
    <t>Gabbart</t>
  </si>
  <si>
    <t>Peterson Ventures</t>
  </si>
  <si>
    <t>agabbart@petersonpartners.com</t>
  </si>
  <si>
    <t>Capell</t>
  </si>
  <si>
    <t>bcapell@petersonpartners.com</t>
  </si>
  <si>
    <t>Petra</t>
  </si>
  <si>
    <t>df@petracapital.com</t>
  </si>
  <si>
    <t>dbo@petracapital.com</t>
  </si>
  <si>
    <t>mwb@petracapital.com</t>
  </si>
  <si>
    <t>Johnston</t>
  </si>
  <si>
    <t>Pfingsten Partners</t>
  </si>
  <si>
    <t>djohnston@pfingsten.com</t>
  </si>
  <si>
    <t>Denio</t>
  </si>
  <si>
    <t>Bolzan</t>
  </si>
  <si>
    <t>dbolzan@pfingsten.com</t>
  </si>
  <si>
    <t>jnorton@pfingsten.com</t>
  </si>
  <si>
    <t>Underwood</t>
  </si>
  <si>
    <t>junderwood@pfingsten.com</t>
  </si>
  <si>
    <t>Starcevich</t>
  </si>
  <si>
    <t>jstarcevich@pfingsten.com</t>
  </si>
  <si>
    <t>Hessevick</t>
  </si>
  <si>
    <t>khessevick@pfingsten.com</t>
  </si>
  <si>
    <t>Bronsteatter</t>
  </si>
  <si>
    <t>pbronsteatter@pfingsten.com</t>
  </si>
  <si>
    <t>Lavelle</t>
  </si>
  <si>
    <t>rlavelle@pfingsten.com</t>
  </si>
  <si>
    <t>sfinegan@pfingsten.com</t>
  </si>
  <si>
    <t>Bagley</t>
  </si>
  <si>
    <t>tbagley@pfingsten.com</t>
  </si>
  <si>
    <t>Pfizer Venture Investments</t>
  </si>
  <si>
    <t>barbara.dalton@pfizer.com</t>
  </si>
  <si>
    <t>Vice President, Venture Capital</t>
  </si>
  <si>
    <t>Selness</t>
  </si>
  <si>
    <t>PFM Capital</t>
  </si>
  <si>
    <t>chrisselness@pfm.ca</t>
  </si>
  <si>
    <t>Vice President Investments, SaskWorks</t>
  </si>
  <si>
    <t>jasonmoser@pfm.ca</t>
  </si>
  <si>
    <t>Linner</t>
  </si>
  <si>
    <t>jefflinner@pfm.ca</t>
  </si>
  <si>
    <t>Salloum</t>
  </si>
  <si>
    <t>johannasalloum@pfm.ca</t>
  </si>
  <si>
    <t>Merth</t>
  </si>
  <si>
    <t>mikemerth@pfm.ca</t>
  </si>
  <si>
    <t>Beattie</t>
  </si>
  <si>
    <t>randybeattie@pfm.ca</t>
  </si>
  <si>
    <t>renebenoit@pfm.ca</t>
  </si>
  <si>
    <t>Duguid</t>
  </si>
  <si>
    <t>robduguid@pfm.ca</t>
  </si>
  <si>
    <t>Crants</t>
  </si>
  <si>
    <t>bcrants@pharosfunds.com</t>
  </si>
  <si>
    <t>jphillips@pharosfunds.com</t>
  </si>
  <si>
    <t>jgoldberg@pharosfunds.com</t>
  </si>
  <si>
    <t>Futrell</t>
  </si>
  <si>
    <t>kfutrell@pharosfunds.com</t>
  </si>
  <si>
    <t>Kneeland</t>
  </si>
  <si>
    <t>Youngblood</t>
  </si>
  <si>
    <t>akovalkova@pharosfunds.com</t>
  </si>
  <si>
    <t>rshelton@pharosfunds.com</t>
  </si>
  <si>
    <t>Dodd</t>
  </si>
  <si>
    <t>PHD Equity Partners</t>
  </si>
  <si>
    <t>andy@phdequitypartners.com</t>
  </si>
  <si>
    <t>Warrington</t>
  </si>
  <si>
    <t>Chee Wei</t>
  </si>
  <si>
    <t>Phillip Private Equity Pte</t>
  </si>
  <si>
    <t>tancw@phillip.com.sg</t>
  </si>
  <si>
    <t>grace@phillip.com.sg</t>
  </si>
  <si>
    <t>Corbett</t>
  </si>
  <si>
    <t>Phoenix Equity Partners</t>
  </si>
  <si>
    <t>adam.corbett@phoenix-equity.com</t>
  </si>
  <si>
    <t>barry.robinson@phoenix-equity.com</t>
  </si>
  <si>
    <t>david.burns@phoenix-equity.com</t>
  </si>
  <si>
    <t>Lunken</t>
  </si>
  <si>
    <t>edward.lunken@phoenix-equity.com</t>
  </si>
  <si>
    <t>Hewlett</t>
  </si>
  <si>
    <t>harry.hewlett@phoenix-equity.com</t>
  </si>
  <si>
    <t>Lenon</t>
  </si>
  <si>
    <t>hugh.lenon@phoenix-equity.com</t>
  </si>
  <si>
    <t>james.thomas@phoenix-equity.com</t>
  </si>
  <si>
    <t>Squires</t>
  </si>
  <si>
    <t>james.squires@phoenix-equity.com</t>
  </si>
  <si>
    <t>kevin.keck@phoenix-equity.com</t>
  </si>
  <si>
    <t>Louise</t>
  </si>
  <si>
    <t>Corner</t>
  </si>
  <si>
    <t>louise.corner@phoenix-equity.com</t>
  </si>
  <si>
    <t>Sargeant</t>
  </si>
  <si>
    <t>mark.sargeant@phoenix-equity.com</t>
  </si>
  <si>
    <t>Daw</t>
  </si>
  <si>
    <t>richard.daw@phoenix-equity.com</t>
  </si>
  <si>
    <t>Muirhead</t>
  </si>
  <si>
    <t>sandy.muirhead@phoenix-equity.com</t>
  </si>
  <si>
    <t>Chairman of Investment Committee</t>
  </si>
  <si>
    <t>Darrington</t>
  </si>
  <si>
    <t>steve.darrington@phoenix-equity.com</t>
  </si>
  <si>
    <t>tim.dunn@phoenix-equity.com</t>
  </si>
  <si>
    <t>william.skinner@phoenix-equity.com</t>
  </si>
  <si>
    <t>Van Beaver</t>
  </si>
  <si>
    <t>Pilot House Ventures Group</t>
  </si>
  <si>
    <t>svanbeaver@pilothouse.com</t>
  </si>
  <si>
    <t>Burba</t>
  </si>
  <si>
    <t>Pine Brook</t>
  </si>
  <si>
    <t>aburba@pinebrookpartners.com</t>
  </si>
  <si>
    <t>Managing Director, Energy</t>
  </si>
  <si>
    <t>Sloyer</t>
  </si>
  <si>
    <t>asloyer@pinebrookpartners.com</t>
  </si>
  <si>
    <t>Vice President, Controller</t>
  </si>
  <si>
    <t>Chavkin</t>
  </si>
  <si>
    <t>achavkin@pinebrookpartners.com</t>
  </si>
  <si>
    <t>charvey@pinebrookpartners.com</t>
  </si>
  <si>
    <t>Vice President, Energy</t>
  </si>
  <si>
    <t>Donkor</t>
  </si>
  <si>
    <t>edonkor@pinebrookpartners.com</t>
  </si>
  <si>
    <t>Principal, Energy</t>
  </si>
  <si>
    <t>Bron</t>
  </si>
  <si>
    <t>gbron@pinebrookpartners.com</t>
  </si>
  <si>
    <t>Managing Director, Financial Services</t>
  </si>
  <si>
    <t>hnewman@pinebrookpartners.com</t>
  </si>
  <si>
    <t>jberg@pinebrookpartners.com</t>
  </si>
  <si>
    <t>Gantz</t>
  </si>
  <si>
    <t>jgantz@pinebrookpartners.com</t>
  </si>
  <si>
    <t>kgilbert@pinebrookpartners.com</t>
  </si>
  <si>
    <t>Principal, Financial Services</t>
  </si>
  <si>
    <t>Marsiello</t>
  </si>
  <si>
    <t>lmarsiello@pinebrookpartners.com</t>
  </si>
  <si>
    <t>mjhouston.pinebrook@gmail.com</t>
  </si>
  <si>
    <t>Zales</t>
  </si>
  <si>
    <t>mzales@pinebrookpartners.com</t>
  </si>
  <si>
    <t>mmcmahon@pinebrookpartners.com</t>
  </si>
  <si>
    <t>Nicholaos</t>
  </si>
  <si>
    <t>Krenteras</t>
  </si>
  <si>
    <t>nkrenteras@pinebrookpartners.com</t>
  </si>
  <si>
    <t>ogoldstein@pinebrookpartners.com</t>
  </si>
  <si>
    <t>Aube</t>
  </si>
  <si>
    <t>raube@pinebrookpartners.com</t>
  </si>
  <si>
    <t>Stoneburner</t>
  </si>
  <si>
    <t>dstoneburner@pinebrookpartners.com</t>
  </si>
  <si>
    <t>Glanville</t>
  </si>
  <si>
    <t>rglanville@pinebrookpartners.com</t>
  </si>
  <si>
    <t>Jackowitz</t>
  </si>
  <si>
    <t>rjackowitz@pinebrookpartners.com</t>
  </si>
  <si>
    <t>Schaen</t>
  </si>
  <si>
    <t>sschaen@pinebrookpartners.com</t>
  </si>
  <si>
    <t>Maa</t>
  </si>
  <si>
    <t>tmaa@pinebrookpartners.com</t>
  </si>
  <si>
    <t>wspiegel@pinebrookpartners.com</t>
  </si>
  <si>
    <t>McCabe</t>
  </si>
  <si>
    <t>Pine Creek Partners</t>
  </si>
  <si>
    <t>george@pinecreekpartners.com</t>
  </si>
  <si>
    <t>Rickertsen</t>
  </si>
  <si>
    <t>rick@pinecreekpartners.com</t>
  </si>
  <si>
    <t>Pine Field</t>
  </si>
  <si>
    <t>steve.wang@pinefieldcap.com</t>
  </si>
  <si>
    <t>vienna.tang@pinefieldcap.com</t>
  </si>
  <si>
    <t>Anabelle</t>
  </si>
  <si>
    <t>Desangles</t>
  </si>
  <si>
    <t>Pine Street</t>
  </si>
  <si>
    <t>desanglesa@pinecap.com</t>
  </si>
  <si>
    <t>morrisd@pinecap.com</t>
  </si>
  <si>
    <t>Lasch</t>
  </si>
  <si>
    <t>laschm@pinecap.com</t>
  </si>
  <si>
    <t>Albany</t>
  </si>
  <si>
    <t>Welles</t>
  </si>
  <si>
    <t>wellest@pinecap.com</t>
  </si>
  <si>
    <t>Settembrino</t>
  </si>
  <si>
    <t>Pine Tree Equity</t>
  </si>
  <si>
    <t>jsettembrino@pinetreeequity.com</t>
  </si>
  <si>
    <t>jwalter@pinetreeequity.com</t>
  </si>
  <si>
    <t>Canto</t>
  </si>
  <si>
    <t>rcanto@pinetreeequity.com</t>
  </si>
  <si>
    <t>PineBridge Asia Partners</t>
  </si>
  <si>
    <t>rajeev.mittal@pinebridge.com</t>
  </si>
  <si>
    <t>Regional CEO, Asia Pacific</t>
  </si>
  <si>
    <t>Gautier</t>
  </si>
  <si>
    <t>Pioneer Point Partners</t>
  </si>
  <si>
    <t>cg@pioneer-point.com</t>
  </si>
  <si>
    <t>el@pioneer-point.com</t>
  </si>
  <si>
    <t>Curatolo</t>
  </si>
  <si>
    <t>gc@pioneer-point.com</t>
  </si>
  <si>
    <t>rs@pioneer-point.com</t>
  </si>
  <si>
    <t>Abboud</t>
  </si>
  <si>
    <t>sam@pioneer-point.com</t>
  </si>
  <si>
    <t>sm@pioneer-point.com</t>
  </si>
  <si>
    <t>Tehranian</t>
  </si>
  <si>
    <t>tmt@pioneer-point.com</t>
  </si>
  <si>
    <t>Annabel</t>
  </si>
  <si>
    <t>Feather</t>
  </si>
  <si>
    <t>Piper PE</t>
  </si>
  <si>
    <t>annabel@piper.co.uk</t>
  </si>
  <si>
    <t>Associate Partner, Talent</t>
  </si>
  <si>
    <t>dan@piper.co.uk</t>
  </si>
  <si>
    <t>leon@piper.co.uk</t>
  </si>
  <si>
    <t>Senior Associate, e-Commerce</t>
  </si>
  <si>
    <t>Yasha</t>
  </si>
  <si>
    <t>Estraikh</t>
  </si>
  <si>
    <t>yasha@piper.co.uk</t>
  </si>
  <si>
    <t>Reinach</t>
  </si>
  <si>
    <t>Pitanga Fund</t>
  </si>
  <si>
    <t>fernando.reinach@pitangainvest.com.br</t>
  </si>
  <si>
    <t>Perez</t>
  </si>
  <si>
    <t>gabriel.perez@pitangainvest.com.br</t>
  </si>
  <si>
    <t>Ittai</t>
  </si>
  <si>
    <t>Harel</t>
  </si>
  <si>
    <t>Pitango Venture Capital</t>
  </si>
  <si>
    <t>ittai.h@pitango.com</t>
  </si>
  <si>
    <t>Andrin</t>
  </si>
  <si>
    <t>Bachmann</t>
  </si>
  <si>
    <t>Piton Capital</t>
  </si>
  <si>
    <t>andrin.bachmann@pitoncap.com</t>
  </si>
  <si>
    <t>Lockwood</t>
  </si>
  <si>
    <t>greg.lockwood@pitoncap.com</t>
  </si>
  <si>
    <t>Engler</t>
  </si>
  <si>
    <t>Pittsburgh Equity Partners</t>
  </si>
  <si>
    <t>ed@pghpep.com</t>
  </si>
  <si>
    <t>steve@pghpep.com</t>
  </si>
  <si>
    <t>F. Francis</t>
  </si>
  <si>
    <t>Pivotal Group</t>
  </si>
  <si>
    <t>fnajafi@pivotalgroup.com</t>
  </si>
  <si>
    <t>rgarner@pivotalgroup.com</t>
  </si>
  <si>
    <t>Zenger</t>
  </si>
  <si>
    <t>Pivotal Investments</t>
  </si>
  <si>
    <t>baz@pivotal-investments.com</t>
  </si>
  <si>
    <t>Miner</t>
  </si>
  <si>
    <t>jm@pivotal-investments.com</t>
  </si>
  <si>
    <t>Loukas</t>
  </si>
  <si>
    <t>Pilitsis</t>
  </si>
  <si>
    <t>PJ Tech Catalyst Fund</t>
  </si>
  <si>
    <t>l.pilitsis@pjtechcatalyst.com</t>
  </si>
  <si>
    <t>Dimitropoulos</t>
  </si>
  <si>
    <t>m.dimitropoulos@pjtechcatalyst.com</t>
  </si>
  <si>
    <t>Antoniou</t>
  </si>
  <si>
    <t>n.antoniou@pjtechcatalyst.com</t>
  </si>
  <si>
    <t>Poirier</t>
  </si>
  <si>
    <t>PlÃ©iade Venture</t>
  </si>
  <si>
    <t>fp@pleiadeventure.com</t>
  </si>
  <si>
    <t>Vernier</t>
  </si>
  <si>
    <t>lv@pleiadeventure.com</t>
  </si>
  <si>
    <t>Maximilien</t>
  </si>
  <si>
    <t>Oursel</t>
  </si>
  <si>
    <t>mo@pleiadeventure.com</t>
  </si>
  <si>
    <t>C. Derek</t>
  </si>
  <si>
    <t>Plantagenet Capital Management</t>
  </si>
  <si>
    <t>anderson@plantagenetcapital.com</t>
  </si>
  <si>
    <t>Platform Partners</t>
  </si>
  <si>
    <t>bmorgan@platformllc.com</t>
  </si>
  <si>
    <t>flummis@platformllc.com</t>
  </si>
  <si>
    <t>Brazelton</t>
  </si>
  <si>
    <t>fbrazelton@platformllc.com</t>
  </si>
  <si>
    <t>Mattina</t>
  </si>
  <si>
    <t>kmattina@platformllc.com</t>
  </si>
  <si>
    <t>Adrien</t>
  </si>
  <si>
    <t>Pinsard</t>
  </si>
  <si>
    <t>Platina Partners</t>
  </si>
  <si>
    <t>adrien.pinsard@platinapartners.com</t>
  </si>
  <si>
    <t>Labouret</t>
  </si>
  <si>
    <t>alexandre.labouret@platinapartners.com</t>
  </si>
  <si>
    <t>Dubar</t>
  </si>
  <si>
    <t>charles.dubar@platinapartners.com</t>
  </si>
  <si>
    <t>emma.collins@platinapartners.com</t>
  </si>
  <si>
    <t>Castello</t>
  </si>
  <si>
    <t>fabien.castello@platinapartners.com</t>
  </si>
  <si>
    <t>Di Giovanni</t>
  </si>
  <si>
    <t>gp.digiovanni@platinapartners.com</t>
  </si>
  <si>
    <t>Girszyn</t>
  </si>
  <si>
    <t>jerome.girszyn@platinapartners.com</t>
  </si>
  <si>
    <t>john.elliott@platinapartners.com</t>
  </si>
  <si>
    <t>Zaghlan-Hajjar</t>
  </si>
  <si>
    <t>karim.zaghlan@platinapartners.com</t>
  </si>
  <si>
    <t>kerry.hughes@platinapartners.com</t>
  </si>
  <si>
    <t>Riccardo</t>
  </si>
  <si>
    <t>Cirillo</t>
  </si>
  <si>
    <t>riccardo.cirillo@platinapartners.com</t>
  </si>
  <si>
    <t>Rottner</t>
  </si>
  <si>
    <t>thomas.rottner@platinapartners.com</t>
  </si>
  <si>
    <t>Kelln</t>
  </si>
  <si>
    <t>Platinum Equity</t>
  </si>
  <si>
    <t>bkelln@platinumequity.com</t>
  </si>
  <si>
    <t>Eva</t>
  </si>
  <si>
    <t>Kalawski</t>
  </si>
  <si>
    <t>ekalawski@platinumequity.com</t>
  </si>
  <si>
    <t>Kotzubei</t>
  </si>
  <si>
    <t>jkotzubei@platinumequity.com</t>
  </si>
  <si>
    <t>Diggins</t>
  </si>
  <si>
    <t>jdiggins@platinumequity.com</t>
  </si>
  <si>
    <t>Lopez</t>
  </si>
  <si>
    <t>jlopez@platinumequity.com</t>
  </si>
  <si>
    <t>lsamson@platinumequity.com</t>
  </si>
  <si>
    <t>Barnhill</t>
  </si>
  <si>
    <t>mbarnhill@platinumequity.com</t>
  </si>
  <si>
    <t>Mary Ann</t>
  </si>
  <si>
    <t>Sigler</t>
  </si>
  <si>
    <t>msigler@platinumequity.com</t>
  </si>
  <si>
    <t>Norment</t>
  </si>
  <si>
    <t>pnorment@platinumequity.com</t>
  </si>
  <si>
    <t>Joubran</t>
  </si>
  <si>
    <t>rjoubran@platinumequity.com</t>
  </si>
  <si>
    <t>Wentworth</t>
  </si>
  <si>
    <t>rwentworth@platinumequity.com</t>
  </si>
  <si>
    <t>Wymbs</t>
  </si>
  <si>
    <t>bwymbs@platinumequity.com</t>
  </si>
  <si>
    <t>tgores@platinumequity.com</t>
  </si>
  <si>
    <t>Platte River Equity</t>
  </si>
  <si>
    <t>gsissel@platteriverequity.com</t>
  </si>
  <si>
    <t>J. Landis</t>
  </si>
  <si>
    <t>lmartin@platteriverequity.com</t>
  </si>
  <si>
    <t>Whalen</t>
  </si>
  <si>
    <t>kwhalen@platteriverequity.com</t>
  </si>
  <si>
    <t>Newill</t>
  </si>
  <si>
    <t>mnewill@platteriverequity.com</t>
  </si>
  <si>
    <t>Calamari</t>
  </si>
  <si>
    <t>pcalamari@platteriverequity.com</t>
  </si>
  <si>
    <t>Bean</t>
  </si>
  <si>
    <t>Plexus Capital</t>
  </si>
  <si>
    <t>alex@plexuscap.com</t>
  </si>
  <si>
    <t>Biringer</t>
  </si>
  <si>
    <t>bbiringer@plexuscap.com</t>
  </si>
  <si>
    <t>banders@plexuscap.com</t>
  </si>
  <si>
    <t>Pence</t>
  </si>
  <si>
    <t>brad@plexuscap.com</t>
  </si>
  <si>
    <t>Kel</t>
  </si>
  <si>
    <t>klandis@plexuscap.com</t>
  </si>
  <si>
    <t>Mary Elizabeth</t>
  </si>
  <si>
    <t>camp@plexuscap.com</t>
  </si>
  <si>
    <t>Painter</t>
  </si>
  <si>
    <t>mpainter@plexuscap.com</t>
  </si>
  <si>
    <t>mbecker@plexuscap.com</t>
  </si>
  <si>
    <t>Ronda</t>
  </si>
  <si>
    <t>ronda@plexuscap.com</t>
  </si>
  <si>
    <t>will@plexuscap.com</t>
  </si>
  <si>
    <t>Mugnai</t>
  </si>
  <si>
    <t>PM &amp; Partners SpA</t>
  </si>
  <si>
    <t>andrea.mugnai@pm-partners.it</t>
  </si>
  <si>
    <t>Founding Managing Partner - Chairman</t>
  </si>
  <si>
    <t>Massimo</t>
  </si>
  <si>
    <t>Grasselli</t>
  </si>
  <si>
    <t>massimo.grasselli@pm-partners.it</t>
  </si>
  <si>
    <t>Rainone</t>
  </si>
  <si>
    <t>riccardo.rainone@pm-partners.it</t>
  </si>
  <si>
    <t>PNC Erieview Capital</t>
  </si>
  <si>
    <t>eric.morgan@pncerieview.com</t>
  </si>
  <si>
    <t>B. Douglas</t>
  </si>
  <si>
    <t>PNC Mezzanine Capital</t>
  </si>
  <si>
    <t>bdouglas.phillips@pncmezzanine.com</t>
  </si>
  <si>
    <t>Brosius</t>
  </si>
  <si>
    <t>douglas.brosius@pncmezzanine.com</t>
  </si>
  <si>
    <t>Venditti</t>
  </si>
  <si>
    <t>michael.venditti@pncmezzanine.com</t>
  </si>
  <si>
    <t>preston.walsh@pncmezzanine.com</t>
  </si>
  <si>
    <t>Wiechkoske</t>
  </si>
  <si>
    <t>PNC Riverarch Capital</t>
  </si>
  <si>
    <t>andrew.wiechkoske@pnc.com</t>
  </si>
  <si>
    <t>Barza</t>
  </si>
  <si>
    <t>andrew.barza@pnc.com</t>
  </si>
  <si>
    <t>brian.blake@pnc.com</t>
  </si>
  <si>
    <t>Gersht</t>
  </si>
  <si>
    <t>Poalim Ventures</t>
  </si>
  <si>
    <t>egersht@poalimcm.com</t>
  </si>
  <si>
    <t>Pemberton</t>
  </si>
  <si>
    <t>Pocket Ventures</t>
  </si>
  <si>
    <t>apemberton@pocketventuresllc.com</t>
  </si>
  <si>
    <t>Magowan</t>
  </si>
  <si>
    <t>fmagowan@pocketventuresllc.com</t>
  </si>
  <si>
    <t>gthomas@pocketventuresllc.com</t>
  </si>
  <si>
    <t>Roos</t>
  </si>
  <si>
    <t>PodÂ InvestmentÂ AB</t>
  </si>
  <si>
    <t>axel.roos@podinvestment.com</t>
  </si>
  <si>
    <t>Executive Officer</t>
  </si>
  <si>
    <t>Brayton</t>
  </si>
  <si>
    <t>Gove</t>
  </si>
  <si>
    <t>Point B Capital</t>
  </si>
  <si>
    <t>bgove@pointbcap.com</t>
  </si>
  <si>
    <t>Dennin</t>
  </si>
  <si>
    <t>dbrasch@pointbcap.com</t>
  </si>
  <si>
    <t>Investment Advisor</t>
  </si>
  <si>
    <t>Lundin</t>
  </si>
  <si>
    <t>hlundin@pointbcap.com</t>
  </si>
  <si>
    <t>hlin@pointbcap.com</t>
  </si>
  <si>
    <t>Piper</t>
  </si>
  <si>
    <t>jpiper@pointbcap.com</t>
  </si>
  <si>
    <t>Bjornson</t>
  </si>
  <si>
    <t>jbjornson@pointbcap.com</t>
  </si>
  <si>
    <t>Point Lookout,</t>
  </si>
  <si>
    <t>jc@pointlookoutcapital.com</t>
  </si>
  <si>
    <t>Monteleone</t>
  </si>
  <si>
    <t>mm@pointlookoutcapital.com</t>
  </si>
  <si>
    <t>Janz</t>
  </si>
  <si>
    <t>Point Nine Capital</t>
  </si>
  <si>
    <t>christoph@pointninecap.com</t>
  </si>
  <si>
    <t>Chudzinski</t>
  </si>
  <si>
    <t>pawel@pointninecap.com</t>
  </si>
  <si>
    <t>rodrigo@pointninecap.com</t>
  </si>
  <si>
    <t>Brands</t>
  </si>
  <si>
    <t>Polar Capital Management</t>
  </si>
  <si>
    <t>kbrands@polarcapital.com</t>
  </si>
  <si>
    <t>rmd@polarcapital.com</t>
  </si>
  <si>
    <t>Spoon</t>
  </si>
  <si>
    <t>Polaris Partners</t>
  </si>
  <si>
    <t>aspoon@polarispartners.com</t>
  </si>
  <si>
    <t>acrane@polarispartners.com</t>
  </si>
  <si>
    <t>Partner, Entrepreneur</t>
  </si>
  <si>
    <t>Nashat</t>
  </si>
  <si>
    <t>anashat@polarispartners.com</t>
  </si>
  <si>
    <t>Schulman</t>
  </si>
  <si>
    <t>aschulman@polarispartners.com</t>
  </si>
  <si>
    <t>Chee</t>
  </si>
  <si>
    <t>bchee@polarispartners.com</t>
  </si>
  <si>
    <t>Youngren</t>
  </si>
  <si>
    <t>byoungren@polarispartners.com</t>
  </si>
  <si>
    <t>db@polarispartners.com</t>
  </si>
  <si>
    <t>Swart</t>
  </si>
  <si>
    <t>gswart@polarispartners.com</t>
  </si>
  <si>
    <t>Conrades</t>
  </si>
  <si>
    <t>conrades@akamai.com</t>
  </si>
  <si>
    <t>grubin@polarispartners.com</t>
  </si>
  <si>
    <t>jf@polarispartners.com</t>
  </si>
  <si>
    <t>Kinsel</t>
  </si>
  <si>
    <t>pkinsel@polarispartners.com</t>
  </si>
  <si>
    <t>sarnold@polarispartners.com</t>
  </si>
  <si>
    <t>tm@polarispartners.com</t>
  </si>
  <si>
    <t>Kanngiesser</t>
  </si>
  <si>
    <t xml:space="preserve">Polytechnos Venture-Partners </t>
  </si>
  <si>
    <t>dirk.kanngiesser@polytechnos.com</t>
  </si>
  <si>
    <t>Tonio</t>
  </si>
  <si>
    <t>Barlage</t>
  </si>
  <si>
    <t>tonio.barlage@polytechnos.com</t>
  </si>
  <si>
    <t>Kokkila</t>
  </si>
  <si>
    <t>Pontos Group</t>
  </si>
  <si>
    <t>timo.kokkila@pontos.fi</t>
  </si>
  <si>
    <t>MolnÃ¡r</t>
  </si>
  <si>
    <t>PortfoLion KockÃ¡zati Tokealap-kezelo Zrt.</t>
  </si>
  <si>
    <t>molnar.andras@portfolion.hu</t>
  </si>
  <si>
    <t>angela@portlandseedfund.com</t>
  </si>
  <si>
    <t>Co-Managing Director</t>
  </si>
  <si>
    <t>jim@portlandseedfund.com</t>
  </si>
  <si>
    <t>ÃÃ±igo</t>
  </si>
  <si>
    <t>SÃ¡nchez-AsiaÃ­n</t>
  </si>
  <si>
    <t>Portobello Capital</t>
  </si>
  <si>
    <t>isanchezasiain@portobellocapital.es</t>
  </si>
  <si>
    <t>Dolz de Espejo</t>
  </si>
  <si>
    <t>cdolz@portobellocapital.es</t>
  </si>
  <si>
    <t>RamÃ­rez</t>
  </si>
  <si>
    <t>jlramirez@portobellocapital.es</t>
  </si>
  <si>
    <t>Norberto</t>
  </si>
  <si>
    <t>Arrate</t>
  </si>
  <si>
    <t>narrate@portobellocapital.es</t>
  </si>
  <si>
    <t>RaÃºl</t>
  </si>
  <si>
    <t>CÃ¡novas</t>
  </si>
  <si>
    <t>rcanovas@portobellocapital.es</t>
  </si>
  <si>
    <t>Cerdeiras</t>
  </si>
  <si>
    <t>rcerdeiras@portobellocapital.es</t>
  </si>
  <si>
    <t>Portugal Capital Ventures - Sociedade de Capital de Risco,</t>
  </si>
  <si>
    <t>joao.pereira@portugalventures.pt</t>
  </si>
  <si>
    <t>Director, Venture Capital</t>
  </si>
  <si>
    <t>Cheang</t>
  </si>
  <si>
    <t>ccheang@postcp.com</t>
  </si>
  <si>
    <t>mpfeffer@postcp.com</t>
  </si>
  <si>
    <t>mdavidson@postcp.com</t>
  </si>
  <si>
    <t>Wetmore</t>
  </si>
  <si>
    <t>Post Oak Energy Capital</t>
  </si>
  <si>
    <t>wetmore@postoakenergy.com</t>
  </si>
  <si>
    <t>davidson@postoakenergy.com</t>
  </si>
  <si>
    <t>Pouschine Cook Capital Management</t>
  </si>
  <si>
    <t>bharland@pouschinecook.com</t>
  </si>
  <si>
    <t>Everett</t>
  </si>
  <si>
    <t>ecook@pouschinecook.com</t>
  </si>
  <si>
    <t>Pouschine</t>
  </si>
  <si>
    <t>jpouschine@pouschinecook.com</t>
  </si>
  <si>
    <t>rjenkins@pouschinecook.com</t>
  </si>
  <si>
    <t>Carvill</t>
  </si>
  <si>
    <t>PPF Partners</t>
  </si>
  <si>
    <t>carvill@ppfpartners.com</t>
  </si>
  <si>
    <t>Prague 6</t>
  </si>
  <si>
    <t>Krumpfes</t>
  </si>
  <si>
    <t>PPM America</t>
  </si>
  <si>
    <t>austin.krumpfes@ppmamerica.com</t>
  </si>
  <si>
    <t>Gorchow</t>
  </si>
  <si>
    <t>bruce.gorchow@ppmamerica.com</t>
  </si>
  <si>
    <t>Champ</t>
  </si>
  <si>
    <t>champ.raju@ppmamerica.com</t>
  </si>
  <si>
    <t>claudia.baron@ppmamerica.com</t>
  </si>
  <si>
    <t>Radis</t>
  </si>
  <si>
    <t>craig.radis@ppmamerica.com</t>
  </si>
  <si>
    <t>kevin.keefe@ppmamerica.com</t>
  </si>
  <si>
    <t>mark.staub@ppmamerica.com</t>
  </si>
  <si>
    <t>ray.zhang@ppmamerica.com</t>
  </si>
  <si>
    <t>Rooth</t>
  </si>
  <si>
    <t>scott.rooth@ppmamerica.com</t>
  </si>
  <si>
    <t>Tiffany</t>
  </si>
  <si>
    <t>Ramirez</t>
  </si>
  <si>
    <t>tiffany.ramirez@ppmamerica.com</t>
  </si>
  <si>
    <t>Asim</t>
  </si>
  <si>
    <t>Praedium Group</t>
  </si>
  <si>
    <t>ahamid@praediumgroup.com</t>
  </si>
  <si>
    <t>chughes@praediumgroup.com</t>
  </si>
  <si>
    <t>Lattin</t>
  </si>
  <si>
    <t>flattin@praediumgroup.com</t>
  </si>
  <si>
    <t>Sleeper</t>
  </si>
  <si>
    <t>msleeper@praediumgroup.com</t>
  </si>
  <si>
    <t>Appel</t>
  </si>
  <si>
    <t>rappel@praediumgroup.com</t>
  </si>
  <si>
    <t>Praesidian Capital Europe</t>
  </si>
  <si>
    <t>abrennan@praesidian.com</t>
  </si>
  <si>
    <t>Heidl</t>
  </si>
  <si>
    <t>cheidl@praesidian.com</t>
  </si>
  <si>
    <t>Serkan</t>
  </si>
  <si>
    <t>Dede</t>
  </si>
  <si>
    <t>sdede@praesidian.com</t>
  </si>
  <si>
    <t>tduffy@praesidian.com</t>
  </si>
  <si>
    <t>Praesidian Capital Investors</t>
  </si>
  <si>
    <t>gharrison@praesidian.com</t>
  </si>
  <si>
    <t>Drattell</t>
  </si>
  <si>
    <t>jdrattell@praesidian.com</t>
  </si>
  <si>
    <t>Mansfield</t>
  </si>
  <si>
    <t>jmansfield@praesidian.com</t>
  </si>
  <si>
    <t>Danielak</t>
  </si>
  <si>
    <t>Prairie Capital,</t>
  </si>
  <si>
    <t>tdanielak@prairie-capital.com</t>
  </si>
  <si>
    <t>bsherlock@prairie-capital.com</t>
  </si>
  <si>
    <t>C. Bryan</t>
  </si>
  <si>
    <t>bdaniels@prairie-capital.com</t>
  </si>
  <si>
    <t>Killackey</t>
  </si>
  <si>
    <t>ckillack@prairie-capital.com</t>
  </si>
  <si>
    <t>Lipke</t>
  </si>
  <si>
    <t>dlipke@prairie-capital.com</t>
  </si>
  <si>
    <t>dmsnyder@prairie-capital.com</t>
  </si>
  <si>
    <t>hlane@prairie-capital.com</t>
  </si>
  <si>
    <t>COO, Daniels &amp; King</t>
  </si>
  <si>
    <t>Good</t>
  </si>
  <si>
    <t>ngood@prairie-capital.com</t>
  </si>
  <si>
    <t>pjensen@prairie-capital.com</t>
  </si>
  <si>
    <t>smcnally@prairie-capital.com</t>
  </si>
  <si>
    <t>sking@prairie-capital.com</t>
  </si>
  <si>
    <t>Jerstad</t>
  </si>
  <si>
    <t xml:space="preserve">PrairieGold </t>
  </si>
  <si>
    <t>jerstad@pgvp.com</t>
  </si>
  <si>
    <t>Batcheller</t>
  </si>
  <si>
    <t>batcheller@pgvp.com</t>
  </si>
  <si>
    <t>Prax Capital</t>
  </si>
  <si>
    <t>mxu@praxcapital.com</t>
  </si>
  <si>
    <t>Managing Partner - Growth Capital</t>
  </si>
  <si>
    <t>Tatsumi</t>
  </si>
  <si>
    <t>Presidio Ventures</t>
  </si>
  <si>
    <t>tatsumi@presidio-ventures.com</t>
  </si>
  <si>
    <t>Eliav</t>
  </si>
  <si>
    <t>Azulay-Oz</t>
  </si>
  <si>
    <t>Previz Ventures</t>
  </si>
  <si>
    <t>eliavoz@gmail.com</t>
  </si>
  <si>
    <t>GÃ¶tz</t>
  </si>
  <si>
    <t>Gleichmann</t>
  </si>
  <si>
    <t>PRICAP  AG</t>
  </si>
  <si>
    <t>ggleichmann@pricap.de</t>
  </si>
  <si>
    <t>Liesching</t>
  </si>
  <si>
    <t>Prides Crossing Capital</t>
  </si>
  <si>
    <t>kliesching@pridescrossingcapital.com</t>
  </si>
  <si>
    <t>Primary Capital</t>
  </si>
  <si>
    <t>alec@primaryeurope.com</t>
  </si>
  <si>
    <t>alistair@primaryeurope.com</t>
  </si>
  <si>
    <t>Gonszor</t>
  </si>
  <si>
    <t>charles@primaryeurope.com</t>
  </si>
  <si>
    <t>david@primaryeurope.com</t>
  </si>
  <si>
    <t>Heddle</t>
  </si>
  <si>
    <t>graham@primaryeurope.com</t>
  </si>
  <si>
    <t>Wolstenholme</t>
  </si>
  <si>
    <t>iain@primaryeurope.com</t>
  </si>
  <si>
    <t>jackie@primaryeurope.com</t>
  </si>
  <si>
    <t>Client Relations Director</t>
  </si>
  <si>
    <t>neil@primaryeurope.com</t>
  </si>
  <si>
    <t>Melliss</t>
  </si>
  <si>
    <t>oliver@primaryeurope.com</t>
  </si>
  <si>
    <t>peter@primaryeurope.com</t>
  </si>
  <si>
    <t>rob@primaryeurope.com</t>
  </si>
  <si>
    <t>simon@primaryeurope.com</t>
  </si>
  <si>
    <t>Primavera Capital Group</t>
  </si>
  <si>
    <t>fred.hu@primavera-capital.com</t>
  </si>
  <si>
    <t>Haitao</t>
  </si>
  <si>
    <t>Zhai</t>
  </si>
  <si>
    <t>haitao.zhai@primavera-capital.com</t>
  </si>
  <si>
    <t>President and Partner</t>
  </si>
  <si>
    <t>kenneth.wong@primavera-capital.com</t>
  </si>
  <si>
    <t>Suri</t>
  </si>
  <si>
    <t>Prime Ventures</t>
  </si>
  <si>
    <t>monish@primeventures.com</t>
  </si>
  <si>
    <t>Primus Capital</t>
  </si>
  <si>
    <t>adavis@primuscapital.com</t>
  </si>
  <si>
    <t>cwelch@primuscapital.com</t>
  </si>
  <si>
    <t>jdick@primuscapital.com</t>
  </si>
  <si>
    <t>Molner</t>
  </si>
  <si>
    <t>pmolner@primuscapital.com</t>
  </si>
  <si>
    <t>rhess@primuscapital.com</t>
  </si>
  <si>
    <t>Vasant</t>
  </si>
  <si>
    <t>Kamath</t>
  </si>
  <si>
    <t>vkamath@primuscapital.com</t>
  </si>
  <si>
    <t>Szombati</t>
  </si>
  <si>
    <t>Primus Capital Zrt.</t>
  </si>
  <si>
    <t>andras.szombati@primuscapital.hu</t>
  </si>
  <si>
    <t>IstvÃ¡n</t>
  </si>
  <si>
    <t>Alpek</t>
  </si>
  <si>
    <t>istvan.alpek@primuscapital.hu</t>
  </si>
  <si>
    <t>Zoltan</t>
  </si>
  <si>
    <t>zoltan.bruckner@primuscapital.hu</t>
  </si>
  <si>
    <t>Princeton Biopharma</t>
  </si>
  <si>
    <t>blevinson@princetonbcp.com</t>
  </si>
  <si>
    <t>Parise</t>
  </si>
  <si>
    <t>gparise@princetonbcp.com</t>
  </si>
  <si>
    <t>mwells@princetonbcp.com</t>
  </si>
  <si>
    <t>Damiano</t>
  </si>
  <si>
    <t>Principia SGR</t>
  </si>
  <si>
    <t>a.damiano@principiasgr.it</t>
  </si>
  <si>
    <t>Alessia</t>
  </si>
  <si>
    <t>Rigoni</t>
  </si>
  <si>
    <t>a.rigoni@principiasgr.it</t>
  </si>
  <si>
    <t>Falcone</t>
  </si>
  <si>
    <t>a.falcone@principiasgr.it</t>
  </si>
  <si>
    <t>Fodde</t>
  </si>
  <si>
    <t>m.fodde@principiasgr.it</t>
  </si>
  <si>
    <t>Stefania</t>
  </si>
  <si>
    <t>Petruccioli</t>
  </si>
  <si>
    <t>s.petruccioli@principiasgr.it</t>
  </si>
  <si>
    <t>Stesel</t>
  </si>
  <si>
    <t>Pritok Capital</t>
  </si>
  <si>
    <t>max@pritokcapital.com</t>
  </si>
  <si>
    <t>Skokie</t>
  </si>
  <si>
    <t>Cardona</t>
  </si>
  <si>
    <t>Pritzker Group Private Capital</t>
  </si>
  <si>
    <t>acardona@pritzkergroup.com</t>
  </si>
  <si>
    <t>Ceron</t>
  </si>
  <si>
    <t>Rhee</t>
  </si>
  <si>
    <t>crhee@pritzkergroup.com</t>
  </si>
  <si>
    <t>Vice President - Healthcare</t>
  </si>
  <si>
    <t>Trick</t>
  </si>
  <si>
    <t>ctrick@pritzkergroup.com</t>
  </si>
  <si>
    <t>Gau</t>
  </si>
  <si>
    <t>dgau@pritzkergroup.com</t>
  </si>
  <si>
    <t>Operating Partner - Manufactured Products</t>
  </si>
  <si>
    <t>J.B.</t>
  </si>
  <si>
    <t>Pritzker</t>
  </si>
  <si>
    <t>jbpritzker@pritzkergroup.com</t>
  </si>
  <si>
    <t>Dal Bello</t>
  </si>
  <si>
    <t>mdalbello@pritzkergroup.com</t>
  </si>
  <si>
    <t>Investment Partner - Healthcare</t>
  </si>
  <si>
    <t>mlynch@pritzkergroup.com</t>
  </si>
  <si>
    <t>Operating Partner - Healthcare</t>
  </si>
  <si>
    <t>mnelson@pritzkergroup.com</t>
  </si>
  <si>
    <t>Investment Partner - Manufactured Products</t>
  </si>
  <si>
    <t>pcarbone@pritzkergroup.com</t>
  </si>
  <si>
    <t>Managing Partner - Private Capital</t>
  </si>
  <si>
    <t>Koopersmith</t>
  </si>
  <si>
    <t>Pritzker Group Venture Capital</t>
  </si>
  <si>
    <t>adam@newworldvc.com</t>
  </si>
  <si>
    <t>Girgenti</t>
  </si>
  <si>
    <t>chris@newworldvc.com</t>
  </si>
  <si>
    <t>Managing Partner - Venture Capital</t>
  </si>
  <si>
    <t>Greenbaum</t>
  </si>
  <si>
    <t>gabe@newworldvc.com</t>
  </si>
  <si>
    <t>matt@newworldvc.com</t>
  </si>
  <si>
    <t>peter@newworldvc.com</t>
  </si>
  <si>
    <t>Alessandra</t>
  </si>
  <si>
    <t>Stea</t>
  </si>
  <si>
    <t>Private Equity Partners SGR S.p.A.</t>
  </si>
  <si>
    <t>alessandra.stea@privateequitypartners.com</t>
  </si>
  <si>
    <t>Sattin</t>
  </si>
  <si>
    <t>fabio.sattin@privateequitypartners.com</t>
  </si>
  <si>
    <t>giovanni.campolo@privateequitypartners.com</t>
  </si>
  <si>
    <t>Bovo</t>
  </si>
  <si>
    <t>lorenzo.bovo@privateequitypartners.com</t>
  </si>
  <si>
    <t>Tremi</t>
  </si>
  <si>
    <t>roberto.tremi@privateequitypartners.com</t>
  </si>
  <si>
    <t>PRIVEQ Capital Funds</t>
  </si>
  <si>
    <t>bashley@priveq.ca</t>
  </si>
  <si>
    <t>lgrunberg@priveq.ca</t>
  </si>
  <si>
    <t>Ekstrand</t>
  </si>
  <si>
    <t>Priveq Investment</t>
  </si>
  <si>
    <t>helena.ekstrand@priveq.se</t>
  </si>
  <si>
    <t>CFO/Controller</t>
  </si>
  <si>
    <t>Westfeldt</t>
  </si>
  <si>
    <t>henrik.westfeldt@priveq.se</t>
  </si>
  <si>
    <t>Partner, Investment Manager</t>
  </si>
  <si>
    <t>Jatko</t>
  </si>
  <si>
    <t>henrik.jatko@priveq.se</t>
  </si>
  <si>
    <t>johan.koch@priveq.se</t>
  </si>
  <si>
    <t>johanna.svensson@priveq.se</t>
  </si>
  <si>
    <t>Karl-Johan</t>
  </si>
  <si>
    <t>WillÃ©n</t>
  </si>
  <si>
    <t>karljohan.willen@priveq.se</t>
  </si>
  <si>
    <t>louise.nilsson@priveq.se</t>
  </si>
  <si>
    <t>Hardmeier</t>
  </si>
  <si>
    <t>magnus.hardmeier@priveq.se</t>
  </si>
  <si>
    <t>HultstrÃ¶m</t>
  </si>
  <si>
    <t>maria.hultstrom@priveq.se</t>
  </si>
  <si>
    <t>Hjerpe</t>
  </si>
  <si>
    <t>mats.hjerpe@priveq.se</t>
  </si>
  <si>
    <t>Senai</t>
  </si>
  <si>
    <t>Ayob</t>
  </si>
  <si>
    <t>senai.ayob@priveq.se</t>
  </si>
  <si>
    <t>Mallabone</t>
  </si>
  <si>
    <t>Priviti Capital Corporation</t>
  </si>
  <si>
    <t>wmallabone@priviticapital.com</t>
  </si>
  <si>
    <t>Yanci GarcÃ­a de la Vega</t>
  </si>
  <si>
    <t>ProA Capital de Inversiones, SGECR,</t>
  </si>
  <si>
    <t>alberto.yanci@proacapital.com</t>
  </si>
  <si>
    <t>Blanca</t>
  </si>
  <si>
    <t>Vizcaino FernÃ¡ndez de Casadevante</t>
  </si>
  <si>
    <t>blanca.vizcaino@proacapital.com</t>
  </si>
  <si>
    <t>Gordillo Cruz</t>
  </si>
  <si>
    <t>carlos.gordillo@proacapital.com</t>
  </si>
  <si>
    <t>Couret MelÃ©ndez</t>
  </si>
  <si>
    <t>carlos.couret@proacapital.com</t>
  </si>
  <si>
    <t>MartÃ­n GÃ³mez</t>
  </si>
  <si>
    <t>david.martin@proacapital.com</t>
  </si>
  <si>
    <t>Ortiz Vaamonde</t>
  </si>
  <si>
    <t>fernando.ortiz@proacapital.com</t>
  </si>
  <si>
    <t>ElÃ­o Dolz de Espejo</t>
  </si>
  <si>
    <t>fernando.elio@proacapital.com</t>
  </si>
  <si>
    <t>Olmedo BabÃ©</t>
  </si>
  <si>
    <t>ignacio.olmedo@proacapital.com</t>
  </si>
  <si>
    <t>GÃ³mez Fraile</t>
  </si>
  <si>
    <t>santiago.gomez@proacapital.com</t>
  </si>
  <si>
    <t>Anders Are</t>
  </si>
  <si>
    <t>Procom Venture AS</t>
  </si>
  <si>
    <t>ab@procomventure.no</t>
  </si>
  <si>
    <t>Stavanger</t>
  </si>
  <si>
    <t>Blaker</t>
  </si>
  <si>
    <t>fb@procomventure.no</t>
  </si>
  <si>
    <t>JÃ¸rn</t>
  </si>
  <si>
    <t>Bergeland</t>
  </si>
  <si>
    <t>jb@procomventure.no</t>
  </si>
  <si>
    <t>Ahlqvist</t>
  </si>
  <si>
    <t>ra@procomventure.no</t>
  </si>
  <si>
    <t>Lindberg</t>
  </si>
  <si>
    <t>Procuritas Partners AB</t>
  </si>
  <si>
    <t>lindberg@procuritas.se</t>
  </si>
  <si>
    <t>Schuss</t>
  </si>
  <si>
    <t>schuss@procuritas.se</t>
  </si>
  <si>
    <t>Halvar</t>
  </si>
  <si>
    <t>Jonzon</t>
  </si>
  <si>
    <t>jonzon@procuritas.se</t>
  </si>
  <si>
    <t>Industrial Advisor</t>
  </si>
  <si>
    <t>Wikse</t>
  </si>
  <si>
    <t>wikse@procuritas.se</t>
  </si>
  <si>
    <t>Conradsson</t>
  </si>
  <si>
    <t>conradsson@procuritas.se</t>
  </si>
  <si>
    <t>Feiff</t>
  </si>
  <si>
    <t>feiff@procuritas.se</t>
  </si>
  <si>
    <t>ahlstrom@procuritas.se</t>
  </si>
  <si>
    <t>Oskar</t>
  </si>
  <si>
    <t>lindholm@procuritas.se</t>
  </si>
  <si>
    <t>johansson@procuritas.se</t>
  </si>
  <si>
    <t>Garofalo</t>
  </si>
  <si>
    <t>Prodos Capital Management</t>
  </si>
  <si>
    <t>agarofalo@prodoscapital.com</t>
  </si>
  <si>
    <t>dsong@prodoscapital.com</t>
  </si>
  <si>
    <t>Profinpar Equity Management</t>
  </si>
  <si>
    <t>pierre.robin@profinpar.com</t>
  </si>
  <si>
    <t>Jalonen</t>
  </si>
  <si>
    <t>Profita Group</t>
  </si>
  <si>
    <t>risto.jalonen@profitagroup.fi</t>
  </si>
  <si>
    <t>Angelini-Hurll</t>
  </si>
  <si>
    <t>PROfounders Capital</t>
  </si>
  <si>
    <t>rogan@profounderscapital.com</t>
  </si>
  <si>
    <t>Seton-Rogers</t>
  </si>
  <si>
    <t>sean@profounderscapital.com</t>
  </si>
  <si>
    <t>Carolina</t>
  </si>
  <si>
    <t>Hensley</t>
  </si>
  <si>
    <t>Progress Equity Partners,</t>
  </si>
  <si>
    <t>carolina@progressequity.com</t>
  </si>
  <si>
    <t>steve@progressequity.com</t>
  </si>
  <si>
    <t>Legg</t>
  </si>
  <si>
    <t>Progress Ventures</t>
  </si>
  <si>
    <t>chris@progressventures.com</t>
  </si>
  <si>
    <t>MacShane</t>
  </si>
  <si>
    <t>nick@progressventures.com</t>
  </si>
  <si>
    <t>sam@progressventures.com</t>
  </si>
  <si>
    <t>Gaggini</t>
  </si>
  <si>
    <t>Progressio SGR SpA</t>
  </si>
  <si>
    <t>filippo.gaggini@progressiosgr.it</t>
  </si>
  <si>
    <t>Clevinger</t>
  </si>
  <si>
    <t>Prolog Ventures</t>
  </si>
  <si>
    <t>brian@prologventures.com</t>
  </si>
  <si>
    <t>Burt</t>
  </si>
  <si>
    <t>Promethean Investments</t>
  </si>
  <si>
    <t>mburt@prometheaninvestments.com</t>
  </si>
  <si>
    <t>Prometheus Partners</t>
  </si>
  <si>
    <t>csuh@prometheuspartners.com</t>
  </si>
  <si>
    <t>npeters@prometheuspartners.com</t>
  </si>
  <si>
    <t>Melo W.</t>
  </si>
  <si>
    <t>Promotora</t>
  </si>
  <si>
    <t>melow@promotora.com.co</t>
  </si>
  <si>
    <t>Growth Capital Investment Manager</t>
  </si>
  <si>
    <t>MedellÃ­n</t>
  </si>
  <si>
    <t>VÃ¡squez G.</t>
  </si>
  <si>
    <t>jvasquezg@promotora.com.co</t>
  </si>
  <si>
    <t>Venture Capital Business Development Manager</t>
  </si>
  <si>
    <t>Yepes I.</t>
  </si>
  <si>
    <t>ryepes@promotora.com.co</t>
  </si>
  <si>
    <t>Growth Capital  Managing Partner</t>
  </si>
  <si>
    <t>Rosenquist</t>
  </si>
  <si>
    <t>Promus Equity Partners</t>
  </si>
  <si>
    <t>arosenquist@promusequity.com</t>
  </si>
  <si>
    <t>swuellner@promusequity.com</t>
  </si>
  <si>
    <t>sbrown@promusequity.com</t>
  </si>
  <si>
    <t>Collett</t>
  </si>
  <si>
    <t>Promus Ventures</t>
  </si>
  <si>
    <t>mcollett@promusventures.com</t>
  </si>
  <si>
    <t>Barb</t>
  </si>
  <si>
    <t>Prophet Equity</t>
  </si>
  <si>
    <t>blevis@prophetequity.com</t>
  </si>
  <si>
    <t>Eakes</t>
  </si>
  <si>
    <t>beakes@prophetequity.com</t>
  </si>
  <si>
    <t>Hegi</t>
  </si>
  <si>
    <t>bhegi@prophetequity.com</t>
  </si>
  <si>
    <t>Bourgeois</t>
  </si>
  <si>
    <t>bbourgeois@prophetequity.com</t>
  </si>
  <si>
    <t>Collie</t>
  </si>
  <si>
    <t>ccollie@prophetequity.com</t>
  </si>
  <si>
    <t>Senior Executive Director</t>
  </si>
  <si>
    <t>drex@prophetequity.com</t>
  </si>
  <si>
    <t>Balliro</t>
  </si>
  <si>
    <t>gballiro@prophetequity.com</t>
  </si>
  <si>
    <t>jtatum@prophetequity.com</t>
  </si>
  <si>
    <t>Hirschfeld</t>
  </si>
  <si>
    <t>mhirschfeld@prophetequity.com</t>
  </si>
  <si>
    <t>msullivan@prophetequity.com</t>
  </si>
  <si>
    <t>Pelham</t>
  </si>
  <si>
    <t>psmith@prophetequity.com</t>
  </si>
  <si>
    <t>Gatlin</t>
  </si>
  <si>
    <t>rgatlin@prophetequity.com</t>
  </si>
  <si>
    <t>Fine</t>
  </si>
  <si>
    <t>sfine@prophetequity.com</t>
  </si>
  <si>
    <t>Marketing Director and Investor Resources</t>
  </si>
  <si>
    <t>Moorin</t>
  </si>
  <si>
    <t>ProQuest Investments</t>
  </si>
  <si>
    <t>jaym@proquestvc.com</t>
  </si>
  <si>
    <t>Adina</t>
  </si>
  <si>
    <t>Makover</t>
  </si>
  <si>
    <t>ProSeed Venture Capital Fund</t>
  </si>
  <si>
    <t>adina@proseed.co.il</t>
  </si>
  <si>
    <t>Life Science Director</t>
  </si>
  <si>
    <t>deBie</t>
  </si>
  <si>
    <t>Prospect Capital</t>
  </si>
  <si>
    <t>bjdebie@prospectstreet.com</t>
  </si>
  <si>
    <t>Marren</t>
  </si>
  <si>
    <t>bmarren@prospectstreet.com</t>
  </si>
  <si>
    <t>boswald@prospectstreet.com</t>
  </si>
  <si>
    <t>cjohnson@prospectstreet.com</t>
  </si>
  <si>
    <t>Belzer</t>
  </si>
  <si>
    <t>dbelzer@prospectstreet.com</t>
  </si>
  <si>
    <t>Moszer</t>
  </si>
  <si>
    <t>dmoszer@prospectstreet.com</t>
  </si>
  <si>
    <t>jwilson@prospectstreet.com</t>
  </si>
  <si>
    <t>jbarry@prospectstreet.com</t>
  </si>
  <si>
    <t>Kneisley</t>
  </si>
  <si>
    <t>jkneisley@prospectstreet.com</t>
  </si>
  <si>
    <t>Burges</t>
  </si>
  <si>
    <t>jburges@prospectstreet.com</t>
  </si>
  <si>
    <t>M. Grier</t>
  </si>
  <si>
    <t>Eliasek</t>
  </si>
  <si>
    <t>grier@prospectstreet.com</t>
  </si>
  <si>
    <t>Carratu</t>
  </si>
  <si>
    <t>rcarratu@prospectstreet.com</t>
  </si>
  <si>
    <t>rklein@prospectstreet.com</t>
  </si>
  <si>
    <t>Nabholz</t>
  </si>
  <si>
    <t>rnabholz@prospectstreet.com</t>
  </si>
  <si>
    <t>sramsey@prospectstreet.com</t>
  </si>
  <si>
    <t>tfowler@prospectstreet.com</t>
  </si>
  <si>
    <t>Managing Director - Portfolio Management</t>
  </si>
  <si>
    <t>O'Dell</t>
  </si>
  <si>
    <t>Prospect Partners</t>
  </si>
  <si>
    <t>bodell@prospect-partners.com</t>
  </si>
  <si>
    <t>Holcomb</t>
  </si>
  <si>
    <t>bholcomb@prospect-partners.com</t>
  </si>
  <si>
    <t>emaurer@prospect-partners.com</t>
  </si>
  <si>
    <t>Kenter</t>
  </si>
  <si>
    <t>lkenter@prospect-partners.com</t>
  </si>
  <si>
    <t>rtuttle@prospect-partners.com</t>
  </si>
  <si>
    <t>Schnell</t>
  </si>
  <si>
    <t>Prospect ,</t>
  </si>
  <si>
    <t>david@prospectventures.com</t>
  </si>
  <si>
    <t>rebecca@prospectventures.com</t>
  </si>
  <si>
    <t>russell@prospectventures.com</t>
  </si>
  <si>
    <t>Alexey</t>
  </si>
  <si>
    <t>Solovyov</t>
  </si>
  <si>
    <t>Prostor Capital</t>
  </si>
  <si>
    <t>asolovyov@prostor-capital.ru</t>
  </si>
  <si>
    <t>Merkulov</t>
  </si>
  <si>
    <t>smerkulov@prostor-capital.ru</t>
  </si>
  <si>
    <t>Bonfiglio</t>
  </si>
  <si>
    <t xml:space="preserve">Proteus </t>
  </si>
  <si>
    <t>greg@proteusvp.com</t>
  </si>
  <si>
    <t>Ane</t>
  </si>
  <si>
    <t>Christophersen</t>
  </si>
  <si>
    <t>ProVenture Management AS</t>
  </si>
  <si>
    <t>ane@proventure.no</t>
  </si>
  <si>
    <t>Trondheim</t>
  </si>
  <si>
    <t>Lysne</t>
  </si>
  <si>
    <t>david@proventure.no</t>
  </si>
  <si>
    <t>Hans Olav</t>
  </si>
  <si>
    <t>Torsen</t>
  </si>
  <si>
    <t>hansolav@proventure.no</t>
  </si>
  <si>
    <t>HerbjÃ¸rn</t>
  </si>
  <si>
    <t>Skjervold</t>
  </si>
  <si>
    <t>herbjorn@proventure.no</t>
  </si>
  <si>
    <t>Katmo</t>
  </si>
  <si>
    <t>ingvar@proventure.no</t>
  </si>
  <si>
    <t>Terje</t>
  </si>
  <si>
    <t>Eidesmo</t>
  </si>
  <si>
    <t>terje@proventure.no</t>
  </si>
  <si>
    <t>Thor Egil</t>
  </si>
  <si>
    <t>Five</t>
  </si>
  <si>
    <t>thoregil@proventure.no</t>
  </si>
  <si>
    <t>Tisdale</t>
  </si>
  <si>
    <t>Providence Equity Partners</t>
  </si>
  <si>
    <t>andrew.tisdale@provequity.com</t>
  </si>
  <si>
    <t>Ragona</t>
  </si>
  <si>
    <t>c.ragona@provequity.com</t>
  </si>
  <si>
    <t>Creamer</t>
  </si>
  <si>
    <t>g.creamer@provequity.com</t>
  </si>
  <si>
    <t>d.phillips@provequity.com</t>
  </si>
  <si>
    <t>j.hahn@provequity.com</t>
  </si>
  <si>
    <t>Empson</t>
  </si>
  <si>
    <t>j.empson@provequity.com</t>
  </si>
  <si>
    <t>Tabet</t>
  </si>
  <si>
    <t>karim.tabet@provequity.com</t>
  </si>
  <si>
    <t>p.salem@provequity.com</t>
  </si>
  <si>
    <t>Wilde</t>
  </si>
  <si>
    <t>p.wilde@provequity.com</t>
  </si>
  <si>
    <t>R. Davis</t>
  </si>
  <si>
    <t>d.noell@provequity.com</t>
  </si>
  <si>
    <t>Prudent Capital</t>
  </si>
  <si>
    <t>sjs@prudentcapital.com</t>
  </si>
  <si>
    <t>PS</t>
  </si>
  <si>
    <t>pstewart@pscapitalpartners.com</t>
  </si>
  <si>
    <t>Sweeney</t>
  </si>
  <si>
    <t>psweeney@pscapitalpartners.com</t>
  </si>
  <si>
    <t>Waxman</t>
  </si>
  <si>
    <t>Psilos Group Managers</t>
  </si>
  <si>
    <t>alwaxman@psilos.com</t>
  </si>
  <si>
    <t>Senior Managing Member</t>
  </si>
  <si>
    <t>daveeichler@psilos.com</t>
  </si>
  <si>
    <t>joeriley@psilos.com</t>
  </si>
  <si>
    <t>Krupa</t>
  </si>
  <si>
    <t>stevekrupa@psilos.com</t>
  </si>
  <si>
    <t>J. Kevin</t>
  </si>
  <si>
    <t>Poorman</t>
  </si>
  <si>
    <t>PSP</t>
  </si>
  <si>
    <t>kpoorman@pspcapital.com</t>
  </si>
  <si>
    <t>Oleshansky</t>
  </si>
  <si>
    <t>moleshansky@pspcapital.com</t>
  </si>
  <si>
    <t>Berghoff</t>
  </si>
  <si>
    <t>pberghoff@pspcapital.com</t>
  </si>
  <si>
    <t>Noard</t>
  </si>
  <si>
    <t>tnoard@pspcapital.com</t>
  </si>
  <si>
    <t>PTV Healthcare Capital</t>
  </si>
  <si>
    <t>matt@ptvhc.com</t>
  </si>
  <si>
    <t>Lehrman</t>
  </si>
  <si>
    <t>Pulse Equity Partners</t>
  </si>
  <si>
    <t>doug@pulsequity.com</t>
  </si>
  <si>
    <t>Brind</t>
  </si>
  <si>
    <t>ira@pulsequity.com</t>
  </si>
  <si>
    <t>Dong Jun</t>
  </si>
  <si>
    <t>Q Co.</t>
  </si>
  <si>
    <t>djkim@qcapital.co.kr</t>
  </si>
  <si>
    <t>QCA First Funds</t>
  </si>
  <si>
    <t>sjacobs@qca.com</t>
  </si>
  <si>
    <t>Wahle</t>
  </si>
  <si>
    <t>Quabbin Capital</t>
  </si>
  <si>
    <t>cwahle@quabbincapital.com</t>
  </si>
  <si>
    <t>Snow</t>
  </si>
  <si>
    <t>jsnow@quabbincapital.com</t>
  </si>
  <si>
    <t>Leese</t>
  </si>
  <si>
    <t>sleese@quabbincapital.com</t>
  </si>
  <si>
    <t>Basil</t>
  </si>
  <si>
    <t>Katsamakis</t>
  </si>
  <si>
    <t>Quad Partners</t>
  </si>
  <si>
    <t>basil@quadpartners.com</t>
  </si>
  <si>
    <t>Neuwirth</t>
  </si>
  <si>
    <t>dan@quadpartners.com</t>
  </si>
  <si>
    <t>Tieng</t>
  </si>
  <si>
    <t>james@quadpartners.com</t>
  </si>
  <si>
    <t>linc@quadpartners.com</t>
  </si>
  <si>
    <t>malcolm@quadpartners.com</t>
  </si>
  <si>
    <t>Director of Online Education</t>
  </si>
  <si>
    <t>Dritz</t>
  </si>
  <si>
    <t>russ@quadpartners.com</t>
  </si>
  <si>
    <t>Quad-C Management</t>
  </si>
  <si>
    <t>fhw@qc-inc.com</t>
  </si>
  <si>
    <t>jcw@qc-inc.com</t>
  </si>
  <si>
    <t>smb@qc-inc.com</t>
  </si>
  <si>
    <t>twb@qc-inc.com</t>
  </si>
  <si>
    <t>Hickey</t>
  </si>
  <si>
    <t>tmh@qc-inc.com</t>
  </si>
  <si>
    <t>Quadrangle Group</t>
  </si>
  <si>
    <t>michael.huber@quadranglegroup.com</t>
  </si>
  <si>
    <t>President and Managing Principal</t>
  </si>
  <si>
    <t>Quadrant Private Equity</t>
  </si>
  <si>
    <t>pearce@quadrantpe.com.au</t>
  </si>
  <si>
    <t>ryan@quadrantpe.com.au</t>
  </si>
  <si>
    <t>Pither</t>
  </si>
  <si>
    <t>pither@quadrantpe.com.au</t>
  </si>
  <si>
    <t>ha@quadrantpe.com.au</t>
  </si>
  <si>
    <t>Giedrius</t>
  </si>
  <si>
    <t>Pukas</t>
  </si>
  <si>
    <t>Quadro</t>
  </si>
  <si>
    <t>gpukas@quadrocapital.com</t>
  </si>
  <si>
    <t>Adele</t>
  </si>
  <si>
    <t>Oliva</t>
  </si>
  <si>
    <t>Quaker Partners</t>
  </si>
  <si>
    <t>aoliva@quakerpartners.com</t>
  </si>
  <si>
    <t>Khouri</t>
  </si>
  <si>
    <t>akhouri@quakerpartners.com</t>
  </si>
  <si>
    <t>bgavin@quakerpartners.com</t>
  </si>
  <si>
    <t>ilubert@quakerpartners.com</t>
  </si>
  <si>
    <t>P. Sherrill</t>
  </si>
  <si>
    <t>Neff</t>
  </si>
  <si>
    <t>sneff@quakerpartners.com</t>
  </si>
  <si>
    <t>Kollender</t>
  </si>
  <si>
    <t>rkollender@quakerpartners.com</t>
  </si>
  <si>
    <t>QUALCOMM Ventures</t>
  </si>
  <si>
    <t>qli@qti.qualcomm.com</t>
  </si>
  <si>
    <t>Kokron</t>
  </si>
  <si>
    <t>QUALCOMM Ventures Brazil</t>
  </si>
  <si>
    <t>ckokron@qti.qualcomm.com</t>
  </si>
  <si>
    <t>Swapna</t>
  </si>
  <si>
    <t>Qualcomm Ventures India</t>
  </si>
  <si>
    <t>swapnag@qti.qualcomm.com</t>
  </si>
  <si>
    <t>Schricke</t>
  </si>
  <si>
    <t>Qualium Investissement</t>
  </si>
  <si>
    <t>antoine.schricke@qualium-invest.com</t>
  </si>
  <si>
    <t>Podevin</t>
  </si>
  <si>
    <t>boris.podevin@qualium-invest.com</t>
  </si>
  <si>
    <t>Eichenlaub</t>
  </si>
  <si>
    <t>jean.eichenlaub@qualium-invest.com</t>
  </si>
  <si>
    <t>Nielsen</t>
  </si>
  <si>
    <t>Quantum Energy Partners</t>
  </si>
  <si>
    <t>enielsen@quantumep.com</t>
  </si>
  <si>
    <t>Managing Director, Business Development</t>
  </si>
  <si>
    <t>mdalton@quantumep.com</t>
  </si>
  <si>
    <t>tfield@quantumep.com</t>
  </si>
  <si>
    <t>Mazur</t>
  </si>
  <si>
    <t>Quantum Pacific Capital</t>
  </si>
  <si>
    <t>greg.mazur@qpcap.com</t>
  </si>
  <si>
    <t>kevin.lee@qpcap.com</t>
  </si>
  <si>
    <t>Dickman</t>
  </si>
  <si>
    <t>Quantum Technology Partners</t>
  </si>
  <si>
    <t>barry@quantumtp.com</t>
  </si>
  <si>
    <t>Johnstone</t>
  </si>
  <si>
    <t>Quarry Capital Management</t>
  </si>
  <si>
    <t>bjohnstone@quarrycapital.com</t>
  </si>
  <si>
    <t>Natick</t>
  </si>
  <si>
    <t>Bossy</t>
  </si>
  <si>
    <t>QUARTUS</t>
  </si>
  <si>
    <t>m.bossy@quartus.fr</t>
  </si>
  <si>
    <t>Jemelen</t>
  </si>
  <si>
    <t>p.jemelen@quartus.fr</t>
  </si>
  <si>
    <t>QUBIS</t>
  </si>
  <si>
    <t>david@qubis.co.uk</t>
  </si>
  <si>
    <t xml:space="preserve">Quest </t>
  </si>
  <si>
    <t>andrew@questvp.com</t>
  </si>
  <si>
    <t>t Hooft</t>
  </si>
  <si>
    <t>maarten@questvp.com</t>
  </si>
  <si>
    <t>marcus@questvp.com</t>
  </si>
  <si>
    <t>Schapiro</t>
  </si>
  <si>
    <t>QuestMark Partners,</t>
  </si>
  <si>
    <t>bschapiro@questm.com</t>
  </si>
  <si>
    <t>bmatthews@questm.com</t>
  </si>
  <si>
    <t>mw@questm.com</t>
  </si>
  <si>
    <t>Quintana Capital Group,</t>
  </si>
  <si>
    <t>cbaker@qeplp.com</t>
  </si>
  <si>
    <t>Managing Director - Oilfield Service</t>
  </si>
  <si>
    <t>Wessels</t>
  </si>
  <si>
    <t>jwessels@qeplp.com</t>
  </si>
  <si>
    <t>Xia</t>
  </si>
  <si>
    <t>kxia@qeplp.com</t>
  </si>
  <si>
    <t>Vice President - Investments</t>
  </si>
  <si>
    <t>Keeferr</t>
  </si>
  <si>
    <t>Lehner</t>
  </si>
  <si>
    <t>klehner@qeplp.com</t>
  </si>
  <si>
    <t>rherndon@qeplp.com</t>
  </si>
  <si>
    <t>sthompson@qeplp.com</t>
  </si>
  <si>
    <t>whawkins@qeplp.com</t>
  </si>
  <si>
    <t>Kolchinsky</t>
  </si>
  <si>
    <t>RA Capital Management</t>
  </si>
  <si>
    <t>pkolchinsky@racap.com</t>
  </si>
  <si>
    <t>Founding Partner and Portfolio Manager</t>
  </si>
  <si>
    <t>rshah@racap.com</t>
  </si>
  <si>
    <t>Kiselak</t>
  </si>
  <si>
    <t>tkiselak@racap.com</t>
  </si>
  <si>
    <t>Koppenheffer</t>
  </si>
  <si>
    <t>Racebrook</t>
  </si>
  <si>
    <t>akoppenheffer@racebrook.com</t>
  </si>
  <si>
    <t>Cuticelli</t>
  </si>
  <si>
    <t>jcuticelli@racebrook.com</t>
  </si>
  <si>
    <t>Fracaro</t>
  </si>
  <si>
    <t>vfracaro@racebrook.com</t>
  </si>
  <si>
    <t>Izzi</t>
  </si>
  <si>
    <t>Radius Partners</t>
  </si>
  <si>
    <t>rich@radiuspartnersllc.com</t>
  </si>
  <si>
    <t>Souder</t>
  </si>
  <si>
    <t>RAF Industries</t>
  </si>
  <si>
    <t>andrew@rafind.com</t>
  </si>
  <si>
    <t>Panarey</t>
  </si>
  <si>
    <t>jeff@rafind.com</t>
  </si>
  <si>
    <t>Director of Acquisitions</t>
  </si>
  <si>
    <t>mike@rafind.com</t>
  </si>
  <si>
    <t>rick@rafind.com</t>
  </si>
  <si>
    <t>bob@rafind.com</t>
  </si>
  <si>
    <t>Mercil</t>
  </si>
  <si>
    <t>RAIN Source Capital</t>
  </si>
  <si>
    <t>smercil@rainsourcecapital.com</t>
  </si>
  <si>
    <t>Rainbow Capital</t>
  </si>
  <si>
    <t>smarcus@rainbowcap.com</t>
  </si>
  <si>
    <t>Franklin Lakes</t>
  </si>
  <si>
    <t>Hershfield</t>
  </si>
  <si>
    <t>Ranch Capital</t>
  </si>
  <si>
    <t>lhershfield@ranchcapital.com</t>
  </si>
  <si>
    <t>shartman@ranchcapital.com</t>
  </si>
  <si>
    <t>Grum</t>
  </si>
  <si>
    <t>Rand Capital Corporation</t>
  </si>
  <si>
    <t>pgrum@randcapital.com</t>
  </si>
  <si>
    <t>Rangatira</t>
  </si>
  <si>
    <t>chris.bradshaw@rangatira.co.nz</t>
  </si>
  <si>
    <t>Investment and Finance Manager</t>
  </si>
  <si>
    <t>Veal</t>
  </si>
  <si>
    <t>phil.veal@rangatira.co.nz</t>
  </si>
  <si>
    <t>Pallotta</t>
  </si>
  <si>
    <t>Raptor Consumer Partners</t>
  </si>
  <si>
    <t>james.pallotta@raptorgroup.com</t>
  </si>
  <si>
    <t>DeMott</t>
  </si>
  <si>
    <t>Raptor Ventures</t>
  </si>
  <si>
    <t>harry.demott@raptorgroup.com</t>
  </si>
  <si>
    <t>Spoto</t>
  </si>
  <si>
    <t>Razorâs Edge Ventures</t>
  </si>
  <si>
    <t>mspoto@razorsvc.com</t>
  </si>
  <si>
    <t>Israel</t>
  </si>
  <si>
    <t>RBC</t>
  </si>
  <si>
    <t>michael.r.israel@rbcap.com</t>
  </si>
  <si>
    <t>Vice President, Mezzanine Fund</t>
  </si>
  <si>
    <t>patrick.trainor@rbcap.com</t>
  </si>
  <si>
    <t>Partner, Mezzanine Fund</t>
  </si>
  <si>
    <t>RCapital Partners</t>
  </si>
  <si>
    <t>chris@rcapital.co.uk</t>
  </si>
  <si>
    <t>graham@rcapital.co.uk</t>
  </si>
  <si>
    <t>Constable</t>
  </si>
  <si>
    <t>jamie@rcapital.co.uk</t>
  </si>
  <si>
    <t>matt@rcapital.co.uk</t>
  </si>
  <si>
    <t>Chief Restructuring Officer</t>
  </si>
  <si>
    <t>Myles</t>
  </si>
  <si>
    <t>Halley</t>
  </si>
  <si>
    <t>myles@rcapital.co.uk</t>
  </si>
  <si>
    <t>peter@rcapital.co.uk</t>
  </si>
  <si>
    <t>Makowski</t>
  </si>
  <si>
    <t>richard@rcapital.co.uk</t>
  </si>
  <si>
    <t>Broser</t>
  </si>
  <si>
    <t>RDA Ventures</t>
  </si>
  <si>
    <t>david@rdaventuresllc.com</t>
  </si>
  <si>
    <t>Real Ventures</t>
  </si>
  <si>
    <t>alan@realventures.com</t>
  </si>
  <si>
    <t>Jean-Sebastien</t>
  </si>
  <si>
    <t>Cournoyer</t>
  </si>
  <si>
    <t>js@realventures.com</t>
  </si>
  <si>
    <t>john@realventures.com</t>
  </si>
  <si>
    <t>Zavala</t>
  </si>
  <si>
    <t>Realza Capital</t>
  </si>
  <si>
    <t>az@realzacapital.com</t>
  </si>
  <si>
    <t>Gazulla</t>
  </si>
  <si>
    <t>cg@realzacapital.com</t>
  </si>
  <si>
    <t>Benjumea</t>
  </si>
  <si>
    <t>jb@realzacapital.com</t>
  </si>
  <si>
    <t>MarÃ­a Puro</t>
  </si>
  <si>
    <t>jmp@realzacapital.com</t>
  </si>
  <si>
    <t>Cervera</t>
  </si>
  <si>
    <t>lc@realzacapital.com</t>
  </si>
  <si>
    <t>MartÃ­n</t>
  </si>
  <si>
    <t>GonzÃ¡lez del Valle</t>
  </si>
  <si>
    <t>mgv@realzacapital.com</t>
  </si>
  <si>
    <t>de PeÃ±aranda</t>
  </si>
  <si>
    <t>pp@realzacapital.com</t>
  </si>
  <si>
    <t>Red Deer Capital</t>
  </si>
  <si>
    <t>rcoleman@reddeercapital.com</t>
  </si>
  <si>
    <t>Red Fort Capital Advisors Pvt.</t>
  </si>
  <si>
    <t>parry@redfortcapital.com</t>
  </si>
  <si>
    <t>Red Rock Ventures</t>
  </si>
  <si>
    <t>bob@redrockventures.com</t>
  </si>
  <si>
    <t>Kip</t>
  </si>
  <si>
    <t>kip@redrockventures.com</t>
  </si>
  <si>
    <t>Gwosden</t>
  </si>
  <si>
    <t>lgwosden@redrockventures.com</t>
  </si>
  <si>
    <t>Red Swan Ventures</t>
  </si>
  <si>
    <t>andy@redswanventures.com</t>
  </si>
  <si>
    <t>dave@redswanventures.com</t>
  </si>
  <si>
    <t>DÃ©sirÃ©e</t>
  </si>
  <si>
    <t>Reimann</t>
  </si>
  <si>
    <t>Redalpine  AG</t>
  </si>
  <si>
    <t>desiree.reimann@redalpine.com</t>
  </si>
  <si>
    <t>Nieder</t>
  </si>
  <si>
    <t>harald.nieder@redalpine.com</t>
  </si>
  <si>
    <t>Sidler</t>
  </si>
  <si>
    <t>michael.sidler@redalpine.com</t>
  </si>
  <si>
    <t>Niederhauser</t>
  </si>
  <si>
    <t>peter.niederhauser@redalpine.com</t>
  </si>
  <si>
    <t>Crisman</t>
  </si>
  <si>
    <t>Redborn</t>
  </si>
  <si>
    <t>crisman@redborncapital.com</t>
  </si>
  <si>
    <t>kane@redborncapital.com</t>
  </si>
  <si>
    <t>Srini</t>
  </si>
  <si>
    <t>Chakwal</t>
  </si>
  <si>
    <t>Redclays Capital Pvt</t>
  </si>
  <si>
    <t>srini@redclays.com</t>
  </si>
  <si>
    <t>Redmont Capital</t>
  </si>
  <si>
    <t>phodges@redmontcapital.com</t>
  </si>
  <si>
    <t>Roddy</t>
  </si>
  <si>
    <t>rclark@redmontcapital.com</t>
  </si>
  <si>
    <t>Beasley</t>
  </si>
  <si>
    <t>Redpoint Ventures</t>
  </si>
  <si>
    <t>abeasley@redpoint.com</t>
  </si>
  <si>
    <t>bjones@redpoint.com</t>
  </si>
  <si>
    <t>cmoore@redpoint.com</t>
  </si>
  <si>
    <t>dyuan@redpoint.com</t>
  </si>
  <si>
    <t>Geidt</t>
  </si>
  <si>
    <t>egeidt@redpoint.com</t>
  </si>
  <si>
    <t>gyang@redpoint.com</t>
  </si>
  <si>
    <t>jbrody@redpoint.com</t>
  </si>
  <si>
    <t>Walecka</t>
  </si>
  <si>
    <t>jwalecka@redpoint.com</t>
  </si>
  <si>
    <t>Pedersen</t>
  </si>
  <si>
    <t>lpedersen@redpoint.com</t>
  </si>
  <si>
    <t>Reggie</t>
  </si>
  <si>
    <t>rzhang@redpoint.com</t>
  </si>
  <si>
    <t>Sarver</t>
  </si>
  <si>
    <t>rsarver@redpoint.com</t>
  </si>
  <si>
    <t>Dharmaraj</t>
  </si>
  <si>
    <t>sdharmaraj@redpoint.com</t>
  </si>
  <si>
    <t>Raney</t>
  </si>
  <si>
    <t>sraney@redpoint.com</t>
  </si>
  <si>
    <t>thaley@redpoint.com</t>
  </si>
  <si>
    <t>Dyal</t>
  </si>
  <si>
    <t>tdyal@redpoint.com</t>
  </si>
  <si>
    <t>Tunguz</t>
  </si>
  <si>
    <t>ttunguz@redpoint.com</t>
  </si>
  <si>
    <t>Hruby</t>
  </si>
  <si>
    <t>Redshift Capital</t>
  </si>
  <si>
    <t>roger@redshift.com</t>
  </si>
  <si>
    <t>Burr Ridge</t>
  </si>
  <si>
    <t xml:space="preserve">Redwood </t>
  </si>
  <si>
    <t>rajp@redwoodvp.com</t>
  </si>
  <si>
    <t>Reichmann</t>
  </si>
  <si>
    <t>ReichmannHauer</t>
  </si>
  <si>
    <t>preichmann@rhcapitalpartners.com</t>
  </si>
  <si>
    <t>Rein Capital</t>
  </si>
  <si>
    <t>drein@reincapital.com</t>
  </si>
  <si>
    <t>Lakewood</t>
  </si>
  <si>
    <t>dwaizer@reincapital.com</t>
  </si>
  <si>
    <t>AsbjÃ¸rn</t>
  </si>
  <si>
    <t>LÃ¸nning</t>
  </si>
  <si>
    <t>Reiten &amp; Co. AS</t>
  </si>
  <si>
    <t>al@reitenco.no</t>
  </si>
  <si>
    <t>BÃ¥rd</t>
  </si>
  <si>
    <t>IngerÃ¸</t>
  </si>
  <si>
    <t>bbi@reitenco.no</t>
  </si>
  <si>
    <t>ViksÃ¸y</t>
  </si>
  <si>
    <t>mv@reitenco.no</t>
  </si>
  <si>
    <t>Bakken</t>
  </si>
  <si>
    <t>tb@reitenco.no</t>
  </si>
  <si>
    <t>Armitage</t>
  </si>
  <si>
    <t>Relativity Capital</t>
  </si>
  <si>
    <t>larmitage@relativitycapitalllc.com</t>
  </si>
  <si>
    <t>Relay Ventures</t>
  </si>
  <si>
    <t>alex@relayventures.com</t>
  </si>
  <si>
    <t>Jeannette</t>
  </si>
  <si>
    <t>Wiltse</t>
  </si>
  <si>
    <t>jeannette@relayventures.com</t>
  </si>
  <si>
    <t>john@relayventures.com</t>
  </si>
  <si>
    <t>kevin@relayventures.com</t>
  </si>
  <si>
    <t>Co-Founder and Co-Managing Partner</t>
  </si>
  <si>
    <t>L. Christopher</t>
  </si>
  <si>
    <t>Saenger</t>
  </si>
  <si>
    <t>Reliant Star Capital</t>
  </si>
  <si>
    <t>chris@reliantstar.com</t>
  </si>
  <si>
    <t>Creecy</t>
  </si>
  <si>
    <t>Remeditex Ventures</t>
  </si>
  <si>
    <t>john.creecy@remeditex.com</t>
  </si>
  <si>
    <t>Elwood</t>
  </si>
  <si>
    <t>john.elwood@remeditex.com</t>
  </si>
  <si>
    <t>Dal</t>
  </si>
  <si>
    <t>Zemp</t>
  </si>
  <si>
    <t>RenewableTech Ventures</t>
  </si>
  <si>
    <t>dal@renewablevc.com</t>
  </si>
  <si>
    <t>Cardston</t>
  </si>
  <si>
    <t>Pothier</t>
  </si>
  <si>
    <t>robert@renewablevc.com</t>
  </si>
  <si>
    <t>Rexburg</t>
  </si>
  <si>
    <t>todd@renewablevc.com</t>
  </si>
  <si>
    <t>Renewal Funds</t>
  </si>
  <si>
    <t>kate@renewalfunds.com</t>
  </si>
  <si>
    <t>joel@renewalfunds.com</t>
  </si>
  <si>
    <t>Cormack</t>
  </si>
  <si>
    <t>mike@renewalfunds.com</t>
  </si>
  <si>
    <t>Bradbury</t>
  </si>
  <si>
    <t>nicole@renewalfunds.com</t>
  </si>
  <si>
    <t>paul@renewalfunds.com</t>
  </si>
  <si>
    <t>Renova</t>
  </si>
  <si>
    <t>jrice@renovacapitalpartners.com</t>
  </si>
  <si>
    <t>Caplan</t>
  </si>
  <si>
    <t>pcaplan@renovacapitalpartners.com</t>
  </si>
  <si>
    <t>rtallman@renovacapitalpartners.com</t>
  </si>
  <si>
    <t>rdoherty@renovacapitalpartners.com</t>
  </si>
  <si>
    <t>Jungerman</t>
  </si>
  <si>
    <t>Renovo Capital</t>
  </si>
  <si>
    <t>don.jungerman@renovocap.com</t>
  </si>
  <si>
    <t>matt.farrell@renovocap.com</t>
  </si>
  <si>
    <t>Lavie</t>
  </si>
  <si>
    <t>scott.lavie@renovocap.com</t>
  </si>
  <si>
    <t>Atif</t>
  </si>
  <si>
    <t>Gilani</t>
  </si>
  <si>
    <t>Renovus</t>
  </si>
  <si>
    <t>atif.gilani@renovuscapital.com</t>
  </si>
  <si>
    <t>Wynnewood</t>
  </si>
  <si>
    <t>Landman</t>
  </si>
  <si>
    <t>william.landman@renovuscapital.com</t>
  </si>
  <si>
    <t>brad.whitman@renovuscapital.com</t>
  </si>
  <si>
    <t>fred.hill@renovuscapital.com</t>
  </si>
  <si>
    <t>Serventi</t>
  </si>
  <si>
    <t>jesse.serventi@renovuscapital.com</t>
  </si>
  <si>
    <t>Reservoir Capital Group</t>
  </si>
  <si>
    <t>chuff@reservoircap.com</t>
  </si>
  <si>
    <t>Crocker</t>
  </si>
  <si>
    <t xml:space="preserve">Reservoir </t>
  </si>
  <si>
    <t>ccrocker@reservoirvp.com</t>
  </si>
  <si>
    <t>Westerville</t>
  </si>
  <si>
    <t>btanner@reservoirvp.com</t>
  </si>
  <si>
    <t>Resilience</t>
  </si>
  <si>
    <t>srosen@resiliencecapital.com</t>
  </si>
  <si>
    <t>wtobin@resiliencecapital.com</t>
  </si>
  <si>
    <t>Townsend</t>
  </si>
  <si>
    <t xml:space="preserve">Resonant </t>
  </si>
  <si>
    <t>jason@resonantvc.com</t>
  </si>
  <si>
    <t>Founder, Managing Director</t>
  </si>
  <si>
    <t>michael@resonantvc.com</t>
  </si>
  <si>
    <t>Resource Capital Funds</t>
  </si>
  <si>
    <t>ccorbett@rcflp.com</t>
  </si>
  <si>
    <t>dat@rcflp.com</t>
  </si>
  <si>
    <t>McClements</t>
  </si>
  <si>
    <t>jtm@rcflp.com</t>
  </si>
  <si>
    <t>Hills</t>
  </si>
  <si>
    <t>mhills@rcflp.com</t>
  </si>
  <si>
    <t>pnicholson@rcflp.com</t>
  </si>
  <si>
    <t>Bhappu</t>
  </si>
  <si>
    <t>rbhappu@rcflp.com</t>
  </si>
  <si>
    <t>Cranswick</t>
  </si>
  <si>
    <t>rcranswick@rcflp.com</t>
  </si>
  <si>
    <t>rbennett@rcflp.com</t>
  </si>
  <si>
    <t>Sherri</t>
  </si>
  <si>
    <t>Croasdale</t>
  </si>
  <si>
    <t>scroasdale@rcflp.com</t>
  </si>
  <si>
    <t>Huntington</t>
  </si>
  <si>
    <t>Rethink Education</t>
  </si>
  <si>
    <t>mgreenfield@rteducation.com</t>
  </si>
  <si>
    <t>Walden</t>
  </si>
  <si>
    <t>mwalden@rteducation.com</t>
  </si>
  <si>
    <t>Segal</t>
  </si>
  <si>
    <t>rsegal@rteducation.com</t>
  </si>
  <si>
    <t>tsegal@rteducation.com</t>
  </si>
  <si>
    <t>Revel Partners</t>
  </si>
  <si>
    <t>cyoung@revelpartners.com</t>
  </si>
  <si>
    <t>Apprendi</t>
  </si>
  <si>
    <t>japprendi@revelpartners.com</t>
  </si>
  <si>
    <t>jvincent@revelpartners.com</t>
  </si>
  <si>
    <t>tfalk@revelpartners.com</t>
  </si>
  <si>
    <t>Dusseldorf</t>
  </si>
  <si>
    <t>Synnott</t>
  </si>
  <si>
    <t>Revelry Brands</t>
  </si>
  <si>
    <t>brendan@revelrybrands.com</t>
  </si>
  <si>
    <t>Bent</t>
  </si>
  <si>
    <t>megan@revelrybrands.com</t>
  </si>
  <si>
    <t>Revelstoke</t>
  </si>
  <si>
    <t>awelch@revelstokecp.com</t>
  </si>
  <si>
    <t>Arion</t>
  </si>
  <si>
    <t>arobbins@revelstokecp.com</t>
  </si>
  <si>
    <t>dmeyer@revelstokecp.com</t>
  </si>
  <si>
    <t>jmiller@revelstokecp.com</t>
  </si>
  <si>
    <t>Bachleda</t>
  </si>
  <si>
    <t>sbachleda@revelstokecp.com</t>
  </si>
  <si>
    <t>Loring</t>
  </si>
  <si>
    <t>Revolution Capital Group</t>
  </si>
  <si>
    <t>rloring@revolutionpe.com</t>
  </si>
  <si>
    <t>Donn</t>
  </si>
  <si>
    <t>Revolution Growth</t>
  </si>
  <si>
    <t>donndavis@revolution.com</t>
  </si>
  <si>
    <t>steve@revolution.com</t>
  </si>
  <si>
    <t>Revolution Ventures</t>
  </si>
  <si>
    <t>david.hall@revolution.com</t>
  </si>
  <si>
    <t>david.golden@revolution.com</t>
  </si>
  <si>
    <t>Tige</t>
  </si>
  <si>
    <t>tige.savage@revolution.com</t>
  </si>
  <si>
    <t>Burriss</t>
  </si>
  <si>
    <t>Rex Health Ventures</t>
  </si>
  <si>
    <t>steve.burriss@rexhealth.com</t>
  </si>
  <si>
    <t>Anjuli</t>
  </si>
  <si>
    <t>Rezon8 Capital &amp; Advisory Group</t>
  </si>
  <si>
    <t>asingh@rezon8capital.com</t>
  </si>
  <si>
    <t>K. Paul</t>
  </si>
  <si>
    <t>psingh@rezon8capital.com</t>
  </si>
  <si>
    <t>CEO/Managing Director</t>
  </si>
  <si>
    <t>Bronander</t>
  </si>
  <si>
    <t>RFE Investment Partners</t>
  </si>
  <si>
    <t>bbronander@rfeip.com</t>
  </si>
  <si>
    <t>Juricic</t>
  </si>
  <si>
    <t>djuricic@rfeip.com</t>
  </si>
  <si>
    <t>jparsons@rfeip.com</t>
  </si>
  <si>
    <t>mfoster@rfeip.com</t>
  </si>
  <si>
    <t>Rubel</t>
  </si>
  <si>
    <t>mrubel@rfeip.com</t>
  </si>
  <si>
    <t>Truslow</t>
  </si>
  <si>
    <t>ntruslow@rfeip.com</t>
  </si>
  <si>
    <t>Schilpp</t>
  </si>
  <si>
    <t>pschilpp@rfeip.com</t>
  </si>
  <si>
    <t>preiter@rfeip.com</t>
  </si>
  <si>
    <t>Tanu</t>
  </si>
  <si>
    <t>Suneja</t>
  </si>
  <si>
    <t>tsuneja@rfeip.com</t>
  </si>
  <si>
    <t>Grammer</t>
  </si>
  <si>
    <t>Rho Canada Ventures</t>
  </si>
  <si>
    <t>jgrammer@rho.com</t>
  </si>
  <si>
    <t>Chabra</t>
  </si>
  <si>
    <t>rchabra@rho.com</t>
  </si>
  <si>
    <t>Rho Ventures</t>
  </si>
  <si>
    <t>dmccormick@rho.com</t>
  </si>
  <si>
    <t>Kairouz</t>
  </si>
  <si>
    <t>hkairouz@rho.com</t>
  </si>
  <si>
    <t>jmartin@rho.com</t>
  </si>
  <si>
    <t>Ruch</t>
  </si>
  <si>
    <t>jruch@rho.com</t>
  </si>
  <si>
    <t>Leschly</t>
  </si>
  <si>
    <t>mleschly@rho.com</t>
  </si>
  <si>
    <t>Roehrenbeck</t>
  </si>
  <si>
    <t>mroehrenbeck@rho.com</t>
  </si>
  <si>
    <t>Vogelbaum</t>
  </si>
  <si>
    <t>mvogelbaum@rho.com</t>
  </si>
  <si>
    <t>Wack</t>
  </si>
  <si>
    <t>pwack@rho.com</t>
  </si>
  <si>
    <t>Kalkanis</t>
  </si>
  <si>
    <t>pkalkanis@rho.com</t>
  </si>
  <si>
    <t>Recanati</t>
  </si>
  <si>
    <t>Rhodium</t>
  </si>
  <si>
    <t>daniel@rhodium.co.il</t>
  </si>
  <si>
    <t>Hertzeliya Pituach</t>
  </si>
  <si>
    <t>Efi</t>
  </si>
  <si>
    <t>Shema</t>
  </si>
  <si>
    <t>efi@rhodium.co.il</t>
  </si>
  <si>
    <t>Kniajer</t>
  </si>
  <si>
    <t>yaron@rhodium.co.il</t>
  </si>
  <si>
    <t>RHV Capital</t>
  </si>
  <si>
    <t>ghealey@rhvcapital.com</t>
  </si>
  <si>
    <t>mgrant@rhvcapital.com</t>
  </si>
  <si>
    <t>progers@rhvcapital.com</t>
  </si>
  <si>
    <t>zurban@rhvcapital.com</t>
  </si>
  <si>
    <t>Shalek</t>
  </si>
  <si>
    <t>Ribbit Capital</t>
  </si>
  <si>
    <t>nick@ribbitcap.com</t>
  </si>
  <si>
    <t>Nikolay</t>
  </si>
  <si>
    <t>Kostov</t>
  </si>
  <si>
    <t>nikolay@ribbitcap.com</t>
  </si>
  <si>
    <t>Richardson Capital</t>
  </si>
  <si>
    <t>dave.brown@richardsoncapital.com</t>
  </si>
  <si>
    <t>Managing Director, President and CEO</t>
  </si>
  <si>
    <t>Winnipeg</t>
  </si>
  <si>
    <t>Manitoba</t>
  </si>
  <si>
    <t>Ridge</t>
  </si>
  <si>
    <t>cdavis@ridgecapital.com</t>
  </si>
  <si>
    <t>Middleburg</t>
  </si>
  <si>
    <t>J. Bradley</t>
  </si>
  <si>
    <t>bdavis@ridgecapital.com</t>
  </si>
  <si>
    <t>Cay</t>
  </si>
  <si>
    <t>Wylie</t>
  </si>
  <si>
    <t>Ridgemont Equity Partners</t>
  </si>
  <si>
    <t>cwylie@ridgemontep.com</t>
  </si>
  <si>
    <t>canderson@ridgemontep.com</t>
  </si>
  <si>
    <t>Donny</t>
  </si>
  <si>
    <t>dharrison@ridgemontep.com</t>
  </si>
  <si>
    <t>Partner, Business Development and Capital Markets</t>
  </si>
  <si>
    <t>Balogh</t>
  </si>
  <si>
    <t>ebalogh@ridgemontep.com</t>
  </si>
  <si>
    <t>gmorgan@ridgemontep.com</t>
  </si>
  <si>
    <t>jshimp@ridgemontep.com</t>
  </si>
  <si>
    <t>Leedy</t>
  </si>
  <si>
    <t>kleedy@ridgemontep.com</t>
  </si>
  <si>
    <t>Fahrney</t>
  </si>
  <si>
    <t>lfahrney@ridgemontep.com</t>
  </si>
  <si>
    <t>redwards@ridgemontep.com</t>
  </si>
  <si>
    <t>spoole@ridgemontep.com</t>
  </si>
  <si>
    <t>Peck</t>
  </si>
  <si>
    <t>speck@ridgemontep.com</t>
  </si>
  <si>
    <t>tdillon@ridgemontep.com</t>
  </si>
  <si>
    <t>Hain</t>
  </si>
  <si>
    <t>thain@ridgemontep.com</t>
  </si>
  <si>
    <t>wpoole@ridgemontep.com</t>
  </si>
  <si>
    <t>Ridgestone Corporation</t>
  </si>
  <si>
    <t>abrown@ridgestonecorp.com</t>
  </si>
  <si>
    <t>Ridgeview Capital</t>
  </si>
  <si>
    <t>blarson@ridgeviewcap.com</t>
  </si>
  <si>
    <t>Managing Director - Portfolio Operations</t>
  </si>
  <si>
    <t>Centerville</t>
  </si>
  <si>
    <t>Stohl</t>
  </si>
  <si>
    <t>bstohl@ridgeviewcap.com</t>
  </si>
  <si>
    <t>glarson@ridgeviewcap.com</t>
  </si>
  <si>
    <t>Ridgewood Energy Corporation</t>
  </si>
  <si>
    <t>klang@ridgewoodenergy.com</t>
  </si>
  <si>
    <t>Rift Valley Equity Partners</t>
  </si>
  <si>
    <t>dcaputo@riftvalleyequity.com</t>
  </si>
  <si>
    <t>Woolgar</t>
  </si>
  <si>
    <t>mwoolgar@riftvalleyequity.com</t>
  </si>
  <si>
    <t>oong@riftvalleyequity.com</t>
  </si>
  <si>
    <t>Klinger</t>
  </si>
  <si>
    <t>Right Click Capital</t>
  </si>
  <si>
    <t>ari.klinger@rightclickcapital.com</t>
  </si>
  <si>
    <t>benjamin.chong@rightclickcapital.com</t>
  </si>
  <si>
    <t>Edith</t>
  </si>
  <si>
    <t>Yeung</t>
  </si>
  <si>
    <t>RightVentures</t>
  </si>
  <si>
    <t>edith@rightventures.com</t>
  </si>
  <si>
    <t>Andelman</t>
  </si>
  <si>
    <t xml:space="preserve">Rincon </t>
  </si>
  <si>
    <t>jim@RinconVP.com</t>
  </si>
  <si>
    <t>Greathouse</t>
  </si>
  <si>
    <t>john@RinconVP.com</t>
  </si>
  <si>
    <t>Bilyk</t>
  </si>
  <si>
    <t>Rio Bravo</t>
  </si>
  <si>
    <t>paulo.bilyk@riobravo.com.br</t>
  </si>
  <si>
    <t>Cantrell</t>
  </si>
  <si>
    <t>Riordan, Lewis &amp; Haden</t>
  </si>
  <si>
    <t>kcantrell@rlhequity.com</t>
  </si>
  <si>
    <t>Orend</t>
  </si>
  <si>
    <t>morend@rlhequity.com</t>
  </si>
  <si>
    <t>Naperville</t>
  </si>
  <si>
    <t>Glouchevitch</t>
  </si>
  <si>
    <t>mg@rlhequity.com</t>
  </si>
  <si>
    <t>Rudin</t>
  </si>
  <si>
    <t>mrudin@rlhequity.com</t>
  </si>
  <si>
    <t>rsmiley@rlhequity.com</t>
  </si>
  <si>
    <t>Ripplewood Holdings</t>
  </si>
  <si>
    <t>tcollins@ripplewood.com</t>
  </si>
  <si>
    <t>Tamer</t>
  </si>
  <si>
    <t>Rising Tide Fund</t>
  </si>
  <si>
    <t>tamer@risingtidefund.com</t>
  </si>
  <si>
    <t>Rivenrock Capital</t>
  </si>
  <si>
    <t>dadams@rivenrockcapital.com</t>
  </si>
  <si>
    <t>jnelson@rivenrockcapital.com</t>
  </si>
  <si>
    <t>Wethington</t>
  </si>
  <si>
    <t>River Capital</t>
  </si>
  <si>
    <t>jwethington@river-capital.com</t>
  </si>
  <si>
    <t>River Cities Capital Funds</t>
  </si>
  <si>
    <t>dfleming@rccf.com</t>
  </si>
  <si>
    <t>Rathi</t>
  </si>
  <si>
    <t>prathi@rccf.com</t>
  </si>
  <si>
    <t>Heimann</t>
  </si>
  <si>
    <t>rheimann@rccf.com</t>
  </si>
  <si>
    <t>Rurik</t>
  </si>
  <si>
    <t>Vandevenne</t>
  </si>
  <si>
    <t>rvandevenne@rccf.com</t>
  </si>
  <si>
    <t>Ciaburri</t>
  </si>
  <si>
    <t>Riveria Investment Group</t>
  </si>
  <si>
    <t>dc@riveriagroup.com</t>
  </si>
  <si>
    <t>Acri</t>
  </si>
  <si>
    <t>mike.acri@riveriagroup.com</t>
  </si>
  <si>
    <t>taylor.lynn@riveriagroup.com</t>
  </si>
  <si>
    <t>TJ</t>
  </si>
  <si>
    <t>tjgupta@riveriagroup.com</t>
  </si>
  <si>
    <t>Krieger</t>
  </si>
  <si>
    <t>Riverlake Partners</t>
  </si>
  <si>
    <t>ekrieger@riverlakepartners.com</t>
  </si>
  <si>
    <t>Zupan</t>
  </si>
  <si>
    <t>tzupan@riverlakepartners.com</t>
  </si>
  <si>
    <t>Petroff</t>
  </si>
  <si>
    <t>vpetroff@riverlakepartners.com</t>
  </si>
  <si>
    <t>Adamovich</t>
  </si>
  <si>
    <t>Riverland Capital Advisors</t>
  </si>
  <si>
    <t>andrew@riverlandcapital.com</t>
  </si>
  <si>
    <t>Carley</t>
  </si>
  <si>
    <t>RiverRock European</t>
  </si>
  <si>
    <t>jcarley@riverrockecp.com</t>
  </si>
  <si>
    <t>j.gold@riverscap.com</t>
  </si>
  <si>
    <t>m.dickens@riverscap.com</t>
  </si>
  <si>
    <t>Nikita</t>
  </si>
  <si>
    <t>Bazko</t>
  </si>
  <si>
    <t>n.bazko@riverscap.com</t>
  </si>
  <si>
    <t>Bunker</t>
  </si>
  <si>
    <t>Riverside Asia Partners</t>
  </si>
  <si>
    <t>bbunker@riversidecompany.com</t>
  </si>
  <si>
    <t>Operating Partner and Managing Director, Asia</t>
  </si>
  <si>
    <t>Heer</t>
  </si>
  <si>
    <t>hed@riversidecompany.com</t>
  </si>
  <si>
    <t>Wakashita</t>
  </si>
  <si>
    <t>hiw@riversidecompany.com</t>
  </si>
  <si>
    <t>Ivica</t>
  </si>
  <si>
    <t>Turza</t>
  </si>
  <si>
    <t>iturza@riversidecompany.com</t>
  </si>
  <si>
    <t>Managing Director, Origination Asia</t>
  </si>
  <si>
    <t>jss@riversidecompany.com</t>
  </si>
  <si>
    <t>kmlee@riversidecompany.com</t>
  </si>
  <si>
    <t>Kiyo</t>
  </si>
  <si>
    <t>Nakano</t>
  </si>
  <si>
    <t>nak@riversidecompany.com</t>
  </si>
  <si>
    <t>Speer</t>
  </si>
  <si>
    <t>nspeer@riversidecompany.com</t>
  </si>
  <si>
    <t>Feiglin</t>
  </si>
  <si>
    <t>sfeiglin@riversidecompany.com</t>
  </si>
  <si>
    <t>Co-Fund Manager</t>
  </si>
  <si>
    <t>Spiteri</t>
  </si>
  <si>
    <t>sspiteri@riversidecompany.com</t>
  </si>
  <si>
    <t>sbaxter@riversidecompany.com</t>
  </si>
  <si>
    <t>Toki</t>
  </si>
  <si>
    <t>Mori</t>
  </si>
  <si>
    <t>tmori@riversidecompany.com</t>
  </si>
  <si>
    <t>Weng Leong</t>
  </si>
  <si>
    <t>wkam@riversidecompany.com</t>
  </si>
  <si>
    <t>Miyake</t>
  </si>
  <si>
    <t>ymiyake@riversidecompany.com</t>
  </si>
  <si>
    <t>Peyrat</t>
  </si>
  <si>
    <t>Riverside Company</t>
  </si>
  <si>
    <t>apeyrat@riversidecompany.com</t>
  </si>
  <si>
    <t>ahayes@riversidecompany.com</t>
  </si>
  <si>
    <t>BÃ©la</t>
  </si>
  <si>
    <t>Szigethy</t>
  </si>
  <si>
    <t>bszigethy@riversidecompany.com</t>
  </si>
  <si>
    <t>bschwartz@riversidecompany.com</t>
  </si>
  <si>
    <t>Sauer</t>
  </si>
  <si>
    <t>bsauer@riversidecompany.com</t>
  </si>
  <si>
    <t>cjones@riversidecompany.com</t>
  </si>
  <si>
    <t>hgreenberg@riversidecompany.com</t>
  </si>
  <si>
    <t>jlee@riversidecompany.com</t>
  </si>
  <si>
    <t>Pajarillo</t>
  </si>
  <si>
    <t>kpajarillo@riversidecompany.com</t>
  </si>
  <si>
    <t>Loren</t>
  </si>
  <si>
    <t>Schlachet</t>
  </si>
  <si>
    <t>lschlachet@riversidecompany.com</t>
  </si>
  <si>
    <t>mkessler@riversidecompany.com</t>
  </si>
  <si>
    <t>Pam</t>
  </si>
  <si>
    <t>Hendrickson</t>
  </si>
  <si>
    <t>phendrickson@riversidecompany.com</t>
  </si>
  <si>
    <t>sroth@riversidecompany.com</t>
  </si>
  <si>
    <t>Kohl</t>
  </si>
  <si>
    <t>skohl@riversidecompany.com</t>
  </si>
  <si>
    <t>Kriscunas</t>
  </si>
  <si>
    <t>skriscunas@riversidecompany.com</t>
  </si>
  <si>
    <t>Gosline</t>
  </si>
  <si>
    <t>tgosline@riversidecompany.com</t>
  </si>
  <si>
    <t>Glowacki</t>
  </si>
  <si>
    <t>Riverside Europe Partners Sp. z o.o.</t>
  </si>
  <si>
    <t>tbg@riversideeurope.com</t>
  </si>
  <si>
    <t>Zervigon</t>
  </si>
  <si>
    <t>Riverside Management Group</t>
  </si>
  <si>
    <t>ezervigon@rmginvestments.com</t>
  </si>
  <si>
    <t>jcarpenter@rmginvestments.com</t>
  </si>
  <si>
    <t>Riverside Partners</t>
  </si>
  <si>
    <t>bshapiro@riversidepartners.com</t>
  </si>
  <si>
    <t>Guthrie</t>
  </si>
  <si>
    <t>bguthrie@riversidepartners.com</t>
  </si>
  <si>
    <t>cryan@riversidepartners.com</t>
  </si>
  <si>
    <t>cstern@riversidepartners.com</t>
  </si>
  <si>
    <t>dberry@riversidepartners.com</t>
  </si>
  <si>
    <t>Belluck</t>
  </si>
  <si>
    <t>dbelluck@riversidepartners.com</t>
  </si>
  <si>
    <t>Del Papa</t>
  </si>
  <si>
    <t>ddelpapa@riversidepartners.com</t>
  </si>
  <si>
    <t>Blasco</t>
  </si>
  <si>
    <t>iblasco@riversidepartners.com</t>
  </si>
  <si>
    <t>JJ</t>
  </si>
  <si>
    <t>Hearty</t>
  </si>
  <si>
    <t>jhearty@riversidepartners.com</t>
  </si>
  <si>
    <t>Lemelman</t>
  </si>
  <si>
    <t>jlemelman@riversidepartners.com</t>
  </si>
  <si>
    <t>kclark@riversidepartners.com</t>
  </si>
  <si>
    <t>ksullivan@riversidepartners.com</t>
  </si>
  <si>
    <t>lrogers@riversidepartners.com</t>
  </si>
  <si>
    <t>Osofsky</t>
  </si>
  <si>
    <t>mosofsky@riversidepartners.com</t>
  </si>
  <si>
    <t>Gebhardt</t>
  </si>
  <si>
    <t>mgebhardt@riversidepartners.com</t>
  </si>
  <si>
    <t>Simon Noon</t>
  </si>
  <si>
    <t>msimon@riversidepartners.com</t>
  </si>
  <si>
    <t>Magliochetti</t>
  </si>
  <si>
    <t>mmagliochetti@riversidepartners.com</t>
  </si>
  <si>
    <t>Pallavi</t>
  </si>
  <si>
    <t>Thatai</t>
  </si>
  <si>
    <t>pthatai@riversidepartners.com</t>
  </si>
  <si>
    <t>Dooling</t>
  </si>
  <si>
    <t>pdooling@riversidepartners.com</t>
  </si>
  <si>
    <t>Borden</t>
  </si>
  <si>
    <t>pborden@riversidepartners.com</t>
  </si>
  <si>
    <t>Gundry</t>
  </si>
  <si>
    <t>rgundry@riversidepartners.com</t>
  </si>
  <si>
    <t>Mullaney</t>
  </si>
  <si>
    <t>rmullaney@riversidepartners.com</t>
  </si>
  <si>
    <t>Shahan</t>
  </si>
  <si>
    <t>Zafar</t>
  </si>
  <si>
    <t>szafar@riversidepartners.com</t>
  </si>
  <si>
    <t>skaplan@riversidepartners.com</t>
  </si>
  <si>
    <t>Bressler</t>
  </si>
  <si>
    <t>sbressler@riversidepartners.com</t>
  </si>
  <si>
    <t>Suruchi</t>
  </si>
  <si>
    <t>smehta@riversidepartners.com</t>
  </si>
  <si>
    <t>Karlson</t>
  </si>
  <si>
    <t>wkarlson@riversidepartners.com</t>
  </si>
  <si>
    <t>Baran</t>
  </si>
  <si>
    <t>Tekkora</t>
  </si>
  <si>
    <t>Riverstone Holdings</t>
  </si>
  <si>
    <t>btekkora@riverstonellc.com</t>
  </si>
  <si>
    <t>chunt@riverstonellc.com</t>
  </si>
  <si>
    <t>Yergin</t>
  </si>
  <si>
    <t>dyergin@riverstonellc.com</t>
  </si>
  <si>
    <t>Leuschen</t>
  </si>
  <si>
    <t>dleuschen@riverstonellc.com</t>
  </si>
  <si>
    <t>E. Bartow</t>
  </si>
  <si>
    <t>bjones@riverstonellc.com</t>
  </si>
  <si>
    <t>GermÃ¡n</t>
  </si>
  <si>
    <t>Cueva</t>
  </si>
  <si>
    <t>gcueva@riverstonellc.com</t>
  </si>
  <si>
    <t>Hackett</t>
  </si>
  <si>
    <t>jhackett@riverstonellc.com</t>
  </si>
  <si>
    <t>kryan@riverstonellc.com</t>
  </si>
  <si>
    <t>Lord John</t>
  </si>
  <si>
    <t>jbrowne@riverstonellc.com</t>
  </si>
  <si>
    <t>N. John</t>
  </si>
  <si>
    <t>Lancaster</t>
  </si>
  <si>
    <t>john@riverstonellc.com</t>
  </si>
  <si>
    <t>Coneway</t>
  </si>
  <si>
    <t>pconeway@riverstonellc.com</t>
  </si>
  <si>
    <t>Lapeyre</t>
  </si>
  <si>
    <t>plapeyre@riverstonellc.com</t>
  </si>
  <si>
    <t>ralexander@riverstonellc.com</t>
  </si>
  <si>
    <t>Tichio</t>
  </si>
  <si>
    <t>rtichio@riverstonellc.com</t>
  </si>
  <si>
    <t>rduggan@riverstonellc.com</t>
  </si>
  <si>
    <t>sschaefer@riverstonellc.com</t>
  </si>
  <si>
    <t>scoats@riverstonellc.com</t>
  </si>
  <si>
    <t>twalker@riverstonellc.com</t>
  </si>
  <si>
    <t>Schmelter</t>
  </si>
  <si>
    <t xml:space="preserve">RiverVest </t>
  </si>
  <si>
    <t>jschmelter@rivervest.com</t>
  </si>
  <si>
    <t>McKearn</t>
  </si>
  <si>
    <t>jmckearn@rivervest.com</t>
  </si>
  <si>
    <t>Spilizewski</t>
  </si>
  <si>
    <t>kspilizewski@rivervest.com</t>
  </si>
  <si>
    <t>mberman@rivervest.com</t>
  </si>
  <si>
    <t>nodonnell@rivervest.com</t>
  </si>
  <si>
    <t>tmelzer@rivervest.com</t>
  </si>
  <si>
    <t>alex@rwcm.com</t>
  </si>
  <si>
    <t>Varelas</t>
  </si>
  <si>
    <t>chris@rwcm.com</t>
  </si>
  <si>
    <t>Alvarez-Demalde</t>
  </si>
  <si>
    <t>fad@rwcm.com</t>
  </si>
  <si>
    <t>Belur</t>
  </si>
  <si>
    <t>hbelur@rwcm.com</t>
  </si>
  <si>
    <t>jeff@rwcm.com</t>
  </si>
  <si>
    <t>Joaquim</t>
  </si>
  <si>
    <t>Lima</t>
  </si>
  <si>
    <t>joaquim@rwcm.com</t>
  </si>
  <si>
    <t>Brathwaite</t>
  </si>
  <si>
    <t>nic@rwcm.com</t>
  </si>
  <si>
    <t>Ransenberg</t>
  </si>
  <si>
    <t>scott@rwcm.com</t>
  </si>
  <si>
    <t>sean@rwcm.com</t>
  </si>
  <si>
    <t>Smach</t>
  </si>
  <si>
    <t>tom@rwcm.com</t>
  </si>
  <si>
    <t>Akopov</t>
  </si>
  <si>
    <t>Rizvi Traverse Management</t>
  </si>
  <si>
    <t>george.akopov@rizvitraverse.com</t>
  </si>
  <si>
    <t>Giampetroni</t>
  </si>
  <si>
    <t>jag@rizvitraverse.com</t>
  </si>
  <si>
    <t>Founder / COO</t>
  </si>
  <si>
    <t>Suhail</t>
  </si>
  <si>
    <t>Rizvi</t>
  </si>
  <si>
    <t>suhail.rizvi@rizvitraverse.com</t>
  </si>
  <si>
    <t>Founder / CIO</t>
  </si>
  <si>
    <t>todd.knowles@rizvitraverse.com</t>
  </si>
  <si>
    <t>Rhodes-Kropf</t>
  </si>
  <si>
    <t>RK Ventures</t>
  </si>
  <si>
    <t>matt@rkventures.com</t>
  </si>
  <si>
    <t>Bartoszek</t>
  </si>
  <si>
    <t>RLB Holdings</t>
  </si>
  <si>
    <t>lydia@rlb-holdings.com</t>
  </si>
  <si>
    <t>ray@rlb-holdings.com</t>
  </si>
  <si>
    <t>Amanuel</t>
  </si>
  <si>
    <t>Lakew</t>
  </si>
  <si>
    <t>RLJ Credit Opportunity Fund</t>
  </si>
  <si>
    <t>alakew@rljcredit.com</t>
  </si>
  <si>
    <t>Boothe</t>
  </si>
  <si>
    <t>dboothe@rljcredit.com</t>
  </si>
  <si>
    <t>sfriedman@rljcredit.com</t>
  </si>
  <si>
    <t>Trevoir</t>
  </si>
  <si>
    <t>tgregg@rljcredit.com</t>
  </si>
  <si>
    <t>Ernita</t>
  </si>
  <si>
    <t>RLJ Equity Partners</t>
  </si>
  <si>
    <t>ethomas@rljequity.com</t>
  </si>
  <si>
    <t>Senior Vice President and Controller</t>
  </si>
  <si>
    <t>jisaacs@rljequity.com</t>
  </si>
  <si>
    <t>jmoss@rljequity.com</t>
  </si>
  <si>
    <t>jjohnson@rljequity.com</t>
  </si>
  <si>
    <t>nhoward@rljequity.com</t>
  </si>
  <si>
    <t>Rufus</t>
  </si>
  <si>
    <t>rrivers@rljequity.com</t>
  </si>
  <si>
    <t>T. Otey</t>
  </si>
  <si>
    <t>tsmith@rljequity.com</t>
  </si>
  <si>
    <t>Hume</t>
  </si>
  <si>
    <t>Roark Capital Group</t>
  </si>
  <si>
    <t>chume@roarkcapital.com</t>
  </si>
  <si>
    <t>Harmon</t>
  </si>
  <si>
    <t>charmon@roarkcapital.com</t>
  </si>
  <si>
    <t>ghill@roarkcapital.com</t>
  </si>
  <si>
    <t>mthompson@roarkcapital.com</t>
  </si>
  <si>
    <t>Sharkey</t>
  </si>
  <si>
    <t>msharkey@roarkcapital.com</t>
  </si>
  <si>
    <t>pginsberg@roarkcapital.com</t>
  </si>
  <si>
    <t>Carolin</t>
  </si>
  <si>
    <t>Tolksdorf</t>
  </si>
  <si>
    <t xml:space="preserve">Robert Bosch Venture Capital </t>
  </si>
  <si>
    <t>carolin.tolksdorf@de.bosch.com</t>
  </si>
  <si>
    <t>Stuttgart-Weilimdorf</t>
  </si>
  <si>
    <t>david.abraham@de.bosch.com</t>
  </si>
  <si>
    <t>Kraft</t>
  </si>
  <si>
    <t>dieter.kraft@de.bosch.com</t>
  </si>
  <si>
    <t>Gitte</t>
  </si>
  <si>
    <t>Bedford</t>
  </si>
  <si>
    <t>gitte.bedford@de.bosch.com</t>
  </si>
  <si>
    <t>Heribert</t>
  </si>
  <si>
    <t>Uhl</t>
  </si>
  <si>
    <t>heribert.uhl@de.bosch.com</t>
  </si>
  <si>
    <t>WesterhÃ¼s</t>
  </si>
  <si>
    <t>jan.westerhues@de.bosch.com</t>
  </si>
  <si>
    <t>philipp.rose@de.bosch.com</t>
  </si>
  <si>
    <t>Robin Hood Ventures</t>
  </si>
  <si>
    <t>eweber@robinhoodventures.com</t>
  </si>
  <si>
    <t>Rock Gate Partners</t>
  </si>
  <si>
    <t>kali@rockgatepartners.com</t>
  </si>
  <si>
    <t>Principal and Managing Director</t>
  </si>
  <si>
    <t>Foutch</t>
  </si>
  <si>
    <t>sfoutch@rockgatepartners.com</t>
  </si>
  <si>
    <t>Rock Hill Capital Group</t>
  </si>
  <si>
    <t>jwilson@rockhillcap.com</t>
  </si>
  <si>
    <t>Christman</t>
  </si>
  <si>
    <t>jchristman@rockhillcap.com</t>
  </si>
  <si>
    <t>rhale@rockhillcap.com</t>
  </si>
  <si>
    <t>rshelton@rockhillcap.com</t>
  </si>
  <si>
    <t>Mattaliano</t>
  </si>
  <si>
    <t>Rock Island Capital</t>
  </si>
  <si>
    <t>mattaliano@rockislandcapital.com</t>
  </si>
  <si>
    <t>Bastedo</t>
  </si>
  <si>
    <t>bastedo@rockislandcapital.com</t>
  </si>
  <si>
    <t>Alport</t>
  </si>
  <si>
    <t>alport@rockislandcapital.com</t>
  </si>
  <si>
    <t>nugent@rockislandcapital.com</t>
  </si>
  <si>
    <t>Hermelin</t>
  </si>
  <si>
    <t>Rockbridge Growth Equity</t>
  </si>
  <si>
    <t>brianhermelin@rbequity.com</t>
  </si>
  <si>
    <t>Prokop</t>
  </si>
  <si>
    <t>kevinprokop@rbequity.com</t>
  </si>
  <si>
    <t>stevelinden@rbequity.com</t>
  </si>
  <si>
    <t>Lunsford</t>
  </si>
  <si>
    <t>toddlunsford@rbequity.com</t>
  </si>
  <si>
    <t>Ziv</t>
  </si>
  <si>
    <t>Weizman</t>
  </si>
  <si>
    <t>zivweizman@rbequity.com</t>
  </si>
  <si>
    <t>Lippincott</t>
  </si>
  <si>
    <t>Rockbrook Advisors</t>
  </si>
  <si>
    <t>glippincott@rockbrookpartners.com</t>
  </si>
  <si>
    <t>kcastle@rockbrookpartners.com</t>
  </si>
  <si>
    <t>Slifko</t>
  </si>
  <si>
    <t>Rocket Ventures</t>
  </si>
  <si>
    <t>Slifko@RocketVentures.org</t>
  </si>
  <si>
    <t>Toledo</t>
  </si>
  <si>
    <t>Maiz</t>
  </si>
  <si>
    <t>Rockland Capital</t>
  </si>
  <si>
    <t>james.maiz@rocklandcapital.com</t>
  </si>
  <si>
    <t>scott.harlan@rocklandcapital.com</t>
  </si>
  <si>
    <t>Rickman</t>
  </si>
  <si>
    <t>Rockley Group</t>
  </si>
  <si>
    <t>robert.rickman@rockleygroup.com</t>
  </si>
  <si>
    <t>Pfannenstein</t>
  </si>
  <si>
    <t>Rockmont,</t>
  </si>
  <si>
    <t>jtp@rockmontcapital.com</t>
  </si>
  <si>
    <t>Vacek</t>
  </si>
  <si>
    <t>rvacek@rockmontcapital.com</t>
  </si>
  <si>
    <t>Streicher</t>
  </si>
  <si>
    <t>Rockwood Capital</t>
  </si>
  <si>
    <t>dstreicher@rockwoodcap.com</t>
  </si>
  <si>
    <t>dbecker@rockwoodcap.com</t>
  </si>
  <si>
    <t>jlevy@rockwoodcap.com</t>
  </si>
  <si>
    <t>Falco</t>
  </si>
  <si>
    <t>pfalco@rockwoodcap.com</t>
  </si>
  <si>
    <t>pkaye@rockwoodcap.com</t>
  </si>
  <si>
    <t>rgray@rockwoodcap.com</t>
  </si>
  <si>
    <t>Skillings</t>
  </si>
  <si>
    <t>tskillings@rockwoodcap.com</t>
  </si>
  <si>
    <t>wschmidt@rockwoodcap.com</t>
  </si>
  <si>
    <t>RockWood Equity Partners</t>
  </si>
  <si>
    <t>bkeith@rockwoodequity.com</t>
  </si>
  <si>
    <t>H. Josef</t>
  </si>
  <si>
    <t>jmerrill@rockwoodequity.com</t>
  </si>
  <si>
    <t>Blocksom</t>
  </si>
  <si>
    <t>rblocksom@rockwoodequity.com</t>
  </si>
  <si>
    <t>Nardy</t>
  </si>
  <si>
    <t>vnardy@rockwoodequity.com</t>
  </si>
  <si>
    <t>Romulus Capital</t>
  </si>
  <si>
    <t>kgupta@romuluscap.com</t>
  </si>
  <si>
    <t>Chheda</t>
  </si>
  <si>
    <t>nchheda@romuluscap.com</t>
  </si>
  <si>
    <t>Root Capital</t>
  </si>
  <si>
    <t>michael@rootcapital.co.uk</t>
  </si>
  <si>
    <t>Rose Rock Capital Group</t>
  </si>
  <si>
    <t>jbrown@roserockcapital.net</t>
  </si>
  <si>
    <t>jjordan@roserockcapital.net</t>
  </si>
  <si>
    <t>Burkhart</t>
  </si>
  <si>
    <t>Rosemont Investment Partners</t>
  </si>
  <si>
    <t>cburkhart@rosemontpartnersllc.com</t>
  </si>
  <si>
    <t>West Conshohocken</t>
  </si>
  <si>
    <t>Melinda</t>
  </si>
  <si>
    <t>Bugg</t>
  </si>
  <si>
    <t>mbugg@rosemontpartnersllc.com</t>
  </si>
  <si>
    <t>sschecter@rosemontpartnersllc.com</t>
  </si>
  <si>
    <t>DeLoche</t>
  </si>
  <si>
    <t>Rosemont Seneca Technology Partners</t>
  </si>
  <si>
    <t>jdeloche@rstp.com</t>
  </si>
  <si>
    <t>ncallahan@rstp.com</t>
  </si>
  <si>
    <t>rwalker@rstp.com</t>
  </si>
  <si>
    <t>wlee@rstp.com</t>
  </si>
  <si>
    <t>Fagg</t>
  </si>
  <si>
    <t>Rosetta Capital</t>
  </si>
  <si>
    <t>gf@rosettacapital.com</t>
  </si>
  <si>
    <t>Hepple</t>
  </si>
  <si>
    <t>jph@rosettacapital.com</t>
  </si>
  <si>
    <t>Goesch</t>
  </si>
  <si>
    <t>tg@rosettacapital.com</t>
  </si>
  <si>
    <t>Rosewood Private Investments</t>
  </si>
  <si>
    <t>dburns@rosewoodpi.com</t>
  </si>
  <si>
    <t>G.T.</t>
  </si>
  <si>
    <t>Barden</t>
  </si>
  <si>
    <t>gbarden@rosewoodpi.com</t>
  </si>
  <si>
    <t>Bela</t>
  </si>
  <si>
    <t>mbela@rosewoodpi.com</t>
  </si>
  <si>
    <t>Rosser</t>
  </si>
  <si>
    <t>hrosser@rossercapitalpartners.com</t>
  </si>
  <si>
    <t>Organek</t>
  </si>
  <si>
    <t>jorganek@rossercapitalpartners.com</t>
  </si>
  <si>
    <t>Wickham</t>
  </si>
  <si>
    <t>Rotunda</t>
  </si>
  <si>
    <t>bw@rotundacapital.com</t>
  </si>
  <si>
    <t>Whisner</t>
  </si>
  <si>
    <t>cw@rotundacapital.com</t>
  </si>
  <si>
    <t>dl@rotundacapital.com</t>
  </si>
  <si>
    <t>Fruehwirth</t>
  </si>
  <si>
    <t>jf@rotundacapital.com</t>
  </si>
  <si>
    <t>Rough Draft Ventures</t>
  </si>
  <si>
    <t>peter@roughdraft.vc</t>
  </si>
  <si>
    <t>RoundTable Healthcare Partners</t>
  </si>
  <si>
    <t>ahochman@roundtablehp.com</t>
  </si>
  <si>
    <t>Jawwad</t>
  </si>
  <si>
    <t>Akhtar</t>
  </si>
  <si>
    <t>jakhtar@roundtablehp.com</t>
  </si>
  <si>
    <t>Route 66 Ventures</t>
  </si>
  <si>
    <t>bbritt@route66ventures.com</t>
  </si>
  <si>
    <t>DallâAsta</t>
  </si>
  <si>
    <t>ddallasta@route66ventures.com</t>
  </si>
  <si>
    <t>rpeterson@route66ventures.com</t>
  </si>
  <si>
    <t>rkatz@route66ventures.com</t>
  </si>
  <si>
    <t>Ruff</t>
  </si>
  <si>
    <t>Royal Palm</t>
  </si>
  <si>
    <t>jruff@rpcp.com</t>
  </si>
  <si>
    <t>Rochon</t>
  </si>
  <si>
    <t>rrochon@rpcp.com</t>
  </si>
  <si>
    <t>Farenhem</t>
  </si>
  <si>
    <t>rfarenhem@rpcp.com</t>
  </si>
  <si>
    <t>Royalton Partners</t>
  </si>
  <si>
    <t>gabriella@royalton-partners.com</t>
  </si>
  <si>
    <t>Vohlmuth</t>
  </si>
  <si>
    <t>ivan@royalton-partners.com</t>
  </si>
  <si>
    <t>Prague</t>
  </si>
  <si>
    <t>Marcin</t>
  </si>
  <si>
    <t>Benbenek</t>
  </si>
  <si>
    <t>marcin@royalton-partners.com</t>
  </si>
  <si>
    <t>nigel@royalton-partners.com</t>
  </si>
  <si>
    <t>Bielicki</t>
  </si>
  <si>
    <t>przemyslaw@royalton-partners.com</t>
  </si>
  <si>
    <t>Amanda</t>
  </si>
  <si>
    <t>RP Ventures</t>
  </si>
  <si>
    <t>amanda@rpventures.se</t>
  </si>
  <si>
    <t>Kuikka</t>
  </si>
  <si>
    <t>andersk@rpventures.se</t>
  </si>
  <si>
    <t>Ullstrand</t>
  </si>
  <si>
    <t>anders@rpventures.se</t>
  </si>
  <si>
    <t>BÃ¤cke</t>
  </si>
  <si>
    <t>johan@rpventures.se</t>
  </si>
  <si>
    <t>Ãstberg</t>
  </si>
  <si>
    <t>rikard@rpventures.se</t>
  </si>
  <si>
    <t>Weiser</t>
  </si>
  <si>
    <t>RPM Ventures</t>
  </si>
  <si>
    <t>marc@rpmvc.com</t>
  </si>
  <si>
    <t>Grover</t>
  </si>
  <si>
    <t>tony@rpmvc.com</t>
  </si>
  <si>
    <t>jdr3@rre.com</t>
  </si>
  <si>
    <t>jim@rre.com</t>
  </si>
  <si>
    <t>jason@rre.com</t>
  </si>
  <si>
    <t>Hass</t>
  </si>
  <si>
    <t>jay@rre.com</t>
  </si>
  <si>
    <t>Schlafman</t>
  </si>
  <si>
    <t>s@rre.com</t>
  </si>
  <si>
    <t>Ellman</t>
  </si>
  <si>
    <t>sje@rre.com</t>
  </si>
  <si>
    <t>Porteous</t>
  </si>
  <si>
    <t>will@rre.com</t>
  </si>
  <si>
    <t>RSE Ventures</t>
  </si>
  <si>
    <t>arees@rseventures.com</t>
  </si>
  <si>
    <t>mhiggins@rseventures.com</t>
  </si>
  <si>
    <t>Rubenstein Partners</t>
  </si>
  <si>
    <t>drubenstein@rubensteinpartners.com</t>
  </si>
  <si>
    <t>Schiela</t>
  </si>
  <si>
    <t>eschiela@rubensteinpartners.com</t>
  </si>
  <si>
    <t>Managing Principal and COO</t>
  </si>
  <si>
    <t>Card</t>
  </si>
  <si>
    <t>scard@rubensteinpartners.com</t>
  </si>
  <si>
    <t>Regional Director of Mid-Atlantic</t>
  </si>
  <si>
    <t>Gesell</t>
  </si>
  <si>
    <t>RUBICON Technology Partners</t>
  </si>
  <si>
    <t>andy@rubicontp.com</t>
  </si>
  <si>
    <t>Winsten</t>
  </si>
  <si>
    <t>jason@rubicontp.com</t>
  </si>
  <si>
    <t>Hodge</t>
  </si>
  <si>
    <t>john@rubicontp.com</t>
  </si>
  <si>
    <t>steve@rubicontp.com</t>
  </si>
  <si>
    <t>Growney</t>
  </si>
  <si>
    <t>Rudyard Partners</t>
  </si>
  <si>
    <t>matthew.growney@rudyardpartners.com</t>
  </si>
  <si>
    <t>Bliznyuk</t>
  </si>
  <si>
    <t>Runa Capital</t>
  </si>
  <si>
    <t>andre@runacap.com</t>
  </si>
  <si>
    <t>Chikhachev</t>
  </si>
  <si>
    <t>dmitry@runacap.com</t>
  </si>
  <si>
    <t>Zubarev</t>
  </si>
  <si>
    <t>ilya@runacap.com</t>
  </si>
  <si>
    <t>Akhanov</t>
  </si>
  <si>
    <t>RUSNANO</t>
  </si>
  <si>
    <t>dmitry.akhanov@rusnano.com</t>
  </si>
  <si>
    <t>President of RUSNANO USA</t>
  </si>
  <si>
    <t>Travers</t>
  </si>
  <si>
    <t>Rustic Canyon Ventures</t>
  </si>
  <si>
    <t>david@rusticcanyon.com</t>
  </si>
  <si>
    <t>Babcock</t>
  </si>
  <si>
    <t>john@rusticcanyon.com</t>
  </si>
  <si>
    <t>mike@rusticcanyon.com</t>
  </si>
  <si>
    <t>Redmond</t>
  </si>
  <si>
    <t>nate@rusticcanyon.com</t>
  </si>
  <si>
    <t>Unterman</t>
  </si>
  <si>
    <t>tom@rusticcanyon.com</t>
  </si>
  <si>
    <t>Ryerson Futures</t>
  </si>
  <si>
    <t>alan@ryersonfutures.ca</t>
  </si>
  <si>
    <t>matt@ryersonfutures.ca</t>
  </si>
  <si>
    <t>Alexandros</t>
  </si>
  <si>
    <t>Kozas</t>
  </si>
  <si>
    <t xml:space="preserve">SÃ¼d Beteiligungen </t>
  </si>
  <si>
    <t>alexandros.kozas@suedbg.de</t>
  </si>
  <si>
    <t>Heinzmann</t>
  </si>
  <si>
    <t>daniel.heinzmann@suedbg.de</t>
  </si>
  <si>
    <t>Hug</t>
  </si>
  <si>
    <t>joachim.hug@suedbg.de</t>
  </si>
  <si>
    <t>Amrita</t>
  </si>
  <si>
    <t>Barthakur</t>
  </si>
  <si>
    <t>Saama Capital India Advisors,</t>
  </si>
  <si>
    <t>amrita@saamacapital.vc</t>
  </si>
  <si>
    <t>SaaS Capital</t>
  </si>
  <si>
    <t>bhaswell@saas-capital.com</t>
  </si>
  <si>
    <t>tgardner@saas-capital.com</t>
  </si>
  <si>
    <t>Chesnoff</t>
  </si>
  <si>
    <t>Saban Capital Group</t>
  </si>
  <si>
    <t>achesnoff@saban.com</t>
  </si>
  <si>
    <t>Moazzam</t>
  </si>
  <si>
    <t>SABIC Ventures</t>
  </si>
  <si>
    <t>khanm@sabic.com</t>
  </si>
  <si>
    <t>Sittard</t>
  </si>
  <si>
    <t>Sachs Capital</t>
  </si>
  <si>
    <t>andrew@sachscapital.com</t>
  </si>
  <si>
    <t>Potomac</t>
  </si>
  <si>
    <t>Sisko</t>
  </si>
  <si>
    <t>Safeguard Scientifics</t>
  </si>
  <si>
    <t>bsisko@safeguard.com</t>
  </si>
  <si>
    <t>COO, Executive Vice President and Managing Director</t>
  </si>
  <si>
    <t>Kurtzman</t>
  </si>
  <si>
    <t>gkurtzman@safeguard.com</t>
  </si>
  <si>
    <t>Senior Vice President and Managing Director, Healthcare</t>
  </si>
  <si>
    <t>Benoot</t>
  </si>
  <si>
    <t>Saffelberg Investments</t>
  </si>
  <si>
    <t>arnold.benoot@saffelberg.com</t>
  </si>
  <si>
    <t>Gooik</t>
  </si>
  <si>
    <t>Geerts</t>
  </si>
  <si>
    <t>jan.geerts@saffelberg.com</t>
  </si>
  <si>
    <t>Financial Analyst</t>
  </si>
  <si>
    <t>Luc</t>
  </si>
  <si>
    <t>Osselaer</t>
  </si>
  <si>
    <t>luc.osselaer@saffelberg.com</t>
  </si>
  <si>
    <t>Ranjeet</t>
  </si>
  <si>
    <t>Saffron Hill Ventures</t>
  </si>
  <si>
    <t>rbhatia@saffronhill.com</t>
  </si>
  <si>
    <t>Luetchens</t>
  </si>
  <si>
    <t>sluetchens@saffronhill.com</t>
  </si>
  <si>
    <t>SAGA Unitek Ventures</t>
  </si>
  <si>
    <t>cfsun@sagaunitek.com</t>
  </si>
  <si>
    <t>Sagamore Capital Group</t>
  </si>
  <si>
    <t>dbrand@sagamorecap.com</t>
  </si>
  <si>
    <t>Zahler</t>
  </si>
  <si>
    <t>ezahler@sagamorecap.com</t>
  </si>
  <si>
    <t>AgnÃ¨s</t>
  </si>
  <si>
    <t>Huyghues Despointes</t>
  </si>
  <si>
    <t>Sagard</t>
  </si>
  <si>
    <t>agnes.huyghues-despointes@sagard.com</t>
  </si>
  <si>
    <t>Ernoult-Dairaine</t>
  </si>
  <si>
    <t>antoine.ernoult-dairaine@sagard.com</t>
  </si>
  <si>
    <t>BÃ©rangÃ¨re</t>
  </si>
  <si>
    <t>Barbe</t>
  </si>
  <si>
    <t>berangere.barbe@sagard.com</t>
  </si>
  <si>
    <t>Lefebvre</t>
  </si>
  <si>
    <t>jocelyn.lefebvre@sagard.com</t>
  </si>
  <si>
    <t>Baudry</t>
  </si>
  <si>
    <t>maxime.baudry@sagard.com</t>
  </si>
  <si>
    <t>Rik</t>
  </si>
  <si>
    <t>Battey</t>
  </si>
  <si>
    <t>rik.battey@sagard.com</t>
  </si>
  <si>
    <t>SaÃ¯k</t>
  </si>
  <si>
    <t>Paugam</t>
  </si>
  <si>
    <t>saik.paugam@sagard.com</t>
  </si>
  <si>
    <t>Korn</t>
  </si>
  <si>
    <t>Sageview Capital.</t>
  </si>
  <si>
    <t>korn@sageviewcapital.com</t>
  </si>
  <si>
    <t>dean@sageviewcapital.com</t>
  </si>
  <si>
    <t>Verardo</t>
  </si>
  <si>
    <t>dino@sageviewcapital.com</t>
  </si>
  <si>
    <t>Klemens</t>
  </si>
  <si>
    <t>jeff@sageviewcapital.com</t>
  </si>
  <si>
    <t>Gilhuly</t>
  </si>
  <si>
    <t>ned@sageviewcapital.com</t>
  </si>
  <si>
    <t>scott@sageviewcapital.com</t>
  </si>
  <si>
    <t>SAIF Partners</t>
  </si>
  <si>
    <t>andyyan@sbaif.com</t>
  </si>
  <si>
    <t>Gaur</t>
  </si>
  <si>
    <t>SAIF Partners India</t>
  </si>
  <si>
    <t>deepak@saifpartners.com</t>
  </si>
  <si>
    <t>Mayank</t>
  </si>
  <si>
    <t>Khanduja</t>
  </si>
  <si>
    <t>mayank@saifpartners.com</t>
  </si>
  <si>
    <t>Mridul</t>
  </si>
  <si>
    <t>mridularora@saifpartners.com</t>
  </si>
  <si>
    <t>Mukul</t>
  </si>
  <si>
    <t>mukularora@saifpartners.com</t>
  </si>
  <si>
    <t>Adusumalli</t>
  </si>
  <si>
    <t>ravi@saifpartners.com</t>
  </si>
  <si>
    <t>vishal@saifpartners.com</t>
  </si>
  <si>
    <t>vivek@saifpartners.com</t>
  </si>
  <si>
    <t>Schindler</t>
  </si>
  <si>
    <t>SAIL</t>
  </si>
  <si>
    <t>wschindler@sailcapital.com</t>
  </si>
  <si>
    <t>Keppler</t>
  </si>
  <si>
    <t>Saints Capital</t>
  </si>
  <si>
    <t>bob@saintscapital.com</t>
  </si>
  <si>
    <t>Quinlivan</t>
  </si>
  <si>
    <t>david@saintscapital.com</t>
  </si>
  <si>
    <t>ken@saintscapital.com</t>
  </si>
  <si>
    <t>Salmon River Capital</t>
  </si>
  <si>
    <t>josh@salmonrivercapital.com</t>
  </si>
  <si>
    <t>Samara India Advisors Pvt</t>
  </si>
  <si>
    <t>abhishek@samaracapital.com</t>
  </si>
  <si>
    <t>Gode</t>
  </si>
  <si>
    <t>gautam@samaracapital.com</t>
  </si>
  <si>
    <t>manish@samaracapital.com</t>
  </si>
  <si>
    <t>Sumeet</t>
  </si>
  <si>
    <t>Narang</t>
  </si>
  <si>
    <t>sumeet@samaracapital.com</t>
  </si>
  <si>
    <t>Samho Green Investment</t>
  </si>
  <si>
    <t>tim@sgivc.com</t>
  </si>
  <si>
    <t>Kyungchul</t>
  </si>
  <si>
    <t>kcmin@sgivc.com</t>
  </si>
  <si>
    <t>Soobong</t>
  </si>
  <si>
    <t>sbcho@sgivc.com</t>
  </si>
  <si>
    <t>Eschenbach</t>
  </si>
  <si>
    <t>Sand Hill Angels</t>
  </si>
  <si>
    <t>reschenbach@sandhillangels.com</t>
  </si>
  <si>
    <t>Rollings</t>
  </si>
  <si>
    <t>Sandbox Industries</t>
  </si>
  <si>
    <t>vanessa@sandboxindustries.com</t>
  </si>
  <si>
    <t>Modlin</t>
  </si>
  <si>
    <t>Sandbridge Capital</t>
  </si>
  <si>
    <t>cmodlin@sandbridgecap.com</t>
  </si>
  <si>
    <t>Palmese</t>
  </si>
  <si>
    <t>jpalmese@sandbridgecap.com</t>
  </si>
  <si>
    <t>Lamastra</t>
  </si>
  <si>
    <t>jlamastra@sandbridgecap.com</t>
  </si>
  <si>
    <t>Suslow</t>
  </si>
  <si>
    <t>ksuslow@sandbridgecap.com</t>
  </si>
  <si>
    <t>rhenry@sandbridgecap.com</t>
  </si>
  <si>
    <t>Shropshire</t>
  </si>
  <si>
    <t>Sanderling Ventures</t>
  </si>
  <si>
    <t>cshropshire@sanderling.com</t>
  </si>
  <si>
    <t>Director of Institutional Investment</t>
  </si>
  <si>
    <t>fmiddleton@sanderling.com</t>
  </si>
  <si>
    <t>Paulette</t>
  </si>
  <si>
    <t>ptaylor@sanderling.com</t>
  </si>
  <si>
    <t>General Counsel and Principal</t>
  </si>
  <si>
    <t>McWilliams</t>
  </si>
  <si>
    <t>pmcwilliams@sanderling.com</t>
  </si>
  <si>
    <t>rmcneil@sanderling.com</t>
  </si>
  <si>
    <t>rabrams@sanderling.com</t>
  </si>
  <si>
    <t>Wollaeger</t>
  </si>
  <si>
    <t>twollaeger@sanderling.com</t>
  </si>
  <si>
    <t>Kornreich</t>
  </si>
  <si>
    <t>Sandler Capital Management</t>
  </si>
  <si>
    <t>john@sandlercap.com</t>
  </si>
  <si>
    <t>Marocco</t>
  </si>
  <si>
    <t>mike@sandlercap.com</t>
  </si>
  <si>
    <t>Managing Director, Head of Private Equity</t>
  </si>
  <si>
    <t>Warshavsky</t>
  </si>
  <si>
    <t>steve@sandlercap.com</t>
  </si>
  <si>
    <t>Bianco</t>
  </si>
  <si>
    <t>bill@sandlercap.com</t>
  </si>
  <si>
    <t>Sandwith Ventures</t>
  </si>
  <si>
    <t>cevans@sandwithventures.com</t>
  </si>
  <si>
    <t>SantÃ© Ventures</t>
  </si>
  <si>
    <t>casey.cunningham@santeventures.com</t>
  </si>
  <si>
    <t>derek.mazur@santeventures.com</t>
  </si>
  <si>
    <t>doug.french@santeventures.com</t>
  </si>
  <si>
    <t>Eadie</t>
  </si>
  <si>
    <t>james.eadie@santeventures.com</t>
  </si>
  <si>
    <t>joe.cunningham@santeventures.com</t>
  </si>
  <si>
    <t>kevin.lalande@santeventures.com</t>
  </si>
  <si>
    <t>Bock</t>
  </si>
  <si>
    <t>louis.bock@santeventures.com</t>
  </si>
  <si>
    <t>Paape</t>
  </si>
  <si>
    <t>bill.paape@santeventures.com</t>
  </si>
  <si>
    <t>Penning</t>
  </si>
  <si>
    <t>Saphir SA</t>
  </si>
  <si>
    <t>jpenning@saphircapitalpartners.com</t>
  </si>
  <si>
    <t>phansen@saphircapitalpartners.com</t>
  </si>
  <si>
    <t>Ranum</t>
  </si>
  <si>
    <t>anders@sapventures.com</t>
  </si>
  <si>
    <t>Weiskam</t>
  </si>
  <si>
    <t>andreas@sapventures.com</t>
  </si>
  <si>
    <t>Matusich</t>
  </si>
  <si>
    <t>anthony@sapventures.com</t>
  </si>
  <si>
    <t>Hartwig</t>
  </si>
  <si>
    <t>david@sapventures.com</t>
  </si>
  <si>
    <t>doug@sapventures.com</t>
  </si>
  <si>
    <t>Clarkson</t>
  </si>
  <si>
    <t>elizabeth@sapventures.com</t>
  </si>
  <si>
    <t>Tewari</t>
  </si>
  <si>
    <t>gaurav@sapventures.com</t>
  </si>
  <si>
    <t>Das</t>
  </si>
  <si>
    <t>jai@sapventures.com</t>
  </si>
  <si>
    <t>Marakovic</t>
  </si>
  <si>
    <t>nino@sapventures.com</t>
  </si>
  <si>
    <t>Dham</t>
  </si>
  <si>
    <t>rajeev@sapventures.com</t>
  </si>
  <si>
    <t>Shiv</t>
  </si>
  <si>
    <t>shiv@sapventures.com</t>
  </si>
  <si>
    <t>Winter</t>
  </si>
  <si>
    <t>Mead</t>
  </si>
  <si>
    <t>winter@sapventures.com</t>
  </si>
  <si>
    <t>Saratoga Investment Corporation</t>
  </si>
  <si>
    <t>cphillips@saratogapartners.com</t>
  </si>
  <si>
    <t>Oberbeck</t>
  </si>
  <si>
    <t>coberbeck@saratogapartners.com</t>
  </si>
  <si>
    <t>Henri</t>
  </si>
  <si>
    <t>Steenkamp</t>
  </si>
  <si>
    <t>hsteenkamp@saratogapartners.com</t>
  </si>
  <si>
    <t>MacMurray</t>
  </si>
  <si>
    <t>jfm@saratogapartners.com</t>
  </si>
  <si>
    <t>Principal and Portfolio Manager</t>
  </si>
  <si>
    <t>jburkhart@saratogapartners.com</t>
  </si>
  <si>
    <t>Marissa</t>
  </si>
  <si>
    <t>Mann</t>
  </si>
  <si>
    <t>mmann@saratogapartners.com</t>
  </si>
  <si>
    <t>mweaver@saratogapartners.com</t>
  </si>
  <si>
    <t>Grisius</t>
  </si>
  <si>
    <t>mgrisius@saratogapartners.com</t>
  </si>
  <si>
    <t>nmartino@saratogapartners.com</t>
  </si>
  <si>
    <t>pwest@saratogapartners.com</t>
  </si>
  <si>
    <t>Inglesby</t>
  </si>
  <si>
    <t>tinglesby@saratogapartners.com</t>
  </si>
  <si>
    <t>Durkin</t>
  </si>
  <si>
    <t>Saratoga Partners</t>
  </si>
  <si>
    <t>cpdurkin@saratogapartners.com</t>
  </si>
  <si>
    <t>Niemiec</t>
  </si>
  <si>
    <t>dniemiec@saratogapartners.com</t>
  </si>
  <si>
    <t>Birkelund</t>
  </si>
  <si>
    <t>jbirkelund@saratogapartners.com</t>
  </si>
  <si>
    <t>Petrocelli</t>
  </si>
  <si>
    <t>rpetrocelli@saratogapartners.com</t>
  </si>
  <si>
    <t>Golota</t>
  </si>
  <si>
    <t>Sargon Partners</t>
  </si>
  <si>
    <t>jeff@sargonpartners.com</t>
  </si>
  <si>
    <t>Walled Lake</t>
  </si>
  <si>
    <t>Satori Capital</t>
  </si>
  <si>
    <t>chad@satoricapital.com</t>
  </si>
  <si>
    <t>Willie</t>
  </si>
  <si>
    <t>willie@satoricapital.com</t>
  </si>
  <si>
    <t>Dipen</t>
  </si>
  <si>
    <t>Satya Capital</t>
  </si>
  <si>
    <t>patel.d@satyacapital.com</t>
  </si>
  <si>
    <t>Jide</t>
  </si>
  <si>
    <t>Olanrewaju</t>
  </si>
  <si>
    <t>olanrewaju.j@satyacapital.com</t>
  </si>
  <si>
    <t>Hodgkinson</t>
  </si>
  <si>
    <t>hodgkinson.m@satyacapital.com</t>
  </si>
  <si>
    <t>Moez</t>
  </si>
  <si>
    <t>Daya</t>
  </si>
  <si>
    <t>daya.m@satyacapital.com</t>
  </si>
  <si>
    <t>Abhyankar</t>
  </si>
  <si>
    <t>abhyankar.s@satyacapital.com</t>
  </si>
  <si>
    <t>Hawley</t>
  </si>
  <si>
    <t>Saugatuck Capital</t>
  </si>
  <si>
    <t>fhawley@saugatuckcapital.com</t>
  </si>
  <si>
    <t>ggoldberg@saugatuckcapital.com</t>
  </si>
  <si>
    <t>shawley@saugatuckcapital.com</t>
  </si>
  <si>
    <t>Bion</t>
  </si>
  <si>
    <t>Savano</t>
  </si>
  <si>
    <t>bion@brownsavano.com</t>
  </si>
  <si>
    <t>Gus</t>
  </si>
  <si>
    <t>gus@brownsavano.com</t>
  </si>
  <si>
    <t>mark@brownsavano.com</t>
  </si>
  <si>
    <t>tom@brownsavano.com</t>
  </si>
  <si>
    <t>Blinn</t>
  </si>
  <si>
    <t>Cirella</t>
  </si>
  <si>
    <t>Saw Mill Capital</t>
  </si>
  <si>
    <t>bcirella@sawmillcapital.com</t>
  </si>
  <si>
    <t>Briarcliff Manor</t>
  </si>
  <si>
    <t>cwells@sawmillcapital.com</t>
  </si>
  <si>
    <t>Unger</t>
  </si>
  <si>
    <t>hunger@sawmillcapital.com</t>
  </si>
  <si>
    <t>jmueller@sawmillcapital.com</t>
  </si>
  <si>
    <t>Rivard</t>
  </si>
  <si>
    <t>srivard@sawmillcapital.com</t>
  </si>
  <si>
    <t>VandeKerkhoff</t>
  </si>
  <si>
    <t>svandekerkhoff@sawmillcapital.com</t>
  </si>
  <si>
    <t>tnelson@sawmillcapital.com</t>
  </si>
  <si>
    <t>Krupinski</t>
  </si>
  <si>
    <t>vkrupinski@sawmillcapital.com</t>
  </si>
  <si>
    <t>Research Director</t>
  </si>
  <si>
    <t>Gerstner</t>
  </si>
  <si>
    <t>wgerstner@sawmillcapital.com</t>
  </si>
  <si>
    <t>Partner, CCO</t>
  </si>
  <si>
    <t>SB China Venture Capital</t>
  </si>
  <si>
    <t>asong@sbcvc.com</t>
  </si>
  <si>
    <t>Chauncey</t>
  </si>
  <si>
    <t>Shey</t>
  </si>
  <si>
    <t>cshey@sbcvc.com</t>
  </si>
  <si>
    <t>kchen@sbcvc.com</t>
  </si>
  <si>
    <t>peterhua@sbcvc.com</t>
  </si>
  <si>
    <t>Alf</t>
  </si>
  <si>
    <t>BjÃ¸rseth</t>
  </si>
  <si>
    <t>Scatec AS</t>
  </si>
  <si>
    <t>alf.bjorseth@scatec.no</t>
  </si>
  <si>
    <t>john.andersen@scatec.no</t>
  </si>
  <si>
    <t>Ole</t>
  </si>
  <si>
    <t>Grimsrud</t>
  </si>
  <si>
    <t>ole.grimsrud@scatec.no</t>
  </si>
  <si>
    <t>Vice President Research and Development</t>
  </si>
  <si>
    <t>Waite</t>
  </si>
  <si>
    <t>SCF Partners</t>
  </si>
  <si>
    <t>awaite@scfpartners.com</t>
  </si>
  <si>
    <t>Co-President</t>
  </si>
  <si>
    <t>DeLuca</t>
  </si>
  <si>
    <t>adeluca@scfpartners.com</t>
  </si>
  <si>
    <t>dbaldwin@scfpartners.com</t>
  </si>
  <si>
    <t>gjackson@scfpartners.com</t>
  </si>
  <si>
    <t>Geddes</t>
  </si>
  <si>
    <t>jgeddes@scfpartners.com</t>
  </si>
  <si>
    <t>L. E.</t>
  </si>
  <si>
    <t>lsimmons@scfpartners.com</t>
  </si>
  <si>
    <t>pstuart@scfpartners.com</t>
  </si>
  <si>
    <t>Eaton</t>
  </si>
  <si>
    <t>teaton@scfpartners.com</t>
  </si>
  <si>
    <t>Binas</t>
  </si>
  <si>
    <t>Schooner Capital</t>
  </si>
  <si>
    <t>pbinas@schoonercapital.com</t>
  </si>
  <si>
    <t>Yaphe</t>
  </si>
  <si>
    <t>syaphe@schoonercapital.com</t>
  </si>
  <si>
    <t>Maiocco</t>
  </si>
  <si>
    <t>smaiocco@schoonercapital.com</t>
  </si>
  <si>
    <t>thenderson@schoonercapital.com</t>
  </si>
  <si>
    <t>vryan@schoonercapital.com</t>
  </si>
  <si>
    <t>Science</t>
  </si>
  <si>
    <t>ggilman@science-inc.com</t>
  </si>
  <si>
    <t>CLO</t>
  </si>
  <si>
    <t>Rapp</t>
  </si>
  <si>
    <t>jrapp@science-inc.com</t>
  </si>
  <si>
    <t>mjones@science-inc.com</t>
  </si>
  <si>
    <t>ppham@science-inc.com</t>
  </si>
  <si>
    <t>CBO</t>
  </si>
  <si>
    <t>Dare</t>
  </si>
  <si>
    <t>tdare@science-inc.com</t>
  </si>
  <si>
    <t>Damsgaard</t>
  </si>
  <si>
    <t>Science Ventures Denmark A/S</t>
  </si>
  <si>
    <t>jkd@scienceventures.dk</t>
  </si>
  <si>
    <t>Odense M</t>
  </si>
  <si>
    <t>Offer</t>
  </si>
  <si>
    <t>Scientific Health Development</t>
  </si>
  <si>
    <t>aoffer@shdpartners.com</t>
  </si>
  <si>
    <t>cmeyer@shdpartners.com</t>
  </si>
  <si>
    <t>Oweson</t>
  </si>
  <si>
    <t>Scope Capital Advisory AB</t>
  </si>
  <si>
    <t>fredrik.oweson@scope.se</t>
  </si>
  <si>
    <t>Scorpion</t>
  </si>
  <si>
    <t>kmccarthy@scorpioncap.com</t>
  </si>
  <si>
    <t>Nuno</t>
  </si>
  <si>
    <t>Brandolini</t>
  </si>
  <si>
    <t>nbrandolini@scorpioncap.com</t>
  </si>
  <si>
    <t>Schoff</t>
  </si>
  <si>
    <t>rschoff@scorpioncap.com</t>
  </si>
  <si>
    <t>Scott.</t>
  </si>
  <si>
    <t>amaurer@scottcap.net</t>
  </si>
  <si>
    <t>F. Bradley</t>
  </si>
  <si>
    <t>Scholtz</t>
  </si>
  <si>
    <t>bscholtz@scottcap.net</t>
  </si>
  <si>
    <t>gscott@scottcap.net</t>
  </si>
  <si>
    <t>brad@scoutventures.com</t>
  </si>
  <si>
    <t>Syron</t>
  </si>
  <si>
    <t>brendan@scoutventures.com</t>
  </si>
  <si>
    <t>john@scoutventures.com</t>
  </si>
  <si>
    <t>Partner / Entrepreneur in Residence</t>
  </si>
  <si>
    <t>Weisman</t>
  </si>
  <si>
    <t>SCP Partners</t>
  </si>
  <si>
    <t>wweisman@scppartners.com</t>
  </si>
  <si>
    <t>Winston</t>
  </si>
  <si>
    <t>wchurchill@scppartners.com</t>
  </si>
  <si>
    <t>Tak</t>
  </si>
  <si>
    <t>Miyata</t>
  </si>
  <si>
    <t>Scrum Ventures</t>
  </si>
  <si>
    <t>tak@scrumventures.co</t>
  </si>
  <si>
    <t>Scifres</t>
  </si>
  <si>
    <t>SDL Ventures</t>
  </si>
  <si>
    <t>dscifres@sdlcapital.com</t>
  </si>
  <si>
    <t>mfoster@sdlcapital.com</t>
  </si>
  <si>
    <t>Seacoast</t>
  </si>
  <si>
    <t>arich@seacoastcapital.com</t>
  </si>
  <si>
    <t>Danvers</t>
  </si>
  <si>
    <t>Romagnoli</t>
  </si>
  <si>
    <t>dromagnoli@seacoastcapital.com</t>
  </si>
  <si>
    <t>Eben</t>
  </si>
  <si>
    <t>emoulton@seacoastcapital.com</t>
  </si>
  <si>
    <t>Donelan</t>
  </si>
  <si>
    <t>jdonelan@seacoastcapital.com</t>
  </si>
  <si>
    <t>jholland@seacoastcapital.com</t>
  </si>
  <si>
    <t>Gengoux</t>
  </si>
  <si>
    <t>pgengoux@seacoastcapital.com</t>
  </si>
  <si>
    <t>tgorman@seacoastcapital.com</t>
  </si>
  <si>
    <t>Fay</t>
  </si>
  <si>
    <t>tfay@seacoastcapital.com</t>
  </si>
  <si>
    <t>Towns</t>
  </si>
  <si>
    <t>SeaFort Capital</t>
  </si>
  <si>
    <t>mtowns@seafortcapital.com</t>
  </si>
  <si>
    <t>Normandeau</t>
  </si>
  <si>
    <t>rnormandeau@seafortcapital.com</t>
  </si>
  <si>
    <t>sdenton@seafortcapital.com</t>
  </si>
  <si>
    <t>Director of Investments</t>
  </si>
  <si>
    <t>Widner</t>
  </si>
  <si>
    <t>SeaPoint Ventures</t>
  </si>
  <si>
    <t>melissa@seapointventures.com</t>
  </si>
  <si>
    <t>Tamashunas</t>
  </si>
  <si>
    <t>Seaport Capital</t>
  </si>
  <si>
    <t>btamashunas@seaportcapital.com</t>
  </si>
  <si>
    <t>hkaufman@seaportcapital.com</t>
  </si>
  <si>
    <t>smccormack@seaportcapital.com</t>
  </si>
  <si>
    <t>Zinterhofer</t>
  </si>
  <si>
    <t>Searchlight UK,</t>
  </si>
  <si>
    <t>ezinterhofer@searchlightcap.com</t>
  </si>
  <si>
    <t>Erol</t>
  </si>
  <si>
    <t>Uzumeri</t>
  </si>
  <si>
    <t>euzumeri@searchlightcap.com</t>
  </si>
  <si>
    <t>Haarmann</t>
  </si>
  <si>
    <t>ohaarmann@searchlightcap.com</t>
  </si>
  <si>
    <t>Sears</t>
  </si>
  <si>
    <t>Sears Capital Management</t>
  </si>
  <si>
    <t>lsears@searscapital.net</t>
  </si>
  <si>
    <t>Chairman, CEO and CIO</t>
  </si>
  <si>
    <t>Antonio GimÃ©nez</t>
  </si>
  <si>
    <t>de CÃ³rdoba</t>
  </si>
  <si>
    <t>Seaya Ventures</t>
  </si>
  <si>
    <t>agc@seayaventures.com</t>
  </si>
  <si>
    <t>Beatriz</t>
  </si>
  <si>
    <t>GonzÃ¡lez</t>
  </si>
  <si>
    <t>bg@seayaventures.com</t>
  </si>
  <si>
    <t>Pennervall</t>
  </si>
  <si>
    <t>SEB Venture Capital</t>
  </si>
  <si>
    <t>andreas.pennervall@seb.se</t>
  </si>
  <si>
    <t>Investment Manager, Technology and Business Controller</t>
  </si>
  <si>
    <t>anna.gustafsson@seb.se</t>
  </si>
  <si>
    <t>Investment Manager, Life Science</t>
  </si>
  <si>
    <t>johan.wolf@seb.se</t>
  </si>
  <si>
    <t>Investment Manager, Growth</t>
  </si>
  <si>
    <t>kristina.soderberg@seb.se</t>
  </si>
  <si>
    <t>Investment Manager, Technology and Life Science</t>
  </si>
  <si>
    <t>Olofsson</t>
  </si>
  <si>
    <t>stefan.olofsson@seb.se</t>
  </si>
  <si>
    <t>Investment Manager, Life Science and Technology</t>
  </si>
  <si>
    <t>Lewander</t>
  </si>
  <si>
    <t>ulf.lewander@seb.se</t>
  </si>
  <si>
    <t>Investment Manager, Technology</t>
  </si>
  <si>
    <t>Galantini</t>
  </si>
  <si>
    <t>Second Alpha Partners</t>
  </si>
  <si>
    <t>egalantini@secondalpha.com</t>
  </si>
  <si>
    <t>Sanger</t>
  </si>
  <si>
    <t>jim@secondalpha.com</t>
  </si>
  <si>
    <t>Brekka</t>
  </si>
  <si>
    <t>rbrekka@secondalpha.com</t>
  </si>
  <si>
    <t>Slade</t>
  </si>
  <si>
    <t>Second Avenue Partners</t>
  </si>
  <si>
    <t>mike@secondave.com</t>
  </si>
  <si>
    <t>nick@secondave.com</t>
  </si>
  <si>
    <t>pete@secondave.com</t>
  </si>
  <si>
    <t>Second Century Ventures</t>
  </si>
  <si>
    <t>bgoldberg@secondcenturyventures.com</t>
  </si>
  <si>
    <t>Constance</t>
  </si>
  <si>
    <t>cfreedman@secondcenturyventures.com</t>
  </si>
  <si>
    <t>Stinton</t>
  </si>
  <si>
    <t>dstinton@secondcenturyventures.com</t>
  </si>
  <si>
    <t>Birschbach</t>
  </si>
  <si>
    <t>mbirschbach@secondcenturyventures.com</t>
  </si>
  <si>
    <t>Seeley</t>
  </si>
  <si>
    <t>Second City Real Estate</t>
  </si>
  <si>
    <t>dseeley@secondcityrealestate.com</t>
  </si>
  <si>
    <t>Tylee</t>
  </si>
  <si>
    <t>gtylee@secondcityrealestate.com</t>
  </si>
  <si>
    <t>Farrar</t>
  </si>
  <si>
    <t>jfarrar@secondcityrealestate.com</t>
  </si>
  <si>
    <t>rchan@secondcityrealestate.com</t>
  </si>
  <si>
    <t>Ugarte</t>
  </si>
  <si>
    <t>Seed Capital de Bizkaia SA</t>
  </si>
  <si>
    <t>oscar.ugarte@bizkaia.net</t>
  </si>
  <si>
    <t>Anne Cathrine</t>
  </si>
  <si>
    <t>Wilhjelm</t>
  </si>
  <si>
    <t>SEED Capital Denmark</t>
  </si>
  <si>
    <t>acw@seedcapital.dk</t>
  </si>
  <si>
    <t>Attorney, Partner</t>
  </si>
  <si>
    <t>Kgs. Lyngby</t>
  </si>
  <si>
    <t>Carsten</t>
  </si>
  <si>
    <t>Schou</t>
  </si>
  <si>
    <t>cs@seedcapital.dk</t>
  </si>
  <si>
    <t>Jakob Fuglede</t>
  </si>
  <si>
    <t>jfn@seedcapital.dk</t>
  </si>
  <si>
    <t>CFO, Partner</t>
  </si>
  <si>
    <t>la@seedcapital.dk</t>
  </si>
  <si>
    <t>Niels Vejrup</t>
  </si>
  <si>
    <t>Carlsen</t>
  </si>
  <si>
    <t>nvc@seedcapital.dk</t>
  </si>
  <si>
    <t>RosÃ©n</t>
  </si>
  <si>
    <t>ur@seedcapital.dk</t>
  </si>
  <si>
    <t>Ulla</t>
  </si>
  <si>
    <t>Brockenhuus-Schack</t>
  </si>
  <si>
    <t>ubs@seedcapital.dk</t>
  </si>
  <si>
    <t>Nasir</t>
  </si>
  <si>
    <t>Seed Capital Fund of CNY</t>
  </si>
  <si>
    <t>nasir@scfcny.com</t>
  </si>
  <si>
    <t>Syracuse</t>
  </si>
  <si>
    <t>Bharati</t>
  </si>
  <si>
    <t>Seedfund</t>
  </si>
  <si>
    <t>bharati@seedfund.in</t>
  </si>
  <si>
    <t>mahesh@seedfund.in</t>
  </si>
  <si>
    <t>Mariwala</t>
  </si>
  <si>
    <t>paula@seedfund.in</t>
  </si>
  <si>
    <t>Pravin</t>
  </si>
  <si>
    <t>Gandhi</t>
  </si>
  <si>
    <t>pravin@seedfund.in</t>
  </si>
  <si>
    <t>Anandram</t>
  </si>
  <si>
    <t>sanjay@seedfund.in</t>
  </si>
  <si>
    <t>Shailesh</t>
  </si>
  <si>
    <t>svs@seedfund.in</t>
  </si>
  <si>
    <t>Tegenmark</t>
  </si>
  <si>
    <t>Segulah Advisor AB</t>
  </si>
  <si>
    <t>tegenmark@segulah.se</t>
  </si>
  <si>
    <t>Thornell</t>
  </si>
  <si>
    <t>thornell@segulah.se</t>
  </si>
  <si>
    <t>Head of Banking/Partner</t>
  </si>
  <si>
    <t>Frida</t>
  </si>
  <si>
    <t>LÃ¶nnqvist</t>
  </si>
  <si>
    <t>lonnqvist@segulah.se</t>
  </si>
  <si>
    <t>Urwitz</t>
  </si>
  <si>
    <t>urwitz@segulah.se</t>
  </si>
  <si>
    <t>Dahlin</t>
  </si>
  <si>
    <t>dahlin@segulah.se</t>
  </si>
  <si>
    <t>Lif</t>
  </si>
  <si>
    <t>lif@segulah.se</t>
  </si>
  <si>
    <t>Centerman</t>
  </si>
  <si>
    <t>jubc@segulah.se</t>
  </si>
  <si>
    <t>Industrial Partner</t>
  </si>
  <si>
    <t>Axelson</t>
  </si>
  <si>
    <t>axelson@segulah.se</t>
  </si>
  <si>
    <t>Director of Operations and Control</t>
  </si>
  <si>
    <t>KalÃ©n</t>
  </si>
  <si>
    <t>kalen@segulah.se</t>
  </si>
  <si>
    <t>Markryd</t>
  </si>
  <si>
    <t>markryd@segulah.se</t>
  </si>
  <si>
    <t>Jansson</t>
  </si>
  <si>
    <t>jansson@segulah.se</t>
  </si>
  <si>
    <t>Planting-Bergloo</t>
  </si>
  <si>
    <t>planting@segulah.se</t>
  </si>
  <si>
    <t>Bogdanov</t>
  </si>
  <si>
    <t>bogdanov@segulah.se</t>
  </si>
  <si>
    <t>Percy</t>
  </si>
  <si>
    <t>Calissendorff</t>
  </si>
  <si>
    <t>calissendorff@segulah.se</t>
  </si>
  <si>
    <t>Elving</t>
  </si>
  <si>
    <t>elving@segulah.se</t>
  </si>
  <si>
    <t>Ehrnrooth</t>
  </si>
  <si>
    <t>ehrnrooth@segulah.se</t>
  </si>
  <si>
    <t>Hap</t>
  </si>
  <si>
    <t>SEI MetalTek</t>
  </si>
  <si>
    <t>hporter@seimetaltek.com</t>
  </si>
  <si>
    <t>kgrace@seimetaltek.com</t>
  </si>
  <si>
    <t>Eastland</t>
  </si>
  <si>
    <t>Seidler Equity Partners</t>
  </si>
  <si>
    <t>christopher@sepfunds.com</t>
  </si>
  <si>
    <t>Marina del Rey</t>
  </si>
  <si>
    <t>Kutsenda</t>
  </si>
  <si>
    <t>eric@sepfunds.com</t>
  </si>
  <si>
    <t>leonard@sepfunds.com</t>
  </si>
  <si>
    <t>Seidler</t>
  </si>
  <si>
    <t>matt@sepfunds.com</t>
  </si>
  <si>
    <t>peter@sepfunds.com</t>
  </si>
  <si>
    <t>robert@sepfunds.com</t>
  </si>
  <si>
    <t>tobin@sepfunds.com</t>
  </si>
  <si>
    <t xml:space="preserve">Selby </t>
  </si>
  <si>
    <t>bob@selbyventures.com</t>
  </si>
  <si>
    <t>doug@selbyventures.com</t>
  </si>
  <si>
    <t>jim@selbyventures.com</t>
  </si>
  <si>
    <t>Edmundo</t>
  </si>
  <si>
    <t>Selway Capital</t>
  </si>
  <si>
    <t>egonzalez@selwaycapital.com</t>
  </si>
  <si>
    <t>yeitan@selwaycapital.com</t>
  </si>
  <si>
    <t>Zambelli</t>
  </si>
  <si>
    <t>Seneca Partners</t>
  </si>
  <si>
    <t>tonyz@senecapartners.com</t>
  </si>
  <si>
    <t>mikes@senecapartners.com</t>
  </si>
  <si>
    <t>Sentient Ventures</t>
  </si>
  <si>
    <t>dlee@senven.com</t>
  </si>
  <si>
    <t>C. Scott</t>
  </si>
  <si>
    <t>Sentinel</t>
  </si>
  <si>
    <t>perry@sentinelpartners.com</t>
  </si>
  <si>
    <t>Lobel</t>
  </si>
  <si>
    <t>lobel@sentinelpartners.com</t>
  </si>
  <si>
    <t>wilkinson@sentinelpartners.com</t>
  </si>
  <si>
    <t>levy@sentinelpartners.com</t>
  </si>
  <si>
    <t>Bommer</t>
  </si>
  <si>
    <t>bommer@sentinelpartners.com</t>
  </si>
  <si>
    <t>Schires</t>
  </si>
  <si>
    <t>schires@sentinelpartners.com</t>
  </si>
  <si>
    <t>grant@sentinelpartners.com</t>
  </si>
  <si>
    <t>Senior Associate, Business Development</t>
  </si>
  <si>
    <t>Coady</t>
  </si>
  <si>
    <t>coady@sentinelpartners.com</t>
  </si>
  <si>
    <t>mccormack@sentinelpartners.com</t>
  </si>
  <si>
    <t>Co-Founder and Senior Partner</t>
  </si>
  <si>
    <t>Van Sickle</t>
  </si>
  <si>
    <t>vansickle@sentinelpartners.com</t>
  </si>
  <si>
    <t>Gurss</t>
  </si>
  <si>
    <t>gurss@sentinelpartners.com</t>
  </si>
  <si>
    <t>catalano@sentinelpartners.com</t>
  </si>
  <si>
    <t>garrett@sentinelpartners.com</t>
  </si>
  <si>
    <t>Brotherton</t>
  </si>
  <si>
    <t>brotherton@sentinelpartners.com</t>
  </si>
  <si>
    <t>johnson@sentinelpartners.com</t>
  </si>
  <si>
    <t>Senior Managing Director; Head of Business Development</t>
  </si>
  <si>
    <t>Buan</t>
  </si>
  <si>
    <t>buan@sentinelpartners.com</t>
  </si>
  <si>
    <t>fabian@sentinelpartners.com</t>
  </si>
  <si>
    <t>purcell@sentinelpartners.com</t>
  </si>
  <si>
    <t>Basham</t>
  </si>
  <si>
    <t>basham@sentinelpartners.com</t>
  </si>
  <si>
    <t>Knise</t>
  </si>
  <si>
    <t>knise@sentinelpartners.com</t>
  </si>
  <si>
    <t>murphy@sentinelpartners.com</t>
  </si>
  <si>
    <t>Zimmerman</t>
  </si>
  <si>
    <t>zimmerman@sentinelpartners.com</t>
  </si>
  <si>
    <t>Sequel Holdings,</t>
  </si>
  <si>
    <t>jmadden@sequelholdings.com</t>
  </si>
  <si>
    <t>Crow</t>
  </si>
  <si>
    <t>mcrow@sequelholdings.com</t>
  </si>
  <si>
    <t>rklein@sequelholdings.com</t>
  </si>
  <si>
    <t>Aaref</t>
  </si>
  <si>
    <t>Hilaly</t>
  </si>
  <si>
    <t>hilaly@sequoiacap.com</t>
  </si>
  <si>
    <t>LIn</t>
  </si>
  <si>
    <t>lin@sequoiacap.com</t>
  </si>
  <si>
    <t>reed@sequoiacap.com</t>
  </si>
  <si>
    <t>Coughran</t>
  </si>
  <si>
    <t>wmc@sequoiacap.com</t>
  </si>
  <si>
    <t>Schreier</t>
  </si>
  <si>
    <t>bryan@sequoiacap.com</t>
  </si>
  <si>
    <t>dtv@sequoiacap.com</t>
  </si>
  <si>
    <t>Leone</t>
  </si>
  <si>
    <t>leone@sequoiacap.com</t>
  </si>
  <si>
    <t>anderson@sequoiacap.com</t>
  </si>
  <si>
    <t>goetz@sequoiacap.com</t>
  </si>
  <si>
    <t>mhuang@sequoiacap.com</t>
  </si>
  <si>
    <t>miller@sequoiacap.com</t>
  </si>
  <si>
    <t>Goguen</t>
  </si>
  <si>
    <t>goguen@sequoiacap.com</t>
  </si>
  <si>
    <t>moritz@sequoiacap.com</t>
  </si>
  <si>
    <t>abramson@sequoiacap.com</t>
  </si>
  <si>
    <t>dixon@sequoiacap.com</t>
  </si>
  <si>
    <t>Hamoui</t>
  </si>
  <si>
    <t>omar@sequoiacap.com</t>
  </si>
  <si>
    <t>Grady</t>
  </si>
  <si>
    <t>pgrady@sequoiacap.com</t>
  </si>
  <si>
    <t>Roelof</t>
  </si>
  <si>
    <t>botha@sequoiacap.com</t>
  </si>
  <si>
    <t>carter@sequoiacap.com</t>
  </si>
  <si>
    <t>tlee@sequoiacap.com</t>
  </si>
  <si>
    <t>Cozzens</t>
  </si>
  <si>
    <t>cozzens@sequoiacap.com</t>
  </si>
  <si>
    <t>Hogarth</t>
  </si>
  <si>
    <t>hogarth@sequoiacap.com</t>
  </si>
  <si>
    <t>Buzz</t>
  </si>
  <si>
    <t>Sequoia Capital China</t>
  </si>
  <si>
    <t>bcao@sequoiacap.com</t>
  </si>
  <si>
    <t>cfu@sequoiacap.com</t>
  </si>
  <si>
    <t>clu@sequoiacap.com</t>
  </si>
  <si>
    <t>cguo@sequoiacap.com</t>
  </si>
  <si>
    <t>li@sequoiacap.com</t>
  </si>
  <si>
    <t>sun@sequoiacap.com</t>
  </si>
  <si>
    <t>Fan</t>
  </si>
  <si>
    <t>hfan@sequoiacap.com</t>
  </si>
  <si>
    <t>Jianwei</t>
  </si>
  <si>
    <t>jli@sequoiacap.com</t>
  </si>
  <si>
    <t>jke@sequoiacap.com</t>
  </si>
  <si>
    <t>pan@sequoiacap.com</t>
  </si>
  <si>
    <t>kchen@sequoiacap.com</t>
  </si>
  <si>
    <t>Kui</t>
  </si>
  <si>
    <t>zhou@sequoiacap.com</t>
  </si>
  <si>
    <t>lzhou@sequoiacap.com</t>
  </si>
  <si>
    <t>ayao@sequoiacap.com</t>
  </si>
  <si>
    <t>nshen@sequoiacap.com</t>
  </si>
  <si>
    <t>sdu@sequoiacap.com</t>
  </si>
  <si>
    <t>Sammy</t>
  </si>
  <si>
    <t>scheng@sequoiacap.com</t>
  </si>
  <si>
    <t>xie@sequoiacap.com</t>
  </si>
  <si>
    <t>sji@sequoiacap.com</t>
  </si>
  <si>
    <t>Trency</t>
  </si>
  <si>
    <t>tgu@sequoiacap.com</t>
  </si>
  <si>
    <t>wkok@sequoiacap.com</t>
  </si>
  <si>
    <t>Xi</t>
  </si>
  <si>
    <t>xcao@sequoiacap.com</t>
  </si>
  <si>
    <t>Xing</t>
  </si>
  <si>
    <t>liu@sequoiacap.com</t>
  </si>
  <si>
    <t>yyao@sequoiacap.com</t>
  </si>
  <si>
    <t>Zhenming</t>
  </si>
  <si>
    <t>zli@sequoiacap.com</t>
  </si>
  <si>
    <t>Pandey</t>
  </si>
  <si>
    <t>Sequoia Capital India</t>
  </si>
  <si>
    <t>abhay.pandey@sequoiacap.com</t>
  </si>
  <si>
    <t>Abheek</t>
  </si>
  <si>
    <t>abheek.anand@sequoiacap.com</t>
  </si>
  <si>
    <t>Anjana</t>
  </si>
  <si>
    <t>Sasidharan</t>
  </si>
  <si>
    <t>anjana.sasidharan@sequoiacap.com</t>
  </si>
  <si>
    <t>Mago</t>
  </si>
  <si>
    <t>gautam.mago@sequoiacap.com</t>
  </si>
  <si>
    <t>Ravishankar</t>
  </si>
  <si>
    <t>ravi.gv@sequoiacap.com</t>
  </si>
  <si>
    <t>Indu</t>
  </si>
  <si>
    <t>indu.mohan@sequoiacap.com</t>
  </si>
  <si>
    <t>Bhatnagar</t>
  </si>
  <si>
    <t>mohit.bhatnagar@sequoiacap.com</t>
  </si>
  <si>
    <t>Balaraman</t>
  </si>
  <si>
    <t>nikhil.balaraman@sequoiacap.com</t>
  </si>
  <si>
    <t>Bhat</t>
  </si>
  <si>
    <t>rohit.bhat@sequoiacap.com</t>
  </si>
  <si>
    <t>Sakshi</t>
  </si>
  <si>
    <t>Chopra</t>
  </si>
  <si>
    <t>sakshi.chopra@sequoiacap.com</t>
  </si>
  <si>
    <t>Associate Vice President</t>
  </si>
  <si>
    <t>Shailendra</t>
  </si>
  <si>
    <t>shailendra.singh@sequoiacap.com</t>
  </si>
  <si>
    <t>shailesh.lakhani@sequoiacap.com</t>
  </si>
  <si>
    <t>VT</t>
  </si>
  <si>
    <t>Bharadwaj</t>
  </si>
  <si>
    <t>vt.bharadwaj@sequoiacap.com</t>
  </si>
  <si>
    <t>Yinglan</t>
  </si>
  <si>
    <t>yinglan.tan@sequoiacap.com</t>
  </si>
  <si>
    <t>Gili</t>
  </si>
  <si>
    <t>Raanan</t>
  </si>
  <si>
    <t>Sequoia Capital Israel</t>
  </si>
  <si>
    <t>gili@sequoiacap.com</t>
  </si>
  <si>
    <t>Sadger</t>
  </si>
  <si>
    <t>haim@sequoiacap.com</t>
  </si>
  <si>
    <t>Shmil</t>
  </si>
  <si>
    <t>shmil@sequoiacap.com</t>
  </si>
  <si>
    <t>Morgenstern</t>
  </si>
  <si>
    <t>tal@sequoiacap.com</t>
  </si>
  <si>
    <t>Seraph Group</t>
  </si>
  <si>
    <t>paul@seraphgroup.net</t>
  </si>
  <si>
    <t>rahul@seraphgroup.net</t>
  </si>
  <si>
    <t>Tuff</t>
  </si>
  <si>
    <t>Yen</t>
  </si>
  <si>
    <t>tuff@seraphgroup.net</t>
  </si>
  <si>
    <t>Serent Capital</t>
  </si>
  <si>
    <t>david.kennedy@serentcapital.com</t>
  </si>
  <si>
    <t>Dexter</t>
  </si>
  <si>
    <t>Hopen</t>
  </si>
  <si>
    <t>dexter.hopen@serentcapital.com</t>
  </si>
  <si>
    <t>Caselli</t>
  </si>
  <si>
    <t>john.caselli@serentcapital.com</t>
  </si>
  <si>
    <t>kevin.frick@serentcapital.com</t>
  </si>
  <si>
    <t>Fenton</t>
  </si>
  <si>
    <t>lance.fenton@serentcapital.com</t>
  </si>
  <si>
    <t>Navid</t>
  </si>
  <si>
    <t>Oreizy</t>
  </si>
  <si>
    <t>navid.oreizy@serentcapital.com</t>
  </si>
  <si>
    <t>Prital</t>
  </si>
  <si>
    <t>Kadakia</t>
  </si>
  <si>
    <t>prital.kadakia@serentcapital.com</t>
  </si>
  <si>
    <t>Vice President, Operations</t>
  </si>
  <si>
    <t>stewart.lynn@serentcapital.com</t>
  </si>
  <si>
    <t>tom.miller@serentcapital.com</t>
  </si>
  <si>
    <t>Serra Ventures</t>
  </si>
  <si>
    <t>dennis@serraventures.com</t>
  </si>
  <si>
    <t>rob@serraventures.com</t>
  </si>
  <si>
    <t>Hoerr</t>
  </si>
  <si>
    <t>tim@serraventures.com</t>
  </si>
  <si>
    <t>AhnmÃ©</t>
  </si>
  <si>
    <t>Servisen Investment Management AB</t>
  </si>
  <si>
    <t>mikael.ahnme@servisen.se</t>
  </si>
  <si>
    <t xml:space="preserve">Seven Hills </t>
  </si>
  <si>
    <t>alan.muir@shvp.co.uk</t>
  </si>
  <si>
    <t>Director and Co-Founder</t>
  </si>
  <si>
    <t>Hoy</t>
  </si>
  <si>
    <t>brad.hoy@shvp.co.uk</t>
  </si>
  <si>
    <t>robert.randall@shvp.co.uk</t>
  </si>
  <si>
    <t>Seven Mile</t>
  </si>
  <si>
    <t>kkruse@sevenmilecp.com</t>
  </si>
  <si>
    <t>Kammert</t>
  </si>
  <si>
    <t>Seven Point Equity Partners</t>
  </si>
  <si>
    <t>markkammert@sevenpointpartners.com</t>
  </si>
  <si>
    <t>Burchill</t>
  </si>
  <si>
    <t>tomburchill@sevenpointpartners.com</t>
  </si>
  <si>
    <t>Rivet</t>
  </si>
  <si>
    <t>Se</t>
  </si>
  <si>
    <t>bruno.rivet@seventure.fr</t>
  </si>
  <si>
    <t>Paris Cedex 07</t>
  </si>
  <si>
    <t>Manjarres</t>
  </si>
  <si>
    <t>david.manjarres@seventure.fr</t>
  </si>
  <si>
    <t>Head of ICT Department</t>
  </si>
  <si>
    <t>Fiessinger</t>
  </si>
  <si>
    <t>emmanuel.fiessinger@seventure.fr</t>
  </si>
  <si>
    <t>de Cremoux</t>
  </si>
  <si>
    <t>isabelle.decremoux@seventure.fr</t>
  </si>
  <si>
    <t>Aumeunier</t>
  </si>
  <si>
    <t>pierre.aumeunier@seventure.fr</t>
  </si>
  <si>
    <t>Groyer</t>
  </si>
  <si>
    <t>sebastien.groyer@seventure.fr</t>
  </si>
  <si>
    <t>Thibault</t>
  </si>
  <si>
    <t>Canton</t>
  </si>
  <si>
    <t>thibault.canton@seventure.fr</t>
  </si>
  <si>
    <t>Kimmel</t>
  </si>
  <si>
    <t>Seventysix Capital</t>
  </si>
  <si>
    <t>wayne@seventysixcapital.com</t>
  </si>
  <si>
    <t>Ahmad</t>
  </si>
  <si>
    <t>Sheikh</t>
  </si>
  <si>
    <t>SFW</t>
  </si>
  <si>
    <t>asheikh@sfwcap.com</t>
  </si>
  <si>
    <t>akane@sfwcap.com</t>
  </si>
  <si>
    <t>Gianluigi</t>
  </si>
  <si>
    <t>Sepe</t>
  </si>
  <si>
    <t>gsepe@sfwcap.com</t>
  </si>
  <si>
    <t>Schelbert</t>
  </si>
  <si>
    <t>Shackleton Equity Partners</t>
  </si>
  <si>
    <t>mschelbert@shackletonequity.com</t>
  </si>
  <si>
    <t>Dari</t>
  </si>
  <si>
    <t>Shalon</t>
  </si>
  <si>
    <t>Shalon Ventures</t>
  </si>
  <si>
    <t>dari@shalon.com</t>
  </si>
  <si>
    <t>Sawan</t>
  </si>
  <si>
    <t>sam@shalon.com</t>
  </si>
  <si>
    <t>Teddy</t>
  </si>
  <si>
    <t>teddy@shalon.com</t>
  </si>
  <si>
    <t>Shamrock Capital Advisors</t>
  </si>
  <si>
    <t>ahoward@shamrockcap.com</t>
  </si>
  <si>
    <t>gmiller@shamrockcap.com</t>
  </si>
  <si>
    <t>Held</t>
  </si>
  <si>
    <t>lheld@shamrockcap.com</t>
  </si>
  <si>
    <t>mcassidy@shamrockcap.com</t>
  </si>
  <si>
    <t>LaSalle</t>
  </si>
  <si>
    <t>mlasalle@shamrockcap.com</t>
  </si>
  <si>
    <t>Rivera</t>
  </si>
  <si>
    <t>privera@shamrockcap.com</t>
  </si>
  <si>
    <t>sroyer@shamrockcap.com</t>
  </si>
  <si>
    <t>Shamrock</t>
  </si>
  <si>
    <t>rlopez@shamrockcapital.com</t>
  </si>
  <si>
    <t>Greensboro</t>
  </si>
  <si>
    <t>Lauth</t>
  </si>
  <si>
    <t>Shaner Capital</t>
  </si>
  <si>
    <t>elauth@shanercorp.com</t>
  </si>
  <si>
    <t>Shaner</t>
  </si>
  <si>
    <t>lshaner@shanercorp.com</t>
  </si>
  <si>
    <t>Grose</t>
  </si>
  <si>
    <t>austin@shastaventures.com</t>
  </si>
  <si>
    <t>Pressman</t>
  </si>
  <si>
    <t>jason@shastaventures.com</t>
  </si>
  <si>
    <t>ravi@shastaventures.com</t>
  </si>
  <si>
    <t>Coneybeer</t>
  </si>
  <si>
    <t>rob@shastaventures.com</t>
  </si>
  <si>
    <t>Tod</t>
  </si>
  <si>
    <t>tod@shastaventures.com</t>
  </si>
  <si>
    <t>Shea Ventures</t>
  </si>
  <si>
    <t>john.morrissey@sheaventures.com</t>
  </si>
  <si>
    <t>Walnut</t>
  </si>
  <si>
    <t>Dongsheng</t>
  </si>
  <si>
    <t>Shenzhen Capital Group Co.</t>
  </si>
  <si>
    <t>dssun@szvc.com.cn</t>
  </si>
  <si>
    <t>Baoyu</t>
  </si>
  <si>
    <t>Shenzhen Cowin Venture Capital Investments</t>
  </si>
  <si>
    <t>dingbaoyu@cowincapital.com</t>
  </si>
  <si>
    <t>huangli@cowincapital.com</t>
  </si>
  <si>
    <t>Kenney</t>
  </si>
  <si>
    <t>Shepherd Ventures</t>
  </si>
  <si>
    <t>george@shepherdventures.com</t>
  </si>
  <si>
    <t>richard@shepherdventures.com</t>
  </si>
  <si>
    <t>Giannuzzi</t>
  </si>
  <si>
    <t>Sherbrooke Capital</t>
  </si>
  <si>
    <t>giannuzzi@sherbrookecapital.com</t>
  </si>
  <si>
    <t>Newton Lower Falls</t>
  </si>
  <si>
    <t>Sheridan Legacy Group</t>
  </si>
  <si>
    <t>jonathan.lewis@sheridanlegacy.com</t>
  </si>
  <si>
    <t>Managing Principal and Partner</t>
  </si>
  <si>
    <t>sean.dempsey@sheridanlegacy.com</t>
  </si>
  <si>
    <t>Van Tieghem</t>
  </si>
  <si>
    <t>Sherpa Invest</t>
  </si>
  <si>
    <t>dvt@sherpainvest.be</t>
  </si>
  <si>
    <t>Vandoorne</t>
  </si>
  <si>
    <t>eric@sherpainvest.be</t>
  </si>
  <si>
    <t>LÃ©vy-Morelle</t>
  </si>
  <si>
    <t>frederic@sherpainvest.be</t>
  </si>
  <si>
    <t>Belenger</t>
  </si>
  <si>
    <t>ob@sherpainvest.be</t>
  </si>
  <si>
    <t>Lambillliotte</t>
  </si>
  <si>
    <t>philippe@sherpainvest.be</t>
  </si>
  <si>
    <t>C. McKenzie</t>
  </si>
  <si>
    <t>Sherpa Partners</t>
  </si>
  <si>
    <t>mac@sherpapartners.com</t>
  </si>
  <si>
    <t>St. Louis Park</t>
  </si>
  <si>
    <t>Brimacomb</t>
  </si>
  <si>
    <t>rick@sherpapartners.com</t>
  </si>
  <si>
    <t>steve@sherpapartners.com</t>
  </si>
  <si>
    <t>Shriram</t>
  </si>
  <si>
    <t>Sherpalo Ventures</t>
  </si>
  <si>
    <t>ram@sherpalo.com</t>
  </si>
  <si>
    <t>Hennegan</t>
  </si>
  <si>
    <t>Shore</t>
  </si>
  <si>
    <t>jhennegan@shorecp.com</t>
  </si>
  <si>
    <t>Mickey</t>
  </si>
  <si>
    <t>mjiang@shorecp.com</t>
  </si>
  <si>
    <t>mcooper@shorecp.com</t>
  </si>
  <si>
    <t>rkenny@shorecp.com</t>
  </si>
  <si>
    <t>Kelley</t>
  </si>
  <si>
    <t>rkelley@shorecp.com</t>
  </si>
  <si>
    <t>Shore Points Capital Management</t>
  </si>
  <si>
    <t>ed.irwin@shorepointscapital.com</t>
  </si>
  <si>
    <t>michael.miller@shorepointscapital.com</t>
  </si>
  <si>
    <t>steve.alexander@shorepointscapital.com</t>
  </si>
  <si>
    <t>Bellingham</t>
  </si>
  <si>
    <t>walt.bellingham@shorepointscapital.com</t>
  </si>
  <si>
    <t>Spears</t>
  </si>
  <si>
    <t>Shoreline Venture Management</t>
  </si>
  <si>
    <t>rspears@shorelineventures.com</t>
  </si>
  <si>
    <t>Craddock</t>
  </si>
  <si>
    <t>pcraddock@shorelineventures.com</t>
  </si>
  <si>
    <t>rmiller@shorelineventures.com</t>
  </si>
  <si>
    <t>Freyberg</t>
  </si>
  <si>
    <t>rfreyberg@shorelineventures.com</t>
  </si>
  <si>
    <t>rtaylor@shorelineventures.com</t>
  </si>
  <si>
    <t>Reeves</t>
  </si>
  <si>
    <t>ShoreView Industries</t>
  </si>
  <si>
    <t>areeves@shoreviewindustries.com</t>
  </si>
  <si>
    <t>Habstritt</t>
  </si>
  <si>
    <t>bhabstritt@shoreviewindustries.com</t>
  </si>
  <si>
    <t>Gage</t>
  </si>
  <si>
    <t>sgage@shoreviewindustries.com</t>
  </si>
  <si>
    <t>DâOvidio</t>
  </si>
  <si>
    <t>tdovidio@shoreviewindustries.com</t>
  </si>
  <si>
    <t>Freise</t>
  </si>
  <si>
    <t xml:space="preserve">Shortcut Ventures </t>
  </si>
  <si>
    <t>dirk.freise@shortcut.vc</t>
  </si>
  <si>
    <t>Ostermayer</t>
  </si>
  <si>
    <t>martin.ostermayer@shortcut.vc</t>
  </si>
  <si>
    <t>Zimmermann</t>
  </si>
  <si>
    <t>SHS Gesellschaft fÃ¼r Beteiligungsmanagement mbH</t>
  </si>
  <si>
    <t>az@shsvc.net</t>
  </si>
  <si>
    <t>Tuebingen</t>
  </si>
  <si>
    <t>Schirmers</t>
  </si>
  <si>
    <t>bs@shsvc.net</t>
  </si>
  <si>
    <t>Hubertus</t>
  </si>
  <si>
    <t>Leonhardt</t>
  </si>
  <si>
    <t>hl@shsvc.net</t>
  </si>
  <si>
    <t>Manfred</t>
  </si>
  <si>
    <t>Ulmer-Weber</t>
  </si>
  <si>
    <t>muw@shsvc.net</t>
  </si>
  <si>
    <t>rm@shsvc.net</t>
  </si>
  <si>
    <t>Reinhilde</t>
  </si>
  <si>
    <t>Spatscheck</t>
  </si>
  <si>
    <t>rs@shsvc.net</t>
  </si>
  <si>
    <t>Steinbacher</t>
  </si>
  <si>
    <t>us@shsvc.net</t>
  </si>
  <si>
    <t>Sajit</t>
  </si>
  <si>
    <t>SIDBI Venture Capital</t>
  </si>
  <si>
    <t>sajit@sidbiventure.co.in</t>
  </si>
  <si>
    <t>A. Jabbar</t>
  </si>
  <si>
    <t>Abdi</t>
  </si>
  <si>
    <t>Sidereal Capital Group</t>
  </si>
  <si>
    <t>jabdi@siderealcapital.com</t>
  </si>
  <si>
    <t>E.J.</t>
  </si>
  <si>
    <t>Sloboda</t>
  </si>
  <si>
    <t>ejsloboda@siderealcapital.com</t>
  </si>
  <si>
    <t>R. Kenneth</t>
  </si>
  <si>
    <t>kbryant@siderealcapital.com</t>
  </si>
  <si>
    <t>Pohl</t>
  </si>
  <si>
    <t xml:space="preserve">Siemens Venture Capital </t>
  </si>
  <si>
    <t>detlef.pohl@siemens.com</t>
  </si>
  <si>
    <t>Blasel</t>
  </si>
  <si>
    <t>doris.blasel@siemens.com</t>
  </si>
  <si>
    <t>GrÃ¼nfelder</t>
  </si>
  <si>
    <t>klaus.gruenfelder@siemens.com</t>
  </si>
  <si>
    <t>Aust</t>
  </si>
  <si>
    <t>michael.aust@siemens.com</t>
  </si>
  <si>
    <t>Kneschewitz</t>
  </si>
  <si>
    <t>oliver.kneschewitz@siemens.com</t>
  </si>
  <si>
    <t>ralf.schnell@siemens.com</t>
  </si>
  <si>
    <t>liutao@siemens.com</t>
  </si>
  <si>
    <t>Vaishnavi</t>
  </si>
  <si>
    <t>Katamreddy</t>
  </si>
  <si>
    <t>vaishnavi.katamreddy@siemens.com</t>
  </si>
  <si>
    <t>Siemer</t>
  </si>
  <si>
    <t>Siemer Ventures</t>
  </si>
  <si>
    <t>david@wavemaker.vc</t>
  </si>
  <si>
    <t>dennis@wavemaker.vc</t>
  </si>
  <si>
    <t>Manlunas</t>
  </si>
  <si>
    <t>eric@wavemaker.vc</t>
  </si>
  <si>
    <t>paul@wavemaker.vc</t>
  </si>
  <si>
    <t>Svenson</t>
  </si>
  <si>
    <t>Sienna Group</t>
  </si>
  <si>
    <t>scott@thesiennagroup.com</t>
  </si>
  <si>
    <t>Ayden</t>
  </si>
  <si>
    <t>aye@sierraventures.com</t>
  </si>
  <si>
    <t>byu@sierraventures.com</t>
  </si>
  <si>
    <t>dave@sierraventures.com</t>
  </si>
  <si>
    <t>Fernandes</t>
  </si>
  <si>
    <t>mark@sierraventures.com</t>
  </si>
  <si>
    <t>peter@sierraventures.com</t>
  </si>
  <si>
    <t>steve@sierraventures.com</t>
  </si>
  <si>
    <t>Guleri</t>
  </si>
  <si>
    <t>tim@sierraventures.com</t>
  </si>
  <si>
    <t>Ravikumar</t>
  </si>
  <si>
    <t>vravikumar@sierraventures.com</t>
  </si>
  <si>
    <t>Joan</t>
  </si>
  <si>
    <t>SIG Asia Investment</t>
  </si>
  <si>
    <t>joan.wang@sig.com</t>
  </si>
  <si>
    <t>Gong</t>
  </si>
  <si>
    <t>tim.gong@sig.com</t>
  </si>
  <si>
    <t>Maydan</t>
  </si>
  <si>
    <t>Rothblum</t>
  </si>
  <si>
    <t>Sigma</t>
  </si>
  <si>
    <t>maydanr@sigmacp.com</t>
  </si>
  <si>
    <t>Waye</t>
  </si>
  <si>
    <t>thomw@sigmacp.com</t>
  </si>
  <si>
    <t>Sigma West</t>
  </si>
  <si>
    <t>bobs@sigmawest.com</t>
  </si>
  <si>
    <t>Gretsch</t>
  </si>
  <si>
    <t>greg@sigmawest.com</t>
  </si>
  <si>
    <t>Breinlinger</t>
  </si>
  <si>
    <t>josh@sigmawest.com</t>
  </si>
  <si>
    <t>Solvik</t>
  </si>
  <si>
    <t>psolvik@sigmawest.com</t>
  </si>
  <si>
    <t>Signal Hill Equity Partners</t>
  </si>
  <si>
    <t>jjohnson@signalhillequity.com</t>
  </si>
  <si>
    <t>Stuck</t>
  </si>
  <si>
    <t>Signal Lake Management</t>
  </si>
  <si>
    <t>BartStuck@signallake.com</t>
  </si>
  <si>
    <t>kate@signallake.com</t>
  </si>
  <si>
    <t>Jaouni</t>
  </si>
  <si>
    <t>kjaouni@signallake.com</t>
  </si>
  <si>
    <t>Weingarten</t>
  </si>
  <si>
    <t>MikeW@signallake.com</t>
  </si>
  <si>
    <t>Tidwell</t>
  </si>
  <si>
    <t>Signal Peak Ventures</t>
  </si>
  <si>
    <t>brandon@signalpeakvc.com</t>
  </si>
  <si>
    <t>phil@signalpeakvc.com</t>
  </si>
  <si>
    <t>scott@signalpeakvc.com</t>
  </si>
  <si>
    <t>travis@signalpeakvc.com</t>
  </si>
  <si>
    <t>Signet Healthcare Partners</t>
  </si>
  <si>
    <t>James.Gale@SignetHP.com</t>
  </si>
  <si>
    <t>Siguler Guff &amp; Company</t>
  </si>
  <si>
    <t>dspencer@sigulerguff.com</t>
  </si>
  <si>
    <t>Guff</t>
  </si>
  <si>
    <t>dguff@sigulerguff.com</t>
  </si>
  <si>
    <t>jwilson@sigulerguff.com</t>
  </si>
  <si>
    <t>kburns@sigulerguff.com</t>
  </si>
  <si>
    <t>Kester</t>
  </si>
  <si>
    <t>kkester@sigulerguff.com</t>
  </si>
  <si>
    <t>Nestor</t>
  </si>
  <si>
    <t>Weigand</t>
  </si>
  <si>
    <t>nweigand@sigulerguff.com</t>
  </si>
  <si>
    <t>SILAS Capital</t>
  </si>
  <si>
    <t>carter@silascapital.com</t>
  </si>
  <si>
    <t>frank@silascapital.com</t>
  </si>
  <si>
    <t>Behar</t>
  </si>
  <si>
    <t>Silicom Ventures</t>
  </si>
  <si>
    <t>tal@silicomventures.com</t>
  </si>
  <si>
    <t>Teresa</t>
  </si>
  <si>
    <t>Esser</t>
  </si>
  <si>
    <t>Silicon Pastures Angel Investment Network</t>
  </si>
  <si>
    <t>teresa@siliconpastures.com</t>
  </si>
  <si>
    <t>Filipowski</t>
  </si>
  <si>
    <t>SilkRoad Equity</t>
  </si>
  <si>
    <t>flip@silkroadequity.com</t>
  </si>
  <si>
    <t>Co-Founder and Executive Chairman</t>
  </si>
  <si>
    <t>Roszak</t>
  </si>
  <si>
    <t>matt@silkroadequity.com</t>
  </si>
  <si>
    <t>Co-Founder and Vice Chairman</t>
  </si>
  <si>
    <t>Mosteller</t>
  </si>
  <si>
    <t>Silver Creek Ventures</t>
  </si>
  <si>
    <t>bmosteller@silvercreekfund.com</t>
  </si>
  <si>
    <t>Masur</t>
  </si>
  <si>
    <t>mmasur@silvercreekfund.com</t>
  </si>
  <si>
    <t>Segrest</t>
  </si>
  <si>
    <t>msegrest@silvercreekfund.com</t>
  </si>
  <si>
    <t>Silver Lake</t>
  </si>
  <si>
    <t>ajay.shah@silverlake.com</t>
  </si>
  <si>
    <t>alan.austin@silverlake.com</t>
  </si>
  <si>
    <t>charles.giancarlo@silverlake.com</t>
  </si>
  <si>
    <t>david.roux@silverlake.com</t>
  </si>
  <si>
    <t>Co-Founder and Senior Director</t>
  </si>
  <si>
    <t>Egon</t>
  </si>
  <si>
    <t>Durban</t>
  </si>
  <si>
    <t>egon.durban@silverlake.com</t>
  </si>
  <si>
    <t>Managing Partner and Managing Director</t>
  </si>
  <si>
    <t>eric.chen@silverlake.com</t>
  </si>
  <si>
    <t>glenn.hutchins@silverlake.com</t>
  </si>
  <si>
    <t>Mondre</t>
  </si>
  <si>
    <t>greg.mondre@silverlake.com</t>
  </si>
  <si>
    <t>hollie.moore@silverlake.com</t>
  </si>
  <si>
    <t>jim.davidson@silverlake.com</t>
  </si>
  <si>
    <t>Co-Founder, Managing Partner and Managing Director</t>
  </si>
  <si>
    <t>john.brennan@silverlake.com</t>
  </si>
  <si>
    <t>ken.hao@silverlake.com</t>
  </si>
  <si>
    <t>Ryland</t>
  </si>
  <si>
    <t>kyle.ryland@silverlake.com</t>
  </si>
  <si>
    <t>Gillett</t>
  </si>
  <si>
    <t>mark.gillett@silverlake.com</t>
  </si>
  <si>
    <t>Managing Director and Head of Value Creation</t>
  </si>
  <si>
    <t>Fichtner</t>
  </si>
  <si>
    <t>martin.fichtner@silverlake.com</t>
  </si>
  <si>
    <t>Bingle</t>
  </si>
  <si>
    <t>mike.bingle@silverlake.com</t>
  </si>
  <si>
    <t>Mercadante</t>
  </si>
  <si>
    <t>paul.mercadante@silverlake.com</t>
  </si>
  <si>
    <t>raj.atluru@silverlake.com</t>
  </si>
  <si>
    <t>Delehanty</t>
  </si>
  <si>
    <t>sean.delehanty@silverlake.com</t>
  </si>
  <si>
    <t>simon.patterson@silverlake.com</t>
  </si>
  <si>
    <t>stephen.evans@silverlake.com</t>
  </si>
  <si>
    <t>Gustafson</t>
  </si>
  <si>
    <t>Silver Oak Services Partners</t>
  </si>
  <si>
    <t>agustafson@silveroaksp.com</t>
  </si>
  <si>
    <t>dgill@silveroaksp.com</t>
  </si>
  <si>
    <t>gbarr@silveroaksp.com</t>
  </si>
  <si>
    <t>Glisson</t>
  </si>
  <si>
    <t>wglisson@silveroaksp.com</t>
  </si>
  <si>
    <t>Grayman</t>
  </si>
  <si>
    <t>Silver Sail Capital</t>
  </si>
  <si>
    <t>agrayman@silversailcapital.com</t>
  </si>
  <si>
    <t>Yurkwich</t>
  </si>
  <si>
    <t>Silverfleet Capital</t>
  </si>
  <si>
    <t>adrian.yurkwich@silverfleetcapital.com</t>
  </si>
  <si>
    <t>alexandre.lefebvre@silverfleetcapital.com</t>
  </si>
  <si>
    <t>darren.jordan@silverfleetcapital.com</t>
  </si>
  <si>
    <t>Whiley</t>
  </si>
  <si>
    <t>gareth.whiley@silverfleetcapital.com</t>
  </si>
  <si>
    <t>Oxley</t>
  </si>
  <si>
    <t>ian.oxley@silverfleetcapital.com</t>
  </si>
  <si>
    <t>kay.ashton@silverfleetcapital.com</t>
  </si>
  <si>
    <t>MaÃ¯rÃ©</t>
  </si>
  <si>
    <t>Deslandes</t>
  </si>
  <si>
    <t>maire.deslandes@silverfleetcapital.com</t>
  </si>
  <si>
    <t>MacDougall</t>
  </si>
  <si>
    <t>neil.macdougall@silverfleetcapital.com</t>
  </si>
  <si>
    <t>SilverHaze Partners</t>
  </si>
  <si>
    <t>sgodwin@silverhazepartners.com</t>
  </si>
  <si>
    <t>Head of Operations</t>
  </si>
  <si>
    <t>Zeid</t>
  </si>
  <si>
    <t>Masri</t>
  </si>
  <si>
    <t>zmasri@silverhazepartners.com</t>
  </si>
  <si>
    <t>McClanahan</t>
  </si>
  <si>
    <t>Silverton Partners</t>
  </si>
  <si>
    <t>kmcclanahan@silvertonpartners.com</t>
  </si>
  <si>
    <t>Flager</t>
  </si>
  <si>
    <t>mflager@silvertonpartners.com</t>
  </si>
  <si>
    <t>Tatiana</t>
  </si>
  <si>
    <t xml:space="preserve">Simile </t>
  </si>
  <si>
    <t>tkim@simileventure.com</t>
  </si>
  <si>
    <t>Hardless</t>
  </si>
  <si>
    <t>SingTel Innov8 Pte</t>
  </si>
  <si>
    <t>ehardless@singtel.com</t>
  </si>
  <si>
    <t>Sinovo Growth Capital Management Co.</t>
  </si>
  <si>
    <t>benny@sinovovc.com</t>
  </si>
  <si>
    <t>Keng</t>
  </si>
  <si>
    <t>brian@sinovovc.com</t>
  </si>
  <si>
    <t>thomas@sinovovc.com</t>
  </si>
  <si>
    <t>Krug</t>
  </si>
  <si>
    <t>Siparex</t>
  </si>
  <si>
    <t>a.krug@siparex.com</t>
  </si>
  <si>
    <t>MÃ©tais</t>
  </si>
  <si>
    <t>b.metais@siparex.com</t>
  </si>
  <si>
    <t>Member of the Management Board</t>
  </si>
  <si>
    <t>Rambaud</t>
  </si>
  <si>
    <t>b.rambaud@siparex.com</t>
  </si>
  <si>
    <t>b.robert@siparex.com</t>
  </si>
  <si>
    <t>Rodarie</t>
  </si>
  <si>
    <t>d.rodarie@siparex.com</t>
  </si>
  <si>
    <t>Lauzet</t>
  </si>
  <si>
    <t>f.lauzet@siparex.com</t>
  </si>
  <si>
    <t>Eschermann</t>
  </si>
  <si>
    <t>n.eschermann@siparex.com</t>
  </si>
  <si>
    <t>Sippl Investments</t>
  </si>
  <si>
    <t>mike@sippl.com</t>
  </si>
  <si>
    <t>Sippl</t>
  </si>
  <si>
    <t>roger@sippl.com</t>
  </si>
  <si>
    <t>Vapaavuori</t>
  </si>
  <si>
    <t>Sitra, The Finnish Innovation Fund</t>
  </si>
  <si>
    <t>Juha.Vapaavuori@sitra.fi</t>
  </si>
  <si>
    <t>Senior Lead, Corporate Investments</t>
  </si>
  <si>
    <t>Jyri</t>
  </si>
  <si>
    <t>Arponen</t>
  </si>
  <si>
    <t>Jyri.Arponen@sitra.fi</t>
  </si>
  <si>
    <t>Senior Lead, Business Development</t>
  </si>
  <si>
    <t>Kimmo</t>
  </si>
  <si>
    <t>Haahkola</t>
  </si>
  <si>
    <t>Kimmo.Haahkola@sitra.fi</t>
  </si>
  <si>
    <t>Leading Specialist</t>
  </si>
  <si>
    <t>Markku</t>
  </si>
  <si>
    <t>SjÃ¶stedt</t>
  </si>
  <si>
    <t>Markku.Sjostedt@sitra.fi</t>
  </si>
  <si>
    <t>Leading Specialist, Corporate Investments</t>
  </si>
  <si>
    <t>Mikko</t>
  </si>
  <si>
    <t>Kosonen</t>
  </si>
  <si>
    <t>Mikko.Kosonen@sitra.fi</t>
  </si>
  <si>
    <t>Tuhkanen</t>
  </si>
  <si>
    <t>Sami.Tuhkanen@sitra.fi</t>
  </si>
  <si>
    <t>Tapio</t>
  </si>
  <si>
    <t>Anttila</t>
  </si>
  <si>
    <t>Tapio.Anttila@sitra.fi</t>
  </si>
  <si>
    <t>akelley@sjfventures.com</t>
  </si>
  <si>
    <t>Arrun</t>
  </si>
  <si>
    <t>akapoor@sjfventures.com</t>
  </si>
  <si>
    <t>Nystrom</t>
  </si>
  <si>
    <t>cnystrom@sjfventures.com</t>
  </si>
  <si>
    <t>Geballe</t>
  </si>
  <si>
    <t>dgeballe@sjfventures.com</t>
  </si>
  <si>
    <t>Larkspur</t>
  </si>
  <si>
    <t>Kirkpatrick</t>
  </si>
  <si>
    <t>dkirk@sjfventures.com</t>
  </si>
  <si>
    <t>Griest</t>
  </si>
  <si>
    <t>dgriest@sjfventures.com</t>
  </si>
  <si>
    <t>etaylor@sjfventures.com</t>
  </si>
  <si>
    <t>Defieux</t>
  </si>
  <si>
    <t>rdefieux@sjfventures.com</t>
  </si>
  <si>
    <t>Founder and Investment Committee Chair</t>
  </si>
  <si>
    <t>Nieman</t>
  </si>
  <si>
    <t>snieman@sjfventures.com</t>
  </si>
  <si>
    <t>Siadat</t>
  </si>
  <si>
    <t>SK</t>
  </si>
  <si>
    <t>bsiadat@skcapitalpartners.com</t>
  </si>
  <si>
    <t>jnorris@skcapitalpartners.com</t>
  </si>
  <si>
    <t>jkramer@skcapitalpartners.com</t>
  </si>
  <si>
    <t>Erben</t>
  </si>
  <si>
    <t>SKY Fund</t>
  </si>
  <si>
    <t>amir@skyfund.co.il</t>
  </si>
  <si>
    <t>Liat</t>
  </si>
  <si>
    <t>Benyamini</t>
  </si>
  <si>
    <t>liat@skyfund.co.il</t>
  </si>
  <si>
    <t>Zion</t>
  </si>
  <si>
    <t>Agiv</t>
  </si>
  <si>
    <t>zion@skyfund.co.il</t>
  </si>
  <si>
    <t>Yochman</t>
  </si>
  <si>
    <t>zvi@skyfund.co.il</t>
  </si>
  <si>
    <t>Hathaway</t>
  </si>
  <si>
    <t>Skylight Capital</t>
  </si>
  <si>
    <t>chathaway@skylight-capital.com</t>
  </si>
  <si>
    <t>Ghim Bok</t>
  </si>
  <si>
    <t>SkyVen Asset Management Pte</t>
  </si>
  <si>
    <t>gbchew@skyven.com</t>
  </si>
  <si>
    <t>Soltani</t>
  </si>
  <si>
    <t>Skyview Capital</t>
  </si>
  <si>
    <t>asoltani@skyviewcapital.com</t>
  </si>
  <si>
    <t>Aye</t>
  </si>
  <si>
    <t>caye@skyviewcapital.com</t>
  </si>
  <si>
    <t>Executive Vice President and CFO, Mergers and Acquisitions</t>
  </si>
  <si>
    <t>jwhite@skyviewcapital.com</t>
  </si>
  <si>
    <t>Viswanadham</t>
  </si>
  <si>
    <t>kviswanadham@skyviewcapital.com</t>
  </si>
  <si>
    <t>Vice President, Mergers and Acquisitions</t>
  </si>
  <si>
    <t>mthompson@skyviewcapital.com</t>
  </si>
  <si>
    <t>Bigelow</t>
  </si>
  <si>
    <t>rbigelow@skyviewcapital.com</t>
  </si>
  <si>
    <t>Senior Vice President, Portfolio Operations</t>
  </si>
  <si>
    <t>Skyway</t>
  </si>
  <si>
    <t>sfeuer@skywaycapital.com</t>
  </si>
  <si>
    <t>Skywood Ventures</t>
  </si>
  <si>
    <t>jared@skywood.com</t>
  </si>
  <si>
    <t>jerry@skywood.com</t>
  </si>
  <si>
    <t>Slate Capital Group</t>
  </si>
  <si>
    <t>eag@slatecap.com</t>
  </si>
  <si>
    <t>Dietrich</t>
  </si>
  <si>
    <t>Ulmer</t>
  </si>
  <si>
    <t xml:space="preserve">smac partners </t>
  </si>
  <si>
    <t>dulmer@smacpartners.com</t>
  </si>
  <si>
    <t>Unterhaching</t>
  </si>
  <si>
    <t>Jakab</t>
  </si>
  <si>
    <t>Small Business Development Company</t>
  </si>
  <si>
    <t>javor.laszlo@kvfp.hu</t>
  </si>
  <si>
    <t>Small World Group</t>
  </si>
  <si>
    <t>flevinson@smallworldgroup.com</t>
  </si>
  <si>
    <t>Aarti</t>
  </si>
  <si>
    <t>Smedvig Capital</t>
  </si>
  <si>
    <t>aa@smedvigcapital.com</t>
  </si>
  <si>
    <t>ac@smedvigcapital.com</t>
  </si>
  <si>
    <t>cy@smedvigcapital.com</t>
  </si>
  <si>
    <t>gt@smedvigcapital.com</t>
  </si>
  <si>
    <t>Hewett</t>
  </si>
  <si>
    <t>jh@smedvigcapital.com</t>
  </si>
  <si>
    <t>jl@smedvigcapital.com</t>
  </si>
  <si>
    <t>Mayo</t>
  </si>
  <si>
    <t>jm@smedvigcapital.com</t>
  </si>
  <si>
    <t>Smedvig</t>
  </si>
  <si>
    <t>ps@smedvigcapital.com</t>
  </si>
  <si>
    <t>Mantel</t>
  </si>
  <si>
    <t>Snow Phipps</t>
  </si>
  <si>
    <t>amantel@snowphipps.com</t>
  </si>
  <si>
    <t>Kiss</t>
  </si>
  <si>
    <t>bkiss@snowphipps.com</t>
  </si>
  <si>
    <t>gsheehan@snowphipps.com</t>
  </si>
  <si>
    <t>isnow@snowphipps.com</t>
  </si>
  <si>
    <t>J. Alexander</t>
  </si>
  <si>
    <t>Forrey</t>
  </si>
  <si>
    <t>aforrey@snowphipps.com</t>
  </si>
  <si>
    <t>Pless</t>
  </si>
  <si>
    <t>jpless@snowphipps.com</t>
  </si>
  <si>
    <t>Zacharias</t>
  </si>
  <si>
    <t>jzacharias@snowphipps.com</t>
  </si>
  <si>
    <t>ophipps@snowphipps.com</t>
  </si>
  <si>
    <t>Epps</t>
  </si>
  <si>
    <t>sepps@snowphipps.com</t>
  </si>
  <si>
    <t>Schwinger</t>
  </si>
  <si>
    <t>sschwinger@snowphipps.com</t>
  </si>
  <si>
    <t>Sundip</t>
  </si>
  <si>
    <t>smurthy@snowphipps.com</t>
  </si>
  <si>
    <t>Bancroft</t>
  </si>
  <si>
    <t>tbancroft@snowphipps.com</t>
  </si>
  <si>
    <t>whaley@snowphipps.com</t>
  </si>
  <si>
    <t>Carbonell</t>
  </si>
  <si>
    <t>Snowbird Capital</t>
  </si>
  <si>
    <t>ncarbonell@snowbirdcapital.com</t>
  </si>
  <si>
    <t>Lindzon</t>
  </si>
  <si>
    <t>Social Leverage</t>
  </si>
  <si>
    <t>howard@socialleveragellc.com</t>
  </si>
  <si>
    <t>tom@socialleveragellc.com</t>
  </si>
  <si>
    <t>Klosterkeper</t>
  </si>
  <si>
    <t>Social Venture Fund</t>
  </si>
  <si>
    <t>bk@socialventurefund.com</t>
  </si>
  <si>
    <t>Erber</t>
  </si>
  <si>
    <t>fe@socialventurefund.com</t>
  </si>
  <si>
    <t>jw@socialventurefund.com</t>
  </si>
  <si>
    <t>Kabakoff</t>
  </si>
  <si>
    <t>Sofinnova HealthQuest Capital</t>
  </si>
  <si>
    <t>david@sofinnova.com</t>
  </si>
  <si>
    <t>Papiernik</t>
  </si>
  <si>
    <t>Sofinnova Partners</t>
  </si>
  <si>
    <t>apapiernik@sofinnova.fr</t>
  </si>
  <si>
    <t>Lucquin</t>
  </si>
  <si>
    <t>dlucquin@sofinnova.fr</t>
  </si>
  <si>
    <t>Seghezzi</t>
  </si>
  <si>
    <t>gseghezzi@sofinnova.fr</t>
  </si>
  <si>
    <t>gbaxter@sofinnova.fr</t>
  </si>
  <si>
    <t>Henrijette</t>
  </si>
  <si>
    <t>hrichter@sofinnova.fr</t>
  </si>
  <si>
    <t>JoÅ¡ko</t>
  </si>
  <si>
    <t>Bobanovic</t>
  </si>
  <si>
    <t>jbobanovic@sofinnova.fr</t>
  </si>
  <si>
    <t>Partner Green Seed Fund</t>
  </si>
  <si>
    <t>Krel</t>
  </si>
  <si>
    <t>mkrel@sofinnova.fr</t>
  </si>
  <si>
    <t>Monique</t>
  </si>
  <si>
    <t>Saulnier</t>
  </si>
  <si>
    <t>msaulnier@sofinnova.fr</t>
  </si>
  <si>
    <t>RafaÃ¨le</t>
  </si>
  <si>
    <t>Tordjman</t>
  </si>
  <si>
    <t>rtordjman@sofinnova.fr</t>
  </si>
  <si>
    <t>Azan</t>
  </si>
  <si>
    <t>Sofinnova Ventures</t>
  </si>
  <si>
    <t>azan@sofinnova.com</t>
  </si>
  <si>
    <t>anand@sofinnova.com</t>
  </si>
  <si>
    <t>brian@sofinnova.com</t>
  </si>
  <si>
    <t>Freedland</t>
  </si>
  <si>
    <t>cory@sofinnova.com</t>
  </si>
  <si>
    <t>eric@sofinnova.com</t>
  </si>
  <si>
    <t>Goro</t>
  </si>
  <si>
    <t>Takeda</t>
  </si>
  <si>
    <t>goro@sofinnova.com</t>
  </si>
  <si>
    <t>Hooman</t>
  </si>
  <si>
    <t>Shahlavi</t>
  </si>
  <si>
    <t>hooman@sofinnova.com</t>
  </si>
  <si>
    <t>jim@sofinnova.com</t>
  </si>
  <si>
    <t>jennifer@sofinnova.com</t>
  </si>
  <si>
    <t>powell@sofinnova.com</t>
  </si>
  <si>
    <t>Auber</t>
  </si>
  <si>
    <t>auber@sofinnova.com</t>
  </si>
  <si>
    <t>Akkaraju</t>
  </si>
  <si>
    <t>srini@sofinnova.com</t>
  </si>
  <si>
    <t>Tommy</t>
  </si>
  <si>
    <t>tommy@sofinnova.com</t>
  </si>
  <si>
    <t>SOFTBANK Ventures Korea</t>
  </si>
  <si>
    <t>daniel@softbank.co.kr</t>
  </si>
  <si>
    <t>sean@softbank.co.kr</t>
  </si>
  <si>
    <t>Solace</t>
  </si>
  <si>
    <t>amorris@solacecap.com</t>
  </si>
  <si>
    <t>Wyard</t>
  </si>
  <si>
    <t>bwyard@solacecap.com</t>
  </si>
  <si>
    <t>Moody</t>
  </si>
  <si>
    <t>bmoody@solacecap.com</t>
  </si>
  <si>
    <t>Managing Director - Head of Operations</t>
  </si>
  <si>
    <t>Brothers</t>
  </si>
  <si>
    <t>cbrothers@solacecap.com</t>
  </si>
  <si>
    <t>Beatty</t>
  </si>
  <si>
    <t>tbeatty@solacecap.com</t>
  </si>
  <si>
    <t>Cebula</t>
  </si>
  <si>
    <t>vcebula@solacecap.com</t>
  </si>
  <si>
    <t>Corzo</t>
  </si>
  <si>
    <t>xcorzo@solacecap.com</t>
  </si>
  <si>
    <t>van Alkemade</t>
  </si>
  <si>
    <t>Solid Ventures</t>
  </si>
  <si>
    <t>fvanalkemade@solidventures.nl</t>
  </si>
  <si>
    <t>Wilhelm</t>
  </si>
  <si>
    <t>rwilhelm@solidventures.nl</t>
  </si>
  <si>
    <t>Lubeck</t>
  </si>
  <si>
    <t>Solis</t>
  </si>
  <si>
    <t>dan@soliscapital.com</t>
  </si>
  <si>
    <t>Solstice Capital,</t>
  </si>
  <si>
    <t>hgeorge@solcap.com</t>
  </si>
  <si>
    <t>hnewman@solcap.com</t>
  </si>
  <si>
    <t>Hahs</t>
  </si>
  <si>
    <t>Somera Capital Management</t>
  </si>
  <si>
    <t>chahs@someracapital.com</t>
  </si>
  <si>
    <t>dbrown@someracapital.com</t>
  </si>
  <si>
    <t>Gittleman</t>
  </si>
  <si>
    <t>egittleman@someracapital.com</t>
  </si>
  <si>
    <t>Farver</t>
  </si>
  <si>
    <t>jfarver@someracapital.com</t>
  </si>
  <si>
    <t>jlubin@someracapital.com</t>
  </si>
  <si>
    <t>Executive Vice President, Finance and CFO</t>
  </si>
  <si>
    <t>sfirestone@someracapital.com</t>
  </si>
  <si>
    <t>Gamble</t>
  </si>
  <si>
    <t>tgamble@someracapital.com</t>
  </si>
  <si>
    <t>Kiernan</t>
  </si>
  <si>
    <t>Sonostar</t>
  </si>
  <si>
    <t>gk@sonocap.com</t>
  </si>
  <si>
    <t>Chappaqua</t>
  </si>
  <si>
    <t>Sorenson Capital</t>
  </si>
  <si>
    <t>alewis@sorensoncap.com</t>
  </si>
  <si>
    <t>broberts@sorensoncap.com</t>
  </si>
  <si>
    <t>Broadbent</t>
  </si>
  <si>
    <t>bbroadbent@sorensoncap.com</t>
  </si>
  <si>
    <t>bdavis@sorensoncap.com</t>
  </si>
  <si>
    <t>cshelton@sorensoncap.com</t>
  </si>
  <si>
    <t>fbullock@sorensoncap.com</t>
  </si>
  <si>
    <t>Founder/Managing Director</t>
  </si>
  <si>
    <t>LeGrand</t>
  </si>
  <si>
    <t>llewis@sorensoncap.com</t>
  </si>
  <si>
    <t>lsorenson@sorensoncap.com</t>
  </si>
  <si>
    <t>mludwig@sorensoncap.com</t>
  </si>
  <si>
    <t>mneider@sorensoncap.com</t>
  </si>
  <si>
    <t>mmarsh@sorensoncap.com</t>
  </si>
  <si>
    <t>Sturgeon</t>
  </si>
  <si>
    <t>psturgeon@sorensoncap.com</t>
  </si>
  <si>
    <t>rmika@sorensoncap.com</t>
  </si>
  <si>
    <t>tlayton@sorensoncap.com</t>
  </si>
  <si>
    <t>Sorrento Associates</t>
  </si>
  <si>
    <t>rjaffe@sorrentoventures.com</t>
  </si>
  <si>
    <t>Emmons</t>
  </si>
  <si>
    <t>Source Capital</t>
  </si>
  <si>
    <t>benemmons@source-cap.com</t>
  </si>
  <si>
    <t>Standrod</t>
  </si>
  <si>
    <t>jeremystandrod@source-cap.com</t>
  </si>
  <si>
    <t>Harbin</t>
  </si>
  <si>
    <t>tomharbin@source-cap.com</t>
  </si>
  <si>
    <t>Southern Capitol Ventures</t>
  </si>
  <si>
    <t>ben@southcap.com</t>
  </si>
  <si>
    <t>david@southcap.com</t>
  </si>
  <si>
    <t>jason@southcap.com</t>
  </si>
  <si>
    <t>Whitt</t>
  </si>
  <si>
    <t>sam@southcap.com</t>
  </si>
  <si>
    <t>Christiansen</t>
  </si>
  <si>
    <t xml:space="preserve">Southern Cross </t>
  </si>
  <si>
    <t>bobc@sxvp.com</t>
  </si>
  <si>
    <t>Dando</t>
  </si>
  <si>
    <t>gdando@sxvp.com</t>
  </si>
  <si>
    <t>Scull</t>
  </si>
  <si>
    <t>jscull@sxvp.com</t>
  </si>
  <si>
    <t>Bonnar</t>
  </si>
  <si>
    <t>mbonnar@sxvp.com</t>
  </si>
  <si>
    <t>Levison</t>
  </si>
  <si>
    <t>Southfield Capital Advisors</t>
  </si>
  <si>
    <t>alevison@southfieldcapital.com</t>
  </si>
  <si>
    <t>acook@southfieldcapital.com</t>
  </si>
  <si>
    <t>Pinderhughes</t>
  </si>
  <si>
    <t>bpinderhughes@southfieldcapital.com</t>
  </si>
  <si>
    <t>Heb</t>
  </si>
  <si>
    <t>hjames@southfieldcapital.com</t>
  </si>
  <si>
    <t>jgoldstein@southfieldcapital.com</t>
  </si>
  <si>
    <t>tlewis@southfieldcapital.com</t>
  </si>
  <si>
    <t>Spuria</t>
  </si>
  <si>
    <t>Southlake Equity Group</t>
  </si>
  <si>
    <t>dspuria@southlakeequity.com</t>
  </si>
  <si>
    <t>Wheat</t>
  </si>
  <si>
    <t>dwheat@southlakeequity.com</t>
  </si>
  <si>
    <t>tkeene@southlakeequity.com</t>
  </si>
  <si>
    <t>Dalli</t>
  </si>
  <si>
    <t>Sovereign</t>
  </si>
  <si>
    <t>dominicdalli@sovereigncapital.co.uk</t>
  </si>
  <si>
    <t>jeremymorgan@sovereigncapital.co.uk</t>
  </si>
  <si>
    <t>alex@sparkcapital.com</t>
  </si>
  <si>
    <t>andrew@sparkcapital.com</t>
  </si>
  <si>
    <t>Sabet</t>
  </si>
  <si>
    <t>bijan@sparkcapital.com</t>
  </si>
  <si>
    <t>Philips</t>
  </si>
  <si>
    <t>jeremy@sparkcapital.com</t>
  </si>
  <si>
    <t>Melas-Kyriazi</t>
  </si>
  <si>
    <t>john@sparkcapital.com</t>
  </si>
  <si>
    <t>Bolin</t>
  </si>
  <si>
    <t>katie@sparkcapital.com</t>
  </si>
  <si>
    <t>Nabeel</t>
  </si>
  <si>
    <t>Hyatt</t>
  </si>
  <si>
    <t>nabeel@sparkcapital.com</t>
  </si>
  <si>
    <t>Santo</t>
  </si>
  <si>
    <t>Politi</t>
  </si>
  <si>
    <t>santo@sparkcapital.com</t>
  </si>
  <si>
    <t>Dagres</t>
  </si>
  <si>
    <t>todd@sparkcapital.com</t>
  </si>
  <si>
    <t>Metuki</t>
  </si>
  <si>
    <t>Spark Enterprise</t>
  </si>
  <si>
    <t>eitan@spark.co.il</t>
  </si>
  <si>
    <t>Even Yehuda</t>
  </si>
  <si>
    <t>Sparkbox Venture Group</t>
  </si>
  <si>
    <t>andrew@sparkboxventures.com</t>
  </si>
  <si>
    <t>Spectrum Equity Investors</t>
  </si>
  <si>
    <t>adam@spectrumequity.com</t>
  </si>
  <si>
    <t>bspero@spectrumequity.com</t>
  </si>
  <si>
    <t>Collatos</t>
  </si>
  <si>
    <t>bill@spectrumequity.com</t>
  </si>
  <si>
    <t>Brion</t>
  </si>
  <si>
    <t>Applegate</t>
  </si>
  <si>
    <t>brion@spectrumequity.com</t>
  </si>
  <si>
    <t>chris@spectrumequity.com</t>
  </si>
  <si>
    <t>jake@spectrumequity.com</t>
  </si>
  <si>
    <t>Haywood</t>
  </si>
  <si>
    <t>jeff@spectrumequity.com</t>
  </si>
  <si>
    <t>john@spectrumequity.com</t>
  </si>
  <si>
    <t>julia@spectrumequity.com</t>
  </si>
  <si>
    <t>mfarrell@spectrumequity.com</t>
  </si>
  <si>
    <t>Khandelwal</t>
  </si>
  <si>
    <t>parag@spectrumequity.com</t>
  </si>
  <si>
    <t>pete@spectrumequity.com</t>
  </si>
  <si>
    <t>ronan@spectrumequity.com</t>
  </si>
  <si>
    <t>LeSieur</t>
  </si>
  <si>
    <t>steve@spectrumequity.com</t>
  </si>
  <si>
    <t>vic@spectrumequity.com</t>
  </si>
  <si>
    <t>Holle</t>
  </si>
  <si>
    <t xml:space="preserve">Speed Invest </t>
  </si>
  <si>
    <t>oliver.holle@speedinvest.com</t>
  </si>
  <si>
    <t>Bartlomiej</t>
  </si>
  <si>
    <t>Gola</t>
  </si>
  <si>
    <t>SpeedUp Innovation Sp. z o.o. s.k.a.</t>
  </si>
  <si>
    <t>bartlomiej.gola@speedupgroup.com</t>
  </si>
  <si>
    <t>Poznan</t>
  </si>
  <si>
    <t>Spell</t>
  </si>
  <si>
    <t>harry@spellcapital.com</t>
  </si>
  <si>
    <t>Wiklendt</t>
  </si>
  <si>
    <t>Speyside Equity</t>
  </si>
  <si>
    <t>eric.wiklendt@speysideequity.com</t>
  </si>
  <si>
    <t>jeffrey.stone@speysideequity.com</t>
  </si>
  <si>
    <t>Daugherty</t>
  </si>
  <si>
    <t>kevin.daugherty@speysideequity.com</t>
  </si>
  <si>
    <t>Maier</t>
  </si>
  <si>
    <t>oliver.maier@speysideequity.com</t>
  </si>
  <si>
    <t>Sylvester</t>
  </si>
  <si>
    <t>robert.sylvester@speysideequity.com</t>
  </si>
  <si>
    <t>Aadil</t>
  </si>
  <si>
    <t>Carim</t>
  </si>
  <si>
    <t>Sphere Holdings</t>
  </si>
  <si>
    <t>a.carim@sphereholdings.co.za</t>
  </si>
  <si>
    <t>Sandton</t>
  </si>
  <si>
    <t>Itumeleng</t>
  </si>
  <si>
    <t>Kgaboesele</t>
  </si>
  <si>
    <t>i.kgaboesele@sphereholdings.co.za</t>
  </si>
  <si>
    <t>Spire,</t>
  </si>
  <si>
    <t>aarmstrong@spirecapital.com</t>
  </si>
  <si>
    <t>Schaible</t>
  </si>
  <si>
    <t>dschaible@spirecapital.com</t>
  </si>
  <si>
    <t>dstewart@spirecapital.com</t>
  </si>
  <si>
    <t>CFO/CCO</t>
  </si>
  <si>
    <t>gstewart@spirecapital.com</t>
  </si>
  <si>
    <t>Kerri</t>
  </si>
  <si>
    <t>McNicholas</t>
  </si>
  <si>
    <t>kmcnicholas@spirecapital.com</t>
  </si>
  <si>
    <t>Stassen</t>
  </si>
  <si>
    <t>Split Rock Partners</t>
  </si>
  <si>
    <t>dave@splitrock.com</t>
  </si>
  <si>
    <t>Simons</t>
  </si>
  <si>
    <t>jim@splitrock.com</t>
  </si>
  <si>
    <t>Baltzell</t>
  </si>
  <si>
    <t>josh@splitrock.com</t>
  </si>
  <si>
    <t>michael@splitrock.com</t>
  </si>
  <si>
    <t>Schwen</t>
  </si>
  <si>
    <t>steve@splitrock.com</t>
  </si>
  <si>
    <t>Jokelainen</t>
  </si>
  <si>
    <t>Sponsor Capital Oy</t>
  </si>
  <si>
    <t>ari.jokelainen@sponsor.fi</t>
  </si>
  <si>
    <t>Kalliovaara</t>
  </si>
  <si>
    <t>juhani.kalliovaara@sponsor.fi</t>
  </si>
  <si>
    <t>Juuso</t>
  </si>
  <si>
    <t>Kivinen</t>
  </si>
  <si>
    <t>juuso.kivinen@sponsor.fi</t>
  </si>
  <si>
    <t>Kaj</t>
  </si>
  <si>
    <t>HÃ¤gglund</t>
  </si>
  <si>
    <t>kaj.hagglund@sponsor.fi</t>
  </si>
  <si>
    <t>Suutarinen</t>
  </si>
  <si>
    <t>matti.suutarinen@sponsor.fi</t>
  </si>
  <si>
    <t>Chairman, Partner</t>
  </si>
  <si>
    <t>Virolainen</t>
  </si>
  <si>
    <t>matti.virolainen@sponsor.fi</t>
  </si>
  <si>
    <t>HeikkilÃ¤</t>
  </si>
  <si>
    <t>sami.heikkila@sponsor.fi</t>
  </si>
  <si>
    <t>Kumble</t>
  </si>
  <si>
    <t>SPP Mezzanine Partners</t>
  </si>
  <si>
    <t>tkumble@sppcapital.com</t>
  </si>
  <si>
    <t>Sontag</t>
  </si>
  <si>
    <t>Spring Bay Companies</t>
  </si>
  <si>
    <t>fbsontag@spring-bay.com</t>
  </si>
  <si>
    <t>Ponte Vedra Beach</t>
  </si>
  <si>
    <t>Spring,</t>
  </si>
  <si>
    <t>rms@springcap.com</t>
  </si>
  <si>
    <t>Spring Lake Equity Partners</t>
  </si>
  <si>
    <t>bob@springlep.com</t>
  </si>
  <si>
    <t>Scarpa</t>
  </si>
  <si>
    <t>carmen@springlep.com</t>
  </si>
  <si>
    <t>MacKeigan</t>
  </si>
  <si>
    <t>dan@springlep.com</t>
  </si>
  <si>
    <t>Dante</t>
  </si>
  <si>
    <t>Balestracci</t>
  </si>
  <si>
    <t>dante@springlep.com</t>
  </si>
  <si>
    <t>jeff@springlep.com</t>
  </si>
  <si>
    <t>Danielson</t>
  </si>
  <si>
    <t>jon@springlep.com</t>
  </si>
  <si>
    <t>Zieja</t>
  </si>
  <si>
    <t>steve@springlep.com</t>
  </si>
  <si>
    <t>Zak</t>
  </si>
  <si>
    <t>zak@springlep.com</t>
  </si>
  <si>
    <t xml:space="preserve">Spring Mill </t>
  </si>
  <si>
    <t>dmann@springmillvp.com</t>
  </si>
  <si>
    <t>jmartin@villageventures.com</t>
  </si>
  <si>
    <t>kgreen@springmillvp.com</t>
  </si>
  <si>
    <t>gh@smcinvest.com</t>
  </si>
  <si>
    <t>jweston@smcinvest.com</t>
  </si>
  <si>
    <t>jl@smcinvest.com</t>
  </si>
  <si>
    <t>Steffens</t>
  </si>
  <si>
    <t>js@smcinvest.com</t>
  </si>
  <si>
    <t>rwong@smcinvest.com</t>
  </si>
  <si>
    <t>Cher Yew</t>
  </si>
  <si>
    <t>Springboard-Harper Investment Pte</t>
  </si>
  <si>
    <t>cheryew@sbharper.com</t>
  </si>
  <si>
    <t>Arad</t>
  </si>
  <si>
    <t>Naveh</t>
  </si>
  <si>
    <t>Square Peg Capital</t>
  </si>
  <si>
    <t>arad@squarepegcap.com</t>
  </si>
  <si>
    <t>South Yarra</t>
  </si>
  <si>
    <t>Brott</t>
  </si>
  <si>
    <t>barry@squarepegcap.com</t>
  </si>
  <si>
    <t>Krasnostein</t>
  </si>
  <si>
    <t>dan@squarepegcap.com</t>
  </si>
  <si>
    <t>Liberman</t>
  </si>
  <si>
    <t>justin@squarepegcap.com</t>
  </si>
  <si>
    <t>Bassat</t>
  </si>
  <si>
    <t>paul@squarepegcap.com</t>
  </si>
  <si>
    <t>tony@squarepegcap.com</t>
  </si>
  <si>
    <t>Reinstadtler</t>
  </si>
  <si>
    <t>SR Capital Advisors</t>
  </si>
  <si>
    <t>sar@sr-capital.com</t>
  </si>
  <si>
    <t>sroberts@sr-capital.com</t>
  </si>
  <si>
    <t>SR One</t>
  </si>
  <si>
    <t>brian.m.gallagher@gsk.com</t>
  </si>
  <si>
    <t>Trivedi</t>
  </si>
  <si>
    <t>Srijan Capital</t>
  </si>
  <si>
    <t>ravi@srijancapital.com</t>
  </si>
  <si>
    <t>SSM Partners</t>
  </si>
  <si>
    <t>casey@ssmpartners.com</t>
  </si>
  <si>
    <t>Nenon</t>
  </si>
  <si>
    <t>ed@ssmpartners.com</t>
  </si>
  <si>
    <t>Witherington</t>
  </si>
  <si>
    <t>hunter@ssmpartners.com</t>
  </si>
  <si>
    <t>jim@ssmpartners.com</t>
  </si>
  <si>
    <t>Marsha</t>
  </si>
  <si>
    <t>Hefner</t>
  </si>
  <si>
    <t>marsha@ssmpartners.com</t>
  </si>
  <si>
    <t>wilson@ssmpartners.com</t>
  </si>
  <si>
    <t>Hom</t>
  </si>
  <si>
    <t>St. Cloud Capital</t>
  </si>
  <si>
    <t>bhom@stcloudcapital.com</t>
  </si>
  <si>
    <t>Hays</t>
  </si>
  <si>
    <t>jhays@stcloudcapital.com</t>
  </si>
  <si>
    <t>jmay@stcloudcapital.com</t>
  </si>
  <si>
    <t>Kacy</t>
  </si>
  <si>
    <t>Rozelle</t>
  </si>
  <si>
    <t>krozelle@stcloudcapital.com</t>
  </si>
  <si>
    <t>Geller</t>
  </si>
  <si>
    <t>mgeller@stcloudcapital.com</t>
  </si>
  <si>
    <t>Lautz</t>
  </si>
  <si>
    <t>rlautz@stcloudcapital.com</t>
  </si>
  <si>
    <t>Staenberg</t>
  </si>
  <si>
    <t xml:space="preserve">Staenberg </t>
  </si>
  <si>
    <t>jon@staenberg.com</t>
  </si>
  <si>
    <t>Butcher</t>
  </si>
  <si>
    <t>STAG Industrial</t>
  </si>
  <si>
    <t>bbutcher@stagcapital.com</t>
  </si>
  <si>
    <t>bsweeney@stagcapital.com</t>
  </si>
  <si>
    <t>Senior Vice President of Acquisitions</t>
  </si>
  <si>
    <t>mchase@stagcapital.com</t>
  </si>
  <si>
    <t>Mecke</t>
  </si>
  <si>
    <t>smecke@stagcapital.com</t>
  </si>
  <si>
    <t>Stage 1 Ventures</t>
  </si>
  <si>
    <t>dwbaum@stage1ventures.com</t>
  </si>
  <si>
    <t>dbuckley@stage1ventures.com</t>
  </si>
  <si>
    <t>gshih@stage1ventures.com</t>
  </si>
  <si>
    <t>jgordon@stage1ventures.com</t>
  </si>
  <si>
    <t>kwerner@stage1ventures.com</t>
  </si>
  <si>
    <t>rrandall@stage1ventures.com</t>
  </si>
  <si>
    <t>Special Strategic Advisor</t>
  </si>
  <si>
    <t>Basak</t>
  </si>
  <si>
    <t>Staley Capital Management</t>
  </si>
  <si>
    <t>abasak@staleycapital.com</t>
  </si>
  <si>
    <t>tchandler@staleycapital.com</t>
  </si>
  <si>
    <t>Rajpurohit</t>
  </si>
  <si>
    <t>Stanford Investment Group</t>
  </si>
  <si>
    <t>DSR@StanfordInvGroup.com</t>
  </si>
  <si>
    <t>Ridgewood</t>
  </si>
  <si>
    <t>Danhag</t>
  </si>
  <si>
    <t>STAR</t>
  </si>
  <si>
    <t>fdanhag@star-capital.com</t>
  </si>
  <si>
    <t>Carballo</t>
  </si>
  <si>
    <t>lcarballo@star-capital.com</t>
  </si>
  <si>
    <t>mwilliams@star-capital.com</t>
  </si>
  <si>
    <t>Gough</t>
  </si>
  <si>
    <t>pgough@star-capital.com</t>
  </si>
  <si>
    <t>Gensch</t>
  </si>
  <si>
    <t>pgensch@star-capital.com</t>
  </si>
  <si>
    <t>rmani@star-capital.com</t>
  </si>
  <si>
    <t>Mallin</t>
  </si>
  <si>
    <t>tmallin@star-capital.com</t>
  </si>
  <si>
    <t>Uniti</t>
  </si>
  <si>
    <t>ubhalla@star-capital.com</t>
  </si>
  <si>
    <t>Starfish Ventures</t>
  </si>
  <si>
    <t>eve@starfishvc.com</t>
  </si>
  <si>
    <t>East Melbourne</t>
  </si>
  <si>
    <t>john@starfishvc.com</t>
  </si>
  <si>
    <t>Panaccio</t>
  </si>
  <si>
    <t>michael@starfishvc.com</t>
  </si>
  <si>
    <t>Gita</t>
  </si>
  <si>
    <t>Stargate Capital Investment Group</t>
  </si>
  <si>
    <t>gita@stargatecapital.co.uk</t>
  </si>
  <si>
    <t>Paresh</t>
  </si>
  <si>
    <t>paresh@stargatecapital.co.uk</t>
  </si>
  <si>
    <t>Ganon</t>
  </si>
  <si>
    <t>stephan@stargatecapital.co.uk</t>
  </si>
  <si>
    <t>Director, Corporate Finance</t>
  </si>
  <si>
    <t>Viellevoije</t>
  </si>
  <si>
    <t>Start Green Venture Capital</t>
  </si>
  <si>
    <t>anthony@startgreen.nl</t>
  </si>
  <si>
    <t>Coenraad</t>
  </si>
  <si>
    <t>coenraad@startgreen.nl</t>
  </si>
  <si>
    <t>Rooseboom</t>
  </si>
  <si>
    <t>laura@startgreen.nl</t>
  </si>
  <si>
    <t>Schipper</t>
  </si>
  <si>
    <t>robin@startgreen.nl</t>
  </si>
  <si>
    <t>Startup Capital Ventures</t>
  </si>
  <si>
    <t>cngo@startupCV.com</t>
  </si>
  <si>
    <t>brees@startupCV.com</t>
  </si>
  <si>
    <t>jdean@startupCV.com</t>
  </si>
  <si>
    <t>ttoy@startupCV.com</t>
  </si>
  <si>
    <t>tdick@startupCV.com</t>
  </si>
  <si>
    <t>Farrington</t>
  </si>
  <si>
    <t>StarVest Partners,</t>
  </si>
  <si>
    <t>deborah@starvestpartners.com</t>
  </si>
  <si>
    <t>Jeanne</t>
  </si>
  <si>
    <t>jeanne@starvestpartners.com</t>
  </si>
  <si>
    <t>Special Advisor and Co-Founder</t>
  </si>
  <si>
    <t>Sachar</t>
  </si>
  <si>
    <t>laura@starvestpartners.com</t>
  </si>
  <si>
    <t>bob@starvestpartners.com</t>
  </si>
  <si>
    <t>Money-Kyrle</t>
  </si>
  <si>
    <t xml:space="preserve">Steadfast Capital </t>
  </si>
  <si>
    <t>NMK@fynamore.com</t>
  </si>
  <si>
    <t>Daisy</t>
  </si>
  <si>
    <t>Steamboat Ventures</t>
  </si>
  <si>
    <t>daisy.qiu@steamboatvc.com.cn</t>
  </si>
  <si>
    <t>Chui</t>
  </si>
  <si>
    <t>perry.chui@steamboatvc.com.cn</t>
  </si>
  <si>
    <t>Steep Rock Capital</t>
  </si>
  <si>
    <t>khurley@steeprockcap.com</t>
  </si>
  <si>
    <t>Swigart</t>
  </si>
  <si>
    <t>pswigart@steeprockcap.com</t>
  </si>
  <si>
    <t>Stellus Capital Management</t>
  </si>
  <si>
    <t>apollock@stelluscapital.com</t>
  </si>
  <si>
    <t>cbaker@stelluscapital.com</t>
  </si>
  <si>
    <t>DâAngelo</t>
  </si>
  <si>
    <t>ddangelo@stelluscapital.com</t>
  </si>
  <si>
    <t>dblank@stelluscapital.com</t>
  </si>
  <si>
    <t>Crevello</t>
  </si>
  <si>
    <t>dcrevello@stelluscapital.com</t>
  </si>
  <si>
    <t>Roseman</t>
  </si>
  <si>
    <t>groseman@stelluscapital.com</t>
  </si>
  <si>
    <t>jdavis@stelluscapital.com</t>
  </si>
  <si>
    <t>Debow</t>
  </si>
  <si>
    <t>kdebow@stelluscapital.com</t>
  </si>
  <si>
    <t>Ladd</t>
  </si>
  <si>
    <t>rladd@stelluscapital.com</t>
  </si>
  <si>
    <t>rcollins@stelluscapital.com</t>
  </si>
  <si>
    <t>Overbergen</t>
  </si>
  <si>
    <t>toverbergen@stelluscapital.com</t>
  </si>
  <si>
    <t>vgarcia@stelluscapital.com</t>
  </si>
  <si>
    <t>Huskinson</t>
  </si>
  <si>
    <t>thuskinson@stelluscapital.com</t>
  </si>
  <si>
    <t>Stephens Group</t>
  </si>
  <si>
    <t>aclark@stephensgroup.com</t>
  </si>
  <si>
    <t>Jacoby</t>
  </si>
  <si>
    <t>jjacoby@stephensgroup.com</t>
  </si>
  <si>
    <t>rclark@stephensgroup.com</t>
  </si>
  <si>
    <t>Trzebiatowski</t>
  </si>
  <si>
    <t>ttrzebiatowski@stephensgroup.com</t>
  </si>
  <si>
    <t>StepStone Group</t>
  </si>
  <si>
    <t>dfriedman@stepstonellc.com</t>
  </si>
  <si>
    <t>djeffrey@stepstonellc.com</t>
  </si>
  <si>
    <t>Ment</t>
  </si>
  <si>
    <t>jment@stepstonellc.com</t>
  </si>
  <si>
    <t>Partner, General Counsel and CCO</t>
  </si>
  <si>
    <t>Coelho</t>
  </si>
  <si>
    <t>jcoelho@stepstonellc.com</t>
  </si>
  <si>
    <t>Randel</t>
  </si>
  <si>
    <t>jrandel@stepstonellc.com</t>
  </si>
  <si>
    <t>jfernandez@stepstonellc.com</t>
  </si>
  <si>
    <t>mmaruszewski@stepstonellc.com</t>
  </si>
  <si>
    <t>mmccabe@stepstonellc.com</t>
  </si>
  <si>
    <t>Monte</t>
  </si>
  <si>
    <t>Brem</t>
  </si>
  <si>
    <t>mbrem@stepstonellc.com</t>
  </si>
  <si>
    <t>shart@stepstonellc.com</t>
  </si>
  <si>
    <t>tbradley@stepstonellc.com</t>
  </si>
  <si>
    <t>tkeck@stepstonellc.com</t>
  </si>
  <si>
    <t>Weichou</t>
  </si>
  <si>
    <t>wsu@stepstonellc.com</t>
  </si>
  <si>
    <t>StepStone Real Estate</t>
  </si>
  <si>
    <t>bmacdonald@stepstoneglobal.com</t>
  </si>
  <si>
    <t>Subhash</t>
  </si>
  <si>
    <t>dsubhash@stepstoneglobal.com</t>
  </si>
  <si>
    <t>Giller</t>
  </si>
  <si>
    <t>jgiller@stepstoneglobal.com</t>
  </si>
  <si>
    <t>Waters</t>
  </si>
  <si>
    <t>jwaters@stepstoneglobal.com</t>
  </si>
  <si>
    <t>jcleveland@stepstoneglobal.com</t>
  </si>
  <si>
    <t>Elio</t>
  </si>
  <si>
    <t>melio@stepstoneglobal.com</t>
  </si>
  <si>
    <t>Sterling Group,</t>
  </si>
  <si>
    <t>bhenry@sterling-group.com</t>
  </si>
  <si>
    <t>japple@sterling-group.com</t>
  </si>
  <si>
    <t>kwallace@sterling-group.com</t>
  </si>
  <si>
    <t>Sterling Investment Partners</t>
  </si>
  <si>
    <t>weisman@sterlinglp.com</t>
  </si>
  <si>
    <t>Director Business Development</t>
  </si>
  <si>
    <t>Steinke</t>
  </si>
  <si>
    <t>Craigasteinke@gmail.com</t>
  </si>
  <si>
    <t>yu@sterlinglp.com</t>
  </si>
  <si>
    <t>Soldano</t>
  </si>
  <si>
    <t>soldano@sterlinglp.com</t>
  </si>
  <si>
    <t>Gault</t>
  </si>
  <si>
    <t>gault@sterlinglp.com</t>
  </si>
  <si>
    <t>Macey</t>
  </si>
  <si>
    <t>macey@sterlinglp.com</t>
  </si>
  <si>
    <t>barr@sterlinglp.com</t>
  </si>
  <si>
    <t>russell@sterlinglp.com</t>
  </si>
  <si>
    <t>Macksey</t>
  </si>
  <si>
    <t>Sterling Partners</t>
  </si>
  <si>
    <t>amacksey@sterlingpartners.com</t>
  </si>
  <si>
    <t>aepstein@sterlingpartners.com</t>
  </si>
  <si>
    <t>bpeterson@sterlingpartners.com</t>
  </si>
  <si>
    <t>Hoehn-Saric</t>
  </si>
  <si>
    <t>choehn-saric@sterlingpartners.com</t>
  </si>
  <si>
    <t>Hosler</t>
  </si>
  <si>
    <t>dhosler@sterlingpartners.com</t>
  </si>
  <si>
    <t>drosenberg@sterlingpartners.com</t>
  </si>
  <si>
    <t>ebecker@sterlingpartners.com</t>
  </si>
  <si>
    <t>Co-Chairman</t>
  </si>
  <si>
    <t>grice@sterlingpartners.com</t>
  </si>
  <si>
    <t>jrosenberg@sterlingpartners.com</t>
  </si>
  <si>
    <t>Elburn</t>
  </si>
  <si>
    <t>jelburn@sterlingpartners.com</t>
  </si>
  <si>
    <t>jfriedman@sterlingpartners.com</t>
  </si>
  <si>
    <t>Vender Moffat</t>
  </si>
  <si>
    <t>kmoffat@sterlingpartners.com</t>
  </si>
  <si>
    <t>Hankins</t>
  </si>
  <si>
    <t>mhankins@sterlingpartners.com</t>
  </si>
  <si>
    <t>Drai</t>
  </si>
  <si>
    <t>mdrai@sterlingpartners.com</t>
  </si>
  <si>
    <t>Natalie</t>
  </si>
  <si>
    <t>nlinsalata@sterlingpartners.com</t>
  </si>
  <si>
    <t>Elfman</t>
  </si>
  <si>
    <t>relfman@sterlingpartners.com</t>
  </si>
  <si>
    <t>Rozmin</t>
  </si>
  <si>
    <t>Ajanee</t>
  </si>
  <si>
    <t>rajanee@sterlingpartners.com</t>
  </si>
  <si>
    <t>rschultz@sterlingpartners.com</t>
  </si>
  <si>
    <t>Shoshana</t>
  </si>
  <si>
    <t>Vernick</t>
  </si>
  <si>
    <t>svernick@sterlingpartners.com</t>
  </si>
  <si>
    <t>Taslitz</t>
  </si>
  <si>
    <t>staslitz@sterlingpartners.com</t>
  </si>
  <si>
    <t>tmiller@sterlingpartners.com</t>
  </si>
  <si>
    <t>wgonzalez@sterlingpartners.com</t>
  </si>
  <si>
    <t>Pickard</t>
  </si>
  <si>
    <t>Stewart Capital Management</t>
  </si>
  <si>
    <t>paul@stewartcapitalmanagement.com</t>
  </si>
  <si>
    <t>Stilwell</t>
  </si>
  <si>
    <t>Heathcote</t>
  </si>
  <si>
    <t>Stirling Square</t>
  </si>
  <si>
    <t>jlh@stirlingsquare.com</t>
  </si>
  <si>
    <t>Stockwell Capital</t>
  </si>
  <si>
    <t>devans@stockwellcapital.com</t>
  </si>
  <si>
    <t>Diana</t>
  </si>
  <si>
    <t>Crabtree</t>
  </si>
  <si>
    <t>Stolberg Equity Partners</t>
  </si>
  <si>
    <t>dcrabtree@stolbergpartners.com</t>
  </si>
  <si>
    <t>Stolberg</t>
  </si>
  <si>
    <t>tstolberg@stolbergpartners.com</t>
  </si>
  <si>
    <t>Lannin</t>
  </si>
  <si>
    <t>Stone Arch Capital</t>
  </si>
  <si>
    <t>clannin@stonearchcapital.com</t>
  </si>
  <si>
    <t>F.Clayton</t>
  </si>
  <si>
    <t>cmiller@stonearchcapital.com</t>
  </si>
  <si>
    <t>Grebenick</t>
  </si>
  <si>
    <t>jgrebenick@stonearchcapital.com</t>
  </si>
  <si>
    <t>Kasey</t>
  </si>
  <si>
    <t>Sime</t>
  </si>
  <si>
    <t>ksime@stonearchcapital.com</t>
  </si>
  <si>
    <t>khorner@stonearchcapital.com</t>
  </si>
  <si>
    <t>moneill@stonearchcapital.com</t>
  </si>
  <si>
    <t>Agha</t>
  </si>
  <si>
    <t>Stone Point Capital</t>
  </si>
  <si>
    <t>akhan@stonepoint.com</t>
  </si>
  <si>
    <t>Reutter</t>
  </si>
  <si>
    <t>areutter@stonepoint.com</t>
  </si>
  <si>
    <t>cdavis@stonepoint.com</t>
  </si>
  <si>
    <t>Doody</t>
  </si>
  <si>
    <t>cdoody@stonepoint.com</t>
  </si>
  <si>
    <t>Clarinda</t>
  </si>
  <si>
    <t>clim@stonepoint.com</t>
  </si>
  <si>
    <t>Darran</t>
  </si>
  <si>
    <t>Baird</t>
  </si>
  <si>
    <t>dbaird@stonepoint.com</t>
  </si>
  <si>
    <t>Wermuth</t>
  </si>
  <si>
    <t>dwermuth@stonepoint.com</t>
  </si>
  <si>
    <t>Senior Principal and General Counsel</t>
  </si>
  <si>
    <t>Rosenzweig</t>
  </si>
  <si>
    <t>erosenzweig@stonepoint.com</t>
  </si>
  <si>
    <t>Fayez</t>
  </si>
  <si>
    <t>Muhtadie</t>
  </si>
  <si>
    <t>fmuhtadie@stonepoint.com</t>
  </si>
  <si>
    <t>Giammarco</t>
  </si>
  <si>
    <t>jgiammarco@stonepoint.com</t>
  </si>
  <si>
    <t>jcarey@stonepoint.com</t>
  </si>
  <si>
    <t>jmatthews@stonepoint.com</t>
  </si>
  <si>
    <t>Jarryd</t>
  </si>
  <si>
    <t>jlevine@stonepoint.com</t>
  </si>
  <si>
    <t>kbolin@stonepoint.com</t>
  </si>
  <si>
    <t>Gregorich</t>
  </si>
  <si>
    <t>mgregorich@stonepoint.com</t>
  </si>
  <si>
    <t>Zerbib</t>
  </si>
  <si>
    <t>nzerbib@stonepoint.com</t>
  </si>
  <si>
    <t>Mundheim</t>
  </si>
  <si>
    <t>pmundheim@stonepoint.com</t>
  </si>
  <si>
    <t>Principal and Counsel</t>
  </si>
  <si>
    <t>rgoldman@stonepoint.com</t>
  </si>
  <si>
    <t>Sally</t>
  </si>
  <si>
    <t>DeVino</t>
  </si>
  <si>
    <t>sdevino@stonepoint.com</t>
  </si>
  <si>
    <t>Bronner</t>
  </si>
  <si>
    <t>sbronner@stonepoint.com</t>
  </si>
  <si>
    <t>sfriedman@stonepoint.com</t>
  </si>
  <si>
    <t>Levey</t>
  </si>
  <si>
    <t>slevey@stonepoint.com</t>
  </si>
  <si>
    <t>Santaniello</t>
  </si>
  <si>
    <t>wsantaniello@stonepoint.com</t>
  </si>
  <si>
    <t>Boitos</t>
  </si>
  <si>
    <t>Stone River</t>
  </si>
  <si>
    <t>gboitos@stonerivercap.com</t>
  </si>
  <si>
    <t>Stone-Goff Partners</t>
  </si>
  <si>
    <t>hannah@stonegoff.com</t>
  </si>
  <si>
    <t>Laurens</t>
  </si>
  <si>
    <t>lg@stonegoff.com</t>
  </si>
  <si>
    <t>Stonebridge Capital</t>
  </si>
  <si>
    <t>shyun@stonebridge.co.kr</t>
  </si>
  <si>
    <t>tommy@stonebridge.co.kr</t>
  </si>
  <si>
    <t>Stonebridge Partners</t>
  </si>
  <si>
    <t>athomas@stonebridgepartners.com</t>
  </si>
  <si>
    <t>danmurphyjr@comcast.net</t>
  </si>
  <si>
    <t>Schopp</t>
  </si>
  <si>
    <t>drschopp@yahoo.com</t>
  </si>
  <si>
    <t>shanna@stonebridgepartners.com</t>
  </si>
  <si>
    <t>wconnors@stonebridgepartners.com</t>
  </si>
  <si>
    <t>StoneCalibre</t>
  </si>
  <si>
    <t>bwall@stonecalibre.com</t>
  </si>
  <si>
    <t>Lipian</t>
  </si>
  <si>
    <t>StoneCreek Capital</t>
  </si>
  <si>
    <t>bruce@stonecreekcapital.com</t>
  </si>
  <si>
    <t>drew@stonecreekcapital.com</t>
  </si>
  <si>
    <t>Stonepeak Infrastructure Partners</t>
  </si>
  <si>
    <t>taylor@stonepeakpartners.com</t>
  </si>
  <si>
    <t>Dorrell</t>
  </si>
  <si>
    <t>dorrell@stonepeakpartners.com</t>
  </si>
  <si>
    <t>Trent</t>
  </si>
  <si>
    <t>Vichie</t>
  </si>
  <si>
    <t>vichie@stonepeakpartners.com</t>
  </si>
  <si>
    <t>J. Kenneth</t>
  </si>
  <si>
    <t>Stonewood Capital Management</t>
  </si>
  <si>
    <t>kmoritz@stonewoodcapital.com</t>
  </si>
  <si>
    <t>Tippins</t>
  </si>
  <si>
    <t>jtippins@stonewoodcapital.com</t>
  </si>
  <si>
    <t>Muth</t>
  </si>
  <si>
    <t>pmuth@stonewoodcapital.com</t>
  </si>
  <si>
    <t>Drake</t>
  </si>
  <si>
    <t>Stony Lonesome Group</t>
  </si>
  <si>
    <t>sdrake@stonylonesomegroupllc.com</t>
  </si>
  <si>
    <t>Founder and  Managing Partner</t>
  </si>
  <si>
    <t>Stanek</t>
  </si>
  <si>
    <t>Stony Point Group</t>
  </si>
  <si>
    <t>bstanek@stonypoint.com</t>
  </si>
  <si>
    <t>Asheville</t>
  </si>
  <si>
    <t>Nolletti</t>
  </si>
  <si>
    <t>dnolletti@stonypoint.com</t>
  </si>
  <si>
    <t>Mendez</t>
  </si>
  <si>
    <t>amendez@stormventures.com</t>
  </si>
  <si>
    <t>josef@stormventures.com</t>
  </si>
  <si>
    <t>Melia</t>
  </si>
  <si>
    <t>kevin@stormventures.com</t>
  </si>
  <si>
    <t>ryan@stormventures.com</t>
  </si>
  <si>
    <t>Subhedar</t>
  </si>
  <si>
    <t>sanjay@stormventures.com</t>
  </si>
  <si>
    <t>Tae Hea</t>
  </si>
  <si>
    <t>Nahm</t>
  </si>
  <si>
    <t>th@stormventures.com</t>
  </si>
  <si>
    <t>Strait Lane</t>
  </si>
  <si>
    <t>mark.king@straitlanecapital.com</t>
  </si>
  <si>
    <t>matthew.swift@straitlanecapital.com</t>
  </si>
  <si>
    <t>richard.diamond@straitlanecapital.com</t>
  </si>
  <si>
    <t>warren.edwards@straitlanecapital.com</t>
  </si>
  <si>
    <t>Shigeki</t>
  </si>
  <si>
    <t>Saitoh</t>
  </si>
  <si>
    <t>Strategic Investment Partners</t>
  </si>
  <si>
    <t>ssaitoh@sip-vc.com</t>
  </si>
  <si>
    <t>Brost</t>
  </si>
  <si>
    <t>Strategic Investments &amp; Holdings</t>
  </si>
  <si>
    <t>gbrost@sihi.net</t>
  </si>
  <si>
    <t>Britton</t>
  </si>
  <si>
    <t>Murdoch</t>
  </si>
  <si>
    <t>Strattech Partners</t>
  </si>
  <si>
    <t>bhmurdoch@strattechpartners.com</t>
  </si>
  <si>
    <t>Devon</t>
  </si>
  <si>
    <t>Holstad</t>
  </si>
  <si>
    <t>sholstad@strattechpartners.com</t>
  </si>
  <si>
    <t>Camoes</t>
  </si>
  <si>
    <t>Stratus Group</t>
  </si>
  <si>
    <t>acamoes@stratusbr.com</t>
  </si>
  <si>
    <t>Goncalves</t>
  </si>
  <si>
    <t>agoncalves@stratusbr.com</t>
  </si>
  <si>
    <t>Founding Partner, CEO</t>
  </si>
  <si>
    <t>eoliveira@stratusbr.com</t>
  </si>
  <si>
    <t>Marto</t>
  </si>
  <si>
    <t>gmarto@stratusbr.com</t>
  </si>
  <si>
    <t>Finatti</t>
  </si>
  <si>
    <t>mfinatti@stratusbr.com</t>
  </si>
  <si>
    <t>Corporate Director</t>
  </si>
  <si>
    <t>Strauss</t>
  </si>
  <si>
    <t>tjstrauss@strausscapital.com</t>
  </si>
  <si>
    <t>Ullas</t>
  </si>
  <si>
    <t>Streamlined Ventures</t>
  </si>
  <si>
    <t>ullas@streamlinedventures.com</t>
  </si>
  <si>
    <t>Strength</t>
  </si>
  <si>
    <t>adamw@strengthcapital.com</t>
  </si>
  <si>
    <t>McCammon</t>
  </si>
  <si>
    <t>mark@strengthcapital.com</t>
  </si>
  <si>
    <t>Bergeron</t>
  </si>
  <si>
    <t>mike@strengthcapital.com</t>
  </si>
  <si>
    <t>Fenberg</t>
  </si>
  <si>
    <t>robin@strengthcapital.com</t>
  </si>
  <si>
    <t>Labarre</t>
  </si>
  <si>
    <t>steve@strengthcapital.com</t>
  </si>
  <si>
    <t>Striker Partners</t>
  </si>
  <si>
    <t>cfrench@strikerpartners.com</t>
  </si>
  <si>
    <t>dspence@strikerpartners.com</t>
  </si>
  <si>
    <t>Okupniarek</t>
  </si>
  <si>
    <t>gokupniarek@strikerpartners.com</t>
  </si>
  <si>
    <t>rgraham@strikerpartners.com</t>
  </si>
  <si>
    <t>chris@stripesgroup.com</t>
  </si>
  <si>
    <t>Marriott</t>
  </si>
  <si>
    <t>dm@stripesgroup.com</t>
  </si>
  <si>
    <t>jason@stripesgroup.com</t>
  </si>
  <si>
    <t>Lisson</t>
  </si>
  <si>
    <t>karen@stripesgroup.com</t>
  </si>
  <si>
    <t>ken@stripesgroup.com</t>
  </si>
  <si>
    <t>Reshma</t>
  </si>
  <si>
    <t>Kalimi</t>
  </si>
  <si>
    <t>reshma@stripesgroup.com</t>
  </si>
  <si>
    <t>ron@stripesgroup.com</t>
  </si>
  <si>
    <t>Doornink</t>
  </si>
  <si>
    <t>rond@stripesgroup.com</t>
  </si>
  <si>
    <t>wayne@stripesgroup.com</t>
  </si>
  <si>
    <t>Christof</t>
  </si>
  <si>
    <t>Wittig</t>
  </si>
  <si>
    <t>Strive Capital</t>
  </si>
  <si>
    <t>christof@strivecap.com</t>
  </si>
  <si>
    <t>Senior Advisor and Director</t>
  </si>
  <si>
    <t>Goncalves Pedro</t>
  </si>
  <si>
    <t>nuno@strivecap.com</t>
  </si>
  <si>
    <t>Strucâ¢ture Capital</t>
  </si>
  <si>
    <t>mike@structure.vc</t>
  </si>
  <si>
    <t>Lubsen</t>
  </si>
  <si>
    <t>Stuart Mill ,</t>
  </si>
  <si>
    <t>clubsen@stuartmillcap.com</t>
  </si>
  <si>
    <t>Falls Church</t>
  </si>
  <si>
    <t>Salinger</t>
  </si>
  <si>
    <t>jsalinger@stuartmillcap.com</t>
  </si>
  <si>
    <t>lhough@stuartmillcap.com</t>
  </si>
  <si>
    <t>Gonzalo</t>
  </si>
  <si>
    <t>MarÃ­n Zirotti</t>
  </si>
  <si>
    <t>Suanfarma Biotech SGECR</t>
  </si>
  <si>
    <t>gonzalomarin@suanfarma.com</t>
  </si>
  <si>
    <t>HÃ©ctor</t>
  </si>
  <si>
    <t>Ara Sanz</t>
  </si>
  <si>
    <t>hectorara@suanfarma.com</t>
  </si>
  <si>
    <t>Teodoro</t>
  </si>
  <si>
    <t>LeÃ³n Cillero</t>
  </si>
  <si>
    <t>teoleon@suanfarma.com</t>
  </si>
  <si>
    <t>Punnoose</t>
  </si>
  <si>
    <t>Subhkam Ventures</t>
  </si>
  <si>
    <t>manu@subhkam.com</t>
  </si>
  <si>
    <t>Rakesh</t>
  </si>
  <si>
    <t>Kathotia</t>
  </si>
  <si>
    <t>rakesh@subhkam.com</t>
  </si>
  <si>
    <t>Ãscar</t>
  </si>
  <si>
    <t>Cortadellas</t>
  </si>
  <si>
    <t>Suma Capital</t>
  </si>
  <si>
    <t>ocortadellas@sumacapital.com</t>
  </si>
  <si>
    <t>Arroyo</t>
  </si>
  <si>
    <t>darroyo@sumacapital.com</t>
  </si>
  <si>
    <t>Tombas</t>
  </si>
  <si>
    <t>etombas@sumacapital.com</t>
  </si>
  <si>
    <t>de Muller</t>
  </si>
  <si>
    <t>pdemuller@sumacapital.com</t>
  </si>
  <si>
    <t>Ruperto</t>
  </si>
  <si>
    <t>UnzuÃ©</t>
  </si>
  <si>
    <t>runzue@sumacapital.com</t>
  </si>
  <si>
    <t>Sumitomo Corporation Equity Asia</t>
  </si>
  <si>
    <t>fwong@scequity.com.hk</t>
  </si>
  <si>
    <t>Jacky</t>
  </si>
  <si>
    <t>jchu@scequity.com.hk</t>
  </si>
  <si>
    <t>D'Amico</t>
  </si>
  <si>
    <t>Summer Street</t>
  </si>
  <si>
    <t>bdamico@summerstreetcapital.com</t>
  </si>
  <si>
    <t>Gorino</t>
  </si>
  <si>
    <t>cgorino@summerstreetcapital.com</t>
  </si>
  <si>
    <t>jbalbach@summerstreetcapital.com</t>
  </si>
  <si>
    <t>Rubinoff</t>
  </si>
  <si>
    <t xml:space="preserve">Summerhill </t>
  </si>
  <si>
    <t>grubinoff@summerhillvp.com</t>
  </si>
  <si>
    <t>Catalfamo</t>
  </si>
  <si>
    <t>jcatalfamo@summerhillvp.com</t>
  </si>
  <si>
    <t>Summit Midstream Partners</t>
  </si>
  <si>
    <t>snewby@summitmidstream.com</t>
  </si>
  <si>
    <t>Summit Park Partners</t>
  </si>
  <si>
    <t>ccotton@summitparkllc.com</t>
  </si>
  <si>
    <t>jjohnson@summitparkllc.com</t>
  </si>
  <si>
    <t>mmagan@summitparkllc.com</t>
  </si>
  <si>
    <t>Hannon</t>
  </si>
  <si>
    <t>rhannon@summitparkllc.com</t>
  </si>
  <si>
    <t>Calton</t>
  </si>
  <si>
    <t>bcalton@summitparkllc.com</t>
  </si>
  <si>
    <t>Whittemore</t>
  </si>
  <si>
    <t>Summit Partners</t>
  </si>
  <si>
    <t>awhittemore@summitpartners.com</t>
  </si>
  <si>
    <t>cfitzgerald@summitpartners.com</t>
  </si>
  <si>
    <t>Strain</t>
  </si>
  <si>
    <t>cstrain@summitpartners.com</t>
  </si>
  <si>
    <t>cdean@summitpartners.com</t>
  </si>
  <si>
    <t>cfrances@summitpartners.com</t>
  </si>
  <si>
    <t>ggoldfarb@summitpartners.com</t>
  </si>
  <si>
    <t>jfreeland@summitpartners.com</t>
  </si>
  <si>
    <t>deLaar</t>
  </si>
  <si>
    <t>mdelaar@summitpartners.com</t>
  </si>
  <si>
    <t>Devereux</t>
  </si>
  <si>
    <t>rdevereux@summitpartners.com</t>
  </si>
  <si>
    <t>scollins@summitpartners.com</t>
  </si>
  <si>
    <t>Sun Capital Management Corporation</t>
  </si>
  <si>
    <t>maeda@sun-cm.com</t>
  </si>
  <si>
    <t>awolfe@suncappart.com</t>
  </si>
  <si>
    <t>Deryl</t>
  </si>
  <si>
    <t>Couch</t>
  </si>
  <si>
    <t>dcouch@suncappart.com</t>
  </si>
  <si>
    <t>kcalhoun@suncappart.com</t>
  </si>
  <si>
    <t>M. Steven</t>
  </si>
  <si>
    <t>Liff</t>
  </si>
  <si>
    <t>sliff@suncappart.com</t>
  </si>
  <si>
    <t>Leder</t>
  </si>
  <si>
    <t>mleder@suncappart.com</t>
  </si>
  <si>
    <t>Garff</t>
  </si>
  <si>
    <t>mgarff@suncappart.com</t>
  </si>
  <si>
    <t>Daccus</t>
  </si>
  <si>
    <t>pdaccus@suncappart.com</t>
  </si>
  <si>
    <t>Krouse</t>
  </si>
  <si>
    <t>rkrouse@suncappart.com</t>
  </si>
  <si>
    <t>Birk</t>
  </si>
  <si>
    <t>Sun Mountain Capital</t>
  </si>
  <si>
    <t>brian.birk@sunmountaincapital.com</t>
  </si>
  <si>
    <t>dan.brooks@sunmountaincapital.com</t>
  </si>
  <si>
    <t>Markman</t>
  </si>
  <si>
    <t>eddie.markman@sunmountaincapital.com</t>
  </si>
  <si>
    <t>lee.rand@sunmountaincapital.com</t>
  </si>
  <si>
    <t>leslie.shaw@sunmountaincapital.com</t>
  </si>
  <si>
    <t>SunBridge Partners</t>
  </si>
  <si>
    <t>KenEhrhart@SunBridgePartners.com</t>
  </si>
  <si>
    <t>Amnon</t>
  </si>
  <si>
    <t>Sunrise Equity Partners,</t>
  </si>
  <si>
    <t>amnon@sunrisecorp.com</t>
  </si>
  <si>
    <t>annie@sunrisecorp.com</t>
  </si>
  <si>
    <t>Marcia</t>
  </si>
  <si>
    <t>Kucher</t>
  </si>
  <si>
    <t>marciak@sunrisecorp.com</t>
  </si>
  <si>
    <t>nathan@sunrisecorp.com</t>
  </si>
  <si>
    <t>SunTx</t>
  </si>
  <si>
    <t>nfleming@suntx.com</t>
  </si>
  <si>
    <t>Superior</t>
  </si>
  <si>
    <t>mcarroll@superiorfund.com</t>
  </si>
  <si>
    <t>Supply Chain Equity Partners</t>
  </si>
  <si>
    <t>jmiller@supplychainequity.com</t>
  </si>
  <si>
    <t>Byers</t>
  </si>
  <si>
    <t>Susa Ventures</t>
  </si>
  <si>
    <t>chad@susaventures.com</t>
  </si>
  <si>
    <t>Polovets</t>
  </si>
  <si>
    <t>leo@susaventures.com</t>
  </si>
  <si>
    <t>seth@susaventures.com</t>
  </si>
  <si>
    <t>Reichmuth</t>
  </si>
  <si>
    <t>SUSI Partners AG</t>
  </si>
  <si>
    <t>t.reichmuth@susi-partners.ch</t>
  </si>
  <si>
    <t>Kniseley</t>
  </si>
  <si>
    <t>Susquehanna Capital</t>
  </si>
  <si>
    <t>lek@susquehannacapital.com</t>
  </si>
  <si>
    <t>York</t>
  </si>
  <si>
    <t>Susquehanna Growth Equity</t>
  </si>
  <si>
    <t>amir.goldman@sgep.com</t>
  </si>
  <si>
    <t>ben.weinberg@sgep.com</t>
  </si>
  <si>
    <t>jason.wolfe@sgep.com</t>
  </si>
  <si>
    <t>Klahr</t>
  </si>
  <si>
    <t>jonathan.klahr@sgep.com</t>
  </si>
  <si>
    <t>Elser</t>
  </si>
  <si>
    <t>josh.elser@sgep.com</t>
  </si>
  <si>
    <t>scott.feldman@sgep.com</t>
  </si>
  <si>
    <t>Lundgren</t>
  </si>
  <si>
    <t>Sustainable Technology Partners Nordic AB</t>
  </si>
  <si>
    <t>hans@stechpartner.com</t>
  </si>
  <si>
    <t>klas@stechpartner.com</t>
  </si>
  <si>
    <t>Younger</t>
  </si>
  <si>
    <t>Sutter Hill Ventures</t>
  </si>
  <si>
    <t>bill@shv.com</t>
  </si>
  <si>
    <t>Gaither</t>
  </si>
  <si>
    <t>jimg@shv.com</t>
  </si>
  <si>
    <t>len@shv.com</t>
  </si>
  <si>
    <t>Pokorny</t>
  </si>
  <si>
    <t>SV Angel</t>
  </si>
  <si>
    <t>brian@svangel.com</t>
  </si>
  <si>
    <t>kevin@svangel.com</t>
  </si>
  <si>
    <t>Topher</t>
  </si>
  <si>
    <t>topher@svangel.com</t>
  </si>
  <si>
    <t>Somers</t>
  </si>
  <si>
    <t>SV Investment Partners</t>
  </si>
  <si>
    <t>nsomers@svip.com</t>
  </si>
  <si>
    <t>pcole@svip.com</t>
  </si>
  <si>
    <t>Sale</t>
  </si>
  <si>
    <t>wsale@svip.com</t>
  </si>
  <si>
    <t>Peacock</t>
  </si>
  <si>
    <t>SV Life Sciences Advisers</t>
  </si>
  <si>
    <t>bruce.peacock@svlsa.com</t>
  </si>
  <si>
    <t>daniel.burgess@svlsa.com</t>
  </si>
  <si>
    <t>Milne</t>
  </si>
  <si>
    <t>david.milne@svlsa.com</t>
  </si>
  <si>
    <t>Guyer</t>
  </si>
  <si>
    <t>david.guyer@svlsa.com</t>
  </si>
  <si>
    <t>denise.marks@svlsa.com</t>
  </si>
  <si>
    <t>Mascioli</t>
  </si>
  <si>
    <t>edward.mascioli@svlsa.com</t>
  </si>
  <si>
    <t>elizabeth.campbell@svlsa.com</t>
  </si>
  <si>
    <t>eugene.hill@svlsa.com</t>
  </si>
  <si>
    <t>greg.madden@svlsa.com</t>
  </si>
  <si>
    <t>Heiner</t>
  </si>
  <si>
    <t>Dreismann</t>
  </si>
  <si>
    <t>heiner.dreismann@svlsa.com</t>
  </si>
  <si>
    <t>Garvey</t>
  </si>
  <si>
    <t>james.garvey@svlsa.com</t>
  </si>
  <si>
    <t>Chairman Emeritus</t>
  </si>
  <si>
    <t>Cherney</t>
  </si>
  <si>
    <t>mark.cherney@svlsa.com</t>
  </si>
  <si>
    <t>mike.ross@svlsa.com</t>
  </si>
  <si>
    <t>Balmuth</t>
  </si>
  <si>
    <t>michael.balmuth@svlsa.com</t>
  </si>
  <si>
    <t>michael.mendelsohn@svlsa.com</t>
  </si>
  <si>
    <t>LaViolette</t>
  </si>
  <si>
    <t>paul.laviolette@svlsa.com</t>
  </si>
  <si>
    <t>tom.flynn@svlsa.com</t>
  </si>
  <si>
    <t>Saxton</t>
  </si>
  <si>
    <t>tracy.saxton@svlsa.com</t>
  </si>
  <si>
    <t>Boulnois</t>
  </si>
  <si>
    <t>graham.boulnois@svlsa.com</t>
  </si>
  <si>
    <t>hamish.cameron@svlsa.com</t>
  </si>
  <si>
    <t>kate.bingham@svlsa.com</t>
  </si>
  <si>
    <t>nick.coleman@svlsa.com</t>
  </si>
  <si>
    <t>Finance Partner, Europe</t>
  </si>
  <si>
    <t>Finley</t>
  </si>
  <si>
    <t>Sverica International</t>
  </si>
  <si>
    <t>david@sverica.com</t>
  </si>
  <si>
    <t>frank@sverica.com</t>
  </si>
  <si>
    <t>Osenkowski</t>
  </si>
  <si>
    <t>gregg@sverica.com</t>
  </si>
  <si>
    <t>jordan@sverica.com</t>
  </si>
  <si>
    <t>michael@sverica.com</t>
  </si>
  <si>
    <t>Harstad</t>
  </si>
  <si>
    <t>ryan@sverica.com</t>
  </si>
  <si>
    <t>Svoboda</t>
  </si>
  <si>
    <t>jsp@svoco.com</t>
  </si>
  <si>
    <t>jas@svoco.com</t>
  </si>
  <si>
    <t>Litt</t>
  </si>
  <si>
    <t>Swander Pace Capital</t>
  </si>
  <si>
    <t>alex@spcap.com</t>
  </si>
  <si>
    <t>Bedminster</t>
  </si>
  <si>
    <t>andrew@spcap.com</t>
  </si>
  <si>
    <t>C. Morris</t>
  </si>
  <si>
    <t>mo@spcap.com</t>
  </si>
  <si>
    <t>Corby</t>
  </si>
  <si>
    <t>corby@spcap.com</t>
  </si>
  <si>
    <t>Swander</t>
  </si>
  <si>
    <t>dan@spcap.com</t>
  </si>
  <si>
    <t>Poff</t>
  </si>
  <si>
    <t>mark@spcap.com</t>
  </si>
  <si>
    <t>DesMarais</t>
  </si>
  <si>
    <t>rob@spcap.com</t>
  </si>
  <si>
    <t>Matlock</t>
  </si>
  <si>
    <t>tyler@spcap.com</t>
  </si>
  <si>
    <t>Valerie</t>
  </si>
  <si>
    <t>valerie@spcap.com</t>
  </si>
  <si>
    <t>Oakville</t>
  </si>
  <si>
    <t>Swift River Investments</t>
  </si>
  <si>
    <t>david@srinvestments.com</t>
  </si>
  <si>
    <t>Bolton</t>
  </si>
  <si>
    <t>Grassi</t>
  </si>
  <si>
    <t>Swisscom Ventures</t>
  </si>
  <si>
    <t>carlo.grassi@swisscom.com</t>
  </si>
  <si>
    <t>MÃ©gret</t>
  </si>
  <si>
    <t>dominique.megret@swisscom.com</t>
  </si>
  <si>
    <t>paer.lange@swisscom.com</t>
  </si>
  <si>
    <t>Kuentz</t>
  </si>
  <si>
    <t>stefan.kuentz@swisscom.com</t>
  </si>
  <si>
    <t>Lichtenstein</t>
  </si>
  <si>
    <t>Sycamore Ventures</t>
  </si>
  <si>
    <t>dlichtenstein@sycamorevc.com</t>
  </si>
  <si>
    <t>jwhitman@sycamorevc.com</t>
  </si>
  <si>
    <t>Kilin</t>
  </si>
  <si>
    <t>To</t>
  </si>
  <si>
    <t>kto@sycamorevc.com</t>
  </si>
  <si>
    <t>pgerry@sycamorevc.com</t>
  </si>
  <si>
    <t>rsingh@sycamorevc.com</t>
  </si>
  <si>
    <t>Byus</t>
  </si>
  <si>
    <t>Symmetric Capital</t>
  </si>
  <si>
    <t>abyus@symmetriccapital.com</t>
  </si>
  <si>
    <t>ddoyle@symmetriccapital.com</t>
  </si>
  <si>
    <t>Nogi</t>
  </si>
  <si>
    <t>gnogi@symmetriccapital.com</t>
  </si>
  <si>
    <t>gschultz@symmetriccapital.com</t>
  </si>
  <si>
    <t>Murphy Westover</t>
  </si>
  <si>
    <t>mwestover@symmetriccapital.com</t>
  </si>
  <si>
    <t>rchristian@symmetriccapital.com</t>
  </si>
  <si>
    <t>rwalsh@symmetriccapital.com</t>
  </si>
  <si>
    <t>Holahan</t>
  </si>
  <si>
    <t>tholahan@symmetriccapital.com</t>
  </si>
  <si>
    <t>Rainville</t>
  </si>
  <si>
    <t>trainville@symmetriccapital.com</t>
  </si>
  <si>
    <t>Rajkumar</t>
  </si>
  <si>
    <t>Symphony Asia Holdings Pte</t>
  </si>
  <si>
    <t>raj@symphonyasia.com</t>
  </si>
  <si>
    <t>Symphony Capital</t>
  </si>
  <si>
    <t>alastair@symphonycapital.com</t>
  </si>
  <si>
    <t>Harri</t>
  </si>
  <si>
    <t>harri@symphonycapital.com</t>
  </si>
  <si>
    <t>jeff@symphonycapital.com</t>
  </si>
  <si>
    <t>Kessel</t>
  </si>
  <si>
    <t>mark@symphonycapital.com</t>
  </si>
  <si>
    <t>zach@symphonycapital.com</t>
  </si>
  <si>
    <t>Nacht</t>
  </si>
  <si>
    <t>Synergy Enterprises</t>
  </si>
  <si>
    <t>gnacht@synergyllc.net</t>
  </si>
  <si>
    <t>Pantelis</t>
  </si>
  <si>
    <t>Georgiadis</t>
  </si>
  <si>
    <t>Synetro Group</t>
  </si>
  <si>
    <t>pgeorgiadis@synetrogroup.com</t>
  </si>
  <si>
    <t>Faulk</t>
  </si>
  <si>
    <t>rfaulk@synetrogroup.com</t>
  </si>
  <si>
    <t>Simo</t>
  </si>
  <si>
    <t>Kamppari</t>
  </si>
  <si>
    <t>skamppari@synetrogroup.com</t>
  </si>
  <si>
    <t>Syngenta Ventures</t>
  </si>
  <si>
    <t>derek.norman@syngenta.com</t>
  </si>
  <si>
    <t>Basel</t>
  </si>
  <si>
    <t>Synova Capital</t>
  </si>
  <si>
    <t>abowden@synova-capital.com</t>
  </si>
  <si>
    <t>cdale@synova-capital.com</t>
  </si>
  <si>
    <t>dparker@synova-capital.com</t>
  </si>
  <si>
    <t>Menton</t>
  </si>
  <si>
    <t>dmenton@synova-capital.com</t>
  </si>
  <si>
    <t>jandrews@synova-capital.com</t>
  </si>
  <si>
    <t>pshapiro@synova-capital.com</t>
  </si>
  <si>
    <t>Fairlie</t>
  </si>
  <si>
    <t>sfairlie@synova-capital.com</t>
  </si>
  <si>
    <t>ztsai@synova-capital.com</t>
  </si>
  <si>
    <t>Aleksander</t>
  </si>
  <si>
    <t>Majewski</t>
  </si>
  <si>
    <t>Syntaxis Capital</t>
  </si>
  <si>
    <t>majewski@syntaxis-capital.com</t>
  </si>
  <si>
    <t>edwards@syntaxis-capital.com</t>
  </si>
  <si>
    <t>Gabriela</t>
  </si>
  <si>
    <t>Dostal</t>
  </si>
  <si>
    <t>dostal@syntaxis-capital.com</t>
  </si>
  <si>
    <t>Lakomy</t>
  </si>
  <si>
    <t>lakomy@syntaxis-capital.com</t>
  </si>
  <si>
    <t>Przemek</t>
  </si>
  <si>
    <t>Szczepanski</t>
  </si>
  <si>
    <t>szczepanski@syntaxis-capital.com</t>
  </si>
  <si>
    <t>Selim</t>
  </si>
  <si>
    <t>Iskenderoglu</t>
  </si>
  <si>
    <t>iskenderoglu@syntaxis-capital.com</t>
  </si>
  <si>
    <t>Turkey Representative</t>
  </si>
  <si>
    <t>spring@syntaxis-capital.com</t>
  </si>
  <si>
    <t>Ariello</t>
  </si>
  <si>
    <t>Syntegra Capital Advisors</t>
  </si>
  <si>
    <t>mariello@syntegracapital.com</t>
  </si>
  <si>
    <t>mhoy@syntegracapital.com</t>
  </si>
  <si>
    <t>pbergot@syntegracapital.com</t>
  </si>
  <si>
    <t>Percival</t>
  </si>
  <si>
    <t>ppercival@syntegracapital.com</t>
  </si>
  <si>
    <t>Sevin</t>
  </si>
  <si>
    <t>psevin@syntegracapital.com</t>
  </si>
  <si>
    <t>Theo</t>
  </si>
  <si>
    <t>Bot</t>
  </si>
  <si>
    <t>tbot@syntegracapital.com</t>
  </si>
  <si>
    <t xml:space="preserve">T-Venture Holding </t>
  </si>
  <si>
    <t>christoph.hartmann@telekom.de</t>
  </si>
  <si>
    <t>Senior Manager Controlling and Finance</t>
  </si>
  <si>
    <t>Boshammer</t>
  </si>
  <si>
    <t>michael.boshammer@telekom.de</t>
  </si>
  <si>
    <t>Horowitt</t>
  </si>
  <si>
    <t>T2 Venture Creation</t>
  </si>
  <si>
    <t>greg@t2vc.com</t>
  </si>
  <si>
    <t>Chief Evangelist and Co-Founder</t>
  </si>
  <si>
    <t>victor@t2vc.com</t>
  </si>
  <si>
    <t>TA Associates</t>
  </si>
  <si>
    <t>bjohnston@ta.com</t>
  </si>
  <si>
    <t>Nedungadi</t>
  </si>
  <si>
    <t>ajit@ta.com</t>
  </si>
  <si>
    <t>aagrawal@ta.com</t>
  </si>
  <si>
    <t>bconway@ta.com</t>
  </si>
  <si>
    <t>Parkin</t>
  </si>
  <si>
    <t>cparkin@ta.com</t>
  </si>
  <si>
    <t>dhiraj@ta.com</t>
  </si>
  <si>
    <t>Sippel</t>
  </si>
  <si>
    <t>esippel@ta.com</t>
  </si>
  <si>
    <t>htaylor@ta.com</t>
  </si>
  <si>
    <t>Hythem</t>
  </si>
  <si>
    <t>El-Nazer</t>
  </si>
  <si>
    <t>hte@ta.com</t>
  </si>
  <si>
    <t>Werlin</t>
  </si>
  <si>
    <t>jwerlin@ta.com</t>
  </si>
  <si>
    <t>jchambers@ta.com</t>
  </si>
  <si>
    <t>jbarber@ta.com</t>
  </si>
  <si>
    <t>Hadden</t>
  </si>
  <si>
    <t>jhadden@ta.com</t>
  </si>
  <si>
    <t>jmulloy@ta.com</t>
  </si>
  <si>
    <t>Meeks</t>
  </si>
  <si>
    <t>jmeeks@ta.com</t>
  </si>
  <si>
    <t>jgoldstein@ta.com</t>
  </si>
  <si>
    <t>Schiciano</t>
  </si>
  <si>
    <t>kts@ta.com</t>
  </si>
  <si>
    <t>Jaggers</t>
  </si>
  <si>
    <t>kjaggers@ta.com</t>
  </si>
  <si>
    <t>M. Roy</t>
  </si>
  <si>
    <t>rburns@ta.com</t>
  </si>
  <si>
    <t>mcarter@ta.com</t>
  </si>
  <si>
    <t>mberk@ta.com</t>
  </si>
  <si>
    <t>mchild@ta.com</t>
  </si>
  <si>
    <t>Wadhera</t>
  </si>
  <si>
    <t>naveen@ta.com</t>
  </si>
  <si>
    <t>P. Andrews</t>
  </si>
  <si>
    <t>McLane</t>
  </si>
  <si>
    <t>pamclane@ta.com</t>
  </si>
  <si>
    <t>Tadler</t>
  </si>
  <si>
    <t>rtadler@ta.com</t>
  </si>
  <si>
    <t>Kafker</t>
  </si>
  <si>
    <t>rkafker@ta.com</t>
  </si>
  <si>
    <t>Alber</t>
  </si>
  <si>
    <t>talber@ta.com</t>
  </si>
  <si>
    <t>Director and CFO</t>
  </si>
  <si>
    <t>tcrockett@ta.com</t>
  </si>
  <si>
    <t>Viktoriya</t>
  </si>
  <si>
    <t>Tigipko</t>
  </si>
  <si>
    <t>TA Venture</t>
  </si>
  <si>
    <t>viktoriya.tigipko@taventure.com</t>
  </si>
  <si>
    <t>Kurnov</t>
  </si>
  <si>
    <t>Taglich Private Equity</t>
  </si>
  <si>
    <t>kurnov@taglichpe.com</t>
  </si>
  <si>
    <t>baum@taglichpe.com</t>
  </si>
  <si>
    <t>morris@taglichpe.com</t>
  </si>
  <si>
    <t>Tailwind Capital</t>
  </si>
  <si>
    <t>amayer@tailwind.com</t>
  </si>
  <si>
    <t>Caitlin</t>
  </si>
  <si>
    <t>cguinee@tailwind.com</t>
  </si>
  <si>
    <t>Calamai</t>
  </si>
  <si>
    <t>dcalamai@tailwind.com</t>
  </si>
  <si>
    <t>jcalhoun@tailwind.com</t>
  </si>
  <si>
    <t>Rhone</t>
  </si>
  <si>
    <t>mrhone@tailwind.com</t>
  </si>
  <si>
    <t>Gagnon</t>
  </si>
  <si>
    <t>sgagnon@tailwind.com</t>
  </si>
  <si>
    <t>Fleder</t>
  </si>
  <si>
    <t>wfleder@tailwind.com</t>
  </si>
  <si>
    <t>Finch</t>
  </si>
  <si>
    <t>bob@taliscapital.com</t>
  </si>
  <si>
    <t>Matus</t>
  </si>
  <si>
    <t>Maar</t>
  </si>
  <si>
    <t>matus@taliscapital.com</t>
  </si>
  <si>
    <t>raj@taliscapital.com</t>
  </si>
  <si>
    <t>Rohini</t>
  </si>
  <si>
    <t>rohini@taliscapital.com</t>
  </si>
  <si>
    <t>thomas@taliscapital.com</t>
  </si>
  <si>
    <t>Vasile</t>
  </si>
  <si>
    <t>Foca</t>
  </si>
  <si>
    <t>vasile@taliscapital.com</t>
  </si>
  <si>
    <t>Tallwave Capital</t>
  </si>
  <si>
    <t>jeffrey.pruitt@tallwave.com</t>
  </si>
  <si>
    <t>Dado</t>
  </si>
  <si>
    <t>Banatao</t>
  </si>
  <si>
    <t>Tallwood Venture Capital</t>
  </si>
  <si>
    <t>dado@tallwoodvc.com</t>
  </si>
  <si>
    <t>Arzubi</t>
  </si>
  <si>
    <t>luis@tallwoodvc.com</t>
  </si>
  <si>
    <t>natasha@tallwoodvc.com</t>
  </si>
  <si>
    <t>Tamarix Capital Corporation</t>
  </si>
  <si>
    <t>mhauser@tamarixcapital.com</t>
  </si>
  <si>
    <t>Tamiami Angel Fund</t>
  </si>
  <si>
    <t>tim@5advise.com</t>
  </si>
  <si>
    <t>Tandem</t>
  </si>
  <si>
    <t>bradley.leong@tandemcap.com</t>
  </si>
  <si>
    <t>Burlingame</t>
  </si>
  <si>
    <t>Renert</t>
  </si>
  <si>
    <t>doug.renert@tandemcap.com</t>
  </si>
  <si>
    <t>sunil.bhargava@tandemcap.com</t>
  </si>
  <si>
    <t>Tannen</t>
  </si>
  <si>
    <t>Tannen Media Ventures</t>
  </si>
  <si>
    <t>mike@tanco.com</t>
  </si>
  <si>
    <t>Tarsadia Investments</t>
  </si>
  <si>
    <t>tusharp@tarsadia.com</t>
  </si>
  <si>
    <t>DorlÃ©ac</t>
  </si>
  <si>
    <t>TCR Capital</t>
  </si>
  <si>
    <t>cdorleac@tcrcapital.com</t>
  </si>
  <si>
    <t>drobin@tcrcapital.com</t>
  </si>
  <si>
    <t>Demicheli</t>
  </si>
  <si>
    <t>mdemicheli@tcrcapital.com</t>
  </si>
  <si>
    <t>Roberta</t>
  </si>
  <si>
    <t>Nataf</t>
  </si>
  <si>
    <t>rnataf@tcrcapital.com</t>
  </si>
  <si>
    <t>Partner and General Secretary</t>
  </si>
  <si>
    <t>Ewen</t>
  </si>
  <si>
    <t>TDF Capital</t>
  </si>
  <si>
    <t>ewen@tdfcapital.com</t>
  </si>
  <si>
    <t>fwang@tdfcapital.com</t>
  </si>
  <si>
    <t>tina@tdfcapital.com</t>
  </si>
  <si>
    <t>TDR Capital</t>
  </si>
  <si>
    <t>blair.thompson@tdrcapital.com</t>
  </si>
  <si>
    <t>brian.magnus@tdrcapital.com</t>
  </si>
  <si>
    <t>Diarmuid</t>
  </si>
  <si>
    <t>diarmuid.cummins@tdrcapital.com</t>
  </si>
  <si>
    <t>gary.lindsay@tdrcapital.com</t>
  </si>
  <si>
    <t>jonathan.rosen@tdrcapital.com</t>
  </si>
  <si>
    <t>justin.fernandez@tdrcapital.com</t>
  </si>
  <si>
    <t>Manjit</t>
  </si>
  <si>
    <t>manjit.dale@tdrcapital.com</t>
  </si>
  <si>
    <t>marc.meunier@tdrcapital.com</t>
  </si>
  <si>
    <t>Budd</t>
  </si>
  <si>
    <t>mark.budd@tdrcapital.com</t>
  </si>
  <si>
    <t>Stephens</t>
  </si>
  <si>
    <t>mark.stephens@tdrcapital.com</t>
  </si>
  <si>
    <t>Lenczner</t>
  </si>
  <si>
    <t>matt.lenczner@tdrcapital.com</t>
  </si>
  <si>
    <t>stephen.robertson@tdrcapital.com</t>
  </si>
  <si>
    <t>Large</t>
  </si>
  <si>
    <t>thibaut.large@tdrcapital.com</t>
  </si>
  <si>
    <t>Bharti</t>
  </si>
  <si>
    <t>Teakwood Capital,</t>
  </si>
  <si>
    <t>bharti@teakwoodcapital.com</t>
  </si>
  <si>
    <t>Managing DirectorâMarketing and Strategy</t>
  </si>
  <si>
    <t>Shimer</t>
  </si>
  <si>
    <t>dshimer@teakwoodcapital.com</t>
  </si>
  <si>
    <t>Olkkola</t>
  </si>
  <si>
    <t>eolkkola@teakwoodcapital.com</t>
  </si>
  <si>
    <t>Shrum</t>
  </si>
  <si>
    <t>kshrum@teakwoodcapital.com</t>
  </si>
  <si>
    <t>Managing DirectorâBusiness Development</t>
  </si>
  <si>
    <t>mtaylor@teakwoodcapital.com</t>
  </si>
  <si>
    <t>Managing DirectorâTalent</t>
  </si>
  <si>
    <t>Pontin</t>
  </si>
  <si>
    <t>rpontin@teakwoodcapital.com</t>
  </si>
  <si>
    <t>sbarrett@teakwoodcapital.com</t>
  </si>
  <si>
    <t>Managing DirectorâCorporate Development</t>
  </si>
  <si>
    <t>skelly@teakwoodcapital.com</t>
  </si>
  <si>
    <t>Abouchar</t>
  </si>
  <si>
    <t>abouchar@techcapital.com</t>
  </si>
  <si>
    <t>Waterloo</t>
  </si>
  <si>
    <t>jackson@techcapital.com</t>
  </si>
  <si>
    <t>Tech Investments</t>
  </si>
  <si>
    <t>cnewell@ti-kc.com</t>
  </si>
  <si>
    <t>Tech Square Ventures</t>
  </si>
  <si>
    <t>blake@techsquareventures.com</t>
  </si>
  <si>
    <t>Francoise</t>
  </si>
  <si>
    <t>Lohezic</t>
  </si>
  <si>
    <t>TechFund Europe</t>
  </si>
  <si>
    <t>francoise@techfund.com</t>
  </si>
  <si>
    <t>jean-michel@techfund.com</t>
  </si>
  <si>
    <t>jim@techfund.com</t>
  </si>
  <si>
    <t>Keilhacker</t>
  </si>
  <si>
    <t>kak@techfund.com</t>
  </si>
  <si>
    <t>Serhiy</t>
  </si>
  <si>
    <t>Loboyko</t>
  </si>
  <si>
    <t>TECHINVEST</t>
  </si>
  <si>
    <t>sl@techinvest.com.ua</t>
  </si>
  <si>
    <t>Amol</t>
  </si>
  <si>
    <t>Helekar</t>
  </si>
  <si>
    <t>Technology Crossover Ventures</t>
  </si>
  <si>
    <t>ahelekar@tcv.com</t>
  </si>
  <si>
    <t>dokeefe@tcv.com</t>
  </si>
  <si>
    <t>dyuan@tcv.com</t>
  </si>
  <si>
    <t>jreynolds@tcv.com</t>
  </si>
  <si>
    <t>Hoag</t>
  </si>
  <si>
    <t>jhoag@tcv.com</t>
  </si>
  <si>
    <t>jrosenberg@tcv.com</t>
  </si>
  <si>
    <t>Doran</t>
  </si>
  <si>
    <t>jdoran@tcv.com</t>
  </si>
  <si>
    <t>jdrew@tcv.com</t>
  </si>
  <si>
    <t>Kapil</t>
  </si>
  <si>
    <t>Venkatachalam</t>
  </si>
  <si>
    <t>kvenkatachalam@tcv.com</t>
  </si>
  <si>
    <t>mmclaughlin@tcv.com</t>
  </si>
  <si>
    <t>Nari</t>
  </si>
  <si>
    <t>Ansari</t>
  </si>
  <si>
    <t>nansari@tcv.com</t>
  </si>
  <si>
    <t>nsanders@tcv.com</t>
  </si>
  <si>
    <t>General Partner and Head of Investor Relations</t>
  </si>
  <si>
    <t>preilly@tcv.com</t>
  </si>
  <si>
    <t>Principal and Head of Finance</t>
  </si>
  <si>
    <t>Ramzi</t>
  </si>
  <si>
    <t>rramsey@tcv.com</t>
  </si>
  <si>
    <t>Ric</t>
  </si>
  <si>
    <t>rfenton@tcv.com</t>
  </si>
  <si>
    <t>Kimball</t>
  </si>
  <si>
    <t>rkimball@tcv.com</t>
  </si>
  <si>
    <t>Trudeau</t>
  </si>
  <si>
    <t>rtrudeau@tcv.com</t>
  </si>
  <si>
    <t>Coons</t>
  </si>
  <si>
    <t>tcoons@tcv.com</t>
  </si>
  <si>
    <t>McAdam</t>
  </si>
  <si>
    <t>tmcadam@tcv.com</t>
  </si>
  <si>
    <t>wmarshall@tcv.com</t>
  </si>
  <si>
    <t>TechnoPlus Ventures</t>
  </si>
  <si>
    <t>chen@technoplusvc.com</t>
  </si>
  <si>
    <t>TechOperators</t>
  </si>
  <si>
    <t>dave@techoperators.com</t>
  </si>
  <si>
    <t>TechStars</t>
  </si>
  <si>
    <t>david.cohen@techstars.com</t>
  </si>
  <si>
    <t>Glaros</t>
  </si>
  <si>
    <t>nicole.glaros@techstars.com</t>
  </si>
  <si>
    <t>CÃ³rdoba</t>
  </si>
  <si>
    <t>Teka Capital</t>
  </si>
  <si>
    <t>dcm@tekacap.com</t>
  </si>
  <si>
    <t>C0-Founder and Managing Partner</t>
  </si>
  <si>
    <t>Cabal</t>
  </si>
  <si>
    <t>jcabal@tekacap.com</t>
  </si>
  <si>
    <t>jrey@tekacap.com</t>
  </si>
  <si>
    <t>Pungiluppi</t>
  </si>
  <si>
    <t>jap@tekacap.com</t>
  </si>
  <si>
    <t>Herzick</t>
  </si>
  <si>
    <t>Telegraph Hill Partners</t>
  </si>
  <si>
    <t>ach@thpartners.net</t>
  </si>
  <si>
    <t>Deval</t>
  </si>
  <si>
    <t>Lashkari</t>
  </si>
  <si>
    <t>dal@thpartners.net</t>
  </si>
  <si>
    <t>pdg@thpartners.net</t>
  </si>
  <si>
    <t>rch@thpartners.net</t>
  </si>
  <si>
    <t>Shepler</t>
  </si>
  <si>
    <t>rgs@thpartners.net</t>
  </si>
  <si>
    <t>Al</t>
  </si>
  <si>
    <t>TeleSoft Partners</t>
  </si>
  <si>
    <t>Alh@telesoftvc.com</t>
  </si>
  <si>
    <t>Alanf@telesoftvc.com</t>
  </si>
  <si>
    <t>Arjun@telesoftvc.com</t>
  </si>
  <si>
    <t>Cyr</t>
  </si>
  <si>
    <t>Telesystem</t>
  </si>
  <si>
    <t>dcyr@telesystem.ca</t>
  </si>
  <si>
    <t>dbernardi@telesystem.ca</t>
  </si>
  <si>
    <t>Sirois</t>
  </si>
  <si>
    <t>dmsirois@telesystem.ca</t>
  </si>
  <si>
    <t>FranÃ§ois-Charles</t>
  </si>
  <si>
    <t>fcsirois@telesystem.ca</t>
  </si>
  <si>
    <t>McGarty</t>
  </si>
  <si>
    <t>Telmarc Group</t>
  </si>
  <si>
    <t>tmcgarty@telmarc.com</t>
  </si>
  <si>
    <t>Florham Park</t>
  </si>
  <si>
    <t>Matloff</t>
  </si>
  <si>
    <t>TEM Capital</t>
  </si>
  <si>
    <t>matloff@temcapital.com</t>
  </si>
  <si>
    <t>preston@temcapital.com</t>
  </si>
  <si>
    <t>berry@temcapital.com</t>
  </si>
  <si>
    <t>Tembusu Partners Pte</t>
  </si>
  <si>
    <t>andylim@tembusupartners.com</t>
  </si>
  <si>
    <t>Ten Capital Management</t>
  </si>
  <si>
    <t>badams@tencapmanagement.com</t>
  </si>
  <si>
    <t>jbrown@tencapmanagement.com</t>
  </si>
  <si>
    <t>Heisey</t>
  </si>
  <si>
    <t>Tenaska Capital Management</t>
  </si>
  <si>
    <t>bheisey@tenaskacapital.com</t>
  </si>
  <si>
    <t>Leitner</t>
  </si>
  <si>
    <t>cleitner@tenaskacapital.com</t>
  </si>
  <si>
    <t>dlonergan@tenaskacapital.com</t>
  </si>
  <si>
    <t>CEO and Senior Managing Director</t>
  </si>
  <si>
    <t>Lauver</t>
  </si>
  <si>
    <t>dlauver@tenaskacapital.com</t>
  </si>
  <si>
    <t>gdavis@tenaskacapital.com</t>
  </si>
  <si>
    <t>jbehrens@tenaskacapital.com</t>
  </si>
  <si>
    <t>Frisbie</t>
  </si>
  <si>
    <t>jfrisbie@tenaskacapital.com</t>
  </si>
  <si>
    <t>jjames@tenaskacapital.com</t>
  </si>
  <si>
    <t>Gilbreath</t>
  </si>
  <si>
    <t>jgilbreath@tenaskacapital.com</t>
  </si>
  <si>
    <t>mcrabb@tenaskacapital.com</t>
  </si>
  <si>
    <t>pkay@tenaskacapital.com</t>
  </si>
  <si>
    <t>psmith@tenaskacapital.com</t>
  </si>
  <si>
    <t>Cullison</t>
  </si>
  <si>
    <t>rcullison@tenaskacapital.com</t>
  </si>
  <si>
    <t>Bhakar</t>
  </si>
  <si>
    <t>rbhakar@tenaskacapital.com</t>
  </si>
  <si>
    <t>Schroer</t>
  </si>
  <si>
    <t>rschroer@tenaskacapital.com</t>
  </si>
  <si>
    <t>Seier</t>
  </si>
  <si>
    <t>sseier@tenaskacapital.com</t>
  </si>
  <si>
    <t>Silke</t>
  </si>
  <si>
    <t>Jasinski</t>
  </si>
  <si>
    <t>sjasinski@tenaskacapital.com</t>
  </si>
  <si>
    <t>Tenaya Capital</t>
  </si>
  <si>
    <t>ben@tenayacapital.com</t>
  </si>
  <si>
    <t>brian@tenayacapital.com</t>
  </si>
  <si>
    <t>Markland</t>
  </si>
  <si>
    <t>dave@tenayacapital.com</t>
  </si>
  <si>
    <t>Erin</t>
  </si>
  <si>
    <t>erin@tenayacapital.com</t>
  </si>
  <si>
    <t>Luofei</t>
  </si>
  <si>
    <t>luofei@tenayacapital.com</t>
  </si>
  <si>
    <t>Gollmer</t>
  </si>
  <si>
    <t>stewart@tenayacapital.com</t>
  </si>
  <si>
    <t>Chhaya</t>
  </si>
  <si>
    <t>sunil@tenayacapital.com</t>
  </si>
  <si>
    <t>Banahan</t>
  </si>
  <si>
    <t>tom@tenayacapital.com</t>
  </si>
  <si>
    <t>Ran</t>
  </si>
  <si>
    <t>Ben-Or</t>
  </si>
  <si>
    <t>TENE Investment Funds</t>
  </si>
  <si>
    <t>ran@tenecapital.com</t>
  </si>
  <si>
    <t>Tenex Capital Management</t>
  </si>
  <si>
    <t>bkramer@tenexcm.com</t>
  </si>
  <si>
    <t>CFO and Senior Vice President</t>
  </si>
  <si>
    <t>Spooner</t>
  </si>
  <si>
    <t>cspooner@tenexcm.com</t>
  </si>
  <si>
    <t>Managing Director and Principal</t>
  </si>
  <si>
    <t>gwood@tenexcm.com</t>
  </si>
  <si>
    <t>Bretl</t>
  </si>
  <si>
    <t>jpbretl@tenexcm.com</t>
  </si>
  <si>
    <t>Cottone</t>
  </si>
  <si>
    <t>jcottone@tenexcm.com</t>
  </si>
  <si>
    <t>mgreen@tenexcm.com</t>
  </si>
  <si>
    <t>Perrin</t>
  </si>
  <si>
    <t>Monroe</t>
  </si>
  <si>
    <t>pmonroe@tenexcm.com</t>
  </si>
  <si>
    <t>Sandi</t>
  </si>
  <si>
    <t>Tevelow</t>
  </si>
  <si>
    <t>stevelow@tenexcm.com</t>
  </si>
  <si>
    <t>sgalletti@tenexcm.com</t>
  </si>
  <si>
    <t>Bedi</t>
  </si>
  <si>
    <t>vbedi@tenexcm.com</t>
  </si>
  <si>
    <t>Tengram</t>
  </si>
  <si>
    <t>kparks@tengramcapital.com</t>
  </si>
  <si>
    <t>Levkowitz</t>
  </si>
  <si>
    <t>Tennenbaum</t>
  </si>
  <si>
    <t>howard.levkowitz@tennenbaumcapital.com</t>
  </si>
  <si>
    <t>michael.leitner@tennenbaumcapital.com</t>
  </si>
  <si>
    <t>Tseng</t>
  </si>
  <si>
    <t>phil.tseng@tennenbaumcapital.com</t>
  </si>
  <si>
    <t>Satz</t>
  </si>
  <si>
    <t>Tennessee Community Ventures Fund</t>
  </si>
  <si>
    <t>ericsatz@tncvfund.com</t>
  </si>
  <si>
    <t>Tenth Avenue Holdings</t>
  </si>
  <si>
    <t>dingham@tenave.com</t>
  </si>
  <si>
    <t>Tenth Street Capital</t>
  </si>
  <si>
    <t>alduke@tenthstreet.com</t>
  </si>
  <si>
    <t>Chattanooga</t>
  </si>
  <si>
    <t>Tepper Holdings</t>
  </si>
  <si>
    <t>leonard.wyss@tepperholdings.com</t>
  </si>
  <si>
    <t>Richmond Hill</t>
  </si>
  <si>
    <t>ron.tepper@tepperholdings.com</t>
  </si>
  <si>
    <t>Tera Capital Corporation</t>
  </si>
  <si>
    <t>hsutton@teracap.com</t>
  </si>
  <si>
    <t>Hands</t>
  </si>
  <si>
    <t>Terra Firma</t>
  </si>
  <si>
    <t>guy.hands@terrafirma.com</t>
  </si>
  <si>
    <t>robbie.barr@terrafirma.com</t>
  </si>
  <si>
    <t>Operational Managing Director</t>
  </si>
  <si>
    <t>Webber</t>
  </si>
  <si>
    <t>steven.webber@terrafirma.com</t>
  </si>
  <si>
    <t>Financial Managing Director</t>
  </si>
  <si>
    <t>Astorre</t>
  </si>
  <si>
    <t>Modena</t>
  </si>
  <si>
    <t xml:space="preserve">Terra </t>
  </si>
  <si>
    <t>astorre@terravp.com</t>
  </si>
  <si>
    <t>Wiener</t>
  </si>
  <si>
    <t>harold@terravp.com</t>
  </si>
  <si>
    <t>Arra</t>
  </si>
  <si>
    <t>Terra Verde Partners</t>
  </si>
  <si>
    <t>parra@terraverdepartners.com</t>
  </si>
  <si>
    <t>Leight</t>
  </si>
  <si>
    <t>Terrapin Partners</t>
  </si>
  <si>
    <t>nleight@terrapinpartners.com</t>
  </si>
  <si>
    <t>VanNewkirk</t>
  </si>
  <si>
    <t>Teton Industries</t>
  </si>
  <si>
    <t>john@tetonindustries.com</t>
  </si>
  <si>
    <t>Kerbs</t>
  </si>
  <si>
    <t>Teuza Management &amp; Development</t>
  </si>
  <si>
    <t>avi@teuzafund.com</t>
  </si>
  <si>
    <t>Haifa</t>
  </si>
  <si>
    <t>moshe@teuzafund.com</t>
  </si>
  <si>
    <t>Englert</t>
  </si>
  <si>
    <t>Texas Atlantic Capital</t>
  </si>
  <si>
    <t>marcus@atlantic.vc</t>
  </si>
  <si>
    <t>Bar</t>
  </si>
  <si>
    <t>moshe@atlantic.vc</t>
  </si>
  <si>
    <t>devries@texoventures.com</t>
  </si>
  <si>
    <t>sanger@texoventures.com</t>
  </si>
  <si>
    <t>Crowder</t>
  </si>
  <si>
    <t>crowder@texoventures.com</t>
  </si>
  <si>
    <t>TGap Ventures</t>
  </si>
  <si>
    <t>jahrens620@aol.com</t>
  </si>
  <si>
    <t>Farner</t>
  </si>
  <si>
    <t>pete@farner.net</t>
  </si>
  <si>
    <t>Twomey</t>
  </si>
  <si>
    <t>TGF Management Corporation</t>
  </si>
  <si>
    <t>bct@tgfmanagement.com</t>
  </si>
  <si>
    <t>Waldeier</t>
  </si>
  <si>
    <t>jsw@tgfmanagement.com</t>
  </si>
  <si>
    <t>jjk@tgfmanagement.com</t>
  </si>
  <si>
    <t>Soileau</t>
  </si>
  <si>
    <t>sms@tgfmanagement.com</t>
  </si>
  <si>
    <t>TGP Investments</t>
  </si>
  <si>
    <t>graham@tgpinvestments.com</t>
  </si>
  <si>
    <t>parr@tgpinvestments.com</t>
  </si>
  <si>
    <t>TGV Partners</t>
  </si>
  <si>
    <t>gmoore@tgvpartners.com</t>
  </si>
  <si>
    <t>Vance</t>
  </si>
  <si>
    <t>mvance@tgvpartners.com</t>
  </si>
  <si>
    <t>TH Lee Putnam Ventures</t>
  </si>
  <si>
    <t>jim.brown@thlpv.com</t>
  </si>
  <si>
    <t>Pipe</t>
  </si>
  <si>
    <t>sharon.pipe@thlpv.com</t>
  </si>
  <si>
    <t>Hemmeter</t>
  </si>
  <si>
    <t>Thayer Ventures</t>
  </si>
  <si>
    <t>chris@thayerventures.com</t>
  </si>
  <si>
    <t>mark@thayerventures.com</t>
  </si>
  <si>
    <t>Chamath</t>
  </si>
  <si>
    <t>Palihapitiya</t>
  </si>
  <si>
    <t>The Social+Capital Partnership</t>
  </si>
  <si>
    <t>chamath@s23p.com</t>
  </si>
  <si>
    <t>Agnantiaris</t>
  </si>
  <si>
    <t>Thermi Ventures</t>
  </si>
  <si>
    <t>ja@thermi-ventures.com</t>
  </si>
  <si>
    <t>Thessaloniki</t>
  </si>
  <si>
    <t>Nikolas</t>
  </si>
  <si>
    <t>Takas</t>
  </si>
  <si>
    <t>nt@thermi-ventures.com</t>
  </si>
  <si>
    <t>Aggelidis</t>
  </si>
  <si>
    <t>pa@thermi-ventures.com</t>
  </si>
  <si>
    <t>Vassilis</t>
  </si>
  <si>
    <t>vt@thermi-ventures.com</t>
  </si>
  <si>
    <t>Thermo</t>
  </si>
  <si>
    <t>jay@thermoco.com</t>
  </si>
  <si>
    <t>jim@thermoco.com</t>
  </si>
  <si>
    <t>Filip</t>
  </si>
  <si>
    <t>Lesaffer</t>
  </si>
  <si>
    <t>Think2Act Partners</t>
  </si>
  <si>
    <t>filip.lesaffer@think2act.be</t>
  </si>
  <si>
    <t>Zwijndrecht</t>
  </si>
  <si>
    <t>Breesch</t>
  </si>
  <si>
    <t>jo.breesch@think2act.be</t>
  </si>
  <si>
    <t>Verhelst</t>
  </si>
  <si>
    <t>koen.verhelst@think2act.be</t>
  </si>
  <si>
    <t>Borisy</t>
  </si>
  <si>
    <t>Third Rock Ventures</t>
  </si>
  <si>
    <t>alexis@thirdrockventures.com</t>
  </si>
  <si>
    <t>cary@thirdrockventures.com</t>
  </si>
  <si>
    <t>Homcy</t>
  </si>
  <si>
    <t>chomcy@thirdrockventures.com</t>
  </si>
  <si>
    <t>Isacson</t>
  </si>
  <si>
    <t>cisacson@thirdrockventures.com</t>
  </si>
  <si>
    <t>craig@thirdrockventures.com</t>
  </si>
  <si>
    <t>Greaves</t>
  </si>
  <si>
    <t>cgreaves@thirdrockventures.com</t>
  </si>
  <si>
    <t>Recruiting Partner</t>
  </si>
  <si>
    <t>dlynch@thirdrockventures.com</t>
  </si>
  <si>
    <t>Verdine</t>
  </si>
  <si>
    <t>greg.verdine@thirdrockventures.com</t>
  </si>
  <si>
    <t>Milwid</t>
  </si>
  <si>
    <t>jmilwid@thirdrockventures.com</t>
  </si>
  <si>
    <t>Geraghty</t>
  </si>
  <si>
    <t>jgeraghty@thirdrockventures.com</t>
  </si>
  <si>
    <t>jcaldwell@thirdrockventures.com</t>
  </si>
  <si>
    <t>kevin@thirdrockventures.com</t>
  </si>
  <si>
    <t>mark@thirdrockventures.com</t>
  </si>
  <si>
    <t>Goldsmith</t>
  </si>
  <si>
    <t>mag@thirdrockventures.com</t>
  </si>
  <si>
    <t>Doig</t>
  </si>
  <si>
    <t>mdoig@thirdrockventures.com</t>
  </si>
  <si>
    <t>Director of Corporate Finance</t>
  </si>
  <si>
    <t>Exter</t>
  </si>
  <si>
    <t>neil@thirdrockventures.com</t>
  </si>
  <si>
    <t>philip@thirdrockventures.com</t>
  </si>
  <si>
    <t>bob@thirdrockventures.com</t>
  </si>
  <si>
    <t>Kamen</t>
  </si>
  <si>
    <t>rkamen@thirdrockventures.com</t>
  </si>
  <si>
    <t>steven@thirdrockventures.com</t>
  </si>
  <si>
    <t>Kowtoniuk</t>
  </si>
  <si>
    <t>walter@thirdrockventures.com</t>
  </si>
  <si>
    <t>Third Security</t>
  </si>
  <si>
    <t>cliff.herndon@thirdsecurity.com</t>
  </si>
  <si>
    <t>Managing Director and Controller</t>
  </si>
  <si>
    <t>Radford</t>
  </si>
  <si>
    <t>Babak</t>
  </si>
  <si>
    <t>Razi</t>
  </si>
  <si>
    <t>Third Wave Ventures</t>
  </si>
  <si>
    <t>babak@thirdwaveventures.com</t>
  </si>
  <si>
    <t>Bussel</t>
  </si>
  <si>
    <t>barak@thirdwaveventures.com</t>
  </si>
  <si>
    <t>Faryan</t>
  </si>
  <si>
    <t>Afifi</t>
  </si>
  <si>
    <t>faryan@thirdwaveventures.com</t>
  </si>
  <si>
    <t>A.J.</t>
  </si>
  <si>
    <t>Rohde</t>
  </si>
  <si>
    <t>Thoma Bravo</t>
  </si>
  <si>
    <t>arohde@thomabravo.com</t>
  </si>
  <si>
    <t>Coleman Redenbaugh</t>
  </si>
  <si>
    <t>acoleman@thomabravo.com</t>
  </si>
  <si>
    <t>Almeida</t>
  </si>
  <si>
    <t>aalmeida@thomabravo.com</t>
  </si>
  <si>
    <t>Arvindh</t>
  </si>
  <si>
    <t>akumar@thomabravo.com</t>
  </si>
  <si>
    <t>Jaffee</t>
  </si>
  <si>
    <t>bjaffee@thomabravo.com</t>
  </si>
  <si>
    <t>Thoma</t>
  </si>
  <si>
    <t>cthoma@thomabravo.com</t>
  </si>
  <si>
    <t>cchan@thomabravo.com</t>
  </si>
  <si>
    <t>Virnig</t>
  </si>
  <si>
    <t>cvirnig@thomabravo.com</t>
  </si>
  <si>
    <t>edoolittle@thomabravo.com</t>
  </si>
  <si>
    <t>Spaht</t>
  </si>
  <si>
    <t>hspaht@thomabravo.com</t>
  </si>
  <si>
    <t>Hutter</t>
  </si>
  <si>
    <t>jhutter@thomabravo.com</t>
  </si>
  <si>
    <t>lmitchell@thomabravo.com</t>
  </si>
  <si>
    <t>Hoffmann</t>
  </si>
  <si>
    <t>mhoffmann@thomabravo.com</t>
  </si>
  <si>
    <t>Bravo</t>
  </si>
  <si>
    <t>obravo@thomabravo.com</t>
  </si>
  <si>
    <t>phuber@thomabravo.com</t>
  </si>
  <si>
    <t>Stefanski</t>
  </si>
  <si>
    <t>pstefanski@thomabravo.com</t>
  </si>
  <si>
    <t>Sayle</t>
  </si>
  <si>
    <t>rsayle@thomabravo.com</t>
  </si>
  <si>
    <t>Palakshappa</t>
  </si>
  <si>
    <t>spalakshappa@thomabravo.com</t>
  </si>
  <si>
    <t>Crabill</t>
  </si>
  <si>
    <t>scrabill@thomabravo.com</t>
  </si>
  <si>
    <t>Boro</t>
  </si>
  <si>
    <t>sboro@thomabravo.com</t>
  </si>
  <si>
    <t>Vlad</t>
  </si>
  <si>
    <t>Besprozvany</t>
  </si>
  <si>
    <t>vbesprozvany@thomabravo.com</t>
  </si>
  <si>
    <t>Thomas H. Lee Partners</t>
  </si>
  <si>
    <t>cholden@thl.com</t>
  </si>
  <si>
    <t>Harkins</t>
  </si>
  <si>
    <t>dharkins@thl.com</t>
  </si>
  <si>
    <t>gwhite@thl.com</t>
  </si>
  <si>
    <t>kweldon@thl.com</t>
  </si>
  <si>
    <t>Borom</t>
  </si>
  <si>
    <t>mborom@thl.com</t>
  </si>
  <si>
    <t>rbressler@thl.com</t>
  </si>
  <si>
    <t>Sperling</t>
  </si>
  <si>
    <t>ssperling@thl.com</t>
  </si>
  <si>
    <t>Lawry</t>
  </si>
  <si>
    <t>slawry@thl.com</t>
  </si>
  <si>
    <t>Oberg</t>
  </si>
  <si>
    <t>soberg@thl.com</t>
  </si>
  <si>
    <t>thagerty@thl.com</t>
  </si>
  <si>
    <t>Abbrecht</t>
  </si>
  <si>
    <t>tabbrecht@thl.com</t>
  </si>
  <si>
    <t>Aguiar</t>
  </si>
  <si>
    <t>Thomas, McNerney &amp; Partners</t>
  </si>
  <si>
    <t>eaguiar@tm-partners.com</t>
  </si>
  <si>
    <t>jthomas@tm-partners.com</t>
  </si>
  <si>
    <t>jbrown@tm-partners.com</t>
  </si>
  <si>
    <t>Tune</t>
  </si>
  <si>
    <t>ktune@tm-partners.com</t>
  </si>
  <si>
    <t>McNerney</t>
  </si>
  <si>
    <t>pmcnerney@tm-partners.com</t>
  </si>
  <si>
    <t>Strahorn</t>
  </si>
  <si>
    <t>Thompson Street</t>
  </si>
  <si>
    <t>bstrahorn@tscp.com</t>
  </si>
  <si>
    <t>Director of Operations</t>
  </si>
  <si>
    <t>Kornmann</t>
  </si>
  <si>
    <t>bkornmann@tscp.com</t>
  </si>
  <si>
    <t>calbrecht@tscp.com</t>
  </si>
  <si>
    <t>Borow</t>
  </si>
  <si>
    <t>eborow@tscp.com</t>
  </si>
  <si>
    <t>Managing Director - Financing</t>
  </si>
  <si>
    <t>Holiday</t>
  </si>
  <si>
    <t>hholiday@tscp.com</t>
  </si>
  <si>
    <t>Senneff</t>
  </si>
  <si>
    <t>jsenneff@tscp.com</t>
  </si>
  <si>
    <t>jklein@tscp.com</t>
  </si>
  <si>
    <t>Wittenbrink</t>
  </si>
  <si>
    <t>kwittenbrink@tscp.com</t>
  </si>
  <si>
    <t>bdunn@tscp.com</t>
  </si>
  <si>
    <t>Thomvest Ventures</t>
  </si>
  <si>
    <t>don@thomvest.com</t>
  </si>
  <si>
    <t>kip@thomvest.com</t>
  </si>
  <si>
    <t>peter@thomvest.com</t>
  </si>
  <si>
    <t>Clulow</t>
  </si>
  <si>
    <t>stefan@thomvest.com</t>
  </si>
  <si>
    <t>Wan</t>
  </si>
  <si>
    <t>Three Arch Partners,</t>
  </si>
  <si>
    <t>mwan@threearchpartners.com</t>
  </si>
  <si>
    <t>rlin@threearchpartners.com</t>
  </si>
  <si>
    <t>Wilfred</t>
  </si>
  <si>
    <t>wj@threearchpartners.com</t>
  </si>
  <si>
    <t>Leks</t>
  </si>
  <si>
    <t>de Boer</t>
  </si>
  <si>
    <t>Three Hills</t>
  </si>
  <si>
    <t>leks.deboer@thcp.eu</t>
  </si>
  <si>
    <t>mauro.moretti@thcp.eu</t>
  </si>
  <si>
    <t>Prencipe</t>
  </si>
  <si>
    <t>michele.prencipe@thcp.eu</t>
  </si>
  <si>
    <t>Gisli</t>
  </si>
  <si>
    <t>HjÃ¡lmtÃ½sson</t>
  </si>
  <si>
    <t>Thule Investments</t>
  </si>
  <si>
    <t>gisli@thuleinvestments.is</t>
  </si>
  <si>
    <t>ReykjavÃ­k</t>
  </si>
  <si>
    <t>MetÃºsalemsdÃ³ttir</t>
  </si>
  <si>
    <t>linda@thuleinvestments.is</t>
  </si>
  <si>
    <t>Tiger Infrastructure Partners</t>
  </si>
  <si>
    <t>aemmert@tigerinfrastructure.com</t>
  </si>
  <si>
    <t>mblair@tigerinfrastructure.com</t>
  </si>
  <si>
    <t>Weidenhammer</t>
  </si>
  <si>
    <t>Tillery Capital</t>
  </si>
  <si>
    <t>chris@tillerycapital.com</t>
  </si>
  <si>
    <t>jim@tillerycapital.com</t>
  </si>
  <si>
    <t>Fetter</t>
  </si>
  <si>
    <t>richard@tillerycapital.com</t>
  </si>
  <si>
    <t>Starkle</t>
  </si>
  <si>
    <t>Timepiece Capital</t>
  </si>
  <si>
    <t>mstarkle@timepiececapital.com</t>
  </si>
  <si>
    <t>Jancosko</t>
  </si>
  <si>
    <t>bjancosko@timepiececapital.com</t>
  </si>
  <si>
    <t>Shockley</t>
  </si>
  <si>
    <t>Tinicum, L.P</t>
  </si>
  <si>
    <t>bshockley@tinicum.com</t>
  </si>
  <si>
    <t>bkelly@tinicum.com</t>
  </si>
  <si>
    <t>Crafts</t>
  </si>
  <si>
    <t>ccrafts@tinicum.com</t>
  </si>
  <si>
    <t>Ruttenberg</t>
  </si>
  <si>
    <t>eruttenberg@tinicum.com</t>
  </si>
  <si>
    <t>Yuen</t>
  </si>
  <si>
    <t>gyuen@tinicum.com</t>
  </si>
  <si>
    <t>mdonner@tinicum.com</t>
  </si>
  <si>
    <t>Hendon</t>
  </si>
  <si>
    <t>shendon@tinicum.com</t>
  </si>
  <si>
    <t>Partner and CCO</t>
  </si>
  <si>
    <t>OâToole</t>
  </si>
  <si>
    <t>totoole@tinicum.com</t>
  </si>
  <si>
    <t>Trip</t>
  </si>
  <si>
    <t>Zedlitz</t>
  </si>
  <si>
    <t>tzedlitz@tinicum.com</t>
  </si>
  <si>
    <t>Mouthaan</t>
  </si>
  <si>
    <t>Tinseltown Investments BV</t>
  </si>
  <si>
    <t>mouthaan@tinseltown-investments.com</t>
  </si>
  <si>
    <t>Baarn</t>
  </si>
  <si>
    <t>Marieke</t>
  </si>
  <si>
    <t>t Hart</t>
  </si>
  <si>
    <t>hart@tinseltown-investments.com</t>
  </si>
  <si>
    <t>Truijen</t>
  </si>
  <si>
    <t>truijen@tinseltown-investments.com</t>
  </si>
  <si>
    <t>TL Ventures</t>
  </si>
  <si>
    <t>jstott@tlventures.com</t>
  </si>
  <si>
    <t>DeNino</t>
  </si>
  <si>
    <t>mdenino@tlventures.com</t>
  </si>
  <si>
    <t>rkeith@tlventures.com</t>
  </si>
  <si>
    <t>Verratti</t>
  </si>
  <si>
    <t>rverratti@tlventures.com</t>
  </si>
  <si>
    <t>McParland</t>
  </si>
  <si>
    <t>rmcparland@tlventures.com</t>
  </si>
  <si>
    <t>Financial Partner</t>
  </si>
  <si>
    <t>Andreata</t>
  </si>
  <si>
    <t>Muforo</t>
  </si>
  <si>
    <t>TLcom Capital</t>
  </si>
  <si>
    <t>andreata.muforo@tlcom.co.uk</t>
  </si>
  <si>
    <t>Ido</t>
  </si>
  <si>
    <t>Sum</t>
  </si>
  <si>
    <t>ido.sum@tlcom.co.uk</t>
  </si>
  <si>
    <t>Caio</t>
  </si>
  <si>
    <t>maurizio.caio@tlcom.co.uk</t>
  </si>
  <si>
    <t>Pretolani</t>
  </si>
  <si>
    <t>mauro.pretolani@tlcom.co.uk</t>
  </si>
  <si>
    <t>Eduardo Buarque</t>
  </si>
  <si>
    <t>de Almeida</t>
  </si>
  <si>
    <t>TMG Partners</t>
  </si>
  <si>
    <t>eba@tmg.com.br</t>
  </si>
  <si>
    <t>Luiz Francisco</t>
  </si>
  <si>
    <t>Novelli Viana</t>
  </si>
  <si>
    <t>lfnv@tmg.com.br</t>
  </si>
  <si>
    <t>Zuffo</t>
  </si>
  <si>
    <t>paulo@tmg.com.br</t>
  </si>
  <si>
    <t>Pedro Paulo</t>
  </si>
  <si>
    <t>pedro@tmg.com.br</t>
  </si>
  <si>
    <t>Masatoshi</t>
  </si>
  <si>
    <t>TNP Partners Corporation</t>
  </si>
  <si>
    <t>go@tnp-g.jp</t>
  </si>
  <si>
    <t>Yokohama</t>
  </si>
  <si>
    <t>Yoji</t>
  </si>
  <si>
    <t>Shimbori</t>
  </si>
  <si>
    <t>shimbori@tnp-g.jp</t>
  </si>
  <si>
    <t>TomorrowVentures</t>
  </si>
  <si>
    <t>brad@tomorrowvc.com</t>
  </si>
  <si>
    <t>Coursey</t>
  </si>
  <si>
    <t>court@tomorrowvc.com</t>
  </si>
  <si>
    <t>Musech</t>
  </si>
  <si>
    <t>Tonka Bay Equity Partners</t>
  </si>
  <si>
    <t>cmusech@tonkabayequity.com</t>
  </si>
  <si>
    <t>jking@tonkabayequity.com</t>
  </si>
  <si>
    <t>Kooman</t>
  </si>
  <si>
    <t>pkooman@tonkabayequity.com</t>
  </si>
  <si>
    <t>Slominski</t>
  </si>
  <si>
    <t>sslominski@tonkabayequity.com</t>
  </si>
  <si>
    <t>Soderling</t>
  </si>
  <si>
    <t>ssoderling@tonkabayequity.com</t>
  </si>
  <si>
    <t>Torch Hill Investment Partners</t>
  </si>
  <si>
    <t>dmiller@torchhill.com</t>
  </si>
  <si>
    <t>glund@torchhill.com</t>
  </si>
  <si>
    <t>gnewbold@torchhill.com</t>
  </si>
  <si>
    <t>Walcott</t>
  </si>
  <si>
    <t>jwalcott@torchhill.com</t>
  </si>
  <si>
    <t>Kappes</t>
  </si>
  <si>
    <t>skappes@torchhill.com</t>
  </si>
  <si>
    <t>wsullivan@torchhill.com</t>
  </si>
  <si>
    <t>Founder and Special Partner</t>
  </si>
  <si>
    <t>Tomes</t>
  </si>
  <si>
    <t>Torch Lake,</t>
  </si>
  <si>
    <t>jtomes@torchlakecapital.com</t>
  </si>
  <si>
    <t>kfreeman@torchlakecapital.com</t>
  </si>
  <si>
    <t>Saltzman</t>
  </si>
  <si>
    <t>Torque Capital Group</t>
  </si>
  <si>
    <t>jsaltzman@torquecap.com</t>
  </si>
  <si>
    <t>Parzick</t>
  </si>
  <si>
    <t>jparzick@torquecap.com</t>
  </si>
  <si>
    <t>Lever</t>
  </si>
  <si>
    <t>TorQuest Partners</t>
  </si>
  <si>
    <t>lever@torquest.com</t>
  </si>
  <si>
    <t>Kolupanowicz</t>
  </si>
  <si>
    <t>kolupanowicz@torquest.com</t>
  </si>
  <si>
    <t>Belzberg</t>
  </si>
  <si>
    <t>belzberg@torquest.com</t>
  </si>
  <si>
    <t>Rankine</t>
  </si>
  <si>
    <t>rankine@torquest.com</t>
  </si>
  <si>
    <t>Sonshine</t>
  </si>
  <si>
    <t>sonshine@torquest.com</t>
  </si>
  <si>
    <t>brock@torquest.com</t>
  </si>
  <si>
    <t>chau@torquest.com</t>
  </si>
  <si>
    <t>berke@torquest.com</t>
  </si>
  <si>
    <t>fraser@torquest.com</t>
  </si>
  <si>
    <t>tarshisneil@torquest.com</t>
  </si>
  <si>
    <t>kdavis@torquest.com</t>
  </si>
  <si>
    <t>Lipton</t>
  </si>
  <si>
    <t>lipton@torquest.com</t>
  </si>
  <si>
    <t>chapman@torquest.com</t>
  </si>
  <si>
    <t>Hollend</t>
  </si>
  <si>
    <t>hollend@torquest.com</t>
  </si>
  <si>
    <t>singh@torquest.com</t>
  </si>
  <si>
    <t>Pommen</t>
  </si>
  <si>
    <t>pommen@torquest.com</t>
  </si>
  <si>
    <t>Hepburn-Brown</t>
  </si>
  <si>
    <t>Torrens Capital Management</t>
  </si>
  <si>
    <t>joel.hepburnbrown@torrensinvest.com.au</t>
  </si>
  <si>
    <t>Adelaide</t>
  </si>
  <si>
    <t>South Australia</t>
  </si>
  <si>
    <t>Lyn</t>
  </si>
  <si>
    <t>lyn.hepburnbrown@torrensinvest.com.au</t>
  </si>
  <si>
    <t>Savchuk</t>
  </si>
  <si>
    <t>Torrey Pines Investment</t>
  </si>
  <si>
    <t>nsavchuk@torreypinesinv.com</t>
  </si>
  <si>
    <t>Demuth</t>
  </si>
  <si>
    <t>rdemuth@torreypinesinv.com</t>
  </si>
  <si>
    <t>JesÃºs</t>
  </si>
  <si>
    <t>Torres GarcÃ­a</t>
  </si>
  <si>
    <t>Torsa Capital SGECR,</t>
  </si>
  <si>
    <t>jtorres@torsacapital.es</t>
  </si>
  <si>
    <t>GuÃ³n</t>
  </si>
  <si>
    <t>Touchstone</t>
  </si>
  <si>
    <t>david@armillary.co.nz</t>
  </si>
  <si>
    <t>Tower Arch Capital</t>
  </si>
  <si>
    <t>dparkin@towerarch.com</t>
  </si>
  <si>
    <t>Topham</t>
  </si>
  <si>
    <t>dtopham@towerarch.com</t>
  </si>
  <si>
    <t>jmckean@towerarch.com</t>
  </si>
  <si>
    <t>Rhett</t>
  </si>
  <si>
    <t>Neuenschwander</t>
  </si>
  <si>
    <t>rhett@towerarch.com</t>
  </si>
  <si>
    <t>rstratton@towerarch.com</t>
  </si>
  <si>
    <t>Feveryear</t>
  </si>
  <si>
    <t>tfeveryear@towerarch.com</t>
  </si>
  <si>
    <t>Tower Three Partners</t>
  </si>
  <si>
    <t>bill@tower3partners.com</t>
  </si>
  <si>
    <t>Abrielle</t>
  </si>
  <si>
    <t>TowerBrook,</t>
  </si>
  <si>
    <t>abrielle.rosenthal@towerbrook.com</t>
  </si>
  <si>
    <t>Senior Principal, Senior Compliance Counsel</t>
  </si>
  <si>
    <t>Luongo</t>
  </si>
  <si>
    <t>alessandro.luongo@towerbrook.com</t>
  </si>
  <si>
    <t>andrew.rolfe@towerbrook.com</t>
  </si>
  <si>
    <t>evan.goldman@towerbrook.com</t>
  </si>
  <si>
    <t>glenn.miller@towerbrook.com</t>
  </si>
  <si>
    <t>Managing Director, General Counsel North America</t>
  </si>
  <si>
    <t>gordon.holmes@towerbrook.com</t>
  </si>
  <si>
    <t>guy.cartwright@towerbrook.com</t>
  </si>
  <si>
    <t>ian.sacks@towerbrook.com</t>
  </si>
  <si>
    <t>Glassman</t>
  </si>
  <si>
    <t>jennifer.glassman@towerbrook.com</t>
  </si>
  <si>
    <t>CFO, Managing Director</t>
  </si>
  <si>
    <t>Bilzin</t>
  </si>
  <si>
    <t>jonathan.bilzin@towerbrook.com</t>
  </si>
  <si>
    <t>Saddi</t>
  </si>
  <si>
    <t>karim.saddi@towerbrook.com</t>
  </si>
  <si>
    <t>Moszkowski</t>
  </si>
  <si>
    <t>neal.moszkowski@towerbrook.com</t>
  </si>
  <si>
    <t>Founder and Co-CEO</t>
  </si>
  <si>
    <t>Chavanne</t>
  </si>
  <si>
    <t>nicolas.chavanne@towerbrook.com</t>
  </si>
  <si>
    <t>Ramez</t>
  </si>
  <si>
    <t>Sousou</t>
  </si>
  <si>
    <t>ramez.sousou@towerbrook.com</t>
  </si>
  <si>
    <t>Esterson</t>
  </si>
  <si>
    <t>robin.esterson@towerbrook.com</t>
  </si>
  <si>
    <t>travis.nelson@towerbrook.com</t>
  </si>
  <si>
    <t>winston.ginsberg@towerbrook.com</t>
  </si>
  <si>
    <t>Swanenburg</t>
  </si>
  <si>
    <t>Townsend Capital</t>
  </si>
  <si>
    <t>michaels@townsendcapital.com</t>
  </si>
  <si>
    <t>Hunt Valley</t>
  </si>
  <si>
    <t>Cowell</t>
  </si>
  <si>
    <t>Townsgate Media</t>
  </si>
  <si>
    <t>sean@townsgatemedia.com</t>
  </si>
  <si>
    <t>Westlake Village</t>
  </si>
  <si>
    <t>tom@townsgatemedia.com</t>
  </si>
  <si>
    <t>hpreston@tpg.com</t>
  </si>
  <si>
    <t>Coulter</t>
  </si>
  <si>
    <t>TPG Capital</t>
  </si>
  <si>
    <t>jcoulter@tpg.com</t>
  </si>
  <si>
    <t>Langford</t>
  </si>
  <si>
    <t>TPG Growth</t>
  </si>
  <si>
    <t>rlangford@tpg.com</t>
  </si>
  <si>
    <t>TPH Partners,</t>
  </si>
  <si>
    <t>cschaefer@tphpartners.com</t>
  </si>
  <si>
    <t>gmccormick@tphpartners.com</t>
  </si>
  <si>
    <t>kkelly@tphpartners.com</t>
  </si>
  <si>
    <t>Foskey</t>
  </si>
  <si>
    <t>Transition</t>
  </si>
  <si>
    <t>andy@tcplp.com</t>
  </si>
  <si>
    <t>colin@pattersonthoma.com</t>
  </si>
  <si>
    <t>Faucett</t>
  </si>
  <si>
    <t>jason@tcplp.com</t>
  </si>
  <si>
    <t>TransLink Capital</t>
  </si>
  <si>
    <t>ehsia@translinkcapital.com</t>
  </si>
  <si>
    <t>Gwong-Yih</t>
  </si>
  <si>
    <t>glee@translinkcapital.com</t>
  </si>
  <si>
    <t>Hideki</t>
  </si>
  <si>
    <t>Fujita</t>
  </si>
  <si>
    <t>hfujita@translinkcapital.com</t>
  </si>
  <si>
    <t>jyang@translinkcapital.com</t>
  </si>
  <si>
    <t>schen@translinkcapital.com</t>
  </si>
  <si>
    <t>spark@translinkcapital.com</t>
  </si>
  <si>
    <t>Toshi</t>
  </si>
  <si>
    <t>Otani</t>
  </si>
  <si>
    <t>totani@translinkcapital.com</t>
  </si>
  <si>
    <t>Harelick</t>
  </si>
  <si>
    <t>TransOcean Group,</t>
  </si>
  <si>
    <t>dharelick@innovest.com</t>
  </si>
  <si>
    <t>Firtel</t>
  </si>
  <si>
    <t>Transom Capital Group</t>
  </si>
  <si>
    <t>kfirtel@transomcap.com</t>
  </si>
  <si>
    <t>Roenick</t>
  </si>
  <si>
    <t>rroenick@transomcap.com</t>
  </si>
  <si>
    <t>Transportation Resource Partners</t>
  </si>
  <si>
    <t>Dave.Mitchell@trpfund.com</t>
  </si>
  <si>
    <t>James.Hislop@trpfund.com</t>
  </si>
  <si>
    <t>Berkeley Heights</t>
  </si>
  <si>
    <t>DiRienzo</t>
  </si>
  <si>
    <t>Michael.DiRienzo@trpfund.com</t>
  </si>
  <si>
    <t>Vellucci</t>
  </si>
  <si>
    <t>Michael.Vellucci@trpfund.com</t>
  </si>
  <si>
    <t>Pickerd</t>
  </si>
  <si>
    <t>Tregaron Capital</t>
  </si>
  <si>
    <t>pickerd@tregaroncapital.com</t>
  </si>
  <si>
    <t>thornton@tregaroncapital.com</t>
  </si>
  <si>
    <t>JR</t>
  </si>
  <si>
    <t>matthews@tregaroncapital.com</t>
  </si>
  <si>
    <t>collins@tregaroncapital.com</t>
  </si>
  <si>
    <t>Selby</t>
  </si>
  <si>
    <t>Trellis Capital Corporation</t>
  </si>
  <si>
    <t>selby@trelliscapital.com</t>
  </si>
  <si>
    <t>North York</t>
  </si>
  <si>
    <t>Broeker</t>
  </si>
  <si>
    <t>Trellis Partners</t>
  </si>
  <si>
    <t>abroeker@trellis.com</t>
  </si>
  <si>
    <t>Cedar Creek</t>
  </si>
  <si>
    <t>jlong@trellis.com</t>
  </si>
  <si>
    <t>Sonja</t>
  </si>
  <si>
    <t>seagle@trellis.com</t>
  </si>
  <si>
    <t>D. Todd</t>
  </si>
  <si>
    <t>Dollinger</t>
  </si>
  <si>
    <t>Trendlines Group</t>
  </si>
  <si>
    <t>todd@trendlines.com</t>
  </si>
  <si>
    <t>M.P. Misgav</t>
  </si>
  <si>
    <t>steve@trendlines.com</t>
  </si>
  <si>
    <t>Fink</t>
  </si>
  <si>
    <t>Trevi Health Ventures</t>
  </si>
  <si>
    <t>afink@trevihealth.com</t>
  </si>
  <si>
    <t>drobbins@trevihealth.com</t>
  </si>
  <si>
    <t>Cragg</t>
  </si>
  <si>
    <t>scragg@trevihealth.com</t>
  </si>
  <si>
    <t>TRF Sustainable Development Fund</t>
  </si>
  <si>
    <t>roger.clark@trfund.com</t>
  </si>
  <si>
    <t>Derwin</t>
  </si>
  <si>
    <t>Triage Ventures</t>
  </si>
  <si>
    <t>dderwin@triageventures.com</t>
  </si>
  <si>
    <t>Triangle Angel Partners</t>
  </si>
  <si>
    <t>cstone@triangleangelpartners.com</t>
  </si>
  <si>
    <t>Triangle Capital Corporation</t>
  </si>
  <si>
    <t>asnow@tcap.com</t>
  </si>
  <si>
    <t>bburgess@tcap.com</t>
  </si>
  <si>
    <t>C. Robert</t>
  </si>
  <si>
    <t>rknox@tcap.com</t>
  </si>
  <si>
    <t>Vice President and Principal Accounting Officer</t>
  </si>
  <si>
    <t>Nordan</t>
  </si>
  <si>
    <t>cnordan@tcap.com</t>
  </si>
  <si>
    <t>Daughtridge</t>
  </si>
  <si>
    <t>cdaughtridge@tcap.com</t>
  </si>
  <si>
    <t>Mackvick</t>
  </si>
  <si>
    <t>cmackvick@tcap.com</t>
  </si>
  <si>
    <t>Corbin</t>
  </si>
  <si>
    <t>cgraves@tcap.com</t>
  </si>
  <si>
    <t>Shank</t>
  </si>
  <si>
    <t>dshank@tcap.com</t>
  </si>
  <si>
    <t>dhorner@tcap.com</t>
  </si>
  <si>
    <t>dparker@tcap.com</t>
  </si>
  <si>
    <t>dvaughn@tcap.com</t>
  </si>
  <si>
    <t>E. Ashton</t>
  </si>
  <si>
    <t>apoole@tcap.com</t>
  </si>
  <si>
    <t>gtucker@tcap.com</t>
  </si>
  <si>
    <t>jburke@tcap.com</t>
  </si>
  <si>
    <t>Dombcik</t>
  </si>
  <si>
    <t>jdombcik@tcap.com</t>
  </si>
  <si>
    <t>Bitsas</t>
  </si>
  <si>
    <t>jbitsas@tcap.com</t>
  </si>
  <si>
    <t>jward@tcap.com</t>
  </si>
  <si>
    <t>myoung@tcap.com</t>
  </si>
  <si>
    <t>rapplegate@tcap.com</t>
  </si>
  <si>
    <t>slilly@tcap.com</t>
  </si>
  <si>
    <t>tmoses@tcap.com</t>
  </si>
  <si>
    <t>Vice President and Treasurer</t>
  </si>
  <si>
    <t>Carrie</t>
  </si>
  <si>
    <t>Triathlon Medical Ventures</t>
  </si>
  <si>
    <t>cbates@tmvp.com</t>
  </si>
  <si>
    <t>Suzette</t>
  </si>
  <si>
    <t>Dutch</t>
  </si>
  <si>
    <t>sdutch@tmvp.com</t>
  </si>
  <si>
    <t xml:space="preserve">Tribeca </t>
  </si>
  <si>
    <t>brian@tribecavp.com</t>
  </si>
  <si>
    <t>chip@tribecavp.com</t>
  </si>
  <si>
    <t>Senft</t>
  </si>
  <si>
    <t>Tricor Pacific Capital</t>
  </si>
  <si>
    <t>rsenft@tricorpacific.com</t>
  </si>
  <si>
    <t>tjohnstone@tricorpacific.com</t>
  </si>
  <si>
    <t>Evangelos</t>
  </si>
  <si>
    <t>Simoudis</t>
  </si>
  <si>
    <t>Trident Capital</t>
  </si>
  <si>
    <t>esimoudis@tridentcap.com</t>
  </si>
  <si>
    <t>Zeprun</t>
  </si>
  <si>
    <t>hzeprun@tridentcap.com</t>
  </si>
  <si>
    <t>CAO and General Counsel</t>
  </si>
  <si>
    <t>Aultz</t>
  </si>
  <si>
    <t>TriGate Capital</t>
  </si>
  <si>
    <t>aaultz@trigatecapital.com</t>
  </si>
  <si>
    <t>axu@trigatecapital.com</t>
  </si>
  <si>
    <t>Finance Associate</t>
  </si>
  <si>
    <t>J. Paul</t>
  </si>
  <si>
    <t>psharp@trigatecapital.com</t>
  </si>
  <si>
    <t>Director of Asset Management</t>
  </si>
  <si>
    <t>Obenhaus</t>
  </si>
  <si>
    <t>jobenhaus@trigatecapital.com</t>
  </si>
  <si>
    <t>jhenry@trigatecapital.com</t>
  </si>
  <si>
    <t>Yarckin</t>
  </si>
  <si>
    <t>jyarckin@trigatecapital.com</t>
  </si>
  <si>
    <t>Vetter</t>
  </si>
  <si>
    <t>jvetter@trigatecapital.com</t>
  </si>
  <si>
    <t>Mearns</t>
  </si>
  <si>
    <t>jmearns@trigatecapital.com</t>
  </si>
  <si>
    <t>Wakeman</t>
  </si>
  <si>
    <t>jwakeman@trigatecapital.com</t>
  </si>
  <si>
    <t>Vice President of Finance and Accounting</t>
  </si>
  <si>
    <t>kschneider@trigatecapital.com</t>
  </si>
  <si>
    <t>mrooney@trigatecapital.com</t>
  </si>
  <si>
    <t xml:space="preserve">Triginta Capital </t>
  </si>
  <si>
    <t>abunker@triginta-capital.com</t>
  </si>
  <si>
    <t>Folle</t>
  </si>
  <si>
    <t>pfolle@triginta-capital.com</t>
  </si>
  <si>
    <t>Sybille</t>
  </si>
  <si>
    <t>LÃ¼tje</t>
  </si>
  <si>
    <t>sluetje@triginta-capital.com</t>
  </si>
  <si>
    <t>Wimmer</t>
  </si>
  <si>
    <t xml:space="preserve">Trigon Equity Partners </t>
  </si>
  <si>
    <t>matthias.wimmer@trigonequity.com</t>
  </si>
  <si>
    <t>stefan.fischer@trigonequity.com</t>
  </si>
  <si>
    <t>Ayres</t>
  </si>
  <si>
    <t>Trilantic</t>
  </si>
  <si>
    <t>cayres@trilantic.com</t>
  </si>
  <si>
    <t>Manning</t>
  </si>
  <si>
    <t>cmanning@trilantic.com</t>
  </si>
  <si>
    <t>djames@trilantic.com</t>
  </si>
  <si>
    <t>Attie</t>
  </si>
  <si>
    <t>elliot.attie@trilantic.com</t>
  </si>
  <si>
    <t>TomÃ©</t>
  </si>
  <si>
    <t>ftome@trilanticpartners.eu</t>
  </si>
  <si>
    <t>Giacinto</t>
  </si>
  <si>
    <t>D'Onofrio</t>
  </si>
  <si>
    <t>gdonofrio@trilanticpartners.eu</t>
  </si>
  <si>
    <t>gjacobson@trilantic.com</t>
  </si>
  <si>
    <t>gpalmer@trilantic.com</t>
  </si>
  <si>
    <t>Bodenstab</t>
  </si>
  <si>
    <t>hbodenstab@trilanticpartners.eu</t>
  </si>
  <si>
    <t>Manges</t>
  </si>
  <si>
    <t>jmanges@trilantic.com</t>
  </si>
  <si>
    <t>jbanon@trilanticpartners.eu</t>
  </si>
  <si>
    <t>Olascoaga</t>
  </si>
  <si>
    <t>jolascoaga@trilanticpartners.eu</t>
  </si>
  <si>
    <t>jlynch@trilantic.com</t>
  </si>
  <si>
    <t>Mattson</t>
  </si>
  <si>
    <t>jmattson@trilantic.com</t>
  </si>
  <si>
    <t>jcohen@trilanticpartners.eu</t>
  </si>
  <si>
    <t>lzhang@trilantic.com</t>
  </si>
  <si>
    <t>Madar</t>
  </si>
  <si>
    <t>mmadar@trilanticpartners.eu</t>
  </si>
  <si>
    <t>Vittorio</t>
  </si>
  <si>
    <t>Pignatti-Morano</t>
  </si>
  <si>
    <t>vpignatti@trilanticpartners.eu</t>
  </si>
  <si>
    <t>Copland</t>
  </si>
  <si>
    <t>Trilea Partners</t>
  </si>
  <si>
    <t>jordan@trileapartners.com</t>
  </si>
  <si>
    <t>mark@trileapartners.com</t>
  </si>
  <si>
    <t>Kehler</t>
  </si>
  <si>
    <t>Trimaran</t>
  </si>
  <si>
    <t>dean.kehler@trimarancapital.com</t>
  </si>
  <si>
    <t>jay.bloom@trimarancapital.com</t>
  </si>
  <si>
    <t>Hayden</t>
  </si>
  <si>
    <t>Trinity Capital Investment</t>
  </si>
  <si>
    <t>hhayden@trincapinvestment.com</t>
  </si>
  <si>
    <t>jhamlin@trincapinvestment.com</t>
  </si>
  <si>
    <t>Senior Controller</t>
  </si>
  <si>
    <t>sbrown@trincapinvestment.com</t>
  </si>
  <si>
    <t>Lambe</t>
  </si>
  <si>
    <t>slambe@trincapinvestment.com</t>
  </si>
  <si>
    <t>Apel</t>
  </si>
  <si>
    <t>Trinity Hunt Partners</t>
  </si>
  <si>
    <t>bapel@trinityhunt.com</t>
  </si>
  <si>
    <t>csmall@trinityhunt.com</t>
  </si>
  <si>
    <t>Colvert</t>
  </si>
  <si>
    <t>scolvert@trinityhunt.com</t>
  </si>
  <si>
    <t>Bixby</t>
  </si>
  <si>
    <t>wbixby@trinityhunt.com</t>
  </si>
  <si>
    <t>Labe</t>
  </si>
  <si>
    <t>TriplePoint Capital</t>
  </si>
  <si>
    <t>jlabe@triplepointcapital.com</t>
  </si>
  <si>
    <t>jbaird@triplepointcapital.com</t>
  </si>
  <si>
    <t>Sajal</t>
  </si>
  <si>
    <t>sks@triplepointcapital.com</t>
  </si>
  <si>
    <t xml:space="preserve">Triton Beteiligungsberatung </t>
  </si>
  <si>
    <t>bjorn.nilsson@triton-partners.com</t>
  </si>
  <si>
    <t>martin.huth@triton-partners.com</t>
  </si>
  <si>
    <t>Peder</t>
  </si>
  <si>
    <t>Prahl</t>
  </si>
  <si>
    <t>peder.prahl@triton-partners.com</t>
  </si>
  <si>
    <t>Faggen</t>
  </si>
  <si>
    <t>Triton Pacific</t>
  </si>
  <si>
    <t>cfaggen@tritonpacific.com</t>
  </si>
  <si>
    <t>jdavis@tritonpacific.com</t>
  </si>
  <si>
    <t>Managing Partner, Healthcare Group</t>
  </si>
  <si>
    <t>Kilcrease</t>
  </si>
  <si>
    <t>Triton Ventures</t>
  </si>
  <si>
    <t>laura@tritonventures.com</t>
  </si>
  <si>
    <t>Trive Capital Holdings</t>
  </si>
  <si>
    <t>blakebonner@trivecapital.com</t>
  </si>
  <si>
    <t>Gosselin</t>
  </si>
  <si>
    <t>chasegosselin@trivecapital.com</t>
  </si>
  <si>
    <t>Searcy</t>
  </si>
  <si>
    <t>connersearcy@trivecapital.com</t>
  </si>
  <si>
    <t>Bruggeman</t>
  </si>
  <si>
    <t>danielbruggeman@trivecapital.com</t>
  </si>
  <si>
    <t>Lenahan</t>
  </si>
  <si>
    <t>danlenahan@trivecapital.com</t>
  </si>
  <si>
    <t>Desmond</t>
  </si>
  <si>
    <t>desmondhenry@trivecapital.com</t>
  </si>
  <si>
    <t>jaredreyes@trivecapital.com</t>
  </si>
  <si>
    <t>joshholzman@trivecapital.com</t>
  </si>
  <si>
    <t>TriVentures</t>
  </si>
  <si>
    <t>michal@triventures.net</t>
  </si>
  <si>
    <t>Gershman</t>
  </si>
  <si>
    <t>Trivest Partners,</t>
  </si>
  <si>
    <t>dgershman@trivest.com</t>
  </si>
  <si>
    <t>Wester</t>
  </si>
  <si>
    <t>fwester@trivest.com</t>
  </si>
  <si>
    <t>jelias@trivest.com</t>
  </si>
  <si>
    <t>rwilson@trivest.com</t>
  </si>
  <si>
    <t>sreynolds@trivest.com</t>
  </si>
  <si>
    <t>Jerles</t>
  </si>
  <si>
    <t>tjerles@trivest.com</t>
  </si>
  <si>
    <t>Templeton</t>
  </si>
  <si>
    <t>ttempleton@trivest.com</t>
  </si>
  <si>
    <t>Danard</t>
  </si>
  <si>
    <t>TriWest</t>
  </si>
  <si>
    <t>cdanard@triwest.ca</t>
  </si>
  <si>
    <t>dadams@triwest.ca</t>
  </si>
  <si>
    <t>Rokosh</t>
  </si>
  <si>
    <t>nrokosh@triwest.ca</t>
  </si>
  <si>
    <t>rjackson@triwest.ca</t>
  </si>
  <si>
    <t>rgiles@triwest.ca</t>
  </si>
  <si>
    <t>True North Companies</t>
  </si>
  <si>
    <t>achristensen@tnch.com</t>
  </si>
  <si>
    <t>Reap</t>
  </si>
  <si>
    <t>creap@tnch.com</t>
  </si>
  <si>
    <t>dtedesco@tnch.com</t>
  </si>
  <si>
    <t>Colyer</t>
  </si>
  <si>
    <t>jcolyer@tnch.com</t>
  </si>
  <si>
    <t>jwalters@tnch.com</t>
  </si>
  <si>
    <t>Bern</t>
  </si>
  <si>
    <t>zbern@tnch.com</t>
  </si>
  <si>
    <t>Wigginton</t>
  </si>
  <si>
    <t>True North Equity</t>
  </si>
  <si>
    <t>jeff@truenorthequity.com</t>
  </si>
  <si>
    <t>jim@truenorthequity.com</t>
  </si>
  <si>
    <t>Gavaskar</t>
  </si>
  <si>
    <t>True North ,</t>
  </si>
  <si>
    <t>dev.gavaskar@truenorthvp.com</t>
  </si>
  <si>
    <t>Ahearn</t>
  </si>
  <si>
    <t>matt.ahearn@truenorthvp.com</t>
  </si>
  <si>
    <t>mike.ahearn@truenorthvp.com</t>
  </si>
  <si>
    <t>Kloos</t>
  </si>
  <si>
    <t>steven.kloos@truenorthvp.com</t>
  </si>
  <si>
    <t>jstewart@trueventures.com</t>
  </si>
  <si>
    <t>jburke@trueventures.com</t>
  </si>
  <si>
    <t>jcallaghan@trueventures.com</t>
  </si>
  <si>
    <t>Om</t>
  </si>
  <si>
    <t>om@trueventures.com</t>
  </si>
  <si>
    <t>pblack@trueventures.com</t>
  </si>
  <si>
    <t>Puneet</t>
  </si>
  <si>
    <t>puneet@trueventures.com</t>
  </si>
  <si>
    <t>rohit@trueventures.com</t>
  </si>
  <si>
    <t>tschneider@trueventures.com</t>
  </si>
  <si>
    <t>tconrad@trueventures.com</t>
  </si>
  <si>
    <t>Pau</t>
  </si>
  <si>
    <t>Truffle Capital</t>
  </si>
  <si>
    <t>antoine@truffle.com</t>
  </si>
  <si>
    <t>Gwen</t>
  </si>
  <si>
    <t>gwen@truffle.com</t>
  </si>
  <si>
    <t>Bivens</t>
  </si>
  <si>
    <t>mark@truffle.com</t>
  </si>
  <si>
    <t>Pouletty</t>
  </si>
  <si>
    <t>philippe@truffle.com</t>
  </si>
  <si>
    <t>Tsai Ventures</t>
  </si>
  <si>
    <t>ctsai@tsaicapital.com</t>
  </si>
  <si>
    <t>Soffer</t>
  </si>
  <si>
    <t>jsoffer@tsaicapital.com</t>
  </si>
  <si>
    <t>Blythe</t>
  </si>
  <si>
    <t>TSG Consumer Partners</t>
  </si>
  <si>
    <t>bjack@tsgconsumer.com</t>
  </si>
  <si>
    <t>dcostello@tsgconsumer.com</t>
  </si>
  <si>
    <t>ewong@tsgconsumer.com</t>
  </si>
  <si>
    <t>Baxter Moser</t>
  </si>
  <si>
    <t>jmoser@tsgconsumer.com</t>
  </si>
  <si>
    <t>Layman</t>
  </si>
  <si>
    <t>mlayman@tsgconsumer.com</t>
  </si>
  <si>
    <t>LeComte</t>
  </si>
  <si>
    <t>plecomte@tsgconsumer.com</t>
  </si>
  <si>
    <t>Tsing Capital</t>
  </si>
  <si>
    <t>don@tsingcapital.com</t>
  </si>
  <si>
    <t>Gardiner</t>
  </si>
  <si>
    <t>Garrard</t>
  </si>
  <si>
    <t>TTV Capital</t>
  </si>
  <si>
    <t>ggarrard@ttvcapital.com</t>
  </si>
  <si>
    <t>mjohnson@ttvcapital.com</t>
  </si>
  <si>
    <t>Banks</t>
  </si>
  <si>
    <t>sbanks@ttvcapital.com</t>
  </si>
  <si>
    <t>Tuckerman Capital</t>
  </si>
  <si>
    <t>nick@tuckermancapital.com</t>
  </si>
  <si>
    <t>Milliken</t>
  </si>
  <si>
    <t>peter@tuckermancapital.com</t>
  </si>
  <si>
    <t>Tugboat Ventures</t>
  </si>
  <si>
    <t>chris@tugboatventures.com</t>
  </si>
  <si>
    <t>Whorton</t>
  </si>
  <si>
    <t>dave@tugboatventures.com</t>
  </si>
  <si>
    <t>Roosevelt</t>
  </si>
  <si>
    <t>Tulcan Private Equity Investors</t>
  </si>
  <si>
    <t>Eroosevelt@tulcan.com</t>
  </si>
  <si>
    <t>Girard</t>
  </si>
  <si>
    <t>Lgirard@tulcan.com</t>
  </si>
  <si>
    <t>Tullis</t>
  </si>
  <si>
    <t>Tullis Health Investors</t>
  </si>
  <si>
    <t>jtullis@tullisfunds.com</t>
  </si>
  <si>
    <t>Altaras</t>
  </si>
  <si>
    <t>Turenne Capital Partenaires</t>
  </si>
  <si>
    <t>baltaras@turennecapital.com</t>
  </si>
  <si>
    <t>Pastour</t>
  </si>
  <si>
    <t>bpastour@turennecapital.com</t>
  </si>
  <si>
    <t>Lombard</t>
  </si>
  <si>
    <t>flombard@turennecapital.com</t>
  </si>
  <si>
    <t>Desportes</t>
  </si>
  <si>
    <t>mdesportes@turennecapital.com</t>
  </si>
  <si>
    <t>Marseille</t>
  </si>
  <si>
    <t>Unver</t>
  </si>
  <si>
    <t>Turkven Private Equity</t>
  </si>
  <si>
    <t>evren@turkven.com</t>
  </si>
  <si>
    <t>Kerem</t>
  </si>
  <si>
    <t>Onursal</t>
  </si>
  <si>
    <t>kerem@turkven.com</t>
  </si>
  <si>
    <t>Seymur</t>
  </si>
  <si>
    <t>Tari</t>
  </si>
  <si>
    <t>seymur@turkven.com</t>
  </si>
  <si>
    <t>Koffman</t>
  </si>
  <si>
    <t>Turnspire</t>
  </si>
  <si>
    <t>ikoffman@turnspirecap.com</t>
  </si>
  <si>
    <t>Tuspark Venture Capital Management (Beijing) Co.</t>
  </si>
  <si>
    <t>leilin@tuspark.com</t>
  </si>
  <si>
    <t>Founding Partner and Managing Director</t>
  </si>
  <si>
    <t>Hoda</t>
  </si>
  <si>
    <t>Abou-Jamra</t>
  </si>
  <si>
    <t>TVM Capital Healthcare Partners</t>
  </si>
  <si>
    <t>abou-jamra@tvm-capital.ae</t>
  </si>
  <si>
    <t>Melhem</t>
  </si>
  <si>
    <t>Hamdan</t>
  </si>
  <si>
    <t>hamdan@tvm-capital.ae</t>
  </si>
  <si>
    <t>Haidar</t>
  </si>
  <si>
    <t>haidar@tvm-capital.ae</t>
  </si>
  <si>
    <t>Birner</t>
  </si>
  <si>
    <t>TVM Capital Life Science</t>
  </si>
  <si>
    <t>birner@tvm-capital.com</t>
  </si>
  <si>
    <t>Marengere</t>
  </si>
  <si>
    <t>marengere@tvm-capital.com</t>
  </si>
  <si>
    <t>RiviÃ¨re</t>
  </si>
  <si>
    <t>riviere@tvm-capital.com</t>
  </si>
  <si>
    <t>fischer@tvm-capital.com</t>
  </si>
  <si>
    <t>D.</t>
  </si>
  <si>
    <t>Sundaram</t>
  </si>
  <si>
    <t>TVS Capital Funds</t>
  </si>
  <si>
    <t>d.sundaram@tvscapital.in</t>
  </si>
  <si>
    <t>Vice Chairman and Managing Director</t>
  </si>
  <si>
    <t>Srinivasan</t>
  </si>
  <si>
    <t>gopal.srinivasan@tvscapital.in</t>
  </si>
  <si>
    <t>K.E.</t>
  </si>
  <si>
    <t>Ranganathan</t>
  </si>
  <si>
    <t>ke.ranganathan@tvscapital.in</t>
  </si>
  <si>
    <t>karthik.ranganathan@tvscapital.in</t>
  </si>
  <si>
    <t>manish.gupta@tvscapital.in</t>
  </si>
  <si>
    <t>manish.makharia@tvscapital.in</t>
  </si>
  <si>
    <t>Pavandeep</t>
  </si>
  <si>
    <t>Singh Randhawa</t>
  </si>
  <si>
    <t>pavandeep.singh@tvscapital.in</t>
  </si>
  <si>
    <t>R.S.</t>
  </si>
  <si>
    <t>Raghavan</t>
  </si>
  <si>
    <t>rs.raghavan@tvscapital.in</t>
  </si>
  <si>
    <t>Varzavand</t>
  </si>
  <si>
    <t>Batliwala</t>
  </si>
  <si>
    <t>varzavand.batliwala@tvscapital.in</t>
  </si>
  <si>
    <t>TVV Capital</t>
  </si>
  <si>
    <t>foreman@tvvcapital.com</t>
  </si>
  <si>
    <t>Twin Bridge</t>
  </si>
  <si>
    <t>bgallagher@twinbridgecapital.com</t>
  </si>
  <si>
    <t>dackerman@twinbridgecapital.com</t>
  </si>
  <si>
    <t>Dimberio</t>
  </si>
  <si>
    <t>jdimberio@twinbridgecapital.com</t>
  </si>
  <si>
    <t>MaryJane</t>
  </si>
  <si>
    <t>Pempek</t>
  </si>
  <si>
    <t>mpempek@twinbridgecapital.com</t>
  </si>
  <si>
    <t>Lanigan</t>
  </si>
  <si>
    <t>planigan@twinbridgecapital.com</t>
  </si>
  <si>
    <t>zschneider@twinbridgecapital.com</t>
  </si>
  <si>
    <t>TWJ Capital</t>
  </si>
  <si>
    <t>nigel@twjcapital.com</t>
  </si>
  <si>
    <t>twjones@twjcapital.com</t>
  </si>
  <si>
    <t>Beirne</t>
  </si>
  <si>
    <t>Two Sigma Ventures</t>
  </si>
  <si>
    <t>colin.beirne@twosigma.com</t>
  </si>
  <si>
    <t>edward.schmidt@twosigma.com</t>
  </si>
  <si>
    <t>matt.greenwood@twosigma.com</t>
  </si>
  <si>
    <t>Wray</t>
  </si>
  <si>
    <t>Thorn</t>
  </si>
  <si>
    <t>wray.thorn@twosigma.com</t>
  </si>
  <si>
    <t>OâShea</t>
  </si>
  <si>
    <t>TWV Capital Management</t>
  </si>
  <si>
    <t>greg@twvcapital.com</t>
  </si>
  <si>
    <t>Lenore</t>
  </si>
  <si>
    <t>lennie@twvcapital.com</t>
  </si>
  <si>
    <t>Johns Martin</t>
  </si>
  <si>
    <t>whitney@twvcapital.com</t>
  </si>
  <si>
    <t>TZP Group</t>
  </si>
  <si>
    <t>pdavis@tzpgroup.com</t>
  </si>
  <si>
    <t>Vladimir</t>
  </si>
  <si>
    <t>vgutin@tzpgroup.com</t>
  </si>
  <si>
    <t>Vertsman</t>
  </si>
  <si>
    <t>zvertsman@tzpgroup.com</t>
  </si>
  <si>
    <t xml:space="preserve">U.S. </t>
  </si>
  <si>
    <t>casey.t@usvp.com</t>
  </si>
  <si>
    <t>Dafina</t>
  </si>
  <si>
    <t>Toncheva</t>
  </si>
  <si>
    <t>dafina.t@usvp.com</t>
  </si>
  <si>
    <t>Federman</t>
  </si>
  <si>
    <t>irwin.f@usvp.com</t>
  </si>
  <si>
    <t>Benkoski</t>
  </si>
  <si>
    <t>jacques.benkoski@usvp.com</t>
  </si>
  <si>
    <t>jon.r@usvp.com</t>
  </si>
  <si>
    <t>phil.y@usvp.com</t>
  </si>
  <si>
    <t>rick.l@usvp.com</t>
  </si>
  <si>
    <t>Krausz</t>
  </si>
  <si>
    <t>steve.k@usvp.com</t>
  </si>
  <si>
    <t>Akopyan</t>
  </si>
  <si>
    <t>UFG Private Equity</t>
  </si>
  <si>
    <t>aakopyan@ufgam.com</t>
  </si>
  <si>
    <t>dreed@ufgam.com</t>
  </si>
  <si>
    <t>Sasson</t>
  </si>
  <si>
    <t>rsasson@ufgam.com</t>
  </si>
  <si>
    <t>clint@uluventures.com</t>
  </si>
  <si>
    <t>miriam@uluventures.com</t>
  </si>
  <si>
    <t>Antonius</t>
  </si>
  <si>
    <t>UMC Capital</t>
  </si>
  <si>
    <t>antonius_wu@umc.com</t>
  </si>
  <si>
    <t>DC</t>
  </si>
  <si>
    <t>dc_cheng@umc.com</t>
  </si>
  <si>
    <t>DK</t>
  </si>
  <si>
    <t>Hwu</t>
  </si>
  <si>
    <t>d_k_hwu@umc.com</t>
  </si>
  <si>
    <t>frank_jang@umc.com</t>
  </si>
  <si>
    <t>frank.s.lee@umc-usa.com</t>
  </si>
  <si>
    <t>isabel_liu@umc.com</t>
  </si>
  <si>
    <t>joe_zhuo@umc.com</t>
  </si>
  <si>
    <t>kevin_xu@umc.com</t>
  </si>
  <si>
    <t>Uni-World Capital,</t>
  </si>
  <si>
    <t>cfuller@uniworldcapital.com</t>
  </si>
  <si>
    <t>emiller@uniworldcapital.com</t>
  </si>
  <si>
    <t>Coti</t>
  </si>
  <si>
    <t>Unigrains</t>
  </si>
  <si>
    <t>acoti@unigrains.fr</t>
  </si>
  <si>
    <t>Julla</t>
  </si>
  <si>
    <t>bjulla@unigrains.fr</t>
  </si>
  <si>
    <t>Bosc</t>
  </si>
  <si>
    <t>dbosc@unigrains.fr</t>
  </si>
  <si>
    <t>Head of Investments and Development</t>
  </si>
  <si>
    <t>Ccourcoul</t>
  </si>
  <si>
    <t>dcourcoul@unigrains.fr</t>
  </si>
  <si>
    <t>Queniat</t>
  </si>
  <si>
    <t>fqueniat@unigrains.fr</t>
  </si>
  <si>
    <t>Alin</t>
  </si>
  <si>
    <t>falin@unigrains.fr</t>
  </si>
  <si>
    <t>FranÃ§ois-Xavier</t>
  </si>
  <si>
    <t>Masson</t>
  </si>
  <si>
    <t>fxmasson@unigrains.fr</t>
  </si>
  <si>
    <t>Luguenot</t>
  </si>
  <si>
    <t>iluguenot@unigrains.fr</t>
  </si>
  <si>
    <t>Laurain</t>
  </si>
  <si>
    <t>jflaurain@unigrains.fr</t>
  </si>
  <si>
    <t>Pinpernet</t>
  </si>
  <si>
    <t>rpinpernet@unigrains.fr</t>
  </si>
  <si>
    <t>Haselint</t>
  </si>
  <si>
    <t>shaselint@unigrains.fr</t>
  </si>
  <si>
    <t>Landauer</t>
  </si>
  <si>
    <t>Union Capital Corporation</t>
  </si>
  <si>
    <t>jay@unioncapitalcorp.com</t>
  </si>
  <si>
    <t>Makoff</t>
  </si>
  <si>
    <t>Unique Investment</t>
  </si>
  <si>
    <t>jgm@uniquepartners.com</t>
  </si>
  <si>
    <t>jgp@uniquepartners.com</t>
  </si>
  <si>
    <t>Kurek</t>
  </si>
  <si>
    <t>UniSeed</t>
  </si>
  <si>
    <t>j.kurek@uniseed.com</t>
  </si>
  <si>
    <t>St. Lucia</t>
  </si>
  <si>
    <t>p.devine@uniseed.com</t>
  </si>
  <si>
    <t>Ehara</t>
  </si>
  <si>
    <t>Unison Capital</t>
  </si>
  <si>
    <t>je@unisoncap.com</t>
  </si>
  <si>
    <t>Tatsuo</t>
  </si>
  <si>
    <t>Kawasaki</t>
  </si>
  <si>
    <t>tk@unisoncap.com</t>
  </si>
  <si>
    <t>Hayashi</t>
  </si>
  <si>
    <t>th@unisoncap.com</t>
  </si>
  <si>
    <t>United Ventures</t>
  </si>
  <si>
    <t>mmagrini@unitedventures.it</t>
  </si>
  <si>
    <t>Gesess</t>
  </si>
  <si>
    <t>pgesess@unitedventures.it</t>
  </si>
  <si>
    <t>University Venture Fund</t>
  </si>
  <si>
    <t>pharris@uventurefund.com</t>
  </si>
  <si>
    <t>rdavis@uventurefund.com</t>
  </si>
  <si>
    <t>Stringham</t>
  </si>
  <si>
    <t>tom@uventurefund.com</t>
  </si>
  <si>
    <t>Unseld</t>
  </si>
  <si>
    <t xml:space="preserve">UnternehmerTUM-Fonds Management </t>
  </si>
  <si>
    <t>unseld@unternehmertum.de</t>
  </si>
  <si>
    <t>Garching</t>
  </si>
  <si>
    <t>Helmut</t>
  </si>
  <si>
    <t>SchÃ¶nenberger</t>
  </si>
  <si>
    <t>schoenenberger@unternehmertum.de</t>
  </si>
  <si>
    <t>Ingo</t>
  </si>
  <si>
    <t>Potthof</t>
  </si>
  <si>
    <t>potthof@unternehmertum.de</t>
  </si>
  <si>
    <t>Kian Wee</t>
  </si>
  <si>
    <t>Seah</t>
  </si>
  <si>
    <t>UOB Venture Management Pte</t>
  </si>
  <si>
    <t>kwseah@uobvm.com.sg</t>
  </si>
  <si>
    <t>markyeo@uobvm.com.sg</t>
  </si>
  <si>
    <t>Updata Partners</t>
  </si>
  <si>
    <t>bgoldsmith@updata.com</t>
  </si>
  <si>
    <t>bsnyder@updata.com</t>
  </si>
  <si>
    <t>cgriffin@updata.com</t>
  </si>
  <si>
    <t>dmoss@updata.com</t>
  </si>
  <si>
    <t>Olear</t>
  </si>
  <si>
    <t>golear@updata.com</t>
  </si>
  <si>
    <t>icohen@updata.com</t>
  </si>
  <si>
    <t>jburton@updata.com</t>
  </si>
  <si>
    <t>Seeber</t>
  </si>
  <si>
    <t>jseeber@updata.com</t>
  </si>
  <si>
    <t>Kibler</t>
  </si>
  <si>
    <t>dana@upfront.com</t>
  </si>
  <si>
    <t>Bettinelli</t>
  </si>
  <si>
    <t>greg@upfront.com</t>
  </si>
  <si>
    <t>Hamet</t>
  </si>
  <si>
    <t>hamet@upfront.com</t>
  </si>
  <si>
    <t>Nortman</t>
  </si>
  <si>
    <t>kara@upfront.com</t>
  </si>
  <si>
    <t>kevin@upfront.com</t>
  </si>
  <si>
    <t>Suster</t>
  </si>
  <si>
    <t>mark@upfront.com</t>
  </si>
  <si>
    <t>Sisteron</t>
  </si>
  <si>
    <t>yves@upfront.com</t>
  </si>
  <si>
    <t>Upside Partnership</t>
  </si>
  <si>
    <t>kent@upsidevc.com</t>
  </si>
  <si>
    <t>UpStart Ventures</t>
  </si>
  <si>
    <t>denny@upstartvc.com</t>
  </si>
  <si>
    <t>Borst</t>
  </si>
  <si>
    <t>steve@upstartvc.com</t>
  </si>
  <si>
    <t>US Renewables Group</t>
  </si>
  <si>
    <t>lee@usregroup.com</t>
  </si>
  <si>
    <t>Tomotaka</t>
  </si>
  <si>
    <t>Goji</t>
  </si>
  <si>
    <t>UTEC</t>
  </si>
  <si>
    <t>goji@ut-ec.co.jp</t>
  </si>
  <si>
    <t>V3</t>
  </si>
  <si>
    <t>kyle@v3capitalpartners.com</t>
  </si>
  <si>
    <t>Salmela</t>
  </si>
  <si>
    <t>Vaaka Partners Oy</t>
  </si>
  <si>
    <t>antti.salmela@vaakapartners.fi</t>
  </si>
  <si>
    <t>Pirskanen</t>
  </si>
  <si>
    <t>antti.pirskanen@vaakapartners.fi</t>
  </si>
  <si>
    <t>PentikÃ¤inen</t>
  </si>
  <si>
    <t>ilkka.pentikainen@vaakapartners.fi</t>
  </si>
  <si>
    <t>Hietala</t>
  </si>
  <si>
    <t>ilkka.hietala@vaakapartners.fi</t>
  </si>
  <si>
    <t>Peltola</t>
  </si>
  <si>
    <t>juha.peltola@vaakapartners.fi</t>
  </si>
  <si>
    <t>Kangas</t>
  </si>
  <si>
    <t>juha.kangas@vaakapartners.fi</t>
  </si>
  <si>
    <t>Panu</t>
  </si>
  <si>
    <t>Vuorela</t>
  </si>
  <si>
    <t>panu.vuorela@vaakapartners.fi</t>
  </si>
  <si>
    <t>Pontus</t>
  </si>
  <si>
    <t>Juntunen</t>
  </si>
  <si>
    <t>pontus.juntunen@vaakapartners.fi</t>
  </si>
  <si>
    <t>Reijo</t>
  </si>
  <si>
    <t>GrÃ¶nholm</t>
  </si>
  <si>
    <t>reijo.gronholm@vaakapartners.fi</t>
  </si>
  <si>
    <t>Siponen</t>
  </si>
  <si>
    <t>tuomas.siponen@vaakapartners.fi</t>
  </si>
  <si>
    <t>Valar Ventures Management</t>
  </si>
  <si>
    <t>andrew@valarventures.com</t>
  </si>
  <si>
    <t>Thiel</t>
  </si>
  <si>
    <t>peter@thielcapital.com</t>
  </si>
  <si>
    <t>Persiani</t>
  </si>
  <si>
    <t>Valesco Industries</t>
  </si>
  <si>
    <t>apersiani@valescoind.com</t>
  </si>
  <si>
    <t>Angie</t>
  </si>
  <si>
    <t>Henson</t>
  </si>
  <si>
    <t>ahenson@valescoind.com</t>
  </si>
  <si>
    <t>Bud</t>
  </si>
  <si>
    <t>bmoore@valescoind.com</t>
  </si>
  <si>
    <t>Hubabrd</t>
  </si>
  <si>
    <t>hhubbard@valescoind.com</t>
  </si>
  <si>
    <t>Sadden</t>
  </si>
  <si>
    <t>jsadden@valescoind.com</t>
  </si>
  <si>
    <t>Craft</t>
  </si>
  <si>
    <t>jcraft@valescoind.com</t>
  </si>
  <si>
    <t>D'Andrea</t>
  </si>
  <si>
    <t>Valhalla Partners</t>
  </si>
  <si>
    <t>harry@valhallapartners.com</t>
  </si>
  <si>
    <t>Validor Capital</t>
  </si>
  <si>
    <t>mkaufman@validorcap.com</t>
  </si>
  <si>
    <t>mpearson@validorcap.com</t>
  </si>
  <si>
    <t>Goldschmidt</t>
  </si>
  <si>
    <t>Valley Venture Capital</t>
  </si>
  <si>
    <t>dede@valley-vc.com</t>
  </si>
  <si>
    <t>Kadima</t>
  </si>
  <si>
    <t>Gracias</t>
  </si>
  <si>
    <t>Valor Equity Partners</t>
  </si>
  <si>
    <t>agracias@valorep.com</t>
  </si>
  <si>
    <t>CEO and CIO</t>
  </si>
  <si>
    <t>Shulkin</t>
  </si>
  <si>
    <t>jshulkin@valorep.com</t>
  </si>
  <si>
    <t>Value4Capital</t>
  </si>
  <si>
    <t>bill.watson@value4capital.com</t>
  </si>
  <si>
    <t>Bogdan</t>
  </si>
  <si>
    <t>Chirita</t>
  </si>
  <si>
    <t>bogdan.chirita@value4capital.com</t>
  </si>
  <si>
    <t>Pogonowski</t>
  </si>
  <si>
    <t>jacek.pogonowski@value4capital.com</t>
  </si>
  <si>
    <t>Iwanowska</t>
  </si>
  <si>
    <t>marina.ivanovska@value4capital.com</t>
  </si>
  <si>
    <t>Misztal</t>
  </si>
  <si>
    <t>piotr.misztal@value4capital.com</t>
  </si>
  <si>
    <t>Alasa</t>
  </si>
  <si>
    <t>rafal.alasa@value4capital.com</t>
  </si>
  <si>
    <t>Hengstmengel</t>
  </si>
  <si>
    <t>Van den Ende &amp; Deitmers</t>
  </si>
  <si>
    <t>edwin.hengstmengel@endeit.com</t>
  </si>
  <si>
    <t>Deitmers</t>
  </si>
  <si>
    <t>hubert.deitmers@endeit.com</t>
  </si>
  <si>
    <t>Goudsmit</t>
  </si>
  <si>
    <t>ilan.goudsmit@endeit.com</t>
  </si>
  <si>
    <t>Hamann</t>
  </si>
  <si>
    <t>martijn.hamann@endeit.com</t>
  </si>
  <si>
    <t>Vance Street Capital</t>
  </si>
  <si>
    <t>bmartin@vancestreetcapital.com</t>
  </si>
  <si>
    <t>Janneck</t>
  </si>
  <si>
    <t>njanneck@vancestreetcapital.com</t>
  </si>
  <si>
    <t>rcrowell@vancestreetcapital.com</t>
  </si>
  <si>
    <t>VanEdge Capital</t>
  </si>
  <si>
    <t>amy@vanedgecapital.com</t>
  </si>
  <si>
    <t>brian@vanedgecapital.com</t>
  </si>
  <si>
    <t>Entis</t>
  </si>
  <si>
    <t>glenn@vanedgecapital.com</t>
  </si>
  <si>
    <t>Moe</t>
  </si>
  <si>
    <t>Kermani</t>
  </si>
  <si>
    <t>moe@vanedgecapital.com</t>
  </si>
  <si>
    <t>tony@vanedgecapital.com</t>
  </si>
  <si>
    <t>V. Paul</t>
  </si>
  <si>
    <t>paul@vanedgecapital.com</t>
  </si>
  <si>
    <t>Salzman</t>
  </si>
  <si>
    <t>VantagePoint</t>
  </si>
  <si>
    <t>as@vpcp.com</t>
  </si>
  <si>
    <t>San Bruno</t>
  </si>
  <si>
    <t>bharding@vpcp.com</t>
  </si>
  <si>
    <t>Managing Director and Co-Head IT Practice Group</t>
  </si>
  <si>
    <t>Fries</t>
  </si>
  <si>
    <t>dfries@vpcp.com</t>
  </si>
  <si>
    <t>Marver</t>
  </si>
  <si>
    <t>jm@vpcp.com</t>
  </si>
  <si>
    <t>Burrows</t>
  </si>
  <si>
    <t>lburrows@vpcp.com</t>
  </si>
  <si>
    <t>Splinter</t>
  </si>
  <si>
    <t>psplinter@vpcp.com</t>
  </si>
  <si>
    <t>Harroch</t>
  </si>
  <si>
    <t>rharroch@vpcp.com</t>
  </si>
  <si>
    <t>Managing Director and Global Head of M&amp;A</t>
  </si>
  <si>
    <t>Dolezalek</t>
  </si>
  <si>
    <t>sdolezalek@vpcp.com</t>
  </si>
  <si>
    <t>tchen@vpcp.com</t>
  </si>
  <si>
    <t>Bevilacqua</t>
  </si>
  <si>
    <t>tbevilacqua@vpcp.com</t>
  </si>
  <si>
    <t>Quasha</t>
  </si>
  <si>
    <t>Vanterra Capital</t>
  </si>
  <si>
    <t>aquasha@vanterra.com</t>
  </si>
  <si>
    <t>Shad</t>
  </si>
  <si>
    <t>Azimi</t>
  </si>
  <si>
    <t>sazimi@vanterra.com</t>
  </si>
  <si>
    <t>Vault Capital</t>
  </si>
  <si>
    <t>petra@vaultcapital.com</t>
  </si>
  <si>
    <t>VCFA Group</t>
  </si>
  <si>
    <t>dtom@vcfa.com</t>
  </si>
  <si>
    <t>carr@vcfa.com</t>
  </si>
  <si>
    <t>Deena</t>
  </si>
  <si>
    <t>Seelenfreund</t>
  </si>
  <si>
    <t>seelenfreund@vcfa.com</t>
  </si>
  <si>
    <t>Hortick</t>
  </si>
  <si>
    <t>edwardhortick@vcfa.com</t>
  </si>
  <si>
    <t>Taubman</t>
  </si>
  <si>
    <t>taubman@vcfa.com</t>
  </si>
  <si>
    <t>Gayle</t>
  </si>
  <si>
    <t>Veber</t>
  </si>
  <si>
    <t>Veber Partners</t>
  </si>
  <si>
    <t>gveber@veber.com</t>
  </si>
  <si>
    <t>radams@veber.com</t>
  </si>
  <si>
    <t>Aalok</t>
  </si>
  <si>
    <t>Vector Capital</t>
  </si>
  <si>
    <t>ajain@vectorcapital.com</t>
  </si>
  <si>
    <t>Slusky</t>
  </si>
  <si>
    <t>aslusky@vectorcapital.com</t>
  </si>
  <si>
    <t>Beregovsky</t>
  </si>
  <si>
    <t>aberegovsky@vectorcapital.com</t>
  </si>
  <si>
    <t>Kleiner</t>
  </si>
  <si>
    <t>akleiner@vectorcapital.com</t>
  </si>
  <si>
    <t>apandey@vectorcapital.com</t>
  </si>
  <si>
    <t>afishman@vectorcapital.com</t>
  </si>
  <si>
    <t>cmullen@vectorcapital.com</t>
  </si>
  <si>
    <t>Baylor</t>
  </si>
  <si>
    <t>dbaylor@vectorcapital.com</t>
  </si>
  <si>
    <t>Ramazetti</t>
  </si>
  <si>
    <t>dramazetti@vectorcapital.com</t>
  </si>
  <si>
    <t>Muckey</t>
  </si>
  <si>
    <t>dmuckey@vectorcapital.com</t>
  </si>
  <si>
    <t>jmurray@vectorcapital.com</t>
  </si>
  <si>
    <t>Blodgett</t>
  </si>
  <si>
    <t>mblodgett@vectorcapital.com</t>
  </si>
  <si>
    <t>Mayur</t>
  </si>
  <si>
    <t>mdesai@vectorcapital.com</t>
  </si>
  <si>
    <t>Amen</t>
  </si>
  <si>
    <t>ramen@vectorcapital.com</t>
  </si>
  <si>
    <t>sgoodman@vectorcapital.com</t>
  </si>
  <si>
    <t>tsmith@vectorcapital.com</t>
  </si>
  <si>
    <t>Vedanta Capital</t>
  </si>
  <si>
    <t>bill@vedacap.com</t>
  </si>
  <si>
    <t>Cordova</t>
  </si>
  <si>
    <t>gonzalo@vedacap.com</t>
  </si>
  <si>
    <t>howard@vedacap.com</t>
  </si>
  <si>
    <t>margaret@vedacap.com</t>
  </si>
  <si>
    <t>michael@vedacap.com</t>
  </si>
  <si>
    <t>parag@vedacap.com</t>
  </si>
  <si>
    <t>Sathe</t>
  </si>
  <si>
    <t>shrikant@vedacap.com</t>
  </si>
  <si>
    <t>Veddis Venture</t>
  </si>
  <si>
    <t>vikrant@veddis.com</t>
  </si>
  <si>
    <t>Seifert</t>
  </si>
  <si>
    <t>Velocis Fund</t>
  </si>
  <si>
    <t>david.seifert@velocis.com</t>
  </si>
  <si>
    <t>Hamm</t>
  </si>
  <si>
    <t>fred.hamm@velocis.com</t>
  </si>
  <si>
    <t>Co-Founder and Managing Principal</t>
  </si>
  <si>
    <t>Yoder</t>
  </si>
  <si>
    <t>jim.yoder@velocis.com</t>
  </si>
  <si>
    <t>mike.lewis@velocis.com</t>
  </si>
  <si>
    <t>paul.smith@velocis.com</t>
  </si>
  <si>
    <t>Velos Partners</t>
  </si>
  <si>
    <t>james@velospartners.com</t>
  </si>
  <si>
    <t>raj@velospartners.com</t>
  </si>
  <si>
    <t>venBio</t>
  </si>
  <si>
    <t>cgoodman@venbio.com</t>
  </si>
  <si>
    <t>Adelman</t>
  </si>
  <si>
    <t>radelman@venbio.com</t>
  </si>
  <si>
    <t>Olbrechts</t>
  </si>
  <si>
    <t>Vendis Capital</t>
  </si>
  <si>
    <t>co@vendiscapital.com</t>
  </si>
  <si>
    <t>Diegem</t>
  </si>
  <si>
    <t>Van Troos</t>
  </si>
  <si>
    <t>jvt@vendiscapital.com</t>
  </si>
  <si>
    <t>Teichert</t>
  </si>
  <si>
    <t>Venista Ventures  &amp; Co. KG</t>
  </si>
  <si>
    <t>c.teichert@venista.com</t>
  </si>
  <si>
    <t>Wimmeroth</t>
  </si>
  <si>
    <t>o.wimmeroth@venista.com</t>
  </si>
  <si>
    <t>Kocher</t>
  </si>
  <si>
    <t>Venrock Associates</t>
  </si>
  <si>
    <t>bkocher@venrock.com</t>
  </si>
  <si>
    <t>Bong</t>
  </si>
  <si>
    <t>bkoh@venrock.com</t>
  </si>
  <si>
    <t>Ascher</t>
  </si>
  <si>
    <t>bda@venrock.com</t>
  </si>
  <si>
    <t>ber@venrock.com</t>
  </si>
  <si>
    <t>cami@venrock.com</t>
  </si>
  <si>
    <t>Pakman</t>
  </si>
  <si>
    <t>dpakman@venrock.com</t>
  </si>
  <si>
    <t>mcb@venrock.com</t>
  </si>
  <si>
    <t>mft@venrock.com</t>
  </si>
  <si>
    <t>Beim</t>
  </si>
  <si>
    <t>nick@venrock.com</t>
  </si>
  <si>
    <t>Nimish</t>
  </si>
  <si>
    <t>nshah@venrock.com</t>
  </si>
  <si>
    <t>Goldby</t>
  </si>
  <si>
    <t>sgoldby@venrock.com</t>
  </si>
  <si>
    <t>sgoldberg@venrock.com</t>
  </si>
  <si>
    <t>abe@venrock.com</t>
  </si>
  <si>
    <t>Eng Hong</t>
  </si>
  <si>
    <t>Venstar Capital Management Pte</t>
  </si>
  <si>
    <t>ehkoh@venstar-capital.com</t>
  </si>
  <si>
    <t>Jeffrey Ah Bah</t>
  </si>
  <si>
    <t>jeffreyng@venstar-capital.com</t>
  </si>
  <si>
    <t>Kian Heng</t>
  </si>
  <si>
    <t>khang@venstar-capital.com</t>
  </si>
  <si>
    <t>Caffi</t>
  </si>
  <si>
    <t>Ventech</t>
  </si>
  <si>
    <t>alain.caffi@ventechvc.com</t>
  </si>
  <si>
    <t>Audrey</t>
  </si>
  <si>
    <t>Soussan</t>
  </si>
  <si>
    <t>audrey.soussan@ventechvc.com</t>
  </si>
  <si>
    <t>Claussen</t>
  </si>
  <si>
    <t>christian.claussen@ventechvc.com</t>
  </si>
  <si>
    <t>cindy.guo@ventechchina.com</t>
  </si>
  <si>
    <t>Houry</t>
  </si>
  <si>
    <t>claire.houry@ventechvc.com</t>
  </si>
  <si>
    <t>Emmanuelle</t>
  </si>
  <si>
    <t>emmanuelle.deroux@ventechvc.com</t>
  </si>
  <si>
    <t>Huet</t>
  </si>
  <si>
    <t>eric.huet@ventechvc.com</t>
  </si>
  <si>
    <t>Bourcereau</t>
  </si>
  <si>
    <t>jean.bourcereau@ventechvc.com</t>
  </si>
  <si>
    <t>Wirries</t>
  </si>
  <si>
    <t>stephan.wirries@ventechvc.com</t>
  </si>
  <si>
    <t>Novotny</t>
  </si>
  <si>
    <t>Venture Capital Fund of New England</t>
  </si>
  <si>
    <t>cnovotny@vcfne.com</t>
  </si>
  <si>
    <t>E. Jack</t>
  </si>
  <si>
    <t>jstewart@vcfne.com</t>
  </si>
  <si>
    <t>Penman</t>
  </si>
  <si>
    <t>gpenman@vcfne.com</t>
  </si>
  <si>
    <t>Neis</t>
  </si>
  <si>
    <t>Venture Investors</t>
  </si>
  <si>
    <t>john@ventureinvestors.com</t>
  </si>
  <si>
    <t>Madison</t>
  </si>
  <si>
    <t>Venture Management</t>
  </si>
  <si>
    <t>tkelly@vmllc.com</t>
  </si>
  <si>
    <t>President and Managing Member</t>
  </si>
  <si>
    <t>Boz</t>
  </si>
  <si>
    <t>Bundalo</t>
  </si>
  <si>
    <t>Venture51</t>
  </si>
  <si>
    <t>boz@venture51.com</t>
  </si>
  <si>
    <t>Venture Partner / CTO</t>
  </si>
  <si>
    <t>Zeuner</t>
  </si>
  <si>
    <t>brandon@venture51.com</t>
  </si>
  <si>
    <t>Swagar</t>
  </si>
  <si>
    <t>ryan@venture51.com</t>
  </si>
  <si>
    <t>zach@venture51.com</t>
  </si>
  <si>
    <t>Ventureast-APIDC</t>
  </si>
  <si>
    <t>abhishek.srivastava@ventureast.net</t>
  </si>
  <si>
    <t>Bobba</t>
  </si>
  <si>
    <t>Venkatadri</t>
  </si>
  <si>
    <t>venkatadri.bobba@ventureast.net</t>
  </si>
  <si>
    <t>Jagannath</t>
  </si>
  <si>
    <t>Samavedam</t>
  </si>
  <si>
    <t>jagannath.samavedam@ventureast.net</t>
  </si>
  <si>
    <t>KA</t>
  </si>
  <si>
    <t>srinivasan.ka@ventureast.net</t>
  </si>
  <si>
    <t>Raghuveer</t>
  </si>
  <si>
    <t>Mendu</t>
  </si>
  <si>
    <t>raghumendu@ventureast.net</t>
  </si>
  <si>
    <t>Bethmangalkar</t>
  </si>
  <si>
    <t>rama.bethmangalkar@ventureast.net</t>
  </si>
  <si>
    <t>Alur</t>
  </si>
  <si>
    <t>ramesh.alur@ventureast.net</t>
  </si>
  <si>
    <t>Babu</t>
  </si>
  <si>
    <t>ramesh.byrapaneni@gmail.com</t>
  </si>
  <si>
    <t>ravi.jain@ventureast.net</t>
  </si>
  <si>
    <t>Yamsani</t>
  </si>
  <si>
    <t>sanjeev.yamsani@ventureast.net</t>
  </si>
  <si>
    <t>Saras</t>
  </si>
  <si>
    <t>saras.agarwal@ventureast.net</t>
  </si>
  <si>
    <t>Sarath</t>
  </si>
  <si>
    <t>Naru</t>
  </si>
  <si>
    <t>sarath.naru@ventureast.net</t>
  </si>
  <si>
    <t>Sateesh</t>
  </si>
  <si>
    <t>sateesh.andra@ventureast.net</t>
  </si>
  <si>
    <t>Siddhartha</t>
  </si>
  <si>
    <t>siddhartha_das@ventureast.net</t>
  </si>
  <si>
    <t>Rajaram</t>
  </si>
  <si>
    <t>vishesh.rajaram@ventureast.net</t>
  </si>
  <si>
    <t>Ein</t>
  </si>
  <si>
    <t>VentureHouse Group</t>
  </si>
  <si>
    <t>mark@venturehousegroup.com</t>
  </si>
  <si>
    <t>Horton</t>
  </si>
  <si>
    <t>VentureLink</t>
  </si>
  <si>
    <t>ghorton@venturelinkfunds.com</t>
  </si>
  <si>
    <t>jwhitaker@venturelinkfunds.com</t>
  </si>
  <si>
    <t>VentureTech Alliance</t>
  </si>
  <si>
    <t>cchou@vtalliance.com</t>
  </si>
  <si>
    <t>ktsang@vtalliance.com</t>
  </si>
  <si>
    <t>rnorris@vtalliance.com</t>
  </si>
  <si>
    <t>Ventus Funds</t>
  </si>
  <si>
    <t>ian.lawrence@temporiscapital.com</t>
  </si>
  <si>
    <t>Director and Investment Manager</t>
  </si>
  <si>
    <t>Handeland</t>
  </si>
  <si>
    <t>Verdane Capital</t>
  </si>
  <si>
    <t>ah@verdanecapital.com</t>
  </si>
  <si>
    <t>bb@verdanecapital.com</t>
  </si>
  <si>
    <t>Bjarne</t>
  </si>
  <si>
    <t>Lie</t>
  </si>
  <si>
    <t>bkl@verdanecapital.com</t>
  </si>
  <si>
    <t>Ahlstrand</t>
  </si>
  <si>
    <t>da@verdanecapital.com</t>
  </si>
  <si>
    <t>Emanuel</t>
  </si>
  <si>
    <t>Johnsson</t>
  </si>
  <si>
    <t>ej@verdanecapital.com</t>
  </si>
  <si>
    <t>AspÃ©n</t>
  </si>
  <si>
    <t>ha@verdanecapital.com</t>
  </si>
  <si>
    <t>Iikka</t>
  </si>
  <si>
    <t>Moilanen</t>
  </si>
  <si>
    <t>im@verdanecapital.com</t>
  </si>
  <si>
    <t>Janne</t>
  </si>
  <si>
    <t>Holmia</t>
  </si>
  <si>
    <t>jh@verdanecapital.com</t>
  </si>
  <si>
    <t>Malmros</t>
  </si>
  <si>
    <t>pm@verdanecapital.com</t>
  </si>
  <si>
    <t>Nordlander</t>
  </si>
  <si>
    <t>pn@verdanecapital.com</t>
  </si>
  <si>
    <t>MÃ¶rndal</t>
  </si>
  <si>
    <t>sm@verdanecapital.com</t>
  </si>
  <si>
    <t>Sugar</t>
  </si>
  <si>
    <t>Veritas Capital</t>
  </si>
  <si>
    <t>dsugar@veritascapital.com</t>
  </si>
  <si>
    <t>Dejan</t>
  </si>
  <si>
    <t>Ilic</t>
  </si>
  <si>
    <t>dilic@veritascapital.com</t>
  </si>
  <si>
    <t>jdimitri@veritascapital.com</t>
  </si>
  <si>
    <t>Yadin</t>
  </si>
  <si>
    <t>Kaufmann</t>
  </si>
  <si>
    <t xml:space="preserve">Veritas </t>
  </si>
  <si>
    <t>yadin@veritasvc.com</t>
  </si>
  <si>
    <t>Raanana</t>
  </si>
  <si>
    <t>Verizon Ventures</t>
  </si>
  <si>
    <t>padmanabha.rajagopalan@verizon.com</t>
  </si>
  <si>
    <t>Detry</t>
  </si>
  <si>
    <t>Vermeer</t>
  </si>
  <si>
    <t>jld@vermeercapital.fr</t>
  </si>
  <si>
    <t>Bon</t>
  </si>
  <si>
    <t>mb@vermeercapital.fr</t>
  </si>
  <si>
    <t>pk@vermeercapital.fr</t>
  </si>
  <si>
    <t>Ginsburg</t>
  </si>
  <si>
    <t>Vernon &amp; Park Capital,</t>
  </si>
  <si>
    <t>jginsburg@vernonpark.com</t>
  </si>
  <si>
    <t>Bainbridge</t>
  </si>
  <si>
    <t>Veronis Suhler Stevenson</t>
  </si>
  <si>
    <t>bainbridged@vss.com</t>
  </si>
  <si>
    <t>Hartfelder</t>
  </si>
  <si>
    <t>hartfelderj@vss.com</t>
  </si>
  <si>
    <t>Vice President and Director</t>
  </si>
  <si>
    <t>Lacey</t>
  </si>
  <si>
    <t>Mehran</t>
  </si>
  <si>
    <t>mehranl@vss.com</t>
  </si>
  <si>
    <t>Hickman</t>
  </si>
  <si>
    <t>hickmant@vss.com</t>
  </si>
  <si>
    <t>Kandoi</t>
  </si>
  <si>
    <t>kandoiy@vss.com</t>
  </si>
  <si>
    <t>Headley</t>
  </si>
  <si>
    <t>Versa Capital Management</t>
  </si>
  <si>
    <t>aheadley@versa.com</t>
  </si>
  <si>
    <t>Principal, Investments</t>
  </si>
  <si>
    <t>amckean@versa.com</t>
  </si>
  <si>
    <t>Lorry</t>
  </si>
  <si>
    <t>dlorry@versa.com</t>
  </si>
  <si>
    <t>Managing Director, Transaction Execution</t>
  </si>
  <si>
    <t>Segall</t>
  </si>
  <si>
    <t>gls@versa.com</t>
  </si>
  <si>
    <t>Armbrister</t>
  </si>
  <si>
    <t>jarmbrister@versa.com</t>
  </si>
  <si>
    <t>Managing Director, Investments</t>
  </si>
  <si>
    <t>Tyburski</t>
  </si>
  <si>
    <t>jtyburski@versa.com</t>
  </si>
  <si>
    <t>kpolak@versa.com</t>
  </si>
  <si>
    <t>laronson@versa.com</t>
  </si>
  <si>
    <t>phalpern@versa.com</t>
  </si>
  <si>
    <t>rschultz@versa.com</t>
  </si>
  <si>
    <t>rfrench@versa.com</t>
  </si>
  <si>
    <t>sdorman@versa.com</t>
  </si>
  <si>
    <t>syoon@versa.com</t>
  </si>
  <si>
    <t>Managing Director, Transaction Development</t>
  </si>
  <si>
    <t>tkennedy@versa.com</t>
  </si>
  <si>
    <t>wquinn@versa.com</t>
  </si>
  <si>
    <t>Lubash</t>
  </si>
  <si>
    <t>barbara@versantventures.com</t>
  </si>
  <si>
    <t>Bolzon</t>
  </si>
  <si>
    <t>brad@versantventures.com</t>
  </si>
  <si>
    <t>Atwood</t>
  </si>
  <si>
    <t>brian@versantventures.com</t>
  </si>
  <si>
    <t>Rizzuto</t>
  </si>
  <si>
    <t>crizzuto@versantventures.com</t>
  </si>
  <si>
    <t>Operating Principal</t>
  </si>
  <si>
    <t>charles@versantventures.com</t>
  </si>
  <si>
    <t>Allison</t>
  </si>
  <si>
    <t>dallison@versantventures.com</t>
  </si>
  <si>
    <t>Milder</t>
  </si>
  <si>
    <t>don@versantventures.com</t>
  </si>
  <si>
    <t>Gianni</t>
  </si>
  <si>
    <t>Gromo</t>
  </si>
  <si>
    <t>gianni@versantventures.com</t>
  </si>
  <si>
    <t>gmagni@versantventures.com</t>
  </si>
  <si>
    <t>Jerel</t>
  </si>
  <si>
    <t>jdavis@versantventures.com</t>
  </si>
  <si>
    <t>Hykes</t>
  </si>
  <si>
    <t>khykes@versantventures.com</t>
  </si>
  <si>
    <t>kirk@versantventures.com</t>
  </si>
  <si>
    <t>brobertson@versantventures.com</t>
  </si>
  <si>
    <t>Praeger</t>
  </si>
  <si>
    <t>robin@versantventures.com</t>
  </si>
  <si>
    <t>rjaffe@versantventures.com</t>
  </si>
  <si>
    <t>scolella@versantventures.com</t>
  </si>
  <si>
    <t>Kaldor</t>
  </si>
  <si>
    <t>skaldor@versantventures.com</t>
  </si>
  <si>
    <t>Woiwode</t>
  </si>
  <si>
    <t>twoiwode@versantventures.com</t>
  </si>
  <si>
    <t>Link</t>
  </si>
  <si>
    <t>bill@versantventures.com</t>
  </si>
  <si>
    <t>Tran Kingyens</t>
  </si>
  <si>
    <t>Version One Ventures</t>
  </si>
  <si>
    <t>angela@versionone.vc</t>
  </si>
  <si>
    <t>Wertz</t>
  </si>
  <si>
    <t>boris@versionone.vc</t>
  </si>
  <si>
    <t>Choon Chong</t>
  </si>
  <si>
    <t>Vertex Venture Holdings</t>
  </si>
  <si>
    <t>cctay@vertexmgt.com</t>
  </si>
  <si>
    <t>jchang@vertexmgt.com</t>
  </si>
  <si>
    <t>Managing Director and Legal Representative</t>
  </si>
  <si>
    <t>Joo Hock</t>
  </si>
  <si>
    <t>Chua</t>
  </si>
  <si>
    <t>jhchua@vertexmgt.com</t>
  </si>
  <si>
    <t>Kee Lock</t>
  </si>
  <si>
    <t>lchua@vertexmgt.com</t>
  </si>
  <si>
    <t>Group President and CEO</t>
  </si>
  <si>
    <t>Lasersohn</t>
  </si>
  <si>
    <t>Vertical Group</t>
  </si>
  <si>
    <t>kkeddy@vertical-group.com</t>
  </si>
  <si>
    <t>Runnells</t>
  </si>
  <si>
    <t>jrunnells@vertical-group.com</t>
  </si>
  <si>
    <t>Emmitt</t>
  </si>
  <si>
    <t>remmitt@vertical-group.com</t>
  </si>
  <si>
    <t>tchou@vertical-group.com</t>
  </si>
  <si>
    <t>Vesalius BioCapital Partners sarl</t>
  </si>
  <si>
    <t>c.schneider@vesaliusbiocapital.com</t>
  </si>
  <si>
    <t>Strassen</t>
  </si>
  <si>
    <t>Geldhof</t>
  </si>
  <si>
    <t>g.geldhof@vesaliusbiocapital.com</t>
  </si>
  <si>
    <t>Lohrmann</t>
  </si>
  <si>
    <t>m.lohrmann@vesaliusbiocapital.com</t>
  </si>
  <si>
    <t>Vesalius Ventures</t>
  </si>
  <si>
    <t>bernard@vesaliusventures.com</t>
  </si>
  <si>
    <t>CEO and Managing  Partner</t>
  </si>
  <si>
    <t>jun@vesaliusventures.com</t>
  </si>
  <si>
    <t>pamela@vesaliusventures.com</t>
  </si>
  <si>
    <t>Vesbridge Partners</t>
  </si>
  <si>
    <t>staffan@vesbridge.com</t>
  </si>
  <si>
    <t>Rowbotham</t>
  </si>
  <si>
    <t>tom@vesbridge.com</t>
  </si>
  <si>
    <t>Zenas</t>
  </si>
  <si>
    <t>Hutcheson</t>
  </si>
  <si>
    <t>zenas@vesbridge.com</t>
  </si>
  <si>
    <t>Leroy</t>
  </si>
  <si>
    <t>Vespa Capital</t>
  </si>
  <si>
    <t>denis@vespacapital.com</t>
  </si>
  <si>
    <t>fclement@vespacapital.com</t>
  </si>
  <si>
    <t>Jean-Valmy</t>
  </si>
  <si>
    <t>jean-valmy@vespacapital.com</t>
  </si>
  <si>
    <t>mlyons@vespacapital.com</t>
  </si>
  <si>
    <t>megan@vespacapital.com</t>
  </si>
  <si>
    <t>nigel@vespacapital.com</t>
  </si>
  <si>
    <t>Chaloner</t>
  </si>
  <si>
    <t>tom@vespacapital.com</t>
  </si>
  <si>
    <t>Cavanna</t>
  </si>
  <si>
    <t>Vestar</t>
  </si>
  <si>
    <t>acavanna@vestarcapital.com</t>
  </si>
  <si>
    <t>Managing Director, Healthcare Co-Head</t>
  </si>
  <si>
    <t>boconnor@vestarcapital.com</t>
  </si>
  <si>
    <t>Managing Director, President/Vestar Resources</t>
  </si>
  <si>
    <t>Durbin</t>
  </si>
  <si>
    <t>cdurbin@vestarcapital.com</t>
  </si>
  <si>
    <t>Managing Director, Vestar Resources</t>
  </si>
  <si>
    <t>doconnell@vestarcapital.com</t>
  </si>
  <si>
    <t>erussell@vestarcapital.com</t>
  </si>
  <si>
    <t>jkelley@vestarden.com</t>
  </si>
  <si>
    <t>Elrod</t>
  </si>
  <si>
    <t>jelrod@vestarcapital.com</t>
  </si>
  <si>
    <t>jstephens@vestarcapital.com</t>
  </si>
  <si>
    <t>Mundt</t>
  </si>
  <si>
    <t>kmundt@vestarcapital.com</t>
  </si>
  <si>
    <t>Dubbioso</t>
  </si>
  <si>
    <t>mdubbioso@vestarcapital.com</t>
  </si>
  <si>
    <t>nbhat@vestarcapital.com</t>
  </si>
  <si>
    <t>Alpert</t>
  </si>
  <si>
    <t>nalpert@vestarcapital.com</t>
  </si>
  <si>
    <t>Founder and Co-President</t>
  </si>
  <si>
    <t>Rosner</t>
  </si>
  <si>
    <t>rrosner@vestarcapital.com</t>
  </si>
  <si>
    <t>Holstein</t>
  </si>
  <si>
    <t>rholstein@vestarcapital.com</t>
  </si>
  <si>
    <t>Managing Director, Digital Media Head</t>
  </si>
  <si>
    <t>wsong@vestarcapital.com</t>
  </si>
  <si>
    <t>Nicod</t>
  </si>
  <si>
    <t>VI Partners AG</t>
  </si>
  <si>
    <t>alain@vipartners.ch</t>
  </si>
  <si>
    <t>Arnd</t>
  </si>
  <si>
    <t>Kaltofen</t>
  </si>
  <si>
    <t>arnd@vipartners.ch</t>
  </si>
  <si>
    <t>Braguglia</t>
  </si>
  <si>
    <t>diego@vipartners.ch</t>
  </si>
  <si>
    <t>O'Mahony</t>
  </si>
  <si>
    <t>Viburnum Funds</t>
  </si>
  <si>
    <t>james@viburnumfunds.com.au</t>
  </si>
  <si>
    <t>Perth</t>
  </si>
  <si>
    <t>marshall@viburnumfunds.com.au</t>
  </si>
  <si>
    <t>Hay</t>
  </si>
  <si>
    <t>melanie@viburnumfunds.com.au</t>
  </si>
  <si>
    <t>rob@viburnumfunds.com.au</t>
  </si>
  <si>
    <t>Casares</t>
  </si>
  <si>
    <t>dcasares@vicentecapital.com</t>
  </si>
  <si>
    <t>garsenault@vicentecapital.com</t>
  </si>
  <si>
    <t>jbeck@vicentecapital.com</t>
  </si>
  <si>
    <t>jferguson@vicentecapital.com</t>
  </si>
  <si>
    <t>Magnin</t>
  </si>
  <si>
    <t>kmagnin@vicentecapital.com</t>
  </si>
  <si>
    <t>kkoch@vicentecapital.com</t>
  </si>
  <si>
    <t>Ramaswami</t>
  </si>
  <si>
    <t>kramaswami@vicentecapital.com</t>
  </si>
  <si>
    <t>Memmo</t>
  </si>
  <si>
    <t>nmemmo@vicentecapital.com</t>
  </si>
  <si>
    <t>Damian</t>
  </si>
  <si>
    <t xml:space="preserve">Vickers </t>
  </si>
  <si>
    <t>damian.tan@vickersventure.com</t>
  </si>
  <si>
    <t>Finian</t>
  </si>
  <si>
    <t>finian.tan@vickersventure.com</t>
  </si>
  <si>
    <t>jeff.chi@vickersventure.com</t>
  </si>
  <si>
    <t>Vice Chairman - Asia</t>
  </si>
  <si>
    <t>linda.li@vickersventure.com</t>
  </si>
  <si>
    <t>raymond.kong@vickersventure.com</t>
  </si>
  <si>
    <t>Managing Director - Finance and Administration</t>
  </si>
  <si>
    <t>terence.sim@vickersventure.com</t>
  </si>
  <si>
    <t>Victory Park Capital</t>
  </si>
  <si>
    <t>bcarroll@victoryparkcapital.com</t>
  </si>
  <si>
    <t>gwatson@victoryparkcapital.com</t>
  </si>
  <si>
    <t>Coad</t>
  </si>
  <si>
    <t>mcoad@victoryparkcapital.com</t>
  </si>
  <si>
    <t>Ehrismann</t>
  </si>
  <si>
    <t xml:space="preserve">ViewPoint </t>
  </si>
  <si>
    <t>ue@viewpointpartners.com</t>
  </si>
  <si>
    <t>Village Ventures</t>
  </si>
  <si>
    <t>bo@villageventures.com</t>
  </si>
  <si>
    <t>Williamstown</t>
  </si>
  <si>
    <t>bob@villageventures.com</t>
  </si>
  <si>
    <t>General Counsel and General Partner</t>
  </si>
  <si>
    <t>Francine</t>
  </si>
  <si>
    <t>fsommer@villageventures.com</t>
  </si>
  <si>
    <t>Special General Partner</t>
  </si>
  <si>
    <t>mharris@villageventures.com</t>
  </si>
  <si>
    <t>Massicotte</t>
  </si>
  <si>
    <t>steve@villageventures.com</t>
  </si>
  <si>
    <t>VIMAC Ventures</t>
  </si>
  <si>
    <t>dmarcus@vimac.com</t>
  </si>
  <si>
    <t>Managing Director, Life Sciences</t>
  </si>
  <si>
    <t>R. Dana</t>
  </si>
  <si>
    <t>Ono</t>
  </si>
  <si>
    <t>dono@vimac.com</t>
  </si>
  <si>
    <t>Sena</t>
  </si>
  <si>
    <t>Biswas</t>
  </si>
  <si>
    <t>sbiswas@vimac.com</t>
  </si>
  <si>
    <t>Hui-Lin</t>
  </si>
  <si>
    <t>Vincera Capital</t>
  </si>
  <si>
    <t>whitney.chang@vinceracapital.com</t>
  </si>
  <si>
    <t>In-Chyuan</t>
  </si>
  <si>
    <t>ic.ho@vinceracapital.com</t>
  </si>
  <si>
    <t>Vice Chairman and CTO</t>
  </si>
  <si>
    <t>sc.tang@vinceracapital.com</t>
  </si>
  <si>
    <t>Honorary Chairman</t>
  </si>
  <si>
    <t>richard.chen@vinceracapital.com</t>
  </si>
  <si>
    <t>Ring</t>
  </si>
  <si>
    <t>ring.lee@vinceracapital.com</t>
  </si>
  <si>
    <t>Assistant Vice President, Finance</t>
  </si>
  <si>
    <t>Vintage Capital Group</t>
  </si>
  <si>
    <t>fsands@vintagecapitalgroup.com</t>
  </si>
  <si>
    <t>Abe</t>
  </si>
  <si>
    <t>Vintage Investment Partners</t>
  </si>
  <si>
    <t>abef@vintage-ip.com</t>
  </si>
  <si>
    <t>alanf@vintage-ip.com</t>
  </si>
  <si>
    <t>Frenkel</t>
  </si>
  <si>
    <t>amitf@vintage-ip.com</t>
  </si>
  <si>
    <t>Wahrhaft</t>
  </si>
  <si>
    <t>Viola Credit</t>
  </si>
  <si>
    <t>assafw@violacredit.com</t>
  </si>
  <si>
    <t>Vigdor</t>
  </si>
  <si>
    <t>idov@violacredit.com</t>
  </si>
  <si>
    <t>Ruthi</t>
  </si>
  <si>
    <t>Simha</t>
  </si>
  <si>
    <t>ruths@violacredit.com</t>
  </si>
  <si>
    <t>fred@vacapital.com</t>
  </si>
  <si>
    <t>joe@vacapital.com</t>
  </si>
  <si>
    <t>Deardorff</t>
  </si>
  <si>
    <t>tom@vacapital.com</t>
  </si>
  <si>
    <t>Virgo Capital</t>
  </si>
  <si>
    <t>arun@virgocapital.com</t>
  </si>
  <si>
    <t>Guhan</t>
  </si>
  <si>
    <t>Swaminathan</t>
  </si>
  <si>
    <t>guhan@virgocapital.com</t>
  </si>
  <si>
    <t>Hemanth</t>
  </si>
  <si>
    <t>Parasuram</t>
  </si>
  <si>
    <t>hemanth@virgocapital.com</t>
  </si>
  <si>
    <t>Nathaniel</t>
  </si>
  <si>
    <t>nate@virgocapital.com</t>
  </si>
  <si>
    <t>Viscogliosi</t>
  </si>
  <si>
    <t>Viscogliosi Brothers</t>
  </si>
  <si>
    <t>aviscogliosi@vbllc.com</t>
  </si>
  <si>
    <t>jviscogliosi@vbllc.com</t>
  </si>
  <si>
    <t>mviscogliosi@vbllc.com</t>
  </si>
  <si>
    <t>Vision Brazil Investments</t>
  </si>
  <si>
    <t>ajunior@visionbrazil.com</t>
  </si>
  <si>
    <t>Founding Partner and CIO</t>
  </si>
  <si>
    <t>Greco</t>
  </si>
  <si>
    <t>fgreco@visionbrazil.com</t>
  </si>
  <si>
    <t>Founding Partner and COO</t>
  </si>
  <si>
    <t>Benowitz</t>
  </si>
  <si>
    <t>Vision Capital Advisors</t>
  </si>
  <si>
    <t>adam@visicap.com</t>
  </si>
  <si>
    <t>Senior Managing Director, CIO</t>
  </si>
  <si>
    <t>Merkatz</t>
  </si>
  <si>
    <t>amerkatz@visicap.com</t>
  </si>
  <si>
    <t>Lamb</t>
  </si>
  <si>
    <t>Vision Capital</t>
  </si>
  <si>
    <t>dave.lamb@visioncapital.com</t>
  </si>
  <si>
    <t>Mash</t>
  </si>
  <si>
    <t>julian.mash@visioncapital.com</t>
  </si>
  <si>
    <t>Samer</t>
  </si>
  <si>
    <t>samer.cortas@visioncapital.com</t>
  </si>
  <si>
    <t>Vision Knight Capital (China) Fund I,</t>
  </si>
  <si>
    <t>david@vkc-partners.com</t>
  </si>
  <si>
    <t>hector@vkc-partners.com</t>
  </si>
  <si>
    <t>Honig</t>
  </si>
  <si>
    <t>Vision Ventures</t>
  </si>
  <si>
    <t>dhonig@visionvp.com</t>
  </si>
  <si>
    <t>Visionnaire Ventures</t>
  </si>
  <si>
    <t>keith@visionnaireventures.com</t>
  </si>
  <si>
    <t>susan@visionnaireventures.com</t>
  </si>
  <si>
    <t>acline@vistaequitypartners.com</t>
  </si>
  <si>
    <t>Anbalagan</t>
  </si>
  <si>
    <t>aanbalagan@vistaequitypartners.com</t>
  </si>
  <si>
    <t>jford@vistaequitypartners.com</t>
  </si>
  <si>
    <t>jstalder@vistaequitypartners.com</t>
  </si>
  <si>
    <t>Teillon</t>
  </si>
  <si>
    <t>mteillon@vistaequitypartners.com</t>
  </si>
  <si>
    <t>mtaylor@vistaequitypartners.com</t>
  </si>
  <si>
    <t>Fosnaugh</t>
  </si>
  <si>
    <t>mfosnaugh@vistaequitypartners.com</t>
  </si>
  <si>
    <t>Severson</t>
  </si>
  <si>
    <t>pseverson@vistaequitypartners.com</t>
  </si>
  <si>
    <t>rsmith@vistaequitypartners.com</t>
  </si>
  <si>
    <t>vburkett@vistaequitypartners.com</t>
  </si>
  <si>
    <t>A. Craig</t>
  </si>
  <si>
    <t>Vital Venture Capital</t>
  </si>
  <si>
    <t>casher@vitalvc.com</t>
  </si>
  <si>
    <t>Brinn</t>
  </si>
  <si>
    <t>nbrinn@vitalvc.com</t>
  </si>
  <si>
    <t>Garrido</t>
  </si>
  <si>
    <t>Vitamina K Venture Capital S.C.R,</t>
  </si>
  <si>
    <t>rafael.garrido@vitaminak.com</t>
  </si>
  <si>
    <t>Vitesse</t>
  </si>
  <si>
    <t>gburt@vitessecapital.com</t>
  </si>
  <si>
    <t>Thornborrow</t>
  </si>
  <si>
    <t>jthornborrow@vitessecapital.com</t>
  </si>
  <si>
    <t>Vitruvian Partners</t>
  </si>
  <si>
    <t>ben.johnson@vitruvianpartners.com</t>
  </si>
  <si>
    <t>Hardwick</t>
  </si>
  <si>
    <t>charles.hardwick@vitruvianpartners.com</t>
  </si>
  <si>
    <t>Nahama</t>
  </si>
  <si>
    <t>david.nahama@vitruvianpartners.com</t>
  </si>
  <si>
    <t>ian.riley@vitruvianpartners.com</t>
  </si>
  <si>
    <t>OâMara</t>
  </si>
  <si>
    <t>joe.omara@vitruvianpartners.com</t>
  </si>
  <si>
    <t>Jussi</t>
  </si>
  <si>
    <t>Wuoristo</t>
  </si>
  <si>
    <t>jussi.wuoristo@vitruvianpartners.com</t>
  </si>
  <si>
    <t>leonard.clemens@vitruvianpartners.com</t>
  </si>
  <si>
    <t>Deputy Director, Business Development</t>
  </si>
  <si>
    <t>Luuk</t>
  </si>
  <si>
    <t>Remmen</t>
  </si>
  <si>
    <t>luuk.remmen@vitruvianpartners.com</t>
  </si>
  <si>
    <t>Harford</t>
  </si>
  <si>
    <t>mark.harford@vitruvianpartners.com</t>
  </si>
  <si>
    <t>Risman</t>
  </si>
  <si>
    <t>mike.risman@vitruvianpartners.com</t>
  </si>
  <si>
    <t>Mitterlehner</t>
  </si>
  <si>
    <t>michael.mitterlehner@vitruvianpartners.com</t>
  </si>
  <si>
    <t>oscar.severin@vitruvianpartners.com</t>
  </si>
  <si>
    <t>Russmeyer</t>
  </si>
  <si>
    <t>philip.russmeyer@vitruvianpartners.com</t>
  </si>
  <si>
    <t>sophie.bower@vitruvianpartners.com</t>
  </si>
  <si>
    <t>stephen.byrne@vitruvianpartners.com</t>
  </si>
  <si>
    <t>Studd</t>
  </si>
  <si>
    <t>thomas.studd@vitruvianpartners.com</t>
  </si>
  <si>
    <t>Holroyd</t>
  </si>
  <si>
    <t>thomas.holroyd@vitruvianpartners.com</t>
  </si>
  <si>
    <t>Wyles</t>
  </si>
  <si>
    <t>toby.wyles@vitruvianpartners.com</t>
  </si>
  <si>
    <t>Winkler</t>
  </si>
  <si>
    <t>torsten.winkler@vitruvianpartners.com</t>
  </si>
  <si>
    <t>Vivo Capital</t>
  </si>
  <si>
    <t>cyu@vivocapital.net</t>
  </si>
  <si>
    <t>Hira</t>
  </si>
  <si>
    <t>VMG Partners</t>
  </si>
  <si>
    <t>hira@vmgpartners.com</t>
  </si>
  <si>
    <t>Carle</t>
  </si>
  <si>
    <t>Stenmark</t>
  </si>
  <si>
    <t>stenmark@vmgpartners.com</t>
  </si>
  <si>
    <t>Baram</t>
  </si>
  <si>
    <t>baram@vmgpartners.com</t>
  </si>
  <si>
    <t>marshall@vmgpartners.com</t>
  </si>
  <si>
    <t>Sopon</t>
  </si>
  <si>
    <t>Boonyaruttapunth</t>
  </si>
  <si>
    <t>Vnet Capital Co.</t>
  </si>
  <si>
    <t>sopon@vnet.co.th</t>
  </si>
  <si>
    <t>Vocap Investment Partners</t>
  </si>
  <si>
    <t>mike.becker@vocappartners.com</t>
  </si>
  <si>
    <t>Vinny</t>
  </si>
  <si>
    <t>Olmstead</t>
  </si>
  <si>
    <t>vinny.olmstead@vocappartners.com</t>
  </si>
  <si>
    <t>Vero Beach</t>
  </si>
  <si>
    <t>Matias</t>
  </si>
  <si>
    <t>Vodia Ventures</t>
  </si>
  <si>
    <t>dbm@vodiaventures.com</t>
  </si>
  <si>
    <t>Avgustina</t>
  </si>
  <si>
    <t>Pasheeva</t>
  </si>
  <si>
    <t>VoiVoda Ventures</t>
  </si>
  <si>
    <t>avi@voivoda.com</t>
  </si>
  <si>
    <t>Babajov</t>
  </si>
  <si>
    <t>emil@voivoda.com</t>
  </si>
  <si>
    <t>Val</t>
  </si>
  <si>
    <t>val@voivoda.com</t>
  </si>
  <si>
    <t>Volante Capital Advisors</t>
  </si>
  <si>
    <t>twhite@volantecapital.com</t>
  </si>
  <si>
    <t>Lazzaro</t>
  </si>
  <si>
    <t>vlazzaro@volantecapital.com</t>
  </si>
  <si>
    <t>Perlhagen</t>
  </si>
  <si>
    <t>Volati AB</t>
  </si>
  <si>
    <t>karl.perlhagen@volati.se</t>
  </si>
  <si>
    <t>marten@volati.se</t>
  </si>
  <si>
    <t>BjÃ¶rk</t>
  </si>
  <si>
    <t>mattias.bjork@volati.se</t>
  </si>
  <si>
    <t>WahlÃ©n</t>
  </si>
  <si>
    <t>patrik.wahlen@volati.se</t>
  </si>
  <si>
    <t>Founder and Investment Manager</t>
  </si>
  <si>
    <t>Grulke</t>
  </si>
  <si>
    <t>Volcano Capital</t>
  </si>
  <si>
    <t>bgrulke@volcanocap.com</t>
  </si>
  <si>
    <t>dwall@volcanocap.com</t>
  </si>
  <si>
    <t>Flaster</t>
  </si>
  <si>
    <t>Volition Capital</t>
  </si>
  <si>
    <t>andy@volitioncapital.com</t>
  </si>
  <si>
    <t>Ferry</t>
  </si>
  <si>
    <t>jim@volitioncapital.com</t>
  </si>
  <si>
    <t>kevin@volitioncapital.com</t>
  </si>
  <si>
    <t>larry@volitioncapital.com</t>
  </si>
  <si>
    <t>Wilkens</t>
  </si>
  <si>
    <t>mike@volitioncapital.com</t>
  </si>
  <si>
    <t>roger@volitioncapital.com</t>
  </si>
  <si>
    <t>sean@volitioncapital.com</t>
  </si>
  <si>
    <t>Partner and Founder</t>
  </si>
  <si>
    <t>LundsgÃ¥rd</t>
  </si>
  <si>
    <t>Volito AB</t>
  </si>
  <si>
    <t>johan.lundsgard@volito.se</t>
  </si>
  <si>
    <t>MalmÃ¶</t>
  </si>
  <si>
    <t>Volta Ventures</t>
  </si>
  <si>
    <t>frank@voltaventures.eu</t>
  </si>
  <si>
    <t>Ranst</t>
  </si>
  <si>
    <t>VOPNE Capital</t>
  </si>
  <si>
    <t>jim@vopne.com</t>
  </si>
  <si>
    <t>Vorndran</t>
  </si>
  <si>
    <t xml:space="preserve">Vorndran Mannheims Capital Advisors </t>
  </si>
  <si>
    <t>h.vorndran@vmcap.com</t>
  </si>
  <si>
    <t>Vortex Partners,</t>
  </si>
  <si>
    <t>chris.oneill@realmanage.com</t>
  </si>
  <si>
    <t>Crumley</t>
  </si>
  <si>
    <t>Vortus Investment Advisors</t>
  </si>
  <si>
    <t>bcrumley@vortus.com</t>
  </si>
  <si>
    <t>jmiller@vortus.com</t>
  </si>
  <si>
    <t>Rentzsch</t>
  </si>
  <si>
    <t xml:space="preserve">Vorwerk Direct Selling Ventures </t>
  </si>
  <si>
    <t>bjoern.rentzsch@vorwerk.de</t>
  </si>
  <si>
    <t>Wuppertal</t>
  </si>
  <si>
    <t>dirk.meurer@vorwerk.de</t>
  </si>
  <si>
    <t>Muschong</t>
  </si>
  <si>
    <t>norbert.muschong@vorwerk.de</t>
  </si>
  <si>
    <t>Hughlett</t>
  </si>
  <si>
    <t>hughlett@voyagercapital.com</t>
  </si>
  <si>
    <t>Feeny</t>
  </si>
  <si>
    <t>feeny@voyagercapital.com</t>
  </si>
  <si>
    <t>Fraiman</t>
  </si>
  <si>
    <t>fraiman@voyagercapital.com</t>
  </si>
  <si>
    <t>benson@voyagercapital.com</t>
  </si>
  <si>
    <t>Osthoff</t>
  </si>
  <si>
    <t xml:space="preserve">VR Equitypartner </t>
  </si>
  <si>
    <t>jens.osthoff@vrep.de</t>
  </si>
  <si>
    <t>Gruss</t>
  </si>
  <si>
    <t>sabine.gruss@vrep.de</t>
  </si>
  <si>
    <t>Member of the Executive Board</t>
  </si>
  <si>
    <t>Vulcan Capital Management</t>
  </si>
  <si>
    <t>fgraham@vulcancapital.com</t>
  </si>
  <si>
    <t>W,</t>
  </si>
  <si>
    <t>arosenthal@wcapgroup.com</t>
  </si>
  <si>
    <t>Killilea</t>
  </si>
  <si>
    <t>akillilea@wcapgroup.com</t>
  </si>
  <si>
    <t>Klener</t>
  </si>
  <si>
    <t>aklener@wcapgroup.com</t>
  </si>
  <si>
    <t>Heston</t>
  </si>
  <si>
    <t>bheston@wcapgroup.com</t>
  </si>
  <si>
    <t>choward@wcapgroup.com</t>
  </si>
  <si>
    <t>Wachter</t>
  </si>
  <si>
    <t>dwachter@wcapgroup.com</t>
  </si>
  <si>
    <t>Migliorino</t>
  </si>
  <si>
    <t>joemig@wcapgroup.com</t>
  </si>
  <si>
    <t>Lambrech</t>
  </si>
  <si>
    <t>jlambrech@wcapgroup.com</t>
  </si>
  <si>
    <t>kglass@wcapgroup.com</t>
  </si>
  <si>
    <t>Stitch</t>
  </si>
  <si>
    <t>kstitch@wcapgroup.com</t>
  </si>
  <si>
    <t>kmorgan@wcapgroup.com</t>
  </si>
  <si>
    <t>migs@wcapgroup.com</t>
  </si>
  <si>
    <t>rsingh@wcapgroup.com</t>
  </si>
  <si>
    <t>sharris@wcapgroup.com</t>
  </si>
  <si>
    <t>Wertheimer</t>
  </si>
  <si>
    <t>swertheimer@wcapgroup.com</t>
  </si>
  <si>
    <t>tmiller@wcapgroup.com</t>
  </si>
  <si>
    <t>Alloul</t>
  </si>
  <si>
    <t>W2 Investments</t>
  </si>
  <si>
    <t>marc.alloul@winvestments.ca</t>
  </si>
  <si>
    <t>Norfleet</t>
  </si>
  <si>
    <t>Wafra Partners,</t>
  </si>
  <si>
    <t>e.norfleet@wafra.com</t>
  </si>
  <si>
    <t>j.gerson@wafra.com</t>
  </si>
  <si>
    <t>m.goodman@wafra.com</t>
  </si>
  <si>
    <t>Petrillo</t>
  </si>
  <si>
    <t>p.petrillo@wafra.com</t>
  </si>
  <si>
    <t>Wierck</t>
  </si>
  <si>
    <t>r.wierck@wafra.com</t>
  </si>
  <si>
    <t>s.green@wafra.com</t>
  </si>
  <si>
    <t>Wall Street Technology Partners</t>
  </si>
  <si>
    <t>kevin@wallstreettp.com</t>
  </si>
  <si>
    <t>richard@wallstreettp.com</t>
  </si>
  <si>
    <t>Walton Street Capital</t>
  </si>
  <si>
    <t>rose@waltonst.com</t>
  </si>
  <si>
    <t>Mogentale</t>
  </si>
  <si>
    <t>mogentale@waltonst.com</t>
  </si>
  <si>
    <t>schulman@waltonst.com</t>
  </si>
  <si>
    <t>Quicksilver</t>
  </si>
  <si>
    <t>quicksilver@waltonst.com</t>
  </si>
  <si>
    <t>Calaguire</t>
  </si>
  <si>
    <t>calaguirej@waltonst.com</t>
  </si>
  <si>
    <t>K. Jay</t>
  </si>
  <si>
    <t>weaver@waltonst.com</t>
  </si>
  <si>
    <t>Mulhall</t>
  </si>
  <si>
    <t>mulhallk@waltonst.com</t>
  </si>
  <si>
    <t>Bluhm</t>
  </si>
  <si>
    <t>neilb@waltonst.com</t>
  </si>
  <si>
    <t>pinto@waltonst.com</t>
  </si>
  <si>
    <t>Ratke</t>
  </si>
  <si>
    <t>ratke@waltonst.com</t>
  </si>
  <si>
    <t>bloom@waltonst.com</t>
  </si>
  <si>
    <t>Sotoloff</t>
  </si>
  <si>
    <t>sotoloff@waltonst.com</t>
  </si>
  <si>
    <t>Junker</t>
  </si>
  <si>
    <t>junker@waltonst.com</t>
  </si>
  <si>
    <t>Warnholtz</t>
  </si>
  <si>
    <t>WAMEX Private Equity</t>
  </si>
  <si>
    <t>christian@wamex.mx</t>
  </si>
  <si>
    <t>Contreras</t>
  </si>
  <si>
    <t>jacontreras@wamex.mx</t>
  </si>
  <si>
    <t>del Valle</t>
  </si>
  <si>
    <t>sergio@wamex.mx</t>
  </si>
  <si>
    <t>Ronen</t>
  </si>
  <si>
    <t>Wanaka</t>
  </si>
  <si>
    <t>rmelnik@wanakacapital.com</t>
  </si>
  <si>
    <t>Schnitzer</t>
  </si>
  <si>
    <t>Wand Partners</t>
  </si>
  <si>
    <t>bschnitzer@wandpartners.com</t>
  </si>
  <si>
    <t>Struck</t>
  </si>
  <si>
    <t>jstruck@wandpartners.com</t>
  </si>
  <si>
    <t>Warburg</t>
  </si>
  <si>
    <t xml:space="preserve">Warbros </t>
  </si>
  <si>
    <t>jwarburg@warbros.com</t>
  </si>
  <si>
    <t>Westerly</t>
  </si>
  <si>
    <t>mwarburg@warbros.com</t>
  </si>
  <si>
    <t>Warburg Pincus Asia</t>
  </si>
  <si>
    <t>frank.wei@warburgpincus.com</t>
  </si>
  <si>
    <t>Mahadevia</t>
  </si>
  <si>
    <t>vishal.mahadevia@warburgpincus.com</t>
  </si>
  <si>
    <t>Sadrian</t>
  </si>
  <si>
    <t>Warburg Pincus</t>
  </si>
  <si>
    <t>justin.sadrian@warburgpincus.com</t>
  </si>
  <si>
    <t>Giedrojc</t>
  </si>
  <si>
    <t>Warsaw Equity Group</t>
  </si>
  <si>
    <t>jacek.giedrojc@warsawequity.com</t>
  </si>
  <si>
    <t>Jerzy</t>
  </si>
  <si>
    <t>Krok</t>
  </si>
  <si>
    <t>jerzy.krok@warsawequity.com</t>
  </si>
  <si>
    <t>Kuffel</t>
  </si>
  <si>
    <t>piotr.kuffel@warsawequity.com</t>
  </si>
  <si>
    <t>Grzesiak</t>
  </si>
  <si>
    <t>witold.grzesiak@warsawequity.com</t>
  </si>
  <si>
    <t>Kozak</t>
  </si>
  <si>
    <t>Warwick Group</t>
  </si>
  <si>
    <t>mkozak@warwickgroup.com</t>
  </si>
  <si>
    <t>Sprague</t>
  </si>
  <si>
    <t>rps@warwickgroup.com</t>
  </si>
  <si>
    <t>Volftsun</t>
  </si>
  <si>
    <t>Washington Capital Ventures</t>
  </si>
  <si>
    <t>lev@wcvonline.com</t>
  </si>
  <si>
    <t>Wasserstein &amp; Co.</t>
  </si>
  <si>
    <t>ak@wasserco.com</t>
  </si>
  <si>
    <t>Bagaria</t>
  </si>
  <si>
    <t>ab@wasserco.com</t>
  </si>
  <si>
    <t>ej@wasserco.com</t>
  </si>
  <si>
    <t>Majoros</t>
  </si>
  <si>
    <t>gm@wasserco.com</t>
  </si>
  <si>
    <t>Struble</t>
  </si>
  <si>
    <t>mrs@wasserco.com</t>
  </si>
  <si>
    <t>Nitin</t>
  </si>
  <si>
    <t>ns@wasserco.com</t>
  </si>
  <si>
    <t>rr@wasserco.com</t>
  </si>
  <si>
    <t>Fogelson</t>
  </si>
  <si>
    <t>rf@wasserco.com</t>
  </si>
  <si>
    <t>Mersten</t>
  </si>
  <si>
    <t>rm@wasserco.com</t>
  </si>
  <si>
    <t>Slater</t>
  </si>
  <si>
    <t>rs@wasserco.com</t>
  </si>
  <si>
    <t>Thomas Ibsen</t>
  </si>
  <si>
    <t>th@wasserco.com</t>
  </si>
  <si>
    <t>Yujie</t>
  </si>
  <si>
    <t>yz@wasserco.com</t>
  </si>
  <si>
    <t>Yumee</t>
  </si>
  <si>
    <t>Song Courbier</t>
  </si>
  <si>
    <t>ysc@wasserco.com</t>
  </si>
  <si>
    <t>Water Street Healthcare Partners</t>
  </si>
  <si>
    <t>chris.sweeney@waterstreet.com</t>
  </si>
  <si>
    <t>Selquist</t>
  </si>
  <si>
    <t>curt.selquist@waterstreet.com</t>
  </si>
  <si>
    <t>jim.connelly@waterstreet.com</t>
  </si>
  <si>
    <t>Ossman</t>
  </si>
  <si>
    <t>katie.ossman@waterstreet.com</t>
  </si>
  <si>
    <t>kevin.swan@waterstreet.com</t>
  </si>
  <si>
    <t>Mishkin</t>
  </si>
  <si>
    <t>max.mishkin@waterstreet.com</t>
  </si>
  <si>
    <t>mike.brennan@waterstreet.com</t>
  </si>
  <si>
    <t>Villers</t>
  </si>
  <si>
    <t>ned.villers@waterstreet.com</t>
  </si>
  <si>
    <t>Strothman</t>
  </si>
  <si>
    <t>peter.strothman@waterstreet.com</t>
  </si>
  <si>
    <t>Womsley</t>
  </si>
  <si>
    <t>rob.womsley@waterstreet.com</t>
  </si>
  <si>
    <t>scott.garrett@waterstreet.com</t>
  </si>
  <si>
    <t>Cosler</t>
  </si>
  <si>
    <t>steve.cosler@waterstreet.com</t>
  </si>
  <si>
    <t>tim.dugan@waterstreet.com</t>
  </si>
  <si>
    <t>Procter</t>
  </si>
  <si>
    <t>Watermill Group</t>
  </si>
  <si>
    <t>bprocter@watermill.com</t>
  </si>
  <si>
    <t>Lexington</t>
  </si>
  <si>
    <t>Okonow</t>
  </si>
  <si>
    <t>dokonow@watermill.com</t>
  </si>
  <si>
    <t>jcarr@watermill.com</t>
  </si>
  <si>
    <t>Karol</t>
  </si>
  <si>
    <t>jkarol@watermill.com</t>
  </si>
  <si>
    <t>Bergin</t>
  </si>
  <si>
    <t>mbergin@watermill.com</t>
  </si>
  <si>
    <t>Director of Transactions</t>
  </si>
  <si>
    <t>mfuller@watermill.com</t>
  </si>
  <si>
    <t>Haymon</t>
  </si>
  <si>
    <t>mhaymon@watermill.com</t>
  </si>
  <si>
    <t>backerman@watermill.com</t>
  </si>
  <si>
    <t>sekarol@watermill.com</t>
  </si>
  <si>
    <t>Eburne</t>
  </si>
  <si>
    <t>teburne@watermill.com</t>
  </si>
  <si>
    <t>Watertower Group</t>
  </si>
  <si>
    <t>derek@watertowergroup.com</t>
  </si>
  <si>
    <t>Masafumi</t>
  </si>
  <si>
    <t>Kuroishi</t>
  </si>
  <si>
    <t>Watervein Partners</t>
  </si>
  <si>
    <t>kuroishi@watervein.jp</t>
  </si>
  <si>
    <t>Tetsuya</t>
  </si>
  <si>
    <t>Mishima</t>
  </si>
  <si>
    <t>tmishima@watervein.jp</t>
  </si>
  <si>
    <t>Waud</t>
  </si>
  <si>
    <t>cgraber@waudcapital.com</t>
  </si>
  <si>
    <t>Neighbours</t>
  </si>
  <si>
    <t>dneighbours@waudcapital.com</t>
  </si>
  <si>
    <t>DuPere</t>
  </si>
  <si>
    <t>jdupere@waudcapital.com</t>
  </si>
  <si>
    <t>Lattner</t>
  </si>
  <si>
    <t>klattner@waudcapital.com</t>
  </si>
  <si>
    <t>Flower</t>
  </si>
  <si>
    <t>mflower@waudcapital.com</t>
  </si>
  <si>
    <t>Clary</t>
  </si>
  <si>
    <t>mclary@waudcapital.com</t>
  </si>
  <si>
    <t>Sutphin</t>
  </si>
  <si>
    <t>psutphin@waudcapital.com</t>
  </si>
  <si>
    <t>rwaud@waudcapital.com</t>
  </si>
  <si>
    <t>sfischer@waudcapital.com</t>
  </si>
  <si>
    <t>Roeper</t>
  </si>
  <si>
    <t>WAVE Equity Partners</t>
  </si>
  <si>
    <t>bob@waveep.com</t>
  </si>
  <si>
    <t>Bridge</t>
  </si>
  <si>
    <t>charlie@waveep.com</t>
  </si>
  <si>
    <t>Stanislaw</t>
  </si>
  <si>
    <t>joe@waveep.com</t>
  </si>
  <si>
    <t>mark@waveep.com</t>
  </si>
  <si>
    <t>Praveen</t>
  </si>
  <si>
    <t>Sahay</t>
  </si>
  <si>
    <t>praveen@waveep.com</t>
  </si>
  <si>
    <t>U. Haskell</t>
  </si>
  <si>
    <t>haskell@waveep.com</t>
  </si>
  <si>
    <t>Zaslavsky</t>
  </si>
  <si>
    <t>Waveland Investments</t>
  </si>
  <si>
    <t>dzas@wavelandinvestments.com</t>
  </si>
  <si>
    <t>motis@wavelandinvestments.com</t>
  </si>
  <si>
    <t>Lankford</t>
  </si>
  <si>
    <t>Wavepoint Ventures</t>
  </si>
  <si>
    <t>dan@wavepointventures.com</t>
  </si>
  <si>
    <t>Bernardoni</t>
  </si>
  <si>
    <t>pete@wavepointventures.com</t>
  </si>
  <si>
    <t>El Dorado Hills</t>
  </si>
  <si>
    <t>peter@wavepointventures.com</t>
  </si>
  <si>
    <t>Hillberg</t>
  </si>
  <si>
    <t>Weber Capital Management</t>
  </si>
  <si>
    <t>chillberg@webercapital.com</t>
  </si>
  <si>
    <t>eweber@webercapital.com</t>
  </si>
  <si>
    <t>Webster Capital</t>
  </si>
  <si>
    <t>clarkin@webstercapital.com</t>
  </si>
  <si>
    <t>Malm</t>
  </si>
  <si>
    <t>dmalm@webstercapital.com</t>
  </si>
  <si>
    <t>dsteiner@webstercapital.com</t>
  </si>
  <si>
    <t>Garbarino</t>
  </si>
  <si>
    <t>jgarbarino@webstercapital.com</t>
  </si>
  <si>
    <t>Senior General Partner</t>
  </si>
  <si>
    <t>mgreene@webstercapital.com</t>
  </si>
  <si>
    <t>mahmed@webstercapital.com</t>
  </si>
  <si>
    <t>Wedbush</t>
  </si>
  <si>
    <t>geoff.bland@wedbushcapital.com</t>
  </si>
  <si>
    <t>Weinberg Capital Group</t>
  </si>
  <si>
    <t>cweinberg@weinbergcap.com</t>
  </si>
  <si>
    <t>jherman@weinbergcap.com</t>
  </si>
  <si>
    <t>Director and Principal</t>
  </si>
  <si>
    <t>Rousseau-Calisti</t>
  </si>
  <si>
    <t>benjamin.rousseau-calisti@weinbergcapital.com</t>
  </si>
  <si>
    <t>GrÃ©goire</t>
  </si>
  <si>
    <t>LaffoucriÃ©re</t>
  </si>
  <si>
    <t>gregoire.laffoucriere@weinbergcapital.com</t>
  </si>
  <si>
    <t>Louvet</t>
  </si>
  <si>
    <t>jerome.louvet@weinbergcapital.com</t>
  </si>
  <si>
    <t>Halimi</t>
  </si>
  <si>
    <t>laurent.halimi@weinbergcapital.com</t>
  </si>
  <si>
    <t>Klocanas</t>
  </si>
  <si>
    <t>philippe.klocanas@weinbergcapital.com</t>
  </si>
  <si>
    <t>Moxhet</t>
  </si>
  <si>
    <t>sebastien.moxhet@weinbergcapital.com</t>
  </si>
  <si>
    <t>serge.weinberg@weinbergcapital.com</t>
  </si>
  <si>
    <t>Chateau</t>
  </si>
  <si>
    <t>sophie.chateau@weinbergcapital.com</t>
  </si>
  <si>
    <t>Ballan</t>
  </si>
  <si>
    <t>yann.ballan@weinbergcapital.com</t>
  </si>
  <si>
    <t xml:space="preserve">Wellington Partners Venture Capital </t>
  </si>
  <si>
    <t>markus@wellington-partners.com</t>
  </si>
  <si>
    <t>Reitberger</t>
  </si>
  <si>
    <t>reitberger@wellington-partners.com</t>
  </si>
  <si>
    <t>Archambeau</t>
  </si>
  <si>
    <t>archambeau@wellington-partners.com</t>
  </si>
  <si>
    <t>Schlick</t>
  </si>
  <si>
    <t>schlick@wellington-partners.com</t>
  </si>
  <si>
    <t>Ernst</t>
  </si>
  <si>
    <t>Mannheimer</t>
  </si>
  <si>
    <t>mannheimer@wellington-partners.com</t>
  </si>
  <si>
    <t>Legal Counsel</t>
  </si>
  <si>
    <t>keller@wellington-partners.com</t>
  </si>
  <si>
    <t>Strohmenger</t>
  </si>
  <si>
    <t>strohmenger@wellington-partners.com</t>
  </si>
  <si>
    <t>Hodits</t>
  </si>
  <si>
    <t>hodits@wellington-partners.com</t>
  </si>
  <si>
    <t>dienst@wellington-partners.com</t>
  </si>
  <si>
    <t>Widmann</t>
  </si>
  <si>
    <t>widmann@wellington-partners.com</t>
  </si>
  <si>
    <t>Wellspring Capital Management</t>
  </si>
  <si>
    <t>acarles@wellspringcapital.com</t>
  </si>
  <si>
    <t>Stanton</t>
  </si>
  <si>
    <t>cstanton@wellspringcapital.com</t>
  </si>
  <si>
    <t>Laporte</t>
  </si>
  <si>
    <t>glaporte@wellspringcapital.com</t>
  </si>
  <si>
    <t>gfeldman@wellspringcapital.com</t>
  </si>
  <si>
    <t>jadler@wellspringcapital.com</t>
  </si>
  <si>
    <t>Cascade</t>
  </si>
  <si>
    <t>jcascade@wellspringcapital.com</t>
  </si>
  <si>
    <t>mharrison@wellspringcapital.com</t>
  </si>
  <si>
    <t>Bartoul</t>
  </si>
  <si>
    <t>mbartoul@wellspringcapital.com</t>
  </si>
  <si>
    <t>Naishadh</t>
  </si>
  <si>
    <t>Lalwani</t>
  </si>
  <si>
    <t>nlalwani@wellspringcapital.com</t>
  </si>
  <si>
    <t>Kaminski</t>
  </si>
  <si>
    <t>pkaminski@wellspringcapital.com</t>
  </si>
  <si>
    <t>Shilotri</t>
  </si>
  <si>
    <t>rshilotri@wellspringcapital.com</t>
  </si>
  <si>
    <t>Dowd</t>
  </si>
  <si>
    <t>rdowd@wellspringcapital.com</t>
  </si>
  <si>
    <t>spearson@wellspringcapital.com</t>
  </si>
  <si>
    <t>wdawson@wellspringcapital.com</t>
  </si>
  <si>
    <t>wramsey@wellspringcapital.com</t>
  </si>
  <si>
    <t>de Nicola</t>
  </si>
  <si>
    <t>Welsh, Carson, Anderson &amp; Stowe</t>
  </si>
  <si>
    <t>adenicola@welshcarson.com</t>
  </si>
  <si>
    <t>bregan@welshcarson.com</t>
  </si>
  <si>
    <t>banderson@welshcarson.com</t>
  </si>
  <si>
    <t>csolomon@welshcarson.com</t>
  </si>
  <si>
    <t>Director of Capital Markets</t>
  </si>
  <si>
    <t>Esworthy</t>
  </si>
  <si>
    <t>cesworthy@welshcarson.com</t>
  </si>
  <si>
    <t>Mulvee</t>
  </si>
  <si>
    <t>cmulvee@welshcarson.com</t>
  </si>
  <si>
    <t>D. Scott</t>
  </si>
  <si>
    <t>Mackesy</t>
  </si>
  <si>
    <t>smackesy@welshcarson.com</t>
  </si>
  <si>
    <t>Battistoni</t>
  </si>
  <si>
    <t>dbattistoni@welshcarson.com</t>
  </si>
  <si>
    <t>Caluori</t>
  </si>
  <si>
    <t>dcaluori@welshcarson.com</t>
  </si>
  <si>
    <t>Sobol</t>
  </si>
  <si>
    <t>esobol@welshcarson.com</t>
  </si>
  <si>
    <t>elee@welshcarson.com</t>
  </si>
  <si>
    <t>Rather</t>
  </si>
  <si>
    <t>jrather@welshcarson.com</t>
  </si>
  <si>
    <t>Donovan</t>
  </si>
  <si>
    <t>mdonovan@welshcarson.com</t>
  </si>
  <si>
    <t>pwelsh@welshcarson.com</t>
  </si>
  <si>
    <t>Queally</t>
  </si>
  <si>
    <t>pqueally@welshcarson.com</t>
  </si>
  <si>
    <t>rcarson@welshcarson.com</t>
  </si>
  <si>
    <t>rharper@welshcarson.com</t>
  </si>
  <si>
    <t>Swani</t>
  </si>
  <si>
    <t>sswani@welshcarson.com</t>
  </si>
  <si>
    <t>Traynor</t>
  </si>
  <si>
    <t>straynor@welshcarson.com</t>
  </si>
  <si>
    <t>Scully</t>
  </si>
  <si>
    <t>tscully@welshcarson.com</t>
  </si>
  <si>
    <t>Ecock</t>
  </si>
  <si>
    <t>tecock@welshcarson.com</t>
  </si>
  <si>
    <t>Erasmus</t>
  </si>
  <si>
    <t>Werklund Capital</t>
  </si>
  <si>
    <t>stefan.erasmus@werklund.com</t>
  </si>
  <si>
    <t>Tadashi</t>
  </si>
  <si>
    <t>Takiguchi</t>
  </si>
  <si>
    <t>WERU Investment Co.</t>
  </si>
  <si>
    <t>takiguchi@weruinvest.com</t>
  </si>
  <si>
    <t>Vanclief</t>
  </si>
  <si>
    <t>Wesley Clover International Corporation</t>
  </si>
  <si>
    <t>gvanclief@wesleyclover.com</t>
  </si>
  <si>
    <t>Chiarelli</t>
  </si>
  <si>
    <t>pchiarelli@wesleyclover.com</t>
  </si>
  <si>
    <t>tmatthews@wesleyclover.com</t>
  </si>
  <si>
    <t>West Partners</t>
  </si>
  <si>
    <t>aomcgill@westpartners.com</t>
  </si>
  <si>
    <t>Carlsbad</t>
  </si>
  <si>
    <t>dobrien@westpartners.com</t>
  </si>
  <si>
    <t>mdharper@westpartners.com</t>
  </si>
  <si>
    <t>Maser</t>
  </si>
  <si>
    <t>mdmaser@westdevllc.com</t>
  </si>
  <si>
    <t>Santoni</t>
  </si>
  <si>
    <t>rsantoni@westpartners.com</t>
  </si>
  <si>
    <t>tgordon@westpartners.com</t>
  </si>
  <si>
    <t>WestBridge Capital</t>
  </si>
  <si>
    <t>guy@westbridgecapital.co.uk</t>
  </si>
  <si>
    <t>james@westbridgecapital.co.uk</t>
  </si>
  <si>
    <t>sandy@westbridgecapital.co.uk</t>
  </si>
  <si>
    <t>Kendall</t>
  </si>
  <si>
    <t>valerie@westbridgecapital.co.uk</t>
  </si>
  <si>
    <t>Schwitzer</t>
  </si>
  <si>
    <t>Westcap Mgt.</t>
  </si>
  <si>
    <t>j.schwitzer@westcapmgt.ca</t>
  </si>
  <si>
    <t>Saskatoon</t>
  </si>
  <si>
    <t>Connoly</t>
  </si>
  <si>
    <t>r.connoly@westcapmgt.ca</t>
  </si>
  <si>
    <t>Geraldine</t>
  </si>
  <si>
    <t>McLoughlin</t>
  </si>
  <si>
    <t>Western Investment Fund</t>
  </si>
  <si>
    <t>geraldinemcloughlin@wdc.ie</t>
  </si>
  <si>
    <t>Roscommon</t>
  </si>
  <si>
    <t>gillianbuckley@wdc.ie</t>
  </si>
  <si>
    <t>johnallen@wdc.ie</t>
  </si>
  <si>
    <t>Western Technology Investment</t>
  </si>
  <si>
    <t>andrew@westerntech.com</t>
  </si>
  <si>
    <t>brucel@westerntech.com</t>
  </si>
  <si>
    <t>Gravano</t>
  </si>
  <si>
    <t>daveg@westerntech.com</t>
  </si>
  <si>
    <t>Wanek</t>
  </si>
  <si>
    <t>davidw@westerntech.com</t>
  </si>
  <si>
    <t>Hagi</t>
  </si>
  <si>
    <t>hagi@westerntech.com</t>
  </si>
  <si>
    <t>Coban</t>
  </si>
  <si>
    <t>jayc@westerntech.com</t>
  </si>
  <si>
    <t>Beizer</t>
  </si>
  <si>
    <t>jon@westerntech.com</t>
  </si>
  <si>
    <t>martine@westerntech.com</t>
  </si>
  <si>
    <t>Werdegar</t>
  </si>
  <si>
    <t>mauricew@westerntech.com</t>
  </si>
  <si>
    <t>Investment Partner, CEO</t>
  </si>
  <si>
    <t>patrick@westerntech.com</t>
  </si>
  <si>
    <t>patrickw@westerntech.com</t>
  </si>
  <si>
    <t>Glasser</t>
  </si>
  <si>
    <t>ross@westerntech.com</t>
  </si>
  <si>
    <t>Ruano</t>
  </si>
  <si>
    <t>rudy@westerntech.com</t>
  </si>
  <si>
    <t>Dillabough</t>
  </si>
  <si>
    <t>gary.dillabough@westlygroup.com</t>
  </si>
  <si>
    <t>Drez</t>
  </si>
  <si>
    <t>marie@westlygroup.com</t>
  </si>
  <si>
    <t>Westly</t>
  </si>
  <si>
    <t>steve.westly@westlygroup.com</t>
  </si>
  <si>
    <t>Weston Presidio Capital</t>
  </si>
  <si>
    <t>jmills@westonpresidio.com</t>
  </si>
  <si>
    <t>jmcdowell@westonpresidio.com</t>
  </si>
  <si>
    <t>klilly@westonpresidio.com</t>
  </si>
  <si>
    <t>khayes@westonpresidio.com</t>
  </si>
  <si>
    <t>Cronin</t>
  </si>
  <si>
    <t>mcronin@westonpresidio.com</t>
  </si>
  <si>
    <t>mlazarus@westonpresidio.com</t>
  </si>
  <si>
    <t>R. Sean</t>
  </si>
  <si>
    <t>Honey</t>
  </si>
  <si>
    <t>shoney@westonpresidio.com</t>
  </si>
  <si>
    <t>sbell@westonpresidio.com</t>
  </si>
  <si>
    <t>Therese</t>
  </si>
  <si>
    <t>Mrozek</t>
  </si>
  <si>
    <t>tmrozek@westonpresidio.com</t>
  </si>
  <si>
    <t>Malizia</t>
  </si>
  <si>
    <t>Westshore</t>
  </si>
  <si>
    <t>djm@westshorecapitalpartners.com</t>
  </si>
  <si>
    <t>von Schroeter</t>
  </si>
  <si>
    <t>WestView</t>
  </si>
  <si>
    <t>cvs@wvcapital.com</t>
  </si>
  <si>
    <t>gwt@wvcapital.com</t>
  </si>
  <si>
    <t>jht@wvcapital.com</t>
  </si>
  <si>
    <t>Hunnicutt</t>
  </si>
  <si>
    <t>jeh@wvcapital.com</t>
  </si>
  <si>
    <t>kjt@wvcapital.com</t>
  </si>
  <si>
    <t>mtc@wvcapital.com</t>
  </si>
  <si>
    <t>rjw@wvcapital.com</t>
  </si>
  <si>
    <t>Wharton Equity Partners</t>
  </si>
  <si>
    <t>deisenberg@whartonequity.com</t>
  </si>
  <si>
    <t>LeBlanc</t>
  </si>
  <si>
    <t>pleblanc@whartonequity.com</t>
  </si>
  <si>
    <t>plewis@whartonequity.com</t>
  </si>
  <si>
    <t>Serko</t>
  </si>
  <si>
    <t>rserko@whartonequity.com</t>
  </si>
  <si>
    <t>Senior Advisor, Asset Management</t>
  </si>
  <si>
    <t>Wheelock Partners</t>
  </si>
  <si>
    <t>ben@wheelockpartners.com</t>
  </si>
  <si>
    <t>dave@wheelockpartners.com</t>
  </si>
  <si>
    <t>Wheelock Street Capital</t>
  </si>
  <si>
    <t>jpaul@wheelockst.com</t>
  </si>
  <si>
    <t>Kleeman</t>
  </si>
  <si>
    <t>kleeman@wheelockst.com</t>
  </si>
  <si>
    <t>Shelman</t>
  </si>
  <si>
    <t>White Birch</t>
  </si>
  <si>
    <t>perry@whitebirchcapital.com</t>
  </si>
  <si>
    <t>White Cloud Capital Advisors</t>
  </si>
  <si>
    <t>jonas.martinlof@whcloud.com</t>
  </si>
  <si>
    <t>nick.watkins@whcloud.com</t>
  </si>
  <si>
    <t>Guill</t>
  </si>
  <si>
    <t>White Deer Energy</t>
  </si>
  <si>
    <t>bguill@whitedeerenergy.com</t>
  </si>
  <si>
    <t>Meneely</t>
  </si>
  <si>
    <t>jmeneely@whitedeerenergy.com</t>
  </si>
  <si>
    <t>jedwards@whitedeerenergy.com</t>
  </si>
  <si>
    <t>Compofelice</t>
  </si>
  <si>
    <t>jcompofelice@whitedeerenergy.com</t>
  </si>
  <si>
    <t>mleggett@whitedeerenergy.com</t>
  </si>
  <si>
    <t>tedelman@whitedeerenergy.com</t>
  </si>
  <si>
    <t>Babbili</t>
  </si>
  <si>
    <t>vbabbili@whitedeerenergy.com</t>
  </si>
  <si>
    <t>Ingram</t>
  </si>
  <si>
    <t>White Oak Group</t>
  </si>
  <si>
    <t>david@thewhiteoakgroup.com</t>
  </si>
  <si>
    <t>Blaine</t>
  </si>
  <si>
    <t>Hobson</t>
  </si>
  <si>
    <t xml:space="preserve">Whitecap </t>
  </si>
  <si>
    <t>blaine@whitecastle.ca</t>
  </si>
  <si>
    <t>carey@whitecastle.ca</t>
  </si>
  <si>
    <t>Blazevski</t>
  </si>
  <si>
    <t>Whitecastle New Urban Fund</t>
  </si>
  <si>
    <t>bob@diamondcorp.ca</t>
  </si>
  <si>
    <t>stephen@diamondcorp.ca</t>
  </si>
  <si>
    <t>Tomoyuki</t>
  </si>
  <si>
    <t>Fujisawa</t>
  </si>
  <si>
    <t>Whiz Partners</t>
  </si>
  <si>
    <t>fujisawa@whizp.com</t>
  </si>
  <si>
    <t>Charles Jiggs</t>
  </si>
  <si>
    <t>jdavis@wiharper.com</t>
  </si>
  <si>
    <t>Hsiang</t>
  </si>
  <si>
    <t>derrickhsiang@wiharper.com</t>
  </si>
  <si>
    <t>fwchen@wiharper.com</t>
  </si>
  <si>
    <t>jlu@wiharper.com</t>
  </si>
  <si>
    <t>pchau@wiharper.com</t>
  </si>
  <si>
    <t>peter.liu@wiharper.com</t>
  </si>
  <si>
    <t>Peng</t>
  </si>
  <si>
    <t>speng@wiharper.com</t>
  </si>
  <si>
    <t>Shahi</t>
  </si>
  <si>
    <t>Ghanem</t>
  </si>
  <si>
    <t>sha@wiharper.com</t>
  </si>
  <si>
    <t>steven.ho@wiharpergroup.com</t>
  </si>
  <si>
    <t>Winnie</t>
  </si>
  <si>
    <t>winnie.hsu@wiharper.com.tw</t>
  </si>
  <si>
    <t>Y.K.</t>
  </si>
  <si>
    <t>yk.chu@wiharper.com.tw</t>
  </si>
  <si>
    <t>Wicks Group of Companies</t>
  </si>
  <si>
    <t>andrew.mark@wicksgroup.com</t>
  </si>
  <si>
    <t>Bales</t>
  </si>
  <si>
    <t>carter.bales@wicksgroup.com</t>
  </si>
  <si>
    <t>Klosk</t>
  </si>
  <si>
    <t>craig.klosk@wicksgroup.com</t>
  </si>
  <si>
    <t>Kortick</t>
  </si>
  <si>
    <t>daniel.kortick@wicksgroup.com</t>
  </si>
  <si>
    <t>daniel.black@wicksgroup.com</t>
  </si>
  <si>
    <t>Berner</t>
  </si>
  <si>
    <t>edgar.berner@wicksgroup.com</t>
  </si>
  <si>
    <t>Krasik</t>
  </si>
  <si>
    <t>irina.krasik@wicksgroup.com</t>
  </si>
  <si>
    <t>kevin.brady@wicksgroup.com</t>
  </si>
  <si>
    <t>Hristova</t>
  </si>
  <si>
    <t>kristina.hristova@wicksgroup.com</t>
  </si>
  <si>
    <t>Gormly</t>
  </si>
  <si>
    <t>matt.gormly@wicksgroup.com</t>
  </si>
  <si>
    <t>von Zuben</t>
  </si>
  <si>
    <t>max.vonzuben@wicksgroup.com</t>
  </si>
  <si>
    <t>Kearney</t>
  </si>
  <si>
    <t>thomas.kearney@wicksgroup.com</t>
  </si>
  <si>
    <t>Willowridge Partners</t>
  </si>
  <si>
    <t>ckim@willowridge.com</t>
  </si>
  <si>
    <t>O'Mara</t>
  </si>
  <si>
    <t>jomara@willowridge.com</t>
  </si>
  <si>
    <t>Jerrold</t>
  </si>
  <si>
    <t>jnewman@willowridge.com</t>
  </si>
  <si>
    <t>Luisa</t>
  </si>
  <si>
    <t>Hunnewell</t>
  </si>
  <si>
    <t>lhunnewell@willowridge.com</t>
  </si>
  <si>
    <t>Bego</t>
  </si>
  <si>
    <t>mbego@willowridge.com</t>
  </si>
  <si>
    <t>mkenny@willowridge.com</t>
  </si>
  <si>
    <t>aew@wppartners.com</t>
  </si>
  <si>
    <t>rlc@wppartners.com</t>
  </si>
  <si>
    <t>cdawson@wppartners.com</t>
  </si>
  <si>
    <t>dms@wppartners.com</t>
  </si>
  <si>
    <t>dhirsch@wppartners.com</t>
  </si>
  <si>
    <t>Vrabel</t>
  </si>
  <si>
    <t>dvrabel@wppartners.com</t>
  </si>
  <si>
    <t>gpatterson@wppartners.com</t>
  </si>
  <si>
    <t>J.C.</t>
  </si>
  <si>
    <t>jwetzel@wppartners.com</t>
  </si>
  <si>
    <t>jcl@wppartners.com</t>
  </si>
  <si>
    <t>Konrad</t>
  </si>
  <si>
    <t>Salaber</t>
  </si>
  <si>
    <t>kas@wppartners.com</t>
  </si>
  <si>
    <t>LeAnn</t>
  </si>
  <si>
    <t>Kilarski</t>
  </si>
  <si>
    <t>lkk@wppartners.com</t>
  </si>
  <si>
    <t>Burgett</t>
  </si>
  <si>
    <t>mrb@wppartners.com</t>
  </si>
  <si>
    <t>mm@wppartners.com</t>
  </si>
  <si>
    <t>nab@wppartners.com</t>
  </si>
  <si>
    <t>php@wppartners.com</t>
  </si>
  <si>
    <t>Leemputte</t>
  </si>
  <si>
    <t>pleemputte@wppartners.com</t>
  </si>
  <si>
    <t>Kracum</t>
  </si>
  <si>
    <t>rrk@wppartners.com</t>
  </si>
  <si>
    <t>Janas</t>
  </si>
  <si>
    <t>Wind River Holdings,</t>
  </si>
  <si>
    <t>ajanas@windriverholdings.com</t>
  </si>
  <si>
    <t>Vice President and Associate General Counsel</t>
  </si>
  <si>
    <t>King of Prussia</t>
  </si>
  <si>
    <t>Strouse</t>
  </si>
  <si>
    <t>rstrouse@windriverholdings.com</t>
  </si>
  <si>
    <t>tdwyer@windriverholdings.com</t>
  </si>
  <si>
    <t xml:space="preserve">Windham </t>
  </si>
  <si>
    <t>adam@windhamventures.com</t>
  </si>
  <si>
    <t>Windjammer Capital Investors</t>
  </si>
  <si>
    <t>dlee@windjammercapital.com</t>
  </si>
  <si>
    <t>Schena</t>
  </si>
  <si>
    <t>gschena@windjammercapital.com</t>
  </si>
  <si>
    <t>manderson@windjammercapital.com</t>
  </si>
  <si>
    <t>Bartholomew</t>
  </si>
  <si>
    <t>bob@windjammercapital.com</t>
  </si>
  <si>
    <t>Pertz</t>
  </si>
  <si>
    <t>ryan@windjammercapital.com</t>
  </si>
  <si>
    <t>WindSail Capital Group</t>
  </si>
  <si>
    <t>mrand@windsailcapital.com</t>
  </si>
  <si>
    <t>Cundari</t>
  </si>
  <si>
    <t>Windsor Private Capital</t>
  </si>
  <si>
    <t>john.cundari@windsorgp.com</t>
  </si>
  <si>
    <t>Bathon</t>
  </si>
  <si>
    <t>Windspeed Ventures</t>
  </si>
  <si>
    <t>dan@wsventures.com</t>
  </si>
  <si>
    <t>john@wsventures.com</t>
  </si>
  <si>
    <t>steve@wsventures.com</t>
  </si>
  <si>
    <t>Windward Ventures</t>
  </si>
  <si>
    <t>cole@windwardventures.com</t>
  </si>
  <si>
    <t>Thousand Oaks</t>
  </si>
  <si>
    <t>M. David</t>
  </si>
  <si>
    <t>Titus</t>
  </si>
  <si>
    <t>titus@windwardventures.com</t>
  </si>
  <si>
    <t>masi@windwardventures.com</t>
  </si>
  <si>
    <t>gaurav@wing.vc</t>
  </si>
  <si>
    <t>peter@wing.vc</t>
  </si>
  <si>
    <t>Wing Capital Group</t>
  </si>
  <si>
    <t>gschwarz@wingcapitalgroup.com</t>
  </si>
  <si>
    <t>Beischel</t>
  </si>
  <si>
    <t>jbeischel@wingcapitalgroup.com</t>
  </si>
  <si>
    <t>Wingate Partners</t>
  </si>
  <si>
    <t>jimjohnson@wingatepartners.com</t>
  </si>
  <si>
    <t>jasonreed@wingatepartners.com</t>
  </si>
  <si>
    <t>mikedecker@wingatepartners.com</t>
  </si>
  <si>
    <t>Wingefors</t>
  </si>
  <si>
    <t>Wingefors Invest AB</t>
  </si>
  <si>
    <t>lawi@gameoutlet.se</t>
  </si>
  <si>
    <t>Dollet</t>
  </si>
  <si>
    <t>Wings</t>
  </si>
  <si>
    <t>lmd@wingscap.com</t>
  </si>
  <si>
    <t>Poldoian</t>
  </si>
  <si>
    <t>Winona Capital Management</t>
  </si>
  <si>
    <t>apoldoian@winonacapital.com</t>
  </si>
  <si>
    <t>Sowers</t>
  </si>
  <si>
    <t>jsowers@winonacapital.com</t>
  </si>
  <si>
    <t>Laird</t>
  </si>
  <si>
    <t>Koldyke</t>
  </si>
  <si>
    <t>lkoldyke@winonacapital.com</t>
  </si>
  <si>
    <t>Shrago</t>
  </si>
  <si>
    <t>Wisconsin Investment Partners</t>
  </si>
  <si>
    <t>andy.shrago@gmail.com</t>
  </si>
  <si>
    <t>Co-Manager</t>
  </si>
  <si>
    <t>wood137@yahoo.com</t>
  </si>
  <si>
    <t>bradleyftaylor@hotmail.com</t>
  </si>
  <si>
    <t>Duerst</t>
  </si>
  <si>
    <t>mduerst3@gmail.com</t>
  </si>
  <si>
    <t>Medea</t>
  </si>
  <si>
    <t>fmedea@wisesgr.it</t>
  </si>
  <si>
    <t>Vagnozzi</t>
  </si>
  <si>
    <t>lvagnozzi@wisesgr.it</t>
  </si>
  <si>
    <t>Semenzato</t>
  </si>
  <si>
    <t>msemenzato@wisesgr.it</t>
  </si>
  <si>
    <t>Gambarini</t>
  </si>
  <si>
    <t>pgambarini@wisesgr.it</t>
  </si>
  <si>
    <t>Saviane</t>
  </si>
  <si>
    <t>rsaviane@wisesgr.it</t>
  </si>
  <si>
    <t>Ghetti</t>
  </si>
  <si>
    <t>sghetti@wisesgr.it</t>
  </si>
  <si>
    <t>WJ Partners</t>
  </si>
  <si>
    <t>bwall@wjpartners.com</t>
  </si>
  <si>
    <t>Spartanburg</t>
  </si>
  <si>
    <t>jwall@wjpartners.com</t>
  </si>
  <si>
    <t>WL Ross &amp; Co.</t>
  </si>
  <si>
    <t>stoy@wlross.com</t>
  </si>
  <si>
    <t>sjohnson@wlross.com</t>
  </si>
  <si>
    <t>Wolf Point Growth Partners</t>
  </si>
  <si>
    <t>mmiller@wolfpointgrowth.com</t>
  </si>
  <si>
    <t>Erick</t>
  </si>
  <si>
    <t>Goihman</t>
  </si>
  <si>
    <t>Wolverine Venture Fund</t>
  </si>
  <si>
    <t>goihman@umich.edu</t>
  </si>
  <si>
    <t>Deal Team Lead</t>
  </si>
  <si>
    <t>Dorsen</t>
  </si>
  <si>
    <t>Womenâs Venture Capital Fund</t>
  </si>
  <si>
    <t>edith@womensvcfund.com</t>
  </si>
  <si>
    <t>gayle@womensvcfund.com</t>
  </si>
  <si>
    <t>Dodi</t>
  </si>
  <si>
    <t>monica@womensvcfund.com</t>
  </si>
  <si>
    <t>Namkung</t>
  </si>
  <si>
    <t>susan@womensvcfund.com</t>
  </si>
  <si>
    <t>Bregstone</t>
  </si>
  <si>
    <t>Woodlawn Partners</t>
  </si>
  <si>
    <t>greg@woodlawnpartners.com</t>
  </si>
  <si>
    <t>Daphne</t>
  </si>
  <si>
    <t>Daphne.Firth@Woodsidemanagement.com</t>
  </si>
  <si>
    <t>Burlington</t>
  </si>
  <si>
    <t>Schooley</t>
  </si>
  <si>
    <t>Scott.Schooley@Woodsidemanagement.com</t>
  </si>
  <si>
    <t>Woodside Fund</t>
  </si>
  <si>
    <t>markh@woodsidefund.com</t>
  </si>
  <si>
    <t>robertl@woodsidefund.com</t>
  </si>
  <si>
    <t>Occhipinti</t>
  </si>
  <si>
    <t>vincento@woodsidefund.com</t>
  </si>
  <si>
    <t>Krzysztof</t>
  </si>
  <si>
    <t>Wisniewski</t>
  </si>
  <si>
    <t>WSI Capital</t>
  </si>
  <si>
    <t>kwisniewski@wsicapital.pl</t>
  </si>
  <si>
    <t>Crumbaugh</t>
  </si>
  <si>
    <t>Wynnchurch Capital</t>
  </si>
  <si>
    <t>bcrumbaugh@wynnchurch.com</t>
  </si>
  <si>
    <t>Rosemont</t>
  </si>
  <si>
    <t>Riordan</t>
  </si>
  <si>
    <t>briordan@wynnchurch.com</t>
  </si>
  <si>
    <t>chowe@wynnchurch.com</t>
  </si>
  <si>
    <t>cobrien@wynnchurch.com</t>
  </si>
  <si>
    <t>Bourne</t>
  </si>
  <si>
    <t>dbourne@wynnchurch.com</t>
  </si>
  <si>
    <t>emurphy@wynnchurch.com</t>
  </si>
  <si>
    <t>fhayes@wynnchurch.com</t>
  </si>
  <si>
    <t>Gleason</t>
  </si>
  <si>
    <t>ggleason@wynnchurch.com</t>
  </si>
  <si>
    <t>JD</t>
  </si>
  <si>
    <t>jfrank@wynnchurch.com</t>
  </si>
  <si>
    <t>Hatherly</t>
  </si>
  <si>
    <t>jhatherly@wynnchurch.com</t>
  </si>
  <si>
    <t>Hanley</t>
  </si>
  <si>
    <t>khanley@wynnchurch.com</t>
  </si>
  <si>
    <t>Teplitsky</t>
  </si>
  <si>
    <t>mteplitsky@wynnchurch.com</t>
  </si>
  <si>
    <t>Morty</t>
  </si>
  <si>
    <t>mwhite@wynnchurch.com</t>
  </si>
  <si>
    <t>Neel</t>
  </si>
  <si>
    <t>Mayenkar</t>
  </si>
  <si>
    <t>nmayenkar@wynnchurch.com</t>
  </si>
  <si>
    <t>Sroka</t>
  </si>
  <si>
    <t>rsroka@wynnchurch.com</t>
  </si>
  <si>
    <t>swelborn@wynnchurch.com</t>
  </si>
  <si>
    <t>Allars</t>
  </si>
  <si>
    <t>Wyvern Seed Fund</t>
  </si>
  <si>
    <t>andy@anauel.com</t>
  </si>
  <si>
    <t>X/Seed Capital Management</t>
  </si>
  <si>
    <t>achiu@xseedcap.com</t>
  </si>
  <si>
    <t>Borrus</t>
  </si>
  <si>
    <t>mborrus@xseedcap.com</t>
  </si>
  <si>
    <t>rsiegel@xseedcap.com</t>
  </si>
  <si>
    <t>XAnge Private Equity</t>
  </si>
  <si>
    <t>bernhard.schmid@xange.fr</t>
  </si>
  <si>
    <t>cyril.bertrand@xange.fr</t>
  </si>
  <si>
    <t>Agrech</t>
  </si>
  <si>
    <t>dominique.agrech@xange.fr</t>
  </si>
  <si>
    <t>Ribaute</t>
  </si>
  <si>
    <t>edouard.ribaute@xange.fr</t>
  </si>
  <si>
    <t>Arlet</t>
  </si>
  <si>
    <t>etienne.arlet@xange.fr</t>
  </si>
  <si>
    <t>CavaliÃ©</t>
  </si>
  <si>
    <t>francois.cavalie@xange.fr</t>
  </si>
  <si>
    <t>Sen</t>
  </si>
  <si>
    <t>ines.sen@xange.fr</t>
  </si>
  <si>
    <t>nicolas.rose@xange.fr</t>
  </si>
  <si>
    <t>Rodolphe</t>
  </si>
  <si>
    <t>Menegaux</t>
  </si>
  <si>
    <t>rodolphe.menegaux@xange.fr</t>
  </si>
  <si>
    <t>Rusiecki</t>
  </si>
  <si>
    <t xml:space="preserve">Xevin </t>
  </si>
  <si>
    <t>marek@xevin.eu</t>
  </si>
  <si>
    <t>Zurek</t>
  </si>
  <si>
    <t>XG Ventures</t>
  </si>
  <si>
    <t>andrea@xg-ventures.com</t>
  </si>
  <si>
    <t>Dova</t>
  </si>
  <si>
    <t>pietro@xg-ventures.com</t>
  </si>
  <si>
    <t>aaron@ycombinator.com</t>
  </si>
  <si>
    <t>dalton@ycombinator.com</t>
  </si>
  <si>
    <t>kevin@ycombinator.com</t>
  </si>
  <si>
    <t>Blackwell</t>
  </si>
  <si>
    <t>trevor@ycombinator.com</t>
  </si>
  <si>
    <t>Bukovinsky</t>
  </si>
  <si>
    <t xml:space="preserve">Yaletown </t>
  </si>
  <si>
    <t>eric@yaletown.com</t>
  </si>
  <si>
    <t>Knapp</t>
  </si>
  <si>
    <t>hans@yaletown.com</t>
  </si>
  <si>
    <t>General Partner and General Counsel</t>
  </si>
  <si>
    <t>Satterfield</t>
  </si>
  <si>
    <t>mike@yaletown.com</t>
  </si>
  <si>
    <t>Munjal</t>
  </si>
  <si>
    <t>salil@yaletown.com</t>
  </si>
  <si>
    <t>Weinbach</t>
  </si>
  <si>
    <t>Yankee Hill Capital Management</t>
  </si>
  <si>
    <t>dan.weinbach@yankeehillcapital.com</t>
  </si>
  <si>
    <t>lawrence.weinbach@yankeehillcapital.com</t>
  </si>
  <si>
    <t>peter.weinbach@yankeehillcapital.com</t>
  </si>
  <si>
    <t>Begert</t>
  </si>
  <si>
    <t>Yellow Point Equity Partners</t>
  </si>
  <si>
    <t>bbegert@ypoint.ca</t>
  </si>
  <si>
    <t>dchapman@ypoint.ca</t>
  </si>
  <si>
    <t>dphillips@ypoint.ca</t>
  </si>
  <si>
    <t>Smyrski</t>
  </si>
  <si>
    <t>tsmyrski@ypoint.ca</t>
  </si>
  <si>
    <t>Schmaltz</t>
  </si>
  <si>
    <t>Yellow Wood Partners</t>
  </si>
  <si>
    <t>dschmaltz@yellowwoodpartners.com</t>
  </si>
  <si>
    <t>jroach@yellowwoodpartners.com</t>
  </si>
  <si>
    <t>kmccabe@yellowwoodpartners.com</t>
  </si>
  <si>
    <t>McCafferty</t>
  </si>
  <si>
    <t>kmccafferty@yellowwoodpartners.com</t>
  </si>
  <si>
    <t>Tad</t>
  </si>
  <si>
    <t>tyanagi@yellowwoodpartners.com</t>
  </si>
  <si>
    <t>Sawaf</t>
  </si>
  <si>
    <t>Yellowstone</t>
  </si>
  <si>
    <t>o.sawaf@yellowstonecapital.com</t>
  </si>
  <si>
    <t>yet2Ventures</t>
  </si>
  <si>
    <t>bchase@yet2.com</t>
  </si>
  <si>
    <t>Wilmington</t>
  </si>
  <si>
    <t>DuPont</t>
  </si>
  <si>
    <t>bdupont@yet2.com</t>
  </si>
  <si>
    <t>pstern@yet2.com</t>
  </si>
  <si>
    <t>tbernstein@yet2.com</t>
  </si>
  <si>
    <t>YFM Equity Partners</t>
  </si>
  <si>
    <t>jamie.roberts@yfmep.com</t>
  </si>
  <si>
    <t>YL Ventures</t>
  </si>
  <si>
    <t>ofer@ylventures.com</t>
  </si>
  <si>
    <t>Leitersdorf</t>
  </si>
  <si>
    <t>yoav@ylventures.com</t>
  </si>
  <si>
    <t>York Street</t>
  </si>
  <si>
    <t>layden@yorkstreetcapital.com</t>
  </si>
  <si>
    <t>Logan</t>
  </si>
  <si>
    <t>oconnor@yorkstreetcapital.com</t>
  </si>
  <si>
    <t>Golding</t>
  </si>
  <si>
    <t>golding@yorkstreetcapital.com</t>
  </si>
  <si>
    <t>Largan</t>
  </si>
  <si>
    <t>Yorkshire Equity</t>
  </si>
  <si>
    <t>slargan@yorkshireequity.com</t>
  </si>
  <si>
    <t>Shivani</t>
  </si>
  <si>
    <t>YourNest Angel Fund</t>
  </si>
  <si>
    <t>girish.shivani@yournest.in</t>
  </si>
  <si>
    <t>Director and Fund Manager</t>
  </si>
  <si>
    <t>sanjay.pande@yournest.in</t>
  </si>
  <si>
    <t>sunil.goyal@yournest.in</t>
  </si>
  <si>
    <t>Garmendia</t>
  </si>
  <si>
    <t>Ysios SGECR SA</t>
  </si>
  <si>
    <t>cgarmendia@ysioscapital.com</t>
  </si>
  <si>
    <t>Jean-Mairet</t>
  </si>
  <si>
    <t>jjean-mairet@ysioscapital.com</t>
  </si>
  <si>
    <t>SalaverrÃ­a</t>
  </si>
  <si>
    <t>jsalaverria@ysioscapital.com</t>
  </si>
  <si>
    <t>Donostia-San SebastiÃ¡n</t>
  </si>
  <si>
    <t>kwagner@ysioscapital.com</t>
  </si>
  <si>
    <t>OlazÃ¡bal</t>
  </si>
  <si>
    <t>polazabal@ysioscapital.com</t>
  </si>
  <si>
    <t>MartÃ­n-Ruiz</t>
  </si>
  <si>
    <t>rmartin@ysioscapital.com</t>
  </si>
  <si>
    <t>Arnett</t>
  </si>
  <si>
    <t>Yukon Partners</t>
  </si>
  <si>
    <t>aarnett@yukonpartners.com</t>
  </si>
  <si>
    <t>cpeters@yukonpartners.com</t>
  </si>
  <si>
    <t>Sampair</t>
  </si>
  <si>
    <t>dsampair@yukonpartners.com</t>
  </si>
  <si>
    <t>mhall@yukonpartners.com</t>
  </si>
  <si>
    <t>wdietz@yukonpartners.com</t>
  </si>
  <si>
    <t>Heistermann</t>
  </si>
  <si>
    <t>Yushan Ventures,</t>
  </si>
  <si>
    <t>volker@yushanventures.com</t>
  </si>
  <si>
    <t>Yuuwa Capital</t>
  </si>
  <si>
    <t>james@yuuwa.com.au</t>
  </si>
  <si>
    <t>Bentley</t>
  </si>
  <si>
    <t>Liddy</t>
  </si>
  <si>
    <t>liddy@yuuwa.com.au</t>
  </si>
  <si>
    <t>matthew@yuuwa.com.au</t>
  </si>
  <si>
    <t>Dahong</t>
  </si>
  <si>
    <t>Zana Capital</t>
  </si>
  <si>
    <t>dhxie@zanacapital.com</t>
  </si>
  <si>
    <t>dannyho@zanacapital.com</t>
  </si>
  <si>
    <t>Chongqing</t>
  </si>
  <si>
    <t>Hock Eng</t>
  </si>
  <si>
    <t>hechan@zanacapital.com</t>
  </si>
  <si>
    <t>Zapis</t>
  </si>
  <si>
    <t>Zapis Capital Group</t>
  </si>
  <si>
    <t>lzapis@zapiscapital.com</t>
  </si>
  <si>
    <t>Bongorno</t>
  </si>
  <si>
    <t>rbongorno@zapiscapital.com</t>
  </si>
  <si>
    <t>Zelkova Ventures</t>
  </si>
  <si>
    <t>jay@zelkovavc.com</t>
  </si>
  <si>
    <t>ZelnickMedia</t>
  </si>
  <si>
    <t>andrew@zelnickmedia.com</t>
  </si>
  <si>
    <t>Feder</t>
  </si>
  <si>
    <t>ben@zelnickmedia.com</t>
  </si>
  <si>
    <t>Motechin</t>
  </si>
  <si>
    <t>brian@zelnickmedia.com</t>
  </si>
  <si>
    <t>Lacheen</t>
  </si>
  <si>
    <t>harry@zelnickmedia.com</t>
  </si>
  <si>
    <t>Kaslow</t>
  </si>
  <si>
    <t>jason@zelnickmedia.com</t>
  </si>
  <si>
    <t>Ripan</t>
  </si>
  <si>
    <t>ripan@zelnickmedia.com</t>
  </si>
  <si>
    <t>Seymour</t>
  </si>
  <si>
    <t>Sammell</t>
  </si>
  <si>
    <t>seymour@zelnickmedia.com</t>
  </si>
  <si>
    <t>Zelnick</t>
  </si>
  <si>
    <t>strauss@zelnickmedia.com</t>
  </si>
  <si>
    <t>Kasturi</t>
  </si>
  <si>
    <t>vinod@zelnickmedia.com</t>
  </si>
  <si>
    <t>Geisser</t>
  </si>
  <si>
    <t>Zephyr Management</t>
  </si>
  <si>
    <t>ag@zmlp.com</t>
  </si>
  <si>
    <t>Senior Advisor - Private Equity</t>
  </si>
  <si>
    <t>Gulati</t>
  </si>
  <si>
    <t>mg@zmlp.com</t>
  </si>
  <si>
    <t>Canter</t>
  </si>
  <si>
    <t>sec@zmlp.com</t>
  </si>
  <si>
    <t>tcb@zmlp.com</t>
  </si>
  <si>
    <t>Zero2IPO Ventures</t>
  </si>
  <si>
    <t>dannychung@zero2ipo.com.cn</t>
  </si>
  <si>
    <t>Ni</t>
  </si>
  <si>
    <t>gavinni@zero2ipo.com.cn</t>
  </si>
  <si>
    <t>hubertyuan@zero2ipo.com.cn</t>
  </si>
  <si>
    <t>Zesiger</t>
  </si>
  <si>
    <t>Zesiger Capital Group</t>
  </si>
  <si>
    <t>bzesiger@zcgllc.com</t>
  </si>
  <si>
    <t>rwinters@zcgllc.com</t>
  </si>
  <si>
    <t>Gorenberg</t>
  </si>
  <si>
    <t xml:space="preserve">Zetta </t>
  </si>
  <si>
    <t>mark@zettavp.com</t>
  </si>
  <si>
    <t>Zitelman</t>
  </si>
  <si>
    <t>Zitelman Group</t>
  </si>
  <si>
    <t>rick@tzg.com</t>
  </si>
  <si>
    <t>H. Donald</t>
  </si>
  <si>
    <t>Zon</t>
  </si>
  <si>
    <t>donperkins@zoncapital.com</t>
  </si>
  <si>
    <t>Bridgers</t>
  </si>
  <si>
    <t>billbridgers@zoncapital.com</t>
  </si>
  <si>
    <t>Creer</t>
  </si>
  <si>
    <t>Zone Ventures</t>
  </si>
  <si>
    <t>frank@zonevc.com</t>
  </si>
  <si>
    <t>N. Darius</t>
  </si>
  <si>
    <t>Sankey</t>
  </si>
  <si>
    <t>darius@zonevc.com</t>
  </si>
  <si>
    <t>Zouk Capital</t>
  </si>
  <si>
    <t>afox@zouk.com</t>
  </si>
  <si>
    <t>ccampbell@zouk.com</t>
  </si>
  <si>
    <t>Ridd</t>
  </si>
  <si>
    <t>gridd@zouk.com</t>
  </si>
  <si>
    <t>Higelin</t>
  </si>
  <si>
    <t>jhigelin@zouk.com</t>
  </si>
  <si>
    <t>Mighell</t>
  </si>
  <si>
    <t>jmighell@zouk.com</t>
  </si>
  <si>
    <t>Resta</t>
  </si>
  <si>
    <t>mresta@zouk.com</t>
  </si>
  <si>
    <t>Medlock</t>
  </si>
  <si>
    <t>nmedlock@zouk.com</t>
  </si>
  <si>
    <t>rpereira@zouk.com</t>
  </si>
  <si>
    <t>Salty</t>
  </si>
  <si>
    <t>ssalty@zouk.com</t>
  </si>
  <si>
    <t>Horne</t>
  </si>
  <si>
    <t>ZS Fund</t>
  </si>
  <si>
    <t>bhorne@zsfundlp.com</t>
  </si>
  <si>
    <t>Affinito</t>
  </si>
  <si>
    <t>daffinito@zsfundlp.com</t>
  </si>
  <si>
    <t>nsherwood@zsfundlp.com</t>
  </si>
  <si>
    <t>nburger@zsfundlp.com</t>
  </si>
  <si>
    <t>Zurmont Madison Management AG</t>
  </si>
  <si>
    <t>ziegler@zurmontmadison.ch</t>
  </si>
  <si>
    <t>Partner / Investor Relations</t>
  </si>
  <si>
    <t>Zurich</t>
  </si>
  <si>
    <t>Hitz</t>
  </si>
  <si>
    <t>hitz@zurmontmadison.ch</t>
  </si>
  <si>
    <t>Schnorf</t>
  </si>
  <si>
    <t>schnorf@zurmontmadison.ch</t>
  </si>
  <si>
    <t>Founding Partner and CEO</t>
  </si>
  <si>
    <t>The next lists are funds only</t>
  </si>
  <si>
    <t>Take a look and see if researching the specific investors at the funds makes sense</t>
  </si>
  <si>
    <t>Fund</t>
  </si>
  <si>
    <t>Pre-Seed</t>
  </si>
  <si>
    <t>Thesis</t>
  </si>
  <si>
    <t>Twitter Handle</t>
  </si>
  <si>
    <t>Round Size</t>
  </si>
  <si>
    <t>Valuation Sweet Spot</t>
  </si>
  <si>
    <t>11.2 Capital</t>
  </si>
  <si>
    <t>CA</t>
  </si>
  <si>
    <t>112capital.com</t>
  </si>
  <si>
    <t>https://www.crunchbase.com/organization/eleventwocapital</t>
  </si>
  <si>
    <t>https://www.linkedin.com/company/eleven-two-capital?trk=prof-exp-company-name</t>
  </si>
  <si>
    <t>Biotechnology, Software, Artificial Intelligence, Robotics, Health Care</t>
  </si>
  <si>
    <t>1517fund.com</t>
  </si>
  <si>
    <t>https://www.crunchbase.com/organization/1517-fund#section-locked-marketplace</t>
  </si>
  <si>
    <t>https://www.linkedin.com/company/1517fund</t>
  </si>
  <si>
    <t>Software, Health Care, Recruiting, Computer, Mobile Apps</t>
  </si>
  <si>
    <t>1776 Ventures</t>
  </si>
  <si>
    <t>Washington D.C.</t>
  </si>
  <si>
    <t>1776.vc</t>
  </si>
  <si>
    <t>https://www.crunchbase.com/organization/1776-ventures</t>
  </si>
  <si>
    <t>https://www.linkedin.com/company/1776-ventures/</t>
  </si>
  <si>
    <t>Education, EdTech, Transportation, Health Care, Mobile Payments</t>
  </si>
  <si>
    <t>1855 Capital</t>
  </si>
  <si>
    <t>State College</t>
  </si>
  <si>
    <t>PA</t>
  </si>
  <si>
    <t>1855capital.com</t>
  </si>
  <si>
    <t>https://www.crunchbase.com/organization/1855-capital-partners</t>
  </si>
  <si>
    <t>linkedin.com/company/15199936</t>
  </si>
  <si>
    <t xml:space="preserve">Impact Investing, Fantasy Sports, Crowdfunding, Non Profit, </t>
  </si>
  <si>
    <t>1984 Ventures</t>
  </si>
  <si>
    <t>1984.vc</t>
  </si>
  <si>
    <t>https://www.crunchbase.com/organization/1984-ventures</t>
  </si>
  <si>
    <t>linkedin.com/company/18385189</t>
  </si>
  <si>
    <t>Software, Health Care, SaaS, Machine Learning, Computer</t>
  </si>
  <si>
    <t>1confirmation</t>
  </si>
  <si>
    <t>1confirmation.com</t>
  </si>
  <si>
    <t>https://www.crunchbase.com/organization/1confirmation</t>
  </si>
  <si>
    <t>https://www.linkedin.com/company/1confirmation</t>
  </si>
  <si>
    <t>Blockchain, Cryptocurrency, Financial Service, Security, Finance</t>
  </si>
  <si>
    <t>22X Fund</t>
  </si>
  <si>
    <t>22xfund.com</t>
  </si>
  <si>
    <t>https://www.crunchbase.com/organization/22x-fund</t>
  </si>
  <si>
    <t>linkedin.com/company/18505015</t>
  </si>
  <si>
    <t xml:space="preserve">, , , , </t>
  </si>
  <si>
    <t>301 Ventures</t>
  </si>
  <si>
    <t>College Park</t>
  </si>
  <si>
    <t>MD</t>
  </si>
  <si>
    <t>301ventures.com</t>
  </si>
  <si>
    <t>https://www.crunchbase.com/organization/301-ventures</t>
  </si>
  <si>
    <t>linkedin.com/company/10431674</t>
  </si>
  <si>
    <t>Search Engine, Food &amp; Beverage, Fitness, Medical Device, Consumer Goods</t>
  </si>
  <si>
    <t>3Rodeo</t>
  </si>
  <si>
    <t>3rodeo.com</t>
  </si>
  <si>
    <t>https://www.crunchbase.com/organization/3rodeo</t>
  </si>
  <si>
    <t>https://www.linkedin.com/company/3rodeo/</t>
  </si>
  <si>
    <t>Financial Service, Education, Mobile Advertising, Food &amp; Beverage, Business Development</t>
  </si>
  <si>
    <t>4490 Ventures</t>
  </si>
  <si>
    <t>WI</t>
  </si>
  <si>
    <t>4490.ventures</t>
  </si>
  <si>
    <t>https://www.crunchbase.com/organization/4490-ventures#section-locked-marketplace</t>
  </si>
  <si>
    <t>https://www.linkedin.com/company/4490-ventures</t>
  </si>
  <si>
    <t>Health Care, Medical, Analytics, Search Engine, E-Commerce</t>
  </si>
  <si>
    <t>50 Years VC</t>
  </si>
  <si>
    <t>fifty.vc</t>
  </si>
  <si>
    <t>https://www.crunchbase.com/organization/fifty-years-fund</t>
  </si>
  <si>
    <t>https://www.linkedin.com/company/fifty-years</t>
  </si>
  <si>
    <t>Biotechnology, Health Care, Advanced Materials, Medical, Food &amp; Beverage</t>
  </si>
  <si>
    <t>500.co</t>
  </si>
  <si>
    <t>https://www.crunchbase.com/organization/500-startups#section-web-traffic-by-similarweb</t>
  </si>
  <si>
    <t>https://www.linkedin.com/company/500-startups</t>
  </si>
  <si>
    <t>Mobile, E-Commerce, Software, SaaS, Enterprise Software</t>
  </si>
  <si>
    <t>NY</t>
  </si>
  <si>
    <t>645ventures.com</t>
  </si>
  <si>
    <t>https://www.crunchbase.com/organization/645-angels#section-exits</t>
  </si>
  <si>
    <t>https://www.linkedin.com/company/645-ventures</t>
  </si>
  <si>
    <t>Software, SaaS, Enterprise Software, E-Commerce, Fashion</t>
  </si>
  <si>
    <t>7 Gate Ventures</t>
  </si>
  <si>
    <t>7gate.vc</t>
  </si>
  <si>
    <t>https://www.crunchbase.com/organization/7-gate-ventures</t>
  </si>
  <si>
    <t>https://www.linkedin.com/company/7gate-ventures/</t>
  </si>
  <si>
    <t>Health Care, Software, Big Data, Information Technology, Mobile</t>
  </si>
  <si>
    <t>9 Mile Labs</t>
  </si>
  <si>
    <t>WA</t>
  </si>
  <si>
    <t>9milelabs.com</t>
  </si>
  <si>
    <t>https://www.crunchbase.com/organization/9mile-labs</t>
  </si>
  <si>
    <t>https://www.linkedin.com/company/9mile-labs</t>
  </si>
  <si>
    <t>Software, Internet, Mobile, E-Commerce, SaaS</t>
  </si>
  <si>
    <t>A-Force Ventures</t>
  </si>
  <si>
    <t>aforceventures.com</t>
  </si>
  <si>
    <t>https://www.crunchbase.com/organization/a-force-ventures</t>
  </si>
  <si>
    <t>https://www.linkedin.com/company/a-force-ventures/</t>
  </si>
  <si>
    <t>Acceleprise</t>
  </si>
  <si>
    <t>acceleprise.vc</t>
  </si>
  <si>
    <t>https://www.crunchbase.com/organization/acceleprise-ventures</t>
  </si>
  <si>
    <t>https://www.linkedin.com/company/acceleprise-san-francisco/</t>
  </si>
  <si>
    <t>SaaS, Enterprise Software, Software, Artificial Intelligence, Internet</t>
  </si>
  <si>
    <t>Acorn Pacific Ventures</t>
  </si>
  <si>
    <t>acornpacific.ventures</t>
  </si>
  <si>
    <t>https://www.crunchbase.com/organization/acornpacific-ventures</t>
  </si>
  <si>
    <t>Software, Manufacturing, Internet of Things, Enterprise, Therapeutics</t>
  </si>
  <si>
    <t>Active Capital</t>
  </si>
  <si>
    <t>activecapital.com</t>
  </si>
  <si>
    <t>https://www.crunchbase.com/organization/active-capital</t>
  </si>
  <si>
    <t>linkedin.com/company/25040720</t>
  </si>
  <si>
    <t>Software, SaaS, Marketing, Machine Learning, Cmputer</t>
  </si>
  <si>
    <t>ActOne Ventures</t>
  </si>
  <si>
    <t>actoneventures.com</t>
  </si>
  <si>
    <t>https://www.crunchbase.com/organization/act-one-ventures</t>
  </si>
  <si>
    <t>https://www.linkedin.com/company/act-one-ventures-lp/</t>
  </si>
  <si>
    <t>Health Care, SaaS, Mobile, Education, Wearables</t>
  </si>
  <si>
    <t>Norwood</t>
  </si>
  <si>
    <t>MA</t>
  </si>
  <si>
    <t>advancitcapital.com</t>
  </si>
  <si>
    <t>https://www.crunchbase.com/organization/advancit-capital#section-exits</t>
  </si>
  <si>
    <t>https://www.linkedin.com/company/advancit-capital/</t>
  </si>
  <si>
    <t>Digital Media, Internet, Media &amp; Intertaiment, Social Media, Software</t>
  </si>
  <si>
    <t>Advantage Ventures</t>
  </si>
  <si>
    <t>advantageventures.com</t>
  </si>
  <si>
    <t>https://www.crunchbase.com/organization/advantage-networks</t>
  </si>
  <si>
    <t>linkedin.com/company/18687602</t>
  </si>
  <si>
    <t>Afore VC</t>
  </si>
  <si>
    <t>https://www.afore.vc/</t>
  </si>
  <si>
    <t>https://www.crunchbase.com/organization/afore-capital</t>
  </si>
  <si>
    <t>linkedin.com/company/18165580</t>
  </si>
  <si>
    <t>business services, consumer, fintech, SaaS, marketplace and IT</t>
  </si>
  <si>
    <t>@AforeVC</t>
  </si>
  <si>
    <t>~$750k</t>
  </si>
  <si>
    <t>~$19M</t>
  </si>
  <si>
    <t>$1-2M pre-seed rounds</t>
  </si>
  <si>
    <t>Agya Ventures</t>
  </si>
  <si>
    <t>http://www.agyaventures.com/</t>
  </si>
  <si>
    <t>Real Estate Tech &amp; Construction Tech</t>
  </si>
  <si>
    <t>@KunalLunawat</t>
  </si>
  <si>
    <t>$250k-$1M</t>
  </si>
  <si>
    <t>~$10MM</t>
  </si>
  <si>
    <t>Seed &amp; A</t>
  </si>
  <si>
    <t>AI Capital</t>
  </si>
  <si>
    <t>CO</t>
  </si>
  <si>
    <t>ai.vc</t>
  </si>
  <si>
    <t>https://www.crunchbase.com/organization/good-ai-capital</t>
  </si>
  <si>
    <t>linkedin.com/company/10262192</t>
  </si>
  <si>
    <t>E-Commerce, Travel, Software, Information Technology, Information Service</t>
  </si>
  <si>
    <t>AI8 Ventures</t>
  </si>
  <si>
    <t>ai8ventures.com</t>
  </si>
  <si>
    <t>https://www.crunchbase.com/organization/ai8-ventures</t>
  </si>
  <si>
    <t>https://www.linkedin.com/company/ai8ventures/</t>
  </si>
  <si>
    <t>Collaboration, Internet, Enterprise Application, Transaction Processing, Banking</t>
  </si>
  <si>
    <t>AirAngels</t>
  </si>
  <si>
    <t>https://angel.co/airbnb-alumni-investor/syndicate</t>
  </si>
  <si>
    <t>Airbnb alumni investor syndicate</t>
  </si>
  <si>
    <t>/</t>
  </si>
  <si>
    <t>Alder Group</t>
  </si>
  <si>
    <t>Marietta</t>
  </si>
  <si>
    <t>GA</t>
  </si>
  <si>
    <t>alderasset.com</t>
  </si>
  <si>
    <t>linkedin.com/company/10635597</t>
  </si>
  <si>
    <t>AllegisCyber</t>
  </si>
  <si>
    <t>allegiscap.com</t>
  </si>
  <si>
    <t>https://www.crunchbase.com/organization/allegis-capital</t>
  </si>
  <si>
    <t>linkedin.com/company/50855</t>
  </si>
  <si>
    <t>Security, Network Security, Cyber Security, Software, Analytics</t>
  </si>
  <si>
    <t>allianceofangels.com</t>
  </si>
  <si>
    <t>https://www.crunchbase.com/organization/alliance-of-angels</t>
  </si>
  <si>
    <t>linkedin.com/company/54035</t>
  </si>
  <si>
    <t>Software, SaaS, Mobile, Health Care, E-Commerce</t>
  </si>
  <si>
    <t>AllMobile Fund</t>
  </si>
  <si>
    <t>allmobilefund.com</t>
  </si>
  <si>
    <t>https://www.crunchbase.com/organization/allmobile-fund</t>
  </si>
  <si>
    <t>linkedin.com/company/6628786</t>
  </si>
  <si>
    <t xml:space="preserve">Cloud Computing, Analytics, Software, , </t>
  </si>
  <si>
    <t>Alpha Venture Partners</t>
  </si>
  <si>
    <t>alphavp.com</t>
  </si>
  <si>
    <t>https://www.crunchbase.com/organization/alpha-venture-partners</t>
  </si>
  <si>
    <t>https://www.linkedin.com/company/alpha-venture-partners/</t>
  </si>
  <si>
    <t>Real Time, CRM, E-Commerce, Marketing, Publishing</t>
  </si>
  <si>
    <t>alphaprime.com</t>
  </si>
  <si>
    <t>https://www.crunchbase.com/organization/alphaprime-ventures</t>
  </si>
  <si>
    <t>https://www.linkedin.com/company/alphaprime-ventures/</t>
  </si>
  <si>
    <t>Software, Analytics, Big Data, Mobile Advertisement, Data Intragation</t>
  </si>
  <si>
    <t>Alpine Meridien</t>
  </si>
  <si>
    <t>alpinemeridian.com</t>
  </si>
  <si>
    <t>https://www.crunchbase.com/organization/alpine-meridian</t>
  </si>
  <si>
    <t>https://www.linkedin.com/company/alpine-meridian-inc-/</t>
  </si>
  <si>
    <t>Digital Media, SaaS, Software, Enterprise Software, Marketing</t>
  </si>
  <si>
    <t>Alta Global Ventures</t>
  </si>
  <si>
    <t>UT</t>
  </si>
  <si>
    <t>altaglobal.com</t>
  </si>
  <si>
    <t>https://www.crunchbase.com/organization/alta-ventures-mexico</t>
  </si>
  <si>
    <t>linkedin.com/company/18723788</t>
  </si>
  <si>
    <t>Mobile, E-Commerce, SaaS, Education, Security</t>
  </si>
  <si>
    <t>Alumni Ventures Group</t>
  </si>
  <si>
    <t>NH</t>
  </si>
  <si>
    <t>avgfunds.com</t>
  </si>
  <si>
    <t>https://www.crunchbase.com/organization/alumni-ventures-group</t>
  </si>
  <si>
    <t>https://www.linkedin.com/company/avgfunds/</t>
  </si>
  <si>
    <t>Health Care, Software, Internet, Enterprise Software, SaaS</t>
  </si>
  <si>
    <t>Amasia</t>
  </si>
  <si>
    <t>amasia.vc</t>
  </si>
  <si>
    <t>https://www.crunchbase.com/organization/amasia#section-exits</t>
  </si>
  <si>
    <t>https://www.linkedin.com/company/amasia/</t>
  </si>
  <si>
    <t>E-Commerce, Software, Education, Bitcoin, Finance</t>
  </si>
  <si>
    <t>Ambition</t>
  </si>
  <si>
    <t>TN</t>
  </si>
  <si>
    <t>tryambition.com</t>
  </si>
  <si>
    <t>https://www.crunchbase.com/organization/ambition-inc#section-locked-marketplace</t>
  </si>
  <si>
    <t>https://www.linkedin.com/company/ambition-llc/</t>
  </si>
  <si>
    <t>amecloudventures.com</t>
  </si>
  <si>
    <t>https://www.crunchbase.com/organization/ame-cloud-ventures</t>
  </si>
  <si>
    <t>linkedin.com/company/3932683</t>
  </si>
  <si>
    <t>Software, Analytics, Enterprise Software, Internet, Big data</t>
  </si>
  <si>
    <t>aminocapital.com</t>
  </si>
  <si>
    <t>https://www.crunchbase.com/organization/zpark-venture</t>
  </si>
  <si>
    <t>https://www.linkedin.com/company/aminocapital/</t>
  </si>
  <si>
    <t>Software, Machine Learning, SaaS, Artificial Intelligence, Enterprise Software</t>
  </si>
  <si>
    <t>Amity Ventures</t>
  </si>
  <si>
    <t>amityventures.com</t>
  </si>
  <si>
    <t>https://www.crunchbase.com/organization/amity-ventures</t>
  </si>
  <si>
    <t>https://www.linkedin.com/company/amity-ventures/</t>
  </si>
  <si>
    <t>Computer, Software, Network Security, Robotics, Cyber Security</t>
  </si>
  <si>
    <t>Amplify</t>
  </si>
  <si>
    <t>amplify.la</t>
  </si>
  <si>
    <t>https://www.crunchbase.com/organization/amplify-la#section-exits</t>
  </si>
  <si>
    <t>https://www.linkedin.com/company/amplify-la/</t>
  </si>
  <si>
    <t>Mobile, E-Commerce, Health Care, Software, Apps</t>
  </si>
  <si>
    <t>amplifypartners.com</t>
  </si>
  <si>
    <t>https://www.crunchbase.com/organization/amplify-partners</t>
  </si>
  <si>
    <t>linkedin.com/company/2926380</t>
  </si>
  <si>
    <t>Software, Enterprise Software, Artificial Intelligence, Machine Learning, Analytics</t>
  </si>
  <si>
    <t>Amplo</t>
  </si>
  <si>
    <t>amplovc.com</t>
  </si>
  <si>
    <t>https://www.crunchbase.com/organization/amplo</t>
  </si>
  <si>
    <t>https://www.linkedin.com/company/amplovc/</t>
  </si>
  <si>
    <t>Software, SaaS, GovTech, Health Care, Recruiting</t>
  </si>
  <si>
    <t>Analytics Ventures</t>
  </si>
  <si>
    <t>analytics-ventures.com</t>
  </si>
  <si>
    <t>https://www.crunchbase.com/organization/analytics-ventures</t>
  </si>
  <si>
    <t>linkedin.com/company/2620645</t>
  </si>
  <si>
    <t>Software, Mobile, Analytics, Health Care, Machine Learning</t>
  </si>
  <si>
    <t>AngelPad</t>
  </si>
  <si>
    <t>angelpad.org</t>
  </si>
  <si>
    <t>https://www.crunchbase.com/organization/angelpad</t>
  </si>
  <si>
    <t>https://www.linkedin.com/company/angelpad-llc/</t>
  </si>
  <si>
    <t>Mobile, Enterprise Software, Software, SaaS, Analytics</t>
  </si>
  <si>
    <t>Antecedent Ventures</t>
  </si>
  <si>
    <t>antecedent.vc</t>
  </si>
  <si>
    <t>https://www.crunchbase.com/organization/antecedent-ventures</t>
  </si>
  <si>
    <t>https://www.linkedin.com/company/antecedent-ventures/</t>
  </si>
  <si>
    <t>Cyber Security, Security, SaaS, Analytics, Cloud Security</t>
  </si>
  <si>
    <t>https://www.anthemis.com/</t>
  </si>
  <si>
    <t xml:space="preserve">Invest in digitally native financial services </t>
  </si>
  <si>
    <t>@anthemis</t>
  </si>
  <si>
    <t>$500K~$7M</t>
  </si>
  <si>
    <t>Antler Global</t>
  </si>
  <si>
    <t>https://www.antler.co/</t>
  </si>
  <si>
    <t xml:space="preserve">Sector agnostic global vc firm/incubator/accelerator </t>
  </si>
  <si>
    <t>@AntlerGlobal</t>
  </si>
  <si>
    <t>~$100k</t>
  </si>
  <si>
    <t>~$2.6M</t>
  </si>
  <si>
    <t>AOL Ventures</t>
  </si>
  <si>
    <t>aolventures.com</t>
  </si>
  <si>
    <t>https://www.crunchbase.com/organization/aol-ventures</t>
  </si>
  <si>
    <t>linkedin.com/company/803523</t>
  </si>
  <si>
    <t>Advertising, Mobile, E-Commerce, Publishing, Analytics</t>
  </si>
  <si>
    <t>Arafura Ventures</t>
  </si>
  <si>
    <t>arafuraventures.com</t>
  </si>
  <si>
    <t>https://www.crunchbase.com/organization/arafura-ventures</t>
  </si>
  <si>
    <t>https://www.linkedin.com/company/arafura-ventures/</t>
  </si>
  <si>
    <t>SaaS, Developer Tools, Mobile, Crowdsourcing, Mobile Payments</t>
  </si>
  <si>
    <t>Archer VC</t>
  </si>
  <si>
    <t>archervc.com</t>
  </si>
  <si>
    <t>https://www.crunchbase.com/organization/archer-venture-capital</t>
  </si>
  <si>
    <t>https://www.linkedin.com/company/archer-venture-capital/</t>
  </si>
  <si>
    <t>Advertising, Marketing, Publishing, Advertising Platforms, Financial Service</t>
  </si>
  <si>
    <t>Argona Partners, Inc.</t>
  </si>
  <si>
    <t>IN</t>
  </si>
  <si>
    <t>argonapartners.com</t>
  </si>
  <si>
    <t>linkedin.com/company/18687476</t>
  </si>
  <si>
    <t>Aristos Ventures</t>
  </si>
  <si>
    <t>aristosventures.com</t>
  </si>
  <si>
    <t>https://www.crunchbase.com/organization/aristos-ventures</t>
  </si>
  <si>
    <t>https://www.linkedin.com/company/aristos-ventures/</t>
  </si>
  <si>
    <t>Cloud Computing, Smaill and Medium Businesses, Information Technology, Data Integration, Web Development</t>
  </si>
  <si>
    <t>Arizona Founders Fund</t>
  </si>
  <si>
    <t>AZ</t>
  </si>
  <si>
    <t>azff.co</t>
  </si>
  <si>
    <t>https://www.crunchbase.com/organization/arizona-founders-fund</t>
  </si>
  <si>
    <t>linkedin.com/company/11251468</t>
  </si>
  <si>
    <t>E-Commerce, Health Care, SaaS, Transportation, Real Estate</t>
  </si>
  <si>
    <t>Arka Venture Labs</t>
  </si>
  <si>
    <t>arka.vc</t>
  </si>
  <si>
    <t>https://www.crunchbase.com/organization/arka-ventures-labs</t>
  </si>
  <si>
    <t>linkedin.com/company/33197515</t>
  </si>
  <si>
    <t>Arkitekt Ventures</t>
  </si>
  <si>
    <t>arkitektventures.com</t>
  </si>
  <si>
    <t>https://www.crunchbase.com/organization/arkitekt-ventures</t>
  </si>
  <si>
    <t>linkedin.com/company/18252356</t>
  </si>
  <si>
    <t>Health Care, Medical, Biotechnology, Health Diagnostics, Apps</t>
  </si>
  <si>
    <t>Armory Square Ventures</t>
  </si>
  <si>
    <t>armorysv.com</t>
  </si>
  <si>
    <t>https://www.crunchbase.com/organization/armorysquare-ventures</t>
  </si>
  <si>
    <t>https://www.linkedin.com/company/armory-square-ventures/</t>
  </si>
  <si>
    <t>Restaurants, Food &amp; Beverage, Internet, Marketing, Digital Media</t>
  </si>
  <si>
    <t>array.vc</t>
  </si>
  <si>
    <t>https://www.crunchbase.com/organization/array-ventures</t>
  </si>
  <si>
    <t>https://www.linkedin.com/company/array-ventures/</t>
  </si>
  <si>
    <t xml:space="preserve">Invest in data, machine learning, analytics, workflows, and new platforms to change the way an industry works </t>
  </si>
  <si>
    <t>@arrayvc</t>
  </si>
  <si>
    <t>$100k~$500k</t>
  </si>
  <si>
    <t>~$10.7M</t>
  </si>
  <si>
    <t>up to series B</t>
  </si>
  <si>
    <t>ND</t>
  </si>
  <si>
    <t>arthurventures.com</t>
  </si>
  <si>
    <t>https://www.crunchbase.com/organization/arthur-ventures-llc</t>
  </si>
  <si>
    <t>https://www.linkedin.com/company/arthur-ventures/</t>
  </si>
  <si>
    <t>Software, Enterprise Software, Health Care, SaaS, Analytics</t>
  </si>
  <si>
    <t>Ascend</t>
  </si>
  <si>
    <t>https://www.ascend.vc/</t>
  </si>
  <si>
    <t>Marketplace, e-commerce/D2C, and B2B software startups in the Pacific Northwest</t>
  </si>
  <si>
    <t>@kirbywinfield</t>
  </si>
  <si>
    <t>$100k~$250k</t>
  </si>
  <si>
    <t xml:space="preserve">~$2.7M </t>
  </si>
  <si>
    <t>aspectventures.com</t>
  </si>
  <si>
    <t>https://www.crunchbase.com/organization/aspect-ventures</t>
  </si>
  <si>
    <t>linkedin.com/company/4767288</t>
  </si>
  <si>
    <t>Internet, SaaS, Health Care, Apps, Software</t>
  </si>
  <si>
    <t>Atelier Ventures</t>
  </si>
  <si>
    <t>https://www.atelierventures.co/</t>
  </si>
  <si>
    <t xml:space="preserve">Invest in the Passion Economy and creators. </t>
  </si>
  <si>
    <t>@AtelierVentures</t>
  </si>
  <si>
    <t>$100k~$300k</t>
  </si>
  <si>
    <t>~$4.4M</t>
  </si>
  <si>
    <t>Atlanta Seed Company</t>
  </si>
  <si>
    <t>atlantaseedcompany.com</t>
  </si>
  <si>
    <t>https://www.crunchbase.com/organization/atlanta-seed-company</t>
  </si>
  <si>
    <t>linkedin.com/company/10807898</t>
  </si>
  <si>
    <t>Software, Internet, Parenting, Developer APIs, Health Care</t>
  </si>
  <si>
    <t>atlasventure.com</t>
  </si>
  <si>
    <t>https://www.crunchbase.com/organization/atlas-venture</t>
  </si>
  <si>
    <t>linkedin.com/company/17650</t>
  </si>
  <si>
    <t>Biotechnology, Health Care, Therapeutics, Software, Medical</t>
  </si>
  <si>
    <t>Atomic VC</t>
  </si>
  <si>
    <t>atomic.vc</t>
  </si>
  <si>
    <t>https://www.crunchbase.com/organization/atomic-2</t>
  </si>
  <si>
    <t>https://www.linkedin.com/company/atomic-labs/</t>
  </si>
  <si>
    <t>Health Care, Software, Wellness, Facial Recognition, CRM</t>
  </si>
  <si>
    <t>atxseedventures.com</t>
  </si>
  <si>
    <t>https://www.crunchbase.com/organization/atx-seed-ventures</t>
  </si>
  <si>
    <t>https://www.linkedin.com/company/atx-seed-ventures/</t>
  </si>
  <si>
    <t>SaaS, Machine Learning, Enterprise Software, Travel, Analytics</t>
  </si>
  <si>
    <t>authentic-ventures.com</t>
  </si>
  <si>
    <t>https://www.crunchbase.com/organization/authentic-ventures-2</t>
  </si>
  <si>
    <t>Education, Social Sopping, Internet, Consumer Goods, Machine Learning</t>
  </si>
  <si>
    <t>Autochrome Ventures</t>
  </si>
  <si>
    <t>autochrome.vc</t>
  </si>
  <si>
    <t>https://www.crunchbase.com/organization/autochrome-ventures</t>
  </si>
  <si>
    <t>Software, Artificial Intelligence, CRM, Blockchain, Health Care</t>
  </si>
  <si>
    <t>Awesome People Ventures</t>
  </si>
  <si>
    <t>https://www.awesomepeople.ventures/</t>
  </si>
  <si>
    <t>Invest in healthcare, wellness, software, artificial intelligence, and FoodTech</t>
  </si>
  <si>
    <t>@JuliaLipton</t>
  </si>
  <si>
    <t>AXN Venture Partners</t>
  </si>
  <si>
    <t>FL</t>
  </si>
  <si>
    <t>axnventurepartners.com</t>
  </si>
  <si>
    <t>linkedin.com/company/29025341</t>
  </si>
  <si>
    <t>B37 Ventures</t>
  </si>
  <si>
    <t>bridge37.com</t>
  </si>
  <si>
    <t>https://www.crunchbase.com/organization/bridge-37-ventures</t>
  </si>
  <si>
    <t>Enterprise Software, Software, SaaS, Nutrition, Venture Capital</t>
  </si>
  <si>
    <t>BABEL Ventures</t>
  </si>
  <si>
    <t>babel.ventures</t>
  </si>
  <si>
    <t>https://www.crunchbase.com/organization/babel-ventures</t>
  </si>
  <si>
    <t>https://www.linkedin.com/company/babel.ventures/</t>
  </si>
  <si>
    <t>Biotechnology, Food &amp; Beverage, Consumer Goods, Health Care, Food Processing</t>
  </si>
  <si>
    <t>West Hollywood</t>
  </si>
  <si>
    <t>backstagecapital.com</t>
  </si>
  <si>
    <t>https://www.crunchbase.com/organization/backstage-capital</t>
  </si>
  <si>
    <t>https://www.linkedin.com/company/backstage-capital/</t>
  </si>
  <si>
    <t>Health Care, Fashion, E-Commerce, Beauty, Information Technology</t>
  </si>
  <si>
    <t>Playa Vista</t>
  </si>
  <si>
    <t>bam.vc</t>
  </si>
  <si>
    <t>https://www.crunchbase.com/organization/bam-ventures</t>
  </si>
  <si>
    <t>https://www.linkedin.com/company/bam-ventures-llc/</t>
  </si>
  <si>
    <t>E-Commerce, Retail, Internet, Health Care, Fashion</t>
  </si>
  <si>
    <t>bandangels.com</t>
  </si>
  <si>
    <t>https://www.crunchbase.com/organization/band-of-angels</t>
  </si>
  <si>
    <t>https://www.linkedin.com/company/band-of-angels/</t>
  </si>
  <si>
    <t>Software, Health Care, Analytics, Mobile, Enterprise Software</t>
  </si>
  <si>
    <t>BANKABL</t>
  </si>
  <si>
    <t>bankabl.com</t>
  </si>
  <si>
    <t>linkedin.com/company/10691851</t>
  </si>
  <si>
    <t>base.ventures</t>
  </si>
  <si>
    <t>https://www.crunchbase.com/organization/base-vc</t>
  </si>
  <si>
    <t>https://www.linkedin.com/company/base-ventures/</t>
  </si>
  <si>
    <t>Mobile, E-Commerce, Software, FinTech, Internet</t>
  </si>
  <si>
    <t>baselinev.com</t>
  </si>
  <si>
    <t>https://www.crunchbase.com/organization/baseline-ventures</t>
  </si>
  <si>
    <t>https://www.linkedin.com/company/baseline-ventures/</t>
  </si>
  <si>
    <t>Mobile, Software, Enterprise Software, SaaS, E-Commerce</t>
  </si>
  <si>
    <t>Bassin Ventures</t>
  </si>
  <si>
    <t>bassinventures.com</t>
  </si>
  <si>
    <t>https://www.crunchbase.com/organization/bassin-ventures</t>
  </si>
  <si>
    <t>linkedin.com/company/4814681</t>
  </si>
  <si>
    <t>Internet, MarketPlace, Transportation, Logistics, Same Day delivery</t>
  </si>
  <si>
    <t>bbgventures.com</t>
  </si>
  <si>
    <t>https://www.crunchbase.com/organization/bbg-ventures</t>
  </si>
  <si>
    <t>linkedin.com/company/10676703</t>
  </si>
  <si>
    <t>E-Commerce, Fashion, Shopping, Women's, Beauty</t>
  </si>
  <si>
    <t>BDMI - Bertelsmann Digital Media Investments</t>
  </si>
  <si>
    <t>bdmifund.com</t>
  </si>
  <si>
    <t>https://www.crunchbase.com/organization/bertelsmann-digital-media-investments</t>
  </si>
  <si>
    <t>linkedin.com/company/11188648</t>
  </si>
  <si>
    <t>Software, Internet, Advertising, E-Commerce, Digital Media</t>
  </si>
  <si>
    <t>Be Great Partners</t>
  </si>
  <si>
    <t>begreat.co</t>
  </si>
  <si>
    <t>https://www.crunchbase.com/organization/be-great-partners</t>
  </si>
  <si>
    <t>https://www.linkedin.com/company/be-great-partners/</t>
  </si>
  <si>
    <t>E-Commerce, Social Media, Theatre, Ticketing, Social Network</t>
  </si>
  <si>
    <t>Beanstalk Ventures</t>
  </si>
  <si>
    <t>Hartsdale</t>
  </si>
  <si>
    <t>beanstalk.vc</t>
  </si>
  <si>
    <t>https://www.crunchbase.com/organization/beanstalk-ventures</t>
  </si>
  <si>
    <t>https://www.linkedin.com/company/beanstalk-ventures/</t>
  </si>
  <si>
    <t>SaaS, Internet, Enterprise Software, E-Commerce, Retail</t>
  </si>
  <si>
    <t>Bee Partners</t>
  </si>
  <si>
    <t>beepartners.vc</t>
  </si>
  <si>
    <t>https://www.crunchbase.com/organization/bee-partners</t>
  </si>
  <si>
    <t>https://www.linkedin.com/company/bee-partners-/</t>
  </si>
  <si>
    <t>They believe machines will win. Recent investments in robotics, voice, AI, synthetic biology, and B2B market networks</t>
  </si>
  <si>
    <t>@BeePartners</t>
  </si>
  <si>
    <t>~$600k</t>
  </si>
  <si>
    <t>~$7.7M</t>
  </si>
  <si>
    <t>Ben Franklin Technology Partners of Southeastern Pennsylvania</t>
  </si>
  <si>
    <t>sep.benfranklin.org</t>
  </si>
  <si>
    <t>https://www.crunchbase.com/organization/ben-franklin-technology-partners-of-southeastern-pennsylvania</t>
  </si>
  <si>
    <t>linkedin.com/company/534321</t>
  </si>
  <si>
    <t>Health Care, Software, Medical, Biotechnology, Information Technology</t>
  </si>
  <si>
    <t>Ben Jen Holdings</t>
  </si>
  <si>
    <t>NJ</t>
  </si>
  <si>
    <t>benjenholdings.com</t>
  </si>
  <si>
    <t>https://www.crunchbase.com/organization/ben-jen-holdings-llc</t>
  </si>
  <si>
    <t>linkedin.com/company/6583962</t>
  </si>
  <si>
    <t>Social Shopping, E-Commerce, Marketing, Consumer Goods, Machine Learning</t>
  </si>
  <si>
    <t>benhamouglobalventures.com</t>
  </si>
  <si>
    <t>https://www.crunchbase.com/organization/benhamou-global-ventures</t>
  </si>
  <si>
    <t>https://www.linkedin.com/company/benhamou-global-ventures/</t>
  </si>
  <si>
    <t>Software, Enterprise Software, Internet, Cyber Security, Security</t>
  </si>
  <si>
    <t>Bennu</t>
  </si>
  <si>
    <t>Las Vegas</t>
  </si>
  <si>
    <t>NV</t>
  </si>
  <si>
    <t>bennuvc.com</t>
  </si>
  <si>
    <t>https://www.crunchbase.com/organization/bennu-llc#section-recent-news-activity</t>
  </si>
  <si>
    <t>https://www.linkedin.com/company/bennu-llc/</t>
  </si>
  <si>
    <t>Berkeley SkyDeck Fund</t>
  </si>
  <si>
    <t>skydeck.vc</t>
  </si>
  <si>
    <t>https://www.crunchbase.com/organization/berkeley-skydeck-fund</t>
  </si>
  <si>
    <t>https://www.linkedin.com/company/skydeck-berkeley/</t>
  </si>
  <si>
    <t>Machine Learning, Biotechnology, Software, Artificial Intelligence, Therapeutics</t>
  </si>
  <si>
    <t>betaboom.com</t>
  </si>
  <si>
    <t>https://www.crunchbase.com/organization/beta-boom</t>
  </si>
  <si>
    <t>linkedin.com/company/22342851</t>
  </si>
  <si>
    <t>Search Engine, Machine Learning, Marketplace, Event Management, Artificial Intelligence</t>
  </si>
  <si>
    <t>Beta Bridge Capital</t>
  </si>
  <si>
    <t>b2cap.com</t>
  </si>
  <si>
    <t>https://www.crunchbase.com/organization/beta-bridge-capital</t>
  </si>
  <si>
    <t>linkedin.com/company/6629539</t>
  </si>
  <si>
    <t>Machine Learning, Personal Health, Artificial Intelligence, Medical Device, Health Care</t>
  </si>
  <si>
    <t>Beta Fund</t>
  </si>
  <si>
    <t>Chestnut Hill</t>
  </si>
  <si>
    <t>betafund.wordpress.com</t>
  </si>
  <si>
    <t>https://www.crunchbase.com/organization/beta-fund</t>
  </si>
  <si>
    <t>https://www.linkedin.com/company/beta-fund/</t>
  </si>
  <si>
    <t>Mobile, Medical Device, Health Care, Biotechnology, Advertising</t>
  </si>
  <si>
    <t>https://betaworksventures.com/</t>
  </si>
  <si>
    <t>https://www.crunchbase.com/organization/betaworks-ventures#section-locked-charts</t>
  </si>
  <si>
    <t>https://www.linkedin.com/company/betaworks/</t>
  </si>
  <si>
    <t>Invest in new consumer behaviors and trends powered by technology</t>
  </si>
  <si>
    <t>@betaworksVC</t>
  </si>
  <si>
    <t>~$3.3M</t>
  </si>
  <si>
    <t>betterfoodventures.com</t>
  </si>
  <si>
    <t>https://www.crunchbase.com/organization/better-food-ventures</t>
  </si>
  <si>
    <t>linkedin.com/company/18452578</t>
  </si>
  <si>
    <t>Agriculture, Software, Food &amp; Beverage, Hardware, Big Data</t>
  </si>
  <si>
    <t>better.vc</t>
  </si>
  <si>
    <t>https://www.crunchbase.com/organization/better-ventures</t>
  </si>
  <si>
    <t>https://www.linkedin.com/company/hub-ventures/</t>
  </si>
  <si>
    <t>Health Care, Mobile, Information Technology, Education, Internet</t>
  </si>
  <si>
    <t>BIGR Ventures</t>
  </si>
  <si>
    <t>bigrventures.com</t>
  </si>
  <si>
    <t>https://www.crunchbase.com/organization/bigr-ventures#section-investments</t>
  </si>
  <si>
    <t>https://www.linkedin.com/company/bigr-ventures/</t>
  </si>
  <si>
    <t>Food &amp; Beverage, Consumer Goods, Snack Food, Food Processing, Personal Health</t>
  </si>
  <si>
    <t>MI</t>
  </si>
  <si>
    <t>biostarventures.com</t>
  </si>
  <si>
    <t>https://www.crunchbase.com/organization/biostar-private-equity</t>
  </si>
  <si>
    <t>linkedin.com/company/446097</t>
  </si>
  <si>
    <t>Medical Device, Health Care, Biotechnology, Medical, Health Diagonstics</t>
  </si>
  <si>
    <t>birchmerevc.com</t>
  </si>
  <si>
    <t>https://www.crunchbase.com/organization/birchmere-ventures</t>
  </si>
  <si>
    <t>https://www.linkedin.com/company/birchmere-ventures/</t>
  </si>
  <si>
    <t>Software, Health Care, Internet, Biotechnology, Mobile</t>
  </si>
  <si>
    <t>Black Diamond Ventures</t>
  </si>
  <si>
    <t>Glendale</t>
  </si>
  <si>
    <t>bdventures.com</t>
  </si>
  <si>
    <t>https://www.crunchbase.com/organization/black-diamond-ventures</t>
  </si>
  <si>
    <t>https://www.linkedin.com/company/black-diamond-ventures/</t>
  </si>
  <si>
    <t>Web Hosting, Education, Real Time, Biopharma, Collaborative Consumption</t>
  </si>
  <si>
    <t>blackhornvc.com</t>
  </si>
  <si>
    <t>https://www.crunchbase.com/organization/blackhorn-ventures</t>
  </si>
  <si>
    <t>https://www.linkedin.com/company/blackhorn-ventures/</t>
  </si>
  <si>
    <t>Enterprise Software, FinTech, Financial Service, Analytics, Information Technology</t>
  </si>
  <si>
    <t>Blade</t>
  </si>
  <si>
    <t>blade.net</t>
  </si>
  <si>
    <t>https://www.crunchbase.com/organization/blade-llc</t>
  </si>
  <si>
    <t xml:space="preserve">Marketing, Service Industry, Consumer Electronics, , </t>
  </si>
  <si>
    <t>Blank Slate Ventures</t>
  </si>
  <si>
    <t>blankslateventures.com</t>
  </si>
  <si>
    <t>https://www.crunchbase.com/organization/blank-slate-ventures</t>
  </si>
  <si>
    <t>https://www.linkedin.com/company/blank-slate-ventures/</t>
  </si>
  <si>
    <t>E-Commerce, Health Care, SaaS, Medical, Lifestyle</t>
  </si>
  <si>
    <t>bleucap.com</t>
  </si>
  <si>
    <t>https://www.crunchbase.com/organization/bleu-capital-llc</t>
  </si>
  <si>
    <t>https://www.linkedin.com/company/bleu-capital-llc/</t>
  </si>
  <si>
    <t>Apps, Software, Artificial Intelligence, Mobile, Real Time</t>
  </si>
  <si>
    <t>Blockchain Capital</t>
  </si>
  <si>
    <t>blockchain.capital</t>
  </si>
  <si>
    <t>https://www.crunchbase.com/organization/crypto-currency-partners</t>
  </si>
  <si>
    <t>https://www.linkedin.com/company/crypto-currency-partners-lp/</t>
  </si>
  <si>
    <t>Bitcoin, FinTech, Blockchain, Financial Service, Cryptocurrency</t>
  </si>
  <si>
    <t>https://www.bloomvp.com/</t>
  </si>
  <si>
    <t>Invest in Saas companies</t>
  </si>
  <si>
    <t>@bloomvp_</t>
  </si>
  <si>
    <t>$25k~$250k</t>
  </si>
  <si>
    <t>SaaS generate $1M to $10M ARR</t>
  </si>
  <si>
    <t>Blue Bear Ventures</t>
  </si>
  <si>
    <t>bbv.io</t>
  </si>
  <si>
    <t>https://www.crunchbase.com/organization/blue-bear-ventures#section-locked-marketplace</t>
  </si>
  <si>
    <t>https://www.linkedin.com/company/blue-bear-ventures/</t>
  </si>
  <si>
    <t xml:space="preserve">Health Care, Genetics, Biotechnology, , </t>
  </si>
  <si>
    <t>Blue Seed Collective</t>
  </si>
  <si>
    <t>blue.xyz</t>
  </si>
  <si>
    <t>https://www.crunchbase.com/organization/blue-seed-capital</t>
  </si>
  <si>
    <t>https://www.linkedin.com/company/bluecollective/</t>
  </si>
  <si>
    <t>Software, FinTech, E-Commerce, SaaS, Media and Entertainment</t>
  </si>
  <si>
    <t>Blue Startups</t>
  </si>
  <si>
    <t>HI</t>
  </si>
  <si>
    <t>bluestartups.com</t>
  </si>
  <si>
    <t>https://www.crunchbase.com/organization/blue-startups</t>
  </si>
  <si>
    <t>linkedin.com/company/2757119</t>
  </si>
  <si>
    <t>Apps, Mobile, SaaS, E-Commerce, Travel</t>
  </si>
  <si>
    <t>Blue Titan Ventures</t>
  </si>
  <si>
    <t>Batavia</t>
  </si>
  <si>
    <t>IL</t>
  </si>
  <si>
    <t>bluetitanventures.com</t>
  </si>
  <si>
    <t>https://www.crunchbase.com/organization/blue-titan#section-overview</t>
  </si>
  <si>
    <t>linkedin.com/company/18747181</t>
  </si>
  <si>
    <t>brv.com</t>
  </si>
  <si>
    <t>https://www.crunchbase.com/organization/bluerun-ventures</t>
  </si>
  <si>
    <t>linkedin.com/company/34558</t>
  </si>
  <si>
    <t>Mobile, Software, E-Commerce, Internet, Semiconductor</t>
  </si>
  <si>
    <t>BlueWater Angels</t>
  </si>
  <si>
    <t>Saginaw</t>
  </si>
  <si>
    <t>bluewaterangels.com</t>
  </si>
  <si>
    <t>https://www.crunchbase.com/organization/blue-water-angels</t>
  </si>
  <si>
    <t>linkedin.com/company/280485</t>
  </si>
  <si>
    <t>Therapeutics, Biotechnology, Energy, Biopharma, Medical Device</t>
  </si>
  <si>
    <t>blumbergcapital.com</t>
  </si>
  <si>
    <t>https://www.crunchbase.com/organization/blumberg-capital</t>
  </si>
  <si>
    <t>linkedin.com/company/72653</t>
  </si>
  <si>
    <t>E-Commerce, Software, Financial Service, FinTech, Analytics</t>
  </si>
  <si>
    <t>BOLDstart Ventures</t>
  </si>
  <si>
    <t>boldstart.vc</t>
  </si>
  <si>
    <t>https://www.crunchbase.com/organization/boldstart-ventures</t>
  </si>
  <si>
    <t>https://www.linkedin.com/company/boldstart-ventures/</t>
  </si>
  <si>
    <t>SaaS, Enterprise Software, Software, Internet, Cloud Infrastructure</t>
  </si>
  <si>
    <t>Bolt</t>
  </si>
  <si>
    <t>bolt.io</t>
  </si>
  <si>
    <t>https://www.crunchbase.com/organization/bolt-io</t>
  </si>
  <si>
    <t>https://www.linkedin.com/company/bolt/</t>
  </si>
  <si>
    <t>Hardware, Software, Health Care, Robotics, Consumer Electronics</t>
  </si>
  <si>
    <t>Bonfire Ventures</t>
  </si>
  <si>
    <t>bonfirevc.com</t>
  </si>
  <si>
    <t>https://www.crunchbase.com/organization/bonfire-ventures</t>
  </si>
  <si>
    <t>https://www.linkedin.com/company/bonfire-ventures/</t>
  </si>
  <si>
    <t>SaaS, Mobile, Software, Health Care, Cloud Computing</t>
  </si>
  <si>
    <t>Boomtown Accelerators</t>
  </si>
  <si>
    <t>boomtownaccelerators.com</t>
  </si>
  <si>
    <t>https://www.crunchbase.com/organization/boomtown-accelerator</t>
  </si>
  <si>
    <t>https://www.linkedin.com/company/boomtownaccelerators/</t>
  </si>
  <si>
    <t>Health Care, Advertising, SaaS, Apps, Software</t>
  </si>
  <si>
    <t>Boost VC</t>
  </si>
  <si>
    <t>boost.vc</t>
  </si>
  <si>
    <t>https://www.crunchbase.com/organization/boostfunder</t>
  </si>
  <si>
    <t>https://www.linkedin.com/company/boost-vc/</t>
  </si>
  <si>
    <t>Bitcoin, Vertual Reality, FinTech, Financial Service, Internet</t>
  </si>
  <si>
    <t>BootstrapLabs</t>
  </si>
  <si>
    <t>bootstraplabs.com</t>
  </si>
  <si>
    <t>https://www.crunchbase.com/organization/bootstraplabs</t>
  </si>
  <si>
    <t>https://www.linkedin.com/company/bootstraplabs/</t>
  </si>
  <si>
    <t>Artificial Intelligence, Machine Learning, SaaS, Internet, Software</t>
  </si>
  <si>
    <t>bowerycap.com</t>
  </si>
  <si>
    <t>https://www.crunchbase.com/organization/bowery-capital</t>
  </si>
  <si>
    <t>https://www.linkedin.com/company/bowery-capital/</t>
  </si>
  <si>
    <t>Enterprise Software, Software, SaaS, Analytics, Machine Learning</t>
  </si>
  <si>
    <t>boxgroup.com</t>
  </si>
  <si>
    <t>https://www.crunchbase.com/organization/boxgroup</t>
  </si>
  <si>
    <t>linkedin.com/company/2874509</t>
  </si>
  <si>
    <t>Mobile, Software, E-Commerce, Internet, SaaS</t>
  </si>
  <si>
    <t>Brain Robotics Capital</t>
  </si>
  <si>
    <t>brainrobotcap.com</t>
  </si>
  <si>
    <t>https://www.crunchbase.com/organization/brain-robotics-capital</t>
  </si>
  <si>
    <t>https://www.linkedin.com/company/brain-robotics-capital/</t>
  </si>
  <si>
    <t>Robotics, Software, Artificial Intelligence, Drones, Consumer Electronics</t>
  </si>
  <si>
    <t>Brand Foundry Ventures</t>
  </si>
  <si>
    <t>BrandFoundryVC.com</t>
  </si>
  <si>
    <t>https://www.crunchbase.com/organization/brand-foundry-ventures</t>
  </si>
  <si>
    <t>https://www.linkedin.com/company/brand-foundry-ventures/</t>
  </si>
  <si>
    <t>E-Commerce, Fashion, Consumer Goods, Retail, Shopping</t>
  </si>
  <si>
    <t>Brick &amp; Mortar Ventures</t>
  </si>
  <si>
    <t>brickmortar.vc/</t>
  </si>
  <si>
    <t>https://www.crunchbase.com/organization/brick-mortar-vc</t>
  </si>
  <si>
    <t>https://www.linkedin.com/company/brickmortarvc/</t>
  </si>
  <si>
    <t>Construction, Software, Mobile, Collaboration, Information Technology</t>
  </si>
  <si>
    <t>Bridge Venture Fund / Bridge Investments</t>
  </si>
  <si>
    <t>bridgeinvestments.com</t>
  </si>
  <si>
    <t>https://www.crunchbase.com/organization/bridge-investments</t>
  </si>
  <si>
    <t>linkedin.com/company/3157300</t>
  </si>
  <si>
    <t>E-Commerce, Internet, Machine Learning, Search Engine, Legal</t>
  </si>
  <si>
    <t>Brilliant Ventures</t>
  </si>
  <si>
    <t>brilliant.ventures</t>
  </si>
  <si>
    <t>https://www.crunchbase.com/organization/brilliant-ventures</t>
  </si>
  <si>
    <t>https://www.linkedin.com/company/brilliant-ventures/</t>
  </si>
  <si>
    <t>E-Commerce, Education, Marketing, Consumer Goods, SaaS</t>
  </si>
  <si>
    <t>Broadview Ventures Inc</t>
  </si>
  <si>
    <t>broadviewventures.org</t>
  </si>
  <si>
    <t>https://www.crunchbase.com/organization/broadview-ventures</t>
  </si>
  <si>
    <t>linkedin.com/company/2953584</t>
  </si>
  <si>
    <t>Health Care, Biotechnology, Medical Device, Therapeutics, Pharmaceutican</t>
  </si>
  <si>
    <t>brooklynbridge.vc</t>
  </si>
  <si>
    <t>https://www.crunchbase.com/organization/brooklyn-bridge-ventures</t>
  </si>
  <si>
    <t>https://www.linkedin.com/company/brooklyn-bridge-ventures/</t>
  </si>
  <si>
    <t>Financial Service, Software, Education, E-Commerce, Health Care</t>
  </si>
  <si>
    <t>Bull City Venture Partners</t>
  </si>
  <si>
    <t>NC</t>
  </si>
  <si>
    <t>bcvp.com</t>
  </si>
  <si>
    <t>https://www.crunchbase.com/organization/bull-city-venture-partners</t>
  </si>
  <si>
    <t>https://www.linkedin.com/company/bull-city-venture-partners/</t>
  </si>
  <si>
    <t>Software, Mobile, Internet, SaaS, Advertising</t>
  </si>
  <si>
    <t>Bulldog Innovation Group</t>
  </si>
  <si>
    <t>CT</t>
  </si>
  <si>
    <t>bulldoginnovationgroup.com</t>
  </si>
  <si>
    <t>https://www.crunchbase.com/organization/bulldog-innovation-group-big</t>
  </si>
  <si>
    <t>https://www.linkedin.com/company/bulldog-innovation-group/</t>
  </si>
  <si>
    <t>Mobile, Health Care, Biotechnology, Health Diagonstics, Software</t>
  </si>
  <si>
    <t>Bulldog Innovation Group, LLC</t>
  </si>
  <si>
    <t>bulldog.vc</t>
  </si>
  <si>
    <t>linkedin.com/company/10453173</t>
  </si>
  <si>
    <t>Bullish Partners</t>
  </si>
  <si>
    <t>bullish.co</t>
  </si>
  <si>
    <t>https://www.crunchbase.com/organization/bullish-co</t>
  </si>
  <si>
    <t>https://www.linkedin.com/company/bullish-inc-/</t>
  </si>
  <si>
    <t>E-Commerce, Food Processing, Retail, Fashion, Subscription Service</t>
  </si>
  <si>
    <t>bullpencap.com</t>
  </si>
  <si>
    <t>https://www.crunchbase.com/organization/bullpen-capital</t>
  </si>
  <si>
    <t>linkedin.com/company/2577175</t>
  </si>
  <si>
    <t>Mobile, Software, Internet, SaaS, Apps</t>
  </si>
  <si>
    <t>caerusventures.com</t>
  </si>
  <si>
    <t>https://www.crunchbase.com/organization/caerus-ventures</t>
  </si>
  <si>
    <t>https://www.linkedin.com/company/caerus-ventures-llc/</t>
  </si>
  <si>
    <t>Hospitality, Mobile, Brewing, Food &amp; Beverage, Snergy Storage</t>
  </si>
  <si>
    <t>CTVentures.com</t>
  </si>
  <si>
    <t>https://www.crunchbase.com/organization/california-technology-ventures</t>
  </si>
  <si>
    <t>linkedin.com/company/89597</t>
  </si>
  <si>
    <t>Medical Device, Health Care, Biotechnology, Medical, Software</t>
  </si>
  <si>
    <t>Camber Creek</t>
  </si>
  <si>
    <t>cambercreek.com</t>
  </si>
  <si>
    <t>https://www.crunchbase.com/organization/camber-creek</t>
  </si>
  <si>
    <t>https://www.linkedin.com/company/camber-creek/</t>
  </si>
  <si>
    <t>Comercial Real Estate, Real Estate, Software, Enterprise Software, SaaS</t>
  </si>
  <si>
    <t>Camco Ventures LLC</t>
  </si>
  <si>
    <t>camcoventures.com</t>
  </si>
  <si>
    <t>linkedin.com/company/12901770</t>
  </si>
  <si>
    <t>camdenpartners.com</t>
  </si>
  <si>
    <t>https://www.crunchbase.com/organization/camden-partners</t>
  </si>
  <si>
    <t>linkedin.com/company/73750</t>
  </si>
  <si>
    <t>Health Care, Biotechnology, Medical, Medical Device, Software</t>
  </si>
  <si>
    <t>Cannon Ventures</t>
  </si>
  <si>
    <t>cannonventureshouston.com</t>
  </si>
  <si>
    <t>https://www.crunchbase.com/organization/the-cannon-houston</t>
  </si>
  <si>
    <t>linkedin.com/company/28631063</t>
  </si>
  <si>
    <t>Canopy San Diego</t>
  </si>
  <si>
    <t>canopysd.com</t>
  </si>
  <si>
    <t>https://www.crunchbase.com/organization/canopy-san-diego</t>
  </si>
  <si>
    <t>linkedin.com/company/10695446</t>
  </si>
  <si>
    <t>Internet, Point of Sale, Ticketing, Computer, Event Management</t>
  </si>
  <si>
    <t>Cantos</t>
  </si>
  <si>
    <t>cantos.vc</t>
  </si>
  <si>
    <t>https://www.crunchbase.com/organization/cantos-ventures</t>
  </si>
  <si>
    <t>https://www.linkedin.com/company/cantos-ventures/</t>
  </si>
  <si>
    <t>Industrial automation, distributed ledgers, genomics, next-gen compute and frontier technology sectors.</t>
  </si>
  <si>
    <t>@CantosVC</t>
  </si>
  <si>
    <t>$250k~$400k</t>
  </si>
  <si>
    <t>$1M-$2M</t>
  </si>
  <si>
    <t>Canyon Creek Capital</t>
  </si>
  <si>
    <t>canyoncreekcapital.com</t>
  </si>
  <si>
    <t>https://www.crunchbase.com/organization/canyon-creek-capital</t>
  </si>
  <si>
    <t>https://www.linkedin.com/company/canyon-creek-capital/</t>
  </si>
  <si>
    <t>Software, Mobile, SaaS, E-Commerce, Internet</t>
  </si>
  <si>
    <t>MO</t>
  </si>
  <si>
    <t>capitalinnovators.com</t>
  </si>
  <si>
    <t>https://www.crunchbase.com/organization/capital-innovators</t>
  </si>
  <si>
    <t>linkedin.com/company/2340156</t>
  </si>
  <si>
    <t>Software, Mobile, SaaS, Health Care, Advertising</t>
  </si>
  <si>
    <t>Casa Verde Capital</t>
  </si>
  <si>
    <t>casaverdecapital.com</t>
  </si>
  <si>
    <t>https://www.crunchbase.com/organization/casa-verde-capital</t>
  </si>
  <si>
    <t>https://www.linkedin.com/company/casa-verde-capital/</t>
  </si>
  <si>
    <t>Cannabis, SaaS, E-Commerce, Pharmaceutical, Management Information System</t>
  </si>
  <si>
    <t>Cayuga Ventures</t>
  </si>
  <si>
    <t>cayugaventures.com</t>
  </si>
  <si>
    <t>https://www.crunchbase.com/organization/cayuga-venture-fund</t>
  </si>
  <si>
    <t>https://www.linkedin.com/company/cayuga-venture-fund/</t>
  </si>
  <si>
    <t>Manufacruring, Telecommunications, Social Media, SaaS, Consumer Electronics</t>
  </si>
  <si>
    <t>Center Electric</t>
  </si>
  <si>
    <t>cen.vc</t>
  </si>
  <si>
    <t>https://www.crunchbase.com/organization/center-electric</t>
  </si>
  <si>
    <t>https://www.linkedin.com/company/center-electric-llc/</t>
  </si>
  <si>
    <t>Consumer Electronics, Internet, Cloud Computing, Smart Home, Software</t>
  </si>
  <si>
    <t>cervinventures.com</t>
  </si>
  <si>
    <t>https://www.crunchbase.com/organization/cervin-ventures#section-investments</t>
  </si>
  <si>
    <t>https://www.linkedin.com/company/cervin-ventures/</t>
  </si>
  <si>
    <t>SaaS, Enterprise Software, Mobile, Software, Advertising</t>
  </si>
  <si>
    <t>Chaac Ventures</t>
  </si>
  <si>
    <t>chaacventures.com</t>
  </si>
  <si>
    <t>https://www.crunchbase.com/organization/chaac-ventures</t>
  </si>
  <si>
    <t>https://www.linkedin.com/company/lancet-ventures/</t>
  </si>
  <si>
    <t>Internet, Digital Media, Computer, Sports, Network Security</t>
  </si>
  <si>
    <t>Charlottesville Angel Network</t>
  </si>
  <si>
    <t>VA</t>
  </si>
  <si>
    <t>cvilleangelnetwork.net</t>
  </si>
  <si>
    <t>https://www.crunchbase.com/organization/charlottesville-angel-network</t>
  </si>
  <si>
    <t>linkedin.com/company/18279443</t>
  </si>
  <si>
    <t>Network Security, Food &amp; Beverage, SaaS, Snack Food, Computer</t>
  </si>
  <si>
    <t>Chattanooga Renaissance</t>
  </si>
  <si>
    <t>chattanoogarenaissancefund.com</t>
  </si>
  <si>
    <t>https://www.crunchbase.com/organization/chattanooga-renaissance-fund#section-exits</t>
  </si>
  <si>
    <t>https://www.linkedin.com/company/chattanooga-renaissance-fund/</t>
  </si>
  <si>
    <t>Health Care, SaaS, E-Commerce, Software, Big Data</t>
  </si>
  <si>
    <t>chicagoventures.com</t>
  </si>
  <si>
    <t>https://www.crunchbase.com/organization/chicago-ventures</t>
  </si>
  <si>
    <t>https://www.linkedin.com/company/chicago-ventures/</t>
  </si>
  <si>
    <t>Internet, Health Care, SaaS, E-Commerce, Finance</t>
  </si>
  <si>
    <t>chilangoventures.com</t>
  </si>
  <si>
    <t>https://www.crunchbase.com/organization/chilango-ventures</t>
  </si>
  <si>
    <t>https://www.linkedin.com/company/chilango-ventures/</t>
  </si>
  <si>
    <t>E-Commerce, Mobile Payments, Higher Education, Finance, Mobile</t>
  </si>
  <si>
    <t>Chingona</t>
  </si>
  <si>
    <t>https://www.chingona.ventures/</t>
  </si>
  <si>
    <t>Financial technology, future of work, female tech, food tech, edtech, and health/wellness technology.</t>
  </si>
  <si>
    <t>@ChingonaVC</t>
  </si>
  <si>
    <t>$50k~$250k</t>
  </si>
  <si>
    <t>~$2M</t>
  </si>
  <si>
    <t>&lt; $1M (can lead)</t>
  </si>
  <si>
    <t>Chloe Capital</t>
  </si>
  <si>
    <t>chloecapital.com</t>
  </si>
  <si>
    <t>https://www.crunchbase.com/organization/chloe-capital</t>
  </si>
  <si>
    <t>linkedin.com/company/11154707</t>
  </si>
  <si>
    <t>Cicada Capital</t>
  </si>
  <si>
    <t>cicadacapital.com</t>
  </si>
  <si>
    <t>https://www.crunchbase.com/organization/cicada-capital</t>
  </si>
  <si>
    <t>linkedin.com/company/28996975</t>
  </si>
  <si>
    <t>CincyTech USA</t>
  </si>
  <si>
    <t>OH</t>
  </si>
  <si>
    <t>cincytechusa.com</t>
  </si>
  <si>
    <t>https://www.crunchbase.com/organization/cincytech#section-overview</t>
  </si>
  <si>
    <t>linkedin.com/company/472664</t>
  </si>
  <si>
    <t>Software, Internet, Health Care, Mobile, Information Technology</t>
  </si>
  <si>
    <t>Civilization Ventures</t>
  </si>
  <si>
    <t>civilizationventures.com</t>
  </si>
  <si>
    <t>https://www.crunchbase.com/organization/civilization-ventures</t>
  </si>
  <si>
    <t>https://www.linkedin.com/company/civilizationventures/</t>
  </si>
  <si>
    <t>Health Care, Biotechnology, Medical, Biopharma, Therapeutics</t>
  </si>
  <si>
    <t>claremontcreek.com</t>
  </si>
  <si>
    <t>https://www.crunchbase.com/organization/claremont-creek-ventures</t>
  </si>
  <si>
    <t>linkedin.com/company/62711</t>
  </si>
  <si>
    <t>Biotechnology, Enterprise Software, Medical Device, Health Care, Health Diagonstics</t>
  </si>
  <si>
    <t>ClearVision Equity Partners</t>
  </si>
  <si>
    <t>clearvisionequity.com</t>
  </si>
  <si>
    <t>https://www.crunchbase.com/organization/clearvision-equity-partners</t>
  </si>
  <si>
    <t>linkedin.com/company/17985162</t>
  </si>
  <si>
    <t>Health Care, Enterprise Software, Information Technology, Fertility, Internet</t>
  </si>
  <si>
    <t>Cleo Capital</t>
  </si>
  <si>
    <t>https://www.cleocap.com/</t>
  </si>
  <si>
    <t>Focused on 3 key areas: the Future of Income, Complicate Consumer, and Decentralized Enterprise</t>
  </si>
  <si>
    <t>@cleocapital</t>
  </si>
  <si>
    <t>~$5.8M</t>
  </si>
  <si>
    <t>target ~15% ownership. Prefer to lead pre-seed</t>
  </si>
  <si>
    <t>Co-Creation Capital</t>
  </si>
  <si>
    <t>cocreationcapital.com</t>
  </si>
  <si>
    <t>https://www.crunchbase.com/organization/co-creation-capital</t>
  </si>
  <si>
    <t>Internet, Software, Mechanical Design, Ad Targeting, Advertising</t>
  </si>
  <si>
    <t>Cofounders Capital</t>
  </si>
  <si>
    <t>cofounderscapital.com</t>
  </si>
  <si>
    <t>https://www.crunchbase.com/organization/cofounders-capital</t>
  </si>
  <si>
    <t>https://www.linkedin.com/company/cofounders-capital/</t>
  </si>
  <si>
    <t>Software, Information Technology, SaaS, Enterprise Software, Education</t>
  </si>
  <si>
    <t>collaborativefund.com</t>
  </si>
  <si>
    <t>https://www.crunchbase.com/organization/collaborative-fund#section-exits</t>
  </si>
  <si>
    <t>https://www.linkedin.com/company/collaborative-fund/</t>
  </si>
  <si>
    <t>E-Commerce, Health Care, Mobile, Food &amp; Beverage, Software</t>
  </si>
  <si>
    <t>Come Up Capital</t>
  </si>
  <si>
    <t>MN</t>
  </si>
  <si>
    <t>comeup.capital</t>
  </si>
  <si>
    <t>https://www.crunchbase.com/organization/come-up-capital</t>
  </si>
  <si>
    <t>https://www.linkedin.com/company/come-up-capital/</t>
  </si>
  <si>
    <t>Restaurants, Computer, Delivery, Cloud management, Software</t>
  </si>
  <si>
    <t>Comet Labs</t>
  </si>
  <si>
    <t>cometlabs.io</t>
  </si>
  <si>
    <t>https://www.crunchbase.com/organization/comet-labs</t>
  </si>
  <si>
    <t>https://www.linkedin.com/company/comet-labs/</t>
  </si>
  <si>
    <t>Robotics, Hardware, Software, Artificial Intelligence, Drones</t>
  </si>
  <si>
    <t>Commerce Ventures</t>
  </si>
  <si>
    <t>commercevc.com</t>
  </si>
  <si>
    <t>https://www.crunchbase.com/organization/commerce-ventures</t>
  </si>
  <si>
    <t>https://www.linkedin.com/company/commerce-ventures/</t>
  </si>
  <si>
    <t>FinTech, Mobile, Financial Service, E-Commerce, Internet</t>
  </si>
  <si>
    <t>Commonwealth Capital</t>
  </si>
  <si>
    <t>commonwealthcapital.com</t>
  </si>
  <si>
    <t>https://www.crunchbase.com/organization/commonwealth-capital-ventures</t>
  </si>
  <si>
    <t>linkedin.com/company/136437</t>
  </si>
  <si>
    <t>Software, Enterprise Software, Internet, Telecommunication, Mobile</t>
  </si>
  <si>
    <t>Communitas Capital</t>
  </si>
  <si>
    <t>communitascapital.com</t>
  </si>
  <si>
    <t>https://www.crunchbase.com/organization/communitas-asset-management</t>
  </si>
  <si>
    <t>https://www.linkedin.com/company/communitas-capital-partners-llc/</t>
  </si>
  <si>
    <t>Business Development, Shipping, Marketplace, Supply Chain Management, Financial Service</t>
  </si>
  <si>
    <t>Community VC</t>
  </si>
  <si>
    <t>https://thecommunity.vc/</t>
  </si>
  <si>
    <t>A $5M fund that invests in community-driven companies</t>
  </si>
  <si>
    <t>@thecommunityvc</t>
  </si>
  <si>
    <t>~$50k</t>
  </si>
  <si>
    <t>Companyon Ventures</t>
  </si>
  <si>
    <t>companyon.vc</t>
  </si>
  <si>
    <t>https://www.crunchbase.com/organization/companyon-capital</t>
  </si>
  <si>
    <t>linkedin.com/company/11714932</t>
  </si>
  <si>
    <t>Mobile, Analytics, Software, Audio, CRM</t>
  </si>
  <si>
    <t>Compound</t>
  </si>
  <si>
    <t>https://compound.vc/</t>
  </si>
  <si>
    <t>Invest in the SaaS, mobile, digital health and infrastructure sectors</t>
  </si>
  <si>
    <t>@CompoundVC</t>
  </si>
  <si>
    <t>~$500k</t>
  </si>
  <si>
    <t>~$12M</t>
  </si>
  <si>
    <t>Compound Labs</t>
  </si>
  <si>
    <t>compound.finance</t>
  </si>
  <si>
    <t>https://www.crunchbase.com/organization/compound-labs</t>
  </si>
  <si>
    <t>https://www.linkedin.com/company/compoundfinance/</t>
  </si>
  <si>
    <t>congruentvc.com</t>
  </si>
  <si>
    <t>https://www.crunchbase.com/organization/congruent-ventures</t>
  </si>
  <si>
    <t>https://www.linkedin.com/company/congruent-ventures/</t>
  </si>
  <si>
    <t>Internet of Things, Solor, Energy, Food &amp; Beverage, Enterprise</t>
  </si>
  <si>
    <t>ConsenSys Ventures</t>
  </si>
  <si>
    <t>consensys.vc</t>
  </si>
  <si>
    <t>https://www.crunchbase.com/organization/consensys-ventures</t>
  </si>
  <si>
    <t>linkedin.com/company/33188514</t>
  </si>
  <si>
    <t>Ethereum, Cryptocurrency, Blockchain, Bitcoin, Financial Service</t>
  </si>
  <si>
    <t>Contour Venture Partners</t>
  </si>
  <si>
    <t>contourventures.com</t>
  </si>
  <si>
    <t>https://www.crunchbase.com/organization/contour-ventures</t>
  </si>
  <si>
    <t>https://www.linkedin.com/company/contour-venture-partners/</t>
  </si>
  <si>
    <t>SaaS, Enterprise Software, Analytics, Software, E-Commerce</t>
  </si>
  <si>
    <t>Contrary Capital</t>
  </si>
  <si>
    <t>contrarycap.com</t>
  </si>
  <si>
    <t>https://www.crunchbase.com/organization/contrary-capital</t>
  </si>
  <si>
    <t>https://www.linkedin.com/company/contrary-capital/</t>
  </si>
  <si>
    <t>Converge VC</t>
  </si>
  <si>
    <t>converge.vc</t>
  </si>
  <si>
    <t>https://www.linkedin.com/company/converge-venture-partners/</t>
  </si>
  <si>
    <t>Conversion Capital</t>
  </si>
  <si>
    <t>ConversionCapital.com</t>
  </si>
  <si>
    <t>https://www.crunchbase.com/organization/conversion-capital-llc</t>
  </si>
  <si>
    <t>linkedin.com/company/2871805</t>
  </si>
  <si>
    <t>Financial Service, Finance, Software, FinTech, Artificial Intelligence</t>
  </si>
  <si>
    <t>Corazon Capital</t>
  </si>
  <si>
    <t>corazoncap.com</t>
  </si>
  <si>
    <t>https://www.crunchbase.com/organization/corazon-capital</t>
  </si>
  <si>
    <t>https://www.linkedin.com/company/corazon-capital-llc/</t>
  </si>
  <si>
    <t>E-Commerce, Software, Mobile, Education, Internet</t>
  </si>
  <si>
    <t>Core Ventures</t>
  </si>
  <si>
    <t>coreventuresgroup.com</t>
  </si>
  <si>
    <t>https://www.crunchbase.com/organization/core-ventures-group</t>
  </si>
  <si>
    <t>https://www.linkedin.com/company/core-ventures-group/</t>
  </si>
  <si>
    <t>Software, Big Data, Digital Media, Machine Learning, Consumer Electronics</t>
  </si>
  <si>
    <t>Corigin Ventures</t>
  </si>
  <si>
    <t>coriginventures.com</t>
  </si>
  <si>
    <t>https://www.crunchbase.com/organization/corigin-ventures-2</t>
  </si>
  <si>
    <t>https://www.linkedin.com/company/corigin-ventures/</t>
  </si>
  <si>
    <t>Mobile, Consumer, E-Commerce, Real Estate, FinTech</t>
  </si>
  <si>
    <t>Coriolis Ventures</t>
  </si>
  <si>
    <t>coriolisventures.com</t>
  </si>
  <si>
    <t>https://www.crunchbase.com/organization/coriolis-ventures</t>
  </si>
  <si>
    <t>linkedin.com/company/3071619</t>
  </si>
  <si>
    <t>Advertising, Internet, Digital Media, Analytics, Market  Research</t>
  </si>
  <si>
    <t>cotacapital.com</t>
  </si>
  <si>
    <t>linkedin.com/company/6391492</t>
  </si>
  <si>
    <t>Software, Health Care, Analytics, Financial Service, Internet</t>
  </si>
  <si>
    <t>Counterview Capital</t>
  </si>
  <si>
    <t>counterview.vc</t>
  </si>
  <si>
    <t>https://www.crunchbase.com/organization/bds-venture-fund</t>
  </si>
  <si>
    <t>https://www.linkedin.com/company/counterview-capital/</t>
  </si>
  <si>
    <t>SaaS, Enterprise Software, E-Commerce, Security, Software</t>
  </si>
  <si>
    <t>Courtside Ventures</t>
  </si>
  <si>
    <t>courtsidevc.com</t>
  </si>
  <si>
    <t>https://www.crunchbase.com/organization/courtside-ventures</t>
  </si>
  <si>
    <t>https://www.linkedin.com/company/courtsidevc/</t>
  </si>
  <si>
    <t>Sports, Gaming, Marketplace, Media and Entertainment, Mobile Apps</t>
  </si>
  <si>
    <t>cowboy.vc</t>
  </si>
  <si>
    <t>https://www.crunchbase.com/organization/cowboy-ventures</t>
  </si>
  <si>
    <t>https://www.linkedin.com/company/cowboy-ventures/</t>
  </si>
  <si>
    <t>E-Commerce, Software, Internet, Social Media, Retail</t>
  </si>
  <si>
    <t>Creative Ventures</t>
  </si>
  <si>
    <t>creativeventures.vc</t>
  </si>
  <si>
    <t>https://www.crunchbase.com/organization/creative-ventures</t>
  </si>
  <si>
    <t>https://www.linkedin.com/company/creative-ventures-partner/</t>
  </si>
  <si>
    <t>Computer, Internet of Things, Education, Consumer, Recruiting</t>
  </si>
  <si>
    <t>crescendoventures.com</t>
  </si>
  <si>
    <t>https://www.crunchbase.com/organization/crescendo-ventures</t>
  </si>
  <si>
    <t>linkedin.com/company/44022</t>
  </si>
  <si>
    <t>Software, Internet, Telecommunication, Manufacturing, Mobile</t>
  </si>
  <si>
    <t>Crestlight</t>
  </si>
  <si>
    <t>crestlight.com</t>
  </si>
  <si>
    <t>https://www.crunchbase.com/organization/crestlight-venture-productions</t>
  </si>
  <si>
    <t>https://www.linkedin.com/company/crestlight-ventures-&amp;-productions/</t>
  </si>
  <si>
    <t>Internet of Things, Enterprise Software, Internet, Analytics, Software</t>
  </si>
  <si>
    <t>crosscut.vc</t>
  </si>
  <si>
    <t>https://www.crunchbase.com/organization/crosscut-ventures</t>
  </si>
  <si>
    <t>linkedin.com/company/2677696</t>
  </si>
  <si>
    <t>E-Commerce, Software, Internet, Mobile, Advertising</t>
  </si>
  <si>
    <t>CrowdFunder</t>
  </si>
  <si>
    <t>crowdfunder.com</t>
  </si>
  <si>
    <t>https://www.crunchbase.com/organization/crowdfunder-2</t>
  </si>
  <si>
    <t>https://www.linkedin.com/company/crowdfunder-com/?originalSubdomain=in</t>
  </si>
  <si>
    <t>E-Commerce, Software, Photographi, Credit, Health Care</t>
  </si>
  <si>
    <t>cf.vc</t>
  </si>
  <si>
    <t>https://www.crunchbase.com/organization/crunchfund</t>
  </si>
  <si>
    <t>https://www.linkedin.com/company/crunchfund/</t>
  </si>
  <si>
    <t>Mobile, Software, Internet, E-Commerce, Enterprise Software</t>
  </si>
  <si>
    <t>CRV (Charles River Ventures)</t>
  </si>
  <si>
    <t>crv.com</t>
  </si>
  <si>
    <t>https://www.crunchbase.com/organization/crvvc</t>
  </si>
  <si>
    <t>https://www.linkedin.com/company/crvvc/</t>
  </si>
  <si>
    <t>Software, Mobile, Enterprise Software, Internet, Information Technology</t>
  </si>
  <si>
    <t>Crystal Tech Fund</t>
  </si>
  <si>
    <t>crystalcity.org</t>
  </si>
  <si>
    <t>https://www.crunchbase.com/organization/crystal-tech-fund</t>
  </si>
  <si>
    <t>https://www.linkedin.com/company/crystal-city-business-improvement-district/</t>
  </si>
  <si>
    <t>Search Engine, CRM, Identity Management, SEO, Social Media</t>
  </si>
  <si>
    <t>Crystal Towers Capital</t>
  </si>
  <si>
    <t>crystaltowersapartments.com</t>
  </si>
  <si>
    <t>https://www.crunchbase.com/organization/crystal-towers</t>
  </si>
  <si>
    <t>Network Security, Machine Learning, Debt Collection, Computer, Call Center</t>
  </si>
  <si>
    <t>CSC Upshot Ventures</t>
  </si>
  <si>
    <t>csc-upshot.vc</t>
  </si>
  <si>
    <t>https://www.crunchbase.com/organization/csc-upshot</t>
  </si>
  <si>
    <t>linkedin.com/company/12957658</t>
  </si>
  <si>
    <t>Health Care, Machine Learning, Analytics, Apps, Fitness</t>
  </si>
  <si>
    <t>Cultivate Ventures</t>
  </si>
  <si>
    <t>cultivateventures.co</t>
  </si>
  <si>
    <t>https://www.crunchbase.com/organization/cultivate-ventures</t>
  </si>
  <si>
    <t>linkedin.com/company/5177943</t>
  </si>
  <si>
    <t>St Louis</t>
  </si>
  <si>
    <t>cultivationcapital.com</t>
  </si>
  <si>
    <t>https://www.crunchbase.com/organization/cultivation-capital</t>
  </si>
  <si>
    <t>https://www.linkedin.com/company/cultivation-capital/</t>
  </si>
  <si>
    <t>Software, Biotechnology, SaaS, Financial Service, Enterprise Software</t>
  </si>
  <si>
    <t>Curran Rosschou VC (CRVC)</t>
  </si>
  <si>
    <t>crventurecapital.com</t>
  </si>
  <si>
    <t>linkedin.com/company/11500734</t>
  </si>
  <si>
    <t>DarlingVentures.com</t>
  </si>
  <si>
    <t>https://www.crunchbase.com/organization/darling-ventures</t>
  </si>
  <si>
    <t>https://www.linkedin.com/company/darling-ventures-llc/</t>
  </si>
  <si>
    <t>Focus on North America based software startups using data intelligence, automation and/or decentralization</t>
  </si>
  <si>
    <t>@DarlingVC</t>
  </si>
  <si>
    <t>~$350k</t>
  </si>
  <si>
    <t>~$10M</t>
  </si>
  <si>
    <t>dcvc.com</t>
  </si>
  <si>
    <t>https://www.crunchbase.com/organization/data-collective</t>
  </si>
  <si>
    <t>https://www.linkedin.com/company/data-collective/</t>
  </si>
  <si>
    <t>Software, Analytics, Big Data, Enterprise Software, Machine Learning</t>
  </si>
  <si>
    <t>datapointcapital.com</t>
  </si>
  <si>
    <t>https://www.crunchbase.com/organization/data-point-capital</t>
  </si>
  <si>
    <t>https://www.linkedin.com/company/data-point-capital/</t>
  </si>
  <si>
    <t>E-Commerce, Marketing, Consumer, Advertising, Software</t>
  </si>
  <si>
    <t>Deberi Group</t>
  </si>
  <si>
    <t>deberigroup.com</t>
  </si>
  <si>
    <t>linkedin.com/company/11352559</t>
  </si>
  <si>
    <t>Designer Fund</t>
  </si>
  <si>
    <t>designerfund.com</t>
  </si>
  <si>
    <t>https://www.crunchbase.com/organization/designer-fund</t>
  </si>
  <si>
    <t>https://www.linkedin.com/company/designer-fund/</t>
  </si>
  <si>
    <t>Software, SaaS, Enterprise Software, Information Technology, Health Care</t>
  </si>
  <si>
    <t>DetroitVenturePartners.com</t>
  </si>
  <si>
    <t>https://www.crunchbase.com/organization/detroit-venture-partners</t>
  </si>
  <si>
    <t>linkedin.com/company/1465018</t>
  </si>
  <si>
    <t>E-Commerce, Enterprise Software, Mobile, Education, Social Media</t>
  </si>
  <si>
    <t>Detroit Ventures</t>
  </si>
  <si>
    <t>detroit.vc</t>
  </si>
  <si>
    <t>https://www.linkedin.com/company/detroit-venture-partners/</t>
  </si>
  <si>
    <t>DHVC</t>
  </si>
  <si>
    <t>danhuacap.com</t>
  </si>
  <si>
    <t>https://www.crunchbase.com/organization/danhua-capital</t>
  </si>
  <si>
    <t>https://www.linkedin.com/company/danhua-capital/</t>
  </si>
  <si>
    <t>Blockchain, Software, Internet, Mobile, Computer</t>
  </si>
  <si>
    <t>Digital Currency Group</t>
  </si>
  <si>
    <t>dcg.co</t>
  </si>
  <si>
    <t>https://www.crunchbase.com/organization/digital-currency-group</t>
  </si>
  <si>
    <t>https://www.linkedin.com/company/digital-currency-group/?trk=company_logo</t>
  </si>
  <si>
    <t>Bitcoin, FinTech, Financial Service, Blockchain, Cryptocurrency</t>
  </si>
  <si>
    <t>digitalisventures.com</t>
  </si>
  <si>
    <t>https://www.crunchbase.com/organization/digitalis-ventures</t>
  </si>
  <si>
    <t>linkedin.com/company/10430492</t>
  </si>
  <si>
    <t>Health Care, Health Diagonstics, Education, Pharmaceutical, Wearables</t>
  </si>
  <si>
    <t>divergentvc.com</t>
  </si>
  <si>
    <t>https://www.crunchbase.com/organization/divergent-ventures</t>
  </si>
  <si>
    <t>https://www.linkedin.com/company/divergent-ventures/</t>
  </si>
  <si>
    <t>Analytics, Software, Big Data, Enterprise Software, Cloud Computing</t>
  </si>
  <si>
    <t>Dominate Fund</t>
  </si>
  <si>
    <t>angel.codominatefund</t>
  </si>
  <si>
    <t>https://www.crunchbase.com/organization/dominatefund</t>
  </si>
  <si>
    <t>https://www.linkedin.com/company/dominatefund/</t>
  </si>
  <si>
    <t>Software, Enterprise Software, Social Media, SaaS, Application Perfomance Management</t>
  </si>
  <si>
    <t>Dorm Room Fund</t>
  </si>
  <si>
    <t>dormroomfund.com</t>
  </si>
  <si>
    <t>https://www.crunchbase.com/organization/dorm-room-fund</t>
  </si>
  <si>
    <t>https://www.linkedin.com/company/dorm-room-fund/</t>
  </si>
  <si>
    <t>Health Care, Software, Internet, Enterprise Software, Education</t>
  </si>
  <si>
    <t>Draft VC</t>
  </si>
  <si>
    <t>draftvc.com</t>
  </si>
  <si>
    <t>https://www.crunchbase.com/organization/draft-ventures</t>
  </si>
  <si>
    <t>https://www.linkedin.com/company/draft-ventures/</t>
  </si>
  <si>
    <t>Apps, E-Commerce, Health Care, Delivery, Digital Marketing</t>
  </si>
  <si>
    <t>draper.vc</t>
  </si>
  <si>
    <t>https://www.crunchbase.com/organization/draper-associates-2</t>
  </si>
  <si>
    <t>linkedin.com/company/13465522</t>
  </si>
  <si>
    <t>Software, Mobile, Enterprise Software, Internet, Finance</t>
  </si>
  <si>
    <t>Draper Dragon Fund</t>
  </si>
  <si>
    <t>draperdragon.com</t>
  </si>
  <si>
    <t>https://www.crunchbase.com/organization/draper-dragon</t>
  </si>
  <si>
    <t>linkedin.com/company/13216359</t>
  </si>
  <si>
    <t>Blockchain, Cryptocurrency, Information Technology, Finance, Big Data</t>
  </si>
  <si>
    <t>drapernexus.com</t>
  </si>
  <si>
    <t>https://www.crunchbase.com/organization/draper-nexus-ventures</t>
  </si>
  <si>
    <t>https://www.linkedin.com/company/drapernexus/</t>
  </si>
  <si>
    <t>Software, Analytics, Internet, SaaS, Information Technology</t>
  </si>
  <si>
    <t>Draper Venture Network</t>
  </si>
  <si>
    <t>drapernetwork.com</t>
  </si>
  <si>
    <t>https://www.crunchbase.com/organization/dfj-global-network</t>
  </si>
  <si>
    <t>linkedin.com/company/3864373</t>
  </si>
  <si>
    <t>Dream Machine</t>
  </si>
  <si>
    <t>dreammachine.vc</t>
  </si>
  <si>
    <t>https://www.crunchbase.com/organization/dream-machine-vc</t>
  </si>
  <si>
    <t xml:space="preserve">Social Media, Mobile Apps, Artificial Intelligence, , </t>
  </si>
  <si>
    <t>DS Ventures</t>
  </si>
  <si>
    <t>ds-ventures.com</t>
  </si>
  <si>
    <t>linkedin.com/company/544208</t>
  </si>
  <si>
    <t>NE</t>
  </si>
  <si>
    <t>dundeeventurecapital.com</t>
  </si>
  <si>
    <t>https://www.crunchbase.com/organization/dundee-venture-capital</t>
  </si>
  <si>
    <t>https://www.linkedin.com/company/dundee-venture-capital/</t>
  </si>
  <si>
    <t>Software, Mobile, E-Commerce, Computer, Information Technology</t>
  </si>
  <si>
    <t>E14 Fund</t>
  </si>
  <si>
    <t>e14fund.com</t>
  </si>
  <si>
    <t>https://www.crunchbase.com/organization/the-e14-fund</t>
  </si>
  <si>
    <t>https://www.linkedin.com/company/e14-fund/</t>
  </si>
  <si>
    <t>Software, Electronics, Machine Learning, IOS, Augmented Reality</t>
  </si>
  <si>
    <t>Eagles Ketch, LLC</t>
  </si>
  <si>
    <t>eaglesketch.com</t>
  </si>
  <si>
    <t>linkedin.com/company/15224016</t>
  </si>
  <si>
    <t>Early Impact Ventures</t>
  </si>
  <si>
    <t>https://www.crunchbase.com/organization/early-impact-ventures</t>
  </si>
  <si>
    <t>https://www.linkedin.com/company/early-impact-ventures/</t>
  </si>
  <si>
    <t xml:space="preserve">Legal, Consulting, Software, , </t>
  </si>
  <si>
    <t>EES Ventures</t>
  </si>
  <si>
    <t>eesventures.com</t>
  </si>
  <si>
    <t>https://www.crunchbase.com/organization/ees-ventures</t>
  </si>
  <si>
    <t>https://www.linkedin.com/company/ees-ventures/</t>
  </si>
  <si>
    <t>Ekistic Ventures</t>
  </si>
  <si>
    <t>ekistic.com</t>
  </si>
  <si>
    <t>https://www.crunchbase.com/organization/ekistic-ventures-3</t>
  </si>
  <si>
    <t>https://www.linkedin.com/company/ekistic-ventures/</t>
  </si>
  <si>
    <t>Health Care, Transportation, Analytics, GovTech, Internet of Things</t>
  </si>
  <si>
    <t>elephantvc.com</t>
  </si>
  <si>
    <t>https://www.crunchbase.com/organization/elephant-venture-capital</t>
  </si>
  <si>
    <t>https://www.linkedin.com/company/elephant-partners/</t>
  </si>
  <si>
    <t>E-Commerce, Machine Learning, Mobile, Education, Network Security</t>
  </si>
  <si>
    <t>elmvc.com</t>
  </si>
  <si>
    <t>https://www.crunchbase.com/organization/elm-street-ventures</t>
  </si>
  <si>
    <t>linkedin.com/company/8019516</t>
  </si>
  <si>
    <t>Biotechnology, Pharmaceutical, Biopharma, Therapeutics, Health Care</t>
  </si>
  <si>
    <t>Embark Ventures</t>
  </si>
  <si>
    <t>embark.vc</t>
  </si>
  <si>
    <t>https://www.crunchbase.com/organization/embark-ventures</t>
  </si>
  <si>
    <t>https://www.linkedin.com/company/embark-ventures/</t>
  </si>
  <si>
    <t>Biotechnology, Biopharma, Semiconductor, Chemical, Medical Device</t>
  </si>
  <si>
    <t>Emergent Ventures</t>
  </si>
  <si>
    <t>emergent.vc</t>
  </si>
  <si>
    <t>https://www.crunchbase.com/organization/emergent-ventures</t>
  </si>
  <si>
    <t>https://www.linkedin.com/company/emergent-ventures./</t>
  </si>
  <si>
    <t>E-Commerce, SaaS, Machine Learning, Cloud Computing, Retail Technology</t>
  </si>
  <si>
    <t>Endure Capital</t>
  </si>
  <si>
    <t>endurecap.com</t>
  </si>
  <si>
    <t>https://www.crunchbase.com/organization/endure-capital</t>
  </si>
  <si>
    <t>https://www.linkedin.com/company/endure-capital/</t>
  </si>
  <si>
    <t>Health Care, Aerospace, Medical, Artificial Intelligence, Air Trasportation</t>
  </si>
  <si>
    <t>Engineering Capital</t>
  </si>
  <si>
    <t>engineeringcapital.com</t>
  </si>
  <si>
    <t>https://www.crunchbase.com/organization/engineering-capital</t>
  </si>
  <si>
    <t>https://www.linkedin.com/company/engineering-capital/</t>
  </si>
  <si>
    <t>Software, Network Security, Internet, Security, Machine Learning</t>
  </si>
  <si>
    <t>Eniac</t>
  </si>
  <si>
    <t>eniac.vc</t>
  </si>
  <si>
    <t>https://www.crunchbase.com/organization/eniac-ventures</t>
  </si>
  <si>
    <t>linkedin.com/company/1600730</t>
  </si>
  <si>
    <t>Software, retail, artificial intelligence, and machine learning sectors</t>
  </si>
  <si>
    <t>@EniacVC</t>
  </si>
  <si>
    <t>~$1.2M</t>
  </si>
  <si>
    <t>~$20.5M</t>
  </si>
  <si>
    <t>Enterprise Partners Venture Capital</t>
  </si>
  <si>
    <t>epvc.com</t>
  </si>
  <si>
    <t>https://www.crunchbase.com/organization/enterprise-partners</t>
  </si>
  <si>
    <t>linkedin.com/company/46473</t>
  </si>
  <si>
    <t>Software, Wireless, Internet, Web Hosting, Enterprise Software</t>
  </si>
  <si>
    <t>Entrada Ventures</t>
  </si>
  <si>
    <t>entradavc.com</t>
  </si>
  <si>
    <t>https://www.crunchbase.com/organization/investment-group-of-santa-barbara</t>
  </si>
  <si>
    <t>linkedin.com/company/18766263</t>
  </si>
  <si>
    <t>Software, Internet, SaaS, Education, Network Security</t>
  </si>
  <si>
    <t>eonBusiness</t>
  </si>
  <si>
    <t>eonBusiness.com</t>
  </si>
  <si>
    <t>https://www.crunchbase.com/organization/eonbusiness-venture-capital</t>
  </si>
  <si>
    <t>linkedin.com/company/33371</t>
  </si>
  <si>
    <t>Mobile, Finance, Software, Enterprise Software, FinTech</t>
  </si>
  <si>
    <t>EPIC Venture Fund</t>
  </si>
  <si>
    <t>epicvc.com</t>
  </si>
  <si>
    <t>https://www.crunchbase.com/organization/epic-ventures</t>
  </si>
  <si>
    <t>linkedin.com/company/41516</t>
  </si>
  <si>
    <t>Software, Enterprise Software, Health Care, Network Security, Security</t>
  </si>
  <si>
    <t>Essex Woodlands</t>
  </si>
  <si>
    <t>ewhv.com</t>
  </si>
  <si>
    <t>https://www.crunchbase.com/organization/essex-woodlands-health-ventures</t>
  </si>
  <si>
    <t>linkedin.com/company/73860</t>
  </si>
  <si>
    <t>Health Care, Biotechnology, Medical, Medical Device, Pharmaceutical</t>
  </si>
  <si>
    <t>Eudemian Ventures</t>
  </si>
  <si>
    <t>eudemianventures.com</t>
  </si>
  <si>
    <t>https://www.crunchbase.com/organization/e-ventures</t>
  </si>
  <si>
    <t>linkedin.com/company/33196361</t>
  </si>
  <si>
    <t>E-Commerce, Mobile, Software, Internet, Advertising</t>
  </si>
  <si>
    <t>EVO Venture Partners</t>
  </si>
  <si>
    <t>evoventurepartners.com</t>
  </si>
  <si>
    <t>https://www.crunchbase.com/organization/evo-venture-partners</t>
  </si>
  <si>
    <t>linkedin.com/company/5387318</t>
  </si>
  <si>
    <t>Software, Network Security, Enterprise Software, Information Technology, Service Industry</t>
  </si>
  <si>
    <t>Excell Partners, Inc.</t>
  </si>
  <si>
    <t>excellny.com</t>
  </si>
  <si>
    <t>https://www.crunchbase.com/organization/excell-partners</t>
  </si>
  <si>
    <t>linkedin.com/company/1757604</t>
  </si>
  <si>
    <t>Manufacruring, Therapeutics, Biotechnology, SaaS, Energy</t>
  </si>
  <si>
    <t>FAN Fund</t>
  </si>
  <si>
    <t>thefan.fund</t>
  </si>
  <si>
    <t>https://www.crunchbase.com/organization/the-fan-fund</t>
  </si>
  <si>
    <t>https://www.linkedin.com/company/thefanfund/</t>
  </si>
  <si>
    <t>Software, Information Service, Health Care, Recruiting, Computer</t>
  </si>
  <si>
    <t>femalefoundersfund.com</t>
  </si>
  <si>
    <t>https://www.crunchbase.com/organization/female-founders-fund</t>
  </si>
  <si>
    <t>https://www.linkedin.com/company/f-cubed-female-founders-fund-/</t>
  </si>
  <si>
    <t>E-Commerce, Internet, Shopping, Apps, Fashion</t>
  </si>
  <si>
    <t>ffvc.com</t>
  </si>
  <si>
    <t>https://www.crunchbase.com/organization/ff-venture-capital</t>
  </si>
  <si>
    <t>https://www.linkedin.com/company/ff-venture-capital/</t>
  </si>
  <si>
    <t>Consistent investing themes include: fintech, applied artificial intelligence, drones&amp;robotics</t>
  </si>
  <si>
    <t>@ffvc</t>
  </si>
  <si>
    <t>$300k~$700k</t>
  </si>
  <si>
    <t>~$3M</t>
  </si>
  <si>
    <t>prefer to lead</t>
  </si>
  <si>
    <t>fika.vc</t>
  </si>
  <si>
    <t>https://www.crunchbase.com/organization/fika-ventures</t>
  </si>
  <si>
    <t>https://www.linkedin.com/company/fika-ventures/</t>
  </si>
  <si>
    <t>SaaS, Software, Education, Commercial Real Estate, Financial Service</t>
  </si>
  <si>
    <t>Financial Ventures Group</t>
  </si>
  <si>
    <t>ifinancialventures.com</t>
  </si>
  <si>
    <t>https://www.crunchbase.com/organization/financial-ventures-group</t>
  </si>
  <si>
    <t>linkedin.com/company/10868286</t>
  </si>
  <si>
    <t>Firebolt Ventures</t>
  </si>
  <si>
    <t>fireboltventures.com</t>
  </si>
  <si>
    <t>https://www.crunchbase.com/organization/firebolt-ventures</t>
  </si>
  <si>
    <t>https://www.linkedin.com/company/firebolt-ventures/</t>
  </si>
  <si>
    <t>Internet, Machine Learning, Software, B2B, Data Intragation</t>
  </si>
  <si>
    <t>Firebrand Ventures</t>
  </si>
  <si>
    <t>firebrandvc.com</t>
  </si>
  <si>
    <t>https://www.crunchbase.com/organization/firebrand-ventures</t>
  </si>
  <si>
    <t>https://www.linkedin.com/company/firebrand-ventures/</t>
  </si>
  <si>
    <t>Software, Network Security, Food &amp; Beverage, Internet, Pet</t>
  </si>
  <si>
    <t>FireStarter Fund</t>
  </si>
  <si>
    <t>firestarterfund.com</t>
  </si>
  <si>
    <t>https://www.crunchbase.com/organization/firestarter-fund</t>
  </si>
  <si>
    <t>https://www.linkedin.com/company/firestarter-fund/</t>
  </si>
  <si>
    <t>Software, SaaS, Recruiting, Crowdfunding, Finance</t>
  </si>
  <si>
    <t>firstround.com</t>
  </si>
  <si>
    <t>https://www.crunchbase.com/organization/first-round-capital</t>
  </si>
  <si>
    <t>https://www.linkedin.com/company/first-round-capital/</t>
  </si>
  <si>
    <t>Software, Mobile, E-Commerce, Internet, Enterprise Software</t>
  </si>
  <si>
    <t>firststar.vc</t>
  </si>
  <si>
    <t>https://www.crunchbase.com/organization/procyon-ventures</t>
  </si>
  <si>
    <t>https://www.linkedin.com/company/procyon-ventures/</t>
  </si>
  <si>
    <t>Analytics, Logistics, Software, Predictive Analytics, Enterprise Software</t>
  </si>
  <si>
    <t>Firstrock Capital</t>
  </si>
  <si>
    <t>firstrock.vc</t>
  </si>
  <si>
    <t>https://www.crunchbase.com/organization/firstrock-capital</t>
  </si>
  <si>
    <t>https://www.linkedin.com/company/firstrock-capital/</t>
  </si>
  <si>
    <t>Software, Internet of Things, Photography, SaaS, Machine Learning</t>
  </si>
  <si>
    <t>FitLab.</t>
  </si>
  <si>
    <t>fitlab.vc</t>
  </si>
  <si>
    <t>https://www.crunchbase.com/organization/fitlab</t>
  </si>
  <si>
    <t>linkedin.com/company/10689641</t>
  </si>
  <si>
    <t xml:space="preserve">Fitness, Sports, Apps, , </t>
  </si>
  <si>
    <t>Fitz Gate Ventures</t>
  </si>
  <si>
    <t>fitzgate.com</t>
  </si>
  <si>
    <t>https://www.crunchbase.com/organization/fitzrandolph-gateway</t>
  </si>
  <si>
    <t>https://www.linkedin.com/company/fitz-gate-ventures/</t>
  </si>
  <si>
    <t>Internet, Digital Media, Computer, Analytics, Artificial Intelligence</t>
  </si>
  <si>
    <t>FJ Labs</t>
  </si>
  <si>
    <t>fjlabs.com</t>
  </si>
  <si>
    <t>https://www.crunchbase.com/organization/fj-labs</t>
  </si>
  <si>
    <t>https://www.linkedin.com/company/fj-labs/</t>
  </si>
  <si>
    <t>E-Commerce, Internet, Marketplace, Financial Service, FinTech</t>
  </si>
  <si>
    <t>flarecapital.com</t>
  </si>
  <si>
    <t>https://www.crunchbase.com/organization/flare-capitalpartners</t>
  </si>
  <si>
    <t>linkedin.com/company/15215856</t>
  </si>
  <si>
    <t>Health Care, Hospital, Software, Medical, Analytics</t>
  </si>
  <si>
    <t>Flashpoint</t>
  </si>
  <si>
    <t>flashpoint.co</t>
  </si>
  <si>
    <t>https://www.crunchbase.com/organization/flashpoint-at-georgia-tech</t>
  </si>
  <si>
    <t>https://www.linkedin.com/company/flashpoint-at-georgia-tech/</t>
  </si>
  <si>
    <t>Mobile Payments, Transportation, Payments, Mobile Advertising, Blockchain</t>
  </si>
  <si>
    <t>Flight Ventures</t>
  </si>
  <si>
    <t>flight.vc</t>
  </si>
  <si>
    <t>https://www.crunchbase.com/organization/flight-ventures</t>
  </si>
  <si>
    <t>https://www.linkedin.com/company/flight-venture/</t>
  </si>
  <si>
    <t>Flybridge Capital Partners</t>
  </si>
  <si>
    <t>flybridge.com</t>
  </si>
  <si>
    <t>https://www.crunchbase.com/organization/flybridge-capital</t>
  </si>
  <si>
    <t>https://www.linkedin.com/company/flybridge-capital-partners/</t>
  </si>
  <si>
    <t>Internet, Software, Enterprise Software, Health Care, Mobile</t>
  </si>
  <si>
    <t>forerunnerventures.com</t>
  </si>
  <si>
    <t>https://www.crunchbase.com/organization/forerunner-ventures</t>
  </si>
  <si>
    <t>https://www.linkedin.com/company/forerunner-ventures/</t>
  </si>
  <si>
    <t>E-Commerce, Retail, Fashion, Internet, Shopping</t>
  </si>
  <si>
    <t>Form Capital</t>
  </si>
  <si>
    <t>https://www.formcapital.com/</t>
  </si>
  <si>
    <t>Early-stage fund that invests real design expertise alongside seed capital</t>
  </si>
  <si>
    <t>@form_cap</t>
  </si>
  <si>
    <t>$150k~$250k</t>
  </si>
  <si>
    <t>~$3.1M</t>
  </si>
  <si>
    <t>Forté Ventures</t>
  </si>
  <si>
    <t>forteventures.com</t>
  </si>
  <si>
    <t>https://www.crunchbase.com/organization/forte-ventures</t>
  </si>
  <si>
    <t>https://www.linkedin.com/company/forte-capital-management-forte-ventures-/</t>
  </si>
  <si>
    <t>Software, Marketing, Advertising, Analytics, SaaS</t>
  </si>
  <si>
    <t>foundercollective.com</t>
  </si>
  <si>
    <t>https://www.crunchbase.com/organization/founder-collective</t>
  </si>
  <si>
    <t>https://www.linkedin.com/company/founder-collective/</t>
  </si>
  <si>
    <t>E-Commerce, Internet, Software, Mobile, Analytics</t>
  </si>
  <si>
    <t>Founder Equity</t>
  </si>
  <si>
    <t>founderequity.com</t>
  </si>
  <si>
    <t>https://www.crunchbase.com/organization/founder-equity-fund</t>
  </si>
  <si>
    <t>https://www.linkedin.com/company/founderequity/</t>
  </si>
  <si>
    <t>Online Portals, Education, Embedded Systems, E-Commerce, Content</t>
  </si>
  <si>
    <t>founderscoop.com</t>
  </si>
  <si>
    <t>https://www.crunchbase.com/organization/founders-co-op</t>
  </si>
  <si>
    <t>https://www.linkedin.com/company/founders-co-op/</t>
  </si>
  <si>
    <t>Mobile, Software, Finance, SaaS, E-Commerce</t>
  </si>
  <si>
    <t>foundrygroup.com</t>
  </si>
  <si>
    <t>https://www.crunchbase.com/organization/foundry-group</t>
  </si>
  <si>
    <t>linkedin.com/company/986612</t>
  </si>
  <si>
    <t>Software, Internet, Enterprise Software, Advertising, Mobile</t>
  </si>
  <si>
    <t>Free Ventures</t>
  </si>
  <si>
    <t>freeventures.org</t>
  </si>
  <si>
    <t>https://www.crunchbase.com/organization/free-ventures</t>
  </si>
  <si>
    <t>linkedin.com/company/6426216</t>
  </si>
  <si>
    <t>freestyle.vc</t>
  </si>
  <si>
    <t>https://www.crunchbase.com/organization/freestyle-capital</t>
  </si>
  <si>
    <t>https://www.linkedin.com/company/freestyle-capital/</t>
  </si>
  <si>
    <t>Software, SaaS, Mobile, Enterprise Software, Internet</t>
  </si>
  <si>
    <t>Frontier Angels</t>
  </si>
  <si>
    <t>MT</t>
  </si>
  <si>
    <t>frontierangels.com</t>
  </si>
  <si>
    <t>https://www.crunchbase.com/organization/frontier-angel-fund</t>
  </si>
  <si>
    <t>linkedin.com/company/18149088</t>
  </si>
  <si>
    <t>Finance, Software, Pharmaceutical, Market Research, Water</t>
  </si>
  <si>
    <t>Frontier Venture Capital</t>
  </si>
  <si>
    <t>draperfrontier.com</t>
  </si>
  <si>
    <t>https://www.crunchbase.com/organization/dfj-frontier</t>
  </si>
  <si>
    <t>linkedin.com/company/1072662</t>
  </si>
  <si>
    <t>Mobile, Software, Music, SaaS, Video</t>
  </si>
  <si>
    <t>frontier.ventures</t>
  </si>
  <si>
    <t>https://www.crunchbase.com/organization/frontier-ventures</t>
  </si>
  <si>
    <t>https://www.linkedin.com/company/frontier-ventures/</t>
  </si>
  <si>
    <t>Internet, MarketPlace, Tourism, Travel, Video</t>
  </si>
  <si>
    <t>frostdatacapital.com</t>
  </si>
  <si>
    <t>https://www.crunchbase.com/organization/frost-data-capital</t>
  </si>
  <si>
    <t>https://www.linkedin.com/company/frost-data-capital/</t>
  </si>
  <si>
    <t>Analytics, Big Data, Software, Machine Learning, Information Technology</t>
  </si>
  <si>
    <t>fuelcapital.com</t>
  </si>
  <si>
    <t>https://www.crunchbase.com/organization/fuel-capital</t>
  </si>
  <si>
    <t>https://www.linkedin.com/company/fuel-capital/</t>
  </si>
  <si>
    <t>Software, Big Data, Enterprise Software, E-Commerce, Internet</t>
  </si>
  <si>
    <t>Fund Balance</t>
  </si>
  <si>
    <t>Valatie</t>
  </si>
  <si>
    <t>fund-balance.com</t>
  </si>
  <si>
    <t>https://www.crunchbase.com/organization/the-balance</t>
  </si>
  <si>
    <t>linkedin.com/company/971719</t>
  </si>
  <si>
    <t>FUND Conference</t>
  </si>
  <si>
    <t>fundconference.com</t>
  </si>
  <si>
    <t>https://www.crunchbase.com/organization/fund-conference</t>
  </si>
  <si>
    <t>linkedin.com/company/6460895</t>
  </si>
  <si>
    <t>Funders Club</t>
  </si>
  <si>
    <t>fundersclub.com</t>
  </si>
  <si>
    <t>https://www.crunchbase.com/organization/fundersclub</t>
  </si>
  <si>
    <t>https://www.linkedin.com/company/fundersclub/</t>
  </si>
  <si>
    <t>Software, E-Commerce, SaaS, Mobile, Internet</t>
  </si>
  <si>
    <t>Fung Capital</t>
  </si>
  <si>
    <t>fungcap.com</t>
  </si>
  <si>
    <t>https://www.crunchbase.com/organization/fung-capital-management</t>
  </si>
  <si>
    <t>https://www.linkedin.com/company/fung-capital-usa/</t>
  </si>
  <si>
    <t>E-Commerce, Retail, Suppy Chain management, Retail Technology, SaaS</t>
  </si>
  <si>
    <t>fusionfund.com</t>
  </si>
  <si>
    <t>https://www.crunchbase.com/organization/fusion-fund</t>
  </si>
  <si>
    <t>https://www.linkedin.com/company/fusion-fund/</t>
  </si>
  <si>
    <t>Software, Artificial Intelligence, Health Care, Machine Learning, Mobile</t>
  </si>
  <si>
    <t>fyrfly.vc</t>
  </si>
  <si>
    <t>https://www.crunchbase.com/organization/fyrfly-venture-partners</t>
  </si>
  <si>
    <t>https://www.linkedin.com/company/fyrfly-venture-partners/</t>
  </si>
  <si>
    <t>SaaS, Collaboration, Medical Device, Messasing, Real Time</t>
  </si>
  <si>
    <t>g20vc.com</t>
  </si>
  <si>
    <t>https://www.crunchbase.com/organization/g20-ventures</t>
  </si>
  <si>
    <t>https://www.linkedin.com/company/g20-ventures/</t>
  </si>
  <si>
    <t>SaaS, Enterprise Software, Software, Network Security, Collaboration</t>
  </si>
  <si>
    <t>Galvanize</t>
  </si>
  <si>
    <t>galvanize.com</t>
  </si>
  <si>
    <t>https://www.crunchbase.com/organization/galvanizeu</t>
  </si>
  <si>
    <t>https://www.linkedin.com/school/galvanize-it/</t>
  </si>
  <si>
    <t>E-Commerce, Retail, Search Engine, Internet, Lifestyle</t>
  </si>
  <si>
    <t>GAN</t>
  </si>
  <si>
    <t>gan.co</t>
  </si>
  <si>
    <t>https://www.crunchbase.com/organization/gan-ventures#section-overview</t>
  </si>
  <si>
    <t>linkedin.com/company/2734058</t>
  </si>
  <si>
    <t>Software, SMS, Health Care, Banking, Sales</t>
  </si>
  <si>
    <t>Gelt VC</t>
  </si>
  <si>
    <t>geltvc.com</t>
  </si>
  <si>
    <t>https://www.crunchbase.com/organization/gelt-vc</t>
  </si>
  <si>
    <t>Education, Drones, Higher Education, Drone Management, Sports</t>
  </si>
  <si>
    <t>gener8tor</t>
  </si>
  <si>
    <t>gener8tor.com</t>
  </si>
  <si>
    <t>https://www.crunchbase.com/organization/gener8tor</t>
  </si>
  <si>
    <t>https://www.linkedin.com/company/gener8tor/</t>
  </si>
  <si>
    <t>Software, Health Care, Information Technology, SaaS, E-Commerce</t>
  </si>
  <si>
    <t>Genoa Ventures</t>
  </si>
  <si>
    <t>genoavc.com</t>
  </si>
  <si>
    <t>https://www.crunchbase.com/organization/5-prime-ventures</t>
  </si>
  <si>
    <t>linkedin.com/company/18415999</t>
  </si>
  <si>
    <t>Biotechnology, Health Care, Health Diagonstics, Hardware, Biopharma</t>
  </si>
  <si>
    <t>GFR Fund</t>
  </si>
  <si>
    <t>gfrfund.com</t>
  </si>
  <si>
    <t>https://www.crunchbase.com/organization/gfr-fund</t>
  </si>
  <si>
    <t>linkedin.com/company/18467877</t>
  </si>
  <si>
    <t>Wearables, Machine Learning, Augmented Reality, Computer Vision, Software</t>
  </si>
  <si>
    <t>glasswing.vc</t>
  </si>
  <si>
    <t>https://www.crunchbase.com/organization/glasswing-vc</t>
  </si>
  <si>
    <t>linkedin.com/company/11736263</t>
  </si>
  <si>
    <t>Artificial Intelligence, Computer, Network Security, Cyber Security, Analytics</t>
  </si>
  <si>
    <t>Global Agora</t>
  </si>
  <si>
    <t>globalagora.com</t>
  </si>
  <si>
    <t>https://www.crunchbase.com/organization/global-agora</t>
  </si>
  <si>
    <t>linkedin.com/company/1139880</t>
  </si>
  <si>
    <t>Global Health Impact Fund</t>
  </si>
  <si>
    <t>globalhealthimpactfund.com</t>
  </si>
  <si>
    <t>linkedin.com/company/33297498</t>
  </si>
  <si>
    <t>Global Space Ventures</t>
  </si>
  <si>
    <t>globalspaceventures.com</t>
  </si>
  <si>
    <t>https://www.crunchbase.com/organization/global-space-ventures</t>
  </si>
  <si>
    <t>linkedin.com/company/18286716</t>
  </si>
  <si>
    <t>Go VC</t>
  </si>
  <si>
    <t>govc.com</t>
  </si>
  <si>
    <t>https://www.crunchbase.com/organization/go-vc</t>
  </si>
  <si>
    <t>https://www.linkedin.com/company/govc/</t>
  </si>
  <si>
    <t>GoAhead Ventures</t>
  </si>
  <si>
    <t>goaheadvc.com</t>
  </si>
  <si>
    <t>https://www.crunchbase.com/organization/goahead-ventures</t>
  </si>
  <si>
    <t>https://www.linkedin.com/company/goahead-ventures/</t>
  </si>
  <si>
    <t>E-Commerce, Internet, PC Game, Universities, Mobile</t>
  </si>
  <si>
    <t>govtechfund.com</t>
  </si>
  <si>
    <t>https://www.crunchbase.com/organization/govtech-fund</t>
  </si>
  <si>
    <t>https://www.linkedin.com/company/govtech-fund/</t>
  </si>
  <si>
    <t>GovTech, Software, SaaS, Communities, Government</t>
  </si>
  <si>
    <t>gravityventures.com</t>
  </si>
  <si>
    <t>https://www.crunchbase.com/organization/gravity-ventures</t>
  </si>
  <si>
    <t>linkedin.com/company/1303443</t>
  </si>
  <si>
    <t>SaaS, E-Commerce, Social Media Marketing, Marketing, Analytics</t>
  </si>
  <si>
    <t>Great Oaks VC</t>
  </si>
  <si>
    <t>GreatOaksVC.com</t>
  </si>
  <si>
    <t>https://www.crunchbase.com/organization/great-oaks-venture-capital</t>
  </si>
  <si>
    <t>linkedin.com/company/3254468</t>
  </si>
  <si>
    <t>Mobile, E-Commerce, Health Care, Software, Internet</t>
  </si>
  <si>
    <t>Green Bay Advisors</t>
  </si>
  <si>
    <t>greenbayadvisors.com</t>
  </si>
  <si>
    <t>https://www.crunchbase.com/organization/green-bay-ventures</t>
  </si>
  <si>
    <t>https://www.linkedin.com/company/greenbayventures/</t>
  </si>
  <si>
    <t>Enterprise Software, Mobile Apps, FinTech, Blockchain, Internet</t>
  </si>
  <si>
    <t>Grind Capital</t>
  </si>
  <si>
    <t>grindcapital.org</t>
  </si>
  <si>
    <t>linkedin.com/company/11815349</t>
  </si>
  <si>
    <t>GritLabs</t>
  </si>
  <si>
    <t>gritlabs.io</t>
  </si>
  <si>
    <t>https://www.crunchbase.com/organization/gritlabs</t>
  </si>
  <si>
    <t>https://www.linkedin.com/company/grit-labs/</t>
  </si>
  <si>
    <t>Health Care, Fitness, Machine Learning, Agriculture, Consumer Electronics</t>
  </si>
  <si>
    <t>Growth Sherpas</t>
  </si>
  <si>
    <t>growthsherpas.co</t>
  </si>
  <si>
    <t>linkedin.com/company/11688612</t>
  </si>
  <si>
    <t>GrowthX</t>
  </si>
  <si>
    <t>growthx.com</t>
  </si>
  <si>
    <t>https://www.crunchbase.com/organization/growthx</t>
  </si>
  <si>
    <t>https://www.linkedin.com/company/growthx/</t>
  </si>
  <si>
    <t>Artificial Intelligence, Machine Learning, Retail Technology, Fashion, Facial Recognition</t>
  </si>
  <si>
    <t>Hackers + Founders</t>
  </si>
  <si>
    <t>hf.cx</t>
  </si>
  <si>
    <t>https://www.crunchbase.com/organization/hackersfounders</t>
  </si>
  <si>
    <t>https://www.linkedin.com/company/hackers-founders/</t>
  </si>
  <si>
    <t xml:space="preserve">Search Engine, Cloud Comuting, Enterprise Software, , </t>
  </si>
  <si>
    <t>Halogen Ventures</t>
  </si>
  <si>
    <t>halogenvc.com</t>
  </si>
  <si>
    <t>https://www.crunchbase.com/organization/halogen-ventures</t>
  </si>
  <si>
    <t>https://www.linkedin.com/company/halogen-ventures/</t>
  </si>
  <si>
    <t>E-Commerce, Internet, Marketplace, Fashion, Consumer Goods</t>
  </si>
  <si>
    <t>Hanhai Biolabs</t>
  </si>
  <si>
    <t>hanhaibiolabs.com</t>
  </si>
  <si>
    <t>linkedin.com/company/18623574</t>
  </si>
  <si>
    <t>Happiness Ventures</t>
  </si>
  <si>
    <t>happinessvc.com</t>
  </si>
  <si>
    <t>https://www.crunchbase.com/organization/happinessventures</t>
  </si>
  <si>
    <t>https://www.linkedin.com/company/hapven/</t>
  </si>
  <si>
    <t xml:space="preserve">Parenting, Health Care, Consumer Electronics, Computer Vision, </t>
  </si>
  <si>
    <t>harborpac.com</t>
  </si>
  <si>
    <t>https://www.crunchbase.com/organization/harbor-pacific-capital</t>
  </si>
  <si>
    <t>https://www.linkedin.com/company/harbor-pacific-capital/</t>
  </si>
  <si>
    <t>Software, Mobile, Health Care, SaaS, iOS</t>
  </si>
  <si>
    <t>hardwareclub.co</t>
  </si>
  <si>
    <t>https://www.crunchbase.com/organization/hardwareclub</t>
  </si>
  <si>
    <t>https://www.linkedin.com/company/hardware-club/</t>
  </si>
  <si>
    <t>Hardware, Software, Robotics, Consumer Electronics, Internet of Things</t>
  </si>
  <si>
    <t>Harrison Metal</t>
  </si>
  <si>
    <t>harrisonmetal.com</t>
  </si>
  <si>
    <t>https://www.crunchbase.com/organization/harrison-metal-capital</t>
  </si>
  <si>
    <t>https://www.linkedin.com/company/harrison-metal/</t>
  </si>
  <si>
    <t>E-Commerce, Software, Enterprise Software, Mobile, Internet</t>
  </si>
  <si>
    <t>Hart Acquisitions</t>
  </si>
  <si>
    <t>hartfin.com</t>
  </si>
  <si>
    <t>linkedin.com/company/10979924</t>
  </si>
  <si>
    <t>Harvey Partners</t>
  </si>
  <si>
    <t>Kirkland</t>
  </si>
  <si>
    <t>harvey-partners.com</t>
  </si>
  <si>
    <t>https://www.crunchbase.com/organization/harvey-partners</t>
  </si>
  <si>
    <t>linkedin.com/company/3580723</t>
  </si>
  <si>
    <t>Retail Technology, Lifestyle, Legal, Retail, Software</t>
  </si>
  <si>
    <t>Hashtag Angels</t>
  </si>
  <si>
    <t>https://hashtagangels.com/</t>
  </si>
  <si>
    <t>Collective of 6 women who angel invest (sector agnostic)</t>
  </si>
  <si>
    <t>@HashtagAngels</t>
  </si>
  <si>
    <t>$10k~$50k</t>
  </si>
  <si>
    <t>HashtagOne</t>
  </si>
  <si>
    <t>hashtagone.com</t>
  </si>
  <si>
    <t>https://www.crunchbase.com/organization/hashtag-one-llc</t>
  </si>
  <si>
    <t>linkedin.com/company/17981607</t>
  </si>
  <si>
    <t>Mobile, E-Commerce, Apps, Local Business, Marketing</t>
  </si>
  <si>
    <t>HAX</t>
  </si>
  <si>
    <t>hax.co</t>
  </si>
  <si>
    <t>https://www.crunchbase.com/organization/hax-growth</t>
  </si>
  <si>
    <t>linkedin.com/company/2996239</t>
  </si>
  <si>
    <t>Consumer Electronics, Internet of Things, Toys, Hardware, Education</t>
  </si>
  <si>
    <t>Haystack Fund</t>
  </si>
  <si>
    <t>haystack.vc</t>
  </si>
  <si>
    <t>https://www.crunchbase.com/organization/haystack</t>
  </si>
  <si>
    <t>https://www.linkedin.com/company/haystackvc/</t>
  </si>
  <si>
    <t>Internet, SaaS, Machine Learning, Software, Artificial Intelligence</t>
  </si>
  <si>
    <t>@haystackvc</t>
  </si>
  <si>
    <t>Health Wildcatters</t>
  </si>
  <si>
    <t>healthwildcatters.com</t>
  </si>
  <si>
    <t>https://www.crunchbase.com/organization/health-wildcatters</t>
  </si>
  <si>
    <t>linkedin.com/company/3113717</t>
  </si>
  <si>
    <t>Health Care, Software, Medical Device, Medical, Apps</t>
  </si>
  <si>
    <t>HealthInvest Equity Partners</t>
  </si>
  <si>
    <t>healthinvestequity.com</t>
  </si>
  <si>
    <t>https://www.crunchbase.com/organization/healthinvest-equity-partners</t>
  </si>
  <si>
    <t xml:space="preserve">Health Care, Medical, Life Science, Communities, </t>
  </si>
  <si>
    <t>HealthVenture</t>
  </si>
  <si>
    <t>healthventure.com</t>
  </si>
  <si>
    <t>linkedin.com/company/10815874</t>
  </si>
  <si>
    <t>HealthX Ventures</t>
  </si>
  <si>
    <t>healthxventures.com</t>
  </si>
  <si>
    <t>https://www.crunchbase.com/organization/healthxventures</t>
  </si>
  <si>
    <t>https://www.linkedin.com/company/healthx-ventures/</t>
  </si>
  <si>
    <t>Health Care, Information Technology, Electronic Health Record, Software, Education</t>
  </si>
  <si>
    <t>healthy.vc</t>
  </si>
  <si>
    <t>https://www.crunchbase.com/organization/healthy-ventures</t>
  </si>
  <si>
    <t>https://www.linkedin.com/company/healthy-ventures/</t>
  </si>
  <si>
    <t>Health Care, Information Technology, Insurace, Software, Pharmaceutical</t>
  </si>
  <si>
    <t>Heartland Ventures</t>
  </si>
  <si>
    <t>heartlandvc.com</t>
  </si>
  <si>
    <t>https://www.crunchbase.com/organization/heartland-ventures-17cc</t>
  </si>
  <si>
    <t>https://www.linkedin.com/company/heartlandventures/</t>
  </si>
  <si>
    <t xml:space="preserve">Law Enforcement, Analytics, GovTech, Information Technology, </t>
  </si>
  <si>
    <t>Heavybit</t>
  </si>
  <si>
    <t>heavybit.com</t>
  </si>
  <si>
    <t>https://www.crunchbase.com/organization/heavybit-industries</t>
  </si>
  <si>
    <t>https://www.linkedin.com/company/heavybit/</t>
  </si>
  <si>
    <t>Developer APIs, Developer Tools, Software, Network Security, Real Time</t>
  </si>
  <si>
    <t>Heroic VC</t>
  </si>
  <si>
    <t>heroicvc.com</t>
  </si>
  <si>
    <t>https://www.crunchbase.com/organization/heroic-ventures</t>
  </si>
  <si>
    <t>https://www.linkedin.com/company/heroic-ventures/</t>
  </si>
  <si>
    <t>Robotics, Computer, Cloud Computing, Finance, Software</t>
  </si>
  <si>
    <t>High Alpha</t>
  </si>
  <si>
    <t>highalpha.com</t>
  </si>
  <si>
    <t>https://www.crunchbase.com/organization/high-alpha-llc</t>
  </si>
  <si>
    <t>https://www.linkedin.com/company/high-alpha/</t>
  </si>
  <si>
    <t>SaaS, Software, Enterprise Software, Internet, Advertising</t>
  </si>
  <si>
    <t>Hillcrest Venture Partners</t>
  </si>
  <si>
    <t>hillcrestvp.com</t>
  </si>
  <si>
    <t>https://www.crunchbase.com/organization/hillcrest-venture-partners</t>
  </si>
  <si>
    <t>linkedin.com/company/264204</t>
  </si>
  <si>
    <t>E-Commerce, Internet, Machine Learning, Analytics, Cloud Data Service</t>
  </si>
  <si>
    <t>Homebrew</t>
  </si>
  <si>
    <t>homebrew.co</t>
  </si>
  <si>
    <t>https://www.crunchbase.com/organization/homebrew-ventures</t>
  </si>
  <si>
    <t>Software, FinTech, Analytics, Enterprise Software, Robotics</t>
  </si>
  <si>
    <t>House Fund</t>
  </si>
  <si>
    <t>thehouse.fund</t>
  </si>
  <si>
    <t>https://www.crunchbase.com/organization/the-house-fund#section-twitter</t>
  </si>
  <si>
    <t>https://www.linkedin.com/company/the-house-fund/</t>
  </si>
  <si>
    <t>Software, Artificial Intelligence, FinTech, Blockchain, EdTech</t>
  </si>
  <si>
    <t>Hult Prize at Rutgers University</t>
  </si>
  <si>
    <t>hultprizeat.com/rutgers</t>
  </si>
  <si>
    <t>https://www.crunchbase.com/organization/hult-prize</t>
  </si>
  <si>
    <t>linkedin.com/company/18307758</t>
  </si>
  <si>
    <t>Education, Children, Reservation, Food and Beverage, Marketing</t>
  </si>
  <si>
    <t>humanventures.co</t>
  </si>
  <si>
    <t>https://www.crunchbase.com/organization/human-ventures-capital</t>
  </si>
  <si>
    <t>https://www.linkedin.com/company/human-ventures-capital/</t>
  </si>
  <si>
    <t>E-Commerce, Gift, Education, Vertual Assintant, Mobile Payments</t>
  </si>
  <si>
    <t>huronriverventures.com</t>
  </si>
  <si>
    <t>https://www.crunchbase.com/organization/huron-river-ventures</t>
  </si>
  <si>
    <t>https://www.linkedin.com/company/huron-river-ventures/</t>
  </si>
  <si>
    <t>Analytics, Enterprise Software, SaaS, Transportation, Apps</t>
  </si>
  <si>
    <t>San Carlos</t>
  </si>
  <si>
    <t>hustlefund.vc</t>
  </si>
  <si>
    <t>https://www.crunchbase.com/organization/hustle-fund</t>
  </si>
  <si>
    <t>https://www.linkedin.com/company/hustle-fund/</t>
  </si>
  <si>
    <t>Software generalists in USA, Canada e SEA (mostly B2B, fintech, and consumer digital health)</t>
  </si>
  <si>
    <t>@HustleFundVC</t>
  </si>
  <si>
    <t>$25k~$100k</t>
  </si>
  <si>
    <t>~$2.2M</t>
  </si>
  <si>
    <t>hydeparkvp.com</t>
  </si>
  <si>
    <t>https://www.crunchbase.com/organization/hyde-park-venture-partners</t>
  </si>
  <si>
    <t>https://www.linkedin.com/company/hyde-park-venture-partners/</t>
  </si>
  <si>
    <t>Software, SaaS, Enterprise Software, CRM, Internet</t>
  </si>
  <si>
    <t>I2A Fund</t>
  </si>
  <si>
    <t>i2afund.com</t>
  </si>
  <si>
    <t>https://www.crunchbase.com/organization/i2a-fund</t>
  </si>
  <si>
    <t>https://www.linkedin.com/company/i2a-fund/</t>
  </si>
  <si>
    <t>Analytics, Software, Enterprise Software, Mobile, CRM</t>
  </si>
  <si>
    <t>iBeeHub Incubator</t>
  </si>
  <si>
    <t>ibeehub.org</t>
  </si>
  <si>
    <t>https://www.crunchbase.com/organization/ibeehub-inc</t>
  </si>
  <si>
    <t>linkedin.com/company/6444257</t>
  </si>
  <si>
    <t>ideafundpartners.com</t>
  </si>
  <si>
    <t>https://www.crunchbase.com/organization/idea-fund-partners</t>
  </si>
  <si>
    <t>linkedin.com/company/2381235</t>
  </si>
  <si>
    <t>E-Commerce, Mobile, Apps, Internet, Digital Media</t>
  </si>
  <si>
    <t>iFly.vc</t>
  </si>
  <si>
    <t>ifly.vc</t>
  </si>
  <si>
    <t>https://www.crunchbase.com/organization/ifly-vc</t>
  </si>
  <si>
    <t>https://www.linkedin.com/company/ifly-vc/</t>
  </si>
  <si>
    <t xml:space="preserve">E-Commerce, Robotics, Shopping, Mobile, </t>
  </si>
  <si>
    <t>Ignite Farm</t>
  </si>
  <si>
    <t>ignitefarm.com</t>
  </si>
  <si>
    <t>https://www.crunchbase.com/organization/ignite-farm</t>
  </si>
  <si>
    <t>https://www.linkedin.com/company/ignitefarm/</t>
  </si>
  <si>
    <t>Internet, Web Development, Fantasy Sports, Personalization, SaaS</t>
  </si>
  <si>
    <t>Illinois Ventures</t>
  </si>
  <si>
    <t>illinoisventures.com</t>
  </si>
  <si>
    <t>https://www.crunchbase.com/organization/illinois-ventures</t>
  </si>
  <si>
    <t>https://www.linkedin.com/company/illinois-ventures/</t>
  </si>
  <si>
    <t>Software, Health Diagonstics, Marketing, Advertising, Therapeutics</t>
  </si>
  <si>
    <t>illuminate.com</t>
  </si>
  <si>
    <t>https://www.crunchbase.com/organization/illuminate-ventures</t>
  </si>
  <si>
    <t>https://www.linkedin.com/company/illuminate-ventures/</t>
  </si>
  <si>
    <t>Enterprise Software, Analytics, Big Data, SaaS, Information Technology</t>
  </si>
  <si>
    <t>IMO Ventures</t>
  </si>
  <si>
    <t>imo.vc</t>
  </si>
  <si>
    <t>https://www.crunchbase.com/organization/immersion-ventures</t>
  </si>
  <si>
    <t>linkedin.com/company/10854653</t>
  </si>
  <si>
    <t>Transportation, Cycling, Last Mile Transportation, Blockchain, Consumer Goods</t>
  </si>
  <si>
    <t>impactamericafund.com</t>
  </si>
  <si>
    <t>https://www.crunchbase.com/organization/impact-america-fund</t>
  </si>
  <si>
    <t>https://www.linkedin.com/company/impact-america-fund/</t>
  </si>
  <si>
    <t>Small and Medium Busineses, FinTech, Credit, Procurement, E-Commerce</t>
  </si>
  <si>
    <t>Impact VC</t>
  </si>
  <si>
    <t>Sacramento</t>
  </si>
  <si>
    <t>impactvc.com</t>
  </si>
  <si>
    <t>https://www.crunchbase.com/organization/impact-venture-capital</t>
  </si>
  <si>
    <t>https://www.linkedin.com/company/impact-venture-capital/</t>
  </si>
  <si>
    <t>Information Service, Network Security, Robotics, Security, Risk Management</t>
  </si>
  <si>
    <t>incTANK Ventures</t>
  </si>
  <si>
    <t>incTANK.com</t>
  </si>
  <si>
    <t>https://www.crunchbase.com/organization/inctank-ventures</t>
  </si>
  <si>
    <t>linkedin.com/company/650417</t>
  </si>
  <si>
    <t>Health Care, Biotechnology, Wearables, Fitness, Sensor</t>
  </si>
  <si>
    <t>theincwell.net</t>
  </si>
  <si>
    <t>https://www.crunchbase.com/organization/incwell</t>
  </si>
  <si>
    <t>https://www.linkedin.com/company/incwell-llc/</t>
  </si>
  <si>
    <t>Health Care, Consumer Electronics, Medical, Enterprise Software, Information Technology</t>
  </si>
  <si>
    <t>indicatorventures.com</t>
  </si>
  <si>
    <t>https://www.crunchbase.com/organization/indicator-ventures</t>
  </si>
  <si>
    <t>https://www.linkedin.com/company/indicator-ventures/</t>
  </si>
  <si>
    <t>Software, Enterprise Software, Apps, Mobile, Collaboration</t>
  </si>
  <si>
    <t>Indie.vc</t>
  </si>
  <si>
    <t>indie.vc</t>
  </si>
  <si>
    <t>https://www.crunchbase.com/organization/indie-vc</t>
  </si>
  <si>
    <t>https://www.linkedin.com/company/indie-ventures/</t>
  </si>
  <si>
    <t>Restaurants, Food Delivery, Fashion, Online Portals, Graphic Design</t>
  </si>
  <si>
    <t>IndusAge</t>
  </si>
  <si>
    <t>indusage.com</t>
  </si>
  <si>
    <t>https://www.crunchbase.com/organization/indusage-partners</t>
  </si>
  <si>
    <t>https://www.linkedin.com/company/indusage-advisors-limited/</t>
  </si>
  <si>
    <t>Internet of Things, Software, Real Time, Photography, Drones</t>
  </si>
  <si>
    <t>initialized.com</t>
  </si>
  <si>
    <t>https://www.crunchbase.com/organization/initialized-capital</t>
  </si>
  <si>
    <t>linkedin.com/company/6355249</t>
  </si>
  <si>
    <t>Software, Internet, E-Commerce, Machine Learning, Enterprise Software</t>
  </si>
  <si>
    <t>Inner Loop Capital</t>
  </si>
  <si>
    <t>innerloopcap.com</t>
  </si>
  <si>
    <t>https://www.crunchbase.com/organization/innerloop-capital</t>
  </si>
  <si>
    <t>Cyber Security, Education, Network Security, EdTech, Developer APIs</t>
  </si>
  <si>
    <t>Innospark Ventures</t>
  </si>
  <si>
    <t>innosparkventures.com</t>
  </si>
  <si>
    <t>linkedin.com/company/33298145</t>
  </si>
  <si>
    <t>Innovation Acceleration Capital</t>
  </si>
  <si>
    <t>iac.vc</t>
  </si>
  <si>
    <t>https://www.crunchbase.com/organization/innovation-accelerator-3</t>
  </si>
  <si>
    <t>linkedin.com/company/4856846</t>
  </si>
  <si>
    <t>innovationworks.org</t>
  </si>
  <si>
    <t>https://www.crunchbase.com/organization/innovation-works</t>
  </si>
  <si>
    <t>linkedin.com/company/29550</t>
  </si>
  <si>
    <t>Software, Health Care, Enterprise Software, Information Technology, Medical Device</t>
  </si>
  <si>
    <t>InnovationFWD</t>
  </si>
  <si>
    <t>innovationfwd.com</t>
  </si>
  <si>
    <t>https://www.crunchbase.com/organization/partners-innovation-fund</t>
  </si>
  <si>
    <t>linkedin.com/company/11414229</t>
  </si>
  <si>
    <t>Biotechnology, Health Care, Therapeutics, Medical, Pharmaceutical</t>
  </si>
  <si>
    <t>Inovexus</t>
  </si>
  <si>
    <t>Inovexus.com</t>
  </si>
  <si>
    <t>https://www.crunchbase.com/organization/inovexus</t>
  </si>
  <si>
    <t>linkedin.com/company/3171423</t>
  </si>
  <si>
    <t>Inspiration Ventures</t>
  </si>
  <si>
    <t>inspirationventures.com</t>
  </si>
  <si>
    <t>https://www.crunchbase.com/organization/inspiration-ventures</t>
  </si>
  <si>
    <t>https://www.linkedin.com/company/inspiration-ventures/</t>
  </si>
  <si>
    <t>E-Commerce, Software, Financial Service, FinTech, Mobile</t>
  </si>
  <si>
    <t>Inspovation Ventures</t>
  </si>
  <si>
    <t>inspovation.com</t>
  </si>
  <si>
    <t>https://www.crunchbase.com/organization/inspovation-ventures</t>
  </si>
  <si>
    <t>linkedin.com/company/2788816</t>
  </si>
  <si>
    <t>Machine Learning, Mobile, Apps, Software, Education</t>
  </si>
  <si>
    <t>International Accelerator</t>
  </si>
  <si>
    <t>InternationalAccelerator.com</t>
  </si>
  <si>
    <t>https://www.crunchbase.com/organization/international-accelerator</t>
  </si>
  <si>
    <t>linkedin.com/company/3613620</t>
  </si>
  <si>
    <t>Broadcasting, Photography, E-Commerce, Video Streaming, Video</t>
  </si>
  <si>
    <t>intersouth.com</t>
  </si>
  <si>
    <t>https://www.crunchbase.com/organization/intersouth-partners</t>
  </si>
  <si>
    <t>linkedin.com/company/63984</t>
  </si>
  <si>
    <t>Biotechnology, Health Care, Enterprise Software, Medical, Medical Device</t>
  </si>
  <si>
    <t>Inventures</t>
  </si>
  <si>
    <t>San Ramon</t>
  </si>
  <si>
    <t>inventures.com</t>
  </si>
  <si>
    <t>https://www.crunchbase.com/organization/inventures</t>
  </si>
  <si>
    <t>https://www.linkedin.com/company/global-inventures/</t>
  </si>
  <si>
    <t>Network Security, E-Commerce, Internet, Funerals, Q&amp;A</t>
  </si>
  <si>
    <t>Inventus Capital Partners</t>
  </si>
  <si>
    <t>inventuscap.com</t>
  </si>
  <si>
    <t>https://www.crunchbase.com/organization/inventus-capital-partners</t>
  </si>
  <si>
    <t>https://www.linkedin.com/company/inventus-capital-partners/</t>
  </si>
  <si>
    <t>Software, E-Commerce, Education, Internet, Advertising</t>
  </si>
  <si>
    <t>Invest Detroit Ventures</t>
  </si>
  <si>
    <t>investdetroit.vc</t>
  </si>
  <si>
    <t>https://www.crunchbase.com/organization/invest-detroit-ventures</t>
  </si>
  <si>
    <t>linkedin.com/company/10597865</t>
  </si>
  <si>
    <t>E-Commerce, Education, EdTech, Shopping, Retail</t>
  </si>
  <si>
    <t>Invested Development</t>
  </si>
  <si>
    <t>investeddevelopment.com</t>
  </si>
  <si>
    <t>https://www.crunchbase.com/organization/invested-development</t>
  </si>
  <si>
    <t>linkedin.com/company/466357</t>
  </si>
  <si>
    <t>Mobile, Agriculture, Solar, Renewable Enargy, Social Enterpreneurship</t>
  </si>
  <si>
    <t>Investo.</t>
  </si>
  <si>
    <t>investovc.com</t>
  </si>
  <si>
    <t>linkedin.com/company/1613906</t>
  </si>
  <si>
    <t>Iowa Startup Accelerator, powered by NewBoCo</t>
  </si>
  <si>
    <t>IA</t>
  </si>
  <si>
    <t>iowastartupaccelerator.com</t>
  </si>
  <si>
    <t>https://www.crunchbase.com/organization/iowa-startup-accelerator</t>
  </si>
  <si>
    <t>linkedin.com/company/3739720</t>
  </si>
  <si>
    <t>Manufacturing, E-Commerce, Internet, Health Care, Agriculture</t>
  </si>
  <si>
    <t>iResearch Capital</t>
  </si>
  <si>
    <t>capital.iresearch.com.cn</t>
  </si>
  <si>
    <t>https://www.crunchbase.com/organization/iresearch-capital</t>
  </si>
  <si>
    <t>EdTech, Internet, Content, Robotics, Toys</t>
  </si>
  <si>
    <t>irishangels.com</t>
  </si>
  <si>
    <t>https://www.crunchbase.com/organization/irishangels</t>
  </si>
  <si>
    <t>linkedin.com/company/3611468</t>
  </si>
  <si>
    <t>Software, SaaS, E-Commerce, Internet, Health Care</t>
  </si>
  <si>
    <t>iSeed Ventures</t>
  </si>
  <si>
    <t>iseedvc.com</t>
  </si>
  <si>
    <t>https://www.crunchbase.com/organization/iseed-ventures</t>
  </si>
  <si>
    <t xml:space="preserve">Health Care, Fitness, Wellness, Information Technology, </t>
  </si>
  <si>
    <t>Ithaka Partners, LLC</t>
  </si>
  <si>
    <t>Boca Grande</t>
  </si>
  <si>
    <t>ithakapartnersllc.com</t>
  </si>
  <si>
    <t>linkedin.com/company/10210814</t>
  </si>
  <si>
    <t>ITR Ventures</t>
  </si>
  <si>
    <t>itrventures.com</t>
  </si>
  <si>
    <t>https://www.crunchbase.com/organization/itr-ventures-llc</t>
  </si>
  <si>
    <t>https://www.linkedin.com/company/itr-ventures/</t>
  </si>
  <si>
    <t>janevc.com</t>
  </si>
  <si>
    <t>https://www.crunchbase.com/organization/jane-vc</t>
  </si>
  <si>
    <t>linkedin.com/company/18700585</t>
  </si>
  <si>
    <t>January VC</t>
  </si>
  <si>
    <t>https://www.january.ventures/</t>
  </si>
  <si>
    <t>Invest in female-led technology, software and healthcare companies</t>
  </si>
  <si>
    <t>@January_VC</t>
  </si>
  <si>
    <t>~$2.3M</t>
  </si>
  <si>
    <t>Janvest</t>
  </si>
  <si>
    <t>janvest.com</t>
  </si>
  <si>
    <t>https://www.crunchbase.com/organization/janvest-technologies</t>
  </si>
  <si>
    <t>https://www.linkedin.com/company/janvest-technologies-llc/</t>
  </si>
  <si>
    <t>Software, Enterprise Software, Mobile, Cyber Security, Security</t>
  </si>
  <si>
    <t>JFW Ventures</t>
  </si>
  <si>
    <t>jfwventures.com</t>
  </si>
  <si>
    <t>linkedin.com/company/2492990</t>
  </si>
  <si>
    <t>Just Business</t>
  </si>
  <si>
    <t>justbusiness.is</t>
  </si>
  <si>
    <t>https://www.crunchbase.com/organization/just-business</t>
  </si>
  <si>
    <t>linkedin.com/company/3362048</t>
  </si>
  <si>
    <t>http://www.k2globalvc.com/</t>
  </si>
  <si>
    <t>Invest in tech on USA and Asia markets</t>
  </si>
  <si>
    <t>@K2_Global</t>
  </si>
  <si>
    <t>~$20M</t>
  </si>
  <si>
    <t>K5 Ventures</t>
  </si>
  <si>
    <t>k5ventures.com</t>
  </si>
  <si>
    <t>https://www.crunchbase.com/organization/k5launch</t>
  </si>
  <si>
    <t>https://www.linkedin.com/company/k5-ventures/</t>
  </si>
  <si>
    <t>Health Care, Enterprise Software, E-Commerce, Software, Mobile</t>
  </si>
  <si>
    <t>K9 Ventures</t>
  </si>
  <si>
    <t>k9ventures.com</t>
  </si>
  <si>
    <t>https://www.crunchbase.com/organization/k9-ventures</t>
  </si>
  <si>
    <t>https://www.linkedin.com/company/k9-ventures/</t>
  </si>
  <si>
    <t>Tech sector. only company in San Francisco Bay Area</t>
  </si>
  <si>
    <t>@K9Ventures</t>
  </si>
  <si>
    <t>~$400k</t>
  </si>
  <si>
    <t xml:space="preserve">~$1M </t>
  </si>
  <si>
    <t xml:space="preserve">Prefer to lead in priced equity round only. Partecipate in &gt;50% of the round </t>
  </si>
  <si>
    <t>kaporcapital.com</t>
  </si>
  <si>
    <t>https://www.crunchbase.com/organization/kapor-capital</t>
  </si>
  <si>
    <t>linkedin.com/company/3549522</t>
  </si>
  <si>
    <t>Education, Health Care, Software, Mobile, SaaS</t>
  </si>
  <si>
    <t>KdT VC</t>
  </si>
  <si>
    <t>Black Mountain</t>
  </si>
  <si>
    <t>kdtvc.com</t>
  </si>
  <si>
    <t>https://www.crunchbase.com/organization/kdt-ventures</t>
  </si>
  <si>
    <t>https://www.linkedin.com/company/kdt-ventures/</t>
  </si>
  <si>
    <t>Biotechnology, Health Care, Machine Learning, Software, Pharmaceutical</t>
  </si>
  <si>
    <t>kecventures.com</t>
  </si>
  <si>
    <t>https://www.crunchbase.com/organization/kec-ventures</t>
  </si>
  <si>
    <t>https://www.linkedin.com/company/kec-ventures/</t>
  </si>
  <si>
    <t>Software, Mobile, E-Commerce, Analytics, FinTech</t>
  </si>
  <si>
    <t>Keiretsu Capital</t>
  </si>
  <si>
    <t>keiretsucapital.com</t>
  </si>
  <si>
    <t>https://www.crunchbase.com/organization/keiretsu-capital</t>
  </si>
  <si>
    <t>https://www.linkedin.com/company/keiretsu-capital/</t>
  </si>
  <si>
    <t>Health Care, Biotechnology, Medical, Medical Device, SaaS</t>
  </si>
  <si>
    <t>Kentucky Science and Technology Corporation</t>
  </si>
  <si>
    <t>KY</t>
  </si>
  <si>
    <t>kstc.com</t>
  </si>
  <si>
    <t>https://www.crunchbase.com/organization/kentucky-science-and-technology-corporation-kstc</t>
  </si>
  <si>
    <t>linkedin.com/company/116684</t>
  </si>
  <si>
    <t>Health Care, Software, Biotechnology, Mobile, Therapeutics</t>
  </si>
  <si>
    <t>kephapartners.com</t>
  </si>
  <si>
    <t>https://www.crunchbase.com/organization/kepha-partners</t>
  </si>
  <si>
    <t>Advertising, Enterprise Software, Analytics, Brand Marketing, Search Engine</t>
  </si>
  <si>
    <t>Kern Venture Group</t>
  </si>
  <si>
    <t>Bakersfield</t>
  </si>
  <si>
    <t>kernventuregroup.com</t>
  </si>
  <si>
    <t>linkedin.com/company/18632519</t>
  </si>
  <si>
    <t>kickstartfund.com</t>
  </si>
  <si>
    <t>https://www.crunchbase.com/organization/kickstart-seed-fund</t>
  </si>
  <si>
    <t>https://www.linkedin.com/company/kickstart-seed-fund/</t>
  </si>
  <si>
    <t>Software, SaaS, Health Care, Enterprise Software, Internet</t>
  </si>
  <si>
    <t>Kiwi Venture Partners</t>
  </si>
  <si>
    <t>kiwiventurepartners.com</t>
  </si>
  <si>
    <t>https://www.crunchbase.com/organization/kiwi-venture-partners</t>
  </si>
  <si>
    <t>https://www.linkedin.com/company/kiwiventure/</t>
  </si>
  <si>
    <t>Mobile, Education, EdTech, Information Technology, Video Editing</t>
  </si>
  <si>
    <t>Kokopelli Capital</t>
  </si>
  <si>
    <t>kokopelli.vc</t>
  </si>
  <si>
    <t>https://www.crunchbase.com/organization/kokopelli</t>
  </si>
  <si>
    <t>Software, Network Security, Blockchain, Trading Platform, Ethereum</t>
  </si>
  <si>
    <t>laconiacapitalgroup.com</t>
  </si>
  <si>
    <t>linkedin.com/company/2150357</t>
  </si>
  <si>
    <t>Software, SaaS, Financial Service, Enterprise Software, Pharmaceutical</t>
  </si>
  <si>
    <t>Lakehouse</t>
  </si>
  <si>
    <t>https://lakehouse.vc/</t>
  </si>
  <si>
    <t>Focus on consumer health, e-commerce, fintech, food &amp; beverage and edcuation</t>
  </si>
  <si>
    <t>$50k~$100k</t>
  </si>
  <si>
    <t>~$1.8M</t>
  </si>
  <si>
    <t>Lakeland Ventures Development, LLC</t>
  </si>
  <si>
    <t>Grosse Pointe</t>
  </si>
  <si>
    <t>lakelandventures.com</t>
  </si>
  <si>
    <t>https://www.crunchbase.com/organization/lakeland-venture</t>
  </si>
  <si>
    <t>linkedin.com/company/2663380</t>
  </si>
  <si>
    <t xml:space="preserve">Insurance, Automotive, Mobile, , </t>
  </si>
  <si>
    <t>Lamp Post Group</t>
  </si>
  <si>
    <t>lamppostgroup.com</t>
  </si>
  <si>
    <t>https://www.crunchbase.com/organization/lamp-post-group</t>
  </si>
  <si>
    <t>https://www.linkedin.com/company/lamp-post-group/</t>
  </si>
  <si>
    <t>SaaS, News, E-Commerce, Blogging Platf0rm, Consumer</t>
  </si>
  <si>
    <t>Las Olas Venture Capital</t>
  </si>
  <si>
    <t>lasolasvc.com</t>
  </si>
  <si>
    <t>https://www.crunchbase.com/organization/las-olas-vc-a-k-a-lovc</t>
  </si>
  <si>
    <t>https://www.linkedin.com/company/las-olas-venture-capital/</t>
  </si>
  <si>
    <t>Software, Artificial Intelligence, Information Technology, Fraud Detection, Wearables</t>
  </si>
  <si>
    <t>Launch Capital</t>
  </si>
  <si>
    <t>launchcapital.com</t>
  </si>
  <si>
    <t>https://www.crunchbase.com/organization/launchcapital</t>
  </si>
  <si>
    <t>linkedin.com/company/2254267</t>
  </si>
  <si>
    <t>Health Care, Mobile, Software, E-Commerce, SaaS</t>
  </si>
  <si>
    <t>Launch House</t>
  </si>
  <si>
    <t>Highland Heights</t>
  </si>
  <si>
    <t>launchhouse.com</t>
  </si>
  <si>
    <t>https://www.crunchbase.com/organization/launchhouse</t>
  </si>
  <si>
    <t>linkedin.com/company/1288647</t>
  </si>
  <si>
    <t>Mobile, Health Care, Software, Social Media, Internet</t>
  </si>
  <si>
    <t>Launchpad Digital Health</t>
  </si>
  <si>
    <t>launchpdh.com</t>
  </si>
  <si>
    <t>https://www.crunchbase.com/organization/launchpad-digital-health</t>
  </si>
  <si>
    <t>https://www.linkedin.com/company/launchpad-digital-health-llc/</t>
  </si>
  <si>
    <t>Health Care, Information Technology, Fitness, SaaS, Medical</t>
  </si>
  <si>
    <t>Launchpad LA</t>
  </si>
  <si>
    <t>launchpad.la/</t>
  </si>
  <si>
    <t>https://www.crunchbase.com/organization/launchpadla</t>
  </si>
  <si>
    <t>https://www.linkedin.com/company/launchpad-la/</t>
  </si>
  <si>
    <t>E-Commerce, Software, Internet, Analytics, Enterprise Software</t>
  </si>
  <si>
    <t>LaunchPad Long Island</t>
  </si>
  <si>
    <t>Westbury</t>
  </si>
  <si>
    <t>LaunchPadLI.com</t>
  </si>
  <si>
    <t>https://www.crunchbase.com/organization/launchpad-ventures</t>
  </si>
  <si>
    <t>linkedin.com/company/2932836</t>
  </si>
  <si>
    <t>Hospitality, Restaurents, Marketplace, Travel, Travel Accommodation</t>
  </si>
  <si>
    <t>Lavrock Ventures</t>
  </si>
  <si>
    <t>lavrockvc.com</t>
  </si>
  <si>
    <t>https://www.crunchbase.com/organization/lavrock-ventures</t>
  </si>
  <si>
    <t>https://www.linkedin.com/company/lavrock-ventures/</t>
  </si>
  <si>
    <t>Health Care, Health Diagonstics, mHealth, Information Technology, Telecommunication</t>
  </si>
  <si>
    <t>LDJ Capital VC Division</t>
  </si>
  <si>
    <t>LDJCapital.com</t>
  </si>
  <si>
    <t>https://www.crunchbase.com/organization/ldj-capital</t>
  </si>
  <si>
    <t>linkedin.com/company/436265</t>
  </si>
  <si>
    <t xml:space="preserve">Blockchain, Trading Platform, Financial Service, , </t>
  </si>
  <si>
    <t>LDR Ventures</t>
  </si>
  <si>
    <t>ldrventures.com</t>
  </si>
  <si>
    <t>https://www.crunchbase.com/organization/ldr-ventures</t>
  </si>
  <si>
    <t>linkedin.com/company/6419171</t>
  </si>
  <si>
    <t>E-Commerce, Food &amp; Beverage, Shopping, Women's, Beauty</t>
  </si>
  <si>
    <t>LDV Capital</t>
  </si>
  <si>
    <t>ldv.co</t>
  </si>
  <si>
    <t>https://www.crunchbase.com/organization/ldv-capital</t>
  </si>
  <si>
    <t>https://www.linkedin.com/company/ldv-capital/</t>
  </si>
  <si>
    <t>Software, Artificial Intelligence, Wearables, Robotics, Machine Learning</t>
  </si>
  <si>
    <t>Lead Investor</t>
  </si>
  <si>
    <t>leadinvestor.com</t>
  </si>
  <si>
    <t>linkedin.com/company/6382439</t>
  </si>
  <si>
    <t>Lead out</t>
  </si>
  <si>
    <t>https://www.leadoutcapital.com/</t>
  </si>
  <si>
    <t>Software generalists backing DEI focused entrepreneurs</t>
  </si>
  <si>
    <t>@leadoutcapital</t>
  </si>
  <si>
    <t>$250k~$750k</t>
  </si>
  <si>
    <t>~$2.1M</t>
  </si>
  <si>
    <t>Leap Global Partners</t>
  </si>
  <si>
    <t>leapglobalpartners.com</t>
  </si>
  <si>
    <t>https://www.crunchbase.com/organization/leap-global-partners</t>
  </si>
  <si>
    <t>https://www.linkedin.com/company/leap-innovation-advisory/</t>
  </si>
  <si>
    <t>B2B, FinTech, Bitcoin, Consumer, Business Intelligence</t>
  </si>
  <si>
    <t>Lemnos</t>
  </si>
  <si>
    <t>lemnoslabs.com</t>
  </si>
  <si>
    <t>https://www.crunchbase.com/organization/lemnos-labs</t>
  </si>
  <si>
    <t>linkedin.com/company/1731127</t>
  </si>
  <si>
    <t>Robotics, Software, Hardware, Food &amp; Beverage, Drones</t>
  </si>
  <si>
    <t>lemnos.vc</t>
  </si>
  <si>
    <t>https://www.linkedin.com/company/lemnos-labs-inc/</t>
  </si>
  <si>
    <t>Level Terrain</t>
  </si>
  <si>
    <t>levelterrain.com</t>
  </si>
  <si>
    <t>linkedin.com/company/27242470</t>
  </si>
  <si>
    <t>LH Ventures</t>
  </si>
  <si>
    <t>San Marino</t>
  </si>
  <si>
    <t>LHventures.us</t>
  </si>
  <si>
    <t>https://www.crunchbase.com/organization/lh-group#section-overview</t>
  </si>
  <si>
    <t>linkedin.com/company/6626741</t>
  </si>
  <si>
    <t>Liberation Capital</t>
  </si>
  <si>
    <t>Waxhaw</t>
  </si>
  <si>
    <t>liberationcapital.com</t>
  </si>
  <si>
    <t>https://www.crunchbase.com/organization/liberation-capital</t>
  </si>
  <si>
    <t>https://www.linkedin.com/company/liberation-capital-llc/</t>
  </si>
  <si>
    <t>Environment Engineering, Hardware, Software, Information Technology, Information Service</t>
  </si>
  <si>
    <t>libertycityventures.com</t>
  </si>
  <si>
    <t>https://www.crunchbase.com/organization/liberty-city-ventures</t>
  </si>
  <si>
    <t>https://www.linkedin.com/company/liberty-city-ventures/</t>
  </si>
  <si>
    <t>Bitcoin, E-Commerce, FinTech, Internet, Digital Media</t>
  </si>
  <si>
    <t>Lightbank</t>
  </si>
  <si>
    <t>lightbank.com</t>
  </si>
  <si>
    <t>https://www.crunchbase.com/organization/lightbank</t>
  </si>
  <si>
    <t>linkedin.com/company/869339</t>
  </si>
  <si>
    <t>Mobile, E-Commerce, Software, Advertising, Internet</t>
  </si>
  <si>
    <t>Lighthouse Labs RVA</t>
  </si>
  <si>
    <t>lighthouselabsrva.com</t>
  </si>
  <si>
    <t>https://www.crunchbase.com/organization/lighthouse-labsrva</t>
  </si>
  <si>
    <t>linkedin.com/company/11012451</t>
  </si>
  <si>
    <t>Freelance, E-Commerce, Biotechnology, Nutrition, Banking</t>
  </si>
  <si>
    <t>Liquid 2 Ventures</t>
  </si>
  <si>
    <t>liquid2.vc</t>
  </si>
  <si>
    <t>https://www.crunchbase.com/organization/liquid2-ventures</t>
  </si>
  <si>
    <t>https://www.linkedin.com/company/liquid-2-ventures/</t>
  </si>
  <si>
    <t>Software, Health care, Internet, SaaS, Computer</t>
  </si>
  <si>
    <t>listen.co</t>
  </si>
  <si>
    <t>https://www.crunchbase.com/organization/listen-llc</t>
  </si>
  <si>
    <t>https://www.linkedin.com/company/listen-llc/</t>
  </si>
  <si>
    <t>E-Commerce, Fashion, Mobile, Leisure, Education</t>
  </si>
  <si>
    <t>LiveOak Venture Partners</t>
  </si>
  <si>
    <t>liveoakvp.com</t>
  </si>
  <si>
    <t>https://www.crunchbase.com/organization/liveoak-venture-partners</t>
  </si>
  <si>
    <t>https://www.linkedin.com/company/liveoak-venture-partners/</t>
  </si>
  <si>
    <t>Software, Enterprise Software, Internet, Health care, Telecommunication</t>
  </si>
  <si>
    <t>Locus Ventures</t>
  </si>
  <si>
    <t>locus.vc</t>
  </si>
  <si>
    <t>https://www.crunchbase.com/organization/locus-ventures</t>
  </si>
  <si>
    <t>linkedin.com/company/33273725</t>
  </si>
  <si>
    <t>Mobile Apps, Software, Artificial Intelligence, E-Commerce, Apps</t>
  </si>
  <si>
    <t>Lodestar Ventures</t>
  </si>
  <si>
    <t>lodestarvc.com</t>
  </si>
  <si>
    <t>https://www.crunchbase.com/organization/lodestar-venture</t>
  </si>
  <si>
    <t>linkedin.com/company/18039080</t>
  </si>
  <si>
    <t>Software, Mobile, Parenting, Fitness, Health care</t>
  </si>
  <si>
    <t>LombardStreet.io</t>
  </si>
  <si>
    <t>lombardstreet.io</t>
  </si>
  <si>
    <t>https://www.crunchbase.com/organization/lombardstreet-io</t>
  </si>
  <si>
    <t>linkedin.com/company/10700436</t>
  </si>
  <si>
    <t>Software, Blockchain, Therapeutics, Consumer Applications, Biotechnology</t>
  </si>
  <si>
    <t>Lonestar Syndicate</t>
  </si>
  <si>
    <t>lonestarsyndicate.com</t>
  </si>
  <si>
    <t>https://www.crunchbase.com/organization/lone-star-funds#section-funds-raised</t>
  </si>
  <si>
    <t>linkedin.com/company/2758283</t>
  </si>
  <si>
    <t>longwoodfund.com</t>
  </si>
  <si>
    <t>https://www.crunchbase.com/organization/longwood-fund</t>
  </si>
  <si>
    <t>https://www.linkedin.com/company/longwoodfund/</t>
  </si>
  <si>
    <t>Biotechnology, Life Science, Biopharma, Therapeutics, Medical Device</t>
  </si>
  <si>
    <t>Loup Ventures</t>
  </si>
  <si>
    <t>loupventures.com</t>
  </si>
  <si>
    <t>https://www.crunchbase.com/organization/loup-ventures</t>
  </si>
  <si>
    <t>https://www.linkedin.com/company/loup-ventures/</t>
  </si>
  <si>
    <t>Augmented Reality, Information Technology, Photography, Digital Media, Task Management</t>
  </si>
  <si>
    <t>lowercasecapital.com</t>
  </si>
  <si>
    <t>https://www.crunchbase.com/organization/lowercase-capital</t>
  </si>
  <si>
    <t>https://www.linkedin.com/company/lowercase-capital/</t>
  </si>
  <si>
    <t>Mobile, Internet, Software, Social Media, E-Commerce</t>
  </si>
  <si>
    <t>LSGPA: The Life Sciences Greenhouse of Central PA</t>
  </si>
  <si>
    <t>lsgpa.com</t>
  </si>
  <si>
    <t>https://www.crunchbase.com/organization/life-sciences-greenhouse-of-pennsylvania</t>
  </si>
  <si>
    <t>linkedin.com/company/2464422</t>
  </si>
  <si>
    <t>Biotechnology, Therapeutics, Medical Device, Health care, Software</t>
  </si>
  <si>
    <t>ludlowventures.com</t>
  </si>
  <si>
    <t>https://www.crunchbase.com/organization/ludlow-ventures-llc</t>
  </si>
  <si>
    <t>https://www.linkedin.com/company/ludlow-ventures/</t>
  </si>
  <si>
    <t>Mobile, E-Commerce, Social Media, Software, Mobile Apps</t>
  </si>
  <si>
    <t>lumiacapital.com</t>
  </si>
  <si>
    <t>https://www.crunchbase.com/organization/lumia-capital</t>
  </si>
  <si>
    <t>https://www.linkedin.com/company/lumia-capital/</t>
  </si>
  <si>
    <t>Mobile, E-Commerce, Software, Internet, SaaS</t>
  </si>
  <si>
    <t>Luminari Capital</t>
  </si>
  <si>
    <t>Ca</t>
  </si>
  <si>
    <t>luminaricapital.com</t>
  </si>
  <si>
    <t>https://www.crunchbase.com/organization/luminari-capital</t>
  </si>
  <si>
    <t>https://www.linkedin.com/company/luminari-capital/</t>
  </si>
  <si>
    <t>Video, Digital Media, Digital Entertainment, Photography, Sports</t>
  </si>
  <si>
    <t>Lumos Innovation</t>
  </si>
  <si>
    <t>lumosinnovation.com</t>
  </si>
  <si>
    <t>https://www.crunchbase.com/organization/lumos-accelerator</t>
  </si>
  <si>
    <t>linkedin.com/company/5237548</t>
  </si>
  <si>
    <t>Service Industry, MarketPlace, Education, Photography, Food &amp; Beverage</t>
  </si>
  <si>
    <t>LunaCap Ventures</t>
  </si>
  <si>
    <t>lunacapventures.com</t>
  </si>
  <si>
    <t>https://www.crunchbase.com/organization/lunacap-ventures</t>
  </si>
  <si>
    <t>linkedin.com/company/9458584</t>
  </si>
  <si>
    <t>M25 Group</t>
  </si>
  <si>
    <t>m25group.com</t>
  </si>
  <si>
    <t>https://www.crunchbase.com/organization/m25-group</t>
  </si>
  <si>
    <t>https://www.linkedin.com/company/m25-vc/</t>
  </si>
  <si>
    <t>Software, Mobile, E-Commerce, Health care, SaaS</t>
  </si>
  <si>
    <t>madrona.com</t>
  </si>
  <si>
    <t>https://www.crunchbase.com/organization/madrona-venture-group</t>
  </si>
  <si>
    <t>linkedin.com/company/39297</t>
  </si>
  <si>
    <t>Software, Enterprise Software, Internet, Mobile, Informatiom Technology</t>
  </si>
  <si>
    <t>Maiden Lane</t>
  </si>
  <si>
    <t>maidenlane.com</t>
  </si>
  <si>
    <t>https://www.crunchbase.com/organization/maiden-lane-ventures</t>
  </si>
  <si>
    <t>https://www.linkedin.com/company/maiden-lane/</t>
  </si>
  <si>
    <t>SaaS, Education, Internet, Mobile, Travel</t>
  </si>
  <si>
    <t>MainLine Investment Partners</t>
  </si>
  <si>
    <t>mainlineco.com</t>
  </si>
  <si>
    <t>https://www.crunchbase.com/organization/mainline-investment-partners</t>
  </si>
  <si>
    <t>https://www.linkedin.com/company/mainline-investment-partners/</t>
  </si>
  <si>
    <t>Banking, Commercial Real Estate, Medical, Commercial Landing, Cannabis</t>
  </si>
  <si>
    <t>Maplewood Capital</t>
  </si>
  <si>
    <t>maplewoodcapital.com</t>
  </si>
  <si>
    <t>https://www.crunchbase.com/organization/maplewood-capital</t>
  </si>
  <si>
    <t>linkedin.com/company/22290330</t>
  </si>
  <si>
    <t>Marcy VP</t>
  </si>
  <si>
    <t>oakhousepartners.com</t>
  </si>
  <si>
    <t>https://www.crunchbase.com/organization/oakhousepartners</t>
  </si>
  <si>
    <t>https://www.linkedin.com/company/oakhouse-partners/</t>
  </si>
  <si>
    <t>Software, Health care, Enterprise Software, Social Media, Informatiom Technology</t>
  </si>
  <si>
    <t>Mark Cuban Companies</t>
  </si>
  <si>
    <t>MarkCubanCompanies.com</t>
  </si>
  <si>
    <t>https://www.crunchbase.com/organization/mark-cuban-companies-group</t>
  </si>
  <si>
    <t>linkedin.com/company/6314585</t>
  </si>
  <si>
    <t xml:space="preserve">Education, SaaS, Photo Sharing, Primary Education, </t>
  </si>
  <si>
    <t>marker-llc.com</t>
  </si>
  <si>
    <t>https://www.crunchbase.com/organization/marker</t>
  </si>
  <si>
    <t>https://www.linkedin.com/company/marker-llc/</t>
  </si>
  <si>
    <t>Software, Enterprise Software, Video, Analytics, Advertising</t>
  </si>
  <si>
    <t>Maroon Venture Partners Fund</t>
  </si>
  <si>
    <t>Amherst</t>
  </si>
  <si>
    <t>maroonventurepartners.com</t>
  </si>
  <si>
    <t>linkedin.com/company/18257765</t>
  </si>
  <si>
    <t>MassVentures</t>
  </si>
  <si>
    <t>mass-ventures.com</t>
  </si>
  <si>
    <t>https://www.crunchbase.com/organization/massventures</t>
  </si>
  <si>
    <t>linkedin.com/company/2585820</t>
  </si>
  <si>
    <t>Informatiom Technology, Software, Enterprise Software, Health care, Security</t>
  </si>
  <si>
    <t>mathventurepartners.com</t>
  </si>
  <si>
    <t>https://www.crunchbase.com/organization/math-venture-partners</t>
  </si>
  <si>
    <t>https://www.linkedin.com/company/math-venture-partners/</t>
  </si>
  <si>
    <t>Mobile, Restaurents, SaaS, Mobile Apps, Software</t>
  </si>
  <si>
    <t>matter.vc</t>
  </si>
  <si>
    <t>https://www.crunchbase.com/organization/matter-ventures</t>
  </si>
  <si>
    <t>https://www.linkedin.com/company/matter-/</t>
  </si>
  <si>
    <t>News, E-Commerce, Social Media, Digital Media, Art</t>
  </si>
  <si>
    <t>mavenventures.com</t>
  </si>
  <si>
    <t>https://www.crunchbase.com/organization/maven-ventures-vc</t>
  </si>
  <si>
    <t>https://www.linkedin.com/company/maven-ventures-vc./</t>
  </si>
  <si>
    <t>Transportation, Mobile, Robotics, Social Media, Automotive</t>
  </si>
  <si>
    <t>Maveron LLC</t>
  </si>
  <si>
    <t>maveron.com</t>
  </si>
  <si>
    <t>https://www.crunchbase.com/organization/maveron</t>
  </si>
  <si>
    <t>linkedin.com/company/60039</t>
  </si>
  <si>
    <t>E-Commerce, Internet, Mobile, Education, Retail</t>
  </si>
  <si>
    <t>Max Ventures</t>
  </si>
  <si>
    <t>maxventures.vc</t>
  </si>
  <si>
    <t>https://www.crunchbase.com/organization/basset-investment-group</t>
  </si>
  <si>
    <t>linkedin.com/company/18364763</t>
  </si>
  <si>
    <t>E-Commerce, Fashion, Retail, Automotive, Software</t>
  </si>
  <si>
    <t>Maxfield Capital</t>
  </si>
  <si>
    <t>maxfieldcapital.com</t>
  </si>
  <si>
    <t>https://www.crunchbase.com/organization/maxfield-capital</t>
  </si>
  <si>
    <t>https://www.linkedin.com/company/maxfield-capital/</t>
  </si>
  <si>
    <t>Software, Mobile, Analytics, E-Commerce, Health care</t>
  </si>
  <si>
    <t>McCune Capital</t>
  </si>
  <si>
    <t>mccune.vc</t>
  </si>
  <si>
    <t>https://www.crunchbase.com/organization/mccune-capital</t>
  </si>
  <si>
    <t>https://www.linkedin.com/company/mccune-capital/</t>
  </si>
  <si>
    <t>SaaS, Recycling, Transportation, Real Estate, Software</t>
  </si>
  <si>
    <t>Mehta Ventures</t>
  </si>
  <si>
    <t>La Habra</t>
  </si>
  <si>
    <t>mehtaventures.co</t>
  </si>
  <si>
    <t>https://www.crunchbase.com/organization/mehta-ventures</t>
  </si>
  <si>
    <t>linkedin.com/company/18833631</t>
  </si>
  <si>
    <t xml:space="preserve">Education, Software Engineering, , , </t>
  </si>
  <si>
    <t>menlovc.com</t>
  </si>
  <si>
    <t>https://www.crunchbase.com/organization/menlo-ventures</t>
  </si>
  <si>
    <t>linkedin.com/company/39208</t>
  </si>
  <si>
    <t>Software Engineering, Enterprise Software, Mobile, Internet, E-Commerce</t>
  </si>
  <si>
    <t>Mentors Fund</t>
  </si>
  <si>
    <t>mentors.fund</t>
  </si>
  <si>
    <t>https://www.crunchbase.com/organization/mentors-fund</t>
  </si>
  <si>
    <t>linkedin.com/company/18321131</t>
  </si>
  <si>
    <t>mentortechventures.com</t>
  </si>
  <si>
    <t>https://www.crunchbase.com/organization/mentortech-ventures</t>
  </si>
  <si>
    <t>https://www.linkedin.com/company/mentortech-ventures/</t>
  </si>
  <si>
    <t>E-Commerce, Health care, Mobile, Consumer Electronics, Retail</t>
  </si>
  <si>
    <t>mercuryfund.com</t>
  </si>
  <si>
    <t>https://www.crunchbase.com/organization/mercury-fund</t>
  </si>
  <si>
    <t>linkedin.com/company/89092</t>
  </si>
  <si>
    <t>Biotechnology, Enterprise Software, Health care, Analytics, Software Engineering</t>
  </si>
  <si>
    <t>merianventures.com</t>
  </si>
  <si>
    <t>https://www.crunchbase.com/organization/merian-ventures</t>
  </si>
  <si>
    <t>linkedin.com/company/18466114</t>
  </si>
  <si>
    <t>SaaS, Human Resources, Software, Artificial Intelligence, Real Time</t>
  </si>
  <si>
    <t>Meridian Street Capital</t>
  </si>
  <si>
    <t>meridianstreetcapital.com</t>
  </si>
  <si>
    <t>https://www.crunchbase.com/organization/meridian-street-capital</t>
  </si>
  <si>
    <t>linkedin.com/company/10594868</t>
  </si>
  <si>
    <t>Health care, SaaS, Hospital, Welllness, Information Technology</t>
  </si>
  <si>
    <t>mesa.vc</t>
  </si>
  <si>
    <t>https://www.crunchbase.com/organization/mesa-ventures</t>
  </si>
  <si>
    <t>https://www.linkedin.com/company/mesa-ventures/</t>
  </si>
  <si>
    <t>Mobile, E-Commerce, Internet, Advertising, Software</t>
  </si>
  <si>
    <t>Metamorphic Ventures</t>
  </si>
  <si>
    <t>metamorphic.vc</t>
  </si>
  <si>
    <t>https://www.crunchbase.com/organization/metamorphic-ventures-llc</t>
  </si>
  <si>
    <t>linkedin.com/company/274951</t>
  </si>
  <si>
    <t>Software, Mobile, E-Commerce, SaaS, Advertising</t>
  </si>
  <si>
    <t>Metaprop</t>
  </si>
  <si>
    <t>https://www.metaprop.vc/</t>
  </si>
  <si>
    <t>Invest almost exclusively in PropTech startups</t>
  </si>
  <si>
    <t>@MetaPropNYC</t>
  </si>
  <si>
    <t>$1M~$3M</t>
  </si>
  <si>
    <t>~$9.4M</t>
  </si>
  <si>
    <t>up to series A</t>
  </si>
  <si>
    <t>mhscapital.com</t>
  </si>
  <si>
    <t>https://www.crunchbase.com/organization/mhs-capital</t>
  </si>
  <si>
    <t>https://www.linkedin.com/company/mhs-capital-limited/</t>
  </si>
  <si>
    <t>Internet, SaaS, Advertising, Mobile, E-Commerce</t>
  </si>
  <si>
    <t>MI Ventures</t>
  </si>
  <si>
    <t>miventuresllc.com</t>
  </si>
  <si>
    <t>https://www.crunchbase.com/organization/mi-ventures</t>
  </si>
  <si>
    <t>linkedin.com/company/3237947</t>
  </si>
  <si>
    <t>Advertising, SaaS, Analytics, Enterprise Software, Mobile</t>
  </si>
  <si>
    <t>miangelfund.com</t>
  </si>
  <si>
    <t>https://www.crunchbase.com/organization/michigan-angel-fund</t>
  </si>
  <si>
    <t>https://www.linkedin.com/company/michigan-angel-fund/</t>
  </si>
  <si>
    <t>Information Technology, Manufacturing, Embedded Systems, Fitness, Marketing</t>
  </si>
  <si>
    <t>Militello Capital</t>
  </si>
  <si>
    <t>Leesburg</t>
  </si>
  <si>
    <t>militellocapital.com</t>
  </si>
  <si>
    <t>https://www.crunchbase.com/organization/militello-capital</t>
  </si>
  <si>
    <t>https://www.linkedin.com/company/militello-capital/</t>
  </si>
  <si>
    <t>Mobile, Fitness, E-Commerce, Internet, Social Media</t>
  </si>
  <si>
    <t>Mindset Ventures</t>
  </si>
  <si>
    <t>mindset.ventures</t>
  </si>
  <si>
    <t>https://www.crunchbase.com/organization/mindset-ventures</t>
  </si>
  <si>
    <t>https://www.linkedin.com/company/mindset-ventures/</t>
  </si>
  <si>
    <t>Software, Machine Learning, Artificial Intelligence, Health care, Financial Service</t>
  </si>
  <si>
    <t>Miracle Ventures</t>
  </si>
  <si>
    <t>MiracleVentures.com</t>
  </si>
  <si>
    <t>https://www.crunchbase.com/organization/miracle-ventures</t>
  </si>
  <si>
    <t>linkedin.com/company/3854133</t>
  </si>
  <si>
    <t>missionbaycapital.com</t>
  </si>
  <si>
    <t>https://www.crunchbase.com/organization/mission-bay-capital-llc</t>
  </si>
  <si>
    <t>linkedin.com/company/1501772</t>
  </si>
  <si>
    <t>Biotechnology, Therapeutics, Health care, Medical, Pharmaceutical</t>
  </si>
  <si>
    <t>MissionOG</t>
  </si>
  <si>
    <t>missionog.com</t>
  </si>
  <si>
    <t>https://www.crunchbase.com/organization/missionog</t>
  </si>
  <si>
    <t>https://www.linkedin.com/company/missionog/</t>
  </si>
  <si>
    <t>Financial Service, Software, FinTech, Payments, Finance</t>
  </si>
  <si>
    <t>Missouri Technology Corporation</t>
  </si>
  <si>
    <t>Jefferson City</t>
  </si>
  <si>
    <t>missouritechnology.com</t>
  </si>
  <si>
    <t>https://www.crunchbase.com/organization/missouri-technology-corporation</t>
  </si>
  <si>
    <t>linkedin.com/company/25080012</t>
  </si>
  <si>
    <t>Health care, Biotechnology, Mobile, Software, Advertising</t>
  </si>
  <si>
    <t>MobilityVentures.com</t>
  </si>
  <si>
    <t>https://www.crunchbase.com/organization/mobility-ventures</t>
  </si>
  <si>
    <t>linkedin.com/company/1112817</t>
  </si>
  <si>
    <t>Mobile, Indoor Positioning, Lifestyle, Wireless, Apps</t>
  </si>
  <si>
    <t>moderneventures.com</t>
  </si>
  <si>
    <t>https://www.crunchbase.com/organization/moderne-ventures</t>
  </si>
  <si>
    <t>https://www.linkedin.com/company/moderne-ventures/</t>
  </si>
  <si>
    <t>Software, Real Estate, SaaS, Financial Service, FinTech</t>
  </si>
  <si>
    <t>Moment Ventures</t>
  </si>
  <si>
    <t>momentventures.com</t>
  </si>
  <si>
    <t>https://www.crunchbase.com/organization/moment-ventures</t>
  </si>
  <si>
    <t>https://www.linkedin.com/company/moment-ventures/</t>
  </si>
  <si>
    <t>Machine Learning, Software, Enterprise Software, Information Technology, SaaS</t>
  </si>
  <si>
    <t>Moneta Ventures</t>
  </si>
  <si>
    <t>Folsom</t>
  </si>
  <si>
    <t>monetaventures.com</t>
  </si>
  <si>
    <t>https://www.crunchbase.com/organization/moneta-ventures</t>
  </si>
  <si>
    <t>https://www.linkedin.com/company/moneta-ventures-llc/</t>
  </si>
  <si>
    <t>Mobile, Internet, SaaS, Big Data, Information Technology</t>
  </si>
  <si>
    <t>Monochrome Capital</t>
  </si>
  <si>
    <t>monochrome.vc</t>
  </si>
  <si>
    <t>B2B startups with a strong technology angle in their approach or market.</t>
  </si>
  <si>
    <t>@monochrome_vc</t>
  </si>
  <si>
    <t>$250-$750k</t>
  </si>
  <si>
    <t>any</t>
  </si>
  <si>
    <t>Valuation Sweet Spot &lt;$20M, &lt;$12 ideally</t>
  </si>
  <si>
    <t>Monstro.VC</t>
  </si>
  <si>
    <t>monstro.vc</t>
  </si>
  <si>
    <t>https://www.crunchbase.com/organization/monstro-ventures</t>
  </si>
  <si>
    <t>https://www.linkedin.com/company/monstro-ventures/</t>
  </si>
  <si>
    <t xml:space="preserve">Fitness, Health Care, 3D Technology, Electronics, </t>
  </si>
  <si>
    <t>Monta Vista Capital</t>
  </si>
  <si>
    <t>montavc.com</t>
  </si>
  <si>
    <t>https://www.crunchbase.com/organization/monta-vista-capital</t>
  </si>
  <si>
    <t>https://www.linkedin.com/company/monta-vista-capital/</t>
  </si>
  <si>
    <t>Enterprise Software, Big Data, Mobile, Network Security, Fraud Detection</t>
  </si>
  <si>
    <t>Montage Ventures</t>
  </si>
  <si>
    <t>montageventures.com</t>
  </si>
  <si>
    <t>https://www.crunchbase.com/organization/montage-ventures</t>
  </si>
  <si>
    <t>https://www.linkedin.com/company/montage-ventures/</t>
  </si>
  <si>
    <t>Financial Service, Health Care, SaaS, Mobile Apps, Travel</t>
  </si>
  <si>
    <t>Moonshots Capital</t>
  </si>
  <si>
    <t>moonshotscapital.com</t>
  </si>
  <si>
    <t>https://www.crunchbase.com/organization/moonshots-capital</t>
  </si>
  <si>
    <t>https://www.linkedin.com/company/moonshots-capital/</t>
  </si>
  <si>
    <t>SaaS, Analytics, Software, Enterprise Software, Information Technology</t>
  </si>
  <si>
    <t>Morado Venture Partners</t>
  </si>
  <si>
    <t>moradoventures.com</t>
  </si>
  <si>
    <t>https://www.crunchbase.com/organization/morado-ventures-partners</t>
  </si>
  <si>
    <t>https://www.linkedin.com/company/morado-ventures-llc/</t>
  </si>
  <si>
    <t>Enterprise Software, E-Commerce, Analytics, Software, Mobile</t>
  </si>
  <si>
    <t>mosleyventures.com</t>
  </si>
  <si>
    <t>https://www.crunchbase.com/organization/mosley-ventures</t>
  </si>
  <si>
    <t>https://www.linkedin.com/company/moseley-ventures/</t>
  </si>
  <si>
    <t>Software, Analytics, E-Commerce, Cyber Security, Security</t>
  </si>
  <si>
    <t>Motus Ventures</t>
  </si>
  <si>
    <t>motusventures.com</t>
  </si>
  <si>
    <t>https://www.crunchbase.com/organization/transportation-technology-ventures</t>
  </si>
  <si>
    <t>https://www.linkedin.com/company/motus-ventures/</t>
  </si>
  <si>
    <t>Automotive, Robotics, Autonomous Vehicles, Machine Learning, Software</t>
  </si>
  <si>
    <t>muckercapital.com</t>
  </si>
  <si>
    <t>https://www.linkedin.com/company/mucker/</t>
  </si>
  <si>
    <t>SaaS, Software, Internet, E-Commerce, Mobile</t>
  </si>
  <si>
    <t>Muse Capital</t>
  </si>
  <si>
    <t>musecapitallabs.com</t>
  </si>
  <si>
    <t>https://www.crunchbase.com/organization/muse-capital</t>
  </si>
  <si>
    <t>https://www.linkedin.com/company/muse-capital/</t>
  </si>
  <si>
    <t>E-Commerce, Artificial Intelligence, Mobile, Machine Learning, Beauty</t>
  </si>
  <si>
    <t>NAV.VC</t>
  </si>
  <si>
    <t>nav.vc</t>
  </si>
  <si>
    <t>https://www.crunchbase.com/organization/nav-vc</t>
  </si>
  <si>
    <t>linkedin.com/company/388523</t>
  </si>
  <si>
    <t xml:space="preserve">Education, EdTech, E-Commerce, , </t>
  </si>
  <si>
    <t>nctventures.com</t>
  </si>
  <si>
    <t>https://www.crunchbase.com/organization/nct-ventures-funds-i</t>
  </si>
  <si>
    <t>linkedin.com/company/2137054</t>
  </si>
  <si>
    <t>Analytics, Software, Health Care, Internet, SaaS</t>
  </si>
  <si>
    <t>Network Ventures</t>
  </si>
  <si>
    <t>networkventures.vc</t>
  </si>
  <si>
    <t>https://www.crunchbase.com/organization/network-ventures</t>
  </si>
  <si>
    <t>linkedin.com/company/10647687</t>
  </si>
  <si>
    <t>Machine Learning, Education, Local Business, Shipping, EdTech</t>
  </si>
  <si>
    <t>New Crop Capital</t>
  </si>
  <si>
    <t>newcropcapital.com</t>
  </si>
  <si>
    <t>https://www.crunchbase.com/organization/new-crop-capital</t>
  </si>
  <si>
    <t>https://www.linkedin.com/company/new-crop-capital/</t>
  </si>
  <si>
    <t>Food &amp; Beverage, Food Processing, Nutrition, Advanaced Materials, Health Care</t>
  </si>
  <si>
    <t>newdominionangels.com</t>
  </si>
  <si>
    <t>https://www.crunchbase.com/organization/new-dominion-angels</t>
  </si>
  <si>
    <t>linkedin.com/company/11840090</t>
  </si>
  <si>
    <t>Software, SaaS, Business Intelligence, Analytics, Enterprise Software</t>
  </si>
  <si>
    <t>ngv.us</t>
  </si>
  <si>
    <t>https://www.crunchbase.com/organization/new-ground-ventures</t>
  </si>
  <si>
    <t>https://www.linkedin.com/company/new-ground-ventures/</t>
  </si>
  <si>
    <t>Health Care, Food &amp; Beverage, Fitness, Welllness, Mobile</t>
  </si>
  <si>
    <t>New Market Ventures</t>
  </si>
  <si>
    <t>newmarketsvp.com</t>
  </si>
  <si>
    <t>https://www.crunchbase.com/organization/new-markets-venture-partners</t>
  </si>
  <si>
    <t>https://www.linkedin.com/company/new-markets-venture-partners/</t>
  </si>
  <si>
    <t>Education, EdTech, Internet, SaaS, Advertising</t>
  </si>
  <si>
    <t>nrv.vc</t>
  </si>
  <si>
    <t>https://www.crunchbase.com/organization/new-richmond-ventures</t>
  </si>
  <si>
    <t>https://www.linkedin.com/company/new-richmond-ventures/</t>
  </si>
  <si>
    <t>Health Care, Food &amp; Beverage, E-Commerce, Digital Media, Hospital</t>
  </si>
  <si>
    <t>New York Angels</t>
  </si>
  <si>
    <t>newyorkangels.com</t>
  </si>
  <si>
    <t>https://www.crunchbase.com/organization/new-york-angels</t>
  </si>
  <si>
    <t>https://www.linkedin.com/company/new-york-angels/</t>
  </si>
  <si>
    <t>Software, Mobile, Health Care, SaaS, E-Commerce</t>
  </si>
  <si>
    <t>newarkventurepartners.com</t>
  </si>
  <si>
    <t>https://www.crunchbase.com/organization/newark-venture-partners</t>
  </si>
  <si>
    <t>linkedin.com/company/10907977</t>
  </si>
  <si>
    <t>Software, Health Care, SaaS, Information Technology, Artificial Intelligence</t>
  </si>
  <si>
    <t>newschools.org</t>
  </si>
  <si>
    <t>https://www.crunchbase.com/organization/new-schools-venture-fund</t>
  </si>
  <si>
    <t>https://www.linkedin.com/company/newschools-venture-fund/</t>
  </si>
  <si>
    <t>Education, EdTech, E-Learning, SaaS, Software</t>
  </si>
  <si>
    <t>Next 10 Ventures</t>
  </si>
  <si>
    <t>next10ventures.com</t>
  </si>
  <si>
    <t>https://www.crunchbase.com/organization/next-10-ventures</t>
  </si>
  <si>
    <t>https://www.linkedin.com/company/next10ventures/</t>
  </si>
  <si>
    <t>Next Coast Ventures</t>
  </si>
  <si>
    <t>nextcoastventures.com</t>
  </si>
  <si>
    <t>https://www.crunchbase.com/organization/next-coast-ventures-2</t>
  </si>
  <si>
    <t>https://www.linkedin.com/company/next-coast-ventures/</t>
  </si>
  <si>
    <t>Internet, SaaS, Software, E-Commerce, Financial Service</t>
  </si>
  <si>
    <t>Next Frontier Capital</t>
  </si>
  <si>
    <t>Bozeman</t>
  </si>
  <si>
    <t>nextfrontiercapital.com</t>
  </si>
  <si>
    <t>https://www.crunchbase.com/organization/next-frontier-capital</t>
  </si>
  <si>
    <t>https://www.linkedin.com/company/next-frontier-caiptal/</t>
  </si>
  <si>
    <t>Security, Software, Enterprise Software, Cyber Security, Computer</t>
  </si>
  <si>
    <t>Next Wave Ventures</t>
  </si>
  <si>
    <t>Longmont</t>
  </si>
  <si>
    <t>nextwave.ventures</t>
  </si>
  <si>
    <t>https://www.crunchbase.com/organization/next-wave-ventures</t>
  </si>
  <si>
    <t>https://www.linkedin.com/company/next-wave-ventures/</t>
  </si>
  <si>
    <t>NextGen Venture Partners</t>
  </si>
  <si>
    <t>nextgenvp.com</t>
  </si>
  <si>
    <t>https://www.crunchbase.com/organization/nextgenvp</t>
  </si>
  <si>
    <t>https://www.linkedin.com/company/nextgen-venture-partners/</t>
  </si>
  <si>
    <t>E-Commerce, Health Care, Mobile, Transportation, Analytics</t>
  </si>
  <si>
    <t>nextviewventures.com</t>
  </si>
  <si>
    <t>https://www.crunchbase.com/organization/nextview-ventures</t>
  </si>
  <si>
    <t>https://www.linkedin.com/company/nextview-ventures/</t>
  </si>
  <si>
    <t>Invest in everyday economy ( food, housing, apparel, transportation, health, work and money, and entertainment)</t>
  </si>
  <si>
    <t>@NextViewVC</t>
  </si>
  <si>
    <t>$100k~$2M</t>
  </si>
  <si>
    <t>~$7.5M</t>
  </si>
  <si>
    <t>NextWave Ventures</t>
  </si>
  <si>
    <t>nextwave.vc</t>
  </si>
  <si>
    <t>https://www.crunchbase.com/organization/nextwave-ventures</t>
  </si>
  <si>
    <t>linkedin.com/company/7592901</t>
  </si>
  <si>
    <t xml:space="preserve">Machine Learning, Risk Management, Artificial Intelligence, Information Technology, </t>
  </si>
  <si>
    <t>NFX</t>
  </si>
  <si>
    <t>nfx.com</t>
  </si>
  <si>
    <t>https://www.crunchbase.com/organization/nfxcapital</t>
  </si>
  <si>
    <t>linkedin.com/company/6455649</t>
  </si>
  <si>
    <t>marketplace, Software, SaaS, E-Commerce, Travel</t>
  </si>
  <si>
    <t>Nohovation</t>
  </si>
  <si>
    <t>nohovation.com</t>
  </si>
  <si>
    <t>https://www.crunchbase.com/organization/nohovation</t>
  </si>
  <si>
    <t>NoName Ventures</t>
  </si>
  <si>
    <t>noname.ventures</t>
  </si>
  <si>
    <t>https://www.crunchbase.com/organization/noname-ventures</t>
  </si>
  <si>
    <t>https://www.linkedin.com/company/noname-ventures/</t>
  </si>
  <si>
    <t>Information Technology, SaaS, Augmented Reality, Procurement, Marketing</t>
  </si>
  <si>
    <t>Noosphere Ventures</t>
  </si>
  <si>
    <t>noosphereventures.com</t>
  </si>
  <si>
    <t>https://www.crunchbase.com/organization/noosphere-ventures</t>
  </si>
  <si>
    <t>linkedin.com/company/9469071</t>
  </si>
  <si>
    <t>Apps, Mobile, Education, Audio, Wearables</t>
  </si>
  <si>
    <t>noromoseley.com</t>
  </si>
  <si>
    <t>https://www.crunchbase.com/organization/noro-moseley-partners</t>
  </si>
  <si>
    <t>https://www.linkedin.com/company/noro-moseley-partners/</t>
  </si>
  <si>
    <t>Health Care, Software, Information Technology, Enterprise Software, Internet</t>
  </si>
  <si>
    <t>North Base Media</t>
  </si>
  <si>
    <t>northbasemedia.com</t>
  </si>
  <si>
    <t>https://www.crunchbase.com/organization/north-base-media</t>
  </si>
  <si>
    <t>https://www.linkedin.com/company/north-base-media/</t>
  </si>
  <si>
    <t>Digital Media, News, Content, Publishing, Information Technology</t>
  </si>
  <si>
    <t>North Bridge Venture Partners</t>
  </si>
  <si>
    <t>northbridge.com</t>
  </si>
  <si>
    <t>https://www.crunchbase.com/organization/north-bridge-venture-partners</t>
  </si>
  <si>
    <t>linkedin.com/company/52734</t>
  </si>
  <si>
    <t>Enterprise Software, Software, Mobile, Internet, SaaS</t>
  </si>
  <si>
    <t>North Coast Angel Fund</t>
  </si>
  <si>
    <t>northcoastangelfund.com</t>
  </si>
  <si>
    <t>https://www.crunchbase.com/organization/north-coast-angel-fund</t>
  </si>
  <si>
    <t>https://www.linkedin.com/company/north-coast-angel-fund/</t>
  </si>
  <si>
    <t>Medical Device, Health Care, Biotechnology, Software, Enterprise Software</t>
  </si>
  <si>
    <t>Notation Capital</t>
  </si>
  <si>
    <t>notationcapital.com</t>
  </si>
  <si>
    <t>https://www.crunchbase.com/organization/notation-capital-2</t>
  </si>
  <si>
    <t>https://www.linkedin.com/company/notation-capital/</t>
  </si>
  <si>
    <t>Education, finance, blockchain, infrastructure, internet, security, and open-source sector</t>
  </si>
  <si>
    <t>@notationcapital</t>
  </si>
  <si>
    <t>$400k~$750k</t>
  </si>
  <si>
    <t>~$9M</t>
  </si>
  <si>
    <t>NOVA8 Ventures</t>
  </si>
  <si>
    <t>Olathe</t>
  </si>
  <si>
    <t>KS</t>
  </si>
  <si>
    <t>nova8.com</t>
  </si>
  <si>
    <t>linkedin.com/company/24787495</t>
  </si>
  <si>
    <t>NYCA Partners</t>
  </si>
  <si>
    <t>nyca.com</t>
  </si>
  <si>
    <t>https://www.crunchbase.com/organization/nycapartners</t>
  </si>
  <si>
    <t>https://www.linkedin.com/company/nyca-partners/</t>
  </si>
  <si>
    <t>FinTech, Financial Service, Payments, Finance, Information Technology</t>
  </si>
  <si>
    <t>O'Reilly AlphaTech (OATV)</t>
  </si>
  <si>
    <t>oatv.com</t>
  </si>
  <si>
    <t>https://www.crunchbase.com/organization/oreilly-alphatech-ventures</t>
  </si>
  <si>
    <t>https://www.linkedin.com/company/o'reilly-alphatech-ventures/</t>
  </si>
  <si>
    <t>Internet, Software, Mobile, E-Commerce, Analytics</t>
  </si>
  <si>
    <t>Oakhouse Partners</t>
  </si>
  <si>
    <t>Software, Health Care, Enterprise Software, Social Media, Information Technology</t>
  </si>
  <si>
    <t>ocaventures.com</t>
  </si>
  <si>
    <t>https://www.crunchbase.com/organization/oca-ventures</t>
  </si>
  <si>
    <t>linkedin.com/company/84516</t>
  </si>
  <si>
    <t>Health Care, Software, SaaS, Enterprise Software, Financial Service</t>
  </si>
  <si>
    <t>Ocean Azul Partners</t>
  </si>
  <si>
    <t>oceanazulpartners.com</t>
  </si>
  <si>
    <t>https://www.crunchbase.com/organization/ocean-azul-partners</t>
  </si>
  <si>
    <t>linkedin.com/company/23351226</t>
  </si>
  <si>
    <t>Biotechnology, SaaS, Agriculture, Manufacturing, CRM</t>
  </si>
  <si>
    <t>Oceans Ventures</t>
  </si>
  <si>
    <t>https://oceans.ventures/</t>
  </si>
  <si>
    <t>Focus on startups in New York City (B2B, healthcare, fintech, edtech)</t>
  </si>
  <si>
    <t>@oceansventures</t>
  </si>
  <si>
    <t>$250k~$500k</t>
  </si>
  <si>
    <t>~$3.4M</t>
  </si>
  <si>
    <t>Off The Grid Ventures</t>
  </si>
  <si>
    <t>otgventures.com</t>
  </si>
  <si>
    <t>https://www.crunchbase.com/organization/off-the-grid-ventures</t>
  </si>
  <si>
    <t>https://www.linkedin.com/company/off-the-grid-ventures/</t>
  </si>
  <si>
    <t>Machine Learning, Financial Service, Artificial Intelligence, FinTech, SaaS</t>
  </si>
  <si>
    <t>Okapi Ventures</t>
  </si>
  <si>
    <t>okapivc.com</t>
  </si>
  <si>
    <t>https://www.crunchbase.com/organization/okapi-venture-capital</t>
  </si>
  <si>
    <t>https://www.linkedin.com/company/okapi-venture-capital/</t>
  </si>
  <si>
    <t>Health Care, Biotechnology, Medical, Information Technology, Medical Device</t>
  </si>
  <si>
    <t>One Ventures</t>
  </si>
  <si>
    <t>oneventures.vc</t>
  </si>
  <si>
    <t>https://www.crunchbase.com/organization/onevc</t>
  </si>
  <si>
    <t>https://www.linkedin.com/company/onevc/</t>
  </si>
  <si>
    <t>Task Management, Restaurents, SaaS, Food Delivery, Marketplace</t>
  </si>
  <si>
    <t>One Way Ventures</t>
  </si>
  <si>
    <t>onewayvc.com</t>
  </si>
  <si>
    <t>https://www.crunchbase.com/organization/one-way-ventures</t>
  </si>
  <si>
    <t>linkedin.com/company/11194590</t>
  </si>
  <si>
    <t>Machine Learning, Software, Education, Shipping, EdTech</t>
  </si>
  <si>
    <t>OneTen Capital</t>
  </si>
  <si>
    <t>onetencapital.com</t>
  </si>
  <si>
    <t>https://www.crunchbase.com/organization/oneten-capital</t>
  </si>
  <si>
    <t>https://www.linkedin.com/company/oneten-capital/</t>
  </si>
  <si>
    <t xml:space="preserve">Industrial Manufacturing, 3D Technology, 3D Painting, Manufacturing, </t>
  </si>
  <si>
    <t>originventures.com</t>
  </si>
  <si>
    <t>https://www.crunchbase.com/organization/origin-ventures</t>
  </si>
  <si>
    <t>https://www.linkedin.com/company/origin-ventures/</t>
  </si>
  <si>
    <t>Enterprise Software, Software, E-Commerce, Marketing, Analytics</t>
  </si>
  <si>
    <t>Otherwise Fund</t>
  </si>
  <si>
    <t>https://www.otherwisefund.com/</t>
  </si>
  <si>
    <t>Network of founders investing in founders</t>
  </si>
  <si>
    <t>Outbound Ventures</t>
  </si>
  <si>
    <t>outboundventures.com</t>
  </si>
  <si>
    <t>https://www.crunchbase.com/organization/outbound-ventures</t>
  </si>
  <si>
    <t>linkedin.com/company/7601455</t>
  </si>
  <si>
    <t>E-Commerce, Education, Fashion, Wearables, Women's</t>
  </si>
  <si>
    <t>OVO Fund</t>
  </si>
  <si>
    <t>ovofund.com</t>
  </si>
  <si>
    <t>https://www.crunchbase.com/organization/ovo-fund</t>
  </si>
  <si>
    <t>linkedin.com/company/11035210</t>
  </si>
  <si>
    <t>Software, Internet, Enterprise Software, Education, Health Care</t>
  </si>
  <si>
    <t>Reno</t>
  </si>
  <si>
    <t>ozmenventures.com</t>
  </si>
  <si>
    <t>https://www.crunchbase.com/organization/ozmen-ventures-4bfc</t>
  </si>
  <si>
    <t>linkedin.com/company/28148424</t>
  </si>
  <si>
    <t>Enterprise Software, Bitcoin, Blockchain, Internet, Personal Finance</t>
  </si>
  <si>
    <t>Paige Finn</t>
  </si>
  <si>
    <t>https://paigefinndoherty.com/</t>
  </si>
  <si>
    <t>SPV that invests in companies run by gen z founders: creator ecosystem, the future of work, devops, and alternative financing</t>
  </si>
  <si>
    <t>@paigefinnn</t>
  </si>
  <si>
    <t>&lt; $50k</t>
  </si>
  <si>
    <t>PALgenesis</t>
  </si>
  <si>
    <t>palgenesis.com</t>
  </si>
  <si>
    <t>https://www.crunchbase.com/organization/palgenesis</t>
  </si>
  <si>
    <t>Digital Media, SaaS, Advertising, Finance, Enterprise Software</t>
  </si>
  <si>
    <t>Parade Ventures</t>
  </si>
  <si>
    <t>parade.vc</t>
  </si>
  <si>
    <t>https://www.crunchbase.com/organization/parade-ventures</t>
  </si>
  <si>
    <t>https://www.linkedin.com/company/paradeventures/</t>
  </si>
  <si>
    <t>Pathbreaker Ventures</t>
  </si>
  <si>
    <t>pathbreakervc.com</t>
  </si>
  <si>
    <t>https://www.crunchbase.com/organization/pathbreaker-ventures</t>
  </si>
  <si>
    <t>https://www.linkedin.com/company/pathbreaker-ventures/</t>
  </si>
  <si>
    <t>Software, Artificial Intelligence, Robotics, SaaS, Digital Entertainment</t>
  </si>
  <si>
    <t>Peak Ventures</t>
  </si>
  <si>
    <t>peakventures.vc</t>
  </si>
  <si>
    <t>https://www.crunchbase.com/organization/peak-ventures</t>
  </si>
  <si>
    <t>https://www.linkedin.com/company/peak-venture-capital-peak-ventures-/</t>
  </si>
  <si>
    <t>Software, SaaS, Mobile, Internet, Health Care</t>
  </si>
  <si>
    <t>PeakSpan Capital</t>
  </si>
  <si>
    <t>peakspancapital.com</t>
  </si>
  <si>
    <t>https://www.crunchbase.com/organization/peakspan-capital</t>
  </si>
  <si>
    <t>https://www.linkedin.com/company/peakspan-capital/</t>
  </si>
  <si>
    <t>SaaS, Software, Enterprise Software, Customer Service, Health Care</t>
  </si>
  <si>
    <t>Pear VC</t>
  </si>
  <si>
    <t>pear.vc</t>
  </si>
  <si>
    <t>https://www.crunchbase.com/organization/pejman-mar-ventures</t>
  </si>
  <si>
    <t>https://www.linkedin.com/company/pejman-mar-ventures/</t>
  </si>
  <si>
    <t>Mobile, e-commerce, communications, and IT sectors</t>
  </si>
  <si>
    <t>@pearvc</t>
  </si>
  <si>
    <t>$250K to $3M</t>
  </si>
  <si>
    <t>~$4.3M</t>
  </si>
  <si>
    <t>Pear Ventures</t>
  </si>
  <si>
    <t>SaaS, Machine Learning, E-Commerce, Internet, Analytics</t>
  </si>
  <si>
    <t>peregventures.com</t>
  </si>
  <si>
    <t>https://www.crunchbase.com/organization/pereg-ventures</t>
  </si>
  <si>
    <t>https://www.linkedin.com/company/pereg-ventures/</t>
  </si>
  <si>
    <t>Analytics, Big Data, Software, Digital Media, Advertising</t>
  </si>
  <si>
    <t>Persephone Venture Partners</t>
  </si>
  <si>
    <t>persephoneventurepartners.com</t>
  </si>
  <si>
    <t>https://www.crunchbase.com/organization/apex-venture-partners</t>
  </si>
  <si>
    <t>linkedin.com/company/10373828</t>
  </si>
  <si>
    <t>Enterprise Software, Internet, Software, Mobile, Analytics</t>
  </si>
  <si>
    <t>petersonpartners.com</t>
  </si>
  <si>
    <t>https://www.crunchbase.com/organization/peterson-partners</t>
  </si>
  <si>
    <t>linkedin.com/company/69977</t>
  </si>
  <si>
    <t>Security, Software, Oil and Gas, File Sharing, Network Hardware</t>
  </si>
  <si>
    <t>petersonpartners.comventures</t>
  </si>
  <si>
    <t>https://www.crunchbase.com/organization/peterson-ventures</t>
  </si>
  <si>
    <t>https://www.linkedin.com/company/peterson-partners/</t>
  </si>
  <si>
    <t>E-Commerce, Software, SaaS, Financial Service, Analytics</t>
  </si>
  <si>
    <t>petersonventures.com</t>
  </si>
  <si>
    <t>linkedin.com/company/3102277</t>
  </si>
  <si>
    <t>Phyto Partners</t>
  </si>
  <si>
    <t>phytopartners.com</t>
  </si>
  <si>
    <t>https://www.crunchbase.com/organization/phyto-partners</t>
  </si>
  <si>
    <t>https://www.linkedin.com/company/phyto-partners/</t>
  </si>
  <si>
    <t>Cannabis, SaaS, Software, Analytics, Small and Medium Businesses</t>
  </si>
  <si>
    <t>Pilot Group</t>
  </si>
  <si>
    <t>Sarasota</t>
  </si>
  <si>
    <t>pipeline.vc</t>
  </si>
  <si>
    <t>https://www.crunchbase.com/organization/pipeline-capital</t>
  </si>
  <si>
    <t xml:space="preserve">Software, Productivity Tools, Industrial Animation, , </t>
  </si>
  <si>
    <t>Pioneer Square Labs</t>
  </si>
  <si>
    <t>psl.com</t>
  </si>
  <si>
    <t>https://www.crunchbase.com/organization/pioneer-square-labs</t>
  </si>
  <si>
    <t>https://www.linkedin.com/company/pioneer-square-labs/</t>
  </si>
  <si>
    <t>Business Intelligence, Digital Media, Staffing Agency, Publishing, Advertising</t>
  </si>
  <si>
    <t>Pipeline Capital Partners</t>
  </si>
  <si>
    <t>PivotNorth Capital</t>
  </si>
  <si>
    <t>pivotnorth.com</t>
  </si>
  <si>
    <t>https://www.crunchbase.com/organization/pivotnorth-capital</t>
  </si>
  <si>
    <t>E-Commerce, Collaboration, Machine Learning, Enterprise Software, Mobile</t>
  </si>
  <si>
    <t>Plus Capital</t>
  </si>
  <si>
    <t>Culver City</t>
  </si>
  <si>
    <t>pluscapital.com</t>
  </si>
  <si>
    <t>https://www.crunchbase.com/organization/plus-capital</t>
  </si>
  <si>
    <t>https://www.linkedin.com/company/plus-capital/</t>
  </si>
  <si>
    <t>Media and Entertainment, Apps, E-Commerce, Internet, Music</t>
  </si>
  <si>
    <t>Point Judith Capital (PJC)</t>
  </si>
  <si>
    <t>pjc.vc</t>
  </si>
  <si>
    <t>https://www.crunchbase.com/organization/point-judith-capital</t>
  </si>
  <si>
    <t>https://www.linkedin.com/company/pjcvc/</t>
  </si>
  <si>
    <t>Health Care, Software, Enterprise Software, SaaS, E-Commerce</t>
  </si>
  <si>
    <t>https://www.pointnine.com/</t>
  </si>
  <si>
    <t>Berlin based early stage vc firm focused on SaaS and digital marketplaces</t>
  </si>
  <si>
    <t>@PointNineCap</t>
  </si>
  <si>
    <t>€0.5M~2.5M</t>
  </si>
  <si>
    <t>PointGuard Ventures</t>
  </si>
  <si>
    <t>pointguardventures.com</t>
  </si>
  <si>
    <t>https://www.crunchbase.com/organization/pointguard-ventures</t>
  </si>
  <si>
    <t>Software, E-Commerce, SaaS, Cloud Infrastructure, Home Reservation</t>
  </si>
  <si>
    <t>Polychain</t>
  </si>
  <si>
    <t>polychain.capital</t>
  </si>
  <si>
    <t>https://www.crunchbase.com/organization/polychain-capital</t>
  </si>
  <si>
    <t>https://www.linkedin.com/company/polychain-capital/</t>
  </si>
  <si>
    <t>Blockchain, Cryptocurrency, Financial Service, Internet, Ethereum</t>
  </si>
  <si>
    <t>PortfoLion</t>
  </si>
  <si>
    <t>OR</t>
  </si>
  <si>
    <t>portfolion.hu</t>
  </si>
  <si>
    <t>https://www.crunchbase.com/organization/portfolion</t>
  </si>
  <si>
    <t>https://www.linkedin.com/company/portfolion-venture-capital-fund-management-plc-/</t>
  </si>
  <si>
    <t>Information Technology, Software, E-Commerce, Manufacturing, Security</t>
  </si>
  <si>
    <t>portlandseedfund.com</t>
  </si>
  <si>
    <t>https://www.crunchbase.com/organization/portland-seed-fund</t>
  </si>
  <si>
    <t>https://www.linkedin.com/company/portland-seed-fund/</t>
  </si>
  <si>
    <t>Software, SaaS, Internet, Mobile, Social Media</t>
  </si>
  <si>
    <t>precursorvc.com</t>
  </si>
  <si>
    <t>https://www.crunchbase.com/organization/precursor-ventures</t>
  </si>
  <si>
    <t>https://www.linkedin.com/company/precursor-ventures/</t>
  </si>
  <si>
    <t>Generalist firm that invests in known and unknown areas of software and hardware</t>
  </si>
  <si>
    <t>@PrecursorVC</t>
  </si>
  <si>
    <t>~$7.1M</t>
  </si>
  <si>
    <t>Presence Capital</t>
  </si>
  <si>
    <t>presencecap.com</t>
  </si>
  <si>
    <t>https://www.crunchbase.com/organization/presence-capital</t>
  </si>
  <si>
    <t>https://www.linkedin.com/company/presence-capital/</t>
  </si>
  <si>
    <t>Virtual Reality, Augmented Reality, Software, Digital Entertainment, 3D Technology</t>
  </si>
  <si>
    <t>priceline.come</t>
  </si>
  <si>
    <t>priceline.com</t>
  </si>
  <si>
    <t>https://www.crunchbase.com/organization/priceline</t>
  </si>
  <si>
    <t>https://www.linkedin.com/company/priceline-com/</t>
  </si>
  <si>
    <t>Primary Venture Partners</t>
  </si>
  <si>
    <t>primary.vc</t>
  </si>
  <si>
    <t>https://www.crunchbase.com/organization/primary-venture-partners</t>
  </si>
  <si>
    <t>https://www.linkedin.com/company/primary-venture-partners/</t>
  </si>
  <si>
    <t>SaaS, E-Commerce, Enterprise Software, Software, Mobile</t>
  </si>
  <si>
    <t>progressventures.com</t>
  </si>
  <si>
    <t>https://www.crunchbase.com/organization/progress-ventures</t>
  </si>
  <si>
    <t>https://www.linkedin.com/company/progress-ventures/</t>
  </si>
  <si>
    <t>Advertising, Analytics, Content, SaaS, Mobile</t>
  </si>
  <si>
    <t>Project 11 Ventures</t>
  </si>
  <si>
    <t>project11.com</t>
  </si>
  <si>
    <t>https://www.crunchbase.com/organization/project-11-ventures</t>
  </si>
  <si>
    <t>https://www.linkedin.com/company/project-11/</t>
  </si>
  <si>
    <t>Software, Mobile, Machine Learning, Analytics, Health Care</t>
  </si>
  <si>
    <t>Project Skyway</t>
  </si>
  <si>
    <t>in.ProjectSkyway.com</t>
  </si>
  <si>
    <t>https://www.crunchbase.com/organization/project-skyway</t>
  </si>
  <si>
    <t>linkedin.com/company/1960552</t>
  </si>
  <si>
    <t>Business Intelligence, Education, Real Time, Food &amp; Beverage, Business Development</t>
  </si>
  <si>
    <t>promusventures.com</t>
  </si>
  <si>
    <t>https://www.crunchbase.com/organization/promus-ventures</t>
  </si>
  <si>
    <t>https://www.linkedin.com/company/promus-ventures/</t>
  </si>
  <si>
    <t>Software, Mobile, Analytics, Enterprise Software, E-Commerce</t>
  </si>
  <si>
    <t>proquestvc.com</t>
  </si>
  <si>
    <t>https://www.crunchbase.com/organization/proquest-investments</t>
  </si>
  <si>
    <t>linkedin.com/company/70660</t>
  </si>
  <si>
    <t>Biotechnology, Health Care, Pharmaceutical, Therapeutics, Medical</t>
  </si>
  <si>
    <t>Prosper Capital</t>
  </si>
  <si>
    <t>prosperstl.com</t>
  </si>
  <si>
    <t>https://www.crunchbase.com/organization/prosper-capital</t>
  </si>
  <si>
    <t>https://www.linkedin.com/company/prosper-women-entrepreneurs/</t>
  </si>
  <si>
    <t>Health Care, Mobile, Hospital, Software, Fitness</t>
  </si>
  <si>
    <t>Prototype Capital</t>
  </si>
  <si>
    <t>prototype.capital</t>
  </si>
  <si>
    <t>https://www.crunchbase.com/organization/prototype-capital</t>
  </si>
  <si>
    <t>linkedin.com/company/7595769</t>
  </si>
  <si>
    <t>Mobile, Mobile Advertising, Consumer, Internet, Marketing</t>
  </si>
  <si>
    <t>PV Ventures</t>
  </si>
  <si>
    <t>Colorado Springs</t>
  </si>
  <si>
    <t>pvventuresllc.com</t>
  </si>
  <si>
    <t>https://www.crunchbase.com/organization/pv-ventures</t>
  </si>
  <si>
    <t>Software, Computer, Big Data, Information Technology, Network Security</t>
  </si>
  <si>
    <t>Quake Capital Partners</t>
  </si>
  <si>
    <t>quakecapital.com</t>
  </si>
  <si>
    <t>https://www.crunchbase.com/organization/quake-capital-partners</t>
  </si>
  <si>
    <t>linkedin.com/company/10512733</t>
  </si>
  <si>
    <t>Software, Machine Learning, Health Care, SaaS, Artificial Intelligence</t>
  </si>
  <si>
    <t>Quantum Growth Ventures</t>
  </si>
  <si>
    <t>Fremont</t>
  </si>
  <si>
    <t>qgv.vc</t>
  </si>
  <si>
    <t>https://www.crunchbase.com/organization/quantum-growth-ventures</t>
  </si>
  <si>
    <t>linkedin.com/company/13603667</t>
  </si>
  <si>
    <t>Queen City Angels</t>
  </si>
  <si>
    <t>qca.com</t>
  </si>
  <si>
    <t>https://www.crunchbase.com/organization/queen-city-angels</t>
  </si>
  <si>
    <t>https://www.linkedin.com/company/queen-city-angels</t>
  </si>
  <si>
    <t>Health Care, Medical Device, Biotechnology, Medical, Advertising</t>
  </si>
  <si>
    <t>Queen City Fintech</t>
  </si>
  <si>
    <t>qcfintech.co</t>
  </si>
  <si>
    <t>https://www.crunchbase.com/organization/qc-fintech</t>
  </si>
  <si>
    <t>https://www.linkedin.com/company/queen-city-fintech/</t>
  </si>
  <si>
    <t>FinTech, Financial Services, Payments, Mobile Apps, Finance</t>
  </si>
  <si>
    <t>Quest Venture Partners</t>
  </si>
  <si>
    <t>questvp.com</t>
  </si>
  <si>
    <t>https://www.crunchbase.com/organization/quest-venture-partners</t>
  </si>
  <si>
    <t>https://www.linkedin.com/company/quest-venture-partners/</t>
  </si>
  <si>
    <t>Mobile, E-Commerce, Software, Apps, Internet</t>
  </si>
  <si>
    <t>R7 Partners</t>
  </si>
  <si>
    <t>r7partners.com</t>
  </si>
  <si>
    <t>https://www.crunchbase.com/organization/r7-partners</t>
  </si>
  <si>
    <t>https://www.linkedin.com/company/r7-partners/</t>
  </si>
  <si>
    <t>Autonomous Vehicles, Wellness, Information Technology, Electronics, Food &amp; Beverage</t>
  </si>
  <si>
    <t>Radicle</t>
  </si>
  <si>
    <t>radicle.vc</t>
  </si>
  <si>
    <t>https://www.crunchbase.com/organization/radicle</t>
  </si>
  <si>
    <t>https://www.linkedin.com/company/radicle-seed/</t>
  </si>
  <si>
    <t>Farming, Agriculture, Big Data, Internet of Things, Biopharma</t>
  </si>
  <si>
    <t>Radicle Impact Partners</t>
  </si>
  <si>
    <t>radicleimpact.com</t>
  </si>
  <si>
    <t>https://www.crunchbase.com/organization/radicle-impact</t>
  </si>
  <si>
    <t>https://www.linkedin.com/company/radicle-impact/</t>
  </si>
  <si>
    <t>FinTech, Food &amp; Beverage, Finance, Lending, Financial Service</t>
  </si>
  <si>
    <t>raptorventures.com</t>
  </si>
  <si>
    <t>https://www.crunchbase.com/organization/raptor-ventures</t>
  </si>
  <si>
    <t>Advertising, Software, Analytics, Social Media, SaaS</t>
  </si>
  <si>
    <t>Rarebreed</t>
  </si>
  <si>
    <t>https://airtable.com/shryMI5F67oHOZEzq</t>
  </si>
  <si>
    <t>Software products with unique customer acquisition strategy or physical goods in industries that have lacked innovation in the last 10+ years</t>
  </si>
  <si>
    <t>@RarebreedVC</t>
  </si>
  <si>
    <t>up to $250k</t>
  </si>
  <si>
    <t>~$1.5M</t>
  </si>
  <si>
    <t>&lt;$10M post-money</t>
  </si>
  <si>
    <t>Reach Capital</t>
  </si>
  <si>
    <t>reachcap.com</t>
  </si>
  <si>
    <t>https://www.crunchbase.com/organization/reach-capital</t>
  </si>
  <si>
    <t>https://www.linkedin.com/company/reach-capital/</t>
  </si>
  <si>
    <t>Education, EdTech, SaaS, Machine Learning, Mobile Apps</t>
  </si>
  <si>
    <t>Red &amp; Blue Ventures</t>
  </si>
  <si>
    <t>redandblue.vc</t>
  </si>
  <si>
    <t>https://www.crunchbase.com/organization/red-blue-ventures</t>
  </si>
  <si>
    <t>https://www.linkedin.com/company/red-&amp;-blue-ventures/</t>
  </si>
  <si>
    <t xml:space="preserve">Furniture, Direct Sales, Home Decor, , </t>
  </si>
  <si>
    <t>Red Dog Capital</t>
  </si>
  <si>
    <t>reddogcap.com</t>
  </si>
  <si>
    <t>https://www.crunchbase.com/organization/red-dog-capital</t>
  </si>
  <si>
    <t>https://www.linkedin.com/company/red-dog-capital-llc/</t>
  </si>
  <si>
    <t>Software, SaaS, Security, Machine Learning, Apps</t>
  </si>
  <si>
    <t>Red Sea Ventures</t>
  </si>
  <si>
    <t>redseaventures.com</t>
  </si>
  <si>
    <t>https://www.crunchbase.com/organization/red-sea-venture-partners</t>
  </si>
  <si>
    <t>https://www.linkedin.com/company/red-sea-ventures/</t>
  </si>
  <si>
    <t>E-Commerce, Fashion, Internet, Social Media, Lifestyle</t>
  </si>
  <si>
    <t>redswan.vc</t>
  </si>
  <si>
    <t>https://www.crunchbase.com/organization/red-swan</t>
  </si>
  <si>
    <t>https://www.linkedin.com/company/red-swan-ventures/</t>
  </si>
  <si>
    <t>E-Commerce, Software, Internet, FinTech, SaaS</t>
  </si>
  <si>
    <t>Redstar Ventures</t>
  </si>
  <si>
    <t>redstar.com</t>
  </si>
  <si>
    <t>https://www.crunchbase.com/organization/redstar-ventures</t>
  </si>
  <si>
    <t>linkedin.com/company/1448092</t>
  </si>
  <si>
    <t xml:space="preserve">Shopping, Retail Technology, Retail, , </t>
  </si>
  <si>
    <t>Refactor Capital</t>
  </si>
  <si>
    <t>refactor.com</t>
  </si>
  <si>
    <t>https://www.crunchbase.com/organization/refactor-capital</t>
  </si>
  <si>
    <t>Health Care, Biotechnology, Software, Genetics, Health Diagonstics</t>
  </si>
  <si>
    <t>Refinery</t>
  </si>
  <si>
    <t>refinery.com</t>
  </si>
  <si>
    <t>https://www.crunchbase.com/organization/refinery-ventures</t>
  </si>
  <si>
    <t>https://www.linkedin.com/company/refinery-ventures/</t>
  </si>
  <si>
    <t>Mobile, Social Media Marketing, Internet, Health Care, Recruiting</t>
  </si>
  <si>
    <t>Rembrandt Venture Partners</t>
  </si>
  <si>
    <t>rembrandtvc.com</t>
  </si>
  <si>
    <t>https://www.crunchbase.com/organization/rembrant-venture-partners</t>
  </si>
  <si>
    <t>https://www.linkedin.com/company/rembrandt-venture-partners/</t>
  </si>
  <si>
    <t>Software, Enterprise Software, Mobile, SaaS, Analytics</t>
  </si>
  <si>
    <t>Remiges Ventures</t>
  </si>
  <si>
    <t>remigesventures.com</t>
  </si>
  <si>
    <t>https://www.crunchbase.com/organization/remiges-ventures</t>
  </si>
  <si>
    <t>Medical, Health Care, Biotechnology, Pharmaceutical, Biopharma</t>
  </si>
  <si>
    <t>Renaissance Venture Capital Fund</t>
  </si>
  <si>
    <t>renvcf.com</t>
  </si>
  <si>
    <t>https://www.crunchbase.com/organization/renaissance-venture-capital-fund</t>
  </si>
  <si>
    <t>https://www.linkedin.com/company/renaissance-venture-capital-fund/</t>
  </si>
  <si>
    <t>Health Care, Biotechnology, Medical Device, Health Diagonstics, Pharmaceutical</t>
  </si>
  <si>
    <t>Resolute Ventures</t>
  </si>
  <si>
    <t>resolute.vc</t>
  </si>
  <si>
    <t>https://www.crunchbase.com/organization/resolute-vc</t>
  </si>
  <si>
    <t>https://www.linkedin.com/company/resolute-ventures/</t>
  </si>
  <si>
    <t>Software, Mobile, E-Commerce, Internet, SaaS</t>
  </si>
  <si>
    <t>Resonant Venture Partners</t>
  </si>
  <si>
    <t>resonantvc.com</t>
  </si>
  <si>
    <t>https://www.crunchbase.com/organization/resonant-venture-partners</t>
  </si>
  <si>
    <t>https://www.linkedin.com/company/resonant-venture-partners/</t>
  </si>
  <si>
    <t>Enterprise Software, Developer APIs, Cyber Security, Cloud Computing, Analytics</t>
  </si>
  <si>
    <t>Rethink VC</t>
  </si>
  <si>
    <t>rethink.vc</t>
  </si>
  <si>
    <t>https://www.crunchbase.com/organization/rethink-impact</t>
  </si>
  <si>
    <t>https://www.linkedin.com/company/rethink-education-fund/</t>
  </si>
  <si>
    <t>Health Care, Internet, Crowdfunding, Hospital, Women's</t>
  </si>
  <si>
    <t>revelpartners.com</t>
  </si>
  <si>
    <t>https://www.crunchbase.com/organization/revel-partners</t>
  </si>
  <si>
    <t>https://www.linkedin.com/company/revel-partners/</t>
  </si>
  <si>
    <t>Digital Media, Analytics, Internet, Advertising, SaaS</t>
  </si>
  <si>
    <t>Revelry VC</t>
  </si>
  <si>
    <t>http://revelry.vc/</t>
  </si>
  <si>
    <t>Pre-seed fund based in New Orleans, focused on Full Stack Companies, Consumer Internet, and Commerce.</t>
  </si>
  <si>
    <t>@RevelryVC</t>
  </si>
  <si>
    <t>$100k-$250k</t>
  </si>
  <si>
    <t>RevTech Ventures</t>
  </si>
  <si>
    <t>revtechaccelerator.com</t>
  </si>
  <si>
    <t>https://www.crunchbase.com/organization/revtech-accelerator</t>
  </si>
  <si>
    <t>linkedin.com/company/2394101</t>
  </si>
  <si>
    <t>Retail, E-Commerce, Retail Technology, Marketing, SaaS</t>
  </si>
  <si>
    <t>Rhapsody Venture Partners</t>
  </si>
  <si>
    <t>rhapsodyvp.com</t>
  </si>
  <si>
    <t>https://www.crunchbase.com/organization/rhapsody-venture-partners-llc</t>
  </si>
  <si>
    <t>linkedin.com/company/10829162</t>
  </si>
  <si>
    <t>Biotechnology, Food &amp; Beverage, Medical Device, Health Care, Agriculture</t>
  </si>
  <si>
    <t>Richmond Global</t>
  </si>
  <si>
    <t>rglobalventures.com</t>
  </si>
  <si>
    <t>https://www.crunchbase.com/organization/richmond-global#section-related-hubs</t>
  </si>
  <si>
    <t>https://www.linkedin.com/company/richmond-global-ltd/</t>
  </si>
  <si>
    <t>Financial Service, FinTech, Credit, Internet, Restaurants</t>
  </si>
  <si>
    <t>Right Side Capital Management</t>
  </si>
  <si>
    <t>rightsidecapital.com</t>
  </si>
  <si>
    <t>https://www.crunchbase.com/organization/right-side-capital-management</t>
  </si>
  <si>
    <t>https://www.linkedin.com/company/right-side-capital-management/</t>
  </si>
  <si>
    <t>Software, SaaS, Mobile, Finance, Analytics</t>
  </si>
  <si>
    <t>Rincon Venture Partners</t>
  </si>
  <si>
    <t>rinconvp.com</t>
  </si>
  <si>
    <t>https://www.crunchbase.com/organization/rincon-venture-partners</t>
  </si>
  <si>
    <t>https://www.linkedin.com/company/rincon-venture-partners/</t>
  </si>
  <si>
    <t>Software, SaaS, Advertising, Analytics, Mobile</t>
  </si>
  <si>
    <t>Rise Capital</t>
  </si>
  <si>
    <t>risecapital.com</t>
  </si>
  <si>
    <t>https://www.crunchbase.com/organization/rise-capital</t>
  </si>
  <si>
    <t>https://www.linkedin.com/company/rise-capital/</t>
  </si>
  <si>
    <t>E-Commerce, Internet, Retail, Education, Credit</t>
  </si>
  <si>
    <t>Riverwalk Capital</t>
  </si>
  <si>
    <t>geekdomfund.com</t>
  </si>
  <si>
    <t>https://www.crunchbase.com/organization/geekdom-fund-l-p</t>
  </si>
  <si>
    <t>https://www.linkedin.com/company/geekdomfund/</t>
  </si>
  <si>
    <t>SaaS, Machine Learning, Software, Information Technology, Analytics</t>
  </si>
  <si>
    <t>rivetventures.com</t>
  </si>
  <si>
    <t>https://www.crunchbase.com/organization/rivet-ventures</t>
  </si>
  <si>
    <t>https://www.linkedin.com/company/rivet-ventures-management-llc/</t>
  </si>
  <si>
    <t>E-Commerce, Health Care, Audio, Subscription Service, Blockchain</t>
  </si>
  <si>
    <t>Rock Health</t>
  </si>
  <si>
    <t>rockhealth.com</t>
  </si>
  <si>
    <t>https://www.crunchbase.com/organization/rock-health</t>
  </si>
  <si>
    <t>https://www.linkedin.com/company/rock-health/</t>
  </si>
  <si>
    <t>Health Care, Medical, Information Technology, Mobile, Software</t>
  </si>
  <si>
    <t>rocketventures.org</t>
  </si>
  <si>
    <t>https://www.crunchbase.com/organization/rocket-ventures</t>
  </si>
  <si>
    <t>linkedin.com/company/2702539</t>
  </si>
  <si>
    <t>Software, Computer, Biotechnology, Medical, Information Technology</t>
  </si>
  <si>
    <t>romuluscap.com</t>
  </si>
  <si>
    <t>https://www.crunchbase.com/organization/romulus-capital</t>
  </si>
  <si>
    <t>https://www.linkedin.com/company/romulus-capital/</t>
  </si>
  <si>
    <t>Health Care, Internet, Software, Medical Device, Big Data</t>
  </si>
  <si>
    <t>Root Ventures</t>
  </si>
  <si>
    <t>root.vc</t>
  </si>
  <si>
    <t>https://www.crunchbase.com/organization/rootvc</t>
  </si>
  <si>
    <t>https://www.linkedin.com/company/root-ventures/</t>
  </si>
  <si>
    <t>Robotics, Software, Machine Learning, Consumer Electronics, Manufacturing</t>
  </si>
  <si>
    <t>Rothenberg Ventures</t>
  </si>
  <si>
    <t>rothenbergventures.com</t>
  </si>
  <si>
    <t>https://www.crunchbase.com/organization/rothenberg-ventures</t>
  </si>
  <si>
    <t>https://www.linkedin.com/company/rothenberg-ventures/</t>
  </si>
  <si>
    <t>Virtual Reality, Software, E-Commerce, Mobile, Digital Media</t>
  </si>
  <si>
    <t>Router Ventures</t>
  </si>
  <si>
    <t>routerventures.com</t>
  </si>
  <si>
    <t>https://www.crunchbase.com/organization/router-ventures</t>
  </si>
  <si>
    <t>https://www.linkedin.com/company/router-ventures/</t>
  </si>
  <si>
    <t>Artificial Intelligence, Data Integration, Food &amp; Beverage, Drones, Internet</t>
  </si>
  <si>
    <t>Rubicon VC</t>
  </si>
  <si>
    <t>rubicon.vc</t>
  </si>
  <si>
    <t>https://www.crunchbase.com/organization/rubicon-venture-capital</t>
  </si>
  <si>
    <t>https://www.linkedin.com/company/rubicon-venture-capital/</t>
  </si>
  <si>
    <t xml:space="preserve">Mobile, E-Commerce, Social Media, Media and Entertainment, </t>
  </si>
  <si>
    <t>S28 Capital</t>
  </si>
  <si>
    <t>s28capital.com</t>
  </si>
  <si>
    <t>https://www.crunchbase.com/organization/spectrum-28</t>
  </si>
  <si>
    <t>linkedin.com/company/7799208</t>
  </si>
  <si>
    <t>SaaS, Health Care, Machine Learning, Information Technology, Cloud Computing</t>
  </si>
  <si>
    <t>s2gventures.com</t>
  </si>
  <si>
    <t>https://www.crunchbase.com/organization/s2g-ventures</t>
  </si>
  <si>
    <t>linkedin.com/company/6600658</t>
  </si>
  <si>
    <t>Food &amp; Beverage, Biotechnology, Agriculture, Food Preocessing, Health Care</t>
  </si>
  <si>
    <t>S3 Ventures</t>
  </si>
  <si>
    <t>s3vc.com</t>
  </si>
  <si>
    <t>https://www.crunchbase.com/organization/s3-ventures</t>
  </si>
  <si>
    <t>linkedin.com/company/2173399</t>
  </si>
  <si>
    <t>Software, Mobile, Enterprise Software, Information Technology, Advertising</t>
  </si>
  <si>
    <t>SaaStr Fund</t>
  </si>
  <si>
    <t>saastrfund.com</t>
  </si>
  <si>
    <t>https://www.crunchbase.com/organization/saastr-fund</t>
  </si>
  <si>
    <t>https://www.linkedin.com/company/saastr/</t>
  </si>
  <si>
    <t>SaaS, Software, Search Engine, Internet, Environmental Consulting</t>
  </si>
  <si>
    <t>safeguard.com</t>
  </si>
  <si>
    <t>https://www.crunchbase.com/organization/safeguard-scientifics</t>
  </si>
  <si>
    <t>linkedin.com/company/30123</t>
  </si>
  <si>
    <t>Health Care, Biotechnology, Medical, Internet, Analytics</t>
  </si>
  <si>
    <t>sandalphoncapital.com</t>
  </si>
  <si>
    <t>https://www.crunchbase.com/organization/sandalphon-capital</t>
  </si>
  <si>
    <t>https://www.linkedin.com/company/sandalphon-capital/</t>
  </si>
  <si>
    <t>Real Estate, SaaS, Software, Restaurants, Consumer Software</t>
  </si>
  <si>
    <t>sanderling.com</t>
  </si>
  <si>
    <t>https://www.crunchbase.com/organization/sanderling-ventures</t>
  </si>
  <si>
    <t>linkedin.com/company/56490</t>
  </si>
  <si>
    <t>Health Care, Biotechnology, Pharmaceutical, Medical, Therapeutics</t>
  </si>
  <si>
    <t>Sands Capital Ventures</t>
  </si>
  <si>
    <t>sandscapitalventures.com</t>
  </si>
  <si>
    <t>https://www.crunchbase.com/organization/sands-capital-ventures</t>
  </si>
  <si>
    <t>https://www.linkedin.com/company/sands-capital-venture/</t>
  </si>
  <si>
    <t>Health Care, Biotechnology, Information Technology, Enterprise Software, FinTech</t>
  </si>
  <si>
    <t>Santa Barbara Angel Alliance</t>
  </si>
  <si>
    <t>sbangelalliance.com</t>
  </si>
  <si>
    <t>https://www.crunchbase.com/organization/santa-barbara-angel-alliance</t>
  </si>
  <si>
    <t>linkedin.com/company/17921268</t>
  </si>
  <si>
    <t>Impact Investing, Medical Device, Personalization, Marketplace, Rental Property</t>
  </si>
  <si>
    <t>Saturn Partners</t>
  </si>
  <si>
    <t>saturnpartnersvc.com</t>
  </si>
  <si>
    <t>https://www.crunchbase.com/organization/saturn-venture-partners</t>
  </si>
  <si>
    <t>linkedin.com/company/147527</t>
  </si>
  <si>
    <t>Education, Medical Device, Enterprise Software, FinTech, Network Security</t>
  </si>
  <si>
    <t>Schematic Ventures</t>
  </si>
  <si>
    <t>schematicventures.com</t>
  </si>
  <si>
    <t>https://www.crunchbase.com/organization/schematic-ventures</t>
  </si>
  <si>
    <t>https://www.linkedin.com/company/schematic-ventures/</t>
  </si>
  <si>
    <t>Robotics, Logistics, Machine Learning, Supply Chain Management, Warehousing</t>
  </si>
  <si>
    <t>science-inc.com</t>
  </si>
  <si>
    <t>https://www.crunchbase.com/organization/science</t>
  </si>
  <si>
    <t>https://www.linkedin.com/company/science-media/</t>
  </si>
  <si>
    <t>Internet, Financial Services, Finance, iOS, Mobile</t>
  </si>
  <si>
    <t>Scottie Ventures</t>
  </si>
  <si>
    <t>scottieventures.com</t>
  </si>
  <si>
    <t>linkedin.com/company/10830817</t>
  </si>
  <si>
    <t>scoutventures.com</t>
  </si>
  <si>
    <t>https://www.crunchbase.com/organization/scout-ventures</t>
  </si>
  <si>
    <t>https://www.linkedin.com/company/scout-ventures/</t>
  </si>
  <si>
    <t>Mobile, SaaS, Software, Digital Media, Analytics</t>
  </si>
  <si>
    <t>Scribble VC</t>
  </si>
  <si>
    <t>https://www.scribble.vc/</t>
  </si>
  <si>
    <t>Sector agnostic early-stage fund that focuses on Pre-Seed through Series A.</t>
  </si>
  <si>
    <t>@ScribbleVC</t>
  </si>
  <si>
    <t>~$9.7M</t>
  </si>
  <si>
    <t>scrum.vc</t>
  </si>
  <si>
    <t>https://www.crunchbase.com/organization/scrum-ventures</t>
  </si>
  <si>
    <t>https://www.linkedin.com/company/scrum-ventures/</t>
  </si>
  <si>
    <t>Mobile, Health Care, Software, Big Data, E-Commerce</t>
  </si>
  <si>
    <t>Seattle Angel Fund</t>
  </si>
  <si>
    <t>seattleangelfund.net</t>
  </si>
  <si>
    <t>https://www.crunchbase.com/organization/seattle-angel-fund</t>
  </si>
  <si>
    <t>https://www.linkedin.com/company/seachangefund/</t>
  </si>
  <si>
    <t>Computer, Software, Internet, Business Intelligence, Digital Media</t>
  </si>
  <si>
    <t>seraphgroup.net</t>
  </si>
  <si>
    <t>https://www.crunchbase.com/organization/seraph-group</t>
  </si>
  <si>
    <t>linkedin.com/company/121220</t>
  </si>
  <si>
    <t>Health Care, Software, Social Media, Biotechnology, Analytics</t>
  </si>
  <si>
    <t>Champaign/Chicago</t>
  </si>
  <si>
    <t>serraventures.com</t>
  </si>
  <si>
    <t>https://www.crunchbase.com/organization/serra-ventures</t>
  </si>
  <si>
    <t>https://www.linkedin.com/company/serra-ventures/</t>
  </si>
  <si>
    <t>Health Care, Biotechnology, Software, Medical, Medical Device</t>
  </si>
  <si>
    <t>Seven Peaks Ventures</t>
  </si>
  <si>
    <t>Bend</t>
  </si>
  <si>
    <t>sevenpeaksventures.com</t>
  </si>
  <si>
    <t>https://www.crunchbase.com/organization/seven-peaks-ventures</t>
  </si>
  <si>
    <t>https://www.linkedin.com/company/seven-peaks-ventures/</t>
  </si>
  <si>
    <t>Software, SaaS, Enterprise Software, Health Care, Machine Learning</t>
  </si>
  <si>
    <t>SG VC</t>
  </si>
  <si>
    <t>sg-vc.com</t>
  </si>
  <si>
    <t>https://www.crunchbase.com/organization/sgvc</t>
  </si>
  <si>
    <t>https://www.linkedin.com/company/sg-vc/</t>
  </si>
  <si>
    <t>FinTech, E-Commerce, SaaS, Enterprise Software, Marketplace</t>
  </si>
  <si>
    <t>ShangBay Capital</t>
  </si>
  <si>
    <t>shangbaycapital.com</t>
  </si>
  <si>
    <t>https://www.crunchbase.com/organization/shangbay-capital</t>
  </si>
  <si>
    <t>linkedin.com/company/18538707</t>
  </si>
  <si>
    <t>Health Care, Medical Device, Biotechnology, Biopharma, Therapeutics</t>
  </si>
  <si>
    <t>Shrug Capital</t>
  </si>
  <si>
    <t>shrug.vc</t>
  </si>
  <si>
    <t>https://www.linkedin.com/company/shrug-capital/</t>
  </si>
  <si>
    <t>The next big thing will start out looking like a toy (investing in consumer, media&amp;entertainment)</t>
  </si>
  <si>
    <t>@ShrugCap</t>
  </si>
  <si>
    <t>$100k~$200k</t>
  </si>
  <si>
    <t>~$6M</t>
  </si>
  <si>
    <t>Sidar Global Ventures</t>
  </si>
  <si>
    <t>sidarglobal.com</t>
  </si>
  <si>
    <t>https://www.crunchbase.com/organization/sidar-global-advisors</t>
  </si>
  <si>
    <t>linkedin.com/company/1130407</t>
  </si>
  <si>
    <t>Sierra Wasatch Capital</t>
  </si>
  <si>
    <t>Truckee</t>
  </si>
  <si>
    <t>sierrawasatch.com</t>
  </si>
  <si>
    <t>https://www.crunchbase.com/organization/sierra-wasatch-capital</t>
  </si>
  <si>
    <t>https://www.linkedin.com/company/sierra-wasatch-capital/</t>
  </si>
  <si>
    <t>Software, Real Time, Android, Social Media, iOS</t>
  </si>
  <si>
    <t>SierraMaya360 VC</t>
  </si>
  <si>
    <t>sierramaya360.vc</t>
  </si>
  <si>
    <t>https://www.crunchbase.com/organization/sierramaya360-2#section-overview</t>
  </si>
  <si>
    <t>linkedin.com/company/3178499</t>
  </si>
  <si>
    <t>Software, E-Commerce, Mobile, Internet, Social Media</t>
  </si>
  <si>
    <t>Signia Venture Partners</t>
  </si>
  <si>
    <t>signiaventurepartners.com</t>
  </si>
  <si>
    <t>https://www.crunchbase.com/organization/signia-venture-partners</t>
  </si>
  <si>
    <t>https://www.linkedin.com/company/signia-venture-partners/</t>
  </si>
  <si>
    <t>Software, Mobile, Information Technology, Gaming, Online Games</t>
  </si>
  <si>
    <t>silicomventures.com</t>
  </si>
  <si>
    <t>https://www.crunchbase.com/organization/silicom-ventures</t>
  </si>
  <si>
    <t>linkedin.com/company/3614939</t>
  </si>
  <si>
    <t xml:space="preserve">Hardware, Software, , , </t>
  </si>
  <si>
    <t>Silicon Badia</t>
  </si>
  <si>
    <t>siliconbadia.com</t>
  </si>
  <si>
    <t>https://www.crunchbase.com/organization/silicon-badia</t>
  </si>
  <si>
    <t>https://www.linkedin.com/company/silicon-badia/</t>
  </si>
  <si>
    <t>SaaS, Internet, Financial Service, Big Data, E-Commerce</t>
  </si>
  <si>
    <t>Sinewave Ventures</t>
  </si>
  <si>
    <t>sinewave.vc</t>
  </si>
  <si>
    <t>https://www.crunchbase.com/organization/sinewave-ventures</t>
  </si>
  <si>
    <t>https://www.linkedin.com/company/sinewave-ventures/</t>
  </si>
  <si>
    <t>Enterprise Software, Machine Learning, Network Security, Cyber Security, Analytics</t>
  </si>
  <si>
    <t>SixThirty CYBER</t>
  </si>
  <si>
    <t>sixthirtycyber.com</t>
  </si>
  <si>
    <t>https://www.crunchbase.com/organization/sixthirty-cyber</t>
  </si>
  <si>
    <t>linkedin.com/company/10784919</t>
  </si>
  <si>
    <t>Identity Managemant, Software, Fraud Detection, Cyber Security, Security</t>
  </si>
  <si>
    <t>SixThirty Global FinTech Fund</t>
  </si>
  <si>
    <t>sixthirty.co</t>
  </si>
  <si>
    <t>https://www.crunchbase.com/organization/sixthirty</t>
  </si>
  <si>
    <t>linkedin.com/company/3290724</t>
  </si>
  <si>
    <t>Financial Service, FinTech, Finance, Banking, Payments</t>
  </si>
  <si>
    <t>SK Innopartners</t>
  </si>
  <si>
    <t>sktainnopartners.com</t>
  </si>
  <si>
    <t>https://www.crunchbase.com/organization/sk-telecom-americas-innopartners</t>
  </si>
  <si>
    <t>linkedin.com/company/3155401</t>
  </si>
  <si>
    <t>Data Center 2, Energy, Service Industry, Application Performance Management, Machine Learning</t>
  </si>
  <si>
    <t>SK Ventures</t>
  </si>
  <si>
    <t>skvcap.com</t>
  </si>
  <si>
    <t>https://www.crunchbase.com/organization/sk-ventures</t>
  </si>
  <si>
    <t>Software, Robotics, Big Data, Enterprise Software, Cloud Computing</t>
  </si>
  <si>
    <t>Sky Ventures Group</t>
  </si>
  <si>
    <t>sky-ventures.com</t>
  </si>
  <si>
    <t>https://www.crunchbase.com/organization/sky-ventures-group</t>
  </si>
  <si>
    <t>linkedin.com/company/3862413</t>
  </si>
  <si>
    <t>Health Care, Medical, Biotechnology, Medical Device, Consumer Electronics</t>
  </si>
  <si>
    <t>Slater Technology Fund</t>
  </si>
  <si>
    <t>RI</t>
  </si>
  <si>
    <t>slaterfund.com</t>
  </si>
  <si>
    <t>https://www.crunchbase.com/organization/slater-technology-fund</t>
  </si>
  <si>
    <t>linkedin.com/company/4029977</t>
  </si>
  <si>
    <t>Biotechnology, Health Care, Software, Energy, Medical</t>
  </si>
  <si>
    <t>Slow</t>
  </si>
  <si>
    <t>https://slow-prod.herokuapp.com/</t>
  </si>
  <si>
    <t>Generalist fund, investing across geographies and industries</t>
  </si>
  <si>
    <t>@slow</t>
  </si>
  <si>
    <t>$9.6M</t>
  </si>
  <si>
    <t>SmartGateVC</t>
  </si>
  <si>
    <t>smartgate.vc</t>
  </si>
  <si>
    <t>linkedin.com/company/13255507</t>
  </si>
  <si>
    <t>socialleverage.com</t>
  </si>
  <si>
    <t>https://www.crunchbase.com/organization/social-leverage</t>
  </si>
  <si>
    <t>https://www.linkedin.com/company/social-leverage-llc/</t>
  </si>
  <si>
    <t>Financial Service, Mobile, Social Media, FinTech, Analytics</t>
  </si>
  <si>
    <t>sogalventures.com</t>
  </si>
  <si>
    <t>https://www.crunchbase.com/organization/sogal-ventures-2</t>
  </si>
  <si>
    <t>https://www.linkedin.com/company/sogal-ventures/</t>
  </si>
  <si>
    <t>E-Commerce, Cosmetics, Beauty, Welllness, Fashion</t>
  </si>
  <si>
    <t>Sonoma Brands</t>
  </si>
  <si>
    <t>Sonoma</t>
  </si>
  <si>
    <t>sonomabrands.com</t>
  </si>
  <si>
    <t>https://www.crunchbase.com/organization/sonoma-brands</t>
  </si>
  <si>
    <t>https://www.linkedin.com/company/sonoma-brands/</t>
  </si>
  <si>
    <t>Food &amp; Beverage, Restaurents, Food Preocessing, Subscription Service, E-Commerce</t>
  </si>
  <si>
    <t>SOSV</t>
  </si>
  <si>
    <t>sosv.com</t>
  </si>
  <si>
    <t>https://www.crunchbase.com/organization/sosv</t>
  </si>
  <si>
    <t>https://www.linkedin.com/company/sosvvc/</t>
  </si>
  <si>
    <t>Biotechnology, Health Care, Software, Hardware, Food &amp; Beverage</t>
  </si>
  <si>
    <t>South Ventures</t>
  </si>
  <si>
    <t>Key Biscayne</t>
  </si>
  <si>
    <t>sthventures.comen</t>
  </si>
  <si>
    <t>https://www.crunchbase.com/organization/south-ventures</t>
  </si>
  <si>
    <t>https://www.linkedin.com/company/south-ventures/</t>
  </si>
  <si>
    <t>Education, Mobile, Photography, E-Commerce, Digital Media</t>
  </si>
  <si>
    <t>southbox.io</t>
  </si>
  <si>
    <t>https://www.crunchbase.com/organization/southbox</t>
  </si>
  <si>
    <t>linkedin.com/company/11057437</t>
  </si>
  <si>
    <t xml:space="preserve">Health Care, Machine Learning, Medical, Computer Vision, </t>
  </si>
  <si>
    <t>Space Pirates</t>
  </si>
  <si>
    <t>teamspacepirates.com</t>
  </si>
  <si>
    <t>https://www.crunchbase.com/organization/space-pirates</t>
  </si>
  <si>
    <t>linkedin.com/company/24430045</t>
  </si>
  <si>
    <t>Fitness, Business Development, Consumer, E-Commerce, Internet</t>
  </si>
  <si>
    <t>Spider Capital</t>
  </si>
  <si>
    <t>spidercp.com</t>
  </si>
  <si>
    <t>https://www.crunchbase.com/organization/spider-capital-partners</t>
  </si>
  <si>
    <t>linkedin.com/company/7800319</t>
  </si>
  <si>
    <t>Software, SaaS, Machine Learning, Computer, Analytics</t>
  </si>
  <si>
    <t>Spread Corporation</t>
  </si>
  <si>
    <t>spreadcorporation.com</t>
  </si>
  <si>
    <t>https://www.crunchbase.com/organization/propagate-content</t>
  </si>
  <si>
    <t>linkedin.com/company/33187657</t>
  </si>
  <si>
    <t>SpringTime Ventures</t>
  </si>
  <si>
    <t>springtimeventures.com</t>
  </si>
  <si>
    <t>https://www.crunchbase.com/organization/springtime-ventures</t>
  </si>
  <si>
    <t>linkedin.com/company/10889855</t>
  </si>
  <si>
    <t>Photography, Food &amp; Beverage, Social Media Marketing, Health Care, Social Media</t>
  </si>
  <si>
    <t>SSC Venture Partners</t>
  </si>
  <si>
    <t>soaringstartupcircle.com</t>
  </si>
  <si>
    <t>https://www.crunchbase.com/organization/soaring-startup-circle-venture-partners</t>
  </si>
  <si>
    <t>linkedin.com/company/6449325</t>
  </si>
  <si>
    <t>EdTech, Commercial Real Estate, Transportation, Real Estate, Retail</t>
  </si>
  <si>
    <t>Stacked Capital</t>
  </si>
  <si>
    <t>stacked.capital</t>
  </si>
  <si>
    <t>https://www.crunchbase.com/organization/stacked-capital</t>
  </si>
  <si>
    <t>linkedin.com/company/27125008</t>
  </si>
  <si>
    <t>Mobile, Data Integration, Developer APIs, Fantasy Sports, Autonomous Vehicles</t>
  </si>
  <si>
    <t>Stage One Capital</t>
  </si>
  <si>
    <t>stage1capital.com</t>
  </si>
  <si>
    <t>https://www.crunchbase.com/organization/stage-one-capital</t>
  </si>
  <si>
    <t>linkedin.com/company/450114</t>
  </si>
  <si>
    <t>Enterprise Software, Social Media, Advertising, E-Commerce, Marketing</t>
  </si>
  <si>
    <t>Stage Venture Partners</t>
  </si>
  <si>
    <t>stagevp.com</t>
  </si>
  <si>
    <t>https://www.crunchbase.com/organization/stage-venture-partners</t>
  </si>
  <si>
    <t>https://www.linkedin.com/company/stage-investment/</t>
  </si>
  <si>
    <t>Analytics, Artificial Intelligence, Information Technology, Machine Learning, GovTech</t>
  </si>
  <si>
    <t>Start Smart Labs</t>
  </si>
  <si>
    <t>startsmartlabs.com</t>
  </si>
  <si>
    <t>https://www.crunchbase.com/organization/start-smart-labs</t>
  </si>
  <si>
    <t>linkedin.com/company/6586473</t>
  </si>
  <si>
    <t>Machine Learning, Enterprise Software, Publishing, SaaS, Social Media Marketing</t>
  </si>
  <si>
    <t>Starta Capital</t>
  </si>
  <si>
    <t>startacapital.com</t>
  </si>
  <si>
    <t>https://www.crunchbase.com/organization/starta-capital</t>
  </si>
  <si>
    <t>https://www.linkedin.com/company/starta-capital/</t>
  </si>
  <si>
    <t>SaaS, Mobile, 3D Technology, Cloud Computing, Retail Technology</t>
  </si>
  <si>
    <t>Starta Ventures</t>
  </si>
  <si>
    <t>startaventures.com</t>
  </si>
  <si>
    <t>linkedin.com/company/5870508</t>
  </si>
  <si>
    <t>Startup Evo</t>
  </si>
  <si>
    <t>startupevo.com</t>
  </si>
  <si>
    <t>https://www.crunchbase.com/organization/startup-evo</t>
  </si>
  <si>
    <t>linkedin.com/company/16170802</t>
  </si>
  <si>
    <t>Startup Labs</t>
  </si>
  <si>
    <t>startuplabs.org</t>
  </si>
  <si>
    <t>https://www.crunchbase.com/organization/startup-labs</t>
  </si>
  <si>
    <t>linkedin.com/company/2428563</t>
  </si>
  <si>
    <t>Reservation, Security, SaaS, Developer Tools, Event Management</t>
  </si>
  <si>
    <t>Startup Runway Foundation</t>
  </si>
  <si>
    <t>startuprunway.co</t>
  </si>
  <si>
    <t>https://www.crunchbase.com/event/startup-runway-2016113</t>
  </si>
  <si>
    <t>linkedin.com/company/15262944</t>
  </si>
  <si>
    <t>Startup.Network</t>
  </si>
  <si>
    <t>DE</t>
  </si>
  <si>
    <t>startup.network</t>
  </si>
  <si>
    <t>linkedin.com/company/1742037</t>
  </si>
  <si>
    <t>Steep Hill Ventures</t>
  </si>
  <si>
    <t>steephill.com</t>
  </si>
  <si>
    <t>https://www.crunchbase.com/organization/steep-hill-cannabis-analysis-laboratory</t>
  </si>
  <si>
    <t>https://www.linkedin.com/company/steep-hill-lab/?trk=ppro_cprof</t>
  </si>
  <si>
    <t>stonylonesomegroupllc.com</t>
  </si>
  <si>
    <t>https://www.crunchbase.com/organization/stony-lonesome-group</t>
  </si>
  <si>
    <t>Financial Service, Wearables, Enterprise, Identity Management, Health Care</t>
  </si>
  <si>
    <t>stormventures.com</t>
  </si>
  <si>
    <t>https://www.crunchbase.com/organization/storm-ventures</t>
  </si>
  <si>
    <t>linkedin.com/company/43287</t>
  </si>
  <si>
    <t>Software, Enterprise Software, SaaS, Mobile, Analytics</t>
  </si>
  <si>
    <t>streamlinedventures.com</t>
  </si>
  <si>
    <t>https://www.crunchbase.com/organization/streamlined-ventures</t>
  </si>
  <si>
    <t>https://www.linkedin.com/company/streamlined-ventures/</t>
  </si>
  <si>
    <t>Software, Enterprise Software, Analytics, Mobile, Big Data</t>
  </si>
  <si>
    <t>structure.vc</t>
  </si>
  <si>
    <t>https://www.crunchbase.com/organization/structure-capital</t>
  </si>
  <si>
    <t>https://www.linkedin.com/company/structure-capital/</t>
  </si>
  <si>
    <t>Mobile, MarketPlace, E-Commerce, Internet, Travel</t>
  </si>
  <si>
    <t>Summation Health Ventures</t>
  </si>
  <si>
    <t>shv.io</t>
  </si>
  <si>
    <t>https://www.crunchbase.com/organization/summation-health-ventures</t>
  </si>
  <si>
    <t>https://www.linkedin.com/company/summation-health-ventures/</t>
  </si>
  <si>
    <t>Health Care, Medical, SaaS, CRM, Social Media Marketing</t>
  </si>
  <si>
    <t>Sunbridge Partners</t>
  </si>
  <si>
    <t>sunbridgepartners.com</t>
  </si>
  <si>
    <t>https://www.crunchbase.com/organization/sunbridge-partners</t>
  </si>
  <si>
    <t>https://www.linkedin.com/company/sunbridge-partners/</t>
  </si>
  <si>
    <t>Internet, Software, E-Commerce, SaaS, Mobile</t>
  </si>
  <si>
    <t>Super Ventures</t>
  </si>
  <si>
    <t>superventures.com</t>
  </si>
  <si>
    <t>https://www.crunchbase.com/organization/super-ventures</t>
  </si>
  <si>
    <t>https://www.linkedin.com/company/super-ventures/</t>
  </si>
  <si>
    <t>3D Technology, Augmented Reality, Software, Virtual Reality, Art</t>
  </si>
  <si>
    <t>SURGE Ventures</t>
  </si>
  <si>
    <t>SURGEventures.com</t>
  </si>
  <si>
    <t>https://www.crunchbase.com/organization/surge-accelerator</t>
  </si>
  <si>
    <t>linkedin.com/company/2358533</t>
  </si>
  <si>
    <t>Energy, Oil and Gas, Software, Enterprise Software, Energy Efficiency</t>
  </si>
  <si>
    <t>Surgical Frontiers</t>
  </si>
  <si>
    <t>surgicalfrontiers.com</t>
  </si>
  <si>
    <t>https://www.crunchbase.com/organization/surgical-frontiers</t>
  </si>
  <si>
    <t>https://www.linkedin.com/company/surgical-frontiers/</t>
  </si>
  <si>
    <t>susaventures.com</t>
  </si>
  <si>
    <t>https://www.crunchbase.com/organization/susa-ventures</t>
  </si>
  <si>
    <t>https://www.linkedin.com/company/susa-ventures/</t>
  </si>
  <si>
    <t>Software, Analytics, SaaS, Big Data, Artificial Intelligence</t>
  </si>
  <si>
    <t>svangel.com</t>
  </si>
  <si>
    <t>https://www.crunchbase.com/organization/sv-angel</t>
  </si>
  <si>
    <t>https://www.linkedin.com/company/sv-angel/</t>
  </si>
  <si>
    <t>SV LATAM Fund</t>
  </si>
  <si>
    <t>san francisco</t>
  </si>
  <si>
    <t>svlatamfund.co</t>
  </si>
  <si>
    <t>https://www.crunchbase.com/organization/svlatam-fund</t>
  </si>
  <si>
    <t>linkedin.com/company/3666731</t>
  </si>
  <si>
    <t xml:space="preserve">Massasing, Telecommunications, , , </t>
  </si>
  <si>
    <t>swanandlegend.com</t>
  </si>
  <si>
    <t>https://www.crunchbase.com/organization/swan-legend-venture-partners</t>
  </si>
  <si>
    <t>https://www.linkedin.com/company/swan-&amp;-legend-venture-partners/</t>
  </si>
  <si>
    <t>Education, E-Commerce, Internet, Gift Card, Sports</t>
  </si>
  <si>
    <t>swayvc.com</t>
  </si>
  <si>
    <t>https://www.crunchbase.com/organization/swayvc</t>
  </si>
  <si>
    <t>https://www.linkedin.com/company/sway-ventures/</t>
  </si>
  <si>
    <t>Enterprise Software, Mobile, SaaS, Software, Health Care</t>
  </si>
  <si>
    <t>Switch VC</t>
  </si>
  <si>
    <t>switch.vc</t>
  </si>
  <si>
    <t>https://www.crunchbase.com/organization/switch-ventures</t>
  </si>
  <si>
    <t>https://www.linkedin.com/company/switch-vc/</t>
  </si>
  <si>
    <t>Big Data, Analytics, Software, Education, Internet</t>
  </si>
  <si>
    <t>Synapse Partners</t>
  </si>
  <si>
    <t>synapsepartners.co</t>
  </si>
  <si>
    <t>https://www.crunchbase.com/organization/synapsepartners</t>
  </si>
  <si>
    <t>https://www.linkedin.com/company/synapse-partners/</t>
  </si>
  <si>
    <t>Software, Internet, Machine Learning, Autonomous Vehicles, Automotive</t>
  </si>
  <si>
    <t>Synetro.com</t>
  </si>
  <si>
    <t>https://www.crunchbase.com/organization/synetro-group</t>
  </si>
  <si>
    <t>linkedin.com/company/861844</t>
  </si>
  <si>
    <t>Market Research, Analytics, Insurance, Consulting, Enterprise Software</t>
  </si>
  <si>
    <t>Syren Capital Advisors</t>
  </si>
  <si>
    <t>syrencapitaladvisors.com</t>
  </si>
  <si>
    <t>https://www.crunchbase.com/organization/syren-capital-advisors</t>
  </si>
  <si>
    <t>linkedin.com/company/10504367</t>
  </si>
  <si>
    <t>Tahoma Ventures</t>
  </si>
  <si>
    <t>johnives.com</t>
  </si>
  <si>
    <t>https://www.crunchbase.com/organization/tahoma-ventures</t>
  </si>
  <si>
    <t>Analytics, Enterprise Software, Computer, Software, Big Data</t>
  </si>
  <si>
    <t>tallwavecapital.com</t>
  </si>
  <si>
    <t>https://www.crunchbase.com/organization/tallwave-capital-llc</t>
  </si>
  <si>
    <t>https://www.linkedin.com/company/tallwave-capital/</t>
  </si>
  <si>
    <t>SaaS, Software, Enterprise Software, Computer, Mobile</t>
  </si>
  <si>
    <t>Tamarisc</t>
  </si>
  <si>
    <t>tamarisc.vc</t>
  </si>
  <si>
    <t>https://www.crunchbase.com/organization/tamarisc</t>
  </si>
  <si>
    <t>https://www.linkedin.com/company/tamarisc/</t>
  </si>
  <si>
    <t>Software, Hospitality, Rental, Travel, Real Estate</t>
  </si>
  <si>
    <t>Tandem Capital</t>
  </si>
  <si>
    <t>tandemcap.com</t>
  </si>
  <si>
    <t>https://www.crunchbase.com/organization/tandem-capital-2</t>
  </si>
  <si>
    <t>linkedin.com/company/5137697</t>
  </si>
  <si>
    <t>Mobile, Internet, Apps, Internet of Things, E-Commerce</t>
  </si>
  <si>
    <t>Tank Hill Ventures</t>
  </si>
  <si>
    <t>th-vp.com</t>
  </si>
  <si>
    <t>https://www.crunchbase.com/organization/tank-hill-ventures</t>
  </si>
  <si>
    <t>https://www.linkedin.com/company/tank-hill-ventures/</t>
  </si>
  <si>
    <t>Education, Subscription Service, Food &amp; Beverage, Business Development, EdTech</t>
  </si>
  <si>
    <t>Task Force X Capital Management</t>
  </si>
  <si>
    <t>Fort Mill</t>
  </si>
  <si>
    <t>SC</t>
  </si>
  <si>
    <t>tfxcap.com</t>
  </si>
  <si>
    <t>https://www.crunchbase.com/organization/task-force-x-capital</t>
  </si>
  <si>
    <t>linkedin.com/company/10439513</t>
  </si>
  <si>
    <t xml:space="preserve">Education, Higher Education, E-Learning, , </t>
  </si>
  <si>
    <t>Taurus Ventures</t>
  </si>
  <si>
    <t>taurus.vc</t>
  </si>
  <si>
    <t>https://www.crunchbase.com/organization/taurusventures</t>
  </si>
  <si>
    <t>https://www.linkedin.com/company/taurus-ventures/</t>
  </si>
  <si>
    <t>Service Industry, Agriculture, Marketplace, Financial Service, Professional Service</t>
  </si>
  <si>
    <t>Team Builder Ventures</t>
  </si>
  <si>
    <t>https://www.crunchbase.com/organization/team-builder-ventures</t>
  </si>
  <si>
    <t>https://www.linkedin.com/company/team-builder-ventures/</t>
  </si>
  <si>
    <t>Education, Internet, B2C, Consumer Reviews, Health Care</t>
  </si>
  <si>
    <t>Teamworthy Ventures</t>
  </si>
  <si>
    <t>teamworthy.com</t>
  </si>
  <si>
    <t>https://www.crunchbase.com/organization/haystack-partners</t>
  </si>
  <si>
    <t>linkedin.com/company/27106797</t>
  </si>
  <si>
    <t>Education, Marketplace, Health Care, Health Diagonstics, Pharmaceutical</t>
  </si>
  <si>
    <t>Tech Coast Angels San Diego</t>
  </si>
  <si>
    <t>techcoastangels.com</t>
  </si>
  <si>
    <t>https://www.crunchbase.com/organization/tech-coast-angels</t>
  </si>
  <si>
    <t>linkedin.com/company/18185952</t>
  </si>
  <si>
    <t>Software, Health Care, Biotechnology, Enterprise Software, Mobile</t>
  </si>
  <si>
    <t>techsquareventures.com</t>
  </si>
  <si>
    <t>https://www.crunchbase.com/organization/tech-square-ventures</t>
  </si>
  <si>
    <t>https://www.linkedin.com/company/tech-square-ventures/</t>
  </si>
  <si>
    <t>Security, Developer Tools, Marketing Automation, Software, Information Technology</t>
  </si>
  <si>
    <t>TechCatalyst</t>
  </si>
  <si>
    <t>tcangelgroup.com</t>
  </si>
  <si>
    <t>linkedin.com/company/2372245</t>
  </si>
  <si>
    <t>TechLaunch</t>
  </si>
  <si>
    <t>Kinnelon</t>
  </si>
  <si>
    <t>techlaunch.com</t>
  </si>
  <si>
    <t>https://www.crunchbase.com/organization/techlaunch</t>
  </si>
  <si>
    <t>linkedin.com/company/2567265</t>
  </si>
  <si>
    <t>Mobile, E-Commerce, Social Media, Apps, Fashion</t>
  </si>
  <si>
    <t>techsquare.co</t>
  </si>
  <si>
    <t>https://www.crunchbase.com/organization/techsquare-labs</t>
  </si>
  <si>
    <t>linkedin.com/company/3669863</t>
  </si>
  <si>
    <t>Internet, Software, Fraud Detection, Cyber Security, SaaS</t>
  </si>
  <si>
    <t>techstars.com</t>
  </si>
  <si>
    <t>https://www.crunchbase.com/organization/techstars</t>
  </si>
  <si>
    <t>https://www.linkedin.com/company/techstars/</t>
  </si>
  <si>
    <t>Software, Finance, Mobile, SaaS, FinTech</t>
  </si>
  <si>
    <t>Tectonic</t>
  </si>
  <si>
    <t>tectonicventures.com</t>
  </si>
  <si>
    <t>https://www.crunchbase.com/organization/tectonic-ventures</t>
  </si>
  <si>
    <t>https://www.linkedin.com/company/tectonicventures/</t>
  </si>
  <si>
    <t>Health Care, Robotics, Hospital, Drones, Collaboration</t>
  </si>
  <si>
    <t>TEEC Angel Fund</t>
  </si>
  <si>
    <t>teec-angel.com</t>
  </si>
  <si>
    <t>https://www.crunchbase.com/organization/teec-angel-fund</t>
  </si>
  <si>
    <t>https://www.linkedin.com/company/tsvcap/</t>
  </si>
  <si>
    <t>Mobile, Biotechnology, Software, Analytics, Enterprise Software</t>
  </si>
  <si>
    <t>Tekton Ventures</t>
  </si>
  <si>
    <t>tektonventures.com</t>
  </si>
  <si>
    <t>https://www.crunchbase.com/organization/tekton-ventures</t>
  </si>
  <si>
    <t>https://www.linkedin.com/company/tekton-ventures/</t>
  </si>
  <si>
    <t>E-Commerce, Internet, Software, FinTech, Mobile</t>
  </si>
  <si>
    <t>Telegraph Hill Capital</t>
  </si>
  <si>
    <t>thcap.com</t>
  </si>
  <si>
    <t>https://www.crunchbase.com/organization/telegraph-hill-capital</t>
  </si>
  <si>
    <t>https://www.linkedin.com/company/telegraph-hill-capital/</t>
  </si>
  <si>
    <t>Mobile, E-Commerce, Health Care, Enterprise Software, Apps</t>
  </si>
  <si>
    <t>telescopicventures.com</t>
  </si>
  <si>
    <t>https://www.crunchbase.com/organization/telescopic-ventures</t>
  </si>
  <si>
    <t>https://www.linkedin.com/company/telescope-ventures/</t>
  </si>
  <si>
    <t>Telluride Venture Fund</t>
  </si>
  <si>
    <t>Telluride</t>
  </si>
  <si>
    <t>tellurideventurefund.com</t>
  </si>
  <si>
    <t>https://www.crunchbase.com/organization/telluride-venture-fund</t>
  </si>
  <si>
    <t>https://www.linkedin.com/company/telluride-venture-fund/</t>
  </si>
  <si>
    <t>E-Commerce, SaaS, Agriculture, Analytics, Product Design</t>
  </si>
  <si>
    <t>Tellus Partners</t>
  </si>
  <si>
    <t>Saratoga Springs</t>
  </si>
  <si>
    <t>tellus.partners</t>
  </si>
  <si>
    <t>https://www.crunchbase.com/organization/tellus-partners</t>
  </si>
  <si>
    <t>https://www.linkedin.com/company/tellus-investment-partners-llc/</t>
  </si>
  <si>
    <t xml:space="preserve">Food &amp; Beverage, Robotics, Agriculture, AgTech, </t>
  </si>
  <si>
    <t>Ten Eleven Ventures</t>
  </si>
  <si>
    <t>1011vc.com</t>
  </si>
  <si>
    <t>https://www.crunchbase.com/organization/ten-eleven-ventures</t>
  </si>
  <si>
    <t>https://www.linkedin.com/company/ten-eleven-ventures/</t>
  </si>
  <si>
    <t>Cyber Security, Security, Network Security, Artificial Intelligence, Enterprise Software</t>
  </si>
  <si>
    <t>TenOneTen Ventures</t>
  </si>
  <si>
    <t>tenoneten.net</t>
  </si>
  <si>
    <t>https://www.crunchbase.com/organization/tenoneten-ventures</t>
  </si>
  <si>
    <t>https://www.linkedin.com/company/tenoneten-ventures/</t>
  </si>
  <si>
    <t>Mobile, Analytics, Big Data, E-Commerce, SaaS</t>
  </si>
  <si>
    <t>TGM</t>
  </si>
  <si>
    <t>tgm.com</t>
  </si>
  <si>
    <t>https://www.crunchbase.com/organization/tgm-ventures</t>
  </si>
  <si>
    <t>linkedin.com/company/729867</t>
  </si>
  <si>
    <t>Apps, Consumer, Digital Media, Health Care, Advertising</t>
  </si>
  <si>
    <t>The Alchemy Fund</t>
  </si>
  <si>
    <t>Springfield</t>
  </si>
  <si>
    <t>alchemy-fund.com</t>
  </si>
  <si>
    <t>linkedin.com/company/28636091</t>
  </si>
  <si>
    <t>The Arcview Group</t>
  </si>
  <si>
    <t>arcviewgroup.com</t>
  </si>
  <si>
    <t>https://www.crunchbase.com/organization/arcview-group</t>
  </si>
  <si>
    <t>linkedin.com/company/3063679</t>
  </si>
  <si>
    <t>Software, Cannabis, Mobile, Internet, Recruiting</t>
  </si>
  <si>
    <t>The Athenaeum Fund</t>
  </si>
  <si>
    <t>athenaeumfund.com</t>
  </si>
  <si>
    <t>https://www.crunchbase.com/organization/the-athenaeum-fund</t>
  </si>
  <si>
    <t>linkedin.com/company/2418268</t>
  </si>
  <si>
    <t>Intelligent System, Semiconductor, Product Design, Software, Language Learning</t>
  </si>
  <si>
    <t>The Cove Fund</t>
  </si>
  <si>
    <t>covefund.com</t>
  </si>
  <si>
    <t>https://www.crunchbase.com/organization/cove-fund-ii-llc</t>
  </si>
  <si>
    <t>https://www.linkedin.com/company/covefund/</t>
  </si>
  <si>
    <t>Gamig, Mobile, Photography, Market Research, E-Commerce</t>
  </si>
  <si>
    <t>The Design Accelerator</t>
  </si>
  <si>
    <t>thedesignaccelerator.com</t>
  </si>
  <si>
    <t>https://www.crunchbase.com/organization/the-design-accelerator</t>
  </si>
  <si>
    <t>The EdTech Fund</t>
  </si>
  <si>
    <t>theedtechfund.com</t>
  </si>
  <si>
    <t>https://www.crunchbase.com/organization/the-edtech-fund</t>
  </si>
  <si>
    <t>linkedin.com/company/8895850</t>
  </si>
  <si>
    <t>Education, Collaborative Consumption, Internet, Online Forums, E-Learning</t>
  </si>
  <si>
    <t>The Fabric</t>
  </si>
  <si>
    <t>thefabricnet.com</t>
  </si>
  <si>
    <t>https://www.crunchbase.com/organization/the-fabric</t>
  </si>
  <si>
    <t>https://www.linkedin.com/company/the-fabric/</t>
  </si>
  <si>
    <t>Cloud Infrastucture, SaaS, Cloud Computing, Cloud management, Cloud Data Service</t>
  </si>
  <si>
    <t>The Fund</t>
  </si>
  <si>
    <t>thefund.vc</t>
  </si>
  <si>
    <t>https://www.crunchbase.com/organization/the-fund</t>
  </si>
  <si>
    <t>linkedin.com/company/28142574</t>
  </si>
  <si>
    <t>Invest in local entrepreneur with a community-first approach (technology &amp; software)</t>
  </si>
  <si>
    <t>@TheFundGlobal</t>
  </si>
  <si>
    <t>~$2.5M</t>
  </si>
  <si>
    <t>The Graduate Syndicate</t>
  </si>
  <si>
    <t>thegraduatesyndicate.com</t>
  </si>
  <si>
    <t>https://www.crunchbase.com/organization/sueco-and-the-graduate-syndicate</t>
  </si>
  <si>
    <t>https://www.linkedin.com/company/the-graduate-syndicate/</t>
  </si>
  <si>
    <t>Internet, Health Care, Financial Service, Commercial Landing, Logistics</t>
  </si>
  <si>
    <t>thehelm.co</t>
  </si>
  <si>
    <t>https://www.crunchbase.com/organization/the-helm</t>
  </si>
  <si>
    <t>https://www.linkedin.com/company/thehelmco/</t>
  </si>
  <si>
    <t xml:space="preserve">Education, Coworking, Communities, Welllness, </t>
  </si>
  <si>
    <t>The Hive</t>
  </si>
  <si>
    <t>hivedata.com</t>
  </si>
  <si>
    <t>https://www.crunchbase.com/organization/the-hive-palo-alto-california</t>
  </si>
  <si>
    <t>https://www.linkedin.com/company/the-hive-llc/</t>
  </si>
  <si>
    <t>Artificial Intelligence, Software, Big Data, Machine Learning, Analytics</t>
  </si>
  <si>
    <t>https://www.crunchbase.com/organization/the-house-fund</t>
  </si>
  <si>
    <t>The Impact Engine</t>
  </si>
  <si>
    <t>theimpactengine.com</t>
  </si>
  <si>
    <t>https://www.crunchbase.com/organization/the-impact-engine</t>
  </si>
  <si>
    <t>https://www.linkedin.com/company/theimpactengine/</t>
  </si>
  <si>
    <t>Education, Health Care, EdTech, Analytics, Mobile</t>
  </si>
  <si>
    <t>The Investment Collective</t>
  </si>
  <si>
    <t>Petaluma</t>
  </si>
  <si>
    <t>investmentcollective.com</t>
  </si>
  <si>
    <t>linkedin.com/company/18600137</t>
  </si>
  <si>
    <t>The South Florida Accelerator</t>
  </si>
  <si>
    <t>Ft Lauderdale</t>
  </si>
  <si>
    <t>tsfa.co</t>
  </si>
  <si>
    <t>https://www.crunchbase.com/organization/the-south-florida-accelerator</t>
  </si>
  <si>
    <t>linkedin.com/company/10515208</t>
  </si>
  <si>
    <t>The TauTona Group</t>
  </si>
  <si>
    <t>tautonagroup.com</t>
  </si>
  <si>
    <t>https://www.crunchbase.com/organization/tautona-group</t>
  </si>
  <si>
    <t>https://www.linkedin.com/company/tautona-group/</t>
  </si>
  <si>
    <t>The Tribe</t>
  </si>
  <si>
    <t>tribecap.co</t>
  </si>
  <si>
    <t>https://www.crunchbase.com/organization/tribe-capital</t>
  </si>
  <si>
    <t>https://www.linkedin.com/company/tribe-capital-partners/</t>
  </si>
  <si>
    <t>FinTech, Bitcoin, Blockchain, Trading Platform, Ethereum</t>
  </si>
  <si>
    <t>The Valley Fund</t>
  </si>
  <si>
    <t>thevalleyfund.com</t>
  </si>
  <si>
    <t>https://www.crunchbase.com/organization/valley-fund</t>
  </si>
  <si>
    <t>https://www.linkedin.com/company/the-valley-fund/</t>
  </si>
  <si>
    <t>Health Care, Software, Big Data, Enterprise Software, Internet</t>
  </si>
  <si>
    <t>The Venture Collective</t>
  </si>
  <si>
    <t>https://www.theventurecollective.com/</t>
  </si>
  <si>
    <t>Underrepresented founders</t>
  </si>
  <si>
    <t>@hellotvc</t>
  </si>
  <si>
    <t>The Yield Lab</t>
  </si>
  <si>
    <t>theyieldlab.com</t>
  </si>
  <si>
    <t>https://www.crunchbase.com/organization/the-yield-lab</t>
  </si>
  <si>
    <t>https://www.linkedin.com/company/theyieldlab/</t>
  </si>
  <si>
    <t>Agriculture, Biotechnology, Farming, Nutrition, Business Intelligence</t>
  </si>
  <si>
    <t>TheSeedFund</t>
  </si>
  <si>
    <t>North Brunswick</t>
  </si>
  <si>
    <t>theseedfund.vc</t>
  </si>
  <si>
    <t>linkedin.com/company/2582509</t>
  </si>
  <si>
    <t>Third Prime</t>
  </si>
  <si>
    <t>thirdprime.vc</t>
  </si>
  <si>
    <t>https://www.crunchbase.com/organization/3rd-prime-capital</t>
  </si>
  <si>
    <t>linkedin.com/company/15189541</t>
  </si>
  <si>
    <t>Financial Services, FinTech, SaaS, Lending, Real Estate</t>
  </si>
  <si>
    <t>Third Prime Capital</t>
  </si>
  <si>
    <t>thirdprimecapital.com</t>
  </si>
  <si>
    <t>https://www.linkedin.com/company/third-prime-capital/</t>
  </si>
  <si>
    <t>Three Bridges</t>
  </si>
  <si>
    <t>tbv.vc</t>
  </si>
  <si>
    <t>https://www.crunchbase.com/organization/three-bridges-venture-partners</t>
  </si>
  <si>
    <t>https://www.linkedin.com/company/three-bridges-ventures/</t>
  </si>
  <si>
    <t>E-Commerce, Chemical, Biotechnology, Publishing, Software</t>
  </si>
  <si>
    <t>ThreeFishCapital</t>
  </si>
  <si>
    <t>threefishcapital.com</t>
  </si>
  <si>
    <t>https://www.crunchbase.com/organization/three-fish-capital</t>
  </si>
  <si>
    <t>https://www.linkedin.com/company/three-fish-capital/</t>
  </si>
  <si>
    <t>Fitness, Health Care, Financial Services, Software, FinTech</t>
  </si>
  <si>
    <t>Thursday Ventures</t>
  </si>
  <si>
    <t>Middletown</t>
  </si>
  <si>
    <t>thursday.vc</t>
  </si>
  <si>
    <t>https://www.crunchbase.com/organization/thursday-ventures</t>
  </si>
  <si>
    <t>Fitness, Blockchain, Internet, Supply Chain Management, Sports</t>
  </si>
  <si>
    <t>Tiller Partners</t>
  </si>
  <si>
    <t>tillerpartnersllc.com</t>
  </si>
  <si>
    <t>https://www.crunchbase.com/organization/tiller-partners</t>
  </si>
  <si>
    <t>linkedin.com/company/7794275</t>
  </si>
  <si>
    <t>Internet, E-Commerce, Advertising, Service Industry, Health Care</t>
  </si>
  <si>
    <t>Tip of the Spear Ventures</t>
  </si>
  <si>
    <t>tipofthespearventures.com</t>
  </si>
  <si>
    <t>https://www.crunchbase.com/organization/tip-of-the-spear-ventures</t>
  </si>
  <si>
    <t>linkedin.com/company/3074794</t>
  </si>
  <si>
    <t>Tomorrow Ventures</t>
  </si>
  <si>
    <t>tomorrowvc.com</t>
  </si>
  <si>
    <t>https://www.crunchbase.com/organization/tomorrow-ventures</t>
  </si>
  <si>
    <t>linkedin.com/company/903517</t>
  </si>
  <si>
    <t>Mobile, Finance, Apps, Enterprise Software, Advertising</t>
  </si>
  <si>
    <t>torchcapital.vc</t>
  </si>
  <si>
    <t>https://www.crunchbase.com/organization/torch-capital</t>
  </si>
  <si>
    <t>https://www.linkedin.com/company/torch-capital/</t>
  </si>
  <si>
    <t>Health Care, Food &amp; Beverage, Fitness, Consumer, Internet</t>
  </si>
  <si>
    <t>townsgatemedia.com</t>
  </si>
  <si>
    <t>https://www.crunchbase.com/organization/townsgatemedia</t>
  </si>
  <si>
    <t>https://www.linkedin.com/company/townsgate-media/</t>
  </si>
  <si>
    <t>Music Streaming, Apps, Video Streaming, Music, Video on Demand</t>
  </si>
  <si>
    <t>Trail Post Ventures</t>
  </si>
  <si>
    <t>trailpostventures.com</t>
  </si>
  <si>
    <t>https://www.crunchbase.com/organization/trail-post-ventures</t>
  </si>
  <si>
    <t>https://www.linkedin.com/company/trail-post-ventures/</t>
  </si>
  <si>
    <t>Internet, Outdoors, Lifestyle, Sporting Goods, Retail</t>
  </si>
  <si>
    <t>TrailMix Ventures</t>
  </si>
  <si>
    <t>trailmix.vc</t>
  </si>
  <si>
    <t>https://www.linkedin.com/company/trailmixventures/</t>
  </si>
  <si>
    <t>Search Engine, Consumer, Internet, Health Care, SaaS</t>
  </si>
  <si>
    <t>Transmedia Capital</t>
  </si>
  <si>
    <t>transmediacapital.com</t>
  </si>
  <si>
    <t>https://www.crunchbase.com/organization/transmedia-capital</t>
  </si>
  <si>
    <t>https://www.linkedin.com/company/transmedia-capital/</t>
  </si>
  <si>
    <t>Mobile, Internet, Enterprise Software, Advertising, Social Media</t>
  </si>
  <si>
    <t>Travel Capitalist Ventures</t>
  </si>
  <si>
    <t>travelcapitalist.com</t>
  </si>
  <si>
    <t>https://www.crunchbase.com/organization/travel-capitalist-ventures</t>
  </si>
  <si>
    <t>https://www.linkedin.com/company/travel-capitalist-ventures/</t>
  </si>
  <si>
    <t>Commercial Real Estate, Air Transportation, Internet, Real Estate Investment, B2C</t>
  </si>
  <si>
    <t>Tribe</t>
  </si>
  <si>
    <t>tribe.pm</t>
  </si>
  <si>
    <t>https://www.crunchbase.com/organization/tribe-4</t>
  </si>
  <si>
    <t>https://www.linkedin.com/company/tribeapp/</t>
  </si>
  <si>
    <t>tribecavp.com</t>
  </si>
  <si>
    <t>https://www.crunchbase.com/organization/tribeca-venture-partners</t>
  </si>
  <si>
    <t>https://www.linkedin.com/company/tribeca-venture-partners/</t>
  </si>
  <si>
    <t>SaaS, Software, Enterprise Software, Advertising, Finance</t>
  </si>
  <si>
    <t>Trigger Media Group</t>
  </si>
  <si>
    <t>triggermedia.com</t>
  </si>
  <si>
    <t>https://www.crunchbase.com/organization/trigger-media</t>
  </si>
  <si>
    <t>https://www.linkedin.com/company/trigger-media-group/</t>
  </si>
  <si>
    <t>Marketing, Content, SaaS, Local, Analytics</t>
  </si>
  <si>
    <t>Troy Capital Partners</t>
  </si>
  <si>
    <t>troycapitalpartners.com</t>
  </si>
  <si>
    <t>https://www.crunchbase.com/organization/troy-capital-partners</t>
  </si>
  <si>
    <t>https://www.linkedin.com/company/troy-capital-partners/</t>
  </si>
  <si>
    <t>E-Commerce, Internet, Developer Tools, Mobile Apps, Transportation</t>
  </si>
  <si>
    <t>Trucks Venture Partners</t>
  </si>
  <si>
    <t>trucks.vc</t>
  </si>
  <si>
    <t>https://www.crunchbase.com/organization/trucks-venture-capital</t>
  </si>
  <si>
    <t>https://www.linkedin.com/company/trucks-vc/</t>
  </si>
  <si>
    <t>Autonomous Vehicles, Automotive, Robotics, Transportation, Computer Vision</t>
  </si>
  <si>
    <t>True North Venture Partners</t>
  </si>
  <si>
    <t>truenorthvp.com</t>
  </si>
  <si>
    <t>https://www.crunchbase.com/organization/true-north-venture-partners</t>
  </si>
  <si>
    <t>https://www.linkedin.com/company/true-north-venture-partners/</t>
  </si>
  <si>
    <t>Energy, Water, Therapeutics, E-Commerce, Medical Device</t>
  </si>
  <si>
    <t>trueventures.com</t>
  </si>
  <si>
    <t>https://www.crunchbase.com/organization/true-ventures</t>
  </si>
  <si>
    <t>linkedin.com/company/538495</t>
  </si>
  <si>
    <t>Software, Internet, Enterprise Software, Mobile, SaaS</t>
  </si>
  <si>
    <t>truewealthvc.com</t>
  </si>
  <si>
    <t>https://www.crunchbase.com/organization/true-wealth-ventures</t>
  </si>
  <si>
    <t>https://www.linkedin.com/company/truewealthventures/</t>
  </si>
  <si>
    <t>Health Care, Wearables, Mobile Apps, Health Diagonstics, Personal Health</t>
  </si>
  <si>
    <t>TrueBridge Capital Partners</t>
  </si>
  <si>
    <t>Chapel Hill</t>
  </si>
  <si>
    <t>truebridgecapital.com</t>
  </si>
  <si>
    <t>https://www.crunchbase.com/organization/truebridge-capital-partners</t>
  </si>
  <si>
    <t>linkedin.com/company/1068914</t>
  </si>
  <si>
    <t>Data Integration, CRM, Marketing, Content, Online Games</t>
  </si>
  <si>
    <t>tuataracapital.com</t>
  </si>
  <si>
    <t>https://www.crunchbase.com/organization/tuatara-capital-lp</t>
  </si>
  <si>
    <t>https://www.linkedin.com/company/tuataracapital/</t>
  </si>
  <si>
    <t>Cannabis, Pharmaceutical, Marketing, Consumer Goods, Health Care</t>
  </si>
  <si>
    <t>Turiya Ventures</t>
  </si>
  <si>
    <t>turiyaventures.com</t>
  </si>
  <si>
    <t>https://www.crunchbase.com/organization/turiya-ventures</t>
  </si>
  <si>
    <t>linkedin.com/company/18414018</t>
  </si>
  <si>
    <t>tuskventures.com</t>
  </si>
  <si>
    <t>https://www.crunchbase.com/organization/tusk-ventures</t>
  </si>
  <si>
    <t>https://www.linkedin.com/company/tusk-ventures/</t>
  </si>
  <si>
    <t>Blockchain, Financial Service, Cryptocurrency, FinTech, Ethereum</t>
  </si>
  <si>
    <t>Two Coins Group</t>
  </si>
  <si>
    <t>twocoinsgroup.com</t>
  </si>
  <si>
    <t>https://www.crunchbase.com/organization/two-coins-group</t>
  </si>
  <si>
    <t>linkedin.com/company/3768404</t>
  </si>
  <si>
    <t>uluventures.com</t>
  </si>
  <si>
    <t>https://www.crunchbase.com/organization/ulu-ventures</t>
  </si>
  <si>
    <t>https://www.linkedin.com/company/ulu-ventures/</t>
  </si>
  <si>
    <t>Education, Analytics, Software, SaaS, Enterprise Software</t>
  </si>
  <si>
    <t>Uncork Capital</t>
  </si>
  <si>
    <t>uncorkcapital.com</t>
  </si>
  <si>
    <t>https://www.crunchbase.com/organization/softtech-vc</t>
  </si>
  <si>
    <t>https://www.linkedin.com/company/uncorkcapital/</t>
  </si>
  <si>
    <t>Software, Mobile, Social Media, Enterprise Software, E-Commerce</t>
  </si>
  <si>
    <t>Underscore VC</t>
  </si>
  <si>
    <t>underscore.vc</t>
  </si>
  <si>
    <t>https://www.crunchbase.com/organization/underscore-vc</t>
  </si>
  <si>
    <t>https://www.linkedin.com/company/_underscore.vc/</t>
  </si>
  <si>
    <t>Cloud Computing, E-Commerce, SaaS, Software, CRM</t>
  </si>
  <si>
    <t>Unpopular</t>
  </si>
  <si>
    <t>https://angel.co/v/back/unpopular-ventures-preferred-access-fund</t>
  </si>
  <si>
    <t>Rolling Fund that invests in unpopular concept and companies</t>
  </si>
  <si>
    <t>@unpopular_vc</t>
  </si>
  <si>
    <t>~$250k</t>
  </si>
  <si>
    <t>unshackledvc.com</t>
  </si>
  <si>
    <t>https://www.crunchbase.com/organization/unshackled-ventures</t>
  </si>
  <si>
    <t>https://www.linkedin.com/company/unshackled/</t>
  </si>
  <si>
    <t>Invest mostly in startups with immigrants founders</t>
  </si>
  <si>
    <t>@UnshackledVC</t>
  </si>
  <si>
    <t>$200k~$300k</t>
  </si>
  <si>
    <t>~$2.8M</t>
  </si>
  <si>
    <t>target 8-12% ownership. Prefer to lead</t>
  </si>
  <si>
    <t>Unusual</t>
  </si>
  <si>
    <t>https://www.unusual.vc/</t>
  </si>
  <si>
    <t>Infrastructure, SaaS and IT sectors</t>
  </si>
  <si>
    <t>@Unusual_VC</t>
  </si>
  <si>
    <t>~$20.3M</t>
  </si>
  <si>
    <t>UP2398</t>
  </si>
  <si>
    <t>up2398.com</t>
  </si>
  <si>
    <t>https://www.crunchbase.com/organization/up2398</t>
  </si>
  <si>
    <t>https://www.linkedin.com/company/up2398/</t>
  </si>
  <si>
    <t>Internet, Machine Learning, Computer, Consumer Electronics, Software</t>
  </si>
  <si>
    <t>UpHonest Capital</t>
  </si>
  <si>
    <t>uphonestcapital.com</t>
  </si>
  <si>
    <t>https://www.crunchbase.com/organization/uphonest-capital</t>
  </si>
  <si>
    <t>linkedin.com/company/13249979</t>
  </si>
  <si>
    <t>Health Care, Biotechnology, Software, Robotics, Machine Learning</t>
  </si>
  <si>
    <t>UpRamp</t>
  </si>
  <si>
    <t>upramp.com</t>
  </si>
  <si>
    <t>https://www.crunchbase.com/organization/upramp</t>
  </si>
  <si>
    <t>linkedin.com/company/10524546</t>
  </si>
  <si>
    <t>upsidevc.com</t>
  </si>
  <si>
    <t>https://www.crunchbase.com/organization/upside-partnership</t>
  </si>
  <si>
    <t>https://www.linkedin.com/company/upside-partnerhsip/</t>
  </si>
  <si>
    <t>Financial Service, Enterprise Software, E-Commerce, Internet, Human Resoures</t>
  </si>
  <si>
    <t>upwestlabs.com</t>
  </si>
  <si>
    <t>https://www.crunchbase.com/organization/upwest-labs</t>
  </si>
  <si>
    <t>https://www.linkedin.com/company/upwest-labs/</t>
  </si>
  <si>
    <t>Mobile, Software, SaaS, Enterprise Software, Apps</t>
  </si>
  <si>
    <t>Urban Innovation Fund</t>
  </si>
  <si>
    <t>urbaninnovationfund.com</t>
  </si>
  <si>
    <t>https://www.crunchbase.com/organization/urban-innovationfund</t>
  </si>
  <si>
    <t>https://www.linkedin.com/company/urban-innovation-fund/</t>
  </si>
  <si>
    <t>Food &amp; Beverage, Food Delivery, Education, Crowdsourcing, Water</t>
  </si>
  <si>
    <t>Urban.Us</t>
  </si>
  <si>
    <t>urban.us</t>
  </si>
  <si>
    <t>https://www.crunchbase.com/organization/urban-us</t>
  </si>
  <si>
    <t>https://www.linkedin.com/company/urban-us/</t>
  </si>
  <si>
    <t>Software, Hardware, Real Estate, Machine Learning, Therapeutics</t>
  </si>
  <si>
    <t>v1.vc</t>
  </si>
  <si>
    <t>https://www.crunchbase.com/organization/v1-vc</t>
  </si>
  <si>
    <t>Machine Learning, Internet, Biotechnology, SaaS, Personal Health</t>
  </si>
  <si>
    <t>Valia</t>
  </si>
  <si>
    <t>valia.vc</t>
  </si>
  <si>
    <t>https://www.crunchbase.com/organization/valia-investments-inc-</t>
  </si>
  <si>
    <t>linkedin.com/company/9245648</t>
  </si>
  <si>
    <t>Internet, E-Commerce, Peer to Peer, Cosmetics, Genetics</t>
  </si>
  <si>
    <t>Valley Growth Ventures</t>
  </si>
  <si>
    <t>Youngstown</t>
  </si>
  <si>
    <t>valleygrowthventures.com</t>
  </si>
  <si>
    <t>https://www.crunchbase.com/organization/valley-growth-ventures</t>
  </si>
  <si>
    <t>https://www.linkedin.com/company/valley-growth-ventures/?originalSubdomain=in</t>
  </si>
  <si>
    <t xml:space="preserve">Medical Device, Health Care, Medical, , </t>
  </si>
  <si>
    <t>Varkain, LLC</t>
  </si>
  <si>
    <t>varkain.com</t>
  </si>
  <si>
    <t>https://www.crunchbase.com/organization/varkain#section-overview</t>
  </si>
  <si>
    <t>linkedin.com/company/15075790</t>
  </si>
  <si>
    <t>Internet, Vacation Rental, Intelligence System, Digital Media, Consumer Review</t>
  </si>
  <si>
    <t>Vast Ventures</t>
  </si>
  <si>
    <t>vastvc.com</t>
  </si>
  <si>
    <t>https://www.crunchbase.com/organization/vast-ventures</t>
  </si>
  <si>
    <t>https://www.linkedin.com/company/vast-ventures/</t>
  </si>
  <si>
    <t>Health Care, Food &amp; Beverage, Social Media, Advertising, E-Commerce</t>
  </si>
  <si>
    <t>Vayner Capital</t>
  </si>
  <si>
    <t>vaynerrse.com</t>
  </si>
  <si>
    <t>https://www.crunchbase.com/organization/vayner-rse</t>
  </si>
  <si>
    <t>https://www.linkedin.com/company/vaynerrse/</t>
  </si>
  <si>
    <t>Mobile, E-Commerce, Internet, Social Media, Software</t>
  </si>
  <si>
    <t>VC Taskforce</t>
  </si>
  <si>
    <t>vctaskforce.com</t>
  </si>
  <si>
    <t>https://www.crunchbase.com/organization/vc-task-force</t>
  </si>
  <si>
    <t>linkedin.com/company/1916692</t>
  </si>
  <si>
    <t>VC Travel - Venture Capital Travel, Investors &amp; Advisors</t>
  </si>
  <si>
    <t>vctravel.com</t>
  </si>
  <si>
    <t>https://www.crunchbase.com/organization/vc-travel-venture-capital-travel-investors-advisors</t>
  </si>
  <si>
    <t>linkedin.com/company/18337876</t>
  </si>
  <si>
    <t>Reservations, Hotel, E-Commerce, Peer to Peer, Apps</t>
  </si>
  <si>
    <t>VCapital - Venture Capital</t>
  </si>
  <si>
    <t>vcapital.com</t>
  </si>
  <si>
    <t>linkedin.com/company/10079067</t>
  </si>
  <si>
    <t>Vegas Tech Fund</t>
  </si>
  <si>
    <t>vtfcapital.com</t>
  </si>
  <si>
    <t>https://www.crunchbase.com/organization/vegastechfund</t>
  </si>
  <si>
    <t>https://www.linkedin.com/company/vegastechfund/</t>
  </si>
  <si>
    <t>E-Commerce, Software, Fashion, Mobile, Robotics</t>
  </si>
  <si>
    <t>VelocityTX</t>
  </si>
  <si>
    <t>velocitytx.org</t>
  </si>
  <si>
    <t>https://www.crunchbase.com/organization/velocitytx</t>
  </si>
  <si>
    <t>linkedin.com/company/25005089</t>
  </si>
  <si>
    <t>Velos Capital</t>
  </si>
  <si>
    <t>velospartners.com</t>
  </si>
  <si>
    <t>https://www.crunchbase.com/organization/velos-partners</t>
  </si>
  <si>
    <t>https://www.linkedin.com/company/velos-partners/</t>
  </si>
  <si>
    <t>E-Commerce, Internet, Consumer Electronics, Food &amp; Beverage, Health Care</t>
  </si>
  <si>
    <t>Venture Development Partners</t>
  </si>
  <si>
    <t>vdpartners.com</t>
  </si>
  <si>
    <t>linkedin.com/company/18003999</t>
  </si>
  <si>
    <t>venture51.com</t>
  </si>
  <si>
    <t>https://www.crunchbase.com/organization/hinge-capital</t>
  </si>
  <si>
    <t>https://www.linkedin.com/company/venture51/</t>
  </si>
  <si>
    <t>Mobile, Enterprise Software, E-Commerce, Apps, Internet</t>
  </si>
  <si>
    <t>VentureChoice</t>
  </si>
  <si>
    <t>venturechoice.com</t>
  </si>
  <si>
    <t>https://www.crunchbase.com/organization/venturechoice</t>
  </si>
  <si>
    <t>linkedin.com/company/1745857</t>
  </si>
  <si>
    <t>VentureForge</t>
  </si>
  <si>
    <t>Loveland</t>
  </si>
  <si>
    <t>ventureforge.co</t>
  </si>
  <si>
    <t>https://www.crunchbase.com/organization/ventureforge-llc</t>
  </si>
  <si>
    <t>linkedin.com/company/9440732</t>
  </si>
  <si>
    <t>ventureLab Growth Partners</t>
  </si>
  <si>
    <t>goventurelab.com</t>
  </si>
  <si>
    <t>https://www.crunchbase.com/organization/venturelab-growth-partners</t>
  </si>
  <si>
    <t>linkedin.com/company/4800593</t>
  </si>
  <si>
    <t>Verge Fund</t>
  </si>
  <si>
    <t>NM</t>
  </si>
  <si>
    <t>vergefund.com</t>
  </si>
  <si>
    <t>https://www.crunchbase.com/organization/verge-fund</t>
  </si>
  <si>
    <t>linkedin.com/company/150363</t>
  </si>
  <si>
    <t>E-Commerce, Internet, Gift Card, Content, Health Care</t>
  </si>
  <si>
    <t>versionone.vc</t>
  </si>
  <si>
    <t>https://www.crunchbase.com/organization/version-one-ventures</t>
  </si>
  <si>
    <t>https://www.linkedin.com/company/version-one-ventures/</t>
  </si>
  <si>
    <t>Mobile, SaaS, Internet, Software, Consumer</t>
  </si>
  <si>
    <t>Vested World</t>
  </si>
  <si>
    <t>vestedworld.com</t>
  </si>
  <si>
    <t>https://www.crunchbase.com/organization/vestedworld</t>
  </si>
  <si>
    <t>https://www.linkedin.com/company/vestedworld/</t>
  </si>
  <si>
    <t xml:space="preserve">Agriculture, Product Management, Farming, , </t>
  </si>
  <si>
    <t>Vestor.In</t>
  </si>
  <si>
    <t>vestor.in</t>
  </si>
  <si>
    <t>https://www.crunchbase.com/organization/vestor-in</t>
  </si>
  <si>
    <t>https://www.linkedin.com/company/vestor-in-partners/</t>
  </si>
  <si>
    <t>Internet, Web Development, Small and Medium Businesses, Video, Enterprise Software</t>
  </si>
  <si>
    <t>VilCap</t>
  </si>
  <si>
    <t>vilcap.com</t>
  </si>
  <si>
    <t>https://www.crunchbase.com/organization/village-capital</t>
  </si>
  <si>
    <t>https://www.linkedin.com/company/village-capital/</t>
  </si>
  <si>
    <t>Education, Financial Services, Finance, Health Care, Information Technology</t>
  </si>
  <si>
    <t>https://www.villageglobal.vc/</t>
  </si>
  <si>
    <t>Digital health, fintech, SaaS, consumer internet, and other categories</t>
  </si>
  <si>
    <t>@villageglobal</t>
  </si>
  <si>
    <t>$150k accelerator 
&lt; $500k vc</t>
  </si>
  <si>
    <t>~$4M</t>
  </si>
  <si>
    <t>villageventures.com</t>
  </si>
  <si>
    <t>https://www.crunchbase.com/organization/village-ventures</t>
  </si>
  <si>
    <t>linkedin.com/company/38240</t>
  </si>
  <si>
    <t>Software, Health Care, Analytics, Advertising, Financial Services</t>
  </si>
  <si>
    <t>visionnaireventures.com</t>
  </si>
  <si>
    <t>https://www.crunchbase.com/organization/visionnaire-ventures</t>
  </si>
  <si>
    <t>linkedin.com/company/4800178</t>
  </si>
  <si>
    <t>Mobile, E-Commerce, Robotics, Internet, Software</t>
  </si>
  <si>
    <t>Vitalize VC</t>
  </si>
  <si>
    <t>http://www.vitalize.vc/</t>
  </si>
  <si>
    <t>Invest in pre-seed + seed B2B software in future of work + learning</t>
  </si>
  <si>
    <t>@VitalizeVC</t>
  </si>
  <si>
    <t>VIVAIO</t>
  </si>
  <si>
    <t>vivaiolab.com</t>
  </si>
  <si>
    <t>linkedin.com/company/11297797</t>
  </si>
  <si>
    <t>Vodia Capital</t>
  </si>
  <si>
    <t>vodiaventures.com</t>
  </si>
  <si>
    <t>https://www.crunchbase.com/organization/vodia-ventures</t>
  </si>
  <si>
    <t>https://www.linkedin.com/company/vodia-ventures/</t>
  </si>
  <si>
    <t>Emergency Medicine, Health Care, Electrical Distribution, mHealth, Telecommunication</t>
  </si>
  <si>
    <t>Walnut Ventures</t>
  </si>
  <si>
    <t>walnutventures.com</t>
  </si>
  <si>
    <t>https://www.crunchbase.com/organization/walnut-venture-associates</t>
  </si>
  <si>
    <t>linkedin.com/company/11199292</t>
  </si>
  <si>
    <t>Software, Health Care, Analytics, Big Data, Video</t>
  </si>
  <si>
    <t>Wavemaker 360 Health</t>
  </si>
  <si>
    <t>wavemaker360.com</t>
  </si>
  <si>
    <t>https://www.linkedin.com/company/wavemaker-three-sixty-health/</t>
  </si>
  <si>
    <t>wavemaker.vc</t>
  </si>
  <si>
    <t>https://www.crunchbase.com/organization/siemer-ventures</t>
  </si>
  <si>
    <t>https://www.linkedin.com/company/wavemakerpartners/</t>
  </si>
  <si>
    <t>Mobile, E-Commerce, Software, Internet, Enterprise Software</t>
  </si>
  <si>
    <t>Waverley Capital</t>
  </si>
  <si>
    <t>waverleycapital.com</t>
  </si>
  <si>
    <t>https://www.crunchbase.com/organization/waverley-capital</t>
  </si>
  <si>
    <t>Media and Entertainment, EdTech, Speech Recognition, Edutainment, Publishing</t>
  </si>
  <si>
    <t>Weekend Fund</t>
  </si>
  <si>
    <t>weekend.fund</t>
  </si>
  <si>
    <t>https://www.crunchbase.com/organization/weekend-fund</t>
  </si>
  <si>
    <t xml:space="preserve">Digital Entertainment, 3D Technology, eSports, Computer Vision, </t>
  </si>
  <si>
    <t>West Capital Advisors</t>
  </si>
  <si>
    <t>westcapadv.com</t>
  </si>
  <si>
    <t>https://www.crunchbase.com/organization/west-capital-advisors-llc</t>
  </si>
  <si>
    <t>https://www.linkedin.com/company/west-capital-advisors-llc/</t>
  </si>
  <si>
    <t>Software, SaaS, Analytics, Health Care, E-Commerce</t>
  </si>
  <si>
    <t>West Loop Ventures</t>
  </si>
  <si>
    <t>westloopventures.com</t>
  </si>
  <si>
    <t>https://www.crunchbase.com/organization/west-loop-ventures</t>
  </si>
  <si>
    <t>Crowdfunding, Financial Services, Crowdsourcing, Financial Exchanges, Analytics</t>
  </si>
  <si>
    <t>Wildcat Ventures</t>
  </si>
  <si>
    <t>wildcat.vc</t>
  </si>
  <si>
    <t>https://www.crunchbase.com/organization/wildcat-venture-partners</t>
  </si>
  <si>
    <t>https://www.linkedin.com/company/wildcat-venture-partners/</t>
  </si>
  <si>
    <t>Mobile, Apps, Internet, SaaS, Machine Learning</t>
  </si>
  <si>
    <t>Will Bermender Equity Partners</t>
  </si>
  <si>
    <t>willbermenderequitypartners.com</t>
  </si>
  <si>
    <t>https://www.crunchbase.com/organization/will-bermender-equity-partners</t>
  </si>
  <si>
    <t>linkedin.com/company/9461409</t>
  </si>
  <si>
    <t>Windham Venture Partners</t>
  </si>
  <si>
    <t>windhamvp.com</t>
  </si>
  <si>
    <t>https://www.crunchbase.com/organization/windham-venture-partners</t>
  </si>
  <si>
    <t>https://www.linkedin.com/company/windham-venture-partners/</t>
  </si>
  <si>
    <t>Health Care, Medical Device, Medical, Biotechnology, Health Diagonstics</t>
  </si>
  <si>
    <t>WindSail Capital</t>
  </si>
  <si>
    <t>windsailcapital.com</t>
  </si>
  <si>
    <t>https://www.crunchbase.com/organization/windsail-capital</t>
  </si>
  <si>
    <t>https://www.linkedin.com/company/windsail-capital-group-llc/</t>
  </si>
  <si>
    <t>Energy, Manufacturing, Software, Information Technology, Sustainability</t>
  </si>
  <si>
    <t>winklevosscapital.com</t>
  </si>
  <si>
    <t>https://www.crunchbase.com/organization/winklevoss-capital</t>
  </si>
  <si>
    <t>https://www.linkedin.com/company/winklevoss-capital/</t>
  </si>
  <si>
    <t>Mobile, E-Commerce, Internet, Logistics, Bitcoin</t>
  </si>
  <si>
    <t>Winnebago Seed Fund</t>
  </si>
  <si>
    <t>Neenah</t>
  </si>
  <si>
    <t>winnebagoseedfund.com</t>
  </si>
  <si>
    <t>https://www.crunchbase.com/organization/winnebago-seed-fund</t>
  </si>
  <si>
    <t>https://www.linkedin.com/company/winnebago-seed-fund/</t>
  </si>
  <si>
    <t>Information Technology, E-Commerce, Chemical, Social Media, Logistics</t>
  </si>
  <si>
    <t>WISC Partners</t>
  </si>
  <si>
    <t>wiscpartners.com</t>
  </si>
  <si>
    <t>https://www.crunchbase.com/organization/wisc-partners</t>
  </si>
  <si>
    <t>https://www.linkedin.com/company/wisc-partners/</t>
  </si>
  <si>
    <t>Health Care, Medical, E-Commerce, Environmental Consulting, Medical Device</t>
  </si>
  <si>
    <t>WME Ventures</t>
  </si>
  <si>
    <t>wmeentertainment.com</t>
  </si>
  <si>
    <t>https://www.crunchbase.com/organization/wme-ventures</t>
  </si>
  <si>
    <t>https://www.linkedin.com/company/william-morris-endeavor/</t>
  </si>
  <si>
    <t>Fashion, Internet, Social Media, Apps, Education</t>
  </si>
  <si>
    <t>Women's VC Fund</t>
  </si>
  <si>
    <t>womensvcfund.com</t>
  </si>
  <si>
    <t>https://www.crunchbase.com/organization/womens-venture-capital-fund</t>
  </si>
  <si>
    <t>https://www.linkedin.com/company/the-women%27s-venture-capital-fund/</t>
  </si>
  <si>
    <t>Education, EdTech, E-Commerce, SaaS, SMS</t>
  </si>
  <si>
    <t>Wonder VC</t>
  </si>
  <si>
    <t>wondervc.com</t>
  </si>
  <si>
    <t>https://www.crunchbase.com/organization/wonder-ventures</t>
  </si>
  <si>
    <t>Health Care, Software, SaaS, Financial Services, Big Data</t>
  </si>
  <si>
    <t>Work America Capital</t>
  </si>
  <si>
    <t>workamericacapital.com</t>
  </si>
  <si>
    <t>https://www.crunchbase.com/organization/work-america-capital</t>
  </si>
  <si>
    <t>https://www.linkedin.com/company/work-america-capital/</t>
  </si>
  <si>
    <t>Work-Bench</t>
  </si>
  <si>
    <t>work-bench.com</t>
  </si>
  <si>
    <t>https://www.crunchbase.com/organization/work-bench</t>
  </si>
  <si>
    <t>https://www.linkedin.com/company/work-bench/</t>
  </si>
  <si>
    <t>Software, Machine Learning, Analytics, Enterprise Software, Artificial Intelligence</t>
  </si>
  <si>
    <t>xfactor.ventures</t>
  </si>
  <si>
    <t>https://www.crunchbase.com/organization/xfactor-ventures</t>
  </si>
  <si>
    <t>https://www.linkedin.com/company/xfactor-ventures/</t>
  </si>
  <si>
    <t>Wellness, Health Care, Machine Learning, Software, E-Commerce</t>
  </si>
  <si>
    <t>Xfund</t>
  </si>
  <si>
    <t>xfund.com</t>
  </si>
  <si>
    <t>https://www.crunchbase.com/organization/xfund</t>
  </si>
  <si>
    <t>https://www.linkedin.com/company/xfund/</t>
  </si>
  <si>
    <t>Software, Information Technology, Consumer, Health Care, Genetics</t>
  </si>
  <si>
    <t>xg-ventures.com</t>
  </si>
  <si>
    <t>https://www.crunchbase.com/organization/xg-ventures</t>
  </si>
  <si>
    <t>https://www.linkedin.com/company/xg-ventures/</t>
  </si>
  <si>
    <t>Mobile, Software, Enterprise Software, E-Commerce, Advertising</t>
  </si>
  <si>
    <t>XSeed Capital</t>
  </si>
  <si>
    <t>xseedcap.com</t>
  </si>
  <si>
    <t>https://www.crunchbase.com/organization/xseed-capital</t>
  </si>
  <si>
    <t>https://www.linkedin.com/company/xseed-capital/</t>
  </si>
  <si>
    <t>Software, Analytics, Internet, Health Care, Machine Learning</t>
  </si>
  <si>
    <t>XYZ Ventures</t>
  </si>
  <si>
    <t>xyz-ventures.com</t>
  </si>
  <si>
    <t>https://www.crunchbase.com/organization/xyz-ventures</t>
  </si>
  <si>
    <t>https://www.linkedin.com/company/xyz-ventures/</t>
  </si>
  <si>
    <t>ycombinator.com/</t>
  </si>
  <si>
    <t>https://www.crunchbase.com/organization/y-combinator</t>
  </si>
  <si>
    <t>https://www.linkedin.com/company/y-combinator/</t>
  </si>
  <si>
    <t>Software, Internet, Mobile, Health Care, E-Commerce</t>
  </si>
  <si>
    <t>ylventures.com</t>
  </si>
  <si>
    <t>https://www.crunchbase.com/organization/yl-ventures</t>
  </si>
  <si>
    <t>https://www.linkedin.com/company/yl-ventures/</t>
  </si>
  <si>
    <t>Cyber Security, Network Security, Security, Information Technology, SaaS</t>
  </si>
  <si>
    <t>Zaffre Investments</t>
  </si>
  <si>
    <t>zaffreinvestments.com</t>
  </si>
  <si>
    <t>https://www.crunchbase.com/organization/zaffre-investments</t>
  </si>
  <si>
    <t>linkedin.com/company/9367748</t>
  </si>
  <si>
    <t>Health Care, Medical Device, Biotechnology, Welllness, Information Technology</t>
  </si>
  <si>
    <t>Zeev Ventures</t>
  </si>
  <si>
    <t>zeevventures.com</t>
  </si>
  <si>
    <t>https://www.crunchbase.com/organization/zeev-ventures</t>
  </si>
  <si>
    <t>https://www.linkedin.com/company/zeev-ventures/</t>
  </si>
  <si>
    <t>FinTech, E-Commerce, Marketplace, Real Estate, Insurance</t>
  </si>
  <si>
    <t>ZGC Innovation Center</t>
  </si>
  <si>
    <t>zgccapital.com</t>
  </si>
  <si>
    <t>https://www.crunchbase.com/organization/zgc-innovation-center#section-overview</t>
  </si>
  <si>
    <t>linkedin.com/company/18318571</t>
  </si>
  <si>
    <t>Zillionize</t>
  </si>
  <si>
    <t>zillionize.com</t>
  </si>
  <si>
    <t>https://www.crunchbase.com/organization/zillionize-angel</t>
  </si>
  <si>
    <t>Software, Internet, E-Commerce, SaaS, Mobile</t>
  </si>
  <si>
    <t>As of 7/19/2021</t>
  </si>
  <si>
    <t>Fund Name</t>
  </si>
  <si>
    <t>Amount Raised $M USD</t>
  </si>
  <si>
    <t>Date announced and or Raised</t>
  </si>
  <si>
    <t>Year Raised</t>
  </si>
  <si>
    <t>Fund Number</t>
  </si>
  <si>
    <t>Notes</t>
  </si>
  <si>
    <t>USV Climate Fund</t>
  </si>
  <si>
    <t>I</t>
  </si>
  <si>
    <t>NYC</t>
  </si>
  <si>
    <t>https://www.usv.com/writing/2021/01/usv-climate-fund/</t>
  </si>
  <si>
    <t>Moxxie Ventures</t>
  </si>
  <si>
    <t>II</t>
  </si>
  <si>
    <t>https://moxxie.substack.com/p/moxxie2</t>
  </si>
  <si>
    <t>Vine Ventures</t>
  </si>
  <si>
    <t>https://ericreinervine.medium.com/vine-ventures-i-lp-2f52279eca57</t>
  </si>
  <si>
    <t>Zeal Capital Partners</t>
  </si>
  <si>
    <t>Not Boring Capital</t>
  </si>
  <si>
    <t>https://www.notboring.co/p/introducing-not-boring-capital</t>
  </si>
  <si>
    <t>H Ventures Partners</t>
  </si>
  <si>
    <t>Cincinnati, Oho</t>
  </si>
  <si>
    <t>https://techcrunch.com/2021/07/08/h-venture-partners-closes-10m-debut-fund-targeting-science-based-brands/</t>
  </si>
  <si>
    <t>Stellation Capital</t>
  </si>
  <si>
    <t>78/2021</t>
  </si>
  <si>
    <t>https://techcrunch.com/2021/07/08/peter-boyce-stellation-capital/</t>
  </si>
  <si>
    <t>Renegade Partners</t>
  </si>
  <si>
    <t>Acrylic</t>
  </si>
  <si>
    <t>https://medium.com/@acrylic_/announcing-acrylic-c17878bc897</t>
  </si>
  <si>
    <t>ATX Ventures</t>
  </si>
  <si>
    <t>III</t>
  </si>
  <si>
    <t>Austin, Texas</t>
  </si>
  <si>
    <t>https://www.bizjournals.com/austin/news/2021/06/30/atx-venture-partners-150m-fund.html</t>
  </si>
  <si>
    <t>MAGIC Fund</t>
  </si>
  <si>
    <t>Bay Area, Miami</t>
  </si>
  <si>
    <t>https://techcrunch.com/2021/07/06/magic-fund-raises-30m-to-scale-its-global-founders-backing-founders-fund/?guccounter=1</t>
  </si>
  <si>
    <t>Dynamo Ventures</t>
  </si>
  <si>
    <t>Chattanooga, Tennessee</t>
  </si>
  <si>
    <t>Ubiquity Ventures</t>
  </si>
  <si>
    <t>Golden Ventures</t>
  </si>
  <si>
    <t>IV</t>
  </si>
  <si>
    <t>20VC</t>
  </si>
  <si>
    <t>London, UK</t>
  </si>
  <si>
    <t>Seven Seven Six</t>
  </si>
  <si>
    <t>Miami, Florida</t>
  </si>
  <si>
    <t>Bay Area, Canada</t>
  </si>
  <si>
    <t>https://techcrunch.com/2021/06/08/version-one-launches-70m-fund-iv-and-30m-opportunities-fund-ii/</t>
  </si>
  <si>
    <t>https://www.brooklynbridge.vc/bbv-raises-third-fund/</t>
  </si>
  <si>
    <t>Firstminute Capital</t>
  </si>
  <si>
    <t>Collab Capital</t>
  </si>
  <si>
    <t>https://medium.com/capital-innovation/collab-capital-closes-50m-first-fund-to-invest-in-black-innovators-22896db11ae8</t>
  </si>
  <si>
    <t>Overlooked Ventures</t>
  </si>
  <si>
    <t>Columbus, Ohio</t>
  </si>
  <si>
    <t>Framework Ventures</t>
  </si>
  <si>
    <t>https://www.wsj.com/articles/crypto-venture-firm-framework-draws-institutional-support-11620990002?st=bzp0tw29d4ijwwh&amp;reflink=article_copyURL_share</t>
  </si>
  <si>
    <t>Multicoin Capital</t>
  </si>
  <si>
    <t>Banana Capital</t>
  </si>
  <si>
    <t>Ann Arbor, MI</t>
  </si>
  <si>
    <t>BrandProject</t>
  </si>
  <si>
    <t>Footwork</t>
  </si>
  <si>
    <t>https://nbt.substack.com/p/footwork</t>
  </si>
  <si>
    <t>MaC Venture Capital</t>
  </si>
  <si>
    <t>https://macventurecapital.com/mac-venture-capital-raises-a-110m-inaugural-fund-to-invest-in-founders-building-the-future-we-want-to-see/</t>
  </si>
  <si>
    <t>https://www.forbes.com/sites/elizahaverstock/2021/03/24/bbg-ventures-closes-50-million-early-stage-fund-for-female-founders/?sh=30c974b67826</t>
  </si>
  <si>
    <t>NYC, Bay Area</t>
  </si>
  <si>
    <t>https://www.forbes.com/sites/rebeccaszkutak/2021/03/22/bowery-capital-sets-its-sights-on-san-francisco-with-a-fresh-70-million-fund-and-a-new-partner/?sh=5c51c617cdce</t>
  </si>
  <si>
    <t>Future Value Fund</t>
  </si>
  <si>
    <t>https://www.rev1ventures.com/blog/rev1-ventures-launches-10mm-pre-seed-fund-with-osu-ohio-third-frontier/?utm_campaign=coschedule&amp;utm_source=twitter&amp;utm_medium=Rev1Ventures&amp;utm_content=Rev1%20Ventures%20Launches%20$10MM%20Pre-Seed%20Fund%20with%20OSU%20and%20Ohio%20Third%20Frontier%20-%20Rev1%20Ventures</t>
  </si>
  <si>
    <t>Savannah Fund</t>
  </si>
  <si>
    <t>Kenya, South Africa, Tanzania</t>
  </si>
  <si>
    <t>Seattle, Washington</t>
  </si>
  <si>
    <t>GSR Ventures</t>
  </si>
  <si>
    <t>Founders' Co-Op</t>
  </si>
  <si>
    <t>V</t>
  </si>
  <si>
    <t>Silicon Road Ventures</t>
  </si>
  <si>
    <t>Sequoia Capital Seed Fund</t>
  </si>
  <si>
    <t>https://medium.com/thoughts-from-primary-venture-partners/longnyc-primary-announces-a-fresh-200mm-commitment-to-nyc-founders-e85d90a45ccf</t>
  </si>
  <si>
    <t>Avid Ventures</t>
  </si>
  <si>
    <t>USA</t>
  </si>
  <si>
    <t>Eniac Ventures</t>
  </si>
  <si>
    <t>Construct Capital</t>
  </si>
  <si>
    <t>Dublin, Ireland and London</t>
  </si>
  <si>
    <t>https://dot.la/halogen-ventures-2650282655.html</t>
  </si>
  <si>
    <t>Scribble Ventures</t>
  </si>
  <si>
    <t>https://www.forbes.com/sites/alexkonrad/2021/02/04/twitter-alum-elizabeth-weils-vc-firm-debuts-with-42-million-to-bring-back-old-venture-collaboration/?sh=28c7d14c2a96</t>
  </si>
  <si>
    <t>Softbank Miami Fund</t>
  </si>
  <si>
    <t>Kindred Ventures</t>
  </si>
  <si>
    <t>NextView</t>
  </si>
  <si>
    <t>Boston, NYC</t>
  </si>
  <si>
    <t>ISAI</t>
  </si>
  <si>
    <t>France</t>
  </si>
  <si>
    <t>https://techcrunch.com/2018/07/04/isai-closes-new-175-million-fund/</t>
  </si>
  <si>
    <t>Detroit, Michigan</t>
  </si>
  <si>
    <t>Define Ventures</t>
  </si>
  <si>
    <t>Haystack Ventures</t>
  </si>
  <si>
    <t>https://twitter.com/semil/status/1224026347602755584</t>
  </si>
  <si>
    <t>Overton Venture Capital</t>
  </si>
  <si>
    <t>XYZ Venture Capital</t>
  </si>
  <si>
    <t>https://news.crunchbase.com/news/xyz-venture-capital-unveils-80m-second-fund/</t>
  </si>
  <si>
    <t>Ada Ventures</t>
  </si>
  <si>
    <t>Bling Capital</t>
  </si>
  <si>
    <t>Union Labs</t>
  </si>
  <si>
    <t>https://techcrunch.com/2020/11/30/union-labs-believes-uniting-vc-and-corporate-expertise-can-help-startups-solve-hard-tech-problems/</t>
  </si>
  <si>
    <t>Seedcamp</t>
  </si>
  <si>
    <t>10/272020</t>
  </si>
  <si>
    <t>Conductive Ventures</t>
  </si>
  <si>
    <t>Germany</t>
  </si>
  <si>
    <t>https://techcrunch.com/2020/09/15/the-chainsmokers-just-closed-their-debut-venture-fund-mantis-with-35-million/?tpcc=ECTW2020</t>
  </si>
  <si>
    <t>Bosto, Bay Area</t>
  </si>
  <si>
    <t>https://www.seas.harvard.edu/news/2020/09/xfund-celebrates-launch-new-fund</t>
  </si>
  <si>
    <t>La Famiglia</t>
  </si>
  <si>
    <t>Berlin, Germany</t>
  </si>
  <si>
    <t>https://techcrunch.com/2020/08/11/la-famiglia/</t>
  </si>
  <si>
    <t>https://twitter.com/pitdesi/status/1293926698681954305</t>
  </si>
  <si>
    <t>Electric Capital</t>
  </si>
  <si>
    <t>crypto focused</t>
  </si>
  <si>
    <t>https://medium.com/notation-capital/notation-iii-notation-moonlight-e31f5332c8d8</t>
  </si>
  <si>
    <t>20VC Fund</t>
  </si>
  <si>
    <t>Concrete Rose Capital</t>
  </si>
  <si>
    <t>https://www.bloomberg.com/news/articles/2020-07-07/investing-in-vc-funds-for-diverse-founders-is-getting-competitive?sref=iFePAYMn</t>
  </si>
  <si>
    <t>NYC, DC, Bay Area</t>
  </si>
  <si>
    <t>https://www.nytimes.com/2020/07/09/business/dealbook/venture-capital-women.html</t>
  </si>
  <si>
    <t>https://techcrunch.com/2020/07/08/this-vc-just-closed-on-60-million-to-fund-technical-risk-saying-other-vcs-rarely-do-the-same/</t>
  </si>
  <si>
    <t>Victress Capital</t>
  </si>
  <si>
    <t>https://medium.com/@VictressCapital/announcing-victress-capital-fund-ii-a-women-led-vc-fund-focused-on-investing-in-early-stage-c448bc643193</t>
  </si>
  <si>
    <t>https://www.bizjournals.com/atlanta/news/2020/07/03/tech-square-ventures-second-investment-fund.html</t>
  </si>
  <si>
    <t>Cincinnati, Ohio</t>
  </si>
  <si>
    <t>https://www.wsj.com/articles/lightship-capital-launches-fund-for-underrepresented-founders-in-the-midwest-11593165601</t>
  </si>
  <si>
    <t>Fly Ventures</t>
  </si>
  <si>
    <t>https://techcrunch.com/2020/06/17/fly-ventures-ii/</t>
  </si>
  <si>
    <t>Sweden</t>
  </si>
  <si>
    <t>https://techcrunch.com/2020/06/16/pale-blue-dot/</t>
  </si>
  <si>
    <t>previous fund was $75M, so assumption is that it is a similar size https://medium.com/@foundercollective/announcing-founder-collective-iv-77f31095482d</t>
  </si>
  <si>
    <t>Kickstart</t>
  </si>
  <si>
    <t>https://techcrunch.com/2020/04/29/utah-based-seed-fund-kickstart-closes-fifth-fund-worth-110m/</t>
  </si>
  <si>
    <t>TheFund</t>
  </si>
  <si>
    <t>NYC, LA, London</t>
  </si>
  <si>
    <t>https://techcrunch.com/2020/04/30/the-fund-la-london/</t>
  </si>
  <si>
    <t>BoostVC</t>
  </si>
  <si>
    <t>https://techcrunch.com/2020/04/21/boostvc-closes-40m-fund-as-revamped-sci-fi-accelerator-preps-for-digital-demo-day/</t>
  </si>
  <si>
    <t>https://techcrunch.com/2020/04/14/corigin-ventures-raises-36m-debut-fund-to-invest-in-startups-that-help-with-99-of-daily-life/</t>
  </si>
  <si>
    <t>Zetta Ventures</t>
  </si>
  <si>
    <t>https://www-bloomberg-com.cdn.ampproject.org/c/s/www.bloomberg.com/amp/news/articles/2020-04-14/zetta-venture-partners-clears-pandemic-hurdles-for-biggest-fund</t>
  </si>
  <si>
    <t>Coeffecient Capital</t>
  </si>
  <si>
    <t>https://www.bevnet.com/news/2020/new-fund-coefficient-capital-to-back-omnichannel-businesses</t>
  </si>
  <si>
    <t>https://twitter.com/ShrugCap/status/1237441346148786176</t>
  </si>
  <si>
    <t>https://techcrunch.com/2020/02/11/equal-ventures-raises-debut-56m-fund-to-double-down-on-thesis-driven-seed/</t>
  </si>
  <si>
    <t>TLV Ventures</t>
  </si>
  <si>
    <t>https://nocamels.com/2020/02/venture-capital-firm-israel-tlv-partners-fund/</t>
  </si>
  <si>
    <t>Royal Street Ventures</t>
  </si>
  <si>
    <t>Kansas City, Missouri</t>
  </si>
  <si>
    <t xml:space="preserve">NYC </t>
  </si>
  <si>
    <t>https://techcrunch.com/2019/01/02/union-square-ventures-secures-429m-across-two-new-funds/</t>
  </si>
  <si>
    <t>Plexo Capital</t>
  </si>
  <si>
    <t>https://techcrunch.com/2019/12/05/gv-spinout-plexo-capital-closes-42-5-million-fund/</t>
  </si>
  <si>
    <t>SF</t>
  </si>
  <si>
    <t>https://medium.com/@KatieS/introducing-moxxie-ventures-8e4a73bb6477</t>
  </si>
  <si>
    <t>Aleph</t>
  </si>
  <si>
    <t>https://medium.com/@harlemcapitalpartners/harlem-capital-closes-40mm-inaugural-fund-6cb754600330</t>
  </si>
  <si>
    <t>https://techcrunch.com/2019/11/18/the-house-fund-closes-its-second-fund-with-44-million-to-pour-into-uc-berkeley-grads-alums-and-faculty/</t>
  </si>
  <si>
    <t>https://twitter.com/km/status/1196505067899064321</t>
  </si>
  <si>
    <t>BoldStart Ventures</t>
  </si>
  <si>
    <t>https://pitchbook.com/newsletter/boldstart-ventures-snags-157m-across-two-funds</t>
  </si>
  <si>
    <t>BoldStart Ventures Opportunity Fund</t>
  </si>
  <si>
    <t>ScaleX Ventures</t>
  </si>
  <si>
    <t>Turkey</t>
  </si>
  <si>
    <t>Rise of the Rest</t>
  </si>
  <si>
    <t>Washington DC</t>
  </si>
  <si>
    <t>https://www.forbes.com/sites/alexkonrad/2019/10/28/steve-case-launches-second-rise-of-rest-fund-at-under-30-summit/#5fc397fd6632</t>
  </si>
  <si>
    <t>https://www.pehub.com/vc-journal/emerging-manager-base10-quickly-raises-sophomore-fund/</t>
  </si>
  <si>
    <t>NYC, Boston</t>
  </si>
  <si>
    <t>Remagine Ventures</t>
  </si>
  <si>
    <t>https://techcrunch.com/2019/09/17/remagine-secures-35m-fund-backed-by-media-giants-to-focus-on-entertainment-and-media-tech/</t>
  </si>
  <si>
    <t>F2 Venture Capital</t>
  </si>
  <si>
    <t>https://www.marieclaire.com/career-advice/a28713005/sarah-kunst-cleo-capital-fund/</t>
  </si>
  <si>
    <t>VI</t>
  </si>
  <si>
    <t>https://techcrunch.com/2019/08/19/uncork-uncorks-two-new-funds/</t>
  </si>
  <si>
    <t>https://news.crunchbase.com/news/sec-filing-haystack-ventures-closed-50-million-for-oversubscribed-fifth-flagship-fund/</t>
  </si>
  <si>
    <t>https://www.wsj.com/articles/fifty-years-raises-second-fund-focused-on-biotech-startups-11562007704?emailToken=72d9e0eda1281af90f956c5a3070266bVAI1USypz/h7ZsnPwJlJqtaB3urT83%2B9NlhAIcLzde8SQNDkCmUnbBqPd7a%2BVUvPxQYLilJ4Lm8hTz4qKbN%2B2haASh7mCcoowBqynXI640i23DEI5JVAh//JTB4jr2XA</t>
  </si>
  <si>
    <t>https://techcrunch.com/2019/07/01/susa-ventures-a-young-vc-firm-with-some-high-flying-bets-just-closed-on-140-million-in-new-capital/</t>
  </si>
  <si>
    <t>VII</t>
  </si>
  <si>
    <t>Seattle, Bay Area</t>
  </si>
  <si>
    <t>ATX Seed Ventrues</t>
  </si>
  <si>
    <t>Sorenson Capital Ventues</t>
  </si>
  <si>
    <t>Blossom Capial</t>
  </si>
  <si>
    <t>Boulder Food Group</t>
  </si>
  <si>
    <t>Boulder, Colorado</t>
  </si>
  <si>
    <t>Montreal, Toronto, Bay Area, London</t>
  </si>
  <si>
    <t>https://blog.inovia.vc/crafting-our-own-venture-model-as-a-full-stack-venture-firm-82325888a496</t>
  </si>
  <si>
    <t>Partech Africa Fund</t>
  </si>
  <si>
    <t>Paris, Bay Area, Berlin, Nairobi</t>
  </si>
  <si>
    <t>San Antonio, Texas</t>
  </si>
  <si>
    <t>https://therivardreport.com/local-vc-firm-active-capital-announces-debut-fund-of-20-million/</t>
  </si>
  <si>
    <t>Bay Are</t>
  </si>
  <si>
    <t xml:space="preserve">BlueRun Ventures </t>
  </si>
  <si>
    <t>BlueYard Capital</t>
  </si>
  <si>
    <t>Boston, Bay Area</t>
  </si>
  <si>
    <t>Providence Ventures</t>
  </si>
  <si>
    <t>Virginia, USA</t>
  </si>
  <si>
    <t>http://www.finsmes.com/2019/01/motley-fool-closes-first-venture-capital-fund-at-145-73m.html</t>
  </si>
  <si>
    <t>Heron Rock Fund</t>
  </si>
  <si>
    <t>Ontario, Canada</t>
  </si>
  <si>
    <t>Zigg Capital</t>
  </si>
  <si>
    <t>https://techcrunch.com/2018/12/13/nycs-work-bench-announces-47m-enterprise-investment-fund/</t>
  </si>
  <si>
    <t>https://www.wsj.com/articles/new-funds-aim-to-help-immigrant-founders-1510948911</t>
  </si>
  <si>
    <t>500 Startups Vietname</t>
  </si>
  <si>
    <t>Vietnam</t>
  </si>
  <si>
    <t>Wonder Ventures</t>
  </si>
  <si>
    <t>https://medium.com/@duro/announcing-wonder-ventures-fund-ii-15m-pre-seed-fund-focused-on-la-3ace050e8ea2</t>
  </si>
  <si>
    <t xml:space="preserve">Comeback Capital </t>
  </si>
  <si>
    <t>https://businessjournaldaily.com/fund-connects-regional-startups-with-national-investment/</t>
  </si>
  <si>
    <t>Vancover, Canada and Bay Area</t>
  </si>
  <si>
    <t>https://www.geekwire.com/2018/version-one-ventures-raises-45m-third-fund-keeps-close-eye-seattle-ecosystem/</t>
  </si>
  <si>
    <t>Atomic</t>
  </si>
  <si>
    <t>https://www.forbes.com/sites/alexkonrad/2018/10/10/atomic-startup-studio-new-fund/#4ccee372e570</t>
  </si>
  <si>
    <t>https://venturebeat.com/2018/09/17/base10-partners-launches-137-million-early-stage-ai-startup-fund/amp/</t>
  </si>
  <si>
    <t>https://www.geekwire.com/2018/seven-peaks-ventures-raises-28m-fund-will-invest-25-early-stage-startups-across-pacific-northwest/</t>
  </si>
  <si>
    <t>https://therealdeal.com/2018/08/20/corigin-ventures-raises-22m-in-second-fund/</t>
  </si>
  <si>
    <t>Company Ventures</t>
  </si>
  <si>
    <t>https://www.prnewswire.com/news-releases/health-enterprise-partners-raises-188-million-in-oversubscribed-third-fund-300676848.html</t>
  </si>
  <si>
    <t>Dallas, Texas</t>
  </si>
  <si>
    <t>Eos Venture Partners</t>
  </si>
  <si>
    <t>Philadelphia and London</t>
  </si>
  <si>
    <t>New Voices Fund</t>
  </si>
  <si>
    <t>https://newvoicesfund.com/about/</t>
  </si>
  <si>
    <t>SF, NY, Miami</t>
  </si>
  <si>
    <t>Primary Venure Partners</t>
  </si>
  <si>
    <t>https://techcrunch.com/2018/06/12/primary-venture-partnrs-fund-ii/</t>
  </si>
  <si>
    <t xml:space="preserve">White Star Capital </t>
  </si>
  <si>
    <t xml:space="preserve">London, New York, Montreal, Paris, Tokyo </t>
  </si>
  <si>
    <t>Stride</t>
  </si>
  <si>
    <t>https://techcrunch.com/2018/06/04/stride-vc/</t>
  </si>
  <si>
    <t>Huobi Partners</t>
  </si>
  <si>
    <t>South Korea</t>
  </si>
  <si>
    <t>https://www.coindesk.com/huobi-partners-on-93-million-china-south-korea-blockchain-fund/?utm_content=bufferff85d&amp;utm_medium=social&amp;utm_source=twitter.com&amp;utm_campaign=buffer</t>
  </si>
  <si>
    <t>Contrary Captal</t>
  </si>
  <si>
    <t>Midwest</t>
  </si>
  <si>
    <t>https://medium.com/@contrarycapital/announcing-fund-i-365e8ea66f78</t>
  </si>
  <si>
    <t>Underscore</t>
  </si>
  <si>
    <t>Salesforce Ventures - Canadian Trailblazer Fund</t>
  </si>
  <si>
    <t>South Park Commons</t>
  </si>
  <si>
    <t>Imaginary Ventures</t>
  </si>
  <si>
    <t>NYC, UK</t>
  </si>
  <si>
    <t>Cyberstarts VC</t>
  </si>
  <si>
    <t>https://www.sec.gov/Archives/edgar/data/1725661/000172566118000001/xslFormDX01/primary_doc.xml</t>
  </si>
  <si>
    <t>Background Capital</t>
  </si>
  <si>
    <t>Unusual Ventures</t>
  </si>
  <si>
    <t>Makers Fund</t>
  </si>
  <si>
    <t>Hong Kong</t>
  </si>
  <si>
    <t>https://www.firebrandvc.com/news-announcing-close-of-firebrand</t>
  </si>
  <si>
    <t>Unitus Seed Fund</t>
  </si>
  <si>
    <t>Bay Area, NYC</t>
  </si>
  <si>
    <t>Ground Up Ventures</t>
  </si>
  <si>
    <t>NYC, Israel</t>
  </si>
  <si>
    <t>Bedrock Capital</t>
  </si>
  <si>
    <t>Harrison Metal Capital</t>
  </si>
  <si>
    <t>https://www.axios.com/blockchain-capital-1521650515-db901233-2c86-42f8-b21a-1d1d323e658a.html</t>
  </si>
  <si>
    <t xml:space="preserve">Casa Verde Capital </t>
  </si>
  <si>
    <t>Anterra Capital</t>
  </si>
  <si>
    <t xml:space="preserve">Boston, Amsterdan </t>
  </si>
  <si>
    <t>S Capital</t>
  </si>
  <si>
    <t>Greece</t>
  </si>
  <si>
    <t>IX</t>
  </si>
  <si>
    <t>Companion Fund</t>
  </si>
  <si>
    <t>NYC, LA, SF</t>
  </si>
  <si>
    <t>https://companionfund.com/</t>
  </si>
  <si>
    <t>Allegion Ventures</t>
  </si>
  <si>
    <t xml:space="preserve">Ireland </t>
  </si>
  <si>
    <t>https://www.allegion.com/corp/en/news/2018/allegion-ventures-launch.html</t>
  </si>
  <si>
    <t>VitalizeVC</t>
  </si>
  <si>
    <t>https://t.co/yDIeoH3fFi?amp=1</t>
  </si>
  <si>
    <t>https://www.forbes.com/sites/alexkonrad/2018/03/21/omidyar-networks-spins-out-for-profit-spero-ventures</t>
  </si>
  <si>
    <t>Heuristic Capital Partners</t>
  </si>
  <si>
    <t>Bay Area, LA</t>
  </si>
  <si>
    <t>Berkeley SkyDeck</t>
  </si>
  <si>
    <t>https://venturebeat.com/2018/02/13/adam-drapers-boost-vc-closes-new-fund-to-become-the-y-combinator-of-sci-fi-startups/</t>
  </si>
  <si>
    <t>Bay Area, Israel</t>
  </si>
  <si>
    <t>https://medium.com/upwest-labs/announcing-our-new-fund-upwest-fund-iii-99ab25a4cad9</t>
  </si>
  <si>
    <t>https://homebrewvc.tumblr.com/post/170809955053/announcing-homebrew-iii-finding-our</t>
  </si>
  <si>
    <t>Notation</t>
  </si>
  <si>
    <t>https://techcrunch.com/2018/02/07/nyc-based-notation-capital-raises-27-million-for-second-fund/</t>
  </si>
  <si>
    <t>Science Ventures</t>
  </si>
  <si>
    <t>https://www.sec.gov/Archives/edgar/data/1698567/000169856718000001/xslFormDX01/primary_doc.xml</t>
  </si>
  <si>
    <t>https://www.wsj.com/articles/ldv-capital-raises-seed-fund-for-visual-tech-1517488201</t>
  </si>
  <si>
    <t>Haystack</t>
  </si>
  <si>
    <t>LRVHealth</t>
  </si>
  <si>
    <t>AI Fund</t>
  </si>
  <si>
    <t>Minneapolis, US</t>
  </si>
  <si>
    <t>https://www.americaninno.com/minne/inno-news-minne/ai-focused-firm-loup-ventures-closes-first-fund-at-25m/</t>
  </si>
  <si>
    <t>Sinai Ventures</t>
  </si>
  <si>
    <t>Bay Area, NYC, Israel</t>
  </si>
  <si>
    <t>Catapult</t>
  </si>
  <si>
    <t>Social Leverage Capital</t>
  </si>
  <si>
    <t>San Diego, Bay Area</t>
  </si>
  <si>
    <t>Sequoia Ventues - Scout Fund</t>
  </si>
  <si>
    <t>https://techcrunch.com/2017/01/11/precursor-ventures-is-a-classic-seed-stage-fund-with-a-refreshing-new-twist/</t>
  </si>
  <si>
    <t>https://thecontrol.co/introducing-1confirmation-5fed4099fdc3</t>
  </si>
  <si>
    <t>Hadean Ventures</t>
  </si>
  <si>
    <t>Norway</t>
  </si>
  <si>
    <t>Inventure</t>
  </si>
  <si>
    <t>Finland</t>
  </si>
  <si>
    <t>https://techcrunch.com/2017/12/19/inventure-2/</t>
  </si>
  <si>
    <t>SeventySix Capital</t>
  </si>
  <si>
    <t>Conshohocken, PA, USA</t>
  </si>
  <si>
    <t>Anzu Partners</t>
  </si>
  <si>
    <t>Hanaco Venture Capital</t>
  </si>
  <si>
    <t xml:space="preserve">TMT Crypto Fund </t>
  </si>
  <si>
    <t>Viola Fintech</t>
  </si>
  <si>
    <t>https://techcrunch.com/2017/12/06/viola-fintech/</t>
  </si>
  <si>
    <t>CrossCut</t>
  </si>
  <si>
    <t>https://techcrunch.com/2017/12/06/with-the-los-angeles-tech-scene-exploding-crosscut-ventures-raises-125-million-to-invest/</t>
  </si>
  <si>
    <t>Montreal/Toronto, Canada</t>
  </si>
  <si>
    <t>https://www.theglobeandmail.com/technology/foreign-funds-help-real-ventures-raise-180-million-for-two-new-capital-pools/article37130599/</t>
  </si>
  <si>
    <t>Phiiladelphia</t>
  </si>
  <si>
    <t>NeoTribe Ventures</t>
  </si>
  <si>
    <t>https://www.nfx.com/post/announcing-the-new-nfx</t>
  </si>
  <si>
    <t>Defy Ventures</t>
  </si>
  <si>
    <t>Maryland Innovation Opportuniy Fund</t>
  </si>
  <si>
    <t>Maryland, US</t>
  </si>
  <si>
    <t>https://technical.ly/baltimore/2017/11/14/maryland-venture-fund-closed-25m-invest-tech-companies/?utm_content=bufferae75f&amp;utm_medium=social&amp;utm_source=twitter.com&amp;utm_campaign=buffer</t>
  </si>
  <si>
    <t>BioGeneration Ventures</t>
  </si>
  <si>
    <t>Netherlands</t>
  </si>
  <si>
    <t>Brighteye Ventures</t>
  </si>
  <si>
    <t>Cypress Growth Capital</t>
  </si>
  <si>
    <t>Viola Ventures (fka Carmel Ventures)</t>
  </si>
  <si>
    <t>Grove Ventures</t>
  </si>
  <si>
    <t>M33 Growth</t>
  </si>
  <si>
    <t>KCRise Fund</t>
  </si>
  <si>
    <t>https://techcrunch.com/2017/08/29/weekend-fund-is-ryan-hoovers-3m-angel-fund/</t>
  </si>
  <si>
    <t>Arab Angel Fund</t>
  </si>
  <si>
    <t>Abu Dhabi, NYC, Washington DC</t>
  </si>
  <si>
    <t>https://techcrunch.com/2017/09/14/costanoa-ventures-raises-175-million-fund/</t>
  </si>
  <si>
    <t>Point Judith Capital</t>
  </si>
  <si>
    <t>targeting $100M fund</t>
  </si>
  <si>
    <t>Insignia Venture Partners</t>
  </si>
  <si>
    <t>Singapore</t>
  </si>
  <si>
    <t>Asus</t>
  </si>
  <si>
    <t>Taiwanese</t>
  </si>
  <si>
    <t>StageOne Ventures</t>
  </si>
  <si>
    <t>Israel, Bay Area</t>
  </si>
  <si>
    <t>Longevity Fund</t>
  </si>
  <si>
    <t>https://techcrunch.com/2017/08/22/this-23-year-old-just-closed-her-second-fund-which-is-focused-on-aging-with-22-million/</t>
  </si>
  <si>
    <t>https://techcrunch.com/2017/08/14/k9-ventures-sticks-to-its-knitting-closing-its-third-fund-with-42-million/</t>
  </si>
  <si>
    <t>NYC, Germany</t>
  </si>
  <si>
    <t>Rewired</t>
  </si>
  <si>
    <t>Switzerland</t>
  </si>
  <si>
    <t>Tracker</t>
  </si>
  <si>
    <t>Elevation Innovation Partners</t>
  </si>
  <si>
    <t>NYC, South Carolina</t>
  </si>
  <si>
    <t>Bay Area, NYC, Texas</t>
  </si>
  <si>
    <t>Mangrove Capital Partners</t>
  </si>
  <si>
    <t>Qumra Capital</t>
  </si>
  <si>
    <t>raising $50M</t>
  </si>
  <si>
    <t>Evolution Equity Partners</t>
  </si>
  <si>
    <t>Crowberry Capial</t>
  </si>
  <si>
    <t>Iceland</t>
  </si>
  <si>
    <t>crowberrycapital.com</t>
  </si>
  <si>
    <t>Felix Capital</t>
  </si>
  <si>
    <t>Main Capital Partners</t>
  </si>
  <si>
    <t>Breega Capital</t>
  </si>
  <si>
    <t>Germany, Luxembourg</t>
  </si>
  <si>
    <t>Growth Street Partners</t>
  </si>
  <si>
    <t>LionBird</t>
  </si>
  <si>
    <t>Kairos Ventures</t>
  </si>
  <si>
    <t>Pantera Capital</t>
  </si>
  <si>
    <t>https://techcrunch.com/2017/06/27/ludlow-ventures-targets-40-million-for-second-fund/</t>
  </si>
  <si>
    <t>Applied Materials (Korea)</t>
  </si>
  <si>
    <t>Korea</t>
  </si>
  <si>
    <t>TIDE Africa Fund</t>
  </si>
  <si>
    <t>Kenya, UK</t>
  </si>
  <si>
    <t>Intudo Ventures</t>
  </si>
  <si>
    <t>Indonesia</t>
  </si>
  <si>
    <t>500 Startups Japan</t>
  </si>
  <si>
    <t>Japan</t>
  </si>
  <si>
    <t>Glynn Capital</t>
  </si>
  <si>
    <t>MedMen</t>
  </si>
  <si>
    <t>Ventureast</t>
  </si>
  <si>
    <t>India</t>
  </si>
  <si>
    <t>Palo Alto Networks Fund</t>
  </si>
  <si>
    <t>The Geekdom Fund</t>
  </si>
  <si>
    <t>Radian Capital</t>
  </si>
  <si>
    <t>NRV</t>
  </si>
  <si>
    <t>Richmond, Virginia</t>
  </si>
  <si>
    <t>http://www.richmond.com/business/local/richmond-venture-capital-firm-nrv-raises-million-in-new-investment/article_f8608bf8-ba7e-596e-a763-dd143a248f4a.html</t>
  </si>
  <si>
    <t>Kaszek Ventures</t>
  </si>
  <si>
    <t>Argentina</t>
  </si>
  <si>
    <t>Orkila Capital</t>
  </si>
  <si>
    <t>First Star</t>
  </si>
  <si>
    <t>https://techcrunch.com/2017/03/03/nextgen-venture-partners-just-raised-a-22-million-fund-from-83-investors/</t>
  </si>
  <si>
    <t xml:space="preserve">Illinois </t>
  </si>
  <si>
    <t xml:space="preserve">Pentech </t>
  </si>
  <si>
    <t>Afore Capital</t>
  </si>
  <si>
    <t>https://techcrunch.com/2017/05/08/peak-ventures-shores-up-its-second-fund-for-50-million/</t>
  </si>
  <si>
    <t>Omaha, Nebraska / Minneapolis, MN</t>
  </si>
  <si>
    <t>https://techcrunch.com/2017/05/04/yl-ventures-closes-75-million-fund-to-bring-israeli-startups-to-the-us/</t>
  </si>
  <si>
    <t>Salesforce AppExchange fund</t>
  </si>
  <si>
    <t>https://venturebeat.com/2017/05/02/salesforce-launches-appexchange-partner-program-and-100-million-platform-fund/</t>
  </si>
  <si>
    <t>Chicago, Salt Lake City</t>
  </si>
  <si>
    <t>https://techcrunch.com/2017/04/27/chicagos-origin-ventures-just-raised-80-million-for-its-fourth-fund/</t>
  </si>
  <si>
    <t>SeedPlus</t>
  </si>
  <si>
    <t>YI Capital</t>
  </si>
  <si>
    <t>China</t>
  </si>
  <si>
    <t>Freestyle</t>
  </si>
  <si>
    <t>Bay Area, Boston</t>
  </si>
  <si>
    <t>Israel Secondary Fund</t>
  </si>
  <si>
    <t>Bullish</t>
  </si>
  <si>
    <t xml:space="preserve">NYC, Denver, Conneticut </t>
  </si>
  <si>
    <t>Banyan Capital</t>
  </si>
  <si>
    <t>Medical Technology Venture Partners</t>
  </si>
  <si>
    <t>SAP.iO</t>
  </si>
  <si>
    <t>SAP.io</t>
  </si>
  <si>
    <t>Rokk3r Labs</t>
  </si>
  <si>
    <t>Floodgate</t>
  </si>
  <si>
    <t>Pioneer Capital</t>
  </si>
  <si>
    <t>New Zealand</t>
  </si>
  <si>
    <t>Activant Capital</t>
  </si>
  <si>
    <t>Connecticut, US</t>
  </si>
  <si>
    <t>https://techcrunch.com/2017/02/23/k2-globals-183-million-fund-aims-to-decentralize-sand-hill-road/</t>
  </si>
  <si>
    <t>https://www.axios.com/pro-rata-2276639552.html</t>
  </si>
  <si>
    <t>Vanedge Capital</t>
  </si>
  <si>
    <t>Vancover, Canada</t>
  </si>
  <si>
    <t>http://www.theglobeandmail.com/report-on-business/vanedge-capital-closes-largest-bc-venture-capital-fund-in-13-years/article34130224/</t>
  </si>
  <si>
    <t>Project A</t>
  </si>
  <si>
    <t>North Carolina, US</t>
  </si>
  <si>
    <t>https://techcrunch.com/2017/02/16/cervin-ventures-unveils-new-56m-fund-aimed-at-the-future-of-the-enterprise-stack/</t>
  </si>
  <si>
    <t>Green Bay Ventures</t>
  </si>
  <si>
    <t xml:space="preserve">Frontline Ventures </t>
  </si>
  <si>
    <t>Third Kind Ventures</t>
  </si>
  <si>
    <t>FirstTime</t>
  </si>
  <si>
    <t>Grab Ventures</t>
  </si>
  <si>
    <t>Corp VC fund of Grab Taxi</t>
  </si>
  <si>
    <t>Amplify Ventures</t>
  </si>
  <si>
    <t>Bay Area, San Diego, NYC</t>
  </si>
  <si>
    <t>https://www.prnewswire.com/news-releases/correlation-ventures-raises-an-oversubscribed-200m-second-fund-300389254.html</t>
  </si>
  <si>
    <t>http://www.bizjournals.com/newyork/news/2017/01/27/nyca-partners-unveils-details-on-its-latest.html</t>
  </si>
  <si>
    <t>Flyover Capital</t>
  </si>
  <si>
    <t>Los Angeles, Bay Area</t>
  </si>
  <si>
    <t>Corrleation Ventures</t>
  </si>
  <si>
    <t>SOSV Investments</t>
  </si>
  <si>
    <t>Eclipse Ventures</t>
  </si>
  <si>
    <t>PivotNorth</t>
  </si>
  <si>
    <t>fund size not disclosed but likely sub $100M based on previous funds</t>
  </si>
  <si>
    <t>Hatteras Ventures Partners</t>
  </si>
  <si>
    <t>Durham, North Carolina</t>
  </si>
  <si>
    <t>Samsung NEXT</t>
  </si>
  <si>
    <t>Marathon Venture Capital</t>
  </si>
  <si>
    <t>Firebank Ventures</t>
  </si>
  <si>
    <t>http://techcrunch.com/2016/01/04/blueyard-capital/</t>
  </si>
  <si>
    <t>SignalFire</t>
  </si>
  <si>
    <t>Algebra Ventures</t>
  </si>
  <si>
    <t>Egypt</t>
  </si>
  <si>
    <t>Palm Beach Capital</t>
  </si>
  <si>
    <t>Palm Beach, Fl</t>
  </si>
  <si>
    <t>https://www.sec.gov/Archives/edgar/data/1660491/000166049116000002/xslFormDX01/primary_doc.xml</t>
  </si>
  <si>
    <t>https://www.sec.gov/Archives/edgar/data/1628864/000162886416000002/xslFormDX01/primary_doc.xml</t>
  </si>
  <si>
    <t>https://medium.com/@foundercollective/announcing-founder-collective-iii-6fad299bb2b1#.f6zxrrf79</t>
  </si>
  <si>
    <t>Draper Nexus</t>
  </si>
  <si>
    <t>Bay Area, Japan</t>
  </si>
  <si>
    <t>per Term Sheet</t>
  </si>
  <si>
    <t>Caffeinated Capital</t>
  </si>
  <si>
    <t>$75M target - per Term Sheet</t>
  </si>
  <si>
    <t>SEC filing - per Term Sheet</t>
  </si>
  <si>
    <t>Slow Ventures</t>
  </si>
  <si>
    <t>https://techcrunch.com/2016/11/17/slow-ventures-launches-a-new-145m-fund-and-adds-scott-marlette-as-a-partner/</t>
  </si>
  <si>
    <t>Berkeley, California</t>
  </si>
  <si>
    <t>http://www.7x7.com/uc-berkeleys-the-house-raises-6m-to-incubate-student-start-ups-2078250174.html</t>
  </si>
  <si>
    <t xml:space="preserve">BoldStart Ventures </t>
  </si>
  <si>
    <t>https://techcrunch.com/2016/11/15/boldstart-ventures-locks-down-47-million-for-fund-three/</t>
  </si>
  <si>
    <t>http://www.forbes.com/sites/alexkonrad/2016/11/14/beth-ferreira-and-wme-ventures-match-startups-with-talent/#529d612437dd</t>
  </si>
  <si>
    <t>Bay Area, Toronto</t>
  </si>
  <si>
    <t>Campire Capital</t>
  </si>
  <si>
    <t>http://www.bctechnology.com/news/2016/10/21/Vancouver-based-Venture-Capital-Firm-Campfire-Capital-Closes-41.1-Million-Venture-Capital-Fund.cfm?id=36669</t>
  </si>
  <si>
    <t>Chicago Ventues</t>
  </si>
  <si>
    <t>http://www.chicagotribune.com/bluesky/originals/ct-chicago-ventures-66-million-second-fund-bsi-20161031-story.html</t>
  </si>
  <si>
    <t>Javelin Venture Partners</t>
  </si>
  <si>
    <t>https://techcrunch.com/2016/10/26/javelin-venture-partners-just-closed-its-fourth-fund-with-125-million/</t>
  </si>
  <si>
    <t>Questa Capital</t>
  </si>
  <si>
    <t>1st close was $100M, target is $250M</t>
  </si>
  <si>
    <t>http://initialized.com/initializing-initialized-capital-dot-dot-dot</t>
  </si>
  <si>
    <t>Wisconsin, US</t>
  </si>
  <si>
    <t>http://www.healthxventures.com/news/2016/10/2/healthx-ventures-closes-flagship-fund-of-more-than-20-million</t>
  </si>
  <si>
    <t>Sound Ventures</t>
  </si>
  <si>
    <t>via Recode (early and growth stage funds, early stage fund is single LP Live Nation and growth stage fund is single LP Liberty</t>
  </si>
  <si>
    <t>via Term Sheet</t>
  </si>
  <si>
    <t>http://www.businesswire.com/news/home/20161007005588/en/BioVentures-Investors-LLC-Closes-Fund-IV-87</t>
  </si>
  <si>
    <t>http://www.forbes.com/sites/alexkonrad/2016/10/05/metamorphic-ventures-rebrands-as-compound-with-new-fund/</t>
  </si>
  <si>
    <t>http://www.forbes.com/sites/alexkonrad/2016/10/04/zetta-venture-partners-raises-100-million-for-intelligent-enterprise-software/#133c9096ca28</t>
  </si>
  <si>
    <t>Information Venture Partners</t>
  </si>
  <si>
    <t>https://www.pehub.com/2016/09/benhamou-global-ventures-has-first-close-on-75-mln-third-fund/</t>
  </si>
  <si>
    <t>Rittenhouse Ventures</t>
  </si>
  <si>
    <t>Philadelphia, USA</t>
  </si>
  <si>
    <t>http://technical.ly/philly/2016/09/22/rittenhouse-ventures-closed-fund-ii</t>
  </si>
  <si>
    <t>Elephant Partners</t>
  </si>
  <si>
    <t>https://www.pehub.com/2016/09/elephant-partners-closes-initial-fund-at-over-156-mln/</t>
  </si>
  <si>
    <t>s28 Capital</t>
  </si>
  <si>
    <t>Bay Area, NYC, Philly</t>
  </si>
  <si>
    <t>http://fortune.com/2016/09/08/first-round-capital-says-goodbye-to-co-founder-hello-to-new-fund/</t>
  </si>
  <si>
    <t>http://www.phillymag.com/business/2016/02/09/missionog-35-million/</t>
  </si>
  <si>
    <t>Long Ventures Partners</t>
  </si>
  <si>
    <t>targeting $50M, have $20M already commited - http://fortune.com/2016/09/06/theres-a-new-ai-focused-vc-fund-in-silicon-valley/</t>
  </si>
  <si>
    <t>http://www.wsj.com/articles/kobe-bryant-and-jeff-stibel-unveil-100-million-venture-capital-fund-1471838403</t>
  </si>
  <si>
    <t>http://www.forbes.com/sites/alexkonrad/2016/08/22/charlie-odonnell-raises-15-million-fund/#338023466dab</t>
  </si>
  <si>
    <t>Pear</t>
  </si>
  <si>
    <t>https://techcrunch.com/2016/08/16/pejman-mar-rebrands-as-it-unveils-a-75-million-new-fund/</t>
  </si>
  <si>
    <t>http://www.wsj.com/articles/kec-ventures-closes-on-65m-early-stage-fund-1471037718</t>
  </si>
  <si>
    <t>http://www.businesswire.com/news/home/20160816005355/en/Susa-Ventures-Closes-50M-Fund</t>
  </si>
  <si>
    <t>Binary Capital</t>
  </si>
  <si>
    <t>https://techcrunch.com/2016/08/01/binary-capital/?ncid=rss</t>
  </si>
  <si>
    <t>500 Istanbul</t>
  </si>
  <si>
    <t>https://www.pehub.com/2016/07/nfl-hall-of-famer-joe-montanas-inaugural-venture-fund-targets-40-mln/</t>
  </si>
  <si>
    <t>https://www.sec.gov/Archives/edgar/data/1677697/000167769716000001/xslFormDX01/primary_doc.xml</t>
  </si>
  <si>
    <t>$70</t>
  </si>
  <si>
    <t>$30</t>
  </si>
  <si>
    <t>http://avc.com/2016/06/usv-2016/</t>
  </si>
  <si>
    <t>1st close per SEC</t>
  </si>
  <si>
    <t>http://www.xconomy.com/boston/2016/06/06/underscore-vc-looks-to-align-boston-tech-community-with-startups/#</t>
  </si>
  <si>
    <t>Sherpa Ventures</t>
  </si>
  <si>
    <t>Softtech VC</t>
  </si>
  <si>
    <t>http://techcrunch.com/2016/06/08/softtech-vc-closes-its-fifth-fund-with-100-million-raises-50-million-opportunity-fund/</t>
  </si>
  <si>
    <t xml:space="preserve">Softtech VC "breakout" </t>
  </si>
  <si>
    <t>http://finance.yahoo.com/news/greenspring-associates-raises-200-million-110000236.html</t>
  </si>
  <si>
    <t>Sacramento, CA, US</t>
  </si>
  <si>
    <t>http://techcrunch.com/2016/06/02/a-micro-vc-firm-in-sacramento-raises-a-fast-second-fund/</t>
  </si>
  <si>
    <t>http://www.forbes.com/sites/alexkonrad/2016/06/01/how-romulus-capital-built-a-150-million-firm/#535ebd0126d1</t>
  </si>
  <si>
    <t>Clear Ventures</t>
  </si>
  <si>
    <t>http://techcrunch.com/2016/06/01/clear-ventures-run-by-veteran-investors-launches-debut-fund-with-120-million/</t>
  </si>
  <si>
    <t>Chrysalix Venture Capital</t>
  </si>
  <si>
    <t>Canada</t>
  </si>
  <si>
    <t>https://www.biv.com/article/2016/5/chrysalix-focusing-robots-new-146-million-fund/</t>
  </si>
  <si>
    <t>iNovia</t>
  </si>
  <si>
    <t>http://www.wsj.com/articles/canadas-inovia-capital-raises-c-175-million-for-new-venture-capital-fund-1453319996</t>
  </si>
  <si>
    <t>http://www.wsj.com/articles/venture-capital-and-its-discontents-1464667261</t>
  </si>
  <si>
    <t>State of Mind Ventures</t>
  </si>
  <si>
    <t>Israe</t>
  </si>
  <si>
    <t>http://www.haaretz.com/israel-news/business/1.721164</t>
  </si>
  <si>
    <t>Backed</t>
  </si>
  <si>
    <t>WI Harper</t>
  </si>
  <si>
    <t>VIII</t>
  </si>
  <si>
    <t>Bay Area, China</t>
  </si>
  <si>
    <t>http://techcrunch.com/2016/05/03/designer-fund-which-backs-startups-with-designers-on-their-founding-teams-has-raised-20-million/</t>
  </si>
  <si>
    <t>http://techcrunch.com/2016/04/21/felicis-ventures-closes-on-200-million-roughly-double-its-last-fund/</t>
  </si>
  <si>
    <t>Altos Ventures Korea Fund</t>
  </si>
  <si>
    <t>Bay Area, Korea</t>
  </si>
  <si>
    <t xml:space="preserve">per SEC and Fortune </t>
  </si>
  <si>
    <t>https://www.pehub.com/2016/03/new-york-based-contour-raises-81-mln-for-two-funds/</t>
  </si>
  <si>
    <t>http://techcrunch.com/2016/03/09/mucker-capital-closes-on-45-million-for-an-early-stage-la-based-fund/</t>
  </si>
  <si>
    <t>http://tribecavp.com/announcing-tribeca-venture-partners-fund-ii/</t>
  </si>
  <si>
    <t>TLV Partners</t>
  </si>
  <si>
    <t>VR focused fund</t>
  </si>
  <si>
    <t>NYC, Detroit</t>
  </si>
  <si>
    <t>XI</t>
  </si>
  <si>
    <t>White Star Capital</t>
  </si>
  <si>
    <t>NYC, UK, Montreal</t>
  </si>
  <si>
    <t>NYC, LA</t>
  </si>
  <si>
    <t>https://medium.com/@greycroftvc/ten-years-and-counting-51b7901b8a1c#.t0n04flef</t>
  </si>
  <si>
    <t>http://blogs.wsj.com/venturecapital/2015/11/19/lerer-hippeau-fund-v-hits-113m-as-new-york-tech-heats/</t>
  </si>
  <si>
    <t>AH Bio Fund</t>
  </si>
  <si>
    <t>http://techcrunch.com/2015/11/18/andreessen-horowitz-gets-a-new-gp-and-a-new-fund/</t>
  </si>
  <si>
    <t>Ameba Capital</t>
  </si>
  <si>
    <t>Omaha, Nebraska, USA</t>
  </si>
  <si>
    <t>http://siliconprairienews.com/2015/11/router-ventures-has-raised-a-1-million-fund-so-far/</t>
  </si>
  <si>
    <t>http://techcrunch.com/2015/11/15/brooklyn-bridge-ventures-approaches-15-million-target-for-second-fund/</t>
  </si>
  <si>
    <t>Open Ocean</t>
  </si>
  <si>
    <t>http://techcrunch.com/2015/11/10/open-ocean-fund/</t>
  </si>
  <si>
    <t>B-to-v Partners</t>
  </si>
  <si>
    <t>Acton Capital Partners</t>
  </si>
  <si>
    <t>http://blogs.wsj.com/venturecapital/2015/10/20/new-food-and-agriculture-fund-s2g-ventures-launches-with-125-million/</t>
  </si>
  <si>
    <t>Cloud Apps Capital Partners</t>
  </si>
  <si>
    <t>TenOneTen</t>
  </si>
  <si>
    <t>http://blogs.wsj.com/venturecapital/2014/08/29/tenoneten-founders-go-from-creating-startups-to-investing-in-them/</t>
  </si>
  <si>
    <t>SEC</t>
  </si>
  <si>
    <t>http://blogs.wsj.com/venturecapital/2015/09/04/after-bumpy-road-500-startups-closes-fund-iii-with-85m/</t>
  </si>
  <si>
    <t>IDG Ventures</t>
  </si>
  <si>
    <t>http://techcrunch.com/2015/08/31/idg-ventures-closes-on-120-million-for-its-third-fund/</t>
  </si>
  <si>
    <t>http://blogs.wsj.com/venturecapital/2015/07/24/boldstart-nails-20m-toward-new-seed-fund-as-new-york-enterprise-software-sector-matures/</t>
  </si>
  <si>
    <t>Constanoa Venture Capital</t>
  </si>
  <si>
    <t>CrossCut Ventures</t>
  </si>
  <si>
    <t>http://fortune.com/2015/06/23/la-venture-firm-crosscut-raises-75-million-for-third-fund/?xid=soc_socialflow_facebook_FORTUNE</t>
  </si>
  <si>
    <t>Intel Capital Diversity Fund</t>
  </si>
  <si>
    <t>http://blogs.wsj.com/venturecapital/2015/06/09/intel-capital-creates-125m-fund-for-women-minority-led-startups/</t>
  </si>
  <si>
    <t>Passion Capital</t>
  </si>
  <si>
    <t>5/2015</t>
  </si>
  <si>
    <t>http://techcrunch.com/2015/05/28/passion-capital-fund-2/</t>
  </si>
  <si>
    <t>http://pevc.dowjones.com/Article?an=DJFVW00120150512eb5crmorn&amp;ReturnUrl=http%3a%2f%2fpevc.dowjones.com%2fArticle%3fan%3dDJFVW00120150512eb5crmorn</t>
  </si>
  <si>
    <t>http://venturebeat.com/2015/05/21/ev-williams-obvious-ventures-closes-123456789-round/</t>
  </si>
  <si>
    <t>Valar</t>
  </si>
  <si>
    <t>Formation 8 hardware fund</t>
  </si>
  <si>
    <t>Twilio Fund</t>
  </si>
  <si>
    <t>http://recode.net/2015/05/20/twilio-launches-50-million-development-fund/</t>
  </si>
  <si>
    <t>http://aspectventures.com/aspect-ventures-raises-150-million-for-first-fund/</t>
  </si>
  <si>
    <t>http://techcrunch.com/2015/05/08/storm-ventures-locks-down-180m-for-its-new-fund/</t>
  </si>
  <si>
    <t>4/2015</t>
  </si>
  <si>
    <t>https://medium.com/@slow/announcing-slow-4-c70cf1b85ba6</t>
  </si>
  <si>
    <t>Illuminate</t>
  </si>
  <si>
    <t>raising Fund II per SEC filing</t>
  </si>
  <si>
    <t>Playground Global</t>
  </si>
  <si>
    <t>hardware accelerator - http://fortune.com/2015/04/06/ex-google-exec-andy-rubin-raises-48-million-for-hardware-incubator/</t>
  </si>
  <si>
    <t>HWVP</t>
  </si>
  <si>
    <t>http://www.strictlyvc.com/2015/04/06/hummer-winblad-reboots/</t>
  </si>
  <si>
    <t>http://techcrunch.com/2015/04/02/freestyle-capital-locks-down-60m-for-its-third-fund-adds-jenny-lefcourt-as-its-third-partner/</t>
  </si>
  <si>
    <t>3/2015</t>
  </si>
  <si>
    <t>raised $50M, not closed</t>
  </si>
  <si>
    <t>raising up to $200M, not clear if has closed yet</t>
  </si>
  <si>
    <t>2/2015</t>
  </si>
  <si>
    <t xml:space="preserve">I </t>
  </si>
  <si>
    <t>http://blogs.wsj.com/venturecapital/2015/02/24/venture-firm-engineering-capital-emerges-with-32-million-fund/</t>
  </si>
  <si>
    <t>Homebrew Ventures</t>
  </si>
  <si>
    <t>Opp Fund</t>
  </si>
  <si>
    <t>opportunity fund, doing pro-rata in existing portfolio companies</t>
  </si>
  <si>
    <t>http://venturebeat.com/2015/02/05/crosslink-closes-new-seed-stage-fund-with-170m-in-capital/</t>
  </si>
  <si>
    <t>1/2015</t>
  </si>
  <si>
    <t>Israel, UK</t>
  </si>
  <si>
    <t>ex Greylock Israel team</t>
  </si>
  <si>
    <t>Cendana Co-Investment Fund</t>
  </si>
  <si>
    <t>https://www.pehub.com/2015/01/august-aspect-blumberg-to-raise-money-cendana-get-another-40-mln/</t>
  </si>
  <si>
    <t>Tullis Growth Fund</t>
  </si>
  <si>
    <t>http://tech.co/kickstart-seed-fund-iii-2015-01</t>
  </si>
  <si>
    <t>Techstars Ventures</t>
  </si>
  <si>
    <t>Sofia Fund</t>
  </si>
  <si>
    <t>Minnesota, USA</t>
  </si>
  <si>
    <t>http://strib.mn/1y5HFi9</t>
  </si>
  <si>
    <t>http://techcrunch.com/2015/01/22/eniac-ventures-third-fund/</t>
  </si>
  <si>
    <t>http://tandemcap.com/2015/01/15/tandem-completes-new-100-million-investment-fund/</t>
  </si>
  <si>
    <t>V1.vc</t>
  </si>
  <si>
    <t>https://www.pehub.com/2015/02/moneta-ventures-fund-i-raises-25-mln/</t>
  </si>
  <si>
    <t>Apertue Venture Partners</t>
  </si>
  <si>
    <t>12/2014</t>
  </si>
  <si>
    <t>Opportunity Fund</t>
  </si>
  <si>
    <t>http://blogs.wsj.com/venturecapital/2014/12/29/kleiner-perkins-veteran-has-the-reins-at-seed-firm-cowboy-ventures/</t>
  </si>
  <si>
    <t>6/2014</t>
  </si>
  <si>
    <t>http://blogs.wsj.com/venturecapital/2014/06/26/first-round-capital-gathers-175m-for-fifth-fund/?mod=WSJBlog</t>
  </si>
  <si>
    <t>Jaquar Ventures</t>
  </si>
  <si>
    <t xml:space="preserve">Mexico City, Buenos Aires </t>
  </si>
  <si>
    <t>1st close - $60M target - http://pevc.dowjones.com/article?an=DJFVW00120141217eachqux8m&amp;from=alert&amp;pid=22&amp;ReturnUrl=http%3a%2f%2fpevc.dowjones.com%2farticle%3fan%3dDJFVW00120141217eachqux8m%26from%3dalert%26pid%3d22</t>
  </si>
  <si>
    <t>xFund</t>
  </si>
  <si>
    <t>http://techcrunch.com/2014/12/04/harvard-based-xfund-closes-a-100m-second-fund/</t>
  </si>
  <si>
    <t>Cendana Capital</t>
  </si>
  <si>
    <t>Fund of Funds</t>
  </si>
  <si>
    <t>Golden Ventures Partners</t>
  </si>
  <si>
    <t>11/2014</t>
  </si>
  <si>
    <t>https://medium.com/@mattgoldenvp/golden-venture-partners-ii-d81c3cd0db60</t>
  </si>
  <si>
    <t>Unshackled</t>
  </si>
  <si>
    <t>http://blogs.wsj.com/venturecapital/2014/11/13/unshackled-a-new-angel-fund-forms-to-back-immigrant-entrepreneurs/?mg=blogs-wsj&amp;url=http%253A%252F%252Fblogs.wsj.com%252Fventurecapital%252F2014%252F11%252F13%252Funshackled-a-new-angel-fund-forms-to-back-immigrant-entrepreneurs</t>
  </si>
  <si>
    <t>Female Founders Fund (FCubed)</t>
  </si>
  <si>
    <t>Indicator Ventues</t>
  </si>
  <si>
    <t>Boston, NYC, Bay Area</t>
  </si>
  <si>
    <t>Common Angels</t>
  </si>
  <si>
    <t>10/2014</t>
  </si>
  <si>
    <t>http://www.xconomy.com/boston/2014/10/14/commonangels-ventures-closes-26-5m-fund-in-shifting-vc-landscape/</t>
  </si>
  <si>
    <t>Akkadian Ventures</t>
  </si>
  <si>
    <t>http://venturebeat.com/2014/09/08/peak-ventures-launches-23-million-venture-capital-fund-for-tech-startups/</t>
  </si>
  <si>
    <t>Founder Circle</t>
  </si>
  <si>
    <t>Carmel Ventures</t>
  </si>
  <si>
    <t>OS Fund</t>
  </si>
  <si>
    <t>Shenzhen Co-Win Venture Capital</t>
  </si>
  <si>
    <t>Causeway Media Partners</t>
  </si>
  <si>
    <t>Forbion Capital Partners</t>
  </si>
  <si>
    <t>9/2014</t>
  </si>
  <si>
    <t>Magma</t>
  </si>
  <si>
    <t>http://blogs.wsj.com/digits/2014/09/29/israeli-vc-firm-behind-apps-sold-to-google-facebook-raises-150-mln-fund/</t>
  </si>
  <si>
    <t>Craftsman Capital Partners</t>
  </si>
  <si>
    <t>Tokyo, Bay Area</t>
  </si>
  <si>
    <t>Mosaic Ventures</t>
  </si>
  <si>
    <t>http://www.mosaicventures.com/</t>
  </si>
  <si>
    <t>Aglaia Oncology Fund</t>
  </si>
  <si>
    <t>Nova Founders Capital</t>
  </si>
  <si>
    <t>http://fortune.com/2014/09/18/exclusive-silicon-valley-vc-firm-bets-big-on-korea/</t>
  </si>
  <si>
    <t xml:space="preserve"> http://www.frontline.vc/blog/frontline-raises-e40m-maiden-fund/</t>
  </si>
  <si>
    <t>London and Bay Area</t>
  </si>
  <si>
    <t>http://techcrunch.com/2014/09/02/dn-capital-raises-200m-for-3rd-european-fund-as-euro-tech-resurges/</t>
  </si>
  <si>
    <t>8/2014</t>
  </si>
  <si>
    <t>http://www.sec.gov/Archives/edgar/data/1603636/000160363614000002/xslFormDX01/primary_doc.xml</t>
  </si>
  <si>
    <t>7/2014</t>
  </si>
  <si>
    <t>http://venturebeat.com/2014/08/05/felicis-ventures-closes-new-96m-fund-vows-to-always-vote-with-founders-in-board-decisions/</t>
  </si>
  <si>
    <t>Binary</t>
  </si>
  <si>
    <t>http://dealbook.nytimes.com/2014/07/28/new-venture-fund-binary-capital-focuses-on-mission-not-just-metrics/?_php=true&amp;_type=blogs&amp;_r=0</t>
  </si>
  <si>
    <t>Line (JV with Collaborative Fund)</t>
  </si>
  <si>
    <t>JV with Collaborative Fund - http://dealbook.nytimes.com/2014/07/18/line-of-japan-teams-with-new-york-venture-fund-to-make-investments/?_php=true&amp;_type=blogs&amp;_r=0</t>
  </si>
  <si>
    <t>Sherpa</t>
  </si>
  <si>
    <t>http://www.forbes.com/sites/alexkonrad/2014/07/17/sherpa-ventures-closes-fund-to-find-next-uber/</t>
  </si>
  <si>
    <t>http://robgo.org/2014/07/17/announcing-nextview-ventures-ii/</t>
  </si>
  <si>
    <t>http://techcrunch.com/2014/07/15/seedcamps-3rd-fund-hits-first-close-of-28m-to-scale-startups-globally/</t>
  </si>
  <si>
    <t>Santander</t>
  </si>
  <si>
    <t>http://startups.co.uk/santander-to-launch-100m-fintech-fund/</t>
  </si>
  <si>
    <t>http://techcrunch.com/2014/07/10/kent-goldman-upside-partnership/</t>
  </si>
  <si>
    <t xml:space="preserve">137 Ventures </t>
  </si>
  <si>
    <t>http://techcrunch.com/2014/07/09/137-ventures-fund-ii/</t>
  </si>
  <si>
    <t>Procyon Ventures</t>
  </si>
  <si>
    <t>Los Angeles, Bay Area, NYC</t>
  </si>
  <si>
    <t>http://techcrunch.com/2014/06/30/susa-ventures-fund/</t>
  </si>
  <si>
    <t>SoftTechVC</t>
  </si>
  <si>
    <t>http://www.prweb.com/releases/SoftTechvc/FundIV/prweb11978828.htm</t>
  </si>
  <si>
    <t>Danhua Capital</t>
  </si>
  <si>
    <t>http://venturebeat.com/2014/06/17/sec-form-reveals-a-new-stanford-vc-fund-is-raising-91-2m/</t>
  </si>
  <si>
    <t>http://www.pehub.com/2014/06/digital-media-focused-lerer-closing-in-on-fund-iv-vcj</t>
  </si>
  <si>
    <t>Greycroft Growth</t>
  </si>
  <si>
    <t>http://www.pehub.com/2014/06/greycroft-grabs-200-mln-for-growth-fund/</t>
  </si>
  <si>
    <t>http://www.thestate.com/2014/06/16/3511172/durham-venture-capital-firm-raises.html</t>
  </si>
  <si>
    <t>http://bostinno.streetwise.co/2014/06/04/romulus-capital-fund-26-year-old-mit-alum-raises-50-million-for-his-own-venture-firm/</t>
  </si>
  <si>
    <t>Lowercase</t>
  </si>
  <si>
    <t>http://techcrunch.com/2014/06/10/lowercase-capital-is-raising-a-new-25m-fund/</t>
  </si>
  <si>
    <t>5/2014</t>
  </si>
  <si>
    <t>http://www.xconomy.com/boston/2014/05/01/lightstone-closes-172m-fund-for-early-stage-biotechs/</t>
  </si>
  <si>
    <t>4/2014</t>
  </si>
  <si>
    <t>http://blogs.wsj.com/venturecapital/2014/04/23/merus-capital-closes-second-fund-raises-special-fund-to-back-adroll/?mod=WSJBlog</t>
  </si>
  <si>
    <t>per SEC filing</t>
  </si>
  <si>
    <t>http://finance.fortune.cnn.com/2014/04/16/exclusive-mhs-capital-almost-done-raising-new-fund/</t>
  </si>
  <si>
    <t>http://www.washingtonpost.com/business/on-small-business/500-startups-singh-launches-venture-fund-in-crystal-city-targets-post-seed-firms/2014/04/09/a3787e00-c010-11e3-b574-f8748871856a_story.html</t>
  </si>
  <si>
    <t>Montreal, Canada</t>
  </si>
  <si>
    <t>targeting $100M http://www.techvibes.com/blog/real-ventures-closes-50-million-of-newest-fund-2014-04-14</t>
  </si>
  <si>
    <t>Pejman Mar Ventures</t>
  </si>
  <si>
    <t>http://tech.fortune.cnn.com/2014/04/03/veteran-angel-raises-new-40-million-venture-fund/</t>
  </si>
  <si>
    <t>http://blogs.wsj.com/venturecapital/2014/03/31/rise-capital-raising-100m-maiden-fund-for-startups-in-emerging-markets/</t>
  </si>
  <si>
    <t>Alsop Louie</t>
  </si>
  <si>
    <t>http://www.sec.gov/Archives/edgar/data/1584654/000158465414000001/xslFormDX01/primary_doc.xml</t>
  </si>
  <si>
    <t>Expa</t>
  </si>
  <si>
    <t>3/2014</t>
  </si>
  <si>
    <t>http://techcrunch.com/2014/03/14/expa-50-million/</t>
  </si>
  <si>
    <t xml:space="preserve">3/2014 </t>
  </si>
  <si>
    <t xml:space="preserve">II </t>
  </si>
  <si>
    <t>http://www.metamorphic.vc/metamorphic-ventures-closes-second-fund-just-shy-of-70-million/</t>
  </si>
  <si>
    <t>http://techcrunch.com/2014/03/31/with-a-focus-on-big-data-startups-data-collective-redefines-thematic-investing-and-debuts-its-third-fund/?fb_action_ids=10152365944314810&amp;fb_action_types=og.likes</t>
  </si>
  <si>
    <t>http://techcrunch.com/2014/03/26/lemnos-labs-20m/</t>
  </si>
  <si>
    <t>http://finance.fortune.cnn.com/2014/03/13/maiden-lane-angellist-syndicates/</t>
  </si>
  <si>
    <t>Alpha Ventures Partnes</t>
  </si>
  <si>
    <t>$10M first close, $20M target</t>
  </si>
  <si>
    <t>http://www.sec.gov/Archives/edgar/data/1600651/000160065014000001/xslFormDX01/primary_doc.xml</t>
  </si>
  <si>
    <t>MuckerLab</t>
  </si>
  <si>
    <t>2/2014</t>
  </si>
  <si>
    <t>http://techcrunch.com/2014/02/13/muckerlab-launches-new-20-million-seed-fund/?ncid=twittersocialshare</t>
  </si>
  <si>
    <t>Vayner/RSE</t>
  </si>
  <si>
    <t xml:space="preserve"> http://recode.net/2014/02/12/gary-vaynerchuk-launches-new-25-million-seed-fund/</t>
  </si>
  <si>
    <t>http://techcrunch.com/2014/02/26/collaborative-fund-33m-jay-kim/</t>
  </si>
  <si>
    <t>sole GP, Ronny Conway (son of Ron Conway) - http://techcrunch.com/2014/02/14/ronny-conway-closes-his-over-51-million-early-stage-fund/</t>
  </si>
  <si>
    <t>Argentina and Brazil</t>
  </si>
  <si>
    <t>http://dealbook.nytimes.com/2014/02/07/latin-america-venture-capital-fund-raises-new-135-million-fund/?_php=true&amp;_type=blogs&amp;smid=tw-dealbook&amp;seid=auto&amp;_r=0</t>
  </si>
  <si>
    <t>http://www.vcpost.com/articles/21791/20140221/san-franciscos-idg-ventures-raising-100m-for-third-fund.htm</t>
  </si>
  <si>
    <t>US (Minneapolis and North Dakota)</t>
  </si>
  <si>
    <t xml:space="preserve"> </t>
  </si>
  <si>
    <t>1/2014</t>
  </si>
  <si>
    <t>ff VC</t>
  </si>
  <si>
    <t>India, US</t>
  </si>
  <si>
    <t>Stage One Venture Capital</t>
  </si>
  <si>
    <t>unconfirmed - per Fortune article</t>
  </si>
  <si>
    <t>Union Square Ventures Opportunity</t>
  </si>
  <si>
    <t>9/2013</t>
  </si>
  <si>
    <t>11/2013</t>
  </si>
  <si>
    <t>investrs across the country, strong ties to NY and Boston</t>
  </si>
  <si>
    <t>Amplify.LA</t>
  </si>
  <si>
    <t>Canvas Fund</t>
  </si>
  <si>
    <t>was previously Morgenthaler Ventures</t>
  </si>
  <si>
    <t>Haywire</t>
  </si>
  <si>
    <t>per blog post by Semil Shah - http://blog.semilshah.com/2013/09/07/making-an-addition-to-my-twitter-bio-investor/</t>
  </si>
  <si>
    <t>8/2013</t>
  </si>
  <si>
    <t>7/2013</t>
  </si>
  <si>
    <t>http://finance.fortune.cnn.com/2013/07/02/exclusive-homebrew-closes-debut-fund/</t>
  </si>
  <si>
    <t>Wing Venture Partners</t>
  </si>
  <si>
    <t>Earlybird Ventures</t>
  </si>
  <si>
    <t>6/2013</t>
  </si>
  <si>
    <t>http://pando.com/2014/05/21/liveoak-venture-partners-raises-a-109m-fund-deepens-austins-early-stage-capital-pool/</t>
  </si>
  <si>
    <t>Bay Area and NYC</t>
  </si>
  <si>
    <t>sports media realted investments</t>
  </si>
  <si>
    <t>Upfront</t>
  </si>
  <si>
    <t>fka GRP</t>
  </si>
  <si>
    <t>5/2013</t>
  </si>
  <si>
    <t>http://www.redseaventurepartners.com/</t>
  </si>
  <si>
    <t>InverSur Capital</t>
  </si>
  <si>
    <t>Chile</t>
  </si>
  <si>
    <t>Pelion Venture Partners</t>
  </si>
  <si>
    <t>EIS Angel Co-Investment</t>
  </si>
  <si>
    <t>4/2013</t>
  </si>
  <si>
    <t>affliated with DFJ Esprit</t>
  </si>
  <si>
    <t>Australia</t>
  </si>
  <si>
    <t>Targeting $30M</t>
  </si>
  <si>
    <t>Kickstart Seed Fund</t>
  </si>
  <si>
    <t>focusing on early stage investments in Utah</t>
  </si>
  <si>
    <t>Karlani Capital</t>
  </si>
  <si>
    <t>3/2013</t>
  </si>
  <si>
    <t>data provided by the firm</t>
  </si>
  <si>
    <t>http://gigaom.com/2013/03/19/westly-group-raises-a-160m-gasp-cleantech-fund/</t>
  </si>
  <si>
    <t>according to Fortune, they are having a 1st close soon</t>
  </si>
  <si>
    <t>2/2013</t>
  </si>
  <si>
    <t>http://thenextweb.com/insider/2013/02/13/germanys-point-nine-capital-raises-a-new-54m-early-stage-fund/</t>
  </si>
  <si>
    <t>Work-Bench Ventures</t>
  </si>
  <si>
    <t>12/2013</t>
  </si>
  <si>
    <t>http://pando.com/2013/12/03/work-bench-announces-10-million-fund-to-back-enterprise-startups/</t>
  </si>
  <si>
    <t>clean energy focus</t>
  </si>
  <si>
    <t>http://thenextweb.com/insider/2013/12/04/londons-hoxton-ventures-raises-40m-fund-early-stage-european-startups/</t>
  </si>
  <si>
    <t>http://launch.co/story/women-led-vc-firm-illuminatevc-raises-20m-fund-to-invest-in-early</t>
  </si>
  <si>
    <t>10/2013</t>
  </si>
  <si>
    <t>Bay Area HQ</t>
  </si>
  <si>
    <t>1/2013</t>
  </si>
  <si>
    <t>Targeting $15M, not clear how much they have raised so far</t>
  </si>
  <si>
    <t>Looks like the target is $40M, unclear how much they have raised to date</t>
  </si>
  <si>
    <t>focused on financial service sector</t>
  </si>
  <si>
    <t>LiveOak Ventures Partners</t>
  </si>
  <si>
    <t>9/2012</t>
  </si>
  <si>
    <t>First close, targeting $75M</t>
  </si>
  <si>
    <t>First close, targeting $100M</t>
  </si>
  <si>
    <t>Cambridge, NYC</t>
  </si>
  <si>
    <t>Thrive</t>
  </si>
  <si>
    <t>8/2012</t>
  </si>
  <si>
    <t>per GigaOm article</t>
  </si>
  <si>
    <t>Madrid, Spain</t>
  </si>
  <si>
    <t>7/2012</t>
  </si>
  <si>
    <t>Targeting $40M</t>
  </si>
  <si>
    <t>Bullpen</t>
  </si>
  <si>
    <t>6/2012</t>
  </si>
  <si>
    <t>Targeting $35M</t>
  </si>
  <si>
    <t>5/2012</t>
  </si>
  <si>
    <t>Targeting $100M</t>
  </si>
  <si>
    <t>First close, targeting $57M</t>
  </si>
  <si>
    <t>Las Vegas, Nevada</t>
  </si>
  <si>
    <t>PowerFund</t>
  </si>
  <si>
    <t>4/2012</t>
  </si>
  <si>
    <t>David Cohen's Fund (of Techstars)</t>
  </si>
  <si>
    <t>3/2012</t>
  </si>
  <si>
    <t>life science fund</t>
  </si>
  <si>
    <t>Madrin, Spain and San Francisco</t>
  </si>
  <si>
    <t>fintech focused - venture are of BBVA a global bank</t>
  </si>
  <si>
    <t>Bay Area and Toronto</t>
  </si>
  <si>
    <t>Growth stage fund</t>
  </si>
  <si>
    <t>2/2012</t>
  </si>
  <si>
    <t>Nya Ventures</t>
  </si>
  <si>
    <t>12/2012</t>
  </si>
  <si>
    <t>Seattle, USA / India</t>
  </si>
  <si>
    <t>First close, targeting $50M</t>
  </si>
  <si>
    <t>Philadelphia, PA, USA</t>
  </si>
  <si>
    <t>OATV</t>
  </si>
  <si>
    <t>11/2012</t>
  </si>
  <si>
    <t>Bay Area, Utah</t>
  </si>
  <si>
    <t>10/2012</t>
  </si>
  <si>
    <t>Lerer Ventures</t>
  </si>
  <si>
    <t>1/2012</t>
  </si>
  <si>
    <t>I2A</t>
  </si>
  <si>
    <t>03/2012</t>
  </si>
  <si>
    <t>Crunchfund</t>
  </si>
  <si>
    <t>9/2011</t>
  </si>
  <si>
    <t>6/2011</t>
  </si>
  <si>
    <t>4/2011</t>
  </si>
  <si>
    <t>12/2011</t>
  </si>
  <si>
    <t>Seattle, USA</t>
  </si>
  <si>
    <t>212 Ventures</t>
  </si>
  <si>
    <t>Istanbul, Turkey</t>
  </si>
  <si>
    <t>11/2011</t>
  </si>
  <si>
    <t>Bay Area, NYC, Mexico, Brazil, India</t>
  </si>
  <si>
    <t>1/2011</t>
  </si>
  <si>
    <t>X</t>
  </si>
  <si>
    <t>Entity</t>
  </si>
  <si>
    <t>Crunchbase Link</t>
  </si>
  <si>
    <t>Target Support</t>
  </si>
  <si>
    <t>500 LGBT Syndicate</t>
  </si>
  <si>
    <t>Early Stage, Seed</t>
  </si>
  <si>
    <t>https://500.co/500-lgbt/</t>
  </si>
  <si>
    <t>https://www.crunchbase.com/organization/500-startups</t>
  </si>
  <si>
    <t>500 Startups Black and Latino Microfund</t>
  </si>
  <si>
    <t>https://500.co/500-startups-announces-25m-microfund-to-invest-in-black-and-latino-founders/</t>
  </si>
  <si>
    <t>Black, LatinX</t>
  </si>
  <si>
    <t>1863 Ventures</t>
  </si>
  <si>
    <t>Seed, Early Stage</t>
  </si>
  <si>
    <t>https://1863ventures.net/</t>
  </si>
  <si>
    <t>Women, PoC</t>
  </si>
  <si>
    <t>a16z</t>
  </si>
  <si>
    <t>https://a16zcrypto.com/</t>
  </si>
  <si>
    <t>https://www.crunchbase.com/organization/a16z-crypto</t>
  </si>
  <si>
    <t>Act One Ventures</t>
  </si>
  <si>
    <t>https://www.actoneventures.com/</t>
  </si>
  <si>
    <t>All Raise</t>
  </si>
  <si>
    <t>Nonprofit</t>
  </si>
  <si>
    <t>https://www.allraise.org/</t>
  </si>
  <si>
    <t>https://www.crunchbase.com/organization/all-raise</t>
  </si>
  <si>
    <t>LGBTQ, Women</t>
  </si>
  <si>
    <t>All Raise Bootcamp</t>
  </si>
  <si>
    <t>Bootcamp</t>
  </si>
  <si>
    <t>https://airtable.com/shrag35UH1L0s2Wb3?fbclid=IwAR065ulwIgk2Hvl7-92cZOXm3WsBELJmp8tE3Zy8oKV1fMVzvsqw635smkk</t>
  </si>
  <si>
    <t>Women</t>
  </si>
  <si>
    <t>VC Fellows Program, VC</t>
  </si>
  <si>
    <t>http://www.avgfunds.com/</t>
  </si>
  <si>
    <t>Manchester, NH</t>
  </si>
  <si>
    <t>Amplifyher Ventures</t>
  </si>
  <si>
    <t>https://www.amplifyherventures.com/</t>
  </si>
  <si>
    <t>https://www.crunchbase.com/organization/amplifyher-ventures</t>
  </si>
  <si>
    <t>http://www.aspectventures.com/</t>
  </si>
  <si>
    <t>PoC, Women</t>
  </si>
  <si>
    <t>Debt, Seed, Early Stage, Late stage</t>
  </si>
  <si>
    <t>http://astia.org/astia-angels/</t>
  </si>
  <si>
    <t>https://www.crunchbase.com/organization/astia-angels</t>
  </si>
  <si>
    <t>Banking, Finance, FinTech, Venture Capital</t>
  </si>
  <si>
    <t>Aviatra Accelerators</t>
  </si>
  <si>
    <t>Accelerator, Nonprofit</t>
  </si>
  <si>
    <t>https://aviatraaccelerators.org/?fbclid=IwAR331b715K_y3dDcnQV_FCdzByqdJMzgvjojF9JAiAlVP70TK6JI93wLJok</t>
  </si>
  <si>
    <t>Covington, KY</t>
  </si>
  <si>
    <t>https://backstagecapital.com/</t>
  </si>
  <si>
    <t>West Hollywood, CA</t>
  </si>
  <si>
    <t>http://base.ventures/</t>
  </si>
  <si>
    <t>https://www.bbgventures.com/</t>
  </si>
  <si>
    <t>Belle Capital USA</t>
  </si>
  <si>
    <t>www.bellevc.com</t>
  </si>
  <si>
    <t>https://www.crunchbase.com/organization/belle-capital</t>
  </si>
  <si>
    <t>Black and Brown Founders</t>
  </si>
  <si>
    <t>Training Program</t>
  </si>
  <si>
    <t>https://blackandbrownfounders.com/</t>
  </si>
  <si>
    <t>https://www.crunchbase.com/organization/black-brown-founders</t>
  </si>
  <si>
    <t>http://www.blackangeltechfund.com/</t>
  </si>
  <si>
    <t>https://www.crunchbase.com/organization/black-angel-tech-fund</t>
  </si>
  <si>
    <t>Black Founders</t>
  </si>
  <si>
    <t>Micro VC</t>
  </si>
  <si>
    <t>http://www.blackfounders.com/</t>
  </si>
  <si>
    <t>https://www.crunchbase.com/organization/black-founders</t>
  </si>
  <si>
    <t>Black Girl Ventures</t>
  </si>
  <si>
    <t>Pitch Competition</t>
  </si>
  <si>
    <t>https://www.blackgirlventures.org</t>
  </si>
  <si>
    <t>Black Women, LatinX Women</t>
  </si>
  <si>
    <t>Blue Ridge Labs</t>
  </si>
  <si>
    <t>https://labs.robinhood.org/catalyst/</t>
  </si>
  <si>
    <t>https://www.crunchbase.com/organization/blue-ridge-labs</t>
  </si>
  <si>
    <t>http://www.broadway-angels.com/</t>
  </si>
  <si>
    <t>https://www.crunchbase.com/organization/broadway-angels</t>
  </si>
  <si>
    <t>http://brooklynbridge.vc/</t>
  </si>
  <si>
    <t>Seed, Late stage</t>
  </si>
  <si>
    <t>http://bullpencap.com/</t>
  </si>
  <si>
    <t>Bumble Fund</t>
  </si>
  <si>
    <t>https://thebeehive.bumble.com/bumble-fund</t>
  </si>
  <si>
    <t>https://www.crunchbase.com/organization/bumble-fund</t>
  </si>
  <si>
    <t>Bunker Labs</t>
  </si>
  <si>
    <t>Platform, Training Program</t>
  </si>
  <si>
    <t>https://bunkerlabs.org/</t>
  </si>
  <si>
    <t>Military Veterans</t>
  </si>
  <si>
    <t>Camelback Ventures</t>
  </si>
  <si>
    <t>Venture Fellow Program, VC</t>
  </si>
  <si>
    <t>https://www.camelbackventures.org/</t>
  </si>
  <si>
    <t>https://www.crunchbase.com/organization/camelback-ventures</t>
  </si>
  <si>
    <t>New Orleans, LA</t>
  </si>
  <si>
    <t>https://chloecapital.com/</t>
  </si>
  <si>
    <t>SaaS, Blockchain, AI, VR/AR, IoT, Cleantech, Agtech, Hardware, Wearables, Robotics</t>
  </si>
  <si>
    <t>http://www.collaborativefund.com/</t>
  </si>
  <si>
    <t>San Francisco, CA, "New York, NY"</t>
  </si>
  <si>
    <t>Colorintech</t>
  </si>
  <si>
    <t>Nonprofit, Training Program</t>
  </si>
  <si>
    <t>https://www.colorintech.org</t>
  </si>
  <si>
    <t>Connectivity Ventures Fund</t>
  </si>
  <si>
    <t>http://www.connectivitycapitalpartners.com/</t>
  </si>
  <si>
    <t>https://www.crunchbase.com/organization/connectivity-capital</t>
  </si>
  <si>
    <t>http://www.cowboy.vc/</t>
  </si>
  <si>
    <t>Cross Culture Venture Capital</t>
  </si>
  <si>
    <t>http://www.crossculturevc.com/</t>
  </si>
  <si>
    <t>https://www.crunchbase.com/organization/cross-culture-ventures</t>
  </si>
  <si>
    <t>Culver City, CA</t>
  </si>
  <si>
    <t>Data 360 Solutions Women's Initiative</t>
  </si>
  <si>
    <t>https://www.data360.solutions/data-360-labs/womens-initiative?fbclid=IwAR0993ZhMkODU1An3M27yiAsQBJ4v1FWG6Nt_5RjIGeUMzFyvtTrN5vlHns</t>
  </si>
  <si>
    <t>defyventures.org/</t>
  </si>
  <si>
    <t>https://www.crunchbase.com/organization/defy-ventures</t>
  </si>
  <si>
    <t>Formerly incarcerated</t>
  </si>
  <si>
    <t>Digital Undivided</t>
  </si>
  <si>
    <t>https://www.digitalundivided.com/</t>
  </si>
  <si>
    <t>https://www.crunchbase.com/organization/digitalundivided</t>
  </si>
  <si>
    <t>Women, Black, LatinX</t>
  </si>
  <si>
    <t>https://www.diversecityv.com/</t>
  </si>
  <si>
    <t>https://www.crunchbase.com/organization/diversecity-ventures</t>
  </si>
  <si>
    <t>Sheridan, WY</t>
  </si>
  <si>
    <t>Diversity VC</t>
  </si>
  <si>
    <t>http://www.diversity.vc/</t>
  </si>
  <si>
    <t>Underrepresented investors</t>
  </si>
  <si>
    <t>Dreamers</t>
  </si>
  <si>
    <t>https://www.dreamers.vc/</t>
  </si>
  <si>
    <t>Calabasas, CA</t>
  </si>
  <si>
    <t>Early Stage, Late stage, Seed</t>
  </si>
  <si>
    <t>www.dreamit.com</t>
  </si>
  <si>
    <t>https://www.crunchbase.com/organization/dreamit-ventures</t>
  </si>
  <si>
    <t>http://www.echovc.com/</t>
  </si>
  <si>
    <t>https://www.crunchbase.com/organization/echovc-partners</t>
  </si>
  <si>
    <t>Lagos, Nigeria</t>
  </si>
  <si>
    <t>Elpha</t>
  </si>
  <si>
    <t>Platform, Mentorship</t>
  </si>
  <si>
    <t>https://elpha.com</t>
  </si>
  <si>
    <t>https://www.crunchbase.com/organization/elpha</t>
  </si>
  <si>
    <t>EnrichHer</t>
  </si>
  <si>
    <t>Platform</t>
  </si>
  <si>
    <t>https://ienrichher.com/</t>
  </si>
  <si>
    <t>F7 Ventures</t>
  </si>
  <si>
    <t>https://www.f7ventures.vc/</t>
  </si>
  <si>
    <t>https://www.crunchbase.com/organization/f7-ventures#section-overview</t>
  </si>
  <si>
    <t>Female Founder Office Hours</t>
  </si>
  <si>
    <t>Mentorship</t>
  </si>
  <si>
    <t>https://www.femalefounder.org/</t>
  </si>
  <si>
    <t>Female Founders Alliance (FFA)</t>
  </si>
  <si>
    <t>Accelerator, Network</t>
  </si>
  <si>
    <t>https://femalefounders.org/</t>
  </si>
  <si>
    <t>Women, Non-binary</t>
  </si>
  <si>
    <t>Female Founders Fund (F3)</t>
  </si>
  <si>
    <t>http://femalefoundersfund.com/</t>
  </si>
  <si>
    <t>Fempire Group (SoGal)</t>
  </si>
  <si>
    <t>Angel, Training Program</t>
  </si>
  <si>
    <t>https://www.fempiregroup.com/?mc_cid=6f69ebbd6e&amp;mc_eid=32b1502499</t>
  </si>
  <si>
    <t>Femstreet</t>
  </si>
  <si>
    <t>Network, Content</t>
  </si>
  <si>
    <t>https://www.femstreet.com/</t>
  </si>
  <si>
    <t>Seed, Debt, Early Stage, Late stage</t>
  </si>
  <si>
    <t>http://www.firstround.com/</t>
  </si>
  <si>
    <t>First Track</t>
  </si>
  <si>
    <t>https://www.firsttracks.vc/</t>
  </si>
  <si>
    <t>http://www.firstmarkcap.com/</t>
  </si>
  <si>
    <t>https://www.crunchbase.com/organization/firstmark-capital</t>
  </si>
  <si>
    <t>Consumer, Enterprise</t>
  </si>
  <si>
    <t>Floodgate Ventures</t>
  </si>
  <si>
    <t>Debt, Early Stage, Late stage, Seed</t>
  </si>
  <si>
    <t>https://floodgate.com/</t>
  </si>
  <si>
    <t>https://www.crunchbase.com/organization/floodgate</t>
  </si>
  <si>
    <t>http://forerunnerventures.com/</t>
  </si>
  <si>
    <t>E-Commerce, Internet, Retail, Retail Technology</t>
  </si>
  <si>
    <t>Founder Gym</t>
  </si>
  <si>
    <t>https://foundergym.com/</t>
  </si>
  <si>
    <t>https://www.crunchbase.com/organization/founder-gym</t>
  </si>
  <si>
    <t>Founders First Capital Partners</t>
  </si>
  <si>
    <t>VC, Accelerator, Impact Investing</t>
  </si>
  <si>
    <t>https://foundersfirstcapitalpartners.com/</t>
  </si>
  <si>
    <t>Women, PoC, Veterans</t>
  </si>
  <si>
    <t>Founders for Change</t>
  </si>
  <si>
    <t>Content</t>
  </si>
  <si>
    <t>https://www.foundersforchange.org/join-in/</t>
  </si>
  <si>
    <t>G20</t>
  </si>
  <si>
    <t>https://www.g20vc.com/</t>
  </si>
  <si>
    <t>Consumer, Enterprise, Information Technology, SaaS</t>
  </si>
  <si>
    <t>http://www.gaingels.com/</t>
  </si>
  <si>
    <t>https://www.crunchbase.com/organization/gaing</t>
  </si>
  <si>
    <t>Gen Y Capital Partners</t>
  </si>
  <si>
    <t>http://genycap.com/</t>
  </si>
  <si>
    <t>https://www.crunchbase.com/organization/gen-y-capital-partners</t>
  </si>
  <si>
    <t>http://www.goldenseeds.com/</t>
  </si>
  <si>
    <t>https://www.crunchbase.com/organization/golden-seeds</t>
  </si>
  <si>
    <t>Grid110</t>
  </si>
  <si>
    <t>https://www.grid110.org/</t>
  </si>
  <si>
    <t>Seed, Early Stage, Late stage</t>
  </si>
  <si>
    <t>http://www.gv.com/</t>
  </si>
  <si>
    <t>https://www.crunchbase.com/organization/google-ventures</t>
  </si>
  <si>
    <t>GXH Capital</t>
  </si>
  <si>
    <t>https://gxhcapital.com/</t>
  </si>
  <si>
    <t>https://www.crunchbase.com/organization/gxh-capital</t>
  </si>
  <si>
    <t>http://halogenvc.com/</t>
  </si>
  <si>
    <t>http://harlem.capital/</t>
  </si>
  <si>
    <t>https://www.crunchbase.com/organization/harlem-capital-partners</t>
  </si>
  <si>
    <t>Harriet Fund</t>
  </si>
  <si>
    <t>http://harrietfund.com/</t>
  </si>
  <si>
    <t>https://www.crunchbase.com/organization/harriet-fund</t>
  </si>
  <si>
    <t>HBCUVC</t>
  </si>
  <si>
    <t>Venture Development</t>
  </si>
  <si>
    <t>http://www.hbcu.vc/</t>
  </si>
  <si>
    <t>Hillman</t>
  </si>
  <si>
    <t>https://hill7.org/</t>
  </si>
  <si>
    <t>https://www.crunchbase.com/organization/hillman-cincinnati</t>
  </si>
  <si>
    <t>Humble Ventures</t>
  </si>
  <si>
    <t>https://humble.vc/</t>
  </si>
  <si>
    <t>iFundWomen</t>
  </si>
  <si>
    <t>https://ifundwomen.com/</t>
  </si>
  <si>
    <t>https://www.crunchbase.com/organization/ifundwomen</t>
  </si>
  <si>
    <t>Imperia Global</t>
  </si>
  <si>
    <t>Incubator</t>
  </si>
  <si>
    <t>https://imperia.global</t>
  </si>
  <si>
    <t>https://www.intel.com/content/www/us/en/intel-capital/diversity.html</t>
  </si>
  <si>
    <t>Santa Clara, CA</t>
  </si>
  <si>
    <t>Women, PoC, LGBTQ, People with disabilities, Veterans</t>
  </si>
  <si>
    <t>Jalia Ventures</t>
  </si>
  <si>
    <t>www.jaliaventures.com/</t>
  </si>
  <si>
    <t>https://www.crunchbase.com/organization/jalia-ventures</t>
  </si>
  <si>
    <t>Early Stage, Pre-seed, Seed</t>
  </si>
  <si>
    <t>http://janevc.com/</t>
  </si>
  <si>
    <t>Early Stage, Seed, Late stage, Debt, Pre-seed</t>
  </si>
  <si>
    <t>www.kaporcapital.com</t>
  </si>
  <si>
    <t>http://kecventures.com/</t>
  </si>
  <si>
    <t>Kindred Capital</t>
  </si>
  <si>
    <t>http://kindredcapital.vc/</t>
  </si>
  <si>
    <t>https://www.crunchbase.com/organization/kindredcapital</t>
  </si>
  <si>
    <t>http://www.laconiacapitalgroup.com/</t>
  </si>
  <si>
    <t>Early Stage, Seed, Series A</t>
  </si>
  <si>
    <t>www.ldrventures.com</t>
  </si>
  <si>
    <t>Consumer Product, Food, E-Comm, Marketplaces &amp; Legal Tech</t>
  </si>
  <si>
    <t>LGBT Capital</t>
  </si>
  <si>
    <t>Impact Investing</t>
  </si>
  <si>
    <t>http://www.lgbt-capital.com/</t>
  </si>
  <si>
    <t>VC, Accelerator</t>
  </si>
  <si>
    <t>https://www.lightship.capital/</t>
  </si>
  <si>
    <t>Mendoza Ventures</t>
  </si>
  <si>
    <t>https://mendoza-ventures.com/</t>
  </si>
  <si>
    <t>https://www.crunchbase.com/organization/mendoza-ventures#section-overview</t>
  </si>
  <si>
    <t>LatinX, Women</t>
  </si>
  <si>
    <t>FinTech, Cybersecurity, AI</t>
  </si>
  <si>
    <t>MergeLane</t>
  </si>
  <si>
    <t>https://www.mergelane.com/</t>
  </si>
  <si>
    <t>https://www.crunchbase.com/organization/mergelane</t>
  </si>
  <si>
    <t>Boulder, CO</t>
  </si>
  <si>
    <t>https://merianventures.com/</t>
  </si>
  <si>
    <t>Morgan Stanley Multicultural Innovation Lab</t>
  </si>
  <si>
    <t>https://www.morganstanley.com/about-us/diversity/multicultural-innovation-lab</t>
  </si>
  <si>
    <t>https://newvoicesfund.com/</t>
  </si>
  <si>
    <t>https://www.crunchbase.com/organization/new-voices-fund</t>
  </si>
  <si>
    <t>Amityville, NY</t>
  </si>
  <si>
    <t>NEWME</t>
  </si>
  <si>
    <t>http://www.newme.in/</t>
  </si>
  <si>
    <t>https://www.crunchbase.com/organization/newme-accelerator</t>
  </si>
  <si>
    <t>https://obvious.com/</t>
  </si>
  <si>
    <t>https://www.crunchbase.com/organization/obvious-ventures</t>
  </si>
  <si>
    <t>AgTech, Artificial Intelligence, Biopharma, Biotechnology, Education, Energy, FinTech, Food and Beverage, Health Care, Machine Learning, Manufacturing, Organic Food, Sustainability</t>
  </si>
  <si>
    <t>https://onewayvc.com/</t>
  </si>
  <si>
    <t>Immigrants</t>
  </si>
  <si>
    <t>Beauty, Consumer Goods, Digital Media, E-Commerce, Fashion, Retail, Wellness</t>
  </si>
  <si>
    <t>Pipeline Angels</t>
  </si>
  <si>
    <t>Bootcamp, Impact Investing, VC Fellows Program, Angel</t>
  </si>
  <si>
    <t>http://pipelineangels.com/</t>
  </si>
  <si>
    <t>https://www.crunchbase.com/organization/pipeline-fund</t>
  </si>
  <si>
    <t>Non-binary, Women</t>
  </si>
  <si>
    <t>Pivotal Ventures</t>
  </si>
  <si>
    <t>https://www.pivotalventures.org/</t>
  </si>
  <si>
    <t>Portfolia</t>
  </si>
  <si>
    <t>https://www.portfolia.co/</t>
  </si>
  <si>
    <t>https://www.crunchbase.com/organization/portfolia</t>
  </si>
  <si>
    <t>Pre-seed, Early Stage, Seed</t>
  </si>
  <si>
    <t>http://www.precursorvc.com/</t>
  </si>
  <si>
    <t>Prosper Women Entrepreneurs</t>
  </si>
  <si>
    <t>http://www.prosperstl.com/</t>
  </si>
  <si>
    <t>St.Louis, MO</t>
  </si>
  <si>
    <t>https://www.quakecapital.com/</t>
  </si>
  <si>
    <t>reachcap.com/</t>
  </si>
  <si>
    <t>Republic</t>
  </si>
  <si>
    <t>https://republic.co/</t>
  </si>
  <si>
    <t>https://www.crunchbase.com/organization/republic-co</t>
  </si>
  <si>
    <t>rethinkimpact.com/</t>
  </si>
  <si>
    <t>White Plains, NY</t>
  </si>
  <si>
    <t>RevUp Capital</t>
  </si>
  <si>
    <t>Venture Development, Investment Fund</t>
  </si>
  <si>
    <t>https://www.revupfund.com/</t>
  </si>
  <si>
    <t>https://www.crunchbase.com/organization/revup-3</t>
  </si>
  <si>
    <t>Providence, RI</t>
  </si>
  <si>
    <t>Corporate VC</t>
  </si>
  <si>
    <t>https://www.salesforce.com/company/ventures/</t>
  </si>
  <si>
    <t>https://www.crunchbase.com/organization/salesforce-ventures</t>
  </si>
  <si>
    <t>Score 3 Angels</t>
  </si>
  <si>
    <t>Venture Fellow Program</t>
  </si>
  <si>
    <t>https://www.s3angels.org/score_3_fellows</t>
  </si>
  <si>
    <t>Women, PoC, LGBTQ</t>
  </si>
  <si>
    <t>Seneca VC</t>
  </si>
  <si>
    <t>Training Program, VC</t>
  </si>
  <si>
    <t>https://seneca.vc</t>
  </si>
  <si>
    <t>Serena Ventures</t>
  </si>
  <si>
    <t>https://www.serenaventures.com/</t>
  </si>
  <si>
    <t>https://www.crunchbase.com/organization/serena-ventures</t>
  </si>
  <si>
    <t>SheEO World</t>
  </si>
  <si>
    <t>https://sheeo.world/</t>
  </si>
  <si>
    <t>https://www.crunchbase.com/organization/sheeo</t>
  </si>
  <si>
    <t>Toronto, Ontario</t>
  </si>
  <si>
    <t>SheStarts</t>
  </si>
  <si>
    <t>https://www.shestarts.com/</t>
  </si>
  <si>
    <t>SheWorx</t>
  </si>
  <si>
    <t>https://www.sheworx.com/</t>
  </si>
  <si>
    <t>https://www.crunchbase.com/organization/sheworx</t>
  </si>
  <si>
    <t>SoGal Foundation</t>
  </si>
  <si>
    <t>Nonprofit, Platform</t>
  </si>
  <si>
    <t>https://www.iamsogal.com/</t>
  </si>
  <si>
    <t>Underrepresented founders, Underrepresented investors</t>
  </si>
  <si>
    <t>http://sogalventures.com/</t>
  </si>
  <si>
    <t>Consumer, Health Care, SaaS</t>
  </si>
  <si>
    <t>Southbox Venture Capital</t>
  </si>
  <si>
    <t>http://southbox.io/</t>
  </si>
  <si>
    <t>Spearhead</t>
  </si>
  <si>
    <t>https://www.spearhead.co/</t>
  </si>
  <si>
    <t>https://www.crunchbase.com/organization/spearhead-e8e9</t>
  </si>
  <si>
    <t>Early Stage, Series A, Seed</t>
  </si>
  <si>
    <t>https://spero.vc/</t>
  </si>
  <si>
    <t>https://www.crunchbase.com/organization/spero-ventures</t>
  </si>
  <si>
    <t>Springboard Enterprises</t>
  </si>
  <si>
    <t>https://sb.co/</t>
  </si>
  <si>
    <t>https://www.crunchbase.com/organization/springboard-enterprises</t>
  </si>
  <si>
    <t>StartOut Growth Lab</t>
  </si>
  <si>
    <t>https://startout.org/growth-lab/</t>
  </si>
  <si>
    <t>The JumpFund</t>
  </si>
  <si>
    <t>Debt, Seed, Early Stage</t>
  </si>
  <si>
    <t>http://thejumpfund.com/</t>
  </si>
  <si>
    <t>https://www.crunchbase.com/organization/the-jumpfund</t>
  </si>
  <si>
    <t>Chattanooga, TN</t>
  </si>
  <si>
    <t>The Violet Society</t>
  </si>
  <si>
    <t>https://www.thevioletsociety.com/</t>
  </si>
  <si>
    <t>TSEF (The Social Entrepreneurs' Fund)</t>
  </si>
  <si>
    <t>https://www.tsef.com/</t>
  </si>
  <si>
    <t>https://www.crunchbase.com/organization/the-social-entrepreneurs-fund</t>
  </si>
  <si>
    <t>FinTech, Health Care, Retail, SaaS, Cleantech, Energy, Workforce Development</t>
  </si>
  <si>
    <t>Twenty65</t>
  </si>
  <si>
    <t>https://www.twenty65fund.com/</t>
  </si>
  <si>
    <t>Santa Monica, CA</t>
  </si>
  <si>
    <t>https://www.unshackledvc.com/</t>
  </si>
  <si>
    <t>https://unusual.vc/</t>
  </si>
  <si>
    <t>https://www.crunchbase.com/organization/unusual-ventures</t>
  </si>
  <si>
    <t>Upstart Lab</t>
  </si>
  <si>
    <t>https://upstartlab.org/programs/accelerators/</t>
  </si>
  <si>
    <t>VC Unlocked</t>
  </si>
  <si>
    <t>VC Fellows Program</t>
  </si>
  <si>
    <t>https://education.500.co/stanford/</t>
  </si>
  <si>
    <t>Multiple locations</t>
  </si>
  <si>
    <t>Vencapital</t>
  </si>
  <si>
    <t>https://www.vencapital.org/</t>
  </si>
  <si>
    <t>VentureOut Fund</t>
  </si>
  <si>
    <t>https://ventureoutny.com/</t>
  </si>
  <si>
    <t>http://www.victresscapital.com/#</t>
  </si>
  <si>
    <t>https://www.crunchbase.com/organization/victress-capital</t>
  </si>
  <si>
    <t>Voulez Capital</t>
  </si>
  <si>
    <t>https://www.voulez.capital/</t>
  </si>
  <si>
    <t>https://www.crunchbase.com/organization/voulez-capital</t>
  </si>
  <si>
    <t>We NYC</t>
  </si>
  <si>
    <t>https://we.nyc/our-programs/</t>
  </si>
  <si>
    <t>WE Venture</t>
  </si>
  <si>
    <t>Training Program, Consortium</t>
  </si>
  <si>
    <t>https://weventure.fit.edu/</t>
  </si>
  <si>
    <t>Women in Cloud</t>
  </si>
  <si>
    <t>https://www.womenincloud.com/</t>
  </si>
  <si>
    <t>Women VC</t>
  </si>
  <si>
    <t>Network</t>
  </si>
  <si>
    <t>https://www.women-vc.com/</t>
  </si>
  <si>
    <t>Women's Startup Lab</t>
  </si>
  <si>
    <t>https://womenstartuplab.com/</t>
  </si>
  <si>
    <t>https://www.crunchbase.com/organization/women-s-startup-lab</t>
  </si>
  <si>
    <t>Women's Venture Capital Fund</t>
  </si>
  <si>
    <t>http://www.womensvcfund.com/</t>
  </si>
  <si>
    <t>WXR Fund</t>
  </si>
  <si>
    <t>Pre-seed, Early Stage</t>
  </si>
  <si>
    <t>https://wxrfund.com/</t>
  </si>
  <si>
    <t>Marina del Rey, CA</t>
  </si>
  <si>
    <t>XFactor</t>
  </si>
  <si>
    <t>https://www.xfactor.ventures/</t>
  </si>
  <si>
    <t>XX by Wefunder</t>
  </si>
  <si>
    <t>https://xx.team/sf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</si>
</sst>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quot;$&quot;#,##0.0"/>
    <numFmt numFmtId="166" formatCode="m/yyyy"/>
  </numFmts>
  <fonts count="64">
    <font>
      <sz val="10"/>
      <color rgb="FF000000"/>
      <name val="Arial"/>
    </font>
    <font>
      <u/>
      <sz val="10"/>
      <color rgb="FF1155CC"/>
      <name val="Arial"/>
      <family val="2"/>
    </font>
    <font>
      <b/>
      <sz val="18"/>
      <color rgb="FF000000"/>
      <name val="&quot;docs-Helvetica Neue&quot;"/>
    </font>
    <font>
      <sz val="10"/>
      <color theme="1"/>
      <name val="Arial"/>
      <family val="2"/>
    </font>
    <font>
      <sz val="12"/>
      <color theme="1"/>
      <name val="Arial"/>
      <family val="2"/>
    </font>
    <font>
      <b/>
      <sz val="12"/>
      <color theme="1"/>
      <name val="Arial"/>
      <family val="2"/>
    </font>
    <font>
      <b/>
      <sz val="24"/>
      <color theme="1"/>
      <name val="Arial"/>
      <family val="2"/>
    </font>
    <font>
      <sz val="14"/>
      <color theme="1"/>
      <name val="Arial"/>
      <family val="2"/>
    </font>
    <font>
      <u/>
      <sz val="14"/>
      <color rgb="FF0000FF"/>
      <name val="Arial"/>
      <family val="2"/>
    </font>
    <font>
      <u/>
      <sz val="14"/>
      <color rgb="FF0000FF"/>
      <name val="Arial"/>
      <family val="2"/>
    </font>
    <font>
      <b/>
      <sz val="18"/>
      <color theme="1"/>
      <name val="Arial"/>
      <family val="2"/>
    </font>
    <font>
      <b/>
      <sz val="14"/>
      <color theme="1"/>
      <name val="Arial"/>
      <family val="2"/>
    </font>
    <font>
      <b/>
      <sz val="10"/>
      <color theme="1"/>
      <name val="Arial"/>
      <family val="2"/>
    </font>
    <font>
      <u/>
      <sz val="10"/>
      <color rgb="FF1155CC"/>
      <name val="Arial"/>
      <family val="2"/>
    </font>
    <font>
      <u/>
      <sz val="10"/>
      <color rgb="FF0000FF"/>
      <name val="Arial"/>
      <family val="2"/>
    </font>
    <font>
      <u/>
      <sz val="10"/>
      <color rgb="FF1155CC"/>
      <name val="Arial"/>
      <family val="2"/>
    </font>
    <font>
      <sz val="10"/>
      <name val="Arial"/>
      <family val="2"/>
    </font>
    <font>
      <u/>
      <sz val="10"/>
      <color rgb="FF1155CC"/>
      <name val="Arial"/>
      <family val="2"/>
    </font>
    <font>
      <b/>
      <sz val="18"/>
      <color theme="1"/>
      <name val="Helvetica Neue"/>
    </font>
    <font>
      <sz val="10"/>
      <color theme="1"/>
      <name val="Helvetica Neue"/>
    </font>
    <font>
      <sz val="14"/>
      <color theme="1"/>
      <name val="Helvetica Neue"/>
    </font>
    <font>
      <b/>
      <sz val="10"/>
      <color rgb="FF000000"/>
      <name val="Arial"/>
      <family val="2"/>
    </font>
    <font>
      <sz val="10"/>
      <color rgb="FF000000"/>
      <name val="Roboto"/>
    </font>
    <font>
      <sz val="10"/>
      <color rgb="FF000000"/>
      <name val="Arial"/>
      <family val="2"/>
    </font>
    <font>
      <u/>
      <sz val="10"/>
      <color rgb="FF000000"/>
      <name val="Arial"/>
      <family val="2"/>
    </font>
    <font>
      <u/>
      <sz val="10"/>
      <color rgb="FF000000"/>
      <name val="Roboto"/>
    </font>
    <font>
      <u/>
      <sz val="10"/>
      <color rgb="FF000000"/>
      <name val="Roboto"/>
    </font>
    <font>
      <u/>
      <sz val="10"/>
      <color rgb="FF000000"/>
      <name val="Roboto"/>
    </font>
    <font>
      <sz val="10"/>
      <color rgb="FF141414"/>
      <name val="Roboto"/>
    </font>
    <font>
      <u/>
      <sz val="10"/>
      <color rgb="FF1155CC"/>
      <name val="Arial"/>
      <family val="2"/>
    </font>
    <font>
      <sz val="10"/>
      <color rgb="FF222222"/>
      <name val="Arial"/>
      <family val="2"/>
    </font>
    <font>
      <u/>
      <sz val="10"/>
      <color rgb="FF222222"/>
      <name val="Arial"/>
      <family val="2"/>
    </font>
    <font>
      <sz val="11"/>
      <color rgb="FF14171A"/>
      <name val="System-ui"/>
    </font>
    <font>
      <u/>
      <sz val="10"/>
      <color rgb="FF1155CC"/>
      <name val="Arial"/>
      <family val="2"/>
    </font>
    <font>
      <u/>
      <sz val="10"/>
      <color rgb="FF222222"/>
      <name val="Arial"/>
      <family val="2"/>
    </font>
    <font>
      <sz val="10"/>
      <color rgb="FF555555"/>
      <name val="Roboto"/>
    </font>
    <font>
      <sz val="11"/>
      <color rgb="FF222222"/>
      <name val="Roboto"/>
    </font>
    <font>
      <sz val="12"/>
      <color rgb="FF212121"/>
      <name val="Roboto"/>
    </font>
    <font>
      <u/>
      <sz val="10"/>
      <color rgb="FF1155CC"/>
      <name val="Arial"/>
      <family val="2"/>
    </font>
    <font>
      <u/>
      <sz val="10"/>
      <color rgb="FF1155CC"/>
      <name val="Roboto"/>
    </font>
    <font>
      <sz val="11"/>
      <color rgb="FF0F1419"/>
      <name val="-apple-system"/>
    </font>
    <font>
      <u/>
      <sz val="11"/>
      <color rgb="FF1155CC"/>
      <name val="-apple-system"/>
    </font>
    <font>
      <u/>
      <sz val="10"/>
      <color rgb="FF1155CC"/>
      <name val="Arial"/>
      <family val="2"/>
    </font>
    <font>
      <b/>
      <u/>
      <sz val="8"/>
      <color rgb="FF000000"/>
      <name val="&quot;Helvetica Neue&quot;"/>
    </font>
    <font>
      <sz val="8"/>
      <color rgb="FF000000"/>
      <name val="&quot;Helvetica Neue&quot;"/>
    </font>
    <font>
      <u/>
      <sz val="10"/>
      <color rgb="FF0000FF"/>
      <name val="Arial"/>
      <family val="2"/>
    </font>
    <font>
      <u/>
      <sz val="10"/>
      <color rgb="FF1155CC"/>
      <name val="Arial"/>
      <family val="2"/>
    </font>
    <font>
      <u/>
      <sz val="10"/>
      <color rgb="FF000000"/>
      <name val="Arial"/>
      <family val="2"/>
    </font>
    <font>
      <u/>
      <sz val="10"/>
      <color rgb="FF1155CC"/>
      <name val="Arial"/>
      <family val="2"/>
    </font>
    <font>
      <u/>
      <sz val="10"/>
      <color rgb="FF0000FF"/>
      <name val="Arial"/>
      <family val="2"/>
    </font>
    <font>
      <u/>
      <sz val="10"/>
      <color rgb="FF000000"/>
      <name val="Arial"/>
      <family val="2"/>
    </font>
    <font>
      <u/>
      <sz val="10"/>
      <color rgb="FF000000"/>
      <name val="Arial"/>
      <family val="2"/>
    </font>
    <font>
      <u/>
      <sz val="10"/>
      <color rgb="FF1155CC"/>
      <name val="Arial"/>
      <family val="2"/>
    </font>
    <font>
      <u/>
      <sz val="10"/>
      <color rgb="FF000000"/>
      <name val="Arial"/>
      <family val="2"/>
    </font>
    <font>
      <sz val="9"/>
      <color rgb="FF292F33"/>
      <name val="&quot;Helvetica Neue&quot;"/>
    </font>
    <font>
      <b/>
      <sz val="24"/>
      <color theme="1"/>
      <name val="Helvetica Neue"/>
    </font>
    <font>
      <sz val="12"/>
      <color theme="1"/>
      <name val="Helvetica Neue"/>
    </font>
    <font>
      <b/>
      <sz val="12"/>
      <color theme="1"/>
      <name val="Helvetica Neue"/>
    </font>
    <font>
      <sz val="14"/>
      <name val="Arial"/>
      <family val="2"/>
    </font>
    <font>
      <b/>
      <u/>
      <sz val="14"/>
      <color rgb="FF1155CC"/>
      <name val="Arial"/>
      <family val="2"/>
    </font>
    <font>
      <u/>
      <sz val="14"/>
      <color rgb="FF1155CC"/>
      <name val="Arial"/>
      <family val="2"/>
    </font>
    <font>
      <b/>
      <sz val="14"/>
      <name val="Arial"/>
      <family val="2"/>
    </font>
    <font>
      <sz val="14"/>
      <color rgb="FF000000"/>
      <name val="Arial"/>
      <family val="2"/>
    </font>
    <font>
      <b/>
      <i/>
      <sz val="14"/>
      <name val="Arial"/>
      <family val="2"/>
    </font>
  </fonts>
  <fills count="13">
    <fill>
      <patternFill patternType="none"/>
    </fill>
    <fill>
      <patternFill patternType="gray125"/>
    </fill>
    <fill>
      <patternFill patternType="solid">
        <fgColor rgb="FFCFE2F3"/>
        <bgColor rgb="FFCFE2F3"/>
      </patternFill>
    </fill>
    <fill>
      <patternFill patternType="solid">
        <fgColor rgb="FFFFFF00"/>
        <bgColor rgb="FFFFFF00"/>
      </patternFill>
    </fill>
    <fill>
      <patternFill patternType="solid">
        <fgColor rgb="FFFFFFFF"/>
        <bgColor rgb="FFFFFFFF"/>
      </patternFill>
    </fill>
    <fill>
      <patternFill patternType="solid">
        <fgColor rgb="FF00FF00"/>
        <bgColor rgb="FF00FF00"/>
      </patternFill>
    </fill>
    <fill>
      <patternFill patternType="solid">
        <fgColor rgb="FFFF00FF"/>
        <bgColor rgb="FFFF00FF"/>
      </patternFill>
    </fill>
    <fill>
      <patternFill patternType="solid">
        <fgColor rgb="FF00FFFF"/>
        <bgColor rgb="FF00FFFF"/>
      </patternFill>
    </fill>
    <fill>
      <patternFill patternType="solid">
        <fgColor rgb="FFEFEFEF"/>
        <bgColor rgb="FFEFEFEF"/>
      </patternFill>
    </fill>
    <fill>
      <patternFill patternType="solid">
        <fgColor rgb="FFFAFAFA"/>
        <bgColor rgb="FFFAFAFA"/>
      </patternFill>
    </fill>
    <fill>
      <patternFill patternType="solid">
        <fgColor rgb="FFEBEEF0"/>
        <bgColor rgb="FFEBEEF0"/>
      </patternFill>
    </fill>
    <fill>
      <patternFill patternType="solid">
        <fgColor rgb="FFD4D4D4"/>
        <bgColor rgb="FFD4D4D4"/>
      </patternFill>
    </fill>
    <fill>
      <patternFill patternType="solid">
        <fgColor rgb="FFE1E8ED"/>
        <bgColor rgb="FFE1E8ED"/>
      </patternFill>
    </fill>
  </fills>
  <borders count="13">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72">
    <xf numFmtId="0" fontId="0" fillId="0" borderId="0" xfId="0" applyFont="1" applyAlignment="1"/>
    <xf numFmtId="0" fontId="1" fillId="2" borderId="0" xfId="0" applyFont="1" applyFill="1" applyAlignment="1"/>
    <xf numFmtId="0" fontId="3" fillId="2" borderId="0" xfId="0" applyFont="1" applyFill="1"/>
    <xf numFmtId="0" fontId="3" fillId="4" borderId="0" xfId="0" applyFont="1" applyFill="1"/>
    <xf numFmtId="0" fontId="4" fillId="2" borderId="0" xfId="0" applyFont="1" applyFill="1" applyAlignment="1">
      <alignment vertical="top" wrapText="1"/>
    </xf>
    <xf numFmtId="0" fontId="5" fillId="2" borderId="0" xfId="0" applyFont="1" applyFill="1" applyAlignment="1">
      <alignment vertical="top" wrapText="1"/>
    </xf>
    <xf numFmtId="0" fontId="4" fillId="5" borderId="0" xfId="0" applyFont="1" applyFill="1" applyAlignment="1">
      <alignment vertical="top" wrapText="1"/>
    </xf>
    <xf numFmtId="0" fontId="4" fillId="6" borderId="0" xfId="0" applyFont="1" applyFill="1" applyAlignment="1">
      <alignment vertical="top" wrapText="1"/>
    </xf>
    <xf numFmtId="0" fontId="4" fillId="7" borderId="0" xfId="0" applyFont="1" applyFill="1" applyAlignment="1">
      <alignment vertical="top" wrapText="1"/>
    </xf>
    <xf numFmtId="164" fontId="3" fillId="2" borderId="0" xfId="0" applyNumberFormat="1" applyFont="1" applyFill="1" applyAlignment="1"/>
    <xf numFmtId="164" fontId="3" fillId="4" borderId="0" xfId="0" applyNumberFormat="1" applyFont="1" applyFill="1" applyAlignment="1"/>
    <xf numFmtId="0" fontId="6" fillId="2" borderId="1" xfId="0" applyFont="1" applyFill="1" applyBorder="1" applyAlignment="1"/>
    <xf numFmtId="0" fontId="4" fillId="2" borderId="1" xfId="0" applyFont="1" applyFill="1" applyBorder="1" applyAlignment="1"/>
    <xf numFmtId="0" fontId="4" fillId="2" borderId="0" xfId="0" applyFont="1" applyFill="1" applyAlignment="1"/>
    <xf numFmtId="0" fontId="4" fillId="2" borderId="0" xfId="0" applyFont="1" applyFill="1"/>
    <xf numFmtId="0" fontId="4" fillId="2" borderId="0" xfId="0" applyFont="1" applyFill="1" applyAlignment="1">
      <alignment vertical="center" wrapText="1"/>
    </xf>
    <xf numFmtId="0" fontId="4" fillId="2" borderId="0" xfId="0" applyFont="1" applyFill="1" applyAlignment="1">
      <alignment vertical="center" wrapText="1"/>
    </xf>
    <xf numFmtId="0" fontId="3" fillId="2" borderId="0" xfId="0" applyFont="1" applyFill="1" applyAlignment="1"/>
    <xf numFmtId="0" fontId="3" fillId="2" borderId="0" xfId="0" applyFont="1" applyFill="1" applyAlignment="1">
      <alignment horizontal="right"/>
    </xf>
    <xf numFmtId="0" fontId="3" fillId="2" borderId="0" xfId="0" applyFont="1" applyFill="1" applyAlignment="1">
      <alignment wrapText="1"/>
    </xf>
    <xf numFmtId="0" fontId="3" fillId="2" borderId="0" xfId="0" applyFont="1" applyFill="1" applyAlignment="1"/>
    <xf numFmtId="0" fontId="10" fillId="2" borderId="0" xfId="0" applyFont="1" applyFill="1" applyAlignment="1"/>
    <xf numFmtId="0" fontId="7" fillId="2" borderId="0" xfId="0" applyFont="1" applyFill="1"/>
    <xf numFmtId="0" fontId="11" fillId="2" borderId="0" xfId="0" applyFont="1" applyFill="1" applyAlignment="1"/>
    <xf numFmtId="0" fontId="11" fillId="2" borderId="0" xfId="0" applyFont="1" applyFill="1" applyAlignment="1">
      <alignment horizontal="left"/>
    </xf>
    <xf numFmtId="0" fontId="3" fillId="0" borderId="0" xfId="0" applyFont="1" applyAlignment="1"/>
    <xf numFmtId="0" fontId="12" fillId="0" borderId="2" xfId="0" applyFont="1" applyBorder="1" applyAlignment="1">
      <alignment horizontal="center"/>
    </xf>
    <xf numFmtId="0" fontId="12" fillId="0" borderId="3" xfId="0" applyFont="1" applyBorder="1" applyAlignment="1"/>
    <xf numFmtId="0" fontId="12" fillId="0" borderId="4" xfId="0" applyFont="1" applyBorder="1" applyAlignment="1"/>
    <xf numFmtId="0" fontId="12" fillId="0" borderId="4" xfId="0" applyFont="1" applyBorder="1" applyAlignment="1"/>
    <xf numFmtId="0" fontId="12" fillId="0" borderId="5" xfId="0" applyFont="1" applyBorder="1" applyAlignment="1"/>
    <xf numFmtId="0" fontId="3" fillId="0" borderId="6" xfId="0" applyFont="1" applyBorder="1" applyAlignment="1"/>
    <xf numFmtId="0" fontId="3" fillId="0" borderId="7" xfId="0" applyFont="1" applyBorder="1" applyAlignment="1"/>
    <xf numFmtId="0" fontId="3" fillId="0" borderId="0" xfId="0" applyFont="1" applyAlignment="1"/>
    <xf numFmtId="0" fontId="3" fillId="0" borderId="8" xfId="0" applyFont="1" applyBorder="1" applyAlignment="1"/>
    <xf numFmtId="0" fontId="13" fillId="0" borderId="1" xfId="0" applyFont="1" applyBorder="1" applyAlignment="1"/>
    <xf numFmtId="0" fontId="14" fillId="0" borderId="0" xfId="0" applyFont="1" applyAlignment="1"/>
    <xf numFmtId="0" fontId="15" fillId="0" borderId="0" xfId="0" applyFont="1" applyAlignment="1"/>
    <xf numFmtId="0" fontId="3" fillId="0" borderId="8" xfId="0" applyFont="1" applyBorder="1" applyAlignment="1">
      <alignment wrapText="1"/>
    </xf>
    <xf numFmtId="0" fontId="3" fillId="0" borderId="6" xfId="0" applyFont="1" applyBorder="1" applyAlignment="1"/>
    <xf numFmtId="0" fontId="3" fillId="0" borderId="0" xfId="0" applyFont="1" applyAlignment="1">
      <alignment horizontal="right"/>
    </xf>
    <xf numFmtId="0" fontId="12" fillId="0" borderId="7" xfId="0" applyFont="1" applyBorder="1" applyAlignment="1">
      <alignment horizontal="center"/>
    </xf>
    <xf numFmtId="0" fontId="12" fillId="0" borderId="0" xfId="0" applyFont="1" applyAlignment="1">
      <alignment horizontal="center"/>
    </xf>
    <xf numFmtId="0" fontId="12" fillId="0" borderId="0" xfId="0" applyFont="1" applyAlignment="1"/>
    <xf numFmtId="0" fontId="12" fillId="0" borderId="8" xfId="0" applyFont="1" applyBorder="1" applyAlignment="1"/>
    <xf numFmtId="0" fontId="12" fillId="0" borderId="7" xfId="0" applyFont="1" applyBorder="1" applyAlignment="1"/>
    <xf numFmtId="0" fontId="12" fillId="0" borderId="0" xfId="0" applyFont="1" applyAlignment="1"/>
    <xf numFmtId="0" fontId="12" fillId="0" borderId="0" xfId="0" applyFont="1" applyAlignment="1"/>
    <xf numFmtId="0" fontId="12" fillId="0" borderId="8" xfId="0" applyFont="1" applyBorder="1" applyAlignment="1"/>
    <xf numFmtId="0" fontId="3" fillId="0" borderId="7" xfId="0" applyFont="1" applyBorder="1" applyAlignment="1"/>
    <xf numFmtId="0" fontId="3" fillId="0" borderId="8" xfId="0" applyFont="1" applyBorder="1" applyAlignment="1"/>
    <xf numFmtId="0" fontId="17" fillId="0" borderId="8" xfId="0" applyFont="1" applyBorder="1" applyAlignment="1"/>
    <xf numFmtId="0" fontId="3" fillId="0" borderId="8" xfId="0" applyFont="1" applyBorder="1"/>
    <xf numFmtId="0" fontId="3" fillId="0" borderId="1" xfId="0" applyFont="1" applyBorder="1" applyAlignment="1"/>
    <xf numFmtId="0" fontId="3" fillId="0" borderId="7" xfId="0" applyFont="1" applyBorder="1"/>
    <xf numFmtId="0" fontId="18" fillId="2" borderId="0" xfId="0" applyFont="1" applyFill="1" applyAlignment="1"/>
    <xf numFmtId="0" fontId="19" fillId="2" borderId="0" xfId="0" applyFont="1" applyFill="1"/>
    <xf numFmtId="0" fontId="21" fillId="4" borderId="0" xfId="0" applyFont="1" applyFill="1" applyAlignment="1"/>
    <xf numFmtId="0" fontId="21" fillId="4" borderId="0" xfId="0" applyFont="1" applyFill="1" applyAlignment="1"/>
    <xf numFmtId="0" fontId="3" fillId="4" borderId="0" xfId="0" applyFont="1" applyFill="1" applyAlignment="1"/>
    <xf numFmtId="0" fontId="22" fillId="4" borderId="0" xfId="0" applyFont="1" applyFill="1" applyAlignment="1"/>
    <xf numFmtId="0" fontId="22" fillId="4" borderId="0" xfId="0" applyFont="1" applyFill="1" applyAlignment="1"/>
    <xf numFmtId="0" fontId="23" fillId="4" borderId="0" xfId="0" applyFont="1" applyFill="1" applyAlignment="1"/>
    <xf numFmtId="0" fontId="24" fillId="4" borderId="0" xfId="0" applyFont="1" applyFill="1" applyAlignment="1"/>
    <xf numFmtId="0" fontId="25" fillId="4" borderId="0" xfId="0" applyFont="1" applyFill="1" applyAlignment="1"/>
    <xf numFmtId="0" fontId="22" fillId="8" borderId="0" xfId="0" applyFont="1" applyFill="1" applyAlignment="1"/>
    <xf numFmtId="0" fontId="23" fillId="8" borderId="0" xfId="0" applyFont="1" applyFill="1" applyAlignment="1"/>
    <xf numFmtId="0" fontId="26" fillId="8" borderId="0" xfId="0" applyFont="1" applyFill="1" applyAlignment="1"/>
    <xf numFmtId="0" fontId="3" fillId="8" borderId="0" xfId="0" applyFont="1" applyFill="1" applyAlignment="1"/>
    <xf numFmtId="0" fontId="3" fillId="8" borderId="0" xfId="0" applyFont="1" applyFill="1"/>
    <xf numFmtId="0" fontId="27" fillId="4" borderId="0" xfId="0" applyFont="1" applyFill="1" applyAlignment="1"/>
    <xf numFmtId="0" fontId="22" fillId="8" borderId="0" xfId="0" applyFont="1" applyFill="1" applyAlignment="1"/>
    <xf numFmtId="0" fontId="3" fillId="0" borderId="0" xfId="0" applyFont="1" applyAlignment="1"/>
    <xf numFmtId="0" fontId="3" fillId="8" borderId="0" xfId="0" applyFont="1" applyFill="1"/>
    <xf numFmtId="0" fontId="28" fillId="4" borderId="0" xfId="0" applyFont="1" applyFill="1" applyAlignment="1">
      <alignment horizontal="left"/>
    </xf>
    <xf numFmtId="0" fontId="3" fillId="4" borderId="0" xfId="0" applyFont="1" applyFill="1" applyAlignment="1"/>
    <xf numFmtId="0" fontId="12" fillId="0" borderId="0" xfId="0" applyFont="1" applyAlignment="1">
      <alignment horizontal="left" wrapText="1"/>
    </xf>
    <xf numFmtId="0" fontId="12" fillId="0" borderId="0" xfId="0" applyFont="1" applyAlignment="1">
      <alignment horizontal="left"/>
    </xf>
    <xf numFmtId="0" fontId="12" fillId="0" borderId="0" xfId="0" applyFont="1" applyAlignment="1">
      <alignment horizontal="left"/>
    </xf>
    <xf numFmtId="0" fontId="12" fillId="0" borderId="0" xfId="0" applyFont="1" applyAlignment="1">
      <alignment horizontal="left" wrapText="1"/>
    </xf>
    <xf numFmtId="0" fontId="12" fillId="0" borderId="0" xfId="0" applyFont="1" applyAlignment="1">
      <alignment horizontal="left"/>
    </xf>
    <xf numFmtId="0" fontId="12" fillId="0" borderId="0" xfId="0" applyFont="1" applyAlignment="1">
      <alignment horizontal="left"/>
    </xf>
    <xf numFmtId="0" fontId="3" fillId="0" borderId="0" xfId="0" applyFont="1" applyAlignment="1">
      <alignment wrapText="1"/>
    </xf>
    <xf numFmtId="0" fontId="3" fillId="0" borderId="0" xfId="0" applyFont="1" applyAlignment="1">
      <alignment wrapText="1"/>
    </xf>
    <xf numFmtId="0" fontId="3" fillId="0" borderId="0" xfId="0" applyFont="1" applyAlignment="1"/>
    <xf numFmtId="0" fontId="3" fillId="0" borderId="0" xfId="0" applyFont="1" applyAlignment="1"/>
    <xf numFmtId="0" fontId="29" fillId="0" borderId="0" xfId="0" applyFont="1" applyAlignment="1"/>
    <xf numFmtId="0" fontId="30" fillId="4" borderId="0" xfId="0" applyFont="1" applyFill="1" applyAlignment="1">
      <alignment wrapText="1"/>
    </xf>
    <xf numFmtId="0" fontId="31" fillId="4" borderId="0" xfId="0" applyFont="1" applyFill="1" applyAlignment="1"/>
    <xf numFmtId="0" fontId="3" fillId="4" borderId="0" xfId="0" applyFont="1" applyFill="1" applyAlignment="1"/>
    <xf numFmtId="0" fontId="3" fillId="4" borderId="0" xfId="0" applyFont="1" applyFill="1" applyAlignment="1"/>
    <xf numFmtId="0" fontId="32" fillId="4" borderId="0" xfId="0" applyFont="1" applyFill="1" applyAlignment="1"/>
    <xf numFmtId="0" fontId="33" fillId="0" borderId="0" xfId="0" applyFont="1" applyAlignment="1"/>
    <xf numFmtId="0" fontId="3" fillId="0" borderId="0" xfId="0" applyFont="1" applyAlignment="1">
      <alignment wrapText="1"/>
    </xf>
    <xf numFmtId="0" fontId="3" fillId="4" borderId="0" xfId="0" applyFont="1" applyFill="1" applyAlignment="1">
      <alignment wrapText="1"/>
    </xf>
    <xf numFmtId="0" fontId="30" fillId="4" borderId="0" xfId="0" applyFont="1" applyFill="1" applyAlignment="1"/>
    <xf numFmtId="0" fontId="34" fillId="4" borderId="0" xfId="0" applyFont="1" applyFill="1" applyAlignment="1"/>
    <xf numFmtId="0" fontId="3" fillId="0" borderId="0" xfId="0" applyFont="1" applyAlignment="1"/>
    <xf numFmtId="0" fontId="35" fillId="4" borderId="0" xfId="0" applyFont="1" applyFill="1" applyAlignment="1">
      <alignment vertical="top"/>
    </xf>
    <xf numFmtId="0" fontId="35" fillId="4" borderId="0" xfId="0" applyFont="1" applyFill="1" applyAlignment="1">
      <alignment vertical="top"/>
    </xf>
    <xf numFmtId="0" fontId="36" fillId="4" borderId="0" xfId="0" applyFont="1" applyFill="1" applyAlignment="1"/>
    <xf numFmtId="0" fontId="37" fillId="9" borderId="0" xfId="0" applyFont="1" applyFill="1" applyAlignment="1"/>
    <xf numFmtId="0" fontId="3" fillId="0" borderId="0" xfId="0" applyFont="1" applyAlignment="1"/>
    <xf numFmtId="0" fontId="38" fillId="4" borderId="0" xfId="0" applyFont="1" applyFill="1" applyAlignment="1"/>
    <xf numFmtId="0" fontId="39" fillId="4" borderId="0" xfId="0" applyFont="1" applyFill="1" applyAlignment="1"/>
    <xf numFmtId="0" fontId="40" fillId="10" borderId="0" xfId="0" applyFont="1" applyFill="1" applyAlignment="1"/>
    <xf numFmtId="0" fontId="41" fillId="4" borderId="0" xfId="0" applyFont="1" applyFill="1" applyAlignment="1"/>
    <xf numFmtId="0" fontId="42" fillId="4" borderId="0" xfId="0" applyFont="1" applyFill="1" applyAlignment="1"/>
    <xf numFmtId="0" fontId="3" fillId="0" borderId="0" xfId="0" applyFont="1" applyAlignment="1"/>
    <xf numFmtId="164" fontId="3" fillId="0" borderId="0" xfId="0" applyNumberFormat="1" applyFont="1" applyAlignment="1"/>
    <xf numFmtId="0" fontId="43" fillId="11" borderId="12" xfId="0" applyFont="1" applyFill="1" applyBorder="1" applyAlignment="1">
      <alignment vertical="top"/>
    </xf>
    <xf numFmtId="0" fontId="44" fillId="0" borderId="12" xfId="0" applyFont="1" applyBorder="1" applyAlignment="1">
      <alignment vertical="top"/>
    </xf>
    <xf numFmtId="0" fontId="45" fillId="0" borderId="0" xfId="0" applyFont="1" applyAlignment="1"/>
    <xf numFmtId="164" fontId="3" fillId="0" borderId="0" xfId="0" applyNumberFormat="1" applyFont="1" applyAlignment="1"/>
    <xf numFmtId="3" fontId="3" fillId="0" borderId="0" xfId="0" applyNumberFormat="1" applyFont="1" applyAlignment="1"/>
    <xf numFmtId="0" fontId="3" fillId="11" borderId="12" xfId="0" applyFont="1" applyFill="1" applyBorder="1" applyAlignment="1">
      <alignment vertical="top"/>
    </xf>
    <xf numFmtId="0" fontId="12" fillId="0" borderId="0" xfId="0" applyFont="1" applyAlignment="1"/>
    <xf numFmtId="0" fontId="3" fillId="0" borderId="0" xfId="0" applyFont="1" applyAlignment="1"/>
    <xf numFmtId="0" fontId="3" fillId="0" borderId="0" xfId="0" applyFont="1" applyAlignment="1"/>
    <xf numFmtId="0" fontId="12" fillId="0" borderId="0" xfId="0" applyFont="1" applyAlignment="1"/>
    <xf numFmtId="0" fontId="46" fillId="0" borderId="0" xfId="0" applyFont="1" applyAlignment="1"/>
    <xf numFmtId="0" fontId="47" fillId="0" borderId="0" xfId="0" applyFont="1" applyAlignment="1"/>
    <xf numFmtId="0" fontId="23" fillId="0" borderId="0" xfId="0" applyFont="1" applyAlignment="1"/>
    <xf numFmtId="0" fontId="48" fillId="0" borderId="0" xfId="0" applyFont="1" applyAlignment="1"/>
    <xf numFmtId="0" fontId="49" fillId="0" borderId="0" xfId="0" applyFont="1" applyAlignment="1"/>
    <xf numFmtId="0" fontId="3" fillId="0" borderId="0" xfId="0" applyFont="1" applyAlignment="1">
      <alignment horizontal="right"/>
    </xf>
    <xf numFmtId="0" fontId="3" fillId="0" borderId="0" xfId="0" applyFont="1" applyAlignment="1"/>
    <xf numFmtId="0" fontId="3" fillId="0" borderId="12" xfId="0" applyFont="1" applyBorder="1" applyAlignment="1"/>
    <xf numFmtId="0" fontId="3" fillId="0" borderId="0" xfId="0" applyFont="1" applyAlignment="1">
      <alignment horizontal="center"/>
    </xf>
    <xf numFmtId="0" fontId="3" fillId="0" borderId="0" xfId="0" quotePrefix="1" applyFont="1" applyAlignment="1"/>
    <xf numFmtId="0" fontId="4" fillId="2" borderId="0" xfId="0" applyFont="1" applyFill="1" applyAlignment="1"/>
    <xf numFmtId="0" fontId="3" fillId="0" borderId="0" xfId="0" applyFont="1"/>
    <xf numFmtId="0" fontId="3" fillId="0" borderId="12" xfId="0" applyFont="1" applyBorder="1"/>
    <xf numFmtId="0" fontId="50" fillId="0" borderId="0" xfId="0" applyFont="1" applyAlignment="1"/>
    <xf numFmtId="0" fontId="3" fillId="0" borderId="12" xfId="0" applyFont="1" applyBorder="1" applyAlignment="1"/>
    <xf numFmtId="0" fontId="23" fillId="0" borderId="0" xfId="0" applyFont="1" applyAlignment="1"/>
    <xf numFmtId="0" fontId="51" fillId="0" borderId="1" xfId="0" applyFont="1" applyBorder="1" applyAlignment="1"/>
    <xf numFmtId="0" fontId="52" fillId="0" borderId="0" xfId="0" applyFont="1"/>
    <xf numFmtId="0" fontId="23" fillId="0" borderId="0" xfId="0" applyFont="1"/>
    <xf numFmtId="0" fontId="53" fillId="0" borderId="1" xfId="0" applyFont="1" applyBorder="1" applyAlignment="1"/>
    <xf numFmtId="164" fontId="3" fillId="0" borderId="0" xfId="0" applyNumberFormat="1" applyFont="1" applyAlignment="1">
      <alignment horizontal="right"/>
    </xf>
    <xf numFmtId="14" fontId="3"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xf>
    <xf numFmtId="164" fontId="3" fillId="0" borderId="0" xfId="0" applyNumberFormat="1" applyFont="1" applyAlignment="1">
      <alignment horizontal="right"/>
    </xf>
    <xf numFmtId="14" fontId="3" fillId="0" borderId="0" xfId="0" applyNumberFormat="1" applyFont="1" applyAlignment="1">
      <alignment horizontal="center"/>
    </xf>
    <xf numFmtId="164" fontId="3" fillId="0" borderId="0" xfId="0" applyNumberFormat="1" applyFont="1" applyAlignment="1"/>
    <xf numFmtId="14" fontId="3" fillId="0" borderId="0" xfId="0" applyNumberFormat="1" applyFont="1" applyAlignment="1">
      <alignment horizontal="center"/>
    </xf>
    <xf numFmtId="165" fontId="3" fillId="0" borderId="0" xfId="0" applyNumberFormat="1" applyFont="1" applyAlignment="1">
      <alignment horizontal="right"/>
    </xf>
    <xf numFmtId="166" fontId="3" fillId="0" borderId="0" xfId="0" applyNumberFormat="1" applyFont="1" applyAlignment="1">
      <alignment horizontal="center"/>
    </xf>
    <xf numFmtId="0" fontId="54" fillId="12" borderId="0" xfId="0" applyFont="1" applyFill="1" applyAlignment="1"/>
    <xf numFmtId="0" fontId="2" fillId="3" borderId="0" xfId="0" applyFont="1" applyFill="1" applyAlignment="1">
      <alignment horizontal="left" wrapText="1"/>
    </xf>
    <xf numFmtId="0" fontId="0" fillId="0" borderId="0" xfId="0" applyFont="1" applyAlignment="1"/>
    <xf numFmtId="0" fontId="4" fillId="2" borderId="0" xfId="0" applyFont="1" applyFill="1" applyAlignment="1">
      <alignment vertical="top" wrapText="1"/>
    </xf>
    <xf numFmtId="0" fontId="8" fillId="2" borderId="0" xfId="0" applyFont="1" applyFill="1" applyAlignment="1">
      <alignment vertical="center" wrapText="1"/>
    </xf>
    <xf numFmtId="0" fontId="4" fillId="2" borderId="0" xfId="0" applyFont="1" applyFill="1" applyAlignment="1">
      <alignment vertical="center" wrapText="1"/>
    </xf>
    <xf numFmtId="0" fontId="7" fillId="2" borderId="0" xfId="0" applyFont="1" applyFill="1" applyAlignment="1">
      <alignment vertical="center" wrapText="1"/>
    </xf>
    <xf numFmtId="0" fontId="6" fillId="2" borderId="0" xfId="0" applyFont="1" applyFill="1" applyAlignment="1">
      <alignment wrapText="1"/>
    </xf>
    <xf numFmtId="0" fontId="9" fillId="2" borderId="0" xfId="0" applyFont="1" applyFill="1" applyAlignment="1">
      <alignment wrapText="1"/>
    </xf>
    <xf numFmtId="0" fontId="10" fillId="2" borderId="0" xfId="0" applyFont="1" applyFill="1" applyAlignment="1">
      <alignment wrapText="1"/>
    </xf>
    <xf numFmtId="0" fontId="7" fillId="2" borderId="0" xfId="0" applyFont="1" applyFill="1" applyAlignment="1">
      <alignment wrapText="1"/>
    </xf>
    <xf numFmtId="0" fontId="10" fillId="2" borderId="0" xfId="0" applyFont="1" applyFill="1" applyAlignment="1"/>
    <xf numFmtId="0" fontId="12" fillId="0" borderId="3" xfId="0" applyFont="1" applyBorder="1" applyAlignment="1">
      <alignment horizontal="center"/>
    </xf>
    <xf numFmtId="0" fontId="16" fillId="0" borderId="4" xfId="0" applyFont="1" applyBorder="1"/>
    <xf numFmtId="0" fontId="16" fillId="0" borderId="5" xfId="0" applyFont="1" applyBorder="1"/>
    <xf numFmtId="0" fontId="12" fillId="0" borderId="9" xfId="0" applyFont="1" applyBorder="1" applyAlignment="1">
      <alignment horizontal="center"/>
    </xf>
    <xf numFmtId="0" fontId="16" fillId="0" borderId="10" xfId="0" applyFont="1" applyBorder="1"/>
    <xf numFmtId="0" fontId="16" fillId="0" borderId="11" xfId="0" applyFont="1" applyBorder="1"/>
    <xf numFmtId="0" fontId="20" fillId="2" borderId="0" xfId="0" applyFont="1" applyFill="1" applyAlignment="1">
      <alignment wrapText="1"/>
    </xf>
    <xf numFmtId="0" fontId="3" fillId="0" borderId="0" xfId="0" applyFont="1" applyAlignment="1">
      <alignment wrapText="1"/>
    </xf>
    <xf numFmtId="0" fontId="12" fillId="0" borderId="0" xfId="0" applyFont="1" applyAlignment="1"/>
    <xf numFmtId="0" fontId="0"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6</xdr:col>
      <xdr:colOff>171450</xdr:colOff>
      <xdr:row>3</xdr:row>
      <xdr:rowOff>447675</xdr:rowOff>
    </xdr:from>
    <xdr:ext cx="3371850" cy="2600325"/>
    <xdr:pic>
      <xdr:nvPicPr>
        <xdr:cNvPr id="2" name="image9.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4</xdr:row>
      <xdr:rowOff>38100</xdr:rowOff>
    </xdr:from>
    <xdr:ext cx="1933575" cy="4191000"/>
    <xdr:pic>
      <xdr:nvPicPr>
        <xdr:cNvPr id="3" name="image14.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514350</xdr:colOff>
      <xdr:row>4</xdr:row>
      <xdr:rowOff>47625</xdr:rowOff>
    </xdr:from>
    <xdr:ext cx="1933575" cy="4191000"/>
    <xdr:pic>
      <xdr:nvPicPr>
        <xdr:cNvPr id="4" name="image15.png" title="Imag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342900</xdr:colOff>
      <xdr:row>4</xdr:row>
      <xdr:rowOff>38100</xdr:rowOff>
    </xdr:from>
    <xdr:ext cx="1933575" cy="2600325"/>
    <xdr:pic>
      <xdr:nvPicPr>
        <xdr:cNvPr id="5" name="image4.png" title="Imag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628650</xdr:colOff>
      <xdr:row>5</xdr:row>
      <xdr:rowOff>2019300</xdr:rowOff>
    </xdr:from>
    <xdr:ext cx="3543300" cy="723900"/>
    <xdr:pic>
      <xdr:nvPicPr>
        <xdr:cNvPr id="6" name="image6.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885825</xdr:colOff>
      <xdr:row>6</xdr:row>
      <xdr:rowOff>2343150</xdr:rowOff>
    </xdr:from>
    <xdr:ext cx="1533525" cy="790575"/>
    <xdr:pic>
      <xdr:nvPicPr>
        <xdr:cNvPr id="7" name="image12.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152400</xdr:colOff>
      <xdr:row>7</xdr:row>
      <xdr:rowOff>114300</xdr:rowOff>
    </xdr:from>
    <xdr:ext cx="2000250" cy="1695450"/>
    <xdr:pic>
      <xdr:nvPicPr>
        <xdr:cNvPr id="8" name="image7.png" title="Image">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1485900</xdr:colOff>
      <xdr:row>8</xdr:row>
      <xdr:rowOff>2343150</xdr:rowOff>
    </xdr:from>
    <xdr:ext cx="2095500" cy="466725"/>
    <xdr:pic>
      <xdr:nvPicPr>
        <xdr:cNvPr id="9" name="image8.png" title="Image">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2</xdr:col>
      <xdr:colOff>495300</xdr:colOff>
      <xdr:row>9</xdr:row>
      <xdr:rowOff>1771650</xdr:rowOff>
    </xdr:from>
    <xdr:ext cx="1285875" cy="314325"/>
    <xdr:pic>
      <xdr:nvPicPr>
        <xdr:cNvPr id="10" name="image10.png" title="Image">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428625</xdr:colOff>
      <xdr:row>10</xdr:row>
      <xdr:rowOff>1809750</xdr:rowOff>
    </xdr:from>
    <xdr:ext cx="1857375" cy="628650"/>
    <xdr:pic>
      <xdr:nvPicPr>
        <xdr:cNvPr id="11" name="image2.png" title="Image">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38100</xdr:colOff>
      <xdr:row>11</xdr:row>
      <xdr:rowOff>1647825</xdr:rowOff>
    </xdr:from>
    <xdr:ext cx="1143000" cy="1123950"/>
    <xdr:pic>
      <xdr:nvPicPr>
        <xdr:cNvPr id="12" name="image5.png" title="Image">
          <a:extLst>
            <a:ext uri="{FF2B5EF4-FFF2-40B4-BE49-F238E27FC236}">
              <a16:creationId xmlns:a16="http://schemas.microsoft.com/office/drawing/2014/main" id="{00000000-0008-0000-01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4</xdr:col>
      <xdr:colOff>152400</xdr:colOff>
      <xdr:row>11</xdr:row>
      <xdr:rowOff>1647825</xdr:rowOff>
    </xdr:from>
    <xdr:ext cx="1143000" cy="1123950"/>
    <xdr:pic>
      <xdr:nvPicPr>
        <xdr:cNvPr id="13" name="image3.png" title="Image">
          <a:extLst>
            <a:ext uri="{FF2B5EF4-FFF2-40B4-BE49-F238E27FC236}">
              <a16:creationId xmlns:a16="http://schemas.microsoft.com/office/drawing/2014/main" id="{00000000-0008-0000-01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5</xdr:col>
      <xdr:colOff>276225</xdr:colOff>
      <xdr:row>11</xdr:row>
      <xdr:rowOff>1647825</xdr:rowOff>
    </xdr:from>
    <xdr:ext cx="1143000" cy="1123950"/>
    <xdr:pic>
      <xdr:nvPicPr>
        <xdr:cNvPr id="14" name="image1.png" title="Image">
          <a:extLst>
            <a:ext uri="{FF2B5EF4-FFF2-40B4-BE49-F238E27FC236}">
              <a16:creationId xmlns:a16="http://schemas.microsoft.com/office/drawing/2014/main" id="{00000000-0008-0000-01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295275</xdr:colOff>
      <xdr:row>3</xdr:row>
      <xdr:rowOff>285750</xdr:rowOff>
    </xdr:from>
    <xdr:ext cx="4781550" cy="2190750"/>
    <xdr:pic>
      <xdr:nvPicPr>
        <xdr:cNvPr id="2" name="image13.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66675</xdr:colOff>
      <xdr:row>4</xdr:row>
      <xdr:rowOff>9525</xdr:rowOff>
    </xdr:from>
    <xdr:ext cx="5229225" cy="2933700"/>
    <xdr:pic>
      <xdr:nvPicPr>
        <xdr:cNvPr id="2" name="image11.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17" Type="http://schemas.openxmlformats.org/officeDocument/2006/relationships/hyperlink" Target="https://www.linkedin.com/in/heidilindvall" TargetMode="External"/><Relationship Id="rId671" Type="http://schemas.openxmlformats.org/officeDocument/2006/relationships/hyperlink" Target="https://www.linkedin.com/in/brian-singerman-9333b52" TargetMode="External"/><Relationship Id="rId769" Type="http://schemas.openxmlformats.org/officeDocument/2006/relationships/hyperlink" Target="https://www.usv.com/" TargetMode="External"/><Relationship Id="rId21" Type="http://schemas.openxmlformats.org/officeDocument/2006/relationships/hyperlink" Target="http://www.raptormaps.com/" TargetMode="External"/><Relationship Id="rId324" Type="http://schemas.openxmlformats.org/officeDocument/2006/relationships/hyperlink" Target="http://www.oilandgasclimateinitiative.com/" TargetMode="External"/><Relationship Id="rId531" Type="http://schemas.openxmlformats.org/officeDocument/2006/relationships/hyperlink" Target="https://www.dcvc.com/" TargetMode="External"/><Relationship Id="rId629" Type="http://schemas.openxmlformats.org/officeDocument/2006/relationships/hyperlink" Target="https://www.linkedin.com/in/courtney-powell" TargetMode="External"/><Relationship Id="rId170" Type="http://schemas.openxmlformats.org/officeDocument/2006/relationships/hyperlink" Target="https://www.mycoworks.com/" TargetMode="External"/><Relationship Id="rId268" Type="http://schemas.openxmlformats.org/officeDocument/2006/relationships/hyperlink" Target="https://www.linkedin.com/in/juanmuldoon" TargetMode="External"/><Relationship Id="rId475" Type="http://schemas.openxmlformats.org/officeDocument/2006/relationships/hyperlink" Target="http://www.voltaiq.com/" TargetMode="External"/><Relationship Id="rId682" Type="http://schemas.openxmlformats.org/officeDocument/2006/relationships/hyperlink" Target="https://www.greycroft.com/" TargetMode="External"/><Relationship Id="rId32" Type="http://schemas.openxmlformats.org/officeDocument/2006/relationships/hyperlink" Target="https://www.linkedin.com/in/dys-profile" TargetMode="External"/><Relationship Id="rId74" Type="http://schemas.openxmlformats.org/officeDocument/2006/relationships/hyperlink" Target="https://www.linkedin.com/in/brookporter" TargetMode="External"/><Relationship Id="rId128" Type="http://schemas.openxmlformats.org/officeDocument/2006/relationships/hyperlink" Target="https://www.preludeventures.com/" TargetMode="External"/><Relationship Id="rId335" Type="http://schemas.openxmlformats.org/officeDocument/2006/relationships/hyperlink" Target="https://galy.co/" TargetMode="External"/><Relationship Id="rId377" Type="http://schemas.openxmlformats.org/officeDocument/2006/relationships/hyperlink" Target="https://www.zeroeggfood.com/" TargetMode="External"/><Relationship Id="rId500" Type="http://schemas.openxmlformats.org/officeDocument/2006/relationships/hyperlink" Target="https://www.linkedin.com/in/paul-straub-analytics" TargetMode="External"/><Relationship Id="rId542" Type="http://schemas.openxmlformats.org/officeDocument/2006/relationships/hyperlink" Target="https://viaseparations.com/" TargetMode="External"/><Relationship Id="rId584" Type="http://schemas.openxmlformats.org/officeDocument/2006/relationships/hyperlink" Target="https://www.carboncure.com/" TargetMode="External"/><Relationship Id="rId5" Type="http://schemas.openxmlformats.org/officeDocument/2006/relationships/hyperlink" Target="https://www.linkedin.com/in/mmccaig" TargetMode="External"/><Relationship Id="rId181" Type="http://schemas.openxmlformats.org/officeDocument/2006/relationships/hyperlink" Target="https://www.linkedin.com/in/trevorzimmerman" TargetMode="External"/><Relationship Id="rId237" Type="http://schemas.openxmlformats.org/officeDocument/2006/relationships/hyperlink" Target="https://www.closedlooppartners.com/" TargetMode="External"/><Relationship Id="rId402" Type="http://schemas.openxmlformats.org/officeDocument/2006/relationships/hyperlink" Target="https://www.better.vc/" TargetMode="External"/><Relationship Id="rId791" Type="http://schemas.openxmlformats.org/officeDocument/2006/relationships/hyperlink" Target="https://www.linkedin.com/in/gustafalstromer" TargetMode="External"/><Relationship Id="rId279" Type="http://schemas.openxmlformats.org/officeDocument/2006/relationships/hyperlink" Target="https://www.energyimpactpartners.com/" TargetMode="External"/><Relationship Id="rId444" Type="http://schemas.openxmlformats.org/officeDocument/2006/relationships/hyperlink" Target="https://www.linkedin.com/in/drosteyagan" TargetMode="External"/><Relationship Id="rId486" Type="http://schemas.openxmlformats.org/officeDocument/2006/relationships/hyperlink" Target="https://www.linkedin.com/in/sam-bhatia-10455722" TargetMode="External"/><Relationship Id="rId651" Type="http://schemas.openxmlformats.org/officeDocument/2006/relationships/hyperlink" Target="https://farmwise.io/" TargetMode="External"/><Relationship Id="rId693" Type="http://schemas.openxmlformats.org/officeDocument/2006/relationships/hyperlink" Target="https://www.soilcarbon.co/" TargetMode="External"/><Relationship Id="rId707" Type="http://schemas.openxmlformats.org/officeDocument/2006/relationships/hyperlink" Target="https://www.linkedin.com/in/joshcoyne" TargetMode="External"/><Relationship Id="rId749" Type="http://schemas.openxmlformats.org/officeDocument/2006/relationships/hyperlink" Target="https://www.linkedin.com/in/amanda-west-cpa-a27522b1" TargetMode="External"/><Relationship Id="rId43" Type="http://schemas.openxmlformats.org/officeDocument/2006/relationships/hyperlink" Target="https://www.congruentvc.com/" TargetMode="External"/><Relationship Id="rId139" Type="http://schemas.openxmlformats.org/officeDocument/2006/relationships/hyperlink" Target="https://sublime-systems.com/" TargetMode="External"/><Relationship Id="rId290" Type="http://schemas.openxmlformats.org/officeDocument/2006/relationships/hyperlink" Target="https://www.ekonapower.com/" TargetMode="External"/><Relationship Id="rId304" Type="http://schemas.openxmlformats.org/officeDocument/2006/relationships/hyperlink" Target="https://www.linkedin.com/in/brendan-wallace-2392ba16" TargetMode="External"/><Relationship Id="rId346" Type="http://schemas.openxmlformats.org/officeDocument/2006/relationships/hyperlink" Target="https://www.linkedin.com/in/adzmeladznan" TargetMode="External"/><Relationship Id="rId388" Type="http://schemas.openxmlformats.org/officeDocument/2006/relationships/hyperlink" Target="https://www.linkedin.com/in/achung" TargetMode="External"/><Relationship Id="rId511" Type="http://schemas.openxmlformats.org/officeDocument/2006/relationships/hyperlink" Target="https://activatecp.com/" TargetMode="External"/><Relationship Id="rId553" Type="http://schemas.openxmlformats.org/officeDocument/2006/relationships/hyperlink" Target="https://www.linkedin.com/in/shuo" TargetMode="External"/><Relationship Id="rId609" Type="http://schemas.openxmlformats.org/officeDocument/2006/relationships/hyperlink" Target="https://www.starlight.vc/" TargetMode="External"/><Relationship Id="rId760" Type="http://schemas.openxmlformats.org/officeDocument/2006/relationships/hyperlink" Target="https://trueventures.com/" TargetMode="External"/><Relationship Id="rId85" Type="http://schemas.openxmlformats.org/officeDocument/2006/relationships/hyperlink" Target="https://www.generationim.com/" TargetMode="External"/><Relationship Id="rId150" Type="http://schemas.openxmlformats.org/officeDocument/2006/relationships/hyperlink" Target="http://www.westlygroup.com/" TargetMode="External"/><Relationship Id="rId192" Type="http://schemas.openxmlformats.org/officeDocument/2006/relationships/hyperlink" Target="https://bluebearcap.com/portfolio-companies/" TargetMode="External"/><Relationship Id="rId206" Type="http://schemas.openxmlformats.org/officeDocument/2006/relationships/hyperlink" Target="http://www.chargepoint.com/" TargetMode="External"/><Relationship Id="rId413" Type="http://schemas.openxmlformats.org/officeDocument/2006/relationships/hyperlink" Target="http://www.omnidian.com/" TargetMode="External"/><Relationship Id="rId595" Type="http://schemas.openxmlformats.org/officeDocument/2006/relationships/hyperlink" Target="https://www.linkedin.com/in/katie-greenfield-606904197" TargetMode="External"/><Relationship Id="rId248" Type="http://schemas.openxmlformats.org/officeDocument/2006/relationships/hyperlink" Target="https://www.moixa.com/" TargetMode="External"/><Relationship Id="rId455" Type="http://schemas.openxmlformats.org/officeDocument/2006/relationships/hyperlink" Target="https://www.norrsken.org/norrskenvc" TargetMode="External"/><Relationship Id="rId497" Type="http://schemas.openxmlformats.org/officeDocument/2006/relationships/hyperlink" Target="http://www.taocap.com/" TargetMode="External"/><Relationship Id="rId620" Type="http://schemas.openxmlformats.org/officeDocument/2006/relationships/hyperlink" Target="https://www.gencellenergy.com/" TargetMode="External"/><Relationship Id="rId662" Type="http://schemas.openxmlformats.org/officeDocument/2006/relationships/hyperlink" Target="https://www.linkedin.com/in/vikramramakrishnan" TargetMode="External"/><Relationship Id="rId718" Type="http://schemas.openxmlformats.org/officeDocument/2006/relationships/hyperlink" Target="https://partechpartners.com/" TargetMode="External"/><Relationship Id="rId12" Type="http://schemas.openxmlformats.org/officeDocument/2006/relationships/hyperlink" Target="https://formenergy.com/" TargetMode="External"/><Relationship Id="rId108" Type="http://schemas.openxmlformats.org/officeDocument/2006/relationships/hyperlink" Target="https://www.linkedin.com/in/chrissacca" TargetMode="External"/><Relationship Id="rId315" Type="http://schemas.openxmlformats.org/officeDocument/2006/relationships/hyperlink" Target="https://www.mazarineventures.com/" TargetMode="External"/><Relationship Id="rId357" Type="http://schemas.openxmlformats.org/officeDocument/2006/relationships/hyperlink" Target="https://www.pontifaxagtech.com/" TargetMode="External"/><Relationship Id="rId522" Type="http://schemas.openxmlformats.org/officeDocument/2006/relationships/hyperlink" Target="https://www.newculturefood.com/" TargetMode="External"/><Relationship Id="rId54" Type="http://schemas.openxmlformats.org/officeDocument/2006/relationships/hyperlink" Target="http://www.enerkem.com/" TargetMode="External"/><Relationship Id="rId96" Type="http://schemas.openxmlformats.org/officeDocument/2006/relationships/hyperlink" Target="https://imperative.vc/" TargetMode="External"/><Relationship Id="rId161" Type="http://schemas.openxmlformats.org/officeDocument/2006/relationships/hyperlink" Target="https://meati.com/" TargetMode="External"/><Relationship Id="rId217" Type="http://schemas.openxmlformats.org/officeDocument/2006/relationships/hyperlink" Target="https://www.linkedin.com/in/fbeuningen" TargetMode="External"/><Relationship Id="rId399" Type="http://schemas.openxmlformats.org/officeDocument/2006/relationships/hyperlink" Target="https://www.better.vc/" TargetMode="External"/><Relationship Id="rId564" Type="http://schemas.openxmlformats.org/officeDocument/2006/relationships/hyperlink" Target="https://future.ventures/" TargetMode="External"/><Relationship Id="rId771" Type="http://schemas.openxmlformats.org/officeDocument/2006/relationships/hyperlink" Target="https://www.wsj.com/articles/union-square-ventures-plans-its-first-climate-tech-fund-11605661084" TargetMode="External"/><Relationship Id="rId259" Type="http://schemas.openxmlformats.org/officeDocument/2006/relationships/hyperlink" Target="https://www.linkedin.com/in/amandadh" TargetMode="External"/><Relationship Id="rId424" Type="http://schemas.openxmlformats.org/officeDocument/2006/relationships/hyperlink" Target="http://advmicrogrid.com/" TargetMode="External"/><Relationship Id="rId466" Type="http://schemas.openxmlformats.org/officeDocument/2006/relationships/hyperlink" Target="https://www.beyondmeat.com/" TargetMode="External"/><Relationship Id="rId631" Type="http://schemas.openxmlformats.org/officeDocument/2006/relationships/hyperlink" Target="https://bolt.io/" TargetMode="External"/><Relationship Id="rId673" Type="http://schemas.openxmlformats.org/officeDocument/2006/relationships/hyperlink" Target="https://foundersfund.com/" TargetMode="External"/><Relationship Id="rId729" Type="http://schemas.openxmlformats.org/officeDocument/2006/relationships/hyperlink" Target="https://greyparrot.ai/" TargetMode="External"/><Relationship Id="rId23" Type="http://schemas.openxmlformats.org/officeDocument/2006/relationships/hyperlink" Target="https://www.linkedin.com/in/allisonmyers" TargetMode="External"/><Relationship Id="rId119" Type="http://schemas.openxmlformats.org/officeDocument/2006/relationships/hyperlink" Target="https://www.paleblue.vc/" TargetMode="External"/><Relationship Id="rId270" Type="http://schemas.openxmlformats.org/officeDocument/2006/relationships/hyperlink" Target="http://www.energyfoundry.com/" TargetMode="External"/><Relationship Id="rId326" Type="http://schemas.openxmlformats.org/officeDocument/2006/relationships/hyperlink" Target="https://bostonmetal.com/" TargetMode="External"/><Relationship Id="rId533" Type="http://schemas.openxmlformats.org/officeDocument/2006/relationships/hyperlink" Target="http://www.planet.com/" TargetMode="External"/><Relationship Id="rId65" Type="http://schemas.openxmlformats.org/officeDocument/2006/relationships/hyperlink" Target="https://www.linkedin.com/in/devin-whatley-62245716" TargetMode="External"/><Relationship Id="rId130" Type="http://schemas.openxmlformats.org/officeDocument/2006/relationships/hyperlink" Target="https://trove.co/" TargetMode="External"/><Relationship Id="rId368" Type="http://schemas.openxmlformats.org/officeDocument/2006/relationships/hyperlink" Target="https://www.stable.auto/" TargetMode="External"/><Relationship Id="rId575" Type="http://schemas.openxmlformats.org/officeDocument/2006/relationships/hyperlink" Target="https://www.shiru.com/" TargetMode="External"/><Relationship Id="rId740" Type="http://schemas.openxmlformats.org/officeDocument/2006/relationships/hyperlink" Target="https://www.linkedin.com/in/masayoshi-son-4525ab189" TargetMode="External"/><Relationship Id="rId782" Type="http://schemas.openxmlformats.org/officeDocument/2006/relationships/hyperlink" Target="https://www.linkedin.com/in/jason-best1" TargetMode="External"/><Relationship Id="rId172" Type="http://schemas.openxmlformats.org/officeDocument/2006/relationships/hyperlink" Target="https://www.linkedin.com/in/ericarchambeau" TargetMode="External"/><Relationship Id="rId228" Type="http://schemas.openxmlformats.org/officeDocument/2006/relationships/hyperlink" Target="https://cleanenergyventures.com/" TargetMode="External"/><Relationship Id="rId435" Type="http://schemas.openxmlformats.org/officeDocument/2006/relationships/hyperlink" Target="https://www.linkedin.com/in/richardson-will" TargetMode="External"/><Relationship Id="rId477" Type="http://schemas.openxmlformats.org/officeDocument/2006/relationships/hyperlink" Target="https://www.linkedin.com/in/perry-clarkson-64407340" TargetMode="External"/><Relationship Id="rId600" Type="http://schemas.openxmlformats.org/officeDocument/2006/relationships/hyperlink" Target="https://www.safar.partners/" TargetMode="External"/><Relationship Id="rId642" Type="http://schemas.openxmlformats.org/officeDocument/2006/relationships/hyperlink" Target="https://www.davidenergy.com/" TargetMode="External"/><Relationship Id="rId684" Type="http://schemas.openxmlformats.org/officeDocument/2006/relationships/hyperlink" Target="https://www.palmetto.com/" TargetMode="External"/><Relationship Id="rId281" Type="http://schemas.openxmlformats.org/officeDocument/2006/relationships/hyperlink" Target="https://www.arcadia.com/" TargetMode="External"/><Relationship Id="rId337" Type="http://schemas.openxmlformats.org/officeDocument/2006/relationships/hyperlink" Target="https://www.linkedin.com/in/brian-baynes-73a84" TargetMode="External"/><Relationship Id="rId502" Type="http://schemas.openxmlformats.org/officeDocument/2006/relationships/hyperlink" Target="https://www.wireframevc.com/" TargetMode="External"/><Relationship Id="rId34" Type="http://schemas.openxmlformats.org/officeDocument/2006/relationships/hyperlink" Target="https://www.climatecapital.co/" TargetMode="External"/><Relationship Id="rId76" Type="http://schemas.openxmlformats.org/officeDocument/2006/relationships/hyperlink" Target="https://www.g2vp.com/" TargetMode="External"/><Relationship Id="rId141" Type="http://schemas.openxmlformats.org/officeDocument/2006/relationships/hyperlink" Target="https://www.linkedin.com/in/fiona-murray-24a12a48" TargetMode="External"/><Relationship Id="rId379" Type="http://schemas.openxmlformats.org/officeDocument/2006/relationships/hyperlink" Target="https://www.linkedin.com/in/shaunabe" TargetMode="External"/><Relationship Id="rId544" Type="http://schemas.openxmlformats.org/officeDocument/2006/relationships/hyperlink" Target="https://www.linkedin.com/in/ann-dewitt-4772704" TargetMode="External"/><Relationship Id="rId586" Type="http://schemas.openxmlformats.org/officeDocument/2006/relationships/hyperlink" Target="https://www.linkedin.com/in/andrewhaughian" TargetMode="External"/><Relationship Id="rId751" Type="http://schemas.openxmlformats.org/officeDocument/2006/relationships/hyperlink" Target="https://www.techstars.com/" TargetMode="External"/><Relationship Id="rId7" Type="http://schemas.openxmlformats.org/officeDocument/2006/relationships/hyperlink" Target="https://www.arcternventures.com/" TargetMode="External"/><Relationship Id="rId183" Type="http://schemas.openxmlformats.org/officeDocument/2006/relationships/hyperlink" Target="https://blackhornvc.com/" TargetMode="External"/><Relationship Id="rId239" Type="http://schemas.openxmlformats.org/officeDocument/2006/relationships/hyperlink" Target="https://www.cambridgecrops.com/" TargetMode="External"/><Relationship Id="rId390" Type="http://schemas.openxmlformats.org/officeDocument/2006/relationships/hyperlink" Target="http://1955.capital/" TargetMode="External"/><Relationship Id="rId404" Type="http://schemas.openxmlformats.org/officeDocument/2006/relationships/hyperlink" Target="https://www.ridereport.com/" TargetMode="External"/><Relationship Id="rId446" Type="http://schemas.openxmlformats.org/officeDocument/2006/relationships/hyperlink" Target="https://www.theimpactengine.com/" TargetMode="External"/><Relationship Id="rId611" Type="http://schemas.openxmlformats.org/officeDocument/2006/relationships/hyperlink" Target="http://carbonengineering.com/" TargetMode="External"/><Relationship Id="rId653" Type="http://schemas.openxmlformats.org/officeDocument/2006/relationships/hyperlink" Target="https://www.linkedin.com/in/grace-chou-845163" TargetMode="External"/><Relationship Id="rId250" Type="http://schemas.openxmlformats.org/officeDocument/2006/relationships/hyperlink" Target="https://www.linkedin.com/in/%C5%BEilvinas-giedraitis-a4b622141" TargetMode="External"/><Relationship Id="rId292" Type="http://schemas.openxmlformats.org/officeDocument/2006/relationships/hyperlink" Target="https://www.linkedin.com/in/mike-biddle-34384" TargetMode="External"/><Relationship Id="rId306" Type="http://schemas.openxmlformats.org/officeDocument/2006/relationships/hyperlink" Target="https://materialimpact.com/" TargetMode="External"/><Relationship Id="rId488" Type="http://schemas.openxmlformats.org/officeDocument/2006/relationships/hyperlink" Target="https://spero.vc/" TargetMode="External"/><Relationship Id="rId695" Type="http://schemas.openxmlformats.org/officeDocument/2006/relationships/hyperlink" Target="https://www.linkedin.com/in/adinatecklu" TargetMode="External"/><Relationship Id="rId709" Type="http://schemas.openxmlformats.org/officeDocument/2006/relationships/hyperlink" Target="https://www.kleinerperkins.com/" TargetMode="External"/><Relationship Id="rId45" Type="http://schemas.openxmlformats.org/officeDocument/2006/relationships/hyperlink" Target="https://camus.energy/" TargetMode="External"/><Relationship Id="rId87" Type="http://schemas.openxmlformats.org/officeDocument/2006/relationships/hyperlink" Target="https://www.naturesfynd.com/" TargetMode="External"/><Relationship Id="rId110" Type="http://schemas.openxmlformats.org/officeDocument/2006/relationships/hyperlink" Target="https://lowercarboncapital.com/" TargetMode="External"/><Relationship Id="rId348" Type="http://schemas.openxmlformats.org/officeDocument/2006/relationships/hyperlink" Target="http://www.piva.vc/" TargetMode="External"/><Relationship Id="rId513" Type="http://schemas.openxmlformats.org/officeDocument/2006/relationships/hyperlink" Target="http://www.stem.com/" TargetMode="External"/><Relationship Id="rId555" Type="http://schemas.openxmlformats.org/officeDocument/2006/relationships/hyperlink" Target="https://www.futurepositivecapital.com/" TargetMode="External"/><Relationship Id="rId597" Type="http://schemas.openxmlformats.org/officeDocument/2006/relationships/hyperlink" Target="https://www.safar.partners/" TargetMode="External"/><Relationship Id="rId720" Type="http://schemas.openxmlformats.org/officeDocument/2006/relationships/hyperlink" Target="https://www.advano.io/" TargetMode="External"/><Relationship Id="rId762" Type="http://schemas.openxmlformats.org/officeDocument/2006/relationships/hyperlink" Target="https://trueventures.com/blog/vc-responsibilities-climate-technologies" TargetMode="External"/><Relationship Id="rId152" Type="http://schemas.openxmlformats.org/officeDocument/2006/relationships/hyperlink" Target="https://www.weavegrid.com/" TargetMode="External"/><Relationship Id="rId194" Type="http://schemas.openxmlformats.org/officeDocument/2006/relationships/hyperlink" Target="https://freewiretech.com/" TargetMode="External"/><Relationship Id="rId208" Type="http://schemas.openxmlformats.org/officeDocument/2006/relationships/hyperlink" Target="https://www.linkedin.com/in/jesse-devitte-01768b45" TargetMode="External"/><Relationship Id="rId415" Type="http://schemas.openxmlformats.org/officeDocument/2006/relationships/hyperlink" Target="https://www.engine.xyz/founders/quaise/" TargetMode="External"/><Relationship Id="rId457" Type="http://schemas.openxmlformats.org/officeDocument/2006/relationships/hyperlink" Target="https://whywaste.com/" TargetMode="External"/><Relationship Id="rId622" Type="http://schemas.openxmlformats.org/officeDocument/2006/relationships/hyperlink" Target="https://www.linkedin.com/in/nsauvage" TargetMode="External"/><Relationship Id="rId261" Type="http://schemas.openxmlformats.org/officeDocument/2006/relationships/hyperlink" Target="https://www.energize.vc/" TargetMode="External"/><Relationship Id="rId499" Type="http://schemas.openxmlformats.org/officeDocument/2006/relationships/hyperlink" Target="https://www.wireframevc.com/" TargetMode="External"/><Relationship Id="rId664" Type="http://schemas.openxmlformats.org/officeDocument/2006/relationships/hyperlink" Target="https://firstround.com/" TargetMode="External"/><Relationship Id="rId14" Type="http://schemas.openxmlformats.org/officeDocument/2006/relationships/hyperlink" Target="https://www.linkedin.com/in/mike-boots-b2497b" TargetMode="External"/><Relationship Id="rId56" Type="http://schemas.openxmlformats.org/officeDocument/2006/relationships/hyperlink" Target="https://www.linkedin.com/in/jennifer-marshall-grantham-9a6860b" TargetMode="External"/><Relationship Id="rId317" Type="http://schemas.openxmlformats.org/officeDocument/2006/relationships/hyperlink" Target="https://aquamembranes.com/" TargetMode="External"/><Relationship Id="rId359" Type="http://schemas.openxmlformats.org/officeDocument/2006/relationships/hyperlink" Target="https://www.tropicbioscience.com/" TargetMode="External"/><Relationship Id="rId524" Type="http://schemas.openxmlformats.org/officeDocument/2006/relationships/hyperlink" Target="https://www.linkedin.com/in/alice-shaw-57262a5" TargetMode="External"/><Relationship Id="rId566" Type="http://schemas.openxmlformats.org/officeDocument/2006/relationships/hyperlink" Target="https://www.cfs.energy/" TargetMode="External"/><Relationship Id="rId731" Type="http://schemas.openxmlformats.org/officeDocument/2006/relationships/hyperlink" Target="https://www.linkedin.com/in/balkansky" TargetMode="External"/><Relationship Id="rId773" Type="http://schemas.openxmlformats.org/officeDocument/2006/relationships/hyperlink" Target="https://www.linkedin.com/in/brad-burnham-69601319" TargetMode="External"/><Relationship Id="rId98" Type="http://schemas.openxmlformats.org/officeDocument/2006/relationships/hyperlink" Target="https://www.solidiatech.com/" TargetMode="External"/><Relationship Id="rId121" Type="http://schemas.openxmlformats.org/officeDocument/2006/relationships/hyperlink" Target="https://www.usepatch.com/" TargetMode="External"/><Relationship Id="rId163" Type="http://schemas.openxmlformats.org/officeDocument/2006/relationships/hyperlink" Target="https://www.linkedin.com/in/michael-dean-4a482a3" TargetMode="External"/><Relationship Id="rId219" Type="http://schemas.openxmlformats.org/officeDocument/2006/relationships/hyperlink" Target="https://chrysalix.com/" TargetMode="External"/><Relationship Id="rId370" Type="http://schemas.openxmlformats.org/officeDocument/2006/relationships/hyperlink" Target="https://www.linkedin.com/in/danaltschuler" TargetMode="External"/><Relationship Id="rId426" Type="http://schemas.openxmlformats.org/officeDocument/2006/relationships/hyperlink" Target="https://www.linkedin.com/in/rayyanislam" TargetMode="External"/><Relationship Id="rId633" Type="http://schemas.openxmlformats.org/officeDocument/2006/relationships/hyperlink" Target="https://understoryweather.com/" TargetMode="External"/><Relationship Id="rId230" Type="http://schemas.openxmlformats.org/officeDocument/2006/relationships/hyperlink" Target="http://www.sparkmeter.io/" TargetMode="External"/><Relationship Id="rId468" Type="http://schemas.openxmlformats.org/officeDocument/2006/relationships/hyperlink" Target="https://www.linkedin.com/in/vishalvasishth" TargetMode="External"/><Relationship Id="rId675" Type="http://schemas.openxmlformats.org/officeDocument/2006/relationships/hyperlink" Target="https://www.solugentech.com/" TargetMode="External"/><Relationship Id="rId25" Type="http://schemas.openxmlformats.org/officeDocument/2006/relationships/hyperlink" Target="https://www.buoyant.vc/" TargetMode="External"/><Relationship Id="rId67" Type="http://schemas.openxmlformats.org/officeDocument/2006/relationships/hyperlink" Target="https://ecosystemintegrity.com/" TargetMode="External"/><Relationship Id="rId272" Type="http://schemas.openxmlformats.org/officeDocument/2006/relationships/hyperlink" Target="https://www.span.io/" TargetMode="External"/><Relationship Id="rId328" Type="http://schemas.openxmlformats.org/officeDocument/2006/relationships/hyperlink" Target="https://www.linkedin.com/in/iain-fergusson-5449711a" TargetMode="External"/><Relationship Id="rId535" Type="http://schemas.openxmlformats.org/officeDocument/2006/relationships/hyperlink" Target="https://www.linkedin.com/in/john-hamer" TargetMode="External"/><Relationship Id="rId577" Type="http://schemas.openxmlformats.org/officeDocument/2006/relationships/hyperlink" Target="https://www.linkedin.com/in/adam-kalish" TargetMode="External"/><Relationship Id="rId700" Type="http://schemas.openxmlformats.org/officeDocument/2006/relationships/hyperlink" Target="https://www.khoslaventures.com/" TargetMode="External"/><Relationship Id="rId742" Type="http://schemas.openxmlformats.org/officeDocument/2006/relationships/hyperlink" Target="https://visionfund.com/" TargetMode="External"/><Relationship Id="rId132" Type="http://schemas.openxmlformats.org/officeDocument/2006/relationships/hyperlink" Target="https://www.linkedin.com/in/victoria-beasley-78169aa7" TargetMode="External"/><Relationship Id="rId174" Type="http://schemas.openxmlformats.org/officeDocument/2006/relationships/hyperlink" Target="https://astanor.com/about/" TargetMode="External"/><Relationship Id="rId381" Type="http://schemas.openxmlformats.org/officeDocument/2006/relationships/hyperlink" Target="https://urban.us/" TargetMode="External"/><Relationship Id="rId602" Type="http://schemas.openxmlformats.org/officeDocument/2006/relationships/hyperlink" Target="https://ubiquitous.energy/" TargetMode="External"/><Relationship Id="rId784" Type="http://schemas.openxmlformats.org/officeDocument/2006/relationships/hyperlink" Target="https://www.ycombinator.com/" TargetMode="External"/><Relationship Id="rId241" Type="http://schemas.openxmlformats.org/officeDocument/2006/relationships/hyperlink" Target="https://www.linkedin.com/in/caroline-brown-12118495" TargetMode="External"/><Relationship Id="rId437" Type="http://schemas.openxmlformats.org/officeDocument/2006/relationships/hyperlink" Target="https://www.giantleapfund.vc/" TargetMode="External"/><Relationship Id="rId479" Type="http://schemas.openxmlformats.org/officeDocument/2006/relationships/hyperlink" Target="http://social-impact-capital.com/" TargetMode="External"/><Relationship Id="rId644" Type="http://schemas.openxmlformats.org/officeDocument/2006/relationships/hyperlink" Target="https://www.linkedin.com/in/adamrothenberg" TargetMode="External"/><Relationship Id="rId686" Type="http://schemas.openxmlformats.org/officeDocument/2006/relationships/hyperlink" Target="https://www.linkedin.com/in/solina-chau-a40785177" TargetMode="External"/><Relationship Id="rId36" Type="http://schemas.openxmlformats.org/officeDocument/2006/relationships/hyperlink" Target="https://www.joinmosaic.com/" TargetMode="External"/><Relationship Id="rId283" Type="http://schemas.openxmlformats.org/officeDocument/2006/relationships/hyperlink" Target="https://www.linkedin.com/in/sameer-reddy-85ba99b" TargetMode="External"/><Relationship Id="rId339" Type="http://schemas.openxmlformats.org/officeDocument/2006/relationships/hyperlink" Target="https://www.petri.bio/" TargetMode="External"/><Relationship Id="rId490" Type="http://schemas.openxmlformats.org/officeDocument/2006/relationships/hyperlink" Target="https://clarity.io/" TargetMode="External"/><Relationship Id="rId504" Type="http://schemas.openxmlformats.org/officeDocument/2006/relationships/hyperlink" Target="https://www.electriphi.ai/" TargetMode="External"/><Relationship Id="rId546" Type="http://schemas.openxmlformats.org/officeDocument/2006/relationships/hyperlink" Target="https://www.fifty.vc/" TargetMode="External"/><Relationship Id="rId711" Type="http://schemas.openxmlformats.org/officeDocument/2006/relationships/hyperlink" Target="https://www.g2vp.com/" TargetMode="External"/><Relationship Id="rId753" Type="http://schemas.openxmlformats.org/officeDocument/2006/relationships/hyperlink" Target="https://www.techstars.com/the-line/pov/accelerators-tackling-climate-change-industry-breakdown" TargetMode="External"/><Relationship Id="rId78" Type="http://schemas.openxmlformats.org/officeDocument/2006/relationships/hyperlink" Target="http://www.proterra.com/" TargetMode="External"/><Relationship Id="rId101" Type="http://schemas.openxmlformats.org/officeDocument/2006/relationships/hyperlink" Target="https://www.solidiatech.com/" TargetMode="External"/><Relationship Id="rId143" Type="http://schemas.openxmlformats.org/officeDocument/2006/relationships/hyperlink" Target="https://regen.vc/" TargetMode="External"/><Relationship Id="rId185" Type="http://schemas.openxmlformats.org/officeDocument/2006/relationships/hyperlink" Target="http://climateai.com/" TargetMode="External"/><Relationship Id="rId350" Type="http://schemas.openxmlformats.org/officeDocument/2006/relationships/hyperlink" Target="https://www.velo3d.com/" TargetMode="External"/><Relationship Id="rId406" Type="http://schemas.openxmlformats.org/officeDocument/2006/relationships/hyperlink" Target="https://www.linkedin.com/in/josh--cohen" TargetMode="External"/><Relationship Id="rId588" Type="http://schemas.openxmlformats.org/officeDocument/2006/relationships/hyperlink" Target="https://www.refactor.com/" TargetMode="External"/><Relationship Id="rId9" Type="http://schemas.openxmlformats.org/officeDocument/2006/relationships/hyperlink" Target="https://www.aquabyte.ai/index.html" TargetMode="External"/><Relationship Id="rId210" Type="http://schemas.openxmlformats.org/officeDocument/2006/relationships/hyperlink" Target="https://buildingventures.com/" TargetMode="External"/><Relationship Id="rId392" Type="http://schemas.openxmlformats.org/officeDocument/2006/relationships/hyperlink" Target="http://www.crop-enhancement.com/" TargetMode="External"/><Relationship Id="rId448" Type="http://schemas.openxmlformats.org/officeDocument/2006/relationships/hyperlink" Target="https://www.measurabl.com/" TargetMode="External"/><Relationship Id="rId613" Type="http://schemas.openxmlformats.org/officeDocument/2006/relationships/hyperlink" Target="https://www.linkedin.com/in/nicol%C3%A1s-piuma-60191217b" TargetMode="External"/><Relationship Id="rId655" Type="http://schemas.openxmlformats.org/officeDocument/2006/relationships/hyperlink" Target="https://www.felicis.com/" TargetMode="External"/><Relationship Id="rId697" Type="http://schemas.openxmlformats.org/officeDocument/2006/relationships/hyperlink" Target="https://www.khoslaventures.com/" TargetMode="External"/><Relationship Id="rId252" Type="http://schemas.openxmlformats.org/officeDocument/2006/relationships/hyperlink" Target="https://cultiviansbx.com/" TargetMode="External"/><Relationship Id="rId294" Type="http://schemas.openxmlformats.org/officeDocument/2006/relationships/hyperlink" Target="https://www.evokinnovations.com/" TargetMode="External"/><Relationship Id="rId308" Type="http://schemas.openxmlformats.org/officeDocument/2006/relationships/hyperlink" Target="https://www.source.co/" TargetMode="External"/><Relationship Id="rId515" Type="http://schemas.openxmlformats.org/officeDocument/2006/relationships/hyperlink" Target="https://www.linkedin.com/in/davidlincoln" TargetMode="External"/><Relationship Id="rId722" Type="http://schemas.openxmlformats.org/officeDocument/2006/relationships/hyperlink" Target="https://www.linkedin.com/in/saeed-amidi-72ab761b8" TargetMode="External"/><Relationship Id="rId47" Type="http://schemas.openxmlformats.org/officeDocument/2006/relationships/hyperlink" Target="https://www.linkedin.com/in/andr%C3%A9e-lise-m%C3%A9thot/en" TargetMode="External"/><Relationship Id="rId89" Type="http://schemas.openxmlformats.org/officeDocument/2006/relationships/hyperlink" Target="https://www.linkedin.com/in/jenmillard" TargetMode="External"/><Relationship Id="rId112" Type="http://schemas.openxmlformats.org/officeDocument/2006/relationships/hyperlink" Target="https://lowercasecapital.com/" TargetMode="External"/><Relationship Id="rId154" Type="http://schemas.openxmlformats.org/officeDocument/2006/relationships/hyperlink" Target="https://www.linkedin.com/in/gareth-asten-5709801ab" TargetMode="External"/><Relationship Id="rId361" Type="http://schemas.openxmlformats.org/officeDocument/2006/relationships/hyperlink" Target="https://www.linkedin.com/in/kirschemily" TargetMode="External"/><Relationship Id="rId557" Type="http://schemas.openxmlformats.org/officeDocument/2006/relationships/hyperlink" Target="https://www.dendra.io/" TargetMode="External"/><Relationship Id="rId599" Type="http://schemas.openxmlformats.org/officeDocument/2006/relationships/hyperlink" Target="https://ubiquitous.energy/" TargetMode="External"/><Relationship Id="rId764" Type="http://schemas.openxmlformats.org/officeDocument/2006/relationships/hyperlink" Target="https://www.linkedin.com/in/lina-bhula-228b262a" TargetMode="External"/><Relationship Id="rId196" Type="http://schemas.openxmlformats.org/officeDocument/2006/relationships/hyperlink" Target="https://www.linkedin.com/in/bob-macinnis" TargetMode="External"/><Relationship Id="rId417" Type="http://schemas.openxmlformats.org/officeDocument/2006/relationships/hyperlink" Target="https://www.linkedin.com/in/nancy-pfund-30b6ab13" TargetMode="External"/><Relationship Id="rId459" Type="http://schemas.openxmlformats.org/officeDocument/2006/relationships/hyperlink" Target="https://www.linkedin.com/in/agate-s-freimane-2375a811" TargetMode="External"/><Relationship Id="rId624" Type="http://schemas.openxmlformats.org/officeDocument/2006/relationships/hyperlink" Target="https://500.co/" TargetMode="External"/><Relationship Id="rId666" Type="http://schemas.openxmlformats.org/officeDocument/2006/relationships/hyperlink" Target="http://www.lygos.com/" TargetMode="External"/><Relationship Id="rId16" Type="http://schemas.openxmlformats.org/officeDocument/2006/relationships/hyperlink" Target="https://www.b-t.energy/ventures/" TargetMode="External"/><Relationship Id="rId221" Type="http://schemas.openxmlformats.org/officeDocument/2006/relationships/hyperlink" Target="https://sorteraalloys.com/" TargetMode="External"/><Relationship Id="rId263" Type="http://schemas.openxmlformats.org/officeDocument/2006/relationships/hyperlink" Target="http://jupiterintel.com/" TargetMode="External"/><Relationship Id="rId319" Type="http://schemas.openxmlformats.org/officeDocument/2006/relationships/hyperlink" Target="https://www.linkedin.com/in/andershallsby" TargetMode="External"/><Relationship Id="rId470" Type="http://schemas.openxmlformats.org/officeDocument/2006/relationships/hyperlink" Target="https://sjfventures.com/" TargetMode="External"/><Relationship Id="rId526" Type="http://schemas.openxmlformats.org/officeDocument/2006/relationships/hyperlink" Target="http://www.cantos.vc/" TargetMode="External"/><Relationship Id="rId58" Type="http://schemas.openxmlformats.org/officeDocument/2006/relationships/hyperlink" Target="http://www.granthamtrust.org/" TargetMode="External"/><Relationship Id="rId123" Type="http://schemas.openxmlformats.org/officeDocument/2006/relationships/hyperlink" Target="https://www.linkedin.com/in/joellarsson" TargetMode="External"/><Relationship Id="rId330" Type="http://schemas.openxmlformats.org/officeDocument/2006/relationships/hyperlink" Target="http://www.oilandgasclimateinitiative.com/" TargetMode="External"/><Relationship Id="rId568" Type="http://schemas.openxmlformats.org/officeDocument/2006/relationships/hyperlink" Target="https://www.linkedin.com/in/maryannasaenko" TargetMode="External"/><Relationship Id="rId733" Type="http://schemas.openxmlformats.org/officeDocument/2006/relationships/hyperlink" Target="https://www.sequoiacap.com/" TargetMode="External"/><Relationship Id="rId775" Type="http://schemas.openxmlformats.org/officeDocument/2006/relationships/hyperlink" Target="https://vectr.co/" TargetMode="External"/><Relationship Id="rId165" Type="http://schemas.openxmlformats.org/officeDocument/2006/relationships/hyperlink" Target="https://agfunder.com/" TargetMode="External"/><Relationship Id="rId372" Type="http://schemas.openxmlformats.org/officeDocument/2006/relationships/hyperlink" Target="https://www.unovis.vc/" TargetMode="External"/><Relationship Id="rId428" Type="http://schemas.openxmlformats.org/officeDocument/2006/relationships/hyperlink" Target="https://www.emergenceindustries.com/" TargetMode="External"/><Relationship Id="rId635" Type="http://schemas.openxmlformats.org/officeDocument/2006/relationships/hyperlink" Target="https://www.linkedin.com/in/greg-mcadoo-a58b5448" TargetMode="External"/><Relationship Id="rId677" Type="http://schemas.openxmlformats.org/officeDocument/2006/relationships/hyperlink" Target="https://www.linkedin.com/in/danadenyersettle" TargetMode="External"/><Relationship Id="rId232" Type="http://schemas.openxmlformats.org/officeDocument/2006/relationships/hyperlink" Target="https://www.linkedin.com/in/templefennell" TargetMode="External"/><Relationship Id="rId274" Type="http://schemas.openxmlformats.org/officeDocument/2006/relationships/hyperlink" Target="https://www.linkedin.com/in/sara-chamberlain" TargetMode="External"/><Relationship Id="rId481" Type="http://schemas.openxmlformats.org/officeDocument/2006/relationships/hyperlink" Target="https://prometheusfuels.com/" TargetMode="External"/><Relationship Id="rId702" Type="http://schemas.openxmlformats.org/officeDocument/2006/relationships/hyperlink" Target="http://www.lanzatech.com/" TargetMode="External"/><Relationship Id="rId27" Type="http://schemas.openxmlformats.org/officeDocument/2006/relationships/hyperlink" Target="http://www.raptormaps.com/" TargetMode="External"/><Relationship Id="rId69" Type="http://schemas.openxmlformats.org/officeDocument/2006/relationships/hyperlink" Target="http://www.evconnect.com/" TargetMode="External"/><Relationship Id="rId134" Type="http://schemas.openxmlformats.org/officeDocument/2006/relationships/hyperlink" Target="https://primecoalition.org/" TargetMode="External"/><Relationship Id="rId537" Type="http://schemas.openxmlformats.org/officeDocument/2006/relationships/hyperlink" Target="https://www.engine.xyz/" TargetMode="External"/><Relationship Id="rId579" Type="http://schemas.openxmlformats.org/officeDocument/2006/relationships/hyperlink" Target="https://www.pangaeaventures.com/" TargetMode="External"/><Relationship Id="rId744" Type="http://schemas.openxmlformats.org/officeDocument/2006/relationships/hyperlink" Target="https://energyvault.com/" TargetMode="External"/><Relationship Id="rId786" Type="http://schemas.openxmlformats.org/officeDocument/2006/relationships/hyperlink" Target="http://carbon.ycombinator.com/" TargetMode="External"/><Relationship Id="rId80" Type="http://schemas.openxmlformats.org/officeDocument/2006/relationships/hyperlink" Target="https://www.linkedin.com/in/john-bernstein-1253914" TargetMode="External"/><Relationship Id="rId176" Type="http://schemas.openxmlformats.org/officeDocument/2006/relationships/hyperlink" Target="https://www.apeel.com/" TargetMode="External"/><Relationship Id="rId341" Type="http://schemas.openxmlformats.org/officeDocument/2006/relationships/hyperlink" Target="https://galy.co/" TargetMode="External"/><Relationship Id="rId383" Type="http://schemas.openxmlformats.org/officeDocument/2006/relationships/hyperlink" Target="https://blueprintpower.com/" TargetMode="External"/><Relationship Id="rId439" Type="http://schemas.openxmlformats.org/officeDocument/2006/relationships/hyperlink" Target="https://fullcyclebioplastics.com/" TargetMode="External"/><Relationship Id="rId590" Type="http://schemas.openxmlformats.org/officeDocument/2006/relationships/hyperlink" Target="https://checkerspot.com/" TargetMode="External"/><Relationship Id="rId604" Type="http://schemas.openxmlformats.org/officeDocument/2006/relationships/hyperlink" Target="https://www.linkedin.com/in/sahba-vaziri" TargetMode="External"/><Relationship Id="rId646" Type="http://schemas.openxmlformats.org/officeDocument/2006/relationships/hyperlink" Target="http://boxgroup.com/" TargetMode="External"/><Relationship Id="rId201" Type="http://schemas.openxmlformats.org/officeDocument/2006/relationships/hyperlink" Target="http://www.braemarenergy.com/" TargetMode="External"/><Relationship Id="rId243" Type="http://schemas.openxmlformats.org/officeDocument/2006/relationships/hyperlink" Target="https://cventures.vc/" TargetMode="External"/><Relationship Id="rId285" Type="http://schemas.openxmlformats.org/officeDocument/2006/relationships/hyperlink" Target="https://www.energyimpactpartners.com/" TargetMode="External"/><Relationship Id="rId450" Type="http://schemas.openxmlformats.org/officeDocument/2006/relationships/hyperlink" Target="https://www.linkedin.com/in/tashaseitz" TargetMode="External"/><Relationship Id="rId506" Type="http://schemas.openxmlformats.org/officeDocument/2006/relationships/hyperlink" Target="https://www.linkedin.com/in/cegoddard" TargetMode="External"/><Relationship Id="rId688" Type="http://schemas.openxmlformats.org/officeDocument/2006/relationships/hyperlink" Target="https://www.horizonsventures.com/" TargetMode="External"/><Relationship Id="rId38" Type="http://schemas.openxmlformats.org/officeDocument/2006/relationships/hyperlink" Target="https://www.linkedin.com/in/posamentier" TargetMode="External"/><Relationship Id="rId103" Type="http://schemas.openxmlformats.org/officeDocument/2006/relationships/hyperlink" Target="https://www.linkedin.com/in/pulakesh-mukherjee-7b1b103" TargetMode="External"/><Relationship Id="rId310" Type="http://schemas.openxmlformats.org/officeDocument/2006/relationships/hyperlink" Target="https://www.linkedin.com/in/adamsharkawy" TargetMode="External"/><Relationship Id="rId492" Type="http://schemas.openxmlformats.org/officeDocument/2006/relationships/hyperlink" Target="https://www.linkedin.com/in/andrew-parker-67725a31" TargetMode="External"/><Relationship Id="rId548" Type="http://schemas.openxmlformats.org/officeDocument/2006/relationships/hyperlink" Target="https://www.memphismeats.com/" TargetMode="External"/><Relationship Id="rId713" Type="http://schemas.openxmlformats.org/officeDocument/2006/relationships/hyperlink" Target="https://www.linkedin.com/in/sabrine-chahrour-857480a6" TargetMode="External"/><Relationship Id="rId755" Type="http://schemas.openxmlformats.org/officeDocument/2006/relationships/hyperlink" Target="https://www.linkedin.com/in/david-cohen-0178683" TargetMode="External"/><Relationship Id="rId91" Type="http://schemas.openxmlformats.org/officeDocument/2006/relationships/hyperlink" Target="http://greenhousecap.com/" TargetMode="External"/><Relationship Id="rId145" Type="http://schemas.openxmlformats.org/officeDocument/2006/relationships/hyperlink" Target="https://www.linkedin.com/in/stevewestly" TargetMode="External"/><Relationship Id="rId187" Type="http://schemas.openxmlformats.org/officeDocument/2006/relationships/hyperlink" Target="https://www.linkedin.com/in/jack-fuchs-3b9110" TargetMode="External"/><Relationship Id="rId352" Type="http://schemas.openxmlformats.org/officeDocument/2006/relationships/hyperlink" Target="https://www.linkedin.com/in/rebecka-belldegrun-9b0a1743" TargetMode="External"/><Relationship Id="rId394" Type="http://schemas.openxmlformats.org/officeDocument/2006/relationships/hyperlink" Target="https://www.linkedin.com/in/vijitsabnis" TargetMode="External"/><Relationship Id="rId408" Type="http://schemas.openxmlformats.org/officeDocument/2006/relationships/hyperlink" Target="https://citylight.vc/" TargetMode="External"/><Relationship Id="rId615" Type="http://schemas.openxmlformats.org/officeDocument/2006/relationships/hyperlink" Target="https://www.tdk-ventures.com/" TargetMode="External"/><Relationship Id="rId212" Type="http://schemas.openxmlformats.org/officeDocument/2006/relationships/hyperlink" Target="https://75f.io/" TargetMode="External"/><Relationship Id="rId254" Type="http://schemas.openxmlformats.org/officeDocument/2006/relationships/hyperlink" Target="https://www.descarteslabs.com/" TargetMode="External"/><Relationship Id="rId657" Type="http://schemas.openxmlformats.org/officeDocument/2006/relationships/hyperlink" Target="https://farmwise.io/" TargetMode="External"/><Relationship Id="rId699" Type="http://schemas.openxmlformats.org/officeDocument/2006/relationships/hyperlink" Target="http://www.lanzatech.com/" TargetMode="External"/><Relationship Id="rId49" Type="http://schemas.openxmlformats.org/officeDocument/2006/relationships/hyperlink" Target="http://www.cyclecapital.com/" TargetMode="External"/><Relationship Id="rId114" Type="http://schemas.openxmlformats.org/officeDocument/2006/relationships/hyperlink" Target="https://www.linkedin.com/in/clay-dumas" TargetMode="External"/><Relationship Id="rId296" Type="http://schemas.openxmlformats.org/officeDocument/2006/relationships/hyperlink" Target="https://www.ekonapower.com/" TargetMode="External"/><Relationship Id="rId461" Type="http://schemas.openxmlformats.org/officeDocument/2006/relationships/hyperlink" Target="https://obvious.com/" TargetMode="External"/><Relationship Id="rId517" Type="http://schemas.openxmlformats.org/officeDocument/2006/relationships/hyperlink" Target="https://www.aera.vc/" TargetMode="External"/><Relationship Id="rId559" Type="http://schemas.openxmlformats.org/officeDocument/2006/relationships/hyperlink" Target="https://www.linkedin.com/in/alexandreterrien" TargetMode="External"/><Relationship Id="rId724" Type="http://schemas.openxmlformats.org/officeDocument/2006/relationships/hyperlink" Target="https://www.plugandplaytechcenter.com/ventures/" TargetMode="External"/><Relationship Id="rId766" Type="http://schemas.openxmlformats.org/officeDocument/2006/relationships/hyperlink" Target="https://www.usv.com/" TargetMode="External"/><Relationship Id="rId60" Type="http://schemas.openxmlformats.org/officeDocument/2006/relationships/hyperlink" Target="http://www.lilacsolutions.com/" TargetMode="External"/><Relationship Id="rId156" Type="http://schemas.openxmlformats.org/officeDocument/2006/relationships/hyperlink" Target="http://acre.vc/" TargetMode="External"/><Relationship Id="rId198" Type="http://schemas.openxmlformats.org/officeDocument/2006/relationships/hyperlink" Target="http://www.braemarenergy.com/" TargetMode="External"/><Relationship Id="rId321" Type="http://schemas.openxmlformats.org/officeDocument/2006/relationships/hyperlink" Target="https://www.mazarineventures.com/" TargetMode="External"/><Relationship Id="rId363" Type="http://schemas.openxmlformats.org/officeDocument/2006/relationships/hyperlink" Target="https://www.s2gventures.com/" TargetMode="External"/><Relationship Id="rId419" Type="http://schemas.openxmlformats.org/officeDocument/2006/relationships/hyperlink" Target="http://www.dblpartners.vc/" TargetMode="External"/><Relationship Id="rId570" Type="http://schemas.openxmlformats.org/officeDocument/2006/relationships/hyperlink" Target="https://www.luxcapital.com/" TargetMode="External"/><Relationship Id="rId626" Type="http://schemas.openxmlformats.org/officeDocument/2006/relationships/hyperlink" Target="https://www.ohmconnect.com/" TargetMode="External"/><Relationship Id="rId223" Type="http://schemas.openxmlformats.org/officeDocument/2006/relationships/hyperlink" Target="https://www.linkedin.com/in/wal-van-lierop-7022581" TargetMode="External"/><Relationship Id="rId430" Type="http://schemas.openxmlformats.org/officeDocument/2006/relationships/hyperlink" Target="http://www.terracycle.com/en-US/" TargetMode="External"/><Relationship Id="rId668" Type="http://schemas.openxmlformats.org/officeDocument/2006/relationships/hyperlink" Target="https://www.linkedin.com/in/peterthiel" TargetMode="External"/><Relationship Id="rId18" Type="http://schemas.openxmlformats.org/officeDocument/2006/relationships/hyperlink" Target="https://formenergy.com/" TargetMode="External"/><Relationship Id="rId265" Type="http://schemas.openxmlformats.org/officeDocument/2006/relationships/hyperlink" Target="https://www.linkedin.com/in/katie-mcclain-33a3486a" TargetMode="External"/><Relationship Id="rId472" Type="http://schemas.openxmlformats.org/officeDocument/2006/relationships/hyperlink" Target="http://www.voltaiq.com/" TargetMode="External"/><Relationship Id="rId528" Type="http://schemas.openxmlformats.org/officeDocument/2006/relationships/hyperlink" Target="https://www.dcvc.com/" TargetMode="External"/><Relationship Id="rId735" Type="http://schemas.openxmlformats.org/officeDocument/2006/relationships/hyperlink" Target="https://twitter.com/schreier/status/1220465824701435904" TargetMode="External"/><Relationship Id="rId125" Type="http://schemas.openxmlformats.org/officeDocument/2006/relationships/hyperlink" Target="https://www.preludeventures.com/" TargetMode="External"/><Relationship Id="rId167" Type="http://schemas.openxmlformats.org/officeDocument/2006/relationships/hyperlink" Target="https://www.mycoworks.com/" TargetMode="External"/><Relationship Id="rId332" Type="http://schemas.openxmlformats.org/officeDocument/2006/relationships/hyperlink" Target="https://bostonmetal.com/" TargetMode="External"/><Relationship Id="rId374" Type="http://schemas.openxmlformats.org/officeDocument/2006/relationships/hyperlink" Target="https://www.zeroeggfood.com/" TargetMode="External"/><Relationship Id="rId581" Type="http://schemas.openxmlformats.org/officeDocument/2006/relationships/hyperlink" Target="https://www.carboncure.com/" TargetMode="External"/><Relationship Id="rId777" Type="http://schemas.openxmlformats.org/officeDocument/2006/relationships/hyperlink" Target="https://www.plantiblefoods.com/" TargetMode="External"/><Relationship Id="rId71" Type="http://schemas.openxmlformats.org/officeDocument/2006/relationships/hyperlink" Target="https://www.linkedin.com/in/ben-kortlang-583b7720" TargetMode="External"/><Relationship Id="rId234" Type="http://schemas.openxmlformats.org/officeDocument/2006/relationships/hyperlink" Target="https://www.closedlooppartners.com/" TargetMode="External"/><Relationship Id="rId637" Type="http://schemas.openxmlformats.org/officeDocument/2006/relationships/hyperlink" Target="https://bolt.io/" TargetMode="External"/><Relationship Id="rId679" Type="http://schemas.openxmlformats.org/officeDocument/2006/relationships/hyperlink" Target="https://www.greycroft.com/" TargetMode="External"/><Relationship Id="rId2" Type="http://schemas.openxmlformats.org/officeDocument/2006/relationships/hyperlink" Target="https://www.linkedin.com/in/tom-rand-b0333010" TargetMode="External"/><Relationship Id="rId29" Type="http://schemas.openxmlformats.org/officeDocument/2006/relationships/hyperlink" Target="https://www.linkedin.com/in/sundeep-ahuja-71435665" TargetMode="External"/><Relationship Id="rId276" Type="http://schemas.openxmlformats.org/officeDocument/2006/relationships/hyperlink" Target="http://www.energyfoundry.com/" TargetMode="External"/><Relationship Id="rId441" Type="http://schemas.openxmlformats.org/officeDocument/2006/relationships/hyperlink" Target="https://www.linkedin.com/in/milgroma" TargetMode="External"/><Relationship Id="rId483" Type="http://schemas.openxmlformats.org/officeDocument/2006/relationships/hyperlink" Target="https://www.linkedin.com/in/pbruceclark" TargetMode="External"/><Relationship Id="rId539" Type="http://schemas.openxmlformats.org/officeDocument/2006/relationships/hyperlink" Target="https://viaseparations.com/" TargetMode="External"/><Relationship Id="rId690" Type="http://schemas.openxmlformats.org/officeDocument/2006/relationships/hyperlink" Target="https://www.soilcarbon.co/" TargetMode="External"/><Relationship Id="rId704" Type="http://schemas.openxmlformats.org/officeDocument/2006/relationships/hyperlink" Target="https://www.linkedin.com/in/annie-case-044bb753" TargetMode="External"/><Relationship Id="rId746" Type="http://schemas.openxmlformats.org/officeDocument/2006/relationships/hyperlink" Target="https://www.linkedin.com/in/ron-fisher-202b8b55" TargetMode="External"/><Relationship Id="rId40" Type="http://schemas.openxmlformats.org/officeDocument/2006/relationships/hyperlink" Target="https://www.congruentvc.com/" TargetMode="External"/><Relationship Id="rId136" Type="http://schemas.openxmlformats.org/officeDocument/2006/relationships/hyperlink" Target="https://sublime-systems.com/" TargetMode="External"/><Relationship Id="rId178" Type="http://schemas.openxmlformats.org/officeDocument/2006/relationships/hyperlink" Target="https://www.linkedin.com/in/kathleenmerrigan" TargetMode="External"/><Relationship Id="rId301" Type="http://schemas.openxmlformats.org/officeDocument/2006/relationships/hyperlink" Target="https://www.linkedin.com/in/brad-greiwe-96022a38" TargetMode="External"/><Relationship Id="rId343" Type="http://schemas.openxmlformats.org/officeDocument/2006/relationships/hyperlink" Target="https://www.linkedin.com/in/ricardoangel" TargetMode="External"/><Relationship Id="rId550" Type="http://schemas.openxmlformats.org/officeDocument/2006/relationships/hyperlink" Target="https://www.linkedin.com/in/sethbannon" TargetMode="External"/><Relationship Id="rId788" Type="http://schemas.openxmlformats.org/officeDocument/2006/relationships/hyperlink" Target="https://www.linkedin.com/in/eakman" TargetMode="External"/><Relationship Id="rId82" Type="http://schemas.openxmlformats.org/officeDocument/2006/relationships/hyperlink" Target="https://www.generationim.com/" TargetMode="External"/><Relationship Id="rId203" Type="http://schemas.openxmlformats.org/officeDocument/2006/relationships/hyperlink" Target="http://www.chargepoint.com/" TargetMode="External"/><Relationship Id="rId385" Type="http://schemas.openxmlformats.org/officeDocument/2006/relationships/hyperlink" Target="https://www.linkedin.com/in/markparis" TargetMode="External"/><Relationship Id="rId592" Type="http://schemas.openxmlformats.org/officeDocument/2006/relationships/hyperlink" Target="https://www.linkedin.com/in/david-lee-a345355" TargetMode="External"/><Relationship Id="rId606" Type="http://schemas.openxmlformats.org/officeDocument/2006/relationships/hyperlink" Target="https://www.starlight.vc/" TargetMode="External"/><Relationship Id="rId648" Type="http://schemas.openxmlformats.org/officeDocument/2006/relationships/hyperlink" Target="https://www.davidenergy.com/" TargetMode="External"/><Relationship Id="rId245" Type="http://schemas.openxmlformats.org/officeDocument/2006/relationships/hyperlink" Target="https://www.moixa.com/" TargetMode="External"/><Relationship Id="rId287" Type="http://schemas.openxmlformats.org/officeDocument/2006/relationships/hyperlink" Target="https://www.arcadia.com/" TargetMode="External"/><Relationship Id="rId410" Type="http://schemas.openxmlformats.org/officeDocument/2006/relationships/hyperlink" Target="http://www.omnidian.com/" TargetMode="External"/><Relationship Id="rId452" Type="http://schemas.openxmlformats.org/officeDocument/2006/relationships/hyperlink" Target="https://www.norrsken.org/norrskenvc" TargetMode="External"/><Relationship Id="rId494" Type="http://schemas.openxmlformats.org/officeDocument/2006/relationships/hyperlink" Target="https://spero.vc/" TargetMode="External"/><Relationship Id="rId508" Type="http://schemas.openxmlformats.org/officeDocument/2006/relationships/hyperlink" Target="https://activatecp.com/" TargetMode="External"/><Relationship Id="rId715" Type="http://schemas.openxmlformats.org/officeDocument/2006/relationships/hyperlink" Target="https://partechpartners.com/" TargetMode="External"/><Relationship Id="rId105" Type="http://schemas.openxmlformats.org/officeDocument/2006/relationships/hyperlink" Target="https://lionheart.vc/" TargetMode="External"/><Relationship Id="rId147" Type="http://schemas.openxmlformats.org/officeDocument/2006/relationships/hyperlink" Target="http://www.westlygroup.com/" TargetMode="External"/><Relationship Id="rId312" Type="http://schemas.openxmlformats.org/officeDocument/2006/relationships/hyperlink" Target="https://materialimpact.com/" TargetMode="External"/><Relationship Id="rId354" Type="http://schemas.openxmlformats.org/officeDocument/2006/relationships/hyperlink" Target="https://www.pontifaxagtech.com/" TargetMode="External"/><Relationship Id="rId757" Type="http://schemas.openxmlformats.org/officeDocument/2006/relationships/hyperlink" Target="https://trueventures.com/" TargetMode="External"/><Relationship Id="rId51" Type="http://schemas.openxmlformats.org/officeDocument/2006/relationships/hyperlink" Target="http://www.enerkem.com/" TargetMode="External"/><Relationship Id="rId93" Type="http://schemas.openxmlformats.org/officeDocument/2006/relationships/hyperlink" Target="http://greenhousecap.com/" TargetMode="External"/><Relationship Id="rId189" Type="http://schemas.openxmlformats.org/officeDocument/2006/relationships/hyperlink" Target="https://bluebearcap.com/portfolio-companies/" TargetMode="External"/><Relationship Id="rId396" Type="http://schemas.openxmlformats.org/officeDocument/2006/relationships/hyperlink" Target="https://www.better.vc/" TargetMode="External"/><Relationship Id="rId561" Type="http://schemas.openxmlformats.org/officeDocument/2006/relationships/hyperlink" Target="https://www.futurepositivecapital.com/" TargetMode="External"/><Relationship Id="rId617" Type="http://schemas.openxmlformats.org/officeDocument/2006/relationships/hyperlink" Target="https://www.gencellenergy.com/" TargetMode="External"/><Relationship Id="rId659" Type="http://schemas.openxmlformats.org/officeDocument/2006/relationships/hyperlink" Target="https://www.linkedin.com/in/todd-jackson-csp-sm-86006311" TargetMode="External"/><Relationship Id="rId214" Type="http://schemas.openxmlformats.org/officeDocument/2006/relationships/hyperlink" Target="https://www.linkedin.com/in/allen-preger-2316974" TargetMode="External"/><Relationship Id="rId256" Type="http://schemas.openxmlformats.org/officeDocument/2006/relationships/hyperlink" Target="https://www.linkedin.com/in/ariel-choi-110685117" TargetMode="External"/><Relationship Id="rId298" Type="http://schemas.openxmlformats.org/officeDocument/2006/relationships/hyperlink" Target="https://www.linkedin.com/in/andriy-mykhaylovskyy-5345b116b" TargetMode="External"/><Relationship Id="rId421" Type="http://schemas.openxmlformats.org/officeDocument/2006/relationships/hyperlink" Target="http://advmicrogrid.com/" TargetMode="External"/><Relationship Id="rId463" Type="http://schemas.openxmlformats.org/officeDocument/2006/relationships/hyperlink" Target="https://www.beyondmeat.com/" TargetMode="External"/><Relationship Id="rId519" Type="http://schemas.openxmlformats.org/officeDocument/2006/relationships/hyperlink" Target="https://www.newculturefood.com/" TargetMode="External"/><Relationship Id="rId670" Type="http://schemas.openxmlformats.org/officeDocument/2006/relationships/hyperlink" Target="https://foundersfund.com/" TargetMode="External"/><Relationship Id="rId116" Type="http://schemas.openxmlformats.org/officeDocument/2006/relationships/hyperlink" Target="https://www.paleblue.vc/" TargetMode="External"/><Relationship Id="rId158" Type="http://schemas.openxmlformats.org/officeDocument/2006/relationships/hyperlink" Target="https://meati.com/" TargetMode="External"/><Relationship Id="rId323" Type="http://schemas.openxmlformats.org/officeDocument/2006/relationships/hyperlink" Target="https://aquamembranes.com/" TargetMode="External"/><Relationship Id="rId530" Type="http://schemas.openxmlformats.org/officeDocument/2006/relationships/hyperlink" Target="http://www.planet.com/" TargetMode="External"/><Relationship Id="rId726" Type="http://schemas.openxmlformats.org/officeDocument/2006/relationships/hyperlink" Target="https://greyparrot.ai/" TargetMode="External"/><Relationship Id="rId768" Type="http://schemas.openxmlformats.org/officeDocument/2006/relationships/hyperlink" Target="https://www.wsj.com/articles/union-square-ventures-plans-its-first-climate-tech-fund-11605661084" TargetMode="External"/><Relationship Id="rId20" Type="http://schemas.openxmlformats.org/officeDocument/2006/relationships/hyperlink" Target="https://www.linkedin.com/in/amy-francetic" TargetMode="External"/><Relationship Id="rId62" Type="http://schemas.openxmlformats.org/officeDocument/2006/relationships/hyperlink" Target="https://www.linkedin.com/in/james-everett-1b311438" TargetMode="External"/><Relationship Id="rId365" Type="http://schemas.openxmlformats.org/officeDocument/2006/relationships/hyperlink" Target="https://www.appharvest.com/" TargetMode="External"/><Relationship Id="rId572" Type="http://schemas.openxmlformats.org/officeDocument/2006/relationships/hyperlink" Target="https://www.shiru.com/" TargetMode="External"/><Relationship Id="rId628" Type="http://schemas.openxmlformats.org/officeDocument/2006/relationships/hyperlink" Target="https://www.ohmconnect.com/" TargetMode="External"/><Relationship Id="rId225" Type="http://schemas.openxmlformats.org/officeDocument/2006/relationships/hyperlink" Target="https://cleanenergyventures.com/" TargetMode="External"/><Relationship Id="rId267" Type="http://schemas.openxmlformats.org/officeDocument/2006/relationships/hyperlink" Target="https://www.energize.vc/" TargetMode="External"/><Relationship Id="rId432" Type="http://schemas.openxmlformats.org/officeDocument/2006/relationships/hyperlink" Target="https://www.linkedin.com/in/roya-mahboob-93946536" TargetMode="External"/><Relationship Id="rId474" Type="http://schemas.openxmlformats.org/officeDocument/2006/relationships/hyperlink" Target="https://www.linkedin.com/in/david-griest-6334241" TargetMode="External"/><Relationship Id="rId127" Type="http://schemas.openxmlformats.org/officeDocument/2006/relationships/hyperlink" Target="https://trove.co/" TargetMode="External"/><Relationship Id="rId681" Type="http://schemas.openxmlformats.org/officeDocument/2006/relationships/hyperlink" Target="https://www.palmetto.com/" TargetMode="External"/><Relationship Id="rId737" Type="http://schemas.openxmlformats.org/officeDocument/2006/relationships/hyperlink" Target="https://www.linkedin.com/in/roelofbotha" TargetMode="External"/><Relationship Id="rId779" Type="http://schemas.openxmlformats.org/officeDocument/2006/relationships/hyperlink" Target="https://www.linkedin.com/in/alan-chan" TargetMode="External"/><Relationship Id="rId31" Type="http://schemas.openxmlformats.org/officeDocument/2006/relationships/hyperlink" Target="https://www.climatecapital.co/" TargetMode="External"/><Relationship Id="rId73" Type="http://schemas.openxmlformats.org/officeDocument/2006/relationships/hyperlink" Target="https://www.g2vp.com/" TargetMode="External"/><Relationship Id="rId169" Type="http://schemas.openxmlformats.org/officeDocument/2006/relationships/hyperlink" Target="https://www.linkedin.com/in/manuel-gonzalez-38640013" TargetMode="External"/><Relationship Id="rId334" Type="http://schemas.openxmlformats.org/officeDocument/2006/relationships/hyperlink" Target="https://www.linkedin.com/in/tony-kulesa" TargetMode="External"/><Relationship Id="rId376" Type="http://schemas.openxmlformats.org/officeDocument/2006/relationships/hyperlink" Target="https://www.linkedin.com/in/jeremy-horrocks-a110b6108" TargetMode="External"/><Relationship Id="rId541" Type="http://schemas.openxmlformats.org/officeDocument/2006/relationships/hyperlink" Target="https://www.linkedin.com/in/reedsturtevant" TargetMode="External"/><Relationship Id="rId583" Type="http://schemas.openxmlformats.org/officeDocument/2006/relationships/hyperlink" Target="https://www.linkedin.com/in/janellegoulard" TargetMode="External"/><Relationship Id="rId639" Type="http://schemas.openxmlformats.org/officeDocument/2006/relationships/hyperlink" Target="https://understoryweather.com/" TargetMode="External"/><Relationship Id="rId790" Type="http://schemas.openxmlformats.org/officeDocument/2006/relationships/hyperlink" Target="https://www.ycombinator.com/" TargetMode="External"/><Relationship Id="rId4" Type="http://schemas.openxmlformats.org/officeDocument/2006/relationships/hyperlink" Target="https://www.arcternventures.com/" TargetMode="External"/><Relationship Id="rId180" Type="http://schemas.openxmlformats.org/officeDocument/2006/relationships/hyperlink" Target="https://blackhornvc.com/" TargetMode="External"/><Relationship Id="rId236" Type="http://schemas.openxmlformats.org/officeDocument/2006/relationships/hyperlink" Target="https://www.cambridgecrops.com/" TargetMode="External"/><Relationship Id="rId278" Type="http://schemas.openxmlformats.org/officeDocument/2006/relationships/hyperlink" Target="https://www.span.io/" TargetMode="External"/><Relationship Id="rId401" Type="http://schemas.openxmlformats.org/officeDocument/2006/relationships/hyperlink" Target="https://www.ridereport.com/" TargetMode="External"/><Relationship Id="rId443" Type="http://schemas.openxmlformats.org/officeDocument/2006/relationships/hyperlink" Target="https://www.theimpactengine.com/" TargetMode="External"/><Relationship Id="rId650" Type="http://schemas.openxmlformats.org/officeDocument/2006/relationships/hyperlink" Target="https://www.linkedin.com/in/aydins" TargetMode="External"/><Relationship Id="rId303" Type="http://schemas.openxmlformats.org/officeDocument/2006/relationships/hyperlink" Target="https://fifthwall.com/" TargetMode="External"/><Relationship Id="rId485" Type="http://schemas.openxmlformats.org/officeDocument/2006/relationships/hyperlink" Target="http://social-impact-capital.com/" TargetMode="External"/><Relationship Id="rId692" Type="http://schemas.openxmlformats.org/officeDocument/2006/relationships/hyperlink" Target="https://www.linkedin.com/in/jason-wong-007a933" TargetMode="External"/><Relationship Id="rId706" Type="http://schemas.openxmlformats.org/officeDocument/2006/relationships/hyperlink" Target="https://www.kleinerperkins.com/" TargetMode="External"/><Relationship Id="rId748" Type="http://schemas.openxmlformats.org/officeDocument/2006/relationships/hyperlink" Target="https://www.techstars.com/" TargetMode="External"/><Relationship Id="rId42" Type="http://schemas.openxmlformats.org/officeDocument/2006/relationships/hyperlink" Target="https://camus.energy/" TargetMode="External"/><Relationship Id="rId84" Type="http://schemas.openxmlformats.org/officeDocument/2006/relationships/hyperlink" Target="https://www.naturesfynd.com/" TargetMode="External"/><Relationship Id="rId138" Type="http://schemas.openxmlformats.org/officeDocument/2006/relationships/hyperlink" Target="https://www.linkedin.com/in/nicolesystrom" TargetMode="External"/><Relationship Id="rId345" Type="http://schemas.openxmlformats.org/officeDocument/2006/relationships/hyperlink" Target="http://www.piva.vc/" TargetMode="External"/><Relationship Id="rId387" Type="http://schemas.openxmlformats.org/officeDocument/2006/relationships/hyperlink" Target="http://1955.capital/" TargetMode="External"/><Relationship Id="rId510" Type="http://schemas.openxmlformats.org/officeDocument/2006/relationships/hyperlink" Target="http://www.stem.com/" TargetMode="External"/><Relationship Id="rId552" Type="http://schemas.openxmlformats.org/officeDocument/2006/relationships/hyperlink" Target="https://www.fifty.vc/" TargetMode="External"/><Relationship Id="rId594" Type="http://schemas.openxmlformats.org/officeDocument/2006/relationships/hyperlink" Target="https://www.refactor.com/" TargetMode="External"/><Relationship Id="rId608" Type="http://schemas.openxmlformats.org/officeDocument/2006/relationships/hyperlink" Target="http://carbonengineering.com/" TargetMode="External"/><Relationship Id="rId191" Type="http://schemas.openxmlformats.org/officeDocument/2006/relationships/hyperlink" Target="https://freewiretech.com/" TargetMode="External"/><Relationship Id="rId205" Type="http://schemas.openxmlformats.org/officeDocument/2006/relationships/hyperlink" Target="https://www.linkedin.com/in/don-tappan-4096934" TargetMode="External"/><Relationship Id="rId247" Type="http://schemas.openxmlformats.org/officeDocument/2006/relationships/hyperlink" Target="https://www.linkedin.com/in/tomas-kemtys-0920ba22" TargetMode="External"/><Relationship Id="rId412" Type="http://schemas.openxmlformats.org/officeDocument/2006/relationships/hyperlink" Target="https://www.linkedin.com/in/jeff-rinehart-b7615a14" TargetMode="External"/><Relationship Id="rId107" Type="http://schemas.openxmlformats.org/officeDocument/2006/relationships/hyperlink" Target="https://lowercarboncapital.com/" TargetMode="External"/><Relationship Id="rId289" Type="http://schemas.openxmlformats.org/officeDocument/2006/relationships/hyperlink" Target="https://www.linkedin.com/in/marty-reed-bb84a15a" TargetMode="External"/><Relationship Id="rId454" Type="http://schemas.openxmlformats.org/officeDocument/2006/relationships/hyperlink" Target="https://whywaste.com/" TargetMode="External"/><Relationship Id="rId496" Type="http://schemas.openxmlformats.org/officeDocument/2006/relationships/hyperlink" Target="https://clarity.io/" TargetMode="External"/><Relationship Id="rId661" Type="http://schemas.openxmlformats.org/officeDocument/2006/relationships/hyperlink" Target="https://firstround.com/" TargetMode="External"/><Relationship Id="rId717" Type="http://schemas.openxmlformats.org/officeDocument/2006/relationships/hyperlink" Target="https://www.advano.io/" TargetMode="External"/><Relationship Id="rId759" Type="http://schemas.openxmlformats.org/officeDocument/2006/relationships/hyperlink" Target="https://trueventures.com/blog/vc-responsibilities-climate-technologies" TargetMode="External"/><Relationship Id="rId11" Type="http://schemas.openxmlformats.org/officeDocument/2006/relationships/hyperlink" Target="https://www.linkedin.com/in/aaronbernstein" TargetMode="External"/><Relationship Id="rId53" Type="http://schemas.openxmlformats.org/officeDocument/2006/relationships/hyperlink" Target="https://www.linkedin.com/in/amit-srivastava-1a05764" TargetMode="External"/><Relationship Id="rId149" Type="http://schemas.openxmlformats.org/officeDocument/2006/relationships/hyperlink" Target="https://www.weavegrid.com/" TargetMode="External"/><Relationship Id="rId314" Type="http://schemas.openxmlformats.org/officeDocument/2006/relationships/hyperlink" Target="https://www.source.co/" TargetMode="External"/><Relationship Id="rId356" Type="http://schemas.openxmlformats.org/officeDocument/2006/relationships/hyperlink" Target="https://www.tropicbioscience.com/" TargetMode="External"/><Relationship Id="rId398" Type="http://schemas.openxmlformats.org/officeDocument/2006/relationships/hyperlink" Target="https://www.ridereport.com/" TargetMode="External"/><Relationship Id="rId521" Type="http://schemas.openxmlformats.org/officeDocument/2006/relationships/hyperlink" Target="https://www.linkedin.com/in/derek-handley-94446147" TargetMode="External"/><Relationship Id="rId563" Type="http://schemas.openxmlformats.org/officeDocument/2006/relationships/hyperlink" Target="https://www.dendra.io/" TargetMode="External"/><Relationship Id="rId619" Type="http://schemas.openxmlformats.org/officeDocument/2006/relationships/hyperlink" Target="https://www.linkedin.com/in/paul-holland-15359469" TargetMode="External"/><Relationship Id="rId770" Type="http://schemas.openxmlformats.org/officeDocument/2006/relationships/hyperlink" Target="https://www.linkedin.com/in/andy-weissman-03721014" TargetMode="External"/><Relationship Id="rId95" Type="http://schemas.openxmlformats.org/officeDocument/2006/relationships/hyperlink" Target="https://www.temperpack.com/" TargetMode="External"/><Relationship Id="rId160" Type="http://schemas.openxmlformats.org/officeDocument/2006/relationships/hyperlink" Target="https://www.linkedin.com/in/dunnbolthouse" TargetMode="External"/><Relationship Id="rId216" Type="http://schemas.openxmlformats.org/officeDocument/2006/relationships/hyperlink" Target="https://chrysalix.com/" TargetMode="External"/><Relationship Id="rId423" Type="http://schemas.openxmlformats.org/officeDocument/2006/relationships/hyperlink" Target="https://www.linkedin.com/in/cynthia-ringo-40576a4" TargetMode="External"/><Relationship Id="rId258" Type="http://schemas.openxmlformats.org/officeDocument/2006/relationships/hyperlink" Target="https://cultiviansbx.com/" TargetMode="External"/><Relationship Id="rId465" Type="http://schemas.openxmlformats.org/officeDocument/2006/relationships/hyperlink" Target="https://www.linkedin.com/in/jamesjoaquin" TargetMode="External"/><Relationship Id="rId630" Type="http://schemas.openxmlformats.org/officeDocument/2006/relationships/hyperlink" Target="https://www.ohmconnect.com/" TargetMode="External"/><Relationship Id="rId672" Type="http://schemas.openxmlformats.org/officeDocument/2006/relationships/hyperlink" Target="https://www.solugentech.com/" TargetMode="External"/><Relationship Id="rId728" Type="http://schemas.openxmlformats.org/officeDocument/2006/relationships/hyperlink" Target="https://www.linkedin.com/in/jojo-flores-7a7a84183" TargetMode="External"/><Relationship Id="rId22" Type="http://schemas.openxmlformats.org/officeDocument/2006/relationships/hyperlink" Target="https://www.buoyant.vc/" TargetMode="External"/><Relationship Id="rId64" Type="http://schemas.openxmlformats.org/officeDocument/2006/relationships/hyperlink" Target="https://ecosystemintegrity.com/" TargetMode="External"/><Relationship Id="rId118" Type="http://schemas.openxmlformats.org/officeDocument/2006/relationships/hyperlink" Target="https://www.usepatch.com/" TargetMode="External"/><Relationship Id="rId325" Type="http://schemas.openxmlformats.org/officeDocument/2006/relationships/hyperlink" Target="https://www.linkedin.com/in/pratima-rangarajan-7915486" TargetMode="External"/><Relationship Id="rId367" Type="http://schemas.openxmlformats.org/officeDocument/2006/relationships/hyperlink" Target="https://www.linkedin.com/in/sandra-chavez" TargetMode="External"/><Relationship Id="rId532" Type="http://schemas.openxmlformats.org/officeDocument/2006/relationships/hyperlink" Target="https://www.linkedin.com/in/matthew-ocko-774a355a" TargetMode="External"/><Relationship Id="rId574" Type="http://schemas.openxmlformats.org/officeDocument/2006/relationships/hyperlink" Target="https://www.linkedin.com/in/josh-wolfe" TargetMode="External"/><Relationship Id="rId171" Type="http://schemas.openxmlformats.org/officeDocument/2006/relationships/hyperlink" Target="https://astanor.com/about/" TargetMode="External"/><Relationship Id="rId227" Type="http://schemas.openxmlformats.org/officeDocument/2006/relationships/hyperlink" Target="http://www.sparkmeter.io/" TargetMode="External"/><Relationship Id="rId781" Type="http://schemas.openxmlformats.org/officeDocument/2006/relationships/hyperlink" Target="https://vectr.co/" TargetMode="External"/><Relationship Id="rId269" Type="http://schemas.openxmlformats.org/officeDocument/2006/relationships/hyperlink" Target="http://jupiterintel.com/" TargetMode="External"/><Relationship Id="rId434" Type="http://schemas.openxmlformats.org/officeDocument/2006/relationships/hyperlink" Target="https://www.giantleapfund.vc/" TargetMode="External"/><Relationship Id="rId476" Type="http://schemas.openxmlformats.org/officeDocument/2006/relationships/hyperlink" Target="https://sjfventures.com/" TargetMode="External"/><Relationship Id="rId641" Type="http://schemas.openxmlformats.org/officeDocument/2006/relationships/hyperlink" Target="https://www.linkedin.com/in/davetisch" TargetMode="External"/><Relationship Id="rId683" Type="http://schemas.openxmlformats.org/officeDocument/2006/relationships/hyperlink" Target="https://www.linkedin.com/in/alan-patricof-57383376" TargetMode="External"/><Relationship Id="rId739" Type="http://schemas.openxmlformats.org/officeDocument/2006/relationships/hyperlink" Target="https://visionfund.com/" TargetMode="External"/><Relationship Id="rId33" Type="http://schemas.openxmlformats.org/officeDocument/2006/relationships/hyperlink" Target="https://www.joinmosaic.com/" TargetMode="External"/><Relationship Id="rId129" Type="http://schemas.openxmlformats.org/officeDocument/2006/relationships/hyperlink" Target="https://www.linkedin.com/in/laurabaxtersimons" TargetMode="External"/><Relationship Id="rId280" Type="http://schemas.openxmlformats.org/officeDocument/2006/relationships/hyperlink" Target="https://www.linkedin.com/in/hanskobler" TargetMode="External"/><Relationship Id="rId336" Type="http://schemas.openxmlformats.org/officeDocument/2006/relationships/hyperlink" Target="https://www.petri.bio/" TargetMode="External"/><Relationship Id="rId501" Type="http://schemas.openxmlformats.org/officeDocument/2006/relationships/hyperlink" Target="https://www.electriphi.ai/" TargetMode="External"/><Relationship Id="rId543" Type="http://schemas.openxmlformats.org/officeDocument/2006/relationships/hyperlink" Target="https://www.engine.xyz/" TargetMode="External"/><Relationship Id="rId75" Type="http://schemas.openxmlformats.org/officeDocument/2006/relationships/hyperlink" Target="http://www.proterra.com/" TargetMode="External"/><Relationship Id="rId140" Type="http://schemas.openxmlformats.org/officeDocument/2006/relationships/hyperlink" Target="https://primecoalition.org/" TargetMode="External"/><Relationship Id="rId182" Type="http://schemas.openxmlformats.org/officeDocument/2006/relationships/hyperlink" Target="http://climateai.com/" TargetMode="External"/><Relationship Id="rId378" Type="http://schemas.openxmlformats.org/officeDocument/2006/relationships/hyperlink" Target="https://urban.us/" TargetMode="External"/><Relationship Id="rId403" Type="http://schemas.openxmlformats.org/officeDocument/2006/relationships/hyperlink" Target="https://www.linkedin.com/in/lyndsey-boucherle" TargetMode="External"/><Relationship Id="rId585" Type="http://schemas.openxmlformats.org/officeDocument/2006/relationships/hyperlink" Target="https://www.pangaeaventures.com/" TargetMode="External"/><Relationship Id="rId750" Type="http://schemas.openxmlformats.org/officeDocument/2006/relationships/hyperlink" Target="https://www.techstars.com/the-line/pov/accelerators-tackling-climate-change-industry-breakdown" TargetMode="External"/><Relationship Id="rId792" Type="http://schemas.openxmlformats.org/officeDocument/2006/relationships/hyperlink" Target="http://carbon.ycombinator.com/" TargetMode="External"/><Relationship Id="rId6" Type="http://schemas.openxmlformats.org/officeDocument/2006/relationships/hyperlink" Target="https://www.aquabyte.ai/index.html" TargetMode="External"/><Relationship Id="rId238" Type="http://schemas.openxmlformats.org/officeDocument/2006/relationships/hyperlink" Target="https://www.linkedin.com/in/martin-aares-0313ab" TargetMode="External"/><Relationship Id="rId445" Type="http://schemas.openxmlformats.org/officeDocument/2006/relationships/hyperlink" Target="https://www.measurabl.com/" TargetMode="External"/><Relationship Id="rId487" Type="http://schemas.openxmlformats.org/officeDocument/2006/relationships/hyperlink" Target="https://prometheusfuels.com/" TargetMode="External"/><Relationship Id="rId610" Type="http://schemas.openxmlformats.org/officeDocument/2006/relationships/hyperlink" Target="https://www.linkedin.com/in/patriciahalfenwexler" TargetMode="External"/><Relationship Id="rId652" Type="http://schemas.openxmlformats.org/officeDocument/2006/relationships/hyperlink" Target="https://www.felicis.com/" TargetMode="External"/><Relationship Id="rId694" Type="http://schemas.openxmlformats.org/officeDocument/2006/relationships/hyperlink" Target="https://www.khoslaventures.com/" TargetMode="External"/><Relationship Id="rId708" Type="http://schemas.openxmlformats.org/officeDocument/2006/relationships/hyperlink" Target="https://www.g2vp.com/" TargetMode="External"/><Relationship Id="rId291" Type="http://schemas.openxmlformats.org/officeDocument/2006/relationships/hyperlink" Target="https://www.evokinnovations.com/" TargetMode="External"/><Relationship Id="rId305" Type="http://schemas.openxmlformats.org/officeDocument/2006/relationships/hyperlink" Target="https://www.aurorasolar.com/" TargetMode="External"/><Relationship Id="rId347" Type="http://schemas.openxmlformats.org/officeDocument/2006/relationships/hyperlink" Target="https://www.velo3d.com/" TargetMode="External"/><Relationship Id="rId512" Type="http://schemas.openxmlformats.org/officeDocument/2006/relationships/hyperlink" Target="https://www.linkedin.com/in/anup-jacob-2b200913" TargetMode="External"/><Relationship Id="rId44" Type="http://schemas.openxmlformats.org/officeDocument/2006/relationships/hyperlink" Target="https://www.linkedin.com/in/christina-zimmermann-o%E2%80%99conor-0784162" TargetMode="External"/><Relationship Id="rId86" Type="http://schemas.openxmlformats.org/officeDocument/2006/relationships/hyperlink" Target="https://www.linkedin.com/in/tom-hodges-37645b70" TargetMode="External"/><Relationship Id="rId151" Type="http://schemas.openxmlformats.org/officeDocument/2006/relationships/hyperlink" Target="https://www.linkedin.com/in/danny-cotter-1a4461a" TargetMode="External"/><Relationship Id="rId389" Type="http://schemas.openxmlformats.org/officeDocument/2006/relationships/hyperlink" Target="http://www.crop-enhancement.com/" TargetMode="External"/><Relationship Id="rId554" Type="http://schemas.openxmlformats.org/officeDocument/2006/relationships/hyperlink" Target="https://www.memphismeats.com/" TargetMode="External"/><Relationship Id="rId596" Type="http://schemas.openxmlformats.org/officeDocument/2006/relationships/hyperlink" Target="https://checkerspot.com/" TargetMode="External"/><Relationship Id="rId761" Type="http://schemas.openxmlformats.org/officeDocument/2006/relationships/hyperlink" Target="https://www.linkedin.com/in/davebalter" TargetMode="External"/><Relationship Id="rId193" Type="http://schemas.openxmlformats.org/officeDocument/2006/relationships/hyperlink" Target="https://www.linkedin.com/in/vaughn-blake-13050a7" TargetMode="External"/><Relationship Id="rId207" Type="http://schemas.openxmlformats.org/officeDocument/2006/relationships/hyperlink" Target="https://buildingventures.com/" TargetMode="External"/><Relationship Id="rId249" Type="http://schemas.openxmlformats.org/officeDocument/2006/relationships/hyperlink" Target="https://cventures.vc/" TargetMode="External"/><Relationship Id="rId414" Type="http://schemas.openxmlformats.org/officeDocument/2006/relationships/hyperlink" Target="https://www.collaborativefund.com/" TargetMode="External"/><Relationship Id="rId456" Type="http://schemas.openxmlformats.org/officeDocument/2006/relationships/hyperlink" Target="https://www.linkedin.com/in/christoffer-nilsson-68062b80" TargetMode="External"/><Relationship Id="rId498" Type="http://schemas.openxmlformats.org/officeDocument/2006/relationships/hyperlink" Target="https://foodmaven.com/" TargetMode="External"/><Relationship Id="rId621" Type="http://schemas.openxmlformats.org/officeDocument/2006/relationships/hyperlink" Target="https://www.tdk-ventures.com/" TargetMode="External"/><Relationship Id="rId663" Type="http://schemas.openxmlformats.org/officeDocument/2006/relationships/hyperlink" Target="http://www.lygos.com/" TargetMode="External"/><Relationship Id="rId13" Type="http://schemas.openxmlformats.org/officeDocument/2006/relationships/hyperlink" Target="https://www.b-t.energy/ventures/" TargetMode="External"/><Relationship Id="rId109" Type="http://schemas.openxmlformats.org/officeDocument/2006/relationships/hyperlink" Target="https://lowercasecapital.com/" TargetMode="External"/><Relationship Id="rId260" Type="http://schemas.openxmlformats.org/officeDocument/2006/relationships/hyperlink" Target="https://www.descarteslabs.com/" TargetMode="External"/><Relationship Id="rId316" Type="http://schemas.openxmlformats.org/officeDocument/2006/relationships/hyperlink" Target="https://www.linkedin.com/in/johnrrobinson" TargetMode="External"/><Relationship Id="rId523" Type="http://schemas.openxmlformats.org/officeDocument/2006/relationships/hyperlink" Target="https://www.aera.vc/" TargetMode="External"/><Relationship Id="rId719" Type="http://schemas.openxmlformats.org/officeDocument/2006/relationships/hyperlink" Target="https://www.linkedin.com/in/tidjanedeme" TargetMode="External"/><Relationship Id="rId55" Type="http://schemas.openxmlformats.org/officeDocument/2006/relationships/hyperlink" Target="http://www.granthamtrust.org/" TargetMode="External"/><Relationship Id="rId97" Type="http://schemas.openxmlformats.org/officeDocument/2006/relationships/hyperlink" Target="https://www.linkedin.com/in/jan-van-dokkum-405a0115" TargetMode="External"/><Relationship Id="rId120" Type="http://schemas.openxmlformats.org/officeDocument/2006/relationships/hyperlink" Target="https://www.linkedin.com/in/hampusjakobsson" TargetMode="External"/><Relationship Id="rId358" Type="http://schemas.openxmlformats.org/officeDocument/2006/relationships/hyperlink" Target="https://www.linkedin.com/in/demetrigill" TargetMode="External"/><Relationship Id="rId565" Type="http://schemas.openxmlformats.org/officeDocument/2006/relationships/hyperlink" Target="https://www.linkedin.com/in/stevejurvetson" TargetMode="External"/><Relationship Id="rId730" Type="http://schemas.openxmlformats.org/officeDocument/2006/relationships/hyperlink" Target="https://www.sequoiacap.com/" TargetMode="External"/><Relationship Id="rId772" Type="http://schemas.openxmlformats.org/officeDocument/2006/relationships/hyperlink" Target="https://www.usv.com/" TargetMode="External"/><Relationship Id="rId162" Type="http://schemas.openxmlformats.org/officeDocument/2006/relationships/hyperlink" Target="https://agfunder.com/" TargetMode="External"/><Relationship Id="rId218" Type="http://schemas.openxmlformats.org/officeDocument/2006/relationships/hyperlink" Target="https://sorteraalloys.com/" TargetMode="External"/><Relationship Id="rId425" Type="http://schemas.openxmlformats.org/officeDocument/2006/relationships/hyperlink" Target="https://www.emergenceindustries.com/" TargetMode="External"/><Relationship Id="rId467" Type="http://schemas.openxmlformats.org/officeDocument/2006/relationships/hyperlink" Target="https://obvious.com/" TargetMode="External"/><Relationship Id="rId632" Type="http://schemas.openxmlformats.org/officeDocument/2006/relationships/hyperlink" Target="https://www.linkedin.com/in/axelbichara" TargetMode="External"/><Relationship Id="rId271" Type="http://schemas.openxmlformats.org/officeDocument/2006/relationships/hyperlink" Target="https://www.linkedin.com/in/jasonblumberg" TargetMode="External"/><Relationship Id="rId674" Type="http://schemas.openxmlformats.org/officeDocument/2006/relationships/hyperlink" Target="https://www.linkedin.com/in/lauren-gross-20492032" TargetMode="External"/><Relationship Id="rId24" Type="http://schemas.openxmlformats.org/officeDocument/2006/relationships/hyperlink" Target="http://www.raptormaps.com/" TargetMode="External"/><Relationship Id="rId66" Type="http://schemas.openxmlformats.org/officeDocument/2006/relationships/hyperlink" Target="http://www.evconnect.com/" TargetMode="External"/><Relationship Id="rId131" Type="http://schemas.openxmlformats.org/officeDocument/2006/relationships/hyperlink" Target="https://www.preludeventures.com/" TargetMode="External"/><Relationship Id="rId327" Type="http://schemas.openxmlformats.org/officeDocument/2006/relationships/hyperlink" Target="http://www.oilandgasclimateinitiative.com/" TargetMode="External"/><Relationship Id="rId369" Type="http://schemas.openxmlformats.org/officeDocument/2006/relationships/hyperlink" Target="https://www.unovis.vc/" TargetMode="External"/><Relationship Id="rId534" Type="http://schemas.openxmlformats.org/officeDocument/2006/relationships/hyperlink" Target="https://www.dcvc.com/" TargetMode="External"/><Relationship Id="rId576" Type="http://schemas.openxmlformats.org/officeDocument/2006/relationships/hyperlink" Target="https://www.luxcapital.com/" TargetMode="External"/><Relationship Id="rId741" Type="http://schemas.openxmlformats.org/officeDocument/2006/relationships/hyperlink" Target="https://energyvault.com/" TargetMode="External"/><Relationship Id="rId783" Type="http://schemas.openxmlformats.org/officeDocument/2006/relationships/hyperlink" Target="https://www.plantiblefoods.com/" TargetMode="External"/><Relationship Id="rId173" Type="http://schemas.openxmlformats.org/officeDocument/2006/relationships/hyperlink" Target="https://www.apeel.com/" TargetMode="External"/><Relationship Id="rId229" Type="http://schemas.openxmlformats.org/officeDocument/2006/relationships/hyperlink" Target="https://www.linkedin.com/in/dave-miller-00719a9" TargetMode="External"/><Relationship Id="rId380" Type="http://schemas.openxmlformats.org/officeDocument/2006/relationships/hyperlink" Target="https://blueprintpower.com/" TargetMode="External"/><Relationship Id="rId436" Type="http://schemas.openxmlformats.org/officeDocument/2006/relationships/hyperlink" Target="https://fullcyclebioplastics.com/" TargetMode="External"/><Relationship Id="rId601" Type="http://schemas.openxmlformats.org/officeDocument/2006/relationships/hyperlink" Target="https://www.linkedin.com/in/arunaschesonis" TargetMode="External"/><Relationship Id="rId643" Type="http://schemas.openxmlformats.org/officeDocument/2006/relationships/hyperlink" Target="http://boxgroup.com/" TargetMode="External"/><Relationship Id="rId240" Type="http://schemas.openxmlformats.org/officeDocument/2006/relationships/hyperlink" Target="https://www.closedlooppartners.com/" TargetMode="External"/><Relationship Id="rId478" Type="http://schemas.openxmlformats.org/officeDocument/2006/relationships/hyperlink" Target="http://www.voltaiq.com/" TargetMode="External"/><Relationship Id="rId685" Type="http://schemas.openxmlformats.org/officeDocument/2006/relationships/hyperlink" Target="https://www.horizonsventures.com/" TargetMode="External"/><Relationship Id="rId35" Type="http://schemas.openxmlformats.org/officeDocument/2006/relationships/hyperlink" Target="https://www.linkedin.com/in/michael-luciani" TargetMode="External"/><Relationship Id="rId77" Type="http://schemas.openxmlformats.org/officeDocument/2006/relationships/hyperlink" Target="https://www.linkedin.com/in/david-mount-a54bb77" TargetMode="External"/><Relationship Id="rId100" Type="http://schemas.openxmlformats.org/officeDocument/2006/relationships/hyperlink" Target="https://www.linkedin.com/in/tnerickson" TargetMode="External"/><Relationship Id="rId282" Type="http://schemas.openxmlformats.org/officeDocument/2006/relationships/hyperlink" Target="https://www.energyimpactpartners.com/" TargetMode="External"/><Relationship Id="rId338" Type="http://schemas.openxmlformats.org/officeDocument/2006/relationships/hyperlink" Target="https://galy.co/" TargetMode="External"/><Relationship Id="rId503" Type="http://schemas.openxmlformats.org/officeDocument/2006/relationships/hyperlink" Target="https://www.linkedin.com/in/h-patel" TargetMode="External"/><Relationship Id="rId545" Type="http://schemas.openxmlformats.org/officeDocument/2006/relationships/hyperlink" Target="https://viaseparations.com/" TargetMode="External"/><Relationship Id="rId587" Type="http://schemas.openxmlformats.org/officeDocument/2006/relationships/hyperlink" Target="https://www.carboncure.com/" TargetMode="External"/><Relationship Id="rId710" Type="http://schemas.openxmlformats.org/officeDocument/2006/relationships/hyperlink" Target="https://www.linkedin.com/in/mondesai" TargetMode="External"/><Relationship Id="rId752" Type="http://schemas.openxmlformats.org/officeDocument/2006/relationships/hyperlink" Target="https://www.linkedin.com/in/angela-madura-59054a8" TargetMode="External"/><Relationship Id="rId8" Type="http://schemas.openxmlformats.org/officeDocument/2006/relationships/hyperlink" Target="https://www.linkedin.com/in/marc-faucher-73966b6" TargetMode="External"/><Relationship Id="rId142" Type="http://schemas.openxmlformats.org/officeDocument/2006/relationships/hyperlink" Target="https://sublime-systems.com/" TargetMode="External"/><Relationship Id="rId184" Type="http://schemas.openxmlformats.org/officeDocument/2006/relationships/hyperlink" Target="https://www.linkedin.com/in/philip-o-connor-a0a48635" TargetMode="External"/><Relationship Id="rId391" Type="http://schemas.openxmlformats.org/officeDocument/2006/relationships/hyperlink" Target="https://www.linkedin.com/in/ryan-gilliam-237ab62a" TargetMode="External"/><Relationship Id="rId405" Type="http://schemas.openxmlformats.org/officeDocument/2006/relationships/hyperlink" Target="https://citylight.vc/" TargetMode="External"/><Relationship Id="rId447" Type="http://schemas.openxmlformats.org/officeDocument/2006/relationships/hyperlink" Target="https://www.linkedin.com/in/priyaparrish" TargetMode="External"/><Relationship Id="rId612" Type="http://schemas.openxmlformats.org/officeDocument/2006/relationships/hyperlink" Target="https://www.starlight.vc/" TargetMode="External"/><Relationship Id="rId251" Type="http://schemas.openxmlformats.org/officeDocument/2006/relationships/hyperlink" Target="https://www.moixa.com/" TargetMode="External"/><Relationship Id="rId489" Type="http://schemas.openxmlformats.org/officeDocument/2006/relationships/hyperlink" Target="https://www.linkedin.com/in/shripriya" TargetMode="External"/><Relationship Id="rId654" Type="http://schemas.openxmlformats.org/officeDocument/2006/relationships/hyperlink" Target="https://farmwise.io/" TargetMode="External"/><Relationship Id="rId696" Type="http://schemas.openxmlformats.org/officeDocument/2006/relationships/hyperlink" Target="http://www.lanzatech.com/" TargetMode="External"/><Relationship Id="rId46" Type="http://schemas.openxmlformats.org/officeDocument/2006/relationships/hyperlink" Target="http://www.cyclecapital.com/" TargetMode="External"/><Relationship Id="rId293" Type="http://schemas.openxmlformats.org/officeDocument/2006/relationships/hyperlink" Target="https://www.ekonapower.com/" TargetMode="External"/><Relationship Id="rId307" Type="http://schemas.openxmlformats.org/officeDocument/2006/relationships/hyperlink" Target="https://www.linkedin.com/in/carmichaelsroberts" TargetMode="External"/><Relationship Id="rId349" Type="http://schemas.openxmlformats.org/officeDocument/2006/relationships/hyperlink" Target="https://www.linkedin.com/in/bennettcohen" TargetMode="External"/><Relationship Id="rId514" Type="http://schemas.openxmlformats.org/officeDocument/2006/relationships/hyperlink" Target="https://activatecp.com/" TargetMode="External"/><Relationship Id="rId556" Type="http://schemas.openxmlformats.org/officeDocument/2006/relationships/hyperlink" Target="https://www.linkedin.com/in/sofiahmich" TargetMode="External"/><Relationship Id="rId721" Type="http://schemas.openxmlformats.org/officeDocument/2006/relationships/hyperlink" Target="https://www.plugandplaytechcenter.com/ventures/" TargetMode="External"/><Relationship Id="rId763" Type="http://schemas.openxmlformats.org/officeDocument/2006/relationships/hyperlink" Target="https://trueventures.com/" TargetMode="External"/><Relationship Id="rId88" Type="http://schemas.openxmlformats.org/officeDocument/2006/relationships/hyperlink" Target="http://greenhousecap.com/" TargetMode="External"/><Relationship Id="rId111" Type="http://schemas.openxmlformats.org/officeDocument/2006/relationships/hyperlink" Target="https://www.linkedin.com/in/crystalenglishsacca" TargetMode="External"/><Relationship Id="rId153" Type="http://schemas.openxmlformats.org/officeDocument/2006/relationships/hyperlink" Target="http://acre.vc/" TargetMode="External"/><Relationship Id="rId195" Type="http://schemas.openxmlformats.org/officeDocument/2006/relationships/hyperlink" Target="https://bluebearcap.com/portfolio-companies/" TargetMode="External"/><Relationship Id="rId209" Type="http://schemas.openxmlformats.org/officeDocument/2006/relationships/hyperlink" Target="https://75f.io/" TargetMode="External"/><Relationship Id="rId360" Type="http://schemas.openxmlformats.org/officeDocument/2006/relationships/hyperlink" Target="https://www.powerhouse.fund/ventures" TargetMode="External"/><Relationship Id="rId416" Type="http://schemas.openxmlformats.org/officeDocument/2006/relationships/hyperlink" Target="http://www.dblpartners.vc/" TargetMode="External"/><Relationship Id="rId598" Type="http://schemas.openxmlformats.org/officeDocument/2006/relationships/hyperlink" Target="https://www.linkedin.com/in/nader-motamedy-75696717" TargetMode="External"/><Relationship Id="rId220" Type="http://schemas.openxmlformats.org/officeDocument/2006/relationships/hyperlink" Target="https://www.linkedin.com/in/richard-mackellar-480a78" TargetMode="External"/><Relationship Id="rId458" Type="http://schemas.openxmlformats.org/officeDocument/2006/relationships/hyperlink" Target="https://www.norrsken.org/norrskenvc" TargetMode="External"/><Relationship Id="rId623" Type="http://schemas.openxmlformats.org/officeDocument/2006/relationships/hyperlink" Target="https://www.gencellenergy.com/" TargetMode="External"/><Relationship Id="rId665" Type="http://schemas.openxmlformats.org/officeDocument/2006/relationships/hyperlink" Target="https://www.linkedin.com/in/alex-marshall-a911b11a" TargetMode="External"/><Relationship Id="rId15" Type="http://schemas.openxmlformats.org/officeDocument/2006/relationships/hyperlink" Target="https://formenergy.com/" TargetMode="External"/><Relationship Id="rId57" Type="http://schemas.openxmlformats.org/officeDocument/2006/relationships/hyperlink" Target="http://www.lilacsolutions.com/" TargetMode="External"/><Relationship Id="rId262" Type="http://schemas.openxmlformats.org/officeDocument/2006/relationships/hyperlink" Target="https://www.linkedin.com/in/johnjtough" TargetMode="External"/><Relationship Id="rId318" Type="http://schemas.openxmlformats.org/officeDocument/2006/relationships/hyperlink" Target="https://www.mazarineventures.com/" TargetMode="External"/><Relationship Id="rId525" Type="http://schemas.openxmlformats.org/officeDocument/2006/relationships/hyperlink" Target="https://www.newculturefood.com/" TargetMode="External"/><Relationship Id="rId567" Type="http://schemas.openxmlformats.org/officeDocument/2006/relationships/hyperlink" Target="https://future.ventures/" TargetMode="External"/><Relationship Id="rId732" Type="http://schemas.openxmlformats.org/officeDocument/2006/relationships/hyperlink" Target="https://twitter.com/schreier/status/1220465824701435904" TargetMode="External"/><Relationship Id="rId99" Type="http://schemas.openxmlformats.org/officeDocument/2006/relationships/hyperlink" Target="https://imperative.vc/" TargetMode="External"/><Relationship Id="rId122" Type="http://schemas.openxmlformats.org/officeDocument/2006/relationships/hyperlink" Target="https://www.paleblue.vc/" TargetMode="External"/><Relationship Id="rId164" Type="http://schemas.openxmlformats.org/officeDocument/2006/relationships/hyperlink" Target="https://www.mycoworks.com/" TargetMode="External"/><Relationship Id="rId371" Type="http://schemas.openxmlformats.org/officeDocument/2006/relationships/hyperlink" Target="https://www.zeroeggfood.com/" TargetMode="External"/><Relationship Id="rId774" Type="http://schemas.openxmlformats.org/officeDocument/2006/relationships/hyperlink" Target="https://www.wsj.com/articles/union-square-ventures-plans-its-first-climate-tech-fund-11605661084" TargetMode="External"/><Relationship Id="rId427" Type="http://schemas.openxmlformats.org/officeDocument/2006/relationships/hyperlink" Target="http://www.terracycle.com/en-US/" TargetMode="External"/><Relationship Id="rId469" Type="http://schemas.openxmlformats.org/officeDocument/2006/relationships/hyperlink" Target="https://www.beyondmeat.com/" TargetMode="External"/><Relationship Id="rId634" Type="http://schemas.openxmlformats.org/officeDocument/2006/relationships/hyperlink" Target="https://bolt.io/" TargetMode="External"/><Relationship Id="rId676" Type="http://schemas.openxmlformats.org/officeDocument/2006/relationships/hyperlink" Target="https://www.greycroft.com/" TargetMode="External"/><Relationship Id="rId26" Type="http://schemas.openxmlformats.org/officeDocument/2006/relationships/hyperlink" Target="https://www.linkedin.com/in/danielhullah" TargetMode="External"/><Relationship Id="rId231" Type="http://schemas.openxmlformats.org/officeDocument/2006/relationships/hyperlink" Target="https://cleanenergyventures.com/" TargetMode="External"/><Relationship Id="rId273" Type="http://schemas.openxmlformats.org/officeDocument/2006/relationships/hyperlink" Target="http://www.energyfoundry.com/" TargetMode="External"/><Relationship Id="rId329" Type="http://schemas.openxmlformats.org/officeDocument/2006/relationships/hyperlink" Target="https://bostonmetal.com/" TargetMode="External"/><Relationship Id="rId480" Type="http://schemas.openxmlformats.org/officeDocument/2006/relationships/hyperlink" Target="https://www.linkedin.com/in/sarah-cone" TargetMode="External"/><Relationship Id="rId536" Type="http://schemas.openxmlformats.org/officeDocument/2006/relationships/hyperlink" Target="http://www.planet.com/" TargetMode="External"/><Relationship Id="rId701" Type="http://schemas.openxmlformats.org/officeDocument/2006/relationships/hyperlink" Target="https://www.linkedin.com/in/alice-brooks-1786992a" TargetMode="External"/><Relationship Id="rId68" Type="http://schemas.openxmlformats.org/officeDocument/2006/relationships/hyperlink" Target="https://www.linkedin.com/in/geoffrey-eisenberg-a7736720" TargetMode="External"/><Relationship Id="rId133" Type="http://schemas.openxmlformats.org/officeDocument/2006/relationships/hyperlink" Target="https://trove.co/" TargetMode="External"/><Relationship Id="rId175" Type="http://schemas.openxmlformats.org/officeDocument/2006/relationships/hyperlink" Target="https://www.linkedin.com/in/evi-steyer-5bb193103" TargetMode="External"/><Relationship Id="rId340" Type="http://schemas.openxmlformats.org/officeDocument/2006/relationships/hyperlink" Target="https://www.linkedin.com/in/jaimebgoldstein" TargetMode="External"/><Relationship Id="rId578" Type="http://schemas.openxmlformats.org/officeDocument/2006/relationships/hyperlink" Target="https://www.shiru.com/" TargetMode="External"/><Relationship Id="rId743" Type="http://schemas.openxmlformats.org/officeDocument/2006/relationships/hyperlink" Target="https://www.linkedin.com/in/rajeev-misra-aa5937a" TargetMode="External"/><Relationship Id="rId785" Type="http://schemas.openxmlformats.org/officeDocument/2006/relationships/hyperlink" Target="https://www.linkedin.com/in/jessica-livingston-b1285948" TargetMode="External"/><Relationship Id="rId200" Type="http://schemas.openxmlformats.org/officeDocument/2006/relationships/hyperlink" Target="http://www.chargepoint.com/" TargetMode="External"/><Relationship Id="rId382" Type="http://schemas.openxmlformats.org/officeDocument/2006/relationships/hyperlink" Target="https://www.linkedin.com/in/stonly" TargetMode="External"/><Relationship Id="rId438" Type="http://schemas.openxmlformats.org/officeDocument/2006/relationships/hyperlink" Target="https://www.linkedin.com/in/rachel-yang-3a568061" TargetMode="External"/><Relationship Id="rId603" Type="http://schemas.openxmlformats.org/officeDocument/2006/relationships/hyperlink" Target="https://www.safar.partners/" TargetMode="External"/><Relationship Id="rId645" Type="http://schemas.openxmlformats.org/officeDocument/2006/relationships/hyperlink" Target="https://www.davidenergy.com/" TargetMode="External"/><Relationship Id="rId687" Type="http://schemas.openxmlformats.org/officeDocument/2006/relationships/hyperlink" Target="https://www.soilcarbon.co/" TargetMode="External"/><Relationship Id="rId242" Type="http://schemas.openxmlformats.org/officeDocument/2006/relationships/hyperlink" Target="https://www.cambridgecrops.com/" TargetMode="External"/><Relationship Id="rId284" Type="http://schemas.openxmlformats.org/officeDocument/2006/relationships/hyperlink" Target="https://www.arcadia.com/" TargetMode="External"/><Relationship Id="rId491" Type="http://schemas.openxmlformats.org/officeDocument/2006/relationships/hyperlink" Target="https://spero.vc/" TargetMode="External"/><Relationship Id="rId505" Type="http://schemas.openxmlformats.org/officeDocument/2006/relationships/hyperlink" Target="https://www.wireframevc.com/" TargetMode="External"/><Relationship Id="rId712" Type="http://schemas.openxmlformats.org/officeDocument/2006/relationships/hyperlink" Target="https://partechpartners.com/" TargetMode="External"/><Relationship Id="rId37" Type="http://schemas.openxmlformats.org/officeDocument/2006/relationships/hyperlink" Target="https://www.congruentvc.com/" TargetMode="External"/><Relationship Id="rId79" Type="http://schemas.openxmlformats.org/officeDocument/2006/relationships/hyperlink" Target="https://www.generationim.com/" TargetMode="External"/><Relationship Id="rId102" Type="http://schemas.openxmlformats.org/officeDocument/2006/relationships/hyperlink" Target="https://imperative.vc/" TargetMode="External"/><Relationship Id="rId144" Type="http://schemas.openxmlformats.org/officeDocument/2006/relationships/hyperlink" Target="http://www.westlygroup.com/" TargetMode="External"/><Relationship Id="rId547" Type="http://schemas.openxmlformats.org/officeDocument/2006/relationships/hyperlink" Target="https://www.linkedin.com/in/elamadej" TargetMode="External"/><Relationship Id="rId589" Type="http://schemas.openxmlformats.org/officeDocument/2006/relationships/hyperlink" Target="https://www.linkedin.com/in/zalzally" TargetMode="External"/><Relationship Id="rId754" Type="http://schemas.openxmlformats.org/officeDocument/2006/relationships/hyperlink" Target="https://www.techstars.com/" TargetMode="External"/><Relationship Id="rId90" Type="http://schemas.openxmlformats.org/officeDocument/2006/relationships/hyperlink" Target="https://www.temperpack.com/" TargetMode="External"/><Relationship Id="rId186" Type="http://schemas.openxmlformats.org/officeDocument/2006/relationships/hyperlink" Target="https://blackhornvc.com/" TargetMode="External"/><Relationship Id="rId351" Type="http://schemas.openxmlformats.org/officeDocument/2006/relationships/hyperlink" Target="https://www.pontifaxagtech.com/" TargetMode="External"/><Relationship Id="rId393" Type="http://schemas.openxmlformats.org/officeDocument/2006/relationships/hyperlink" Target="http://1955.capital/" TargetMode="External"/><Relationship Id="rId407" Type="http://schemas.openxmlformats.org/officeDocument/2006/relationships/hyperlink" Target="http://www.omnidian.com/" TargetMode="External"/><Relationship Id="rId449" Type="http://schemas.openxmlformats.org/officeDocument/2006/relationships/hyperlink" Target="https://www.theimpactengine.com/" TargetMode="External"/><Relationship Id="rId614" Type="http://schemas.openxmlformats.org/officeDocument/2006/relationships/hyperlink" Target="http://carbonengineering.com/" TargetMode="External"/><Relationship Id="rId656" Type="http://schemas.openxmlformats.org/officeDocument/2006/relationships/hyperlink" Target="https://www.linkedin.com/in/jiani-chen-314280100" TargetMode="External"/><Relationship Id="rId211" Type="http://schemas.openxmlformats.org/officeDocument/2006/relationships/hyperlink" Target="https://www.linkedin.com/in/travis-connors-75422" TargetMode="External"/><Relationship Id="rId253" Type="http://schemas.openxmlformats.org/officeDocument/2006/relationships/hyperlink" Target="https://www.linkedin.com/in/alex-behar-2576b9126" TargetMode="External"/><Relationship Id="rId295" Type="http://schemas.openxmlformats.org/officeDocument/2006/relationships/hyperlink" Target="https://www.linkedin.com/in/emma-gaiger" TargetMode="External"/><Relationship Id="rId309" Type="http://schemas.openxmlformats.org/officeDocument/2006/relationships/hyperlink" Target="https://materialimpact.com/" TargetMode="External"/><Relationship Id="rId460" Type="http://schemas.openxmlformats.org/officeDocument/2006/relationships/hyperlink" Target="https://whywaste.com/" TargetMode="External"/><Relationship Id="rId516" Type="http://schemas.openxmlformats.org/officeDocument/2006/relationships/hyperlink" Target="http://www.stem.com/" TargetMode="External"/><Relationship Id="rId698" Type="http://schemas.openxmlformats.org/officeDocument/2006/relationships/hyperlink" Target="https://www.linkedin.com/in/alex-morgan-91730a2b" TargetMode="External"/><Relationship Id="rId48" Type="http://schemas.openxmlformats.org/officeDocument/2006/relationships/hyperlink" Target="http://www.enerkem.com/" TargetMode="External"/><Relationship Id="rId113" Type="http://schemas.openxmlformats.org/officeDocument/2006/relationships/hyperlink" Target="https://lowercarboncapital.com/" TargetMode="External"/><Relationship Id="rId320" Type="http://schemas.openxmlformats.org/officeDocument/2006/relationships/hyperlink" Target="https://aquamembranes.com/" TargetMode="External"/><Relationship Id="rId558" Type="http://schemas.openxmlformats.org/officeDocument/2006/relationships/hyperlink" Target="https://www.futurepositivecapital.com/" TargetMode="External"/><Relationship Id="rId723" Type="http://schemas.openxmlformats.org/officeDocument/2006/relationships/hyperlink" Target="https://greyparrot.ai/" TargetMode="External"/><Relationship Id="rId765" Type="http://schemas.openxmlformats.org/officeDocument/2006/relationships/hyperlink" Target="https://trueventures.com/blog/vc-responsibilities-climate-technologies" TargetMode="External"/><Relationship Id="rId155" Type="http://schemas.openxmlformats.org/officeDocument/2006/relationships/hyperlink" Target="https://meati.com/" TargetMode="External"/><Relationship Id="rId197" Type="http://schemas.openxmlformats.org/officeDocument/2006/relationships/hyperlink" Target="https://freewiretech.com/" TargetMode="External"/><Relationship Id="rId362" Type="http://schemas.openxmlformats.org/officeDocument/2006/relationships/hyperlink" Target="http://www.energeticinsurance.com/" TargetMode="External"/><Relationship Id="rId418" Type="http://schemas.openxmlformats.org/officeDocument/2006/relationships/hyperlink" Target="http://advmicrogrid.com/" TargetMode="External"/><Relationship Id="rId625" Type="http://schemas.openxmlformats.org/officeDocument/2006/relationships/hyperlink" Target="https://www.linkedin.com/in/bedyyang" TargetMode="External"/><Relationship Id="rId222" Type="http://schemas.openxmlformats.org/officeDocument/2006/relationships/hyperlink" Target="https://chrysalix.com/" TargetMode="External"/><Relationship Id="rId264" Type="http://schemas.openxmlformats.org/officeDocument/2006/relationships/hyperlink" Target="https://www.energize.vc/" TargetMode="External"/><Relationship Id="rId471" Type="http://schemas.openxmlformats.org/officeDocument/2006/relationships/hyperlink" Target="https://www.linkedin.com/in/rick-defieux-57a6576" TargetMode="External"/><Relationship Id="rId667" Type="http://schemas.openxmlformats.org/officeDocument/2006/relationships/hyperlink" Target="https://foundersfund.com/" TargetMode="External"/><Relationship Id="rId17" Type="http://schemas.openxmlformats.org/officeDocument/2006/relationships/hyperlink" Target="https://www.linkedin.com/in/marguerite-catanzaro-profile" TargetMode="External"/><Relationship Id="rId59" Type="http://schemas.openxmlformats.org/officeDocument/2006/relationships/hyperlink" Target="https://www.linkedin.com/in/jeremy-grantham-2330144" TargetMode="External"/><Relationship Id="rId124" Type="http://schemas.openxmlformats.org/officeDocument/2006/relationships/hyperlink" Target="https://www.usepatch.com/" TargetMode="External"/><Relationship Id="rId527" Type="http://schemas.openxmlformats.org/officeDocument/2006/relationships/hyperlink" Target="https://www.opus-12.com/" TargetMode="External"/><Relationship Id="rId569" Type="http://schemas.openxmlformats.org/officeDocument/2006/relationships/hyperlink" Target="https://www.cfs.energy/" TargetMode="External"/><Relationship Id="rId734" Type="http://schemas.openxmlformats.org/officeDocument/2006/relationships/hyperlink" Target="https://www.linkedin.com/in/anas-biad-94742684" TargetMode="External"/><Relationship Id="rId776" Type="http://schemas.openxmlformats.org/officeDocument/2006/relationships/hyperlink" Target="https://www.linkedin.com/in/markmunoz" TargetMode="External"/><Relationship Id="rId70" Type="http://schemas.openxmlformats.org/officeDocument/2006/relationships/hyperlink" Target="https://www.g2vp.com/" TargetMode="External"/><Relationship Id="rId166" Type="http://schemas.openxmlformats.org/officeDocument/2006/relationships/hyperlink" Target="https://www.linkedin.com/in/robleclerc" TargetMode="External"/><Relationship Id="rId331" Type="http://schemas.openxmlformats.org/officeDocument/2006/relationships/hyperlink" Target="https://www.linkedin.com/in/joshuahaacker" TargetMode="External"/><Relationship Id="rId373" Type="http://schemas.openxmlformats.org/officeDocument/2006/relationships/hyperlink" Target="https://www.linkedin.com/in/shelley-britt-210372135" TargetMode="External"/><Relationship Id="rId429" Type="http://schemas.openxmlformats.org/officeDocument/2006/relationships/hyperlink" Target="https://www.linkedin.com/in/sabeeha-islam" TargetMode="External"/><Relationship Id="rId580" Type="http://schemas.openxmlformats.org/officeDocument/2006/relationships/hyperlink" Target="https://www.linkedin.com/in/chris-erickson-9a117710" TargetMode="External"/><Relationship Id="rId636" Type="http://schemas.openxmlformats.org/officeDocument/2006/relationships/hyperlink" Target="https://understoryweather.com/" TargetMode="External"/><Relationship Id="rId1" Type="http://schemas.openxmlformats.org/officeDocument/2006/relationships/hyperlink" Target="https://www.arcternventures.com/" TargetMode="External"/><Relationship Id="rId233" Type="http://schemas.openxmlformats.org/officeDocument/2006/relationships/hyperlink" Target="http://www.sparkmeter.io/" TargetMode="External"/><Relationship Id="rId440" Type="http://schemas.openxmlformats.org/officeDocument/2006/relationships/hyperlink" Target="https://www.giantleapfund.vc/" TargetMode="External"/><Relationship Id="rId678" Type="http://schemas.openxmlformats.org/officeDocument/2006/relationships/hyperlink" Target="https://www.palmetto.com/" TargetMode="External"/><Relationship Id="rId28" Type="http://schemas.openxmlformats.org/officeDocument/2006/relationships/hyperlink" Target="https://www.climatecapital.co/" TargetMode="External"/><Relationship Id="rId275" Type="http://schemas.openxmlformats.org/officeDocument/2006/relationships/hyperlink" Target="https://www.span.io/" TargetMode="External"/><Relationship Id="rId300" Type="http://schemas.openxmlformats.org/officeDocument/2006/relationships/hyperlink" Target="https://fifthwall.com/" TargetMode="External"/><Relationship Id="rId482" Type="http://schemas.openxmlformats.org/officeDocument/2006/relationships/hyperlink" Target="http://social-impact-capital.com/" TargetMode="External"/><Relationship Id="rId538" Type="http://schemas.openxmlformats.org/officeDocument/2006/relationships/hyperlink" Target="https://www.linkedin.com/in/katie-rae-63158172" TargetMode="External"/><Relationship Id="rId703" Type="http://schemas.openxmlformats.org/officeDocument/2006/relationships/hyperlink" Target="https://www.kleinerperkins.com/" TargetMode="External"/><Relationship Id="rId745" Type="http://schemas.openxmlformats.org/officeDocument/2006/relationships/hyperlink" Target="https://visionfund.com/" TargetMode="External"/><Relationship Id="rId81" Type="http://schemas.openxmlformats.org/officeDocument/2006/relationships/hyperlink" Target="https://www.naturesfynd.com/" TargetMode="External"/><Relationship Id="rId135" Type="http://schemas.openxmlformats.org/officeDocument/2006/relationships/hyperlink" Target="https://www.linkedin.com/in/sarah-kearney" TargetMode="External"/><Relationship Id="rId177" Type="http://schemas.openxmlformats.org/officeDocument/2006/relationships/hyperlink" Target="https://astanor.com/about/" TargetMode="External"/><Relationship Id="rId342" Type="http://schemas.openxmlformats.org/officeDocument/2006/relationships/hyperlink" Target="http://www.piva.vc/" TargetMode="External"/><Relationship Id="rId384" Type="http://schemas.openxmlformats.org/officeDocument/2006/relationships/hyperlink" Target="https://urban.us/" TargetMode="External"/><Relationship Id="rId591" Type="http://schemas.openxmlformats.org/officeDocument/2006/relationships/hyperlink" Target="https://www.refactor.com/" TargetMode="External"/><Relationship Id="rId605" Type="http://schemas.openxmlformats.org/officeDocument/2006/relationships/hyperlink" Target="https://ubiquitous.energy/" TargetMode="External"/><Relationship Id="rId787" Type="http://schemas.openxmlformats.org/officeDocument/2006/relationships/hyperlink" Target="https://www.ycombinator.com/" TargetMode="External"/><Relationship Id="rId202" Type="http://schemas.openxmlformats.org/officeDocument/2006/relationships/hyperlink" Target="https://www.linkedin.com/in/william-lese-8735b710" TargetMode="External"/><Relationship Id="rId244" Type="http://schemas.openxmlformats.org/officeDocument/2006/relationships/hyperlink" Target="https://www.linkedin.com/in/rpeciulaitis" TargetMode="External"/><Relationship Id="rId647" Type="http://schemas.openxmlformats.org/officeDocument/2006/relationships/hyperlink" Target="https://www.linkedin.com/in/nimikatragadda" TargetMode="External"/><Relationship Id="rId689" Type="http://schemas.openxmlformats.org/officeDocument/2006/relationships/hyperlink" Target="https://www.linkedin.com/in/debbie-chang-10b3946" TargetMode="External"/><Relationship Id="rId39" Type="http://schemas.openxmlformats.org/officeDocument/2006/relationships/hyperlink" Target="https://camus.energy/" TargetMode="External"/><Relationship Id="rId286" Type="http://schemas.openxmlformats.org/officeDocument/2006/relationships/hyperlink" Target="https://www.linkedin.com/in/lindsay-luger-76b35037" TargetMode="External"/><Relationship Id="rId451" Type="http://schemas.openxmlformats.org/officeDocument/2006/relationships/hyperlink" Target="https://www.measurabl.com/" TargetMode="External"/><Relationship Id="rId493" Type="http://schemas.openxmlformats.org/officeDocument/2006/relationships/hyperlink" Target="https://clarity.io/" TargetMode="External"/><Relationship Id="rId507" Type="http://schemas.openxmlformats.org/officeDocument/2006/relationships/hyperlink" Target="https://www.electriphi.ai/" TargetMode="External"/><Relationship Id="rId549" Type="http://schemas.openxmlformats.org/officeDocument/2006/relationships/hyperlink" Target="https://www.fifty.vc/" TargetMode="External"/><Relationship Id="rId714" Type="http://schemas.openxmlformats.org/officeDocument/2006/relationships/hyperlink" Target="https://www.advano.io/" TargetMode="External"/><Relationship Id="rId756" Type="http://schemas.openxmlformats.org/officeDocument/2006/relationships/hyperlink" Target="https://www.techstars.com/the-line/pov/accelerators-tackling-climate-change-industry-breakdown" TargetMode="External"/><Relationship Id="rId50" Type="http://schemas.openxmlformats.org/officeDocument/2006/relationships/hyperlink" Target="https://www.linkedin.com/in/claude-vachet-4b369" TargetMode="External"/><Relationship Id="rId104" Type="http://schemas.openxmlformats.org/officeDocument/2006/relationships/hyperlink" Target="https://www.solidiatech.com/" TargetMode="External"/><Relationship Id="rId146" Type="http://schemas.openxmlformats.org/officeDocument/2006/relationships/hyperlink" Target="https://www.weavegrid.com/" TargetMode="External"/><Relationship Id="rId188" Type="http://schemas.openxmlformats.org/officeDocument/2006/relationships/hyperlink" Target="http://climateai.com/" TargetMode="External"/><Relationship Id="rId311" Type="http://schemas.openxmlformats.org/officeDocument/2006/relationships/hyperlink" Target="https://www.source.co/" TargetMode="External"/><Relationship Id="rId353" Type="http://schemas.openxmlformats.org/officeDocument/2006/relationships/hyperlink" Target="https://www.tropicbioscience.com/" TargetMode="External"/><Relationship Id="rId395" Type="http://schemas.openxmlformats.org/officeDocument/2006/relationships/hyperlink" Target="http://www.crop-enhancement.com/" TargetMode="External"/><Relationship Id="rId409" Type="http://schemas.openxmlformats.org/officeDocument/2006/relationships/hyperlink" Target="https://www.linkedin.com/in/tomgroos" TargetMode="External"/><Relationship Id="rId560" Type="http://schemas.openxmlformats.org/officeDocument/2006/relationships/hyperlink" Target="https://www.dendra.io/" TargetMode="External"/><Relationship Id="rId92" Type="http://schemas.openxmlformats.org/officeDocument/2006/relationships/hyperlink" Target="https://www.temperpack.com/" TargetMode="External"/><Relationship Id="rId213" Type="http://schemas.openxmlformats.org/officeDocument/2006/relationships/hyperlink" Target="https://buildingventures.com/" TargetMode="External"/><Relationship Id="rId420" Type="http://schemas.openxmlformats.org/officeDocument/2006/relationships/hyperlink" Target="https://www.linkedin.com/in/iraehrenpreis" TargetMode="External"/><Relationship Id="rId616" Type="http://schemas.openxmlformats.org/officeDocument/2006/relationships/hyperlink" Target="https://www.linkedin.com/in/amaywah" TargetMode="External"/><Relationship Id="rId658" Type="http://schemas.openxmlformats.org/officeDocument/2006/relationships/hyperlink" Target="https://firstround.com/" TargetMode="External"/><Relationship Id="rId255" Type="http://schemas.openxmlformats.org/officeDocument/2006/relationships/hyperlink" Target="https://cultiviansbx.com/" TargetMode="External"/><Relationship Id="rId297" Type="http://schemas.openxmlformats.org/officeDocument/2006/relationships/hyperlink" Target="https://fifthwall.com/" TargetMode="External"/><Relationship Id="rId462" Type="http://schemas.openxmlformats.org/officeDocument/2006/relationships/hyperlink" Target="https://www.linkedin.com/in/ev-williams-8265718a" TargetMode="External"/><Relationship Id="rId518" Type="http://schemas.openxmlformats.org/officeDocument/2006/relationships/hyperlink" Target="https://www.linkedin.com/in/alex-porte-16990094" TargetMode="External"/><Relationship Id="rId725" Type="http://schemas.openxmlformats.org/officeDocument/2006/relationships/hyperlink" Target="https://www.linkedin.com/in/neda-amidi-a702914" TargetMode="External"/><Relationship Id="rId115" Type="http://schemas.openxmlformats.org/officeDocument/2006/relationships/hyperlink" Target="https://lowercasecapital.com/" TargetMode="External"/><Relationship Id="rId157" Type="http://schemas.openxmlformats.org/officeDocument/2006/relationships/hyperlink" Target="https://www.linkedin.com/in/alex-bondar-7b98a7101" TargetMode="External"/><Relationship Id="rId322" Type="http://schemas.openxmlformats.org/officeDocument/2006/relationships/hyperlink" Target="https://www.linkedin.com/in/tamif" TargetMode="External"/><Relationship Id="rId364" Type="http://schemas.openxmlformats.org/officeDocument/2006/relationships/hyperlink" Target="https://www.linkedin.com/in/octavisemonin" TargetMode="External"/><Relationship Id="rId767" Type="http://schemas.openxmlformats.org/officeDocument/2006/relationships/hyperlink" Target="https://www.linkedin.com/in/albertwenger" TargetMode="External"/><Relationship Id="rId61" Type="http://schemas.openxmlformats.org/officeDocument/2006/relationships/hyperlink" Target="https://ecosystemintegrity.com/" TargetMode="External"/><Relationship Id="rId199" Type="http://schemas.openxmlformats.org/officeDocument/2006/relationships/hyperlink" Target="https://www.linkedin.com/in/neil-suslak-385992191" TargetMode="External"/><Relationship Id="rId571" Type="http://schemas.openxmlformats.org/officeDocument/2006/relationships/hyperlink" Target="https://www.linkedin.com/in/peter-hebert-ab4925" TargetMode="External"/><Relationship Id="rId627" Type="http://schemas.openxmlformats.org/officeDocument/2006/relationships/hyperlink" Target="https://www.linkedin.com/in/christinesltsai" TargetMode="External"/><Relationship Id="rId669" Type="http://schemas.openxmlformats.org/officeDocument/2006/relationships/hyperlink" Target="https://www.solugentech.com/" TargetMode="External"/><Relationship Id="rId19" Type="http://schemas.openxmlformats.org/officeDocument/2006/relationships/hyperlink" Target="https://www.buoyant.vc/" TargetMode="External"/><Relationship Id="rId224" Type="http://schemas.openxmlformats.org/officeDocument/2006/relationships/hyperlink" Target="https://sorteraalloys.com/" TargetMode="External"/><Relationship Id="rId266" Type="http://schemas.openxmlformats.org/officeDocument/2006/relationships/hyperlink" Target="http://jupiterintel.com/" TargetMode="External"/><Relationship Id="rId431" Type="http://schemas.openxmlformats.org/officeDocument/2006/relationships/hyperlink" Target="https://www.emergenceindustries.com/" TargetMode="External"/><Relationship Id="rId473" Type="http://schemas.openxmlformats.org/officeDocument/2006/relationships/hyperlink" Target="https://sjfventures.com/" TargetMode="External"/><Relationship Id="rId529" Type="http://schemas.openxmlformats.org/officeDocument/2006/relationships/hyperlink" Target="https://www.linkedin.com/in/zackbogue" TargetMode="External"/><Relationship Id="rId680" Type="http://schemas.openxmlformats.org/officeDocument/2006/relationships/hyperlink" Target="https://www.linkedin.com/in/iansigalow" TargetMode="External"/><Relationship Id="rId736" Type="http://schemas.openxmlformats.org/officeDocument/2006/relationships/hyperlink" Target="https://www.sequoiacap.com/" TargetMode="External"/><Relationship Id="rId30" Type="http://schemas.openxmlformats.org/officeDocument/2006/relationships/hyperlink" Target="https://www.joinmosaic.com/" TargetMode="External"/><Relationship Id="rId126" Type="http://schemas.openxmlformats.org/officeDocument/2006/relationships/hyperlink" Target="https://www.linkedin.com/in/nat-simons-48943710" TargetMode="External"/><Relationship Id="rId168" Type="http://schemas.openxmlformats.org/officeDocument/2006/relationships/hyperlink" Target="https://agfunder.com/" TargetMode="External"/><Relationship Id="rId333" Type="http://schemas.openxmlformats.org/officeDocument/2006/relationships/hyperlink" Target="https://www.petri.bio/" TargetMode="External"/><Relationship Id="rId540" Type="http://schemas.openxmlformats.org/officeDocument/2006/relationships/hyperlink" Target="https://www.engine.xyz/" TargetMode="External"/><Relationship Id="rId778" Type="http://schemas.openxmlformats.org/officeDocument/2006/relationships/hyperlink" Target="https://vectr.co/" TargetMode="External"/><Relationship Id="rId72" Type="http://schemas.openxmlformats.org/officeDocument/2006/relationships/hyperlink" Target="http://www.proterra.com/" TargetMode="External"/><Relationship Id="rId375" Type="http://schemas.openxmlformats.org/officeDocument/2006/relationships/hyperlink" Target="https://www.unovis.vc/" TargetMode="External"/><Relationship Id="rId582" Type="http://schemas.openxmlformats.org/officeDocument/2006/relationships/hyperlink" Target="https://www.pangaeaventures.com/" TargetMode="External"/><Relationship Id="rId638" Type="http://schemas.openxmlformats.org/officeDocument/2006/relationships/hyperlink" Target="https://www.linkedin.com/in/kate-mcandrew-ms-a966a4131" TargetMode="External"/><Relationship Id="rId3" Type="http://schemas.openxmlformats.org/officeDocument/2006/relationships/hyperlink" Target="https://www.aquabyte.ai/index.html" TargetMode="External"/><Relationship Id="rId235" Type="http://schemas.openxmlformats.org/officeDocument/2006/relationships/hyperlink" Target="https://www.linkedin.com/in/ron-gonen-807a49" TargetMode="External"/><Relationship Id="rId277" Type="http://schemas.openxmlformats.org/officeDocument/2006/relationships/hyperlink" Target="https://www.linkedin.com/in/judy-li-78706b163" TargetMode="External"/><Relationship Id="rId400" Type="http://schemas.openxmlformats.org/officeDocument/2006/relationships/hyperlink" Target="https://www.linkedin.com/in/rick-moss-378831a" TargetMode="External"/><Relationship Id="rId442" Type="http://schemas.openxmlformats.org/officeDocument/2006/relationships/hyperlink" Target="https://fullcyclebioplastics.com/" TargetMode="External"/><Relationship Id="rId484" Type="http://schemas.openxmlformats.org/officeDocument/2006/relationships/hyperlink" Target="https://prometheusfuels.com/" TargetMode="External"/><Relationship Id="rId705" Type="http://schemas.openxmlformats.org/officeDocument/2006/relationships/hyperlink" Target="https://www.g2vp.com/" TargetMode="External"/><Relationship Id="rId137" Type="http://schemas.openxmlformats.org/officeDocument/2006/relationships/hyperlink" Target="https://primecoalition.org/" TargetMode="External"/><Relationship Id="rId302" Type="http://schemas.openxmlformats.org/officeDocument/2006/relationships/hyperlink" Target="https://www.aurorasolar.com/" TargetMode="External"/><Relationship Id="rId344" Type="http://schemas.openxmlformats.org/officeDocument/2006/relationships/hyperlink" Target="https://www.velo3d.com/" TargetMode="External"/><Relationship Id="rId691" Type="http://schemas.openxmlformats.org/officeDocument/2006/relationships/hyperlink" Target="https://www.horizonsventures.com/" TargetMode="External"/><Relationship Id="rId747" Type="http://schemas.openxmlformats.org/officeDocument/2006/relationships/hyperlink" Target="https://energyvault.com/" TargetMode="External"/><Relationship Id="rId789" Type="http://schemas.openxmlformats.org/officeDocument/2006/relationships/hyperlink" Target="http://carbon.ycombinator.com/" TargetMode="External"/><Relationship Id="rId41" Type="http://schemas.openxmlformats.org/officeDocument/2006/relationships/hyperlink" Target="https://www.linkedin.com/in/abe-yokell" TargetMode="External"/><Relationship Id="rId83" Type="http://schemas.openxmlformats.org/officeDocument/2006/relationships/hyperlink" Target="https://www.linkedin.com/in/andrew-given-93b7638" TargetMode="External"/><Relationship Id="rId179" Type="http://schemas.openxmlformats.org/officeDocument/2006/relationships/hyperlink" Target="https://www.apeel.com/" TargetMode="External"/><Relationship Id="rId386" Type="http://schemas.openxmlformats.org/officeDocument/2006/relationships/hyperlink" Target="https://blueprintpower.com/" TargetMode="External"/><Relationship Id="rId551" Type="http://schemas.openxmlformats.org/officeDocument/2006/relationships/hyperlink" Target="https://www.memphismeats.com/" TargetMode="External"/><Relationship Id="rId593" Type="http://schemas.openxmlformats.org/officeDocument/2006/relationships/hyperlink" Target="https://checkerspot.com/" TargetMode="External"/><Relationship Id="rId607" Type="http://schemas.openxmlformats.org/officeDocument/2006/relationships/hyperlink" Target="https://www.linkedin.com/in/matias-massey-976822215" TargetMode="External"/><Relationship Id="rId649" Type="http://schemas.openxmlformats.org/officeDocument/2006/relationships/hyperlink" Target="https://www.felicis.com/" TargetMode="External"/><Relationship Id="rId190" Type="http://schemas.openxmlformats.org/officeDocument/2006/relationships/hyperlink" Target="https://www.linkedin.com/in/ernst-theodor-sack-056a5211a" TargetMode="External"/><Relationship Id="rId204" Type="http://schemas.openxmlformats.org/officeDocument/2006/relationships/hyperlink" Target="http://www.braemarenergy.com/" TargetMode="External"/><Relationship Id="rId246" Type="http://schemas.openxmlformats.org/officeDocument/2006/relationships/hyperlink" Target="https://cventures.vc/" TargetMode="External"/><Relationship Id="rId288" Type="http://schemas.openxmlformats.org/officeDocument/2006/relationships/hyperlink" Target="https://www.evokinnovations.com/" TargetMode="External"/><Relationship Id="rId411" Type="http://schemas.openxmlformats.org/officeDocument/2006/relationships/hyperlink" Target="https://citylight.vc/" TargetMode="External"/><Relationship Id="rId453" Type="http://schemas.openxmlformats.org/officeDocument/2006/relationships/hyperlink" Target="https://www.linkedin.com/in/inesrocha" TargetMode="External"/><Relationship Id="rId509" Type="http://schemas.openxmlformats.org/officeDocument/2006/relationships/hyperlink" Target="https://www.linkedin.com/in/rajatluru" TargetMode="External"/><Relationship Id="rId660" Type="http://schemas.openxmlformats.org/officeDocument/2006/relationships/hyperlink" Target="http://www.lygos.com/" TargetMode="External"/><Relationship Id="rId106" Type="http://schemas.openxmlformats.org/officeDocument/2006/relationships/hyperlink" Target="https://cervest.earth/" TargetMode="External"/><Relationship Id="rId313" Type="http://schemas.openxmlformats.org/officeDocument/2006/relationships/hyperlink" Target="https://www.linkedin.com/in/elysewiner" TargetMode="External"/><Relationship Id="rId495" Type="http://schemas.openxmlformats.org/officeDocument/2006/relationships/hyperlink" Target="https://www.linkedin.com/in/saraeshelman" TargetMode="External"/><Relationship Id="rId716" Type="http://schemas.openxmlformats.org/officeDocument/2006/relationships/hyperlink" Target="https://www.linkedin.com/in/cyrilcollon" TargetMode="External"/><Relationship Id="rId758" Type="http://schemas.openxmlformats.org/officeDocument/2006/relationships/hyperlink" Target="https://www.linkedin.com/in/agarwal-puneet" TargetMode="External"/><Relationship Id="rId10" Type="http://schemas.openxmlformats.org/officeDocument/2006/relationships/hyperlink" Target="https://www.b-t.energy/ventures/" TargetMode="External"/><Relationship Id="rId52" Type="http://schemas.openxmlformats.org/officeDocument/2006/relationships/hyperlink" Target="http://www.cyclecapital.com/" TargetMode="External"/><Relationship Id="rId94" Type="http://schemas.openxmlformats.org/officeDocument/2006/relationships/hyperlink" Target="https://www.linkedin.com/in/ericdesai" TargetMode="External"/><Relationship Id="rId148" Type="http://schemas.openxmlformats.org/officeDocument/2006/relationships/hyperlink" Target="https://www.linkedin.com/in/wang-timothy" TargetMode="External"/><Relationship Id="rId355" Type="http://schemas.openxmlformats.org/officeDocument/2006/relationships/hyperlink" Target="https://www.linkedin.com/in/philip-erlanger-4181452a" TargetMode="External"/><Relationship Id="rId397" Type="http://schemas.openxmlformats.org/officeDocument/2006/relationships/hyperlink" Target="https://www.linkedin.com/in/wdselke" TargetMode="External"/><Relationship Id="rId520" Type="http://schemas.openxmlformats.org/officeDocument/2006/relationships/hyperlink" Target="https://www.aera.vc/" TargetMode="External"/><Relationship Id="rId562" Type="http://schemas.openxmlformats.org/officeDocument/2006/relationships/hyperlink" Target="https://www.linkedin.com/in/maarten-scholten-9501567" TargetMode="External"/><Relationship Id="rId618" Type="http://schemas.openxmlformats.org/officeDocument/2006/relationships/hyperlink" Target="https://www.tdk-ventures.com/" TargetMode="External"/><Relationship Id="rId215" Type="http://schemas.openxmlformats.org/officeDocument/2006/relationships/hyperlink" Target="https://75f.io/" TargetMode="External"/><Relationship Id="rId257" Type="http://schemas.openxmlformats.org/officeDocument/2006/relationships/hyperlink" Target="https://www.descarteslabs.com/" TargetMode="External"/><Relationship Id="rId422" Type="http://schemas.openxmlformats.org/officeDocument/2006/relationships/hyperlink" Target="http://www.dblpartners.vc/" TargetMode="External"/><Relationship Id="rId464" Type="http://schemas.openxmlformats.org/officeDocument/2006/relationships/hyperlink" Target="https://obvious.com/" TargetMode="External"/><Relationship Id="rId299" Type="http://schemas.openxmlformats.org/officeDocument/2006/relationships/hyperlink" Target="https://www.aurorasolar.com/" TargetMode="External"/><Relationship Id="rId727" Type="http://schemas.openxmlformats.org/officeDocument/2006/relationships/hyperlink" Target="https://www.plugandplaytechcenter.com/ventures/" TargetMode="External"/><Relationship Id="rId63" Type="http://schemas.openxmlformats.org/officeDocument/2006/relationships/hyperlink" Target="http://www.evconnect.com/" TargetMode="External"/><Relationship Id="rId159" Type="http://schemas.openxmlformats.org/officeDocument/2006/relationships/hyperlink" Target="http://acre.vc/" TargetMode="External"/><Relationship Id="rId366" Type="http://schemas.openxmlformats.org/officeDocument/2006/relationships/hyperlink" Target="http://trucks.vc/" TargetMode="External"/><Relationship Id="rId573" Type="http://schemas.openxmlformats.org/officeDocument/2006/relationships/hyperlink" Target="https://www.luxcapital.com/" TargetMode="External"/><Relationship Id="rId780" Type="http://schemas.openxmlformats.org/officeDocument/2006/relationships/hyperlink" Target="https://www.plantiblefoods.com/" TargetMode="External"/><Relationship Id="rId226" Type="http://schemas.openxmlformats.org/officeDocument/2006/relationships/hyperlink" Target="https://www.linkedin.com/in/dangoldman" TargetMode="External"/><Relationship Id="rId433" Type="http://schemas.openxmlformats.org/officeDocument/2006/relationships/hyperlink" Target="http://www.terracycle.com/en-US/" TargetMode="External"/><Relationship Id="rId640" Type="http://schemas.openxmlformats.org/officeDocument/2006/relationships/hyperlink" Target="http://boxgroup.com/" TargetMode="External"/><Relationship Id="rId738" Type="http://schemas.openxmlformats.org/officeDocument/2006/relationships/hyperlink" Target="https://twitter.com/schreier/status/1220465824701435904"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linkedin.com/in/asherabraham/" TargetMode="External"/><Relationship Id="rId299" Type="http://schemas.openxmlformats.org/officeDocument/2006/relationships/hyperlink" Target="https://www.linkedin.com/in/constancedeng/" TargetMode="External"/><Relationship Id="rId303" Type="http://schemas.openxmlformats.org/officeDocument/2006/relationships/hyperlink" Target="https://www.linkedin.com/in/matt-cirac-7921a78a/" TargetMode="External"/><Relationship Id="rId21" Type="http://schemas.openxmlformats.org/officeDocument/2006/relationships/hyperlink" Target="https://hk.linkedin.com/in/bentomaszewski" TargetMode="External"/><Relationship Id="rId42" Type="http://schemas.openxmlformats.org/officeDocument/2006/relationships/hyperlink" Target="https://www.linkedin.com/in/samuel-y-lee/" TargetMode="External"/><Relationship Id="rId63" Type="http://schemas.openxmlformats.org/officeDocument/2006/relationships/hyperlink" Target="https://www.linkedin.com/in/utkarshsharma94/" TargetMode="External"/><Relationship Id="rId84" Type="http://schemas.openxmlformats.org/officeDocument/2006/relationships/hyperlink" Target="https://www.linkedin.com/in/eliasjdavis/" TargetMode="External"/><Relationship Id="rId138" Type="http://schemas.openxmlformats.org/officeDocument/2006/relationships/hyperlink" Target="http://linkedin.com/in/chelsea-p-ferrette-1875945" TargetMode="External"/><Relationship Id="rId159" Type="http://schemas.openxmlformats.org/officeDocument/2006/relationships/hyperlink" Target="mailto:maidmentfaye@gmail.com" TargetMode="External"/><Relationship Id="rId324" Type="http://schemas.openxmlformats.org/officeDocument/2006/relationships/hyperlink" Target="https://www.linkedin.com/in/joannalichter/" TargetMode="External"/><Relationship Id="rId170" Type="http://schemas.openxmlformats.org/officeDocument/2006/relationships/hyperlink" Target="https://www.linkedin.com/in/ezevidra" TargetMode="External"/><Relationship Id="rId191" Type="http://schemas.openxmlformats.org/officeDocument/2006/relationships/hyperlink" Target="http://linkedin.com/in/yrechtman" TargetMode="External"/><Relationship Id="rId205" Type="http://schemas.openxmlformats.org/officeDocument/2006/relationships/hyperlink" Target="https://www.linkedin.com/in/virginie-raphael-7197271/" TargetMode="External"/><Relationship Id="rId226" Type="http://schemas.openxmlformats.org/officeDocument/2006/relationships/hyperlink" Target="https://www.linkedin.com/in/josh-kuzon-78035a5" TargetMode="External"/><Relationship Id="rId247" Type="http://schemas.openxmlformats.org/officeDocument/2006/relationships/hyperlink" Target="https://www.linkedin.com/in/ryanpiela/" TargetMode="External"/><Relationship Id="rId107" Type="http://schemas.openxmlformats.org/officeDocument/2006/relationships/hyperlink" Target="https://www.linkedin.com/in/hservillon/" TargetMode="External"/><Relationship Id="rId268" Type="http://schemas.openxmlformats.org/officeDocument/2006/relationships/hyperlink" Target="https://www.linkedin.com/in/dylanitzikowitz/" TargetMode="External"/><Relationship Id="rId289" Type="http://schemas.openxmlformats.org/officeDocument/2006/relationships/hyperlink" Target="https://www.linkedin.com/in/margaret-davidson-0b31253a/" TargetMode="External"/><Relationship Id="rId11" Type="http://schemas.openxmlformats.org/officeDocument/2006/relationships/hyperlink" Target="https://www.linkedin.com/in/hani-azzam-90b5764b/" TargetMode="External"/><Relationship Id="rId32" Type="http://schemas.openxmlformats.org/officeDocument/2006/relationships/hyperlink" Target="https://www.linkedin.com/in/tracecohen/" TargetMode="External"/><Relationship Id="rId53" Type="http://schemas.openxmlformats.org/officeDocument/2006/relationships/hyperlink" Target="https://linkedin.com/in/turnernovak" TargetMode="External"/><Relationship Id="rId74" Type="http://schemas.openxmlformats.org/officeDocument/2006/relationships/hyperlink" Target="mailto:ninastepanov@gmail.com" TargetMode="External"/><Relationship Id="rId128" Type="http://schemas.openxmlformats.org/officeDocument/2006/relationships/hyperlink" Target="https://www.linkedin.com/in/willweinraub/" TargetMode="External"/><Relationship Id="rId149" Type="http://schemas.openxmlformats.org/officeDocument/2006/relationships/hyperlink" Target="https://www.linkedin.com/in/jacobdpeters/" TargetMode="External"/><Relationship Id="rId314" Type="http://schemas.openxmlformats.org/officeDocument/2006/relationships/hyperlink" Target="https://www.linkedin.com/in/pamatthe/" TargetMode="External"/><Relationship Id="rId5" Type="http://schemas.openxmlformats.org/officeDocument/2006/relationships/hyperlink" Target="https://linkedin/in/kevinweatherman" TargetMode="External"/><Relationship Id="rId95" Type="http://schemas.openxmlformats.org/officeDocument/2006/relationships/hyperlink" Target="http://linkedin.com/in/ckurdziel" TargetMode="External"/><Relationship Id="rId160" Type="http://schemas.openxmlformats.org/officeDocument/2006/relationships/hyperlink" Target="https://www.linkedin.com/in/faye-maidment-12345069/" TargetMode="External"/><Relationship Id="rId181" Type="http://schemas.openxmlformats.org/officeDocument/2006/relationships/hyperlink" Target="https://www.linkedin.com/in/rachel-horowitz-155a8a34/" TargetMode="External"/><Relationship Id="rId216" Type="http://schemas.openxmlformats.org/officeDocument/2006/relationships/hyperlink" Target="https://www.linkedin.com/in/mnananian/" TargetMode="External"/><Relationship Id="rId237" Type="http://schemas.openxmlformats.org/officeDocument/2006/relationships/hyperlink" Target="http://linkedin.com/in/neetupuranikmath" TargetMode="External"/><Relationship Id="rId258" Type="http://schemas.openxmlformats.org/officeDocument/2006/relationships/hyperlink" Target="https://www.linkedin.com/in/sean-doolan-6575488/" TargetMode="External"/><Relationship Id="rId279" Type="http://schemas.openxmlformats.org/officeDocument/2006/relationships/hyperlink" Target="https://www.linkedin.com/in/danielpreiss/" TargetMode="External"/><Relationship Id="rId22" Type="http://schemas.openxmlformats.org/officeDocument/2006/relationships/hyperlink" Target="https://www.linkedin.com/in/zachary-friedman-7961b49" TargetMode="External"/><Relationship Id="rId43" Type="http://schemas.openxmlformats.org/officeDocument/2006/relationships/hyperlink" Target="https://www.linkedin.com/in/sunnyparikh" TargetMode="External"/><Relationship Id="rId64" Type="http://schemas.openxmlformats.org/officeDocument/2006/relationships/hyperlink" Target="https://www.linkedin.com/in/brettlucasmartin" TargetMode="External"/><Relationship Id="rId118" Type="http://schemas.openxmlformats.org/officeDocument/2006/relationships/hyperlink" Target="https://www.linkedin.com/in/jonathanozeran" TargetMode="External"/><Relationship Id="rId139" Type="http://schemas.openxmlformats.org/officeDocument/2006/relationships/hyperlink" Target="https://www.linkedin.com/in/george-ribaroff/" TargetMode="External"/><Relationship Id="rId290" Type="http://schemas.openxmlformats.org/officeDocument/2006/relationships/hyperlink" Target="https://www.linkedin.com/in/ariqayumi" TargetMode="External"/><Relationship Id="rId304" Type="http://schemas.openxmlformats.org/officeDocument/2006/relationships/hyperlink" Target="https://www.linkedin.com/in/armandkhatri/" TargetMode="External"/><Relationship Id="rId85" Type="http://schemas.openxmlformats.org/officeDocument/2006/relationships/hyperlink" Target="https://www.linkedin.com/in/danielstolar/" TargetMode="External"/><Relationship Id="rId150" Type="http://schemas.openxmlformats.org/officeDocument/2006/relationships/hyperlink" Target="http://www.linkedin.com/in/ceonyc" TargetMode="External"/><Relationship Id="rId171" Type="http://schemas.openxmlformats.org/officeDocument/2006/relationships/hyperlink" Target="https://www.linkedin.com/in/namdar/" TargetMode="External"/><Relationship Id="rId192" Type="http://schemas.openxmlformats.org/officeDocument/2006/relationships/hyperlink" Target="https://www.linkedin.com/in/lorinependleton/" TargetMode="External"/><Relationship Id="rId206" Type="http://schemas.openxmlformats.org/officeDocument/2006/relationships/hyperlink" Target="mailto:p.tylerdean@gmail.com" TargetMode="External"/><Relationship Id="rId227" Type="http://schemas.openxmlformats.org/officeDocument/2006/relationships/hyperlink" Target="https://www.linkedin.com/in/franklhopper/" TargetMode="External"/><Relationship Id="rId248" Type="http://schemas.openxmlformats.org/officeDocument/2006/relationships/hyperlink" Target="https://www.linkedin.com/in/keiran-simunovic-2aa992160/" TargetMode="External"/><Relationship Id="rId269" Type="http://schemas.openxmlformats.org/officeDocument/2006/relationships/hyperlink" Target="https://www.linkedin.com/in/yash-rohera-82a69b173/" TargetMode="External"/><Relationship Id="rId12" Type="http://schemas.openxmlformats.org/officeDocument/2006/relationships/hyperlink" Target="http://linkedin.com/in/seanheilweil/" TargetMode="External"/><Relationship Id="rId33" Type="http://schemas.openxmlformats.org/officeDocument/2006/relationships/hyperlink" Target="http://nyvp.com/" TargetMode="External"/><Relationship Id="rId108" Type="http://schemas.openxmlformats.org/officeDocument/2006/relationships/hyperlink" Target="https://www.linkedin.com/in/secilaltintas/" TargetMode="External"/><Relationship Id="rId129" Type="http://schemas.openxmlformats.org/officeDocument/2006/relationships/hyperlink" Target="https://www.linkedin.com/in/molakal/" TargetMode="External"/><Relationship Id="rId280" Type="http://schemas.openxmlformats.org/officeDocument/2006/relationships/hyperlink" Target="https://www.linkedin.com/in/davidsteinberger" TargetMode="External"/><Relationship Id="rId315" Type="http://schemas.openxmlformats.org/officeDocument/2006/relationships/hyperlink" Target="https://www.linkedin.com/in/alexchalunkal" TargetMode="External"/><Relationship Id="rId54" Type="http://schemas.openxmlformats.org/officeDocument/2006/relationships/hyperlink" Target="https://www.linkedin.com/in/357js/" TargetMode="External"/><Relationship Id="rId75" Type="http://schemas.openxmlformats.org/officeDocument/2006/relationships/hyperlink" Target="https://linkedin.com/in/ninastepanov" TargetMode="External"/><Relationship Id="rId96" Type="http://schemas.openxmlformats.org/officeDocument/2006/relationships/hyperlink" Target="http://www.linkedin.com/in/tazpatel/" TargetMode="External"/><Relationship Id="rId140" Type="http://schemas.openxmlformats.org/officeDocument/2006/relationships/hyperlink" Target="https://www.linkedin.com/in/leesol/" TargetMode="External"/><Relationship Id="rId161" Type="http://schemas.openxmlformats.org/officeDocument/2006/relationships/hyperlink" Target="https://www.linkedin.com/in/blaizewallace/" TargetMode="External"/><Relationship Id="rId182" Type="http://schemas.openxmlformats.org/officeDocument/2006/relationships/hyperlink" Target="http://www.linkedin.com/in/Angela-santurbano" TargetMode="External"/><Relationship Id="rId217" Type="http://schemas.openxmlformats.org/officeDocument/2006/relationships/hyperlink" Target="https://www.linkedin.com/in/daniganot/" TargetMode="External"/><Relationship Id="rId6" Type="http://schemas.openxmlformats.org/officeDocument/2006/relationships/hyperlink" Target="https://www.linkedin.com/in/jasonchrishunt" TargetMode="External"/><Relationship Id="rId238" Type="http://schemas.openxmlformats.org/officeDocument/2006/relationships/hyperlink" Target="http://linkedin.com/in/simeon-iheagwam-8b54404" TargetMode="External"/><Relationship Id="rId259" Type="http://schemas.openxmlformats.org/officeDocument/2006/relationships/hyperlink" Target="https://twitter.com/HarryRemler" TargetMode="External"/><Relationship Id="rId23" Type="http://schemas.openxmlformats.org/officeDocument/2006/relationships/hyperlink" Target="https://linkedin.com/in/chrismoreno" TargetMode="External"/><Relationship Id="rId119" Type="http://schemas.openxmlformats.org/officeDocument/2006/relationships/hyperlink" Target="https://www.linkedin.com/in/joshberns/" TargetMode="External"/><Relationship Id="rId270" Type="http://schemas.openxmlformats.org/officeDocument/2006/relationships/hyperlink" Target="https://www.linkedin.com/in/karalaforgia2684214/" TargetMode="External"/><Relationship Id="rId291" Type="http://schemas.openxmlformats.org/officeDocument/2006/relationships/hyperlink" Target="https://www.linkedin.com/in/philip-kor/" TargetMode="External"/><Relationship Id="rId305" Type="http://schemas.openxmlformats.org/officeDocument/2006/relationships/hyperlink" Target="https://www.linkedin.com/in/laura-sievert-4b956a108/" TargetMode="External"/><Relationship Id="rId44" Type="http://schemas.openxmlformats.org/officeDocument/2006/relationships/hyperlink" Target="https://www.linkedin.com/in/mehrady" TargetMode="External"/><Relationship Id="rId65" Type="http://schemas.openxmlformats.org/officeDocument/2006/relationships/hyperlink" Target="https://www.linkedin.com/in/jedng/" TargetMode="External"/><Relationship Id="rId86" Type="http://schemas.openxmlformats.org/officeDocument/2006/relationships/hyperlink" Target="https://www.linkedin.com/in/matthewjweinberg/" TargetMode="External"/><Relationship Id="rId130" Type="http://schemas.openxmlformats.org/officeDocument/2006/relationships/hyperlink" Target="https://www.linkedin.com/in/noah-pape-b1b46b68/" TargetMode="External"/><Relationship Id="rId151" Type="http://schemas.openxmlformats.org/officeDocument/2006/relationships/hyperlink" Target="http://linkedin.com/in/Kayla-kavanaugh" TargetMode="External"/><Relationship Id="rId172" Type="http://schemas.openxmlformats.org/officeDocument/2006/relationships/hyperlink" Target="https://linkedin.com/in/marcocasas" TargetMode="External"/><Relationship Id="rId193" Type="http://schemas.openxmlformats.org/officeDocument/2006/relationships/hyperlink" Target="https://www.linkedin.com/in/tessabattistin/" TargetMode="External"/><Relationship Id="rId207" Type="http://schemas.openxmlformats.org/officeDocument/2006/relationships/hyperlink" Target="https://www.linkedin.com/in/tylerddean/" TargetMode="External"/><Relationship Id="rId228" Type="http://schemas.openxmlformats.org/officeDocument/2006/relationships/hyperlink" Target="https://www.linkedin.com/in/rakgarg" TargetMode="External"/><Relationship Id="rId249" Type="http://schemas.openxmlformats.org/officeDocument/2006/relationships/hyperlink" Target="https://www.linkedin.com/in/jeffwald/" TargetMode="External"/><Relationship Id="rId13" Type="http://schemas.openxmlformats.org/officeDocument/2006/relationships/hyperlink" Target="http://linkedin.com/in/jeff-silverstein-54208555" TargetMode="External"/><Relationship Id="rId109" Type="http://schemas.openxmlformats.org/officeDocument/2006/relationships/hyperlink" Target="https://www.linkedin.com/in/vidaasiegbu/" TargetMode="External"/><Relationship Id="rId260" Type="http://schemas.openxmlformats.org/officeDocument/2006/relationships/hyperlink" Target="http://linkedin.com/in/sophia-ghadamian" TargetMode="External"/><Relationship Id="rId281" Type="http://schemas.openxmlformats.org/officeDocument/2006/relationships/hyperlink" Target="https://linkedin.com/in/ashleysliu" TargetMode="External"/><Relationship Id="rId316" Type="http://schemas.openxmlformats.org/officeDocument/2006/relationships/hyperlink" Target="http://linkedin.com/in/aaronzucker/" TargetMode="External"/><Relationship Id="rId34" Type="http://schemas.openxmlformats.org/officeDocument/2006/relationships/hyperlink" Target="https://www.linkedin.com/in/kristopher-brown-8124128/" TargetMode="External"/><Relationship Id="rId55" Type="http://schemas.openxmlformats.org/officeDocument/2006/relationships/hyperlink" Target="https://www.linkedin.com/in/robert-licalzi-65723241/" TargetMode="External"/><Relationship Id="rId76" Type="http://schemas.openxmlformats.org/officeDocument/2006/relationships/hyperlink" Target="https://www.linkedin.com/in/cole-rotman-7843b550/" TargetMode="External"/><Relationship Id="rId97" Type="http://schemas.openxmlformats.org/officeDocument/2006/relationships/hyperlink" Target="https://www.linkedin.com/in/benjamin-brancucci-62005358" TargetMode="External"/><Relationship Id="rId120" Type="http://schemas.openxmlformats.org/officeDocument/2006/relationships/hyperlink" Target="http://www.linkedin.com/in/lily-sassoon" TargetMode="External"/><Relationship Id="rId141" Type="http://schemas.openxmlformats.org/officeDocument/2006/relationships/hyperlink" Target="https://www.linkedin.com/in/jonathanabrams/" TargetMode="External"/><Relationship Id="rId7" Type="http://schemas.openxmlformats.org/officeDocument/2006/relationships/hyperlink" Target="https://www.linkedin.com/in/jamesruben/" TargetMode="External"/><Relationship Id="rId162" Type="http://schemas.openxmlformats.org/officeDocument/2006/relationships/hyperlink" Target="http://www.linkedin.com/in/samanthabatista" TargetMode="External"/><Relationship Id="rId183" Type="http://schemas.openxmlformats.org/officeDocument/2006/relationships/hyperlink" Target="https://www.linkedin.com/in/rouhin-ghosh-3106b9b3/" TargetMode="External"/><Relationship Id="rId218" Type="http://schemas.openxmlformats.org/officeDocument/2006/relationships/hyperlink" Target="https://www.linkedin.com/in/patrick-mccarthy" TargetMode="External"/><Relationship Id="rId239" Type="http://schemas.openxmlformats.org/officeDocument/2006/relationships/hyperlink" Target="https://www.linkedin.com/in/wu-richard/" TargetMode="External"/><Relationship Id="rId250" Type="http://schemas.openxmlformats.org/officeDocument/2006/relationships/hyperlink" Target="https://www.linkedin.com/in/sakibjamal/" TargetMode="External"/><Relationship Id="rId271" Type="http://schemas.openxmlformats.org/officeDocument/2006/relationships/hyperlink" Target="about:blank" TargetMode="External"/><Relationship Id="rId292" Type="http://schemas.openxmlformats.org/officeDocument/2006/relationships/hyperlink" Target="https://www.linkedin.com/in/ryan-sommerville-9a2aa983/" TargetMode="External"/><Relationship Id="rId306" Type="http://schemas.openxmlformats.org/officeDocument/2006/relationships/hyperlink" Target="http://linkedin.com/in/ruoougu" TargetMode="External"/><Relationship Id="rId24" Type="http://schemas.openxmlformats.org/officeDocument/2006/relationships/hyperlink" Target="https://www.linkedin.com/in/emrahyalaz" TargetMode="External"/><Relationship Id="rId45" Type="http://schemas.openxmlformats.org/officeDocument/2006/relationships/hyperlink" Target="https://www.linkedin.com/in/chris-lu11/" TargetMode="External"/><Relationship Id="rId66" Type="http://schemas.openxmlformats.org/officeDocument/2006/relationships/hyperlink" Target="https://www.linkedin.com/in/hiro-shinn-77139a69/" TargetMode="External"/><Relationship Id="rId87" Type="http://schemas.openxmlformats.org/officeDocument/2006/relationships/hyperlink" Target="https://www.linkedin.com/in/imstusmith/" TargetMode="External"/><Relationship Id="rId110" Type="http://schemas.openxmlformats.org/officeDocument/2006/relationships/hyperlink" Target="https://www.linkedin.com/in/randalljack/" TargetMode="External"/><Relationship Id="rId131" Type="http://schemas.openxmlformats.org/officeDocument/2006/relationships/hyperlink" Target="https://www.linkedin.com/in/graham-cohen-94803213/" TargetMode="External"/><Relationship Id="rId152" Type="http://schemas.openxmlformats.org/officeDocument/2006/relationships/hyperlink" Target="http://linkedin.com/in/katebrodock" TargetMode="External"/><Relationship Id="rId173" Type="http://schemas.openxmlformats.org/officeDocument/2006/relationships/hyperlink" Target="https://www.linkedin.com/in/josephchan1974/" TargetMode="External"/><Relationship Id="rId194" Type="http://schemas.openxmlformats.org/officeDocument/2006/relationships/hyperlink" Target="https://www.linkedin.com/in/michaelcardamone/" TargetMode="External"/><Relationship Id="rId208" Type="http://schemas.openxmlformats.org/officeDocument/2006/relationships/hyperlink" Target="https://www.linkedin.com/in/cory-moelis-6a24a127/" TargetMode="External"/><Relationship Id="rId229" Type="http://schemas.openxmlformats.org/officeDocument/2006/relationships/hyperlink" Target="https://www.linkedin.com/in/abie-j-cohen-330b0a5/" TargetMode="External"/><Relationship Id="rId19" Type="http://schemas.openxmlformats.org/officeDocument/2006/relationships/hyperlink" Target="https://www.siskar.co/" TargetMode="External"/><Relationship Id="rId224" Type="http://schemas.openxmlformats.org/officeDocument/2006/relationships/hyperlink" Target="http://linkedin.com/in/zack-bahm-227789b8" TargetMode="External"/><Relationship Id="rId240" Type="http://schemas.openxmlformats.org/officeDocument/2006/relationships/hyperlink" Target="https://www.linkedin.com/in/cbnorris/" TargetMode="External"/><Relationship Id="rId245" Type="http://schemas.openxmlformats.org/officeDocument/2006/relationships/hyperlink" Target="https://www.linkedin.com/in/michael-luciani/" TargetMode="External"/><Relationship Id="rId261" Type="http://schemas.openxmlformats.org/officeDocument/2006/relationships/hyperlink" Target="https://www.linkedin.com/in/srivatss" TargetMode="External"/><Relationship Id="rId266" Type="http://schemas.openxmlformats.org/officeDocument/2006/relationships/hyperlink" Target="https://www.linkedin.com/in/kevinsu00/" TargetMode="External"/><Relationship Id="rId287" Type="http://schemas.openxmlformats.org/officeDocument/2006/relationships/hyperlink" Target="http://linkedin.com/in/justintsang" TargetMode="External"/><Relationship Id="rId14" Type="http://schemas.openxmlformats.org/officeDocument/2006/relationships/hyperlink" Target="http://www.linkedin.com/in/paulsethi" TargetMode="External"/><Relationship Id="rId30" Type="http://schemas.openxmlformats.org/officeDocument/2006/relationships/hyperlink" Target="https://www.linkedin.com/in/matthewdanielburton" TargetMode="External"/><Relationship Id="rId35" Type="http://schemas.openxmlformats.org/officeDocument/2006/relationships/hyperlink" Target="https://www.linkedin.com/in/zannali/" TargetMode="External"/><Relationship Id="rId56" Type="http://schemas.openxmlformats.org/officeDocument/2006/relationships/hyperlink" Target="https://www.linkedin.com/in/bbryantwsp/" TargetMode="External"/><Relationship Id="rId77" Type="http://schemas.openxmlformats.org/officeDocument/2006/relationships/hyperlink" Target="https://www.linkedin.com/in/dboguslavsky/" TargetMode="External"/><Relationship Id="rId100" Type="http://schemas.openxmlformats.org/officeDocument/2006/relationships/hyperlink" Target="http://linkedin.com/in/ljin1" TargetMode="External"/><Relationship Id="rId105" Type="http://schemas.openxmlformats.org/officeDocument/2006/relationships/hyperlink" Target="https://www.linkedin.com/in/demiladeobayomi/" TargetMode="External"/><Relationship Id="rId126" Type="http://schemas.openxmlformats.org/officeDocument/2006/relationships/hyperlink" Target="https://www.linkedin.com/in/jainbhavya" TargetMode="External"/><Relationship Id="rId147" Type="http://schemas.openxmlformats.org/officeDocument/2006/relationships/hyperlink" Target="https://www.linkedin.com/in/michaelmaccombie" TargetMode="External"/><Relationship Id="rId168" Type="http://schemas.openxmlformats.org/officeDocument/2006/relationships/hyperlink" Target="https://www.linkedin.com/in/adrielbercow/" TargetMode="External"/><Relationship Id="rId282" Type="http://schemas.openxmlformats.org/officeDocument/2006/relationships/hyperlink" Target="https://www.linkedin.com/in/helen-zhen-967a0996/" TargetMode="External"/><Relationship Id="rId312" Type="http://schemas.openxmlformats.org/officeDocument/2006/relationships/hyperlink" Target="https://www.linkedin.com/in/jadaql/" TargetMode="External"/><Relationship Id="rId317" Type="http://schemas.openxmlformats.org/officeDocument/2006/relationships/hyperlink" Target="https://www.linkedin.com/in/maddi-holman-0b5b5a113" TargetMode="External"/><Relationship Id="rId8" Type="http://schemas.openxmlformats.org/officeDocument/2006/relationships/hyperlink" Target="https://www.linkedin.com/in/saraazout/" TargetMode="External"/><Relationship Id="rId51" Type="http://schemas.openxmlformats.org/officeDocument/2006/relationships/hyperlink" Target="https://superangel.vc/references" TargetMode="External"/><Relationship Id="rId72" Type="http://schemas.openxmlformats.org/officeDocument/2006/relationships/hyperlink" Target="http://www.linkedin.com/in/zevlapin" TargetMode="External"/><Relationship Id="rId93" Type="http://schemas.openxmlformats.org/officeDocument/2006/relationships/hyperlink" Target="https://www.linkedin.com/in/manoj-soundararajan-86988515b/" TargetMode="External"/><Relationship Id="rId98" Type="http://schemas.openxmlformats.org/officeDocument/2006/relationships/hyperlink" Target="https://www.linkedin.com/in/mark-friday-6172b917/" TargetMode="External"/><Relationship Id="rId121" Type="http://schemas.openxmlformats.org/officeDocument/2006/relationships/hyperlink" Target="https://www.linkedin.com/in/mattjessenhoward/" TargetMode="External"/><Relationship Id="rId142" Type="http://schemas.openxmlformats.org/officeDocument/2006/relationships/hyperlink" Target="mailto:grahcarn@gmail.com" TargetMode="External"/><Relationship Id="rId163" Type="http://schemas.openxmlformats.org/officeDocument/2006/relationships/hyperlink" Target="https://www.linkedin.com/in/jakekupperman/" TargetMode="External"/><Relationship Id="rId184" Type="http://schemas.openxmlformats.org/officeDocument/2006/relationships/hyperlink" Target="https://www.linkedin.com/in/ktashilov/" TargetMode="External"/><Relationship Id="rId189" Type="http://schemas.openxmlformats.org/officeDocument/2006/relationships/hyperlink" Target="https://www.linkedin.com/in/zeeza-cole-014007134/" TargetMode="External"/><Relationship Id="rId219" Type="http://schemas.openxmlformats.org/officeDocument/2006/relationships/hyperlink" Target="https://www.linkedin.com/in/estelle-palandjian-526441a7/" TargetMode="External"/><Relationship Id="rId3" Type="http://schemas.openxmlformats.org/officeDocument/2006/relationships/hyperlink" Target="https://www.linkedin.com/in/azg/" TargetMode="External"/><Relationship Id="rId214" Type="http://schemas.openxmlformats.org/officeDocument/2006/relationships/hyperlink" Target="https://www.linkedin.com/in/alexdaniels/" TargetMode="External"/><Relationship Id="rId230" Type="http://schemas.openxmlformats.org/officeDocument/2006/relationships/hyperlink" Target="https://www.linkedin.com/in/igormoliver/" TargetMode="External"/><Relationship Id="rId235" Type="http://schemas.openxmlformats.org/officeDocument/2006/relationships/hyperlink" Target="http://linkedin.com/in/alexdtang" TargetMode="External"/><Relationship Id="rId251" Type="http://schemas.openxmlformats.org/officeDocument/2006/relationships/hyperlink" Target="https://www.linkedin.com/in/julie-castro-abrams/" TargetMode="External"/><Relationship Id="rId256" Type="http://schemas.openxmlformats.org/officeDocument/2006/relationships/hyperlink" Target="https://linkedin.com/in/jasonrkirby" TargetMode="External"/><Relationship Id="rId277" Type="http://schemas.openxmlformats.org/officeDocument/2006/relationships/hyperlink" Target="https://www.linkedin.com/in/dave-sachse-1244989/" TargetMode="External"/><Relationship Id="rId298" Type="http://schemas.openxmlformats.org/officeDocument/2006/relationships/hyperlink" Target="https://www.linkedin.com/in/mccallmcintyre/" TargetMode="External"/><Relationship Id="rId25" Type="http://schemas.openxmlformats.org/officeDocument/2006/relationships/hyperlink" Target="http://linkedin.com/in/georgegoognin/" TargetMode="External"/><Relationship Id="rId46" Type="http://schemas.openxmlformats.org/officeDocument/2006/relationships/hyperlink" Target="https://www.linkedin.com/in/jonathan-wasserstrum-8a77533/" TargetMode="External"/><Relationship Id="rId67" Type="http://schemas.openxmlformats.org/officeDocument/2006/relationships/hyperlink" Target="http://linkedin.com/in/orenkoz" TargetMode="External"/><Relationship Id="rId116" Type="http://schemas.openxmlformats.org/officeDocument/2006/relationships/hyperlink" Target="https://www.linkedin.com/in/matt-knight-b336377/" TargetMode="External"/><Relationship Id="rId137" Type="http://schemas.openxmlformats.org/officeDocument/2006/relationships/hyperlink" Target="https://www.linkedin.com/in/neil-harounian/" TargetMode="External"/><Relationship Id="rId158" Type="http://schemas.openxmlformats.org/officeDocument/2006/relationships/hyperlink" Target="https://www.linkedin.com/in/conradwadowski/" TargetMode="External"/><Relationship Id="rId272" Type="http://schemas.openxmlformats.org/officeDocument/2006/relationships/hyperlink" Target="http://linkedin.com/in/royvella" TargetMode="External"/><Relationship Id="rId293" Type="http://schemas.openxmlformats.org/officeDocument/2006/relationships/hyperlink" Target="https://www.linkedin.com/in/janelippencott/" TargetMode="External"/><Relationship Id="rId302" Type="http://schemas.openxmlformats.org/officeDocument/2006/relationships/hyperlink" Target="https://www.linkedin.com/in/megabcross/" TargetMode="External"/><Relationship Id="rId307" Type="http://schemas.openxmlformats.org/officeDocument/2006/relationships/hyperlink" Target="https://www.linkedin.com/in/joshua-schlisserman/" TargetMode="External"/><Relationship Id="rId323" Type="http://schemas.openxmlformats.org/officeDocument/2006/relationships/hyperlink" Target="https://www.linkedin.com/in/baksht/" TargetMode="External"/><Relationship Id="rId20" Type="http://schemas.openxmlformats.org/officeDocument/2006/relationships/hyperlink" Target="http://linkedin.com/in/KapurGyan" TargetMode="External"/><Relationship Id="rId41" Type="http://schemas.openxmlformats.org/officeDocument/2006/relationships/hyperlink" Target="https://www.linkedin.com/in/kbrower" TargetMode="External"/><Relationship Id="rId62" Type="http://schemas.openxmlformats.org/officeDocument/2006/relationships/hyperlink" Target="https://www.linkedin.com/in/adriennepalm/" TargetMode="External"/><Relationship Id="rId83" Type="http://schemas.openxmlformats.org/officeDocument/2006/relationships/hyperlink" Target="https://www.linkedin.com/in/allies/" TargetMode="External"/><Relationship Id="rId88" Type="http://schemas.openxmlformats.org/officeDocument/2006/relationships/hyperlink" Target="http://linkedin.com/in/Ernesto-quinto-Van-Peborgh/" TargetMode="External"/><Relationship Id="rId111" Type="http://schemas.openxmlformats.org/officeDocument/2006/relationships/hyperlink" Target="https://www.linkedin.com/in/eliotpowell/" TargetMode="External"/><Relationship Id="rId132" Type="http://schemas.openxmlformats.org/officeDocument/2006/relationships/hyperlink" Target="https://www.linkedin.com/in/mileslasater/" TargetMode="External"/><Relationship Id="rId153" Type="http://schemas.openxmlformats.org/officeDocument/2006/relationships/hyperlink" Target="https://www.linkedin.com/in/sharaddaswani/" TargetMode="External"/><Relationship Id="rId174" Type="http://schemas.openxmlformats.org/officeDocument/2006/relationships/hyperlink" Target="http://www.linkedin.com/careyransom" TargetMode="External"/><Relationship Id="rId179" Type="http://schemas.openxmlformats.org/officeDocument/2006/relationships/hyperlink" Target="https://www.linkedin.com/in/brianfolmer/" TargetMode="External"/><Relationship Id="rId195" Type="http://schemas.openxmlformats.org/officeDocument/2006/relationships/hyperlink" Target="http://linkedin.com/in/jared-cooperman-a50b7152" TargetMode="External"/><Relationship Id="rId209" Type="http://schemas.openxmlformats.org/officeDocument/2006/relationships/hyperlink" Target="mailto:alexis.d.teixeira@gmail.com" TargetMode="External"/><Relationship Id="rId190" Type="http://schemas.openxmlformats.org/officeDocument/2006/relationships/hyperlink" Target="https://www.linkedin.com/in/tommucklow/" TargetMode="External"/><Relationship Id="rId204" Type="http://schemas.openxmlformats.org/officeDocument/2006/relationships/hyperlink" Target="https://linkedin.com/in/mzamkow" TargetMode="External"/><Relationship Id="rId220" Type="http://schemas.openxmlformats.org/officeDocument/2006/relationships/hyperlink" Target="http://linkedin.com/in/sebastian-zhou" TargetMode="External"/><Relationship Id="rId225" Type="http://schemas.openxmlformats.org/officeDocument/2006/relationships/hyperlink" Target="https://www.linkedin.com/in/laureltouby/" TargetMode="External"/><Relationship Id="rId241" Type="http://schemas.openxmlformats.org/officeDocument/2006/relationships/hyperlink" Target="https://www.linkedin.com/in/pranavicheemakurti/" TargetMode="External"/><Relationship Id="rId246" Type="http://schemas.openxmlformats.org/officeDocument/2006/relationships/hyperlink" Target="https://www.linkedin.com/in/moshebellows/" TargetMode="External"/><Relationship Id="rId267" Type="http://schemas.openxmlformats.org/officeDocument/2006/relationships/hyperlink" Target="https://www.linkedin.com/in/catmhernandez" TargetMode="External"/><Relationship Id="rId288" Type="http://schemas.openxmlformats.org/officeDocument/2006/relationships/hyperlink" Target="https://www.linkedin.com/in/reitran" TargetMode="External"/><Relationship Id="rId15" Type="http://schemas.openxmlformats.org/officeDocument/2006/relationships/hyperlink" Target="http://linkedin.com/in/saralivingston" TargetMode="External"/><Relationship Id="rId36" Type="http://schemas.openxmlformats.org/officeDocument/2006/relationships/hyperlink" Target="http://linkedin.com/in/tarik-abbas" TargetMode="External"/><Relationship Id="rId57" Type="http://schemas.openxmlformats.org/officeDocument/2006/relationships/hyperlink" Target="https://www.linkedin.com/in/josephsartre/" TargetMode="External"/><Relationship Id="rId106" Type="http://schemas.openxmlformats.org/officeDocument/2006/relationships/hyperlink" Target="https://www.linkedin.com/in/jake-m-kinsley-b6a01565/" TargetMode="External"/><Relationship Id="rId127" Type="http://schemas.openxmlformats.org/officeDocument/2006/relationships/hyperlink" Target="https://www.linkedin.com/in/teppeitsutsui/" TargetMode="External"/><Relationship Id="rId262" Type="http://schemas.openxmlformats.org/officeDocument/2006/relationships/hyperlink" Target="https://www.linkedin.com/in/scott-levy-ba17a226/" TargetMode="External"/><Relationship Id="rId283" Type="http://schemas.openxmlformats.org/officeDocument/2006/relationships/hyperlink" Target="http://linkedin.com/in/jakecasas" TargetMode="External"/><Relationship Id="rId313" Type="http://schemas.openxmlformats.org/officeDocument/2006/relationships/hyperlink" Target="https://www.linkedin.com/in/willbricker3/" TargetMode="External"/><Relationship Id="rId318" Type="http://schemas.openxmlformats.org/officeDocument/2006/relationships/hyperlink" Target="https://www.linkedin.com/in/katelyndonnelly/" TargetMode="External"/><Relationship Id="rId10" Type="http://schemas.openxmlformats.org/officeDocument/2006/relationships/hyperlink" Target="https://www.linkedin.com/in/kylejung25/" TargetMode="External"/><Relationship Id="rId31" Type="http://schemas.openxmlformats.org/officeDocument/2006/relationships/hyperlink" Target="https://www.linkedin.com/in/erikdestefanis/" TargetMode="External"/><Relationship Id="rId52" Type="http://schemas.openxmlformats.org/officeDocument/2006/relationships/hyperlink" Target="https://www.linkedin.com/in/eric-schoenbach-05b12a50/" TargetMode="External"/><Relationship Id="rId73" Type="http://schemas.openxmlformats.org/officeDocument/2006/relationships/hyperlink" Target="https://www.linkedin.com/in/francisfumarola/" TargetMode="External"/><Relationship Id="rId78" Type="http://schemas.openxmlformats.org/officeDocument/2006/relationships/hyperlink" Target="https://www.linkedin.com/in/solly-garber-ba172318/" TargetMode="External"/><Relationship Id="rId94" Type="http://schemas.openxmlformats.org/officeDocument/2006/relationships/hyperlink" Target="http://linkedin.com/in/micheleguo" TargetMode="External"/><Relationship Id="rId99" Type="http://schemas.openxmlformats.org/officeDocument/2006/relationships/hyperlink" Target="https://www.linkedin.com/in/bradjenkins/" TargetMode="External"/><Relationship Id="rId101" Type="http://schemas.openxmlformats.org/officeDocument/2006/relationships/hyperlink" Target="http://linkedin.com/in/lylan" TargetMode="External"/><Relationship Id="rId122" Type="http://schemas.openxmlformats.org/officeDocument/2006/relationships/hyperlink" Target="http://linkedin.com/in/joshfutterman" TargetMode="External"/><Relationship Id="rId143" Type="http://schemas.openxmlformats.org/officeDocument/2006/relationships/hyperlink" Target="https://www.linkedin.com/in/grahamcarney/" TargetMode="External"/><Relationship Id="rId148" Type="http://schemas.openxmlformats.org/officeDocument/2006/relationships/hyperlink" Target="http://www.linkedin.com/in/nisaamoils" TargetMode="External"/><Relationship Id="rId164" Type="http://schemas.openxmlformats.org/officeDocument/2006/relationships/hyperlink" Target="https://www.linkedin.com/in/samriti-pal/" TargetMode="External"/><Relationship Id="rId169" Type="http://schemas.openxmlformats.org/officeDocument/2006/relationships/hyperlink" Target="http://www.linkedin.com/kylegluskin" TargetMode="External"/><Relationship Id="rId185" Type="http://schemas.openxmlformats.org/officeDocument/2006/relationships/hyperlink" Target="http://linkedin.com/in/uri-yudewitz-5109301" TargetMode="External"/><Relationship Id="rId4" Type="http://schemas.openxmlformats.org/officeDocument/2006/relationships/hyperlink" Target="http://linkedin.com/in/mikael-keremes-19206414" TargetMode="External"/><Relationship Id="rId9" Type="http://schemas.openxmlformats.org/officeDocument/2006/relationships/hyperlink" Target="https://www.linkedin.com/in/pooja-chokshi" TargetMode="External"/><Relationship Id="rId180" Type="http://schemas.openxmlformats.org/officeDocument/2006/relationships/hyperlink" Target="https://www.linkedin.com/in/eillfelder/" TargetMode="External"/><Relationship Id="rId210" Type="http://schemas.openxmlformats.org/officeDocument/2006/relationships/hyperlink" Target="http://linkedin.com/in/alexisteixeira" TargetMode="External"/><Relationship Id="rId215" Type="http://schemas.openxmlformats.org/officeDocument/2006/relationships/hyperlink" Target="mailto:Megan@thehelm.co" TargetMode="External"/><Relationship Id="rId236" Type="http://schemas.openxmlformats.org/officeDocument/2006/relationships/hyperlink" Target="https://www.linkedin.com/mwlite/in/ejm05" TargetMode="External"/><Relationship Id="rId257" Type="http://schemas.openxmlformats.org/officeDocument/2006/relationships/hyperlink" Target="https://www.linkedin.com/in/borski" TargetMode="External"/><Relationship Id="rId278" Type="http://schemas.openxmlformats.org/officeDocument/2006/relationships/hyperlink" Target="https://www.linkedin.com/in/stephanahern/" TargetMode="External"/><Relationship Id="rId26" Type="http://schemas.openxmlformats.org/officeDocument/2006/relationships/hyperlink" Target="http://www.linkedin.com/in/andrwlvy" TargetMode="External"/><Relationship Id="rId231" Type="http://schemas.openxmlformats.org/officeDocument/2006/relationships/hyperlink" Target="https://www.linkedin.com/in/harrisonuffindell/" TargetMode="External"/><Relationship Id="rId252" Type="http://schemas.openxmlformats.org/officeDocument/2006/relationships/hyperlink" Target="https://www.linkedin.com/in/ekroll/" TargetMode="External"/><Relationship Id="rId273" Type="http://schemas.openxmlformats.org/officeDocument/2006/relationships/hyperlink" Target="http://linkedin.com/in/itsabhinaya/" TargetMode="External"/><Relationship Id="rId294" Type="http://schemas.openxmlformats.org/officeDocument/2006/relationships/hyperlink" Target="https://www.linkedin.com/in/carolinemhealey/" TargetMode="External"/><Relationship Id="rId308" Type="http://schemas.openxmlformats.org/officeDocument/2006/relationships/hyperlink" Target="https://www.linkedin.com/in/briannichols11/" TargetMode="External"/><Relationship Id="rId47" Type="http://schemas.openxmlformats.org/officeDocument/2006/relationships/hyperlink" Target="https://www.linkedin.com/in/faisalkawar/" TargetMode="External"/><Relationship Id="rId68" Type="http://schemas.openxmlformats.org/officeDocument/2006/relationships/hyperlink" Target="https://www.linkedin.com/ben-siegel" TargetMode="External"/><Relationship Id="rId89" Type="http://schemas.openxmlformats.org/officeDocument/2006/relationships/hyperlink" Target="mailto:shawn.cheng@mesh.xyz" TargetMode="External"/><Relationship Id="rId112" Type="http://schemas.openxmlformats.org/officeDocument/2006/relationships/hyperlink" Target="http://linkedin.com/in/juneyham" TargetMode="External"/><Relationship Id="rId133" Type="http://schemas.openxmlformats.org/officeDocument/2006/relationships/hyperlink" Target="mailto:peter@revelry.co" TargetMode="External"/><Relationship Id="rId154" Type="http://schemas.openxmlformats.org/officeDocument/2006/relationships/hyperlink" Target="http://www.linkedin.com/in/johnnyhwin" TargetMode="External"/><Relationship Id="rId175" Type="http://schemas.openxmlformats.org/officeDocument/2006/relationships/hyperlink" Target="https://www.linkedin.com/in/david-resnekov/" TargetMode="External"/><Relationship Id="rId196" Type="http://schemas.openxmlformats.org/officeDocument/2006/relationships/hyperlink" Target="https://www.linkedin.com/in/laurenrinkey" TargetMode="External"/><Relationship Id="rId200" Type="http://schemas.openxmlformats.org/officeDocument/2006/relationships/hyperlink" Target="https://www.linkedin.com/in/mattkozlov/" TargetMode="External"/><Relationship Id="rId16" Type="http://schemas.openxmlformats.org/officeDocument/2006/relationships/hyperlink" Target="https://www.linkedin.com/in/michael-nov-b5574b37/" TargetMode="External"/><Relationship Id="rId221" Type="http://schemas.openxmlformats.org/officeDocument/2006/relationships/hyperlink" Target="https://www.linkedin.com/in/namdar/" TargetMode="External"/><Relationship Id="rId242" Type="http://schemas.openxmlformats.org/officeDocument/2006/relationships/hyperlink" Target="https://www.linkedin.com/in/joachim-brackx-4205838/" TargetMode="External"/><Relationship Id="rId263" Type="http://schemas.openxmlformats.org/officeDocument/2006/relationships/hyperlink" Target="https://www.linkedin.com/in/vivienlho/" TargetMode="External"/><Relationship Id="rId284" Type="http://schemas.openxmlformats.org/officeDocument/2006/relationships/hyperlink" Target="https://www.linkedin.com/in/teten" TargetMode="External"/><Relationship Id="rId319" Type="http://schemas.openxmlformats.org/officeDocument/2006/relationships/hyperlink" Target="http://linkedin.com/in/jai-malik" TargetMode="External"/><Relationship Id="rId37" Type="http://schemas.openxmlformats.org/officeDocument/2006/relationships/hyperlink" Target="https://www.linkedin.com/in/michaeljlombardi/" TargetMode="External"/><Relationship Id="rId58" Type="http://schemas.openxmlformats.org/officeDocument/2006/relationships/hyperlink" Target="http://linkedin.com/in/shomik-ghosh-a5a71319" TargetMode="External"/><Relationship Id="rId79" Type="http://schemas.openxmlformats.org/officeDocument/2006/relationships/hyperlink" Target="https://www.linkedin.com/in/jonathan-kerstein-165314125/" TargetMode="External"/><Relationship Id="rId102" Type="http://schemas.openxmlformats.org/officeDocument/2006/relationships/hyperlink" Target="http://linkedin.com/in/lonidee" TargetMode="External"/><Relationship Id="rId123" Type="http://schemas.openxmlformats.org/officeDocument/2006/relationships/hyperlink" Target="http://www.linkedin.com/in/newmancorey" TargetMode="External"/><Relationship Id="rId144" Type="http://schemas.openxmlformats.org/officeDocument/2006/relationships/hyperlink" Target="https://www.linkedin.com/in/nancyfechnay/" TargetMode="External"/><Relationship Id="rId90" Type="http://schemas.openxmlformats.org/officeDocument/2006/relationships/hyperlink" Target="https://www.linkedin.com/in/shacheng/" TargetMode="External"/><Relationship Id="rId165" Type="http://schemas.openxmlformats.org/officeDocument/2006/relationships/hyperlink" Target="https://www.linkedin.com/in/moses-sternstein-b30a0b94/" TargetMode="External"/><Relationship Id="rId186" Type="http://schemas.openxmlformats.org/officeDocument/2006/relationships/hyperlink" Target="https://www.linkedin.com/in/michelledrucker/" TargetMode="External"/><Relationship Id="rId211" Type="http://schemas.openxmlformats.org/officeDocument/2006/relationships/hyperlink" Target="https://www.linkedin.com/in/sarahwood313" TargetMode="External"/><Relationship Id="rId232" Type="http://schemas.openxmlformats.org/officeDocument/2006/relationships/hyperlink" Target="https://www.linkedin.com/in/arianadthacker/" TargetMode="External"/><Relationship Id="rId253" Type="http://schemas.openxmlformats.org/officeDocument/2006/relationships/hyperlink" Target="https://www.linkedin.com/in/josephchan1974/" TargetMode="External"/><Relationship Id="rId274" Type="http://schemas.openxmlformats.org/officeDocument/2006/relationships/hyperlink" Target="https://www.linkedin.com/in/johnhhui" TargetMode="External"/><Relationship Id="rId295" Type="http://schemas.openxmlformats.org/officeDocument/2006/relationships/hyperlink" Target="http://www.linkedin.com/in/angelgambino" TargetMode="External"/><Relationship Id="rId309" Type="http://schemas.openxmlformats.org/officeDocument/2006/relationships/hyperlink" Target="https://www.linkedin.com/in/mitchellkleinhandler/" TargetMode="External"/><Relationship Id="rId27" Type="http://schemas.openxmlformats.org/officeDocument/2006/relationships/hyperlink" Target="http://linkedin.com/in/rogerdasilva1" TargetMode="External"/><Relationship Id="rId48" Type="http://schemas.openxmlformats.org/officeDocument/2006/relationships/hyperlink" Target="https://www.linkedin.com/in/mattmickiewicz/" TargetMode="External"/><Relationship Id="rId69" Type="http://schemas.openxmlformats.org/officeDocument/2006/relationships/hyperlink" Target="http://linkedin.com/in/mertozyurek" TargetMode="External"/><Relationship Id="rId113" Type="http://schemas.openxmlformats.org/officeDocument/2006/relationships/hyperlink" Target="https://www.linkedin.com/in/andrew-oddo/" TargetMode="External"/><Relationship Id="rId134" Type="http://schemas.openxmlformats.org/officeDocument/2006/relationships/hyperlink" Target="https://www.linkedin.com/in/petereliu/" TargetMode="External"/><Relationship Id="rId320" Type="http://schemas.openxmlformats.org/officeDocument/2006/relationships/hyperlink" Target="http://www.linkedin.com/in/baljit" TargetMode="External"/><Relationship Id="rId80" Type="http://schemas.openxmlformats.org/officeDocument/2006/relationships/hyperlink" Target="http://linkedin.com/in/varadhjain" TargetMode="External"/><Relationship Id="rId155" Type="http://schemas.openxmlformats.org/officeDocument/2006/relationships/hyperlink" Target="https://www.linkedin.com/in/johnexley/" TargetMode="External"/><Relationship Id="rId176" Type="http://schemas.openxmlformats.org/officeDocument/2006/relationships/hyperlink" Target="http://www.linkedin.com/in/zfirestone" TargetMode="External"/><Relationship Id="rId197" Type="http://schemas.openxmlformats.org/officeDocument/2006/relationships/hyperlink" Target="https://www.linkedin.com/in/zach-lomis-9b34281a/" TargetMode="External"/><Relationship Id="rId201" Type="http://schemas.openxmlformats.org/officeDocument/2006/relationships/hyperlink" Target="https://www.linkedin.com/in/henry-chi/" TargetMode="External"/><Relationship Id="rId222" Type="http://schemas.openxmlformats.org/officeDocument/2006/relationships/hyperlink" Target="https://www.linkedin.com/in/matthewcjones1/" TargetMode="External"/><Relationship Id="rId243" Type="http://schemas.openxmlformats.org/officeDocument/2006/relationships/hyperlink" Target="http://linkedin.com/in/franciscoquintinoramos" TargetMode="External"/><Relationship Id="rId264" Type="http://schemas.openxmlformats.org/officeDocument/2006/relationships/hyperlink" Target="https://www.linkedin.com/in/leilaneoliveira/" TargetMode="External"/><Relationship Id="rId285" Type="http://schemas.openxmlformats.org/officeDocument/2006/relationships/hyperlink" Target="https://www.linkedin.com/in/harrisondonner/" TargetMode="External"/><Relationship Id="rId17" Type="http://schemas.openxmlformats.org/officeDocument/2006/relationships/hyperlink" Target="https://www.linkedin.com/in/charles-zvibleman-11256a7/" TargetMode="External"/><Relationship Id="rId38" Type="http://schemas.openxmlformats.org/officeDocument/2006/relationships/hyperlink" Target="https://www.linkedin.com/in/jordanodinsky/" TargetMode="External"/><Relationship Id="rId59" Type="http://schemas.openxmlformats.org/officeDocument/2006/relationships/hyperlink" Target="http://linkedin.com/in/oliverblakey" TargetMode="External"/><Relationship Id="rId103" Type="http://schemas.openxmlformats.org/officeDocument/2006/relationships/hyperlink" Target="http://www.linkedin.com/in/samir-chokshi" TargetMode="External"/><Relationship Id="rId124" Type="http://schemas.openxmlformats.org/officeDocument/2006/relationships/hyperlink" Target="https://www.linkedin.com/in/bradjenkins/" TargetMode="External"/><Relationship Id="rId310" Type="http://schemas.openxmlformats.org/officeDocument/2006/relationships/hyperlink" Target="https://twitter.com/realskhosla" TargetMode="External"/><Relationship Id="rId70" Type="http://schemas.openxmlformats.org/officeDocument/2006/relationships/hyperlink" Target="https://www.linkedin.com/in/tanay-modi-03422486/" TargetMode="External"/><Relationship Id="rId91" Type="http://schemas.openxmlformats.org/officeDocument/2006/relationships/hyperlink" Target="http://www.linkedin.com/in/Sbankier/" TargetMode="External"/><Relationship Id="rId145" Type="http://schemas.openxmlformats.org/officeDocument/2006/relationships/hyperlink" Target="https://www.linkedin.com/in/ben-broad-995b0891/" TargetMode="External"/><Relationship Id="rId166" Type="http://schemas.openxmlformats.org/officeDocument/2006/relationships/hyperlink" Target="https://www.linkedin.com/in/alikafridi/" TargetMode="External"/><Relationship Id="rId187" Type="http://schemas.openxmlformats.org/officeDocument/2006/relationships/hyperlink" Target="https://www.linkedin.com/in/federicomele/" TargetMode="External"/><Relationship Id="rId1" Type="http://schemas.openxmlformats.org/officeDocument/2006/relationships/hyperlink" Target="https://www.linkedin.com/in/markrosner/" TargetMode="External"/><Relationship Id="rId212" Type="http://schemas.openxmlformats.org/officeDocument/2006/relationships/hyperlink" Target="https://www.linkedin.com/in/zhangchelsea/" TargetMode="External"/><Relationship Id="rId233" Type="http://schemas.openxmlformats.org/officeDocument/2006/relationships/hyperlink" Target="http://linkedin.com/in/amitsharma13" TargetMode="External"/><Relationship Id="rId254" Type="http://schemas.openxmlformats.org/officeDocument/2006/relationships/hyperlink" Target="https://www.linkedin.com/in/tillu/" TargetMode="External"/><Relationship Id="rId28" Type="http://schemas.openxmlformats.org/officeDocument/2006/relationships/hyperlink" Target="http://linkedin.com/in/eli-cole" TargetMode="External"/><Relationship Id="rId49" Type="http://schemas.openxmlformats.org/officeDocument/2006/relationships/hyperlink" Target="https://www.linkedin.com/in/roopem/" TargetMode="External"/><Relationship Id="rId114" Type="http://schemas.openxmlformats.org/officeDocument/2006/relationships/hyperlink" Target="http://linkedin.com/in/royekunle" TargetMode="External"/><Relationship Id="rId275" Type="http://schemas.openxmlformats.org/officeDocument/2006/relationships/hyperlink" Target="https://www.linkedin.com/in/taylorstockton/" TargetMode="External"/><Relationship Id="rId296" Type="http://schemas.openxmlformats.org/officeDocument/2006/relationships/hyperlink" Target="https://www.linkedin.com/in/kate-murdock-9975347b/" TargetMode="External"/><Relationship Id="rId300" Type="http://schemas.openxmlformats.org/officeDocument/2006/relationships/hyperlink" Target="https://www.linkedin.com/in/bruno-lulinski" TargetMode="External"/><Relationship Id="rId60" Type="http://schemas.openxmlformats.org/officeDocument/2006/relationships/hyperlink" Target="https://in.linkedin.com/in/kabirkochhar" TargetMode="External"/><Relationship Id="rId81" Type="http://schemas.openxmlformats.org/officeDocument/2006/relationships/hyperlink" Target="https://www.linkedin.com/in/nicolegp/" TargetMode="External"/><Relationship Id="rId135" Type="http://schemas.openxmlformats.org/officeDocument/2006/relationships/hyperlink" Target="https://www.linkedin.com/in/adamochris" TargetMode="External"/><Relationship Id="rId156" Type="http://schemas.openxmlformats.org/officeDocument/2006/relationships/hyperlink" Target="https://www.linkedin.com/in/evan-nass-53427925/" TargetMode="External"/><Relationship Id="rId177" Type="http://schemas.openxmlformats.org/officeDocument/2006/relationships/hyperlink" Target="https://www.linkedin.com/in/sterman/" TargetMode="External"/><Relationship Id="rId198" Type="http://schemas.openxmlformats.org/officeDocument/2006/relationships/hyperlink" Target="https://www.linkedin.com/in/davidburstein/" TargetMode="External"/><Relationship Id="rId321" Type="http://schemas.openxmlformats.org/officeDocument/2006/relationships/hyperlink" Target="http://www.linkedin.com/in/dakivis" TargetMode="External"/><Relationship Id="rId202" Type="http://schemas.openxmlformats.org/officeDocument/2006/relationships/hyperlink" Target="https://www.linkedin.com/in/charleyma" TargetMode="External"/><Relationship Id="rId223" Type="http://schemas.openxmlformats.org/officeDocument/2006/relationships/hyperlink" Target="http://www.linkedin.com/in/gerikirilova" TargetMode="External"/><Relationship Id="rId244" Type="http://schemas.openxmlformats.org/officeDocument/2006/relationships/hyperlink" Target="https://www.linkedin.com/in/terranceorr/" TargetMode="External"/><Relationship Id="rId18" Type="http://schemas.openxmlformats.org/officeDocument/2006/relationships/hyperlink" Target="https://www.linkedin.com/in/kevin-siskar" TargetMode="External"/><Relationship Id="rId39" Type="http://schemas.openxmlformats.org/officeDocument/2006/relationships/hyperlink" Target="http://linkedin.com/in/besvinick" TargetMode="External"/><Relationship Id="rId265" Type="http://schemas.openxmlformats.org/officeDocument/2006/relationships/hyperlink" Target="http://www.linkedin.com/in/rishiratan" TargetMode="External"/><Relationship Id="rId286" Type="http://schemas.openxmlformats.org/officeDocument/2006/relationships/hyperlink" Target="https://www.linkedin.com/in/shanereiser" TargetMode="External"/><Relationship Id="rId50" Type="http://schemas.openxmlformats.org/officeDocument/2006/relationships/hyperlink" Target="https://www.linkedin.com/in/bzises/" TargetMode="External"/><Relationship Id="rId104" Type="http://schemas.openxmlformats.org/officeDocument/2006/relationships/hyperlink" Target="https://www.linkedin.com/in/lancedietz/" TargetMode="External"/><Relationship Id="rId125" Type="http://schemas.openxmlformats.org/officeDocument/2006/relationships/hyperlink" Target="https://www.linkedin.com/in/michaelcohn/" TargetMode="External"/><Relationship Id="rId146" Type="http://schemas.openxmlformats.org/officeDocument/2006/relationships/hyperlink" Target="https://www.linkedin.com/in/parajmathur" TargetMode="External"/><Relationship Id="rId167" Type="http://schemas.openxmlformats.org/officeDocument/2006/relationships/hyperlink" Target="mailto:adriel@k50ventures.com" TargetMode="External"/><Relationship Id="rId188" Type="http://schemas.openxmlformats.org/officeDocument/2006/relationships/hyperlink" Target="https://www.linkedin.com/in/kevin-baxpehler-5845a3/?originalSubdomain=il" TargetMode="External"/><Relationship Id="rId311" Type="http://schemas.openxmlformats.org/officeDocument/2006/relationships/hyperlink" Target="https://fourthrealm.vc/" TargetMode="External"/><Relationship Id="rId71" Type="http://schemas.openxmlformats.org/officeDocument/2006/relationships/hyperlink" Target="https://www.linkedin.com/in/ben-hassler-597a8513a/" TargetMode="External"/><Relationship Id="rId92" Type="http://schemas.openxmlformats.org/officeDocument/2006/relationships/hyperlink" Target="https://www.linkedin.com/in/alex-ferber-41ab3760/" TargetMode="External"/><Relationship Id="rId213" Type="http://schemas.openxmlformats.org/officeDocument/2006/relationships/hyperlink" Target="http://linkedin.com/in/jamiemelzer/" TargetMode="External"/><Relationship Id="rId234" Type="http://schemas.openxmlformats.org/officeDocument/2006/relationships/hyperlink" Target="https://www.linkedin.com/in/erik-bruckner/" TargetMode="External"/><Relationship Id="rId2" Type="http://schemas.openxmlformats.org/officeDocument/2006/relationships/hyperlink" Target="https://www.linkedin.com/in/kofiampadu/" TargetMode="External"/><Relationship Id="rId29" Type="http://schemas.openxmlformats.org/officeDocument/2006/relationships/hyperlink" Target="mailto:matthewdanielburton@gmail.com" TargetMode="External"/><Relationship Id="rId255" Type="http://schemas.openxmlformats.org/officeDocument/2006/relationships/hyperlink" Target="https://www.linkedin.com/in/dawit-heck-b49a9212b/" TargetMode="External"/><Relationship Id="rId276" Type="http://schemas.openxmlformats.org/officeDocument/2006/relationships/hyperlink" Target="https://www.linkedin.com/in/naithanjones" TargetMode="External"/><Relationship Id="rId297" Type="http://schemas.openxmlformats.org/officeDocument/2006/relationships/hyperlink" Target="https://www.linkedin.com/in/srinara7/" TargetMode="External"/><Relationship Id="rId40" Type="http://schemas.openxmlformats.org/officeDocument/2006/relationships/hyperlink" Target="https://linkedin.com/in/Thomas-m-Sparico-51a2712/" TargetMode="External"/><Relationship Id="rId115" Type="http://schemas.openxmlformats.org/officeDocument/2006/relationships/hyperlink" Target="https://www.linkedin.com/in/clairediazortiz" TargetMode="External"/><Relationship Id="rId136" Type="http://schemas.openxmlformats.org/officeDocument/2006/relationships/hyperlink" Target="mailto:neil@whitestarcapital.com" TargetMode="External"/><Relationship Id="rId157" Type="http://schemas.openxmlformats.org/officeDocument/2006/relationships/hyperlink" Target="http://linkedin.com/in/DrewAustin" TargetMode="External"/><Relationship Id="rId178" Type="http://schemas.openxmlformats.org/officeDocument/2006/relationships/hyperlink" Target="https://www.linkedin.com/in/jakewayne/" TargetMode="External"/><Relationship Id="rId301" Type="http://schemas.openxmlformats.org/officeDocument/2006/relationships/hyperlink" Target="https://www.linkedin.com/in/peterespersen/" TargetMode="External"/><Relationship Id="rId322" Type="http://schemas.openxmlformats.org/officeDocument/2006/relationships/hyperlink" Target="https://www.linkedin.com/in/michaellisovetsky/" TargetMode="External"/><Relationship Id="rId61" Type="http://schemas.openxmlformats.org/officeDocument/2006/relationships/hyperlink" Target="http://linkedin.com/in/ffatemi21" TargetMode="External"/><Relationship Id="rId82" Type="http://schemas.openxmlformats.org/officeDocument/2006/relationships/hyperlink" Target="https://www.linkedin.com/in/nikkibogopolskaya/" TargetMode="External"/><Relationship Id="rId199" Type="http://schemas.openxmlformats.org/officeDocument/2006/relationships/hyperlink" Target="http://linkedin.com/in/christianbusch" TargetMode="External"/><Relationship Id="rId203" Type="http://schemas.openxmlformats.org/officeDocument/2006/relationships/hyperlink" Target="https://www.linkedin.com/in/kirstenhorning/"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linkedin.com/in/kailash-sundaram" TargetMode="External"/><Relationship Id="rId299" Type="http://schemas.openxmlformats.org/officeDocument/2006/relationships/hyperlink" Target="https://www.linkedin.com/in/elisalacava" TargetMode="External"/><Relationship Id="rId21" Type="http://schemas.openxmlformats.org/officeDocument/2006/relationships/hyperlink" Target="https://www.linkedin.com/in/mateuszkaliski" TargetMode="External"/><Relationship Id="rId63" Type="http://schemas.openxmlformats.org/officeDocument/2006/relationships/hyperlink" Target="https://www.linkedin.com/in/sammy-abdullah-1292494" TargetMode="External"/><Relationship Id="rId159" Type="http://schemas.openxmlformats.org/officeDocument/2006/relationships/hyperlink" Target="https://www.linkedin.com/in/mazhuha" TargetMode="External"/><Relationship Id="rId324" Type="http://schemas.openxmlformats.org/officeDocument/2006/relationships/hyperlink" Target="https://www.linkedin.com/in/avra-durack-0674097" TargetMode="External"/><Relationship Id="rId366" Type="http://schemas.openxmlformats.org/officeDocument/2006/relationships/hyperlink" Target="https://www.linkedin.com/in/oliver-strong-04b84877" TargetMode="External"/><Relationship Id="rId170" Type="http://schemas.openxmlformats.org/officeDocument/2006/relationships/hyperlink" Target="https://www.linkedin.com/in/mujtabawani" TargetMode="External"/><Relationship Id="rId226" Type="http://schemas.openxmlformats.org/officeDocument/2006/relationships/hyperlink" Target="https://www.linkedin.com/in/angela-santurbano" TargetMode="External"/><Relationship Id="rId433" Type="http://schemas.openxmlformats.org/officeDocument/2006/relationships/hyperlink" Target="https://www.linkedin.com/in/constancebowen" TargetMode="External"/><Relationship Id="rId268" Type="http://schemas.openxmlformats.org/officeDocument/2006/relationships/hyperlink" Target="https://www.linkedin.com/in/salonibhojwani" TargetMode="External"/><Relationship Id="rId475" Type="http://schemas.openxmlformats.org/officeDocument/2006/relationships/hyperlink" Target="https://www.linkedin.com/in/karankochhar" TargetMode="External"/><Relationship Id="rId32" Type="http://schemas.openxmlformats.org/officeDocument/2006/relationships/hyperlink" Target="https://www.linkedin.com/in/yasmineamorrison" TargetMode="External"/><Relationship Id="rId74" Type="http://schemas.openxmlformats.org/officeDocument/2006/relationships/hyperlink" Target="https://www.linkedin.com/in/charlie-o-donnell-4738797" TargetMode="External"/><Relationship Id="rId128" Type="http://schemas.openxmlformats.org/officeDocument/2006/relationships/hyperlink" Target="https://www.linkedin.com/in/janbromberger" TargetMode="External"/><Relationship Id="rId335" Type="http://schemas.openxmlformats.org/officeDocument/2006/relationships/hyperlink" Target="https://www.linkedin.com/in/sami-pal-a2464877" TargetMode="External"/><Relationship Id="rId377" Type="http://schemas.openxmlformats.org/officeDocument/2006/relationships/hyperlink" Target="https://www.linkedin.com/in/maryewska" TargetMode="External"/><Relationship Id="rId5" Type="http://schemas.openxmlformats.org/officeDocument/2006/relationships/hyperlink" Target="https://www.linkedin.com/in/jai-malik" TargetMode="External"/><Relationship Id="rId181" Type="http://schemas.openxmlformats.org/officeDocument/2006/relationships/hyperlink" Target="https://www.linkedin.com/in/gingerrothrock" TargetMode="External"/><Relationship Id="rId237" Type="http://schemas.openxmlformats.org/officeDocument/2006/relationships/hyperlink" Target="https://www.linkedin.com/in/shammaraghib" TargetMode="External"/><Relationship Id="rId402" Type="http://schemas.openxmlformats.org/officeDocument/2006/relationships/hyperlink" Target="https://www.linkedin.com/in/haley-kwait-zollo-69a22950" TargetMode="External"/><Relationship Id="rId279" Type="http://schemas.openxmlformats.org/officeDocument/2006/relationships/hyperlink" Target="https://www.linkedin.com/in/tannerhp" TargetMode="External"/><Relationship Id="rId444" Type="http://schemas.openxmlformats.org/officeDocument/2006/relationships/hyperlink" Target="https://www.linkedin.com/in/nityarajendran" TargetMode="External"/><Relationship Id="rId43" Type="http://schemas.openxmlformats.org/officeDocument/2006/relationships/hyperlink" Target="https://www.linkedin.com/in/rachel-lauren" TargetMode="External"/><Relationship Id="rId139" Type="http://schemas.openxmlformats.org/officeDocument/2006/relationships/hyperlink" Target="https://www.linkedin.com/in/%D0%B4%D0%B5%D0%BD%D0%B8%D1%81-%D1%80%D1%8F%D1%83%D0%B7%D0%BE%D0%B2-258a62aa" TargetMode="External"/><Relationship Id="rId290" Type="http://schemas.openxmlformats.org/officeDocument/2006/relationships/hyperlink" Target="https://www.linkedin.com/in/kim-patel-31bb4486" TargetMode="External"/><Relationship Id="rId304" Type="http://schemas.openxmlformats.org/officeDocument/2006/relationships/hyperlink" Target="https://www.linkedin.com/in/jay-drain-jr" TargetMode="External"/><Relationship Id="rId346" Type="http://schemas.openxmlformats.org/officeDocument/2006/relationships/hyperlink" Target="https://www.linkedin.com/in/kookaic" TargetMode="External"/><Relationship Id="rId388" Type="http://schemas.openxmlformats.org/officeDocument/2006/relationships/hyperlink" Target="https://www.linkedin.com/in/sri-muppidi" TargetMode="External"/><Relationship Id="rId85" Type="http://schemas.openxmlformats.org/officeDocument/2006/relationships/hyperlink" Target="https://www.linkedin.com/in/nanduanilal" TargetMode="External"/><Relationship Id="rId150" Type="http://schemas.openxmlformats.org/officeDocument/2006/relationships/hyperlink" Target="https://www.linkedin.com/in/ericiramos" TargetMode="External"/><Relationship Id="rId192" Type="http://schemas.openxmlformats.org/officeDocument/2006/relationships/hyperlink" Target="https://www.linkedin.com/in/bradgillespie" TargetMode="External"/><Relationship Id="rId206" Type="http://schemas.openxmlformats.org/officeDocument/2006/relationships/hyperlink" Target="https://www.linkedin.com/in/jayksofue" TargetMode="External"/><Relationship Id="rId413" Type="http://schemas.openxmlformats.org/officeDocument/2006/relationships/hyperlink" Target="https://www.linkedin.com/in/sumeethshah" TargetMode="External"/><Relationship Id="rId248" Type="http://schemas.openxmlformats.org/officeDocument/2006/relationships/hyperlink" Target="https://www.linkedin.com/in/victoria-reget-a83a79ab" TargetMode="External"/><Relationship Id="rId455" Type="http://schemas.openxmlformats.org/officeDocument/2006/relationships/hyperlink" Target="https://www.linkedin.com/in/omar-sebai-568b35139" TargetMode="External"/><Relationship Id="rId12" Type="http://schemas.openxmlformats.org/officeDocument/2006/relationships/hyperlink" Target="https://www.linkedin.com/in/zslayback" TargetMode="External"/><Relationship Id="rId108" Type="http://schemas.openxmlformats.org/officeDocument/2006/relationships/hyperlink" Target="https://www.linkedin.com/in/zhao-david" TargetMode="External"/><Relationship Id="rId315" Type="http://schemas.openxmlformats.org/officeDocument/2006/relationships/hyperlink" Target="https://www.linkedin.com/in/jerry-chen-a819701a" TargetMode="External"/><Relationship Id="rId357" Type="http://schemas.openxmlformats.org/officeDocument/2006/relationships/hyperlink" Target="https://www.linkedin.com/in/parasvil" TargetMode="External"/><Relationship Id="rId54" Type="http://schemas.openxmlformats.org/officeDocument/2006/relationships/hyperlink" Target="https://www.linkedin.com/in/smohnot" TargetMode="External"/><Relationship Id="rId96" Type="http://schemas.openxmlformats.org/officeDocument/2006/relationships/hyperlink" Target="https://www.linkedin.com/in/lily-bernicker-2b638a89" TargetMode="External"/><Relationship Id="rId161" Type="http://schemas.openxmlformats.org/officeDocument/2006/relationships/hyperlink" Target="https://www.linkedin.com/in/graham-carney-082a24147" TargetMode="External"/><Relationship Id="rId217" Type="http://schemas.openxmlformats.org/officeDocument/2006/relationships/hyperlink" Target="https://www.linkedin.com/in/jasonhuntt" TargetMode="External"/><Relationship Id="rId399" Type="http://schemas.openxmlformats.org/officeDocument/2006/relationships/hyperlink" Target="https://www.linkedin.com/in/mike-bynum-82a0a739" TargetMode="External"/><Relationship Id="rId259" Type="http://schemas.openxmlformats.org/officeDocument/2006/relationships/hyperlink" Target="https://www.linkedin.com/in/oliver-dean-12142226" TargetMode="External"/><Relationship Id="rId424" Type="http://schemas.openxmlformats.org/officeDocument/2006/relationships/hyperlink" Target="https://www.linkedin.com/in/bruce-shaw-1a6bb555" TargetMode="External"/><Relationship Id="rId466" Type="http://schemas.openxmlformats.org/officeDocument/2006/relationships/hyperlink" Target="https://www.linkedin.com/in/alistair-owen" TargetMode="External"/><Relationship Id="rId23" Type="http://schemas.openxmlformats.org/officeDocument/2006/relationships/hyperlink" Target="https://www.linkedin.com/in/moamdani" TargetMode="External"/><Relationship Id="rId119" Type="http://schemas.openxmlformats.org/officeDocument/2006/relationships/hyperlink" Target="https://www.linkedin.com/in/victoria-perweiler-392001a0" TargetMode="External"/><Relationship Id="rId270" Type="http://schemas.openxmlformats.org/officeDocument/2006/relationships/hyperlink" Target="https://www.linkedin.com/in/erikdestefanis" TargetMode="External"/><Relationship Id="rId326" Type="http://schemas.openxmlformats.org/officeDocument/2006/relationships/hyperlink" Target="https://www.linkedin.com/in/sean-simons" TargetMode="External"/><Relationship Id="rId65" Type="http://schemas.openxmlformats.org/officeDocument/2006/relationships/hyperlink" Target="https://www.linkedin.com/in/jjkasper" TargetMode="External"/><Relationship Id="rId130" Type="http://schemas.openxmlformats.org/officeDocument/2006/relationships/hyperlink" Target="https://www.linkedin.com/in/gilxhernandez" TargetMode="External"/><Relationship Id="rId368" Type="http://schemas.openxmlformats.org/officeDocument/2006/relationships/hyperlink" Target="https://www.linkedin.com/in/lauren-nurse-73520266" TargetMode="External"/><Relationship Id="rId172" Type="http://schemas.openxmlformats.org/officeDocument/2006/relationships/hyperlink" Target="https://www.linkedin.com/in/vignesh-rajendran-404812153" TargetMode="External"/><Relationship Id="rId228" Type="http://schemas.openxmlformats.org/officeDocument/2006/relationships/hyperlink" Target="https://www.linkedin.com/in/ghjohn" TargetMode="External"/><Relationship Id="rId435" Type="http://schemas.openxmlformats.org/officeDocument/2006/relationships/hyperlink" Target="https://www.linkedin.com/in/harazxwang" TargetMode="External"/><Relationship Id="rId477" Type="http://schemas.openxmlformats.org/officeDocument/2006/relationships/hyperlink" Target="https://www.linkedin.com/in/jalen-gildersleeve" TargetMode="External"/><Relationship Id="rId281" Type="http://schemas.openxmlformats.org/officeDocument/2006/relationships/hyperlink" Target="https://www.linkedin.com/in/gerikirilova" TargetMode="External"/><Relationship Id="rId337" Type="http://schemas.openxmlformats.org/officeDocument/2006/relationships/hyperlink" Target="https://www.linkedin.com/in/earensberg" TargetMode="External"/><Relationship Id="rId34" Type="http://schemas.openxmlformats.org/officeDocument/2006/relationships/hyperlink" Target="https://www.linkedin.com/in/landon-ainge-bb354166" TargetMode="External"/><Relationship Id="rId55" Type="http://schemas.openxmlformats.org/officeDocument/2006/relationships/hyperlink" Target="https://www.linkedin.com/in/smohnot" TargetMode="External"/><Relationship Id="rId76" Type="http://schemas.openxmlformats.org/officeDocument/2006/relationships/hyperlink" Target="https://www.linkedin.com/in/jennifer-phan-aa219710" TargetMode="External"/><Relationship Id="rId97" Type="http://schemas.openxmlformats.org/officeDocument/2006/relationships/hyperlink" Target="https://www.linkedin.com/in/lily-bernicker-2b638a89" TargetMode="External"/><Relationship Id="rId120" Type="http://schemas.openxmlformats.org/officeDocument/2006/relationships/hyperlink" Target="https://www.linkedin.com/in/jane-lippincott-6012b114" TargetMode="External"/><Relationship Id="rId141" Type="http://schemas.openxmlformats.org/officeDocument/2006/relationships/hyperlink" Target="https://www.linkedin.com/in/nisharangarajan" TargetMode="External"/><Relationship Id="rId358" Type="http://schemas.openxmlformats.org/officeDocument/2006/relationships/hyperlink" Target="https://www.linkedin.com/in/parasvil" TargetMode="External"/><Relationship Id="rId379" Type="http://schemas.openxmlformats.org/officeDocument/2006/relationships/hyperlink" Target="https://www.linkedin.com/in/cherylcampos" TargetMode="External"/><Relationship Id="rId7" Type="http://schemas.openxmlformats.org/officeDocument/2006/relationships/hyperlink" Target="https://www.linkedin.com/in/vlada-labzeyeva-346b27a2" TargetMode="External"/><Relationship Id="rId162" Type="http://schemas.openxmlformats.org/officeDocument/2006/relationships/hyperlink" Target="https://www.linkedin.com/in/david-resnekov" TargetMode="External"/><Relationship Id="rId183" Type="http://schemas.openxmlformats.org/officeDocument/2006/relationships/hyperlink" Target="https://www.linkedin.com/in/ankeshmadan" TargetMode="External"/><Relationship Id="rId218" Type="http://schemas.openxmlformats.org/officeDocument/2006/relationships/hyperlink" Target="https://www.linkedin.com/in/jasonhuntt" TargetMode="External"/><Relationship Id="rId239" Type="http://schemas.openxmlformats.org/officeDocument/2006/relationships/hyperlink" Target="https://www.linkedin.com/in/aqeeling" TargetMode="External"/><Relationship Id="rId390" Type="http://schemas.openxmlformats.org/officeDocument/2006/relationships/hyperlink" Target="https://www.linkedin.com/in/kofiampadu" TargetMode="External"/><Relationship Id="rId404" Type="http://schemas.openxmlformats.org/officeDocument/2006/relationships/hyperlink" Target="https://www.linkedin.com/in/sofia-arthurs-schoppe" TargetMode="External"/><Relationship Id="rId425" Type="http://schemas.openxmlformats.org/officeDocument/2006/relationships/hyperlink" Target="https://www.linkedin.com/in/asalomone" TargetMode="External"/><Relationship Id="rId446" Type="http://schemas.openxmlformats.org/officeDocument/2006/relationships/hyperlink" Target="https://www.linkedin.com/in/richard-deulofeut-manzur-11b35834" TargetMode="External"/><Relationship Id="rId467" Type="http://schemas.openxmlformats.org/officeDocument/2006/relationships/hyperlink" Target="https://www.linkedin.com/in/roni-hiranand-7a9ba937" TargetMode="External"/><Relationship Id="rId250" Type="http://schemas.openxmlformats.org/officeDocument/2006/relationships/hyperlink" Target="https://www.linkedin.com/in/jon-hook-32137366" TargetMode="External"/><Relationship Id="rId271" Type="http://schemas.openxmlformats.org/officeDocument/2006/relationships/hyperlink" Target="https://www.linkedin.com/in/mikelrogers" TargetMode="External"/><Relationship Id="rId292" Type="http://schemas.openxmlformats.org/officeDocument/2006/relationships/hyperlink" Target="https://www.linkedin.com/in/janinesickmeyer" TargetMode="External"/><Relationship Id="rId306" Type="http://schemas.openxmlformats.org/officeDocument/2006/relationships/hyperlink" Target="https://www.linkedin.com/in/bryan-lyandvert-0751b288" TargetMode="External"/><Relationship Id="rId24" Type="http://schemas.openxmlformats.org/officeDocument/2006/relationships/hyperlink" Target="https://www.linkedin.com/in/moamdani" TargetMode="External"/><Relationship Id="rId45" Type="http://schemas.openxmlformats.org/officeDocument/2006/relationships/hyperlink" Target="https://www.linkedin.com/in/alice-deng-4b69754" TargetMode="External"/><Relationship Id="rId66" Type="http://schemas.openxmlformats.org/officeDocument/2006/relationships/hyperlink" Target="https://www.linkedin.com/in/nicole--friedman" TargetMode="External"/><Relationship Id="rId87" Type="http://schemas.openxmlformats.org/officeDocument/2006/relationships/hyperlink" Target="https://www.linkedin.com/in/qidong-jia-1414a498" TargetMode="External"/><Relationship Id="rId110" Type="http://schemas.openxmlformats.org/officeDocument/2006/relationships/hyperlink" Target="https://www.linkedin.com/in/pascal-unger/en" TargetMode="External"/><Relationship Id="rId131" Type="http://schemas.openxmlformats.org/officeDocument/2006/relationships/hyperlink" Target="https://www.linkedin.com/in/gilxhernandez" TargetMode="External"/><Relationship Id="rId327" Type="http://schemas.openxmlformats.org/officeDocument/2006/relationships/hyperlink" Target="https://www.linkedin.com/in/leah-fessler" TargetMode="External"/><Relationship Id="rId348" Type="http://schemas.openxmlformats.org/officeDocument/2006/relationships/hyperlink" Target="https://www.linkedin.com/in/mayakass" TargetMode="External"/><Relationship Id="rId369" Type="http://schemas.openxmlformats.org/officeDocument/2006/relationships/hyperlink" Target="https://www.linkedin.com/in/danieleidell" TargetMode="External"/><Relationship Id="rId152" Type="http://schemas.openxmlformats.org/officeDocument/2006/relationships/hyperlink" Target="https://www.linkedin.com/in/orenkoz" TargetMode="External"/><Relationship Id="rId173" Type="http://schemas.openxmlformats.org/officeDocument/2006/relationships/hyperlink" Target="https://www.linkedin.com/in/vignesh-rajendran-404812153" TargetMode="External"/><Relationship Id="rId194" Type="http://schemas.openxmlformats.org/officeDocument/2006/relationships/hyperlink" Target="https://www.linkedin.com/in/anaghahanumante" TargetMode="External"/><Relationship Id="rId208" Type="http://schemas.openxmlformats.org/officeDocument/2006/relationships/hyperlink" Target="https://www.linkedin.com/in/jayksofue/" TargetMode="External"/><Relationship Id="rId229" Type="http://schemas.openxmlformats.org/officeDocument/2006/relationships/hyperlink" Target="https://www.linkedin.com/in/shivamparikh" TargetMode="External"/><Relationship Id="rId380" Type="http://schemas.openxmlformats.org/officeDocument/2006/relationships/hyperlink" Target="https://www.linkedin.com/in/cherylcampos" TargetMode="External"/><Relationship Id="rId415" Type="http://schemas.openxmlformats.org/officeDocument/2006/relationships/hyperlink" Target="https://www.linkedin.com/in/sumeet-shah-a0048b18" TargetMode="External"/><Relationship Id="rId436" Type="http://schemas.openxmlformats.org/officeDocument/2006/relationships/hyperlink" Target="https://www.linkedin.com/in/harazxwang" TargetMode="External"/><Relationship Id="rId457" Type="http://schemas.openxmlformats.org/officeDocument/2006/relationships/hyperlink" Target="https://www.linkedin.com/in/struhl" TargetMode="External"/><Relationship Id="rId240" Type="http://schemas.openxmlformats.org/officeDocument/2006/relationships/hyperlink" Target="https://www.linkedin.com/in/aqeeling" TargetMode="External"/><Relationship Id="rId261" Type="http://schemas.openxmlformats.org/officeDocument/2006/relationships/hyperlink" Target="https://www.linkedin.com/in/dishen-patel-3584909a" TargetMode="External"/><Relationship Id="rId478" Type="http://schemas.openxmlformats.org/officeDocument/2006/relationships/hyperlink" Target="https://www.linkedin.com/in/alexander-glushchenko-61792957" TargetMode="External"/><Relationship Id="rId14" Type="http://schemas.openxmlformats.org/officeDocument/2006/relationships/hyperlink" Target="https://www.linkedin.com/in/paulsethi" TargetMode="External"/><Relationship Id="rId35" Type="http://schemas.openxmlformats.org/officeDocument/2006/relationships/hyperlink" Target="https://www.linkedin.com/in/secilaltintas1" TargetMode="External"/><Relationship Id="rId56" Type="http://schemas.openxmlformats.org/officeDocument/2006/relationships/hyperlink" Target="https://www.linkedin.com/in/abigaillyall" TargetMode="External"/><Relationship Id="rId77" Type="http://schemas.openxmlformats.org/officeDocument/2006/relationships/hyperlink" Target="https://www.linkedin.com/in/jennifer-phan-aa219710" TargetMode="External"/><Relationship Id="rId100" Type="http://schemas.openxmlformats.org/officeDocument/2006/relationships/hyperlink" Target="https://www.linkedin.com/in/amy-cheetham-61835127" TargetMode="External"/><Relationship Id="rId282" Type="http://schemas.openxmlformats.org/officeDocument/2006/relationships/hyperlink" Target="https://www.linkedin.com/in/gerikirilova" TargetMode="External"/><Relationship Id="rId317" Type="http://schemas.openxmlformats.org/officeDocument/2006/relationships/hyperlink" Target="https://www.linkedin.com/in/manuel-antunes-772154a1" TargetMode="External"/><Relationship Id="rId338" Type="http://schemas.openxmlformats.org/officeDocument/2006/relationships/hyperlink" Target="https://www.linkedin.com/in/earensberg" TargetMode="External"/><Relationship Id="rId359" Type="http://schemas.openxmlformats.org/officeDocument/2006/relationships/hyperlink" Target="https://www.linkedin.com/in/mckeever" TargetMode="External"/><Relationship Id="rId8" Type="http://schemas.openxmlformats.org/officeDocument/2006/relationships/hyperlink" Target="https://www.linkedin.com/in/vlada-labzeyeva-346b27a2" TargetMode="External"/><Relationship Id="rId98" Type="http://schemas.openxmlformats.org/officeDocument/2006/relationships/hyperlink" Target="https://www.linkedin.com/in/douglas-benowitz" TargetMode="External"/><Relationship Id="rId121" Type="http://schemas.openxmlformats.org/officeDocument/2006/relationships/hyperlink" Target="https://www.linkedin.com/in/jane-lippincott-6012b114" TargetMode="External"/><Relationship Id="rId142" Type="http://schemas.openxmlformats.org/officeDocument/2006/relationships/hyperlink" Target="https://www.linkedin.com/in/michaelmaccombie" TargetMode="External"/><Relationship Id="rId163" Type="http://schemas.openxmlformats.org/officeDocument/2006/relationships/hyperlink" Target="https://www.linkedin.com/in/david-resnekov" TargetMode="External"/><Relationship Id="rId184" Type="http://schemas.openxmlformats.org/officeDocument/2006/relationships/hyperlink" Target="https://www.linkedin.com/in/hkanji" TargetMode="External"/><Relationship Id="rId219" Type="http://schemas.openxmlformats.org/officeDocument/2006/relationships/hyperlink" Target="https://www.linkedin.com/in/alexhalliday" TargetMode="External"/><Relationship Id="rId370" Type="http://schemas.openxmlformats.org/officeDocument/2006/relationships/hyperlink" Target="https://www.linkedin.com/in/danieleidell" TargetMode="External"/><Relationship Id="rId391" Type="http://schemas.openxmlformats.org/officeDocument/2006/relationships/hyperlink" Target="https://www.linkedin.com/in/paulakayerichards" TargetMode="External"/><Relationship Id="rId405" Type="http://schemas.openxmlformats.org/officeDocument/2006/relationships/hyperlink" Target="https://www.linkedin.com/in/laxmi-oli-887b663" TargetMode="External"/><Relationship Id="rId426" Type="http://schemas.openxmlformats.org/officeDocument/2006/relationships/hyperlink" Target="https://www.linkedin.com/in/asalomone" TargetMode="External"/><Relationship Id="rId447" Type="http://schemas.openxmlformats.org/officeDocument/2006/relationships/hyperlink" Target="https://www.linkedin.com/in/jed-f-lenzner-525a1431" TargetMode="External"/><Relationship Id="rId230" Type="http://schemas.openxmlformats.org/officeDocument/2006/relationships/hyperlink" Target="https://www.linkedin.com/in/shivamparikh" TargetMode="External"/><Relationship Id="rId251" Type="http://schemas.openxmlformats.org/officeDocument/2006/relationships/hyperlink" Target="https://www.linkedin.com/in/virginie-raphael-7197271" TargetMode="External"/><Relationship Id="rId468" Type="http://schemas.openxmlformats.org/officeDocument/2006/relationships/hyperlink" Target="https://www.linkedin.com/in/mtarshis" TargetMode="External"/><Relationship Id="rId25" Type="http://schemas.openxmlformats.org/officeDocument/2006/relationships/hyperlink" Target="https://www.linkedin.com/in/susannah-shipton-6075204b" TargetMode="External"/><Relationship Id="rId46" Type="http://schemas.openxmlformats.org/officeDocument/2006/relationships/hyperlink" Target="https://www.linkedin.com/in/alice-deng-4b69754" TargetMode="External"/><Relationship Id="rId67" Type="http://schemas.openxmlformats.org/officeDocument/2006/relationships/hyperlink" Target="https://www.linkedin.com/in/nicole--friedman" TargetMode="External"/><Relationship Id="rId272" Type="http://schemas.openxmlformats.org/officeDocument/2006/relationships/hyperlink" Target="https://www.linkedin.com/in/mikelrogers" TargetMode="External"/><Relationship Id="rId293" Type="http://schemas.openxmlformats.org/officeDocument/2006/relationships/hyperlink" Target="https://www.linkedin.com/in/alexzemlyak" TargetMode="External"/><Relationship Id="rId307" Type="http://schemas.openxmlformats.org/officeDocument/2006/relationships/hyperlink" Target="https://www.linkedin.com/in/mariano-gonzalez-049a7242" TargetMode="External"/><Relationship Id="rId328" Type="http://schemas.openxmlformats.org/officeDocument/2006/relationships/hyperlink" Target="https://www.linkedin.com/in/leah-fessler" TargetMode="External"/><Relationship Id="rId349" Type="http://schemas.openxmlformats.org/officeDocument/2006/relationships/hyperlink" Target="https://www.linkedin.com/in/kevinparakkattu" TargetMode="External"/><Relationship Id="rId88" Type="http://schemas.openxmlformats.org/officeDocument/2006/relationships/hyperlink" Target="https://www.linkedin.com/in/petechristman" TargetMode="External"/><Relationship Id="rId111" Type="http://schemas.openxmlformats.org/officeDocument/2006/relationships/hyperlink" Target="https://www.linkedin.com/in/pascal-unger/en" TargetMode="External"/><Relationship Id="rId132" Type="http://schemas.openxmlformats.org/officeDocument/2006/relationships/hyperlink" Target="https://www.linkedin.com/in/nikaduan" TargetMode="External"/><Relationship Id="rId153" Type="http://schemas.openxmlformats.org/officeDocument/2006/relationships/hyperlink" Target="https://www.linkedin.com/in/orenkoz" TargetMode="External"/><Relationship Id="rId174" Type="http://schemas.openxmlformats.org/officeDocument/2006/relationships/hyperlink" Target="https://www.linkedin.com/in/mollyrowe" TargetMode="External"/><Relationship Id="rId195" Type="http://schemas.openxmlformats.org/officeDocument/2006/relationships/hyperlink" Target="https://www.linkedin.com/in/anaghahanumante" TargetMode="External"/><Relationship Id="rId209" Type="http://schemas.openxmlformats.org/officeDocument/2006/relationships/hyperlink" Target="https://www.linkedin.com/in/ldimartino" TargetMode="External"/><Relationship Id="rId360" Type="http://schemas.openxmlformats.org/officeDocument/2006/relationships/hyperlink" Target="https://www.linkedin.com/in/mckeever" TargetMode="External"/><Relationship Id="rId381" Type="http://schemas.openxmlformats.org/officeDocument/2006/relationships/hyperlink" Target="https://www.linkedin.com/in/grant-allen" TargetMode="External"/><Relationship Id="rId416" Type="http://schemas.openxmlformats.org/officeDocument/2006/relationships/hyperlink" Target="https://www.linkedin.com/in/sumeet-shah-a0048b18" TargetMode="External"/><Relationship Id="rId220" Type="http://schemas.openxmlformats.org/officeDocument/2006/relationships/hyperlink" Target="https://www.linkedin.com/in/alexhalliday" TargetMode="External"/><Relationship Id="rId241" Type="http://schemas.openxmlformats.org/officeDocument/2006/relationships/hyperlink" Target="https://www.linkedin.com/in/janinesickmeyer" TargetMode="External"/><Relationship Id="rId437" Type="http://schemas.openxmlformats.org/officeDocument/2006/relationships/hyperlink" Target="https://www.linkedin.com/in/jakewayne" TargetMode="External"/><Relationship Id="rId458" Type="http://schemas.openxmlformats.org/officeDocument/2006/relationships/hyperlink" Target="https://www.linkedin.com/in/struhl" TargetMode="External"/><Relationship Id="rId479" Type="http://schemas.openxmlformats.org/officeDocument/2006/relationships/hyperlink" Target="https://www.linkedin.com/in/rebeccaoffensend" TargetMode="External"/><Relationship Id="rId15" Type="http://schemas.openxmlformats.org/officeDocument/2006/relationships/hyperlink" Target="https://www.linkedin.com/in/ana-maury-aguilar-1160978b/en" TargetMode="External"/><Relationship Id="rId36" Type="http://schemas.openxmlformats.org/officeDocument/2006/relationships/hyperlink" Target="https://www.linkedin.com/in/secilaltintas1" TargetMode="External"/><Relationship Id="rId57" Type="http://schemas.openxmlformats.org/officeDocument/2006/relationships/hyperlink" Target="https://www.linkedin.com/in/abigaillyall" TargetMode="External"/><Relationship Id="rId262" Type="http://schemas.openxmlformats.org/officeDocument/2006/relationships/hyperlink" Target="https://www.linkedin.com/in/dishen-patel-3584909a" TargetMode="External"/><Relationship Id="rId283" Type="http://schemas.openxmlformats.org/officeDocument/2006/relationships/hyperlink" Target="https://www.linkedin.com/in/rebecca-shmukler" TargetMode="External"/><Relationship Id="rId318" Type="http://schemas.openxmlformats.org/officeDocument/2006/relationships/hyperlink" Target="https://www.linkedin.com/in/manuel-antunes-772154a1" TargetMode="External"/><Relationship Id="rId339" Type="http://schemas.openxmlformats.org/officeDocument/2006/relationships/hyperlink" Target="https://www.linkedin.com/in/david-bromberg-11960b9a" TargetMode="External"/><Relationship Id="rId78" Type="http://schemas.openxmlformats.org/officeDocument/2006/relationships/hyperlink" Target="https://www.linkedin.com/in/jennifer-phan-aa219710" TargetMode="External"/><Relationship Id="rId99" Type="http://schemas.openxmlformats.org/officeDocument/2006/relationships/hyperlink" Target="https://www.linkedin.com/in/douglas-benowitz" TargetMode="External"/><Relationship Id="rId101" Type="http://schemas.openxmlformats.org/officeDocument/2006/relationships/hyperlink" Target="https://www.linkedin.com/in/amy-cheetham-61835127" TargetMode="External"/><Relationship Id="rId122" Type="http://schemas.openxmlformats.org/officeDocument/2006/relationships/hyperlink" Target="https://www.linkedin.com/in/lucy-wang-5a560525" TargetMode="External"/><Relationship Id="rId143" Type="http://schemas.openxmlformats.org/officeDocument/2006/relationships/hyperlink" Target="https://www.linkedin.com/in/michaelmaccombie" TargetMode="External"/><Relationship Id="rId164" Type="http://schemas.openxmlformats.org/officeDocument/2006/relationships/hyperlink" Target="https://www.linkedin.com/in/alaina-hartley-2779bb5a" TargetMode="External"/><Relationship Id="rId185" Type="http://schemas.openxmlformats.org/officeDocument/2006/relationships/hyperlink" Target="https://www.linkedin.com/in/hkanji" TargetMode="External"/><Relationship Id="rId350" Type="http://schemas.openxmlformats.org/officeDocument/2006/relationships/hyperlink" Target="https://www.linkedin.com/in/kevinparakkattu" TargetMode="External"/><Relationship Id="rId371" Type="http://schemas.openxmlformats.org/officeDocument/2006/relationships/hyperlink" Target="https://www.linkedin.com/in/ned-berman-a8561b22" TargetMode="External"/><Relationship Id="rId406" Type="http://schemas.openxmlformats.org/officeDocument/2006/relationships/hyperlink" Target="https://www.linkedin.com/in/laxmi-oli-887b663" TargetMode="External"/><Relationship Id="rId9" Type="http://schemas.openxmlformats.org/officeDocument/2006/relationships/hyperlink" Target="https://www.linkedin.com/in/daniellestrachman" TargetMode="External"/><Relationship Id="rId210" Type="http://schemas.openxmlformats.org/officeDocument/2006/relationships/hyperlink" Target="https://www.linkedin.com/in/ldimartino" TargetMode="External"/><Relationship Id="rId392" Type="http://schemas.openxmlformats.org/officeDocument/2006/relationships/hyperlink" Target="https://www.linkedin.com/in/paulakayerichards" TargetMode="External"/><Relationship Id="rId427" Type="http://schemas.openxmlformats.org/officeDocument/2006/relationships/hyperlink" Target="https://www.linkedin.com/in/mnananian" TargetMode="External"/><Relationship Id="rId448" Type="http://schemas.openxmlformats.org/officeDocument/2006/relationships/hyperlink" Target="https://www.linkedin.com/in/jed-f-lenzner-525a1431" TargetMode="External"/><Relationship Id="rId469" Type="http://schemas.openxmlformats.org/officeDocument/2006/relationships/hyperlink" Target="https://www.linkedin.com/in/alistair-owen" TargetMode="External"/><Relationship Id="rId26" Type="http://schemas.openxmlformats.org/officeDocument/2006/relationships/hyperlink" Target="https://www.linkedin.com/in/susannah-shipton-6075204b" TargetMode="External"/><Relationship Id="rId231" Type="http://schemas.openxmlformats.org/officeDocument/2006/relationships/hyperlink" Target="https://www.linkedin.com/in/ilesh" TargetMode="External"/><Relationship Id="rId252" Type="http://schemas.openxmlformats.org/officeDocument/2006/relationships/hyperlink" Target="https://www.linkedin.com/in/virginie-raphael-7197271" TargetMode="External"/><Relationship Id="rId273" Type="http://schemas.openxmlformats.org/officeDocument/2006/relationships/hyperlink" Target="https://www.linkedin.com/in/batuljoffrey" TargetMode="External"/><Relationship Id="rId294" Type="http://schemas.openxmlformats.org/officeDocument/2006/relationships/hyperlink" Target="https://www.linkedin.com/in/alexzemlyak" TargetMode="External"/><Relationship Id="rId308" Type="http://schemas.openxmlformats.org/officeDocument/2006/relationships/hyperlink" Target="https://www.linkedin.com/in/mariano-gonzalez-049a7242" TargetMode="External"/><Relationship Id="rId329" Type="http://schemas.openxmlformats.org/officeDocument/2006/relationships/hyperlink" Target="https://www.linkedin.com/in/demiladeobayomi" TargetMode="External"/><Relationship Id="rId480" Type="http://schemas.openxmlformats.org/officeDocument/2006/relationships/hyperlink" Target="http://yuccap.com/" TargetMode="External"/><Relationship Id="rId47" Type="http://schemas.openxmlformats.org/officeDocument/2006/relationships/hyperlink" Target="https://www.linkedin.com/in/adityanidmarti" TargetMode="External"/><Relationship Id="rId68" Type="http://schemas.openxmlformats.org/officeDocument/2006/relationships/hyperlink" Target="https://www.linkedin.com/in/joshberns" TargetMode="External"/><Relationship Id="rId89" Type="http://schemas.openxmlformats.org/officeDocument/2006/relationships/hyperlink" Target="https://www.linkedin.com/in/petechristman" TargetMode="External"/><Relationship Id="rId112" Type="http://schemas.openxmlformats.org/officeDocument/2006/relationships/hyperlink" Target="https://www.linkedin.com/in/ryan-li-b708834b" TargetMode="External"/><Relationship Id="rId133" Type="http://schemas.openxmlformats.org/officeDocument/2006/relationships/hyperlink" Target="https://www.linkedin.com/in/nikaduan" TargetMode="External"/><Relationship Id="rId154" Type="http://schemas.openxmlformats.org/officeDocument/2006/relationships/hyperlink" Target="https://www.linkedin.com/in/siran-cao" TargetMode="External"/><Relationship Id="rId175" Type="http://schemas.openxmlformats.org/officeDocument/2006/relationships/hyperlink" Target="https://www.linkedin.com/in/mollyrowe" TargetMode="External"/><Relationship Id="rId340" Type="http://schemas.openxmlformats.org/officeDocument/2006/relationships/hyperlink" Target="https://www.linkedin.com/in/david-bromberg-11960b9a" TargetMode="External"/><Relationship Id="rId361" Type="http://schemas.openxmlformats.org/officeDocument/2006/relationships/hyperlink" Target="https://www.linkedin.com/in/sapna-shah-093495a" TargetMode="External"/><Relationship Id="rId196" Type="http://schemas.openxmlformats.org/officeDocument/2006/relationships/hyperlink" Target="https://www.linkedin.com/in/katherine-wilson-5a557253" TargetMode="External"/><Relationship Id="rId200" Type="http://schemas.openxmlformats.org/officeDocument/2006/relationships/hyperlink" Target="https://www.linkedin.com/in/deljohnsonvc" TargetMode="External"/><Relationship Id="rId382" Type="http://schemas.openxmlformats.org/officeDocument/2006/relationships/hyperlink" Target="https://www.linkedin.com/in/grant-allen" TargetMode="External"/><Relationship Id="rId417" Type="http://schemas.openxmlformats.org/officeDocument/2006/relationships/hyperlink" Target="https://www.linkedin.com/in/ceciliamanduca" TargetMode="External"/><Relationship Id="rId438" Type="http://schemas.openxmlformats.org/officeDocument/2006/relationships/hyperlink" Target="https://www.linkedin.com/in/jakewayne" TargetMode="External"/><Relationship Id="rId459" Type="http://schemas.openxmlformats.org/officeDocument/2006/relationships/hyperlink" Target="https://www.linkedin.com/in/jessica-li-js" TargetMode="External"/><Relationship Id="rId16" Type="http://schemas.openxmlformats.org/officeDocument/2006/relationships/hyperlink" Target="https://www.linkedin.com/in/ana-maury-aguilar-1160978b/en" TargetMode="External"/><Relationship Id="rId221" Type="http://schemas.openxmlformats.org/officeDocument/2006/relationships/hyperlink" Target="https://www.linkedin.com/in/tracecohen" TargetMode="External"/><Relationship Id="rId242" Type="http://schemas.openxmlformats.org/officeDocument/2006/relationships/hyperlink" Target="https://www.linkedin.com/in/janinesickmeyer" TargetMode="External"/><Relationship Id="rId263" Type="http://schemas.openxmlformats.org/officeDocument/2006/relationships/hyperlink" Target="https://www.linkedin.com/in/clairediazortiz" TargetMode="External"/><Relationship Id="rId284" Type="http://schemas.openxmlformats.org/officeDocument/2006/relationships/hyperlink" Target="https://www.linkedin.com/in/rebecca-shmukler" TargetMode="External"/><Relationship Id="rId319" Type="http://schemas.openxmlformats.org/officeDocument/2006/relationships/hyperlink" Target="https://www.linkedin.com/in/antonio-miguel-50a5b56" TargetMode="External"/><Relationship Id="rId470" Type="http://schemas.openxmlformats.org/officeDocument/2006/relationships/hyperlink" Target="https://www.linkedin.com/in/amy-nguyen-0215bb133" TargetMode="External"/><Relationship Id="rId37" Type="http://schemas.openxmlformats.org/officeDocument/2006/relationships/hyperlink" Target="https://www.linkedin.com/in/revati-puranikmath-86065286" TargetMode="External"/><Relationship Id="rId58" Type="http://schemas.openxmlformats.org/officeDocument/2006/relationships/hyperlink" Target="https://www.linkedin.com/in/paraj-mathur-210a974" TargetMode="External"/><Relationship Id="rId79" Type="http://schemas.openxmlformats.org/officeDocument/2006/relationships/hyperlink" Target="https://www.linkedin.com/in/jennifer-phan-aa219710" TargetMode="External"/><Relationship Id="rId102" Type="http://schemas.openxmlformats.org/officeDocument/2006/relationships/hyperlink" Target="https://www.linkedin.com/in/jomayraherrera" TargetMode="External"/><Relationship Id="rId123" Type="http://schemas.openxmlformats.org/officeDocument/2006/relationships/hyperlink" Target="https://www.linkedin.com/in/lucy-wang-5a560525" TargetMode="External"/><Relationship Id="rId144" Type="http://schemas.openxmlformats.org/officeDocument/2006/relationships/hyperlink" Target="https://www.linkedin.com/in/ryan-falvey" TargetMode="External"/><Relationship Id="rId330" Type="http://schemas.openxmlformats.org/officeDocument/2006/relationships/hyperlink" Target="https://www.linkedin.com/in/demiladeobayomi" TargetMode="External"/><Relationship Id="rId90" Type="http://schemas.openxmlformats.org/officeDocument/2006/relationships/hyperlink" Target="https://www.linkedin.com/in/shubh-anand" TargetMode="External"/><Relationship Id="rId165" Type="http://schemas.openxmlformats.org/officeDocument/2006/relationships/hyperlink" Target="https://www.linkedin.com/in/alaina-hartley-2779bb5a" TargetMode="External"/><Relationship Id="rId186" Type="http://schemas.openxmlformats.org/officeDocument/2006/relationships/hyperlink" Target="https://www.linkedin.com/in/elizabethyin" TargetMode="External"/><Relationship Id="rId351" Type="http://schemas.openxmlformats.org/officeDocument/2006/relationships/hyperlink" Target="https://www.linkedin.com/in/hannah-konitshek" TargetMode="External"/><Relationship Id="rId372" Type="http://schemas.openxmlformats.org/officeDocument/2006/relationships/hyperlink" Target="https://www.linkedin.com/in/ned-berman-a8561b22" TargetMode="External"/><Relationship Id="rId393" Type="http://schemas.openxmlformats.org/officeDocument/2006/relationships/hyperlink" Target="https://www.linkedin.com/in/nkothap" TargetMode="External"/><Relationship Id="rId407" Type="http://schemas.openxmlformats.org/officeDocument/2006/relationships/hyperlink" Target="https://www.linkedin.com/in/oliver-strong-04b84877" TargetMode="External"/><Relationship Id="rId428" Type="http://schemas.openxmlformats.org/officeDocument/2006/relationships/hyperlink" Target="https://www.linkedin.com/in/mnananian" TargetMode="External"/><Relationship Id="rId449" Type="http://schemas.openxmlformats.org/officeDocument/2006/relationships/hyperlink" Target="https://www.linkedin.com/in/atinbatra" TargetMode="External"/><Relationship Id="rId211" Type="http://schemas.openxmlformats.org/officeDocument/2006/relationships/hyperlink" Target="https://www.linkedin.com/in/jenniferpattee" TargetMode="External"/><Relationship Id="rId232" Type="http://schemas.openxmlformats.org/officeDocument/2006/relationships/hyperlink" Target="https://www.linkedin.com/in/ilesh" TargetMode="External"/><Relationship Id="rId253" Type="http://schemas.openxmlformats.org/officeDocument/2006/relationships/hyperlink" Target="https://www.linkedin.com/in/dancarroll" TargetMode="External"/><Relationship Id="rId274" Type="http://schemas.openxmlformats.org/officeDocument/2006/relationships/hyperlink" Target="https://www.linkedin.com/in/batuljoffrey" TargetMode="External"/><Relationship Id="rId295" Type="http://schemas.openxmlformats.org/officeDocument/2006/relationships/hyperlink" Target="https://www.linkedin.com/in/alexisalston" TargetMode="External"/><Relationship Id="rId309" Type="http://schemas.openxmlformats.org/officeDocument/2006/relationships/hyperlink" Target="https://www.linkedin.com/in/robert-moore-190571b" TargetMode="External"/><Relationship Id="rId460" Type="http://schemas.openxmlformats.org/officeDocument/2006/relationships/hyperlink" Target="https://www.linkedin.com/in/marygrove" TargetMode="External"/><Relationship Id="rId481" Type="http://schemas.openxmlformats.org/officeDocument/2006/relationships/hyperlink" Target="https://www.linkedin.com/in/alexander-glushchenko-61792957" TargetMode="External"/><Relationship Id="rId27" Type="http://schemas.openxmlformats.org/officeDocument/2006/relationships/hyperlink" Target="https://www.linkedin.com/in/tdoncheva" TargetMode="External"/><Relationship Id="rId48" Type="http://schemas.openxmlformats.org/officeDocument/2006/relationships/hyperlink" Target="https://www.linkedin.com/in/adityanidmarti" TargetMode="External"/><Relationship Id="rId69" Type="http://schemas.openxmlformats.org/officeDocument/2006/relationships/hyperlink" Target="https://www.linkedin.com/in/joshberns" TargetMode="External"/><Relationship Id="rId113" Type="http://schemas.openxmlformats.org/officeDocument/2006/relationships/hyperlink" Target="https://www.linkedin.com/in/ryan-li-b708834b" TargetMode="External"/><Relationship Id="rId134" Type="http://schemas.openxmlformats.org/officeDocument/2006/relationships/hyperlink" Target="https://www.linkedin.com/in/avi-rao-01770862" TargetMode="External"/><Relationship Id="rId320" Type="http://schemas.openxmlformats.org/officeDocument/2006/relationships/hyperlink" Target="https://www.linkedin.com/in/antonio-miguel-50a5b56" TargetMode="External"/><Relationship Id="rId80" Type="http://schemas.openxmlformats.org/officeDocument/2006/relationships/hyperlink" Target="https://www.linkedin.com/in/ashshrivastav" TargetMode="External"/><Relationship Id="rId155" Type="http://schemas.openxmlformats.org/officeDocument/2006/relationships/hyperlink" Target="https://www.linkedin.com/in/siran-cao" TargetMode="External"/><Relationship Id="rId176" Type="http://schemas.openxmlformats.org/officeDocument/2006/relationships/hyperlink" Target="https://www.linkedin.com/in/wongcolleen" TargetMode="External"/><Relationship Id="rId197" Type="http://schemas.openxmlformats.org/officeDocument/2006/relationships/hyperlink" Target="https://www.linkedin.com/in/katherine-wilson-5a557253" TargetMode="External"/><Relationship Id="rId341" Type="http://schemas.openxmlformats.org/officeDocument/2006/relationships/hyperlink" Target="https://www.linkedin.com/in/rakgarg" TargetMode="External"/><Relationship Id="rId362" Type="http://schemas.openxmlformats.org/officeDocument/2006/relationships/hyperlink" Target="https://www.linkedin.com/in/sapna-shah-093495a" TargetMode="External"/><Relationship Id="rId383" Type="http://schemas.openxmlformats.org/officeDocument/2006/relationships/hyperlink" Target="https://www.linkedin.com/in/bradjenkins" TargetMode="External"/><Relationship Id="rId418" Type="http://schemas.openxmlformats.org/officeDocument/2006/relationships/hyperlink" Target="https://www.linkedin.com/in/ceciliamanduca" TargetMode="External"/><Relationship Id="rId439" Type="http://schemas.openxmlformats.org/officeDocument/2006/relationships/hyperlink" Target="https://www.linkedin.com/in/julia-bernstein" TargetMode="External"/><Relationship Id="rId201" Type="http://schemas.openxmlformats.org/officeDocument/2006/relationships/hyperlink" Target="https://www.linkedin.com/in/deljohnsonvc" TargetMode="External"/><Relationship Id="rId222" Type="http://schemas.openxmlformats.org/officeDocument/2006/relationships/hyperlink" Target="https://www.linkedin.com/in/tracecohen" TargetMode="External"/><Relationship Id="rId243" Type="http://schemas.openxmlformats.org/officeDocument/2006/relationships/hyperlink" Target="https://www.linkedin.com/in/calanthia" TargetMode="External"/><Relationship Id="rId264" Type="http://schemas.openxmlformats.org/officeDocument/2006/relationships/hyperlink" Target="https://www.linkedin.com/in/clairediazortiz" TargetMode="External"/><Relationship Id="rId285" Type="http://schemas.openxmlformats.org/officeDocument/2006/relationships/hyperlink" Target="https://www.linkedin.com/in/romanbuzko" TargetMode="External"/><Relationship Id="rId450" Type="http://schemas.openxmlformats.org/officeDocument/2006/relationships/hyperlink" Target="https://www.linkedin.com/in/atinbatra" TargetMode="External"/><Relationship Id="rId471" Type="http://schemas.openxmlformats.org/officeDocument/2006/relationships/hyperlink" Target="https://www.linkedin.com/in/mtarshis" TargetMode="External"/><Relationship Id="rId17" Type="http://schemas.openxmlformats.org/officeDocument/2006/relationships/hyperlink" Target="https://www.linkedin.com/in/pranavicheemakurti" TargetMode="External"/><Relationship Id="rId38" Type="http://schemas.openxmlformats.org/officeDocument/2006/relationships/hyperlink" Target="https://www.linkedin.com/in/revati-puranikmath-86065286" TargetMode="External"/><Relationship Id="rId59" Type="http://schemas.openxmlformats.org/officeDocument/2006/relationships/hyperlink" Target="https://www.linkedin.com/in/paraj-mathur-210a974" TargetMode="External"/><Relationship Id="rId103" Type="http://schemas.openxmlformats.org/officeDocument/2006/relationships/hyperlink" Target="https://www.linkedin.com/in/jomayraherrera" TargetMode="External"/><Relationship Id="rId124" Type="http://schemas.openxmlformats.org/officeDocument/2006/relationships/hyperlink" Target="https://www.linkedin.com/in/paulina-szyzdek" TargetMode="External"/><Relationship Id="rId310" Type="http://schemas.openxmlformats.org/officeDocument/2006/relationships/hyperlink" Target="https://www.linkedin.com/in/robert-moore-190571b" TargetMode="External"/><Relationship Id="rId70" Type="http://schemas.openxmlformats.org/officeDocument/2006/relationships/hyperlink" Target="https://www.linkedin.com/in/zainjaffer" TargetMode="External"/><Relationship Id="rId91" Type="http://schemas.openxmlformats.org/officeDocument/2006/relationships/hyperlink" Target="https://www.linkedin.com/in/shubh-anand" TargetMode="External"/><Relationship Id="rId145" Type="http://schemas.openxmlformats.org/officeDocument/2006/relationships/hyperlink" Target="https://www.linkedin.com/in/ryan-falvey" TargetMode="External"/><Relationship Id="rId166" Type="http://schemas.openxmlformats.org/officeDocument/2006/relationships/hyperlink" Target="https://www.linkedin.com/in/mrashishaggarwal" TargetMode="External"/><Relationship Id="rId187" Type="http://schemas.openxmlformats.org/officeDocument/2006/relationships/hyperlink" Target="https://www.linkedin.com/in/elizabethyin" TargetMode="External"/><Relationship Id="rId331" Type="http://schemas.openxmlformats.org/officeDocument/2006/relationships/hyperlink" Target="https://www.linkedin.com/in/sarahnoeckel/en" TargetMode="External"/><Relationship Id="rId352" Type="http://schemas.openxmlformats.org/officeDocument/2006/relationships/hyperlink" Target="https://www.linkedin.com/in/hannah-konitshek" TargetMode="External"/><Relationship Id="rId373" Type="http://schemas.openxmlformats.org/officeDocument/2006/relationships/hyperlink" Target="https://www.linkedin.com/in/jonathan-ellis-68b68b2a" TargetMode="External"/><Relationship Id="rId394" Type="http://schemas.openxmlformats.org/officeDocument/2006/relationships/hyperlink" Target="https://www.linkedin.com/in/nkothap" TargetMode="External"/><Relationship Id="rId408" Type="http://schemas.openxmlformats.org/officeDocument/2006/relationships/hyperlink" Target="https://www.linkedin.com/in/oliver-strong-04b84877" TargetMode="External"/><Relationship Id="rId429" Type="http://schemas.openxmlformats.org/officeDocument/2006/relationships/hyperlink" Target="https://www.linkedin.com/in/emily-hanks-467a4019" TargetMode="External"/><Relationship Id="rId1" Type="http://schemas.openxmlformats.org/officeDocument/2006/relationships/hyperlink" Target="https://www.linkedin.com/in/david-meister" TargetMode="External"/><Relationship Id="rId212" Type="http://schemas.openxmlformats.org/officeDocument/2006/relationships/hyperlink" Target="https://www.linkedin.com/in/jenniferpattee" TargetMode="External"/><Relationship Id="rId233" Type="http://schemas.openxmlformats.org/officeDocument/2006/relationships/hyperlink" Target="https://www.linkedin.com/in/terranceorr" TargetMode="External"/><Relationship Id="rId254" Type="http://schemas.openxmlformats.org/officeDocument/2006/relationships/hyperlink" Target="https://www.linkedin.com/in/dancarroll" TargetMode="External"/><Relationship Id="rId440" Type="http://schemas.openxmlformats.org/officeDocument/2006/relationships/hyperlink" Target="https://www.linkedin.com/in/julia-bernstein" TargetMode="External"/><Relationship Id="rId28" Type="http://schemas.openxmlformats.org/officeDocument/2006/relationships/hyperlink" Target="https://www.linkedin.com/in/tdoncheva" TargetMode="External"/><Relationship Id="rId49" Type="http://schemas.openxmlformats.org/officeDocument/2006/relationships/hyperlink" Target="https://www.linkedin.com/in/gaby-goldberg-60a743ba" TargetMode="External"/><Relationship Id="rId114" Type="http://schemas.openxmlformats.org/officeDocument/2006/relationships/hyperlink" Target="https://www.linkedin.com/in/dianakontsevaia" TargetMode="External"/><Relationship Id="rId275" Type="http://schemas.openxmlformats.org/officeDocument/2006/relationships/hyperlink" Target="https://www.linkedin.com/in/briehanburke" TargetMode="External"/><Relationship Id="rId296" Type="http://schemas.openxmlformats.org/officeDocument/2006/relationships/hyperlink" Target="https://www.linkedin.com/in/alexisalston" TargetMode="External"/><Relationship Id="rId300" Type="http://schemas.openxmlformats.org/officeDocument/2006/relationships/hyperlink" Target="https://www.linkedin.com/in/elisalacava" TargetMode="External"/><Relationship Id="rId461" Type="http://schemas.openxmlformats.org/officeDocument/2006/relationships/hyperlink" Target="https://www.linkedin.com/in/jessica-li-js" TargetMode="External"/><Relationship Id="rId60" Type="http://schemas.openxmlformats.org/officeDocument/2006/relationships/hyperlink" Target="https://www.linkedin.com/in/kirubha-perumalsamy" TargetMode="External"/><Relationship Id="rId81" Type="http://schemas.openxmlformats.org/officeDocument/2006/relationships/hyperlink" Target="https://www.linkedin.com/in/ashshrivastav" TargetMode="External"/><Relationship Id="rId135" Type="http://schemas.openxmlformats.org/officeDocument/2006/relationships/hyperlink" Target="https://www.linkedin.com/in/avi-rao-01770862" TargetMode="External"/><Relationship Id="rId156" Type="http://schemas.openxmlformats.org/officeDocument/2006/relationships/hyperlink" Target="https://www.linkedin.com/in/helenacavell" TargetMode="External"/><Relationship Id="rId177" Type="http://schemas.openxmlformats.org/officeDocument/2006/relationships/hyperlink" Target="https://www.linkedin.com/in/wongcolleen" TargetMode="External"/><Relationship Id="rId198" Type="http://schemas.openxmlformats.org/officeDocument/2006/relationships/hyperlink" Target="https://www.linkedin.com/in/muneeb-ahmed-42782015b" TargetMode="External"/><Relationship Id="rId321" Type="http://schemas.openxmlformats.org/officeDocument/2006/relationships/hyperlink" Target="https://www.linkedin.com/in/randall-zuccalmaglio" TargetMode="External"/><Relationship Id="rId342" Type="http://schemas.openxmlformats.org/officeDocument/2006/relationships/hyperlink" Target="https://www.linkedin.com/in/rakgarg" TargetMode="External"/><Relationship Id="rId363" Type="http://schemas.openxmlformats.org/officeDocument/2006/relationships/hyperlink" Target="https://www.linkedin.com/in/george-jian-3a11316a" TargetMode="External"/><Relationship Id="rId384" Type="http://schemas.openxmlformats.org/officeDocument/2006/relationships/hyperlink" Target="https://www.linkedin.com/in/bradjenkins" TargetMode="External"/><Relationship Id="rId419" Type="http://schemas.openxmlformats.org/officeDocument/2006/relationships/hyperlink" Target="https://www.linkedin.com/in/beatricealiprandi" TargetMode="External"/><Relationship Id="rId202" Type="http://schemas.openxmlformats.org/officeDocument/2006/relationships/hyperlink" Target="https://www.linkedin.com/in/alex-kopelyan-66b16726" TargetMode="External"/><Relationship Id="rId223" Type="http://schemas.openxmlformats.org/officeDocument/2006/relationships/hyperlink" Target="https://www.linkedin.com/in/nimayx" TargetMode="External"/><Relationship Id="rId244" Type="http://schemas.openxmlformats.org/officeDocument/2006/relationships/hyperlink" Target="https://www.linkedin.com/in/calanthia" TargetMode="External"/><Relationship Id="rId430" Type="http://schemas.openxmlformats.org/officeDocument/2006/relationships/hyperlink" Target="https://www.linkedin.com/in/emily-hanks-467a4019" TargetMode="External"/><Relationship Id="rId18" Type="http://schemas.openxmlformats.org/officeDocument/2006/relationships/hyperlink" Target="https://www.linkedin.com/in/pranavicheemakurti" TargetMode="External"/><Relationship Id="rId39" Type="http://schemas.openxmlformats.org/officeDocument/2006/relationships/hyperlink" Target="https://www.linkedin.com/in/ruslansarkisyan" TargetMode="External"/><Relationship Id="rId265" Type="http://schemas.openxmlformats.org/officeDocument/2006/relationships/hyperlink" Target="https://www.linkedin.com/in/nangianomics" TargetMode="External"/><Relationship Id="rId286" Type="http://schemas.openxmlformats.org/officeDocument/2006/relationships/hyperlink" Target="https://www.linkedin.com/in/romanbuzko" TargetMode="External"/><Relationship Id="rId451" Type="http://schemas.openxmlformats.org/officeDocument/2006/relationships/hyperlink" Target="https://www.linkedin.com/in/udit-bhatnagar-5b298585" TargetMode="External"/><Relationship Id="rId472" Type="http://schemas.openxmlformats.org/officeDocument/2006/relationships/hyperlink" Target="https://www.linkedin.com/in/karankochhar" TargetMode="External"/><Relationship Id="rId50" Type="http://schemas.openxmlformats.org/officeDocument/2006/relationships/hyperlink" Target="https://www.linkedin.com/in/gaby-goldberg-60a743ba" TargetMode="External"/><Relationship Id="rId104" Type="http://schemas.openxmlformats.org/officeDocument/2006/relationships/hyperlink" Target="https://www.linkedin.com/in/ashleygautreaux" TargetMode="External"/><Relationship Id="rId125" Type="http://schemas.openxmlformats.org/officeDocument/2006/relationships/hyperlink" Target="https://www.linkedin.com/in/paulina-szyzdek" TargetMode="External"/><Relationship Id="rId146" Type="http://schemas.openxmlformats.org/officeDocument/2006/relationships/hyperlink" Target="https://www.linkedin.com/in/teddyblank" TargetMode="External"/><Relationship Id="rId167" Type="http://schemas.openxmlformats.org/officeDocument/2006/relationships/hyperlink" Target="https://www.linkedin.com/in/mrashishaggarwal" TargetMode="External"/><Relationship Id="rId188" Type="http://schemas.openxmlformats.org/officeDocument/2006/relationships/hyperlink" Target="https://www.linkedin.com/in/allison-weil" TargetMode="External"/><Relationship Id="rId311" Type="http://schemas.openxmlformats.org/officeDocument/2006/relationships/hyperlink" Target="https://www.linkedin.com/in/davidselverian" TargetMode="External"/><Relationship Id="rId332" Type="http://schemas.openxmlformats.org/officeDocument/2006/relationships/hyperlink" Target="https://www.linkedin.com/in/sarahnoeckel/en" TargetMode="External"/><Relationship Id="rId353" Type="http://schemas.openxmlformats.org/officeDocument/2006/relationships/hyperlink" Target="https://www.linkedin.com/in/lalacos" TargetMode="External"/><Relationship Id="rId374" Type="http://schemas.openxmlformats.org/officeDocument/2006/relationships/hyperlink" Target="https://www.linkedin.com/in/jonathan-ellis-68b68b2a" TargetMode="External"/><Relationship Id="rId395" Type="http://schemas.openxmlformats.org/officeDocument/2006/relationships/hyperlink" Target="https://www.linkedin.com/in/shripriya" TargetMode="External"/><Relationship Id="rId409" Type="http://schemas.openxmlformats.org/officeDocument/2006/relationships/hyperlink" Target="https://www.linkedin.com/in/claire-councill-98b29789" TargetMode="External"/><Relationship Id="rId71" Type="http://schemas.openxmlformats.org/officeDocument/2006/relationships/hyperlink" Target="https://www.linkedin.com/in/zainjaffer" TargetMode="External"/><Relationship Id="rId92" Type="http://schemas.openxmlformats.org/officeDocument/2006/relationships/hyperlink" Target="https://www.linkedin.com/in/sarah-c-millar" TargetMode="External"/><Relationship Id="rId213" Type="http://schemas.openxmlformats.org/officeDocument/2006/relationships/hyperlink" Target="https://www.linkedin.com/in/kriti-lall-b16b601a" TargetMode="External"/><Relationship Id="rId234" Type="http://schemas.openxmlformats.org/officeDocument/2006/relationships/hyperlink" Target="https://www.linkedin.com/in/terranceorr" TargetMode="External"/><Relationship Id="rId420" Type="http://schemas.openxmlformats.org/officeDocument/2006/relationships/hyperlink" Target="https://www.linkedin.com/in/beatricealiprandi" TargetMode="External"/><Relationship Id="rId2" Type="http://schemas.openxmlformats.org/officeDocument/2006/relationships/hyperlink" Target="https://www.linkedin.com/in/david-meister" TargetMode="External"/><Relationship Id="rId29" Type="http://schemas.openxmlformats.org/officeDocument/2006/relationships/hyperlink" Target="https://www.linkedin.com/in/nico-berardi" TargetMode="External"/><Relationship Id="rId255" Type="http://schemas.openxmlformats.org/officeDocument/2006/relationships/hyperlink" Target="https://www.linkedin.com/in/ishshah-escabi-3520a255" TargetMode="External"/><Relationship Id="rId276" Type="http://schemas.openxmlformats.org/officeDocument/2006/relationships/hyperlink" Target="https://www.linkedin.com/in/briehanburke" TargetMode="External"/><Relationship Id="rId297" Type="http://schemas.openxmlformats.org/officeDocument/2006/relationships/hyperlink" Target="https://www.linkedin.com/in/sarah-vickery-a0b9ba8" TargetMode="External"/><Relationship Id="rId441" Type="http://schemas.openxmlformats.org/officeDocument/2006/relationships/hyperlink" Target="https://www.linkedin.com/in/stephen-chou-5913ba18" TargetMode="External"/><Relationship Id="rId462" Type="http://schemas.openxmlformats.org/officeDocument/2006/relationships/hyperlink" Target="https://www.linkedin.com/in/roxyrong" TargetMode="External"/><Relationship Id="rId40" Type="http://schemas.openxmlformats.org/officeDocument/2006/relationships/hyperlink" Target="https://www.linkedin.com/in/ruslansarkisyan" TargetMode="External"/><Relationship Id="rId115" Type="http://schemas.openxmlformats.org/officeDocument/2006/relationships/hyperlink" Target="https://www.linkedin.com/in/dianakontsevaia" TargetMode="External"/><Relationship Id="rId136" Type="http://schemas.openxmlformats.org/officeDocument/2006/relationships/hyperlink" Target="https://www.linkedin.com/in/chelsea-zhang-3b6269203" TargetMode="External"/><Relationship Id="rId157" Type="http://schemas.openxmlformats.org/officeDocument/2006/relationships/hyperlink" Target="https://www.linkedin.com/in/helenacavell" TargetMode="External"/><Relationship Id="rId178" Type="http://schemas.openxmlformats.org/officeDocument/2006/relationships/hyperlink" Target="https://www.linkedin.com/in/gabriellecazeau" TargetMode="External"/><Relationship Id="rId301" Type="http://schemas.openxmlformats.org/officeDocument/2006/relationships/hyperlink" Target="https://www.linkedin.com/in/nattyzola" TargetMode="External"/><Relationship Id="rId322" Type="http://schemas.openxmlformats.org/officeDocument/2006/relationships/hyperlink" Target="https://www.linkedin.com/in/randall-zuccalmaglio" TargetMode="External"/><Relationship Id="rId343" Type="http://schemas.openxmlformats.org/officeDocument/2006/relationships/hyperlink" Target="https://www.linkedin.com/in/ana-maria-yanakieva" TargetMode="External"/><Relationship Id="rId364" Type="http://schemas.openxmlformats.org/officeDocument/2006/relationships/hyperlink" Target="https://www.linkedin.com/in/george-jian-3a11316a" TargetMode="External"/><Relationship Id="rId61" Type="http://schemas.openxmlformats.org/officeDocument/2006/relationships/hyperlink" Target="https://www.linkedin.com/in/kirubha-perumalsamy" TargetMode="External"/><Relationship Id="rId82" Type="http://schemas.openxmlformats.org/officeDocument/2006/relationships/hyperlink" Target="https://www.linkedin.com/in/peyman-kazemian-3a5326a" TargetMode="External"/><Relationship Id="rId199" Type="http://schemas.openxmlformats.org/officeDocument/2006/relationships/hyperlink" Target="https://www.linkedin.com/in/muneeb-ahmed-42782015b" TargetMode="External"/><Relationship Id="rId203" Type="http://schemas.openxmlformats.org/officeDocument/2006/relationships/hyperlink" Target="https://www.linkedin.com/in/alex-kopelyan-66b16726" TargetMode="External"/><Relationship Id="rId385" Type="http://schemas.openxmlformats.org/officeDocument/2006/relationships/hyperlink" Target="https://www.linkedin.com/in/kenn-so-38084015" TargetMode="External"/><Relationship Id="rId19" Type="http://schemas.openxmlformats.org/officeDocument/2006/relationships/hyperlink" Target="https://www.linkedin.com/in/mattschaar" TargetMode="External"/><Relationship Id="rId224" Type="http://schemas.openxmlformats.org/officeDocument/2006/relationships/hyperlink" Target="https://www.linkedin.com/in/nimayx" TargetMode="External"/><Relationship Id="rId245" Type="http://schemas.openxmlformats.org/officeDocument/2006/relationships/hyperlink" Target="https://www.linkedin.com/in/bentomaszewski" TargetMode="External"/><Relationship Id="rId266" Type="http://schemas.openxmlformats.org/officeDocument/2006/relationships/hyperlink" Target="https://www.linkedin.com/in/nangianomics" TargetMode="External"/><Relationship Id="rId287" Type="http://schemas.openxmlformats.org/officeDocument/2006/relationships/hyperlink" Target="https://www.linkedin.com/in/isabel-hazan" TargetMode="External"/><Relationship Id="rId410" Type="http://schemas.openxmlformats.org/officeDocument/2006/relationships/hyperlink" Target="https://www.linkedin.com/in/claire-councill-98b29789" TargetMode="External"/><Relationship Id="rId431" Type="http://schemas.openxmlformats.org/officeDocument/2006/relationships/hyperlink" Target="https://www.linkedin.com/in/nschorr" TargetMode="External"/><Relationship Id="rId452" Type="http://schemas.openxmlformats.org/officeDocument/2006/relationships/hyperlink" Target="https://www.linkedin.com/in/udit-bhatnagar-5b298585" TargetMode="External"/><Relationship Id="rId473" Type="http://schemas.openxmlformats.org/officeDocument/2006/relationships/hyperlink" Target="https://www.linkedin.com/in/amy-nguyen-0215bb133" TargetMode="External"/><Relationship Id="rId30" Type="http://schemas.openxmlformats.org/officeDocument/2006/relationships/hyperlink" Target="https://www.linkedin.com/in/nico-berardi" TargetMode="External"/><Relationship Id="rId105" Type="http://schemas.openxmlformats.org/officeDocument/2006/relationships/hyperlink" Target="https://www.linkedin.com/in/ashleygautreaux" TargetMode="External"/><Relationship Id="rId126" Type="http://schemas.openxmlformats.org/officeDocument/2006/relationships/hyperlink" Target="https://www.linkedin.com/in/sirisrinivas" TargetMode="External"/><Relationship Id="rId147" Type="http://schemas.openxmlformats.org/officeDocument/2006/relationships/hyperlink" Target="https://www.linkedin.com/in/teddyblank" TargetMode="External"/><Relationship Id="rId168" Type="http://schemas.openxmlformats.org/officeDocument/2006/relationships/hyperlink" Target="https://www.linkedin.com/in/tess-manning-03053538" TargetMode="External"/><Relationship Id="rId312" Type="http://schemas.openxmlformats.org/officeDocument/2006/relationships/hyperlink" Target="https://www.linkedin.com/in/davidselverian" TargetMode="External"/><Relationship Id="rId333" Type="http://schemas.openxmlformats.org/officeDocument/2006/relationships/hyperlink" Target="https://www.linkedin.com/in/mattjessenhoward" TargetMode="External"/><Relationship Id="rId354" Type="http://schemas.openxmlformats.org/officeDocument/2006/relationships/hyperlink" Target="https://www.linkedin.com/in/lalacos" TargetMode="External"/><Relationship Id="rId51" Type="http://schemas.openxmlformats.org/officeDocument/2006/relationships/hyperlink" Target="https://www.linkedin.com/in/peter-rojas-profile" TargetMode="External"/><Relationship Id="rId72" Type="http://schemas.openxmlformats.org/officeDocument/2006/relationships/hyperlink" Target="https://www.linkedin.com/in/zachcoelius" TargetMode="External"/><Relationship Id="rId93" Type="http://schemas.openxmlformats.org/officeDocument/2006/relationships/hyperlink" Target="https://www.linkedin.com/in/sarah-c-millar" TargetMode="External"/><Relationship Id="rId189" Type="http://schemas.openxmlformats.org/officeDocument/2006/relationships/hyperlink" Target="https://www.linkedin.com/in/allison-weil" TargetMode="External"/><Relationship Id="rId375" Type="http://schemas.openxmlformats.org/officeDocument/2006/relationships/hyperlink" Target="https://www.linkedin.com/in/tarek-abbas-1799811b4" TargetMode="External"/><Relationship Id="rId396" Type="http://schemas.openxmlformats.org/officeDocument/2006/relationships/hyperlink" Target="https://www.linkedin.com/in/shripriya" TargetMode="External"/><Relationship Id="rId3" Type="http://schemas.openxmlformats.org/officeDocument/2006/relationships/hyperlink" Target="https://www.linkedin.com/in/chrismoreno" TargetMode="External"/><Relationship Id="rId214" Type="http://schemas.openxmlformats.org/officeDocument/2006/relationships/hyperlink" Target="https://www.linkedin.com/in/kriti-lall-b16b601a" TargetMode="External"/><Relationship Id="rId235" Type="http://schemas.openxmlformats.org/officeDocument/2006/relationships/hyperlink" Target="https://www.linkedin.com/in/rachel-horowitz" TargetMode="External"/><Relationship Id="rId256" Type="http://schemas.openxmlformats.org/officeDocument/2006/relationships/hyperlink" Target="https://www.linkedin.com/in/ishshah-escabi-3520a255" TargetMode="External"/><Relationship Id="rId277" Type="http://schemas.openxmlformats.org/officeDocument/2006/relationships/hyperlink" Target="https://www.linkedin.com/in/danlichtenberg" TargetMode="External"/><Relationship Id="rId298" Type="http://schemas.openxmlformats.org/officeDocument/2006/relationships/hyperlink" Target="https://www.linkedin.com/in/sarah-vickery-a0b9ba8" TargetMode="External"/><Relationship Id="rId400" Type="http://schemas.openxmlformats.org/officeDocument/2006/relationships/hyperlink" Target="https://www.linkedin.com/in/mike-bynum-82a0a739" TargetMode="External"/><Relationship Id="rId421" Type="http://schemas.openxmlformats.org/officeDocument/2006/relationships/hyperlink" Target="https://www.linkedin.com/in/ashokkamal" TargetMode="External"/><Relationship Id="rId442" Type="http://schemas.openxmlformats.org/officeDocument/2006/relationships/hyperlink" Target="https://www.linkedin.com/in/stephen-chou-5913ba18" TargetMode="External"/><Relationship Id="rId463" Type="http://schemas.openxmlformats.org/officeDocument/2006/relationships/hyperlink" Target="https://www.linkedin.com/in/marygrove" TargetMode="External"/><Relationship Id="rId116" Type="http://schemas.openxmlformats.org/officeDocument/2006/relationships/hyperlink" Target="https://www.linkedin.com/in/kailash-sundaram" TargetMode="External"/><Relationship Id="rId137" Type="http://schemas.openxmlformats.org/officeDocument/2006/relationships/hyperlink" Target="https://www.linkedin.com/in/chelsea-zhang-3b6269203" TargetMode="External"/><Relationship Id="rId158" Type="http://schemas.openxmlformats.org/officeDocument/2006/relationships/hyperlink" Target="https://www.linkedin.com/in/mazhuha" TargetMode="External"/><Relationship Id="rId302" Type="http://schemas.openxmlformats.org/officeDocument/2006/relationships/hyperlink" Target="https://www.linkedin.com/in/nattyzola" TargetMode="External"/><Relationship Id="rId323" Type="http://schemas.openxmlformats.org/officeDocument/2006/relationships/hyperlink" Target="https://www.linkedin.com/in/avra-durack-0674097" TargetMode="External"/><Relationship Id="rId344" Type="http://schemas.openxmlformats.org/officeDocument/2006/relationships/hyperlink" Target="https://www.linkedin.com/in/ana-maria-yanakieva" TargetMode="External"/><Relationship Id="rId20" Type="http://schemas.openxmlformats.org/officeDocument/2006/relationships/hyperlink" Target="https://www.linkedin.com/in/mattschaar" TargetMode="External"/><Relationship Id="rId41" Type="http://schemas.openxmlformats.org/officeDocument/2006/relationships/hyperlink" Target="https://www.linkedin.com/in/john-a-prendergass-062210b6" TargetMode="External"/><Relationship Id="rId62" Type="http://schemas.openxmlformats.org/officeDocument/2006/relationships/hyperlink" Target="https://www.linkedin.com/in/sammy-abdullah-1292494" TargetMode="External"/><Relationship Id="rId83" Type="http://schemas.openxmlformats.org/officeDocument/2006/relationships/hyperlink" Target="https://www.linkedin.com/in/peyman-kazemian-3a5326a" TargetMode="External"/><Relationship Id="rId179" Type="http://schemas.openxmlformats.org/officeDocument/2006/relationships/hyperlink" Target="https://www.linkedin.com/in/gabriellecazeau" TargetMode="External"/><Relationship Id="rId365" Type="http://schemas.openxmlformats.org/officeDocument/2006/relationships/hyperlink" Target="https://www.linkedin.com/in/oliver-strong-04b84877" TargetMode="External"/><Relationship Id="rId386" Type="http://schemas.openxmlformats.org/officeDocument/2006/relationships/hyperlink" Target="https://www.linkedin.com/in/kenn-so-38084015" TargetMode="External"/><Relationship Id="rId190" Type="http://schemas.openxmlformats.org/officeDocument/2006/relationships/hyperlink" Target="https://www.linkedin.com/in/ravi-shah-21867b7" TargetMode="External"/><Relationship Id="rId204" Type="http://schemas.openxmlformats.org/officeDocument/2006/relationships/hyperlink" Target="https://www.linkedin.com/in/joshua-schlisserman" TargetMode="External"/><Relationship Id="rId225" Type="http://schemas.openxmlformats.org/officeDocument/2006/relationships/hyperlink" Target="https://www.linkedin.com/in/angela-santurbano" TargetMode="External"/><Relationship Id="rId246" Type="http://schemas.openxmlformats.org/officeDocument/2006/relationships/hyperlink" Target="https://www.linkedin.com/in/bentomaszewski" TargetMode="External"/><Relationship Id="rId267" Type="http://schemas.openxmlformats.org/officeDocument/2006/relationships/hyperlink" Target="https://www.linkedin.com/in/salonibhojwani" TargetMode="External"/><Relationship Id="rId288" Type="http://schemas.openxmlformats.org/officeDocument/2006/relationships/hyperlink" Target="https://www.linkedin.com/in/isabel-hazan" TargetMode="External"/><Relationship Id="rId411" Type="http://schemas.openxmlformats.org/officeDocument/2006/relationships/hyperlink" Target="https://www.linkedin.com/in/markmason" TargetMode="External"/><Relationship Id="rId432" Type="http://schemas.openxmlformats.org/officeDocument/2006/relationships/hyperlink" Target="https://www.linkedin.com/in/nschorr" TargetMode="External"/><Relationship Id="rId453" Type="http://schemas.openxmlformats.org/officeDocument/2006/relationships/hyperlink" Target="https://www.linkedin.com/in/faye-maidment-12345069" TargetMode="External"/><Relationship Id="rId474" Type="http://schemas.openxmlformats.org/officeDocument/2006/relationships/hyperlink" Target="https://www.linkedin.com/in/jalen-gildersleeve" TargetMode="External"/><Relationship Id="rId106" Type="http://schemas.openxmlformats.org/officeDocument/2006/relationships/hyperlink" Target="https://www.linkedin.com/in/walkerbrittany" TargetMode="External"/><Relationship Id="rId127" Type="http://schemas.openxmlformats.org/officeDocument/2006/relationships/hyperlink" Target="https://www.linkedin.com/in/sirisrinivas" TargetMode="External"/><Relationship Id="rId313" Type="http://schemas.openxmlformats.org/officeDocument/2006/relationships/hyperlink" Target="https://www.linkedin.com/in/adamhughphillips" TargetMode="External"/><Relationship Id="rId10" Type="http://schemas.openxmlformats.org/officeDocument/2006/relationships/hyperlink" Target="https://www.linkedin.com/in/daniellestrachman" TargetMode="External"/><Relationship Id="rId31" Type="http://schemas.openxmlformats.org/officeDocument/2006/relationships/hyperlink" Target="https://www.linkedin.com/in/yasmineamorrison" TargetMode="External"/><Relationship Id="rId52" Type="http://schemas.openxmlformats.org/officeDocument/2006/relationships/hyperlink" Target="https://www.linkedin.com/in/peter-rojas-profile" TargetMode="External"/><Relationship Id="rId73" Type="http://schemas.openxmlformats.org/officeDocument/2006/relationships/hyperlink" Target="https://www.linkedin.com/in/zachcoelius" TargetMode="External"/><Relationship Id="rId94" Type="http://schemas.openxmlformats.org/officeDocument/2006/relationships/hyperlink" Target="https://www.linkedin.com/in/dakotahrice" TargetMode="External"/><Relationship Id="rId148" Type="http://schemas.openxmlformats.org/officeDocument/2006/relationships/hyperlink" Target="https://www.linkedin.com/in/sgribov" TargetMode="External"/><Relationship Id="rId169" Type="http://schemas.openxmlformats.org/officeDocument/2006/relationships/hyperlink" Target="https://www.linkedin.com/in/tess-manning-03053538" TargetMode="External"/><Relationship Id="rId334" Type="http://schemas.openxmlformats.org/officeDocument/2006/relationships/hyperlink" Target="https://www.linkedin.com/in/mattjessenhoward" TargetMode="External"/><Relationship Id="rId355" Type="http://schemas.openxmlformats.org/officeDocument/2006/relationships/hyperlink" Target="https://www.linkedin.com/in/mileslasater" TargetMode="External"/><Relationship Id="rId376" Type="http://schemas.openxmlformats.org/officeDocument/2006/relationships/hyperlink" Target="https://www.linkedin.com/in/tarek-abbas-1799811b4" TargetMode="External"/><Relationship Id="rId397" Type="http://schemas.openxmlformats.org/officeDocument/2006/relationships/hyperlink" Target="https://www.linkedin.com/in/alex-efron" TargetMode="External"/><Relationship Id="rId4" Type="http://schemas.openxmlformats.org/officeDocument/2006/relationships/hyperlink" Target="https://www.linkedin.com/in/chrismoreno" TargetMode="External"/><Relationship Id="rId180" Type="http://schemas.openxmlformats.org/officeDocument/2006/relationships/hyperlink" Target="https://www.linkedin.com/in/gingerrothrock" TargetMode="External"/><Relationship Id="rId215" Type="http://schemas.openxmlformats.org/officeDocument/2006/relationships/hyperlink" Target="https://www.linkedin.com/in/nicolevelho" TargetMode="External"/><Relationship Id="rId236" Type="http://schemas.openxmlformats.org/officeDocument/2006/relationships/hyperlink" Target="https://www.linkedin.com/in/rachel-horowitz" TargetMode="External"/><Relationship Id="rId257" Type="http://schemas.openxmlformats.org/officeDocument/2006/relationships/hyperlink" Target="https://www.linkedin.com/in/paulsri" TargetMode="External"/><Relationship Id="rId278" Type="http://schemas.openxmlformats.org/officeDocument/2006/relationships/hyperlink" Target="https://www.linkedin.com/in/danlichtenberg" TargetMode="External"/><Relationship Id="rId401" Type="http://schemas.openxmlformats.org/officeDocument/2006/relationships/hyperlink" Target="https://www.linkedin.com/in/haley-kwait-zollo-69a22950" TargetMode="External"/><Relationship Id="rId422" Type="http://schemas.openxmlformats.org/officeDocument/2006/relationships/hyperlink" Target="https://www.linkedin.com/in/ashokkamal" TargetMode="External"/><Relationship Id="rId443" Type="http://schemas.openxmlformats.org/officeDocument/2006/relationships/hyperlink" Target="https://www.linkedin.com/in/nityarajendran" TargetMode="External"/><Relationship Id="rId464" Type="http://schemas.openxmlformats.org/officeDocument/2006/relationships/hyperlink" Target="https://www.linkedin.com/in/roni-hiranand-7a9ba937" TargetMode="External"/><Relationship Id="rId303" Type="http://schemas.openxmlformats.org/officeDocument/2006/relationships/hyperlink" Target="https://www.linkedin.com/in/jay-drain-jr" TargetMode="External"/><Relationship Id="rId42" Type="http://schemas.openxmlformats.org/officeDocument/2006/relationships/hyperlink" Target="https://www.linkedin.com/in/john-a-prendergass-062210b6" TargetMode="External"/><Relationship Id="rId84" Type="http://schemas.openxmlformats.org/officeDocument/2006/relationships/hyperlink" Target="https://www.linkedin.com/in/nanduanilal" TargetMode="External"/><Relationship Id="rId138" Type="http://schemas.openxmlformats.org/officeDocument/2006/relationships/hyperlink" Target="https://www.linkedin.com/in/%D0%B4%D0%B5%D0%BD%D0%B8%D1%81-%D1%80%D1%8F%D1%83%D0%B7%D0%BE%D0%B2-258a62aa" TargetMode="External"/><Relationship Id="rId345" Type="http://schemas.openxmlformats.org/officeDocument/2006/relationships/hyperlink" Target="https://www.linkedin.com/in/kookaic" TargetMode="External"/><Relationship Id="rId387" Type="http://schemas.openxmlformats.org/officeDocument/2006/relationships/hyperlink" Target="https://www.linkedin.com/in/sri-muppidi" TargetMode="External"/><Relationship Id="rId191" Type="http://schemas.openxmlformats.org/officeDocument/2006/relationships/hyperlink" Target="https://www.linkedin.com/in/ravi-shah-21867b7" TargetMode="External"/><Relationship Id="rId205" Type="http://schemas.openxmlformats.org/officeDocument/2006/relationships/hyperlink" Target="https://www.linkedin.com/in/joshua-schlisserman" TargetMode="External"/><Relationship Id="rId247" Type="http://schemas.openxmlformats.org/officeDocument/2006/relationships/hyperlink" Target="https://www.linkedin.com/in/victoria-reget-a83a79ab" TargetMode="External"/><Relationship Id="rId412" Type="http://schemas.openxmlformats.org/officeDocument/2006/relationships/hyperlink" Target="https://www.linkedin.com/in/markmason" TargetMode="External"/><Relationship Id="rId107" Type="http://schemas.openxmlformats.org/officeDocument/2006/relationships/hyperlink" Target="https://www.linkedin.com/in/walkerbrittany" TargetMode="External"/><Relationship Id="rId289" Type="http://schemas.openxmlformats.org/officeDocument/2006/relationships/hyperlink" Target="https://www.linkedin.com/in/kim-patel-31bb4486" TargetMode="External"/><Relationship Id="rId454" Type="http://schemas.openxmlformats.org/officeDocument/2006/relationships/hyperlink" Target="https://www.linkedin.com/in/faye-maidment-12345069" TargetMode="External"/><Relationship Id="rId11" Type="http://schemas.openxmlformats.org/officeDocument/2006/relationships/hyperlink" Target="https://www.linkedin.com/in/zslayback" TargetMode="External"/><Relationship Id="rId53" Type="http://schemas.openxmlformats.org/officeDocument/2006/relationships/hyperlink" Target="https://betaworksventures.com/contact-us" TargetMode="External"/><Relationship Id="rId149" Type="http://schemas.openxmlformats.org/officeDocument/2006/relationships/hyperlink" Target="https://www.linkedin.com/in/sgribov" TargetMode="External"/><Relationship Id="rId314" Type="http://schemas.openxmlformats.org/officeDocument/2006/relationships/hyperlink" Target="https://www.linkedin.com/in/adamhughphillips" TargetMode="External"/><Relationship Id="rId356" Type="http://schemas.openxmlformats.org/officeDocument/2006/relationships/hyperlink" Target="https://www.linkedin.com/in/mileslasater" TargetMode="External"/><Relationship Id="rId398" Type="http://schemas.openxmlformats.org/officeDocument/2006/relationships/hyperlink" Target="https://www.linkedin.com/in/alex-efron" TargetMode="External"/><Relationship Id="rId95" Type="http://schemas.openxmlformats.org/officeDocument/2006/relationships/hyperlink" Target="https://www.linkedin.com/in/dakotahrice" TargetMode="External"/><Relationship Id="rId160" Type="http://schemas.openxmlformats.org/officeDocument/2006/relationships/hyperlink" Target="https://www.linkedin.com/in/graham-carney-082a24147" TargetMode="External"/><Relationship Id="rId216" Type="http://schemas.openxmlformats.org/officeDocument/2006/relationships/hyperlink" Target="https://www.linkedin.com/in/nicolevelho" TargetMode="External"/><Relationship Id="rId423" Type="http://schemas.openxmlformats.org/officeDocument/2006/relationships/hyperlink" Target="https://www.linkedin.com/in/bruce-shaw-1a6bb555" TargetMode="External"/><Relationship Id="rId258" Type="http://schemas.openxmlformats.org/officeDocument/2006/relationships/hyperlink" Target="https://www.linkedin.com/in/paulsri" TargetMode="External"/><Relationship Id="rId465" Type="http://schemas.openxmlformats.org/officeDocument/2006/relationships/hyperlink" Target="https://www.linkedin.com/in/roxyrong" TargetMode="External"/><Relationship Id="rId22" Type="http://schemas.openxmlformats.org/officeDocument/2006/relationships/hyperlink" Target="https://www.linkedin.com/in/mateuszkaliski" TargetMode="External"/><Relationship Id="rId64" Type="http://schemas.openxmlformats.org/officeDocument/2006/relationships/hyperlink" Target="https://www.linkedin.com/in/jjkasper" TargetMode="External"/><Relationship Id="rId118" Type="http://schemas.openxmlformats.org/officeDocument/2006/relationships/hyperlink" Target="https://www.linkedin.com/in/victoria-perweiler-392001a0" TargetMode="External"/><Relationship Id="rId325" Type="http://schemas.openxmlformats.org/officeDocument/2006/relationships/hyperlink" Target="https://www.linkedin.com/in/sean-simons" TargetMode="External"/><Relationship Id="rId367" Type="http://schemas.openxmlformats.org/officeDocument/2006/relationships/hyperlink" Target="https://www.linkedin.com/in/lauren-nurse-73520266" TargetMode="External"/><Relationship Id="rId171" Type="http://schemas.openxmlformats.org/officeDocument/2006/relationships/hyperlink" Target="https://www.linkedin.com/in/mujtabawani" TargetMode="External"/><Relationship Id="rId227" Type="http://schemas.openxmlformats.org/officeDocument/2006/relationships/hyperlink" Target="https://www.linkedin.com/in/ghjohn" TargetMode="External"/><Relationship Id="rId269" Type="http://schemas.openxmlformats.org/officeDocument/2006/relationships/hyperlink" Target="https://www.linkedin.com/in/erikdestefanis" TargetMode="External"/><Relationship Id="rId434" Type="http://schemas.openxmlformats.org/officeDocument/2006/relationships/hyperlink" Target="https://www.linkedin.com/in/constancebowen" TargetMode="External"/><Relationship Id="rId476" Type="http://schemas.openxmlformats.org/officeDocument/2006/relationships/hyperlink" Target="https://www.linkedin.com/in/rebeccaoffensend" TargetMode="External"/><Relationship Id="rId33" Type="http://schemas.openxmlformats.org/officeDocument/2006/relationships/hyperlink" Target="https://www.linkedin.com/in/landon-ainge-bb354166" TargetMode="External"/><Relationship Id="rId129" Type="http://schemas.openxmlformats.org/officeDocument/2006/relationships/hyperlink" Target="https://www.linkedin.com/in/janbromberger" TargetMode="External"/><Relationship Id="rId280" Type="http://schemas.openxmlformats.org/officeDocument/2006/relationships/hyperlink" Target="https://www.linkedin.com/in/tannerhp" TargetMode="External"/><Relationship Id="rId336" Type="http://schemas.openxmlformats.org/officeDocument/2006/relationships/hyperlink" Target="https://www.linkedin.com/in/sami-pal-a2464877" TargetMode="External"/><Relationship Id="rId75" Type="http://schemas.openxmlformats.org/officeDocument/2006/relationships/hyperlink" Target="https://www.linkedin.com/in/charlie-o-donnell-4738797" TargetMode="External"/><Relationship Id="rId140" Type="http://schemas.openxmlformats.org/officeDocument/2006/relationships/hyperlink" Target="https://www.linkedin.com/in/nisharangarajan" TargetMode="External"/><Relationship Id="rId182" Type="http://schemas.openxmlformats.org/officeDocument/2006/relationships/hyperlink" Target="https://www.linkedin.com/in/ankeshmadan" TargetMode="External"/><Relationship Id="rId378" Type="http://schemas.openxmlformats.org/officeDocument/2006/relationships/hyperlink" Target="https://www.linkedin.com/in/maryewska" TargetMode="External"/><Relationship Id="rId403" Type="http://schemas.openxmlformats.org/officeDocument/2006/relationships/hyperlink" Target="https://www.linkedin.com/in/sofia-arthurs-schoppe" TargetMode="External"/><Relationship Id="rId6" Type="http://schemas.openxmlformats.org/officeDocument/2006/relationships/hyperlink" Target="https://www.linkedin.com/in/jai-malik" TargetMode="External"/><Relationship Id="rId238" Type="http://schemas.openxmlformats.org/officeDocument/2006/relationships/hyperlink" Target="https://www.linkedin.com/in/shammaraghib" TargetMode="External"/><Relationship Id="rId445" Type="http://schemas.openxmlformats.org/officeDocument/2006/relationships/hyperlink" Target="https://www.linkedin.com/in/richard-deulofeut-manzur-11b35834" TargetMode="External"/><Relationship Id="rId291" Type="http://schemas.openxmlformats.org/officeDocument/2006/relationships/hyperlink" Target="https://www.linkedin.com/in/janinesickmeyer" TargetMode="External"/><Relationship Id="rId305" Type="http://schemas.openxmlformats.org/officeDocument/2006/relationships/hyperlink" Target="https://www.linkedin.com/in/bryan-lyandvert-0751b288" TargetMode="External"/><Relationship Id="rId347" Type="http://schemas.openxmlformats.org/officeDocument/2006/relationships/hyperlink" Target="https://www.linkedin.com/in/mayakass" TargetMode="External"/><Relationship Id="rId44" Type="http://schemas.openxmlformats.org/officeDocument/2006/relationships/hyperlink" Target="https://www.linkedin.com/in/rachel-lauren" TargetMode="External"/><Relationship Id="rId86" Type="http://schemas.openxmlformats.org/officeDocument/2006/relationships/hyperlink" Target="https://www.linkedin.com/in/qidong-jia-1414a498" TargetMode="External"/><Relationship Id="rId151" Type="http://schemas.openxmlformats.org/officeDocument/2006/relationships/hyperlink" Target="https://www.linkedin.com/in/ericiramos" TargetMode="External"/><Relationship Id="rId389" Type="http://schemas.openxmlformats.org/officeDocument/2006/relationships/hyperlink" Target="https://www.linkedin.com/in/kofiampadu" TargetMode="External"/><Relationship Id="rId193" Type="http://schemas.openxmlformats.org/officeDocument/2006/relationships/hyperlink" Target="https://www.linkedin.com/in/bradgillespie" TargetMode="External"/><Relationship Id="rId207" Type="http://schemas.openxmlformats.org/officeDocument/2006/relationships/hyperlink" Target="https://www.linkedin.com/in/jayksofue" TargetMode="External"/><Relationship Id="rId249" Type="http://schemas.openxmlformats.org/officeDocument/2006/relationships/hyperlink" Target="https://www.linkedin.com/in/jon-hook-32137366" TargetMode="External"/><Relationship Id="rId414" Type="http://schemas.openxmlformats.org/officeDocument/2006/relationships/hyperlink" Target="https://www.linkedin.com/in/sumeethshah" TargetMode="External"/><Relationship Id="rId456" Type="http://schemas.openxmlformats.org/officeDocument/2006/relationships/hyperlink" Target="https://www.linkedin.com/in/omar-sebai-568b35139" TargetMode="External"/><Relationship Id="rId13" Type="http://schemas.openxmlformats.org/officeDocument/2006/relationships/hyperlink" Target="https://www.linkedin.com/in/paulsethi" TargetMode="External"/><Relationship Id="rId109" Type="http://schemas.openxmlformats.org/officeDocument/2006/relationships/hyperlink" Target="https://www.linkedin.com/in/zhao-david" TargetMode="External"/><Relationship Id="rId260" Type="http://schemas.openxmlformats.org/officeDocument/2006/relationships/hyperlink" Target="https://www.linkedin.com/in/oliver-dean-12142226" TargetMode="External"/><Relationship Id="rId316" Type="http://schemas.openxmlformats.org/officeDocument/2006/relationships/hyperlink" Target="https://www.linkedin.com/in/jerry-chen-a819701a"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crunchbase.com/person/arlan-hamilton" TargetMode="External"/><Relationship Id="rId671" Type="http://schemas.openxmlformats.org/officeDocument/2006/relationships/hyperlink" Target="http://www.linkedin.com/pub/jeani-delagardelle/6/82a/52b" TargetMode="External"/><Relationship Id="rId769" Type="http://schemas.openxmlformats.org/officeDocument/2006/relationships/hyperlink" Target="https://www.crunchbase.com/organization/rogue-venture-partners" TargetMode="External"/><Relationship Id="rId21" Type="http://schemas.openxmlformats.org/officeDocument/2006/relationships/hyperlink" Target="http://www.linkedin.com/in/williamcrowder" TargetMode="External"/><Relationship Id="rId324" Type="http://schemas.openxmlformats.org/officeDocument/2006/relationships/hyperlink" Target="https://www.crunchbase.com/person/kathryn-finney" TargetMode="External"/><Relationship Id="rId531" Type="http://schemas.openxmlformats.org/officeDocument/2006/relationships/hyperlink" Target="http://linkedin.com/in/jenhwolf" TargetMode="External"/><Relationship Id="rId629" Type="http://schemas.openxmlformats.org/officeDocument/2006/relationships/hyperlink" Target="http://www.linkedin.com/in/antrod" TargetMode="External"/><Relationship Id="rId170" Type="http://schemas.openxmlformats.org/officeDocument/2006/relationships/hyperlink" Target="https://www.crunchbase.com/person/nimi-katragadda" TargetMode="External"/><Relationship Id="rId836" Type="http://schemas.openxmlformats.org/officeDocument/2006/relationships/hyperlink" Target="http://linkedin.com/in/juanlleungli" TargetMode="External"/><Relationship Id="rId268" Type="http://schemas.openxmlformats.org/officeDocument/2006/relationships/hyperlink" Target="https://www.crunchbase.com/person/gretchen-howard" TargetMode="External"/><Relationship Id="rId475" Type="http://schemas.openxmlformats.org/officeDocument/2006/relationships/hyperlink" Target="https://www.crunchbase.com/person/brandon-bryant" TargetMode="External"/><Relationship Id="rId682" Type="http://schemas.openxmlformats.org/officeDocument/2006/relationships/hyperlink" Target="https://www.linkedin.com/company/noemis-ventures/" TargetMode="External"/><Relationship Id="rId903" Type="http://schemas.openxmlformats.org/officeDocument/2006/relationships/hyperlink" Target="https://www.crunchbase.com/person/erik-torenberg" TargetMode="External"/><Relationship Id="rId32" Type="http://schemas.openxmlformats.org/officeDocument/2006/relationships/hyperlink" Target="https://www.crunchbase.com/person/carrie-farrell" TargetMode="External"/><Relationship Id="rId128" Type="http://schemas.openxmlformats.org/officeDocument/2006/relationships/hyperlink" Target="http://linkedin.com/in/shamin-walsh-a21a867" TargetMode="External"/><Relationship Id="rId335" Type="http://schemas.openxmlformats.org/officeDocument/2006/relationships/hyperlink" Target="https://www.linkedin.com/in/molly-mccartin-90402814/" TargetMode="External"/><Relationship Id="rId542" Type="http://schemas.openxmlformats.org/officeDocument/2006/relationships/hyperlink" Target="https://www.linkedin.com/in/marenbannon/" TargetMode="External"/><Relationship Id="rId181" Type="http://schemas.openxmlformats.org/officeDocument/2006/relationships/hyperlink" Target="https://www.linkedin.com/in/lindy-morris-fishburne-076157" TargetMode="External"/><Relationship Id="rId402" Type="http://schemas.openxmlformats.org/officeDocument/2006/relationships/hyperlink" Target="https://www.crunchbase.com/person/rodolfo-gonzalez" TargetMode="External"/><Relationship Id="rId847" Type="http://schemas.openxmlformats.org/officeDocument/2006/relationships/hyperlink" Target="https://www.crunchbase.com/person/sonja-perkins" TargetMode="External"/><Relationship Id="rId279" Type="http://schemas.openxmlformats.org/officeDocument/2006/relationships/hyperlink" Target="https://www.linkedin.com/in/janeyhoe/" TargetMode="External"/><Relationship Id="rId486" Type="http://schemas.openxmlformats.org/officeDocument/2006/relationships/hyperlink" Target="https://www.linkedin.com/in/anyaschiess/" TargetMode="External"/><Relationship Id="rId693" Type="http://schemas.openxmlformats.org/officeDocument/2006/relationships/hyperlink" Target="https://www.crunchbase.com/person/simita-bose" TargetMode="External"/><Relationship Id="rId707" Type="http://schemas.openxmlformats.org/officeDocument/2006/relationships/hyperlink" Target="https://www.crunchbase.com/person/michael-madison" TargetMode="External"/><Relationship Id="rId914" Type="http://schemas.openxmlformats.org/officeDocument/2006/relationships/hyperlink" Target="https://www.crunchbase.com/person/yvonne-chen" TargetMode="External"/><Relationship Id="rId43" Type="http://schemas.openxmlformats.org/officeDocument/2006/relationships/hyperlink" Target="https://www.linkedin.com/in/cackferrell/" TargetMode="External"/><Relationship Id="rId139" Type="http://schemas.openxmlformats.org/officeDocument/2006/relationships/hyperlink" Target="https://www.linkedin.com/in/nisha-dua-5aa87914" TargetMode="External"/><Relationship Id="rId346" Type="http://schemas.openxmlformats.org/officeDocument/2006/relationships/hyperlink" Target="https://www.crunchbase.com/person/lenard-marcus" TargetMode="External"/><Relationship Id="rId553" Type="http://schemas.openxmlformats.org/officeDocument/2006/relationships/hyperlink" Target="https://www.linkedin.com/in/renee-ryan-251b161/" TargetMode="External"/><Relationship Id="rId760" Type="http://schemas.openxmlformats.org/officeDocument/2006/relationships/hyperlink" Target="https://www.crunchbase.com/organization/riverfront-ventures" TargetMode="External"/><Relationship Id="rId192" Type="http://schemas.openxmlformats.org/officeDocument/2006/relationships/hyperlink" Target="https://www.crunchbase.com/person/courtney-broadus" TargetMode="External"/><Relationship Id="rId206" Type="http://schemas.openxmlformats.org/officeDocument/2006/relationships/hyperlink" Target="https://www.crunchbase.com/person/kim-polese" TargetMode="External"/><Relationship Id="rId413" Type="http://schemas.openxmlformats.org/officeDocument/2006/relationships/hyperlink" Target="https://www.crunchbase.com/person/lu-zhang" TargetMode="External"/><Relationship Id="rId858" Type="http://schemas.openxmlformats.org/officeDocument/2006/relationships/hyperlink" Target="https://www.linkedin.com/in/garth-timoll-sr-3529431/" TargetMode="External"/><Relationship Id="rId497" Type="http://schemas.openxmlformats.org/officeDocument/2006/relationships/hyperlink" Target="https://www.crunchbase.com/person/dhani-jones" TargetMode="External"/><Relationship Id="rId620" Type="http://schemas.openxmlformats.org/officeDocument/2006/relationships/hyperlink" Target="https://www.crunchbase.com/person/noramay-cadena" TargetMode="External"/><Relationship Id="rId718" Type="http://schemas.openxmlformats.org/officeDocument/2006/relationships/hyperlink" Target="http://www.linkedin.com/pub/tracy-saxton/8/923/629" TargetMode="External"/><Relationship Id="rId925" Type="http://schemas.openxmlformats.org/officeDocument/2006/relationships/hyperlink" Target="https://www.crunchbase.com/person/erica-brescia" TargetMode="External"/><Relationship Id="rId357" Type="http://schemas.openxmlformats.org/officeDocument/2006/relationships/hyperlink" Target="https://www.linkedin.com/in/jackie-carmel-42b55413/" TargetMode="External"/><Relationship Id="rId54" Type="http://schemas.openxmlformats.org/officeDocument/2006/relationships/hyperlink" Target="https://www.crunchbase.com/person/jodi-sherman-jahic" TargetMode="External"/><Relationship Id="rId217" Type="http://schemas.openxmlformats.org/officeDocument/2006/relationships/hyperlink" Target="https://www.crunchbase.com/person/martha-ehmann-conte" TargetMode="External"/><Relationship Id="rId564" Type="http://schemas.openxmlformats.org/officeDocument/2006/relationships/hyperlink" Target="https://www.crunchbase.com/person/danielle-morris" TargetMode="External"/><Relationship Id="rId771" Type="http://schemas.openxmlformats.org/officeDocument/2006/relationships/hyperlink" Target="https://www.crunchbase.com/person/nana-wilberforce" TargetMode="External"/><Relationship Id="rId869" Type="http://schemas.openxmlformats.org/officeDocument/2006/relationships/hyperlink" Target="https://www.crunchbase.com/organization/trail-mix-ventures" TargetMode="External"/><Relationship Id="rId424" Type="http://schemas.openxmlformats.org/officeDocument/2006/relationships/hyperlink" Target="http://www.linkedin.com/pub/lisa-coca/26/504/454" TargetMode="External"/><Relationship Id="rId631" Type="http://schemas.openxmlformats.org/officeDocument/2006/relationships/hyperlink" Target="https://www.linkedin.com/in/anarghya-vardhana-b8540a27/" TargetMode="External"/><Relationship Id="rId729" Type="http://schemas.openxmlformats.org/officeDocument/2006/relationships/hyperlink" Target="https://www.crunchbase.com/person/craig-vaughan-2" TargetMode="External"/><Relationship Id="rId270" Type="http://schemas.openxmlformats.org/officeDocument/2006/relationships/hyperlink" Target="https://www.crunchbase.com/person/laela-sturdy" TargetMode="External"/><Relationship Id="rId936" Type="http://schemas.openxmlformats.org/officeDocument/2006/relationships/hyperlink" Target="https://www.linkedin.com/in/kirstynathoo/" TargetMode="External"/><Relationship Id="rId65" Type="http://schemas.openxmlformats.org/officeDocument/2006/relationships/hyperlink" Target="https://www.linkedin.com/in/julia-huang-3aa71a2/" TargetMode="External"/><Relationship Id="rId130" Type="http://schemas.openxmlformats.org/officeDocument/2006/relationships/hyperlink" Target="https://www.crunchbase.com/person/erik-moore" TargetMode="External"/><Relationship Id="rId368" Type="http://schemas.openxmlformats.org/officeDocument/2006/relationships/hyperlink" Target="https://www.linkedin.com/in/feliciacurcuru/" TargetMode="External"/><Relationship Id="rId575" Type="http://schemas.openxmlformats.org/officeDocument/2006/relationships/hyperlink" Target="https://www.linkedin.com/in/choesusan" TargetMode="External"/><Relationship Id="rId782" Type="http://schemas.openxmlformats.org/officeDocument/2006/relationships/hyperlink" Target="https://www.linkedin.com/in/joaquim-darrel-barros-560335a/" TargetMode="External"/><Relationship Id="rId228" Type="http://schemas.openxmlformats.org/officeDocument/2006/relationships/hyperlink" Target="https://www.crunchbase.com/person/sarah-imbach" TargetMode="External"/><Relationship Id="rId435" Type="http://schemas.openxmlformats.org/officeDocument/2006/relationships/hyperlink" Target="https://www.linkedin.com/in/daphne-dufresne-948471/" TargetMode="External"/><Relationship Id="rId642" Type="http://schemas.openxmlformats.org/officeDocument/2006/relationships/hyperlink" Target="https://www.crunchbase.com/person/clelia-peters" TargetMode="External"/><Relationship Id="rId281" Type="http://schemas.openxmlformats.org/officeDocument/2006/relationships/hyperlink" Target="http://www.linkedin.com/pub/michele-park/3/80b/b67" TargetMode="External"/><Relationship Id="rId502" Type="http://schemas.openxmlformats.org/officeDocument/2006/relationships/hyperlink" Target="https://www.linkedin.com/in/irithillel/" TargetMode="External"/><Relationship Id="rId947" Type="http://schemas.openxmlformats.org/officeDocument/2006/relationships/hyperlink" Target="https://www.linkedin.com/in/vickyshum/" TargetMode="External"/><Relationship Id="rId76" Type="http://schemas.openxmlformats.org/officeDocument/2006/relationships/hyperlink" Target="https://www.crunchbase.com/person/jorge-conde-2" TargetMode="External"/><Relationship Id="rId141" Type="http://schemas.openxmlformats.org/officeDocument/2006/relationships/hyperlink" Target="http://www.linkedin.com/pub/susan-lyne/13/b76/267" TargetMode="External"/><Relationship Id="rId379" Type="http://schemas.openxmlformats.org/officeDocument/2006/relationships/hyperlink" Target="https://www.crunchbase.com/person/hayley-barna" TargetMode="External"/><Relationship Id="rId586" Type="http://schemas.openxmlformats.org/officeDocument/2006/relationships/hyperlink" Target="https://www.linkedin.com/in/linda-oramasionwu-6a034217/" TargetMode="External"/><Relationship Id="rId793" Type="http://schemas.openxmlformats.org/officeDocument/2006/relationships/hyperlink" Target="https://www.crunchbase.com/person/lord-waheed-alli" TargetMode="External"/><Relationship Id="rId807" Type="http://schemas.openxmlformats.org/officeDocument/2006/relationships/hyperlink" Target="http://www.linkedin.com/in/joycekim" TargetMode="External"/><Relationship Id="rId7" Type="http://schemas.openxmlformats.org/officeDocument/2006/relationships/hyperlink" Target="https://www.linkedin.com/in/katiestanton" TargetMode="External"/><Relationship Id="rId239" Type="http://schemas.openxmlformats.org/officeDocument/2006/relationships/hyperlink" Target="https://www.crunchbase.com/person/agatha-precourt" TargetMode="External"/><Relationship Id="rId446" Type="http://schemas.openxmlformats.org/officeDocument/2006/relationships/hyperlink" Target="https://www.crunchbase.com/person/una-s-ryan" TargetMode="External"/><Relationship Id="rId653" Type="http://schemas.openxmlformats.org/officeDocument/2006/relationships/hyperlink" Target="https://www.linkedin.com/in/connie-sheng-4045a/" TargetMode="External"/><Relationship Id="rId292" Type="http://schemas.openxmlformats.org/officeDocument/2006/relationships/hyperlink" Target="http://www.linkedin.com/in/nilanjanabhowmik" TargetMode="External"/><Relationship Id="rId306" Type="http://schemas.openxmlformats.org/officeDocument/2006/relationships/hyperlink" Target="https://www.crunchbase.com/person/huoy-ming-yeh" TargetMode="External"/><Relationship Id="rId860" Type="http://schemas.openxmlformats.org/officeDocument/2006/relationships/hyperlink" Target="https://www.linkedin.com/pub/jessica-archibald/0/26/814" TargetMode="External"/><Relationship Id="rId958" Type="http://schemas.openxmlformats.org/officeDocument/2006/relationships/hyperlink" Target="https://www.linkedin.com/in/svnolet/" TargetMode="External"/><Relationship Id="rId87" Type="http://schemas.openxmlformats.org/officeDocument/2006/relationships/hyperlink" Target="http://www.linkedin.com/in/shrutigandhi" TargetMode="External"/><Relationship Id="rId513" Type="http://schemas.openxmlformats.org/officeDocument/2006/relationships/hyperlink" Target="https://www.crunchbase.com/person/wale-ayeni" TargetMode="External"/><Relationship Id="rId597" Type="http://schemas.openxmlformats.org/officeDocument/2006/relationships/hyperlink" Target="https://www.crunchbase.com/person/jodi-hubler" TargetMode="External"/><Relationship Id="rId720" Type="http://schemas.openxmlformats.org/officeDocument/2006/relationships/hyperlink" Target="https://www.crunchbase.com/person/laurence-toney" TargetMode="External"/><Relationship Id="rId818" Type="http://schemas.openxmlformats.org/officeDocument/2006/relationships/hyperlink" Target="https://www.crunchbase.com/person/alyse-killeen" TargetMode="External"/><Relationship Id="rId152" Type="http://schemas.openxmlformats.org/officeDocument/2006/relationships/hyperlink" Target="https://www.crunchbase.com/person/julie-sunderland" TargetMode="External"/><Relationship Id="rId457" Type="http://schemas.openxmlformats.org/officeDocument/2006/relationships/hyperlink" Target="https://www.crunchbase.com/person/sarah-guo" TargetMode="External"/><Relationship Id="rId664" Type="http://schemas.openxmlformats.org/officeDocument/2006/relationships/hyperlink" Target="https://www.crunchbase.com/person/dayna-grayson" TargetMode="External"/><Relationship Id="rId871" Type="http://schemas.openxmlformats.org/officeDocument/2006/relationships/hyperlink" Target="https://www.linkedin.com/in/anjula-acharia-206735/" TargetMode="External"/><Relationship Id="rId969" Type="http://schemas.openxmlformats.org/officeDocument/2006/relationships/hyperlink" Target="https://www.linkedin.com/in/susanmcpherson/" TargetMode="External"/><Relationship Id="rId14" Type="http://schemas.openxmlformats.org/officeDocument/2006/relationships/hyperlink" Target="https://www.crunchbase.com/person/chloe-sladden" TargetMode="External"/><Relationship Id="rId317" Type="http://schemas.openxmlformats.org/officeDocument/2006/relationships/hyperlink" Target="https://www.linkedin.com/in/traevassallo/" TargetMode="External"/><Relationship Id="rId524" Type="http://schemas.openxmlformats.org/officeDocument/2006/relationships/hyperlink" Target="https://www.crunchbase.com/person/swati-mylavarapu" TargetMode="External"/><Relationship Id="rId731" Type="http://schemas.openxmlformats.org/officeDocument/2006/relationships/hyperlink" Target="https://www.linkedin.com/in/monicabrandengel" TargetMode="External"/><Relationship Id="rId98" Type="http://schemas.openxmlformats.org/officeDocument/2006/relationships/hyperlink" Target="https://www.crunchbase.com/person/barbara-clarke" TargetMode="External"/><Relationship Id="rId163" Type="http://schemas.openxmlformats.org/officeDocument/2006/relationships/hyperlink" Target="http://www.linkedin.com/pub/anna-haghgooie/1/78b/725" TargetMode="External"/><Relationship Id="rId370" Type="http://schemas.openxmlformats.org/officeDocument/2006/relationships/hyperlink" Target="https://www.crunchbase.com/person/wesley-chan" TargetMode="External"/><Relationship Id="rId829" Type="http://schemas.openxmlformats.org/officeDocument/2006/relationships/hyperlink" Target="https://www.linkedin.com/in/consuelovalverde/" TargetMode="External"/><Relationship Id="rId230" Type="http://schemas.openxmlformats.org/officeDocument/2006/relationships/hyperlink" Target="https://www.crunchbase.com/person/sarah-koch-schiller" TargetMode="External"/><Relationship Id="rId468" Type="http://schemas.openxmlformats.org/officeDocument/2006/relationships/hyperlink" Target="http://www.linkedin.com/in/jessicaverrilli" TargetMode="External"/><Relationship Id="rId675" Type="http://schemas.openxmlformats.org/officeDocument/2006/relationships/hyperlink" Target="http://www.linkedin.com/in/abenton" TargetMode="External"/><Relationship Id="rId882" Type="http://schemas.openxmlformats.org/officeDocument/2006/relationships/hyperlink" Target="https://www.linkedin.com/in/miriamrivera/" TargetMode="External"/><Relationship Id="rId25" Type="http://schemas.openxmlformats.org/officeDocument/2006/relationships/hyperlink" Target="https://www.linkedin.com/in/christinesltsai" TargetMode="External"/><Relationship Id="rId328" Type="http://schemas.openxmlformats.org/officeDocument/2006/relationships/hyperlink" Target="https://www.crunchbase.com/person/debra-k-liebert" TargetMode="External"/><Relationship Id="rId535" Type="http://schemas.openxmlformats.org/officeDocument/2006/relationships/hyperlink" Target="https://www.crunchbase.com/person/christine-herron" TargetMode="External"/><Relationship Id="rId742" Type="http://schemas.openxmlformats.org/officeDocument/2006/relationships/hyperlink" Target="http://www.linkedin.com/in/anniekadavy" TargetMode="External"/><Relationship Id="rId174" Type="http://schemas.openxmlformats.org/officeDocument/2006/relationships/hyperlink" Target="https://www.crunchbase.com/person/jiong-ma" TargetMode="External"/><Relationship Id="rId381" Type="http://schemas.openxmlformats.org/officeDocument/2006/relationships/hyperlink" Target="https://www.crunchbase.com/person/beth-ferreira" TargetMode="External"/><Relationship Id="rId602" Type="http://schemas.openxmlformats.org/officeDocument/2006/relationships/hyperlink" Target="https://www.linkedin.com/in/nicole-quinn-a5435114/" TargetMode="External"/><Relationship Id="rId241" Type="http://schemas.openxmlformats.org/officeDocument/2006/relationships/hyperlink" Target="https://www.crunchbase.com/person/julia-popowitz" TargetMode="External"/><Relationship Id="rId479" Type="http://schemas.openxmlformats.org/officeDocument/2006/relationships/hyperlink" Target="https://www.crunchbase.com/person/imafidon-edomwonyi" TargetMode="External"/><Relationship Id="rId686" Type="http://schemas.openxmlformats.org/officeDocument/2006/relationships/hyperlink" Target="http://www.linkedin.com/pub/lisa-wu/4/31/519" TargetMode="External"/><Relationship Id="rId893" Type="http://schemas.openxmlformats.org/officeDocument/2006/relationships/hyperlink" Target="https://www.crunchbase.com/person/shuly-galili" TargetMode="External"/><Relationship Id="rId907" Type="http://schemas.openxmlformats.org/officeDocument/2006/relationships/hyperlink" Target="https://www.crunchbase.com/person/diane-fraiman" TargetMode="External"/><Relationship Id="rId36" Type="http://schemas.openxmlformats.org/officeDocument/2006/relationships/hyperlink" Target="https://www.crunchbase.com/person/margarita-chavez" TargetMode="External"/><Relationship Id="rId339" Type="http://schemas.openxmlformats.org/officeDocument/2006/relationships/hyperlink" Target="https://www.linkedin.com/in/kevin-durant-3a66178b" TargetMode="External"/><Relationship Id="rId546" Type="http://schemas.openxmlformats.org/officeDocument/2006/relationships/hyperlink" Target="https://www.crunchbase.com/person/rain-cui-phd" TargetMode="External"/><Relationship Id="rId753" Type="http://schemas.openxmlformats.org/officeDocument/2006/relationships/hyperlink" Target="https://www.linkedin.com/in/heidi-krauel-patel-a4b5/" TargetMode="External"/><Relationship Id="rId101" Type="http://schemas.openxmlformats.org/officeDocument/2006/relationships/hyperlink" Target="https://www.crunchbase.com/person/sara-frankel" TargetMode="External"/><Relationship Id="rId185" Type="http://schemas.openxmlformats.org/officeDocument/2006/relationships/hyperlink" Target="http://www.linkedin.com/pub/audrey-maclean/0/5ab/ab9" TargetMode="External"/><Relationship Id="rId406" Type="http://schemas.openxmlformats.org/officeDocument/2006/relationships/hyperlink" Target="https://www.crunchbase.com/person/jenny-lefcourt" TargetMode="External"/><Relationship Id="rId960" Type="http://schemas.openxmlformats.org/officeDocument/2006/relationships/hyperlink" Target="https://www.linkedin.com/in/saradeshpande/" TargetMode="External"/><Relationship Id="rId392" Type="http://schemas.openxmlformats.org/officeDocument/2006/relationships/hyperlink" Target="https://www.linkedin.com/in/euriekim/" TargetMode="External"/><Relationship Id="rId613" Type="http://schemas.openxmlformats.org/officeDocument/2006/relationships/hyperlink" Target="https://www.crunchbase.com/person/renata-quintini" TargetMode="External"/><Relationship Id="rId697" Type="http://schemas.openxmlformats.org/officeDocument/2006/relationships/hyperlink" Target="https://www.crunchbase.com/person/annie-lamont" TargetMode="External"/><Relationship Id="rId820" Type="http://schemas.openxmlformats.org/officeDocument/2006/relationships/hyperlink" Target="https://www.crunchbase.com/person/alex-mendez" TargetMode="External"/><Relationship Id="rId918" Type="http://schemas.openxmlformats.org/officeDocument/2006/relationships/hyperlink" Target="https://www.crunchbase.com/person/alex-washington" TargetMode="External"/><Relationship Id="rId252" Type="http://schemas.openxmlformats.org/officeDocument/2006/relationships/hyperlink" Target="https://www.linkedin.com/in/james-robinson-7542395/" TargetMode="External"/><Relationship Id="rId47" Type="http://schemas.openxmlformats.org/officeDocument/2006/relationships/hyperlink" Target="https://www.linkedin.com/in/courtrob/" TargetMode="External"/><Relationship Id="rId112" Type="http://schemas.openxmlformats.org/officeDocument/2006/relationships/hyperlink" Target="https://www.crunchbase.com/person/barbara-kunde-minuzzi" TargetMode="External"/><Relationship Id="rId557" Type="http://schemas.openxmlformats.org/officeDocument/2006/relationships/hyperlink" Target="http://www.linkedin.com/in/paulqjudge" TargetMode="External"/><Relationship Id="rId764" Type="http://schemas.openxmlformats.org/officeDocument/2006/relationships/hyperlink" Target="https://www.crunchbase.com/person/rebeca-hwang" TargetMode="External"/><Relationship Id="rId196" Type="http://schemas.openxmlformats.org/officeDocument/2006/relationships/hyperlink" Target="https://www.crunchbase.com/person/emily-poplawski" TargetMode="External"/><Relationship Id="rId417" Type="http://schemas.openxmlformats.org/officeDocument/2006/relationships/hyperlink" Target="https://www.crunchbase.com/person/david-beatty-2" TargetMode="External"/><Relationship Id="rId459" Type="http://schemas.openxmlformats.org/officeDocument/2006/relationships/hyperlink" Target="https://www.crunchbase.com/person/jason-towns" TargetMode="External"/><Relationship Id="rId624" Type="http://schemas.openxmlformats.org/officeDocument/2006/relationships/hyperlink" Target="https://www.crunchbase.com/person/rashaun-williams-2" TargetMode="External"/><Relationship Id="rId666" Type="http://schemas.openxmlformats.org/officeDocument/2006/relationships/hyperlink" Target="https://www.crunchbase.com/person/sara-nayeem" TargetMode="External"/><Relationship Id="rId831" Type="http://schemas.openxmlformats.org/officeDocument/2006/relationships/hyperlink" Target="https://www.crunchbase.com/person/duane-c-mcknight" TargetMode="External"/><Relationship Id="rId873" Type="http://schemas.openxmlformats.org/officeDocument/2006/relationships/hyperlink" Target="http://www.linkedin.com/in/pnakache" TargetMode="External"/><Relationship Id="rId16" Type="http://schemas.openxmlformats.org/officeDocument/2006/relationships/hyperlink" Target="https://www.crunchbase.com/person/jin-young-kim" TargetMode="External"/><Relationship Id="rId221" Type="http://schemas.openxmlformats.org/officeDocument/2006/relationships/hyperlink" Target="https://www.crunchbase.com/person/mj-elmore" TargetMode="External"/><Relationship Id="rId263" Type="http://schemas.openxmlformats.org/officeDocument/2006/relationships/hyperlink" Target="http://www.linkedin.com/pub/maha-ibrahim/0/9/b95" TargetMode="External"/><Relationship Id="rId319" Type="http://schemas.openxmlformats.org/officeDocument/2006/relationships/hyperlink" Target="https://www.linkedin.com/in/doveywan/" TargetMode="External"/><Relationship Id="rId470" Type="http://schemas.openxmlformats.org/officeDocument/2006/relationships/hyperlink" Target="https://www.linkedin.com/in/jessedraper/" TargetMode="External"/><Relationship Id="rId526" Type="http://schemas.openxmlformats.org/officeDocument/2006/relationships/hyperlink" Target="https://www.linkedin.com/in/cannonsarah/" TargetMode="External"/><Relationship Id="rId929" Type="http://schemas.openxmlformats.org/officeDocument/2006/relationships/hyperlink" Target="https://www.crunchbase.com/person/nicole-sanchez-2" TargetMode="External"/><Relationship Id="rId58" Type="http://schemas.openxmlformats.org/officeDocument/2006/relationships/hyperlink" Target="https://www.crunchbase.com/person/zoe-feldman" TargetMode="External"/><Relationship Id="rId123" Type="http://schemas.openxmlformats.org/officeDocument/2006/relationships/hyperlink" Target="http://www.linkedin.com/pub/enrique-salem/0/10/569" TargetMode="External"/><Relationship Id="rId330" Type="http://schemas.openxmlformats.org/officeDocument/2006/relationships/hyperlink" Target="https://www.crunchbase.com/person/kim-p-kamdar" TargetMode="External"/><Relationship Id="rId568" Type="http://schemas.openxmlformats.org/officeDocument/2006/relationships/hyperlink" Target="https://www.linkedin.com/in/amy-belt-raimundo-ab5a741/" TargetMode="External"/><Relationship Id="rId733" Type="http://schemas.openxmlformats.org/officeDocument/2006/relationships/hyperlink" Target="https://www.crunchbase.com/person/pedro-torres" TargetMode="External"/><Relationship Id="rId775" Type="http://schemas.openxmlformats.org/officeDocument/2006/relationships/hyperlink" Target="https://www.linkedin.com/in/phoebeperonto" TargetMode="External"/><Relationship Id="rId940" Type="http://schemas.openxmlformats.org/officeDocument/2006/relationships/hyperlink" Target="https://www.linkedin.com/in/anuhariharan" TargetMode="External"/><Relationship Id="rId165" Type="http://schemas.openxmlformats.org/officeDocument/2006/relationships/hyperlink" Target="https://www.linkedin.com/in/dipa-mehta-2075694" TargetMode="External"/><Relationship Id="rId372" Type="http://schemas.openxmlformats.org/officeDocument/2006/relationships/hyperlink" Target="https://www.crunchbase.com/person/anu-duggal" TargetMode="External"/><Relationship Id="rId428" Type="http://schemas.openxmlformats.org/officeDocument/2006/relationships/hyperlink" Target="https://www.crunchbase.com/person/sue-siegel" TargetMode="External"/><Relationship Id="rId635" Type="http://schemas.openxmlformats.org/officeDocument/2006/relationships/hyperlink" Target="https://www.linkedin.com/in/mthompsond3/" TargetMode="External"/><Relationship Id="rId677" Type="http://schemas.openxmlformats.org/officeDocument/2006/relationships/hyperlink" Target="https://www.linkedin.com/in/dr-eva-riesenhuber-93b22767/" TargetMode="External"/><Relationship Id="rId800" Type="http://schemas.openxmlformats.org/officeDocument/2006/relationships/hyperlink" Target="https://www.crunchbase.com/person/elizabeth-galbut" TargetMode="External"/><Relationship Id="rId842" Type="http://schemas.openxmlformats.org/officeDocument/2006/relationships/hyperlink" Target="https://www.linkedin.com/in/randallcrowder/" TargetMode="External"/><Relationship Id="rId232" Type="http://schemas.openxmlformats.org/officeDocument/2006/relationships/hyperlink" Target="https://www.crunchbase.com/person/sharon-wienbar" TargetMode="External"/><Relationship Id="rId274" Type="http://schemas.openxmlformats.org/officeDocument/2006/relationships/hyperlink" Target="https://www.linkedin.com/in/danielledudum/" TargetMode="External"/><Relationship Id="rId481" Type="http://schemas.openxmlformats.org/officeDocument/2006/relationships/hyperlink" Target="https://www.crunchbase.com/person/jarrid-tingle" TargetMode="External"/><Relationship Id="rId702" Type="http://schemas.openxmlformats.org/officeDocument/2006/relationships/hyperlink" Target="https://www.linkedin.com/in/devonemcdonald/" TargetMode="External"/><Relationship Id="rId884" Type="http://schemas.openxmlformats.org/officeDocument/2006/relationships/hyperlink" Target="http://www.linkedin.com/in/stephpalmeri" TargetMode="External"/><Relationship Id="rId27" Type="http://schemas.openxmlformats.org/officeDocument/2006/relationships/hyperlink" Target="http://www.linkedin.com/in/aholidayiii" TargetMode="External"/><Relationship Id="rId69" Type="http://schemas.openxmlformats.org/officeDocument/2006/relationships/hyperlink" Target="https://www.linkedin.com/in/suexu/" TargetMode="External"/><Relationship Id="rId134" Type="http://schemas.openxmlformats.org/officeDocument/2006/relationships/hyperlink" Target="https://www.crunchbase.com/person/adeyemi-ajao" TargetMode="External"/><Relationship Id="rId537" Type="http://schemas.openxmlformats.org/officeDocument/2006/relationships/hyperlink" Target="https://www.crunchbase.com/person/trina-van" TargetMode="External"/><Relationship Id="rId579" Type="http://schemas.openxmlformats.org/officeDocument/2006/relationships/hyperlink" Target="https://www.linkedin.com/in/kingsleychin" TargetMode="External"/><Relationship Id="rId744" Type="http://schemas.openxmlformats.org/officeDocument/2006/relationships/hyperlink" Target="https://www.linkedin.com/in/astasia-myers-91a45640" TargetMode="External"/><Relationship Id="rId786" Type="http://schemas.openxmlformats.org/officeDocument/2006/relationships/hyperlink" Target="http://www.linkedin.com/in/nisaamoils" TargetMode="External"/><Relationship Id="rId951" Type="http://schemas.openxmlformats.org/officeDocument/2006/relationships/hyperlink" Target="https://www.linkedin.com/in/debkemper/" TargetMode="External"/><Relationship Id="rId80" Type="http://schemas.openxmlformats.org/officeDocument/2006/relationships/hyperlink" Target="https://www.crunchbase.com/organization/anthemis-group" TargetMode="External"/><Relationship Id="rId176" Type="http://schemas.openxmlformats.org/officeDocument/2006/relationships/hyperlink" Target="https://www.crunchbase.com/person/nathalie-ni%C3%B1o" TargetMode="External"/><Relationship Id="rId341" Type="http://schemas.openxmlformats.org/officeDocument/2006/relationships/hyperlink" Target="https://www.linkedin.com/in/duyguoktem/" TargetMode="External"/><Relationship Id="rId383" Type="http://schemas.openxmlformats.org/officeDocument/2006/relationships/hyperlink" Target="https://www.crunchbase.com/person/catherine-ulrich" TargetMode="External"/><Relationship Id="rId439" Type="http://schemas.openxmlformats.org/officeDocument/2006/relationships/hyperlink" Target="https://www.linkedin.com/in/sarahfayboston/" TargetMode="External"/><Relationship Id="rId590" Type="http://schemas.openxmlformats.org/officeDocument/2006/relationships/hyperlink" Target="https://www.linkedin.com/in/faran-nouri-a544291/" TargetMode="External"/><Relationship Id="rId604" Type="http://schemas.openxmlformats.org/officeDocument/2006/relationships/hyperlink" Target="http://www.linkedin.com/pub/jean-george/b/669/178" TargetMode="External"/><Relationship Id="rId646" Type="http://schemas.openxmlformats.org/officeDocument/2006/relationships/hyperlink" Target="https://www.crunchbase.com/person/karen-buckner" TargetMode="External"/><Relationship Id="rId811" Type="http://schemas.openxmlformats.org/officeDocument/2006/relationships/hyperlink" Target="https://www.linkedin.com/in/drouthier/" TargetMode="External"/><Relationship Id="rId201" Type="http://schemas.openxmlformats.org/officeDocument/2006/relationships/hyperlink" Target="http://www.linkedin.com/pub/karen-boezi/0/47/9b" TargetMode="External"/><Relationship Id="rId243" Type="http://schemas.openxmlformats.org/officeDocument/2006/relationships/hyperlink" Target="https://www.crunchbase.com/person/allison-bhusri" TargetMode="External"/><Relationship Id="rId285" Type="http://schemas.openxmlformats.org/officeDocument/2006/relationships/hyperlink" Target="https://www.crunchbase.com/person/amy-banse" TargetMode="External"/><Relationship Id="rId450" Type="http://schemas.openxmlformats.org/officeDocument/2006/relationships/hyperlink" Target="https://www.linkedin.com/in/anna-patterson-15921ba/" TargetMode="External"/><Relationship Id="rId506" Type="http://schemas.openxmlformats.org/officeDocument/2006/relationships/hyperlink" Target="http://www.linkedin.com/in/annwinblad" TargetMode="External"/><Relationship Id="rId688" Type="http://schemas.openxmlformats.org/officeDocument/2006/relationships/hyperlink" Target="https://www.linkedin.com/in/pritichoksi/" TargetMode="External"/><Relationship Id="rId853" Type="http://schemas.openxmlformats.org/officeDocument/2006/relationships/hyperlink" Target="https://www.crunchbase.com/person/monica-simo-black" TargetMode="External"/><Relationship Id="rId895" Type="http://schemas.openxmlformats.org/officeDocument/2006/relationships/hyperlink" Target="https://www.crunchbase.com/person/camille-samuels" TargetMode="External"/><Relationship Id="rId909" Type="http://schemas.openxmlformats.org/officeDocument/2006/relationships/hyperlink" Target="https://www.crunchbase.com/person/mary-coleman-2" TargetMode="External"/><Relationship Id="rId38" Type="http://schemas.openxmlformats.org/officeDocument/2006/relationships/hyperlink" Target="https://www.crunchbase.com/person/stephanie-carter" TargetMode="External"/><Relationship Id="rId103" Type="http://schemas.openxmlformats.org/officeDocument/2006/relationships/hyperlink" Target="https://www.crunchbase.com/person/victoria-pettibone-2" TargetMode="External"/><Relationship Id="rId310" Type="http://schemas.openxmlformats.org/officeDocument/2006/relationships/hyperlink" Target="https://www.crunchbase.com/person/nicholas-k-pianim" TargetMode="External"/><Relationship Id="rId492" Type="http://schemas.openxmlformats.org/officeDocument/2006/relationships/hyperlink" Target="https://www.linkedin.com/in/courtney-h-876a154/" TargetMode="External"/><Relationship Id="rId548" Type="http://schemas.openxmlformats.org/officeDocument/2006/relationships/hyperlink" Target="https://www.crunchbase.com/person/bonny-simi" TargetMode="External"/><Relationship Id="rId713" Type="http://schemas.openxmlformats.org/officeDocument/2006/relationships/hyperlink" Target="https://www.crunchbase.com/person/kneeland-youngblood" TargetMode="External"/><Relationship Id="rId755" Type="http://schemas.openxmlformats.org/officeDocument/2006/relationships/hyperlink" Target="https://www.linkedin.com/in/jenny-abramson-bb75297" TargetMode="External"/><Relationship Id="rId797" Type="http://schemas.openxmlformats.org/officeDocument/2006/relationships/hyperlink" Target="https://www.linkedin.com/in/martinhuntsr/" TargetMode="External"/><Relationship Id="rId920" Type="http://schemas.openxmlformats.org/officeDocument/2006/relationships/hyperlink" Target="https://www.linkedin.com/in/shanekellymg" TargetMode="External"/><Relationship Id="rId962" Type="http://schemas.openxmlformats.org/officeDocument/2006/relationships/hyperlink" Target="http://linkedin.com/in/samaramejia" TargetMode="External"/><Relationship Id="rId91" Type="http://schemas.openxmlformats.org/officeDocument/2006/relationships/hyperlink" Target="http://www.linkedin.com/pub/jennifer-scott-fonstad/50/508/615" TargetMode="External"/><Relationship Id="rId145" Type="http://schemas.openxmlformats.org/officeDocument/2006/relationships/hyperlink" Target="http://www.linkedin.com/in/sarahtavel" TargetMode="External"/><Relationship Id="rId187" Type="http://schemas.openxmlformats.org/officeDocument/2006/relationships/hyperlink" Target="http://www.linkedin.com/pub/carla-s-newell/0/33/b58" TargetMode="External"/><Relationship Id="rId352" Type="http://schemas.openxmlformats.org/officeDocument/2006/relationships/hyperlink" Target="https://www.linkedin.com/in/ekpao/" TargetMode="External"/><Relationship Id="rId394" Type="http://schemas.openxmlformats.org/officeDocument/2006/relationships/hyperlink" Target="http://www.linkedin.com/in/kirstengreen" TargetMode="External"/><Relationship Id="rId408" Type="http://schemas.openxmlformats.org/officeDocument/2006/relationships/hyperlink" Target="http://www.linkedin.com/in/labusque" TargetMode="External"/><Relationship Id="rId615" Type="http://schemas.openxmlformats.org/officeDocument/2006/relationships/hyperlink" Target="https://www.linkedin.com/in/leo-de-luna-313226/" TargetMode="External"/><Relationship Id="rId822" Type="http://schemas.openxmlformats.org/officeDocument/2006/relationships/hyperlink" Target="https://www.crunchbase.com/person/lisa-feria" TargetMode="External"/><Relationship Id="rId212" Type="http://schemas.openxmlformats.org/officeDocument/2006/relationships/hyperlink" Target="https://www.linkedin.com/in/magdalena-yesil/" TargetMode="External"/><Relationship Id="rId254" Type="http://schemas.openxmlformats.org/officeDocument/2006/relationships/hyperlink" Target="https://www.crunchbase.com/person/richelle-p-parham" TargetMode="External"/><Relationship Id="rId657" Type="http://schemas.openxmlformats.org/officeDocument/2006/relationships/hyperlink" Target="https://www.linkedin.com/in/ivan-alo-a0246631/" TargetMode="External"/><Relationship Id="rId699" Type="http://schemas.openxmlformats.org/officeDocument/2006/relationships/hyperlink" Target="https://www.crunchbase.com/person/patricia-kemp" TargetMode="External"/><Relationship Id="rId864" Type="http://schemas.openxmlformats.org/officeDocument/2006/relationships/hyperlink" Target="http://www.linkedin.com/pub/heather-preston/10/355/286" TargetMode="External"/><Relationship Id="rId49" Type="http://schemas.openxmlformats.org/officeDocument/2006/relationships/hyperlink" Target="https://www.linkedin.com/in/david-t-ibnale/" TargetMode="External"/><Relationship Id="rId114" Type="http://schemas.openxmlformats.org/officeDocument/2006/relationships/hyperlink" Target="https://www.linkedin.com/in/danielaarruda/" TargetMode="External"/><Relationship Id="rId296" Type="http://schemas.openxmlformats.org/officeDocument/2006/relationships/hyperlink" Target="https://www.crunchbase.com/person/joanna-drake-earl" TargetMode="External"/><Relationship Id="rId461" Type="http://schemas.openxmlformats.org/officeDocument/2006/relationships/hyperlink" Target="https://www.crunchbase.com/person/deborah-quazzo" TargetMode="External"/><Relationship Id="rId517" Type="http://schemas.openxmlformats.org/officeDocument/2006/relationships/hyperlink" Target="https://www.crunchbase.com/person/alexis-yongmei-ji" TargetMode="External"/><Relationship Id="rId559" Type="http://schemas.openxmlformats.org/officeDocument/2006/relationships/hyperlink" Target="https://www.linkedin.com/in/elizabeth-de-saint-aignan-b781ba/" TargetMode="External"/><Relationship Id="rId724" Type="http://schemas.openxmlformats.org/officeDocument/2006/relationships/hyperlink" Target="http://www.linkedin.com/in/chudson" TargetMode="External"/><Relationship Id="rId766" Type="http://schemas.openxmlformats.org/officeDocument/2006/relationships/hyperlink" Target="https://www.crunchbase.com/person/shadi-mehraein" TargetMode="External"/><Relationship Id="rId931" Type="http://schemas.openxmlformats.org/officeDocument/2006/relationships/hyperlink" Target="http://www.linkedin.com/in/adoracheung" TargetMode="External"/><Relationship Id="rId60" Type="http://schemas.openxmlformats.org/officeDocument/2006/relationships/hyperlink" Target="https://www.crunchbase.com/person/claudia-iannazzo" TargetMode="External"/><Relationship Id="rId156" Type="http://schemas.openxmlformats.org/officeDocument/2006/relationships/hyperlink" Target="https://www.linkedin.com/in/kenmgrimes/" TargetMode="External"/><Relationship Id="rId198" Type="http://schemas.openxmlformats.org/officeDocument/2006/relationships/hyperlink" Target="https://www.crunchbase.com/person/heather-preston" TargetMode="External"/><Relationship Id="rId321" Type="http://schemas.openxmlformats.org/officeDocument/2006/relationships/hyperlink" Target="https://www.linkedin.com/in/diane-henry/" TargetMode="External"/><Relationship Id="rId363" Type="http://schemas.openxmlformats.org/officeDocument/2006/relationships/hyperlink" Target="https://www.linkedin.com/in/anjlijain/" TargetMode="External"/><Relationship Id="rId419" Type="http://schemas.openxmlformats.org/officeDocument/2006/relationships/hyperlink" Target="https://www.linkedin.com/in/jochung/" TargetMode="External"/><Relationship Id="rId570" Type="http://schemas.openxmlformats.org/officeDocument/2006/relationships/hyperlink" Target="http://www.linkedin.com/in/benjamintoddjealous/en" TargetMode="External"/><Relationship Id="rId626" Type="http://schemas.openxmlformats.org/officeDocument/2006/relationships/hyperlink" Target="https://www.crunchbase.com/person/dana-wright" TargetMode="External"/><Relationship Id="rId223" Type="http://schemas.openxmlformats.org/officeDocument/2006/relationships/hyperlink" Target="http://www.linkedin.com/in/rachelsheinbein" TargetMode="External"/><Relationship Id="rId430" Type="http://schemas.openxmlformats.org/officeDocument/2006/relationships/hyperlink" Target="https://www.crunchbase.com/person/holly-maloney" TargetMode="External"/><Relationship Id="rId668" Type="http://schemas.openxmlformats.org/officeDocument/2006/relationships/hyperlink" Target="https://www.crunchbase.com/person/vanessa-larco" TargetMode="External"/><Relationship Id="rId833" Type="http://schemas.openxmlformats.org/officeDocument/2006/relationships/hyperlink" Target="https://www.crunchbase.com/person/timothy-bernard-jones" TargetMode="External"/><Relationship Id="rId875" Type="http://schemas.openxmlformats.org/officeDocument/2006/relationships/hyperlink" Target="https://www.linkedin.com/in/saratbrand" TargetMode="External"/><Relationship Id="rId18" Type="http://schemas.openxmlformats.org/officeDocument/2006/relationships/hyperlink" Target="https://www.crunchbase.com/person/kimmy-scotti" TargetMode="External"/><Relationship Id="rId265" Type="http://schemas.openxmlformats.org/officeDocument/2006/relationships/hyperlink" Target="http://www.linkedin.com/in/lynnra" TargetMode="External"/><Relationship Id="rId472" Type="http://schemas.openxmlformats.org/officeDocument/2006/relationships/hyperlink" Target="https://www.linkedin.com/in/barbara-belvisi-79242118/" TargetMode="External"/><Relationship Id="rId528" Type="http://schemas.openxmlformats.org/officeDocument/2006/relationships/hyperlink" Target="https://www.linkedin.com/in/lindsay-sharma/" TargetMode="External"/><Relationship Id="rId735" Type="http://schemas.openxmlformats.org/officeDocument/2006/relationships/hyperlink" Target="http://www.linkedin.com/in/jcarolan" TargetMode="External"/><Relationship Id="rId900" Type="http://schemas.openxmlformats.org/officeDocument/2006/relationships/hyperlink" Target="https://www.linkedin.com/in/victoria-fram-5a23a02/" TargetMode="External"/><Relationship Id="rId942" Type="http://schemas.openxmlformats.org/officeDocument/2006/relationships/hyperlink" Target="https://www.linkedin.com/in/jgoldfein" TargetMode="External"/><Relationship Id="rId125" Type="http://schemas.openxmlformats.org/officeDocument/2006/relationships/hyperlink" Target="https://www.linkedin.com/in/sasmith4/" TargetMode="External"/><Relationship Id="rId167" Type="http://schemas.openxmlformats.org/officeDocument/2006/relationships/hyperlink" Target="http://www.linkedin.com/pub/cheryl-cheng/b/a66/428" TargetMode="External"/><Relationship Id="rId332" Type="http://schemas.openxmlformats.org/officeDocument/2006/relationships/hyperlink" Target="https://www.crunchbase.com/person/nicole-vitullo" TargetMode="External"/><Relationship Id="rId374" Type="http://schemas.openxmlformats.org/officeDocument/2006/relationships/hyperlink" Target="https://www.crunchbase.com/person/sutian-dong" TargetMode="External"/><Relationship Id="rId581" Type="http://schemas.openxmlformats.org/officeDocument/2006/relationships/hyperlink" Target="https://www.crunchbase.com/person/lynne-chou-o-keefe" TargetMode="External"/><Relationship Id="rId777" Type="http://schemas.openxmlformats.org/officeDocument/2006/relationships/hyperlink" Target="https://www.crunchbase.com/person/elizabeth-beezer-clarkson" TargetMode="External"/><Relationship Id="rId71" Type="http://schemas.openxmlformats.org/officeDocument/2006/relationships/hyperlink" Target="https://www.linkedin.com/in/angelastrange/" TargetMode="External"/><Relationship Id="rId234" Type="http://schemas.openxmlformats.org/officeDocument/2006/relationships/hyperlink" Target="https://www.crunchbase.com/person/shellye-archambeau" TargetMode="External"/><Relationship Id="rId637" Type="http://schemas.openxmlformats.org/officeDocument/2006/relationships/hyperlink" Target="https://www.crunchbase.com/person/carmelo-anthony" TargetMode="External"/><Relationship Id="rId679" Type="http://schemas.openxmlformats.org/officeDocument/2006/relationships/hyperlink" Target="https://www.linkedin.com/in/susanaquintanaplaza/" TargetMode="External"/><Relationship Id="rId802" Type="http://schemas.openxmlformats.org/officeDocument/2006/relationships/hyperlink" Target="https://www.crunchbase.com/person/pocket-sun" TargetMode="External"/><Relationship Id="rId844" Type="http://schemas.openxmlformats.org/officeDocument/2006/relationships/hyperlink" Target="https://www.linkedin.com/in/ann-dewitt-4772704/" TargetMode="External"/><Relationship Id="rId886" Type="http://schemas.openxmlformats.org/officeDocument/2006/relationships/hyperlink" Target="http://www.linkedin.com/pub/rebecca-kaden/10/b22/802" TargetMode="External"/><Relationship Id="rId2" Type="http://schemas.openxmlformats.org/officeDocument/2006/relationships/hyperlink" Target="https://www.crunchbase.com/person/maria-cirino" TargetMode="External"/><Relationship Id="rId29" Type="http://schemas.openxmlformats.org/officeDocument/2006/relationships/hyperlink" Target="http://www.linkedin.com/in/nnamdiokike" TargetMode="External"/><Relationship Id="rId276" Type="http://schemas.openxmlformats.org/officeDocument/2006/relationships/hyperlink" Target="https://www.crunchbase.com/person/neha-jain-3" TargetMode="External"/><Relationship Id="rId441" Type="http://schemas.openxmlformats.org/officeDocument/2006/relationships/hyperlink" Target="https://www.crunchbase.com/person/sherwin-l-prior" TargetMode="External"/><Relationship Id="rId483" Type="http://schemas.openxmlformats.org/officeDocument/2006/relationships/hyperlink" Target="https://www.crunchbase.com/person/john-henry-2" TargetMode="External"/><Relationship Id="rId539" Type="http://schemas.openxmlformats.org/officeDocument/2006/relationships/hyperlink" Target="https://www.crunchbase.com/person/farah-champsi" TargetMode="External"/><Relationship Id="rId690" Type="http://schemas.openxmlformats.org/officeDocument/2006/relationships/hyperlink" Target="https://www.linkedin.com/in/brownsonya" TargetMode="External"/><Relationship Id="rId704" Type="http://schemas.openxmlformats.org/officeDocument/2006/relationships/hyperlink" Target="https://www.linkedin.com/in/lizcain" TargetMode="External"/><Relationship Id="rId746" Type="http://schemas.openxmlformats.org/officeDocument/2006/relationships/hyperlink" Target="https://www.linkedin.com/in/supplychainoptimization/" TargetMode="External"/><Relationship Id="rId911" Type="http://schemas.openxmlformats.org/officeDocument/2006/relationships/hyperlink" Target="https://www.crunchbase.com/person/sara--tillim--adler" TargetMode="External"/><Relationship Id="rId40" Type="http://schemas.openxmlformats.org/officeDocument/2006/relationships/hyperlink" Target="https://www.crunchbase.com/person/jordan-gaspar" TargetMode="External"/><Relationship Id="rId136" Type="http://schemas.openxmlformats.org/officeDocument/2006/relationships/hyperlink" Target="https://www.crunchbase.com/person/xuezhao-lan" TargetMode="External"/><Relationship Id="rId178" Type="http://schemas.openxmlformats.org/officeDocument/2006/relationships/hyperlink" Target="https://www.crunchbase.com/person/hemai-parthasarathy" TargetMode="External"/><Relationship Id="rId301" Type="http://schemas.openxmlformats.org/officeDocument/2006/relationships/hyperlink" Target="https://www.linkedin.com/in/elena-painter/" TargetMode="External"/><Relationship Id="rId343" Type="http://schemas.openxmlformats.org/officeDocument/2006/relationships/hyperlink" Target="http://www.linkedin.com/in/eghosaomoigui" TargetMode="External"/><Relationship Id="rId550" Type="http://schemas.openxmlformats.org/officeDocument/2006/relationships/hyperlink" Target="https://www.crunchbase.com/person/jeanne-bolger" TargetMode="External"/><Relationship Id="rId788" Type="http://schemas.openxmlformats.org/officeDocument/2006/relationships/hyperlink" Target="https://www.crunchbase.com/person/amy-sun" TargetMode="External"/><Relationship Id="rId953" Type="http://schemas.openxmlformats.org/officeDocument/2006/relationships/hyperlink" Target="https://www.linkedin.com/in/lanstermonster/" TargetMode="External"/><Relationship Id="rId82" Type="http://schemas.openxmlformats.org/officeDocument/2006/relationships/hyperlink" Target="https://www.crunchbase.com/person/jan-garfinkle" TargetMode="External"/><Relationship Id="rId203" Type="http://schemas.openxmlformats.org/officeDocument/2006/relationships/hyperlink" Target="https://www.linkedin.com/in/katie-rodan-1b336610/" TargetMode="External"/><Relationship Id="rId385" Type="http://schemas.openxmlformats.org/officeDocument/2006/relationships/hyperlink" Target="https://www.crunchbase.com/person/phyllis-gotlib" TargetMode="External"/><Relationship Id="rId592" Type="http://schemas.openxmlformats.org/officeDocument/2006/relationships/hyperlink" Target="https://www.crunchbase.com/person/lauren-maillian-bias" TargetMode="External"/><Relationship Id="rId606" Type="http://schemas.openxmlformats.org/officeDocument/2006/relationships/hyperlink" Target="https://www.linkedin.com/in/juliet-tammenoms-bakker-2a8a6240/" TargetMode="External"/><Relationship Id="rId648" Type="http://schemas.openxmlformats.org/officeDocument/2006/relationships/hyperlink" Target="https://www.crunchbase.com/person/constance-freedman" TargetMode="External"/><Relationship Id="rId813" Type="http://schemas.openxmlformats.org/officeDocument/2006/relationships/hyperlink" Target="https://linkedin.com/in/trisha-harry" TargetMode="External"/><Relationship Id="rId855" Type="http://schemas.openxmlformats.org/officeDocument/2006/relationships/hyperlink" Target="https://www.crunchbase.com/person/ita-ekpoudom" TargetMode="External"/><Relationship Id="rId245" Type="http://schemas.openxmlformats.org/officeDocument/2006/relationships/hyperlink" Target="https://www.crunchbase.com/person/fern-mandelbaum" TargetMode="External"/><Relationship Id="rId287" Type="http://schemas.openxmlformats.org/officeDocument/2006/relationships/hyperlink" Target="https://www.crunchbase.com/person/denmark-west" TargetMode="External"/><Relationship Id="rId410" Type="http://schemas.openxmlformats.org/officeDocument/2006/relationships/hyperlink" Target="https://www.linkedin.com/in/kevinlockettkc/" TargetMode="External"/><Relationship Id="rId452" Type="http://schemas.openxmlformats.org/officeDocument/2006/relationships/hyperlink" Target="https://www.linkedin.com/in/dana-settle-8b18/" TargetMode="External"/><Relationship Id="rId494" Type="http://schemas.openxmlformats.org/officeDocument/2006/relationships/hyperlink" Target="https://www.linkedin.com/in/bjorn-k-simmons-97885449/" TargetMode="External"/><Relationship Id="rId508" Type="http://schemas.openxmlformats.org/officeDocument/2006/relationships/hyperlink" Target="http://www.linkedin.com/in/elizabethyin" TargetMode="External"/><Relationship Id="rId715" Type="http://schemas.openxmlformats.org/officeDocument/2006/relationships/hyperlink" Target="https://www.crunchbase.com/person/sarah-hodges" TargetMode="External"/><Relationship Id="rId897" Type="http://schemas.openxmlformats.org/officeDocument/2006/relationships/hyperlink" Target="https://www.linkedin.com/in/clare-ozawa-2181211/" TargetMode="External"/><Relationship Id="rId922" Type="http://schemas.openxmlformats.org/officeDocument/2006/relationships/hyperlink" Target="https://www.crunchbase.com/person/anna-palmer-2" TargetMode="External"/><Relationship Id="rId105" Type="http://schemas.openxmlformats.org/officeDocument/2006/relationships/hyperlink" Target="https://www.crunchbase.com/person/troy-carter" TargetMode="External"/><Relationship Id="rId147" Type="http://schemas.openxmlformats.org/officeDocument/2006/relationships/hyperlink" Target="https://www.linkedin.com/in/kristina-shen/" TargetMode="External"/><Relationship Id="rId312" Type="http://schemas.openxmlformats.org/officeDocument/2006/relationships/hyperlink" Target="https://www.crunchbase.com/person/masha-drokova" TargetMode="External"/><Relationship Id="rId354" Type="http://schemas.openxmlformats.org/officeDocument/2006/relationships/hyperlink" Target="http://www.linkedin.com/in/santisubotovsky" TargetMode="External"/><Relationship Id="rId757" Type="http://schemas.openxmlformats.org/officeDocument/2006/relationships/hyperlink" Target="https://www.linkedin.com/in/david-hall-102195/" TargetMode="External"/><Relationship Id="rId799" Type="http://schemas.openxmlformats.org/officeDocument/2006/relationships/hyperlink" Target="http://www.linkedin.com/in/egalbut" TargetMode="External"/><Relationship Id="rId964" Type="http://schemas.openxmlformats.org/officeDocument/2006/relationships/hyperlink" Target="https://www.crunchbase.com/person/ana-quintana" TargetMode="External"/><Relationship Id="rId51" Type="http://schemas.openxmlformats.org/officeDocument/2006/relationships/hyperlink" Target="https://www.crunchbase.com/person/shari-redstone" TargetMode="External"/><Relationship Id="rId93" Type="http://schemas.openxmlformats.org/officeDocument/2006/relationships/hyperlink" Target="https://www.linkedin.com/in/laurenkolodny" TargetMode="External"/><Relationship Id="rId189" Type="http://schemas.openxmlformats.org/officeDocument/2006/relationships/hyperlink" Target="https://www.linkedin.com/in/claudia-fan-munce-ab58536/" TargetMode="External"/><Relationship Id="rId396" Type="http://schemas.openxmlformats.org/officeDocument/2006/relationships/hyperlink" Target="https://www.crunchbase.com/person/myrna-m-soto" TargetMode="External"/><Relationship Id="rId561" Type="http://schemas.openxmlformats.org/officeDocument/2006/relationships/hyperlink" Target="http://www.linkedin.com/in/marcuswhitney" TargetMode="External"/><Relationship Id="rId617" Type="http://schemas.openxmlformats.org/officeDocument/2006/relationships/hyperlink" Target="https://www.crunchbase.com/person/lisa-nelson-2" TargetMode="External"/><Relationship Id="rId659" Type="http://schemas.openxmlformats.org/officeDocument/2006/relationships/hyperlink" Target="https://www.linkedin.com/pub/carmen-chang/11/222/942" TargetMode="External"/><Relationship Id="rId824" Type="http://schemas.openxmlformats.org/officeDocument/2006/relationships/hyperlink" Target="https://www.crunchbase.com/person/karen-kenworthy" TargetMode="External"/><Relationship Id="rId866" Type="http://schemas.openxmlformats.org/officeDocument/2006/relationships/hyperlink" Target="https://www.linkedin.com/company/trailmixventures" TargetMode="External"/><Relationship Id="rId214" Type="http://schemas.openxmlformats.org/officeDocument/2006/relationships/hyperlink" Target="http://www.linkedin.com/pub/margit-wennmachers/0/b18/613" TargetMode="External"/><Relationship Id="rId256" Type="http://schemas.openxmlformats.org/officeDocument/2006/relationships/hyperlink" Target="https://www.crunchbase.com/person/manica-gautam" TargetMode="External"/><Relationship Id="rId298" Type="http://schemas.openxmlformats.org/officeDocument/2006/relationships/hyperlink" Target="https://www.crunchbase.com/organization/cota-capital" TargetMode="External"/><Relationship Id="rId421" Type="http://schemas.openxmlformats.org/officeDocument/2006/relationships/hyperlink" Target="https://www.crunchbase.com/person/gayle-jennings-o-byrne" TargetMode="External"/><Relationship Id="rId463" Type="http://schemas.openxmlformats.org/officeDocument/2006/relationships/hyperlink" Target="https://www.crunchbase.com/person/frederique-dame" TargetMode="External"/><Relationship Id="rId519" Type="http://schemas.openxmlformats.org/officeDocument/2006/relationships/hyperlink" Target="https://www.crunchbase.com/person/cindy-padnos" TargetMode="External"/><Relationship Id="rId670" Type="http://schemas.openxmlformats.org/officeDocument/2006/relationships/hyperlink" Target="https://www.crunchbase.com/person/melissa-taunton" TargetMode="External"/><Relationship Id="rId116" Type="http://schemas.openxmlformats.org/officeDocument/2006/relationships/hyperlink" Target="https://www.linkedin.com/in/arlanhamilton" TargetMode="External"/><Relationship Id="rId158" Type="http://schemas.openxmlformats.org/officeDocument/2006/relationships/hyperlink" Target="https://www.crunchbase.com/person/obi-ugwonali" TargetMode="External"/><Relationship Id="rId323" Type="http://schemas.openxmlformats.org/officeDocument/2006/relationships/hyperlink" Target="http://www.linkedin.com/in/kathrynfinney" TargetMode="External"/><Relationship Id="rId530" Type="http://schemas.openxmlformats.org/officeDocument/2006/relationships/hyperlink" Target="https://www.crunchbase.com/person/alda-leu-dennis" TargetMode="External"/><Relationship Id="rId726" Type="http://schemas.openxmlformats.org/officeDocument/2006/relationships/hyperlink" Target="https://www.linkedin.com/in/vbeasley/" TargetMode="External"/><Relationship Id="rId768" Type="http://schemas.openxmlformats.org/officeDocument/2006/relationships/hyperlink" Target="https://www.crunchbase.com/person/melinda-rogers" TargetMode="External"/><Relationship Id="rId933" Type="http://schemas.openxmlformats.org/officeDocument/2006/relationships/hyperlink" Target="https://www.crunchbase.com/person/carolynn-levy" TargetMode="External"/><Relationship Id="rId20" Type="http://schemas.openxmlformats.org/officeDocument/2006/relationships/hyperlink" Target="https://www.crunchbase.com/person/tracy-gray-2" TargetMode="External"/><Relationship Id="rId62" Type="http://schemas.openxmlformats.org/officeDocument/2006/relationships/hyperlink" Target="https://www.crunchbase.com/person/lemuel-amen" TargetMode="External"/><Relationship Id="rId365" Type="http://schemas.openxmlformats.org/officeDocument/2006/relationships/hyperlink" Target="https://www.crunchbase.com/person/maneesha-ghiya" TargetMode="External"/><Relationship Id="rId572" Type="http://schemas.openxmlformats.org/officeDocument/2006/relationships/hyperlink" Target="http://www.linkedin.com/in/dixonb" TargetMode="External"/><Relationship Id="rId628" Type="http://schemas.openxmlformats.org/officeDocument/2006/relationships/hyperlink" Target="https://www.crunchbase.com/person/alexa-mclain" TargetMode="External"/><Relationship Id="rId835" Type="http://schemas.openxmlformats.org/officeDocument/2006/relationships/hyperlink" Target="https://www.crunchbase.com/person/rodney-sampson" TargetMode="External"/><Relationship Id="rId225" Type="http://schemas.openxmlformats.org/officeDocument/2006/relationships/hyperlink" Target="https://www.linkedin.com/in/robin-richards-donohoe-579aa645/" TargetMode="External"/><Relationship Id="rId267" Type="http://schemas.openxmlformats.org/officeDocument/2006/relationships/hyperlink" Target="https://www.linkedin.com/in/gretchenehoward" TargetMode="External"/><Relationship Id="rId432" Type="http://schemas.openxmlformats.org/officeDocument/2006/relationships/hyperlink" Target="https://www.crunchbase.com/person/holly-maloney" TargetMode="External"/><Relationship Id="rId474" Type="http://schemas.openxmlformats.org/officeDocument/2006/relationships/hyperlink" Target="https://www.linkedin.com/in/bbryantwsp/" TargetMode="External"/><Relationship Id="rId877" Type="http://schemas.openxmlformats.org/officeDocument/2006/relationships/hyperlink" Target="https://www.crunchbase.com/person/al-foreman" TargetMode="External"/><Relationship Id="rId127" Type="http://schemas.openxmlformats.org/officeDocument/2006/relationships/hyperlink" Target="https://www.crunchbase.com/person/nicole-walker" TargetMode="External"/><Relationship Id="rId681" Type="http://schemas.openxmlformats.org/officeDocument/2006/relationships/hyperlink" Target="https://www.crunchbase.com/person/rohini-chakravarthy" TargetMode="External"/><Relationship Id="rId737" Type="http://schemas.openxmlformats.org/officeDocument/2006/relationships/hyperlink" Target="https://www.crunchbase.com/person/shauntel-poulson" TargetMode="External"/><Relationship Id="rId779" Type="http://schemas.openxmlformats.org/officeDocument/2006/relationships/hyperlink" Target="https://www.crunchbase.com/person/stacey-curry-bishop" TargetMode="External"/><Relationship Id="rId902" Type="http://schemas.openxmlformats.org/officeDocument/2006/relationships/hyperlink" Target="https://www.crunchbase.com/person/anne-dwane" TargetMode="External"/><Relationship Id="rId944" Type="http://schemas.openxmlformats.org/officeDocument/2006/relationships/hyperlink" Target="https://www.linkedin.com/in/ritika-singh1/" TargetMode="External"/><Relationship Id="rId31" Type="http://schemas.openxmlformats.org/officeDocument/2006/relationships/hyperlink" Target="https://www.linkedin.com/in/carfar" TargetMode="External"/><Relationship Id="rId73" Type="http://schemas.openxmlformats.org/officeDocument/2006/relationships/hyperlink" Target="https://www.linkedin.com/in/conniechan/" TargetMode="External"/><Relationship Id="rId169" Type="http://schemas.openxmlformats.org/officeDocument/2006/relationships/hyperlink" Target="https://www.linkedin.com/in/nimikatragadda" TargetMode="External"/><Relationship Id="rId334" Type="http://schemas.openxmlformats.org/officeDocument/2006/relationships/hyperlink" Target="https://www.crunchbase.com/person/emily-melton" TargetMode="External"/><Relationship Id="rId376" Type="http://schemas.openxmlformats.org/officeDocument/2006/relationships/hyperlink" Target="http://www.linkedin.com/in/evaho1" TargetMode="External"/><Relationship Id="rId541" Type="http://schemas.openxmlformats.org/officeDocument/2006/relationships/hyperlink" Target="https://www.crunchbase.com/person/jennifer-keiser-neundorfer" TargetMode="External"/><Relationship Id="rId583" Type="http://schemas.openxmlformats.org/officeDocument/2006/relationships/hyperlink" Target="https://www.crunchbase.com/person/lynne-chou-o-keefe" TargetMode="External"/><Relationship Id="rId639" Type="http://schemas.openxmlformats.org/officeDocument/2006/relationships/hyperlink" Target="https://www.linkedin.com/in/alexsis-de-raadt-st-james-7230a2a" TargetMode="External"/><Relationship Id="rId790" Type="http://schemas.openxmlformats.org/officeDocument/2006/relationships/hyperlink" Target="https://www.crunchbase.com/person/jess-lee" TargetMode="External"/><Relationship Id="rId804" Type="http://schemas.openxmlformats.org/officeDocument/2006/relationships/hyperlink" Target="https://www.crunchbase.com/person/jon-gosier-2" TargetMode="External"/><Relationship Id="rId4" Type="http://schemas.openxmlformats.org/officeDocument/2006/relationships/hyperlink" Target="https://www.crunchbase.com/person/april-underwood" TargetMode="External"/><Relationship Id="rId180" Type="http://schemas.openxmlformats.org/officeDocument/2006/relationships/hyperlink" Target="https://www.crunchbase.com/person/julia-moore" TargetMode="External"/><Relationship Id="rId236" Type="http://schemas.openxmlformats.org/officeDocument/2006/relationships/hyperlink" Target="https://www.linkedin.com/in/tamaralthompson/" TargetMode="External"/><Relationship Id="rId278" Type="http://schemas.openxmlformats.org/officeDocument/2006/relationships/hyperlink" Target="https://www.crunchbase.com/person/diana-meyel" TargetMode="External"/><Relationship Id="rId401" Type="http://schemas.openxmlformats.org/officeDocument/2006/relationships/hyperlink" Target="https://www.linkedin.com/in/gonzalezrodolfo" TargetMode="External"/><Relationship Id="rId443" Type="http://schemas.openxmlformats.org/officeDocument/2006/relationships/hyperlink" Target="https://www.crunchbase.com/person/loretta-mccarthy" TargetMode="External"/><Relationship Id="rId650" Type="http://schemas.openxmlformats.org/officeDocument/2006/relationships/hyperlink" Target="https://www.crunchbase.com/organization/muckercapital" TargetMode="External"/><Relationship Id="rId846" Type="http://schemas.openxmlformats.org/officeDocument/2006/relationships/hyperlink" Target="https://www.crunchbase.com/person/katie-rae" TargetMode="External"/><Relationship Id="rId888" Type="http://schemas.openxmlformats.org/officeDocument/2006/relationships/hyperlink" Target="https://www.linkedin.com/in/karanortman" TargetMode="External"/><Relationship Id="rId303" Type="http://schemas.openxmlformats.org/officeDocument/2006/relationships/hyperlink" Target="https://www.crunchbase.com/person/marlon-c-nichols" TargetMode="External"/><Relationship Id="rId485" Type="http://schemas.openxmlformats.org/officeDocument/2006/relationships/hyperlink" Target="https://www.crunchbase.com/person/mary-jo-potter" TargetMode="External"/><Relationship Id="rId692" Type="http://schemas.openxmlformats.org/officeDocument/2006/relationships/hyperlink" Target="http://www.linkedin.com/in/simitabose" TargetMode="External"/><Relationship Id="rId706" Type="http://schemas.openxmlformats.org/officeDocument/2006/relationships/hyperlink" Target="https://www.linkedin.com/in/michaelmadison/" TargetMode="External"/><Relationship Id="rId748" Type="http://schemas.openxmlformats.org/officeDocument/2006/relationships/hyperlink" Target="https://www.linkedin.com/in/ericaduignanminnihan/" TargetMode="External"/><Relationship Id="rId913" Type="http://schemas.openxmlformats.org/officeDocument/2006/relationships/hyperlink" Target="https://www.linkedin.com/in/yvonne-chen-53a28714/" TargetMode="External"/><Relationship Id="rId955" Type="http://schemas.openxmlformats.org/officeDocument/2006/relationships/hyperlink" Target="https://www.linkedin.com/in/benlee-08043/" TargetMode="External"/><Relationship Id="rId42" Type="http://schemas.openxmlformats.org/officeDocument/2006/relationships/hyperlink" Target="https://www.crunchbase.com/person/lauren-jupiter" TargetMode="External"/><Relationship Id="rId84" Type="http://schemas.openxmlformats.org/officeDocument/2006/relationships/hyperlink" Target="https://www.crunchbase.com/person/kristina-burrow" TargetMode="External"/><Relationship Id="rId138" Type="http://schemas.openxmlformats.org/officeDocument/2006/relationships/hyperlink" Target="https://www.crunchbase.com/person/chelsea-stoner" TargetMode="External"/><Relationship Id="rId345" Type="http://schemas.openxmlformats.org/officeDocument/2006/relationships/hyperlink" Target="https://www.linkedin.com/in/lenard-marcus-808275/" TargetMode="External"/><Relationship Id="rId387" Type="http://schemas.openxmlformats.org/officeDocument/2006/relationships/hyperlink" Target="https://www.crunchbase.com/person/ann-miura-ko" TargetMode="External"/><Relationship Id="rId510" Type="http://schemas.openxmlformats.org/officeDocument/2006/relationships/hyperlink" Target="https://www.linkedin.com/in/shiyankoh/" TargetMode="External"/><Relationship Id="rId552" Type="http://schemas.openxmlformats.org/officeDocument/2006/relationships/hyperlink" Target="https://www.crunchbase.com/person/marian-nakada" TargetMode="External"/><Relationship Id="rId594" Type="http://schemas.openxmlformats.org/officeDocument/2006/relationships/hyperlink" Target="https://www.linkedin.com/in/maiasharpley/" TargetMode="External"/><Relationship Id="rId608" Type="http://schemas.openxmlformats.org/officeDocument/2006/relationships/hyperlink" Target="https://www.linkedin.com/in/lorinependleton/" TargetMode="External"/><Relationship Id="rId815" Type="http://schemas.openxmlformats.org/officeDocument/2006/relationships/hyperlink" Target="http://www.linkedin.com/in/laurasachar" TargetMode="External"/><Relationship Id="rId191" Type="http://schemas.openxmlformats.org/officeDocument/2006/relationships/hyperlink" Target="https://www.linkedin.com/in/courtneybroadus/" TargetMode="External"/><Relationship Id="rId205" Type="http://schemas.openxmlformats.org/officeDocument/2006/relationships/hyperlink" Target="https://www.linkedin.com/pub/kim-polese/0/0/a13" TargetMode="External"/><Relationship Id="rId247" Type="http://schemas.openxmlformats.org/officeDocument/2006/relationships/hyperlink" Target="https://www.crunchbase.com/person/stephen-deberry" TargetMode="External"/><Relationship Id="rId412" Type="http://schemas.openxmlformats.org/officeDocument/2006/relationships/hyperlink" Target="https://www.crunchbase.com/person/darryl-finkton-jr" TargetMode="External"/><Relationship Id="rId857" Type="http://schemas.openxmlformats.org/officeDocument/2006/relationships/hyperlink" Target="https://www.crunchbase.com/person/sheila-gulati" TargetMode="External"/><Relationship Id="rId899" Type="http://schemas.openxmlformats.org/officeDocument/2006/relationships/hyperlink" Target="https://www.crunchbase.com/person/angela-tran-kingyens" TargetMode="External"/><Relationship Id="rId107" Type="http://schemas.openxmlformats.org/officeDocument/2006/relationships/hyperlink" Target="https://www.linkedin.com/in/lindsay-lee-aa11b141/" TargetMode="External"/><Relationship Id="rId289" Type="http://schemas.openxmlformats.org/officeDocument/2006/relationships/hyperlink" Target="https://www.crunchbase.com/person/kavita-gupta-2" TargetMode="External"/><Relationship Id="rId454" Type="http://schemas.openxmlformats.org/officeDocument/2006/relationships/hyperlink" Target="http://www.linkedin.com/in/elliewheeler" TargetMode="External"/><Relationship Id="rId496" Type="http://schemas.openxmlformats.org/officeDocument/2006/relationships/hyperlink" Target="https://www.linkedin.com/in/dhani-jones-29b58617/" TargetMode="External"/><Relationship Id="rId661" Type="http://schemas.openxmlformats.org/officeDocument/2006/relationships/hyperlink" Target="http://www.linkedin.com/pub/carol-gallagher/2/598/792" TargetMode="External"/><Relationship Id="rId717" Type="http://schemas.openxmlformats.org/officeDocument/2006/relationships/hyperlink" Target="https://www.crunchbase.com/person/tiffany-zhong" TargetMode="External"/><Relationship Id="rId759" Type="http://schemas.openxmlformats.org/officeDocument/2006/relationships/hyperlink" Target="https://www.linkedin.com/in/ilana-diamond-9162155/" TargetMode="External"/><Relationship Id="rId924" Type="http://schemas.openxmlformats.org/officeDocument/2006/relationships/hyperlink" Target="https://www.crunchbase.com/person/danielle-morrill" TargetMode="External"/><Relationship Id="rId966" Type="http://schemas.openxmlformats.org/officeDocument/2006/relationships/hyperlink" Target="https://www.crunchbase.com/person/ollen-douglass" TargetMode="External"/><Relationship Id="rId11" Type="http://schemas.openxmlformats.org/officeDocument/2006/relationships/hyperlink" Target="http://www.linkedin.com/pub/vijaya-gadde/5/4a7/286" TargetMode="External"/><Relationship Id="rId53" Type="http://schemas.openxmlformats.org/officeDocument/2006/relationships/hyperlink" Target="https://www.linkedin.com/in/jodijahic/" TargetMode="External"/><Relationship Id="rId149" Type="http://schemas.openxmlformats.org/officeDocument/2006/relationships/hyperlink" Target="https://www.linkedin.com/in/israelrollins/" TargetMode="External"/><Relationship Id="rId314" Type="http://schemas.openxmlformats.org/officeDocument/2006/relationships/hyperlink" Target="https://www.crunchbase.com/person/nancy-pfund" TargetMode="External"/><Relationship Id="rId356" Type="http://schemas.openxmlformats.org/officeDocument/2006/relationships/hyperlink" Target="https://www.linkedin.com/in/sarah-pinto-peyronel-7878b82/" TargetMode="External"/><Relationship Id="rId398" Type="http://schemas.openxmlformats.org/officeDocument/2006/relationships/hyperlink" Target="https://www.crunchbase.com/person/alberto-yepez" TargetMode="External"/><Relationship Id="rId521" Type="http://schemas.openxmlformats.org/officeDocument/2006/relationships/hyperlink" Target="https://www.crunchbase.com/person/richard-parsons" TargetMode="External"/><Relationship Id="rId563" Type="http://schemas.openxmlformats.org/officeDocument/2006/relationships/hyperlink" Target="https://www.linkedin.com/in/danielle-morris-10422a6/" TargetMode="External"/><Relationship Id="rId619" Type="http://schemas.openxmlformats.org/officeDocument/2006/relationships/hyperlink" Target="https://www.crunchbase.com/person/rashmi-gopinath" TargetMode="External"/><Relationship Id="rId770" Type="http://schemas.openxmlformats.org/officeDocument/2006/relationships/hyperlink" Target="https://www.crunchbase.com/person/katie-doherty" TargetMode="External"/><Relationship Id="rId95" Type="http://schemas.openxmlformats.org/officeDocument/2006/relationships/hyperlink" Target="https://www.linkedin.com/in/theresiagouw" TargetMode="External"/><Relationship Id="rId160" Type="http://schemas.openxmlformats.org/officeDocument/2006/relationships/hyperlink" Target="https://www.crunchbase.com/person/vincent-diallo" TargetMode="External"/><Relationship Id="rId216" Type="http://schemas.openxmlformats.org/officeDocument/2006/relationships/hyperlink" Target="https://www.linkedin.com/in/martha-ehmann-conte-81a11733" TargetMode="External"/><Relationship Id="rId423" Type="http://schemas.openxmlformats.org/officeDocument/2006/relationships/hyperlink" Target="https://www.crunchbase.com/person/karen-kerr" TargetMode="External"/><Relationship Id="rId826" Type="http://schemas.openxmlformats.org/officeDocument/2006/relationships/hyperlink" Target="https://www.crunchbase.com/person/jillian-manus" TargetMode="External"/><Relationship Id="rId868" Type="http://schemas.openxmlformats.org/officeDocument/2006/relationships/hyperlink" Target="https://www.linkedin.com/company/trailmixventures" TargetMode="External"/><Relationship Id="rId258" Type="http://schemas.openxmlformats.org/officeDocument/2006/relationships/hyperlink" Target="https://www.crunchbase.com/person/julie-papanek" TargetMode="External"/><Relationship Id="rId465" Type="http://schemas.openxmlformats.org/officeDocument/2006/relationships/hyperlink" Target="https://www.crunchbase.com/person/laura-melahn" TargetMode="External"/><Relationship Id="rId630" Type="http://schemas.openxmlformats.org/officeDocument/2006/relationships/hyperlink" Target="https://www.crunchbase.com/person/antonio-rodriguez" TargetMode="External"/><Relationship Id="rId672" Type="http://schemas.openxmlformats.org/officeDocument/2006/relationships/hyperlink" Target="https://www.crunchbase.com/person/jeani-delagardelle" TargetMode="External"/><Relationship Id="rId728" Type="http://schemas.openxmlformats.org/officeDocument/2006/relationships/hyperlink" Target="https://www.crunchbase.com/organization/psl-ventures" TargetMode="External"/><Relationship Id="rId935" Type="http://schemas.openxmlformats.org/officeDocument/2006/relationships/hyperlink" Target="https://www.crunchbase.com/person/kat-manalac" TargetMode="External"/><Relationship Id="rId22" Type="http://schemas.openxmlformats.org/officeDocument/2006/relationships/hyperlink" Target="https://www.crunchbase.com/person/william-crowder" TargetMode="External"/><Relationship Id="rId64" Type="http://schemas.openxmlformats.org/officeDocument/2006/relationships/hyperlink" Target="https://www.crunchbase.com/person/dana-lorch" TargetMode="External"/><Relationship Id="rId118" Type="http://schemas.openxmlformats.org/officeDocument/2006/relationships/hyperlink" Target="https://www.crunchbase.com/person/christie-pitts" TargetMode="External"/><Relationship Id="rId325" Type="http://schemas.openxmlformats.org/officeDocument/2006/relationships/hyperlink" Target="http://www.linkedin.com/in/mariahlichtenstern" TargetMode="External"/><Relationship Id="rId367" Type="http://schemas.openxmlformats.org/officeDocument/2006/relationships/hyperlink" Target="https://www.crunchbase.com/person/laurence-c-morse" TargetMode="External"/><Relationship Id="rId532" Type="http://schemas.openxmlformats.org/officeDocument/2006/relationships/hyperlink" Target="https://www.linkedin.com/pub/anika-agarwal/13/609/781" TargetMode="External"/><Relationship Id="rId574" Type="http://schemas.openxmlformats.org/officeDocument/2006/relationships/hyperlink" Target="https://www.crunchbase.com/person/ulili-onovakpuri" TargetMode="External"/><Relationship Id="rId171" Type="http://schemas.openxmlformats.org/officeDocument/2006/relationships/hyperlink" Target="https://www.linkedin.com/in/meghan-sharp-9213a316/" TargetMode="External"/><Relationship Id="rId227" Type="http://schemas.openxmlformats.org/officeDocument/2006/relationships/hyperlink" Target="http://www.linkedin.com/in/sarahimbach" TargetMode="External"/><Relationship Id="rId781" Type="http://schemas.openxmlformats.org/officeDocument/2006/relationships/hyperlink" Target="https://www.crunchbase.com/person/kate-d-mitchell" TargetMode="External"/><Relationship Id="rId837" Type="http://schemas.openxmlformats.org/officeDocument/2006/relationships/hyperlink" Target="https://www.crunchbase.com/person/juan-leung-li" TargetMode="External"/><Relationship Id="rId879" Type="http://schemas.openxmlformats.org/officeDocument/2006/relationships/hyperlink" Target="https://www.crunchbase.com/person/jennifer-hanley" TargetMode="External"/><Relationship Id="rId269" Type="http://schemas.openxmlformats.org/officeDocument/2006/relationships/hyperlink" Target="https://www.linkedin.com/in/laela-sturdy-376543" TargetMode="External"/><Relationship Id="rId434" Type="http://schemas.openxmlformats.org/officeDocument/2006/relationships/hyperlink" Target="https://www.crunchbase.com/person/kenneth-i-chenault" TargetMode="External"/><Relationship Id="rId476" Type="http://schemas.openxmlformats.org/officeDocument/2006/relationships/hyperlink" Target="https://www.linkedin.com/in/hpierrejacques/" TargetMode="External"/><Relationship Id="rId641" Type="http://schemas.openxmlformats.org/officeDocument/2006/relationships/hyperlink" Target="https://www.linkedin.com/in/merritt-hummer-aa187712/" TargetMode="External"/><Relationship Id="rId683" Type="http://schemas.openxmlformats.org/officeDocument/2006/relationships/hyperlink" Target="https://www.crunchbase.com/organization/noemis-ventures" TargetMode="External"/><Relationship Id="rId739" Type="http://schemas.openxmlformats.org/officeDocument/2006/relationships/hyperlink" Target="https://www.crunchbase.com/person/wayee-chu" TargetMode="External"/><Relationship Id="rId890" Type="http://schemas.openxmlformats.org/officeDocument/2006/relationships/hyperlink" Target="http://www.linkedin.com/in/kobiefuller" TargetMode="External"/><Relationship Id="rId904" Type="http://schemas.openxmlformats.org/officeDocument/2006/relationships/hyperlink" Target="https://www.linkedin.com/in/robertfredericksmith/" TargetMode="External"/><Relationship Id="rId33" Type="http://schemas.openxmlformats.org/officeDocument/2006/relationships/hyperlink" Target="https://www.linkedin.com/in/cynthia-kueppers-797381" TargetMode="External"/><Relationship Id="rId129" Type="http://schemas.openxmlformats.org/officeDocument/2006/relationships/hyperlink" Target="https://www.linkedin.com/in/erikhmoore" TargetMode="External"/><Relationship Id="rId280" Type="http://schemas.openxmlformats.org/officeDocument/2006/relationships/hyperlink" Target="https://www.crunchbase.com/person/janey-hoe" TargetMode="External"/><Relationship Id="rId336" Type="http://schemas.openxmlformats.org/officeDocument/2006/relationships/hyperlink" Target="https://www.crunchbase.com/person/molly-mccartin" TargetMode="External"/><Relationship Id="rId501" Type="http://schemas.openxmlformats.org/officeDocument/2006/relationships/hyperlink" Target="https://www.crunchbase.com/person/veronica-wu" TargetMode="External"/><Relationship Id="rId543" Type="http://schemas.openxmlformats.org/officeDocument/2006/relationships/hyperlink" Target="https://www.crunchbase.com/person/maren-bannon" TargetMode="External"/><Relationship Id="rId946" Type="http://schemas.openxmlformats.org/officeDocument/2006/relationships/hyperlink" Target="https://www.linkedin.com/in/drosteyagan" TargetMode="External"/><Relationship Id="rId75" Type="http://schemas.openxmlformats.org/officeDocument/2006/relationships/hyperlink" Target="https://www.linkedin.com/in/jorge-conde-4099225/" TargetMode="External"/><Relationship Id="rId140" Type="http://schemas.openxmlformats.org/officeDocument/2006/relationships/hyperlink" Target="https://www.crunchbase.com/person/nisha-dua" TargetMode="External"/><Relationship Id="rId182" Type="http://schemas.openxmlformats.org/officeDocument/2006/relationships/hyperlink" Target="https://www.crunchbase.com/person/lindy-fishburne" TargetMode="External"/><Relationship Id="rId378" Type="http://schemas.openxmlformats.org/officeDocument/2006/relationships/hyperlink" Target="http://www.linkedin.com/in/hbarna" TargetMode="External"/><Relationship Id="rId403" Type="http://schemas.openxmlformats.org/officeDocument/2006/relationships/hyperlink" Target="http://www.linkedin.com/in/cyanb" TargetMode="External"/><Relationship Id="rId585" Type="http://schemas.openxmlformats.org/officeDocument/2006/relationships/hyperlink" Target="https://www.crunchbase.com/person/mary-meeker" TargetMode="External"/><Relationship Id="rId750" Type="http://schemas.openxmlformats.org/officeDocument/2006/relationships/hyperlink" Target="https://www.crunchbase.com/person/monique-idlett-mosley" TargetMode="External"/><Relationship Id="rId792" Type="http://schemas.openxmlformats.org/officeDocument/2006/relationships/hyperlink" Target="https://www.crunchbase.com/person/shelly-kapoor-collins" TargetMode="External"/><Relationship Id="rId806" Type="http://schemas.openxmlformats.org/officeDocument/2006/relationships/hyperlink" Target="https://www.crunchbase.com/person/megan-quinn" TargetMode="External"/><Relationship Id="rId848" Type="http://schemas.openxmlformats.org/officeDocument/2006/relationships/hyperlink" Target="https://www.linkedin.com/in/clara-bullrich-2172a91a/" TargetMode="External"/><Relationship Id="rId6" Type="http://schemas.openxmlformats.org/officeDocument/2006/relationships/hyperlink" Target="https://www.crunchbase.com/person/jana-messerschmidt" TargetMode="External"/><Relationship Id="rId238" Type="http://schemas.openxmlformats.org/officeDocument/2006/relationships/hyperlink" Target="https://www.linkedin.com/in/agatha-matosek-precourt-83b82b34/" TargetMode="External"/><Relationship Id="rId445" Type="http://schemas.openxmlformats.org/officeDocument/2006/relationships/hyperlink" Target="https://www.crunchbase.com/person/peggy-wallace" TargetMode="External"/><Relationship Id="rId487" Type="http://schemas.openxmlformats.org/officeDocument/2006/relationships/hyperlink" Target="https://www.crunchbase.com/person/anya-schiess" TargetMode="External"/><Relationship Id="rId610" Type="http://schemas.openxmlformats.org/officeDocument/2006/relationships/hyperlink" Target="http://www.linkedin.com/in/hunegnaw" TargetMode="External"/><Relationship Id="rId652" Type="http://schemas.openxmlformats.org/officeDocument/2006/relationships/hyperlink" Target="https://www.crunchbase.com/person/jacqueline-lesage-krause" TargetMode="External"/><Relationship Id="rId694" Type="http://schemas.openxmlformats.org/officeDocument/2006/relationships/hyperlink" Target="http://www.linkedin.com/pub/nancy-floyd/0/768/bb1" TargetMode="External"/><Relationship Id="rId708" Type="http://schemas.openxmlformats.org/officeDocument/2006/relationships/hyperlink" Target="https://www.crunchbase.com/person/eren-ozmen" TargetMode="External"/><Relationship Id="rId915" Type="http://schemas.openxmlformats.org/officeDocument/2006/relationships/hyperlink" Target="http://www.linkedin.com/in/barrkatherine" TargetMode="External"/><Relationship Id="rId291" Type="http://schemas.openxmlformats.org/officeDocument/2006/relationships/hyperlink" Target="https://www.crunchbase.com/person/maia-heymann" TargetMode="External"/><Relationship Id="rId305" Type="http://schemas.openxmlformats.org/officeDocument/2006/relationships/hyperlink" Target="https://www.linkedin.com/in/huoy-ming-yeh/" TargetMode="External"/><Relationship Id="rId347" Type="http://schemas.openxmlformats.org/officeDocument/2006/relationships/hyperlink" Target="https://linkedin.com/in/elain" TargetMode="External"/><Relationship Id="rId512" Type="http://schemas.openxmlformats.org/officeDocument/2006/relationships/hyperlink" Target="https://www.crunchbase.com/person/wendy-lung" TargetMode="External"/><Relationship Id="rId957" Type="http://schemas.openxmlformats.org/officeDocument/2006/relationships/hyperlink" Target="http://linkedin.com/in/soumitrasharma5" TargetMode="External"/><Relationship Id="rId44" Type="http://schemas.openxmlformats.org/officeDocument/2006/relationships/hyperlink" Target="https://www.crunchbase.com/person/cack-wilhelm" TargetMode="External"/><Relationship Id="rId86" Type="http://schemas.openxmlformats.org/officeDocument/2006/relationships/hyperlink" Target="https://www.crunchbase.com/person/james-earl-brown-iii" TargetMode="External"/><Relationship Id="rId151" Type="http://schemas.openxmlformats.org/officeDocument/2006/relationships/hyperlink" Target="https://www.crunchbase.com/person/brita-rosenheim" TargetMode="External"/><Relationship Id="rId389" Type="http://schemas.openxmlformats.org/officeDocument/2006/relationships/hyperlink" Target="https://www.crunchbase.com/person/iris-choi" TargetMode="External"/><Relationship Id="rId554" Type="http://schemas.openxmlformats.org/officeDocument/2006/relationships/hyperlink" Target="https://www.crunchbase.com/person/renee-ryan" TargetMode="External"/><Relationship Id="rId596" Type="http://schemas.openxmlformats.org/officeDocument/2006/relationships/hyperlink" Target="http://www.linkedin.com/pub/jodi-hubler/0/ba8/64a" TargetMode="External"/><Relationship Id="rId761" Type="http://schemas.openxmlformats.org/officeDocument/2006/relationships/hyperlink" Target="http://www.linkedin.com/in/christinabrodbeck" TargetMode="External"/><Relationship Id="rId817" Type="http://schemas.openxmlformats.org/officeDocument/2006/relationships/hyperlink" Target="https://www.linkedin.com/in/stellavoutsina/" TargetMode="External"/><Relationship Id="rId859" Type="http://schemas.openxmlformats.org/officeDocument/2006/relationships/hyperlink" Target="https://www.crunchbase.com/person/garth-timoll" TargetMode="External"/><Relationship Id="rId193" Type="http://schemas.openxmlformats.org/officeDocument/2006/relationships/hyperlink" Target="http://www.linkedin.com/in/ellenlevy" TargetMode="External"/><Relationship Id="rId207" Type="http://schemas.openxmlformats.org/officeDocument/2006/relationships/hyperlink" Target="http://www.linkedin.com/in/yoler" TargetMode="External"/><Relationship Id="rId249" Type="http://schemas.openxmlformats.org/officeDocument/2006/relationships/hyperlink" Target="https://www.crunchbase.com/person/kobe-bryant" TargetMode="External"/><Relationship Id="rId414" Type="http://schemas.openxmlformats.org/officeDocument/2006/relationships/hyperlink" Target="http://www.linkedin.com/in/jalak" TargetMode="External"/><Relationship Id="rId456" Type="http://schemas.openxmlformats.org/officeDocument/2006/relationships/hyperlink" Target="http://www.linkedin.com/pub/sarah-guo/8/258/538" TargetMode="External"/><Relationship Id="rId498" Type="http://schemas.openxmlformats.org/officeDocument/2006/relationships/hyperlink" Target="https://www.linkedin.com/in/ebowvroom/" TargetMode="External"/><Relationship Id="rId621" Type="http://schemas.openxmlformats.org/officeDocument/2006/relationships/hyperlink" Target="https://www.linkedin.com/in/noramay" TargetMode="External"/><Relationship Id="rId663" Type="http://schemas.openxmlformats.org/officeDocument/2006/relationships/hyperlink" Target="https://www.linkedin.com/pub/dayna-grayson/0/750/15/" TargetMode="External"/><Relationship Id="rId870" Type="http://schemas.openxmlformats.org/officeDocument/2006/relationships/hyperlink" Target="https://www.crunchbase.com/person/veronica-osinski" TargetMode="External"/><Relationship Id="rId13" Type="http://schemas.openxmlformats.org/officeDocument/2006/relationships/hyperlink" Target="https://www.linkedin.com/in/chloesladden" TargetMode="External"/><Relationship Id="rId109" Type="http://schemas.openxmlformats.org/officeDocument/2006/relationships/hyperlink" Target="https://www.linkedin.com/in/vaughn-blake-13050a7/" TargetMode="External"/><Relationship Id="rId260" Type="http://schemas.openxmlformats.org/officeDocument/2006/relationships/hyperlink" Target="https://www.crunchbase.com/person/nina-kjellson" TargetMode="External"/><Relationship Id="rId316" Type="http://schemas.openxmlformats.org/officeDocument/2006/relationships/hyperlink" Target="https://www.crunchbase.com/person/cynthia-ringo" TargetMode="External"/><Relationship Id="rId523" Type="http://schemas.openxmlformats.org/officeDocument/2006/relationships/hyperlink" Target="https://www.crunchbase.com/person/kesha-cash" TargetMode="External"/><Relationship Id="rId719" Type="http://schemas.openxmlformats.org/officeDocument/2006/relationships/hyperlink" Target="https://www.crunchbase.com/person/tracy-saxton" TargetMode="External"/><Relationship Id="rId926" Type="http://schemas.openxmlformats.org/officeDocument/2006/relationships/hyperlink" Target="https://www.crunchbase.com/person/jessica-mah" TargetMode="External"/><Relationship Id="rId968" Type="http://schemas.openxmlformats.org/officeDocument/2006/relationships/hyperlink" Target="https://www.crunchbase.com/person/kimmy-paluch" TargetMode="External"/><Relationship Id="rId55" Type="http://schemas.openxmlformats.org/officeDocument/2006/relationships/hyperlink" Target="https://www.linkedin.com/in/susanmason47/" TargetMode="External"/><Relationship Id="rId97" Type="http://schemas.openxmlformats.org/officeDocument/2006/relationships/hyperlink" Target="https://www.crunchbase.com/person/andrea-zulberti" TargetMode="External"/><Relationship Id="rId120" Type="http://schemas.openxmlformats.org/officeDocument/2006/relationships/hyperlink" Target="https://www.crunchbase.com/person/lolita-taub" TargetMode="External"/><Relationship Id="rId358" Type="http://schemas.openxmlformats.org/officeDocument/2006/relationships/hyperlink" Target="https://www.crunchbase.com/person/jackie-carmel" TargetMode="External"/><Relationship Id="rId565" Type="http://schemas.openxmlformats.org/officeDocument/2006/relationships/hyperlink" Target="https://www.linkedin.com/in/minalhasan/" TargetMode="External"/><Relationship Id="rId730" Type="http://schemas.openxmlformats.org/officeDocument/2006/relationships/hyperlink" Target="https://www.crunchbase.com/person/nasir-bin-olu-dara-jones" TargetMode="External"/><Relationship Id="rId772" Type="http://schemas.openxmlformats.org/officeDocument/2006/relationships/hyperlink" Target="https://www.linkedin.com/in/winslow-sargeant-52a2182/" TargetMode="External"/><Relationship Id="rId828" Type="http://schemas.openxmlformats.org/officeDocument/2006/relationships/hyperlink" Target="https://www.crunchbase.com/person/kate-bingham" TargetMode="External"/><Relationship Id="rId162" Type="http://schemas.openxmlformats.org/officeDocument/2006/relationships/hyperlink" Target="https://www.crunchbase.com/person/karin-klein" TargetMode="External"/><Relationship Id="rId218" Type="http://schemas.openxmlformats.org/officeDocument/2006/relationships/hyperlink" Target="https://www.linkedin.com/in/mary-cranston-9420b3aa" TargetMode="External"/><Relationship Id="rId425" Type="http://schemas.openxmlformats.org/officeDocument/2006/relationships/hyperlink" Target="https://www.crunchbase.com/person/lisa-coca" TargetMode="External"/><Relationship Id="rId467" Type="http://schemas.openxmlformats.org/officeDocument/2006/relationships/hyperlink" Target="https://www.crunchbase.com/person/tyson-clark" TargetMode="External"/><Relationship Id="rId632" Type="http://schemas.openxmlformats.org/officeDocument/2006/relationships/hyperlink" Target="https://www.crunchbase.com/person/anarghya-vardhana" TargetMode="External"/><Relationship Id="rId271" Type="http://schemas.openxmlformats.org/officeDocument/2006/relationships/hyperlink" Target="https://www.crunchbase.com/person/lanchun-duan" TargetMode="External"/><Relationship Id="rId674" Type="http://schemas.openxmlformats.org/officeDocument/2006/relationships/hyperlink" Target="https://www.crunchbase.com/person/elizabeth-wills-chou" TargetMode="External"/><Relationship Id="rId881" Type="http://schemas.openxmlformats.org/officeDocument/2006/relationships/hyperlink" Target="https://www.crunchbase.com/person/dafina-toncheva" TargetMode="External"/><Relationship Id="rId937" Type="http://schemas.openxmlformats.org/officeDocument/2006/relationships/hyperlink" Target="https://www.crunchbase.com/person/kirsty-nathoo" TargetMode="External"/><Relationship Id="rId24" Type="http://schemas.openxmlformats.org/officeDocument/2006/relationships/hyperlink" Target="https://www.crunchbase.com/organization/137-ventures" TargetMode="External"/><Relationship Id="rId66" Type="http://schemas.openxmlformats.org/officeDocument/2006/relationships/hyperlink" Target="https://www.crunchbase.com/person/julia-huang-3" TargetMode="External"/><Relationship Id="rId131" Type="http://schemas.openxmlformats.org/officeDocument/2006/relationships/hyperlink" Target="https://www.linkedin.com/in/kirby-harris-2b454b8/" TargetMode="External"/><Relationship Id="rId327" Type="http://schemas.openxmlformats.org/officeDocument/2006/relationships/hyperlink" Target="https://www.linkedin.com/in/debra-liebert-4b13335/" TargetMode="External"/><Relationship Id="rId369" Type="http://schemas.openxmlformats.org/officeDocument/2006/relationships/hyperlink" Target="https://www.crunchbase.com/person/victoria-treyger-2/hubs/hubs_list" TargetMode="External"/><Relationship Id="rId534" Type="http://schemas.openxmlformats.org/officeDocument/2006/relationships/hyperlink" Target="http://www.linkedin.com/in/christineherron" TargetMode="External"/><Relationship Id="rId576" Type="http://schemas.openxmlformats.org/officeDocument/2006/relationships/hyperlink" Target="https://www.crunchbase.com/person/susan-choe" TargetMode="External"/><Relationship Id="rId741" Type="http://schemas.openxmlformats.org/officeDocument/2006/relationships/hyperlink" Target="https://www.crunchbase.com/person/sapna-shah-2" TargetMode="External"/><Relationship Id="rId783" Type="http://schemas.openxmlformats.org/officeDocument/2006/relationships/hyperlink" Target="https://www.crunchbase.com/person/joaquim-darrel-barros" TargetMode="External"/><Relationship Id="rId839" Type="http://schemas.openxmlformats.org/officeDocument/2006/relationships/hyperlink" Target="https://www.crunchbase.com/person/adrian-walker" TargetMode="External"/><Relationship Id="rId173" Type="http://schemas.openxmlformats.org/officeDocument/2006/relationships/hyperlink" Target="http://www.linkedin.com/pub/ma-jiong-jiong-ma/0/4bb/976" TargetMode="External"/><Relationship Id="rId229" Type="http://schemas.openxmlformats.org/officeDocument/2006/relationships/hyperlink" Target="https://www.linkedin.com/in/sarah-koch-schiller-93812b1a" TargetMode="External"/><Relationship Id="rId380" Type="http://schemas.openxmlformats.org/officeDocument/2006/relationships/hyperlink" Target="https://www.linkedin.com/in/bethmferreira" TargetMode="External"/><Relationship Id="rId436" Type="http://schemas.openxmlformats.org/officeDocument/2006/relationships/hyperlink" Target="https://www.crunchbase.com/person/daphne-dufrense" TargetMode="External"/><Relationship Id="rId601" Type="http://schemas.openxmlformats.org/officeDocument/2006/relationships/hyperlink" Target="https://www.crunchbase.com/person/andrea-hippeau" TargetMode="External"/><Relationship Id="rId643" Type="http://schemas.openxmlformats.org/officeDocument/2006/relationships/hyperlink" Target="https://www.linkedin.com/in/crystal-mckellar-08562a3/" TargetMode="External"/><Relationship Id="rId240" Type="http://schemas.openxmlformats.org/officeDocument/2006/relationships/hyperlink" Target="https://www.linkedin.com/in/juliapopowitz" TargetMode="External"/><Relationship Id="rId478" Type="http://schemas.openxmlformats.org/officeDocument/2006/relationships/hyperlink" Target="https://www.linkedin.com/in/imafidon/" TargetMode="External"/><Relationship Id="rId685" Type="http://schemas.openxmlformats.org/officeDocument/2006/relationships/hyperlink" Target="https://www.crunchbase.com/person/carmichael-roberts" TargetMode="External"/><Relationship Id="rId850" Type="http://schemas.openxmlformats.org/officeDocument/2006/relationships/hyperlink" Target="https://www.linkedin.com/in/lauragonzalezestefani/" TargetMode="External"/><Relationship Id="rId892" Type="http://schemas.openxmlformats.org/officeDocument/2006/relationships/hyperlink" Target="https://www.linkedin.com/in/shulygalili/" TargetMode="External"/><Relationship Id="rId906" Type="http://schemas.openxmlformats.org/officeDocument/2006/relationships/hyperlink" Target="https://www.linkedin.com/in/diane-fraiman-63663a1/" TargetMode="External"/><Relationship Id="rId948" Type="http://schemas.openxmlformats.org/officeDocument/2006/relationships/hyperlink" Target="https://www.linkedin.com/in/robtheis/" TargetMode="External"/><Relationship Id="rId35" Type="http://schemas.openxmlformats.org/officeDocument/2006/relationships/hyperlink" Target="https://www.linkedin.com/in/margarita-chavez-9422a/" TargetMode="External"/><Relationship Id="rId77" Type="http://schemas.openxmlformats.org/officeDocument/2006/relationships/hyperlink" Target="https://www.linkedin.com/in/kathryn-haun-0791456/" TargetMode="External"/><Relationship Id="rId100" Type="http://schemas.openxmlformats.org/officeDocument/2006/relationships/hyperlink" Target="https://www.crunchbase.com/person/karen-drexler" TargetMode="External"/><Relationship Id="rId282" Type="http://schemas.openxmlformats.org/officeDocument/2006/relationships/hyperlink" Target="https://www.crunchbase.com/person/michele-park" TargetMode="External"/><Relationship Id="rId338" Type="http://schemas.openxmlformats.org/officeDocument/2006/relationships/hyperlink" Target="https://www.crunchbase.com/person/beth-engel" TargetMode="External"/><Relationship Id="rId503" Type="http://schemas.openxmlformats.org/officeDocument/2006/relationships/hyperlink" Target="https://www.crunchbase.com/person/irit-hillel" TargetMode="External"/><Relationship Id="rId545" Type="http://schemas.openxmlformats.org/officeDocument/2006/relationships/hyperlink" Target="https://www.linkedin.com/in/raincui" TargetMode="External"/><Relationship Id="rId587" Type="http://schemas.openxmlformats.org/officeDocument/2006/relationships/hyperlink" Target="https://www.crunchbase.com/person/linda-oramasionwu" TargetMode="External"/><Relationship Id="rId710" Type="http://schemas.openxmlformats.org/officeDocument/2006/relationships/hyperlink" Target="https://www.crunchbase.com/person/mar-hershenson" TargetMode="External"/><Relationship Id="rId752" Type="http://schemas.openxmlformats.org/officeDocument/2006/relationships/hyperlink" Target="https://www.crunchbase.com/person/edward-dugger-iii" TargetMode="External"/><Relationship Id="rId808" Type="http://schemas.openxmlformats.org/officeDocument/2006/relationships/hyperlink" Target="https://www.crunchbase.com/person/joyce-kim" TargetMode="External"/><Relationship Id="rId8" Type="http://schemas.openxmlformats.org/officeDocument/2006/relationships/hyperlink" Target="https://www.crunchbase.com/person/katie-jacobs-stanton" TargetMode="External"/><Relationship Id="rId142" Type="http://schemas.openxmlformats.org/officeDocument/2006/relationships/hyperlink" Target="https://www.crunchbase.com/person/susan-lyne" TargetMode="External"/><Relationship Id="rId184" Type="http://schemas.openxmlformats.org/officeDocument/2006/relationships/hyperlink" Target="https://www.crunchbase.com/person/sophie-forest" TargetMode="External"/><Relationship Id="rId391" Type="http://schemas.openxmlformats.org/officeDocument/2006/relationships/hyperlink" Target="http://linkedin.com/in/kim-k-071294133" TargetMode="External"/><Relationship Id="rId405" Type="http://schemas.openxmlformats.org/officeDocument/2006/relationships/hyperlink" Target="http://www.linkedin.com/in/jennylefcourt" TargetMode="External"/><Relationship Id="rId447" Type="http://schemas.openxmlformats.org/officeDocument/2006/relationships/hyperlink" Target="https://www.linkedin.com/in/michellejarrard" TargetMode="External"/><Relationship Id="rId612" Type="http://schemas.openxmlformats.org/officeDocument/2006/relationships/hyperlink" Target="http://www.linkedin.com/pub/renata-quintini/0/a19/949" TargetMode="External"/><Relationship Id="rId794" Type="http://schemas.openxmlformats.org/officeDocument/2006/relationships/hyperlink" Target="https://www.linkedin.com/in/codynystrom/" TargetMode="External"/><Relationship Id="rId251" Type="http://schemas.openxmlformats.org/officeDocument/2006/relationships/hyperlink" Target="https://www.crunchbase.com/person/aaron-gillum" TargetMode="External"/><Relationship Id="rId489" Type="http://schemas.openxmlformats.org/officeDocument/2006/relationships/hyperlink" Target="https://www.crunchbase.com/person/enmi-kendall" TargetMode="External"/><Relationship Id="rId654" Type="http://schemas.openxmlformats.org/officeDocument/2006/relationships/hyperlink" Target="https://www.crunchbase.com/person/connie-sheng" TargetMode="External"/><Relationship Id="rId696" Type="http://schemas.openxmlformats.org/officeDocument/2006/relationships/hyperlink" Target="https://www.linkedin.com/in/annielamont/" TargetMode="External"/><Relationship Id="rId861" Type="http://schemas.openxmlformats.org/officeDocument/2006/relationships/hyperlink" Target="https://www.crunchbase.com/person/jessica-archibald" TargetMode="External"/><Relationship Id="rId917" Type="http://schemas.openxmlformats.org/officeDocument/2006/relationships/hyperlink" Target="https://www.linkedin.com/in/alex-washington-71542a26/" TargetMode="External"/><Relationship Id="rId959" Type="http://schemas.openxmlformats.org/officeDocument/2006/relationships/hyperlink" Target="https://www.linkedin.com/in/saniyagb/" TargetMode="External"/><Relationship Id="rId46" Type="http://schemas.openxmlformats.org/officeDocument/2006/relationships/hyperlink" Target="https://www.crunchbase.com/person/sarah-downey" TargetMode="External"/><Relationship Id="rId293" Type="http://schemas.openxmlformats.org/officeDocument/2006/relationships/hyperlink" Target="https://www.crunchbase.com/person/nilansana-bhowmik" TargetMode="External"/><Relationship Id="rId307" Type="http://schemas.openxmlformats.org/officeDocument/2006/relationships/hyperlink" Target="https://www.linkedin.com/in/heather-wood-689a7b3/" TargetMode="External"/><Relationship Id="rId349" Type="http://schemas.openxmlformats.org/officeDocument/2006/relationships/hyperlink" Target="https://www.crunchbase.com/person/julie-ulrich" TargetMode="External"/><Relationship Id="rId514" Type="http://schemas.openxmlformats.org/officeDocument/2006/relationships/hyperlink" Target="https://www.linkedin.com/in/prathi/" TargetMode="External"/><Relationship Id="rId556" Type="http://schemas.openxmlformats.org/officeDocument/2006/relationships/hyperlink" Target="https://www.crunchbase.com/person/stacy-feld" TargetMode="External"/><Relationship Id="rId721" Type="http://schemas.openxmlformats.org/officeDocument/2006/relationships/hyperlink" Target="https://www.crunchbase.com/person/angela-jackson" TargetMode="External"/><Relationship Id="rId763" Type="http://schemas.openxmlformats.org/officeDocument/2006/relationships/hyperlink" Target="http://www.linkedin.com/pub/rebeca-eun-young-hwang/0/a26/473" TargetMode="External"/><Relationship Id="rId88" Type="http://schemas.openxmlformats.org/officeDocument/2006/relationships/hyperlink" Target="https://www.crunchbase.com/person/shruti-gandhi" TargetMode="External"/><Relationship Id="rId111" Type="http://schemas.openxmlformats.org/officeDocument/2006/relationships/hyperlink" Target="https://www.linkedin.com/in/barbaraminuzzi/" TargetMode="External"/><Relationship Id="rId153" Type="http://schemas.openxmlformats.org/officeDocument/2006/relationships/hyperlink" Target="https://www.linkedin.com/in/marywheelermbaphd/" TargetMode="External"/><Relationship Id="rId195" Type="http://schemas.openxmlformats.org/officeDocument/2006/relationships/hyperlink" Target="https://www.linkedin.com/in/emily-poplawski-1972322b" TargetMode="External"/><Relationship Id="rId209" Type="http://schemas.openxmlformats.org/officeDocument/2006/relationships/hyperlink" Target="http://www.linkedin.com/in/labusque" TargetMode="External"/><Relationship Id="rId360" Type="http://schemas.openxmlformats.org/officeDocument/2006/relationships/hyperlink" Target="https://www.crunchbase.com/person/hilton-h-augustine" TargetMode="External"/><Relationship Id="rId416" Type="http://schemas.openxmlformats.org/officeDocument/2006/relationships/hyperlink" Target="https://www.crunchbase.com/person/julie-allegro" TargetMode="External"/><Relationship Id="rId598" Type="http://schemas.openxmlformats.org/officeDocument/2006/relationships/hyperlink" Target="http://www.linkedin.com/in/helenzelman" TargetMode="External"/><Relationship Id="rId819" Type="http://schemas.openxmlformats.org/officeDocument/2006/relationships/hyperlink" Target="https://www.linkedin.com/in/alexmendez" TargetMode="External"/><Relationship Id="rId220" Type="http://schemas.openxmlformats.org/officeDocument/2006/relationships/hyperlink" Target="https://www.linkedin.com/in/mary-jane-elmore-a7525817" TargetMode="External"/><Relationship Id="rId458" Type="http://schemas.openxmlformats.org/officeDocument/2006/relationships/hyperlink" Target="https://www.linkedin.com/in/jasontowns/" TargetMode="External"/><Relationship Id="rId623" Type="http://schemas.openxmlformats.org/officeDocument/2006/relationships/hyperlink" Target="https://www.linkedin.com/in/rashaunlwilliams/" TargetMode="External"/><Relationship Id="rId665" Type="http://schemas.openxmlformats.org/officeDocument/2006/relationships/hyperlink" Target="http://www.linkedin.com/pub/sara-nayeem/15/928/26b" TargetMode="External"/><Relationship Id="rId830" Type="http://schemas.openxmlformats.org/officeDocument/2006/relationships/hyperlink" Target="https://www.crunchbase.com/person/consuelo-valverde" TargetMode="External"/><Relationship Id="rId872" Type="http://schemas.openxmlformats.org/officeDocument/2006/relationships/hyperlink" Target="https://www.crunchbase.com/person/anjula-acharia-bath" TargetMode="External"/><Relationship Id="rId928" Type="http://schemas.openxmlformats.org/officeDocument/2006/relationships/hyperlink" Target="https://www.linkedin.com/in/nicolemsanchez1" TargetMode="External"/><Relationship Id="rId15" Type="http://schemas.openxmlformats.org/officeDocument/2006/relationships/hyperlink" Target="http://www.linkedin.com/in/jinyoungsarah" TargetMode="External"/><Relationship Id="rId57" Type="http://schemas.openxmlformats.org/officeDocument/2006/relationships/hyperlink" Target="https://www.linkedin.com/in/zoe-feldman-394a606/" TargetMode="External"/><Relationship Id="rId262" Type="http://schemas.openxmlformats.org/officeDocument/2006/relationships/hyperlink" Target="https://www.crunchbase.com/person/wende-hutton" TargetMode="External"/><Relationship Id="rId318" Type="http://schemas.openxmlformats.org/officeDocument/2006/relationships/hyperlink" Target="https://www.crunchbase.com/person/trae-vassallo" TargetMode="External"/><Relationship Id="rId525" Type="http://schemas.openxmlformats.org/officeDocument/2006/relationships/hyperlink" Target="https://www.linkedin.com/in/nina-achadjian-00aa1812/" TargetMode="External"/><Relationship Id="rId567" Type="http://schemas.openxmlformats.org/officeDocument/2006/relationships/hyperlink" Target="https://www.crunchbase.com/person/katie-shea-2" TargetMode="External"/><Relationship Id="rId732" Type="http://schemas.openxmlformats.org/officeDocument/2006/relationships/hyperlink" Target="https://www.crunchbase.com/person/monica-brand-engel" TargetMode="External"/><Relationship Id="rId99" Type="http://schemas.openxmlformats.org/officeDocument/2006/relationships/hyperlink" Target="https://www.crunchbase.com/person/elizabeth-crowell" TargetMode="External"/><Relationship Id="rId122" Type="http://schemas.openxmlformats.org/officeDocument/2006/relationships/hyperlink" Target="https://www.crunchbase.com/organization/baidu-ventures" TargetMode="External"/><Relationship Id="rId164" Type="http://schemas.openxmlformats.org/officeDocument/2006/relationships/hyperlink" Target="https://www.crunchbase.com/person/anna-haghgooie" TargetMode="External"/><Relationship Id="rId371" Type="http://schemas.openxmlformats.org/officeDocument/2006/relationships/hyperlink" Target="http://www.linkedin.com/pub/anu-duggal/0/222/568" TargetMode="External"/><Relationship Id="rId774" Type="http://schemas.openxmlformats.org/officeDocument/2006/relationships/hyperlink" Target="https://www.linkedin.com/in/claudineemeott/" TargetMode="External"/><Relationship Id="rId427" Type="http://schemas.openxmlformats.org/officeDocument/2006/relationships/hyperlink" Target="https://www.linkedin.com/in/sue-siegel/" TargetMode="External"/><Relationship Id="rId469" Type="http://schemas.openxmlformats.org/officeDocument/2006/relationships/hyperlink" Target="https://www.crunchbase.com/person/jessica-verrilli" TargetMode="External"/><Relationship Id="rId634" Type="http://schemas.openxmlformats.org/officeDocument/2006/relationships/hyperlink" Target="https://www.crunchbase.com/person/jessica-peltz" TargetMode="External"/><Relationship Id="rId676" Type="http://schemas.openxmlformats.org/officeDocument/2006/relationships/hyperlink" Target="https://www.crunchbase.com/person/angela-benton" TargetMode="External"/><Relationship Id="rId841" Type="http://schemas.openxmlformats.org/officeDocument/2006/relationships/hyperlink" Target="https://www.crunchbase.com/person/terri-mead" TargetMode="External"/><Relationship Id="rId883" Type="http://schemas.openxmlformats.org/officeDocument/2006/relationships/hyperlink" Target="https://www.crunchbase.com/person/miriam-rivera" TargetMode="External"/><Relationship Id="rId26" Type="http://schemas.openxmlformats.org/officeDocument/2006/relationships/hyperlink" Target="https://www.crunchbase.com/person/christine-tsai" TargetMode="External"/><Relationship Id="rId231" Type="http://schemas.openxmlformats.org/officeDocument/2006/relationships/hyperlink" Target="http://www.linkedin.com/in/sharonwienbar" TargetMode="External"/><Relationship Id="rId273" Type="http://schemas.openxmlformats.org/officeDocument/2006/relationships/hyperlink" Target="https://www.crunchbase.com/person/susan-hobbs" TargetMode="External"/><Relationship Id="rId329" Type="http://schemas.openxmlformats.org/officeDocument/2006/relationships/hyperlink" Target="https://www.linkedin.com/in/kim-kamdar-372031126/" TargetMode="External"/><Relationship Id="rId480" Type="http://schemas.openxmlformats.org/officeDocument/2006/relationships/hyperlink" Target="https://www.linkedin.com/in/jarrid-tingle/" TargetMode="External"/><Relationship Id="rId536" Type="http://schemas.openxmlformats.org/officeDocument/2006/relationships/hyperlink" Target="https://www.linkedin.com/in/trinavanpelt/" TargetMode="External"/><Relationship Id="rId701" Type="http://schemas.openxmlformats.org/officeDocument/2006/relationships/hyperlink" Target="https://www.crunchbase.com/person/sharon-stevenson" TargetMode="External"/><Relationship Id="rId939" Type="http://schemas.openxmlformats.org/officeDocument/2006/relationships/hyperlink" Target="https://www.crunchbase.com/person/michael-seibel" TargetMode="External"/><Relationship Id="rId68" Type="http://schemas.openxmlformats.org/officeDocument/2006/relationships/hyperlink" Target="https://www.crunchbase.com/person/lindsay-fitzgerald" TargetMode="External"/><Relationship Id="rId133" Type="http://schemas.openxmlformats.org/officeDocument/2006/relationships/hyperlink" Target="http://www.linkedin.com/in/adeyemiajao" TargetMode="External"/><Relationship Id="rId175" Type="http://schemas.openxmlformats.org/officeDocument/2006/relationships/hyperlink" Target="https://www.linkedin.com/in/globalmisfit/" TargetMode="External"/><Relationship Id="rId340" Type="http://schemas.openxmlformats.org/officeDocument/2006/relationships/hyperlink" Target="https://www.crunchbase.com/person/kevin-durant" TargetMode="External"/><Relationship Id="rId578" Type="http://schemas.openxmlformats.org/officeDocument/2006/relationships/hyperlink" Target="https://www.crunchbase.com/person/nishita-pawar" TargetMode="External"/><Relationship Id="rId743" Type="http://schemas.openxmlformats.org/officeDocument/2006/relationships/hyperlink" Target="https://www.crunchbase.com/person/annie-kadavy" TargetMode="External"/><Relationship Id="rId785" Type="http://schemas.openxmlformats.org/officeDocument/2006/relationships/hyperlink" Target="https://www.crunchbase.com/person/tony-thomas-3" TargetMode="External"/><Relationship Id="rId950" Type="http://schemas.openxmlformats.org/officeDocument/2006/relationships/hyperlink" Target="https://www.linkedin.com/in/lindaguo" TargetMode="External"/><Relationship Id="rId200" Type="http://schemas.openxmlformats.org/officeDocument/2006/relationships/hyperlink" Target="https://www.crunchbase.com/person/julie-herendeen" TargetMode="External"/><Relationship Id="rId382" Type="http://schemas.openxmlformats.org/officeDocument/2006/relationships/hyperlink" Target="https://www.linkedin.com/in/catherineulrich/" TargetMode="External"/><Relationship Id="rId438" Type="http://schemas.openxmlformats.org/officeDocument/2006/relationships/hyperlink" Target="https://www.crunchbase.com/person/rudina-seseri" TargetMode="External"/><Relationship Id="rId603" Type="http://schemas.openxmlformats.org/officeDocument/2006/relationships/hyperlink" Target="https://www.crunchbase.com/person/nicole-quinn" TargetMode="External"/><Relationship Id="rId645" Type="http://schemas.openxmlformats.org/officeDocument/2006/relationships/hyperlink" Target="http://www.linkedin.com/pub/karen-buckner/3/2ab/ab9" TargetMode="External"/><Relationship Id="rId687" Type="http://schemas.openxmlformats.org/officeDocument/2006/relationships/hyperlink" Target="https://www.crunchbase.com/person/lisa-wu" TargetMode="External"/><Relationship Id="rId810" Type="http://schemas.openxmlformats.org/officeDocument/2006/relationships/hyperlink" Target="https://www.crunchbase.com/person/shripriya-mahesh" TargetMode="External"/><Relationship Id="rId852" Type="http://schemas.openxmlformats.org/officeDocument/2006/relationships/hyperlink" Target="https://www.linkedin.com/company/theventurecity/" TargetMode="External"/><Relationship Id="rId908" Type="http://schemas.openxmlformats.org/officeDocument/2006/relationships/hyperlink" Target="https://www.linkedin.com/pub/mary-coleman/0/187/9b7" TargetMode="External"/><Relationship Id="rId242" Type="http://schemas.openxmlformats.org/officeDocument/2006/relationships/hyperlink" Target="https://www.crunchbase.com/person/katherine-august-dewilde" TargetMode="External"/><Relationship Id="rId284" Type="http://schemas.openxmlformats.org/officeDocument/2006/relationships/hyperlink" Target="https://www.linkedin.com/in/amy-banse-7468211/" TargetMode="External"/><Relationship Id="rId491" Type="http://schemas.openxmlformats.org/officeDocument/2006/relationships/hyperlink" Target="https://www.crunchbase.com/organization/hearstlab-36b3" TargetMode="External"/><Relationship Id="rId505" Type="http://schemas.openxmlformats.org/officeDocument/2006/relationships/hyperlink" Target="https://www.crunchbase.com/person/heather-hartnett" TargetMode="External"/><Relationship Id="rId712" Type="http://schemas.openxmlformats.org/officeDocument/2006/relationships/hyperlink" Target="https://www.crunchbase.com/person/joseph-beard" TargetMode="External"/><Relationship Id="rId894" Type="http://schemas.openxmlformats.org/officeDocument/2006/relationships/hyperlink" Target="https://www.linkedin.com/in/camisamuels" TargetMode="External"/><Relationship Id="rId37" Type="http://schemas.openxmlformats.org/officeDocument/2006/relationships/hyperlink" Target="http://www.linkedin.com/in/stephaniecarterabscapital" TargetMode="External"/><Relationship Id="rId79" Type="http://schemas.openxmlformats.org/officeDocument/2006/relationships/hyperlink" Target="https://www.linkedin.com/in/amynauiokas/" TargetMode="External"/><Relationship Id="rId102" Type="http://schemas.openxmlformats.org/officeDocument/2006/relationships/hyperlink" Target="https://www.crunchbase.com/person/sharon-vosmek" TargetMode="External"/><Relationship Id="rId144" Type="http://schemas.openxmlformats.org/officeDocument/2006/relationships/hyperlink" Target="https://www.crunchbase.com/person/walter-delph" TargetMode="External"/><Relationship Id="rId547" Type="http://schemas.openxmlformats.org/officeDocument/2006/relationships/hyperlink" Target="https://www.linkedin.com/in/bonnysimi/" TargetMode="External"/><Relationship Id="rId589" Type="http://schemas.openxmlformats.org/officeDocument/2006/relationships/hyperlink" Target="https://www.crunchbase.com/organization/laconia-capitalgroup" TargetMode="External"/><Relationship Id="rId754" Type="http://schemas.openxmlformats.org/officeDocument/2006/relationships/hyperlink" Target="https://www.crunchbase.com/person/heidi-patel" TargetMode="External"/><Relationship Id="rId796" Type="http://schemas.openxmlformats.org/officeDocument/2006/relationships/hyperlink" Target="https://www.crunchbase.com/person/rene-chostner" TargetMode="External"/><Relationship Id="rId961" Type="http://schemas.openxmlformats.org/officeDocument/2006/relationships/hyperlink" Target="https://www.linkedin.com/in/heyuhuang/" TargetMode="External"/><Relationship Id="rId90" Type="http://schemas.openxmlformats.org/officeDocument/2006/relationships/hyperlink" Target="https://www.crunchbase.com/person/tara-butler" TargetMode="External"/><Relationship Id="rId186" Type="http://schemas.openxmlformats.org/officeDocument/2006/relationships/hyperlink" Target="https://www.crunchbase.com/person/audrey-maclean" TargetMode="External"/><Relationship Id="rId351" Type="http://schemas.openxmlformats.org/officeDocument/2006/relationships/hyperlink" Target="https://www.crunchbase.com/person/johanna-posada" TargetMode="External"/><Relationship Id="rId393" Type="http://schemas.openxmlformats.org/officeDocument/2006/relationships/hyperlink" Target="https://www.crunchbase.com/person/eurie-kim" TargetMode="External"/><Relationship Id="rId407" Type="http://schemas.openxmlformats.org/officeDocument/2006/relationships/hyperlink" Target="https://www.linkedin.com/in/allisonebaum/" TargetMode="External"/><Relationship Id="rId449" Type="http://schemas.openxmlformats.org/officeDocument/2006/relationships/hyperlink" Target="https://www.crunchbase.com/person/kathryn-cavanaugh" TargetMode="External"/><Relationship Id="rId614" Type="http://schemas.openxmlformats.org/officeDocument/2006/relationships/hyperlink" Target="https://www.crunchbase.com/person/elliott-robinson" TargetMode="External"/><Relationship Id="rId656" Type="http://schemas.openxmlformats.org/officeDocument/2006/relationships/hyperlink" Target="https://www.crunchbase.com/person/lindsay-karas" TargetMode="External"/><Relationship Id="rId821" Type="http://schemas.openxmlformats.org/officeDocument/2006/relationships/hyperlink" Target="https://www.linkedin.com/in/lisa-feria-411b5744/" TargetMode="External"/><Relationship Id="rId863" Type="http://schemas.openxmlformats.org/officeDocument/2006/relationships/hyperlink" Target="https://www.crunchbase.com/person/lisa-edgar" TargetMode="External"/><Relationship Id="rId211" Type="http://schemas.openxmlformats.org/officeDocument/2006/relationships/hyperlink" Target="https://www.crunchbase.com/person/leslie-a-blodgett" TargetMode="External"/><Relationship Id="rId253" Type="http://schemas.openxmlformats.org/officeDocument/2006/relationships/hyperlink" Target="https://www.crunchbase.com/person/james-robinson-6" TargetMode="External"/><Relationship Id="rId295" Type="http://schemas.openxmlformats.org/officeDocument/2006/relationships/hyperlink" Target="https://www.crunchbase.com/person/aileen-lee" TargetMode="External"/><Relationship Id="rId309" Type="http://schemas.openxmlformats.org/officeDocument/2006/relationships/hyperlink" Target="https://www.linkedin.com/in/nicholas-pianim-2898a8a3" TargetMode="External"/><Relationship Id="rId460" Type="http://schemas.openxmlformats.org/officeDocument/2006/relationships/hyperlink" Target="https://www.linkedin.com/in/deborah-quazzo-1343554/" TargetMode="External"/><Relationship Id="rId516" Type="http://schemas.openxmlformats.org/officeDocument/2006/relationships/hyperlink" Target="https://www.linkedin.com/in/yongmeiji" TargetMode="External"/><Relationship Id="rId698" Type="http://schemas.openxmlformats.org/officeDocument/2006/relationships/hyperlink" Target="https://www.linkedin.com/in/patriciafkemp/" TargetMode="External"/><Relationship Id="rId919" Type="http://schemas.openxmlformats.org/officeDocument/2006/relationships/hyperlink" Target="https://www.crunchbase.com/person/anthony-saleh" TargetMode="External"/><Relationship Id="rId48" Type="http://schemas.openxmlformats.org/officeDocument/2006/relationships/hyperlink" Target="https://www.crunchbase.com/person/courtney-robinson" TargetMode="External"/><Relationship Id="rId113" Type="http://schemas.openxmlformats.org/officeDocument/2006/relationships/hyperlink" Target="https://www.crunchbase.com/person/barbara-kunde-minuzzi" TargetMode="External"/><Relationship Id="rId320" Type="http://schemas.openxmlformats.org/officeDocument/2006/relationships/hyperlink" Target="https://www.crunchbase.com/person/dovey-wan" TargetMode="External"/><Relationship Id="rId558" Type="http://schemas.openxmlformats.org/officeDocument/2006/relationships/hyperlink" Target="https://www.crunchbase.com/person/dr-paul-judge" TargetMode="External"/><Relationship Id="rId723" Type="http://schemas.openxmlformats.org/officeDocument/2006/relationships/hyperlink" Target="https://www.crunchbase.com/person/barry-adams-23be" TargetMode="External"/><Relationship Id="rId765" Type="http://schemas.openxmlformats.org/officeDocument/2006/relationships/hyperlink" Target="https://www.linkedin.com/in/shadimeh" TargetMode="External"/><Relationship Id="rId930" Type="http://schemas.openxmlformats.org/officeDocument/2006/relationships/hyperlink" Target="https://www.crunchbase.com/person/ooshma-garg" TargetMode="External"/><Relationship Id="rId155" Type="http://schemas.openxmlformats.org/officeDocument/2006/relationships/hyperlink" Target="https://www.crunchbase.com/person/renee-masi" TargetMode="External"/><Relationship Id="rId197" Type="http://schemas.openxmlformats.org/officeDocument/2006/relationships/hyperlink" Target="http://www.linkedin.com/pub/heather-preston/10/355/286" TargetMode="External"/><Relationship Id="rId362" Type="http://schemas.openxmlformats.org/officeDocument/2006/relationships/hyperlink" Target="https://www.crunchbase.com/person/richard-kerby" TargetMode="External"/><Relationship Id="rId418" Type="http://schemas.openxmlformats.org/officeDocument/2006/relationships/hyperlink" Target="https://www.crunchbase.com/person/paul-grossinger" TargetMode="External"/><Relationship Id="rId625" Type="http://schemas.openxmlformats.org/officeDocument/2006/relationships/hyperlink" Target="https://www.linkedin.com/in/dlwright" TargetMode="External"/><Relationship Id="rId832" Type="http://schemas.openxmlformats.org/officeDocument/2006/relationships/hyperlink" Target="http://www.linkedin.com/in/timothybernardjones" TargetMode="External"/><Relationship Id="rId222" Type="http://schemas.openxmlformats.org/officeDocument/2006/relationships/hyperlink" Target="https://www.crunchbase.com/person/paula-brooks" TargetMode="External"/><Relationship Id="rId264" Type="http://schemas.openxmlformats.org/officeDocument/2006/relationships/hyperlink" Target="https://www.crunchbase.com/person/maha-ibrahim" TargetMode="External"/><Relationship Id="rId471" Type="http://schemas.openxmlformats.org/officeDocument/2006/relationships/hyperlink" Target="https://www.crunchbase.com/person/jesse-draper" TargetMode="External"/><Relationship Id="rId667" Type="http://schemas.openxmlformats.org/officeDocument/2006/relationships/hyperlink" Target="https://www.linkedin.com/in/vanessalarco" TargetMode="External"/><Relationship Id="rId874" Type="http://schemas.openxmlformats.org/officeDocument/2006/relationships/hyperlink" Target="https://www.crunchbase.com/person/patricia-nakache" TargetMode="External"/><Relationship Id="rId17" Type="http://schemas.openxmlformats.org/officeDocument/2006/relationships/hyperlink" Target="https://www.linkedin.com/in/kimmyscotti/" TargetMode="External"/><Relationship Id="rId59" Type="http://schemas.openxmlformats.org/officeDocument/2006/relationships/hyperlink" Target="https://www.linkedin.com/in/claudiaiannazzo" TargetMode="External"/><Relationship Id="rId124" Type="http://schemas.openxmlformats.org/officeDocument/2006/relationships/hyperlink" Target="https://www.crunchbase.com/person/enrique-salem" TargetMode="External"/><Relationship Id="rId527" Type="http://schemas.openxmlformats.org/officeDocument/2006/relationships/hyperlink" Target="https://www.crunchbase.com/person/sarah-cannon" TargetMode="External"/><Relationship Id="rId569" Type="http://schemas.openxmlformats.org/officeDocument/2006/relationships/hyperlink" Target="https://www.crunchbase.com/person/amy-belt" TargetMode="External"/><Relationship Id="rId734" Type="http://schemas.openxmlformats.org/officeDocument/2006/relationships/hyperlink" Target="https://www.crunchbase.com/person/kat-taylor" TargetMode="External"/><Relationship Id="rId776" Type="http://schemas.openxmlformats.org/officeDocument/2006/relationships/hyperlink" Target="http://www.linkedin.com/in/elizabethclarkson" TargetMode="External"/><Relationship Id="rId941" Type="http://schemas.openxmlformats.org/officeDocument/2006/relationships/hyperlink" Target="https://www.crunchbase.com/person/anu-hariharan" TargetMode="External"/><Relationship Id="rId70" Type="http://schemas.openxmlformats.org/officeDocument/2006/relationships/hyperlink" Target="https://www.crunchbase.com/person/sue-xu" TargetMode="External"/><Relationship Id="rId166" Type="http://schemas.openxmlformats.org/officeDocument/2006/relationships/hyperlink" Target="https://www.crunchbase.com/person/dipa-talati" TargetMode="External"/><Relationship Id="rId331" Type="http://schemas.openxmlformats.org/officeDocument/2006/relationships/hyperlink" Target="http://www.linkedin.com/pub/nicole-vitullo/3b/873/1a9" TargetMode="External"/><Relationship Id="rId373" Type="http://schemas.openxmlformats.org/officeDocument/2006/relationships/hyperlink" Target="https://www.linkedin.com/in/sutiandong/" TargetMode="External"/><Relationship Id="rId429" Type="http://schemas.openxmlformats.org/officeDocument/2006/relationships/hyperlink" Target="https://www.linkedin.com/in/holly-maloney-7365847/" TargetMode="External"/><Relationship Id="rId580" Type="http://schemas.openxmlformats.org/officeDocument/2006/relationships/hyperlink" Target="https://www.crunchbase.com/person/kingsley-r-chin" TargetMode="External"/><Relationship Id="rId636" Type="http://schemas.openxmlformats.org/officeDocument/2006/relationships/hyperlink" Target="https://www.crunchbase.com/person/michael-thompson-1f6f" TargetMode="External"/><Relationship Id="rId801" Type="http://schemas.openxmlformats.org/officeDocument/2006/relationships/hyperlink" Target="https://www.linkedin.com/in/pocketsun/" TargetMode="External"/><Relationship Id="rId1" Type="http://schemas.openxmlformats.org/officeDocument/2006/relationships/hyperlink" Target="http://www.linkedin.com/pub/maria-cirino/3/642/48a" TargetMode="External"/><Relationship Id="rId233" Type="http://schemas.openxmlformats.org/officeDocument/2006/relationships/hyperlink" Target="http://www.linkedin.com/pub/shellye-archambeau/0/15/721" TargetMode="External"/><Relationship Id="rId440" Type="http://schemas.openxmlformats.org/officeDocument/2006/relationships/hyperlink" Target="https://www.crunchbase.com/person/sarah-fay" TargetMode="External"/><Relationship Id="rId678" Type="http://schemas.openxmlformats.org/officeDocument/2006/relationships/hyperlink" Target="https://www.crunchbase.com/person/eva-riesenhuber" TargetMode="External"/><Relationship Id="rId843" Type="http://schemas.openxmlformats.org/officeDocument/2006/relationships/hyperlink" Target="https://www.crunchbase.com/person/randall-crowder-2" TargetMode="External"/><Relationship Id="rId885" Type="http://schemas.openxmlformats.org/officeDocument/2006/relationships/hyperlink" Target="https://www.crunchbase.com/person/steph-palmeri" TargetMode="External"/><Relationship Id="rId28" Type="http://schemas.openxmlformats.org/officeDocument/2006/relationships/hyperlink" Target="https://www.crunchbase.com/person/aaron-holiday" TargetMode="External"/><Relationship Id="rId275" Type="http://schemas.openxmlformats.org/officeDocument/2006/relationships/hyperlink" Target="https://www.crunchbase.com/person/carlos-ochoa-2" TargetMode="External"/><Relationship Id="rId300" Type="http://schemas.openxmlformats.org/officeDocument/2006/relationships/hyperlink" Target="https://www.crunchbase.com/person/aileen-lee" TargetMode="External"/><Relationship Id="rId482" Type="http://schemas.openxmlformats.org/officeDocument/2006/relationships/hyperlink" Target="https://www.linkedin.com/in/johnhenrystyle/" TargetMode="External"/><Relationship Id="rId538" Type="http://schemas.openxmlformats.org/officeDocument/2006/relationships/hyperlink" Target="https://www.linkedin.com/in/farah-champsi-21123066/" TargetMode="External"/><Relationship Id="rId703" Type="http://schemas.openxmlformats.org/officeDocument/2006/relationships/hyperlink" Target="https://www.crunchbase.com/person/devon-mcdonald" TargetMode="External"/><Relationship Id="rId745" Type="http://schemas.openxmlformats.org/officeDocument/2006/relationships/hyperlink" Target="https://www.crunchbase.com/person/astasia-myers" TargetMode="External"/><Relationship Id="rId910" Type="http://schemas.openxmlformats.org/officeDocument/2006/relationships/hyperlink" Target="https://www.crunchbase.com/person/yimin-zimmerer" TargetMode="External"/><Relationship Id="rId952" Type="http://schemas.openxmlformats.org/officeDocument/2006/relationships/hyperlink" Target="https://www.crunchbase.com/person/deb-kemper" TargetMode="External"/><Relationship Id="rId81" Type="http://schemas.openxmlformats.org/officeDocument/2006/relationships/hyperlink" Target="https://www.linkedin.com/in/jan-garfinkle-827330" TargetMode="External"/><Relationship Id="rId135" Type="http://schemas.openxmlformats.org/officeDocument/2006/relationships/hyperlink" Target="https://www.linkedin.com/in/xuezhao-lan-50aa1a1/" TargetMode="External"/><Relationship Id="rId177" Type="http://schemas.openxmlformats.org/officeDocument/2006/relationships/hyperlink" Target="https://www.linkedin.com/in/hemai/" TargetMode="External"/><Relationship Id="rId342" Type="http://schemas.openxmlformats.org/officeDocument/2006/relationships/hyperlink" Target="https://www.crunchbase.com/person/duygu-oktem" TargetMode="External"/><Relationship Id="rId384" Type="http://schemas.openxmlformats.org/officeDocument/2006/relationships/hyperlink" Target="https://www.linkedin.com/in/phyllis-gotlib-3a0a7585/" TargetMode="External"/><Relationship Id="rId591" Type="http://schemas.openxmlformats.org/officeDocument/2006/relationships/hyperlink" Target="https://www.crunchbase.com/person/faran-nouri" TargetMode="External"/><Relationship Id="rId605" Type="http://schemas.openxmlformats.org/officeDocument/2006/relationships/hyperlink" Target="https://www.crunchbase.com/person/jean-george" TargetMode="External"/><Relationship Id="rId787" Type="http://schemas.openxmlformats.org/officeDocument/2006/relationships/hyperlink" Target="https://www.linkedin.com/in/sunamy/" TargetMode="External"/><Relationship Id="rId812" Type="http://schemas.openxmlformats.org/officeDocument/2006/relationships/hyperlink" Target="https://www.crunchbase.com/person/dina-routhier" TargetMode="External"/><Relationship Id="rId202" Type="http://schemas.openxmlformats.org/officeDocument/2006/relationships/hyperlink" Target="https://www.crunchbase.com/person/karen-boezi" TargetMode="External"/><Relationship Id="rId244" Type="http://schemas.openxmlformats.org/officeDocument/2006/relationships/hyperlink" Target="https://www.linkedin.com/in/fern-mandelbaum-a485851/" TargetMode="External"/><Relationship Id="rId647" Type="http://schemas.openxmlformats.org/officeDocument/2006/relationships/hyperlink" Target="http://www.linkedin.com/in/cfreedman" TargetMode="External"/><Relationship Id="rId689" Type="http://schemas.openxmlformats.org/officeDocument/2006/relationships/hyperlink" Target="https://www.crunchbase.com/person/priti-choksi" TargetMode="External"/><Relationship Id="rId854" Type="http://schemas.openxmlformats.org/officeDocument/2006/relationships/hyperlink" Target="https://www.crunchbase.com/person/shana-fisher" TargetMode="External"/><Relationship Id="rId896" Type="http://schemas.openxmlformats.org/officeDocument/2006/relationships/hyperlink" Target="https://www.crunchbase.com/person/vernon-lee-jr" TargetMode="External"/><Relationship Id="rId39" Type="http://schemas.openxmlformats.org/officeDocument/2006/relationships/hyperlink" Target="https://www.linkedin.com/in/jordan-gaspar-53192445/" TargetMode="External"/><Relationship Id="rId286" Type="http://schemas.openxmlformats.org/officeDocument/2006/relationships/hyperlink" Target="https://www.linkedin.com/in/denmarkwest" TargetMode="External"/><Relationship Id="rId451" Type="http://schemas.openxmlformats.org/officeDocument/2006/relationships/hyperlink" Target="https://www.crunchbase.com/person/anna-patterson" TargetMode="External"/><Relationship Id="rId493" Type="http://schemas.openxmlformats.org/officeDocument/2006/relationships/hyperlink" Target="https://www.crunchbase.com/person/courtney-hall" TargetMode="External"/><Relationship Id="rId507" Type="http://schemas.openxmlformats.org/officeDocument/2006/relationships/hyperlink" Target="https://www.crunchbase.com/person/ann-winblad" TargetMode="External"/><Relationship Id="rId549" Type="http://schemas.openxmlformats.org/officeDocument/2006/relationships/hyperlink" Target="https://www.linkedin.com/in/jeanne-bolger-166b45a/" TargetMode="External"/><Relationship Id="rId714" Type="http://schemas.openxmlformats.org/officeDocument/2006/relationships/hyperlink" Target="http://www.linkedin.com/in/sarahhodges1" TargetMode="External"/><Relationship Id="rId756" Type="http://schemas.openxmlformats.org/officeDocument/2006/relationships/hyperlink" Target="https://www.crunchbase.com/person/jenny-abramson" TargetMode="External"/><Relationship Id="rId921" Type="http://schemas.openxmlformats.org/officeDocument/2006/relationships/hyperlink" Target="https://www.crunchbase.com/person/shane-kelly-2" TargetMode="External"/><Relationship Id="rId50" Type="http://schemas.openxmlformats.org/officeDocument/2006/relationships/hyperlink" Target="https://www.crunchbase.com/person/david-ibnale" TargetMode="External"/><Relationship Id="rId104" Type="http://schemas.openxmlformats.org/officeDocument/2006/relationships/hyperlink" Target="https://www.linkedin.com/in/troy-carter-20928774" TargetMode="External"/><Relationship Id="rId146" Type="http://schemas.openxmlformats.org/officeDocument/2006/relationships/hyperlink" Target="https://www.crunchbase.com/person/sarah-tavel" TargetMode="External"/><Relationship Id="rId188" Type="http://schemas.openxmlformats.org/officeDocument/2006/relationships/hyperlink" Target="https://www.crunchbase.com/person/carla-newell" TargetMode="External"/><Relationship Id="rId311" Type="http://schemas.openxmlformats.org/officeDocument/2006/relationships/hyperlink" Target="https://www.linkedin.com/in/mashadrokova/" TargetMode="External"/><Relationship Id="rId353" Type="http://schemas.openxmlformats.org/officeDocument/2006/relationships/hyperlink" Target="https://www.crunchbase.com/person/ellen-pao" TargetMode="External"/><Relationship Id="rId395" Type="http://schemas.openxmlformats.org/officeDocument/2006/relationships/hyperlink" Target="https://www.crunchbase.com/person/kirsten-green" TargetMode="External"/><Relationship Id="rId409" Type="http://schemas.openxmlformats.org/officeDocument/2006/relationships/hyperlink" Target="https://www.crunchbase.com/person/leah-busque" TargetMode="External"/><Relationship Id="rId560" Type="http://schemas.openxmlformats.org/officeDocument/2006/relationships/hyperlink" Target="https://www.crunchbase.com/person/elizabeth-de-saint-aignan" TargetMode="External"/><Relationship Id="rId798" Type="http://schemas.openxmlformats.org/officeDocument/2006/relationships/hyperlink" Target="https://www.crunchbase.com/person/martin-hunt-f8a8" TargetMode="External"/><Relationship Id="rId963" Type="http://schemas.openxmlformats.org/officeDocument/2006/relationships/hyperlink" Target="https://www.linkedin.com/in/anaquintana/" TargetMode="External"/><Relationship Id="rId92" Type="http://schemas.openxmlformats.org/officeDocument/2006/relationships/hyperlink" Target="https://www.crunchbase.com/person/jennifer-scott-fonstad" TargetMode="External"/><Relationship Id="rId213" Type="http://schemas.openxmlformats.org/officeDocument/2006/relationships/hyperlink" Target="https://www.crunchbase.com/person/magdalena-yesil" TargetMode="External"/><Relationship Id="rId420" Type="http://schemas.openxmlformats.org/officeDocument/2006/relationships/hyperlink" Target="https://www.crunchbase.com/person/joyce-chung" TargetMode="External"/><Relationship Id="rId616" Type="http://schemas.openxmlformats.org/officeDocument/2006/relationships/hyperlink" Target="https://www.linkedin.com/in/lisa-nelson-26233a1/" TargetMode="External"/><Relationship Id="rId658" Type="http://schemas.openxmlformats.org/officeDocument/2006/relationships/hyperlink" Target="https://www.crunchbase.com/person/ivan-alo" TargetMode="External"/><Relationship Id="rId823" Type="http://schemas.openxmlformats.org/officeDocument/2006/relationships/hyperlink" Target="https://www.linkedin.com/in/karen-kenworthy-723a322a" TargetMode="External"/><Relationship Id="rId865" Type="http://schemas.openxmlformats.org/officeDocument/2006/relationships/hyperlink" Target="https://www.crunchbase.com/person/heather-preston" TargetMode="External"/><Relationship Id="rId255" Type="http://schemas.openxmlformats.org/officeDocument/2006/relationships/hyperlink" Target="https://www.crunchbase.com/person/christine-day" TargetMode="External"/><Relationship Id="rId297" Type="http://schemas.openxmlformats.org/officeDocument/2006/relationships/hyperlink" Target="https://www.linkedin.com/in/drshubhra/" TargetMode="External"/><Relationship Id="rId462" Type="http://schemas.openxmlformats.org/officeDocument/2006/relationships/hyperlink" Target="https://www.linkedin.com/in/frederiquedame" TargetMode="External"/><Relationship Id="rId518" Type="http://schemas.openxmlformats.org/officeDocument/2006/relationships/hyperlink" Target="http://www.linkedin.com/in/cindypadnos" TargetMode="External"/><Relationship Id="rId725" Type="http://schemas.openxmlformats.org/officeDocument/2006/relationships/hyperlink" Target="https://www.crunchbase.com/person/charles-hudson" TargetMode="External"/><Relationship Id="rId932" Type="http://schemas.openxmlformats.org/officeDocument/2006/relationships/hyperlink" Target="https://www.crunchbase.com/person/adora-cheung-2" TargetMode="External"/><Relationship Id="rId115" Type="http://schemas.openxmlformats.org/officeDocument/2006/relationships/hyperlink" Target="https://www.crunchbase.com/person/daniela-arruda" TargetMode="External"/><Relationship Id="rId157" Type="http://schemas.openxmlformats.org/officeDocument/2006/relationships/hyperlink" Target="https://www.crunchbase.com/person/ken-grimes" TargetMode="External"/><Relationship Id="rId322" Type="http://schemas.openxmlformats.org/officeDocument/2006/relationships/hyperlink" Target="https://www.crunchbase.com/person/diane-henry" TargetMode="External"/><Relationship Id="rId364" Type="http://schemas.openxmlformats.org/officeDocument/2006/relationships/hyperlink" Target="https://www.crunchbase.com/person/anjli-chopra" TargetMode="External"/><Relationship Id="rId767" Type="http://schemas.openxmlformats.org/officeDocument/2006/relationships/hyperlink" Target="http://ca.linkedin.com/pub/melinda-rogers/4/784/a80" TargetMode="External"/><Relationship Id="rId61" Type="http://schemas.openxmlformats.org/officeDocument/2006/relationships/hyperlink" Target="https://www.linkedin.com/in/lemamen/" TargetMode="External"/><Relationship Id="rId199" Type="http://schemas.openxmlformats.org/officeDocument/2006/relationships/hyperlink" Target="http://www.linkedin.com/pub/julie-herendeen/0/5a3/7aa" TargetMode="External"/><Relationship Id="rId571" Type="http://schemas.openxmlformats.org/officeDocument/2006/relationships/hyperlink" Target="https://www.crunchbase.com/person/benjamin-jealous" TargetMode="External"/><Relationship Id="rId627" Type="http://schemas.openxmlformats.org/officeDocument/2006/relationships/hyperlink" Target="https://www.linkedin.com/in/alexamclain/" TargetMode="External"/><Relationship Id="rId669" Type="http://schemas.openxmlformats.org/officeDocument/2006/relationships/hyperlink" Target="https://www.linkedin.com/pub/melissa-taunton/12/90/549" TargetMode="External"/><Relationship Id="rId834" Type="http://schemas.openxmlformats.org/officeDocument/2006/relationships/hyperlink" Target="http://www.linkedin.com/in/rodneysampson" TargetMode="External"/><Relationship Id="rId876" Type="http://schemas.openxmlformats.org/officeDocument/2006/relationships/hyperlink" Target="https://www.crunchbase.com/person/sara-brand" TargetMode="External"/><Relationship Id="rId19" Type="http://schemas.openxmlformats.org/officeDocument/2006/relationships/hyperlink" Target="https://www.linkedin.com/in/tracydgray/" TargetMode="External"/><Relationship Id="rId224" Type="http://schemas.openxmlformats.org/officeDocument/2006/relationships/hyperlink" Target="https://www.crunchbase.com/person/rachel-sheinbein" TargetMode="External"/><Relationship Id="rId266" Type="http://schemas.openxmlformats.org/officeDocument/2006/relationships/hyperlink" Target="https://www.crunchbase.com/person/rebecca-lynn" TargetMode="External"/><Relationship Id="rId431" Type="http://schemas.openxmlformats.org/officeDocument/2006/relationships/hyperlink" Target="https://www.crunchbase.com/person/katie-hughes" TargetMode="External"/><Relationship Id="rId473" Type="http://schemas.openxmlformats.org/officeDocument/2006/relationships/hyperlink" Target="https://www.crunchbase.com/person/barbara-belvisi" TargetMode="External"/><Relationship Id="rId529" Type="http://schemas.openxmlformats.org/officeDocument/2006/relationships/hyperlink" Target="https://www.linkedin.com/in/aldadennis/" TargetMode="External"/><Relationship Id="rId680" Type="http://schemas.openxmlformats.org/officeDocument/2006/relationships/hyperlink" Target="https://www.crunchbase.com/person/susana-quintana-plaza" TargetMode="External"/><Relationship Id="rId736" Type="http://schemas.openxmlformats.org/officeDocument/2006/relationships/hyperlink" Target="https://www.crunchbase.com/person/jennifer-carolan" TargetMode="External"/><Relationship Id="rId901" Type="http://schemas.openxmlformats.org/officeDocument/2006/relationships/hyperlink" Target="https://www.crunchbase.com/person/victoria-fram" TargetMode="External"/><Relationship Id="rId30" Type="http://schemas.openxmlformats.org/officeDocument/2006/relationships/hyperlink" Target="https://www.crunchbase.com/person/nnamdi-okike" TargetMode="External"/><Relationship Id="rId126" Type="http://schemas.openxmlformats.org/officeDocument/2006/relationships/hyperlink" Target="https://www.crunchbase.com/person/sarah-smith-6" TargetMode="External"/><Relationship Id="rId168" Type="http://schemas.openxmlformats.org/officeDocument/2006/relationships/hyperlink" Target="https://www.crunchbase.com/person/cheryl-cheng" TargetMode="External"/><Relationship Id="rId333" Type="http://schemas.openxmlformats.org/officeDocument/2006/relationships/hyperlink" Target="https://www.linkedin.com/in/emmelton/" TargetMode="External"/><Relationship Id="rId540" Type="http://schemas.openxmlformats.org/officeDocument/2006/relationships/hyperlink" Target="https://www.linkedin.com/in/jkneundorfer/" TargetMode="External"/><Relationship Id="rId778" Type="http://schemas.openxmlformats.org/officeDocument/2006/relationships/hyperlink" Target="https://www.linkedin.com/in/staceycurrybishop/" TargetMode="External"/><Relationship Id="rId943" Type="http://schemas.openxmlformats.org/officeDocument/2006/relationships/hyperlink" Target="https://www.crunchbase.com/person/jocelyn-goldfein" TargetMode="External"/><Relationship Id="rId72" Type="http://schemas.openxmlformats.org/officeDocument/2006/relationships/hyperlink" Target="https://www.crunchbase.com/person/angela-strange" TargetMode="External"/><Relationship Id="rId375" Type="http://schemas.openxmlformats.org/officeDocument/2006/relationships/hyperlink" Target="https://www.crunchbase.com/person/ela-madej" TargetMode="External"/><Relationship Id="rId582" Type="http://schemas.openxmlformats.org/officeDocument/2006/relationships/hyperlink" Target="https://www.linkedin.com/in/lynne-chou-o-keefe-5617a/" TargetMode="External"/><Relationship Id="rId638" Type="http://schemas.openxmlformats.org/officeDocument/2006/relationships/hyperlink" Target="https://www.crunchbase.com/person/naomi-pilosof-ionita" TargetMode="External"/><Relationship Id="rId803" Type="http://schemas.openxmlformats.org/officeDocument/2006/relationships/hyperlink" Target="http://linkedin.com/in/jongos" TargetMode="External"/><Relationship Id="rId845" Type="http://schemas.openxmlformats.org/officeDocument/2006/relationships/hyperlink" Target="https://www.crunchbase.com/person/anne-dewitt" TargetMode="External"/><Relationship Id="rId3" Type="http://schemas.openxmlformats.org/officeDocument/2006/relationships/hyperlink" Target="http://www.linkedin.com/in/aprilunderwood" TargetMode="External"/><Relationship Id="rId235" Type="http://schemas.openxmlformats.org/officeDocument/2006/relationships/hyperlink" Target="https://www.crunchbase.com/person/sukhinder-singh-cassidy" TargetMode="External"/><Relationship Id="rId277" Type="http://schemas.openxmlformats.org/officeDocument/2006/relationships/hyperlink" Target="about:blank" TargetMode="External"/><Relationship Id="rId400" Type="http://schemas.openxmlformats.org/officeDocument/2006/relationships/hyperlink" Target="https://www.crunchbase.com/person/joanne-chen" TargetMode="External"/><Relationship Id="rId442" Type="http://schemas.openxmlformats.org/officeDocument/2006/relationships/hyperlink" Target="https://www.crunchbase.com/person/jo-ann-corkran" TargetMode="External"/><Relationship Id="rId484" Type="http://schemas.openxmlformats.org/officeDocument/2006/relationships/hyperlink" Target="https://www.crunchbase.com/person/winzell-steele-jr" TargetMode="External"/><Relationship Id="rId705" Type="http://schemas.openxmlformats.org/officeDocument/2006/relationships/hyperlink" Target="https://www.crunchbase.com/person/elizabeth-cain" TargetMode="External"/><Relationship Id="rId887" Type="http://schemas.openxmlformats.org/officeDocument/2006/relationships/hyperlink" Target="https://www.crunchbase.com/person/rebecca-kaden" TargetMode="External"/><Relationship Id="rId137" Type="http://schemas.openxmlformats.org/officeDocument/2006/relationships/hyperlink" Target="http://www.linkedin.com/pub/chelsea-stoner/2/92b/4b0" TargetMode="External"/><Relationship Id="rId302" Type="http://schemas.openxmlformats.org/officeDocument/2006/relationships/hyperlink" Target="http://www.linkedin.com/in/marloncnichols" TargetMode="External"/><Relationship Id="rId344" Type="http://schemas.openxmlformats.org/officeDocument/2006/relationships/hyperlink" Target="https://www.crunchbase.com/person/eghosa-omoigui" TargetMode="External"/><Relationship Id="rId691" Type="http://schemas.openxmlformats.org/officeDocument/2006/relationships/hyperlink" Target="https://www.crunchbase.com/person/sonya-brown" TargetMode="External"/><Relationship Id="rId747" Type="http://schemas.openxmlformats.org/officeDocument/2006/relationships/hyperlink" Target="https://www.crunchbase.com/person/brian-laung-aoaeh" TargetMode="External"/><Relationship Id="rId789" Type="http://schemas.openxmlformats.org/officeDocument/2006/relationships/hyperlink" Target="https://www.linkedin.com/in/jesskah" TargetMode="External"/><Relationship Id="rId912" Type="http://schemas.openxmlformats.org/officeDocument/2006/relationships/hyperlink" Target="https://www.crunchbase.com/person/beth-seidenberg" TargetMode="External"/><Relationship Id="rId954" Type="http://schemas.openxmlformats.org/officeDocument/2006/relationships/hyperlink" Target="https://www.crunchbase.com/person/lani-nguyen" TargetMode="External"/><Relationship Id="rId41" Type="http://schemas.openxmlformats.org/officeDocument/2006/relationships/hyperlink" Target="https://www.linkedin.com/in/lauren-alexander-jupiter-0165a415/" TargetMode="External"/><Relationship Id="rId83" Type="http://schemas.openxmlformats.org/officeDocument/2006/relationships/hyperlink" Target="http://www.linkedin.com/pub/kristina-burow/b/836/4a8" TargetMode="External"/><Relationship Id="rId179" Type="http://schemas.openxmlformats.org/officeDocument/2006/relationships/hyperlink" Target="https://www.linkedin.com/in/juliatmoore/" TargetMode="External"/><Relationship Id="rId386" Type="http://schemas.openxmlformats.org/officeDocument/2006/relationships/hyperlink" Target="http://www.linkedin.com/in/amiura" TargetMode="External"/><Relationship Id="rId551" Type="http://schemas.openxmlformats.org/officeDocument/2006/relationships/hyperlink" Target="https://www.linkedin.com/in/marian-nakada-ph-d-6624a01/" TargetMode="External"/><Relationship Id="rId593" Type="http://schemas.openxmlformats.org/officeDocument/2006/relationships/hyperlink" Target="https://www.crunchbase.com/person/lauren-maillian-bias" TargetMode="External"/><Relationship Id="rId607" Type="http://schemas.openxmlformats.org/officeDocument/2006/relationships/hyperlink" Target="https://www.crunchbase.com/person/juliet-tammenoms-bakker" TargetMode="External"/><Relationship Id="rId649" Type="http://schemas.openxmlformats.org/officeDocument/2006/relationships/hyperlink" Target="https://www.linkedin.com/in/moniquevilla/" TargetMode="External"/><Relationship Id="rId814" Type="http://schemas.openxmlformats.org/officeDocument/2006/relationships/hyperlink" Target="https://www.crunchbase.com/person/trisha-harry" TargetMode="External"/><Relationship Id="rId856" Type="http://schemas.openxmlformats.org/officeDocument/2006/relationships/hyperlink" Target="https://www.linkedin.com/in/sheilagulati" TargetMode="External"/><Relationship Id="rId190" Type="http://schemas.openxmlformats.org/officeDocument/2006/relationships/hyperlink" Target="https://www.crunchbase.com/person/claudia-fan-munce" TargetMode="External"/><Relationship Id="rId204" Type="http://schemas.openxmlformats.org/officeDocument/2006/relationships/hyperlink" Target="https://www.crunchbase.com/person/katie-rodan" TargetMode="External"/><Relationship Id="rId246" Type="http://schemas.openxmlformats.org/officeDocument/2006/relationships/hyperlink" Target="http://www.linkedin.com/in/stephendeberry" TargetMode="External"/><Relationship Id="rId288" Type="http://schemas.openxmlformats.org/officeDocument/2006/relationships/hyperlink" Target="https://www.linkedin.com/in/kavita-gupta-71a4352/" TargetMode="External"/><Relationship Id="rId411" Type="http://schemas.openxmlformats.org/officeDocument/2006/relationships/hyperlink" Target="https://www.crunchbase.com/person/kevin-lockett" TargetMode="External"/><Relationship Id="rId453" Type="http://schemas.openxmlformats.org/officeDocument/2006/relationships/hyperlink" Target="https://www.crunchbase.com/person/dana-settle" TargetMode="External"/><Relationship Id="rId509" Type="http://schemas.openxmlformats.org/officeDocument/2006/relationships/hyperlink" Target="https://www.crunchbase.com/person/elizabeth-yin" TargetMode="External"/><Relationship Id="rId660" Type="http://schemas.openxmlformats.org/officeDocument/2006/relationships/hyperlink" Target="https://www.crunchbase.com/person/carmen-chang" TargetMode="External"/><Relationship Id="rId898" Type="http://schemas.openxmlformats.org/officeDocument/2006/relationships/hyperlink" Target="https://www.crunchbase.com/person/clare-ozawa" TargetMode="External"/><Relationship Id="rId106" Type="http://schemas.openxmlformats.org/officeDocument/2006/relationships/hyperlink" Target="https://www.linkedin.com/in/lmarrone/" TargetMode="External"/><Relationship Id="rId313" Type="http://schemas.openxmlformats.org/officeDocument/2006/relationships/hyperlink" Target="https://www.linkedin.com/in/nancy-pfund-30b6ab13/" TargetMode="External"/><Relationship Id="rId495" Type="http://schemas.openxmlformats.org/officeDocument/2006/relationships/hyperlink" Target="https://www.crunchbase.com/person/bjorn-simmons" TargetMode="External"/><Relationship Id="rId716" Type="http://schemas.openxmlformats.org/officeDocument/2006/relationships/hyperlink" Target="https://www.linkedin.com/in/tzhongg/" TargetMode="External"/><Relationship Id="rId758" Type="http://schemas.openxmlformats.org/officeDocument/2006/relationships/hyperlink" Target="https://www.crunchbase.com/person/david-hall-3" TargetMode="External"/><Relationship Id="rId923" Type="http://schemas.openxmlformats.org/officeDocument/2006/relationships/hyperlink" Target="https://www.crunchbase.com/person/aubrie-pagano" TargetMode="External"/><Relationship Id="rId965" Type="http://schemas.openxmlformats.org/officeDocument/2006/relationships/hyperlink" Target="http://www.linkedin.com/in/ollendouglass" TargetMode="External"/><Relationship Id="rId10" Type="http://schemas.openxmlformats.org/officeDocument/2006/relationships/hyperlink" Target="https://www.crunchbase.com/person/monique-woodard" TargetMode="External"/><Relationship Id="rId52" Type="http://schemas.openxmlformats.org/officeDocument/2006/relationships/hyperlink" Target="https://www.crunchbase.com/person/shuonan-chen" TargetMode="External"/><Relationship Id="rId94" Type="http://schemas.openxmlformats.org/officeDocument/2006/relationships/hyperlink" Target="https://www.crunchbase.com/person/lauren-kolodny" TargetMode="External"/><Relationship Id="rId148" Type="http://schemas.openxmlformats.org/officeDocument/2006/relationships/hyperlink" Target="https://www.crunchbase.com/person/kristina-shen-e419" TargetMode="External"/><Relationship Id="rId355" Type="http://schemas.openxmlformats.org/officeDocument/2006/relationships/hyperlink" Target="https://www.crunchbase.com/person/santi-subotovsky" TargetMode="External"/><Relationship Id="rId397" Type="http://schemas.openxmlformats.org/officeDocument/2006/relationships/hyperlink" Target="http://www.linkedin.com/in/albertoyepez" TargetMode="External"/><Relationship Id="rId520" Type="http://schemas.openxmlformats.org/officeDocument/2006/relationships/hyperlink" Target="https://www.linkedin.com/in/richard-parsons-18a9a24/" TargetMode="External"/><Relationship Id="rId562" Type="http://schemas.openxmlformats.org/officeDocument/2006/relationships/hyperlink" Target="https://www.crunchbase.com/person/marcus-whitney" TargetMode="External"/><Relationship Id="rId618" Type="http://schemas.openxmlformats.org/officeDocument/2006/relationships/hyperlink" Target="https://www.linkedin.com/in/rashmigopinath/" TargetMode="External"/><Relationship Id="rId825" Type="http://schemas.openxmlformats.org/officeDocument/2006/relationships/hyperlink" Target="https://www.linkedin.com/in/jillian-manus-19112a13" TargetMode="External"/><Relationship Id="rId215" Type="http://schemas.openxmlformats.org/officeDocument/2006/relationships/hyperlink" Target="https://www.crunchbase.com/person/margit-wennmachers" TargetMode="External"/><Relationship Id="rId257" Type="http://schemas.openxmlformats.org/officeDocument/2006/relationships/hyperlink" Target="https://www.linkedin.com/in/julie-papanek-a8961b1" TargetMode="External"/><Relationship Id="rId422" Type="http://schemas.openxmlformats.org/officeDocument/2006/relationships/hyperlink" Target="https://www.linkedin.com/pub/karen-kerr/25/50b/638" TargetMode="External"/><Relationship Id="rId464" Type="http://schemas.openxmlformats.org/officeDocument/2006/relationships/hyperlink" Target="https://www.linkedin.com/in/lauramelahn" TargetMode="External"/><Relationship Id="rId867" Type="http://schemas.openxmlformats.org/officeDocument/2006/relationships/hyperlink" Target="https://www.crunchbase.com/organization/trail-mix-ventures" TargetMode="External"/><Relationship Id="rId299" Type="http://schemas.openxmlformats.org/officeDocument/2006/relationships/hyperlink" Target="http://www.linkedin.com/in/aileenwlee" TargetMode="External"/><Relationship Id="rId727" Type="http://schemas.openxmlformats.org/officeDocument/2006/relationships/hyperlink" Target="https://www.linkedin.com/company/pioneer-square-labs" TargetMode="External"/><Relationship Id="rId934" Type="http://schemas.openxmlformats.org/officeDocument/2006/relationships/hyperlink" Target="https://www.linkedin.com/in/katmanalac" TargetMode="External"/><Relationship Id="rId63" Type="http://schemas.openxmlformats.org/officeDocument/2006/relationships/hyperlink" Target="https://www.linkedin.com/in/dana-eli-lorch-63139831/" TargetMode="External"/><Relationship Id="rId159" Type="http://schemas.openxmlformats.org/officeDocument/2006/relationships/hyperlink" Target="https://www.linkedin.com/in/vincent-diallo" TargetMode="External"/><Relationship Id="rId366" Type="http://schemas.openxmlformats.org/officeDocument/2006/relationships/hyperlink" Target="https://www.crunchbase.com/person/kola-olofinboba" TargetMode="External"/><Relationship Id="rId573" Type="http://schemas.openxmlformats.org/officeDocument/2006/relationships/hyperlink" Target="https://www.crunchbase.com/person/brian-dixon-2" TargetMode="External"/><Relationship Id="rId780" Type="http://schemas.openxmlformats.org/officeDocument/2006/relationships/hyperlink" Target="http://www.linkedin.com/pub/kate-mitchell/0/84/41a" TargetMode="External"/><Relationship Id="rId226" Type="http://schemas.openxmlformats.org/officeDocument/2006/relationships/hyperlink" Target="https://www.crunchbase.com/person/robin-richards-donohoe" TargetMode="External"/><Relationship Id="rId433" Type="http://schemas.openxmlformats.org/officeDocument/2006/relationships/hyperlink" Target="https://www.linkedin.com/in/kenneth-i-chenault-a17054167/" TargetMode="External"/><Relationship Id="rId878" Type="http://schemas.openxmlformats.org/officeDocument/2006/relationships/hyperlink" Target="https://www.linkedin.com/pub/jennifer-hanley/42/752/978" TargetMode="External"/><Relationship Id="rId640" Type="http://schemas.openxmlformats.org/officeDocument/2006/relationships/hyperlink" Target="https://www.crunchbase.com/person/alexsis-de-raadt-st-james" TargetMode="External"/><Relationship Id="rId738" Type="http://schemas.openxmlformats.org/officeDocument/2006/relationships/hyperlink" Target="https://www.linkedin.com/pub/wayee-chu/1/60/725" TargetMode="External"/><Relationship Id="rId945" Type="http://schemas.openxmlformats.org/officeDocument/2006/relationships/hyperlink" Target="https://www.linkedin.com/in/tashaseitz" TargetMode="External"/><Relationship Id="rId74" Type="http://schemas.openxmlformats.org/officeDocument/2006/relationships/hyperlink" Target="https://www.crunchbase.com/person/connie-chan-2" TargetMode="External"/><Relationship Id="rId377" Type="http://schemas.openxmlformats.org/officeDocument/2006/relationships/hyperlink" Target="https://www.crunchbase.com/person/eva-ho" TargetMode="External"/><Relationship Id="rId500" Type="http://schemas.openxmlformats.org/officeDocument/2006/relationships/hyperlink" Target="https://www.linkedin.com/in/wuveronica" TargetMode="External"/><Relationship Id="rId584" Type="http://schemas.openxmlformats.org/officeDocument/2006/relationships/hyperlink" Target="https://www.linkedin.com/in/mary-meeker-5823ba48/" TargetMode="External"/><Relationship Id="rId805" Type="http://schemas.openxmlformats.org/officeDocument/2006/relationships/hyperlink" Target="https://www.linkedin.com/in/meganquinn/" TargetMode="External"/><Relationship Id="rId5" Type="http://schemas.openxmlformats.org/officeDocument/2006/relationships/hyperlink" Target="https://www.linkedin.com/in/janamesserschmidt" TargetMode="External"/><Relationship Id="rId237" Type="http://schemas.openxmlformats.org/officeDocument/2006/relationships/hyperlink" Target="https://www.crunchbase.com/person/tamara-thompson" TargetMode="External"/><Relationship Id="rId791" Type="http://schemas.openxmlformats.org/officeDocument/2006/relationships/hyperlink" Target="http://www.linkedin.com/in/shellykapoorcollins" TargetMode="External"/><Relationship Id="rId889" Type="http://schemas.openxmlformats.org/officeDocument/2006/relationships/hyperlink" Target="https://www.crunchbase.com/person/kara-nortman" TargetMode="External"/><Relationship Id="rId444" Type="http://schemas.openxmlformats.org/officeDocument/2006/relationships/hyperlink" Target="https://www.crunchbase.com/person/patience-marime-ball" TargetMode="External"/><Relationship Id="rId651" Type="http://schemas.openxmlformats.org/officeDocument/2006/relationships/hyperlink" Target="https://www.linkedin.com/in/jacquelinelesagekrause/" TargetMode="External"/><Relationship Id="rId749" Type="http://schemas.openxmlformats.org/officeDocument/2006/relationships/hyperlink" Target="https://www.crunchbase.com/person/erica-duignan-minnihan" TargetMode="External"/><Relationship Id="rId290" Type="http://schemas.openxmlformats.org/officeDocument/2006/relationships/hyperlink" Target="https://www.linkedin.com/in/maiaheymann/" TargetMode="External"/><Relationship Id="rId304" Type="http://schemas.openxmlformats.org/officeDocument/2006/relationships/hyperlink" Target="https://www.crunchbase.com/person/trevor-thomas-3" TargetMode="External"/><Relationship Id="rId388" Type="http://schemas.openxmlformats.org/officeDocument/2006/relationships/hyperlink" Target="https://www.linkedin.com/in/irischoi/" TargetMode="External"/><Relationship Id="rId511" Type="http://schemas.openxmlformats.org/officeDocument/2006/relationships/hyperlink" Target="https://www.linkedin.com/in/wendy-lung-27bb5721/" TargetMode="External"/><Relationship Id="rId609" Type="http://schemas.openxmlformats.org/officeDocument/2006/relationships/hyperlink" Target="https://www.crunchbase.com/person/lorine-pendleton" TargetMode="External"/><Relationship Id="rId956" Type="http://schemas.openxmlformats.org/officeDocument/2006/relationships/hyperlink" Target="http://linkedin.com/in/yardleypohl" TargetMode="External"/><Relationship Id="rId85" Type="http://schemas.openxmlformats.org/officeDocument/2006/relationships/hyperlink" Target="https://www.linkedin.com/in/james-earl-brown-iii-3a54162b/" TargetMode="External"/><Relationship Id="rId150" Type="http://schemas.openxmlformats.org/officeDocument/2006/relationships/hyperlink" Target="https://www.crunchbase.com/person/israel-rollins" TargetMode="External"/><Relationship Id="rId595" Type="http://schemas.openxmlformats.org/officeDocument/2006/relationships/hyperlink" Target="https://www.crunchbase.com/person/maia-sharpley" TargetMode="External"/><Relationship Id="rId816" Type="http://schemas.openxmlformats.org/officeDocument/2006/relationships/hyperlink" Target="https://www.crunchbase.com/person/laura-sachar" TargetMode="External"/><Relationship Id="rId248" Type="http://schemas.openxmlformats.org/officeDocument/2006/relationships/hyperlink" Target="https://www.linkedin.com/in/kobe-bryant-ab1539124/" TargetMode="External"/><Relationship Id="rId455" Type="http://schemas.openxmlformats.org/officeDocument/2006/relationships/hyperlink" Target="https://www.crunchbase.com/person/ellie-wheeler" TargetMode="External"/><Relationship Id="rId662" Type="http://schemas.openxmlformats.org/officeDocument/2006/relationships/hyperlink" Target="https://www.crunchbase.com/person/carol-gallagher" TargetMode="External"/><Relationship Id="rId12" Type="http://schemas.openxmlformats.org/officeDocument/2006/relationships/hyperlink" Target="https://www.crunchbase.com/person/vijaya-gadde" TargetMode="External"/><Relationship Id="rId108" Type="http://schemas.openxmlformats.org/officeDocument/2006/relationships/hyperlink" Target="https://www.crunchbase.com/person/lindsay-lee" TargetMode="External"/><Relationship Id="rId315" Type="http://schemas.openxmlformats.org/officeDocument/2006/relationships/hyperlink" Target="https://www.linkedin.com/in/cynthia-ringo-40576a4" TargetMode="External"/><Relationship Id="rId522" Type="http://schemas.openxmlformats.org/officeDocument/2006/relationships/hyperlink" Target="https://www.linkedin.com/in/keshacash" TargetMode="External"/><Relationship Id="rId967" Type="http://schemas.openxmlformats.org/officeDocument/2006/relationships/hyperlink" Target="https://www.linkedin.com/in/kimmy/" TargetMode="External"/><Relationship Id="rId96" Type="http://schemas.openxmlformats.org/officeDocument/2006/relationships/hyperlink" Target="https://www.crunchbase.com/person/theresia-gouw" TargetMode="External"/><Relationship Id="rId161" Type="http://schemas.openxmlformats.org/officeDocument/2006/relationships/hyperlink" Target="http://www.linkedin.com/in/karinklein" TargetMode="External"/><Relationship Id="rId399" Type="http://schemas.openxmlformats.org/officeDocument/2006/relationships/hyperlink" Target="https://www.linkedin.com/in/joanne-chen-8486677/" TargetMode="External"/><Relationship Id="rId827" Type="http://schemas.openxmlformats.org/officeDocument/2006/relationships/hyperlink" Target="http://www.linkedin.com/pub/kate-bingham/11/53a/195" TargetMode="External"/><Relationship Id="rId259" Type="http://schemas.openxmlformats.org/officeDocument/2006/relationships/hyperlink" Target="http://www.linkedin.com/pub/nina-kjellson/0/3ab/343" TargetMode="External"/><Relationship Id="rId466" Type="http://schemas.openxmlformats.org/officeDocument/2006/relationships/hyperlink" Target="https://www.linkedin.com/in/tysonclark/en" TargetMode="External"/><Relationship Id="rId673" Type="http://schemas.openxmlformats.org/officeDocument/2006/relationships/hyperlink" Target="https://www.linkedin.com/in/elizabethwillschou/" TargetMode="External"/><Relationship Id="rId880" Type="http://schemas.openxmlformats.org/officeDocument/2006/relationships/hyperlink" Target="http://www.linkedin.com/in/dafinat" TargetMode="External"/><Relationship Id="rId23" Type="http://schemas.openxmlformats.org/officeDocument/2006/relationships/hyperlink" Target="https://www.linkedin.com/company/137-ventures/" TargetMode="External"/><Relationship Id="rId119" Type="http://schemas.openxmlformats.org/officeDocument/2006/relationships/hyperlink" Target="about:blank" TargetMode="External"/><Relationship Id="rId326" Type="http://schemas.openxmlformats.org/officeDocument/2006/relationships/hyperlink" Target="https://www.crunchbase.com/person/mariah-lichtenstern-2" TargetMode="External"/><Relationship Id="rId533" Type="http://schemas.openxmlformats.org/officeDocument/2006/relationships/hyperlink" Target="https://www.crunchbase.com/person/anika-agarwal" TargetMode="External"/><Relationship Id="rId740" Type="http://schemas.openxmlformats.org/officeDocument/2006/relationships/hyperlink" Target="https://www.linkedin.com/in/sapnaashah/" TargetMode="External"/><Relationship Id="rId838" Type="http://schemas.openxmlformats.org/officeDocument/2006/relationships/hyperlink" Target="http://www.linkedin.com/pub/adrian-walker/47/35a/286" TargetMode="External"/><Relationship Id="rId172" Type="http://schemas.openxmlformats.org/officeDocument/2006/relationships/hyperlink" Target="https://www.crunchbase.com/person/meghan-sharp" TargetMode="External"/><Relationship Id="rId477" Type="http://schemas.openxmlformats.org/officeDocument/2006/relationships/hyperlink" Target="https://www.crunchbase.com/person/henri-pierre-jacques" TargetMode="External"/><Relationship Id="rId600" Type="http://schemas.openxmlformats.org/officeDocument/2006/relationships/hyperlink" Target="https://www.linkedin.com/in/andrea-hippeau-64658227/" TargetMode="External"/><Relationship Id="rId684" Type="http://schemas.openxmlformats.org/officeDocument/2006/relationships/hyperlink" Target="https://www.linkedin.com/in/carmichaelsroberts" TargetMode="External"/><Relationship Id="rId337" Type="http://schemas.openxmlformats.org/officeDocument/2006/relationships/hyperlink" Target="https://www.linkedin.com/in/elizabeth-beth-engel-08ab9a/" TargetMode="External"/><Relationship Id="rId891" Type="http://schemas.openxmlformats.org/officeDocument/2006/relationships/hyperlink" Target="https://www.crunchbase.com/person/kobie-fuller" TargetMode="External"/><Relationship Id="rId905" Type="http://schemas.openxmlformats.org/officeDocument/2006/relationships/hyperlink" Target="https://www.crunchbase.com/person/robert-f-smith" TargetMode="External"/><Relationship Id="rId34" Type="http://schemas.openxmlformats.org/officeDocument/2006/relationships/hyperlink" Target="https://www.crunchbase.com/person/cynthia-kueppers" TargetMode="External"/><Relationship Id="rId544" Type="http://schemas.openxmlformats.org/officeDocument/2006/relationships/hyperlink" Target="https://www.crunchbase.com/person/shawn-carter" TargetMode="External"/><Relationship Id="rId751" Type="http://schemas.openxmlformats.org/officeDocument/2006/relationships/hyperlink" Target="https://www.linkedin.com/in/edwardduggeriii/" TargetMode="External"/><Relationship Id="rId849" Type="http://schemas.openxmlformats.org/officeDocument/2006/relationships/hyperlink" Target="https://www.crunchbase.com/person/clara-bullrich" TargetMode="External"/><Relationship Id="rId183" Type="http://schemas.openxmlformats.org/officeDocument/2006/relationships/hyperlink" Target="https://www.linkedin.com/in/sophie-forest-835b322/" TargetMode="External"/><Relationship Id="rId390" Type="http://schemas.openxmlformats.org/officeDocument/2006/relationships/hyperlink" Target="https://www.crunchbase.com/person/heather-redman" TargetMode="External"/><Relationship Id="rId404" Type="http://schemas.openxmlformats.org/officeDocument/2006/relationships/hyperlink" Target="https://www.crunchbase.com/person/cyan-banister" TargetMode="External"/><Relationship Id="rId611" Type="http://schemas.openxmlformats.org/officeDocument/2006/relationships/hyperlink" Target="https://www.crunchbase.com/person/david-hunegnaw" TargetMode="External"/><Relationship Id="rId250" Type="http://schemas.openxmlformats.org/officeDocument/2006/relationships/hyperlink" Target="https://www.linkedin.com/in/agillum/" TargetMode="External"/><Relationship Id="rId488" Type="http://schemas.openxmlformats.org/officeDocument/2006/relationships/hyperlink" Target="https://www.linkedin.com/in/eskendall" TargetMode="External"/><Relationship Id="rId695" Type="http://schemas.openxmlformats.org/officeDocument/2006/relationships/hyperlink" Target="https://www.crunchbase.com/person/nancy-floyd" TargetMode="External"/><Relationship Id="rId709" Type="http://schemas.openxmlformats.org/officeDocument/2006/relationships/hyperlink" Target="https://www.linkedin.com/in/mar-hershenson-b21395" TargetMode="External"/><Relationship Id="rId916" Type="http://schemas.openxmlformats.org/officeDocument/2006/relationships/hyperlink" Target="https://www.crunchbase.com/person/katherine-barr" TargetMode="External"/><Relationship Id="rId45" Type="http://schemas.openxmlformats.org/officeDocument/2006/relationships/hyperlink" Target="https://www.linkedin.com/in/sarahadowney/" TargetMode="External"/><Relationship Id="rId110" Type="http://schemas.openxmlformats.org/officeDocument/2006/relationships/hyperlink" Target="https://www.crunchbase.com/person/vaughn-blake" TargetMode="External"/><Relationship Id="rId348" Type="http://schemas.openxmlformats.org/officeDocument/2006/relationships/hyperlink" Target="https://www.linkedin.com/in/juulrich/" TargetMode="External"/><Relationship Id="rId555" Type="http://schemas.openxmlformats.org/officeDocument/2006/relationships/hyperlink" Target="https://www.linkedin.com/in/stacy-feld-0061141/" TargetMode="External"/><Relationship Id="rId762" Type="http://schemas.openxmlformats.org/officeDocument/2006/relationships/hyperlink" Target="https://www.crunchbase.com/person/christina-brodbeck" TargetMode="External"/><Relationship Id="rId194" Type="http://schemas.openxmlformats.org/officeDocument/2006/relationships/hyperlink" Target="https://www.crunchbase.com/person/ellen-levy" TargetMode="External"/><Relationship Id="rId208" Type="http://schemas.openxmlformats.org/officeDocument/2006/relationships/hyperlink" Target="https://www.crunchbase.com/person/laurie-yoler" TargetMode="External"/><Relationship Id="rId415" Type="http://schemas.openxmlformats.org/officeDocument/2006/relationships/hyperlink" Target="https://www.crunchbase.com/person/jalak-jobanputra" TargetMode="External"/><Relationship Id="rId622" Type="http://schemas.openxmlformats.org/officeDocument/2006/relationships/hyperlink" Target="https://www.crunchbase.com/person/noramay-cadena" TargetMode="External"/><Relationship Id="rId261" Type="http://schemas.openxmlformats.org/officeDocument/2006/relationships/hyperlink" Target="https://www.linkedin.com/in/wende-hutton-a70a812/" TargetMode="External"/><Relationship Id="rId499" Type="http://schemas.openxmlformats.org/officeDocument/2006/relationships/hyperlink" Target="https://www.crunchbase.com/person/ebow-vroom" TargetMode="External"/><Relationship Id="rId927" Type="http://schemas.openxmlformats.org/officeDocument/2006/relationships/hyperlink" Target="https://www.crunchbase.com/person/elizabeth-r-whitman" TargetMode="External"/><Relationship Id="rId56" Type="http://schemas.openxmlformats.org/officeDocument/2006/relationships/hyperlink" Target="https://www.crunchbase.com/person/susan-mason" TargetMode="External"/><Relationship Id="rId359" Type="http://schemas.openxmlformats.org/officeDocument/2006/relationships/hyperlink" Target="https://www.linkedin.com/in/amy-francetic-0129/" TargetMode="External"/><Relationship Id="rId566" Type="http://schemas.openxmlformats.org/officeDocument/2006/relationships/hyperlink" Target="https://www.crunchbase.com/person/minal-hasan" TargetMode="External"/><Relationship Id="rId773" Type="http://schemas.openxmlformats.org/officeDocument/2006/relationships/hyperlink" Target="https://www.crunchbase.com/person/winslow-sargeant" TargetMode="External"/><Relationship Id="rId121" Type="http://schemas.openxmlformats.org/officeDocument/2006/relationships/hyperlink" Target="https://www.linkedin.com/in/fangyuan23/" TargetMode="External"/><Relationship Id="rId219" Type="http://schemas.openxmlformats.org/officeDocument/2006/relationships/hyperlink" Target="https://www.crunchbase.com/person/mary-cranston" TargetMode="External"/><Relationship Id="rId426" Type="http://schemas.openxmlformats.org/officeDocument/2006/relationships/hyperlink" Target="https://www.crunchbase.com/person/ralph-taylor-smith" TargetMode="External"/><Relationship Id="rId633" Type="http://schemas.openxmlformats.org/officeDocument/2006/relationships/hyperlink" Target="https://www.linkedin.com/in/jessicapeltz" TargetMode="External"/><Relationship Id="rId840" Type="http://schemas.openxmlformats.org/officeDocument/2006/relationships/hyperlink" Target="https://www.linkedin.com/in/terrimead/" TargetMode="External"/><Relationship Id="rId938" Type="http://schemas.openxmlformats.org/officeDocument/2006/relationships/hyperlink" Target="https://www.linkedin.com/in/mwseibel/" TargetMode="External"/><Relationship Id="rId67" Type="http://schemas.openxmlformats.org/officeDocument/2006/relationships/hyperlink" Target="https://www.linkedin.com/in/lindsayfitzgerald/" TargetMode="External"/><Relationship Id="rId272" Type="http://schemas.openxmlformats.org/officeDocument/2006/relationships/hyperlink" Target="http://www.linkedin.com/in/susanhobbs" TargetMode="External"/><Relationship Id="rId577" Type="http://schemas.openxmlformats.org/officeDocument/2006/relationships/hyperlink" Target="https://www.linkedin.com/in/nishita-cummings-aa1a131b" TargetMode="External"/><Relationship Id="rId700" Type="http://schemas.openxmlformats.org/officeDocument/2006/relationships/hyperlink" Target="https://www.linkedin.com/in/sharon-stevenson-8b34682/" TargetMode="External"/><Relationship Id="rId132" Type="http://schemas.openxmlformats.org/officeDocument/2006/relationships/hyperlink" Target="https://www.crunchbase.com/person/kirby-harris" TargetMode="External"/><Relationship Id="rId784" Type="http://schemas.openxmlformats.org/officeDocument/2006/relationships/hyperlink" Target="https://www.linkedin.com/in/tony-thomas-2642336/" TargetMode="External"/><Relationship Id="rId437" Type="http://schemas.openxmlformats.org/officeDocument/2006/relationships/hyperlink" Target="https://www.linkedin.com/in/rudinaseseri/" TargetMode="External"/><Relationship Id="rId644" Type="http://schemas.openxmlformats.org/officeDocument/2006/relationships/hyperlink" Target="https://www.crunchbase.com/person/crystal-mckellar" TargetMode="External"/><Relationship Id="rId851" Type="http://schemas.openxmlformats.org/officeDocument/2006/relationships/hyperlink" Target="https://www.crunchbase.com/person/laura-gonz%C3%A1lez-est%C3%A9fani" TargetMode="External"/><Relationship Id="rId283" Type="http://schemas.openxmlformats.org/officeDocument/2006/relationships/hyperlink" Target="https://www.crunchbase.com/person/don-thompson-2" TargetMode="External"/><Relationship Id="rId490" Type="http://schemas.openxmlformats.org/officeDocument/2006/relationships/hyperlink" Target="http://linkedin.com/in/lisa-burton" TargetMode="External"/><Relationship Id="rId504" Type="http://schemas.openxmlformats.org/officeDocument/2006/relationships/hyperlink" Target="https://www.linkedin.com/in/heatherhartnett/" TargetMode="External"/><Relationship Id="rId711" Type="http://schemas.openxmlformats.org/officeDocument/2006/relationships/hyperlink" Target="https://www.linkedin.com/in/josephabeard" TargetMode="External"/><Relationship Id="rId949" Type="http://schemas.openxmlformats.org/officeDocument/2006/relationships/hyperlink" Target="https://www.crunchbase.com/person/rob-theis" TargetMode="External"/><Relationship Id="rId78" Type="http://schemas.openxmlformats.org/officeDocument/2006/relationships/hyperlink" Target="https://www.crunchbase.com/person/kathryn-haun" TargetMode="External"/><Relationship Id="rId143" Type="http://schemas.openxmlformats.org/officeDocument/2006/relationships/hyperlink" Target="https://www.linkedin.com/in/walter-delph/" TargetMode="External"/><Relationship Id="rId350" Type="http://schemas.openxmlformats.org/officeDocument/2006/relationships/hyperlink" Target="https://www.linkedin.com/in/johanna-gil-posada-b02154" TargetMode="External"/><Relationship Id="rId588" Type="http://schemas.openxmlformats.org/officeDocument/2006/relationships/hyperlink" Target="https://www.linkedin.com/in/gerikirilova/" TargetMode="External"/><Relationship Id="rId795" Type="http://schemas.openxmlformats.org/officeDocument/2006/relationships/hyperlink" Target="https://www.crunchbase.com/person/cody-nystrom" TargetMode="External"/><Relationship Id="rId809" Type="http://schemas.openxmlformats.org/officeDocument/2006/relationships/hyperlink" Target="https://www.linkedin.com/in/shripriya" TargetMode="External"/><Relationship Id="rId9" Type="http://schemas.openxmlformats.org/officeDocument/2006/relationships/hyperlink" Target="http://www.linkedin.com/in/moniquewoodard" TargetMode="External"/><Relationship Id="rId210" Type="http://schemas.openxmlformats.org/officeDocument/2006/relationships/hyperlink" Target="https://www.crunchbase.com/person/leah-busque" TargetMode="External"/><Relationship Id="rId448" Type="http://schemas.openxmlformats.org/officeDocument/2006/relationships/hyperlink" Target="https://www.crunchbase.com/person/michelle-jarrard" TargetMode="External"/><Relationship Id="rId655" Type="http://schemas.openxmlformats.org/officeDocument/2006/relationships/hyperlink" Target="https://www.linkedin.com/in/lindsaykaras/" TargetMode="External"/><Relationship Id="rId862" Type="http://schemas.openxmlformats.org/officeDocument/2006/relationships/hyperlink" Target="https://www.linkedin.com/pub/lisa-edgar/1/b00/928?trk=pub-pbmap" TargetMode="External"/><Relationship Id="rId294" Type="http://schemas.openxmlformats.org/officeDocument/2006/relationships/hyperlink" Target="http://www.linkedin.com/pub/kathleen-utecht/18/106/35a" TargetMode="External"/><Relationship Id="rId308" Type="http://schemas.openxmlformats.org/officeDocument/2006/relationships/hyperlink" Target="https://www.crunchbase.com/person/heather-wood" TargetMode="External"/><Relationship Id="rId515" Type="http://schemas.openxmlformats.org/officeDocument/2006/relationships/hyperlink" Target="https://www.crunchbase.com/person/preeti-rathi" TargetMode="External"/><Relationship Id="rId722" Type="http://schemas.openxmlformats.org/officeDocument/2006/relationships/hyperlink" Target="https://www.linkedin.com/in/barry-m-adams-a24325b/" TargetMode="External"/><Relationship Id="rId89" Type="http://schemas.openxmlformats.org/officeDocument/2006/relationships/hyperlink" Target="http://www.linkedin.com/pub/tara-butler/8/a89/644" TargetMode="External"/><Relationship Id="rId154" Type="http://schemas.openxmlformats.org/officeDocument/2006/relationships/hyperlink" Target="https://www.linkedin.com/in/renee-masi-088829/" TargetMode="External"/><Relationship Id="rId361" Type="http://schemas.openxmlformats.org/officeDocument/2006/relationships/hyperlink" Target="http://www.linkedin.com/in/richardkerby" TargetMode="External"/><Relationship Id="rId599" Type="http://schemas.openxmlformats.org/officeDocument/2006/relationships/hyperlink" Target="https://www.crunchbase.com/person/helen-zelman"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www.bdmifund.com/" TargetMode="External"/><Relationship Id="rId671" Type="http://schemas.openxmlformats.org/officeDocument/2006/relationships/hyperlink" Target="https://shamrockcap.com/" TargetMode="External"/><Relationship Id="rId769" Type="http://schemas.openxmlformats.org/officeDocument/2006/relationships/hyperlink" Target="https://www.linkedin.com/in/gammill/" TargetMode="External"/><Relationship Id="rId21" Type="http://schemas.openxmlformats.org/officeDocument/2006/relationships/hyperlink" Target="https://www.linkedin.com/in/melissa-gordon-28721416/" TargetMode="External"/><Relationship Id="rId324" Type="http://schemas.openxmlformats.org/officeDocument/2006/relationships/hyperlink" Target="https://halogenvc.com/" TargetMode="External"/><Relationship Id="rId531" Type="http://schemas.openxmlformats.org/officeDocument/2006/relationships/hyperlink" Target="https://www.musecapital.vc/" TargetMode="External"/><Relationship Id="rId629" Type="http://schemas.openxmlformats.org/officeDocument/2006/relationships/hyperlink" Target="https://www.saban.com/Ventures/" TargetMode="External"/><Relationship Id="rId170" Type="http://schemas.openxmlformats.org/officeDocument/2006/relationships/hyperlink" Target="https://www.linkedin.com/in/kbhayes/" TargetMode="External"/><Relationship Id="rId836" Type="http://schemas.openxmlformats.org/officeDocument/2006/relationships/hyperlink" Target="https://turnerimpact.com/" TargetMode="External"/><Relationship Id="rId268" Type="http://schemas.openxmlformats.org/officeDocument/2006/relationships/hyperlink" Target="https://www.linkedin.com/in/bradbrutocao/" TargetMode="External"/><Relationship Id="rId475" Type="http://schemas.openxmlformats.org/officeDocument/2006/relationships/hyperlink" Target="https://www.mantisvc.com/" TargetMode="External"/><Relationship Id="rId682" Type="http://schemas.openxmlformats.org/officeDocument/2006/relationships/hyperlink" Target="https://www.linkedin.com/in/aaron-wizenfeld-b10b263/" TargetMode="External"/><Relationship Id="rId903" Type="http://schemas.openxmlformats.org/officeDocument/2006/relationships/hyperlink" Target="https://www.linkedin.com/in/mikalk/" TargetMode="External"/><Relationship Id="rId32" Type="http://schemas.openxmlformats.org/officeDocument/2006/relationships/hyperlink" Target="https://www.linkedin.com/in/nateredmond/" TargetMode="External"/><Relationship Id="rId128" Type="http://schemas.openxmlformats.org/officeDocument/2006/relationships/hyperlink" Target="https://www.linkedin.com/in/francis-donohue/" TargetMode="External"/><Relationship Id="rId335" Type="http://schemas.openxmlformats.org/officeDocument/2006/relationships/hyperlink" Target="https://www.linkedin.com/in/erikhuberman/" TargetMode="External"/><Relationship Id="rId542" Type="http://schemas.openxmlformats.org/officeDocument/2006/relationships/hyperlink" Target="https://www.linkedin.com/in/averitt/?miniProfileUrn=urn%3Ali%3Afs_miniProfile%3AACoAAABotqkBJd1VFVdiWGrnEfArhhwaAmOAieA" TargetMode="External"/><Relationship Id="rId181" Type="http://schemas.openxmlformats.org/officeDocument/2006/relationships/hyperlink" Target="https://www.clocktowerventures.com/" TargetMode="External"/><Relationship Id="rId402" Type="http://schemas.openxmlformats.org/officeDocument/2006/relationships/hyperlink" Target="https://www.kaynecapital.com/" TargetMode="External"/><Relationship Id="rId847" Type="http://schemas.openxmlformats.org/officeDocument/2006/relationships/hyperlink" Target="https://www.linkedin.com/in/kobiefuller/" TargetMode="External"/><Relationship Id="rId279" Type="http://schemas.openxmlformats.org/officeDocument/2006/relationships/hyperlink" Target="https://www.freemanspogli.com/our-team" TargetMode="External"/><Relationship Id="rId486" Type="http://schemas.openxmlformats.org/officeDocument/2006/relationships/hyperlink" Target="https://www.linkedin.com/in/jordanlang1/" TargetMode="External"/><Relationship Id="rId693" Type="http://schemas.openxmlformats.org/officeDocument/2006/relationships/hyperlink" Target="https://www.linkedin.com/in/pocketsun/" TargetMode="External"/><Relationship Id="rId707" Type="http://schemas.openxmlformats.org/officeDocument/2006/relationships/hyperlink" Target="https://www.linkedin.com/in/vandade/" TargetMode="External"/><Relationship Id="rId914" Type="http://schemas.openxmlformats.org/officeDocument/2006/relationships/hyperlink" Target="https://wildcat.vc/" TargetMode="External"/><Relationship Id="rId43" Type="http://schemas.openxmlformats.org/officeDocument/2006/relationships/hyperlink" Target="https://altpointcapital.com/about/" TargetMode="External"/><Relationship Id="rId139" Type="http://schemas.openxmlformats.org/officeDocument/2006/relationships/hyperlink" Target="https://www.onblueprint.com/" TargetMode="External"/><Relationship Id="rId346" Type="http://schemas.openxmlformats.org/officeDocument/2006/relationships/hyperlink" Target="https://www.cavuventures.com/people/" TargetMode="External"/><Relationship Id="rId553" Type="http://schemas.openxmlformats.org/officeDocument/2006/relationships/hyperlink" Target="https://www.palisadesgrowth.com/" TargetMode="External"/><Relationship Id="rId760" Type="http://schemas.openxmlformats.org/officeDocument/2006/relationships/hyperlink" Target="https://www.techcoastangels.com/" TargetMode="External"/><Relationship Id="rId192" Type="http://schemas.openxmlformats.org/officeDocument/2006/relationships/hyperlink" Target="https://www.linkedin.com/in/edwin-loredo-a5a94512a/" TargetMode="External"/><Relationship Id="rId206" Type="http://schemas.openxmlformats.org/officeDocument/2006/relationships/hyperlink" Target="https://crosscut.vc/" TargetMode="External"/><Relationship Id="rId413" Type="http://schemas.openxmlformats.org/officeDocument/2006/relationships/hyperlink" Target="https://www.linkedin.com/in/james-scharpf-82023020/" TargetMode="External"/><Relationship Id="rId858" Type="http://schemas.openxmlformats.org/officeDocument/2006/relationships/hyperlink" Target="https://www.usv.com/" TargetMode="External"/><Relationship Id="rId497" Type="http://schemas.openxmlformats.org/officeDocument/2006/relationships/hyperlink" Target="https://www.mkcapital.com/" TargetMode="External"/><Relationship Id="rId620" Type="http://schemas.openxmlformats.org/officeDocument/2006/relationships/hyperlink" Target="https://www.linkedin.com/in/jaisinghani/?miniProfileUrn=urn%3Ali%3Afs_miniProfile%3AACoAAAEoq0ABo06gtW1NyeBOJyPE3u186qAQ2SQ" TargetMode="External"/><Relationship Id="rId718" Type="http://schemas.openxmlformats.org/officeDocument/2006/relationships/hyperlink" Target="http://www.strongvc.com/" TargetMode="External"/><Relationship Id="rId925" Type="http://schemas.openxmlformats.org/officeDocument/2006/relationships/hyperlink" Target="https://www.linkedin.com/in/warren-bingham-1145104/" TargetMode="External"/><Relationship Id="rId357" Type="http://schemas.openxmlformats.org/officeDocument/2006/relationships/hyperlink" Target="https://www.linkedin.com/in/pabay/?miniProfileUrn=urn%3Ali%3Afs_miniProfile%3AACoAAABKhn0BWFI6MJJWY2eKv3qyceR2svfMb9A" TargetMode="External"/><Relationship Id="rId54" Type="http://schemas.openxmlformats.org/officeDocument/2006/relationships/hyperlink" Target="https://www.linkedin.com/in/josh-harmsen-9661412/" TargetMode="External"/><Relationship Id="rId217" Type="http://schemas.openxmlformats.org/officeDocument/2006/relationships/hyperlink" Target="https://www.linkedin.com/in/bonnie-rosen/" TargetMode="External"/><Relationship Id="rId564" Type="http://schemas.openxmlformats.org/officeDocument/2006/relationships/hyperlink" Target="https://www.linkedin.com/in/amanda-groves-42b67037/" TargetMode="External"/><Relationship Id="rId771" Type="http://schemas.openxmlformats.org/officeDocument/2006/relationships/hyperlink" Target="https://www.linkedin.com/in/marklinao/" TargetMode="External"/><Relationship Id="rId869" Type="http://schemas.openxmlformats.org/officeDocument/2006/relationships/hyperlink" Target="https://www.linkedin.com/in/bradley-sheftel-9147143/" TargetMode="External"/><Relationship Id="rId424" Type="http://schemas.openxmlformats.org/officeDocument/2006/relationships/hyperlink" Target="https://www.luma.inc/launch/projects/ourstory" TargetMode="External"/><Relationship Id="rId631" Type="http://schemas.openxmlformats.org/officeDocument/2006/relationships/hyperlink" Target="https://stubbsalderton.com/preccelerator-alumni-company-ballparq-announces-launch-platform-financial-modeling-startups/" TargetMode="External"/><Relationship Id="rId729" Type="http://schemas.openxmlformats.org/officeDocument/2006/relationships/hyperlink" Target="https://www.linkedin.com/in/bruce-gewertz-b8531b7/" TargetMode="External"/><Relationship Id="rId270" Type="http://schemas.openxmlformats.org/officeDocument/2006/relationships/hyperlink" Target="https://www.linkedin.com/in/john-hwang-a58a9217a/" TargetMode="External"/><Relationship Id="rId65" Type="http://schemas.openxmlformats.org/officeDocument/2006/relationships/hyperlink" Target="https://anzupartners.com/" TargetMode="External"/><Relationship Id="rId130" Type="http://schemas.openxmlformats.org/officeDocument/2006/relationships/hyperlink" Target="https://www.linkedin.com/in/michael-merritt92/" TargetMode="External"/><Relationship Id="rId368" Type="http://schemas.openxmlformats.org/officeDocument/2006/relationships/hyperlink" Target="https://www.ivp.com/portfolio-ipo/" TargetMode="External"/><Relationship Id="rId575" Type="http://schemas.openxmlformats.org/officeDocument/2006/relationships/hyperlink" Target="http://qbvp.com/" TargetMode="External"/><Relationship Id="rId782" Type="http://schemas.openxmlformats.org/officeDocument/2006/relationships/hyperlink" Target="https://www.tenoneten.net/" TargetMode="External"/><Relationship Id="rId228" Type="http://schemas.openxmlformats.org/officeDocument/2006/relationships/hyperlink" Target="https://www.linkedin.com/in/harley-joe-65b9761a2/" TargetMode="External"/><Relationship Id="rId435" Type="http://schemas.openxmlformats.org/officeDocument/2006/relationships/hyperlink" Target="https://www.linkedin.com/in/brentmurri/" TargetMode="External"/><Relationship Id="rId642" Type="http://schemas.openxmlformats.org/officeDocument/2006/relationships/hyperlink" Target="https://www.linkedin.com/in/gregorygilman/" TargetMode="External"/><Relationship Id="rId281" Type="http://schemas.openxmlformats.org/officeDocument/2006/relationships/hyperlink" Target="https://www.freemanspogli.com/our-team" TargetMode="External"/><Relationship Id="rId502" Type="http://schemas.openxmlformats.org/officeDocument/2006/relationships/hyperlink" Target="https://www.linkedin.com/in/kellyperdew/" TargetMode="External"/><Relationship Id="rId76" Type="http://schemas.openxmlformats.org/officeDocument/2006/relationships/hyperlink" Target="https://www.linkedin.com/in/johnhadl/" TargetMode="External"/><Relationship Id="rId141" Type="http://schemas.openxmlformats.org/officeDocument/2006/relationships/hyperlink" Target="https://www.onblueprint.com/" TargetMode="External"/><Relationship Id="rId379" Type="http://schemas.openxmlformats.org/officeDocument/2006/relationships/hyperlink" Target="https://www.linkedin.com/in/alexandros/" TargetMode="External"/><Relationship Id="rId586" Type="http://schemas.openxmlformats.org/officeDocument/2006/relationships/hyperlink" Target="https://www.linkedin.com/in/heather-steinman-9133a24b/" TargetMode="External"/><Relationship Id="rId793" Type="http://schemas.openxmlformats.org/officeDocument/2006/relationships/hyperlink" Target="https://www.linkedin.com/in/torygreen/" TargetMode="External"/><Relationship Id="rId807" Type="http://schemas.openxmlformats.org/officeDocument/2006/relationships/hyperlink" Target="https://www.linkedin.com/in/willgeiger87/" TargetMode="External"/><Relationship Id="rId7" Type="http://schemas.openxmlformats.org/officeDocument/2006/relationships/hyperlink" Target="https://www.linkedin.com/in/terbiyeli/" TargetMode="External"/><Relationship Id="rId239" Type="http://schemas.openxmlformats.org/officeDocument/2006/relationships/hyperlink" Target="https://www.fertittacapital.com/" TargetMode="External"/><Relationship Id="rId446" Type="http://schemas.openxmlformats.org/officeDocument/2006/relationships/hyperlink" Target="https://m13.co/" TargetMode="External"/><Relationship Id="rId653" Type="http://schemas.openxmlformats.org/officeDocument/2006/relationships/hyperlink" Target="https://scopusventures.com/" TargetMode="External"/><Relationship Id="rId292" Type="http://schemas.openxmlformats.org/officeDocument/2006/relationships/hyperlink" Target="https://www.goodgrowthvc.com/" TargetMode="External"/><Relationship Id="rId306" Type="http://schemas.openxmlformats.org/officeDocument/2006/relationships/hyperlink" Target="https://www.greycroft.com/team/elaine-russell/" TargetMode="External"/><Relationship Id="rId860" Type="http://schemas.openxmlformats.org/officeDocument/2006/relationships/hyperlink" Target="https://www.usv.com/" TargetMode="External"/><Relationship Id="rId87" Type="http://schemas.openxmlformats.org/officeDocument/2006/relationships/hyperlink" Target="https://www.avalon-ventures.com/" TargetMode="External"/><Relationship Id="rId513" Type="http://schemas.openxmlformats.org/officeDocument/2006/relationships/hyperlink" Target="https://morpheus.com/portfolio/" TargetMode="External"/><Relationship Id="rId597" Type="http://schemas.openxmlformats.org/officeDocument/2006/relationships/hyperlink" Target="https://www.linkedin.com/in/katie-greenfield-606904197/" TargetMode="External"/><Relationship Id="rId720" Type="http://schemas.openxmlformats.org/officeDocument/2006/relationships/hyperlink" Target="https://www.struckcapital.com/" TargetMode="External"/><Relationship Id="rId818" Type="http://schemas.openxmlformats.org/officeDocument/2006/relationships/hyperlink" Target="https://www.troycapitalpartners.com/" TargetMode="External"/><Relationship Id="rId152" Type="http://schemas.openxmlformats.org/officeDocument/2006/relationships/hyperlink" Target="https://www.linkedin.com/in/karaweber/" TargetMode="External"/><Relationship Id="rId457" Type="http://schemas.openxmlformats.org/officeDocument/2006/relationships/hyperlink" Target="https://www.linkedin.com/in/danuelbrown/" TargetMode="External"/><Relationship Id="rId664" Type="http://schemas.openxmlformats.org/officeDocument/2006/relationships/hyperlink" Target="https://www.linkedin.com/in/patrick-russo-64881a7/" TargetMode="External"/><Relationship Id="rId871" Type="http://schemas.openxmlformats.org/officeDocument/2006/relationships/hyperlink" Target="https://www.linkedin.com/in/david-heskett-b1b57a99/" TargetMode="External"/><Relationship Id="rId14" Type="http://schemas.openxmlformats.org/officeDocument/2006/relationships/hyperlink" Target="https://3rodeo.com/" TargetMode="External"/><Relationship Id="rId317" Type="http://schemas.openxmlformats.org/officeDocument/2006/relationships/hyperlink" Target="https://www.linkedin.com/in/jamesmwing/" TargetMode="External"/><Relationship Id="rId524" Type="http://schemas.openxmlformats.org/officeDocument/2006/relationships/hyperlink" Target="https://www.linkedin.com/in/joe-tsai/" TargetMode="External"/><Relationship Id="rId731" Type="http://schemas.openxmlformats.org/officeDocument/2006/relationships/hyperlink" Target="https://www.linkedin.com/in/seth-berman-31a6491/" TargetMode="External"/><Relationship Id="rId98" Type="http://schemas.openxmlformats.org/officeDocument/2006/relationships/hyperlink" Target="https://www.linkedin.com/in/arlanhamilton/" TargetMode="External"/><Relationship Id="rId163" Type="http://schemas.openxmlformats.org/officeDocument/2006/relationships/hyperlink" Target="https://www.calibratevc.com/" TargetMode="External"/><Relationship Id="rId370" Type="http://schemas.openxmlformats.org/officeDocument/2006/relationships/hyperlink" Target="https://www.jumpinvestors.com/team/" TargetMode="External"/><Relationship Id="rId829" Type="http://schemas.openxmlformats.org/officeDocument/2006/relationships/hyperlink" Target="https://www.linkedin.com/in/charitytmay/" TargetMode="External"/><Relationship Id="rId230" Type="http://schemas.openxmlformats.org/officeDocument/2006/relationships/hyperlink" Target="https://www.linkedin.com/in/yipengzhao/" TargetMode="External"/><Relationship Id="rId468" Type="http://schemas.openxmlformats.org/officeDocument/2006/relationships/hyperlink" Target="https://www.mila.vc/" TargetMode="External"/><Relationship Id="rId675" Type="http://schemas.openxmlformats.org/officeDocument/2006/relationships/hyperlink" Target="https://shamrockcap.com/" TargetMode="External"/><Relationship Id="rId882" Type="http://schemas.openxmlformats.org/officeDocument/2006/relationships/hyperlink" Target="https://vicentecapital.com/" TargetMode="External"/><Relationship Id="rId25" Type="http://schemas.openxmlformats.org/officeDocument/2006/relationships/hyperlink" Target="https://www.linkedin.com/in/michaelsilton/" TargetMode="External"/><Relationship Id="rId328" Type="http://schemas.openxmlformats.org/officeDocument/2006/relationships/hyperlink" Target="https://halogenvc.com/" TargetMode="External"/><Relationship Id="rId535" Type="http://schemas.openxmlformats.org/officeDocument/2006/relationships/hyperlink" Target="https://nantworks.com/" TargetMode="External"/><Relationship Id="rId742" Type="http://schemas.openxmlformats.org/officeDocument/2006/relationships/hyperlink" Target="https://swayvc.com/" TargetMode="External"/><Relationship Id="rId174" Type="http://schemas.openxmlformats.org/officeDocument/2006/relationships/hyperlink" Target="https://www.linkedin.com/in/spsuri/" TargetMode="External"/><Relationship Id="rId381" Type="http://schemas.openxmlformats.org/officeDocument/2006/relationships/hyperlink" Target="https://www.linkedin.com/in/deeannahampton/" TargetMode="External"/><Relationship Id="rId602" Type="http://schemas.openxmlformats.org/officeDocument/2006/relationships/hyperlink" Target="http://www.rezven.com/" TargetMode="External"/><Relationship Id="rId241" Type="http://schemas.openxmlformats.org/officeDocument/2006/relationships/hyperlink" Target="https://www.fertittacapital.com/" TargetMode="External"/><Relationship Id="rId437" Type="http://schemas.openxmlformats.org/officeDocument/2006/relationships/hyperlink" Target="https://www.linkedin.com/in/jawhara-tariq/" TargetMode="External"/><Relationship Id="rId479" Type="http://schemas.openxmlformats.org/officeDocument/2006/relationships/hyperlink" Target="https://marchcp.com/" TargetMode="External"/><Relationship Id="rId644" Type="http://schemas.openxmlformats.org/officeDocument/2006/relationships/hyperlink" Target="https://www.linkedin.com/in/tomdare/" TargetMode="External"/><Relationship Id="rId686" Type="http://schemas.openxmlformats.org/officeDocument/2006/relationships/hyperlink" Target="https://www.linkedin.com/in/ericnorlin/" TargetMode="External"/><Relationship Id="rId851" Type="http://schemas.openxmlformats.org/officeDocument/2006/relationships/hyperlink" Target="https://www.linkedin.com/in/karanortman/" TargetMode="External"/><Relationship Id="rId893" Type="http://schemas.openxmlformats.org/officeDocument/2006/relationships/hyperlink" Target="https://www.linkedin.com/in/casey-wasserman-66763b17/" TargetMode="External"/><Relationship Id="rId907" Type="http://schemas.openxmlformats.org/officeDocument/2006/relationships/hyperlink" Target="https://www.linkedin.com/in/sean-harper-8a2a8a177/" TargetMode="External"/><Relationship Id="rId36" Type="http://schemas.openxmlformats.org/officeDocument/2006/relationships/hyperlink" Target="https://www.linkedin.com/in/dayofashoro/" TargetMode="External"/><Relationship Id="rId283" Type="http://schemas.openxmlformats.org/officeDocument/2006/relationships/hyperlink" Target="http://fungcap.com/" TargetMode="External"/><Relationship Id="rId339" Type="http://schemas.openxmlformats.org/officeDocument/2006/relationships/hyperlink" Target="https://www.linkedin.com/in/lohnertm/" TargetMode="External"/><Relationship Id="rId490" Type="http://schemas.openxmlformats.org/officeDocument/2006/relationships/hyperlink" Target="https://www.linkedin.com/in/shermanatkinson/" TargetMode="External"/><Relationship Id="rId504" Type="http://schemas.openxmlformats.org/officeDocument/2006/relationships/hyperlink" Target="https://www.linkedin.com/in/markdyne/" TargetMode="External"/><Relationship Id="rId546" Type="http://schemas.openxmlformats.org/officeDocument/2006/relationships/hyperlink" Target="https://www.linkedin.com/in/bryanrjohnson/" TargetMode="External"/><Relationship Id="rId711" Type="http://schemas.openxmlformats.org/officeDocument/2006/relationships/hyperlink" Target="https://www.linkedin.com/in/kevincovert/" TargetMode="External"/><Relationship Id="rId753" Type="http://schemas.openxmlformats.org/officeDocument/2006/relationships/hyperlink" Target="https://www.linkedin.com/in/dilveer-vahali-618865a/" TargetMode="External"/><Relationship Id="rId78" Type="http://schemas.openxmlformats.org/officeDocument/2006/relationships/hyperlink" Target="https://www.linkedin.com/in/paigecraig/" TargetMode="External"/><Relationship Id="rId101" Type="http://schemas.openxmlformats.org/officeDocument/2006/relationships/hyperlink" Target="https://www.bam.vc/team/richard-jun" TargetMode="External"/><Relationship Id="rId143" Type="http://schemas.openxmlformats.org/officeDocument/2006/relationships/hyperlink" Target="https://www.onblueprint.com/" TargetMode="External"/><Relationship Id="rId185" Type="http://schemas.openxmlformats.org/officeDocument/2006/relationships/hyperlink" Target="https://comcastventures.com/" TargetMode="External"/><Relationship Id="rId350" Type="http://schemas.openxmlformats.org/officeDocument/2006/relationships/hyperlink" Target="https://www.idealab.com/" TargetMode="External"/><Relationship Id="rId406" Type="http://schemas.openxmlformats.org/officeDocument/2006/relationships/hyperlink" Target="https://kohfounders.com/" TargetMode="External"/><Relationship Id="rId588" Type="http://schemas.openxmlformats.org/officeDocument/2006/relationships/hyperlink" Target="https://www.rainfall.com/" TargetMode="External"/><Relationship Id="rId795" Type="http://schemas.openxmlformats.org/officeDocument/2006/relationships/hyperlink" Target="https://www.linkedin.com/in/matt-watkinson/" TargetMode="External"/><Relationship Id="rId809" Type="http://schemas.openxmlformats.org/officeDocument/2006/relationships/hyperlink" Target="https://www.linkedin.com/in/selinatroesch/" TargetMode="External"/><Relationship Id="rId9" Type="http://schemas.openxmlformats.org/officeDocument/2006/relationships/hyperlink" Target="https://www.linkedin.com/in/mujsyed/" TargetMode="External"/><Relationship Id="rId210" Type="http://schemas.openxmlformats.org/officeDocument/2006/relationships/hyperlink" Target="https://blockchain.capital/" TargetMode="External"/><Relationship Id="rId392" Type="http://schemas.openxmlformats.org/officeDocument/2006/relationships/hyperlink" Target="https://www.kaynecapital.com/" TargetMode="External"/><Relationship Id="rId448" Type="http://schemas.openxmlformats.org/officeDocument/2006/relationships/hyperlink" Target="https://m13.co/" TargetMode="External"/><Relationship Id="rId613" Type="http://schemas.openxmlformats.org/officeDocument/2006/relationships/hyperlink" Target="https://www.linkedin.com/in/james-d-robinson-111-10862523/" TargetMode="External"/><Relationship Id="rId655" Type="http://schemas.openxmlformats.org/officeDocument/2006/relationships/hyperlink" Target="https://scopusventures.com/" TargetMode="External"/><Relationship Id="rId697" Type="http://schemas.openxmlformats.org/officeDocument/2006/relationships/hyperlink" Target="https://www.linkedin.com/in/epsteineffie/" TargetMode="External"/><Relationship Id="rId820" Type="http://schemas.openxmlformats.org/officeDocument/2006/relationships/hyperlink" Target="https://turnerimpact.com/" TargetMode="External"/><Relationship Id="rId862" Type="http://schemas.openxmlformats.org/officeDocument/2006/relationships/hyperlink" Target="https://www.unitedtalent.com/ventures/" TargetMode="External"/><Relationship Id="rId918" Type="http://schemas.openxmlformats.org/officeDocument/2006/relationships/hyperlink" Target="https://www.wmeagency.com/" TargetMode="External"/><Relationship Id="rId252" Type="http://schemas.openxmlformats.org/officeDocument/2006/relationships/hyperlink" Target="https://www.linkedin.com/in/brian-singerman-9333b52/" TargetMode="External"/><Relationship Id="rId294" Type="http://schemas.openxmlformats.org/officeDocument/2006/relationships/hyperlink" Target="https://www.goodgrowthvc.com/team" TargetMode="External"/><Relationship Id="rId308" Type="http://schemas.openxmlformats.org/officeDocument/2006/relationships/hyperlink" Target="https://www.greycroft.com/team/alaina-hartley/" TargetMode="External"/><Relationship Id="rId515" Type="http://schemas.openxmlformats.org/officeDocument/2006/relationships/hyperlink" Target="https://morpheus.com/portfolio/" TargetMode="External"/><Relationship Id="rId722" Type="http://schemas.openxmlformats.org/officeDocument/2006/relationships/hyperlink" Target="https://www.struckcapital.com/" TargetMode="External"/><Relationship Id="rId47" Type="http://schemas.openxmlformats.org/officeDocument/2006/relationships/hyperlink" Target="https://altpointcapital.com/about/" TargetMode="External"/><Relationship Id="rId89" Type="http://schemas.openxmlformats.org/officeDocument/2006/relationships/hyperlink" Target="https://www.axiomaticgaming.com/" TargetMode="External"/><Relationship Id="rId112" Type="http://schemas.openxmlformats.org/officeDocument/2006/relationships/hyperlink" Target="https://www.linkedin.com/in/rachel-lauren/" TargetMode="External"/><Relationship Id="rId154" Type="http://schemas.openxmlformats.org/officeDocument/2006/relationships/hyperlink" Target="https://www.linkedin.com/in/lizzie-francis-8255b21/" TargetMode="External"/><Relationship Id="rId361" Type="http://schemas.openxmlformats.org/officeDocument/2006/relationships/hyperlink" Target="https://www.linkedin.com/in/steve-harrick-1ba0526/" TargetMode="External"/><Relationship Id="rId557" Type="http://schemas.openxmlformats.org/officeDocument/2006/relationships/hyperlink" Target="http://www.peateventures.com/" TargetMode="External"/><Relationship Id="rId599" Type="http://schemas.openxmlformats.org/officeDocument/2006/relationships/hyperlink" Target="https://www.linkedin.com/in/berengian/" TargetMode="External"/><Relationship Id="rId764" Type="http://schemas.openxmlformats.org/officeDocument/2006/relationships/hyperlink" Target="https://www.techcoastangels.com/" TargetMode="External"/><Relationship Id="rId196" Type="http://schemas.openxmlformats.org/officeDocument/2006/relationships/hyperlink" Target="https://www.linkedin.com/in/david-coats-2a26b66/" TargetMode="External"/><Relationship Id="rId417" Type="http://schemas.openxmlformats.org/officeDocument/2006/relationships/hyperlink" Target="https://www.linkedin.com/in/chrissacca/" TargetMode="External"/><Relationship Id="rId459" Type="http://schemas.openxmlformats.org/officeDocument/2006/relationships/hyperlink" Target="https://www.linkedin.com/in/earvin-magic-johnson-13848a41/" TargetMode="External"/><Relationship Id="rId624" Type="http://schemas.openxmlformats.org/officeDocument/2006/relationships/hyperlink" Target="https://www.linkedin.com/in/jaisinghani/" TargetMode="External"/><Relationship Id="rId666" Type="http://schemas.openxmlformats.org/officeDocument/2006/relationships/hyperlink" Target="https://www.linkedin.com/in/laurajheld/" TargetMode="External"/><Relationship Id="rId831" Type="http://schemas.openxmlformats.org/officeDocument/2006/relationships/hyperlink" Target="https://www.linkedin.com/in/scott-relf-cpa-67b5ba57/" TargetMode="External"/><Relationship Id="rId873" Type="http://schemas.openxmlformats.org/officeDocument/2006/relationships/hyperlink" Target="https://www.linkedin.com/in/josephlanzillo/" TargetMode="External"/><Relationship Id="rId16" Type="http://schemas.openxmlformats.org/officeDocument/2006/relationships/hyperlink" Target="https://acre.vc/" TargetMode="External"/><Relationship Id="rId221" Type="http://schemas.openxmlformats.org/officeDocument/2006/relationships/hyperlink" Target="https://www.linkedin.com/in/artiam/" TargetMode="External"/><Relationship Id="rId263" Type="http://schemas.openxmlformats.org/officeDocument/2006/relationships/hyperlink" Target="https://foundersfund.com/our_team" TargetMode="External"/><Relationship Id="rId319" Type="http://schemas.openxmlformats.org/officeDocument/2006/relationships/hyperlink" Target="https://www.linkedin.com/in/dovifrances/" TargetMode="External"/><Relationship Id="rId470" Type="http://schemas.openxmlformats.org/officeDocument/2006/relationships/hyperlink" Target="https://www.mila.vc/" TargetMode="External"/><Relationship Id="rId526" Type="http://schemas.openxmlformats.org/officeDocument/2006/relationships/hyperlink" Target="https://www.linkedin.com/in/assia/" TargetMode="External"/><Relationship Id="rId929" Type="http://schemas.openxmlformats.org/officeDocument/2006/relationships/hyperlink" Target="https://www.linkedin.com/in/abha-nath-6a021a66/" TargetMode="External"/><Relationship Id="rId58" Type="http://schemas.openxmlformats.org/officeDocument/2006/relationships/hyperlink" Target="https://www.linkedin.com/in/smithjared/" TargetMode="External"/><Relationship Id="rId123" Type="http://schemas.openxmlformats.org/officeDocument/2006/relationships/hyperlink" Target="https://www.bitkraft.vc/" TargetMode="External"/><Relationship Id="rId330" Type="http://schemas.openxmlformats.org/officeDocument/2006/relationships/hyperlink" Target="https://halogenvc.com/" TargetMode="External"/><Relationship Id="rId568" Type="http://schemas.openxmlformats.org/officeDocument/2006/relationships/hyperlink" Target="https://www.linkedin.com/in/t-k-pillan-0033b1/" TargetMode="External"/><Relationship Id="rId733" Type="http://schemas.openxmlformats.org/officeDocument/2006/relationships/hyperlink" Target="https://www.linkedin.com/in/lpolovets/" TargetMode="External"/><Relationship Id="rId775" Type="http://schemas.openxmlformats.org/officeDocument/2006/relationships/hyperlink" Target="https://www.linkedin.com/in/dwaxman/" TargetMode="External"/><Relationship Id="rId165" Type="http://schemas.openxmlformats.org/officeDocument/2006/relationships/hyperlink" Target="https://www.calibratevc.com/" TargetMode="External"/><Relationship Id="rId372" Type="http://schemas.openxmlformats.org/officeDocument/2006/relationships/hyperlink" Target="https://www.jumpinvestors.com/team/" TargetMode="External"/><Relationship Id="rId428" Type="http://schemas.openxmlformats.org/officeDocument/2006/relationships/hyperlink" Target="https://m13.co/" TargetMode="External"/><Relationship Id="rId635" Type="http://schemas.openxmlformats.org/officeDocument/2006/relationships/hyperlink" Target="https://stubbsalderton.com/preccelerator-alumni-company-ballparq-announces-launch-platform-financial-modeling-startups/" TargetMode="External"/><Relationship Id="rId677" Type="http://schemas.openxmlformats.org/officeDocument/2006/relationships/hyperlink" Target="https://shamrockcap.com/" TargetMode="External"/><Relationship Id="rId800" Type="http://schemas.openxmlformats.org/officeDocument/2006/relationships/hyperlink" Target="https://tobacapital.com/" TargetMode="External"/><Relationship Id="rId842" Type="http://schemas.openxmlformats.org/officeDocument/2006/relationships/hyperlink" Target="https://unlockvp.com/team/" TargetMode="External"/><Relationship Id="rId232" Type="http://schemas.openxmlformats.org/officeDocument/2006/relationships/hyperlink" Target="https://www.linkedin.com/in/ptlee/" TargetMode="External"/><Relationship Id="rId274" Type="http://schemas.openxmlformats.org/officeDocument/2006/relationships/hyperlink" Target="https://www.linkedin.com/in/robby-lewis/" TargetMode="External"/><Relationship Id="rId481" Type="http://schemas.openxmlformats.org/officeDocument/2006/relationships/hyperlink" Target="https://marchcp.com/" TargetMode="External"/><Relationship Id="rId702" Type="http://schemas.openxmlformats.org/officeDocument/2006/relationships/hyperlink" Target="https://www.soundventures.com/" TargetMode="External"/><Relationship Id="rId884" Type="http://schemas.openxmlformats.org/officeDocument/2006/relationships/hyperlink" Target="https://vicentecapital.com/" TargetMode="External"/><Relationship Id="rId27" Type="http://schemas.openxmlformats.org/officeDocument/2006/relationships/hyperlink" Target="https://www.linkedin.com/in/alguerrero/" TargetMode="External"/><Relationship Id="rId69" Type="http://schemas.openxmlformats.org/officeDocument/2006/relationships/hyperlink" Target="https://anzupartners.com/" TargetMode="External"/><Relationship Id="rId134" Type="http://schemas.openxmlformats.org/officeDocument/2006/relationships/hyperlink" Target="https://www.linkedin.com/in/samcookeusd/" TargetMode="External"/><Relationship Id="rId537" Type="http://schemas.openxmlformats.org/officeDocument/2006/relationships/hyperlink" Target="https://www.navigatevc.com/" TargetMode="External"/><Relationship Id="rId579" Type="http://schemas.openxmlformats.org/officeDocument/2006/relationships/hyperlink" Target="https://raine.com/team/" TargetMode="External"/><Relationship Id="rId744" Type="http://schemas.openxmlformats.org/officeDocument/2006/relationships/hyperlink" Target="https://sweetcapital.com/" TargetMode="External"/><Relationship Id="rId786" Type="http://schemas.openxmlformats.org/officeDocument/2006/relationships/hyperlink" Target="https://www.thefund.vc/" TargetMode="External"/><Relationship Id="rId80" Type="http://schemas.openxmlformats.org/officeDocument/2006/relationships/hyperlink" Target="https://www.linkedin.com/in/paigecraig/" TargetMode="External"/><Relationship Id="rId176" Type="http://schemas.openxmlformats.org/officeDocument/2006/relationships/hyperlink" Target="https://www.linkedin.com/in/kwamemorris/" TargetMode="External"/><Relationship Id="rId341" Type="http://schemas.openxmlformats.org/officeDocument/2006/relationships/hyperlink" Target="https://www.linkedin.com/in/bader-alam-4604281/" TargetMode="External"/><Relationship Id="rId383" Type="http://schemas.openxmlformats.org/officeDocument/2006/relationships/hyperlink" Target="https://www.linkedin.com/in/neilrp/" TargetMode="External"/><Relationship Id="rId439" Type="http://schemas.openxmlformats.org/officeDocument/2006/relationships/hyperlink" Target="https://www.linkedin.com/in/sarah-tomolonius-24074b35/" TargetMode="External"/><Relationship Id="rId590" Type="http://schemas.openxmlformats.org/officeDocument/2006/relationships/hyperlink" Target="https://www.rainfall.com/" TargetMode="External"/><Relationship Id="rId604" Type="http://schemas.openxmlformats.org/officeDocument/2006/relationships/hyperlink" Target="https://riot.vc/" TargetMode="External"/><Relationship Id="rId646" Type="http://schemas.openxmlformats.org/officeDocument/2006/relationships/hyperlink" Target="https://www.linkedin.com/in/peterpham/" TargetMode="External"/><Relationship Id="rId811" Type="http://schemas.openxmlformats.org/officeDocument/2006/relationships/hyperlink" Target="https://www.linkedin.com/in/kevingregoryjones/" TargetMode="External"/><Relationship Id="rId201" Type="http://schemas.openxmlformats.org/officeDocument/2006/relationships/hyperlink" Target="https://www.linkedin.com/in/oliver-ressler-1b9668178/" TargetMode="External"/><Relationship Id="rId243" Type="http://schemas.openxmlformats.org/officeDocument/2006/relationships/hyperlink" Target="https://fifthwall.com/" TargetMode="External"/><Relationship Id="rId285" Type="http://schemas.openxmlformats.org/officeDocument/2006/relationships/hyperlink" Target="https://www.linkedin.com/in/kewasserman/" TargetMode="External"/><Relationship Id="rId450" Type="http://schemas.openxmlformats.org/officeDocument/2006/relationships/hyperlink" Target="https://m13.co/" TargetMode="External"/><Relationship Id="rId506" Type="http://schemas.openxmlformats.org/officeDocument/2006/relationships/hyperlink" Target="https://www.linkedin.com/in/josephmiller2/" TargetMode="External"/><Relationship Id="rId688" Type="http://schemas.openxmlformats.org/officeDocument/2006/relationships/hyperlink" Target="https://www.linkedin.com/in/daniel-erlikhman-6621822/" TargetMode="External"/><Relationship Id="rId853" Type="http://schemas.openxmlformats.org/officeDocument/2006/relationships/hyperlink" Target="https://www.linkedin.com/in/rebecca-kaden/" TargetMode="External"/><Relationship Id="rId895" Type="http://schemas.openxmlformats.org/officeDocument/2006/relationships/hyperlink" Target="https://www.linkedin.com/in/idanlevy1/" TargetMode="External"/><Relationship Id="rId909" Type="http://schemas.openxmlformats.org/officeDocument/2006/relationships/hyperlink" Target="https://www.linkedin.com/in/peter-calveley-8a937b1/" TargetMode="External"/><Relationship Id="rId38" Type="http://schemas.openxmlformats.org/officeDocument/2006/relationships/hyperlink" Target="https://www.linkedin.com/in/robey-miller-6a260b16/" TargetMode="External"/><Relationship Id="rId103" Type="http://schemas.openxmlformats.org/officeDocument/2006/relationships/hyperlink" Target="http://basepointvc.com/" TargetMode="External"/><Relationship Id="rId310" Type="http://schemas.openxmlformats.org/officeDocument/2006/relationships/hyperlink" Target="https://www.greycroft.com/team/bryan-subijano/" TargetMode="External"/><Relationship Id="rId492" Type="http://schemas.openxmlformats.org/officeDocument/2006/relationships/hyperlink" Target="https://www.linkedin.com/in/bretmaxwell/" TargetMode="External"/><Relationship Id="rId548" Type="http://schemas.openxmlformats.org/officeDocument/2006/relationships/hyperlink" Target="https://www.linkedin.com/in/pauld4/" TargetMode="External"/><Relationship Id="rId713" Type="http://schemas.openxmlformats.org/officeDocument/2006/relationships/hyperlink" Target="https://www.linkedin.com/in/markemersondewey/" TargetMode="External"/><Relationship Id="rId755" Type="http://schemas.openxmlformats.org/officeDocument/2006/relationships/hyperlink" Target="https://www.linkedin.com/in/linus-walton-75a6a018/" TargetMode="External"/><Relationship Id="rId797" Type="http://schemas.openxmlformats.org/officeDocument/2006/relationships/hyperlink" Target="https://www.linkedin.com/in/susansu/" TargetMode="External"/><Relationship Id="rId920" Type="http://schemas.openxmlformats.org/officeDocument/2006/relationships/hyperlink" Target="https://www.wmeagency.com/" TargetMode="External"/><Relationship Id="rId91" Type="http://schemas.openxmlformats.org/officeDocument/2006/relationships/hyperlink" Target="https://www.bcapgroup.com/" TargetMode="External"/><Relationship Id="rId145" Type="http://schemas.openxmlformats.org/officeDocument/2006/relationships/hyperlink" Target="https://www.onblueprint.com/" TargetMode="External"/><Relationship Id="rId187" Type="http://schemas.openxmlformats.org/officeDocument/2006/relationships/hyperlink" Target="http://www.corazoncap.com/about.html" TargetMode="External"/><Relationship Id="rId352" Type="http://schemas.openxmlformats.org/officeDocument/2006/relationships/hyperlink" Target="https://www.idealab.com/" TargetMode="External"/><Relationship Id="rId394" Type="http://schemas.openxmlformats.org/officeDocument/2006/relationships/hyperlink" Target="https://www.kaynecapital.com/" TargetMode="External"/><Relationship Id="rId408" Type="http://schemas.openxmlformats.org/officeDocument/2006/relationships/hyperlink" Target="https://kohfounders.com/" TargetMode="External"/><Relationship Id="rId615" Type="http://schemas.openxmlformats.org/officeDocument/2006/relationships/hyperlink" Target="https://www.linkedin.com/in/jay-hass-1a90622b/" TargetMode="External"/><Relationship Id="rId822" Type="http://schemas.openxmlformats.org/officeDocument/2006/relationships/hyperlink" Target="https://turnerimpact.com/" TargetMode="External"/><Relationship Id="rId212" Type="http://schemas.openxmlformats.org/officeDocument/2006/relationships/hyperlink" Target="https://dahercapital.com/" TargetMode="External"/><Relationship Id="rId254" Type="http://schemas.openxmlformats.org/officeDocument/2006/relationships/hyperlink" Target="https://www.linkedin.com/in/lauren-gross-20492032/" TargetMode="External"/><Relationship Id="rId657" Type="http://schemas.openxmlformats.org/officeDocument/2006/relationships/hyperlink" Target="https://scopusventures.com/" TargetMode="External"/><Relationship Id="rId699" Type="http://schemas.openxmlformats.org/officeDocument/2006/relationships/hyperlink" Target="https://www.linkedin.com/in/maariab/" TargetMode="External"/><Relationship Id="rId864" Type="http://schemas.openxmlformats.org/officeDocument/2006/relationships/hyperlink" Target="https://www.valorep.com/" TargetMode="External"/><Relationship Id="rId49" Type="http://schemas.openxmlformats.org/officeDocument/2006/relationships/hyperlink" Target="http://amplify.la/team" TargetMode="External"/><Relationship Id="rId114" Type="http://schemas.openxmlformats.org/officeDocument/2006/relationships/hyperlink" Target="https://www.linkedin.com/in/avinash-satish-a77064a2/" TargetMode="External"/><Relationship Id="rId296" Type="http://schemas.openxmlformats.org/officeDocument/2006/relationships/hyperlink" Target="https://www.greycroft.com/team/dana-settle/" TargetMode="External"/><Relationship Id="rId461" Type="http://schemas.openxmlformats.org/officeDocument/2006/relationships/hyperlink" Target="https://www.linkedin.com/in/kawanna-brown/" TargetMode="External"/><Relationship Id="rId517" Type="http://schemas.openxmlformats.org/officeDocument/2006/relationships/hyperlink" Target="https://morpheus.com/portfolio/" TargetMode="External"/><Relationship Id="rId559" Type="http://schemas.openxmlformats.org/officeDocument/2006/relationships/hyperlink" Target="https://pelionvp.com/" TargetMode="External"/><Relationship Id="rId724" Type="http://schemas.openxmlformats.org/officeDocument/2006/relationships/hyperlink" Target="https://www.struckcapital.com/" TargetMode="External"/><Relationship Id="rId766" Type="http://schemas.openxmlformats.org/officeDocument/2006/relationships/hyperlink" Target="https://www.techcoastangels.com/" TargetMode="External"/><Relationship Id="rId931" Type="http://schemas.openxmlformats.org/officeDocument/2006/relationships/hyperlink" Target="https://www.linkedin.com/in/mikesu/" TargetMode="External"/><Relationship Id="rId60" Type="http://schemas.openxmlformats.org/officeDocument/2006/relationships/hyperlink" Target="https://www.linkedin.com/in/doug-sills-58b55b3a/" TargetMode="External"/><Relationship Id="rId156" Type="http://schemas.openxmlformats.org/officeDocument/2006/relationships/hyperlink" Target="https://www.linkedin.com/in/mikeovitz/" TargetMode="External"/><Relationship Id="rId198" Type="http://schemas.openxmlformats.org/officeDocument/2006/relationships/hyperlink" Target="https://www.linkedin.com/in/trevor-kienzle-477a3/" TargetMode="External"/><Relationship Id="rId321" Type="http://schemas.openxmlformats.org/officeDocument/2006/relationships/hyperlink" Target="https://www.linkedin.com/in/anne-walsh-4878111b7/" TargetMode="External"/><Relationship Id="rId363" Type="http://schemas.openxmlformats.org/officeDocument/2006/relationships/hyperlink" Target="https://www.linkedin.com/in/sanfordmiller/" TargetMode="External"/><Relationship Id="rId419" Type="http://schemas.openxmlformats.org/officeDocument/2006/relationships/hyperlink" Target="https://www.linkedin.com/in/clay-dumas/" TargetMode="External"/><Relationship Id="rId570" Type="http://schemas.openxmlformats.org/officeDocument/2006/relationships/hyperlink" Target="https://www.linkedin.com/in/tony-pritzker-3929848/" TargetMode="External"/><Relationship Id="rId626" Type="http://schemas.openxmlformats.org/officeDocument/2006/relationships/hyperlink" Target="https://www.linkedin.com/in/deblloyd1/" TargetMode="External"/><Relationship Id="rId223" Type="http://schemas.openxmlformats.org/officeDocument/2006/relationships/hyperlink" Target="https://www.linkedin.com/in/robdyrdek/" TargetMode="External"/><Relationship Id="rId430" Type="http://schemas.openxmlformats.org/officeDocument/2006/relationships/hyperlink" Target="https://m13.co/" TargetMode="External"/><Relationship Id="rId668" Type="http://schemas.openxmlformats.org/officeDocument/2006/relationships/hyperlink" Target="https://www.linkedin.com/in/jason-sklar-985771/" TargetMode="External"/><Relationship Id="rId833" Type="http://schemas.openxmlformats.org/officeDocument/2006/relationships/hyperlink" Target="https://www.linkedin.com/in/katie-hutchins-b4434127/" TargetMode="External"/><Relationship Id="rId875" Type="http://schemas.openxmlformats.org/officeDocument/2006/relationships/hyperlink" Target="https://www.linkedin.com/in/jessica-abrams1/" TargetMode="External"/><Relationship Id="rId18" Type="http://schemas.openxmlformats.org/officeDocument/2006/relationships/hyperlink" Target="https://acre.vc/" TargetMode="External"/><Relationship Id="rId265" Type="http://schemas.openxmlformats.org/officeDocument/2006/relationships/hyperlink" Target="https://foundersfund.com/our_team" TargetMode="External"/><Relationship Id="rId472" Type="http://schemas.openxmlformats.org/officeDocument/2006/relationships/hyperlink" Target="https://www.mila.vc/" TargetMode="External"/><Relationship Id="rId528" Type="http://schemas.openxmlformats.org/officeDocument/2006/relationships/hyperlink" Target="https://www.linkedin.com/in/rachel-springate-a539a19/" TargetMode="External"/><Relationship Id="rId735" Type="http://schemas.openxmlformats.org/officeDocument/2006/relationships/hyperlink" Target="https://www.linkedin.com/in/misha-gordonrowe/" TargetMode="External"/><Relationship Id="rId900" Type="http://schemas.openxmlformats.org/officeDocument/2006/relationships/hyperlink" Target="https://wavemaker.vc/" TargetMode="External"/><Relationship Id="rId125" Type="http://schemas.openxmlformats.org/officeDocument/2006/relationships/hyperlink" Target="https://www.onblueprint.com/" TargetMode="External"/><Relationship Id="rId167" Type="http://schemas.openxmlformats.org/officeDocument/2006/relationships/hyperlink" Target="http://ctventures.com/" TargetMode="External"/><Relationship Id="rId332" Type="http://schemas.openxmlformats.org/officeDocument/2006/relationships/hyperlink" Target="https://harpoon.vc/" TargetMode="External"/><Relationship Id="rId374" Type="http://schemas.openxmlformats.org/officeDocument/2006/relationships/hyperlink" Target="http://k5ventures.com/" TargetMode="External"/><Relationship Id="rId581" Type="http://schemas.openxmlformats.org/officeDocument/2006/relationships/hyperlink" Target="https://raine.com/team/" TargetMode="External"/><Relationship Id="rId777" Type="http://schemas.openxmlformats.org/officeDocument/2006/relationships/hyperlink" Target="https://www.linkedin.com/in/gilelbaz/" TargetMode="External"/><Relationship Id="rId71" Type="http://schemas.openxmlformats.org/officeDocument/2006/relationships/hyperlink" Target="https://anzupartners.com/" TargetMode="External"/><Relationship Id="rId234" Type="http://schemas.openxmlformats.org/officeDocument/2006/relationships/hyperlink" Target="https://www.linkedin.com/in/christian-sand-649a9449/?miniProfileUrn=urn%3Ali%3Afs_miniProfile%3AACoAAApN_5kBceG9GkwkgJkNoYu0yG6YuQpSvSc" TargetMode="External"/><Relationship Id="rId637" Type="http://schemas.openxmlformats.org/officeDocument/2006/relationships/hyperlink" Target="https://stubbsalderton.com/preccelerator-alumni-company-ballparq-announces-launch-platform-financial-modeling-startups/" TargetMode="External"/><Relationship Id="rId679" Type="http://schemas.openxmlformats.org/officeDocument/2006/relationships/hyperlink" Target="https://shamrockcap.com/" TargetMode="External"/><Relationship Id="rId802" Type="http://schemas.openxmlformats.org/officeDocument/2006/relationships/hyperlink" Target="https://tobacapital.com/" TargetMode="External"/><Relationship Id="rId844" Type="http://schemas.openxmlformats.org/officeDocument/2006/relationships/hyperlink" Target="https://upfront.com/" TargetMode="External"/><Relationship Id="rId886" Type="http://schemas.openxmlformats.org/officeDocument/2006/relationships/hyperlink" Target="https://vicentecapital.com/" TargetMode="External"/><Relationship Id="rId2" Type="http://schemas.openxmlformats.org/officeDocument/2006/relationships/hyperlink" Target="https://3lcap.com/team/" TargetMode="External"/><Relationship Id="rId29" Type="http://schemas.openxmlformats.org/officeDocument/2006/relationships/hyperlink" Target="https://www.advancitcapital.com/" TargetMode="External"/><Relationship Id="rId276" Type="http://schemas.openxmlformats.org/officeDocument/2006/relationships/hyperlink" Target="https://www.linkedin.com/in/juan-pita-0977494/" TargetMode="External"/><Relationship Id="rId441" Type="http://schemas.openxmlformats.org/officeDocument/2006/relationships/hyperlink" Target="https://www.linkedin.com/in/hetal-brahmbhatt-83b06ab2/" TargetMode="External"/><Relationship Id="rId483" Type="http://schemas.openxmlformats.org/officeDocument/2006/relationships/hyperlink" Target="https://marchcp.com/" TargetMode="External"/><Relationship Id="rId539" Type="http://schemas.openxmlformats.org/officeDocument/2006/relationships/hyperlink" Target="https://www.navigatevc.com/" TargetMode="External"/><Relationship Id="rId690" Type="http://schemas.openxmlformats.org/officeDocument/2006/relationships/hyperlink" Target="https://www.linkedin.com/in/gadi-navon-4b1b587/" TargetMode="External"/><Relationship Id="rId704" Type="http://schemas.openxmlformats.org/officeDocument/2006/relationships/hyperlink" Target="https://www.soundventures.com/" TargetMode="External"/><Relationship Id="rId746" Type="http://schemas.openxmlformats.org/officeDocument/2006/relationships/hyperlink" Target="https://tcg.co/" TargetMode="External"/><Relationship Id="rId911" Type="http://schemas.openxmlformats.org/officeDocument/2006/relationships/hyperlink" Target="https://www.linkedin.com/in/bill-ericson-34914/" TargetMode="External"/><Relationship Id="rId40" Type="http://schemas.openxmlformats.org/officeDocument/2006/relationships/hyperlink" Target="https://www.linkedin.com/in/gerald-t-banks-guerman-aliev-87007ab/" TargetMode="External"/><Relationship Id="rId136" Type="http://schemas.openxmlformats.org/officeDocument/2006/relationships/hyperlink" Target="https://www.linkedin.com/in/jacobjdemarco/" TargetMode="External"/><Relationship Id="rId178" Type="http://schemas.openxmlformats.org/officeDocument/2006/relationships/hyperlink" Target="https://www.linkedin.com/in/mitch-patridge-0614b25/" TargetMode="External"/><Relationship Id="rId301" Type="http://schemas.openxmlformats.org/officeDocument/2006/relationships/hyperlink" Target="https://www.linkedin.com/in/brenttbaltimore/" TargetMode="External"/><Relationship Id="rId343" Type="http://schemas.openxmlformats.org/officeDocument/2006/relationships/hyperlink" Target="https://www.linkedin.com/in/jenna-jackson-a850b09/" TargetMode="External"/><Relationship Id="rId550" Type="http://schemas.openxmlformats.org/officeDocument/2006/relationships/hyperlink" Target="https://www.linkedin.com/in/andersrichardson/" TargetMode="External"/><Relationship Id="rId788" Type="http://schemas.openxmlformats.org/officeDocument/2006/relationships/hyperlink" Target="http://thirdwavedigital.vc/" TargetMode="External"/><Relationship Id="rId82" Type="http://schemas.openxmlformats.org/officeDocument/2006/relationships/hyperlink" Target="https://www.linkedin.com/in/thomas-oh-30158434/" TargetMode="External"/><Relationship Id="rId203" Type="http://schemas.openxmlformats.org/officeDocument/2006/relationships/hyperlink" Target="https://www.linkedin.com/in/michaeldtam/" TargetMode="External"/><Relationship Id="rId385" Type="http://schemas.openxmlformats.org/officeDocument/2006/relationships/hyperlink" Target="https://www.linkedin.com/in/danielle-walker-4764477/" TargetMode="External"/><Relationship Id="rId592" Type="http://schemas.openxmlformats.org/officeDocument/2006/relationships/hyperlink" Target="https://www.redpoint.com/" TargetMode="External"/><Relationship Id="rId606" Type="http://schemas.openxmlformats.org/officeDocument/2006/relationships/hyperlink" Target="https://riot.vc/" TargetMode="External"/><Relationship Id="rId648" Type="http://schemas.openxmlformats.org/officeDocument/2006/relationships/hyperlink" Target="https://www.linkedin.com/in/peter-comisar-8873a935/" TargetMode="External"/><Relationship Id="rId813" Type="http://schemas.openxmlformats.org/officeDocument/2006/relationships/hyperlink" Target="https://www.linkedin.com/in/aubrey-chappellet-flagler-271958135/" TargetMode="External"/><Relationship Id="rId855" Type="http://schemas.openxmlformats.org/officeDocument/2006/relationships/hyperlink" Target="https://www.linkedin.com/in/fredwilson/" TargetMode="External"/><Relationship Id="rId245" Type="http://schemas.openxmlformats.org/officeDocument/2006/relationships/hyperlink" Target="https://fifthwall.com/team/brad-greiwe" TargetMode="External"/><Relationship Id="rId287" Type="http://schemas.openxmlformats.org/officeDocument/2006/relationships/hyperlink" Target="https://www.gelt.vc/" TargetMode="External"/><Relationship Id="rId410" Type="http://schemas.openxmlformats.org/officeDocument/2006/relationships/hyperlink" Target="https://www.komboventures.com/about" TargetMode="External"/><Relationship Id="rId452" Type="http://schemas.openxmlformats.org/officeDocument/2006/relationships/hyperlink" Target="https://macventurecapital.com/" TargetMode="External"/><Relationship Id="rId494" Type="http://schemas.openxmlformats.org/officeDocument/2006/relationships/hyperlink" Target="https://www.linkedin.com/in/mark-koulogeorge-9473b3/" TargetMode="External"/><Relationship Id="rId508" Type="http://schemas.openxmlformats.org/officeDocument/2006/relationships/hyperlink" Target="https://www.linkedin.com/in/murray-markiles-358500b/" TargetMode="External"/><Relationship Id="rId715" Type="http://schemas.openxmlformats.org/officeDocument/2006/relationships/hyperlink" Target="https://www.linkedin.com/in/kihongbae/" TargetMode="External"/><Relationship Id="rId897" Type="http://schemas.openxmlformats.org/officeDocument/2006/relationships/hyperlink" Target="https://www.linkedin.com/in/buckjordan/" TargetMode="External"/><Relationship Id="rId922" Type="http://schemas.openxmlformats.org/officeDocument/2006/relationships/hyperlink" Target="https://www.wndrco.com/" TargetMode="External"/><Relationship Id="rId105" Type="http://schemas.openxmlformats.org/officeDocument/2006/relationships/hyperlink" Target="https://www.bdmifund.com/" TargetMode="External"/><Relationship Id="rId147" Type="http://schemas.openxmlformats.org/officeDocument/2006/relationships/hyperlink" Target="https://www.boldcapitalpartners.com/" TargetMode="External"/><Relationship Id="rId312" Type="http://schemas.openxmlformats.org/officeDocument/2006/relationships/hyperlink" Target="https://www.greycroft.com/team/armin-kohan/" TargetMode="External"/><Relationship Id="rId354" Type="http://schemas.openxmlformats.org/officeDocument/2006/relationships/hyperlink" Target="https://www.idealab.com/" TargetMode="External"/><Relationship Id="rId757" Type="http://schemas.openxmlformats.org/officeDocument/2006/relationships/hyperlink" Target="https://www.linkedin.com/in/digvijay-sunny-singh-phd/" TargetMode="External"/><Relationship Id="rId799" Type="http://schemas.openxmlformats.org/officeDocument/2006/relationships/hyperlink" Target="https://www.linkedin.com/in/jeffrey-kuo-71605a8/" TargetMode="External"/><Relationship Id="rId51" Type="http://schemas.openxmlformats.org/officeDocument/2006/relationships/hyperlink" Target="http://amplify.la/team" TargetMode="External"/><Relationship Id="rId93" Type="http://schemas.openxmlformats.org/officeDocument/2006/relationships/hyperlink" Target="https://www.linkedin.com/in/bryantrriley/" TargetMode="External"/><Relationship Id="rId189" Type="http://schemas.openxmlformats.org/officeDocument/2006/relationships/hyperlink" Target="http://corevc.com/" TargetMode="External"/><Relationship Id="rId396" Type="http://schemas.openxmlformats.org/officeDocument/2006/relationships/hyperlink" Target="https://www.kaynecapital.com/" TargetMode="External"/><Relationship Id="rId561" Type="http://schemas.openxmlformats.org/officeDocument/2006/relationships/hyperlink" Target="https://www.plgventures.com/" TargetMode="External"/><Relationship Id="rId617" Type="http://schemas.openxmlformats.org/officeDocument/2006/relationships/hyperlink" Target="http://www.rx3growthpartners.com/" TargetMode="External"/><Relationship Id="rId659" Type="http://schemas.openxmlformats.org/officeDocument/2006/relationships/hyperlink" Target="https://section32.com/" TargetMode="External"/><Relationship Id="rId824" Type="http://schemas.openxmlformats.org/officeDocument/2006/relationships/hyperlink" Target="https://turnerimpact.com/" TargetMode="External"/><Relationship Id="rId866" Type="http://schemas.openxmlformats.org/officeDocument/2006/relationships/hyperlink" Target="https://www.valorep.com/" TargetMode="External"/><Relationship Id="rId214" Type="http://schemas.openxmlformats.org/officeDocument/2006/relationships/hyperlink" Target="https://dahercapital.com/" TargetMode="External"/><Relationship Id="rId256" Type="http://schemas.openxmlformats.org/officeDocument/2006/relationships/hyperlink" Target="https://www.linkedin.com/in/luttig/" TargetMode="External"/><Relationship Id="rId298" Type="http://schemas.openxmlformats.org/officeDocument/2006/relationships/hyperlink" Target="https://www.greycroft.com/team/dylan-pearce/" TargetMode="External"/><Relationship Id="rId421" Type="http://schemas.openxmlformats.org/officeDocument/2006/relationships/hyperlink" Target="https://www.linkedin.com/in/matthew-lydecker-3123114a/" TargetMode="External"/><Relationship Id="rId463" Type="http://schemas.openxmlformats.org/officeDocument/2006/relationships/hyperlink" Target="https://www.linkedin.com/in/christina-francis-5b56305/" TargetMode="External"/><Relationship Id="rId519" Type="http://schemas.openxmlformats.org/officeDocument/2006/relationships/hyperlink" Target="https://morpheus.com/portfolio/" TargetMode="External"/><Relationship Id="rId670" Type="http://schemas.openxmlformats.org/officeDocument/2006/relationships/hyperlink" Target="https://www.linkedin.com/in/michaelmwilkins/" TargetMode="External"/><Relationship Id="rId116" Type="http://schemas.openxmlformats.org/officeDocument/2006/relationships/hyperlink" Target="https://www.linkedin.com/in/carmen-rivera-4089a420/" TargetMode="External"/><Relationship Id="rId158" Type="http://schemas.openxmlformats.org/officeDocument/2006/relationships/hyperlink" Target="https://www.linkedin.com/in/gotroncoso/" TargetMode="External"/><Relationship Id="rId323" Type="http://schemas.openxmlformats.org/officeDocument/2006/relationships/hyperlink" Target="https://www.linkedin.com/in/jessedraper/" TargetMode="External"/><Relationship Id="rId530" Type="http://schemas.openxmlformats.org/officeDocument/2006/relationships/hyperlink" Target="https://www.linkedin.com/in/maria-de-santis/" TargetMode="External"/><Relationship Id="rId726" Type="http://schemas.openxmlformats.org/officeDocument/2006/relationships/hyperlink" Target="https://www.shv.io/" TargetMode="External"/><Relationship Id="rId768" Type="http://schemas.openxmlformats.org/officeDocument/2006/relationships/hyperlink" Target="https://www.techcoastangels.com/" TargetMode="External"/><Relationship Id="rId933" Type="http://schemas.openxmlformats.org/officeDocument/2006/relationships/hyperlink" Target="https://www.linkedin.com/in/alexandra-levitt/" TargetMode="External"/><Relationship Id="rId20" Type="http://schemas.openxmlformats.org/officeDocument/2006/relationships/hyperlink" Target="https://acre.vc/" TargetMode="External"/><Relationship Id="rId62" Type="http://schemas.openxmlformats.org/officeDocument/2006/relationships/hyperlink" Target="https://www.linkedin.com/in/wharings/" TargetMode="External"/><Relationship Id="rId365" Type="http://schemas.openxmlformats.org/officeDocument/2006/relationships/hyperlink" Target="https://www.linkedin.com/in/dennis-phelps-19172b201/" TargetMode="External"/><Relationship Id="rId572" Type="http://schemas.openxmlformats.org/officeDocument/2006/relationships/hyperlink" Target="https://www.linkedin.com/in/mattmccall/" TargetMode="External"/><Relationship Id="rId628" Type="http://schemas.openxmlformats.org/officeDocument/2006/relationships/hyperlink" Target="https://www.linkedin.com/in/niveen-tadros-4001a169/" TargetMode="External"/><Relationship Id="rId835" Type="http://schemas.openxmlformats.org/officeDocument/2006/relationships/hyperlink" Target="https://www.linkedin.com/in/david-addicott/" TargetMode="External"/><Relationship Id="rId225" Type="http://schemas.openxmlformats.org/officeDocument/2006/relationships/hyperlink" Target="http://electricant.co/" TargetMode="External"/><Relationship Id="rId267" Type="http://schemas.openxmlformats.org/officeDocument/2006/relationships/hyperlink" Target="https://www.freemanspogli.com/our-team" TargetMode="External"/><Relationship Id="rId432" Type="http://schemas.openxmlformats.org/officeDocument/2006/relationships/hyperlink" Target="https://m13.co/" TargetMode="External"/><Relationship Id="rId474" Type="http://schemas.openxmlformats.org/officeDocument/2006/relationships/hyperlink" Target="https://www.linkedin.com/in/milankoch/?miniProfileUrn=urn%3Ali%3Afs_miniProfile%3AACoAAAkRY_wBekvOPAjdprPrdehNUAWmVYJxI60" TargetMode="External"/><Relationship Id="rId877" Type="http://schemas.openxmlformats.org/officeDocument/2006/relationships/hyperlink" Target="https://www.linkedin.com/in/james-bailey-9ab60a4/" TargetMode="External"/><Relationship Id="rId127" Type="http://schemas.openxmlformats.org/officeDocument/2006/relationships/hyperlink" Target="https://www.onblueprint.com/" TargetMode="External"/><Relationship Id="rId681" Type="http://schemas.openxmlformats.org/officeDocument/2006/relationships/hyperlink" Target="https://shamrockcap.com/" TargetMode="External"/><Relationship Id="rId737" Type="http://schemas.openxmlformats.org/officeDocument/2006/relationships/hyperlink" Target="https://www.linkedin.com/in/topherc/" TargetMode="External"/><Relationship Id="rId779" Type="http://schemas.openxmlformats.org/officeDocument/2006/relationships/hyperlink" Target="https://www.linkedin.com/in/mingersoll/" TargetMode="External"/><Relationship Id="rId902" Type="http://schemas.openxmlformats.org/officeDocument/2006/relationships/hyperlink" Target="https://wavemaker.vc/" TargetMode="External"/><Relationship Id="rId31" Type="http://schemas.openxmlformats.org/officeDocument/2006/relationships/hyperlink" Target="https://www.acgpartners.com/" TargetMode="External"/><Relationship Id="rId73" Type="http://schemas.openxmlformats.org/officeDocument/2006/relationships/hyperlink" Target="https://www.archematrix.com/" TargetMode="External"/><Relationship Id="rId169" Type="http://schemas.openxmlformats.org/officeDocument/2006/relationships/hyperlink" Target="http://ctventures.com/" TargetMode="External"/><Relationship Id="rId334" Type="http://schemas.openxmlformats.org/officeDocument/2006/relationships/hyperlink" Target="https://harpoon.vc/" TargetMode="External"/><Relationship Id="rId376" Type="http://schemas.openxmlformats.org/officeDocument/2006/relationships/hyperlink" Target="http://k5ventures.com/" TargetMode="External"/><Relationship Id="rId541" Type="http://schemas.openxmlformats.org/officeDocument/2006/relationships/hyperlink" Target="https://www.noname.ventures/" TargetMode="External"/><Relationship Id="rId583" Type="http://schemas.openxmlformats.org/officeDocument/2006/relationships/hyperlink" Target="https://raine.com/team/" TargetMode="External"/><Relationship Id="rId639" Type="http://schemas.openxmlformats.org/officeDocument/2006/relationships/hyperlink" Target="https://stubbsalderton.com/preccelerator-alumni-company-ballparq-announces-launch-platform-financial-modeling-startups/" TargetMode="External"/><Relationship Id="rId790" Type="http://schemas.openxmlformats.org/officeDocument/2006/relationships/hyperlink" Target="https://www.thirdwaveventures.com/" TargetMode="External"/><Relationship Id="rId804" Type="http://schemas.openxmlformats.org/officeDocument/2006/relationships/hyperlink" Target="http://tornante.com/" TargetMode="External"/><Relationship Id="rId4" Type="http://schemas.openxmlformats.org/officeDocument/2006/relationships/hyperlink" Target="https://3lcap.com/team/" TargetMode="External"/><Relationship Id="rId180" Type="http://schemas.openxmlformats.org/officeDocument/2006/relationships/hyperlink" Target="https://www.linkedin.com/in/steve-drobny/" TargetMode="External"/><Relationship Id="rId236" Type="http://schemas.openxmlformats.org/officeDocument/2006/relationships/hyperlink" Target="https://www.linkedin.com/in/mjkatzman/?miniProfileUrn=urn%3Ali%3Afs_miniProfile%3AACoAAAXq9bUBBrLZl9ekvVl__uabl2Ex4STDJqU" TargetMode="External"/><Relationship Id="rId278" Type="http://schemas.openxmlformats.org/officeDocument/2006/relationships/hyperlink" Target="https://www.linkedin.com/in/alicekim810/" TargetMode="External"/><Relationship Id="rId401" Type="http://schemas.openxmlformats.org/officeDocument/2006/relationships/hyperlink" Target="https://www.linkedin.com/in/evan-ben-ner-cfa-7a938321/" TargetMode="External"/><Relationship Id="rId443" Type="http://schemas.openxmlformats.org/officeDocument/2006/relationships/hyperlink" Target="https://www.linkedin.com/in/adamdomian/" TargetMode="External"/><Relationship Id="rId650" Type="http://schemas.openxmlformats.org/officeDocument/2006/relationships/hyperlink" Target="https://www.linkedin.com/in/nehoray/" TargetMode="External"/><Relationship Id="rId846" Type="http://schemas.openxmlformats.org/officeDocument/2006/relationships/hyperlink" Target="https://upfront.com/" TargetMode="External"/><Relationship Id="rId888" Type="http://schemas.openxmlformats.org/officeDocument/2006/relationships/hyperlink" Target="https://vicentecapital.com/" TargetMode="External"/><Relationship Id="rId303" Type="http://schemas.openxmlformats.org/officeDocument/2006/relationships/hyperlink" Target="https://www.linkedin.com/in/mpennisi/" TargetMode="External"/><Relationship Id="rId485" Type="http://schemas.openxmlformats.org/officeDocument/2006/relationships/hyperlink" Target="https://markcubancompanies.com/" TargetMode="External"/><Relationship Id="rId692" Type="http://schemas.openxmlformats.org/officeDocument/2006/relationships/hyperlink" Target="https://www.socialleverage.com/" TargetMode="External"/><Relationship Id="rId706" Type="http://schemas.openxmlformats.org/officeDocument/2006/relationships/hyperlink" Target="https://www.stagevp.com/" TargetMode="External"/><Relationship Id="rId748" Type="http://schemas.openxmlformats.org/officeDocument/2006/relationships/hyperlink" Target="https://tcg.co/" TargetMode="External"/><Relationship Id="rId913" Type="http://schemas.openxmlformats.org/officeDocument/2006/relationships/hyperlink" Target="https://www.linkedin.com/in/geoffreyamoore/" TargetMode="External"/><Relationship Id="rId42" Type="http://schemas.openxmlformats.org/officeDocument/2006/relationships/hyperlink" Target="https://www.linkedin.com/in/robert-veeren-cpa-2b025725/" TargetMode="External"/><Relationship Id="rId84" Type="http://schemas.openxmlformats.org/officeDocument/2006/relationships/hyperlink" Target="https://www.linkedin.com/in/anthony-contreras-7a89088a/" TargetMode="External"/><Relationship Id="rId138" Type="http://schemas.openxmlformats.org/officeDocument/2006/relationships/hyperlink" Target="https://www.linkedin.com/in/maxisaacman/" TargetMode="External"/><Relationship Id="rId345" Type="http://schemas.openxmlformats.org/officeDocument/2006/relationships/hyperlink" Target="https://www.linkedin.com/in/jarednjacobs/" TargetMode="External"/><Relationship Id="rId387" Type="http://schemas.openxmlformats.org/officeDocument/2006/relationships/hyperlink" Target="https://www.linkedin.com/in/debenton/" TargetMode="External"/><Relationship Id="rId510" Type="http://schemas.openxmlformats.org/officeDocument/2006/relationships/hyperlink" Target="https://www.linkedin.com/in/bgw/" TargetMode="External"/><Relationship Id="rId552" Type="http://schemas.openxmlformats.org/officeDocument/2006/relationships/hyperlink" Target="https://www.linkedin.com/in/jeff-anderson-6249827/" TargetMode="External"/><Relationship Id="rId594" Type="http://schemas.openxmlformats.org/officeDocument/2006/relationships/hyperlink" Target="https://refactor.com/team/" TargetMode="External"/><Relationship Id="rId608" Type="http://schemas.openxmlformats.org/officeDocument/2006/relationships/hyperlink" Target="http://www.rivetventures.com/" TargetMode="External"/><Relationship Id="rId815" Type="http://schemas.openxmlformats.org/officeDocument/2006/relationships/hyperlink" Target="https://www.linkedin.com/in/kanalee/" TargetMode="External"/><Relationship Id="rId191" Type="http://schemas.openxmlformats.org/officeDocument/2006/relationships/hyperlink" Target="http://corevc.com/" TargetMode="External"/><Relationship Id="rId205" Type="http://schemas.openxmlformats.org/officeDocument/2006/relationships/hyperlink" Target="https://www.linkedin.com/in/ricksmithvc/" TargetMode="External"/><Relationship Id="rId247" Type="http://schemas.openxmlformats.org/officeDocument/2006/relationships/hyperlink" Target="https://fika.vc/" TargetMode="External"/><Relationship Id="rId412" Type="http://schemas.openxmlformats.org/officeDocument/2006/relationships/hyperlink" Target="https://ldrventures.com/team-member/maxine-kozler/" TargetMode="External"/><Relationship Id="rId857" Type="http://schemas.openxmlformats.org/officeDocument/2006/relationships/hyperlink" Target="https://www.linkedin.com/in/brad-burnham-3355ba/" TargetMode="External"/><Relationship Id="rId899" Type="http://schemas.openxmlformats.org/officeDocument/2006/relationships/hyperlink" Target="https://www.linkedin.com/in/michaelcmizrahi/" TargetMode="External"/><Relationship Id="rId107" Type="http://schemas.openxmlformats.org/officeDocument/2006/relationships/hyperlink" Target="https://www.bdmifund.com/" TargetMode="External"/><Relationship Id="rId289" Type="http://schemas.openxmlformats.org/officeDocument/2006/relationships/hyperlink" Target="https://www.gelt.vc/" TargetMode="External"/><Relationship Id="rId454" Type="http://schemas.openxmlformats.org/officeDocument/2006/relationships/hyperlink" Target="https://macventurecapital.com/" TargetMode="External"/><Relationship Id="rId496" Type="http://schemas.openxmlformats.org/officeDocument/2006/relationships/hyperlink" Target="https://www.linkedin.com/in/karen-buckner-ab92ab3/" TargetMode="External"/><Relationship Id="rId661" Type="http://schemas.openxmlformats.org/officeDocument/2006/relationships/hyperlink" Target="https://serraventures.com/" TargetMode="External"/><Relationship Id="rId717" Type="http://schemas.openxmlformats.org/officeDocument/2006/relationships/hyperlink" Target="https://www.linkedin.com/in/johnnahm/" TargetMode="External"/><Relationship Id="rId759" Type="http://schemas.openxmlformats.org/officeDocument/2006/relationships/hyperlink" Target="https://www.linkedin.com/in/brian-horner/" TargetMode="External"/><Relationship Id="rId924" Type="http://schemas.openxmlformats.org/officeDocument/2006/relationships/hyperlink" Target="https://www.wndrco.com/" TargetMode="External"/><Relationship Id="rId11" Type="http://schemas.openxmlformats.org/officeDocument/2006/relationships/hyperlink" Target="https://www.linkedin.com/in/nick-wright-a8a5494b/" TargetMode="External"/><Relationship Id="rId53" Type="http://schemas.openxmlformats.org/officeDocument/2006/relationships/hyperlink" Target="https://www.ankona.com/" TargetMode="External"/><Relationship Id="rId149" Type="http://schemas.openxmlformats.org/officeDocument/2006/relationships/hyperlink" Target="https://www.bonfirevc.com/" TargetMode="External"/><Relationship Id="rId314" Type="http://schemas.openxmlformats.org/officeDocument/2006/relationships/hyperlink" Target="https://www.greycroft.com/team/paul-bricault/" TargetMode="External"/><Relationship Id="rId356" Type="http://schemas.openxmlformats.org/officeDocument/2006/relationships/hyperlink" Target="https://www.idealab.com/" TargetMode="External"/><Relationship Id="rId398" Type="http://schemas.openxmlformats.org/officeDocument/2006/relationships/hyperlink" Target="https://www.kaynecapital.com/" TargetMode="External"/><Relationship Id="rId521" Type="http://schemas.openxmlformats.org/officeDocument/2006/relationships/hyperlink" Target="https://morpheus.com/portfolio/" TargetMode="External"/><Relationship Id="rId563" Type="http://schemas.openxmlformats.org/officeDocument/2006/relationships/hyperlink" Target="https://www.pluscapital.com/" TargetMode="External"/><Relationship Id="rId619" Type="http://schemas.openxmlformats.org/officeDocument/2006/relationships/hyperlink" Target="http://www.rx3growthpartners.com/" TargetMode="External"/><Relationship Id="rId770" Type="http://schemas.openxmlformats.org/officeDocument/2006/relationships/hyperlink" Target="http://www.technicolor.vc/" TargetMode="External"/><Relationship Id="rId95" Type="http://schemas.openxmlformats.org/officeDocument/2006/relationships/hyperlink" Target="https://brileyfin.com/capabilities/venture-capital" TargetMode="External"/><Relationship Id="rId160" Type="http://schemas.openxmlformats.org/officeDocument/2006/relationships/hyperlink" Target="https://www.linkedin.com/in/stibel/" TargetMode="External"/><Relationship Id="rId216" Type="http://schemas.openxmlformats.org/officeDocument/2006/relationships/hyperlink" Target="https://www.digitalisventures.com/" TargetMode="External"/><Relationship Id="rId423" Type="http://schemas.openxmlformats.org/officeDocument/2006/relationships/hyperlink" Target="https://www.linkedin.com/in/laurentgrill/" TargetMode="External"/><Relationship Id="rId826" Type="http://schemas.openxmlformats.org/officeDocument/2006/relationships/hyperlink" Target="https://turnerimpact.com/" TargetMode="External"/><Relationship Id="rId868" Type="http://schemas.openxmlformats.org/officeDocument/2006/relationships/hyperlink" Target="https://www.valorep.com/" TargetMode="External"/><Relationship Id="rId258" Type="http://schemas.openxmlformats.org/officeDocument/2006/relationships/hyperlink" Target="https://www.linkedin.com/in/delian-asparouhov-87447742/" TargetMode="External"/><Relationship Id="rId465" Type="http://schemas.openxmlformats.org/officeDocument/2006/relationships/hyperlink" Target="https://www.linkedin.com/in/sheila-ewing-2438454/" TargetMode="External"/><Relationship Id="rId630" Type="http://schemas.openxmlformats.org/officeDocument/2006/relationships/hyperlink" Target="https://www.linkedin.com/in/gregakselrud/" TargetMode="External"/><Relationship Id="rId672" Type="http://schemas.openxmlformats.org/officeDocument/2006/relationships/hyperlink" Target="https://www.linkedin.com/in/brianbarnumpublicprofile/" TargetMode="External"/><Relationship Id="rId728" Type="http://schemas.openxmlformats.org/officeDocument/2006/relationships/hyperlink" Target="https://www.shv.io/" TargetMode="External"/><Relationship Id="rId22" Type="http://schemas.openxmlformats.org/officeDocument/2006/relationships/hyperlink" Target="https://acre.vc/" TargetMode="External"/><Relationship Id="rId64" Type="http://schemas.openxmlformats.org/officeDocument/2006/relationships/hyperlink" Target="https://www.linkedin.com/in/david-michael-295149/" TargetMode="External"/><Relationship Id="rId118" Type="http://schemas.openxmlformats.org/officeDocument/2006/relationships/hyperlink" Target="https://www.linkedin.com/in/mdebevoise/" TargetMode="External"/><Relationship Id="rId325" Type="http://schemas.openxmlformats.org/officeDocument/2006/relationships/hyperlink" Target="https://www.linkedin.com/in/alexabinns/" TargetMode="External"/><Relationship Id="rId367" Type="http://schemas.openxmlformats.org/officeDocument/2006/relationships/hyperlink" Target="https://www.linkedin.com/in/louisaxu/" TargetMode="External"/><Relationship Id="rId532" Type="http://schemas.openxmlformats.org/officeDocument/2006/relationships/hyperlink" Target="https://www.linkedin.com/in/james-robert-colabelli-6aaa4121/" TargetMode="External"/><Relationship Id="rId574" Type="http://schemas.openxmlformats.org/officeDocument/2006/relationships/hyperlink" Target="https://www.linkedin.com/in/anand-murthy-b76aa5/" TargetMode="External"/><Relationship Id="rId171" Type="http://schemas.openxmlformats.org/officeDocument/2006/relationships/hyperlink" Target="http://canyoncreekcapital.com/" TargetMode="External"/><Relationship Id="rId227" Type="http://schemas.openxmlformats.org/officeDocument/2006/relationships/hyperlink" Target="http://www.electricant.co/" TargetMode="External"/><Relationship Id="rId781" Type="http://schemas.openxmlformats.org/officeDocument/2006/relationships/hyperlink" Target="https://www.linkedin.com/in/epakravan/" TargetMode="External"/><Relationship Id="rId837" Type="http://schemas.openxmlformats.org/officeDocument/2006/relationships/hyperlink" Target="https://www.linkedin.com/in/justin-bianchi-b976a41a3/" TargetMode="External"/><Relationship Id="rId879" Type="http://schemas.openxmlformats.org/officeDocument/2006/relationships/hyperlink" Target="https://www.linkedin.com/in/klaus-koch-02204512/" TargetMode="External"/><Relationship Id="rId269" Type="http://schemas.openxmlformats.org/officeDocument/2006/relationships/hyperlink" Target="https://www.freemanspogli.com/our-team" TargetMode="External"/><Relationship Id="rId434" Type="http://schemas.openxmlformats.org/officeDocument/2006/relationships/hyperlink" Target="https://m13.co/" TargetMode="External"/><Relationship Id="rId476" Type="http://schemas.openxmlformats.org/officeDocument/2006/relationships/hyperlink" Target="https://www.linkedin.com/in/wanichols/" TargetMode="External"/><Relationship Id="rId641" Type="http://schemas.openxmlformats.org/officeDocument/2006/relationships/hyperlink" Target="https://stubbsalderton.com/preccelerator-alumni-company-ballparq-announces-launch-platform-financial-modeling-startups/" TargetMode="External"/><Relationship Id="rId683" Type="http://schemas.openxmlformats.org/officeDocument/2006/relationships/hyperlink" Target="https://shamrockcap.com/" TargetMode="External"/><Relationship Id="rId739" Type="http://schemas.openxmlformats.org/officeDocument/2006/relationships/hyperlink" Target="https://www.linkedin.com/in/michael-descheneaux-a007ab49/" TargetMode="External"/><Relationship Id="rId890" Type="http://schemas.openxmlformats.org/officeDocument/2006/relationships/hyperlink" Target="https://vicentecapital.com/" TargetMode="External"/><Relationship Id="rId904" Type="http://schemas.openxmlformats.org/officeDocument/2006/relationships/hyperlink" Target="https://wavemaker.vc/" TargetMode="External"/><Relationship Id="rId33" Type="http://schemas.openxmlformats.org/officeDocument/2006/relationships/hyperlink" Target="https://www.alphaedison.com/people/nate-redmond" TargetMode="External"/><Relationship Id="rId129" Type="http://schemas.openxmlformats.org/officeDocument/2006/relationships/hyperlink" Target="https://www.onblueprint.com/" TargetMode="External"/><Relationship Id="rId280" Type="http://schemas.openxmlformats.org/officeDocument/2006/relationships/hyperlink" Target="https://www.linkedin.com/in/elischifman/" TargetMode="External"/><Relationship Id="rId336" Type="http://schemas.openxmlformats.org/officeDocument/2006/relationships/hyperlink" Target="https://www.hawkeventures.com/about" TargetMode="External"/><Relationship Id="rId501" Type="http://schemas.openxmlformats.org/officeDocument/2006/relationships/hyperlink" Target="https://www.mkcapital.com/" TargetMode="External"/><Relationship Id="rId543" Type="http://schemas.openxmlformats.org/officeDocument/2006/relationships/hyperlink" Target="https://okapivc.com/" TargetMode="External"/><Relationship Id="rId75" Type="http://schemas.openxmlformats.org/officeDocument/2006/relationships/hyperlink" Target="https://www.archervc.com/" TargetMode="External"/><Relationship Id="rId140" Type="http://schemas.openxmlformats.org/officeDocument/2006/relationships/hyperlink" Target="https://www.linkedin.com/in/bijan-sagart-919562202/" TargetMode="External"/><Relationship Id="rId182" Type="http://schemas.openxmlformats.org/officeDocument/2006/relationships/hyperlink" Target="https://www.linkedin.com/in/candacenelson9/" TargetMode="External"/><Relationship Id="rId378" Type="http://schemas.openxmlformats.org/officeDocument/2006/relationships/hyperlink" Target="http://k5ventures.com/" TargetMode="External"/><Relationship Id="rId403" Type="http://schemas.openxmlformats.org/officeDocument/2006/relationships/hyperlink" Target="https://www.linkedin.com/in/ryan-brouillette-2151b215/" TargetMode="External"/><Relationship Id="rId585" Type="http://schemas.openxmlformats.org/officeDocument/2006/relationships/hyperlink" Target="https://raine.com/team/" TargetMode="External"/><Relationship Id="rId750" Type="http://schemas.openxmlformats.org/officeDocument/2006/relationships/hyperlink" Target="https://tcg.co/" TargetMode="External"/><Relationship Id="rId792" Type="http://schemas.openxmlformats.org/officeDocument/2006/relationships/hyperlink" Target="https://www.tillerpartnersllc.com/" TargetMode="External"/><Relationship Id="rId806" Type="http://schemas.openxmlformats.org/officeDocument/2006/relationships/hyperlink" Target="https://www.touchdownvc.com/" TargetMode="External"/><Relationship Id="rId848" Type="http://schemas.openxmlformats.org/officeDocument/2006/relationships/hyperlink" Target="https://upfront.com/" TargetMode="External"/><Relationship Id="rId6" Type="http://schemas.openxmlformats.org/officeDocument/2006/relationships/hyperlink" Target="https://3lcap.com/team/" TargetMode="External"/><Relationship Id="rId238" Type="http://schemas.openxmlformats.org/officeDocument/2006/relationships/hyperlink" Target="https://www.linkedin.com/in/david-hirschfeld-b5aa4972/?miniProfileUrn=urn%3Ali%3Afs_miniProfile%3AACoAAA913zYBtgLpkDZr0XYCaSwhHTVz_QaG1JA" TargetMode="External"/><Relationship Id="rId445" Type="http://schemas.openxmlformats.org/officeDocument/2006/relationships/hyperlink" Target="https://www.linkedin.com/in/andrewbrentgrone/" TargetMode="External"/><Relationship Id="rId487" Type="http://schemas.openxmlformats.org/officeDocument/2006/relationships/hyperlink" Target="https://www.mccourt.com/" TargetMode="External"/><Relationship Id="rId610" Type="http://schemas.openxmlformats.org/officeDocument/2006/relationships/hyperlink" Target="http://www.rivetventures.com/" TargetMode="External"/><Relationship Id="rId652" Type="http://schemas.openxmlformats.org/officeDocument/2006/relationships/hyperlink" Target="https://www.linkedin.com/in/bahram-nour-omid-77711/" TargetMode="External"/><Relationship Id="rId694" Type="http://schemas.openxmlformats.org/officeDocument/2006/relationships/hyperlink" Target="https://www.sogalventures.com/" TargetMode="External"/><Relationship Id="rId708" Type="http://schemas.openxmlformats.org/officeDocument/2006/relationships/hyperlink" Target="https://starburst.aero/" TargetMode="External"/><Relationship Id="rId915" Type="http://schemas.openxmlformats.org/officeDocument/2006/relationships/hyperlink" Target="https://www.linkedin.com/in/grahme/" TargetMode="External"/><Relationship Id="rId291" Type="http://schemas.openxmlformats.org/officeDocument/2006/relationships/hyperlink" Target="https://www.globalfounderscapital.com/team" TargetMode="External"/><Relationship Id="rId305" Type="http://schemas.openxmlformats.org/officeDocument/2006/relationships/hyperlink" Target="https://www.linkedin.com/in/elainehrussell/" TargetMode="External"/><Relationship Id="rId347" Type="http://schemas.openxmlformats.org/officeDocument/2006/relationships/hyperlink" Target="https://www.linkedin.com/in/jay-carroll-90364264/" TargetMode="External"/><Relationship Id="rId512" Type="http://schemas.openxmlformats.org/officeDocument/2006/relationships/hyperlink" Target="https://www.linkedin.com/in/howardko1/" TargetMode="External"/><Relationship Id="rId44" Type="http://schemas.openxmlformats.org/officeDocument/2006/relationships/hyperlink" Target="https://www.linkedin.com/in/korash-hernandez-699bb53/" TargetMode="External"/><Relationship Id="rId86" Type="http://schemas.openxmlformats.org/officeDocument/2006/relationships/hyperlink" Target="https://www.linkedin.com/in/kevin-kinsella-b24945122/" TargetMode="External"/><Relationship Id="rId151" Type="http://schemas.openxmlformats.org/officeDocument/2006/relationships/hyperlink" Target="https://www.bonfirevc.com/" TargetMode="External"/><Relationship Id="rId389" Type="http://schemas.openxmlformats.org/officeDocument/2006/relationships/hyperlink" Target="https://www.linkedin.com/in/amandaschutzbank/" TargetMode="External"/><Relationship Id="rId554" Type="http://schemas.openxmlformats.org/officeDocument/2006/relationships/hyperlink" Target="https://www.linkedin.com/in/kevinherzberg/" TargetMode="External"/><Relationship Id="rId596" Type="http://schemas.openxmlformats.org/officeDocument/2006/relationships/hyperlink" Target="https://refactor.com/team/" TargetMode="External"/><Relationship Id="rId761" Type="http://schemas.openxmlformats.org/officeDocument/2006/relationships/hyperlink" Target="https://www.linkedin.com/in/lucasjpols/" TargetMode="External"/><Relationship Id="rId817" Type="http://schemas.openxmlformats.org/officeDocument/2006/relationships/hyperlink" Target="https://www.linkedin.com/in/joshberman23/?miniProfileUrn=urn%3Ali%3Afs_miniProfile%3AACoAAAAHRIABIVMFkpNv2fdBIC-S8ruoDYQsTVU" TargetMode="External"/><Relationship Id="rId859" Type="http://schemas.openxmlformats.org/officeDocument/2006/relationships/hyperlink" Target="https://www.linkedin.com/in/andrewweissman/" TargetMode="External"/><Relationship Id="rId193" Type="http://schemas.openxmlformats.org/officeDocument/2006/relationships/hyperlink" Target="http://corevc.com/" TargetMode="External"/><Relationship Id="rId207" Type="http://schemas.openxmlformats.org/officeDocument/2006/relationships/hyperlink" Target="https://www.linkedin.com/in/briangarrett1/" TargetMode="External"/><Relationship Id="rId249" Type="http://schemas.openxmlformats.org/officeDocument/2006/relationships/hyperlink" Target="https://fika.vc/" TargetMode="External"/><Relationship Id="rId414" Type="http://schemas.openxmlformats.org/officeDocument/2006/relationships/hyperlink" Target="https://ldrventures.com/team-member/jim-scharpf/" TargetMode="External"/><Relationship Id="rId456" Type="http://schemas.openxmlformats.org/officeDocument/2006/relationships/hyperlink" Target="https://macventurecapital.com/" TargetMode="External"/><Relationship Id="rId498" Type="http://schemas.openxmlformats.org/officeDocument/2006/relationships/hyperlink" Target="https://www.linkedin.com/in/kirkwolfe/" TargetMode="External"/><Relationship Id="rId621" Type="http://schemas.openxmlformats.org/officeDocument/2006/relationships/hyperlink" Target="https://www.saban.com/Ventures/" TargetMode="External"/><Relationship Id="rId663" Type="http://schemas.openxmlformats.org/officeDocument/2006/relationships/hyperlink" Target="https://shamrockcap.com/" TargetMode="External"/><Relationship Id="rId870" Type="http://schemas.openxmlformats.org/officeDocument/2006/relationships/hyperlink" Target="https://www.valorep.com/" TargetMode="External"/><Relationship Id="rId13" Type="http://schemas.openxmlformats.org/officeDocument/2006/relationships/hyperlink" Target="https://www.linkedin.com/in/nheller/" TargetMode="External"/><Relationship Id="rId109" Type="http://schemas.openxmlformats.org/officeDocument/2006/relationships/hyperlink" Target="https://www.bdmifund.com/" TargetMode="External"/><Relationship Id="rId260" Type="http://schemas.openxmlformats.org/officeDocument/2006/relationships/hyperlink" Target="https://www.linkedin.com/in/leigh-marie-braswell/" TargetMode="External"/><Relationship Id="rId316" Type="http://schemas.openxmlformats.org/officeDocument/2006/relationships/hyperlink" Target="https://griffingp.com/team/" TargetMode="External"/><Relationship Id="rId523" Type="http://schemas.openxmlformats.org/officeDocument/2006/relationships/hyperlink" Target="https://www.mucker.com/" TargetMode="External"/><Relationship Id="rId719" Type="http://schemas.openxmlformats.org/officeDocument/2006/relationships/hyperlink" Target="https://www.linkedin.com/in/adam-b-struck-19361249/" TargetMode="External"/><Relationship Id="rId926" Type="http://schemas.openxmlformats.org/officeDocument/2006/relationships/hyperlink" Target="https://www.womensvcfund.com/" TargetMode="External"/><Relationship Id="rId55" Type="http://schemas.openxmlformats.org/officeDocument/2006/relationships/hyperlink" Target="https://www.ankona.com/" TargetMode="External"/><Relationship Id="rId97" Type="http://schemas.openxmlformats.org/officeDocument/2006/relationships/hyperlink" Target="https://brileyfin.com/capabilities/venture-capital" TargetMode="External"/><Relationship Id="rId120" Type="http://schemas.openxmlformats.org/officeDocument/2006/relationships/hyperlink" Target="https://www.linkedin.com/in/moritzbaierlentz/" TargetMode="External"/><Relationship Id="rId358" Type="http://schemas.openxmlformats.org/officeDocument/2006/relationships/hyperlink" Target="https://corp.ingrammicro.com/en-us/company/exec_leadership" TargetMode="External"/><Relationship Id="rId565" Type="http://schemas.openxmlformats.org/officeDocument/2006/relationships/hyperlink" Target="https://www.pluscapital.com/" TargetMode="External"/><Relationship Id="rId730" Type="http://schemas.openxmlformats.org/officeDocument/2006/relationships/hyperlink" Target="https://www.shv.io/" TargetMode="External"/><Relationship Id="rId772" Type="http://schemas.openxmlformats.org/officeDocument/2006/relationships/hyperlink" Target="http://www.technicolor.vc/" TargetMode="External"/><Relationship Id="rId828" Type="http://schemas.openxmlformats.org/officeDocument/2006/relationships/hyperlink" Target="https://turnerimpact.com/" TargetMode="External"/><Relationship Id="rId162" Type="http://schemas.openxmlformats.org/officeDocument/2006/relationships/hyperlink" Target="https://www.linkedin.com/in/kevindunlap/" TargetMode="External"/><Relationship Id="rId218" Type="http://schemas.openxmlformats.org/officeDocument/2006/relationships/hyperlink" Target="https://disneyaccelerator.com/" TargetMode="External"/><Relationship Id="rId425" Type="http://schemas.openxmlformats.org/officeDocument/2006/relationships/hyperlink" Target="https://www.linkedin.com/in/carterreum/" TargetMode="External"/><Relationship Id="rId467" Type="http://schemas.openxmlformats.org/officeDocument/2006/relationships/hyperlink" Target="https://www.linkedin.com/in/noramay/" TargetMode="External"/><Relationship Id="rId632" Type="http://schemas.openxmlformats.org/officeDocument/2006/relationships/hyperlink" Target="https://www.linkedin.com/in/scott-alderton-81216/" TargetMode="External"/><Relationship Id="rId271" Type="http://schemas.openxmlformats.org/officeDocument/2006/relationships/hyperlink" Target="https://www.freemanspogli.com/our-team" TargetMode="External"/><Relationship Id="rId674" Type="http://schemas.openxmlformats.org/officeDocument/2006/relationships/hyperlink" Target="https://www.linkedin.com/in/sam-halls-55669056/" TargetMode="External"/><Relationship Id="rId881" Type="http://schemas.openxmlformats.org/officeDocument/2006/relationships/hyperlink" Target="https://www.linkedin.com/in/nicholas-memmo-0ab78480/" TargetMode="External"/><Relationship Id="rId24" Type="http://schemas.openxmlformats.org/officeDocument/2006/relationships/hyperlink" Target="https://acre.vc/" TargetMode="External"/><Relationship Id="rId66" Type="http://schemas.openxmlformats.org/officeDocument/2006/relationships/hyperlink" Target="https://www.linkedin.com/in/debrah-herman-cpa-a78a5925/" TargetMode="External"/><Relationship Id="rId131" Type="http://schemas.openxmlformats.org/officeDocument/2006/relationships/hyperlink" Target="https://www.onblueprint.com/" TargetMode="External"/><Relationship Id="rId327" Type="http://schemas.openxmlformats.org/officeDocument/2006/relationships/hyperlink" Target="https://www.linkedin.com/in/ashley-ramirez-b1720ab0/" TargetMode="External"/><Relationship Id="rId369" Type="http://schemas.openxmlformats.org/officeDocument/2006/relationships/hyperlink" Target="https://www.linkedin.com/in/randall-kaplan-05858340/" TargetMode="External"/><Relationship Id="rId534" Type="http://schemas.openxmlformats.org/officeDocument/2006/relationships/hyperlink" Target="https://www.linkedin.com/in/nancy-v-antoniou-mba-shrm-scp-6a53989/?miniProfileUrn=urn%3Ali%3Afs_miniProfile%3AACoAAAGoht0BRTCkhWFsStRsP0W0us-DYKtbYK8" TargetMode="External"/><Relationship Id="rId576" Type="http://schemas.openxmlformats.org/officeDocument/2006/relationships/hyperlink" Target="https://www.linkedin.com/in/joseph-ravitch-268b281a/" TargetMode="External"/><Relationship Id="rId741" Type="http://schemas.openxmlformats.org/officeDocument/2006/relationships/hyperlink" Target="https://www.linkedin.com/in/brettmunster/" TargetMode="External"/><Relationship Id="rId783" Type="http://schemas.openxmlformats.org/officeDocument/2006/relationships/hyperlink" Target="https://www.linkedin.com/in/scotthartley/" TargetMode="External"/><Relationship Id="rId839" Type="http://schemas.openxmlformats.org/officeDocument/2006/relationships/hyperlink" Target="https://www.linkedin.com/in/gerardcasale/" TargetMode="External"/><Relationship Id="rId173" Type="http://schemas.openxmlformats.org/officeDocument/2006/relationships/hyperlink" Target="https://www.casaverdecapital.com/" TargetMode="External"/><Relationship Id="rId229" Type="http://schemas.openxmlformats.org/officeDocument/2006/relationships/hyperlink" Target="https://elevation.com/" TargetMode="External"/><Relationship Id="rId380" Type="http://schemas.openxmlformats.org/officeDocument/2006/relationships/hyperlink" Target="https://www.kairosventures.com/team/" TargetMode="External"/><Relationship Id="rId436" Type="http://schemas.openxmlformats.org/officeDocument/2006/relationships/hyperlink" Target="https://m13.co/" TargetMode="External"/><Relationship Id="rId601" Type="http://schemas.openxmlformats.org/officeDocument/2006/relationships/hyperlink" Target="https://www.linkedin.com/in/jamesrdavis/?miniProfileUrn=urn%3Ali%3Afs_miniProfile%3AACoAAAADaCcBg3SeDwWVei-tFJMxiF001Z3o1Mw" TargetMode="External"/><Relationship Id="rId643" Type="http://schemas.openxmlformats.org/officeDocument/2006/relationships/hyperlink" Target="https://www.science-inc.com/" TargetMode="External"/><Relationship Id="rId240" Type="http://schemas.openxmlformats.org/officeDocument/2006/relationships/hyperlink" Target="https://www.linkedin.com/in/reid-meckler-8709049a/" TargetMode="External"/><Relationship Id="rId478" Type="http://schemas.openxmlformats.org/officeDocument/2006/relationships/hyperlink" Target="https://www.linkedin.com/in/jedleidheiser/" TargetMode="External"/><Relationship Id="rId685" Type="http://schemas.openxmlformats.org/officeDocument/2006/relationships/hyperlink" Target="https://shamrockcap.com/" TargetMode="External"/><Relationship Id="rId850" Type="http://schemas.openxmlformats.org/officeDocument/2006/relationships/hyperlink" Target="https://upfront.com/" TargetMode="External"/><Relationship Id="rId892" Type="http://schemas.openxmlformats.org/officeDocument/2006/relationships/hyperlink" Target="https://www.walkabout.vc/" TargetMode="External"/><Relationship Id="rId906" Type="http://schemas.openxmlformats.org/officeDocument/2006/relationships/hyperlink" Target="https://www.weekend.fund/about" TargetMode="External"/><Relationship Id="rId35" Type="http://schemas.openxmlformats.org/officeDocument/2006/relationships/hyperlink" Target="https://www.alphaedison.com/people/nate-redmond" TargetMode="External"/><Relationship Id="rId77" Type="http://schemas.openxmlformats.org/officeDocument/2006/relationships/hyperlink" Target="https://www.archervc.com/" TargetMode="External"/><Relationship Id="rId100" Type="http://schemas.openxmlformats.org/officeDocument/2006/relationships/hyperlink" Target="https://www.linkedin.com/in/richard-jun-04517954/" TargetMode="External"/><Relationship Id="rId282" Type="http://schemas.openxmlformats.org/officeDocument/2006/relationships/hyperlink" Target="https://www.linkedin.com/in/johnseung/" TargetMode="External"/><Relationship Id="rId338" Type="http://schemas.openxmlformats.org/officeDocument/2006/relationships/hyperlink" Target="http://venture51.com/" TargetMode="External"/><Relationship Id="rId503" Type="http://schemas.openxmlformats.org/officeDocument/2006/relationships/hyperlink" Target="https://www.moonshotscapital.com/" TargetMode="External"/><Relationship Id="rId545" Type="http://schemas.openxmlformats.org/officeDocument/2006/relationships/hyperlink" Target="https://okapivc.com/" TargetMode="External"/><Relationship Id="rId587" Type="http://schemas.openxmlformats.org/officeDocument/2006/relationships/hyperlink" Target="https://raine.com/team/" TargetMode="External"/><Relationship Id="rId710" Type="http://schemas.openxmlformats.org/officeDocument/2006/relationships/hyperlink" Target="https://www.startengine.com/" TargetMode="External"/><Relationship Id="rId752" Type="http://schemas.openxmlformats.org/officeDocument/2006/relationships/hyperlink" Target="https://tcg.co/" TargetMode="External"/><Relationship Id="rId808" Type="http://schemas.openxmlformats.org/officeDocument/2006/relationships/hyperlink" Target="https://www.touchdownvc.com/" TargetMode="External"/><Relationship Id="rId8" Type="http://schemas.openxmlformats.org/officeDocument/2006/relationships/hyperlink" Target="https://3lcap.com/team/" TargetMode="External"/><Relationship Id="rId142" Type="http://schemas.openxmlformats.org/officeDocument/2006/relationships/hyperlink" Target="https://www.linkedin.com/in/noelle-freeburg/" TargetMode="External"/><Relationship Id="rId184" Type="http://schemas.openxmlformats.org/officeDocument/2006/relationships/hyperlink" Target="https://www.linkedin.com/in/acleland/" TargetMode="External"/><Relationship Id="rId391" Type="http://schemas.openxmlformats.org/officeDocument/2006/relationships/hyperlink" Target="https://www.linkedin.com/in/justin-campeau-9769ab5/" TargetMode="External"/><Relationship Id="rId405" Type="http://schemas.openxmlformats.org/officeDocument/2006/relationships/hyperlink" Target="https://www.linkedin.com/in/bongkoh/" TargetMode="External"/><Relationship Id="rId447" Type="http://schemas.openxmlformats.org/officeDocument/2006/relationships/hyperlink" Target="https://www.linkedin.com/in/juliabrokaw/" TargetMode="External"/><Relationship Id="rId612" Type="http://schemas.openxmlformats.org/officeDocument/2006/relationships/hyperlink" Target="http://www.rizvitraverse.com/" TargetMode="External"/><Relationship Id="rId794" Type="http://schemas.openxmlformats.org/officeDocument/2006/relationships/hyperlink" Target="https://www.tillerpartnersllc.com/" TargetMode="External"/><Relationship Id="rId251" Type="http://schemas.openxmlformats.org/officeDocument/2006/relationships/hyperlink" Target="https://fika.vc/" TargetMode="External"/><Relationship Id="rId489" Type="http://schemas.openxmlformats.org/officeDocument/2006/relationships/hyperlink" Target="https://www.mccourt.com/" TargetMode="External"/><Relationship Id="rId654" Type="http://schemas.openxmlformats.org/officeDocument/2006/relationships/hyperlink" Target="https://www.linkedin.com/in/erangilad/" TargetMode="External"/><Relationship Id="rId696" Type="http://schemas.openxmlformats.org/officeDocument/2006/relationships/hyperlink" Target="https://www.soundventures.com/" TargetMode="External"/><Relationship Id="rId861" Type="http://schemas.openxmlformats.org/officeDocument/2006/relationships/hyperlink" Target="https://www.linkedin.com/in/zimmerjeremy/" TargetMode="External"/><Relationship Id="rId917" Type="http://schemas.openxmlformats.org/officeDocument/2006/relationships/hyperlink" Target="https://www.linkedin.com/in/josh-kurfirst-6210b910/" TargetMode="External"/><Relationship Id="rId46" Type="http://schemas.openxmlformats.org/officeDocument/2006/relationships/hyperlink" Target="https://www.linkedin.com/in/majdmaksad/" TargetMode="External"/><Relationship Id="rId293" Type="http://schemas.openxmlformats.org/officeDocument/2006/relationships/hyperlink" Target="https://www.linkedin.com/in/krisztinaholly/" TargetMode="External"/><Relationship Id="rId307" Type="http://schemas.openxmlformats.org/officeDocument/2006/relationships/hyperlink" Target="https://www.linkedin.com/in/alainahartley/" TargetMode="External"/><Relationship Id="rId349" Type="http://schemas.openxmlformats.org/officeDocument/2006/relationships/hyperlink" Target="https://www.linkedin.com/in/susan-aledort-2592785/" TargetMode="External"/><Relationship Id="rId514" Type="http://schemas.openxmlformats.org/officeDocument/2006/relationships/hyperlink" Target="https://www.linkedin.com/in/damienpetty/" TargetMode="External"/><Relationship Id="rId556" Type="http://schemas.openxmlformats.org/officeDocument/2006/relationships/hyperlink" Target="https://www.linkedin.com/in/dan-peate-38100a6/" TargetMode="External"/><Relationship Id="rId721" Type="http://schemas.openxmlformats.org/officeDocument/2006/relationships/hyperlink" Target="https://www.linkedin.com/in/patrick-lahue/" TargetMode="External"/><Relationship Id="rId763" Type="http://schemas.openxmlformats.org/officeDocument/2006/relationships/hyperlink" Target="https://www.linkedin.com/in/jodydunitz/" TargetMode="External"/><Relationship Id="rId88" Type="http://schemas.openxmlformats.org/officeDocument/2006/relationships/hyperlink" Target="https://www.linkedin.com/in/peterguber/" TargetMode="External"/><Relationship Id="rId111" Type="http://schemas.openxmlformats.org/officeDocument/2006/relationships/hyperlink" Target="https://www.bdmifund.com/" TargetMode="External"/><Relationship Id="rId153" Type="http://schemas.openxmlformats.org/officeDocument/2006/relationships/hyperlink" Target="https://www.brilliant.ventures/" TargetMode="External"/><Relationship Id="rId195" Type="http://schemas.openxmlformats.org/officeDocument/2006/relationships/hyperlink" Target="https://www.cornerstoneondemand.com/c" TargetMode="External"/><Relationship Id="rId209" Type="http://schemas.openxmlformats.org/officeDocument/2006/relationships/hyperlink" Target="https://www.linkedin.com/in/lindsey-crawford-a5765783/" TargetMode="External"/><Relationship Id="rId360" Type="http://schemas.openxmlformats.org/officeDocument/2006/relationships/hyperlink" Target="https://corp.ingrammicro.com/en-us/company/exec_leadership" TargetMode="External"/><Relationship Id="rId416" Type="http://schemas.openxmlformats.org/officeDocument/2006/relationships/hyperlink" Target="http://www.legacyangelventures.com/" TargetMode="External"/><Relationship Id="rId598" Type="http://schemas.openxmlformats.org/officeDocument/2006/relationships/hyperlink" Target="https://refactor.com/team/" TargetMode="External"/><Relationship Id="rId819" Type="http://schemas.openxmlformats.org/officeDocument/2006/relationships/hyperlink" Target="https://www.linkedin.com/in/daniel-millman-ba6b8511/" TargetMode="External"/><Relationship Id="rId220" Type="http://schemas.openxmlformats.org/officeDocument/2006/relationships/hyperlink" Target="https://disruptiveacquisitioncorp.com/team/" TargetMode="External"/><Relationship Id="rId458" Type="http://schemas.openxmlformats.org/officeDocument/2006/relationships/hyperlink" Target="https://macventurecapital.com/" TargetMode="External"/><Relationship Id="rId623" Type="http://schemas.openxmlformats.org/officeDocument/2006/relationships/hyperlink" Target="https://www.saban.com/Ventures/" TargetMode="External"/><Relationship Id="rId665" Type="http://schemas.openxmlformats.org/officeDocument/2006/relationships/hyperlink" Target="https://shamrockcap.com/" TargetMode="External"/><Relationship Id="rId830" Type="http://schemas.openxmlformats.org/officeDocument/2006/relationships/hyperlink" Target="https://turnerimpact.com/" TargetMode="External"/><Relationship Id="rId872" Type="http://schemas.openxmlformats.org/officeDocument/2006/relationships/hyperlink" Target="https://www.valorep.com/" TargetMode="External"/><Relationship Id="rId928" Type="http://schemas.openxmlformats.org/officeDocument/2006/relationships/hyperlink" Target="https://wondervc.com/" TargetMode="External"/><Relationship Id="rId15" Type="http://schemas.openxmlformats.org/officeDocument/2006/relationships/hyperlink" Target="https://www.linkedin.com/in/gareth-asten-5709801ab/" TargetMode="External"/><Relationship Id="rId57" Type="http://schemas.openxmlformats.org/officeDocument/2006/relationships/hyperlink" Target="https://www.ankona.com/" TargetMode="External"/><Relationship Id="rId262" Type="http://schemas.openxmlformats.org/officeDocument/2006/relationships/hyperlink" Target="https://www.linkedin.com/in/neil-ruthven-b7a6121/" TargetMode="External"/><Relationship Id="rId318" Type="http://schemas.openxmlformats.org/officeDocument/2006/relationships/hyperlink" Target="https://griffingp.com/team/" TargetMode="External"/><Relationship Id="rId525" Type="http://schemas.openxmlformats.org/officeDocument/2006/relationships/hyperlink" Target="https://www.mucker.com/" TargetMode="External"/><Relationship Id="rId567" Type="http://schemas.openxmlformats.org/officeDocument/2006/relationships/hyperlink" Target="https://powerplantpartners.co/" TargetMode="External"/><Relationship Id="rId732" Type="http://schemas.openxmlformats.org/officeDocument/2006/relationships/hyperlink" Target="https://susaventures.com/" TargetMode="External"/><Relationship Id="rId99" Type="http://schemas.openxmlformats.org/officeDocument/2006/relationships/hyperlink" Target="https://www.bcapgroup.com/" TargetMode="External"/><Relationship Id="rId122" Type="http://schemas.openxmlformats.org/officeDocument/2006/relationships/hyperlink" Target="https://www.linkedin.com/in/jasper-dylan-brand/" TargetMode="External"/><Relationship Id="rId164" Type="http://schemas.openxmlformats.org/officeDocument/2006/relationships/hyperlink" Target="https://www.linkedin.com/in/jason-schoettler-5a81122/" TargetMode="External"/><Relationship Id="rId371" Type="http://schemas.openxmlformats.org/officeDocument/2006/relationships/hyperlink" Target="https://www.linkedin.com/in/vokevinhc/" TargetMode="External"/><Relationship Id="rId774" Type="http://schemas.openxmlformats.org/officeDocument/2006/relationships/hyperlink" Target="https://csaccelerator.com/" TargetMode="External"/><Relationship Id="rId427" Type="http://schemas.openxmlformats.org/officeDocument/2006/relationships/hyperlink" Target="https://www.linkedin.com/in/courtneyreum/" TargetMode="External"/><Relationship Id="rId469" Type="http://schemas.openxmlformats.org/officeDocument/2006/relationships/hyperlink" Target="https://www.linkedin.com/in/carmenpalafox/" TargetMode="External"/><Relationship Id="rId634" Type="http://schemas.openxmlformats.org/officeDocument/2006/relationships/hyperlink" Target="https://www.linkedin.com/in/heather-antoine-48b14859/" TargetMode="External"/><Relationship Id="rId676" Type="http://schemas.openxmlformats.org/officeDocument/2006/relationships/hyperlink" Target="https://www.linkedin.com/in/blair-brenton-13573538/" TargetMode="External"/><Relationship Id="rId841" Type="http://schemas.openxmlformats.org/officeDocument/2006/relationships/hyperlink" Target="https://www.linkedin.com/in/psanjayreddy/" TargetMode="External"/><Relationship Id="rId883" Type="http://schemas.openxmlformats.org/officeDocument/2006/relationships/hyperlink" Target="https://www.linkedin.com/in/david-casares-6a74a12/" TargetMode="External"/><Relationship Id="rId26" Type="http://schemas.openxmlformats.org/officeDocument/2006/relationships/hyperlink" Target="https://actoneventures.com/" TargetMode="External"/><Relationship Id="rId231" Type="http://schemas.openxmlformats.org/officeDocument/2006/relationships/hyperlink" Target="https://www.embark.vc/" TargetMode="External"/><Relationship Id="rId273" Type="http://schemas.openxmlformats.org/officeDocument/2006/relationships/hyperlink" Target="https://www.freemanspogli.com/our-team" TargetMode="External"/><Relationship Id="rId329" Type="http://schemas.openxmlformats.org/officeDocument/2006/relationships/hyperlink" Target="https://www.linkedin.com/in/carolinejudy/" TargetMode="External"/><Relationship Id="rId480" Type="http://schemas.openxmlformats.org/officeDocument/2006/relationships/hyperlink" Target="https://www.linkedin.com/in/julia-anne-klein/" TargetMode="External"/><Relationship Id="rId536" Type="http://schemas.openxmlformats.org/officeDocument/2006/relationships/hyperlink" Target="https://www.linkedin.com/in/ivannikkhoo/" TargetMode="External"/><Relationship Id="rId701" Type="http://schemas.openxmlformats.org/officeDocument/2006/relationships/hyperlink" Target="https://www.linkedin.com/in/evan-o-44380011/" TargetMode="External"/><Relationship Id="rId68" Type="http://schemas.openxmlformats.org/officeDocument/2006/relationships/hyperlink" Target="https://www.linkedin.com/in/johncho/" TargetMode="External"/><Relationship Id="rId133" Type="http://schemas.openxmlformats.org/officeDocument/2006/relationships/hyperlink" Target="https://www.onblueprint.com/" TargetMode="External"/><Relationship Id="rId175" Type="http://schemas.openxmlformats.org/officeDocument/2006/relationships/hyperlink" Target="https://www.cerracap.com/" TargetMode="External"/><Relationship Id="rId340" Type="http://schemas.openxmlformats.org/officeDocument/2006/relationships/hyperlink" Target="https://www.boeing.com/company/key-orgs/horizon-x/ventures/michael-lohnert-bio.page" TargetMode="External"/><Relationship Id="rId578" Type="http://schemas.openxmlformats.org/officeDocument/2006/relationships/hyperlink" Target="https://www.linkedin.com/in/erik-hodge-24a93612/" TargetMode="External"/><Relationship Id="rId743" Type="http://schemas.openxmlformats.org/officeDocument/2006/relationships/hyperlink" Target="https://www.linkedin.com/in/pippalamb/" TargetMode="External"/><Relationship Id="rId785" Type="http://schemas.openxmlformats.org/officeDocument/2006/relationships/hyperlink" Target="https://www.linkedin.com/in/adamcarver/" TargetMode="External"/><Relationship Id="rId200" Type="http://schemas.openxmlformats.org/officeDocument/2006/relationships/hyperlink" Target="https://www.linkedin.com/in/anu-pathria-5282131/" TargetMode="External"/><Relationship Id="rId382" Type="http://schemas.openxmlformats.org/officeDocument/2006/relationships/hyperlink" Target="https://www.kairosventures.com/team/" TargetMode="External"/><Relationship Id="rId438" Type="http://schemas.openxmlformats.org/officeDocument/2006/relationships/hyperlink" Target="https://m13.co/" TargetMode="External"/><Relationship Id="rId603" Type="http://schemas.openxmlformats.org/officeDocument/2006/relationships/hyperlink" Target="https://www.linkedin.com/in/smarcus/" TargetMode="External"/><Relationship Id="rId645" Type="http://schemas.openxmlformats.org/officeDocument/2006/relationships/hyperlink" Target="https://www.science-inc.com/" TargetMode="External"/><Relationship Id="rId687" Type="http://schemas.openxmlformats.org/officeDocument/2006/relationships/hyperlink" Target="http://skvcap.com/" TargetMode="External"/><Relationship Id="rId810" Type="http://schemas.openxmlformats.org/officeDocument/2006/relationships/hyperlink" Target="https://www.touchdownvc.com/" TargetMode="External"/><Relationship Id="rId852" Type="http://schemas.openxmlformats.org/officeDocument/2006/relationships/hyperlink" Target="https://upfront.com/" TargetMode="External"/><Relationship Id="rId908" Type="http://schemas.openxmlformats.org/officeDocument/2006/relationships/hyperlink" Target="https://westlakebio.com/" TargetMode="External"/><Relationship Id="rId242" Type="http://schemas.openxmlformats.org/officeDocument/2006/relationships/hyperlink" Target="https://www.linkedin.com/in/brendanfitzgeraldwallace/" TargetMode="External"/><Relationship Id="rId284" Type="http://schemas.openxmlformats.org/officeDocument/2006/relationships/hyperlink" Target="https://www.gelt.vc/" TargetMode="External"/><Relationship Id="rId491" Type="http://schemas.openxmlformats.org/officeDocument/2006/relationships/hyperlink" Target="https://www.miramarvp.com/" TargetMode="External"/><Relationship Id="rId505" Type="http://schemas.openxmlformats.org/officeDocument/2006/relationships/hyperlink" Target="https://morpheus.com/portfolio/" TargetMode="External"/><Relationship Id="rId712" Type="http://schemas.openxmlformats.org/officeDocument/2006/relationships/hyperlink" Target="https://www.strandview.com/" TargetMode="External"/><Relationship Id="rId894" Type="http://schemas.openxmlformats.org/officeDocument/2006/relationships/hyperlink" Target="https://www.teamwass.com/" TargetMode="External"/><Relationship Id="rId37" Type="http://schemas.openxmlformats.org/officeDocument/2006/relationships/hyperlink" Target="https://www.alphaedison.com/people/nate-redmond" TargetMode="External"/><Relationship Id="rId79" Type="http://schemas.openxmlformats.org/officeDocument/2006/relationships/hyperlink" Target="https://arenavc.com/" TargetMode="External"/><Relationship Id="rId102" Type="http://schemas.openxmlformats.org/officeDocument/2006/relationships/hyperlink" Target="https://www.linkedin.com/in/nateredmond/" TargetMode="External"/><Relationship Id="rId144" Type="http://schemas.openxmlformats.org/officeDocument/2006/relationships/hyperlink" Target="https://www.linkedin.com/in/dewolf-jack/" TargetMode="External"/><Relationship Id="rId547" Type="http://schemas.openxmlformats.org/officeDocument/2006/relationships/hyperlink" Target="https://osfund.co/" TargetMode="External"/><Relationship Id="rId589" Type="http://schemas.openxmlformats.org/officeDocument/2006/relationships/hyperlink" Target="https://www.linkedin.com/in/ronrofe/" TargetMode="External"/><Relationship Id="rId754" Type="http://schemas.openxmlformats.org/officeDocument/2006/relationships/hyperlink" Target="https://tcg.co/" TargetMode="External"/><Relationship Id="rId796" Type="http://schemas.openxmlformats.org/officeDocument/2006/relationships/hyperlink" Target="https://www.tillerpartnersllc.com/" TargetMode="External"/><Relationship Id="rId90" Type="http://schemas.openxmlformats.org/officeDocument/2006/relationships/hyperlink" Target="https://www.linkedin.com/in/rajganguly/" TargetMode="External"/><Relationship Id="rId186" Type="http://schemas.openxmlformats.org/officeDocument/2006/relationships/hyperlink" Target="https://www.linkedin.com/in/phil-schwarz-6815712/" TargetMode="External"/><Relationship Id="rId351" Type="http://schemas.openxmlformats.org/officeDocument/2006/relationships/hyperlink" Target="https://www.linkedin.com/in/jason-atzert-505ab790/" TargetMode="External"/><Relationship Id="rId393" Type="http://schemas.openxmlformats.org/officeDocument/2006/relationships/hyperlink" Target="https://www.linkedin.com/in/preston-fielding-a6143018/" TargetMode="External"/><Relationship Id="rId407" Type="http://schemas.openxmlformats.org/officeDocument/2006/relationships/hyperlink" Target="https://www.linkedin.com/in/bong-doh-koh/" TargetMode="External"/><Relationship Id="rId449" Type="http://schemas.openxmlformats.org/officeDocument/2006/relationships/hyperlink" Target="https://www.linkedin.com/in/ritajserrano/" TargetMode="External"/><Relationship Id="rId614" Type="http://schemas.openxmlformats.org/officeDocument/2006/relationships/hyperlink" Target="https://rre.com/" TargetMode="External"/><Relationship Id="rId656" Type="http://schemas.openxmlformats.org/officeDocument/2006/relationships/hyperlink" Target="https://www.linkedin.com/in/robert-mai-b32a0695/" TargetMode="External"/><Relationship Id="rId821" Type="http://schemas.openxmlformats.org/officeDocument/2006/relationships/hyperlink" Target="https://www.linkedin.com/in/bari-cooper-sherman-5002621b6/" TargetMode="External"/><Relationship Id="rId863" Type="http://schemas.openxmlformats.org/officeDocument/2006/relationships/hyperlink" Target="https://www.linkedin.com/in/steller/" TargetMode="External"/><Relationship Id="rId211" Type="http://schemas.openxmlformats.org/officeDocument/2006/relationships/hyperlink" Target="https://www.linkedin.com/in/markdaher/" TargetMode="External"/><Relationship Id="rId253" Type="http://schemas.openxmlformats.org/officeDocument/2006/relationships/hyperlink" Target="https://foundersfund.com/our_team" TargetMode="External"/><Relationship Id="rId295" Type="http://schemas.openxmlformats.org/officeDocument/2006/relationships/hyperlink" Target="https://www.linkedin.com/in/dana-settle-8b18/" TargetMode="External"/><Relationship Id="rId309" Type="http://schemas.openxmlformats.org/officeDocument/2006/relationships/hyperlink" Target="https://www.linkedin.com/in/bryansubijano/" TargetMode="External"/><Relationship Id="rId460" Type="http://schemas.openxmlformats.org/officeDocument/2006/relationships/hyperlink" Target="http://magicjohnson.com/" TargetMode="External"/><Relationship Id="rId516" Type="http://schemas.openxmlformats.org/officeDocument/2006/relationships/hyperlink" Target="https://www.linkedin.com/in/ray-musci-58a175/" TargetMode="External"/><Relationship Id="rId698" Type="http://schemas.openxmlformats.org/officeDocument/2006/relationships/hyperlink" Target="https://www.soundventures.com/" TargetMode="External"/><Relationship Id="rId919" Type="http://schemas.openxmlformats.org/officeDocument/2006/relationships/hyperlink" Target="https://www.linkedin.com/in/pazmicheo/" TargetMode="External"/><Relationship Id="rId48" Type="http://schemas.openxmlformats.org/officeDocument/2006/relationships/hyperlink" Target="https://www.linkedin.com/in/paulbricault/" TargetMode="External"/><Relationship Id="rId113" Type="http://schemas.openxmlformats.org/officeDocument/2006/relationships/hyperlink" Target="https://www.bdmifund.com/" TargetMode="External"/><Relationship Id="rId320" Type="http://schemas.openxmlformats.org/officeDocument/2006/relationships/hyperlink" Target="https://group11.vc/team/" TargetMode="External"/><Relationship Id="rId558" Type="http://schemas.openxmlformats.org/officeDocument/2006/relationships/hyperlink" Target="https://www.linkedin.com/in/jeffkearl/" TargetMode="External"/><Relationship Id="rId723" Type="http://schemas.openxmlformats.org/officeDocument/2006/relationships/hyperlink" Target="https://www.linkedin.com/in/gregstofman/" TargetMode="External"/><Relationship Id="rId765" Type="http://schemas.openxmlformats.org/officeDocument/2006/relationships/hyperlink" Target="https://www.linkedin.com/in/russell-stravitz-53abab118/" TargetMode="External"/><Relationship Id="rId930" Type="http://schemas.openxmlformats.org/officeDocument/2006/relationships/hyperlink" Target="https://wondervc.com/" TargetMode="External"/><Relationship Id="rId155" Type="http://schemas.openxmlformats.org/officeDocument/2006/relationships/hyperlink" Target="https://www.brilliant.ventures/" TargetMode="External"/><Relationship Id="rId197" Type="http://schemas.openxmlformats.org/officeDocument/2006/relationships/hyperlink" Target="https://correlationvc.com/" TargetMode="External"/><Relationship Id="rId362" Type="http://schemas.openxmlformats.org/officeDocument/2006/relationships/hyperlink" Target="https://www.ivp.com/portfolio-ipo/" TargetMode="External"/><Relationship Id="rId418" Type="http://schemas.openxmlformats.org/officeDocument/2006/relationships/hyperlink" Target="https://lowercasecapital.com/" TargetMode="External"/><Relationship Id="rId625" Type="http://schemas.openxmlformats.org/officeDocument/2006/relationships/hyperlink" Target="https://www.saban.com/Ventures/" TargetMode="External"/><Relationship Id="rId832" Type="http://schemas.openxmlformats.org/officeDocument/2006/relationships/hyperlink" Target="https://turnerimpact.com/" TargetMode="External"/><Relationship Id="rId222" Type="http://schemas.openxmlformats.org/officeDocument/2006/relationships/hyperlink" Target="https://www.notion.so/draftvc/Draft-Ventures-01078d397c9a4bad803f06da96a433d5" TargetMode="External"/><Relationship Id="rId264" Type="http://schemas.openxmlformats.org/officeDocument/2006/relationships/hyperlink" Target="https://www.linkedin.com/in/erin-gleason-570b151/" TargetMode="External"/><Relationship Id="rId471" Type="http://schemas.openxmlformats.org/officeDocument/2006/relationships/hyperlink" Target="https://www.linkedin.com/in/shaunarora/" TargetMode="External"/><Relationship Id="rId667" Type="http://schemas.openxmlformats.org/officeDocument/2006/relationships/hyperlink" Target="https://shamrockcap.com/" TargetMode="External"/><Relationship Id="rId874" Type="http://schemas.openxmlformats.org/officeDocument/2006/relationships/hyperlink" Target="https://www.valorep.com/" TargetMode="External"/><Relationship Id="rId17" Type="http://schemas.openxmlformats.org/officeDocument/2006/relationships/hyperlink" Target="https://www.linkedin.com/in/alex-b-5b94887/" TargetMode="External"/><Relationship Id="rId59" Type="http://schemas.openxmlformats.org/officeDocument/2006/relationships/hyperlink" Target="https://www.ankona.com/" TargetMode="External"/><Relationship Id="rId124" Type="http://schemas.openxmlformats.org/officeDocument/2006/relationships/hyperlink" Target="https://www.linkedin.com/in/sheldon-lewis-28274512/" TargetMode="External"/><Relationship Id="rId527" Type="http://schemas.openxmlformats.org/officeDocument/2006/relationships/hyperlink" Target="https://www.musecapital.vc/" TargetMode="External"/><Relationship Id="rId569" Type="http://schemas.openxmlformats.org/officeDocument/2006/relationships/hyperlink" Target="https://powerplantpartners.co/" TargetMode="External"/><Relationship Id="rId734" Type="http://schemas.openxmlformats.org/officeDocument/2006/relationships/hyperlink" Target="https://susaventures.com/" TargetMode="External"/><Relationship Id="rId776" Type="http://schemas.openxmlformats.org/officeDocument/2006/relationships/hyperlink" Target="https://www.tenoneten.net/" TargetMode="External"/><Relationship Id="rId70" Type="http://schemas.openxmlformats.org/officeDocument/2006/relationships/hyperlink" Target="https://www.linkedin.com/in/williamhstrong/" TargetMode="External"/><Relationship Id="rId166" Type="http://schemas.openxmlformats.org/officeDocument/2006/relationships/hyperlink" Target="https://www.linkedin.com/in/alex-suh-1b704029/" TargetMode="External"/><Relationship Id="rId331" Type="http://schemas.openxmlformats.org/officeDocument/2006/relationships/hyperlink" Target="https://www.linkedin.com/in/larsen-jensen-4a4a30215/" TargetMode="External"/><Relationship Id="rId373" Type="http://schemas.openxmlformats.org/officeDocument/2006/relationships/hyperlink" Target="https://www.linkedin.com/in/abanifatemi/" TargetMode="External"/><Relationship Id="rId429" Type="http://schemas.openxmlformats.org/officeDocument/2006/relationships/hyperlink" Target="https://www.linkedin.com/in/karl-alomar-0516a219/" TargetMode="External"/><Relationship Id="rId580" Type="http://schemas.openxmlformats.org/officeDocument/2006/relationships/hyperlink" Target="https://www.linkedin.com/in/logan-britt-482670a3/" TargetMode="External"/><Relationship Id="rId636" Type="http://schemas.openxmlformats.org/officeDocument/2006/relationships/hyperlink" Target="https://www.linkedin.com/in/caroline-cherkassky-271b2b1/" TargetMode="External"/><Relationship Id="rId801" Type="http://schemas.openxmlformats.org/officeDocument/2006/relationships/hyperlink" Target="https://www.linkedin.com/in/julie-liu-486000b5/" TargetMode="External"/><Relationship Id="rId1" Type="http://schemas.openxmlformats.org/officeDocument/2006/relationships/hyperlink" Target="https://www.linkedin.com/in/dave-leyrer-a494a182/" TargetMode="External"/><Relationship Id="rId233" Type="http://schemas.openxmlformats.org/officeDocument/2006/relationships/hyperlink" Target="https://www.embark.vc/" TargetMode="External"/><Relationship Id="rId440" Type="http://schemas.openxmlformats.org/officeDocument/2006/relationships/hyperlink" Target="https://m13.co/" TargetMode="External"/><Relationship Id="rId678" Type="http://schemas.openxmlformats.org/officeDocument/2006/relationships/hyperlink" Target="https://www.linkedin.com/in/megan-wallach-2a6a3865/" TargetMode="External"/><Relationship Id="rId843" Type="http://schemas.openxmlformats.org/officeDocument/2006/relationships/hyperlink" Target="https://www.linkedin.com/in/gregbettinelli/" TargetMode="External"/><Relationship Id="rId885" Type="http://schemas.openxmlformats.org/officeDocument/2006/relationships/hyperlink" Target="https://www.linkedin.com/in/jasonbeck/" TargetMode="External"/><Relationship Id="rId28" Type="http://schemas.openxmlformats.org/officeDocument/2006/relationships/hyperlink" Target="https://actoneventures.com/" TargetMode="External"/><Relationship Id="rId275" Type="http://schemas.openxmlformats.org/officeDocument/2006/relationships/hyperlink" Target="https://www.freemanspogli.com/our-team" TargetMode="External"/><Relationship Id="rId300" Type="http://schemas.openxmlformats.org/officeDocument/2006/relationships/hyperlink" Target="https://www.greycroft.com/team/mark-terbeek/" TargetMode="External"/><Relationship Id="rId482" Type="http://schemas.openxmlformats.org/officeDocument/2006/relationships/hyperlink" Target="https://www.linkedin.com/in/hyunkoo/" TargetMode="External"/><Relationship Id="rId538" Type="http://schemas.openxmlformats.org/officeDocument/2006/relationships/hyperlink" Target="https://www.linkedin.com/in/fredthiel/" TargetMode="External"/><Relationship Id="rId703" Type="http://schemas.openxmlformats.org/officeDocument/2006/relationships/hyperlink" Target="https://www.linkedin.com/in/trevor-neff-1006122b/" TargetMode="External"/><Relationship Id="rId745" Type="http://schemas.openxmlformats.org/officeDocument/2006/relationships/hyperlink" Target="https://www.linkedin.com/in/julia-herringer-264a8922/" TargetMode="External"/><Relationship Id="rId910" Type="http://schemas.openxmlformats.org/officeDocument/2006/relationships/hyperlink" Target="https://westlakebio.com/" TargetMode="External"/><Relationship Id="rId81" Type="http://schemas.openxmlformats.org/officeDocument/2006/relationships/hyperlink" Target="https://arenavc.com/" TargetMode="External"/><Relationship Id="rId135" Type="http://schemas.openxmlformats.org/officeDocument/2006/relationships/hyperlink" Target="https://www.onblueprint.com/" TargetMode="External"/><Relationship Id="rId177" Type="http://schemas.openxmlformats.org/officeDocument/2006/relationships/hyperlink" Target="https://www.chaacventures.com/" TargetMode="External"/><Relationship Id="rId342" Type="http://schemas.openxmlformats.org/officeDocument/2006/relationships/hyperlink" Target="https://www.cavuventures.com/people/" TargetMode="External"/><Relationship Id="rId384" Type="http://schemas.openxmlformats.org/officeDocument/2006/relationships/hyperlink" Target="https://www.kairosventures.com/team/" TargetMode="External"/><Relationship Id="rId591" Type="http://schemas.openxmlformats.org/officeDocument/2006/relationships/hyperlink" Target="https://www.linkedin.com/in/brad-jones-684a896/" TargetMode="External"/><Relationship Id="rId605" Type="http://schemas.openxmlformats.org/officeDocument/2006/relationships/hyperlink" Target="https://www.linkedin.com/in/will-coffield-130b1426/" TargetMode="External"/><Relationship Id="rId787" Type="http://schemas.openxmlformats.org/officeDocument/2006/relationships/hyperlink" Target="https://www.linkedin.com/in/allen-debevoise-172597/" TargetMode="External"/><Relationship Id="rId812" Type="http://schemas.openxmlformats.org/officeDocument/2006/relationships/hyperlink" Target="https://www.touchdownvc.com/" TargetMode="External"/><Relationship Id="rId202" Type="http://schemas.openxmlformats.org/officeDocument/2006/relationships/hyperlink" Target="http://www.courtsidevc.com/" TargetMode="External"/><Relationship Id="rId244" Type="http://schemas.openxmlformats.org/officeDocument/2006/relationships/hyperlink" Target="https://www.linkedin.com/in/brad-greiwe-96022a38/" TargetMode="External"/><Relationship Id="rId647" Type="http://schemas.openxmlformats.org/officeDocument/2006/relationships/hyperlink" Target="https://www.science-inc.com/" TargetMode="External"/><Relationship Id="rId689" Type="http://schemas.openxmlformats.org/officeDocument/2006/relationships/hyperlink" Target="https://www.strategiclaw.com/?_escaped_fragment_=slp-ventures%2Fcfv6" TargetMode="External"/><Relationship Id="rId854" Type="http://schemas.openxmlformats.org/officeDocument/2006/relationships/hyperlink" Target="https://www.usv.com/" TargetMode="External"/><Relationship Id="rId896" Type="http://schemas.openxmlformats.org/officeDocument/2006/relationships/hyperlink" Target="https://www.watertowerventures.com/" TargetMode="External"/><Relationship Id="rId39" Type="http://schemas.openxmlformats.org/officeDocument/2006/relationships/hyperlink" Target="https://www.alphaedison.com/people/nate-redmond" TargetMode="External"/><Relationship Id="rId286" Type="http://schemas.openxmlformats.org/officeDocument/2006/relationships/hyperlink" Target="https://www.gelt.vc/" TargetMode="External"/><Relationship Id="rId451" Type="http://schemas.openxmlformats.org/officeDocument/2006/relationships/hyperlink" Target="https://www.linkedin.com/in/marloncnichols/" TargetMode="External"/><Relationship Id="rId493" Type="http://schemas.openxmlformats.org/officeDocument/2006/relationships/hyperlink" Target="https://www.mkcapital.com/" TargetMode="External"/><Relationship Id="rId507" Type="http://schemas.openxmlformats.org/officeDocument/2006/relationships/hyperlink" Target="https://morpheus.com/portfolio/" TargetMode="External"/><Relationship Id="rId549" Type="http://schemas.openxmlformats.org/officeDocument/2006/relationships/hyperlink" Target="https://www.palisadesgrowth.com/" TargetMode="External"/><Relationship Id="rId714" Type="http://schemas.openxmlformats.org/officeDocument/2006/relationships/hyperlink" Target="https://www.strandview.com/" TargetMode="External"/><Relationship Id="rId756" Type="http://schemas.openxmlformats.org/officeDocument/2006/relationships/hyperlink" Target="https://tcg.co/" TargetMode="External"/><Relationship Id="rId921" Type="http://schemas.openxmlformats.org/officeDocument/2006/relationships/hyperlink" Target="https://www.linkedin.com/in/jeffrey-katzenberg-4b3b47123/" TargetMode="External"/><Relationship Id="rId50" Type="http://schemas.openxmlformats.org/officeDocument/2006/relationships/hyperlink" Target="https://www.linkedin.com/in/odednoy/" TargetMode="External"/><Relationship Id="rId104" Type="http://schemas.openxmlformats.org/officeDocument/2006/relationships/hyperlink" Target="https://www.linkedin.com/in/urscete/" TargetMode="External"/><Relationship Id="rId146" Type="http://schemas.openxmlformats.org/officeDocument/2006/relationships/hyperlink" Target="https://www.linkedin.com/in/maxxbricklin/" TargetMode="External"/><Relationship Id="rId188" Type="http://schemas.openxmlformats.org/officeDocument/2006/relationships/hyperlink" Target="https://www.linkedin.com/in/arjanschutte/" TargetMode="External"/><Relationship Id="rId311" Type="http://schemas.openxmlformats.org/officeDocument/2006/relationships/hyperlink" Target="https://www.linkedin.com/in/armin-kohan-81628a60/" TargetMode="External"/><Relationship Id="rId353" Type="http://schemas.openxmlformats.org/officeDocument/2006/relationships/hyperlink" Target="https://www.linkedin.com/in/craig-chrisney-1166605/" TargetMode="External"/><Relationship Id="rId395" Type="http://schemas.openxmlformats.org/officeDocument/2006/relationships/hyperlink" Target="https://www.linkedin.com/in/chander-bishnoi-38078116/" TargetMode="External"/><Relationship Id="rId409" Type="http://schemas.openxmlformats.org/officeDocument/2006/relationships/hyperlink" Target="https://www.linkedin.com/in/kevin-gould-b8820234/" TargetMode="External"/><Relationship Id="rId560" Type="http://schemas.openxmlformats.org/officeDocument/2006/relationships/hyperlink" Target="https://www.linkedin.com/in/elainehrussell/" TargetMode="External"/><Relationship Id="rId798" Type="http://schemas.openxmlformats.org/officeDocument/2006/relationships/hyperlink" Target="https://tobacapital.com/" TargetMode="External"/><Relationship Id="rId92" Type="http://schemas.openxmlformats.org/officeDocument/2006/relationships/hyperlink" Target="https://brileyfin.com/capabilities/venture-capital" TargetMode="External"/><Relationship Id="rId213" Type="http://schemas.openxmlformats.org/officeDocument/2006/relationships/hyperlink" Target="https://www.linkedin.com/in/micheldaher/" TargetMode="External"/><Relationship Id="rId420" Type="http://schemas.openxmlformats.org/officeDocument/2006/relationships/hyperlink" Target="https://lowercasecapital.com/" TargetMode="External"/><Relationship Id="rId616" Type="http://schemas.openxmlformats.org/officeDocument/2006/relationships/hyperlink" Target="https://rre.com/" TargetMode="External"/><Relationship Id="rId658" Type="http://schemas.openxmlformats.org/officeDocument/2006/relationships/hyperlink" Target="https://www.linkedin.com/in/michael-pellini-57a1b919/?miniProfileUrn=urn%3Ali%3Afs_miniProfile%3AACoAAAPEVu4B06GTVRgVLnUSWIboW7Bpcr4aDbs" TargetMode="External"/><Relationship Id="rId823" Type="http://schemas.openxmlformats.org/officeDocument/2006/relationships/hyperlink" Target="https://www.linkedin.com/in/gee-kim-64537bb/" TargetMode="External"/><Relationship Id="rId865" Type="http://schemas.openxmlformats.org/officeDocument/2006/relationships/hyperlink" Target="https://www.linkedin.com/in/alli-folk/" TargetMode="External"/><Relationship Id="rId255" Type="http://schemas.openxmlformats.org/officeDocument/2006/relationships/hyperlink" Target="https://foundersfund.com/our_team" TargetMode="External"/><Relationship Id="rId297" Type="http://schemas.openxmlformats.org/officeDocument/2006/relationships/hyperlink" Target="https://www.linkedin.com/in/pearcedylan/" TargetMode="External"/><Relationship Id="rId462" Type="http://schemas.openxmlformats.org/officeDocument/2006/relationships/hyperlink" Target="http://magicjohnson.com/" TargetMode="External"/><Relationship Id="rId518" Type="http://schemas.openxmlformats.org/officeDocument/2006/relationships/hyperlink" Target="https://www.linkedin.com/in/gil-klier-3a971a4/" TargetMode="External"/><Relationship Id="rId725" Type="http://schemas.openxmlformats.org/officeDocument/2006/relationships/hyperlink" Target="https://www.linkedin.com/in/tom-priselac-1629083b/" TargetMode="External"/><Relationship Id="rId932" Type="http://schemas.openxmlformats.org/officeDocument/2006/relationships/hyperlink" Target="https://www.yellowla.com/" TargetMode="External"/><Relationship Id="rId115" Type="http://schemas.openxmlformats.org/officeDocument/2006/relationships/hyperlink" Target="https://www.bdmifund.com/" TargetMode="External"/><Relationship Id="rId157" Type="http://schemas.openxmlformats.org/officeDocument/2006/relationships/hyperlink" Target="https://www.crunchbase.com/organization/broad-beach-ventures/people" TargetMode="External"/><Relationship Id="rId322" Type="http://schemas.openxmlformats.org/officeDocument/2006/relationships/hyperlink" Target="https://www.guggenheimpartners.com/firm/executive-leadership" TargetMode="External"/><Relationship Id="rId364" Type="http://schemas.openxmlformats.org/officeDocument/2006/relationships/hyperlink" Target="https://www.ivp.com/portfolio-ipo/" TargetMode="External"/><Relationship Id="rId767" Type="http://schemas.openxmlformats.org/officeDocument/2006/relationships/hyperlink" Target="https://www.linkedin.com/in/arashsani/" TargetMode="External"/><Relationship Id="rId61" Type="http://schemas.openxmlformats.org/officeDocument/2006/relationships/hyperlink" Target="http://anthemvp.com/" TargetMode="External"/><Relationship Id="rId199" Type="http://schemas.openxmlformats.org/officeDocument/2006/relationships/hyperlink" Target="https://www.linkedin.com/in/grace-chui-miller-b935b9/" TargetMode="External"/><Relationship Id="rId571" Type="http://schemas.openxmlformats.org/officeDocument/2006/relationships/hyperlink" Target="http://www.pritzkergroup.com/venture-capital/" TargetMode="External"/><Relationship Id="rId627" Type="http://schemas.openxmlformats.org/officeDocument/2006/relationships/hyperlink" Target="https://www.saban.com/Ventures/" TargetMode="External"/><Relationship Id="rId669" Type="http://schemas.openxmlformats.org/officeDocument/2006/relationships/hyperlink" Target="https://shamrockcap.com/" TargetMode="External"/><Relationship Id="rId834" Type="http://schemas.openxmlformats.org/officeDocument/2006/relationships/hyperlink" Target="https://turnerimpact.com/" TargetMode="External"/><Relationship Id="rId876" Type="http://schemas.openxmlformats.org/officeDocument/2006/relationships/hyperlink" Target="https://www.valorep.com/" TargetMode="External"/><Relationship Id="rId19" Type="http://schemas.openxmlformats.org/officeDocument/2006/relationships/hyperlink" Target="https://www.linkedin.com/in/dunnbolthouse/" TargetMode="External"/><Relationship Id="rId224" Type="http://schemas.openxmlformats.org/officeDocument/2006/relationships/hyperlink" Target="https://dyrdekmachine.com/" TargetMode="External"/><Relationship Id="rId266" Type="http://schemas.openxmlformats.org/officeDocument/2006/relationships/hyperlink" Target="https://www.linkedin.com/in/jon-ralph-23280516b/" TargetMode="External"/><Relationship Id="rId431" Type="http://schemas.openxmlformats.org/officeDocument/2006/relationships/hyperlink" Target="https://www.linkedin.com/in/lizzie-francis-8255b21/" TargetMode="External"/><Relationship Id="rId473" Type="http://schemas.openxmlformats.org/officeDocument/2006/relationships/hyperlink" Target="https://www.mantisvc.com/" TargetMode="External"/><Relationship Id="rId529" Type="http://schemas.openxmlformats.org/officeDocument/2006/relationships/hyperlink" Target="https://www.musecapital.vc/" TargetMode="External"/><Relationship Id="rId680" Type="http://schemas.openxmlformats.org/officeDocument/2006/relationships/hyperlink" Target="https://www.linkedin.com/in/nick-khoury-0042126/" TargetMode="External"/><Relationship Id="rId736" Type="http://schemas.openxmlformats.org/officeDocument/2006/relationships/hyperlink" Target="https://susaventures.com/" TargetMode="External"/><Relationship Id="rId901" Type="http://schemas.openxmlformats.org/officeDocument/2006/relationships/hyperlink" Target="https://www.linkedin.com/in/john-marshall-stubbs-475a4b9/" TargetMode="External"/><Relationship Id="rId30" Type="http://schemas.openxmlformats.org/officeDocument/2006/relationships/hyperlink" Target="https://www.linkedin.com/in/joshgoldinacg/" TargetMode="External"/><Relationship Id="rId126" Type="http://schemas.openxmlformats.org/officeDocument/2006/relationships/hyperlink" Target="https://www.linkedin.com/in/bocampo/" TargetMode="External"/><Relationship Id="rId168" Type="http://schemas.openxmlformats.org/officeDocument/2006/relationships/hyperlink" Target="https://www.linkedin.com/in/william-hanna-7931b44a/" TargetMode="External"/><Relationship Id="rId333" Type="http://schemas.openxmlformats.org/officeDocument/2006/relationships/hyperlink" Target="https://www.linkedin.com/in/christopherjoconnor/" TargetMode="External"/><Relationship Id="rId540" Type="http://schemas.openxmlformats.org/officeDocument/2006/relationships/hyperlink" Target="https://www.linkedin.com/in/christopheragraham/" TargetMode="External"/><Relationship Id="rId778" Type="http://schemas.openxmlformats.org/officeDocument/2006/relationships/hyperlink" Target="https://www.tenoneten.net/" TargetMode="External"/><Relationship Id="rId72" Type="http://schemas.openxmlformats.org/officeDocument/2006/relationships/hyperlink" Target="https://www.linkedin.com/in/yipengzhao/?miniProfileUrn=urn%3Ali%3Afs_miniProfile%3AACoAAAcXQKIBzzAtn98h25ugp1y1iKeNMPgtfPc" TargetMode="External"/><Relationship Id="rId375" Type="http://schemas.openxmlformats.org/officeDocument/2006/relationships/hyperlink" Target="https://www.linkedin.com/in/raymondtchan/" TargetMode="External"/><Relationship Id="rId582" Type="http://schemas.openxmlformats.org/officeDocument/2006/relationships/hyperlink" Target="https://www.linkedin.com/in/evanellsworth/" TargetMode="External"/><Relationship Id="rId638" Type="http://schemas.openxmlformats.org/officeDocument/2006/relationships/hyperlink" Target="https://www.linkedin.com/in/jeffrey-f-gersh-1bb37711/" TargetMode="External"/><Relationship Id="rId803" Type="http://schemas.openxmlformats.org/officeDocument/2006/relationships/hyperlink" Target="https://www.linkedin.com/in/michaeldeisner/" TargetMode="External"/><Relationship Id="rId845" Type="http://schemas.openxmlformats.org/officeDocument/2006/relationships/hyperlink" Target="https://www.linkedin.com/in/spencer-calvert-7020b158/" TargetMode="External"/><Relationship Id="rId3" Type="http://schemas.openxmlformats.org/officeDocument/2006/relationships/hyperlink" Target="https://www.linkedin.com/in/ahzietsman/" TargetMode="External"/><Relationship Id="rId235" Type="http://schemas.openxmlformats.org/officeDocument/2006/relationships/hyperlink" Target="https://www.evolutionmediacapital.com/" TargetMode="External"/><Relationship Id="rId277" Type="http://schemas.openxmlformats.org/officeDocument/2006/relationships/hyperlink" Target="https://www.freemanspogli.com/our-team" TargetMode="External"/><Relationship Id="rId400" Type="http://schemas.openxmlformats.org/officeDocument/2006/relationships/hyperlink" Target="https://www.kaynecapital.com/" TargetMode="External"/><Relationship Id="rId442" Type="http://schemas.openxmlformats.org/officeDocument/2006/relationships/hyperlink" Target="https://m13.co/" TargetMode="External"/><Relationship Id="rId484" Type="http://schemas.openxmlformats.org/officeDocument/2006/relationships/hyperlink" Target="https://www.linkedin.com/in/mark-cuban-06a0755b/" TargetMode="External"/><Relationship Id="rId705" Type="http://schemas.openxmlformats.org/officeDocument/2006/relationships/hyperlink" Target="https://www.linkedin.com/in/alex-rubalcava-10696/" TargetMode="External"/><Relationship Id="rId887" Type="http://schemas.openxmlformats.org/officeDocument/2006/relationships/hyperlink" Target="https://www.linkedin.com/in/daren-endy-32a2631a/" TargetMode="External"/><Relationship Id="rId137" Type="http://schemas.openxmlformats.org/officeDocument/2006/relationships/hyperlink" Target="https://www.onblueprint.com/" TargetMode="External"/><Relationship Id="rId302" Type="http://schemas.openxmlformats.org/officeDocument/2006/relationships/hyperlink" Target="https://www.greycroft.com/team/brentt-baltimore/" TargetMode="External"/><Relationship Id="rId344" Type="http://schemas.openxmlformats.org/officeDocument/2006/relationships/hyperlink" Target="https://www.cavuventures.com/people/" TargetMode="External"/><Relationship Id="rId691" Type="http://schemas.openxmlformats.org/officeDocument/2006/relationships/hyperlink" Target="https://www.linkedin.com/in/tom-peterson-78693715/" TargetMode="External"/><Relationship Id="rId747" Type="http://schemas.openxmlformats.org/officeDocument/2006/relationships/hyperlink" Target="https://www.linkedin.com/in/jonmoore202/" TargetMode="External"/><Relationship Id="rId789" Type="http://schemas.openxmlformats.org/officeDocument/2006/relationships/hyperlink" Target="https://www.linkedin.com/in/babak-cyrus-razi-9977a/" TargetMode="External"/><Relationship Id="rId912" Type="http://schemas.openxmlformats.org/officeDocument/2006/relationships/hyperlink" Target="https://wildcat.vc/" TargetMode="External"/><Relationship Id="rId41" Type="http://schemas.openxmlformats.org/officeDocument/2006/relationships/hyperlink" Target="https://altpointcapital.com/about/" TargetMode="External"/><Relationship Id="rId83" Type="http://schemas.openxmlformats.org/officeDocument/2006/relationships/hyperlink" Target="https://www.arrowrootcapital.com/" TargetMode="External"/><Relationship Id="rId179" Type="http://schemas.openxmlformats.org/officeDocument/2006/relationships/hyperlink" Target="https://clearvisionequity.com/" TargetMode="External"/><Relationship Id="rId386" Type="http://schemas.openxmlformats.org/officeDocument/2006/relationships/hyperlink" Target="https://www.kairosventures.com/team/" TargetMode="External"/><Relationship Id="rId551" Type="http://schemas.openxmlformats.org/officeDocument/2006/relationships/hyperlink" Target="https://www.palisadesgrowth.com/" TargetMode="External"/><Relationship Id="rId593" Type="http://schemas.openxmlformats.org/officeDocument/2006/relationships/hyperlink" Target="https://www.linkedin.com/in/zalzally/" TargetMode="External"/><Relationship Id="rId607" Type="http://schemas.openxmlformats.org/officeDocument/2006/relationships/hyperlink" Target="https://www.linkedin.com/in/rehwang/" TargetMode="External"/><Relationship Id="rId649" Type="http://schemas.openxmlformats.org/officeDocument/2006/relationships/hyperlink" Target="https://www.story3capital.com/" TargetMode="External"/><Relationship Id="rId814" Type="http://schemas.openxmlformats.org/officeDocument/2006/relationships/hyperlink" Target="https://www.touchdownvc.com/" TargetMode="External"/><Relationship Id="rId856" Type="http://schemas.openxmlformats.org/officeDocument/2006/relationships/hyperlink" Target="https://www.usv.com/" TargetMode="External"/><Relationship Id="rId190" Type="http://schemas.openxmlformats.org/officeDocument/2006/relationships/hyperlink" Target="https://www.linkedin.com/in/zev-wexler-cfa-2b0a63/" TargetMode="External"/><Relationship Id="rId204" Type="http://schemas.openxmlformats.org/officeDocument/2006/relationships/hyperlink" Target="https://www.craftventures.com/" TargetMode="External"/><Relationship Id="rId246" Type="http://schemas.openxmlformats.org/officeDocument/2006/relationships/hyperlink" Target="https://www.linkedin.com/in/tianxiangzhuo/" TargetMode="External"/><Relationship Id="rId288" Type="http://schemas.openxmlformats.org/officeDocument/2006/relationships/hyperlink" Target="https://www.linkedin.com/in/damian-langere-366b782/" TargetMode="External"/><Relationship Id="rId411" Type="http://schemas.openxmlformats.org/officeDocument/2006/relationships/hyperlink" Target="https://www.linkedin.com/in/maxine-kozler-koven-7573633/" TargetMode="External"/><Relationship Id="rId453" Type="http://schemas.openxmlformats.org/officeDocument/2006/relationships/hyperlink" Target="https://www.linkedin.com/in/michaelpalank/" TargetMode="External"/><Relationship Id="rId509" Type="http://schemas.openxmlformats.org/officeDocument/2006/relationships/hyperlink" Target="https://morpheus.com/portfolio/" TargetMode="External"/><Relationship Id="rId660" Type="http://schemas.openxmlformats.org/officeDocument/2006/relationships/hyperlink" Target="https://www.linkedin.com/in/dennis-beard-a2898a1/" TargetMode="External"/><Relationship Id="rId898" Type="http://schemas.openxmlformats.org/officeDocument/2006/relationships/hyperlink" Target="https://wavemaker.vc/" TargetMode="External"/><Relationship Id="rId106" Type="http://schemas.openxmlformats.org/officeDocument/2006/relationships/hyperlink" Target="https://www.linkedin.com/in/simblaustein/" TargetMode="External"/><Relationship Id="rId313" Type="http://schemas.openxmlformats.org/officeDocument/2006/relationships/hyperlink" Target="https://www.linkedin.com/in/paulbricault/" TargetMode="External"/><Relationship Id="rId495" Type="http://schemas.openxmlformats.org/officeDocument/2006/relationships/hyperlink" Target="https://www.mkcapital.com/" TargetMode="External"/><Relationship Id="rId716" Type="http://schemas.openxmlformats.org/officeDocument/2006/relationships/hyperlink" Target="http://www.strongvc.com/" TargetMode="External"/><Relationship Id="rId758" Type="http://schemas.openxmlformats.org/officeDocument/2006/relationships/hyperlink" Target="https://www.techcoastangels.com/" TargetMode="External"/><Relationship Id="rId923" Type="http://schemas.openxmlformats.org/officeDocument/2006/relationships/hyperlink" Target="https://www.linkedin.com/in/anthony-saleh-b231a779/" TargetMode="External"/><Relationship Id="rId10" Type="http://schemas.openxmlformats.org/officeDocument/2006/relationships/hyperlink" Target="https://3lcap.com/team/" TargetMode="External"/><Relationship Id="rId52" Type="http://schemas.openxmlformats.org/officeDocument/2006/relationships/hyperlink" Target="https://www.linkedin.com/in/brianmesic/" TargetMode="External"/><Relationship Id="rId94" Type="http://schemas.openxmlformats.org/officeDocument/2006/relationships/hyperlink" Target="https://brileyfin.com/capabilities/venture-capital" TargetMode="External"/><Relationship Id="rId148" Type="http://schemas.openxmlformats.org/officeDocument/2006/relationships/hyperlink" Target="https://www.linkedin.com/in/jimandelman/" TargetMode="External"/><Relationship Id="rId355" Type="http://schemas.openxmlformats.org/officeDocument/2006/relationships/hyperlink" Target="https://www.linkedin.com/in/wes-ferrari-39b135/" TargetMode="External"/><Relationship Id="rId397" Type="http://schemas.openxmlformats.org/officeDocument/2006/relationships/hyperlink" Target="https://www.linkedin.com/in/hadleykia/" TargetMode="External"/><Relationship Id="rId520" Type="http://schemas.openxmlformats.org/officeDocument/2006/relationships/hyperlink" Target="https://www.linkedin.com/in/evanmarkiles/" TargetMode="External"/><Relationship Id="rId562" Type="http://schemas.openxmlformats.org/officeDocument/2006/relationships/hyperlink" Target="https://www.linkedin.com/in/adamlilling/" TargetMode="External"/><Relationship Id="rId618" Type="http://schemas.openxmlformats.org/officeDocument/2006/relationships/hyperlink" Target="https://www.linkedin.com/in/alexander-stegmann-bhathal-103123172/" TargetMode="External"/><Relationship Id="rId825" Type="http://schemas.openxmlformats.org/officeDocument/2006/relationships/hyperlink" Target="https://www.linkedin.com/in/ramiroviramontes/" TargetMode="External"/><Relationship Id="rId215" Type="http://schemas.openxmlformats.org/officeDocument/2006/relationships/hyperlink" Target="https://www.linkedin.com/in/drew-taylor-2165597/" TargetMode="External"/><Relationship Id="rId257" Type="http://schemas.openxmlformats.org/officeDocument/2006/relationships/hyperlink" Target="https://foundersfund.com/our_team" TargetMode="External"/><Relationship Id="rId422" Type="http://schemas.openxmlformats.org/officeDocument/2006/relationships/hyperlink" Target="https://www.luma.inc/launch/projects/ourstory" TargetMode="External"/><Relationship Id="rId464" Type="http://schemas.openxmlformats.org/officeDocument/2006/relationships/hyperlink" Target="http://magicjohnson.com/" TargetMode="External"/><Relationship Id="rId867" Type="http://schemas.openxmlformats.org/officeDocument/2006/relationships/hyperlink" Target="https://www.linkedin.com/in/kinning/" TargetMode="External"/><Relationship Id="rId299" Type="http://schemas.openxmlformats.org/officeDocument/2006/relationships/hyperlink" Target="https://www.linkedin.com/in/markterbeek/" TargetMode="External"/><Relationship Id="rId727" Type="http://schemas.openxmlformats.org/officeDocument/2006/relationships/hyperlink" Target="https://www.linkedin.com/in/ken-charhut-95a35a7/" TargetMode="External"/><Relationship Id="rId934" Type="http://schemas.openxmlformats.org/officeDocument/2006/relationships/hyperlink" Target="https://www.yellowla.com/" TargetMode="External"/><Relationship Id="rId63" Type="http://schemas.openxmlformats.org/officeDocument/2006/relationships/hyperlink" Target="https://anzupartners.com/" TargetMode="External"/><Relationship Id="rId159" Type="http://schemas.openxmlformats.org/officeDocument/2006/relationships/hyperlink" Target="https://www.bryantstibel.com/" TargetMode="External"/><Relationship Id="rId366" Type="http://schemas.openxmlformats.org/officeDocument/2006/relationships/hyperlink" Target="https://www.ivp.com/portfolio-ipo/" TargetMode="External"/><Relationship Id="rId573" Type="http://schemas.openxmlformats.org/officeDocument/2006/relationships/hyperlink" Target="http://www.pritzkergroup.com/venture-capital/" TargetMode="External"/><Relationship Id="rId780" Type="http://schemas.openxmlformats.org/officeDocument/2006/relationships/hyperlink" Target="https://www.tenoneten.net/" TargetMode="External"/><Relationship Id="rId226" Type="http://schemas.openxmlformats.org/officeDocument/2006/relationships/hyperlink" Target="http://www.linkedin.com/in/chrisovitz/" TargetMode="External"/><Relationship Id="rId433" Type="http://schemas.openxmlformats.org/officeDocument/2006/relationships/hyperlink" Target="https://www.linkedin.com/in/annawbarber/" TargetMode="External"/><Relationship Id="rId878" Type="http://schemas.openxmlformats.org/officeDocument/2006/relationships/hyperlink" Target="http://velospartners.com/" TargetMode="External"/><Relationship Id="rId640" Type="http://schemas.openxmlformats.org/officeDocument/2006/relationships/hyperlink" Target="https://www.linkedin.com/in/jonathan-hodes-54022b7/" TargetMode="External"/><Relationship Id="rId738" Type="http://schemas.openxmlformats.org/officeDocument/2006/relationships/hyperlink" Target="https://www.svangel.com/" TargetMode="External"/><Relationship Id="rId74" Type="http://schemas.openxmlformats.org/officeDocument/2006/relationships/hyperlink" Target="https://www.linkedin.com/in/gregmartin72/" TargetMode="External"/><Relationship Id="rId377" Type="http://schemas.openxmlformats.org/officeDocument/2006/relationships/hyperlink" Target="https://www.linkedin.com/in/stephenblock/" TargetMode="External"/><Relationship Id="rId500" Type="http://schemas.openxmlformats.org/officeDocument/2006/relationships/hyperlink" Target="https://www.linkedin.com/in/joshua-beebe-521537/" TargetMode="External"/><Relationship Id="rId584" Type="http://schemas.openxmlformats.org/officeDocument/2006/relationships/hyperlink" Target="https://www.linkedin.com/in/brookshansen/" TargetMode="External"/><Relationship Id="rId805" Type="http://schemas.openxmlformats.org/officeDocument/2006/relationships/hyperlink" Target="https://www.linkedin.com/in/scottlenet/" TargetMode="External"/><Relationship Id="rId5" Type="http://schemas.openxmlformats.org/officeDocument/2006/relationships/hyperlink" Target="https://www.linkedin.com/in/mahsazeinali/" TargetMode="External"/><Relationship Id="rId237" Type="http://schemas.openxmlformats.org/officeDocument/2006/relationships/hyperlink" Target="https://www.evolutionmediacapital.com/" TargetMode="External"/><Relationship Id="rId791" Type="http://schemas.openxmlformats.org/officeDocument/2006/relationships/hyperlink" Target="https://www.linkedin.com/in/csabakonkoly/" TargetMode="External"/><Relationship Id="rId889" Type="http://schemas.openxmlformats.org/officeDocument/2006/relationships/hyperlink" Target="https://www.linkedin.com/in/krramaswami/" TargetMode="External"/><Relationship Id="rId444" Type="http://schemas.openxmlformats.org/officeDocument/2006/relationships/hyperlink" Target="https://m13.co/" TargetMode="External"/><Relationship Id="rId651" Type="http://schemas.openxmlformats.org/officeDocument/2006/relationships/hyperlink" Target="https://www.story3capital.com/" TargetMode="External"/><Relationship Id="rId749" Type="http://schemas.openxmlformats.org/officeDocument/2006/relationships/hyperlink" Target="https://www.linkedin.com/in/billyfilm/" TargetMode="External"/><Relationship Id="rId290" Type="http://schemas.openxmlformats.org/officeDocument/2006/relationships/hyperlink" Target="https://www.linkedin.com/in/sarrazayani/" TargetMode="External"/><Relationship Id="rId304" Type="http://schemas.openxmlformats.org/officeDocument/2006/relationships/hyperlink" Target="https://www.greycroft.com/team/massimo-pennisi/" TargetMode="External"/><Relationship Id="rId388" Type="http://schemas.openxmlformats.org/officeDocument/2006/relationships/hyperlink" Target="https://willowgrowth.com/" TargetMode="External"/><Relationship Id="rId511" Type="http://schemas.openxmlformats.org/officeDocument/2006/relationships/hyperlink" Target="https://morpheus.com/portfolio/" TargetMode="External"/><Relationship Id="rId609" Type="http://schemas.openxmlformats.org/officeDocument/2006/relationships/hyperlink" Target="https://www.linkedin.com/in/christinabrodbeck/" TargetMode="External"/><Relationship Id="rId85" Type="http://schemas.openxmlformats.org/officeDocument/2006/relationships/hyperlink" Target="https://www.arrowrootcapital.com/" TargetMode="External"/><Relationship Id="rId150" Type="http://schemas.openxmlformats.org/officeDocument/2006/relationships/hyperlink" Target="https://www.linkedin.com/in/mamullen/" TargetMode="External"/><Relationship Id="rId595" Type="http://schemas.openxmlformats.org/officeDocument/2006/relationships/hyperlink" Target="https://www.linkedin.com/in/davidlee10/" TargetMode="External"/><Relationship Id="rId816" Type="http://schemas.openxmlformats.org/officeDocument/2006/relationships/hyperlink" Target="https://www.touchdownvc.com/" TargetMode="External"/><Relationship Id="rId248" Type="http://schemas.openxmlformats.org/officeDocument/2006/relationships/hyperlink" Target="https://www.linkedin.com/in/hershcules/" TargetMode="External"/><Relationship Id="rId455" Type="http://schemas.openxmlformats.org/officeDocument/2006/relationships/hyperlink" Target="https://www.linkedin.com/in/charles-d-king-65179a54/" TargetMode="External"/><Relationship Id="rId662" Type="http://schemas.openxmlformats.org/officeDocument/2006/relationships/hyperlink" Target="https://www.linkedin.com/in/steve-royer-7ba3965/" TargetMode="External"/><Relationship Id="rId12" Type="http://schemas.openxmlformats.org/officeDocument/2006/relationships/hyperlink" Target="https://3lcap.com/team/" TargetMode="External"/><Relationship Id="rId108" Type="http://schemas.openxmlformats.org/officeDocument/2006/relationships/hyperlink" Target="https://www.linkedin.com/in/keithtitan/" TargetMode="External"/><Relationship Id="rId315" Type="http://schemas.openxmlformats.org/officeDocument/2006/relationships/hyperlink" Target="https://www.linkedin.com/in/peter-y-levin-8109a811/" TargetMode="External"/><Relationship Id="rId522" Type="http://schemas.openxmlformats.org/officeDocument/2006/relationships/hyperlink" Target="https://www.linkedin.com/in/william-hsu-032273/" TargetMode="External"/><Relationship Id="rId96" Type="http://schemas.openxmlformats.org/officeDocument/2006/relationships/hyperlink" Target="https://www.linkedin.com/in/tom-kelleher/" TargetMode="External"/><Relationship Id="rId161" Type="http://schemas.openxmlformats.org/officeDocument/2006/relationships/hyperlink" Target="https://www.bryantstibel.com/" TargetMode="External"/><Relationship Id="rId399" Type="http://schemas.openxmlformats.org/officeDocument/2006/relationships/hyperlink" Target="https://www.linkedin.com/in/garyghazarian/" TargetMode="External"/><Relationship Id="rId827" Type="http://schemas.openxmlformats.org/officeDocument/2006/relationships/hyperlink" Target="https://www.linkedin.com/in/roshan-sonthalia-245bb246/" TargetMode="External"/><Relationship Id="rId259" Type="http://schemas.openxmlformats.org/officeDocument/2006/relationships/hyperlink" Target="https://foundersfund.com/our_team" TargetMode="External"/><Relationship Id="rId466" Type="http://schemas.openxmlformats.org/officeDocument/2006/relationships/hyperlink" Target="http://magicjohnson.com/" TargetMode="External"/><Relationship Id="rId673" Type="http://schemas.openxmlformats.org/officeDocument/2006/relationships/hyperlink" Target="https://shamrockcap.com/" TargetMode="External"/><Relationship Id="rId880" Type="http://schemas.openxmlformats.org/officeDocument/2006/relationships/hyperlink" Target="https://vicentecapital.com/" TargetMode="External"/><Relationship Id="rId23" Type="http://schemas.openxmlformats.org/officeDocument/2006/relationships/hyperlink" Target="https://www.linkedin.com/in/wilson-helman-46a28687/" TargetMode="External"/><Relationship Id="rId119" Type="http://schemas.openxmlformats.org/officeDocument/2006/relationships/hyperlink" Target="https://www.bdmifund.com/" TargetMode="External"/><Relationship Id="rId326" Type="http://schemas.openxmlformats.org/officeDocument/2006/relationships/hyperlink" Target="https://halogenvc.com/" TargetMode="External"/><Relationship Id="rId533" Type="http://schemas.openxmlformats.org/officeDocument/2006/relationships/hyperlink" Target="http://nalainvestments.com/" TargetMode="External"/><Relationship Id="rId740" Type="http://schemas.openxmlformats.org/officeDocument/2006/relationships/hyperlink" Target="https://www.svb.com/gaining-traction/capital-strategies-solutions/" TargetMode="External"/><Relationship Id="rId838" Type="http://schemas.openxmlformats.org/officeDocument/2006/relationships/hyperlink" Target="https://turnerimpact.com/" TargetMode="External"/><Relationship Id="rId172" Type="http://schemas.openxmlformats.org/officeDocument/2006/relationships/hyperlink" Target="https://www.linkedin.com/in/karan-wadhera-87ba14/" TargetMode="External"/><Relationship Id="rId477" Type="http://schemas.openxmlformats.org/officeDocument/2006/relationships/hyperlink" Target="https://marchcp.com/" TargetMode="External"/><Relationship Id="rId600" Type="http://schemas.openxmlformats.org/officeDocument/2006/relationships/hyperlink" Target="http://www.rezven.com/" TargetMode="External"/><Relationship Id="rId684" Type="http://schemas.openxmlformats.org/officeDocument/2006/relationships/hyperlink" Target="https://www.linkedin.com/in/alicia-zhu/" TargetMode="External"/><Relationship Id="rId337" Type="http://schemas.openxmlformats.org/officeDocument/2006/relationships/hyperlink" Target="https://www.linkedin.com/in/jimsagar/" TargetMode="External"/><Relationship Id="rId891" Type="http://schemas.openxmlformats.org/officeDocument/2006/relationships/hyperlink" Target="https://www.linkedin.com/in/josh-diamond-5669b624/" TargetMode="External"/><Relationship Id="rId905" Type="http://schemas.openxmlformats.org/officeDocument/2006/relationships/hyperlink" Target="https://www.linkedin.com/in/ryanrhoover/" TargetMode="External"/><Relationship Id="rId34" Type="http://schemas.openxmlformats.org/officeDocument/2006/relationships/hyperlink" Target="https://www.linkedin.com/in/ngrouf/" TargetMode="External"/><Relationship Id="rId544" Type="http://schemas.openxmlformats.org/officeDocument/2006/relationships/hyperlink" Target="https://www.linkedin.com/in/jgwaller/" TargetMode="External"/><Relationship Id="rId751" Type="http://schemas.openxmlformats.org/officeDocument/2006/relationships/hyperlink" Target="https://www.linkedin.com/in/whitney-routman-32603520/" TargetMode="External"/><Relationship Id="rId849" Type="http://schemas.openxmlformats.org/officeDocument/2006/relationships/hyperlink" Target="https://www.linkedin.com/in/evanboswellhamilton/" TargetMode="External"/><Relationship Id="rId183" Type="http://schemas.openxmlformats.org/officeDocument/2006/relationships/hyperlink" Target="https://cn2ventures.com/" TargetMode="External"/><Relationship Id="rId390" Type="http://schemas.openxmlformats.org/officeDocument/2006/relationships/hyperlink" Target="https://willowgrowth.com/" TargetMode="External"/><Relationship Id="rId404" Type="http://schemas.openxmlformats.org/officeDocument/2006/relationships/hyperlink" Target="https://www.kaynecapital.com/" TargetMode="External"/><Relationship Id="rId611" Type="http://schemas.openxmlformats.org/officeDocument/2006/relationships/hyperlink" Target="http://www.rizvitraverse.com/" TargetMode="External"/><Relationship Id="rId250" Type="http://schemas.openxmlformats.org/officeDocument/2006/relationships/hyperlink" Target="https://www.linkedin.com/in/evaho1/" TargetMode="External"/><Relationship Id="rId488" Type="http://schemas.openxmlformats.org/officeDocument/2006/relationships/hyperlink" Target="https://www.linkedin.com/in/natalie-matsler-b57a827/" TargetMode="External"/><Relationship Id="rId695" Type="http://schemas.openxmlformats.org/officeDocument/2006/relationships/hyperlink" Target="https://www.linkedin.com/in/ashton-kutcher-849288a2/" TargetMode="External"/><Relationship Id="rId709" Type="http://schemas.openxmlformats.org/officeDocument/2006/relationships/hyperlink" Target="https://www.linkedin.com/in/howardemarks/?miniProfileUrn=urn%3Ali%3Afs_miniProfile%3AACoAAAAIP2IBfBQ4XmEJcZR_ddWjCNhASSl4j1M" TargetMode="External"/><Relationship Id="rId916" Type="http://schemas.openxmlformats.org/officeDocument/2006/relationships/hyperlink" Target="https://wildcat.vc/" TargetMode="External"/><Relationship Id="rId45" Type="http://schemas.openxmlformats.org/officeDocument/2006/relationships/hyperlink" Target="https://altpointcapital.com/about/" TargetMode="External"/><Relationship Id="rId110" Type="http://schemas.openxmlformats.org/officeDocument/2006/relationships/hyperlink" Target="https://www.linkedin.com/in/brendanbrits/" TargetMode="External"/><Relationship Id="rId348" Type="http://schemas.openxmlformats.org/officeDocument/2006/relationships/hyperlink" Target="https://www.cavuventures.com/people/" TargetMode="External"/><Relationship Id="rId555" Type="http://schemas.openxmlformats.org/officeDocument/2006/relationships/hyperlink" Target="https://www.pasadenaangels.com/" TargetMode="External"/><Relationship Id="rId762" Type="http://schemas.openxmlformats.org/officeDocument/2006/relationships/hyperlink" Target="https://www.techcoastangels.com/" TargetMode="External"/><Relationship Id="rId194" Type="http://schemas.openxmlformats.org/officeDocument/2006/relationships/hyperlink" Target="https://www.linkedin.com/in/adam-weiss-703599/" TargetMode="External"/><Relationship Id="rId208" Type="http://schemas.openxmlformats.org/officeDocument/2006/relationships/hyperlink" Target="https://crosscut.vc/" TargetMode="External"/><Relationship Id="rId415" Type="http://schemas.openxmlformats.org/officeDocument/2006/relationships/hyperlink" Target="https://www.linkedin.com/in/amirt/" TargetMode="External"/><Relationship Id="rId622" Type="http://schemas.openxmlformats.org/officeDocument/2006/relationships/hyperlink" Target="https://www.linkedin.com/in/greg-ivancich-8071593a/" TargetMode="External"/><Relationship Id="rId261" Type="http://schemas.openxmlformats.org/officeDocument/2006/relationships/hyperlink" Target="https://foundersfund.com/our_team" TargetMode="External"/><Relationship Id="rId499" Type="http://schemas.openxmlformats.org/officeDocument/2006/relationships/hyperlink" Target="https://www.mkcapital.com/" TargetMode="External"/><Relationship Id="rId927" Type="http://schemas.openxmlformats.org/officeDocument/2006/relationships/hyperlink" Target="https://www.linkedin.com/in/dustinrosen/" TargetMode="External"/><Relationship Id="rId56" Type="http://schemas.openxmlformats.org/officeDocument/2006/relationships/hyperlink" Target="https://www.linkedin.com/in/newth-morris-86b8152/" TargetMode="External"/><Relationship Id="rId359" Type="http://schemas.openxmlformats.org/officeDocument/2006/relationships/hyperlink" Target="https://www.linkedin.com/in/scottsherman4/" TargetMode="External"/><Relationship Id="rId566" Type="http://schemas.openxmlformats.org/officeDocument/2006/relationships/hyperlink" Target="https://www.linkedin.com/in/kgbppv/" TargetMode="External"/><Relationship Id="rId773" Type="http://schemas.openxmlformats.org/officeDocument/2006/relationships/hyperlink" Target="https://www.linkedin.com/in/tom-priselac-1629083b/" TargetMode="External"/><Relationship Id="rId121" Type="http://schemas.openxmlformats.org/officeDocument/2006/relationships/hyperlink" Target="https://www.bitkraft.vc/" TargetMode="External"/><Relationship Id="rId219" Type="http://schemas.openxmlformats.org/officeDocument/2006/relationships/hyperlink" Target="https://www.linkedin.com/in/phillip-c-caputo-cfa/" TargetMode="External"/><Relationship Id="rId426" Type="http://schemas.openxmlformats.org/officeDocument/2006/relationships/hyperlink" Target="https://m13.co/" TargetMode="External"/><Relationship Id="rId633" Type="http://schemas.openxmlformats.org/officeDocument/2006/relationships/hyperlink" Target="https://stubbsalderton.com/preccelerator-alumni-company-ballparq-announces-launch-platform-financial-modeling-startups/" TargetMode="External"/><Relationship Id="rId840" Type="http://schemas.openxmlformats.org/officeDocument/2006/relationships/hyperlink" Target="https://www.tyltventures.com/" TargetMode="External"/><Relationship Id="rId67" Type="http://schemas.openxmlformats.org/officeDocument/2006/relationships/hyperlink" Target="https://anzupartners.com/" TargetMode="External"/><Relationship Id="rId272" Type="http://schemas.openxmlformats.org/officeDocument/2006/relationships/hyperlink" Target="https://www.linkedin.com/in/saragilson/" TargetMode="External"/><Relationship Id="rId577" Type="http://schemas.openxmlformats.org/officeDocument/2006/relationships/hyperlink" Target="https://raine.com/team/" TargetMode="External"/><Relationship Id="rId700" Type="http://schemas.openxmlformats.org/officeDocument/2006/relationships/hyperlink" Target="https://www.soundventures.com/" TargetMode="External"/><Relationship Id="rId132" Type="http://schemas.openxmlformats.org/officeDocument/2006/relationships/hyperlink" Target="https://www.linkedin.com/in/laura-nicklas1/" TargetMode="External"/><Relationship Id="rId784" Type="http://schemas.openxmlformats.org/officeDocument/2006/relationships/hyperlink" Target="https://www.thefund.vc/" TargetMode="External"/></Relationships>
</file>

<file path=xl/worksheets/_rels/sheet15.xml.rels><?xml version="1.0" encoding="UTF-8" standalone="yes"?>
<Relationships xmlns="http://schemas.openxmlformats.org/package/2006/relationships"><Relationship Id="rId1522" Type="http://schemas.openxmlformats.org/officeDocument/2006/relationships/hyperlink" Target="https://www.linkedin.com/in/wolfgang-dengler-368165b0" TargetMode="External"/><Relationship Id="rId21" Type="http://schemas.openxmlformats.org/officeDocument/2006/relationships/hyperlink" Target="https://www.linkedin.com/in/amelie-furno-276617194" TargetMode="External"/><Relationship Id="rId170" Type="http://schemas.openxmlformats.org/officeDocument/2006/relationships/hyperlink" Target="https://www.linkedin.com/in/johanndupont" TargetMode="External"/><Relationship Id="rId268" Type="http://schemas.openxmlformats.org/officeDocument/2006/relationships/hyperlink" Target="https://www.linkedin.com/in/michaelcline" TargetMode="External"/><Relationship Id="rId475" Type="http://schemas.openxmlformats.org/officeDocument/2006/relationships/hyperlink" Target="https://www.linkedin.com/in/lou-nieto-4510a58" TargetMode="External"/><Relationship Id="rId682" Type="http://schemas.openxmlformats.org/officeDocument/2006/relationships/hyperlink" Target="https://www.linkedin.com/in/ilenia-corbelli-3b697127" TargetMode="External"/><Relationship Id="rId128" Type="http://schemas.openxmlformats.org/officeDocument/2006/relationships/hyperlink" Target="https://www.linkedin.com/in/javier-martin-" TargetMode="External"/><Relationship Id="rId335" Type="http://schemas.openxmlformats.org/officeDocument/2006/relationships/hyperlink" Target="https://www.linkedin.com/in/joerg-werner-a0b719b0" TargetMode="External"/><Relationship Id="rId542" Type="http://schemas.openxmlformats.org/officeDocument/2006/relationships/hyperlink" Target="https://www.linkedin.com/in/christopher-koeck-91890228" TargetMode="External"/><Relationship Id="rId987" Type="http://schemas.openxmlformats.org/officeDocument/2006/relationships/hyperlink" Target="https://www.linkedin.com/in/john-erhard-90769516" TargetMode="External"/><Relationship Id="rId1172" Type="http://schemas.openxmlformats.org/officeDocument/2006/relationships/hyperlink" Target="https://www.linkedin.com/in/samuelhelfaer" TargetMode="External"/><Relationship Id="rId402" Type="http://schemas.openxmlformats.org/officeDocument/2006/relationships/hyperlink" Target="https://www.linkedin.com/in/john-maldonado-651804143" TargetMode="External"/><Relationship Id="rId847" Type="http://schemas.openxmlformats.org/officeDocument/2006/relationships/hyperlink" Target="https://www.linkedin.com/in/mark-poelzer-b137a87" TargetMode="External"/><Relationship Id="rId1032" Type="http://schemas.openxmlformats.org/officeDocument/2006/relationships/hyperlink" Target="https://www.linkedin.com/in/guy-semmens-b8a076159" TargetMode="External"/><Relationship Id="rId1477" Type="http://schemas.openxmlformats.org/officeDocument/2006/relationships/hyperlink" Target="https://www.linkedin.com/in/mikhail-ivanov-89679336" TargetMode="External"/><Relationship Id="rId707" Type="http://schemas.openxmlformats.org/officeDocument/2006/relationships/hyperlink" Target="https://www.linkedin.com/in/pierre-socha-249a301a9" TargetMode="External"/><Relationship Id="rId914" Type="http://schemas.openxmlformats.org/officeDocument/2006/relationships/hyperlink" Target="https://www.linkedin.com/in/bernd-graffunder-94302b62" TargetMode="External"/><Relationship Id="rId1337" Type="http://schemas.openxmlformats.org/officeDocument/2006/relationships/hyperlink" Target="https://www.linkedin.com/in/samuel-mckay" TargetMode="External"/><Relationship Id="rId1544" Type="http://schemas.openxmlformats.org/officeDocument/2006/relationships/hyperlink" Target="https://www.linkedin.com/in/jean-baptiste-wautier-1a95a2" TargetMode="External"/><Relationship Id="rId43" Type="http://schemas.openxmlformats.org/officeDocument/2006/relationships/hyperlink" Target="https://www.linkedin.com/in/kimstarke" TargetMode="External"/><Relationship Id="rId1404" Type="http://schemas.openxmlformats.org/officeDocument/2006/relationships/hyperlink" Target="https://www.linkedin.com/in/mattcharris" TargetMode="External"/><Relationship Id="rId1611" Type="http://schemas.openxmlformats.org/officeDocument/2006/relationships/hyperlink" Target="https://www.linkedin.com/in/lauren-flanagan-26617639" TargetMode="External"/><Relationship Id="rId192" Type="http://schemas.openxmlformats.org/officeDocument/2006/relationships/hyperlink" Target="https://www.linkedin.com/in/quintenbirkhoff" TargetMode="External"/><Relationship Id="rId497" Type="http://schemas.openxmlformats.org/officeDocument/2006/relationships/hyperlink" Target="https://www.linkedin.com/in/marco-yu-92744757" TargetMode="External"/><Relationship Id="rId357" Type="http://schemas.openxmlformats.org/officeDocument/2006/relationships/hyperlink" Target="https://www.linkedin.com/in/sachin-tulyani-b61208" TargetMode="External"/><Relationship Id="rId1194" Type="http://schemas.openxmlformats.org/officeDocument/2006/relationships/hyperlink" Target="https://www.linkedin.com/in/edward-fletcher-49328212" TargetMode="External"/><Relationship Id="rId217" Type="http://schemas.openxmlformats.org/officeDocument/2006/relationships/hyperlink" Target="https://www.linkedin.com/in/royce-yudkoff-50b05a9" TargetMode="External"/><Relationship Id="rId564" Type="http://schemas.openxmlformats.org/officeDocument/2006/relationships/hyperlink" Target="https://www.linkedin.com/in/john-serafini-950793a" TargetMode="External"/><Relationship Id="rId771" Type="http://schemas.openxmlformats.org/officeDocument/2006/relationships/hyperlink" Target="https://www.linkedin.com/in/hashim-al-amidi-aa187a17" TargetMode="External"/><Relationship Id="rId869" Type="http://schemas.openxmlformats.org/officeDocument/2006/relationships/hyperlink" Target="https://www.linkedin.com/in/umangkajaria" TargetMode="External"/><Relationship Id="rId1499" Type="http://schemas.openxmlformats.org/officeDocument/2006/relationships/hyperlink" Target="https://www.linkedin.com/in/morad-elhafed-01a13b3" TargetMode="External"/><Relationship Id="rId424" Type="http://schemas.openxmlformats.org/officeDocument/2006/relationships/hyperlink" Target="https://www.linkedin.com/in/ann-mcnally-889a1210" TargetMode="External"/><Relationship Id="rId631" Type="http://schemas.openxmlformats.org/officeDocument/2006/relationships/hyperlink" Target="https://www.linkedin.com/in/bryanwood" TargetMode="External"/><Relationship Id="rId729" Type="http://schemas.openxmlformats.org/officeDocument/2006/relationships/hyperlink" Target="https://www.linkedin.com/in/john-becker-a1a64035" TargetMode="External"/><Relationship Id="rId1054" Type="http://schemas.openxmlformats.org/officeDocument/2006/relationships/hyperlink" Target="https://www.linkedin.com/in/javier-abad-lopez-32ba1190" TargetMode="External"/><Relationship Id="rId1261" Type="http://schemas.openxmlformats.org/officeDocument/2006/relationships/hyperlink" Target="https://www.linkedin.com/in/keithpalumbo" TargetMode="External"/><Relationship Id="rId1359" Type="http://schemas.openxmlformats.org/officeDocument/2006/relationships/hyperlink" Target="https://www.linkedin.com/in/jvmicali" TargetMode="External"/><Relationship Id="rId936" Type="http://schemas.openxmlformats.org/officeDocument/2006/relationships/hyperlink" Target="https://www.linkedin.com/in/paulmccreadie" TargetMode="External"/><Relationship Id="rId1121" Type="http://schemas.openxmlformats.org/officeDocument/2006/relationships/hyperlink" Target="https://www.linkedin.com/in/raja-kumar-4314943b" TargetMode="External"/><Relationship Id="rId1219" Type="http://schemas.openxmlformats.org/officeDocument/2006/relationships/hyperlink" Target="https://www.linkedin.com/in/carlos-pires-14606a2b" TargetMode="External"/><Relationship Id="rId1566" Type="http://schemas.openxmlformats.org/officeDocument/2006/relationships/hyperlink" Target="https://www.linkedin.com/in/stevendabrams" TargetMode="External"/><Relationship Id="rId65" Type="http://schemas.openxmlformats.org/officeDocument/2006/relationships/hyperlink" Target="https://www.linkedin.com/in/ulf-von-haacke-1368b774" TargetMode="External"/><Relationship Id="rId1426" Type="http://schemas.openxmlformats.org/officeDocument/2006/relationships/hyperlink" Target="https://www.linkedin.com/in/john-ritter-46441422" TargetMode="External"/><Relationship Id="rId1633" Type="http://schemas.openxmlformats.org/officeDocument/2006/relationships/hyperlink" Target="https://www.linkedin.com/in/robert-cohen-57a740139" TargetMode="External"/><Relationship Id="rId281" Type="http://schemas.openxmlformats.org/officeDocument/2006/relationships/hyperlink" Target="https://www.linkedin.com/in/ted-ackerley-74240729" TargetMode="External"/><Relationship Id="rId141" Type="http://schemas.openxmlformats.org/officeDocument/2006/relationships/hyperlink" Target="https://www.linkedin.com/in/peter-kim-b1264b43" TargetMode="External"/><Relationship Id="rId379" Type="http://schemas.openxmlformats.org/officeDocument/2006/relationships/hyperlink" Target="https://www.linkedin.com/in/adeyanju-olumide-olateru-olagbegi-8449b335" TargetMode="External"/><Relationship Id="rId586" Type="http://schemas.openxmlformats.org/officeDocument/2006/relationships/hyperlink" Target="https://www.linkedin.com/in/hannah-schuftan-04a144" TargetMode="External"/><Relationship Id="rId793" Type="http://schemas.openxmlformats.org/officeDocument/2006/relationships/hyperlink" Target="https://www.linkedin.com/in/marie-kisling-a86ab189" TargetMode="External"/><Relationship Id="rId7" Type="http://schemas.openxmlformats.org/officeDocument/2006/relationships/hyperlink" Target="https://www.linkedin.com/in/johngargasz" TargetMode="External"/><Relationship Id="rId239" Type="http://schemas.openxmlformats.org/officeDocument/2006/relationships/hyperlink" Target="https://www.linkedin.com/in/jason-klein-34936143" TargetMode="External"/><Relationship Id="rId446" Type="http://schemas.openxmlformats.org/officeDocument/2006/relationships/hyperlink" Target="https://www.linkedin.com/in/mrahlstrom" TargetMode="External"/><Relationship Id="rId653" Type="http://schemas.openxmlformats.org/officeDocument/2006/relationships/hyperlink" Target="https://www.linkedin.com/in/kristin-gibbons-johnson" TargetMode="External"/><Relationship Id="rId1076" Type="http://schemas.openxmlformats.org/officeDocument/2006/relationships/hyperlink" Target="https://www.linkedin.com/in/jan-wiklund-6640b71a" TargetMode="External"/><Relationship Id="rId1283" Type="http://schemas.openxmlformats.org/officeDocument/2006/relationships/hyperlink" Target="https://www.linkedin.com/in/stephan-gueorguiev-0aa497" TargetMode="External"/><Relationship Id="rId1490" Type="http://schemas.openxmlformats.org/officeDocument/2006/relationships/hyperlink" Target="https://www.linkedin.com/in/sven-thate-2064761a" TargetMode="External"/><Relationship Id="rId292" Type="http://schemas.openxmlformats.org/officeDocument/2006/relationships/hyperlink" Target="https://www.linkedin.com/in/john-morgan-758b9214" TargetMode="External"/><Relationship Id="rId306" Type="http://schemas.openxmlformats.org/officeDocument/2006/relationships/hyperlink" Target="https://www.linkedin.com/in/johnosullivan42" TargetMode="External"/><Relationship Id="rId860" Type="http://schemas.openxmlformats.org/officeDocument/2006/relationships/hyperlink" Target="https://www.linkedin.com/in/markcrosbie" TargetMode="External"/><Relationship Id="rId958" Type="http://schemas.openxmlformats.org/officeDocument/2006/relationships/hyperlink" Target="https://www.linkedin.com/in/phil-swift-39a915111" TargetMode="External"/><Relationship Id="rId1143" Type="http://schemas.openxmlformats.org/officeDocument/2006/relationships/hyperlink" Target="https://www.linkedin.com/in/kirk-johnson-22290373" TargetMode="External"/><Relationship Id="rId1588" Type="http://schemas.openxmlformats.org/officeDocument/2006/relationships/hyperlink" Target="https://www.linkedin.com/in/andrew-marolda-8204234" TargetMode="External"/><Relationship Id="rId87" Type="http://schemas.openxmlformats.org/officeDocument/2006/relationships/hyperlink" Target="https://www.linkedin.com/in/andy-matthews-7646b410" TargetMode="External"/><Relationship Id="rId513" Type="http://schemas.openxmlformats.org/officeDocument/2006/relationships/hyperlink" Target="https://www.linkedin.com/in/jared-malave" TargetMode="External"/><Relationship Id="rId597" Type="http://schemas.openxmlformats.org/officeDocument/2006/relationships/hyperlink" Target="https://www.linkedin.com/in/andrew-kalnow-6aaba3a" TargetMode="External"/><Relationship Id="rId720" Type="http://schemas.openxmlformats.org/officeDocument/2006/relationships/hyperlink" Target="https://www.linkedin.com/in/nickadams11" TargetMode="External"/><Relationship Id="rId818" Type="http://schemas.openxmlformats.org/officeDocument/2006/relationships/hyperlink" Target="https://www.linkedin.com/in/chris-dixon-09b00b2b" TargetMode="External"/><Relationship Id="rId1350" Type="http://schemas.openxmlformats.org/officeDocument/2006/relationships/hyperlink" Target="https://www.linkedin.com/in/valentin-tabus-ab6311" TargetMode="External"/><Relationship Id="rId1448" Type="http://schemas.openxmlformats.org/officeDocument/2006/relationships/hyperlink" Target="https://www.linkedin.com/in/briankeithlee" TargetMode="External"/><Relationship Id="rId152" Type="http://schemas.openxmlformats.org/officeDocument/2006/relationships/hyperlink" Target="https://www.linkedin.com/in/alexandre-villet-8791702" TargetMode="External"/><Relationship Id="rId457" Type="http://schemas.openxmlformats.org/officeDocument/2006/relationships/hyperlink" Target="https://www.linkedin.com/in/aftab-kherani-3403915" TargetMode="External"/><Relationship Id="rId1003" Type="http://schemas.openxmlformats.org/officeDocument/2006/relationships/hyperlink" Target="https://www.linkedin.com/in/michael-allen-of-allen-interactions" TargetMode="External"/><Relationship Id="rId1087" Type="http://schemas.openxmlformats.org/officeDocument/2006/relationships/hyperlink" Target="https://www.linkedin.com/in/terrence-mullan-03b5ba8" TargetMode="External"/><Relationship Id="rId1210" Type="http://schemas.openxmlformats.org/officeDocument/2006/relationships/hyperlink" Target="https://www.linkedin.com/in/jason-rhodes-4866a042" TargetMode="External"/><Relationship Id="rId1294" Type="http://schemas.openxmlformats.org/officeDocument/2006/relationships/hyperlink" Target="https://www.linkedin.com/in/maximilian-daugeras" TargetMode="External"/><Relationship Id="rId1308" Type="http://schemas.openxmlformats.org/officeDocument/2006/relationships/hyperlink" Target="https://www.linkedin.com/in/court-turner-8a602484" TargetMode="External"/><Relationship Id="rId664" Type="http://schemas.openxmlformats.org/officeDocument/2006/relationships/hyperlink" Target="https://www.linkedin.com/in/andrew-sheiner-1b308459" TargetMode="External"/><Relationship Id="rId871" Type="http://schemas.openxmlformats.org/officeDocument/2006/relationships/hyperlink" Target="https://www.linkedin.com/in/david-kim-90b45a6" TargetMode="External"/><Relationship Id="rId969" Type="http://schemas.openxmlformats.org/officeDocument/2006/relationships/hyperlink" Target="https://www.linkedin.com/in/edgar-hotard-275587124" TargetMode="External"/><Relationship Id="rId1515" Type="http://schemas.openxmlformats.org/officeDocument/2006/relationships/hyperlink" Target="https://www.linkedin.com/in/kevin-marchetti-a955305" TargetMode="External"/><Relationship Id="rId1599" Type="http://schemas.openxmlformats.org/officeDocument/2006/relationships/hyperlink" Target="https://www.linkedin.com/in/mark-visser-38995831" TargetMode="External"/><Relationship Id="rId14" Type="http://schemas.openxmlformats.org/officeDocument/2006/relationships/hyperlink" Target="https://www.linkedin.com/in/fokke-lucas-b58a721" TargetMode="External"/><Relationship Id="rId317" Type="http://schemas.openxmlformats.org/officeDocument/2006/relationships/hyperlink" Target="https://www.linkedin.com/in/paulowers1" TargetMode="External"/><Relationship Id="rId524" Type="http://schemas.openxmlformats.org/officeDocument/2006/relationships/hyperlink" Target="https://www.linkedin.com/in/chris-beale-0b02845" TargetMode="External"/><Relationship Id="rId731" Type="http://schemas.openxmlformats.org/officeDocument/2006/relationships/hyperlink" Target="https://www.linkedin.com/in/justin-fish-0b7995107" TargetMode="External"/><Relationship Id="rId1154" Type="http://schemas.openxmlformats.org/officeDocument/2006/relationships/hyperlink" Target="https://www.linkedin.com/in/astutia" TargetMode="External"/><Relationship Id="rId1361" Type="http://schemas.openxmlformats.org/officeDocument/2006/relationships/hyperlink" Target="https://www.linkedin.com/in/marshall-cole-815140b" TargetMode="External"/><Relationship Id="rId1459" Type="http://schemas.openxmlformats.org/officeDocument/2006/relationships/hyperlink" Target="https://www.linkedin.com/in/michel-dahan-b05360136" TargetMode="External"/><Relationship Id="rId98" Type="http://schemas.openxmlformats.org/officeDocument/2006/relationships/hyperlink" Target="https://www.linkedin.com/in/melissa-tessier-9433337" TargetMode="External"/><Relationship Id="rId163" Type="http://schemas.openxmlformats.org/officeDocument/2006/relationships/hyperlink" Target="https://www.linkedin.com/in/pradeep-728013218" TargetMode="External"/><Relationship Id="rId370" Type="http://schemas.openxmlformats.org/officeDocument/2006/relationships/hyperlink" Target="https://www.linkedin.com/in/florian-meise-b3a55612" TargetMode="External"/><Relationship Id="rId829" Type="http://schemas.openxmlformats.org/officeDocument/2006/relationships/hyperlink" Target="https://www.linkedin.com/in/william-miller-b6057211" TargetMode="External"/><Relationship Id="rId1014" Type="http://schemas.openxmlformats.org/officeDocument/2006/relationships/hyperlink" Target="https://www.linkedin.com/in/steve-berman-4212b21a" TargetMode="External"/><Relationship Id="rId1221" Type="http://schemas.openxmlformats.org/officeDocument/2006/relationships/hyperlink" Target="https://www.linkedin.com/in/haroldokorte/pt" TargetMode="External"/><Relationship Id="rId230" Type="http://schemas.openxmlformats.org/officeDocument/2006/relationships/hyperlink" Target="https://www.linkedin.com/in/rterkowitz" TargetMode="External"/><Relationship Id="rId468" Type="http://schemas.openxmlformats.org/officeDocument/2006/relationships/hyperlink" Target="https://www.linkedin.com/in/dennychandler" TargetMode="External"/><Relationship Id="rId675" Type="http://schemas.openxmlformats.org/officeDocument/2006/relationships/hyperlink" Target="https://www.linkedin.com/in/suhrid-mantravadi-570b6669/de" TargetMode="External"/><Relationship Id="rId882" Type="http://schemas.openxmlformats.org/officeDocument/2006/relationships/hyperlink" Target="https://www.linkedin.com/in/donald-parfet-0bb490" TargetMode="External"/><Relationship Id="rId1098" Type="http://schemas.openxmlformats.org/officeDocument/2006/relationships/hyperlink" Target="https://www.linkedin.com/in/ajit-singh-artiman" TargetMode="External"/><Relationship Id="rId1319" Type="http://schemas.openxmlformats.org/officeDocument/2006/relationships/hyperlink" Target="https://www.linkedin.com/in/shriram-venkataraman-a3937b1" TargetMode="External"/><Relationship Id="rId1526" Type="http://schemas.openxmlformats.org/officeDocument/2006/relationships/hyperlink" Target="https://www.linkedin.com/in/duane-tucker" TargetMode="External"/><Relationship Id="rId25" Type="http://schemas.openxmlformats.org/officeDocument/2006/relationships/hyperlink" Target="https://www.linkedin.com/in/fabrice-voituron-6324561" TargetMode="External"/><Relationship Id="rId328" Type="http://schemas.openxmlformats.org/officeDocument/2006/relationships/hyperlink" Target="https://www.linkedin.com/in/philipp-schroeder-ab5199105" TargetMode="External"/><Relationship Id="rId535" Type="http://schemas.openxmlformats.org/officeDocument/2006/relationships/hyperlink" Target="https://www.linkedin.com/in/spencertall" TargetMode="External"/><Relationship Id="rId742" Type="http://schemas.openxmlformats.org/officeDocument/2006/relationships/hyperlink" Target="https://www.linkedin.com/in/jon-contos-79b10b47" TargetMode="External"/><Relationship Id="rId1165" Type="http://schemas.openxmlformats.org/officeDocument/2006/relationships/hyperlink" Target="https://www.linkedin.com/in/derekhlee" TargetMode="External"/><Relationship Id="rId1372" Type="http://schemas.openxmlformats.org/officeDocument/2006/relationships/hyperlink" Target="https://www.linkedin.com/in/steve-gillan-295451" TargetMode="External"/><Relationship Id="rId174" Type="http://schemas.openxmlformats.org/officeDocument/2006/relationships/hyperlink" Target="https://www.linkedin.com/in/robertembry" TargetMode="External"/><Relationship Id="rId381" Type="http://schemas.openxmlformats.org/officeDocument/2006/relationships/hyperlink" Target="https://www.linkedin.com/in/christopher-botsford-707120b9" TargetMode="External"/><Relationship Id="rId602" Type="http://schemas.openxmlformats.org/officeDocument/2006/relationships/hyperlink" Target="https://www.linkedin.com/in/dancremons" TargetMode="External"/><Relationship Id="rId1025" Type="http://schemas.openxmlformats.org/officeDocument/2006/relationships/hyperlink" Target="https://www.linkedin.com/in/louis-godron" TargetMode="External"/><Relationship Id="rId1232" Type="http://schemas.openxmlformats.org/officeDocument/2006/relationships/hyperlink" Target="https://www.linkedin.com/in/chrisshonk" TargetMode="External"/><Relationship Id="rId241" Type="http://schemas.openxmlformats.org/officeDocument/2006/relationships/hyperlink" Target="https://www.linkedin.com/in/maurice-hernandez-b3502163" TargetMode="External"/><Relationship Id="rId479" Type="http://schemas.openxmlformats.org/officeDocument/2006/relationships/hyperlink" Target="https://www.linkedin.com/in/steve-olsen-50258722" TargetMode="External"/><Relationship Id="rId686" Type="http://schemas.openxmlformats.org/officeDocument/2006/relationships/hyperlink" Target="https://www.linkedin.com/in/stefanoscarpis" TargetMode="External"/><Relationship Id="rId893" Type="http://schemas.openxmlformats.org/officeDocument/2006/relationships/hyperlink" Target="https://www.linkedin.com/in/dianedaych" TargetMode="External"/><Relationship Id="rId907" Type="http://schemas.openxmlformats.org/officeDocument/2006/relationships/hyperlink" Target="https://www.linkedin.com/in/beatrix-austin-2a83205" TargetMode="External"/><Relationship Id="rId1537" Type="http://schemas.openxmlformats.org/officeDocument/2006/relationships/hyperlink" Target="https://www.linkedin.com/in/jeffrey-price-77177620a" TargetMode="External"/><Relationship Id="rId36" Type="http://schemas.openxmlformats.org/officeDocument/2006/relationships/hyperlink" Target="https://www.linkedin.com/in/roberto-de-carlo-a05362127" TargetMode="External"/><Relationship Id="rId339" Type="http://schemas.openxmlformats.org/officeDocument/2006/relationships/hyperlink" Target="https://www.linkedin.com/in/larry-hootnick-5483b01" TargetMode="External"/><Relationship Id="rId546" Type="http://schemas.openxmlformats.org/officeDocument/2006/relationships/hyperlink" Target="https://www.linkedin.com/in/julie-allegro-62561a10" TargetMode="External"/><Relationship Id="rId753" Type="http://schemas.openxmlformats.org/officeDocument/2006/relationships/hyperlink" Target="https://www.linkedin.com/in/ryan-barnes-a197775" TargetMode="External"/><Relationship Id="rId1176" Type="http://schemas.openxmlformats.org/officeDocument/2006/relationships/hyperlink" Target="https://www.linkedin.com/in/brian-long-13b3a38" TargetMode="External"/><Relationship Id="rId1383" Type="http://schemas.openxmlformats.org/officeDocument/2006/relationships/hyperlink" Target="https://www.linkedin.com/in/fredrik-tilander-509652" TargetMode="External"/><Relationship Id="rId1604" Type="http://schemas.openxmlformats.org/officeDocument/2006/relationships/hyperlink" Target="https://www.linkedin.com/in/catherine-dumonceaux-7ab9a6b" TargetMode="External"/><Relationship Id="rId101" Type="http://schemas.openxmlformats.org/officeDocument/2006/relationships/hyperlink" Target="https://www.linkedin.com/in/neil-king-1613b47" TargetMode="External"/><Relationship Id="rId185" Type="http://schemas.openxmlformats.org/officeDocument/2006/relationships/hyperlink" Target="https://www.linkedin.com/in/michael-bigham-67aba318" TargetMode="External"/><Relationship Id="rId406" Type="http://schemas.openxmlformats.org/officeDocument/2006/relationships/hyperlink" Target="https://www.linkedin.com/in/don-drakeman-55ab6710" TargetMode="External"/><Relationship Id="rId960" Type="http://schemas.openxmlformats.org/officeDocument/2006/relationships/hyperlink" Target="https://www.linkedin.com/in/doug-brown-3b684a9" TargetMode="External"/><Relationship Id="rId1036" Type="http://schemas.openxmlformats.org/officeDocument/2006/relationships/hyperlink" Target="https://www.linkedin.com/in/joshua-welk-046b3513b" TargetMode="External"/><Relationship Id="rId1243" Type="http://schemas.openxmlformats.org/officeDocument/2006/relationships/hyperlink" Target="https://www.linkedin.com/in/stephen-wesson-97354a9" TargetMode="External"/><Relationship Id="rId1590" Type="http://schemas.openxmlformats.org/officeDocument/2006/relationships/hyperlink" Target="https://www.linkedin.com/in/eddie-chung-159399a" TargetMode="External"/><Relationship Id="rId392" Type="http://schemas.openxmlformats.org/officeDocument/2006/relationships/hyperlink" Target="https://www.linkedin.com/in/justin-obletz-b1b2884" TargetMode="External"/><Relationship Id="rId613" Type="http://schemas.openxmlformats.org/officeDocument/2006/relationships/hyperlink" Target="https://www.linkedin.com/in/george-westerkamp-86894410" TargetMode="External"/><Relationship Id="rId697" Type="http://schemas.openxmlformats.org/officeDocument/2006/relationships/hyperlink" Target="https://www.linkedin.com/in/jeremyuzan" TargetMode="External"/><Relationship Id="rId820" Type="http://schemas.openxmlformats.org/officeDocument/2006/relationships/hyperlink" Target="https://www.linkedin.com/in/john-o-farrell-b7252" TargetMode="External"/><Relationship Id="rId918" Type="http://schemas.openxmlformats.org/officeDocument/2006/relationships/hyperlink" Target="https://www.linkedin.com/in/david-forster-28b98ba" TargetMode="External"/><Relationship Id="rId1450" Type="http://schemas.openxmlformats.org/officeDocument/2006/relationships/hyperlink" Target="https://www.linkedin.com/in/fred-martin-2bb7047" TargetMode="External"/><Relationship Id="rId1548" Type="http://schemas.openxmlformats.org/officeDocument/2006/relationships/hyperlink" Target="https://www.linkedin.com/in/stefano-ferraresi-51715798" TargetMode="External"/><Relationship Id="rId252" Type="http://schemas.openxmlformats.org/officeDocument/2006/relationships/hyperlink" Target="https://www.linkedin.com/in/uri-geiger-ab23085" TargetMode="External"/><Relationship Id="rId1103" Type="http://schemas.openxmlformats.org/officeDocument/2006/relationships/hyperlink" Target="https://www.linkedin.com/in/tim-wilson-37a5a54a" TargetMode="External"/><Relationship Id="rId1187" Type="http://schemas.openxmlformats.org/officeDocument/2006/relationships/hyperlink" Target="https://www.linkedin.com/in/andrew-shear-a9403825" TargetMode="External"/><Relationship Id="rId1310" Type="http://schemas.openxmlformats.org/officeDocument/2006/relationships/hyperlink" Target="https://www.linkedin.com/in/kevin-kinsella" TargetMode="External"/><Relationship Id="rId1408" Type="http://schemas.openxmlformats.org/officeDocument/2006/relationships/hyperlink" Target="https://www.linkedin.com/in/bonnie-chen-69b54b57" TargetMode="External"/><Relationship Id="rId47" Type="http://schemas.openxmlformats.org/officeDocument/2006/relationships/hyperlink" Target="https://www.linkedin.com/in/jonathan-bryers-3aa31615" TargetMode="External"/><Relationship Id="rId112" Type="http://schemas.openxmlformats.org/officeDocument/2006/relationships/hyperlink" Target="https://www.linkedin.com/in/gupta-anjali" TargetMode="External"/><Relationship Id="rId557" Type="http://schemas.openxmlformats.org/officeDocument/2006/relationships/hyperlink" Target="https://www.linkedin.com/in/arnetonning" TargetMode="External"/><Relationship Id="rId764" Type="http://schemas.openxmlformats.org/officeDocument/2006/relationships/hyperlink" Target="https://www.linkedin.com/in/scottwolff" TargetMode="External"/><Relationship Id="rId971" Type="http://schemas.openxmlformats.org/officeDocument/2006/relationships/hyperlink" Target="https://www.linkedin.com/in/keith-crandell-726a083a" TargetMode="External"/><Relationship Id="rId1394" Type="http://schemas.openxmlformats.org/officeDocument/2006/relationships/hyperlink" Target="https://www.linkedin.com/in/john-kilgallon-8641b65" TargetMode="External"/><Relationship Id="rId1615" Type="http://schemas.openxmlformats.org/officeDocument/2006/relationships/hyperlink" Target="https://www.linkedin.com/in/ben-riefe-b352721" TargetMode="External"/><Relationship Id="rId196" Type="http://schemas.openxmlformats.org/officeDocument/2006/relationships/hyperlink" Target="https://www.linkedin.com/in/azra-kanji-141272" TargetMode="External"/><Relationship Id="rId417" Type="http://schemas.openxmlformats.org/officeDocument/2006/relationships/hyperlink" Target="https://www.linkedin.com/in/brian-hoesterey-a834312" TargetMode="External"/><Relationship Id="rId624" Type="http://schemas.openxmlformats.org/officeDocument/2006/relationships/hyperlink" Target="https://www.linkedin.com/in/joeaddiego" TargetMode="External"/><Relationship Id="rId831" Type="http://schemas.openxmlformats.org/officeDocument/2006/relationships/hyperlink" Target="https://www.linkedin.com/in/alexandros-peponis" TargetMode="External"/><Relationship Id="rId1047" Type="http://schemas.openxmlformats.org/officeDocument/2006/relationships/hyperlink" Target="https://www.linkedin.com/in/marc-mommaerts-45b055115" TargetMode="External"/><Relationship Id="rId1254" Type="http://schemas.openxmlformats.org/officeDocument/2006/relationships/hyperlink" Target="https://www.linkedin.com/in/adamabramson" TargetMode="External"/><Relationship Id="rId1461" Type="http://schemas.openxmlformats.org/officeDocument/2006/relationships/hyperlink" Target="https://www.linkedin.com/in/philippe-herbert-81b64684" TargetMode="External"/><Relationship Id="rId263" Type="http://schemas.openxmlformats.org/officeDocument/2006/relationships/hyperlink" Target="https://www.linkedin.com/in/yukseldibekoglu" TargetMode="External"/><Relationship Id="rId470" Type="http://schemas.openxmlformats.org/officeDocument/2006/relationships/hyperlink" Target="https://www.linkedin.com/in/japple" TargetMode="External"/><Relationship Id="rId929" Type="http://schemas.openxmlformats.org/officeDocument/2006/relationships/hyperlink" Target="https://www.linkedin.com/in/steven-zoll" TargetMode="External"/><Relationship Id="rId1114" Type="http://schemas.openxmlformats.org/officeDocument/2006/relationships/hyperlink" Target="https://www.linkedin.com/in/jeffrey-sauerhoff-2093873b" TargetMode="External"/><Relationship Id="rId1321" Type="http://schemas.openxmlformats.org/officeDocument/2006/relationships/hyperlink" Target="https://www.linkedin.com/in/alangoodman" TargetMode="External"/><Relationship Id="rId1559" Type="http://schemas.openxmlformats.org/officeDocument/2006/relationships/hyperlink" Target="https://www.linkedin.com/in/larry-lam-650ba653" TargetMode="External"/><Relationship Id="rId58" Type="http://schemas.openxmlformats.org/officeDocument/2006/relationships/hyperlink" Target="https://www.linkedin.com/in/richard-relyea-14b80252" TargetMode="External"/><Relationship Id="rId123" Type="http://schemas.openxmlformats.org/officeDocument/2006/relationships/hyperlink" Target="https://www.linkedin.com/in/kasper-hansen-409249" TargetMode="External"/><Relationship Id="rId330" Type="http://schemas.openxmlformats.org/officeDocument/2006/relationships/hyperlink" Target="https://www.linkedin.com/in/christoph-braun-14069675" TargetMode="External"/><Relationship Id="rId568" Type="http://schemas.openxmlformats.org/officeDocument/2006/relationships/hyperlink" Target="https://www.linkedin.com/in/amirana" TargetMode="External"/><Relationship Id="rId775" Type="http://schemas.openxmlformats.org/officeDocument/2006/relationships/hyperlink" Target="https://www.linkedin.com/in/david-parker-0450196" TargetMode="External"/><Relationship Id="rId982" Type="http://schemas.openxmlformats.org/officeDocument/2006/relationships/hyperlink" Target="https://www.linkedin.com/in/stacey-kelly-a8968159" TargetMode="External"/><Relationship Id="rId1198" Type="http://schemas.openxmlformats.org/officeDocument/2006/relationships/hyperlink" Target="https://www.linkedin.com/in/mikeodonnell" TargetMode="External"/><Relationship Id="rId1419" Type="http://schemas.openxmlformats.org/officeDocument/2006/relationships/hyperlink" Target="https://www.linkedin.com/in/jamespavlik" TargetMode="External"/><Relationship Id="rId1626" Type="http://schemas.openxmlformats.org/officeDocument/2006/relationships/hyperlink" Target="https://www.linkedin.com/in/ken-mcnaughton" TargetMode="External"/><Relationship Id="rId428" Type="http://schemas.openxmlformats.org/officeDocument/2006/relationships/hyperlink" Target="https://www.linkedin.com/in/steven-decillis-7594693b" TargetMode="External"/><Relationship Id="rId635" Type="http://schemas.openxmlformats.org/officeDocument/2006/relationships/hyperlink" Target="https://www.linkedin.com/in/erik-carlberg-2528b26a" TargetMode="External"/><Relationship Id="rId842" Type="http://schemas.openxmlformats.org/officeDocument/2006/relationships/hyperlink" Target="https://www.linkedin.com/in/brad-conrad-2709136" TargetMode="External"/><Relationship Id="rId1058" Type="http://schemas.openxmlformats.org/officeDocument/2006/relationships/hyperlink" Target="https://www.linkedin.com/in/nils-stoesser-85985713" TargetMode="External"/><Relationship Id="rId1265" Type="http://schemas.openxmlformats.org/officeDocument/2006/relationships/hyperlink" Target="https://www.linkedin.com/in/timothy-porter-021323a4" TargetMode="External"/><Relationship Id="rId1472" Type="http://schemas.openxmlformats.org/officeDocument/2006/relationships/hyperlink" Target="https://www.linkedin.com/in/dar-chen-96b65426" TargetMode="External"/><Relationship Id="rId274" Type="http://schemas.openxmlformats.org/officeDocument/2006/relationships/hyperlink" Target="https://www.linkedin.com/in/michel-lazure-292823b" TargetMode="External"/><Relationship Id="rId481" Type="http://schemas.openxmlformats.org/officeDocument/2006/relationships/hyperlink" Target="https://www.linkedin.com/in/marco-albanesi-m-sc-cfa-96884222" TargetMode="External"/><Relationship Id="rId702" Type="http://schemas.openxmlformats.org/officeDocument/2006/relationships/hyperlink" Target="https://www.linkedin.com/in/andrea-traversone-03774311a" TargetMode="External"/><Relationship Id="rId1125" Type="http://schemas.openxmlformats.org/officeDocument/2006/relationships/hyperlink" Target="https://www.linkedin.com/in/brian-girvan-95a11b5a" TargetMode="External"/><Relationship Id="rId1332" Type="http://schemas.openxmlformats.org/officeDocument/2006/relationships/hyperlink" Target="https://www.linkedin.com/in/christopher-mueller-a8a55421" TargetMode="External"/><Relationship Id="rId69" Type="http://schemas.openxmlformats.org/officeDocument/2006/relationships/hyperlink" Target="https://www.linkedin.com/in/menno-letschert-39a5ba38" TargetMode="External"/><Relationship Id="rId134" Type="http://schemas.openxmlformats.org/officeDocument/2006/relationships/hyperlink" Target="https://www.linkedin.com/in/-hannah-chang" TargetMode="External"/><Relationship Id="rId579" Type="http://schemas.openxmlformats.org/officeDocument/2006/relationships/hyperlink" Target="https://www.linkedin.com/in/per-antonsson-94606a82" TargetMode="External"/><Relationship Id="rId786" Type="http://schemas.openxmlformats.org/officeDocument/2006/relationships/hyperlink" Target="https://www.linkedin.com/in/robert-bertoldi-8814975" TargetMode="External"/><Relationship Id="rId993" Type="http://schemas.openxmlformats.org/officeDocument/2006/relationships/hyperlink" Target="https://www.linkedin.com/in/theodore-burke-401481160" TargetMode="External"/><Relationship Id="rId1637" Type="http://schemas.openxmlformats.org/officeDocument/2006/relationships/hyperlink" Target="https://www.linkedin.com/in/harry-thomas-0995ab61" TargetMode="External"/><Relationship Id="rId341" Type="http://schemas.openxmlformats.org/officeDocument/2006/relationships/hyperlink" Target="https://www.linkedin.com/in/craig-waslin-9718286" TargetMode="External"/><Relationship Id="rId439" Type="http://schemas.openxmlformats.org/officeDocument/2006/relationships/hyperlink" Target="https://www.linkedin.com/in/maina-souviron-7760b266" TargetMode="External"/><Relationship Id="rId646" Type="http://schemas.openxmlformats.org/officeDocument/2006/relationships/hyperlink" Target="https://www.linkedin.com/in/greg-corkran-gcenterprises" TargetMode="External"/><Relationship Id="rId1069" Type="http://schemas.openxmlformats.org/officeDocument/2006/relationships/hyperlink" Target="https://www.linkedin.com/in/peter-manos-637a57110" TargetMode="External"/><Relationship Id="rId1276" Type="http://schemas.openxmlformats.org/officeDocument/2006/relationships/hyperlink" Target="https://www.linkedin.com/in/david-lonsdale-33898b136" TargetMode="External"/><Relationship Id="rId1483" Type="http://schemas.openxmlformats.org/officeDocument/2006/relationships/hyperlink" Target="https://www.linkedin.com/in/kirby-harris-2b454b8" TargetMode="External"/><Relationship Id="rId201" Type="http://schemas.openxmlformats.org/officeDocument/2006/relationships/hyperlink" Target="https://www.linkedin.com/in/c-j-brucato-iii-b33830" TargetMode="External"/><Relationship Id="rId285" Type="http://schemas.openxmlformats.org/officeDocument/2006/relationships/hyperlink" Target="https://www.linkedin.com/in/bernard-aronson-b563a218" TargetMode="External"/><Relationship Id="rId506" Type="http://schemas.openxmlformats.org/officeDocument/2006/relationships/hyperlink" Target="https://www.linkedin.com/in/henriklindholm" TargetMode="External"/><Relationship Id="rId853" Type="http://schemas.openxmlformats.org/officeDocument/2006/relationships/hyperlink" Target="https://www.linkedin.com/in/xander-perry-9082391b" TargetMode="External"/><Relationship Id="rId1136" Type="http://schemas.openxmlformats.org/officeDocument/2006/relationships/hyperlink" Target="https://www.linkedin.com/in/bernice-huang" TargetMode="External"/><Relationship Id="rId492" Type="http://schemas.openxmlformats.org/officeDocument/2006/relationships/hyperlink" Target="https://www.linkedin.com/in/cruedig" TargetMode="External"/><Relationship Id="rId713" Type="http://schemas.openxmlformats.org/officeDocument/2006/relationships/hyperlink" Target="https://www.linkedin.com/in/rolando-polli-1460a830" TargetMode="External"/><Relationship Id="rId797" Type="http://schemas.openxmlformats.org/officeDocument/2006/relationships/hyperlink" Target="https://www.linkedin.com/in/rmapatuna" TargetMode="External"/><Relationship Id="rId920" Type="http://schemas.openxmlformats.org/officeDocument/2006/relationships/hyperlink" Target="https://www.linkedin.com/in/john-adams-b3890556" TargetMode="External"/><Relationship Id="rId1343" Type="http://schemas.openxmlformats.org/officeDocument/2006/relationships/hyperlink" Target="https://www.linkedin.com/in/muhsin-muhammad-ii-2a99135" TargetMode="External"/><Relationship Id="rId1550" Type="http://schemas.openxmlformats.org/officeDocument/2006/relationships/hyperlink" Target="https://www.linkedin.com/in/dion-madsen-15052469" TargetMode="External"/><Relationship Id="rId1648" Type="http://schemas.openxmlformats.org/officeDocument/2006/relationships/hyperlink" Target="https://www.linkedin.com/in/blake-gottesman-3304b93" TargetMode="External"/><Relationship Id="rId145" Type="http://schemas.openxmlformats.org/officeDocument/2006/relationships/hyperlink" Target="https://www.linkedin.com/in/glen-tullman-76108566" TargetMode="External"/><Relationship Id="rId352" Type="http://schemas.openxmlformats.org/officeDocument/2006/relationships/hyperlink" Target="https://www.linkedin.com/in/kelly-meldrum-54700bb7" TargetMode="External"/><Relationship Id="rId1203" Type="http://schemas.openxmlformats.org/officeDocument/2006/relationships/hyperlink" Target="https://www.linkedin.com/in/brucebooth" TargetMode="External"/><Relationship Id="rId1287" Type="http://schemas.openxmlformats.org/officeDocument/2006/relationships/hyperlink" Target="https://www.linkedin.com/in/jeffrey-clarke" TargetMode="External"/><Relationship Id="rId1410" Type="http://schemas.openxmlformats.org/officeDocument/2006/relationships/hyperlink" Target="https://www.linkedin.com/in/huaming-gu-4563896" TargetMode="External"/><Relationship Id="rId1508" Type="http://schemas.openxmlformats.org/officeDocument/2006/relationships/hyperlink" Target="https://www.linkedin.com/in/franz-pool-7b36637" TargetMode="External"/><Relationship Id="rId212" Type="http://schemas.openxmlformats.org/officeDocument/2006/relationships/hyperlink" Target="https://www.linkedin.com/in/nathan-ott" TargetMode="External"/><Relationship Id="rId657" Type="http://schemas.openxmlformats.org/officeDocument/2006/relationships/hyperlink" Target="https://www.linkedin.com/in/samgaynor" TargetMode="External"/><Relationship Id="rId864" Type="http://schemas.openxmlformats.org/officeDocument/2006/relationships/hyperlink" Target="https://www.linkedin.com/in/frantz-alphonse-5575a5" TargetMode="External"/><Relationship Id="rId1494" Type="http://schemas.openxmlformats.org/officeDocument/2006/relationships/hyperlink" Target="https://www.linkedin.com/in/itzik-parnafes-209794" TargetMode="External"/><Relationship Id="rId296" Type="http://schemas.openxmlformats.org/officeDocument/2006/relationships/hyperlink" Target="https://www.linkedin.com/in/ken-brotman-ba49011b0" TargetMode="External"/><Relationship Id="rId517" Type="http://schemas.openxmlformats.org/officeDocument/2006/relationships/hyperlink" Target="https://www.linkedin.com/in/paolo-righetto-a7b2355" TargetMode="External"/><Relationship Id="rId724" Type="http://schemas.openxmlformats.org/officeDocument/2006/relationships/hyperlink" Target="https://www.linkedin.com/in/derek-leck-a465587" TargetMode="External"/><Relationship Id="rId931" Type="http://schemas.openxmlformats.org/officeDocument/2006/relationships/hyperlink" Target="https://www.linkedin.com/in/joshua-beebe-521537" TargetMode="External"/><Relationship Id="rId1147" Type="http://schemas.openxmlformats.org/officeDocument/2006/relationships/hyperlink" Target="https://www.linkedin.com/in/bill-berkman-27621b11" TargetMode="External"/><Relationship Id="rId1354" Type="http://schemas.openxmlformats.org/officeDocument/2006/relationships/hyperlink" Target="https://www.linkedin.com/in/maria-isabel-lacombe-cfa-67222015" TargetMode="External"/><Relationship Id="rId1561" Type="http://schemas.openxmlformats.org/officeDocument/2006/relationships/hyperlink" Target="https://www.linkedin.com/in/philanzarut" TargetMode="External"/><Relationship Id="rId60" Type="http://schemas.openxmlformats.org/officeDocument/2006/relationships/hyperlink" Target="https://www.linkedin.com/in/andreas-gold-6a3344101" TargetMode="External"/><Relationship Id="rId156" Type="http://schemas.openxmlformats.org/officeDocument/2006/relationships/hyperlink" Target="https://www.linkedin.com/in/niels-court-payen-b37106" TargetMode="External"/><Relationship Id="rId363" Type="http://schemas.openxmlformats.org/officeDocument/2006/relationships/hyperlink" Target="https://www.linkedin.com/in/yar-ping-soo-552561" TargetMode="External"/><Relationship Id="rId570" Type="http://schemas.openxmlformats.org/officeDocument/2006/relationships/hyperlink" Target="https://www.linkedin.com/in/vincentchun" TargetMode="External"/><Relationship Id="rId1007" Type="http://schemas.openxmlformats.org/officeDocument/2006/relationships/hyperlink" Target="https://www.linkedin.com/in/bennett-rosenthal" TargetMode="External"/><Relationship Id="rId1214" Type="http://schemas.openxmlformats.org/officeDocument/2006/relationships/hyperlink" Target="https://www.linkedin.com/in/michael-gladstone-01549831" TargetMode="External"/><Relationship Id="rId1421" Type="http://schemas.openxmlformats.org/officeDocument/2006/relationships/hyperlink" Target="https://www.linkedin.com/in/michael-liang-32590932" TargetMode="External"/><Relationship Id="rId223" Type="http://schemas.openxmlformats.org/officeDocument/2006/relationships/hyperlink" Target="https://www.linkedin.com/in/bobby-goswami-94003015" TargetMode="External"/><Relationship Id="rId430" Type="http://schemas.openxmlformats.org/officeDocument/2006/relationships/hyperlink" Target="https://www.linkedin.com/in/thomas-pryma-99505724" TargetMode="External"/><Relationship Id="rId668" Type="http://schemas.openxmlformats.org/officeDocument/2006/relationships/hyperlink" Target="https://www.linkedin.com/in/sam-guo-49a6991" TargetMode="External"/><Relationship Id="rId875" Type="http://schemas.openxmlformats.org/officeDocument/2006/relationships/hyperlink" Target="https://www.linkedin.com/in/eric-sillman-5115091b" TargetMode="External"/><Relationship Id="rId1060" Type="http://schemas.openxmlformats.org/officeDocument/2006/relationships/hyperlink" Target="https://www.linkedin.com/in/richard-booth-13688772" TargetMode="External"/><Relationship Id="rId1298" Type="http://schemas.openxmlformats.org/officeDocument/2006/relationships/hyperlink" Target="https://www.linkedin.com/in/gerald-l-parsky-25740a23" TargetMode="External"/><Relationship Id="rId1519" Type="http://schemas.openxmlformats.org/officeDocument/2006/relationships/hyperlink" Target="https://www.linkedin.com/in/peter-pauli-60778288" TargetMode="External"/><Relationship Id="rId18" Type="http://schemas.openxmlformats.org/officeDocument/2006/relationships/hyperlink" Target="https://www.linkedin.com/in/robert-de-corainville-9268a513" TargetMode="External"/><Relationship Id="rId528" Type="http://schemas.openxmlformats.org/officeDocument/2006/relationships/hyperlink" Target="https://www.linkedin.com/in/philip-dyk" TargetMode="External"/><Relationship Id="rId735" Type="http://schemas.openxmlformats.org/officeDocument/2006/relationships/hyperlink" Target="https://www.linkedin.com/in/ryan-hodgson-a0b88825" TargetMode="External"/><Relationship Id="rId942" Type="http://schemas.openxmlformats.org/officeDocument/2006/relationships/hyperlink" Target="https://www.linkedin.com/in/bill-slavin-188a6393" TargetMode="External"/><Relationship Id="rId1158" Type="http://schemas.openxmlformats.org/officeDocument/2006/relationships/hyperlink" Target="https://www.linkedin.com/in/christopher-thomas-a30145" TargetMode="External"/><Relationship Id="rId1365" Type="http://schemas.openxmlformats.org/officeDocument/2006/relationships/hyperlink" Target="https://www.linkedin.com/in/keith-hoad-9b567291" TargetMode="External"/><Relationship Id="rId1572" Type="http://schemas.openxmlformats.org/officeDocument/2006/relationships/hyperlink" Target="https://www.linkedin.com/in/joe-bradley-0a532b2" TargetMode="External"/><Relationship Id="rId167" Type="http://schemas.openxmlformats.org/officeDocument/2006/relationships/hyperlink" Target="https://www.linkedin.com/in/antoine-schouman-450447" TargetMode="External"/><Relationship Id="rId374" Type="http://schemas.openxmlformats.org/officeDocument/2006/relationships/hyperlink" Target="https://www.linkedin.com/in/brian-miller-031441218" TargetMode="External"/><Relationship Id="rId581" Type="http://schemas.openxmlformats.org/officeDocument/2006/relationships/hyperlink" Target="https://www.linkedin.com/in/ulf-green-73724531" TargetMode="External"/><Relationship Id="rId1018" Type="http://schemas.openxmlformats.org/officeDocument/2006/relationships/hyperlink" Target="https://www.linkedin.com/in/karl-jaeger-9325b5" TargetMode="External"/><Relationship Id="rId1225" Type="http://schemas.openxmlformats.org/officeDocument/2006/relationships/hyperlink" Target="https://www.linkedin.com/in/naz-ozertugrul-3093257" TargetMode="External"/><Relationship Id="rId1432" Type="http://schemas.openxmlformats.org/officeDocument/2006/relationships/hyperlink" Target="https://www.linkedin.com/in/barry-maloney-982595a8" TargetMode="External"/><Relationship Id="rId71" Type="http://schemas.openxmlformats.org/officeDocument/2006/relationships/hyperlink" Target="https://www.linkedin.com/in/pieter-de-jong-ph-d-670230b" TargetMode="External"/><Relationship Id="rId234" Type="http://schemas.openxmlformats.org/officeDocument/2006/relationships/hyperlink" Target="https://www.linkedin.com/in/chris-beare-606120161" TargetMode="External"/><Relationship Id="rId679" Type="http://schemas.openxmlformats.org/officeDocument/2006/relationships/hyperlink" Target="https://www.linkedin.com/in/alice-barberini-0145305" TargetMode="External"/><Relationship Id="rId802" Type="http://schemas.openxmlformats.org/officeDocument/2006/relationships/hyperlink" Target="https://www.linkedin.com/in/daniel-wong-236155" TargetMode="External"/><Relationship Id="rId886" Type="http://schemas.openxmlformats.org/officeDocument/2006/relationships/hyperlink" Target="https://www.linkedin.com/in/scott-kleinman" TargetMode="External"/><Relationship Id="rId2" Type="http://schemas.openxmlformats.org/officeDocument/2006/relationships/hyperlink" Target="https://www.linkedin.com/in/gdracon" TargetMode="External"/><Relationship Id="rId29" Type="http://schemas.openxmlformats.org/officeDocument/2006/relationships/hyperlink" Target="https://www.linkedin.com/in/hadrien-jourdan-73b3b849" TargetMode="External"/><Relationship Id="rId441" Type="http://schemas.openxmlformats.org/officeDocument/2006/relationships/hyperlink" Target="https://www.linkedin.com/in/sachin-gupta-98390114" TargetMode="External"/><Relationship Id="rId539" Type="http://schemas.openxmlformats.org/officeDocument/2006/relationships/hyperlink" Target="https://www.linkedin.com/in/juergen-koenig-8133331a" TargetMode="External"/><Relationship Id="rId746" Type="http://schemas.openxmlformats.org/officeDocument/2006/relationships/hyperlink" Target="https://www.linkedin.com/in/kyle-granowski-37486414" TargetMode="External"/><Relationship Id="rId1071" Type="http://schemas.openxmlformats.org/officeDocument/2006/relationships/hyperlink" Target="https://www.linkedin.com/in/david-dryerman-a930a01" TargetMode="External"/><Relationship Id="rId1169" Type="http://schemas.openxmlformats.org/officeDocument/2006/relationships/hyperlink" Target="https://www.linkedin.com/in/michaeltischler" TargetMode="External"/><Relationship Id="rId1376" Type="http://schemas.openxmlformats.org/officeDocument/2006/relationships/hyperlink" Target="https://www.linkedin.com/in/kevinpalma" TargetMode="External"/><Relationship Id="rId1583" Type="http://schemas.openxmlformats.org/officeDocument/2006/relationships/hyperlink" Target="https://www.linkedin.com/in/grant-patrick-7a83b06" TargetMode="External"/><Relationship Id="rId178" Type="http://schemas.openxmlformats.org/officeDocument/2006/relationships/hyperlink" Target="https://www.linkedin.com/in/paul-klingenstein-75378773" TargetMode="External"/><Relationship Id="rId301" Type="http://schemas.openxmlformats.org/officeDocument/2006/relationships/hyperlink" Target="https://www.linkedin.com/in/sumakulkarni" TargetMode="External"/><Relationship Id="rId953" Type="http://schemas.openxmlformats.org/officeDocument/2006/relationships/hyperlink" Target="https://www.linkedin.com/in/harold-chornoboy-93720810" TargetMode="External"/><Relationship Id="rId1029" Type="http://schemas.openxmlformats.org/officeDocument/2006/relationships/hyperlink" Target="https://www.linkedin.com/in/thomas-ribereau-77a90431" TargetMode="External"/><Relationship Id="rId1236" Type="http://schemas.openxmlformats.org/officeDocument/2006/relationships/hyperlink" Target="https://www.linkedin.com/in/jack-lin-6a282b3" TargetMode="External"/><Relationship Id="rId82" Type="http://schemas.openxmlformats.org/officeDocument/2006/relationships/hyperlink" Target="https://www.linkedin.com/in/stefan-duhr-60b98616" TargetMode="External"/><Relationship Id="rId385" Type="http://schemas.openxmlformats.org/officeDocument/2006/relationships/hyperlink" Target="https://www.linkedin.com/in/jean-george-483b983" TargetMode="External"/><Relationship Id="rId592" Type="http://schemas.openxmlformats.org/officeDocument/2006/relationships/hyperlink" Target="https://www.linkedin.com/in/edoardo-lanzavecchia-931409a" TargetMode="External"/><Relationship Id="rId606" Type="http://schemas.openxmlformats.org/officeDocument/2006/relationships/hyperlink" Target="https://www.linkedin.com/in/mark-strauch-979b0" TargetMode="External"/><Relationship Id="rId813" Type="http://schemas.openxmlformats.org/officeDocument/2006/relationships/hyperlink" Target="https://www.linkedin.com/in/justin-flood-1054165" TargetMode="External"/><Relationship Id="rId1443" Type="http://schemas.openxmlformats.org/officeDocument/2006/relationships/hyperlink" Target="https://www.linkedin.com/in/paul-johan-6988171b" TargetMode="External"/><Relationship Id="rId245" Type="http://schemas.openxmlformats.org/officeDocument/2006/relationships/hyperlink" Target="https://www.linkedin.com/in/tom-barnds-6083525" TargetMode="External"/><Relationship Id="rId452" Type="http://schemas.openxmlformats.org/officeDocument/2006/relationships/hyperlink" Target="https://www.linkedin.com/in/richard-griffin-1621a054" TargetMode="External"/><Relationship Id="rId897" Type="http://schemas.openxmlformats.org/officeDocument/2006/relationships/hyperlink" Target="https://www.linkedin.com/in/prestonbrice" TargetMode="External"/><Relationship Id="rId1082" Type="http://schemas.openxmlformats.org/officeDocument/2006/relationships/hyperlink" Target="https://www.linkedin.com/in/kareem-el-sawy-2b741511" TargetMode="External"/><Relationship Id="rId1303" Type="http://schemas.openxmlformats.org/officeDocument/2006/relationships/hyperlink" Target="https://www.linkedin.com/in/robert-fraser-81b73a126" TargetMode="External"/><Relationship Id="rId1510" Type="http://schemas.openxmlformats.org/officeDocument/2006/relationships/hyperlink" Target="https://www.linkedin.com/in/mary-halvey-282235" TargetMode="External"/><Relationship Id="rId105" Type="http://schemas.openxmlformats.org/officeDocument/2006/relationships/hyperlink" Target="https://www.linkedin.com/in/priya-veerapen-b599aa25" TargetMode="External"/><Relationship Id="rId312" Type="http://schemas.openxmlformats.org/officeDocument/2006/relationships/hyperlink" Target="https://www.linkedin.com/in/david-morley-0754884" TargetMode="External"/><Relationship Id="rId757" Type="http://schemas.openxmlformats.org/officeDocument/2006/relationships/hyperlink" Target="https://www.linkedin.com/in/david-horing-4574a4b" TargetMode="External"/><Relationship Id="rId964" Type="http://schemas.openxmlformats.org/officeDocument/2006/relationships/hyperlink" Target="https://www.linkedin.com/in/mathias-turwitt-170280b4" TargetMode="External"/><Relationship Id="rId1387" Type="http://schemas.openxmlformats.org/officeDocument/2006/relationships/hyperlink" Target="https://www.linkedin.com/in/craighboyce" TargetMode="External"/><Relationship Id="rId1594" Type="http://schemas.openxmlformats.org/officeDocument/2006/relationships/hyperlink" Target="https://www.linkedin.com/in/michaeldobeck" TargetMode="External"/><Relationship Id="rId1608" Type="http://schemas.openxmlformats.org/officeDocument/2006/relationships/hyperlink" Target="https://www.linkedin.com/in/joseph-wynne-47a2b7163" TargetMode="External"/><Relationship Id="rId93" Type="http://schemas.openxmlformats.org/officeDocument/2006/relationships/hyperlink" Target="https://www.linkedin.com/in/john-l-cavill-861387aa" TargetMode="External"/><Relationship Id="rId189" Type="http://schemas.openxmlformats.org/officeDocument/2006/relationships/hyperlink" Target="https://www.linkedin.com/in/arne-hamers-551388" TargetMode="External"/><Relationship Id="rId396" Type="http://schemas.openxmlformats.org/officeDocument/2006/relationships/hyperlink" Target="https://www.linkedin.com/in/ryan-brennan" TargetMode="External"/><Relationship Id="rId617" Type="http://schemas.openxmlformats.org/officeDocument/2006/relationships/hyperlink" Target="https://www.linkedin.com/in/wim-borgdorff-5b41888" TargetMode="External"/><Relationship Id="rId824" Type="http://schemas.openxmlformats.org/officeDocument/2006/relationships/hyperlink" Target="https://www.linkedin.com/in/sam-fennell-867b7218" TargetMode="External"/><Relationship Id="rId1247" Type="http://schemas.openxmlformats.org/officeDocument/2006/relationships/hyperlink" Target="https://www.linkedin.com/in/daniel-horan" TargetMode="External"/><Relationship Id="rId1454" Type="http://schemas.openxmlformats.org/officeDocument/2006/relationships/hyperlink" Target="https://www.linkedin.com/in/marek-mlynar-cfa-9028961" TargetMode="External"/><Relationship Id="rId256" Type="http://schemas.openxmlformats.org/officeDocument/2006/relationships/hyperlink" Target="https://www.linkedin.com/in/brian-wallace-75b143a" TargetMode="External"/><Relationship Id="rId463" Type="http://schemas.openxmlformats.org/officeDocument/2006/relationships/hyperlink" Target="https://www.linkedin.com/in/kwang-sun-an-610a38146" TargetMode="External"/><Relationship Id="rId670" Type="http://schemas.openxmlformats.org/officeDocument/2006/relationships/hyperlink" Target="https://www.linkedin.com/in/paul-schaffer-0475542" TargetMode="External"/><Relationship Id="rId1093" Type="http://schemas.openxmlformats.org/officeDocument/2006/relationships/hyperlink" Target="https://www.linkedin.com/in/charles-petty-61346126" TargetMode="External"/><Relationship Id="rId1107" Type="http://schemas.openxmlformats.org/officeDocument/2006/relationships/hyperlink" Target="https://www.linkedin.com/in/robert-riemer-a05b2b11" TargetMode="External"/><Relationship Id="rId1314" Type="http://schemas.openxmlformats.org/officeDocument/2006/relationships/hyperlink" Target="https://www.linkedin.com/in/alexis-weege-35b37b1" TargetMode="External"/><Relationship Id="rId1521" Type="http://schemas.openxmlformats.org/officeDocument/2006/relationships/hyperlink" Target="https://www.linkedin.com/in/carlosgarcia" TargetMode="External"/><Relationship Id="rId116" Type="http://schemas.openxmlformats.org/officeDocument/2006/relationships/hyperlink" Target="https://www.linkedin.com/in/shrikant-bahadkar-0414621" TargetMode="External"/><Relationship Id="rId323" Type="http://schemas.openxmlformats.org/officeDocument/2006/relationships/hyperlink" Target="https://www.linkedin.com/in/charlesdiehl" TargetMode="External"/><Relationship Id="rId530" Type="http://schemas.openxmlformats.org/officeDocument/2006/relationships/hyperlink" Target="https://www.linkedin.com/in/simon-riggall-6aa26190" TargetMode="External"/><Relationship Id="rId768" Type="http://schemas.openxmlformats.org/officeDocument/2006/relationships/hyperlink" Target="https://www.linkedin.com/in/jan-turner-b3070635" TargetMode="External"/><Relationship Id="rId975" Type="http://schemas.openxmlformats.org/officeDocument/2006/relationships/hyperlink" Target="https://www.linkedin.com/in/robert-nelsen" TargetMode="External"/><Relationship Id="rId1160" Type="http://schemas.openxmlformats.org/officeDocument/2006/relationships/hyperlink" Target="https://www.linkedin.com/in/michael-fieldstone-199b2" TargetMode="External"/><Relationship Id="rId1398" Type="http://schemas.openxmlformats.org/officeDocument/2006/relationships/hyperlink" Target="https://www.linkedin.com/in/patrick-sullivan-01860912" TargetMode="External"/><Relationship Id="rId1619" Type="http://schemas.openxmlformats.org/officeDocument/2006/relationships/hyperlink" Target="https://www.linkedin.com/in/ericbuatois" TargetMode="External"/><Relationship Id="rId20" Type="http://schemas.openxmlformats.org/officeDocument/2006/relationships/hyperlink" Target="https://www.linkedin.com/in/hillel-bachrach-39a8533" TargetMode="External"/><Relationship Id="rId628" Type="http://schemas.openxmlformats.org/officeDocument/2006/relationships/hyperlink" Target="https://www.linkedin.com/in/tom-kalinske-2900034" TargetMode="External"/><Relationship Id="rId835" Type="http://schemas.openxmlformats.org/officeDocument/2006/relationships/hyperlink" Target="https://www.linkedin.com/in/leif-sand-580a0642" TargetMode="External"/><Relationship Id="rId1258" Type="http://schemas.openxmlformats.org/officeDocument/2006/relationships/hyperlink" Target="https://www.linkedin.com/in/franklin-foster-50173210" TargetMode="External"/><Relationship Id="rId1465" Type="http://schemas.openxmlformats.org/officeDocument/2006/relationships/hyperlink" Target="https://www.linkedin.com/in/jeff-wigle-4b5b33b" TargetMode="External"/><Relationship Id="rId267" Type="http://schemas.openxmlformats.org/officeDocument/2006/relationships/hyperlink" Target="https://www.linkedin.com/in/anne-marie-shelley-b359009" TargetMode="External"/><Relationship Id="rId474" Type="http://schemas.openxmlformats.org/officeDocument/2006/relationships/hyperlink" Target="https://www.linkedin.com/in/dale-gaudet-1a11362a" TargetMode="External"/><Relationship Id="rId1020" Type="http://schemas.openxmlformats.org/officeDocument/2006/relationships/hyperlink" Target="https://www.linkedin.com/in/patrick-r-anderson" TargetMode="External"/><Relationship Id="rId1118" Type="http://schemas.openxmlformats.org/officeDocument/2006/relationships/hyperlink" Target="https://www.linkedin.com/in/abhishekloonker" TargetMode="External"/><Relationship Id="rId1325" Type="http://schemas.openxmlformats.org/officeDocument/2006/relationships/hyperlink" Target="https://www.linkedin.com/in/daniel-mccrimmon-25131811a" TargetMode="External"/><Relationship Id="rId1532" Type="http://schemas.openxmlformats.org/officeDocument/2006/relationships/hyperlink" Target="https://www.linkedin.com/in/martin-m%C3%BCnchbach-1b88b1" TargetMode="External"/><Relationship Id="rId127" Type="http://schemas.openxmlformats.org/officeDocument/2006/relationships/hyperlink" Target="https://www.linkedin.com/in/javier-onieva-6b95b813" TargetMode="External"/><Relationship Id="rId681" Type="http://schemas.openxmlformats.org/officeDocument/2006/relationships/hyperlink" Target="https://www.linkedin.com/in/giulia-garzilli-469494" TargetMode="External"/><Relationship Id="rId779" Type="http://schemas.openxmlformats.org/officeDocument/2006/relationships/hyperlink" Target="https://www.linkedin.com/in/laurence-mccarthy-63025646" TargetMode="External"/><Relationship Id="rId902" Type="http://schemas.openxmlformats.org/officeDocument/2006/relationships/hyperlink" Target="https://www.linkedin.com/in/davidtze" TargetMode="External"/><Relationship Id="rId986" Type="http://schemas.openxmlformats.org/officeDocument/2006/relationships/hyperlink" Target="https://www.linkedin.com/in/daniel-rivers-170ab43" TargetMode="External"/><Relationship Id="rId31" Type="http://schemas.openxmlformats.org/officeDocument/2006/relationships/hyperlink" Target="https://www.linkedin.com/in/andrea-mazzucato-05ba9349" TargetMode="External"/><Relationship Id="rId334" Type="http://schemas.openxmlformats.org/officeDocument/2006/relationships/hyperlink" Target="https://www.linkedin.com/in/harold-albrecht-jr-70091629" TargetMode="External"/><Relationship Id="rId541" Type="http://schemas.openxmlformats.org/officeDocument/2006/relationships/hyperlink" Target="https://www.linkedin.com/in/chester-moynihan-4b114613" TargetMode="External"/><Relationship Id="rId639" Type="http://schemas.openxmlformats.org/officeDocument/2006/relationships/hyperlink" Target="https://www.linkedin.com/in/michael-a-wolfgram-7378453a" TargetMode="External"/><Relationship Id="rId1171" Type="http://schemas.openxmlformats.org/officeDocument/2006/relationships/hyperlink" Target="https://www.linkedin.com/in/paul-wakefield-115bb612" TargetMode="External"/><Relationship Id="rId1269" Type="http://schemas.openxmlformats.org/officeDocument/2006/relationships/hyperlink" Target="https://www.linkedin.com/in/robert-wetzel-5a9aa9" TargetMode="External"/><Relationship Id="rId1476" Type="http://schemas.openxmlformats.org/officeDocument/2006/relationships/hyperlink" Target="https://www.linkedin.com/in/gabbas" TargetMode="External"/><Relationship Id="rId180" Type="http://schemas.openxmlformats.org/officeDocument/2006/relationships/hyperlink" Target="https://www.linkedin.com/in/andrew-sinclair-a6381a" TargetMode="External"/><Relationship Id="rId278" Type="http://schemas.openxmlformats.org/officeDocument/2006/relationships/hyperlink" Target="https://www.linkedin.com/in/ramielkhatib" TargetMode="External"/><Relationship Id="rId401" Type="http://schemas.openxmlformats.org/officeDocument/2006/relationships/hyperlink" Target="https://www.linkedin.com/in/jeff-case" TargetMode="External"/><Relationship Id="rId846" Type="http://schemas.openxmlformats.org/officeDocument/2006/relationships/hyperlink" Target="https://www.linkedin.com/in/margie-gal-314236185" TargetMode="External"/><Relationship Id="rId1031" Type="http://schemas.openxmlformats.org/officeDocument/2006/relationships/hyperlink" Target="https://www.linkedin.com/in/jean-pierre-di-benedetto-72a84a5" TargetMode="External"/><Relationship Id="rId1129" Type="http://schemas.openxmlformats.org/officeDocument/2006/relationships/hyperlink" Target="https://www.linkedin.com/in/luke-burns" TargetMode="External"/><Relationship Id="rId485" Type="http://schemas.openxmlformats.org/officeDocument/2006/relationships/hyperlink" Target="https://www.linkedin.com/in/chris-alafi-097a813" TargetMode="External"/><Relationship Id="rId692" Type="http://schemas.openxmlformats.org/officeDocument/2006/relationships/hyperlink" Target="https://www.linkedin.com/in/thomasgroh" TargetMode="External"/><Relationship Id="rId706" Type="http://schemas.openxmlformats.org/officeDocument/2006/relationships/hyperlink" Target="https://www.linkedin.com/in/pat-burtis-366124" TargetMode="External"/><Relationship Id="rId913" Type="http://schemas.openxmlformats.org/officeDocument/2006/relationships/hyperlink" Target="https://www.linkedin.com/in/alan-weed-907bbb32" TargetMode="External"/><Relationship Id="rId1336" Type="http://schemas.openxmlformats.org/officeDocument/2006/relationships/hyperlink" Target="https://www.linkedin.com/in/alan-mendelson-26a6a95" TargetMode="External"/><Relationship Id="rId1543" Type="http://schemas.openxmlformats.org/officeDocument/2006/relationships/hyperlink" Target="https://www.linkedin.com/in/j%C3%A3%C2%A9r%C3%A3%C2%B4me-douill%C3%A3%C2%A8re-58a05921" TargetMode="External"/><Relationship Id="rId42" Type="http://schemas.openxmlformats.org/officeDocument/2006/relationships/hyperlink" Target="https://www.linkedin.com/in/andy-whitman-710a88b2" TargetMode="External"/><Relationship Id="rId138" Type="http://schemas.openxmlformats.org/officeDocument/2006/relationships/hyperlink" Target="https://www.linkedin.com/in/mark-colella-29a67a32" TargetMode="External"/><Relationship Id="rId345" Type="http://schemas.openxmlformats.org/officeDocument/2006/relationships/hyperlink" Target="https://www.linkedin.com/in/qiao-doris-guo-26652964" TargetMode="External"/><Relationship Id="rId552" Type="http://schemas.openxmlformats.org/officeDocument/2006/relationships/hyperlink" Target="https://www.linkedin.com/in/john-arthur-goodrich-79661949" TargetMode="External"/><Relationship Id="rId997" Type="http://schemas.openxmlformats.org/officeDocument/2006/relationships/hyperlink" Target="https://www.linkedin.com/in/rwaldo" TargetMode="External"/><Relationship Id="rId1182" Type="http://schemas.openxmlformats.org/officeDocument/2006/relationships/hyperlink" Target="https://www.linkedin.com/in/mark-horgan-4100045" TargetMode="External"/><Relationship Id="rId1403" Type="http://schemas.openxmlformats.org/officeDocument/2006/relationships/hyperlink" Target="https://www.linkedin.com/in/connolly-john" TargetMode="External"/><Relationship Id="rId1610" Type="http://schemas.openxmlformats.org/officeDocument/2006/relationships/hyperlink" Target="https://www.linkedin.com/in/c-dion" TargetMode="External"/><Relationship Id="rId191" Type="http://schemas.openxmlformats.org/officeDocument/2006/relationships/hyperlink" Target="https://www.linkedin.com/in/marc-damstra-57624511" TargetMode="External"/><Relationship Id="rId205" Type="http://schemas.openxmlformats.org/officeDocument/2006/relationships/hyperlink" Target="https://www.linkedin.com/in/james-scola-a372b0b" TargetMode="External"/><Relationship Id="rId412" Type="http://schemas.openxmlformats.org/officeDocument/2006/relationships/hyperlink" Target="https://www.linkedin.com/in/jpeterbaines" TargetMode="External"/><Relationship Id="rId857" Type="http://schemas.openxmlformats.org/officeDocument/2006/relationships/hyperlink" Target="https://www.linkedin.com/in/rauscher-alain-6107375" TargetMode="External"/><Relationship Id="rId1042" Type="http://schemas.openxmlformats.org/officeDocument/2006/relationships/hyperlink" Target="https://www.linkedin.com/in/nancy-morse" TargetMode="External"/><Relationship Id="rId1487" Type="http://schemas.openxmlformats.org/officeDocument/2006/relationships/hyperlink" Target="https://www.linkedin.com/in/claus-dr-hackmann-8767782b" TargetMode="External"/><Relationship Id="rId289" Type="http://schemas.openxmlformats.org/officeDocument/2006/relationships/hyperlink" Target="https://www.linkedin.com/in/dr-emiliano-machado-b7aa9526" TargetMode="External"/><Relationship Id="rId496" Type="http://schemas.openxmlformats.org/officeDocument/2006/relationships/hyperlink" Target="https://www.linkedin.com/in/henry-stanford" TargetMode="External"/><Relationship Id="rId717" Type="http://schemas.openxmlformats.org/officeDocument/2006/relationships/hyperlink" Target="https://www.linkedin.com/in/rajeev-agrawal-a024358" TargetMode="External"/><Relationship Id="rId924" Type="http://schemas.openxmlformats.org/officeDocument/2006/relationships/hyperlink" Target="https://www.linkedin.com/in/kevindunn" TargetMode="External"/><Relationship Id="rId1347" Type="http://schemas.openxmlformats.org/officeDocument/2006/relationships/hyperlink" Target="https://www.linkedin.com/in/eugenia-vasiliu-banesaru-6239b9" TargetMode="External"/><Relationship Id="rId1554" Type="http://schemas.openxmlformats.org/officeDocument/2006/relationships/hyperlink" Target="https://www.linkedin.com/in/geoff-catherwood-06267" TargetMode="External"/><Relationship Id="rId53" Type="http://schemas.openxmlformats.org/officeDocument/2006/relationships/hyperlink" Target="https://www.linkedin.com/in/bernardo-piquet-a5832321" TargetMode="External"/><Relationship Id="rId149" Type="http://schemas.openxmlformats.org/officeDocument/2006/relationships/hyperlink" Target="https://www.linkedin.com/in/nathan-mintah-18606313" TargetMode="External"/><Relationship Id="rId356" Type="http://schemas.openxmlformats.org/officeDocument/2006/relationships/hyperlink" Target="https://www.linkedin.com/in/robin-murray" TargetMode="External"/><Relationship Id="rId563" Type="http://schemas.openxmlformats.org/officeDocument/2006/relationships/hyperlink" Target="https://www.linkedin.com/in/christophersilva" TargetMode="External"/><Relationship Id="rId770" Type="http://schemas.openxmlformats.org/officeDocument/2006/relationships/hyperlink" Target="https://www.linkedin.com/in/pejman" TargetMode="External"/><Relationship Id="rId1193" Type="http://schemas.openxmlformats.org/officeDocument/2006/relationships/hyperlink" Target="https://www.linkedin.com/in/daniel-merriam-ba839a" TargetMode="External"/><Relationship Id="rId1207" Type="http://schemas.openxmlformats.org/officeDocument/2006/relationships/hyperlink" Target="https://www.linkedin.com/in/dolginow" TargetMode="External"/><Relationship Id="rId1414" Type="http://schemas.openxmlformats.org/officeDocument/2006/relationships/hyperlink" Target="https://www.linkedin.com/in/scott-ragotskie-171551b" TargetMode="External"/><Relationship Id="rId1621" Type="http://schemas.openxmlformats.org/officeDocument/2006/relationships/hyperlink" Target="https://www.linkedin.com/in/marina-levinson-a77472bb" TargetMode="External"/><Relationship Id="rId216" Type="http://schemas.openxmlformats.org/officeDocument/2006/relationships/hyperlink" Target="https://www.linkedin.com/in/joe-nicewicz-8364965" TargetMode="External"/><Relationship Id="rId423" Type="http://schemas.openxmlformats.org/officeDocument/2006/relationships/hyperlink" Target="https://www.linkedin.com/in/mark-eltrich-830051a2" TargetMode="External"/><Relationship Id="rId868" Type="http://schemas.openxmlformats.org/officeDocument/2006/relationships/hyperlink" Target="https://www.linkedin.com/in/shashank-singh-798a8424" TargetMode="External"/><Relationship Id="rId1053" Type="http://schemas.openxmlformats.org/officeDocument/2006/relationships/hyperlink" Target="https://www.linkedin.com/in/georgebuckley" TargetMode="External"/><Relationship Id="rId1260" Type="http://schemas.openxmlformats.org/officeDocument/2006/relationships/hyperlink" Target="https://www.linkedin.com/in/josephrogers" TargetMode="External"/><Relationship Id="rId1498" Type="http://schemas.openxmlformats.org/officeDocument/2006/relationships/hyperlink" Target="https://www.linkedin.com/in/michael-brown-69433751" TargetMode="External"/><Relationship Id="rId630" Type="http://schemas.openxmlformats.org/officeDocument/2006/relationships/hyperlink" Target="https://www.linkedin.com/in/robert-egan-783128b" TargetMode="External"/><Relationship Id="rId728" Type="http://schemas.openxmlformats.org/officeDocument/2006/relationships/hyperlink" Target="https://www.linkedin.com/in/joel-rotroff-83bb204" TargetMode="External"/><Relationship Id="rId935" Type="http://schemas.openxmlformats.org/officeDocument/2006/relationships/hyperlink" Target="https://www.linkedin.com/in/marcy-marshall-812292a" TargetMode="External"/><Relationship Id="rId1358" Type="http://schemas.openxmlformats.org/officeDocument/2006/relationships/hyperlink" Target="https://www.linkedin.com/in/benny-richie-17b18837" TargetMode="External"/><Relationship Id="rId1565" Type="http://schemas.openxmlformats.org/officeDocument/2006/relationships/hyperlink" Target="https://www.linkedin.com/in/ron-warburton-a79696b" TargetMode="External"/><Relationship Id="rId64" Type="http://schemas.openxmlformats.org/officeDocument/2006/relationships/hyperlink" Target="https://www.linkedin.com/in/severinmatten" TargetMode="External"/><Relationship Id="rId367" Type="http://schemas.openxmlformats.org/officeDocument/2006/relationships/hyperlink" Target="https://www.linkedin.com/in/mar-pillado" TargetMode="External"/><Relationship Id="rId574" Type="http://schemas.openxmlformats.org/officeDocument/2006/relationships/hyperlink" Target="https://www.linkedin.com/in/anna-soderholm" TargetMode="External"/><Relationship Id="rId1120" Type="http://schemas.openxmlformats.org/officeDocument/2006/relationships/hyperlink" Target="https://www.linkedin.com/in/deepakgowda" TargetMode="External"/><Relationship Id="rId1218" Type="http://schemas.openxmlformats.org/officeDocument/2006/relationships/hyperlink" Target="https://www.linkedin.com/in/andrew-crankshaw-8a608a14" TargetMode="External"/><Relationship Id="rId1425" Type="http://schemas.openxmlformats.org/officeDocument/2006/relationships/hyperlink" Target="https://www.linkedin.com/in/daniel-bernstein-a473907" TargetMode="External"/><Relationship Id="rId227" Type="http://schemas.openxmlformats.org/officeDocument/2006/relationships/hyperlink" Target="https://www.linkedin.com/in/john-stobo-8a08a6" TargetMode="External"/><Relationship Id="rId781" Type="http://schemas.openxmlformats.org/officeDocument/2006/relationships/hyperlink" Target="https://www.linkedin.com/in/richard-harris-8816161" TargetMode="External"/><Relationship Id="rId879" Type="http://schemas.openxmlformats.org/officeDocument/2006/relationships/hyperlink" Target="https://www.linkedin.com/in/andy-graham-24185bb" TargetMode="External"/><Relationship Id="rId1632" Type="http://schemas.openxmlformats.org/officeDocument/2006/relationships/hyperlink" Target="https://www.linkedin.com/in/gabrieleichler" TargetMode="External"/><Relationship Id="rId434" Type="http://schemas.openxmlformats.org/officeDocument/2006/relationships/hyperlink" Target="https://www.linkedin.com/in/michiel-de-haan-6807b124" TargetMode="External"/><Relationship Id="rId641" Type="http://schemas.openxmlformats.org/officeDocument/2006/relationships/hyperlink" Target="https://www.linkedin.com/in/rogeliodelossantos" TargetMode="External"/><Relationship Id="rId739" Type="http://schemas.openxmlformats.org/officeDocument/2006/relationships/hyperlink" Target="https://www.linkedin.com/in/brian-barlow-85066215" TargetMode="External"/><Relationship Id="rId1064" Type="http://schemas.openxmlformats.org/officeDocument/2006/relationships/hyperlink" Target="https://www.linkedin.com/in/david-wodlinger-886b154" TargetMode="External"/><Relationship Id="rId1271" Type="http://schemas.openxmlformats.org/officeDocument/2006/relationships/hyperlink" Target="https://www.linkedin.com/in/eric-carlborg-94a60744" TargetMode="External"/><Relationship Id="rId1369" Type="http://schemas.openxmlformats.org/officeDocument/2006/relationships/hyperlink" Target="https://www.linkedin.com/in/michael-kwatinetz-6a936219" TargetMode="External"/><Relationship Id="rId1576" Type="http://schemas.openxmlformats.org/officeDocument/2006/relationships/hyperlink" Target="https://www.linkedin.com/in/sheila-murray-88557815" TargetMode="External"/><Relationship Id="rId280" Type="http://schemas.openxmlformats.org/officeDocument/2006/relationships/hyperlink" Target="https://www.linkedin.com/in/kim-cleworth-77a4983a" TargetMode="External"/><Relationship Id="rId501" Type="http://schemas.openxmlformats.org/officeDocument/2006/relationships/hyperlink" Target="https://www.linkedin.com/in/mark-storey-40952115" TargetMode="External"/><Relationship Id="rId946" Type="http://schemas.openxmlformats.org/officeDocument/2006/relationships/hyperlink" Target="https://www.linkedin.com/in/duaneschellenberg" TargetMode="External"/><Relationship Id="rId1131" Type="http://schemas.openxmlformats.org/officeDocument/2006/relationships/hyperlink" Target="https://www.linkedin.com/in/tom-scanlon-3ba9a14" TargetMode="External"/><Relationship Id="rId1229" Type="http://schemas.openxmlformats.org/officeDocument/2006/relationships/hyperlink" Target="https://www.linkedin.com/in/marie-petracek-ba176327" TargetMode="External"/><Relationship Id="rId75" Type="http://schemas.openxmlformats.org/officeDocument/2006/relationships/hyperlink" Target="https://www.linkedin.com/in/antoine-matton-36784110" TargetMode="External"/><Relationship Id="rId140" Type="http://schemas.openxmlformats.org/officeDocument/2006/relationships/hyperlink" Target="https://www.linkedin.com/in/paulestone" TargetMode="External"/><Relationship Id="rId378" Type="http://schemas.openxmlformats.org/officeDocument/2006/relationships/hyperlink" Target="https://www.linkedin.com/in/greg-voigt-a72423126" TargetMode="External"/><Relationship Id="rId585" Type="http://schemas.openxmlformats.org/officeDocument/2006/relationships/hyperlink" Target="https://www.linkedin.com/in/ettore-v-biagioni-a192a66" TargetMode="External"/><Relationship Id="rId792" Type="http://schemas.openxmlformats.org/officeDocument/2006/relationships/hyperlink" Target="https://www.linkedin.com/in/gabe-finke-171b948" TargetMode="External"/><Relationship Id="rId806" Type="http://schemas.openxmlformats.org/officeDocument/2006/relationships/hyperlink" Target="https://www.linkedin.com/in/j-randell-keene-7592b4107" TargetMode="External"/><Relationship Id="rId1436" Type="http://schemas.openxmlformats.org/officeDocument/2006/relationships/hyperlink" Target="https://www.linkedin.com/in/james-wise-36140479" TargetMode="External"/><Relationship Id="rId1643" Type="http://schemas.openxmlformats.org/officeDocument/2006/relationships/hyperlink" Target="https://www.linkedin.com/in/stuart-veale-50433b" TargetMode="External"/><Relationship Id="rId6" Type="http://schemas.openxmlformats.org/officeDocument/2006/relationships/hyperlink" Target="https://www.linkedin.com/in/so-june-min-2b894720" TargetMode="External"/><Relationship Id="rId238" Type="http://schemas.openxmlformats.org/officeDocument/2006/relationships/hyperlink" Target="https://www.linkedin.com/in/gregcwilliams" TargetMode="External"/><Relationship Id="rId445" Type="http://schemas.openxmlformats.org/officeDocument/2006/relationships/hyperlink" Target="https://www.linkedin.com/in/frank-henkelmann-625a3611" TargetMode="External"/><Relationship Id="rId652" Type="http://schemas.openxmlformats.org/officeDocument/2006/relationships/hyperlink" Target="https://www.linkedin.com/in/kevinmason" TargetMode="External"/><Relationship Id="rId1075" Type="http://schemas.openxmlformats.org/officeDocument/2006/relationships/hyperlink" Target="https://www.linkedin.com/in/ilkka-santti-6212b" TargetMode="External"/><Relationship Id="rId1282" Type="http://schemas.openxmlformats.org/officeDocument/2006/relationships/hyperlink" Target="https://www.linkedin.com/in/rob-simpson-19837419" TargetMode="External"/><Relationship Id="rId1503" Type="http://schemas.openxmlformats.org/officeDocument/2006/relationships/hyperlink" Target="https://www.linkedin.com/in/scott-tobin-99b0ab31" TargetMode="External"/><Relationship Id="rId291" Type="http://schemas.openxmlformats.org/officeDocument/2006/relationships/hyperlink" Target="https://www.linkedin.com/in/jared-rubenstein-84a3a378" TargetMode="External"/><Relationship Id="rId305" Type="http://schemas.openxmlformats.org/officeDocument/2006/relationships/hyperlink" Target="https://www.linkedin.com/in/j-flynn" TargetMode="External"/><Relationship Id="rId512" Type="http://schemas.openxmlformats.org/officeDocument/2006/relationships/hyperlink" Target="https://www.linkedin.com/in/iaivanova" TargetMode="External"/><Relationship Id="rId957" Type="http://schemas.openxmlformats.org/officeDocument/2006/relationships/hyperlink" Target="https://www.linkedin.com/in/peter-christopher" TargetMode="External"/><Relationship Id="rId1142" Type="http://schemas.openxmlformats.org/officeDocument/2006/relationships/hyperlink" Target="https://www.linkedin.com/in/louis-m-lange-03a51623" TargetMode="External"/><Relationship Id="rId1587" Type="http://schemas.openxmlformats.org/officeDocument/2006/relationships/hyperlink" Target="https://www.linkedin.com/in/william-petty-0413615b" TargetMode="External"/><Relationship Id="rId86" Type="http://schemas.openxmlformats.org/officeDocument/2006/relationships/hyperlink" Target="https://www.linkedin.com/in/andrew-cox-7b8b577" TargetMode="External"/><Relationship Id="rId151" Type="http://schemas.openxmlformats.org/officeDocument/2006/relationships/hyperlink" Target="https://www.linkedin.com/in/erezofer" TargetMode="External"/><Relationship Id="rId389" Type="http://schemas.openxmlformats.org/officeDocument/2006/relationships/hyperlink" Target="https://www.linkedin.com/in/christopherharris" TargetMode="External"/><Relationship Id="rId596" Type="http://schemas.openxmlformats.org/officeDocument/2006/relationships/hyperlink" Target="https://www.linkedin.com/in/valentina-pippolo-044b5b16" TargetMode="External"/><Relationship Id="rId817" Type="http://schemas.openxmlformats.org/officeDocument/2006/relationships/hyperlink" Target="https://www.linkedin.com/in/kenneth-anderson-a83611125" TargetMode="External"/><Relationship Id="rId1002" Type="http://schemas.openxmlformats.org/officeDocument/2006/relationships/hyperlink" Target="https://www.linkedin.com/in/steven-birnbaum-548a2315a" TargetMode="External"/><Relationship Id="rId1447" Type="http://schemas.openxmlformats.org/officeDocument/2006/relationships/hyperlink" Target="https://www.linkedin.com/in/travis-haynes-54401118" TargetMode="External"/><Relationship Id="rId249" Type="http://schemas.openxmlformats.org/officeDocument/2006/relationships/hyperlink" Target="https://www.linkedin.com/in/amir-blatt-8b69506" TargetMode="External"/><Relationship Id="rId456" Type="http://schemas.openxmlformats.org/officeDocument/2006/relationships/hyperlink" Target="https://www.linkedin.com/in/victor-cole-53858385" TargetMode="External"/><Relationship Id="rId663" Type="http://schemas.openxmlformats.org/officeDocument/2006/relationships/hyperlink" Target="https://www.linkedin.com/in/james-o-brien" TargetMode="External"/><Relationship Id="rId870" Type="http://schemas.openxmlformats.org/officeDocument/2006/relationships/hyperlink" Target="https://www.linkedin.com/in/ashish-karandikar-96526a1" TargetMode="External"/><Relationship Id="rId1086" Type="http://schemas.openxmlformats.org/officeDocument/2006/relationships/hyperlink" Target="https://www.linkedin.com/in/sal-gagliardo-74193615" TargetMode="External"/><Relationship Id="rId1293" Type="http://schemas.openxmlformats.org/officeDocument/2006/relationships/hyperlink" Target="https://www.linkedin.com/in/tristan-nagler-3842245" TargetMode="External"/><Relationship Id="rId1307" Type="http://schemas.openxmlformats.org/officeDocument/2006/relationships/hyperlink" Target="https://www.linkedin.com/in/destry-henderson-77448539" TargetMode="External"/><Relationship Id="rId1514" Type="http://schemas.openxmlformats.org/officeDocument/2006/relationships/hyperlink" Target="https://www.linkedin.com/in/ed-lam-840b43" TargetMode="External"/><Relationship Id="rId13" Type="http://schemas.openxmlformats.org/officeDocument/2006/relationships/hyperlink" Target="https://www.linkedin.com/in/eleonore-de-bernis" TargetMode="External"/><Relationship Id="rId109" Type="http://schemas.openxmlformats.org/officeDocument/2006/relationships/hyperlink" Target="https://www.linkedin.com/in/thomas-haga-026948193" TargetMode="External"/><Relationship Id="rId316" Type="http://schemas.openxmlformats.org/officeDocument/2006/relationships/hyperlink" Target="https://www.linkedin.com/in/neilrobertbrown" TargetMode="External"/><Relationship Id="rId523" Type="http://schemas.openxmlformats.org/officeDocument/2006/relationships/hyperlink" Target="https://www.linkedin.com/in/andrewbishop" TargetMode="External"/><Relationship Id="rId968" Type="http://schemas.openxmlformats.org/officeDocument/2006/relationships/hyperlink" Target="https://www.linkedin.com/in/david-cruikshank-5a74077" TargetMode="External"/><Relationship Id="rId1153" Type="http://schemas.openxmlformats.org/officeDocument/2006/relationships/hyperlink" Target="https://www.linkedin.com/in/scottfaris" TargetMode="External"/><Relationship Id="rId1598" Type="http://schemas.openxmlformats.org/officeDocument/2006/relationships/hyperlink" Target="https://www.linkedin.com/in/jeffrey-wu-a2253633" TargetMode="External"/><Relationship Id="rId97" Type="http://schemas.openxmlformats.org/officeDocument/2006/relationships/hyperlink" Target="https://www.linkedin.com/in/masaaki-fudeuchi-3206096" TargetMode="External"/><Relationship Id="rId730" Type="http://schemas.openxmlformats.org/officeDocument/2006/relationships/hyperlink" Target="https://www.linkedin.com/in/jorgeamador" TargetMode="External"/><Relationship Id="rId828" Type="http://schemas.openxmlformats.org/officeDocument/2006/relationships/hyperlink" Target="https://www.linkedin.com/in/danny-jaffee-3880b9186" TargetMode="External"/><Relationship Id="rId1013" Type="http://schemas.openxmlformats.org/officeDocument/2006/relationships/hyperlink" Target="https://www.linkedin.com/in/daniel-raynor" TargetMode="External"/><Relationship Id="rId1360" Type="http://schemas.openxmlformats.org/officeDocument/2006/relationships/hyperlink" Target="https://www.linkedin.com/in/mwilliamlucas" TargetMode="External"/><Relationship Id="rId1458" Type="http://schemas.openxmlformats.org/officeDocument/2006/relationships/hyperlink" Target="https://www.linkedin.com/in/sam-kim-a1a4b77" TargetMode="External"/><Relationship Id="rId162" Type="http://schemas.openxmlformats.org/officeDocument/2006/relationships/hyperlink" Target="https://www.linkedin.com/in/nehagarawalmath" TargetMode="External"/><Relationship Id="rId467" Type="http://schemas.openxmlformats.org/officeDocument/2006/relationships/hyperlink" Target="https://www.linkedin.com/in/charles-eggert-779b263b" TargetMode="External"/><Relationship Id="rId1097" Type="http://schemas.openxmlformats.org/officeDocument/2006/relationships/hyperlink" Target="https://www.linkedin.com/in/patrickmeenan" TargetMode="External"/><Relationship Id="rId1220" Type="http://schemas.openxmlformats.org/officeDocument/2006/relationships/hyperlink" Target="https://www.linkedin.com/in/dan-hynes-43013020" TargetMode="External"/><Relationship Id="rId1318" Type="http://schemas.openxmlformats.org/officeDocument/2006/relationships/hyperlink" Target="https://www.linkedin.com/in/robert-girardi-6479753" TargetMode="External"/><Relationship Id="rId1525" Type="http://schemas.openxmlformats.org/officeDocument/2006/relationships/hyperlink" Target="https://www.linkedin.com/in/david-hook-ba0b034a" TargetMode="External"/><Relationship Id="rId674" Type="http://schemas.openxmlformats.org/officeDocument/2006/relationships/hyperlink" Target="https://www.linkedin.com/in/sean-ebert" TargetMode="External"/><Relationship Id="rId881" Type="http://schemas.openxmlformats.org/officeDocument/2006/relationships/hyperlink" Target="https://www.linkedin.com/in/ned-scheetz-a4b41" TargetMode="External"/><Relationship Id="rId979" Type="http://schemas.openxmlformats.org/officeDocument/2006/relationships/hyperlink" Target="https://www.linkedin.com/in/ben-frewin-11b088b0" TargetMode="External"/><Relationship Id="rId24" Type="http://schemas.openxmlformats.org/officeDocument/2006/relationships/hyperlink" Target="https://www.linkedin.com/in/corentin-lacourte-69486227" TargetMode="External"/><Relationship Id="rId327" Type="http://schemas.openxmlformats.org/officeDocument/2006/relationships/hyperlink" Target="https://www.linkedin.com/in/chrispommerening" TargetMode="External"/><Relationship Id="rId534" Type="http://schemas.openxmlformats.org/officeDocument/2006/relationships/hyperlink" Target="https://www.linkedin.com/in/robert-ackerman-9599a7218" TargetMode="External"/><Relationship Id="rId741" Type="http://schemas.openxmlformats.org/officeDocument/2006/relationships/hyperlink" Target="https://www.linkedin.com/in/ed-leung-47b24a91" TargetMode="External"/><Relationship Id="rId839" Type="http://schemas.openxmlformats.org/officeDocument/2006/relationships/hyperlink" Target="https://www.linkedin.com/in/celso-quintella-a5099416" TargetMode="External"/><Relationship Id="rId1164" Type="http://schemas.openxmlformats.org/officeDocument/2006/relationships/hyperlink" Target="https://www.linkedin.com/in/andrew-hyman" TargetMode="External"/><Relationship Id="rId1371" Type="http://schemas.openxmlformats.org/officeDocument/2006/relationships/hyperlink" Target="https://www.linkedin.com/in/paul-weinstein" TargetMode="External"/><Relationship Id="rId1469" Type="http://schemas.openxmlformats.org/officeDocument/2006/relationships/hyperlink" Target="https://www.linkedin.com/in/naval-totla-0530a319" TargetMode="External"/><Relationship Id="rId173" Type="http://schemas.openxmlformats.org/officeDocument/2006/relationships/hyperlink" Target="https://www.linkedin.com/in/margarita-chavez-9422a" TargetMode="External"/><Relationship Id="rId380" Type="http://schemas.openxmlformats.org/officeDocument/2006/relationships/hyperlink" Target="https://www.linkedin.com/in/yemi-lalude-42612" TargetMode="External"/><Relationship Id="rId601" Type="http://schemas.openxmlformats.org/officeDocument/2006/relationships/hyperlink" Target="https://www.linkedin.com/in/charles-sun-31349a30" TargetMode="External"/><Relationship Id="rId1024" Type="http://schemas.openxmlformats.org/officeDocument/2006/relationships/hyperlink" Target="https://www.linkedin.com/in/karel-kroupa-433b7433" TargetMode="External"/><Relationship Id="rId1231" Type="http://schemas.openxmlformats.org/officeDocument/2006/relationships/hyperlink" Target="https://www.linkedin.com/in/giannis-papadopoulos-18218a86" TargetMode="External"/><Relationship Id="rId240" Type="http://schemas.openxmlformats.org/officeDocument/2006/relationships/hyperlink" Target="https://www.linkedin.com/in/joseph-porten-13aa7925" TargetMode="External"/><Relationship Id="rId478" Type="http://schemas.openxmlformats.org/officeDocument/2006/relationships/hyperlink" Target="https://www.linkedin.com/in/pat-riley" TargetMode="External"/><Relationship Id="rId685" Type="http://schemas.openxmlformats.org/officeDocument/2006/relationships/hyperlink" Target="https://www.linkedin.com/in/torazzi-torazzi-6a3147a6" TargetMode="External"/><Relationship Id="rId892" Type="http://schemas.openxmlformats.org/officeDocument/2006/relationships/hyperlink" Target="https://www.linkedin.com/in/aaron-kantoff-7233908" TargetMode="External"/><Relationship Id="rId906" Type="http://schemas.openxmlformats.org/officeDocument/2006/relationships/hyperlink" Target="https://www.linkedin.com/in/chris-flavell-33bb3329" TargetMode="External"/><Relationship Id="rId1329" Type="http://schemas.openxmlformats.org/officeDocument/2006/relationships/hyperlink" Target="https://www.linkedin.com/in/waynetamarelli" TargetMode="External"/><Relationship Id="rId1536" Type="http://schemas.openxmlformats.org/officeDocument/2006/relationships/hyperlink" Target="https://www.linkedin.com/in/jeffrey-meskin-097276127" TargetMode="External"/><Relationship Id="rId35" Type="http://schemas.openxmlformats.org/officeDocument/2006/relationships/hyperlink" Target="https://www.linkedin.com/in/marco-monis-93794b5" TargetMode="External"/><Relationship Id="rId100" Type="http://schemas.openxmlformats.org/officeDocument/2006/relationships/hyperlink" Target="https://www.linkedin.com/in/michele-armanini-53375518" TargetMode="External"/><Relationship Id="rId338" Type="http://schemas.openxmlformats.org/officeDocument/2006/relationships/hyperlink" Target="https://www.linkedin.com/in/eric-hardgrove-9563804" TargetMode="External"/><Relationship Id="rId545" Type="http://schemas.openxmlformats.org/officeDocument/2006/relationships/hyperlink" Target="https://www.linkedin.com/in/alex-van-den-bossche-7299231" TargetMode="External"/><Relationship Id="rId752" Type="http://schemas.openxmlformats.org/officeDocument/2006/relationships/hyperlink" Target="https://www.linkedin.com/in/robert-berns-412b528a" TargetMode="External"/><Relationship Id="rId1175" Type="http://schemas.openxmlformats.org/officeDocument/2006/relationships/hyperlink" Target="https://www.linkedin.com/in/alpesh-amin-ctp-0799143" TargetMode="External"/><Relationship Id="rId1382" Type="http://schemas.openxmlformats.org/officeDocument/2006/relationships/hyperlink" Target="https://www.linkedin.com/in/sam-bronfman-6649163a" TargetMode="External"/><Relationship Id="rId1603" Type="http://schemas.openxmlformats.org/officeDocument/2006/relationships/hyperlink" Target="https://www.linkedin.com/in/william-matthes-b722b924" TargetMode="External"/><Relationship Id="rId184" Type="http://schemas.openxmlformats.org/officeDocument/2006/relationships/hyperlink" Target="https://www.linkedin.com/in/ken-haas-9b42818" TargetMode="External"/><Relationship Id="rId391" Type="http://schemas.openxmlformats.org/officeDocument/2006/relationships/hyperlink" Target="https://www.linkedin.com/in/jonathan-goldstein-020b8b90" TargetMode="External"/><Relationship Id="rId405" Type="http://schemas.openxmlformats.org/officeDocument/2006/relationships/hyperlink" Target="https://www.linkedin.com/in/dale-pfost-00bb8" TargetMode="External"/><Relationship Id="rId612" Type="http://schemas.openxmlformats.org/officeDocument/2006/relationships/hyperlink" Target="https://www.linkedin.com/in/erik-thyssen-1a804118" TargetMode="External"/><Relationship Id="rId1035" Type="http://schemas.openxmlformats.org/officeDocument/2006/relationships/hyperlink" Target="https://www.linkedin.com/in/john-kirwin-974b715" TargetMode="External"/><Relationship Id="rId1242" Type="http://schemas.openxmlformats.org/officeDocument/2006/relationships/hyperlink" Target="https://www.linkedin.com/in/lucian-wu-a3494125" TargetMode="External"/><Relationship Id="rId251" Type="http://schemas.openxmlformats.org/officeDocument/2006/relationships/hyperlink" Target="https://www.linkedin.com/in/ilan-oren-b505593" TargetMode="External"/><Relationship Id="rId489" Type="http://schemas.openxmlformats.org/officeDocument/2006/relationships/hyperlink" Target="https://www.linkedin.com/in/michael-falcon-1b047" TargetMode="External"/><Relationship Id="rId696" Type="http://schemas.openxmlformats.org/officeDocument/2006/relationships/hyperlink" Target="https://www.linkedin.com/in/guillaume-aubin-a52bb861" TargetMode="External"/><Relationship Id="rId917" Type="http://schemas.openxmlformats.org/officeDocument/2006/relationships/hyperlink" Target="https://www.linkedin.com/in/gregory-purcell-baa48510b" TargetMode="External"/><Relationship Id="rId1102" Type="http://schemas.openxmlformats.org/officeDocument/2006/relationships/hyperlink" Target="https://www.linkedin.com/in/ramesh-radhakrishnan-83a7401" TargetMode="External"/><Relationship Id="rId1547" Type="http://schemas.openxmlformats.org/officeDocument/2006/relationships/hyperlink" Target="https://www.linkedin.com/in/matthias-ederer-a21865" TargetMode="External"/><Relationship Id="rId46" Type="http://schemas.openxmlformats.org/officeDocument/2006/relationships/hyperlink" Target="https://www.linkedin.com/in/dalebuckwalter3rc" TargetMode="External"/><Relationship Id="rId349" Type="http://schemas.openxmlformats.org/officeDocument/2006/relationships/hyperlink" Target="https://www.linkedin.com/in/jeffreydiehl" TargetMode="External"/><Relationship Id="rId556" Type="http://schemas.openxmlformats.org/officeDocument/2006/relationships/hyperlink" Target="https://www.linkedin.com/in/yijian" TargetMode="External"/><Relationship Id="rId763" Type="http://schemas.openxmlformats.org/officeDocument/2006/relationships/hyperlink" Target="https://www.linkedin.com/in/paul-rossetti-27974916" TargetMode="External"/><Relationship Id="rId1186" Type="http://schemas.openxmlformats.org/officeDocument/2006/relationships/hyperlink" Target="https://www.linkedin.com/in/tomreijntjes" TargetMode="External"/><Relationship Id="rId1393" Type="http://schemas.openxmlformats.org/officeDocument/2006/relationships/hyperlink" Target="https://www.linkedin.com/in/blair-hendrix-23515a18" TargetMode="External"/><Relationship Id="rId1407" Type="http://schemas.openxmlformats.org/officeDocument/2006/relationships/hyperlink" Target="https://www.linkedin.com/in/andrew--ferguson" TargetMode="External"/><Relationship Id="rId1614" Type="http://schemas.openxmlformats.org/officeDocument/2006/relationships/hyperlink" Target="https://www.linkedin.com/in/roderick-reimers-1361191" TargetMode="External"/><Relationship Id="rId111" Type="http://schemas.openxmlformats.org/officeDocument/2006/relationships/hyperlink" Target="https://www.linkedin.com/in/tom-salmon-06798511" TargetMode="External"/><Relationship Id="rId195" Type="http://schemas.openxmlformats.org/officeDocument/2006/relationships/hyperlink" Target="https://www.linkedin.com/in/akshaymahajan" TargetMode="External"/><Relationship Id="rId209" Type="http://schemas.openxmlformats.org/officeDocument/2006/relationships/hyperlink" Target="https://www.linkedin.com/in/matt-lapides-8a42a06" TargetMode="External"/><Relationship Id="rId416" Type="http://schemas.openxmlformats.org/officeDocument/2006/relationships/hyperlink" Target="https://www.linkedin.com/in/baron-carlson-a847915" TargetMode="External"/><Relationship Id="rId970" Type="http://schemas.openxmlformats.org/officeDocument/2006/relationships/hyperlink" Target="https://www.linkedin.com/in/hong-hou-2a5541" TargetMode="External"/><Relationship Id="rId1046" Type="http://schemas.openxmlformats.org/officeDocument/2006/relationships/hyperlink" Target="https://www.linkedin.com/in/raymond-wenig-2ab144" TargetMode="External"/><Relationship Id="rId1253" Type="http://schemas.openxmlformats.org/officeDocument/2006/relationships/hyperlink" Target="https://www.linkedin.com/in/peter-gummesson-58154787" TargetMode="External"/><Relationship Id="rId623" Type="http://schemas.openxmlformats.org/officeDocument/2006/relationships/hyperlink" Target="https://www.linkedin.com/in/jim-ward-30bb996" TargetMode="External"/><Relationship Id="rId830" Type="http://schemas.openxmlformats.org/officeDocument/2006/relationships/hyperlink" Target="https://www.linkedin.com/in/anna-gumport-4b59342b" TargetMode="External"/><Relationship Id="rId928" Type="http://schemas.openxmlformats.org/officeDocument/2006/relationships/hyperlink" Target="https://www.linkedin.com/in/sieg-buck-4545463" TargetMode="External"/><Relationship Id="rId1460" Type="http://schemas.openxmlformats.org/officeDocument/2006/relationships/hyperlink" Target="https://www.linkedin.com/in/philippemereb" TargetMode="External"/><Relationship Id="rId1558" Type="http://schemas.openxmlformats.org/officeDocument/2006/relationships/hyperlink" Target="https://www.linkedin.com/in/jeanfrancoispariseau" TargetMode="External"/><Relationship Id="rId57" Type="http://schemas.openxmlformats.org/officeDocument/2006/relationships/hyperlink" Target="https://www.linkedin.com/in/rahul-lulla-75b88b5" TargetMode="External"/><Relationship Id="rId262" Type="http://schemas.openxmlformats.org/officeDocument/2006/relationships/hyperlink" Target="https://www.linkedin.com/in/nuri-toker-5b4723" TargetMode="External"/><Relationship Id="rId567" Type="http://schemas.openxmlformats.org/officeDocument/2006/relationships/hyperlink" Target="https://www.linkedin.com/in/mattthoms" TargetMode="External"/><Relationship Id="rId1113" Type="http://schemas.openxmlformats.org/officeDocument/2006/relationships/hyperlink" Target="https://www.linkedin.com/in/geoffrey-smith-372565a" TargetMode="External"/><Relationship Id="rId1197" Type="http://schemas.openxmlformats.org/officeDocument/2006/relationships/hyperlink" Target="https://www.linkedin.com/in/michael-sher-1205b248" TargetMode="External"/><Relationship Id="rId1320" Type="http://schemas.openxmlformats.org/officeDocument/2006/relationships/hyperlink" Target="https://www.linkedin.com/in/thompson-dean-03308517" TargetMode="External"/><Relationship Id="rId1418" Type="http://schemas.openxmlformats.org/officeDocument/2006/relationships/hyperlink" Target="https://www.linkedin.com/in/frederick-robertson-1a2a67113" TargetMode="External"/><Relationship Id="rId122" Type="http://schemas.openxmlformats.org/officeDocument/2006/relationships/hyperlink" Target="https://www.linkedin.com/in/fredrik-karlsson-8b723611" TargetMode="External"/><Relationship Id="rId774" Type="http://schemas.openxmlformats.org/officeDocument/2006/relationships/hyperlink" Target="https://www.linkedin.com/in/davideanderson" TargetMode="External"/><Relationship Id="rId981" Type="http://schemas.openxmlformats.org/officeDocument/2006/relationships/hyperlink" Target="https://www.linkedin.com/in/ryanboers" TargetMode="External"/><Relationship Id="rId1057" Type="http://schemas.openxmlformats.org/officeDocument/2006/relationships/hyperlink" Target="https://www.linkedin.com/in/martin-edsinger-81a81319" TargetMode="External"/><Relationship Id="rId1625" Type="http://schemas.openxmlformats.org/officeDocument/2006/relationships/hyperlink" Target="https://www.linkedin.com/in/joseph-deleo-3615497" TargetMode="External"/><Relationship Id="rId427" Type="http://schemas.openxmlformats.org/officeDocument/2006/relationships/hyperlink" Target="https://www.linkedin.com/in/monique-shivanandan-057673b5" TargetMode="External"/><Relationship Id="rId634" Type="http://schemas.openxmlformats.org/officeDocument/2006/relationships/hyperlink" Target="https://www.linkedin.com/in/tim-dibble-808bab7" TargetMode="External"/><Relationship Id="rId841" Type="http://schemas.openxmlformats.org/officeDocument/2006/relationships/hyperlink" Target="https://www.linkedin.com/in/skip-simms-6b03651" TargetMode="External"/><Relationship Id="rId1264" Type="http://schemas.openxmlformats.org/officeDocument/2006/relationships/hyperlink" Target="https://www.linkedin.com/in/timothy-mack-21622560" TargetMode="External"/><Relationship Id="rId1471" Type="http://schemas.openxmlformats.org/officeDocument/2006/relationships/hyperlink" Target="https://www.linkedin.com/in/sanjivsinghal" TargetMode="External"/><Relationship Id="rId1569" Type="http://schemas.openxmlformats.org/officeDocument/2006/relationships/hyperlink" Target="https://www.linkedin.com/in/swiggart" TargetMode="External"/><Relationship Id="rId273" Type="http://schemas.openxmlformats.org/officeDocument/2006/relationships/hyperlink" Target="https://www.linkedin.com/in/laurent-sassier-04577924" TargetMode="External"/><Relationship Id="rId480" Type="http://schemas.openxmlformats.org/officeDocument/2006/relationships/hyperlink" Target="https://www.linkedin.com/in/fausto-gallazzi-694b1812" TargetMode="External"/><Relationship Id="rId701" Type="http://schemas.openxmlformats.org/officeDocument/2006/relationships/hyperlink" Target="https://www.linkedin.com/in/alexander-van-someren-67647271" TargetMode="External"/><Relationship Id="rId939" Type="http://schemas.openxmlformats.org/officeDocument/2006/relationships/hyperlink" Target="https://www.linkedin.com/in/joseph-lipscomb-b188121" TargetMode="External"/><Relationship Id="rId1124" Type="http://schemas.openxmlformats.org/officeDocument/2006/relationships/hyperlink" Target="https://www.linkedin.com/in/treasa-mathew-b2b91131" TargetMode="External"/><Relationship Id="rId1331" Type="http://schemas.openxmlformats.org/officeDocument/2006/relationships/hyperlink" Target="https://www.linkedin.com/in/christian-frigast" TargetMode="External"/><Relationship Id="rId68" Type="http://schemas.openxmlformats.org/officeDocument/2006/relationships/hyperlink" Target="https://www.linkedin.com/in/markbakker221067" TargetMode="External"/><Relationship Id="rId133" Type="http://schemas.openxmlformats.org/officeDocument/2006/relationships/hyperlink" Target="https://www.linkedin.com/in/andrewschwab" TargetMode="External"/><Relationship Id="rId340" Type="http://schemas.openxmlformats.org/officeDocument/2006/relationships/hyperlink" Target="https://www.linkedin.com/in/arnaud-de-cremiers-15a9584" TargetMode="External"/><Relationship Id="rId578" Type="http://schemas.openxmlformats.org/officeDocument/2006/relationships/hyperlink" Target="https://www.linkedin.com/in/j%C3%A9r%C3%B4me-bonafous-j%C3%A9rome-a6705566" TargetMode="External"/><Relationship Id="rId785" Type="http://schemas.openxmlformats.org/officeDocument/2006/relationships/hyperlink" Target="https://www.linkedin.com/in/rickmorgan" TargetMode="External"/><Relationship Id="rId992" Type="http://schemas.openxmlformats.org/officeDocument/2006/relationships/hyperlink" Target="https://www.linkedin.com/in/robert-trevisani-3a2bbb140" TargetMode="External"/><Relationship Id="rId1429" Type="http://schemas.openxmlformats.org/officeDocument/2006/relationships/hyperlink" Target="https://www.linkedin.com/in/nathan-elliott" TargetMode="External"/><Relationship Id="rId1636" Type="http://schemas.openxmlformats.org/officeDocument/2006/relationships/hyperlink" Target="https://www.linkedin.com/in/michael-gross-b837216" TargetMode="External"/><Relationship Id="rId200" Type="http://schemas.openxmlformats.org/officeDocument/2006/relationships/hyperlink" Target="https://www.linkedin.com/in/brian-st-jean-2a157269" TargetMode="External"/><Relationship Id="rId438" Type="http://schemas.openxmlformats.org/officeDocument/2006/relationships/hyperlink" Target="https://www.linkedin.com/in/laraine-loh-68a96830" TargetMode="External"/><Relationship Id="rId645" Type="http://schemas.openxmlformats.org/officeDocument/2006/relationships/hyperlink" Target="https://www.linkedin.com/in/gregruiz" TargetMode="External"/><Relationship Id="rId852" Type="http://schemas.openxmlformats.org/officeDocument/2006/relationships/hyperlink" Target="https://www.linkedin.com/in/robert-de-boeck-a7854bb6" TargetMode="External"/><Relationship Id="rId1068" Type="http://schemas.openxmlformats.org/officeDocument/2006/relationships/hyperlink" Target="https://www.linkedin.com/in/michael-lustbader-37a43311" TargetMode="External"/><Relationship Id="rId1275" Type="http://schemas.openxmlformats.org/officeDocument/2006/relationships/hyperlink" Target="https://www.linkedin.com/in/aatif-hassan-a8607264" TargetMode="External"/><Relationship Id="rId1482" Type="http://schemas.openxmlformats.org/officeDocument/2006/relationships/hyperlink" Target="https://www.linkedin.com/in/erikhmoore" TargetMode="External"/><Relationship Id="rId284" Type="http://schemas.openxmlformats.org/officeDocument/2006/relationships/hyperlink" Target="https://www.linkedin.com/in/aron-schwartz-73752" TargetMode="External"/><Relationship Id="rId491" Type="http://schemas.openxmlformats.org/officeDocument/2006/relationships/hyperlink" Target="https://www.linkedin.com/in/andrew-elder-a320846" TargetMode="External"/><Relationship Id="rId505" Type="http://schemas.openxmlformats.org/officeDocument/2006/relationships/hyperlink" Target="https://www.linkedin.com/in/henrik-flygar-79357b" TargetMode="External"/><Relationship Id="rId712" Type="http://schemas.openxmlformats.org/officeDocument/2006/relationships/hyperlink" Target="https://www.linkedin.com/in/nilo-provera-7215344b" TargetMode="External"/><Relationship Id="rId1135" Type="http://schemas.openxmlformats.org/officeDocument/2006/relationships/hyperlink" Target="https://www.linkedin.com/in/sameer-wagle-53a4" TargetMode="External"/><Relationship Id="rId1342" Type="http://schemas.openxmlformats.org/officeDocument/2006/relationships/hyperlink" Target="https://www.linkedin.com/in/denis-ackah-yensu-362b8b6" TargetMode="External"/><Relationship Id="rId79" Type="http://schemas.openxmlformats.org/officeDocument/2006/relationships/hyperlink" Target="https://www.linkedin.com/in/olivier-lieven-716a0a124" TargetMode="External"/><Relationship Id="rId144" Type="http://schemas.openxmlformats.org/officeDocument/2006/relationships/hyperlink" Target="https://www.linkedin.com/in/salvator-levis-a21542" TargetMode="External"/><Relationship Id="rId589" Type="http://schemas.openxmlformats.org/officeDocument/2006/relationships/hyperlink" Target="https://www.linkedin.com/in/olafkordes" TargetMode="External"/><Relationship Id="rId796" Type="http://schemas.openxmlformats.org/officeDocument/2006/relationships/hyperlink" Target="https://www.linkedin.com/in/martin-kaplan-1a101312" TargetMode="External"/><Relationship Id="rId1202" Type="http://schemas.openxmlformats.org/officeDocument/2006/relationships/hyperlink" Target="https://www.linkedin.com/in/barry-fidelman-8530a039" TargetMode="External"/><Relationship Id="rId1647" Type="http://schemas.openxmlformats.org/officeDocument/2006/relationships/hyperlink" Target="https://www.linkedin.com/in/benjamin-levy-415191" TargetMode="External"/><Relationship Id="rId351" Type="http://schemas.openxmlformats.org/officeDocument/2006/relationships/hyperlink" Target="https://www.linkedin.com/in/katherine-wanner-0a9b09b0" TargetMode="External"/><Relationship Id="rId449" Type="http://schemas.openxmlformats.org/officeDocument/2006/relationships/hyperlink" Target="https://www.linkedin.com/in/hello-kelvin-wu" TargetMode="External"/><Relationship Id="rId656" Type="http://schemas.openxmlformats.org/officeDocument/2006/relationships/hyperlink" Target="https://www.linkedin.com/in/randall-eason-85a80656" TargetMode="External"/><Relationship Id="rId863" Type="http://schemas.openxmlformats.org/officeDocument/2006/relationships/hyperlink" Target="https://www.linkedin.com/in/stephane-ifker-94b6ba65" TargetMode="External"/><Relationship Id="rId1079" Type="http://schemas.openxmlformats.org/officeDocument/2006/relationships/hyperlink" Target="https://www.linkedin.com/in/jacob-ambrose-1336018" TargetMode="External"/><Relationship Id="rId1286" Type="http://schemas.openxmlformats.org/officeDocument/2006/relationships/hyperlink" Target="https://www.linkedin.com/in/james-urry-378a7214" TargetMode="External"/><Relationship Id="rId1493" Type="http://schemas.openxmlformats.org/officeDocument/2006/relationships/hyperlink" Target="https://www.linkedin.com/in/dave-tabors-68812" TargetMode="External"/><Relationship Id="rId1507" Type="http://schemas.openxmlformats.org/officeDocument/2006/relationships/hyperlink" Target="https://www.linkedin.com/in/daniel-kendig" TargetMode="External"/><Relationship Id="rId211" Type="http://schemas.openxmlformats.org/officeDocument/2006/relationships/hyperlink" Target="https://www.linkedin.com/in/michael-yirilli-72292051" TargetMode="External"/><Relationship Id="rId295" Type="http://schemas.openxmlformats.org/officeDocument/2006/relationships/hyperlink" Target="https://www.linkedin.com/in/jose-miguel-knoell-0a2a119a" TargetMode="External"/><Relationship Id="rId309" Type="http://schemas.openxmlformats.org/officeDocument/2006/relationships/hyperlink" Target="https://www.linkedin.com/in/adiba-ighodaro-07b07659" TargetMode="External"/><Relationship Id="rId516" Type="http://schemas.openxmlformats.org/officeDocument/2006/relationships/hyperlink" Target="https://www.linkedin.com/in/louis-black-7a428012" TargetMode="External"/><Relationship Id="rId1146" Type="http://schemas.openxmlformats.org/officeDocument/2006/relationships/hyperlink" Target="https://www.linkedin.com/in/skipfleshman" TargetMode="External"/><Relationship Id="rId723" Type="http://schemas.openxmlformats.org/officeDocument/2006/relationships/hyperlink" Target="https://www.linkedin.com/in/daniel-davis" TargetMode="External"/><Relationship Id="rId930" Type="http://schemas.openxmlformats.org/officeDocument/2006/relationships/hyperlink" Target="https://www.linkedin.com/in/donald-walker-0022a312" TargetMode="External"/><Relationship Id="rId1006" Type="http://schemas.openxmlformats.org/officeDocument/2006/relationships/hyperlink" Target="https://www.linkedin.com/in/andy-jurkowski-1a14381b" TargetMode="External"/><Relationship Id="rId1353" Type="http://schemas.openxmlformats.org/officeDocument/2006/relationships/hyperlink" Target="https://www.linkedin.com/in/maria-ibarra" TargetMode="External"/><Relationship Id="rId1560" Type="http://schemas.openxmlformats.org/officeDocument/2006/relationships/hyperlink" Target="https://www.linkedin.com/in/nazmin-alani-3859a6" TargetMode="External"/><Relationship Id="rId155" Type="http://schemas.openxmlformats.org/officeDocument/2006/relationships/hyperlink" Target="https://www.linkedin.com/in/fernando-dupeyron-431485b" TargetMode="External"/><Relationship Id="rId362" Type="http://schemas.openxmlformats.org/officeDocument/2006/relationships/hyperlink" Target="https://www.linkedin.com/in/thomasgladden" TargetMode="External"/><Relationship Id="rId1213" Type="http://schemas.openxmlformats.org/officeDocument/2006/relationships/hyperlink" Target="https://www.linkedin.com/in/jonkarlen" TargetMode="External"/><Relationship Id="rId1297" Type="http://schemas.openxmlformats.org/officeDocument/2006/relationships/hyperlink" Target="https://www.linkedin.com/in/andrew-wilson-aa81a07" TargetMode="External"/><Relationship Id="rId1420" Type="http://schemas.openxmlformats.org/officeDocument/2006/relationships/hyperlink" Target="https://www.linkedin.com/in/joanna-linsley-poe-68a3963b" TargetMode="External"/><Relationship Id="rId1518" Type="http://schemas.openxmlformats.org/officeDocument/2006/relationships/hyperlink" Target="https://www.linkedin.com/in/neal-dempsey-b74b933a" TargetMode="External"/><Relationship Id="rId222" Type="http://schemas.openxmlformats.org/officeDocument/2006/relationships/hyperlink" Target="https://www.linkedin.com/in/andrewboyd" TargetMode="External"/><Relationship Id="rId667" Type="http://schemas.openxmlformats.org/officeDocument/2006/relationships/hyperlink" Target="https://www.linkedin.com/in/paul-nicoletti-99512943" TargetMode="External"/><Relationship Id="rId874" Type="http://schemas.openxmlformats.org/officeDocument/2006/relationships/hyperlink" Target="https://www.linkedin.com/in/steven-kooyers-6a768451" TargetMode="External"/><Relationship Id="rId17" Type="http://schemas.openxmlformats.org/officeDocument/2006/relationships/hyperlink" Target="https://www.linkedin.com/in/pierre-antoine-de-selancy-329257" TargetMode="External"/><Relationship Id="rId527" Type="http://schemas.openxmlformats.org/officeDocument/2006/relationships/hyperlink" Target="https://www.linkedin.com/in/john-laxmi-b599ab1" TargetMode="External"/><Relationship Id="rId734" Type="http://schemas.openxmlformats.org/officeDocument/2006/relationships/hyperlink" Target="https://www.linkedin.com/in/richard-hoffman-0b68362" TargetMode="External"/><Relationship Id="rId941" Type="http://schemas.openxmlformats.org/officeDocument/2006/relationships/hyperlink" Target="https://www.linkedin.com/in/andy-evans-1733aa5" TargetMode="External"/><Relationship Id="rId1157" Type="http://schemas.openxmlformats.org/officeDocument/2006/relationships/hyperlink" Target="https://www.linkedin.com/in/brandon-bethea-476768118" TargetMode="External"/><Relationship Id="rId1364" Type="http://schemas.openxmlformats.org/officeDocument/2006/relationships/hyperlink" Target="https://www.linkedin.com/in/patrick-weston-aa887235" TargetMode="External"/><Relationship Id="rId1571" Type="http://schemas.openxmlformats.org/officeDocument/2006/relationships/hyperlink" Target="https://www.linkedin.com/in/edmullen" TargetMode="External"/><Relationship Id="rId70" Type="http://schemas.openxmlformats.org/officeDocument/2006/relationships/hyperlink" Target="https://www.linkedin.com/in/olivier-van-riet-paap-1095a0" TargetMode="External"/><Relationship Id="rId166" Type="http://schemas.openxmlformats.org/officeDocument/2006/relationships/hyperlink" Target="https://www.linkedin.com/in/johan-heijbel-72829313" TargetMode="External"/><Relationship Id="rId373" Type="http://schemas.openxmlformats.org/officeDocument/2006/relationships/hyperlink" Target="https://www.linkedin.com/in/ulf-lange-0ab09631" TargetMode="External"/><Relationship Id="rId580" Type="http://schemas.openxmlformats.org/officeDocument/2006/relationships/hyperlink" Target="https://www.linkedin.com/in/tarjaz" TargetMode="External"/><Relationship Id="rId801" Type="http://schemas.openxmlformats.org/officeDocument/2006/relationships/hyperlink" Target="https://www.linkedin.com/in/petecart" TargetMode="External"/><Relationship Id="rId1017" Type="http://schemas.openxmlformats.org/officeDocument/2006/relationships/hyperlink" Target="https://www.linkedin.com/in/bill-weimar-7423b738" TargetMode="External"/><Relationship Id="rId1224" Type="http://schemas.openxmlformats.org/officeDocument/2006/relationships/hyperlink" Target="https://www.linkedin.com/in/mattiasljungman" TargetMode="External"/><Relationship Id="rId1431" Type="http://schemas.openxmlformats.org/officeDocument/2006/relationships/hyperlink" Target="https://www.linkedin.com/in/alison-brownhill-465b4237" TargetMode="External"/><Relationship Id="rId1" Type="http://schemas.openxmlformats.org/officeDocument/2006/relationships/hyperlink" Target="https://www.linkedin.com/in/graham-brooks-8b16051a" TargetMode="External"/><Relationship Id="rId233" Type="http://schemas.openxmlformats.org/officeDocument/2006/relationships/hyperlink" Target="https://www.linkedin.com/in/hiteshmehta" TargetMode="External"/><Relationship Id="rId440" Type="http://schemas.openxmlformats.org/officeDocument/2006/relationships/hyperlink" Target="https://www.linkedin.com/in/jessica-kriklewicz-a9b4742a" TargetMode="External"/><Relationship Id="rId678" Type="http://schemas.openxmlformats.org/officeDocument/2006/relationships/hyperlink" Target="https://www.linkedin.com/in/davemaki" TargetMode="External"/><Relationship Id="rId885" Type="http://schemas.openxmlformats.org/officeDocument/2006/relationships/hyperlink" Target="https://www.linkedin.com/in/sanjay-patel-63a6561a" TargetMode="External"/><Relationship Id="rId1070" Type="http://schemas.openxmlformats.org/officeDocument/2006/relationships/hyperlink" Target="https://www.linkedin.com/in/benjamin-fishman-436735bb" TargetMode="External"/><Relationship Id="rId1529" Type="http://schemas.openxmlformats.org/officeDocument/2006/relationships/hyperlink" Target="https://www.linkedin.com/in/jackson-craig-458b645b" TargetMode="External"/><Relationship Id="rId28" Type="http://schemas.openxmlformats.org/officeDocument/2006/relationships/hyperlink" Target="https://www.linkedin.com/in/pluvinet-valerie-71a24269" TargetMode="External"/><Relationship Id="rId300" Type="http://schemas.openxmlformats.org/officeDocument/2006/relationships/hyperlink" Target="https://www.linkedin.com/in/santiago-polo-00060714" TargetMode="External"/><Relationship Id="rId538" Type="http://schemas.openxmlformats.org/officeDocument/2006/relationships/hyperlink" Target="https://www.linkedin.com/in/hendrik-heinze-15a185195" TargetMode="External"/><Relationship Id="rId745" Type="http://schemas.openxmlformats.org/officeDocument/2006/relationships/hyperlink" Target="https://www.linkedin.com/in/kathleen-wark-06768730" TargetMode="External"/><Relationship Id="rId952" Type="http://schemas.openxmlformats.org/officeDocument/2006/relationships/hyperlink" Target="https://www.linkedin.com/in/lauchlan-currie-a4697811" TargetMode="External"/><Relationship Id="rId1168" Type="http://schemas.openxmlformats.org/officeDocument/2006/relationships/hyperlink" Target="https://www.linkedin.com/in/laurent-h" TargetMode="External"/><Relationship Id="rId1375" Type="http://schemas.openxmlformats.org/officeDocument/2006/relationships/hyperlink" Target="https://www.linkedin.com/in/john-schmitz" TargetMode="External"/><Relationship Id="rId1582" Type="http://schemas.openxmlformats.org/officeDocument/2006/relationships/hyperlink" Target="https://www.linkedin.com/in/davidcooney" TargetMode="External"/><Relationship Id="rId81" Type="http://schemas.openxmlformats.org/officeDocument/2006/relationships/hyperlink" Target="https://www.linkedin.com/in/stephane-grandguillaume-5801132" TargetMode="External"/><Relationship Id="rId177" Type="http://schemas.openxmlformats.org/officeDocument/2006/relationships/hyperlink" Target="https://www.linkedin.com/in/mohitkaushal" TargetMode="External"/><Relationship Id="rId384" Type="http://schemas.openxmlformats.org/officeDocument/2006/relationships/hyperlink" Target="https://www.linkedin.com/in/bill-wiberg-b790445" TargetMode="External"/><Relationship Id="rId591" Type="http://schemas.openxmlformats.org/officeDocument/2006/relationships/hyperlink" Target="https://www.linkedin.com/in/tommulliez" TargetMode="External"/><Relationship Id="rId605" Type="http://schemas.openxmlformats.org/officeDocument/2006/relationships/hyperlink" Target="https://www.linkedin.com/in/jeff-totten" TargetMode="External"/><Relationship Id="rId812" Type="http://schemas.openxmlformats.org/officeDocument/2006/relationships/hyperlink" Target="https://www.linkedin.com/in/joe-maddox" TargetMode="External"/><Relationship Id="rId1028" Type="http://schemas.openxmlformats.org/officeDocument/2006/relationships/hyperlink" Target="https://www.linkedin.com/in/simon-guichard" TargetMode="External"/><Relationship Id="rId1235" Type="http://schemas.openxmlformats.org/officeDocument/2006/relationships/hyperlink" Target="https://www.linkedin.com/in/david-benyaminy-66a3b417" TargetMode="External"/><Relationship Id="rId1442" Type="http://schemas.openxmlformats.org/officeDocument/2006/relationships/hyperlink" Target="https://www.linkedin.com/in/matt-rice-a47a66136" TargetMode="External"/><Relationship Id="rId244" Type="http://schemas.openxmlformats.org/officeDocument/2006/relationships/hyperlink" Target="https://www.linkedin.com/in/rob-palumbo" TargetMode="External"/><Relationship Id="rId689" Type="http://schemas.openxmlformats.org/officeDocument/2006/relationships/hyperlink" Target="https://www.linkedin.com/in/heidi-goldstein-02b46529" TargetMode="External"/><Relationship Id="rId896" Type="http://schemas.openxmlformats.org/officeDocument/2006/relationships/hyperlink" Target="https://www.linkedin.com/in/mayukh-dutta-10b2121a" TargetMode="External"/><Relationship Id="rId1081" Type="http://schemas.openxmlformats.org/officeDocument/2006/relationships/hyperlink" Target="https://www.linkedin.com/in/michael-hui-a8b4b1" TargetMode="External"/><Relationship Id="rId1302" Type="http://schemas.openxmlformats.org/officeDocument/2006/relationships/hyperlink" Target="https://www.linkedin.com/in/matt-asperheim-16b23620" TargetMode="External"/><Relationship Id="rId39" Type="http://schemas.openxmlformats.org/officeDocument/2006/relationships/hyperlink" Target="https://www.linkedin.com/in/dana-holmes" TargetMode="External"/><Relationship Id="rId451" Type="http://schemas.openxmlformats.org/officeDocument/2006/relationships/hyperlink" Target="https://www.linkedin.com/in/stephen-lee-5713b876" TargetMode="External"/><Relationship Id="rId549" Type="http://schemas.openxmlformats.org/officeDocument/2006/relationships/hyperlink" Target="https://www.linkedin.com/in/jean-pierre-l%C3%A9ger-427887110" TargetMode="External"/><Relationship Id="rId756" Type="http://schemas.openxmlformats.org/officeDocument/2006/relationships/hyperlink" Target="https://www.linkedin.com/in/charles-klein" TargetMode="External"/><Relationship Id="rId1179" Type="http://schemas.openxmlformats.org/officeDocument/2006/relationships/hyperlink" Target="https://www.linkedin.com/in/elaine-coughlan-gifford-3290357" TargetMode="External"/><Relationship Id="rId1386" Type="http://schemas.openxmlformats.org/officeDocument/2006/relationships/hyperlink" Target="https://www.linkedin.com/in/clark-feng-bb1b9159" TargetMode="External"/><Relationship Id="rId1593" Type="http://schemas.openxmlformats.org/officeDocument/2006/relationships/hyperlink" Target="https://www.linkedin.com/in/john-troiano-0919439" TargetMode="External"/><Relationship Id="rId1607" Type="http://schemas.openxmlformats.org/officeDocument/2006/relationships/hyperlink" Target="https://www.linkedin.com/in/inder-tallur-8a955614" TargetMode="External"/><Relationship Id="rId104" Type="http://schemas.openxmlformats.org/officeDocument/2006/relationships/hyperlink" Target="https://www.linkedin.com/in/pete-wilson" TargetMode="External"/><Relationship Id="rId188" Type="http://schemas.openxmlformats.org/officeDocument/2006/relationships/hyperlink" Target="https://www.linkedin.com/in/vincent-miles-3087b878" TargetMode="External"/><Relationship Id="rId311" Type="http://schemas.openxmlformats.org/officeDocument/2006/relationships/hyperlink" Target="https://www.linkedin.com/in/asrodrigo" TargetMode="External"/><Relationship Id="rId395" Type="http://schemas.openxmlformats.org/officeDocument/2006/relationships/hyperlink" Target="https://www.linkedin.com/in/reidhutchins" TargetMode="External"/><Relationship Id="rId409" Type="http://schemas.openxmlformats.org/officeDocument/2006/relationships/hyperlink" Target="https://www.linkedin.com/in/rajparekh" TargetMode="External"/><Relationship Id="rId963" Type="http://schemas.openxmlformats.org/officeDocument/2006/relationships/hyperlink" Target="https://www.linkedin.com/in/christoph-tiefenbacher-31b2b78" TargetMode="External"/><Relationship Id="rId1039" Type="http://schemas.openxmlformats.org/officeDocument/2006/relationships/hyperlink" Target="https://www.linkedin.com/in/matthew-erbe" TargetMode="External"/><Relationship Id="rId1246" Type="http://schemas.openxmlformats.org/officeDocument/2006/relationships/hyperlink" Target="https://www.linkedin.com/in/blake-holt-00268559" TargetMode="External"/><Relationship Id="rId92" Type="http://schemas.openxmlformats.org/officeDocument/2006/relationships/hyperlink" Target="https://www.linkedin.com/in/jeremy-ghose-983b8012" TargetMode="External"/><Relationship Id="rId616" Type="http://schemas.openxmlformats.org/officeDocument/2006/relationships/hyperlink" Target="https://www.linkedin.com/in/wendy-zhu-marketing" TargetMode="External"/><Relationship Id="rId823" Type="http://schemas.openxmlformats.org/officeDocument/2006/relationships/hyperlink" Target="https://www.linkedin.com/in/paul-fauset" TargetMode="External"/><Relationship Id="rId1453" Type="http://schemas.openxmlformats.org/officeDocument/2006/relationships/hyperlink" Target="https://www.linkedin.com/in/levent-aydinoglu-5514b7197" TargetMode="External"/><Relationship Id="rId255" Type="http://schemas.openxmlformats.org/officeDocument/2006/relationships/hyperlink" Target="https://www.linkedin.com/in/christopher-dittmar-394100175" TargetMode="External"/><Relationship Id="rId462" Type="http://schemas.openxmlformats.org/officeDocument/2006/relationships/hyperlink" Target="https://www.linkedin.com/in/steven-elms-a7871b54" TargetMode="External"/><Relationship Id="rId1092" Type="http://schemas.openxmlformats.org/officeDocument/2006/relationships/hyperlink" Target="https://www.linkedin.com/in/ram%C3%B3n-david-rueda-martin-746543209" TargetMode="External"/><Relationship Id="rId1106" Type="http://schemas.openxmlformats.org/officeDocument/2006/relationships/hyperlink" Target="https://www.linkedin.com/in/charoun" TargetMode="External"/><Relationship Id="rId1313" Type="http://schemas.openxmlformats.org/officeDocument/2006/relationships/hyperlink" Target="https://www.linkedin.com/in/lauralukaczyk" TargetMode="External"/><Relationship Id="rId1397" Type="http://schemas.openxmlformats.org/officeDocument/2006/relationships/hyperlink" Target="https://www.linkedin.com/in/michel-plantevin-163a30" TargetMode="External"/><Relationship Id="rId1520" Type="http://schemas.openxmlformats.org/officeDocument/2006/relationships/hyperlink" Target="https://www.linkedin.com/in/weber-sonnfried-68914619" TargetMode="External"/><Relationship Id="rId115" Type="http://schemas.openxmlformats.org/officeDocument/2006/relationships/hyperlink" Target="https://www.linkedin.com/in/manuchandra" TargetMode="External"/><Relationship Id="rId322" Type="http://schemas.openxmlformats.org/officeDocument/2006/relationships/hyperlink" Target="https://www.linkedin.com/in/max-lin" TargetMode="External"/><Relationship Id="rId767" Type="http://schemas.openxmlformats.org/officeDocument/2006/relationships/hyperlink" Target="https://www.linkedin.com/in/matt-turner-833282a" TargetMode="External"/><Relationship Id="rId974" Type="http://schemas.openxmlformats.org/officeDocument/2006/relationships/hyperlink" Target="https://www.linkedin.com/in/wendy-thurk-a77694122" TargetMode="External"/><Relationship Id="rId1618" Type="http://schemas.openxmlformats.org/officeDocument/2006/relationships/hyperlink" Target="https://www.linkedin.com/in/ericbenhamou" TargetMode="External"/><Relationship Id="rId199" Type="http://schemas.openxmlformats.org/officeDocument/2006/relationships/hyperlink" Target="https://www.linkedin.com/in/brent-stone" TargetMode="External"/><Relationship Id="rId627" Type="http://schemas.openxmlformats.org/officeDocument/2006/relationships/hyperlink" Target="https://www.linkedin.com/in/salsop" TargetMode="External"/><Relationship Id="rId834" Type="http://schemas.openxmlformats.org/officeDocument/2006/relationships/hyperlink" Target="https://www.linkedin.com/in/carol-sands-12s01d2016" TargetMode="External"/><Relationship Id="rId1257" Type="http://schemas.openxmlformats.org/officeDocument/2006/relationships/hyperlink" Target="https://www.linkedin.com/in/donald-bramley-51086340" TargetMode="External"/><Relationship Id="rId1464" Type="http://schemas.openxmlformats.org/officeDocument/2006/relationships/hyperlink" Target="https://www.linkedin.com/in/david-eisler-64373615" TargetMode="External"/><Relationship Id="rId266" Type="http://schemas.openxmlformats.org/officeDocument/2006/relationships/hyperlink" Target="https://www.linkedin.com/in/jerry-gomolski-3b4b901b" TargetMode="External"/><Relationship Id="rId473" Type="http://schemas.openxmlformats.org/officeDocument/2006/relationships/hyperlink" Target="https://www.linkedin.com/in/lizdominick" TargetMode="External"/><Relationship Id="rId680" Type="http://schemas.openxmlformats.org/officeDocument/2006/relationships/hyperlink" Target="https://www.linkedin.com/in/fabio-marasi-085b88" TargetMode="External"/><Relationship Id="rId901" Type="http://schemas.openxmlformats.org/officeDocument/2006/relationships/hyperlink" Target="https://www.linkedin.com/in/surajrengarajan" TargetMode="External"/><Relationship Id="rId1117" Type="http://schemas.openxmlformats.org/officeDocument/2006/relationships/hyperlink" Target="https://www.linkedin.com/in/steve-hochberg-295b2110" TargetMode="External"/><Relationship Id="rId1324" Type="http://schemas.openxmlformats.org/officeDocument/2006/relationships/hyperlink" Target="https://www.linkedin.com/in/aki-georgacacos-a760121" TargetMode="External"/><Relationship Id="rId1531" Type="http://schemas.openxmlformats.org/officeDocument/2006/relationships/hyperlink" Target="https://www.linkedin.com/in/klaus-breiner-3a73458" TargetMode="External"/><Relationship Id="rId30" Type="http://schemas.openxmlformats.org/officeDocument/2006/relationships/hyperlink" Target="https://www.linkedin.com/in/heleneperriquet" TargetMode="External"/><Relationship Id="rId126" Type="http://schemas.openxmlformats.org/officeDocument/2006/relationships/hyperlink" Target="https://www.linkedin.com/in/torbjorn-folkesson-1b7a9430" TargetMode="External"/><Relationship Id="rId333" Type="http://schemas.openxmlformats.org/officeDocument/2006/relationships/hyperlink" Target="https://www.linkedin.com/in/fritz-oidtmann" TargetMode="External"/><Relationship Id="rId540" Type="http://schemas.openxmlformats.org/officeDocument/2006/relationships/hyperlink" Target="https://www.linkedin.com/in/dr-klaus-pieger-874692145" TargetMode="External"/><Relationship Id="rId778" Type="http://schemas.openxmlformats.org/officeDocument/2006/relationships/hyperlink" Target="https://www.linkedin.com/in/jaredctate" TargetMode="External"/><Relationship Id="rId985" Type="http://schemas.openxmlformats.org/officeDocument/2006/relationships/hyperlink" Target="https://www.linkedin.com/in/charleskpoole" TargetMode="External"/><Relationship Id="rId1170" Type="http://schemas.openxmlformats.org/officeDocument/2006/relationships/hyperlink" Target="https://www.linkedin.com/in/niyoshi-patel-3117a523" TargetMode="External"/><Relationship Id="rId1629" Type="http://schemas.openxmlformats.org/officeDocument/2006/relationships/hyperlink" Target="https://www.linkedin.com/in/marc-olivier-assouline-7a46529" TargetMode="External"/><Relationship Id="rId638" Type="http://schemas.openxmlformats.org/officeDocument/2006/relationships/hyperlink" Target="https://www.linkedin.com/in/diegoserebrisky" TargetMode="External"/><Relationship Id="rId845" Type="http://schemas.openxmlformats.org/officeDocument/2006/relationships/hyperlink" Target="https://www.linkedin.com/in/malcomadamsiaee" TargetMode="External"/><Relationship Id="rId1030" Type="http://schemas.openxmlformats.org/officeDocument/2006/relationships/hyperlink" Target="https://www.linkedin.com/in/alessio-manigrasso-955412195" TargetMode="External"/><Relationship Id="rId1268" Type="http://schemas.openxmlformats.org/officeDocument/2006/relationships/hyperlink" Target="https://www.linkedin.com/in/david-truetzel-8783b189" TargetMode="External"/><Relationship Id="rId1475" Type="http://schemas.openxmlformats.org/officeDocument/2006/relationships/hyperlink" Target="https://www.linkedin.com/in/alexey-karyakin-81718613" TargetMode="External"/><Relationship Id="rId277" Type="http://schemas.openxmlformats.org/officeDocument/2006/relationships/hyperlink" Target="https://www.linkedin.com/in/jaymepokrzywinski" TargetMode="External"/><Relationship Id="rId400" Type="http://schemas.openxmlformats.org/officeDocument/2006/relationships/hyperlink" Target="https://www.linkedin.com/in/chris-egan-b3851427" TargetMode="External"/><Relationship Id="rId484" Type="http://schemas.openxmlformats.org/officeDocument/2006/relationships/hyperlink" Target="https://www.linkedin.com/in/billweiss" TargetMode="External"/><Relationship Id="rId705" Type="http://schemas.openxmlformats.org/officeDocument/2006/relationships/hyperlink" Target="https://www.linkedin.com/in/jasonpinto" TargetMode="External"/><Relationship Id="rId1128" Type="http://schemas.openxmlformats.org/officeDocument/2006/relationships/hyperlink" Target="https://www.linkedin.com/in/geoffrey-oblak-31b2298" TargetMode="External"/><Relationship Id="rId1335" Type="http://schemas.openxmlformats.org/officeDocument/2006/relationships/hyperlink" Target="https://www.linkedin.com/in/james-pelusi" TargetMode="External"/><Relationship Id="rId1542" Type="http://schemas.openxmlformats.org/officeDocument/2006/relationships/hyperlink" Target="https://www.linkedin.com/in/mark-fariborz-0611a375" TargetMode="External"/><Relationship Id="rId137" Type="http://schemas.openxmlformats.org/officeDocument/2006/relationships/hyperlink" Target="https://www.linkedin.com/in/kush-parmar-m-d-ph-d-5165582" TargetMode="External"/><Relationship Id="rId344" Type="http://schemas.openxmlformats.org/officeDocument/2006/relationships/hyperlink" Target="https://www.linkedin.com/in/david-brett-clark-273794a6" TargetMode="External"/><Relationship Id="rId691" Type="http://schemas.openxmlformats.org/officeDocument/2006/relationships/hyperlink" Target="https://www.linkedin.com/in/russellgreenberg" TargetMode="External"/><Relationship Id="rId789" Type="http://schemas.openxmlformats.org/officeDocument/2006/relationships/hyperlink" Target="https://www.linkedin.com/in/dauber" TargetMode="External"/><Relationship Id="rId912" Type="http://schemas.openxmlformats.org/officeDocument/2006/relationships/hyperlink" Target="https://www.linkedin.com/in/adam-lucas" TargetMode="External"/><Relationship Id="rId996" Type="http://schemas.openxmlformats.org/officeDocument/2006/relationships/hyperlink" Target="https://www.linkedin.com/in/jonathan-tower" TargetMode="External"/><Relationship Id="rId41" Type="http://schemas.openxmlformats.org/officeDocument/2006/relationships/hyperlink" Target="https://www.linkedin.com/in/mike-butera-9a23436" TargetMode="External"/><Relationship Id="rId551" Type="http://schemas.openxmlformats.org/officeDocument/2006/relationships/hyperlink" Target="https://www.linkedin.com/in/olivier-bora-ngidiwe-8805923a" TargetMode="External"/><Relationship Id="rId649" Type="http://schemas.openxmlformats.org/officeDocument/2006/relationships/hyperlink" Target="https://www.linkedin.com/in/jonathanaltman" TargetMode="External"/><Relationship Id="rId856" Type="http://schemas.openxmlformats.org/officeDocument/2006/relationships/hyperlink" Target="https://www.linkedin.com/in/paul-farr-53199457" TargetMode="External"/><Relationship Id="rId1181" Type="http://schemas.openxmlformats.org/officeDocument/2006/relationships/hyperlink" Target="https://www.linkedin.com/in/kevindillon" TargetMode="External"/><Relationship Id="rId1279" Type="http://schemas.openxmlformats.org/officeDocument/2006/relationships/hyperlink" Target="https://www.linkedin.com/in/james-bakewell-b2595228" TargetMode="External"/><Relationship Id="rId1402" Type="http://schemas.openxmlformats.org/officeDocument/2006/relationships/hyperlink" Target="https://www.linkedin.com/in/benjamin-nye-7718a2152" TargetMode="External"/><Relationship Id="rId1486" Type="http://schemas.openxmlformats.org/officeDocument/2006/relationships/hyperlink" Target="https://www.linkedin.com/in/christoph-kohler" TargetMode="External"/><Relationship Id="rId190" Type="http://schemas.openxmlformats.org/officeDocument/2006/relationships/hyperlink" Target="https://www.linkedin.com/in/friso-janmaat-080b4049" TargetMode="External"/><Relationship Id="rId204" Type="http://schemas.openxmlformats.org/officeDocument/2006/relationships/hyperlink" Target="https://www.linkedin.com/in/erik-brooks-2ba2955" TargetMode="External"/><Relationship Id="rId288" Type="http://schemas.openxmlformats.org/officeDocument/2006/relationships/hyperlink" Target="https://www.linkedin.com/in/drew-scielzo-81140424" TargetMode="External"/><Relationship Id="rId411" Type="http://schemas.openxmlformats.org/officeDocument/2006/relationships/hyperlink" Target="https://www.linkedin.com/in/fr%C3%A3%C2%A9d%C3%A3%C2%A9ric-chapoul-778a97122" TargetMode="External"/><Relationship Id="rId509" Type="http://schemas.openxmlformats.org/officeDocument/2006/relationships/hyperlink" Target="https://www.linkedin.com/in/keiward-pham-a21b7344" TargetMode="External"/><Relationship Id="rId1041" Type="http://schemas.openxmlformats.org/officeDocument/2006/relationships/hyperlink" Target="https://www.linkedin.com/in/michael-bailey-a2653521" TargetMode="External"/><Relationship Id="rId1139" Type="http://schemas.openxmlformats.org/officeDocument/2006/relationships/hyperlink" Target="https://www.linkedin.com/in/cankut-durgun-1a639352" TargetMode="External"/><Relationship Id="rId1346" Type="http://schemas.openxmlformats.org/officeDocument/2006/relationships/hyperlink" Target="https://www.linkedin.com/in/daniela-toader" TargetMode="External"/><Relationship Id="rId495" Type="http://schemas.openxmlformats.org/officeDocument/2006/relationships/hyperlink" Target="https://www.linkedin.com/in/emil-gigov-52b42510" TargetMode="External"/><Relationship Id="rId716" Type="http://schemas.openxmlformats.org/officeDocument/2006/relationships/hyperlink" Target="https://www.linkedin.com/in/nirmeshprakash" TargetMode="External"/><Relationship Id="rId923" Type="http://schemas.openxmlformats.org/officeDocument/2006/relationships/hyperlink" Target="https://www.linkedin.com/in/josh-schoenfelder-1815876" TargetMode="External"/><Relationship Id="rId1553" Type="http://schemas.openxmlformats.org/officeDocument/2006/relationships/hyperlink" Target="https://www.linkedin.com/in/gary-bantle-2b3ab635" TargetMode="External"/><Relationship Id="rId52" Type="http://schemas.openxmlformats.org/officeDocument/2006/relationships/hyperlink" Target="https://www.linkedin.com/in/alex-behring-72678424" TargetMode="External"/><Relationship Id="rId148" Type="http://schemas.openxmlformats.org/officeDocument/2006/relationships/hyperlink" Target="https://www.linkedin.com/in/hemenshah" TargetMode="External"/><Relationship Id="rId355" Type="http://schemas.openxmlformats.org/officeDocument/2006/relationships/hyperlink" Target="https://www.linkedin.com/in/quintin-kevin-7847a8a" TargetMode="External"/><Relationship Id="rId562" Type="http://schemas.openxmlformats.org/officeDocument/2006/relationships/hyperlink" Target="https://www.linkedin.com/in/johangjesdahl" TargetMode="External"/><Relationship Id="rId1192" Type="http://schemas.openxmlformats.org/officeDocument/2006/relationships/hyperlink" Target="https://www.linkedin.com/in/daniel-cromie-2687b390" TargetMode="External"/><Relationship Id="rId1206" Type="http://schemas.openxmlformats.org/officeDocument/2006/relationships/hyperlink" Target="https://www.linkedin.com/in/david-grayzel-03ab4011" TargetMode="External"/><Relationship Id="rId1413" Type="http://schemas.openxmlformats.org/officeDocument/2006/relationships/hyperlink" Target="https://www.linkedin.com/in/michael-bernstein-8b165a11a" TargetMode="External"/><Relationship Id="rId1620" Type="http://schemas.openxmlformats.org/officeDocument/2006/relationships/hyperlink" Target="https://www.linkedin.com/in/janice-roberts-502933bb" TargetMode="External"/><Relationship Id="rId215" Type="http://schemas.openxmlformats.org/officeDocument/2006/relationships/hyperlink" Target="https://www.linkedin.com/in/rob-macinnis-7372369" TargetMode="External"/><Relationship Id="rId422" Type="http://schemas.openxmlformats.org/officeDocument/2006/relationships/hyperlink" Target="https://www.linkedin.com/in/joe-carrabino-b576675b" TargetMode="External"/><Relationship Id="rId867" Type="http://schemas.openxmlformats.org/officeDocument/2006/relationships/hyperlink" Target="https://www.linkedin.com/in/gautam-narayan-63104a5" TargetMode="External"/><Relationship Id="rId1052" Type="http://schemas.openxmlformats.org/officeDocument/2006/relationships/hyperlink" Target="https://www.linkedin.com/in/fredrik-arp-416a16102" TargetMode="External"/><Relationship Id="rId1497" Type="http://schemas.openxmlformats.org/officeDocument/2006/relationships/hyperlink" Target="https://www.linkedin.com/in/kenlawler" TargetMode="External"/><Relationship Id="rId299" Type="http://schemas.openxmlformats.org/officeDocument/2006/relationships/hyperlink" Target="https://www.linkedin.com/in/ricardo-jimenez-a9610670" TargetMode="External"/><Relationship Id="rId727" Type="http://schemas.openxmlformats.org/officeDocument/2006/relationships/hyperlink" Target="https://www.linkedin.com/in/joelstanwood" TargetMode="External"/><Relationship Id="rId934" Type="http://schemas.openxmlformats.org/officeDocument/2006/relationships/hyperlink" Target="https://www.linkedin.com/in/jan-garfinkle-827330" TargetMode="External"/><Relationship Id="rId1357" Type="http://schemas.openxmlformats.org/officeDocument/2006/relationships/hyperlink" Target="https://www.linkedin.com/in/ben-wallace-" TargetMode="External"/><Relationship Id="rId1564" Type="http://schemas.openxmlformats.org/officeDocument/2006/relationships/hyperlink" Target="https://www.linkedin.com/in/roger-wilson-4b597b2b" TargetMode="External"/><Relationship Id="rId63" Type="http://schemas.openxmlformats.org/officeDocument/2006/relationships/hyperlink" Target="https://www.linkedin.com/in/peter-wirtz-9700b257" TargetMode="External"/><Relationship Id="rId159" Type="http://schemas.openxmlformats.org/officeDocument/2006/relationships/hyperlink" Target="https://www.linkedin.com/in/maurice-bronckers-3052499" TargetMode="External"/><Relationship Id="rId366" Type="http://schemas.openxmlformats.org/officeDocument/2006/relationships/hyperlink" Target="https://www.linkedin.com/in/nicholas-goulet-822220a3" TargetMode="External"/><Relationship Id="rId573" Type="http://schemas.openxmlformats.org/officeDocument/2006/relationships/hyperlink" Target="https://www.linkedin.com/in/allangagnon" TargetMode="External"/><Relationship Id="rId780" Type="http://schemas.openxmlformats.org/officeDocument/2006/relationships/hyperlink" Target="https://www.linkedin.com/in/mpellonconsunji" TargetMode="External"/><Relationship Id="rId1217" Type="http://schemas.openxmlformats.org/officeDocument/2006/relationships/hyperlink" Target="https://www.linkedin.com/in/alon-kuperman-95552a1a" TargetMode="External"/><Relationship Id="rId1424" Type="http://schemas.openxmlformats.org/officeDocument/2006/relationships/hyperlink" Target="https://www.linkedin.com/in/dr-hans-joachim-raubach-760b5245" TargetMode="External"/><Relationship Id="rId1631" Type="http://schemas.openxmlformats.org/officeDocument/2006/relationships/hyperlink" Target="https://www.linkedin.com/in/trish-cook-barrigan-6190991" TargetMode="External"/><Relationship Id="rId226" Type="http://schemas.openxmlformats.org/officeDocument/2006/relationships/hyperlink" Target="https://www.linkedin.com/in/james-stevenson-6566787" TargetMode="External"/><Relationship Id="rId433" Type="http://schemas.openxmlformats.org/officeDocument/2006/relationships/hyperlink" Target="https://www.linkedin.com/in/robert-paulson-6453b21ba" TargetMode="External"/><Relationship Id="rId878" Type="http://schemas.openxmlformats.org/officeDocument/2006/relationships/hyperlink" Target="https://www.linkedin.com/in/steven-gerrish-b259a86" TargetMode="External"/><Relationship Id="rId1063" Type="http://schemas.openxmlformats.org/officeDocument/2006/relationships/hyperlink" Target="https://www.linkedin.com/in/benjaminramundo89" TargetMode="External"/><Relationship Id="rId1270" Type="http://schemas.openxmlformats.org/officeDocument/2006/relationships/hyperlink" Target="https://www.linkedin.com/in/davidhornik" TargetMode="External"/><Relationship Id="rId640" Type="http://schemas.openxmlformats.org/officeDocument/2006/relationships/hyperlink" Target="https://www.linkedin.com/in/paulbahlstrom" TargetMode="External"/><Relationship Id="rId738" Type="http://schemas.openxmlformats.org/officeDocument/2006/relationships/hyperlink" Target="https://www.linkedin.com/in/bob-hellman-592a784" TargetMode="External"/><Relationship Id="rId945" Type="http://schemas.openxmlformats.org/officeDocument/2006/relationships/hyperlink" Target="https://www.linkedin.com/in/douglas-freel-6591b2" TargetMode="External"/><Relationship Id="rId1368" Type="http://schemas.openxmlformats.org/officeDocument/2006/relationships/hyperlink" Target="https://www.linkedin.com/in/paul-hill-6161b410" TargetMode="External"/><Relationship Id="rId1575" Type="http://schemas.openxmlformats.org/officeDocument/2006/relationships/hyperlink" Target="https://www.linkedin.com/in/elliott-knox-a3b92269" TargetMode="External"/><Relationship Id="rId74" Type="http://schemas.openxmlformats.org/officeDocument/2006/relationships/hyperlink" Target="https://www.linkedin.com/in/anneleforestier" TargetMode="External"/><Relationship Id="rId377" Type="http://schemas.openxmlformats.org/officeDocument/2006/relationships/hyperlink" Target="https://www.linkedin.com/in/folabi-esan-b7b238" TargetMode="External"/><Relationship Id="rId500" Type="http://schemas.openxmlformats.org/officeDocument/2006/relationships/hyperlink" Target="https://www.linkedin.com/in/franco-valvasori-bb158652" TargetMode="External"/><Relationship Id="rId584" Type="http://schemas.openxmlformats.org/officeDocument/2006/relationships/hyperlink" Target="https://www.linkedin.com/in/ana-paula-bannwart-4262765" TargetMode="External"/><Relationship Id="rId805" Type="http://schemas.openxmlformats.org/officeDocument/2006/relationships/hyperlink" Target="https://www.linkedin.com/in/brook-smith-138265124" TargetMode="External"/><Relationship Id="rId1130" Type="http://schemas.openxmlformats.org/officeDocument/2006/relationships/hyperlink" Target="https://www.linkedin.com/in/mfates" TargetMode="External"/><Relationship Id="rId1228" Type="http://schemas.openxmlformats.org/officeDocument/2006/relationships/hyperlink" Target="https://www.linkedin.com/in/tom-wehmeier-11738250" TargetMode="External"/><Relationship Id="rId1435" Type="http://schemas.openxmlformats.org/officeDocument/2006/relationships/hyperlink" Target="https://www.linkedin.com/in/harry-briggs-39b74b17" TargetMode="External"/><Relationship Id="rId5" Type="http://schemas.openxmlformats.org/officeDocument/2006/relationships/hyperlink" Target="https://www.linkedin.com/in/maria-cirino-48a6423" TargetMode="External"/><Relationship Id="rId237" Type="http://schemas.openxmlformats.org/officeDocument/2006/relationships/hyperlink" Target="https://www.linkedin.com/in/dean-jacobson-90b738" TargetMode="External"/><Relationship Id="rId791" Type="http://schemas.openxmlformats.org/officeDocument/2006/relationships/hyperlink" Target="https://www.linkedin.com/in/douglas-wiley-7b6354155" TargetMode="External"/><Relationship Id="rId889" Type="http://schemas.openxmlformats.org/officeDocument/2006/relationships/hyperlink" Target="https://www.linkedin.com/in/don-parsons-6923898" TargetMode="External"/><Relationship Id="rId1074" Type="http://schemas.openxmlformats.org/officeDocument/2006/relationships/hyperlink" Target="https://www.linkedin.com/in/peter-webel-4123b610" TargetMode="External"/><Relationship Id="rId1642" Type="http://schemas.openxmlformats.org/officeDocument/2006/relationships/hyperlink" Target="https://www.linkedin.com/in/steven-tuckley-85b262bb" TargetMode="External"/><Relationship Id="rId444" Type="http://schemas.openxmlformats.org/officeDocument/2006/relationships/hyperlink" Target="https://www.linkedin.com/in/ejnarknudsen" TargetMode="External"/><Relationship Id="rId651" Type="http://schemas.openxmlformats.org/officeDocument/2006/relationships/hyperlink" Target="https://www.linkedin.com/in/keoni-schwartz-15a47a14" TargetMode="External"/><Relationship Id="rId749" Type="http://schemas.openxmlformats.org/officeDocument/2006/relationships/hyperlink" Target="https://www.linkedin.com/in/nancy-katz-ms-rdn-b35763a" TargetMode="External"/><Relationship Id="rId1281" Type="http://schemas.openxmlformats.org/officeDocument/2006/relationships/hyperlink" Target="https://www.linkedin.com/in/philip-rattle-b20693139" TargetMode="External"/><Relationship Id="rId1379" Type="http://schemas.openxmlformats.org/officeDocument/2006/relationships/hyperlink" Target="https://www.linkedin.com/in/henryfowsley" TargetMode="External"/><Relationship Id="rId1502" Type="http://schemas.openxmlformats.org/officeDocument/2006/relationships/hyperlink" Target="https://www.linkedin.com/in/russell-fleischer-37333934" TargetMode="External"/><Relationship Id="rId1586" Type="http://schemas.openxmlformats.org/officeDocument/2006/relationships/hyperlink" Target="https://www.linkedin.com/in/peter-magas-b7b9b11" TargetMode="External"/><Relationship Id="rId290" Type="http://schemas.openxmlformats.org/officeDocument/2006/relationships/hyperlink" Target="https://www.linkedin.com/in/gino-dellomo-5990a3ab" TargetMode="External"/><Relationship Id="rId304" Type="http://schemas.openxmlformats.org/officeDocument/2006/relationships/hyperlink" Target="https://www.linkedin.com/in/debbie-rennick-8627167b" TargetMode="External"/><Relationship Id="rId388" Type="http://schemas.openxmlformats.org/officeDocument/2006/relationships/hyperlink" Target="https://www.linkedin.com/in/charles-booker-77630724" TargetMode="External"/><Relationship Id="rId511" Type="http://schemas.openxmlformats.org/officeDocument/2006/relationships/hyperlink" Target="https://www.linkedin.com/in/daniel-pfeffer-387451" TargetMode="External"/><Relationship Id="rId609" Type="http://schemas.openxmlformats.org/officeDocument/2006/relationships/hyperlink" Target="https://www.linkedin.com/in/willadams" TargetMode="External"/><Relationship Id="rId956" Type="http://schemas.openxmlformats.org/officeDocument/2006/relationships/hyperlink" Target="https://www.linkedin.com/in/peter-tertzakian-arc-institute" TargetMode="External"/><Relationship Id="rId1141" Type="http://schemas.openxmlformats.org/officeDocument/2006/relationships/hyperlink" Target="https://www.linkedin.com/in/theresiagouw" TargetMode="External"/><Relationship Id="rId1239" Type="http://schemas.openxmlformats.org/officeDocument/2006/relationships/hyperlink" Target="https://www.linkedin.com/in/christoph-blanke-a7b3a329" TargetMode="External"/><Relationship Id="rId85" Type="http://schemas.openxmlformats.org/officeDocument/2006/relationships/hyperlink" Target="https://www.linkedin.com/in/andrew-bellis-36031183" TargetMode="External"/><Relationship Id="rId150" Type="http://schemas.openxmlformats.org/officeDocument/2006/relationships/hyperlink" Target="https://www.linkedin.com/in/arnondinur" TargetMode="External"/><Relationship Id="rId595" Type="http://schemas.openxmlformats.org/officeDocument/2006/relationships/hyperlink" Target="https://www.linkedin.com/in/paolo-magni-4bb46157" TargetMode="External"/><Relationship Id="rId816" Type="http://schemas.openxmlformats.org/officeDocument/2006/relationships/hyperlink" Target="https://www.linkedin.com/in/jensenchristopher" TargetMode="External"/><Relationship Id="rId1001" Type="http://schemas.openxmlformats.org/officeDocument/2006/relationships/hyperlink" Target="https://www.linkedin.com/in/stephen-watkins-36666212" TargetMode="External"/><Relationship Id="rId1446" Type="http://schemas.openxmlformats.org/officeDocument/2006/relationships/hyperlink" Target="https://www.linkedin.com/in/robinsnourmand" TargetMode="External"/><Relationship Id="rId248" Type="http://schemas.openxmlformats.org/officeDocument/2006/relationships/hyperlink" Target="https://www.linkedin.com/in/alexander-lloyd-226a4b126" TargetMode="External"/><Relationship Id="rId455" Type="http://schemas.openxmlformats.org/officeDocument/2006/relationships/hyperlink" Target="https://www.linkedin.com/in/siraj-dadabhoy-567a3126" TargetMode="External"/><Relationship Id="rId662" Type="http://schemas.openxmlformats.org/officeDocument/2006/relationships/hyperlink" Target="https://www.linkedin.com/in/george-aitken-davies-48321512" TargetMode="External"/><Relationship Id="rId1085" Type="http://schemas.openxmlformats.org/officeDocument/2006/relationships/hyperlink" Target="https://www.linkedin.com/in/jeffrey-kovach-b47a334" TargetMode="External"/><Relationship Id="rId1292" Type="http://schemas.openxmlformats.org/officeDocument/2006/relationships/hyperlink" Target="https://www.linkedin.com/in/tobias-bayer-42450752" TargetMode="External"/><Relationship Id="rId1306" Type="http://schemas.openxmlformats.org/officeDocument/2006/relationships/hyperlink" Target="https://www.linkedin.com/in/joe-aragona-238832144" TargetMode="External"/><Relationship Id="rId1513" Type="http://schemas.openxmlformats.org/officeDocument/2006/relationships/hyperlink" Target="https://www.linkedin.com/in/david-brandes-3348a458" TargetMode="External"/><Relationship Id="rId12" Type="http://schemas.openxmlformats.org/officeDocument/2006/relationships/hyperlink" Target="https://www.linkedin.com/in/augustin-duhamel-38a56511" TargetMode="External"/><Relationship Id="rId108" Type="http://schemas.openxmlformats.org/officeDocument/2006/relationships/hyperlink" Target="https://www.linkedin.com/in/simon-borrows-bb92227" TargetMode="External"/><Relationship Id="rId315" Type="http://schemas.openxmlformats.org/officeDocument/2006/relationships/hyperlink" Target="https://www.linkedin.com/in/murray-grant-69550225" TargetMode="External"/><Relationship Id="rId522" Type="http://schemas.openxmlformats.org/officeDocument/2006/relationships/hyperlink" Target="https://www.linkedin.com/in/susan-mason" TargetMode="External"/><Relationship Id="rId967" Type="http://schemas.openxmlformats.org/officeDocument/2006/relationships/hyperlink" Target="https://www.linkedin.com/in/clinton-bybee-4a601634" TargetMode="External"/><Relationship Id="rId1152" Type="http://schemas.openxmlformats.org/officeDocument/2006/relationships/hyperlink" Target="https://www.linkedin.com/in/richard-fox-745b8b1" TargetMode="External"/><Relationship Id="rId1597" Type="http://schemas.openxmlformats.org/officeDocument/2006/relationships/hyperlink" Target="https://www.linkedin.com/in/grant-behrman-9bab0732" TargetMode="External"/><Relationship Id="rId96" Type="http://schemas.openxmlformats.org/officeDocument/2006/relationships/hyperlink" Target="https://www.linkedin.com/in/justin-maltz-2078264" TargetMode="External"/><Relationship Id="rId161" Type="http://schemas.openxmlformats.org/officeDocument/2006/relationships/hyperlink" Target="https://www.linkedin.com/in/ajay-maniar-6b229622" TargetMode="External"/><Relationship Id="rId399" Type="http://schemas.openxmlformats.org/officeDocument/2006/relationships/hyperlink" Target="https://www.linkedin.com/in/steven-stull-72424210" TargetMode="External"/><Relationship Id="rId827" Type="http://schemas.openxmlformats.org/officeDocument/2006/relationships/hyperlink" Target="https://www.linkedin.com/in/dweiss" TargetMode="External"/><Relationship Id="rId1012" Type="http://schemas.openxmlformats.org/officeDocument/2006/relationships/hyperlink" Target="https://www.linkedin.com/in/ryanberry" TargetMode="External"/><Relationship Id="rId1457" Type="http://schemas.openxmlformats.org/officeDocument/2006/relationships/hyperlink" Target="https://www.linkedin.com/in/nicola-foreman-795519106" TargetMode="External"/><Relationship Id="rId259" Type="http://schemas.openxmlformats.org/officeDocument/2006/relationships/hyperlink" Target="https://www.linkedin.com/in/jaycampion" TargetMode="External"/><Relationship Id="rId466" Type="http://schemas.openxmlformats.org/officeDocument/2006/relationships/hyperlink" Target="https://www.linkedin.com/in/carr-preston-01499b18" TargetMode="External"/><Relationship Id="rId673" Type="http://schemas.openxmlformats.org/officeDocument/2006/relationships/hyperlink" Target="https://www.linkedin.com/in/marcgulley" TargetMode="External"/><Relationship Id="rId880" Type="http://schemas.openxmlformats.org/officeDocument/2006/relationships/hyperlink" Target="https://www.linkedin.com/in/hyungjun-kim-21079b25" TargetMode="External"/><Relationship Id="rId1096" Type="http://schemas.openxmlformats.org/officeDocument/2006/relationships/hyperlink" Target="https://www.linkedin.com/in/jamesburgum" TargetMode="External"/><Relationship Id="rId1317" Type="http://schemas.openxmlformats.org/officeDocument/2006/relationships/hyperlink" Target="https://www.linkedin.com/in/kunalpandit" TargetMode="External"/><Relationship Id="rId1524" Type="http://schemas.openxmlformats.org/officeDocument/2006/relationships/hyperlink" Target="https://www.linkedin.com/in/anthony-ludlow-92687512" TargetMode="External"/><Relationship Id="rId23" Type="http://schemas.openxmlformats.org/officeDocument/2006/relationships/hyperlink" Target="https://www.linkedin.com/in/c%C3%A9dric-abitbol-5a889113a" TargetMode="External"/><Relationship Id="rId119" Type="http://schemas.openxmlformats.org/officeDocument/2006/relationships/hyperlink" Target="https://www.linkedin.com/in/phil-white-03190514" TargetMode="External"/><Relationship Id="rId326" Type="http://schemas.openxmlformats.org/officeDocument/2006/relationships/hyperlink" Target="https://www.linkedin.com/in/blairmaclaren" TargetMode="External"/><Relationship Id="rId533" Type="http://schemas.openxmlformats.org/officeDocument/2006/relationships/hyperlink" Target="https://www.linkedin.com/in/pete-bodine-5601555" TargetMode="External"/><Relationship Id="rId978" Type="http://schemas.openxmlformats.org/officeDocument/2006/relationships/hyperlink" Target="https://www.linkedin.com/in/tombrennan" TargetMode="External"/><Relationship Id="rId1163" Type="http://schemas.openxmlformats.org/officeDocument/2006/relationships/hyperlink" Target="https://www.linkedin.com/in/philippe-adam-b6318b80" TargetMode="External"/><Relationship Id="rId1370" Type="http://schemas.openxmlformats.org/officeDocument/2006/relationships/hyperlink" Target="https://www.linkedin.com/in/paul-ferris-2362b71a" TargetMode="External"/><Relationship Id="rId740" Type="http://schemas.openxmlformats.org/officeDocument/2006/relationships/hyperlink" Target="https://www.linkedin.com/in/ed-diffendal-aa013b" TargetMode="External"/><Relationship Id="rId838" Type="http://schemas.openxmlformats.org/officeDocument/2006/relationships/hyperlink" Target="https://www.linkedin.com/in/albertoguth" TargetMode="External"/><Relationship Id="rId1023" Type="http://schemas.openxmlformats.org/officeDocument/2006/relationships/hyperlink" Target="https://www.linkedin.com/in/gilles-lorang-b39a0033" TargetMode="External"/><Relationship Id="rId1468" Type="http://schemas.openxmlformats.org/officeDocument/2006/relationships/hyperlink" Target="https://www.linkedin.com/in/mitin-jain-33a87718" TargetMode="External"/><Relationship Id="rId172" Type="http://schemas.openxmlformats.org/officeDocument/2006/relationships/hyperlink" Target="https://www.linkedin.com/in/patrice-verrier-87375495" TargetMode="External"/><Relationship Id="rId477" Type="http://schemas.openxmlformats.org/officeDocument/2006/relationships/hyperlink" Target="https://www.linkedin.com/in/max-dezara-a24ab53" TargetMode="External"/><Relationship Id="rId600" Type="http://schemas.openxmlformats.org/officeDocument/2006/relationships/hyperlink" Target="https://www.linkedin.com/in/mark-rasmussen-5426b55" TargetMode="External"/><Relationship Id="rId684" Type="http://schemas.openxmlformats.org/officeDocument/2006/relationships/hyperlink" Target="https://www.linkedin.com/in/raffaele-de-courten-74199a26" TargetMode="External"/><Relationship Id="rId1230" Type="http://schemas.openxmlformats.org/officeDocument/2006/relationships/hyperlink" Target="https://www.linkedin.com/in/russellpyne" TargetMode="External"/><Relationship Id="rId1328" Type="http://schemas.openxmlformats.org/officeDocument/2006/relationships/hyperlink" Target="https://www.linkedin.com/in/michael-mcgee-tradecompliance" TargetMode="External"/><Relationship Id="rId1535" Type="http://schemas.openxmlformats.org/officeDocument/2006/relationships/hyperlink" Target="https://www.linkedin.com/in/christine-hourihan-965664174" TargetMode="External"/><Relationship Id="rId337" Type="http://schemas.openxmlformats.org/officeDocument/2006/relationships/hyperlink" Target="https://www.linkedin.com/in/wossagk" TargetMode="External"/><Relationship Id="rId891" Type="http://schemas.openxmlformats.org/officeDocument/2006/relationships/hyperlink" Target="https://www.linkedin.com/in/stacey-mckittrick-2497694" TargetMode="External"/><Relationship Id="rId905" Type="http://schemas.openxmlformats.org/officeDocument/2006/relationships/hyperlink" Target="https://www.linkedin.com/in/peyton-duncan" TargetMode="External"/><Relationship Id="rId989" Type="http://schemas.openxmlformats.org/officeDocument/2006/relationships/hyperlink" Target="https://www.linkedin.com/in/kevin-crosby" TargetMode="External"/><Relationship Id="rId34" Type="http://schemas.openxmlformats.org/officeDocument/2006/relationships/hyperlink" Target="https://www.linkedin.com/in/enrico-alfonsi-39393711" TargetMode="External"/><Relationship Id="rId544" Type="http://schemas.openxmlformats.org/officeDocument/2006/relationships/hyperlink" Target="https://www.linkedin.com/in/johan-krynauw" TargetMode="External"/><Relationship Id="rId751" Type="http://schemas.openxmlformats.org/officeDocument/2006/relationships/hyperlink" Target="https://www.linkedin.com/in/robamoore" TargetMode="External"/><Relationship Id="rId849" Type="http://schemas.openxmlformats.org/officeDocument/2006/relationships/hyperlink" Target="https://www.linkedin.com/in/massimilianomagrini" TargetMode="External"/><Relationship Id="rId1174" Type="http://schemas.openxmlformats.org/officeDocument/2006/relationships/hyperlink" Target="https://www.linkedin.com/in/gerald-benjamin-61046ab" TargetMode="External"/><Relationship Id="rId1381" Type="http://schemas.openxmlformats.org/officeDocument/2006/relationships/hyperlink" Target="https://www.linkedin.com/in/rob-rupe-1480974" TargetMode="External"/><Relationship Id="rId1479" Type="http://schemas.openxmlformats.org/officeDocument/2006/relationships/hyperlink" Target="https://www.linkedin.com/in/david-bohnett-0bb42566" TargetMode="External"/><Relationship Id="rId1602" Type="http://schemas.openxmlformats.org/officeDocument/2006/relationships/hyperlink" Target="https://www.linkedin.com/in/simon-lonergan-74983664" TargetMode="External"/><Relationship Id="rId183" Type="http://schemas.openxmlformats.org/officeDocument/2006/relationships/hyperlink" Target="https://www.linkedin.com/in/john-heard-42b3b49" TargetMode="External"/><Relationship Id="rId390" Type="http://schemas.openxmlformats.org/officeDocument/2006/relationships/hyperlink" Target="https://www.linkedin.com/in/damon-rawie-0547428" TargetMode="External"/><Relationship Id="rId404" Type="http://schemas.openxmlformats.org/officeDocument/2006/relationships/hyperlink" Target="https://www.linkedin.com/in/alan-walts-b4664045" TargetMode="External"/><Relationship Id="rId611" Type="http://schemas.openxmlformats.org/officeDocument/2006/relationships/hyperlink" Target="https://www.linkedin.com/in/christophenicolas82" TargetMode="External"/><Relationship Id="rId1034" Type="http://schemas.openxmlformats.org/officeDocument/2006/relationships/hyperlink" Target="https://www.linkedin.com/in/jack-nugent-4b886910" TargetMode="External"/><Relationship Id="rId1241" Type="http://schemas.openxmlformats.org/officeDocument/2006/relationships/hyperlink" Target="https://www.linkedin.com/in/yun-ting-jacob-chiu-2498b725" TargetMode="External"/><Relationship Id="rId1339" Type="http://schemas.openxmlformats.org/officeDocument/2006/relationships/hyperlink" Target="https://www.linkedin.com/in/fred-mendelsohn-96687a98" TargetMode="External"/><Relationship Id="rId250" Type="http://schemas.openxmlformats.org/officeDocument/2006/relationships/hyperlink" Target="https://www.linkedin.com/in/giladrotem" TargetMode="External"/><Relationship Id="rId488" Type="http://schemas.openxmlformats.org/officeDocument/2006/relationships/hyperlink" Target="https://www.linkedin.com/in/michael-burns-7637854a" TargetMode="External"/><Relationship Id="rId695" Type="http://schemas.openxmlformats.org/officeDocument/2006/relationships/hyperlink" Target="https://www.linkedin.com/in/charles-letourneur-347bb233" TargetMode="External"/><Relationship Id="rId709" Type="http://schemas.openxmlformats.org/officeDocument/2006/relationships/hyperlink" Target="https://www.linkedin.com/in/francesco-lodrini-9b87349" TargetMode="External"/><Relationship Id="rId916" Type="http://schemas.openxmlformats.org/officeDocument/2006/relationships/hyperlink" Target="https://www.linkedin.com/in/dennis-malchow-2846426" TargetMode="External"/><Relationship Id="rId1101" Type="http://schemas.openxmlformats.org/officeDocument/2006/relationships/hyperlink" Target="https://www.linkedin.com/in/aravind-mj-9938714" TargetMode="External"/><Relationship Id="rId1546" Type="http://schemas.openxmlformats.org/officeDocument/2006/relationships/hyperlink" Target="https://www.linkedin.com/in/nikos-stathopoulos-b9438648" TargetMode="External"/><Relationship Id="rId45" Type="http://schemas.openxmlformats.org/officeDocument/2006/relationships/hyperlink" Target="https://www.linkedin.com/in/sharon-kieffer-3408ba4" TargetMode="External"/><Relationship Id="rId110" Type="http://schemas.openxmlformats.org/officeDocument/2006/relationships/hyperlink" Target="https://www.linkedin.com/in/tim-short-79691aa" TargetMode="External"/><Relationship Id="rId348" Type="http://schemas.openxmlformats.org/officeDocument/2006/relationships/hyperlink" Target="https://www.linkedin.com/in/jameslkorczak" TargetMode="External"/><Relationship Id="rId555" Type="http://schemas.openxmlformats.org/officeDocument/2006/relationships/hyperlink" Target="https://www.linkedin.com/in/tim-einwechter-59a9b1122" TargetMode="External"/><Relationship Id="rId762" Type="http://schemas.openxmlformats.org/officeDocument/2006/relationships/hyperlink" Target="https://www.linkedin.com/in/michael-fisch" TargetMode="External"/><Relationship Id="rId1185" Type="http://schemas.openxmlformats.org/officeDocument/2006/relationships/hyperlink" Target="https://www.linkedin.com/in/kenneth-broos-5a43a4a" TargetMode="External"/><Relationship Id="rId1392" Type="http://schemas.openxmlformats.org/officeDocument/2006/relationships/hyperlink" Target="https://www.linkedin.com/in/bear-albright-6263a8" TargetMode="External"/><Relationship Id="rId1406" Type="http://schemas.openxmlformats.org/officeDocument/2006/relationships/hyperlink" Target="https://www.linkedin.com/in/scottcfriend" TargetMode="External"/><Relationship Id="rId1613" Type="http://schemas.openxmlformats.org/officeDocument/2006/relationships/hyperlink" Target="https://www.linkedin.com/in/paul-chadwick-b2163041" TargetMode="External"/><Relationship Id="rId194" Type="http://schemas.openxmlformats.org/officeDocument/2006/relationships/hyperlink" Target="https://www.linkedin.com/in/wilma-brunia-delfos-b6027023" TargetMode="External"/><Relationship Id="rId208" Type="http://schemas.openxmlformats.org/officeDocument/2006/relationships/hyperlink" Target="https://www.linkedin.com/in/john-connor-5783a627" TargetMode="External"/><Relationship Id="rId415" Type="http://schemas.openxmlformats.org/officeDocument/2006/relationships/hyperlink" Target="https://www.linkedin.com/in/alan-wilkinson-0837893" TargetMode="External"/><Relationship Id="rId622" Type="http://schemas.openxmlformats.org/officeDocument/2006/relationships/hyperlink" Target="https://www.linkedin.com/in/jimwhims" TargetMode="External"/><Relationship Id="rId1045" Type="http://schemas.openxmlformats.org/officeDocument/2006/relationships/hyperlink" Target="https://www.linkedin.com/in/julie-meyer-8744a71" TargetMode="External"/><Relationship Id="rId1252" Type="http://schemas.openxmlformats.org/officeDocument/2006/relationships/hyperlink" Target="https://www.linkedin.com/in/sruby" TargetMode="External"/><Relationship Id="rId261" Type="http://schemas.openxmlformats.org/officeDocument/2006/relationships/hyperlink" Target="https://www.linkedin.com/in/musay" TargetMode="External"/><Relationship Id="rId499" Type="http://schemas.openxmlformats.org/officeDocument/2006/relationships/hyperlink" Target="https://www.linkedin.com/in/willfraserallen" TargetMode="External"/><Relationship Id="rId927" Type="http://schemas.openxmlformats.org/officeDocument/2006/relationships/hyperlink" Target="https://www.linkedin.com/in/ryan-mckenzie-715776156" TargetMode="External"/><Relationship Id="rId1112" Type="http://schemas.openxmlformats.org/officeDocument/2006/relationships/hyperlink" Target="https://www.linkedin.com/in/avi-kometz-b5a15a14" TargetMode="External"/><Relationship Id="rId1557" Type="http://schemas.openxmlformats.org/officeDocument/2006/relationships/hyperlink" Target="https://www.linkedin.com/in/j%C3%A3%C2%A9r%C3%A3%C2%B4me-douill%C3%A3%C2%A8re-58a05921" TargetMode="External"/><Relationship Id="rId56" Type="http://schemas.openxmlformats.org/officeDocument/2006/relationships/hyperlink" Target="https://www.linkedin.com/in/andrew-olinick-316644" TargetMode="External"/><Relationship Id="rId359" Type="http://schemas.openxmlformats.org/officeDocument/2006/relationships/hyperlink" Target="https://www.linkedin.com/in/sunil-mishra-4226a417" TargetMode="External"/><Relationship Id="rId566" Type="http://schemas.openxmlformats.org/officeDocument/2006/relationships/hyperlink" Target="https://www.linkedin.com/in/mark-pritchard-13b75717" TargetMode="External"/><Relationship Id="rId773" Type="http://schemas.openxmlformats.org/officeDocument/2006/relationships/hyperlink" Target="https://www.linkedin.com/in/dana-e-niles-946a6418" TargetMode="External"/><Relationship Id="rId1196" Type="http://schemas.openxmlformats.org/officeDocument/2006/relationships/hyperlink" Target="https://www.linkedin.com/in/jason-squire-497180b6" TargetMode="External"/><Relationship Id="rId1417" Type="http://schemas.openxmlformats.org/officeDocument/2006/relationships/hyperlink" Target="https://www.linkedin.com/in/donlayden" TargetMode="External"/><Relationship Id="rId1624" Type="http://schemas.openxmlformats.org/officeDocument/2006/relationships/hyperlink" Target="https://www.linkedin.com/in/james-jakeman-68b08671" TargetMode="External"/><Relationship Id="rId121" Type="http://schemas.openxmlformats.org/officeDocument/2006/relationships/hyperlink" Target="https://www.linkedin.com/in/christoffer-brandorf-0b763b21" TargetMode="External"/><Relationship Id="rId219" Type="http://schemas.openxmlformats.org/officeDocument/2006/relationships/hyperlink" Target="https://www.linkedin.com/in/tj-rose-3a69353" TargetMode="External"/><Relationship Id="rId426" Type="http://schemas.openxmlformats.org/officeDocument/2006/relationships/hyperlink" Target="https://www.linkedin.com/in/scott-zoellner-47117313" TargetMode="External"/><Relationship Id="rId633" Type="http://schemas.openxmlformats.org/officeDocument/2006/relationships/hyperlink" Target="https://www.linkedin.com/in/jessicareed-" TargetMode="External"/><Relationship Id="rId980" Type="http://schemas.openxmlformats.org/officeDocument/2006/relationships/hyperlink" Target="https://www.linkedin.com/in/david-bull-a6102312" TargetMode="External"/><Relationship Id="rId1056" Type="http://schemas.openxmlformats.org/officeDocument/2006/relationships/hyperlink" Target="https://www.linkedin.com/in/kit-tuke-4bb283" TargetMode="External"/><Relationship Id="rId1263" Type="http://schemas.openxmlformats.org/officeDocument/2006/relationships/hyperlink" Target="https://www.linkedin.com/in/pam-martin" TargetMode="External"/><Relationship Id="rId840" Type="http://schemas.openxmlformats.org/officeDocument/2006/relationships/hyperlink" Target="https://www.linkedin.com/in/aiko-sekiguchi" TargetMode="External"/><Relationship Id="rId938" Type="http://schemas.openxmlformats.org/officeDocument/2006/relationships/hyperlink" Target="https://www.linkedin.com/in/thomasshehab" TargetMode="External"/><Relationship Id="rId1470" Type="http://schemas.openxmlformats.org/officeDocument/2006/relationships/hyperlink" Target="https://www.linkedin.com/in/nikhil-gahrotra-4047051" TargetMode="External"/><Relationship Id="rId1568" Type="http://schemas.openxmlformats.org/officeDocument/2006/relationships/hyperlink" Target="https://www.linkedin.com/in/tony-van-bommel-6660434" TargetMode="External"/><Relationship Id="rId67" Type="http://schemas.openxmlformats.org/officeDocument/2006/relationships/hyperlink" Target="https://www.linkedin.com/in/boris-kawohl-0295b41" TargetMode="External"/><Relationship Id="rId272" Type="http://schemas.openxmlformats.org/officeDocument/2006/relationships/hyperlink" Target="https://www.linkedin.com/in/jocelyne-le-gal-damhet-8a3b472a" TargetMode="External"/><Relationship Id="rId577" Type="http://schemas.openxmlformats.org/officeDocument/2006/relationships/hyperlink" Target="https://www.linkedin.com/in/mats-enegren-6812946" TargetMode="External"/><Relationship Id="rId700" Type="http://schemas.openxmlformats.org/officeDocument/2006/relationships/hyperlink" Target="https://www.linkedin.com/in/alastair-breward-800483" TargetMode="External"/><Relationship Id="rId1123" Type="http://schemas.openxmlformats.org/officeDocument/2006/relationships/hyperlink" Target="https://www.linkedin.com/in/sunil-kolangara-902aa91" TargetMode="External"/><Relationship Id="rId1330" Type="http://schemas.openxmlformats.org/officeDocument/2006/relationships/hyperlink" Target="https://www.linkedin.com/in/lisandrobril" TargetMode="External"/><Relationship Id="rId1428" Type="http://schemas.openxmlformats.org/officeDocument/2006/relationships/hyperlink" Target="https://www.linkedin.com/in/justin-kaplan" TargetMode="External"/><Relationship Id="rId1635" Type="http://schemas.openxmlformats.org/officeDocument/2006/relationships/hyperlink" Target="https://www.linkedin.com/in/charles-rothstein-68349b64" TargetMode="External"/><Relationship Id="rId132" Type="http://schemas.openxmlformats.org/officeDocument/2006/relationships/hyperlink" Target="https://www.linkedin.com/in/christinesltsai" TargetMode="External"/><Relationship Id="rId784" Type="http://schemas.openxmlformats.org/officeDocument/2006/relationships/hyperlink" Target="https://www.linkedin.com/in/trevor-wahlbrink-cfa-3099444" TargetMode="External"/><Relationship Id="rId991" Type="http://schemas.openxmlformats.org/officeDocument/2006/relationships/hyperlink" Target="https://www.linkedin.com/in/mark-tarini-5214a" TargetMode="External"/><Relationship Id="rId1067" Type="http://schemas.openxmlformats.org/officeDocument/2006/relationships/hyperlink" Target="https://www.linkedin.com/in/matt-altman" TargetMode="External"/><Relationship Id="rId437" Type="http://schemas.openxmlformats.org/officeDocument/2006/relationships/hyperlink" Target="https://www.linkedin.com/in/jokim" TargetMode="External"/><Relationship Id="rId644" Type="http://schemas.openxmlformats.org/officeDocument/2006/relationships/hyperlink" Target="https://www.linkedin.com/in/caseylynch" TargetMode="External"/><Relationship Id="rId851" Type="http://schemas.openxmlformats.org/officeDocument/2006/relationships/hyperlink" Target="https://www.linkedin.com/in/ven-reddy-271a0159" TargetMode="External"/><Relationship Id="rId1274" Type="http://schemas.openxmlformats.org/officeDocument/2006/relationships/hyperlink" Target="https://www.linkedin.com/in/vivek-mehra" TargetMode="External"/><Relationship Id="rId1481" Type="http://schemas.openxmlformats.org/officeDocument/2006/relationships/hyperlink" Target="https://www.linkedin.com/in/ronald-duncan-132740a9" TargetMode="External"/><Relationship Id="rId1579" Type="http://schemas.openxmlformats.org/officeDocument/2006/relationships/hyperlink" Target="https://www.linkedin.com/in/brianbedol" TargetMode="External"/><Relationship Id="rId283" Type="http://schemas.openxmlformats.org/officeDocument/2006/relationships/hyperlink" Target="https://www.linkedin.com/in/asim-bhatia-219740" TargetMode="External"/><Relationship Id="rId490" Type="http://schemas.openxmlformats.org/officeDocument/2006/relationships/hyperlink" Target="https://www.linkedin.com/in/adam-chirkowski-a4703b63" TargetMode="External"/><Relationship Id="rId504" Type="http://schemas.openxmlformats.org/officeDocument/2006/relationships/hyperlink" Target="https://www.linkedin.com/in/dag-broman-7aa72911" TargetMode="External"/><Relationship Id="rId711" Type="http://schemas.openxmlformats.org/officeDocument/2006/relationships/hyperlink" Target="https://www.linkedin.com/in/mauro-roversi-86446936" TargetMode="External"/><Relationship Id="rId949" Type="http://schemas.openxmlformats.org/officeDocument/2006/relationships/hyperlink" Target="https://www.linkedin.com/in/joriendielwart" TargetMode="External"/><Relationship Id="rId1134" Type="http://schemas.openxmlformats.org/officeDocument/2006/relationships/hyperlink" Target="https://www.linkedin.com/in/william-westervelt-35391741" TargetMode="External"/><Relationship Id="rId1341" Type="http://schemas.openxmlformats.org/officeDocument/2006/relationships/hyperlink" Target="https://www.linkedin.com/in/rupert-wingate-saul" TargetMode="External"/><Relationship Id="rId78" Type="http://schemas.openxmlformats.org/officeDocument/2006/relationships/hyperlink" Target="https://www.linkedin.com/in/marcbenatar" TargetMode="External"/><Relationship Id="rId143" Type="http://schemas.openxmlformats.org/officeDocument/2006/relationships/hyperlink" Target="https://www.linkedin.com/in/scott-rocklage-66aa7a12a" TargetMode="External"/><Relationship Id="rId350" Type="http://schemas.openxmlformats.org/officeDocument/2006/relationships/hyperlink" Target="https://www.linkedin.com/in/jeffrey-burgis-a748b4ba" TargetMode="External"/><Relationship Id="rId588" Type="http://schemas.openxmlformats.org/officeDocument/2006/relationships/hyperlink" Target="https://www.linkedin.com/in/nicolas-verhulst-691786b" TargetMode="External"/><Relationship Id="rId795" Type="http://schemas.openxmlformats.org/officeDocument/2006/relationships/hyperlink" Target="https://www.linkedin.com/in/jeremy-samuel" TargetMode="External"/><Relationship Id="rId809" Type="http://schemas.openxmlformats.org/officeDocument/2006/relationships/hyperlink" Target="https://www.linkedin.com/in/timothy-mckibben-2706603b" TargetMode="External"/><Relationship Id="rId1201" Type="http://schemas.openxmlformats.org/officeDocument/2006/relationships/hyperlink" Target="https://www.linkedin.com/in/timfazio" TargetMode="External"/><Relationship Id="rId1439" Type="http://schemas.openxmlformats.org/officeDocument/2006/relationships/hyperlink" Target="https://www.linkedin.com/in/rob-moffat-a18b961" TargetMode="External"/><Relationship Id="rId1646" Type="http://schemas.openxmlformats.org/officeDocument/2006/relationships/hyperlink" Target="https://www.linkedin.com/in/alan-ghelberg-1256784" TargetMode="External"/><Relationship Id="rId9" Type="http://schemas.openxmlformats.org/officeDocument/2006/relationships/hyperlink" Target="https://www.linkedin.com/in/andrew-laszlo-a574a859" TargetMode="External"/><Relationship Id="rId210" Type="http://schemas.openxmlformats.org/officeDocument/2006/relationships/hyperlink" Target="https://www.linkedin.com/in/michael-ashton-41135a5" TargetMode="External"/><Relationship Id="rId448" Type="http://schemas.openxmlformats.org/officeDocument/2006/relationships/hyperlink" Target="https://www.linkedin.com/in/sebastian-burmeister-02038" TargetMode="External"/><Relationship Id="rId655" Type="http://schemas.openxmlformats.org/officeDocument/2006/relationships/hyperlink" Target="https://www.linkedin.com/in/melissa-kennedy-ab23851a" TargetMode="External"/><Relationship Id="rId862" Type="http://schemas.openxmlformats.org/officeDocument/2006/relationships/hyperlink" Target="https://www.linkedin.com/in/sebastien-lecaudey-a7554b" TargetMode="External"/><Relationship Id="rId1078" Type="http://schemas.openxmlformats.org/officeDocument/2006/relationships/hyperlink" Target="https://www.linkedin.com/in/pertti-nurmio-694b424" TargetMode="External"/><Relationship Id="rId1285" Type="http://schemas.openxmlformats.org/officeDocument/2006/relationships/hyperlink" Target="https://www.linkedin.com/in/clayton-albertson-8b9b7072" TargetMode="External"/><Relationship Id="rId1492" Type="http://schemas.openxmlformats.org/officeDocument/2006/relationships/hyperlink" Target="https://www.linkedin.com/in/chelseastoner" TargetMode="External"/><Relationship Id="rId1506" Type="http://schemas.openxmlformats.org/officeDocument/2006/relationships/hyperlink" Target="https://www.linkedin.com/in/danielwilliams" TargetMode="External"/><Relationship Id="rId294" Type="http://schemas.openxmlformats.org/officeDocument/2006/relationships/hyperlink" Target="https://www.linkedin.com/in/jorge-j-dickens-80b1974" TargetMode="External"/><Relationship Id="rId308" Type="http://schemas.openxmlformats.org/officeDocument/2006/relationships/hyperlink" Target="https://www.linkedin.com/in/markmcdowell" TargetMode="External"/><Relationship Id="rId515" Type="http://schemas.openxmlformats.org/officeDocument/2006/relationships/hyperlink" Target="https://www.linkedin.com/in/veteranjic" TargetMode="External"/><Relationship Id="rId722" Type="http://schemas.openxmlformats.org/officeDocument/2006/relationships/hyperlink" Target="https://www.linkedin.com/in/ben-derosa-46878a12" TargetMode="External"/><Relationship Id="rId1145" Type="http://schemas.openxmlformats.org/officeDocument/2006/relationships/hyperlink" Target="https://www.linkedin.com/in/richard-simoni-bb44b" TargetMode="External"/><Relationship Id="rId1352" Type="http://schemas.openxmlformats.org/officeDocument/2006/relationships/hyperlink" Target="https://www.linkedin.com/in/jos%C3%A9-augusto-de-carvalho-junior-34054a12" TargetMode="External"/><Relationship Id="rId89" Type="http://schemas.openxmlformats.org/officeDocument/2006/relationships/hyperlink" Target="https://www.linkedin.com/in/davidfewtrell" TargetMode="External"/><Relationship Id="rId154" Type="http://schemas.openxmlformats.org/officeDocument/2006/relationships/hyperlink" Target="https://www.linkedin.com/in/fabrice-imbault-15529914" TargetMode="External"/><Relationship Id="rId361" Type="http://schemas.openxmlformats.org/officeDocument/2006/relationships/hyperlink" Target="https://www.linkedin.com/in/terry-gould-02b48639" TargetMode="External"/><Relationship Id="rId599" Type="http://schemas.openxmlformats.org/officeDocument/2006/relationships/hyperlink" Target="https://www.linkedin.com/in/stevebrotman" TargetMode="External"/><Relationship Id="rId1005" Type="http://schemas.openxmlformats.org/officeDocument/2006/relationships/hyperlink" Target="https://www.linkedin.com/in/adrianvanzyl" TargetMode="External"/><Relationship Id="rId1212" Type="http://schemas.openxmlformats.org/officeDocument/2006/relationships/hyperlink" Target="https://www.linkedin.com/in/jeff-fagnan-7b018" TargetMode="External"/><Relationship Id="rId459" Type="http://schemas.openxmlformats.org/officeDocument/2006/relationships/hyperlink" Target="https://www.linkedin.com/in/dennis-purcell-96aab367" TargetMode="External"/><Relationship Id="rId666" Type="http://schemas.openxmlformats.org/officeDocument/2006/relationships/hyperlink" Target="https://www.linkedin.com/in/patrick-brown-8979204" TargetMode="External"/><Relationship Id="rId873" Type="http://schemas.openxmlformats.org/officeDocument/2006/relationships/hyperlink" Target="https://www.linkedin.com/in/mitch-truwit-b955304" TargetMode="External"/><Relationship Id="rId1089" Type="http://schemas.openxmlformats.org/officeDocument/2006/relationships/hyperlink" Target="https://www.linkedin.com/in/juan-sebasti%C3%A1n-march-867000b0" TargetMode="External"/><Relationship Id="rId1296" Type="http://schemas.openxmlformats.org/officeDocument/2006/relationships/hyperlink" Target="https://www.linkedin.com/in/phillip-granger-8a99051b" TargetMode="External"/><Relationship Id="rId1517" Type="http://schemas.openxmlformats.org/officeDocument/2006/relationships/hyperlink" Target="https://www.linkedin.com/in/philip-godfrey-8067a717" TargetMode="External"/><Relationship Id="rId16" Type="http://schemas.openxmlformats.org/officeDocument/2006/relationships/hyperlink" Target="https://www.linkedin.com/in/oliver-prichard-3278bb" TargetMode="External"/><Relationship Id="rId221" Type="http://schemas.openxmlformats.org/officeDocument/2006/relationships/hyperlink" Target="https://www.linkedin.com/in/tyler-wick-cfa-53193927" TargetMode="External"/><Relationship Id="rId319" Type="http://schemas.openxmlformats.org/officeDocument/2006/relationships/hyperlink" Target="https://www.linkedin.com/in/torbjorn-caesar-a9346911a" TargetMode="External"/><Relationship Id="rId526" Type="http://schemas.openxmlformats.org/officeDocument/2006/relationships/hyperlink" Target="https://www.linkedin.com/in/joe-kelleher-52638310" TargetMode="External"/><Relationship Id="rId1156" Type="http://schemas.openxmlformats.org/officeDocument/2006/relationships/hyperlink" Target="https://www.linkedin.com/in/steven-rea-26396438" TargetMode="External"/><Relationship Id="rId1363" Type="http://schemas.openxmlformats.org/officeDocument/2006/relationships/hyperlink" Target="https://www.linkedin.com/in/rose-porter" TargetMode="External"/><Relationship Id="rId733" Type="http://schemas.openxmlformats.org/officeDocument/2006/relationships/hyperlink" Target="https://www.linkedin.com/in/paul-bamatter-32314422" TargetMode="External"/><Relationship Id="rId940" Type="http://schemas.openxmlformats.org/officeDocument/2006/relationships/hyperlink" Target="https://www.linkedin.com/in/karl-khoury-3a7540" TargetMode="External"/><Relationship Id="rId1016" Type="http://schemas.openxmlformats.org/officeDocument/2006/relationships/hyperlink" Target="https://www.linkedin.com/in/john-fitzgerald-598764a" TargetMode="External"/><Relationship Id="rId1570" Type="http://schemas.openxmlformats.org/officeDocument/2006/relationships/hyperlink" Target="https://www.linkedin.com/in/christian-hostmann-5430741" TargetMode="External"/><Relationship Id="rId165" Type="http://schemas.openxmlformats.org/officeDocument/2006/relationships/hyperlink" Target="https://www.linkedin.com/in/vineet-rai-536160" TargetMode="External"/><Relationship Id="rId372" Type="http://schemas.openxmlformats.org/officeDocument/2006/relationships/hyperlink" Target="https://www.linkedin.com/in/thomas-probst-71b7a719" TargetMode="External"/><Relationship Id="rId677" Type="http://schemas.openxmlformats.org/officeDocument/2006/relationships/hyperlink" Target="https://www.linkedin.com/in/warren-hurwitz-8bb6285" TargetMode="External"/><Relationship Id="rId800" Type="http://schemas.openxmlformats.org/officeDocument/2006/relationships/hyperlink" Target="https://www.linkedin.com/in/joe-giannamore-9b0aab10" TargetMode="External"/><Relationship Id="rId1223" Type="http://schemas.openxmlformats.org/officeDocument/2006/relationships/hyperlink" Target="https://www.linkedin.com/in/kelly-poon-7472406a" TargetMode="External"/><Relationship Id="rId1430" Type="http://schemas.openxmlformats.org/officeDocument/2006/relationships/hyperlink" Target="https://www.linkedin.com/in/seth-alvord-9943535" TargetMode="External"/><Relationship Id="rId1528" Type="http://schemas.openxmlformats.org/officeDocument/2006/relationships/hyperlink" Target="https://www.linkedin.com/in/duncan-priston-10a422" TargetMode="External"/><Relationship Id="rId232" Type="http://schemas.openxmlformats.org/officeDocument/2006/relationships/hyperlink" Target="https://www.linkedin.com/in/christopher-smart-4714658" TargetMode="External"/><Relationship Id="rId884" Type="http://schemas.openxmlformats.org/officeDocument/2006/relationships/hyperlink" Target="https://www.linkedin.com/in/marc-becker-50a76316" TargetMode="External"/><Relationship Id="rId27" Type="http://schemas.openxmlformats.org/officeDocument/2006/relationships/hyperlink" Target="https://www.linkedin.com/in/francois-barbier-7ba5341" TargetMode="External"/><Relationship Id="rId537" Type="http://schemas.openxmlformats.org/officeDocument/2006/relationships/hyperlink" Target="https://www.linkedin.com/in/dirk-keck-85903b20" TargetMode="External"/><Relationship Id="rId744" Type="http://schemas.openxmlformats.org/officeDocument/2006/relationships/hyperlink" Target="https://www.linkedin.com/in/judybornstein" TargetMode="External"/><Relationship Id="rId951" Type="http://schemas.openxmlformats.org/officeDocument/2006/relationships/hyperlink" Target="https://www.linkedin.com/in/kevin-brown-a3798434" TargetMode="External"/><Relationship Id="rId1167" Type="http://schemas.openxmlformats.org/officeDocument/2006/relationships/hyperlink" Target="https://www.linkedin.com/in/jeremy-lack-80441416" TargetMode="External"/><Relationship Id="rId1374" Type="http://schemas.openxmlformats.org/officeDocument/2006/relationships/hyperlink" Target="https://www.linkedin.com/in/carter-leggett-94368127" TargetMode="External"/><Relationship Id="rId1581" Type="http://schemas.openxmlformats.org/officeDocument/2006/relationships/hyperlink" Target="https://www.linkedin.com/in/david-beecken-16970624" TargetMode="External"/><Relationship Id="rId80" Type="http://schemas.openxmlformats.org/officeDocument/2006/relationships/hyperlink" Target="https://www.linkedin.com/in/remi-carnimolla-4227873" TargetMode="External"/><Relationship Id="rId176" Type="http://schemas.openxmlformats.org/officeDocument/2006/relationships/hyperlink" Target="https://www.linkedin.com/in/jake-odden-7bb75114" TargetMode="External"/><Relationship Id="rId383" Type="http://schemas.openxmlformats.org/officeDocument/2006/relationships/hyperlink" Target="https://www.linkedin.com/in/robert-appleby-aa18987" TargetMode="External"/><Relationship Id="rId590" Type="http://schemas.openxmlformats.org/officeDocument/2006/relationships/hyperlink" Target="https://www.linkedin.com/in/paul-vaissi%C3%A9-27a74215" TargetMode="External"/><Relationship Id="rId604" Type="http://schemas.openxmlformats.org/officeDocument/2006/relationships/hyperlink" Target="https://www.linkedin.com/in/graham-weaver" TargetMode="External"/><Relationship Id="rId811" Type="http://schemas.openxmlformats.org/officeDocument/2006/relationships/hyperlink" Target="https://www.linkedin.com/in/cory-gaffney-77105a9" TargetMode="External"/><Relationship Id="rId1027" Type="http://schemas.openxmlformats.org/officeDocument/2006/relationships/hyperlink" Target="https://www.linkedin.com/in/richard-reis-47259ab" TargetMode="External"/><Relationship Id="rId1234" Type="http://schemas.openxmlformats.org/officeDocument/2006/relationships/hyperlink" Target="https://www.linkedin.com/in/astrid-soto" TargetMode="External"/><Relationship Id="rId1441" Type="http://schemas.openxmlformats.org/officeDocument/2006/relationships/hyperlink" Target="https://www.linkedin.com/in/suranga-chandratillake-6a839363" TargetMode="External"/><Relationship Id="rId243" Type="http://schemas.openxmlformats.org/officeDocument/2006/relationships/hyperlink" Target="https://www.linkedin.com/in/park-durrett-durrett-79881b4" TargetMode="External"/><Relationship Id="rId450" Type="http://schemas.openxmlformats.org/officeDocument/2006/relationships/hyperlink" Target="https://www.linkedin.com/in/pete-amour-3915018" TargetMode="External"/><Relationship Id="rId688" Type="http://schemas.openxmlformats.org/officeDocument/2006/relationships/hyperlink" Target="https://www.linkedin.com/in/gregorygreenberg" TargetMode="External"/><Relationship Id="rId895" Type="http://schemas.openxmlformats.org/officeDocument/2006/relationships/hyperlink" Target="https://www.linkedin.com/in/jonathan-waldstreicher-md-b1435a5" TargetMode="External"/><Relationship Id="rId909" Type="http://schemas.openxmlformats.org/officeDocument/2006/relationships/hyperlink" Target="https://www.linkedin.com/in/daniel-cesky-1763a713" TargetMode="External"/><Relationship Id="rId1080" Type="http://schemas.openxmlformats.org/officeDocument/2006/relationships/hyperlink" Target="https://www.linkedin.com/in/rusty-freeland-12b2b013" TargetMode="External"/><Relationship Id="rId1301" Type="http://schemas.openxmlformats.org/officeDocument/2006/relationships/hyperlink" Target="https://www.linkedin.com/in/matthew-laycock-a9507825" TargetMode="External"/><Relationship Id="rId1539" Type="http://schemas.openxmlformats.org/officeDocument/2006/relationships/hyperlink" Target="https://www.linkedin.com/in/jayreinemann" TargetMode="External"/><Relationship Id="rId38" Type="http://schemas.openxmlformats.org/officeDocument/2006/relationships/hyperlink" Target="https://www.linkedin.com/in/morton-meyerson-066240181" TargetMode="External"/><Relationship Id="rId103" Type="http://schemas.openxmlformats.org/officeDocument/2006/relationships/hyperlink" Target="https://www.linkedin.com/in/nigel-middleton-457263b0" TargetMode="External"/><Relationship Id="rId310" Type="http://schemas.openxmlformats.org/officeDocument/2006/relationships/hyperlink" Target="https://www.linkedin.com/in/alistair-mackintosh-94653a17" TargetMode="External"/><Relationship Id="rId548" Type="http://schemas.openxmlformats.org/officeDocument/2006/relationships/hyperlink" Target="https://www.linkedin.com/in/camille-chosseler-55a63a129" TargetMode="External"/><Relationship Id="rId755" Type="http://schemas.openxmlformats.org/officeDocument/2006/relationships/hyperlink" Target="https://www.linkedin.com/in/ben-dickson-30795942" TargetMode="External"/><Relationship Id="rId962" Type="http://schemas.openxmlformats.org/officeDocument/2006/relationships/hyperlink" Target="https://www.linkedin.com/in/jonathanfurer" TargetMode="External"/><Relationship Id="rId1178" Type="http://schemas.openxmlformats.org/officeDocument/2006/relationships/hyperlink" Target="https://www.linkedin.com/in/des-shiels-57a51415" TargetMode="External"/><Relationship Id="rId1385" Type="http://schemas.openxmlformats.org/officeDocument/2006/relationships/hyperlink" Target="https://www.linkedin.com/in/matthew-ganz-ab2a23112" TargetMode="External"/><Relationship Id="rId1592" Type="http://schemas.openxmlformats.org/officeDocument/2006/relationships/hyperlink" Target="https://www.linkedin.com/in/jana-gerrard-5120401b" TargetMode="External"/><Relationship Id="rId1606" Type="http://schemas.openxmlformats.org/officeDocument/2006/relationships/hyperlink" Target="https://www.linkedin.com/in/harold-beasley-a4901227" TargetMode="External"/><Relationship Id="rId91" Type="http://schemas.openxmlformats.org/officeDocument/2006/relationships/hyperlink" Target="https://www.linkedin.com/in/javier-falero-64a1761b0" TargetMode="External"/><Relationship Id="rId187" Type="http://schemas.openxmlformats.org/officeDocument/2006/relationships/hyperlink" Target="https://www.linkedin.com/in/tim-haines" TargetMode="External"/><Relationship Id="rId394" Type="http://schemas.openxmlformats.org/officeDocument/2006/relationships/hyperlink" Target="https://www.linkedin.com/in/michael-johnson-522783b7" TargetMode="External"/><Relationship Id="rId408" Type="http://schemas.openxmlformats.org/officeDocument/2006/relationships/hyperlink" Target="https://www.linkedin.com/in/kaasim-mahmood-339818" TargetMode="External"/><Relationship Id="rId615" Type="http://schemas.openxmlformats.org/officeDocument/2006/relationships/hyperlink" Target="https://www.linkedin.com/in/paul-de-klerk-50468a24" TargetMode="External"/><Relationship Id="rId822" Type="http://schemas.openxmlformats.org/officeDocument/2006/relationships/hyperlink" Target="https://www.linkedin.com/in/scott-weiss-3113b2" TargetMode="External"/><Relationship Id="rId1038" Type="http://schemas.openxmlformats.org/officeDocument/2006/relationships/hyperlink" Target="https://www.linkedin.com/in/kirk-griswold-7b70b91" TargetMode="External"/><Relationship Id="rId1245" Type="http://schemas.openxmlformats.org/officeDocument/2006/relationships/hyperlink" Target="https://www.linkedin.com/in/adam-weiss-596b457" TargetMode="External"/><Relationship Id="rId1452" Type="http://schemas.openxmlformats.org/officeDocument/2006/relationships/hyperlink" Target="https://www.linkedin.com/in/krisztina-havas-50920985" TargetMode="External"/><Relationship Id="rId254" Type="http://schemas.openxmlformats.org/officeDocument/2006/relationships/hyperlink" Target="https://www.linkedin.com/in/david-zytomierski-65a1b038" TargetMode="External"/><Relationship Id="rId699" Type="http://schemas.openxmlformats.org/officeDocument/2006/relationships/hyperlink" Target="https://www.linkedin.com/in/raffikamber" TargetMode="External"/><Relationship Id="rId1091" Type="http://schemas.openxmlformats.org/officeDocument/2006/relationships/hyperlink" Target="https://www.linkedin.com/in/nicolas-jimenez-ugarte-4263b433" TargetMode="External"/><Relationship Id="rId1105" Type="http://schemas.openxmlformats.org/officeDocument/2006/relationships/hyperlink" Target="https://www.linkedin.com/in/yatin" TargetMode="External"/><Relationship Id="rId1312" Type="http://schemas.openxmlformats.org/officeDocument/2006/relationships/hyperlink" Target="https://www.linkedin.com/in/steve-tomlin-032a3337" TargetMode="External"/><Relationship Id="rId49" Type="http://schemas.openxmlformats.org/officeDocument/2006/relationships/hyperlink" Target="https://www.linkedin.com/in/emanuele-levi-9666933" TargetMode="External"/><Relationship Id="rId114" Type="http://schemas.openxmlformats.org/officeDocument/2006/relationships/hyperlink" Target="https://www.linkedin.com/in/bhuratgaurav" TargetMode="External"/><Relationship Id="rId461" Type="http://schemas.openxmlformats.org/officeDocument/2006/relationships/hyperlink" Target="https://www.linkedin.com/in/staceyseltzer3" TargetMode="External"/><Relationship Id="rId559" Type="http://schemas.openxmlformats.org/officeDocument/2006/relationships/hyperlink" Target="https://www.linkedin.com/in/bjoern-christensen-5246a6" TargetMode="External"/><Relationship Id="rId766" Type="http://schemas.openxmlformats.org/officeDocument/2006/relationships/hyperlink" Target="https://www.linkedin.com/in/david-lin-4888519" TargetMode="External"/><Relationship Id="rId1189" Type="http://schemas.openxmlformats.org/officeDocument/2006/relationships/hyperlink" Target="https://www.linkedin.com/in/phillip-druce-799506b" TargetMode="External"/><Relationship Id="rId1396" Type="http://schemas.openxmlformats.org/officeDocument/2006/relationships/hyperlink" Target="https://www.linkedin.com/in/matt-levin-3a770a7" TargetMode="External"/><Relationship Id="rId1617" Type="http://schemas.openxmlformats.org/officeDocument/2006/relationships/hyperlink" Target="https://www.linkedin.com/in/barakbenavinoam" TargetMode="External"/><Relationship Id="rId198" Type="http://schemas.openxmlformats.org/officeDocument/2006/relationships/hyperlink" Target="https://www.linkedin.com/in/bob-pan" TargetMode="External"/><Relationship Id="rId321" Type="http://schemas.openxmlformats.org/officeDocument/2006/relationships/hyperlink" Target="https://www.linkedin.com/in/jasonzhang-" TargetMode="External"/><Relationship Id="rId419" Type="http://schemas.openxmlformats.org/officeDocument/2006/relationships/hyperlink" Target="https://www.linkedin.com/in/james-ho-b2a87a" TargetMode="External"/><Relationship Id="rId626" Type="http://schemas.openxmlformats.org/officeDocument/2006/relationships/hyperlink" Target="https://www.linkedin.com/in/nancylee" TargetMode="External"/><Relationship Id="rId973" Type="http://schemas.openxmlformats.org/officeDocument/2006/relationships/hyperlink" Target="https://www.linkedin.com/in/mark-mcdonnell-3b783aa" TargetMode="External"/><Relationship Id="rId1049" Type="http://schemas.openxmlformats.org/officeDocument/2006/relationships/hyperlink" Target="https://www.linkedin.com/in/john-yoon-3432307" TargetMode="External"/><Relationship Id="rId1256" Type="http://schemas.openxmlformats.org/officeDocument/2006/relationships/hyperlink" Target="https://www.linkedin.com/in/william-goldenheim-69810126" TargetMode="External"/><Relationship Id="rId833" Type="http://schemas.openxmlformats.org/officeDocument/2006/relationships/hyperlink" Target="https://www.linkedin.com/in/ron-malone-bb219115" TargetMode="External"/><Relationship Id="rId1116" Type="http://schemas.openxmlformats.org/officeDocument/2006/relationships/hyperlink" Target="https://www.linkedin.com/in/lawrence-atinsky-87b91a4" TargetMode="External"/><Relationship Id="rId1463" Type="http://schemas.openxmlformats.org/officeDocument/2006/relationships/hyperlink" Target="https://www.linkedin.com/in/yehuda-cohen-1b2903124" TargetMode="External"/><Relationship Id="rId265" Type="http://schemas.openxmlformats.org/officeDocument/2006/relationships/hyperlink" Target="https://www.linkedin.com/in/hpetermann" TargetMode="External"/><Relationship Id="rId472" Type="http://schemas.openxmlformats.org/officeDocument/2006/relationships/hyperlink" Target="https://www.linkedin.com/in/johnregazzi" TargetMode="External"/><Relationship Id="rId900" Type="http://schemas.openxmlformats.org/officeDocument/2006/relationships/hyperlink" Target="https://www.linkedin.com/in/omkaram-nalamasu-9866225" TargetMode="External"/><Relationship Id="rId1323" Type="http://schemas.openxmlformats.org/officeDocument/2006/relationships/hyperlink" Target="https://www.linkedin.com/in/james-moore-57a2086" TargetMode="External"/><Relationship Id="rId1530" Type="http://schemas.openxmlformats.org/officeDocument/2006/relationships/hyperlink" Target="https://www.linkedin.com/in/sensu-serpen-78422539" TargetMode="External"/><Relationship Id="rId1628" Type="http://schemas.openxmlformats.org/officeDocument/2006/relationships/hyperlink" Target="https://www.linkedin.com/in/nicolas-houssin-4061913b" TargetMode="External"/><Relationship Id="rId125" Type="http://schemas.openxmlformats.org/officeDocument/2006/relationships/hyperlink" Target="https://www.linkedin.com/in/mattias-eklund-b72029a8" TargetMode="External"/><Relationship Id="rId332" Type="http://schemas.openxmlformats.org/officeDocument/2006/relationships/hyperlink" Target="https://www.linkedin.com/in/frank-seehaus-b028909/de" TargetMode="External"/><Relationship Id="rId777" Type="http://schemas.openxmlformats.org/officeDocument/2006/relationships/hyperlink" Target="https://www.linkedin.com/in/herb-hooper-48963535" TargetMode="External"/><Relationship Id="rId984" Type="http://schemas.openxmlformats.org/officeDocument/2006/relationships/hyperlink" Target="https://www.linkedin.com/in/carter-ward-62708a44" TargetMode="External"/><Relationship Id="rId637" Type="http://schemas.openxmlformats.org/officeDocument/2006/relationships/hyperlink" Target="https://www.linkedin.com/in/rafael-payro-0659614b" TargetMode="External"/><Relationship Id="rId844" Type="http://schemas.openxmlformats.org/officeDocument/2006/relationships/hyperlink" Target="https://www.linkedin.com/in/jody-forsyth-6812895a" TargetMode="External"/><Relationship Id="rId1267" Type="http://schemas.openxmlformats.org/officeDocument/2006/relationships/hyperlink" Target="https://www.linkedin.com/in/augmentventures" TargetMode="External"/><Relationship Id="rId1474" Type="http://schemas.openxmlformats.org/officeDocument/2006/relationships/hyperlink" Target="https://www.linkedin.com/in/alexei-kalinin-5970a640" TargetMode="External"/><Relationship Id="rId276" Type="http://schemas.openxmlformats.org/officeDocument/2006/relationships/hyperlink" Target="https://www.linkedin.com/in/elisa-yoo-89145b21" TargetMode="External"/><Relationship Id="rId483" Type="http://schemas.openxmlformats.org/officeDocument/2006/relationships/hyperlink" Target="https://www.linkedin.com/in/don-lim-6b310b7a" TargetMode="External"/><Relationship Id="rId690" Type="http://schemas.openxmlformats.org/officeDocument/2006/relationships/hyperlink" Target="https://www.linkedin.com/in/ppolimino" TargetMode="External"/><Relationship Id="rId704" Type="http://schemas.openxmlformats.org/officeDocument/2006/relationships/hyperlink" Target="https://www.linkedin.com/in/hermann-hauser-90370a5" TargetMode="External"/><Relationship Id="rId911" Type="http://schemas.openxmlformats.org/officeDocument/2006/relationships/hyperlink" Target="https://www.linkedin.com/in/patrikcesky" TargetMode="External"/><Relationship Id="rId1127" Type="http://schemas.openxmlformats.org/officeDocument/2006/relationships/hyperlink" Target="https://www.linkedin.com/in/chlynch" TargetMode="External"/><Relationship Id="rId1334" Type="http://schemas.openxmlformats.org/officeDocument/2006/relationships/hyperlink" Target="https://www.linkedin.com/in/saskiavanlaere" TargetMode="External"/><Relationship Id="rId1541" Type="http://schemas.openxmlformats.org/officeDocument/2006/relationships/hyperlink" Target="https://www.linkedin.com/in/denis-villafranca-9685214" TargetMode="External"/><Relationship Id="rId40" Type="http://schemas.openxmlformats.org/officeDocument/2006/relationships/hyperlink" Target="https://www.linkedin.com/in/mike-collins-81ba2910" TargetMode="External"/><Relationship Id="rId136" Type="http://schemas.openxmlformats.org/officeDocument/2006/relationships/hyperlink" Target="https://www.linkedin.com/in/john-diekman-38096036" TargetMode="External"/><Relationship Id="rId343" Type="http://schemas.openxmlformats.org/officeDocument/2006/relationships/hyperlink" Target="https://www.linkedin.com/in/david-welsh-57b0379a" TargetMode="External"/><Relationship Id="rId550" Type="http://schemas.openxmlformats.org/officeDocument/2006/relationships/hyperlink" Target="https://www.linkedin.com/in/laurent-colette-697416a" TargetMode="External"/><Relationship Id="rId788" Type="http://schemas.openxmlformats.org/officeDocument/2006/relationships/hyperlink" Target="https://www.linkedin.com/in/davidabeyer" TargetMode="External"/><Relationship Id="rId995" Type="http://schemas.openxmlformats.org/officeDocument/2006/relationships/hyperlink" Target="https://www.linkedin.com/in/andrew-clapp-804134" TargetMode="External"/><Relationship Id="rId1180" Type="http://schemas.openxmlformats.org/officeDocument/2006/relationships/hyperlink" Target="https://www.linkedin.com/in/gerry-maguire-7190b330" TargetMode="External"/><Relationship Id="rId1401" Type="http://schemas.openxmlformats.org/officeDocument/2006/relationships/hyperlink" Target="https://www.linkedin.com/in/ajay-agarwal-7927763" TargetMode="External"/><Relationship Id="rId1639" Type="http://schemas.openxmlformats.org/officeDocument/2006/relationships/hyperlink" Target="https://www.linkedin.com/in/malcolm-moss" TargetMode="External"/><Relationship Id="rId203" Type="http://schemas.openxmlformats.org/officeDocument/2006/relationships/hyperlink" Target="https://www.linkedin.com/in/christopher-turco" TargetMode="External"/><Relationship Id="rId648" Type="http://schemas.openxmlformats.org/officeDocument/2006/relationships/hyperlink" Target="https://www.linkedin.com/in/jesse-rogers" TargetMode="External"/><Relationship Id="rId855" Type="http://schemas.openxmlformats.org/officeDocument/2006/relationships/hyperlink" Target="https://www.linkedin.com/in/matthew-goodyear-2bb35244" TargetMode="External"/><Relationship Id="rId1040" Type="http://schemas.openxmlformats.org/officeDocument/2006/relationships/hyperlink" Target="https://www.linkedin.com/in/pause-cafe-216796172" TargetMode="External"/><Relationship Id="rId1278" Type="http://schemas.openxmlformats.org/officeDocument/2006/relationships/hyperlink" Target="https://www.linkedin.com/in/ian-grant-34677774" TargetMode="External"/><Relationship Id="rId1485" Type="http://schemas.openxmlformats.org/officeDocument/2006/relationships/hyperlink" Target="https://www.linkedin.com/in/bjoernheinz" TargetMode="External"/><Relationship Id="rId287" Type="http://schemas.openxmlformats.org/officeDocument/2006/relationships/hyperlink" Target="https://www.linkedin.com/in/diogoyano" TargetMode="External"/><Relationship Id="rId410" Type="http://schemas.openxmlformats.org/officeDocument/2006/relationships/hyperlink" Target="https://www.linkedin.com/in/shahzadamalik" TargetMode="External"/><Relationship Id="rId494" Type="http://schemas.openxmlformats.org/officeDocument/2006/relationships/hyperlink" Target="https://www.linkedin.com/in/edlascelles" TargetMode="External"/><Relationship Id="rId508" Type="http://schemas.openxmlformats.org/officeDocument/2006/relationships/hyperlink" Target="https://www.linkedin.com/in/jonas-frick-8aa05110" TargetMode="External"/><Relationship Id="rId715" Type="http://schemas.openxmlformats.org/officeDocument/2006/relationships/hyperlink" Target="https://www.linkedin.com/in/mangesh-pathak-9a2100" TargetMode="External"/><Relationship Id="rId922" Type="http://schemas.openxmlformats.org/officeDocument/2006/relationships/hyperlink" Target="https://www.linkedin.com/in/joseph-campolo-54260b6" TargetMode="External"/><Relationship Id="rId1138" Type="http://schemas.openxmlformats.org/officeDocument/2006/relationships/hyperlink" Target="https://www.linkedin.com/in/tj-huang-26964b8" TargetMode="External"/><Relationship Id="rId1345" Type="http://schemas.openxmlformats.org/officeDocument/2006/relationships/hyperlink" Target="https://www.linkedin.com/in/daniela-iliescu-0961687" TargetMode="External"/><Relationship Id="rId1552" Type="http://schemas.openxmlformats.org/officeDocument/2006/relationships/hyperlink" Target="https://www.linkedin.com/in/ela-borenstein-0babb24" TargetMode="External"/><Relationship Id="rId147" Type="http://schemas.openxmlformats.org/officeDocument/2006/relationships/hyperlink" Target="https://www.linkedin.com/in/dugald-agble-0598b011" TargetMode="External"/><Relationship Id="rId354" Type="http://schemas.openxmlformats.org/officeDocument/2006/relationships/hyperlink" Target="https://www.linkedin.com/in/piau-voon-wang-603b1" TargetMode="External"/><Relationship Id="rId799" Type="http://schemas.openxmlformats.org/officeDocument/2006/relationships/hyperlink" Target="https://www.linkedin.com/in/fabrizio-cesario-b77422142" TargetMode="External"/><Relationship Id="rId1191" Type="http://schemas.openxmlformats.org/officeDocument/2006/relationships/hyperlink" Target="https://www.linkedin.com/in/cheri-reeve-5592008" TargetMode="External"/><Relationship Id="rId1205" Type="http://schemas.openxmlformats.org/officeDocument/2006/relationships/hyperlink" Target="https://www.linkedin.com/in/cort-johnson-21734868" TargetMode="External"/><Relationship Id="rId51" Type="http://schemas.openxmlformats.org/officeDocument/2006/relationships/hyperlink" Target="https://www.linkedin.com/in/ftison" TargetMode="External"/><Relationship Id="rId561" Type="http://schemas.openxmlformats.org/officeDocument/2006/relationships/hyperlink" Target="https://www.linkedin.com/in/hareid" TargetMode="External"/><Relationship Id="rId659" Type="http://schemas.openxmlformats.org/officeDocument/2006/relationships/hyperlink" Target="https://www.linkedin.com/in/wande-olabisi-0b575127" TargetMode="External"/><Relationship Id="rId866" Type="http://schemas.openxmlformats.org/officeDocument/2006/relationships/hyperlink" Target="https://www.linkedin.com/in/arthur-brothag-379369" TargetMode="External"/><Relationship Id="rId1289" Type="http://schemas.openxmlformats.org/officeDocument/2006/relationships/hyperlink" Target="https://www.linkedin.com/in/paulschorr" TargetMode="External"/><Relationship Id="rId1412" Type="http://schemas.openxmlformats.org/officeDocument/2006/relationships/hyperlink" Target="https://www.linkedin.com/in/michael-holgate-29a22a20" TargetMode="External"/><Relationship Id="rId1496" Type="http://schemas.openxmlformats.org/officeDocument/2006/relationships/hyperlink" Target="https://www.linkedin.com/in/jordanwelu" TargetMode="External"/><Relationship Id="rId214" Type="http://schemas.openxmlformats.org/officeDocument/2006/relationships/hyperlink" Target="https://www.linkedin.com/in/peggy-koenig-2899b814" TargetMode="External"/><Relationship Id="rId298" Type="http://schemas.openxmlformats.org/officeDocument/2006/relationships/hyperlink" Target="https://www.linkedin.com/in/mo-bawa-278113" TargetMode="External"/><Relationship Id="rId421" Type="http://schemas.openxmlformats.org/officeDocument/2006/relationships/hyperlink" Target="https://www.linkedin.com/in/john-cozzi-7aa069b0" TargetMode="External"/><Relationship Id="rId519" Type="http://schemas.openxmlformats.org/officeDocument/2006/relationships/hyperlink" Target="https://www.linkedin.com/in/elisa-candeloro-51a3a534" TargetMode="External"/><Relationship Id="rId1051" Type="http://schemas.openxmlformats.org/officeDocument/2006/relationships/hyperlink" Target="https://www.linkedin.com/in/anders-pettersson-83817b174" TargetMode="External"/><Relationship Id="rId1149" Type="http://schemas.openxmlformats.org/officeDocument/2006/relationships/hyperlink" Target="https://www.linkedin.com/in/fabio-lancellotti-9662621" TargetMode="External"/><Relationship Id="rId1356" Type="http://schemas.openxmlformats.org/officeDocument/2006/relationships/hyperlink" Target="https://www.linkedin.com/in/paulo-mordehachvili-214175" TargetMode="External"/><Relationship Id="rId158" Type="http://schemas.openxmlformats.org/officeDocument/2006/relationships/hyperlink" Target="https://www.linkedin.com/in/marc-staal-ba6aa864" TargetMode="External"/><Relationship Id="rId726" Type="http://schemas.openxmlformats.org/officeDocument/2006/relationships/hyperlink" Target="https://www.linkedin.com/in/eric-baroyan-b3307065" TargetMode="External"/><Relationship Id="rId933" Type="http://schemas.openxmlformats.org/officeDocument/2006/relationships/hyperlink" Target="https://www.linkedin.com/in/dankidle" TargetMode="External"/><Relationship Id="rId1009" Type="http://schemas.openxmlformats.org/officeDocument/2006/relationships/hyperlink" Target="https://www.linkedin.com/in/david-kaplan-a5a65417" TargetMode="External"/><Relationship Id="rId1563" Type="http://schemas.openxmlformats.org/officeDocument/2006/relationships/hyperlink" Target="https://www.linkedin.com/in/robert-simon-7a7b906a" TargetMode="External"/><Relationship Id="rId62" Type="http://schemas.openxmlformats.org/officeDocument/2006/relationships/hyperlink" Target="https://www.linkedin.com/in/nicolasurban" TargetMode="External"/><Relationship Id="rId365" Type="http://schemas.openxmlformats.org/officeDocument/2006/relationships/hyperlink" Target="https://www.linkedin.com/in/jes%C3%BAs-sainz-5564b9" TargetMode="External"/><Relationship Id="rId572" Type="http://schemas.openxmlformats.org/officeDocument/2006/relationships/hyperlink" Target="https://www.linkedin.com/in/daniilstolyarov" TargetMode="External"/><Relationship Id="rId1216" Type="http://schemas.openxmlformats.org/officeDocument/2006/relationships/hyperlink" Target="https://www.linkedin.com/in/ryan-moore-85b1515" TargetMode="External"/><Relationship Id="rId1423" Type="http://schemas.openxmlformats.org/officeDocument/2006/relationships/hyperlink" Target="https://www.linkedin.com/in/josephsaviano" TargetMode="External"/><Relationship Id="rId1630" Type="http://schemas.openxmlformats.org/officeDocument/2006/relationships/hyperlink" Target="https://www.linkedin.com/in/remimonglon" TargetMode="External"/><Relationship Id="rId225" Type="http://schemas.openxmlformats.org/officeDocument/2006/relationships/hyperlink" Target="https://www.linkedin.com/in/don-hebb-9260521a" TargetMode="External"/><Relationship Id="rId432" Type="http://schemas.openxmlformats.org/officeDocument/2006/relationships/hyperlink" Target="https://www.linkedin.com/in/richard-goldstein-md-mhcm-37189422" TargetMode="External"/><Relationship Id="rId877" Type="http://schemas.openxmlformats.org/officeDocument/2006/relationships/hyperlink" Target="https://www.linkedin.com/in/tony-natale-2a509b143" TargetMode="External"/><Relationship Id="rId1062" Type="http://schemas.openxmlformats.org/officeDocument/2006/relationships/hyperlink" Target="https://www.linkedin.com/in/sara-sulaiman-1930a62" TargetMode="External"/><Relationship Id="rId737" Type="http://schemas.openxmlformats.org/officeDocument/2006/relationships/hyperlink" Target="https://www.linkedin.com/in/austin-pulsipher" TargetMode="External"/><Relationship Id="rId944" Type="http://schemas.openxmlformats.org/officeDocument/2006/relationships/hyperlink" Target="https://www.linkedin.com/in/carl-landry-0728407a" TargetMode="External"/><Relationship Id="rId1367" Type="http://schemas.openxmlformats.org/officeDocument/2006/relationships/hyperlink" Target="https://www.linkedin.com/in/nick-habgood-25b815aa" TargetMode="External"/><Relationship Id="rId1574" Type="http://schemas.openxmlformats.org/officeDocument/2006/relationships/hyperlink" Target="https://www.linkedin.com/in/luis-trevino" TargetMode="External"/><Relationship Id="rId73" Type="http://schemas.openxmlformats.org/officeDocument/2006/relationships/hyperlink" Target="https://www.linkedin.com/in/alexandre-chaton-460259b" TargetMode="External"/><Relationship Id="rId169" Type="http://schemas.openxmlformats.org/officeDocument/2006/relationships/hyperlink" Target="https://www.linkedin.com/in/florent-rey" TargetMode="External"/><Relationship Id="rId376" Type="http://schemas.openxmlformats.org/officeDocument/2006/relationships/hyperlink" Target="https://www.linkedin.com/in/rupert-dix-b4b08814" TargetMode="External"/><Relationship Id="rId583" Type="http://schemas.openxmlformats.org/officeDocument/2006/relationships/hyperlink" Target="https://www.linkedin.com/in/khodadeen-yassin-mohammed-24880147" TargetMode="External"/><Relationship Id="rId790" Type="http://schemas.openxmlformats.org/officeDocument/2006/relationships/hyperlink" Target="https://www.linkedin.com/in/sunildhaliwal" TargetMode="External"/><Relationship Id="rId804" Type="http://schemas.openxmlformats.org/officeDocument/2006/relationships/hyperlink" Target="https://www.linkedin.com/in/austin-henderson" TargetMode="External"/><Relationship Id="rId1227" Type="http://schemas.openxmlformats.org/officeDocument/2006/relationships/hyperlink" Target="https://www.linkedin.com/in/shiniwata" TargetMode="External"/><Relationship Id="rId1434" Type="http://schemas.openxmlformats.org/officeDocument/2006/relationships/hyperlink" Target="https://www.linkedin.com/in/daniel-waterhouse-169245131" TargetMode="External"/><Relationship Id="rId1641" Type="http://schemas.openxmlformats.org/officeDocument/2006/relationships/hyperlink" Target="https://www.linkedin.com/in/shane-elliott-b60b62104" TargetMode="External"/><Relationship Id="rId4" Type="http://schemas.openxmlformats.org/officeDocument/2006/relationships/hyperlink" Target="https://www.linkedin.com/in/ldonohue" TargetMode="External"/><Relationship Id="rId236" Type="http://schemas.openxmlformats.org/officeDocument/2006/relationships/hyperlink" Target="https://www.linkedin.com/in/davidcusimano" TargetMode="External"/><Relationship Id="rId443" Type="http://schemas.openxmlformats.org/officeDocument/2006/relationships/hyperlink" Target="https://www.linkedin.com/in/walid-abu-suud-34333914a" TargetMode="External"/><Relationship Id="rId650" Type="http://schemas.openxmlformats.org/officeDocument/2006/relationships/hyperlink" Target="https://www.linkedin.com/in/kaili" TargetMode="External"/><Relationship Id="rId888" Type="http://schemas.openxmlformats.org/officeDocument/2006/relationships/hyperlink" Target="https://www.linkedin.com/in/jim-zelter-8a83991b9" TargetMode="External"/><Relationship Id="rId1073" Type="http://schemas.openxmlformats.org/officeDocument/2006/relationships/hyperlink" Target="https://www.linkedin.com/in/kevin-thorson-325a828" TargetMode="External"/><Relationship Id="rId1280" Type="http://schemas.openxmlformats.org/officeDocument/2006/relationships/hyperlink" Target="https://www.linkedin.com/in/mehul-patel-69bb687a" TargetMode="External"/><Relationship Id="rId1501" Type="http://schemas.openxmlformats.org/officeDocument/2006/relationships/hyperlink" Target="https://www.linkedin.com/in/rogerrlee" TargetMode="External"/><Relationship Id="rId303" Type="http://schemas.openxmlformats.org/officeDocument/2006/relationships/hyperlink" Target="https://www.linkedin.com/in/harrydutt" TargetMode="External"/><Relationship Id="rId748" Type="http://schemas.openxmlformats.org/officeDocument/2006/relationships/hyperlink" Target="https://www.linkedin.com/in/matt-garibaldi-0a23237" TargetMode="External"/><Relationship Id="rId955" Type="http://schemas.openxmlformats.org/officeDocument/2006/relationships/hyperlink" Target="https://www.linkedin.com/in/paul-beitel-8b343528" TargetMode="External"/><Relationship Id="rId1140" Type="http://schemas.openxmlformats.org/officeDocument/2006/relationships/hyperlink" Target="https://www.linkedin.com/in/jennifer-scott-fonstad-61550850" TargetMode="External"/><Relationship Id="rId1378" Type="http://schemas.openxmlformats.org/officeDocument/2006/relationships/hyperlink" Target="https://www.linkedin.com/in/michael-wedel-b05b235" TargetMode="External"/><Relationship Id="rId1585" Type="http://schemas.openxmlformats.org/officeDocument/2006/relationships/hyperlink" Target="https://www.linkedin.com/in/troyphilips" TargetMode="External"/><Relationship Id="rId84" Type="http://schemas.openxmlformats.org/officeDocument/2006/relationships/hyperlink" Target="https://www.linkedin.com/in/alan-giddins-a9b05a200" TargetMode="External"/><Relationship Id="rId387" Type="http://schemas.openxmlformats.org/officeDocument/2006/relationships/hyperlink" Target="https://www.linkedin.com/in/stevenbaloff" TargetMode="External"/><Relationship Id="rId510" Type="http://schemas.openxmlformats.org/officeDocument/2006/relationships/hyperlink" Target="https://www.linkedin.com/in/thomas-nilsson-66b14211" TargetMode="External"/><Relationship Id="rId594" Type="http://schemas.openxmlformats.org/officeDocument/2006/relationships/hyperlink" Target="https://www.linkedin.com/in/michele-bertola-70176a37" TargetMode="External"/><Relationship Id="rId608" Type="http://schemas.openxmlformats.org/officeDocument/2006/relationships/hyperlink" Target="https://www.linkedin.com/in/shane-shin-b414aa171" TargetMode="External"/><Relationship Id="rId815" Type="http://schemas.openxmlformats.org/officeDocument/2006/relationships/hyperlink" Target="https://www.linkedin.com/in/thomasegaffney" TargetMode="External"/><Relationship Id="rId1238" Type="http://schemas.openxmlformats.org/officeDocument/2006/relationships/hyperlink" Target="https://www.linkedin.com/in/steven-flyer-bb265117" TargetMode="External"/><Relationship Id="rId1445" Type="http://schemas.openxmlformats.org/officeDocument/2006/relationships/hyperlink" Target="https://www.linkedin.com/in/jonathan-victor-75766a8" TargetMode="External"/><Relationship Id="rId247" Type="http://schemas.openxmlformats.org/officeDocument/2006/relationships/hyperlink" Target="https://www.linkedin.com/in/isaacjacobson" TargetMode="External"/><Relationship Id="rId899" Type="http://schemas.openxmlformats.org/officeDocument/2006/relationships/hyperlink" Target="https://www.linkedin.com/in/seth-harrison" TargetMode="External"/><Relationship Id="rId1000" Type="http://schemas.openxmlformats.org/officeDocument/2006/relationships/hyperlink" Target="https://www.linkedin.com/in/donald-hall-9a419" TargetMode="External"/><Relationship Id="rId1084" Type="http://schemas.openxmlformats.org/officeDocument/2006/relationships/hyperlink" Target="https://www.linkedin.com/in/brian-orkin-15854817" TargetMode="External"/><Relationship Id="rId1305" Type="http://schemas.openxmlformats.org/officeDocument/2006/relationships/hyperlink" Target="https://www.linkedin.com/in/steven-smith-cpa" TargetMode="External"/><Relationship Id="rId107" Type="http://schemas.openxmlformats.org/officeDocument/2006/relationships/hyperlink" Target="https://www.linkedin.com/in/scott-moseley" TargetMode="External"/><Relationship Id="rId454" Type="http://schemas.openxmlformats.org/officeDocument/2006/relationships/hyperlink" Target="https://www.linkedin.com/in/sean-j-belfi-cfa-4b4a3616" TargetMode="External"/><Relationship Id="rId661" Type="http://schemas.openxmlformats.org/officeDocument/2006/relationships/hyperlink" Target="https://www.linkedin.com/in/davidellison" TargetMode="External"/><Relationship Id="rId759" Type="http://schemas.openxmlformats.org/officeDocument/2006/relationships/hyperlink" Target="https://www.linkedin.com/in/helenchiang" TargetMode="External"/><Relationship Id="rId966" Type="http://schemas.openxmlformats.org/officeDocument/2006/relationships/hyperlink" Target="https://www.linkedin.com/in/will-lindenmayer-8a765a5" TargetMode="External"/><Relationship Id="rId1291" Type="http://schemas.openxmlformats.org/officeDocument/2006/relationships/hyperlink" Target="https://www.linkedin.com/in/robertmcelwaine" TargetMode="External"/><Relationship Id="rId1389" Type="http://schemas.openxmlformats.org/officeDocument/2006/relationships/hyperlink" Target="https://www.linkedin.com/in/jia-zhu-8270401b" TargetMode="External"/><Relationship Id="rId1512" Type="http://schemas.openxmlformats.org/officeDocument/2006/relationships/hyperlink" Target="https://www.linkedin.com/in/adam-forste-0122542" TargetMode="External"/><Relationship Id="rId1596" Type="http://schemas.openxmlformats.org/officeDocument/2006/relationships/hyperlink" Target="https://www.linkedin.com/in/gary-dieber-0a85515" TargetMode="External"/><Relationship Id="rId11" Type="http://schemas.openxmlformats.org/officeDocument/2006/relationships/hyperlink" Target="https://www.linkedin.com/in/ramnarayan-thukkaram-21929522" TargetMode="External"/><Relationship Id="rId314" Type="http://schemas.openxmlformats.org/officeDocument/2006/relationships/hyperlink" Target="https://www.linkedin.com/in/mikael-karlsson-a806a9" TargetMode="External"/><Relationship Id="rId398" Type="http://schemas.openxmlformats.org/officeDocument/2006/relationships/hyperlink" Target="https://www.linkedin.com/in/scottmurph" TargetMode="External"/><Relationship Id="rId521" Type="http://schemas.openxmlformats.org/officeDocument/2006/relationships/hyperlink" Target="https://www.linkedin.com/in/jodijahic" TargetMode="External"/><Relationship Id="rId619" Type="http://schemas.openxmlformats.org/officeDocument/2006/relationships/hyperlink" Target="https://www.linkedin.com/in/billcrowell" TargetMode="External"/><Relationship Id="rId1151" Type="http://schemas.openxmlformats.org/officeDocument/2006/relationships/hyperlink" Target="https://www.linkedin.com/in/bram-van-der-lecq-70624752" TargetMode="External"/><Relationship Id="rId1249" Type="http://schemas.openxmlformats.org/officeDocument/2006/relationships/hyperlink" Target="https://www.linkedin.com/in/peter-stern-960a5515" TargetMode="External"/><Relationship Id="rId95" Type="http://schemas.openxmlformats.org/officeDocument/2006/relationships/hyperlink" Target="https://www.linkedin.com/in/joy-mccormack-pmp-03801914" TargetMode="External"/><Relationship Id="rId160" Type="http://schemas.openxmlformats.org/officeDocument/2006/relationships/hyperlink" Target="https://www.linkedin.com/in/thorp" TargetMode="External"/><Relationship Id="rId826" Type="http://schemas.openxmlformats.org/officeDocument/2006/relationships/hyperlink" Target="https://www.linkedin.com/in/aniltammineedi" TargetMode="External"/><Relationship Id="rId1011" Type="http://schemas.openxmlformats.org/officeDocument/2006/relationships/hyperlink" Target="https://www.linkedin.com/in/nate-walton-69a19685" TargetMode="External"/><Relationship Id="rId1109" Type="http://schemas.openxmlformats.org/officeDocument/2006/relationships/hyperlink" Target="https://www.linkedin.com/in/gavinroberts" TargetMode="External"/><Relationship Id="rId1456" Type="http://schemas.openxmlformats.org/officeDocument/2006/relationships/hyperlink" Target="https://www.linkedin.com/in/ian-sobieski-a84157" TargetMode="External"/><Relationship Id="rId258" Type="http://schemas.openxmlformats.org/officeDocument/2006/relationships/hyperlink" Target="https://www.linkedin.com/in/frank-mendicino" TargetMode="External"/><Relationship Id="rId465" Type="http://schemas.openxmlformats.org/officeDocument/2006/relationships/hyperlink" Target="https://www.linkedin.com/in/roger-akers-68712" TargetMode="External"/><Relationship Id="rId672" Type="http://schemas.openxmlformats.org/officeDocument/2006/relationships/hyperlink" Target="https://www.linkedin.com/in/hullmckinnon" TargetMode="External"/><Relationship Id="rId1095" Type="http://schemas.openxmlformats.org/officeDocument/2006/relationships/hyperlink" Target="https://www.linkedin.com/in/peter-hunter-10aa16a" TargetMode="External"/><Relationship Id="rId1316" Type="http://schemas.openxmlformats.org/officeDocument/2006/relationships/hyperlink" Target="https://www.linkedin.com/in/david-burgstahler-a9837168" TargetMode="External"/><Relationship Id="rId1523" Type="http://schemas.openxmlformats.org/officeDocument/2006/relationships/hyperlink" Target="https://www.linkedin.com/in/karsten-buckenauer-64600727" TargetMode="External"/><Relationship Id="rId22" Type="http://schemas.openxmlformats.org/officeDocument/2006/relationships/hyperlink" Target="https://www.linkedin.com/in/anvigneron" TargetMode="External"/><Relationship Id="rId118" Type="http://schemas.openxmlformats.org/officeDocument/2006/relationships/hyperlink" Target="https://www.linkedin.com/in/benloomes" TargetMode="External"/><Relationship Id="rId325" Type="http://schemas.openxmlformats.org/officeDocument/2006/relationships/hyperlink" Target="https://www.linkedin.com/in/spencer-skinner-29a26829" TargetMode="External"/><Relationship Id="rId532" Type="http://schemas.openxmlformats.org/officeDocument/2006/relationships/hyperlink" Target="https://www.linkedin.com/in/jean-louis-gass%C3%A9e-16199815" TargetMode="External"/><Relationship Id="rId977" Type="http://schemas.openxmlformats.org/officeDocument/2006/relationships/hyperlink" Target="https://www.linkedin.com/in/steven-gillis-622b20145" TargetMode="External"/><Relationship Id="rId1162" Type="http://schemas.openxmlformats.org/officeDocument/2006/relationships/hyperlink" Target="https://www.linkedin.com/in/perry-ha-84749" TargetMode="External"/><Relationship Id="rId171" Type="http://schemas.openxmlformats.org/officeDocument/2006/relationships/hyperlink" Target="https://www.linkedin.com/in/olivier-moatti-56545" TargetMode="External"/><Relationship Id="rId837" Type="http://schemas.openxmlformats.org/officeDocument/2006/relationships/hyperlink" Target="https://www.linkedin.com/in/andrewnewland" TargetMode="External"/><Relationship Id="rId1022" Type="http://schemas.openxmlformats.org/officeDocument/2006/relationships/hyperlink" Target="https://www.linkedin.com/in/maarten-meijssen-cfa-342b015" TargetMode="External"/><Relationship Id="rId1467" Type="http://schemas.openxmlformats.org/officeDocument/2006/relationships/hyperlink" Target="https://www.linkedin.com/in/abhpoddar" TargetMode="External"/><Relationship Id="rId269" Type="http://schemas.openxmlformats.org/officeDocument/2006/relationships/hyperlink" Target="https://www.linkedin.com/in/delphine-dissard/en" TargetMode="External"/><Relationship Id="rId476" Type="http://schemas.openxmlformats.org/officeDocument/2006/relationships/hyperlink" Target="https://www.linkedin.com/in/%C5%82ukasz-wrona-7abb70b0" TargetMode="External"/><Relationship Id="rId683" Type="http://schemas.openxmlformats.org/officeDocument/2006/relationships/hyperlink" Target="https://www.linkedin.com/in/mario-visioni-5765b713" TargetMode="External"/><Relationship Id="rId890" Type="http://schemas.openxmlformats.org/officeDocument/2006/relationships/hyperlink" Target="https://www.linkedin.com/in/mark-soane-961237" TargetMode="External"/><Relationship Id="rId904" Type="http://schemas.openxmlformats.org/officeDocument/2006/relationships/hyperlink" Target="https://www.linkedin.com/in/alex-stevenson-54a41b15" TargetMode="External"/><Relationship Id="rId1327" Type="http://schemas.openxmlformats.org/officeDocument/2006/relationships/hyperlink" Target="https://www.linkedin.com/in/jim-taylor-3941206" TargetMode="External"/><Relationship Id="rId1534" Type="http://schemas.openxmlformats.org/officeDocument/2006/relationships/hyperlink" Target="https://www.linkedin.com/in/bradley-langer-b50184108" TargetMode="External"/><Relationship Id="rId33" Type="http://schemas.openxmlformats.org/officeDocument/2006/relationships/hyperlink" Target="https://www.linkedin.com/in/dino-furlan-321225155" TargetMode="External"/><Relationship Id="rId129" Type="http://schemas.openxmlformats.org/officeDocument/2006/relationships/hyperlink" Target="https://www.linkedin.com/in/pablo-echart-13110" TargetMode="External"/><Relationship Id="rId336" Type="http://schemas.openxmlformats.org/officeDocument/2006/relationships/hyperlink" Target="https://www.linkedin.com/in/jan-gisbert-schultze" TargetMode="External"/><Relationship Id="rId543" Type="http://schemas.openxmlformats.org/officeDocument/2006/relationships/hyperlink" Target="https://www.linkedin.com/in/jeffrey-largier-9181953a" TargetMode="External"/><Relationship Id="rId988" Type="http://schemas.openxmlformats.org/officeDocument/2006/relationships/hyperlink" Target="https://www.linkedin.com/in/joe-alves" TargetMode="External"/><Relationship Id="rId1173" Type="http://schemas.openxmlformats.org/officeDocument/2006/relationships/hyperlink" Target="https://www.linkedin.com/in/ki-chun-shin-6ab41731" TargetMode="External"/><Relationship Id="rId1380" Type="http://schemas.openxmlformats.org/officeDocument/2006/relationships/hyperlink" Target="https://www.linkedin.com/in/peter-kaufman-849628133" TargetMode="External"/><Relationship Id="rId1601" Type="http://schemas.openxmlformats.org/officeDocument/2006/relationships/hyperlink" Target="https://www.linkedin.com/in/nils-holum-498a793" TargetMode="External"/><Relationship Id="rId182" Type="http://schemas.openxmlformats.org/officeDocument/2006/relationships/hyperlink" Target="https://www.linkedin.com/in/james-abell-46040bb" TargetMode="External"/><Relationship Id="rId403" Type="http://schemas.openxmlformats.org/officeDocument/2006/relationships/hyperlink" Target="https://www.linkedin.com/in/alainhuriez" TargetMode="External"/><Relationship Id="rId750" Type="http://schemas.openxmlformats.org/officeDocument/2006/relationships/hyperlink" Target="https://www.linkedin.com/in/paul-gurm-0b119b20" TargetMode="External"/><Relationship Id="rId848" Type="http://schemas.openxmlformats.org/officeDocument/2006/relationships/hyperlink" Target="https://www.linkedin.com/in/peterwilliams" TargetMode="External"/><Relationship Id="rId1033" Type="http://schemas.openxmlformats.org/officeDocument/2006/relationships/hyperlink" Target="https://www.linkedin.com/in/donald-charlton-69876159" TargetMode="External"/><Relationship Id="rId1478" Type="http://schemas.openxmlformats.org/officeDocument/2006/relationships/hyperlink" Target="https://www.linkedin.com/in/vagan-abgaryan-41458652" TargetMode="External"/><Relationship Id="rId487" Type="http://schemas.openxmlformats.org/officeDocument/2006/relationships/hyperlink" Target="https://www.linkedin.com/in/eric-rothfus-46556942" TargetMode="External"/><Relationship Id="rId610" Type="http://schemas.openxmlformats.org/officeDocument/2006/relationships/hyperlink" Target="https://www.linkedin.com/in/chris-perriello-4481232b" TargetMode="External"/><Relationship Id="rId694" Type="http://schemas.openxmlformats.org/officeDocument/2006/relationships/hyperlink" Target="https://www.linkedin.com/in/thomas-fox-b829757" TargetMode="External"/><Relationship Id="rId708" Type="http://schemas.openxmlformats.org/officeDocument/2006/relationships/hyperlink" Target="https://www.linkedin.com/in/garypost" TargetMode="External"/><Relationship Id="rId915" Type="http://schemas.openxmlformats.org/officeDocument/2006/relationships/hyperlink" Target="https://www.linkedin.com/in/brody-lynn-578bb74" TargetMode="External"/><Relationship Id="rId1240" Type="http://schemas.openxmlformats.org/officeDocument/2006/relationships/hyperlink" Target="https://www.linkedin.com/in/britta-lindhorst-327b11156" TargetMode="External"/><Relationship Id="rId1338" Type="http://schemas.openxmlformats.org/officeDocument/2006/relationships/hyperlink" Target="https://www.linkedin.com/in/david-smith-83aa8918" TargetMode="External"/><Relationship Id="rId1545" Type="http://schemas.openxmlformats.org/officeDocument/2006/relationships/hyperlink" Target="https://www.linkedin.com/in/justin-bateman-35b5189" TargetMode="External"/><Relationship Id="rId347" Type="http://schemas.openxmlformats.org/officeDocument/2006/relationships/hyperlink" Target="https://www.linkedin.com/in/isamu-sai-92929414" TargetMode="External"/><Relationship Id="rId999" Type="http://schemas.openxmlformats.org/officeDocument/2006/relationships/hyperlink" Target="https://www.linkedin.com/in/tom-rand-b0333010" TargetMode="External"/><Relationship Id="rId1100" Type="http://schemas.openxmlformats.org/officeDocument/2006/relationships/hyperlink" Target="https://www.linkedin.com/in/brian-wilcove" TargetMode="External"/><Relationship Id="rId1184" Type="http://schemas.openxmlformats.org/officeDocument/2006/relationships/hyperlink" Target="https://www.linkedin.com/in/peter-mcmanamon-28315b18" TargetMode="External"/><Relationship Id="rId1405" Type="http://schemas.openxmlformats.org/officeDocument/2006/relationships/hyperlink" Target="https://www.linkedin.com/in/michael-krupka-18949424" TargetMode="External"/><Relationship Id="rId44" Type="http://schemas.openxmlformats.org/officeDocument/2006/relationships/hyperlink" Target="https://www.linkedin.com/in/mike-levinthal-62617743" TargetMode="External"/><Relationship Id="rId554" Type="http://schemas.openxmlformats.org/officeDocument/2006/relationships/hyperlink" Target="https://www.linkedin.com/in/rick-ferreira-69330849" TargetMode="External"/><Relationship Id="rId761" Type="http://schemas.openxmlformats.org/officeDocument/2006/relationships/hyperlink" Target="https://www.linkedin.com/in/mark-lovett" TargetMode="External"/><Relationship Id="rId859" Type="http://schemas.openxmlformats.org/officeDocument/2006/relationships/hyperlink" Target="https://www.linkedin.com/in/melanie-biessy-05383231" TargetMode="External"/><Relationship Id="rId1391" Type="http://schemas.openxmlformats.org/officeDocument/2006/relationships/hyperlink" Target="https://www.linkedin.com/in/samonnoi-banerjee-a7bb1414" TargetMode="External"/><Relationship Id="rId1489" Type="http://schemas.openxmlformats.org/officeDocument/2006/relationships/hyperlink" Target="https://www.linkedin.com/in/maximilian-hill-7049721b1" TargetMode="External"/><Relationship Id="rId1612" Type="http://schemas.openxmlformats.org/officeDocument/2006/relationships/hyperlink" Target="https://www.linkedin.com/in/stephen-brawley-07a33a15" TargetMode="External"/><Relationship Id="rId193" Type="http://schemas.openxmlformats.org/officeDocument/2006/relationships/hyperlink" Target="https://www.linkedin.com/in/leon-kuijten-49084322" TargetMode="External"/><Relationship Id="rId207" Type="http://schemas.openxmlformats.org/officeDocument/2006/relationships/hyperlink" Target="https://www.linkedin.com/in/johndhunt" TargetMode="External"/><Relationship Id="rId414" Type="http://schemas.openxmlformats.org/officeDocument/2006/relationships/hyperlink" Target="https://www.linkedin.com/in/jorge-sosa-mba" TargetMode="External"/><Relationship Id="rId498" Type="http://schemas.openxmlformats.org/officeDocument/2006/relationships/hyperlink" Target="https://www.linkedin.com/in/patrickreeve" TargetMode="External"/><Relationship Id="rId621" Type="http://schemas.openxmlformats.org/officeDocument/2006/relationships/hyperlink" Target="https://www.linkedin.com/in/gilmanlouie" TargetMode="External"/><Relationship Id="rId1044" Type="http://schemas.openxmlformats.org/officeDocument/2006/relationships/hyperlink" Target="https://www.linkedin.com/in/steven-morgenthal-27779b" TargetMode="External"/><Relationship Id="rId1251" Type="http://schemas.openxmlformats.org/officeDocument/2006/relationships/hyperlink" Target="https://www.linkedin.com/in/ryan-benedict" TargetMode="External"/><Relationship Id="rId1349" Type="http://schemas.openxmlformats.org/officeDocument/2006/relationships/hyperlink" Target="https://www.linkedin.com/in/john-klipper-131ba713" TargetMode="External"/><Relationship Id="rId260" Type="http://schemas.openxmlformats.org/officeDocument/2006/relationships/hyperlink" Target="https://www.linkedin.com/in/kirkholland" TargetMode="External"/><Relationship Id="rId719" Type="http://schemas.openxmlformats.org/officeDocument/2006/relationships/hyperlink" Target="https://www.linkedin.com/in/jerry-yang-66a63920" TargetMode="External"/><Relationship Id="rId926" Type="http://schemas.openxmlformats.org/officeDocument/2006/relationships/hyperlink" Target="https://www.linkedin.com/in/richard-boos-2273681" TargetMode="External"/><Relationship Id="rId1111" Type="http://schemas.openxmlformats.org/officeDocument/2006/relationships/hyperlink" Target="https://www.linkedin.com/in/michal-aron-99548936" TargetMode="External"/><Relationship Id="rId1556" Type="http://schemas.openxmlformats.org/officeDocument/2006/relationships/hyperlink" Target="https://www.linkedin.com/in/ian-wyatt" TargetMode="External"/><Relationship Id="rId55" Type="http://schemas.openxmlformats.org/officeDocument/2006/relationships/hyperlink" Target="https://www.linkedin.com/in/lisa-johnson-3547204" TargetMode="External"/><Relationship Id="rId120" Type="http://schemas.openxmlformats.org/officeDocument/2006/relationships/hyperlink" Target="https://www.linkedin.com/in/axel-lagercrantz-1a183218" TargetMode="External"/><Relationship Id="rId358" Type="http://schemas.openxmlformats.org/officeDocument/2006/relationships/hyperlink" Target="https://www.linkedin.com/in/sergey-sheshuryak-487550b0" TargetMode="External"/><Relationship Id="rId565" Type="http://schemas.openxmlformats.org/officeDocument/2006/relationships/hyperlink" Target="https://www.linkedin.com/in/marcweichenberger" TargetMode="External"/><Relationship Id="rId772" Type="http://schemas.openxmlformats.org/officeDocument/2006/relationships/hyperlink" Target="https://www.linkedin.com/in/saeedamidi" TargetMode="External"/><Relationship Id="rId1195" Type="http://schemas.openxmlformats.org/officeDocument/2006/relationships/hyperlink" Target="https://www.linkedin.com/in/jacob-hudson" TargetMode="External"/><Relationship Id="rId1209" Type="http://schemas.openxmlformats.org/officeDocument/2006/relationships/hyperlink" Target="https://www.linkedin.com/in/gretchen-mccarey-75432717" TargetMode="External"/><Relationship Id="rId1416" Type="http://schemas.openxmlformats.org/officeDocument/2006/relationships/hyperlink" Target="https://www.linkedin.com/in/dgregorka" TargetMode="External"/><Relationship Id="rId1623" Type="http://schemas.openxmlformats.org/officeDocument/2006/relationships/hyperlink" Target="https://www.linkedin.com/in/gregg-gilbert-1000238" TargetMode="External"/><Relationship Id="rId218" Type="http://schemas.openxmlformats.org/officeDocument/2006/relationships/hyperlink" Target="https://www.linkedin.com/in/steve-zammit-a22189" TargetMode="External"/><Relationship Id="rId425" Type="http://schemas.openxmlformats.org/officeDocument/2006/relationships/hyperlink" Target="https://www.linkedin.com/in/rahul-goyal-098a9615" TargetMode="External"/><Relationship Id="rId632" Type="http://schemas.openxmlformats.org/officeDocument/2006/relationships/hyperlink" Target="https://www.linkedin.com/in/chdias" TargetMode="External"/><Relationship Id="rId1055" Type="http://schemas.openxmlformats.org/officeDocument/2006/relationships/hyperlink" Target="https://www.linkedin.com/in/julian-philipp-ameler-23006245" TargetMode="External"/><Relationship Id="rId1262" Type="http://schemas.openxmlformats.org/officeDocument/2006/relationships/hyperlink" Target="https://www.linkedin.com/in/mark-cordes-34193756" TargetMode="External"/><Relationship Id="rId271" Type="http://schemas.openxmlformats.org/officeDocument/2006/relationships/hyperlink" Target="https://www.linkedin.com/in/gilles-daguet-994469" TargetMode="External"/><Relationship Id="rId937" Type="http://schemas.openxmlformats.org/officeDocument/2006/relationships/hyperlink" Target="https://www.linkedin.com/in/timothy-petersen-1508547" TargetMode="External"/><Relationship Id="rId1122" Type="http://schemas.openxmlformats.org/officeDocument/2006/relationships/hyperlink" Target="https://www.linkedin.com/in/subhasis-majumder-440b5b137" TargetMode="External"/><Relationship Id="rId1567" Type="http://schemas.openxmlformats.org/officeDocument/2006/relationships/hyperlink" Target="https://www.linkedin.com/in/tim-april-198243" TargetMode="External"/><Relationship Id="rId66" Type="http://schemas.openxmlformats.org/officeDocument/2006/relationships/hyperlink" Target="https://www.linkedin.com/in/bastiaan-peer-01354613" TargetMode="External"/><Relationship Id="rId131" Type="http://schemas.openxmlformats.org/officeDocument/2006/relationships/hyperlink" Target="https://www.linkedin.com/in/fishman-michael" TargetMode="External"/><Relationship Id="rId369" Type="http://schemas.openxmlformats.org/officeDocument/2006/relationships/hyperlink" Target="https://www.linkedin.com/in/ulrich-clemm" TargetMode="External"/><Relationship Id="rId576" Type="http://schemas.openxmlformats.org/officeDocument/2006/relationships/hyperlink" Target="https://www.linkedin.com/in/christian-bjorkman-9a3b8216a" TargetMode="External"/><Relationship Id="rId783" Type="http://schemas.openxmlformats.org/officeDocument/2006/relationships/hyperlink" Target="https://www.linkedin.com/in/tdjampersandventures" TargetMode="External"/><Relationship Id="rId990" Type="http://schemas.openxmlformats.org/officeDocument/2006/relationships/hyperlink" Target="https://www.linkedin.com/in/lucius-taylor-588b921b3" TargetMode="External"/><Relationship Id="rId1427" Type="http://schemas.openxmlformats.org/officeDocument/2006/relationships/hyperlink" Target="https://www.linkedin.com/in/joseph-nardecchia-463809a7" TargetMode="External"/><Relationship Id="rId1634" Type="http://schemas.openxmlformats.org/officeDocument/2006/relationships/hyperlink" Target="https://www.linkedin.com/in/stanislav-spurn%C3%BD-abaa04b0" TargetMode="External"/><Relationship Id="rId229" Type="http://schemas.openxmlformats.org/officeDocument/2006/relationships/hyperlink" Target="https://www.linkedin.com/in/phil-clough-96477537" TargetMode="External"/><Relationship Id="rId436" Type="http://schemas.openxmlformats.org/officeDocument/2006/relationships/hyperlink" Target="https://www.linkedin.com/in/alexandre-guillaume-290b2b6" TargetMode="External"/><Relationship Id="rId643" Type="http://schemas.openxmlformats.org/officeDocument/2006/relationships/hyperlink" Target="https://www.linkedin.com/in/carol-pereira-1928556" TargetMode="External"/><Relationship Id="rId1066" Type="http://schemas.openxmlformats.org/officeDocument/2006/relationships/hyperlink" Target="https://www.linkedin.com/in/malcolm-little-5770a5a" TargetMode="External"/><Relationship Id="rId1273" Type="http://schemas.openxmlformats.org/officeDocument/2006/relationships/hyperlink" Target="https://www.linkedin.com/in/tripp-jones-8341255" TargetMode="External"/><Relationship Id="rId1480" Type="http://schemas.openxmlformats.org/officeDocument/2006/relationships/hyperlink" Target="https://www.linkedin.com/in/peter-lee-5386386" TargetMode="External"/><Relationship Id="rId850" Type="http://schemas.openxmlformats.org/officeDocument/2006/relationships/hyperlink" Target="https://www.linkedin.com/in/markpearson" TargetMode="External"/><Relationship Id="rId948" Type="http://schemas.openxmlformats.org/officeDocument/2006/relationships/hyperlink" Target="https://www.linkedin.com/in/jeremy-gackle-cfa-icd-d-7b01b918" TargetMode="External"/><Relationship Id="rId1133" Type="http://schemas.openxmlformats.org/officeDocument/2006/relationships/hyperlink" Target="https://www.linkedin.com/in/julie-lau-29390133" TargetMode="External"/><Relationship Id="rId1578" Type="http://schemas.openxmlformats.org/officeDocument/2006/relationships/hyperlink" Target="https://www.linkedin.com/in/charles-jones-19125623" TargetMode="External"/><Relationship Id="rId77" Type="http://schemas.openxmlformats.org/officeDocument/2006/relationships/hyperlink" Target="https://www.linkedin.com/in/jeremy-nakache-5a42a210" TargetMode="External"/><Relationship Id="rId282" Type="http://schemas.openxmlformats.org/officeDocument/2006/relationships/hyperlink" Target="https://www.linkedin.com/in/alberto-hernandez-141239218" TargetMode="External"/><Relationship Id="rId503" Type="http://schemas.openxmlformats.org/officeDocument/2006/relationships/hyperlink" Target="https://www.linkedin.com/in/carl-hall-78807450" TargetMode="External"/><Relationship Id="rId587" Type="http://schemas.openxmlformats.org/officeDocument/2006/relationships/hyperlink" Target="https://www.linkedin.com/in/marlene-baz%C3%A1n-m-s-b0a2b4156" TargetMode="External"/><Relationship Id="rId710" Type="http://schemas.openxmlformats.org/officeDocument/2006/relationships/hyperlink" Target="https://www.linkedin.com/in/gberaudo" TargetMode="External"/><Relationship Id="rId808" Type="http://schemas.openxmlformats.org/officeDocument/2006/relationships/hyperlink" Target="https://www.linkedin.com/in/raymond-kingsbury-2b120a22" TargetMode="External"/><Relationship Id="rId1340" Type="http://schemas.openxmlformats.org/officeDocument/2006/relationships/hyperlink" Target="https://www.linkedin.com/in/joanne-evans-3b1778a" TargetMode="External"/><Relationship Id="rId1438" Type="http://schemas.openxmlformats.org/officeDocument/2006/relationships/hyperlink" Target="https://www.linkedin.com/in/mark-evans-22a49920" TargetMode="External"/><Relationship Id="rId1645" Type="http://schemas.openxmlformats.org/officeDocument/2006/relationships/hyperlink" Target="https://www.linkedin.com/in/bill-kostenko-6115b06" TargetMode="External"/><Relationship Id="rId8" Type="http://schemas.openxmlformats.org/officeDocument/2006/relationships/hyperlink" Target="https://www.linkedin.com/in/aldadennis" TargetMode="External"/><Relationship Id="rId142" Type="http://schemas.openxmlformats.org/officeDocument/2006/relationships/hyperlink" Target="https://www.linkedin.com/in/richard-ulevitch-70632465" TargetMode="External"/><Relationship Id="rId447" Type="http://schemas.openxmlformats.org/officeDocument/2006/relationships/hyperlink" Target="https://www.linkedin.com/in/mikael-lilius-01a31320" TargetMode="External"/><Relationship Id="rId794" Type="http://schemas.openxmlformats.org/officeDocument/2006/relationships/hyperlink" Target="https://www.linkedin.com/in/bevan-elliott-12937b4" TargetMode="External"/><Relationship Id="rId1077" Type="http://schemas.openxmlformats.org/officeDocument/2006/relationships/hyperlink" Target="https://www.linkedin.com/in/johan-svensson-b2302a9" TargetMode="External"/><Relationship Id="rId1200" Type="http://schemas.openxmlformats.org/officeDocument/2006/relationships/hyperlink" Target="https://www.linkedin.com/in/samuel-astor-10774082" TargetMode="External"/><Relationship Id="rId654" Type="http://schemas.openxmlformats.org/officeDocument/2006/relationships/hyperlink" Target="https://www.linkedin.com/in/lionel-f-conacher-76b9b72" TargetMode="External"/><Relationship Id="rId861" Type="http://schemas.openxmlformats.org/officeDocument/2006/relationships/hyperlink" Target="https://www.linkedin.com/in/david-bola%C3%A3%C2%B1os-518280b" TargetMode="External"/><Relationship Id="rId959" Type="http://schemas.openxmlformats.org/officeDocument/2006/relationships/hyperlink" Target="https://www.linkedin.com/in/rob-cook-5431055" TargetMode="External"/><Relationship Id="rId1284" Type="http://schemas.openxmlformats.org/officeDocument/2006/relationships/hyperlink" Target="https://www.linkedin.com/in/tim-clarke-7a489722" TargetMode="External"/><Relationship Id="rId1491" Type="http://schemas.openxmlformats.org/officeDocument/2006/relationships/hyperlink" Target="https://www.linkedin.com/in/alexbenik" TargetMode="External"/><Relationship Id="rId1505" Type="http://schemas.openxmlformats.org/officeDocument/2006/relationships/hyperlink" Target="https://www.linkedin.com/in/anne-e-sissel-cfa-6604668" TargetMode="External"/><Relationship Id="rId1589" Type="http://schemas.openxmlformats.org/officeDocument/2006/relationships/hyperlink" Target="https://www.linkedin.com/in/andrew-brown-ba335035" TargetMode="External"/><Relationship Id="rId293" Type="http://schemas.openxmlformats.org/officeDocument/2006/relationships/hyperlink" Target="https://www.linkedin.com/in/jonathan-ginns-b22b5366" TargetMode="External"/><Relationship Id="rId307" Type="http://schemas.openxmlformats.org/officeDocument/2006/relationships/hyperlink" Target="https://www.linkedin.com/in/alan-macintosh" TargetMode="External"/><Relationship Id="rId514" Type="http://schemas.openxmlformats.org/officeDocument/2006/relationships/hyperlink" Target="https://www.linkedin.com/in/ji-sang-lee" TargetMode="External"/><Relationship Id="rId721" Type="http://schemas.openxmlformats.org/officeDocument/2006/relationships/hyperlink" Target="https://www.linkedin.com/in/wretchchien" TargetMode="External"/><Relationship Id="rId1144" Type="http://schemas.openxmlformats.org/officeDocument/2006/relationships/hyperlink" Target="https://www.linkedin.com/in/rebeccalucia" TargetMode="External"/><Relationship Id="rId1351" Type="http://schemas.openxmlformats.org/officeDocument/2006/relationships/hyperlink" Target="https://www.linkedin.com/in/fabio-maranhao-63832b1" TargetMode="External"/><Relationship Id="rId1449" Type="http://schemas.openxmlformats.org/officeDocument/2006/relationships/hyperlink" Target="https://www.linkedin.com/in/richard-jun-04517954" TargetMode="External"/><Relationship Id="rId88" Type="http://schemas.openxmlformats.org/officeDocument/2006/relationships/hyperlink" Target="https://www.linkedin.com/in/anne-dellis-6a031734" TargetMode="External"/><Relationship Id="rId153" Type="http://schemas.openxmlformats.org/officeDocument/2006/relationships/hyperlink" Target="https://www.linkedin.com/in/christophe-peyre-19521bb7" TargetMode="External"/><Relationship Id="rId360" Type="http://schemas.openxmlformats.org/officeDocument/2006/relationships/hyperlink" Target="https://www.linkedin.com/in/tj-bondurant-12207912" TargetMode="External"/><Relationship Id="rId598" Type="http://schemas.openxmlformats.org/officeDocument/2006/relationships/hyperlink" Target="https://www.linkedin.com/in/smiga" TargetMode="External"/><Relationship Id="rId819" Type="http://schemas.openxmlformats.org/officeDocument/2006/relationships/hyperlink" Target="https://www.linkedin.com/in/jeff-jordan-b155069" TargetMode="External"/><Relationship Id="rId1004" Type="http://schemas.openxmlformats.org/officeDocument/2006/relationships/hyperlink" Target="https://www.linkedin.com/in/jamesdougherty2" TargetMode="External"/><Relationship Id="rId1211" Type="http://schemas.openxmlformats.org/officeDocument/2006/relationships/hyperlink" Target="https://www.linkedin.com/in/jean-francois-formela-14b1817" TargetMode="External"/><Relationship Id="rId220" Type="http://schemas.openxmlformats.org/officeDocument/2006/relationships/hyperlink" Target="https://www.linkedin.com/in/tomer-yosef-or-8326391" TargetMode="External"/><Relationship Id="rId458" Type="http://schemas.openxmlformats.org/officeDocument/2006/relationships/hyperlink" Target="https://www.linkedin.com/in/andrew-schiff-069804143" TargetMode="External"/><Relationship Id="rId665" Type="http://schemas.openxmlformats.org/officeDocument/2006/relationships/hyperlink" Target="https://www.linkedin.com/in/christopher-mcelhone-3b274010" TargetMode="External"/><Relationship Id="rId872" Type="http://schemas.openxmlformats.org/officeDocument/2006/relationships/hyperlink" Target="https://www.linkedin.com/in/marcelogigliani/en" TargetMode="External"/><Relationship Id="rId1088" Type="http://schemas.openxmlformats.org/officeDocument/2006/relationships/hyperlink" Target="https://www.linkedin.com/in/jaime-alba-xyz2326" TargetMode="External"/><Relationship Id="rId1295" Type="http://schemas.openxmlformats.org/officeDocument/2006/relationships/hyperlink" Target="https://www.linkedin.com/in/jacques-chatain-3710a014" TargetMode="External"/><Relationship Id="rId1309" Type="http://schemas.openxmlformats.org/officeDocument/2006/relationships/hyperlink" Target="https://www.linkedin.com/in/jay-lichter-920a352" TargetMode="External"/><Relationship Id="rId1516" Type="http://schemas.openxmlformats.org/officeDocument/2006/relationships/hyperlink" Target="https://www.linkedin.com/in/lance-mansbridge-b1a7318" TargetMode="External"/><Relationship Id="rId15" Type="http://schemas.openxmlformats.org/officeDocument/2006/relationships/hyperlink" Target="https://www.linkedin.com/in/mweinstein" TargetMode="External"/><Relationship Id="rId318" Type="http://schemas.openxmlformats.org/officeDocument/2006/relationships/hyperlink" Target="https://www.linkedin.com/in/sanjivaggarwal" TargetMode="External"/><Relationship Id="rId525" Type="http://schemas.openxmlformats.org/officeDocument/2006/relationships/hyperlink" Target="https://www.linkedin.com/in/jimmetcalfe" TargetMode="External"/><Relationship Id="rId732" Type="http://schemas.openxmlformats.org/officeDocument/2006/relationships/hyperlink" Target="https://www.linkedin.com/in/kimmarvin" TargetMode="External"/><Relationship Id="rId1155" Type="http://schemas.openxmlformats.org/officeDocument/2006/relationships/hyperlink" Target="https://www.linkedin.com/in/bernd-schaefer-eitrawmaterials-ceo" TargetMode="External"/><Relationship Id="rId1362" Type="http://schemas.openxmlformats.org/officeDocument/2006/relationships/hyperlink" Target="https://www.linkedin.com/in/patrickduncan" TargetMode="External"/><Relationship Id="rId99" Type="http://schemas.openxmlformats.org/officeDocument/2006/relationships/hyperlink" Target="https://www.linkedin.com/in/michael-curtis-0aa0634" TargetMode="External"/><Relationship Id="rId164" Type="http://schemas.openxmlformats.org/officeDocument/2006/relationships/hyperlink" Target="https://www.linkedin.com/in/sushmakaushik" TargetMode="External"/><Relationship Id="rId371" Type="http://schemas.openxmlformats.org/officeDocument/2006/relationships/hyperlink" Target="https://www.linkedin.com/in/matthias-gerits-88149118" TargetMode="External"/><Relationship Id="rId1015" Type="http://schemas.openxmlformats.org/officeDocument/2006/relationships/hyperlink" Target="https://www.linkedin.com/in/barandiaran" TargetMode="External"/><Relationship Id="rId1222" Type="http://schemas.openxmlformats.org/officeDocument/2006/relationships/hyperlink" Target="https://www.linkedin.com/in/hiro-tamura-a77a9b21" TargetMode="External"/><Relationship Id="rId469" Type="http://schemas.openxmlformats.org/officeDocument/2006/relationships/hyperlink" Target="https://www.linkedin.com/in/don-stanutz-5881ba79" TargetMode="External"/><Relationship Id="rId676" Type="http://schemas.openxmlformats.org/officeDocument/2006/relationships/hyperlink" Target="https://www.linkedin.com/in/robert-kramer-b375a632" TargetMode="External"/><Relationship Id="rId883" Type="http://schemas.openxmlformats.org/officeDocument/2006/relationships/hyperlink" Target="https://www.linkedin.com/in/greg-beard-682047142" TargetMode="External"/><Relationship Id="rId1099" Type="http://schemas.openxmlformats.org/officeDocument/2006/relationships/hyperlink" Target="https://www.linkedin.com/in/amit-shah-9a1b877" TargetMode="External"/><Relationship Id="rId1527" Type="http://schemas.openxmlformats.org/officeDocument/2006/relationships/hyperlink" Target="https://www.linkedin.com/in/adam-schimel-9751663b" TargetMode="External"/><Relationship Id="rId26" Type="http://schemas.openxmlformats.org/officeDocument/2006/relationships/hyperlink" Target="https://www.linkedin.com/in/rapha%C3%ABlle-trannoy-742990a6" TargetMode="External"/><Relationship Id="rId231" Type="http://schemas.openxmlformats.org/officeDocument/2006/relationships/hyperlink" Target="https://www.linkedin.com/in/tim-weglicki-a71b6" TargetMode="External"/><Relationship Id="rId329" Type="http://schemas.openxmlformats.org/officeDocument/2006/relationships/hyperlink" Target="https://www.linkedin.com/in/richard-soderberg-8352852" TargetMode="External"/><Relationship Id="rId536" Type="http://schemas.openxmlformats.org/officeDocument/2006/relationships/hyperlink" Target="https://www.linkedin.com/in/bruno-gross-aa30a811b" TargetMode="External"/><Relationship Id="rId1166" Type="http://schemas.openxmlformats.org/officeDocument/2006/relationships/hyperlink" Target="https://www.linkedin.com/in/jeffrey-ferrell" TargetMode="External"/><Relationship Id="rId1373" Type="http://schemas.openxmlformats.org/officeDocument/2006/relationships/hyperlink" Target="https://www.linkedin.com/in/hiroyuki-watanabe-88b82bb" TargetMode="External"/><Relationship Id="rId175" Type="http://schemas.openxmlformats.org/officeDocument/2006/relationships/hyperlink" Target="https://www.linkedin.com/in/darren-hite-607a952" TargetMode="External"/><Relationship Id="rId743" Type="http://schemas.openxmlformats.org/officeDocument/2006/relationships/hyperlink" Target="https://www.linkedin.com/in/josephclemente" TargetMode="External"/><Relationship Id="rId950" Type="http://schemas.openxmlformats.org/officeDocument/2006/relationships/hyperlink" Target="https://www.linkedin.com/in/kent-foster-b16b903" TargetMode="External"/><Relationship Id="rId1026" Type="http://schemas.openxmlformats.org/officeDocument/2006/relationships/hyperlink" Target="https://www.linkedin.com/in/rapha%C3%ABl-bazin-a151762" TargetMode="External"/><Relationship Id="rId1580" Type="http://schemas.openxmlformats.org/officeDocument/2006/relationships/hyperlink" Target="https://www.linkedin.com/in/michiel-boorsma-1b6836" TargetMode="External"/><Relationship Id="rId382" Type="http://schemas.openxmlformats.org/officeDocument/2006/relationships/hyperlink" Target="https://www.linkedin.com/in/denys-firth-039859a6" TargetMode="External"/><Relationship Id="rId603" Type="http://schemas.openxmlformats.org/officeDocument/2006/relationships/hyperlink" Target="https://www.linkedin.com/in/dan-sanner-4298853" TargetMode="External"/><Relationship Id="rId687" Type="http://schemas.openxmlformats.org/officeDocument/2006/relationships/hyperlink" Target="https://www.linkedin.com/in/hankim" TargetMode="External"/><Relationship Id="rId810" Type="http://schemas.openxmlformats.org/officeDocument/2006/relationships/hyperlink" Target="https://www.linkedin.com/in/barry-shapiro-32211074" TargetMode="External"/><Relationship Id="rId908" Type="http://schemas.openxmlformats.org/officeDocument/2006/relationships/hyperlink" Target="https://www.linkedin.com/in/christian-tiringer-b5a1326" TargetMode="External"/><Relationship Id="rId1233" Type="http://schemas.openxmlformats.org/officeDocument/2006/relationships/hyperlink" Target="https://www.linkedin.com/in/andycobra" TargetMode="External"/><Relationship Id="rId1440" Type="http://schemas.openxmlformats.org/officeDocument/2006/relationships/hyperlink" Target="https://www.linkedin.com/in/sam-myers" TargetMode="External"/><Relationship Id="rId1538" Type="http://schemas.openxmlformats.org/officeDocument/2006/relationships/hyperlink" Target="https://www.linkedin.com/in/kylebarndollar" TargetMode="External"/><Relationship Id="rId242" Type="http://schemas.openxmlformats.org/officeDocument/2006/relationships/hyperlink" Target="https://www.linkedin.com/in/nishant-patel" TargetMode="External"/><Relationship Id="rId894" Type="http://schemas.openxmlformats.org/officeDocument/2006/relationships/hyperlink" Target="https://www.linkedin.com/in/frank-young" TargetMode="External"/><Relationship Id="rId1177" Type="http://schemas.openxmlformats.org/officeDocument/2006/relationships/hyperlink" Target="https://www.linkedin.com/in/christopher-horn-270527107" TargetMode="External"/><Relationship Id="rId1300" Type="http://schemas.openxmlformats.org/officeDocument/2006/relationships/hyperlink" Target="https://www.linkedin.com/in/randymoses" TargetMode="External"/><Relationship Id="rId37" Type="http://schemas.openxmlformats.org/officeDocument/2006/relationships/hyperlink" Target="https://www.linkedin.com/in/stefano-de-rossi-2572343" TargetMode="External"/><Relationship Id="rId102" Type="http://schemas.openxmlformats.org/officeDocument/2006/relationships/hyperlink" Target="https://www.linkedin.com/in/neil-rickard-35377613" TargetMode="External"/><Relationship Id="rId547" Type="http://schemas.openxmlformats.org/officeDocument/2006/relationships/hyperlink" Target="https://www.linkedin.com/in/antoine-bodet-33589a13" TargetMode="External"/><Relationship Id="rId754" Type="http://schemas.openxmlformats.org/officeDocument/2006/relationships/hyperlink" Target="https://www.linkedin.com/in/aaron-maeng-1484437" TargetMode="External"/><Relationship Id="rId961" Type="http://schemas.openxmlformats.org/officeDocument/2006/relationships/hyperlink" Target="https://www.linkedin.com/in/john-chapman-6567368" TargetMode="External"/><Relationship Id="rId1384" Type="http://schemas.openxmlformats.org/officeDocument/2006/relationships/hyperlink" Target="https://www.linkedin.com/in/pdhaese" TargetMode="External"/><Relationship Id="rId1591" Type="http://schemas.openxmlformats.org/officeDocument/2006/relationships/hyperlink" Target="https://www.linkedin.com/in/edward-niemczyk-05829818" TargetMode="External"/><Relationship Id="rId1605" Type="http://schemas.openxmlformats.org/officeDocument/2006/relationships/hyperlink" Target="https://www.linkedin.com/in/michael-belfonti-176461192" TargetMode="External"/><Relationship Id="rId90" Type="http://schemas.openxmlformats.org/officeDocument/2006/relationships/hyperlink" Target="https://www.linkedin.com/in/ian-lobley-83149b42" TargetMode="External"/><Relationship Id="rId186" Type="http://schemas.openxmlformats.org/officeDocument/2006/relationships/hyperlink" Target="https://www.linkedin.com/in/stephenbunting" TargetMode="External"/><Relationship Id="rId393" Type="http://schemas.openxmlformats.org/officeDocument/2006/relationships/hyperlink" Target="https://www.linkedin.com/in/maurice-doyle-0b911a70" TargetMode="External"/><Relationship Id="rId407" Type="http://schemas.openxmlformats.org/officeDocument/2006/relationships/hyperlink" Target="https://www.linkedin.com/in/ian-nicholson-9594b517" TargetMode="External"/><Relationship Id="rId614" Type="http://schemas.openxmlformats.org/officeDocument/2006/relationships/hyperlink" Target="https://www.linkedin.com/in/maarten-vervoort-1102b7141" TargetMode="External"/><Relationship Id="rId821" Type="http://schemas.openxmlformats.org/officeDocument/2006/relationships/hyperlink" Target="https://www.linkedin.com/in/peter-levine" TargetMode="External"/><Relationship Id="rId1037" Type="http://schemas.openxmlformats.org/officeDocument/2006/relationships/hyperlink" Target="https://www.linkedin.com/in/keven-shanahan-49715a21" TargetMode="External"/><Relationship Id="rId1244" Type="http://schemas.openxmlformats.org/officeDocument/2006/relationships/hyperlink" Target="https://www.linkedin.com/in/timothy-brody-a3a17411" TargetMode="External"/><Relationship Id="rId1451" Type="http://schemas.openxmlformats.org/officeDocument/2006/relationships/hyperlink" Target="https://www.linkedin.com/in/hana-chrastecka-39533327" TargetMode="External"/><Relationship Id="rId253" Type="http://schemas.openxmlformats.org/officeDocument/2006/relationships/hyperlink" Target="https://www.linkedin.com/in/benny-zakrisson-0a68035" TargetMode="External"/><Relationship Id="rId460" Type="http://schemas.openxmlformats.org/officeDocument/2006/relationships/hyperlink" Target="https://www.linkedin.com/in/josh-bilenker-58655b14" TargetMode="External"/><Relationship Id="rId698" Type="http://schemas.openxmlformats.org/officeDocument/2006/relationships/hyperlink" Target="https://www.linkedin.com/in/julie-barchilon-9577685" TargetMode="External"/><Relationship Id="rId919" Type="http://schemas.openxmlformats.org/officeDocument/2006/relationships/hyperlink" Target="https://www.linkedin.com/in/jason-booth" TargetMode="External"/><Relationship Id="rId1090" Type="http://schemas.openxmlformats.org/officeDocument/2006/relationships/hyperlink" Target="https://www.linkedin.com/in/juan-rubio-36b14145" TargetMode="External"/><Relationship Id="rId1104" Type="http://schemas.openxmlformats.org/officeDocument/2006/relationships/hyperlink" Target="https://www.linkedin.com/in/tom-dennedy-1241a0" TargetMode="External"/><Relationship Id="rId1311" Type="http://schemas.openxmlformats.org/officeDocument/2006/relationships/hyperlink" Target="https://www.linkedin.com/in/rich-levandov-72ab0855" TargetMode="External"/><Relationship Id="rId1549" Type="http://schemas.openxmlformats.org/officeDocument/2006/relationships/hyperlink" Target="https://www.linkedin.com/in/charles-cazabon-7827704" TargetMode="External"/><Relationship Id="rId48" Type="http://schemas.openxmlformats.org/officeDocument/2006/relationships/hyperlink" Target="https://www.linkedin.com/in/cesare-maifredi-15050b" TargetMode="External"/><Relationship Id="rId113" Type="http://schemas.openxmlformats.org/officeDocument/2006/relationships/hyperlink" Target="https://www.linkedin.com/in/ashuagrawal1" TargetMode="External"/><Relationship Id="rId320" Type="http://schemas.openxmlformats.org/officeDocument/2006/relationships/hyperlink" Target="https://www.linkedin.com/in/dong-zhong-519290104" TargetMode="External"/><Relationship Id="rId558" Type="http://schemas.openxmlformats.org/officeDocument/2006/relationships/hyperlink" Target="https://www.linkedin.com/in/benteloe" TargetMode="External"/><Relationship Id="rId765" Type="http://schemas.openxmlformats.org/officeDocument/2006/relationships/hyperlink" Target="https://www.linkedin.com/in/steven-morgan" TargetMode="External"/><Relationship Id="rId972" Type="http://schemas.openxmlformats.org/officeDocument/2006/relationships/hyperlink" Target="https://www.linkedin.com/in/kristina-burow-4a8836b" TargetMode="External"/><Relationship Id="rId1188" Type="http://schemas.openxmlformats.org/officeDocument/2006/relationships/hyperlink" Target="https://www.linkedin.com/in/andy-wilkins-25288292" TargetMode="External"/><Relationship Id="rId1395" Type="http://schemas.openxmlformats.org/officeDocument/2006/relationships/hyperlink" Target="https://www.linkedin.com/in/luca-bassi-89758180/en" TargetMode="External"/><Relationship Id="rId1409" Type="http://schemas.openxmlformats.org/officeDocument/2006/relationships/hyperlink" Target="https://www.linkedin.com/in/brett-tucker-2ab35153" TargetMode="External"/><Relationship Id="rId1616" Type="http://schemas.openxmlformats.org/officeDocument/2006/relationships/hyperlink" Target="https://www.linkedin.com/in/anikbose" TargetMode="External"/><Relationship Id="rId197" Type="http://schemas.openxmlformats.org/officeDocument/2006/relationships/hyperlink" Target="https://www.linkedin.com/in/blake-battaglia-3116545" TargetMode="External"/><Relationship Id="rId418" Type="http://schemas.openxmlformats.org/officeDocument/2006/relationships/hyperlink" Target="https://www.linkedin.com/in/dalan-j-sharpe-a951a877" TargetMode="External"/><Relationship Id="rId625" Type="http://schemas.openxmlformats.org/officeDocument/2006/relationships/hyperlink" Target="https://www.linkedin.com/in/joe-alsop-7a332b4" TargetMode="External"/><Relationship Id="rId832" Type="http://schemas.openxmlformats.org/officeDocument/2006/relationships/hyperlink" Target="https://www.linkedin.com/in/harish-nataraj-10a701b3" TargetMode="External"/><Relationship Id="rId1048" Type="http://schemas.openxmlformats.org/officeDocument/2006/relationships/hyperlink" Target="https://www.linkedin.com/in/rudiseverijns" TargetMode="External"/><Relationship Id="rId1255" Type="http://schemas.openxmlformats.org/officeDocument/2006/relationships/hyperlink" Target="https://www.linkedin.com/in/david-wong-53170a4" TargetMode="External"/><Relationship Id="rId1462" Type="http://schemas.openxmlformats.org/officeDocument/2006/relationships/hyperlink" Target="https://www.linkedin.com/in/markldutton" TargetMode="External"/><Relationship Id="rId264" Type="http://schemas.openxmlformats.org/officeDocument/2006/relationships/hyperlink" Target="https://www.linkedin.com/in/edwin-wang-8a7b631b" TargetMode="External"/><Relationship Id="rId471" Type="http://schemas.openxmlformats.org/officeDocument/2006/relationships/hyperlink" Target="https://www.linkedin.com/in/jim-appleton-a580796" TargetMode="External"/><Relationship Id="rId1115" Type="http://schemas.openxmlformats.org/officeDocument/2006/relationships/hyperlink" Target="https://www.linkedin.com/in/jon-edelson-md-96b0721a" TargetMode="External"/><Relationship Id="rId1322" Type="http://schemas.openxmlformats.org/officeDocument/2006/relationships/hyperlink" Target="https://www.linkedin.com/in/daniel-roach" TargetMode="External"/><Relationship Id="rId59" Type="http://schemas.openxmlformats.org/officeDocument/2006/relationships/hyperlink" Target="https://www.linkedin.com/in/andre-perwas-0836351" TargetMode="External"/><Relationship Id="rId124" Type="http://schemas.openxmlformats.org/officeDocument/2006/relationships/hyperlink" Target="https://www.linkedin.com/in/stephen-gjolme-914a869" TargetMode="External"/><Relationship Id="rId569" Type="http://schemas.openxmlformats.org/officeDocument/2006/relationships/hyperlink" Target="https://www.linkedin.com/in/sammilenkov" TargetMode="External"/><Relationship Id="rId776" Type="http://schemas.openxmlformats.org/officeDocument/2006/relationships/hyperlink" Target="https://www.linkedin.com/in/eric-lev-bbb1a2" TargetMode="External"/><Relationship Id="rId983" Type="http://schemas.openxmlformats.org/officeDocument/2006/relationships/hyperlink" Target="https://www.linkedin.com/in/george-yong-28080262" TargetMode="External"/><Relationship Id="rId1199" Type="http://schemas.openxmlformats.org/officeDocument/2006/relationships/hyperlink" Target="https://www.linkedin.com/in/michael-riccione-4a126ba8" TargetMode="External"/><Relationship Id="rId1627" Type="http://schemas.openxmlformats.org/officeDocument/2006/relationships/hyperlink" Target="https://www.linkedin.com/in/leopoldo-andreis-de-gregorio-974b88b" TargetMode="External"/><Relationship Id="rId331" Type="http://schemas.openxmlformats.org/officeDocument/2006/relationships/hyperlink" Target="https://www.linkedin.com/in/alvermann" TargetMode="External"/><Relationship Id="rId429" Type="http://schemas.openxmlformats.org/officeDocument/2006/relationships/hyperlink" Target="https://www.linkedin.com/in/thomas-groves-b549a940" TargetMode="External"/><Relationship Id="rId636" Type="http://schemas.openxmlformats.org/officeDocument/2006/relationships/hyperlink" Target="https://www.linkedin.com/in/javier-garcia-teruel-36233311" TargetMode="External"/><Relationship Id="rId1059" Type="http://schemas.openxmlformats.org/officeDocument/2006/relationships/hyperlink" Target="https://www.linkedin.com/in/peter-goode-18606123" TargetMode="External"/><Relationship Id="rId1266" Type="http://schemas.openxmlformats.org/officeDocument/2006/relationships/hyperlink" Target="https://www.linkedin.com/in/young-lee-telopoint" TargetMode="External"/><Relationship Id="rId1473" Type="http://schemas.openxmlformats.org/officeDocument/2006/relationships/hyperlink" Target="https://www.linkedin.com/in/jean-salata-66a649139" TargetMode="External"/><Relationship Id="rId843" Type="http://schemas.openxmlformats.org/officeDocument/2006/relationships/hyperlink" Target="https://www.linkedin.com/in/chadrroyer" TargetMode="External"/><Relationship Id="rId1126" Type="http://schemas.openxmlformats.org/officeDocument/2006/relationships/hyperlink" Target="https://www.linkedin.com/in/christopherddick" TargetMode="External"/><Relationship Id="rId275" Type="http://schemas.openxmlformats.org/officeDocument/2006/relationships/hyperlink" Target="https://www.linkedin.com/in/thierry-letailleur-84082b111" TargetMode="External"/><Relationship Id="rId482" Type="http://schemas.openxmlformats.org/officeDocument/2006/relationships/hyperlink" Target="https://www.linkedin.com/in/sara-perillo-21a824109" TargetMode="External"/><Relationship Id="rId703" Type="http://schemas.openxmlformats.org/officeDocument/2006/relationships/hyperlink" Target="https://www.linkedin.com/in/anne-glover-2a364310" TargetMode="External"/><Relationship Id="rId910" Type="http://schemas.openxmlformats.org/officeDocument/2006/relationships/hyperlink" Target="https://www.linkedin.com/in/michael-stranz-49b1b765" TargetMode="External"/><Relationship Id="rId1333" Type="http://schemas.openxmlformats.org/officeDocument/2006/relationships/hyperlink" Target="https://www.linkedin.com/in/rasmus-ericsson-66b2aa29" TargetMode="External"/><Relationship Id="rId1540" Type="http://schemas.openxmlformats.org/officeDocument/2006/relationships/hyperlink" Target="https://www.linkedin.com/in/cyril-dubourdieu-b1b80443" TargetMode="External"/><Relationship Id="rId1638" Type="http://schemas.openxmlformats.org/officeDocument/2006/relationships/hyperlink" Target="https://www.linkedin.com/in/karen-mccormick-0a08a1ab" TargetMode="External"/><Relationship Id="rId135" Type="http://schemas.openxmlformats.org/officeDocument/2006/relationships/hyperlink" Target="https://www.linkedin.com/in/james-young-8185ab58" TargetMode="External"/><Relationship Id="rId342" Type="http://schemas.openxmlformats.org/officeDocument/2006/relationships/hyperlink" Target="https://www.linkedin.com/in/david-arcauz-cfa-07273a1" TargetMode="External"/><Relationship Id="rId787" Type="http://schemas.openxmlformats.org/officeDocument/2006/relationships/hyperlink" Target="https://www.linkedin.com/in/jonathanaberman" TargetMode="External"/><Relationship Id="rId994" Type="http://schemas.openxmlformats.org/officeDocument/2006/relationships/hyperlink" Target="https://www.linkedin.com/in/timothy-evans-59b9448" TargetMode="External"/><Relationship Id="rId1400" Type="http://schemas.openxmlformats.org/officeDocument/2006/relationships/hyperlink" Target="https://www.linkedin.com/in/stephen-pagliuca-90a8ab107" TargetMode="External"/><Relationship Id="rId202" Type="http://schemas.openxmlformats.org/officeDocument/2006/relationships/hyperlink" Target="https://www.linkedin.com/in/chris-anzivino-b703121" TargetMode="External"/><Relationship Id="rId647" Type="http://schemas.openxmlformats.org/officeDocument/2006/relationships/hyperlink" Target="https://www.linkedin.com/in/iain-bridges-9a396439" TargetMode="External"/><Relationship Id="rId854" Type="http://schemas.openxmlformats.org/officeDocument/2006/relationships/hyperlink" Target="https://www.linkedin.com/in/bryan-kelly-2a16799" TargetMode="External"/><Relationship Id="rId1277" Type="http://schemas.openxmlformats.org/officeDocument/2006/relationships/hyperlink" Target="https://www.linkedin.com/in/gary-webb" TargetMode="External"/><Relationship Id="rId1484" Type="http://schemas.openxmlformats.org/officeDocument/2006/relationships/hyperlink" Target="https://www.linkedin.com/in/steveanderson" TargetMode="External"/><Relationship Id="rId286" Type="http://schemas.openxmlformats.org/officeDocument/2006/relationships/hyperlink" Target="https://www.linkedin.com/in/jinich-daniel-a172025" TargetMode="External"/><Relationship Id="rId493" Type="http://schemas.openxmlformats.org/officeDocument/2006/relationships/hyperlink" Target="https://www.linkedin.com/in/davidgudgin" TargetMode="External"/><Relationship Id="rId507" Type="http://schemas.openxmlformats.org/officeDocument/2006/relationships/hyperlink" Target="https://www.linkedin.com/in/john-matias-uuttana-49948834" TargetMode="External"/><Relationship Id="rId714" Type="http://schemas.openxmlformats.org/officeDocument/2006/relationships/hyperlink" Target="https://www.linkedin.com/in/stefano-bacci-2982135b" TargetMode="External"/><Relationship Id="rId921" Type="http://schemas.openxmlformats.org/officeDocument/2006/relationships/hyperlink" Target="https://www.linkedin.com/in/john-camp-9954ab36" TargetMode="External"/><Relationship Id="rId1137" Type="http://schemas.openxmlformats.org/officeDocument/2006/relationships/hyperlink" Target="https://www.linkedin.com/in/henry-shaw-7339731b" TargetMode="External"/><Relationship Id="rId1344" Type="http://schemas.openxmlformats.org/officeDocument/2006/relationships/hyperlink" Target="https://www.linkedin.com/in/raymond-groth-3483b8a" TargetMode="External"/><Relationship Id="rId1551" Type="http://schemas.openxmlformats.org/officeDocument/2006/relationships/hyperlink" Target="https://www.linkedin.com/in/dominique-belanger-60a33298" TargetMode="External"/><Relationship Id="rId50" Type="http://schemas.openxmlformats.org/officeDocument/2006/relationships/hyperlink" Target="https://www.linkedin.com/in/fausto-boni-839137" TargetMode="External"/><Relationship Id="rId146" Type="http://schemas.openxmlformats.org/officeDocument/2006/relationships/hyperlink" Target="https://www.linkedin.com/in/leeshapiro" TargetMode="External"/><Relationship Id="rId353" Type="http://schemas.openxmlformats.org/officeDocument/2006/relationships/hyperlink" Target="https://www.linkedin.com/in/kevin-callahan-a504151" TargetMode="External"/><Relationship Id="rId560" Type="http://schemas.openxmlformats.org/officeDocument/2006/relationships/hyperlink" Target="https://www.linkedin.com/in/erlingmm" TargetMode="External"/><Relationship Id="rId798" Type="http://schemas.openxmlformats.org/officeDocument/2006/relationships/hyperlink" Target="https://www.linkedin.com/in/chris-patrick-2570806" TargetMode="External"/><Relationship Id="rId1190" Type="http://schemas.openxmlformats.org/officeDocument/2006/relationships/hyperlink" Target="https://www.linkedin.com/in/andrew-bursky-39ab14a" TargetMode="External"/><Relationship Id="rId1204" Type="http://schemas.openxmlformats.org/officeDocument/2006/relationships/hyperlink" Target="https://www.linkedin.com/in/chris-lynch-55a6986" TargetMode="External"/><Relationship Id="rId1411" Type="http://schemas.openxmlformats.org/officeDocument/2006/relationships/hyperlink" Target="https://www.linkedin.com/in/james-benfield-889a6b6a" TargetMode="External"/><Relationship Id="rId1649" Type="http://schemas.openxmlformats.org/officeDocument/2006/relationships/hyperlink" Target="https://www.linkedin.com/in/bradley-bloom-b1939635" TargetMode="External"/><Relationship Id="rId213" Type="http://schemas.openxmlformats.org/officeDocument/2006/relationships/hyperlink" Target="https://www.linkedin.com/in/nicolas-massard-741b496" TargetMode="External"/><Relationship Id="rId420" Type="http://schemas.openxmlformats.org/officeDocument/2006/relationships/hyperlink" Target="https://www.linkedin.com/in/johnegarcia" TargetMode="External"/><Relationship Id="rId658" Type="http://schemas.openxmlformats.org/officeDocument/2006/relationships/hyperlink" Target="https://www.linkedin.com/in/steve-brownlie-247152" TargetMode="External"/><Relationship Id="rId865" Type="http://schemas.openxmlformats.org/officeDocument/2006/relationships/hyperlink" Target="https://www.linkedin.com/in/richard-powell-ba6032a" TargetMode="External"/><Relationship Id="rId1050" Type="http://schemas.openxmlformats.org/officeDocument/2006/relationships/hyperlink" Target="https://www.linkedin.com/in/kenneth-tepper-9a5a5790" TargetMode="External"/><Relationship Id="rId1288" Type="http://schemas.openxmlformats.org/officeDocument/2006/relationships/hyperlink" Target="https://www.linkedin.com/in/michael-stephenson" TargetMode="External"/><Relationship Id="rId1495" Type="http://schemas.openxmlformats.org/officeDocument/2006/relationships/hyperlink" Target="https://www.linkedin.com/in/jessfeld" TargetMode="External"/><Relationship Id="rId1509" Type="http://schemas.openxmlformats.org/officeDocument/2006/relationships/hyperlink" Target="https://www.linkedin.com/in/gregorymulligan" TargetMode="External"/><Relationship Id="rId297" Type="http://schemas.openxmlformats.org/officeDocument/2006/relationships/hyperlink" Target="https://www.linkedin.com/in/mauricio-cortes" TargetMode="External"/><Relationship Id="rId518" Type="http://schemas.openxmlformats.org/officeDocument/2006/relationships/hyperlink" Target="https://www.linkedin.com/in/edoardo-lecaldano-9683993a" TargetMode="External"/><Relationship Id="rId725" Type="http://schemas.openxmlformats.org/officeDocument/2006/relationships/hyperlink" Target="https://www.linkedin.com/in/dino-cusumano-a717bb143" TargetMode="External"/><Relationship Id="rId932" Type="http://schemas.openxmlformats.org/officeDocument/2006/relationships/hyperlink" Target="https://www.linkedin.com/in/richard-eidswick-355960139" TargetMode="External"/><Relationship Id="rId1148" Type="http://schemas.openxmlformats.org/officeDocument/2006/relationships/hyperlink" Target="https://www.linkedin.com/in/david-berkman-b31b79a" TargetMode="External"/><Relationship Id="rId1355" Type="http://schemas.openxmlformats.org/officeDocument/2006/relationships/hyperlink" Target="https://www.linkedin.com/in/nicolas-wollak-46423b5" TargetMode="External"/><Relationship Id="rId1562" Type="http://schemas.openxmlformats.org/officeDocument/2006/relationships/hyperlink" Target="https://www.linkedin.com/in/r%C3%A3%C2%A9jean-l%C3%A3%C2%A9ger-86146511" TargetMode="External"/><Relationship Id="rId157" Type="http://schemas.openxmlformats.org/officeDocument/2006/relationships/hyperlink" Target="https://www.linkedin.com/in/tuan-tran-93891712" TargetMode="External"/><Relationship Id="rId364" Type="http://schemas.openxmlformats.org/officeDocument/2006/relationships/hyperlink" Target="https://www.linkedin.com/in/alberto-gomez-61a5a591" TargetMode="External"/><Relationship Id="rId1008" Type="http://schemas.openxmlformats.org/officeDocument/2006/relationships/hyperlink" Target="https://www.linkedin.com/in/brian-klos-b6468a31" TargetMode="External"/><Relationship Id="rId1215" Type="http://schemas.openxmlformats.org/officeDocument/2006/relationships/hyperlink" Target="https://www.linkedin.com/in/peter-barrett-1b4b6439" TargetMode="External"/><Relationship Id="rId1422" Type="http://schemas.openxmlformats.org/officeDocument/2006/relationships/hyperlink" Target="https://www.linkedin.com/in/john-baker-5478725" TargetMode="External"/><Relationship Id="rId61" Type="http://schemas.openxmlformats.org/officeDocument/2006/relationships/hyperlink" Target="https://www.linkedin.com/in/giovanna-maag-7503a2b3" TargetMode="External"/><Relationship Id="rId571" Type="http://schemas.openxmlformats.org/officeDocument/2006/relationships/hyperlink" Target="https://www.linkedin.com/in/don-aquilano-2327124" TargetMode="External"/><Relationship Id="rId669" Type="http://schemas.openxmlformats.org/officeDocument/2006/relationships/hyperlink" Target="https://www.linkedin.com/in/scott-werry-3a4b56144" TargetMode="External"/><Relationship Id="rId876" Type="http://schemas.openxmlformats.org/officeDocument/2006/relationships/hyperlink" Target="https://www.linkedin.com/in/thomas-cooper" TargetMode="External"/><Relationship Id="rId1299" Type="http://schemas.openxmlformats.org/officeDocument/2006/relationships/hyperlink" Target="https://www.linkedin.com/in/john-mapes-aa97948b" TargetMode="External"/><Relationship Id="rId19" Type="http://schemas.openxmlformats.org/officeDocument/2006/relationships/hyperlink" Target="https://www.linkedin.com/in/andrea-short-25a3994" TargetMode="External"/><Relationship Id="rId224" Type="http://schemas.openxmlformats.org/officeDocument/2006/relationships/hyperlink" Target="https://www.linkedin.com/in/calwheaton" TargetMode="External"/><Relationship Id="rId431" Type="http://schemas.openxmlformats.org/officeDocument/2006/relationships/hyperlink" Target="https://www.linkedin.com/in/brucegreenwald" TargetMode="External"/><Relationship Id="rId529" Type="http://schemas.openxmlformats.org/officeDocument/2006/relationships/hyperlink" Target="https://www.linkedin.com/in/sanjay-khettry-289908" TargetMode="External"/><Relationship Id="rId736" Type="http://schemas.openxmlformats.org/officeDocument/2006/relationships/hyperlink" Target="https://www.linkedin.com/in/stanley-edme-ab3a464" TargetMode="External"/><Relationship Id="rId1061" Type="http://schemas.openxmlformats.org/officeDocument/2006/relationships/hyperlink" Target="https://www.linkedin.com/in/roumyana-boshnakova-5b3a9315" TargetMode="External"/><Relationship Id="rId1159" Type="http://schemas.openxmlformats.org/officeDocument/2006/relationships/hyperlink" Target="https://www.linkedin.com/in/daniel-phan" TargetMode="External"/><Relationship Id="rId1366" Type="http://schemas.openxmlformats.org/officeDocument/2006/relationships/hyperlink" Target="https://www.linkedin.com/in/michael-bennett-b76a727" TargetMode="External"/><Relationship Id="rId168" Type="http://schemas.openxmlformats.org/officeDocument/2006/relationships/hyperlink" Target="https://www.linkedin.com/in/carl-antoine-houle-392552a8" TargetMode="External"/><Relationship Id="rId943" Type="http://schemas.openxmlformats.org/officeDocument/2006/relationships/hyperlink" Target="https://www.linkedin.com/in/brianboulanger" TargetMode="External"/><Relationship Id="rId1019" Type="http://schemas.openxmlformats.org/officeDocument/2006/relationships/hyperlink" Target="https://www.linkedin.com/in/mbklump" TargetMode="External"/><Relationship Id="rId1573" Type="http://schemas.openxmlformats.org/officeDocument/2006/relationships/hyperlink" Target="https://www.linkedin.com/in/reg-foster-b9853a1" TargetMode="External"/><Relationship Id="rId72" Type="http://schemas.openxmlformats.org/officeDocument/2006/relationships/hyperlink" Target="https://www.linkedin.com/in/robert-van-goethem-9b17154" TargetMode="External"/><Relationship Id="rId375" Type="http://schemas.openxmlformats.org/officeDocument/2006/relationships/hyperlink" Target="https://www.linkedin.com/in/pat-conner" TargetMode="External"/><Relationship Id="rId582" Type="http://schemas.openxmlformats.org/officeDocument/2006/relationships/hyperlink" Target="https://www.linkedin.com/in/vivektandoneb5visa" TargetMode="External"/><Relationship Id="rId803" Type="http://schemas.openxmlformats.org/officeDocument/2006/relationships/hyperlink" Target="https://www.linkedin.com/in/simonwoodhouse" TargetMode="External"/><Relationship Id="rId1226" Type="http://schemas.openxmlformats.org/officeDocument/2006/relationships/hyperlink" Target="https://www.linkedin.com/in/niklaszennstrom/" TargetMode="External"/><Relationship Id="rId1433" Type="http://schemas.openxmlformats.org/officeDocument/2006/relationships/hyperlink" Target="https://www.linkedin.com/in/bernardliautaud" TargetMode="External"/><Relationship Id="rId1640" Type="http://schemas.openxmlformats.org/officeDocument/2006/relationships/hyperlink" Target="https://www.linkedin.com/in/mark-taylor-59017a2" TargetMode="External"/><Relationship Id="rId3" Type="http://schemas.openxmlformats.org/officeDocument/2006/relationships/hyperlink" Target="https://www.linkedin.com/in/lbegley" TargetMode="External"/><Relationship Id="rId235" Type="http://schemas.openxmlformats.org/officeDocument/2006/relationships/hyperlink" Target="https://www.linkedin.com/in/adam-malinowski-cpa-2077048" TargetMode="External"/><Relationship Id="rId442" Type="http://schemas.openxmlformats.org/officeDocument/2006/relationships/hyperlink" Target="https://www.linkedin.com/in/shiraz-jiwa" TargetMode="External"/><Relationship Id="rId887" Type="http://schemas.openxmlformats.org/officeDocument/2006/relationships/hyperlink" Target="https://www.linkedin.com/in/steve-martinez-a60076219" TargetMode="External"/><Relationship Id="rId1072" Type="http://schemas.openxmlformats.org/officeDocument/2006/relationships/hyperlink" Target="https://www.linkedin.com/in/guillermo-bilbao-84a3b413a" TargetMode="External"/><Relationship Id="rId1500" Type="http://schemas.openxmlformats.org/officeDocument/2006/relationships/hyperlink" Target="https://www.linkedin.com/in/neeraj--agrawal" TargetMode="External"/><Relationship Id="rId302" Type="http://schemas.openxmlformats.org/officeDocument/2006/relationships/hyperlink" Target="https://www.linkedin.com/in/graham-norfolk-581178215" TargetMode="External"/><Relationship Id="rId747" Type="http://schemas.openxmlformats.org/officeDocument/2006/relationships/hyperlink" Target="https://www.linkedin.com/in/matt-carbone-9292975" TargetMode="External"/><Relationship Id="rId954" Type="http://schemas.openxmlformats.org/officeDocument/2006/relationships/hyperlink" Target="https://www.linkedin.com/in/nancysmith2020" TargetMode="External"/><Relationship Id="rId1377" Type="http://schemas.openxmlformats.org/officeDocument/2006/relationships/hyperlink" Target="https://www.linkedin.com/in/gregory-mosley-76592747" TargetMode="External"/><Relationship Id="rId1584" Type="http://schemas.openxmlformats.org/officeDocument/2006/relationships/hyperlink" Target="https://www.linkedin.com/in/gregmoerschel" TargetMode="External"/><Relationship Id="rId83" Type="http://schemas.openxmlformats.org/officeDocument/2006/relationships/hyperlink" Target="https://www.linkedin.com/in/xavier-de-pr%C3%A9voisin-0095a1" TargetMode="External"/><Relationship Id="rId179" Type="http://schemas.openxmlformats.org/officeDocument/2006/relationships/hyperlink" Target="https://www.linkedin.com/in/sigrid-van-aken-a81269179" TargetMode="External"/><Relationship Id="rId386" Type="http://schemas.openxmlformats.org/officeDocument/2006/relationships/hyperlink" Target="https://www.linkedin.com/in/michael-carusi" TargetMode="External"/><Relationship Id="rId593" Type="http://schemas.openxmlformats.org/officeDocument/2006/relationships/hyperlink" Target="https://www.linkedin.com/in/marco-bernardi-a874b755" TargetMode="External"/><Relationship Id="rId607" Type="http://schemas.openxmlformats.org/officeDocument/2006/relationships/hyperlink" Target="https://www.linkedin.com/in/matthew-picciano-21134910" TargetMode="External"/><Relationship Id="rId814" Type="http://schemas.openxmlformats.org/officeDocument/2006/relationships/hyperlink" Target="https://www.linkedin.com/in/marc-schechter-9b88825" TargetMode="External"/><Relationship Id="rId1237" Type="http://schemas.openxmlformats.org/officeDocument/2006/relationships/hyperlink" Target="https://www.linkedin.com/in/kyce-chihi-1049015" TargetMode="External"/><Relationship Id="rId1444" Type="http://schemas.openxmlformats.org/officeDocument/2006/relationships/hyperlink" Target="https://www.linkedin.com/in/sbarkman" TargetMode="External"/><Relationship Id="rId246" Type="http://schemas.openxmlformats.org/officeDocument/2006/relationships/hyperlink" Target="https://www.linkedin.com/in/edbruno" TargetMode="External"/><Relationship Id="rId453" Type="http://schemas.openxmlformats.org/officeDocument/2006/relationships/hyperlink" Target="https://www.linkedin.com/in/mikebetancourt" TargetMode="External"/><Relationship Id="rId660" Type="http://schemas.openxmlformats.org/officeDocument/2006/relationships/hyperlink" Target="https://www.linkedin.com/in/danieltully" TargetMode="External"/><Relationship Id="rId898" Type="http://schemas.openxmlformats.org/officeDocument/2006/relationships/hyperlink" Target="https://www.linkedin.com/in/samhall" TargetMode="External"/><Relationship Id="rId1083" Type="http://schemas.openxmlformats.org/officeDocument/2006/relationships/hyperlink" Target="https://www.linkedin.com/in/matthew-j-s-673570" TargetMode="External"/><Relationship Id="rId1290" Type="http://schemas.openxmlformats.org/officeDocument/2006/relationships/hyperlink" Target="https://www.linkedin.com/in/philippe-liska-38a75ba7" TargetMode="External"/><Relationship Id="rId1304" Type="http://schemas.openxmlformats.org/officeDocument/2006/relationships/hyperlink" Target="https://www.linkedin.com/in/timothy-hart-73ab1076" TargetMode="External"/><Relationship Id="rId1511" Type="http://schemas.openxmlformats.org/officeDocument/2006/relationships/hyperlink" Target="https://www.linkedin.com/in/matthew-kronmiller-9424574a" TargetMode="External"/><Relationship Id="rId106" Type="http://schemas.openxmlformats.org/officeDocument/2006/relationships/hyperlink" Target="https://www.linkedin.com/in/sanjay-kohli" TargetMode="External"/><Relationship Id="rId313" Type="http://schemas.openxmlformats.org/officeDocument/2006/relationships/hyperlink" Target="https://www.linkedin.com/in/david-m-grylls" TargetMode="External"/><Relationship Id="rId758" Type="http://schemas.openxmlformats.org/officeDocument/2006/relationships/hyperlink" Target="https://www.linkedin.com/in/ee-ping-ong-740aa229" TargetMode="External"/><Relationship Id="rId965" Type="http://schemas.openxmlformats.org/officeDocument/2006/relationships/hyperlink" Target="https://www.linkedin.com/in/wolfgang-bensel-2a426313" TargetMode="External"/><Relationship Id="rId1150" Type="http://schemas.openxmlformats.org/officeDocument/2006/relationships/hyperlink" Target="https://www.linkedin.com/in/jean-marc-bally-ab444" TargetMode="External"/><Relationship Id="rId1388" Type="http://schemas.openxmlformats.org/officeDocument/2006/relationships/hyperlink" Target="https://www.linkedin.com/in/james-hildebrandt-40b3179" TargetMode="External"/><Relationship Id="rId1595" Type="http://schemas.openxmlformats.org/officeDocument/2006/relationships/hyperlink" Target="https://www.linkedin.com/in/aditya-soni-" TargetMode="External"/><Relationship Id="rId1609" Type="http://schemas.openxmlformats.org/officeDocument/2006/relationships/hyperlink" Target="https://www.linkedin.com/in/andra-sheffer-3866211b" TargetMode="External"/><Relationship Id="rId10" Type="http://schemas.openxmlformats.org/officeDocument/2006/relationships/hyperlink" Target="https://www.linkedin.com/in/andrew-hansen-5a77199" TargetMode="External"/><Relationship Id="rId94" Type="http://schemas.openxmlformats.org/officeDocument/2006/relationships/hyperlink" Target="https://www.linkedin.com/in/jonathan-crane-3864688" TargetMode="External"/><Relationship Id="rId397" Type="http://schemas.openxmlformats.org/officeDocument/2006/relationships/hyperlink" Target="https://www.linkedin.com/in/talmadge-singer-341675b0" TargetMode="External"/><Relationship Id="rId520" Type="http://schemas.openxmlformats.org/officeDocument/2006/relationships/hyperlink" Target="https://www.linkedin.com/in/ilaria-rajevich-9646b36" TargetMode="External"/><Relationship Id="rId618" Type="http://schemas.openxmlformats.org/officeDocument/2006/relationships/hyperlink" Target="https://www.linkedin.com/in/wouter-moerel-2943b51" TargetMode="External"/><Relationship Id="rId825" Type="http://schemas.openxmlformats.org/officeDocument/2006/relationships/hyperlink" Target="https://www.linkedin.com/in/tim-mills" TargetMode="External"/><Relationship Id="rId1248" Type="http://schemas.openxmlformats.org/officeDocument/2006/relationships/hyperlink" Target="https://www.linkedin.com/in/kevin-magid-845a9112" TargetMode="External"/><Relationship Id="rId1455" Type="http://schemas.openxmlformats.org/officeDocument/2006/relationships/hyperlink" Target="https://www.linkedin.com/in/m%C3%B3nika-csilla-luk%C3%A1cs-8a6b4a4a" TargetMode="External"/><Relationship Id="rId257" Type="http://schemas.openxmlformats.org/officeDocument/2006/relationships/hyperlink" Target="https://www.linkedin.com/in/frank-mendicino" TargetMode="External"/><Relationship Id="rId464" Type="http://schemas.openxmlformats.org/officeDocument/2006/relationships/hyperlink" Target="https://www.linkedin.com/in/nam-chun-89935860" TargetMode="External"/><Relationship Id="rId1010" Type="http://schemas.openxmlformats.org/officeDocument/2006/relationships/hyperlink" Target="https://www.linkedin.com/in/david-cwiertnia-6b61b85a" TargetMode="External"/><Relationship Id="rId1094" Type="http://schemas.openxmlformats.org/officeDocument/2006/relationships/hyperlink" Target="https://www.linkedin.com/in/jamesward" TargetMode="External"/><Relationship Id="rId1108" Type="http://schemas.openxmlformats.org/officeDocument/2006/relationships/hyperlink" Target="https://www.linkedin.com/in/stuart-peterson-81446420" TargetMode="External"/><Relationship Id="rId1315" Type="http://schemas.openxmlformats.org/officeDocument/2006/relationships/hyperlink" Target="https://www.linkedin.com/in/michel-verhoog-1600b81" TargetMode="External"/><Relationship Id="rId117" Type="http://schemas.openxmlformats.org/officeDocument/2006/relationships/hyperlink" Target="https://www.linkedin.com/in/tarun-joshi" TargetMode="External"/><Relationship Id="rId671" Type="http://schemas.openxmlformats.org/officeDocument/2006/relationships/hyperlink" Target="https://www.linkedin.com/in/dirk-mcdermott-b6b687" TargetMode="External"/><Relationship Id="rId769" Type="http://schemas.openxmlformats.org/officeDocument/2006/relationships/hyperlink" Target="https://www.linkedin.com/in/bobzipp" TargetMode="External"/><Relationship Id="rId976" Type="http://schemas.openxmlformats.org/officeDocument/2006/relationships/hyperlink" Target="https://www.linkedin.com/in/scott-minick" TargetMode="External"/><Relationship Id="rId1399" Type="http://schemas.openxmlformats.org/officeDocument/2006/relationships/hyperlink" Target="https://www.linkedin.com/in/robert-ehrhart-bb61a484" TargetMode="External"/><Relationship Id="rId324" Type="http://schemas.openxmlformats.org/officeDocument/2006/relationships/hyperlink" Target="https://www.linkedin.com/in/nick-evans-27691b44" TargetMode="External"/><Relationship Id="rId531" Type="http://schemas.openxmlformats.org/officeDocument/2006/relationships/hyperlink" Target="https://www.linkedin.com/in/barry-weinman-3070a312" TargetMode="External"/><Relationship Id="rId629" Type="http://schemas.openxmlformats.org/officeDocument/2006/relationships/hyperlink" Target="https://www.linkedin.com/in/lukasguenther" TargetMode="External"/><Relationship Id="rId1161" Type="http://schemas.openxmlformats.org/officeDocument/2006/relationships/hyperlink" Target="https://www.linkedin.com/in/henry-chung-38410" TargetMode="External"/><Relationship Id="rId1259" Type="http://schemas.openxmlformats.org/officeDocument/2006/relationships/hyperlink" Target="https://www.linkedin.com/in/john-mitchell-1835654" TargetMode="External"/><Relationship Id="rId1466" Type="http://schemas.openxmlformats.org/officeDocument/2006/relationships/hyperlink" Target="https://www.linkedin.com/in/michael-martin-4078814" TargetMode="External"/><Relationship Id="rId836" Type="http://schemas.openxmlformats.org/officeDocument/2006/relationships/hyperlink" Target="https://www.linkedin.com/in/francois-gilbert-97a98911" TargetMode="External"/><Relationship Id="rId1021" Type="http://schemas.openxmlformats.org/officeDocument/2006/relationships/hyperlink" Target="https://www.linkedin.com/in/mougenot/en" TargetMode="External"/><Relationship Id="rId1119" Type="http://schemas.openxmlformats.org/officeDocument/2006/relationships/hyperlink" Target="https://www.linkedin.com/in/ajay-mittal-376b994" TargetMode="External"/><Relationship Id="rId903" Type="http://schemas.openxmlformats.org/officeDocument/2006/relationships/hyperlink" Target="https://www.linkedin.com/in/hillel-milo" TargetMode="External"/><Relationship Id="rId1326" Type="http://schemas.openxmlformats.org/officeDocument/2006/relationships/hyperlink" Target="https://www.linkedin.com/in/denis-boyer-67638112" TargetMode="External"/><Relationship Id="rId1533" Type="http://schemas.openxmlformats.org/officeDocument/2006/relationships/hyperlink" Target="https://www.linkedin.com/in/brentkulman" TargetMode="External"/><Relationship Id="rId32" Type="http://schemas.openxmlformats.org/officeDocument/2006/relationships/hyperlink" Target="https://www.linkedin.com/in/cristina-david-9124a147" TargetMode="External"/><Relationship Id="rId1600" Type="http://schemas.openxmlformats.org/officeDocument/2006/relationships/hyperlink" Target="https://www.linkedin.com/in/michael-rapport-860a973" TargetMode="External"/><Relationship Id="rId181" Type="http://schemas.openxmlformats.org/officeDocument/2006/relationships/hyperlink" Target="https://www.linkedin.com/in/genghis-lloyd-harris-91a63639" TargetMode="External"/><Relationship Id="rId279" Type="http://schemas.openxmlformats.org/officeDocument/2006/relationships/hyperlink" Target="https://www.linkedin.com/in/christopher-ackerley-611b25" TargetMode="External"/><Relationship Id="rId486" Type="http://schemas.openxmlformats.org/officeDocument/2006/relationships/hyperlink" Target="https://www.linkedin.com/in/ibaral" TargetMode="External"/><Relationship Id="rId693" Type="http://schemas.openxmlformats.org/officeDocument/2006/relationships/hyperlink" Target="https://www.linkedin.com/in/thomas-donahue-836a25b" TargetMode="External"/><Relationship Id="rId139" Type="http://schemas.openxmlformats.org/officeDocument/2006/relationships/hyperlink" Target="https://www.linkedin.com/in/mason-freeman-6a577148" TargetMode="External"/><Relationship Id="rId346" Type="http://schemas.openxmlformats.org/officeDocument/2006/relationships/hyperlink" Target="https://www.linkedin.com/in/gary-fencik-67921aa" TargetMode="External"/><Relationship Id="rId553" Type="http://schemas.openxmlformats.org/officeDocument/2006/relationships/hyperlink" Target="https://www.linkedin.com/in/joe-mayernik-0a42ab205" TargetMode="External"/><Relationship Id="rId760" Type="http://schemas.openxmlformats.org/officeDocument/2006/relationships/hyperlink" Target="https://www.linkedin.com/in/kevinpenn" TargetMode="External"/><Relationship Id="rId998" Type="http://schemas.openxmlformats.org/officeDocument/2006/relationships/hyperlink" Target="https://www.linkedin.com/in/mmccaig" TargetMode="External"/><Relationship Id="rId1183" Type="http://schemas.openxmlformats.org/officeDocument/2006/relationships/hyperlink" Target="https://www.linkedin.com/in/paul-murray-b5292512" TargetMode="External"/><Relationship Id="rId1390" Type="http://schemas.openxmlformats.org/officeDocument/2006/relationships/hyperlink" Target="https://www.linkedin.com/in/ryuto-kobayashi-6330bb85" TargetMode="External"/><Relationship Id="rId206" Type="http://schemas.openxmlformats.org/officeDocument/2006/relationships/hyperlink" Target="https://www.linkedin.com/in/jaygrossman" TargetMode="External"/><Relationship Id="rId413" Type="http://schemas.openxmlformats.org/officeDocument/2006/relationships/hyperlink" Target="https://www.linkedin.com/in/cyril-dary-8089158" TargetMode="External"/><Relationship Id="rId858" Type="http://schemas.openxmlformats.org/officeDocument/2006/relationships/hyperlink" Target="https://www.linkedin.com/in/angelika-sch%C3%B6chlin-4bb238" TargetMode="External"/><Relationship Id="rId1043" Type="http://schemas.openxmlformats.org/officeDocument/2006/relationships/hyperlink" Target="https://www.linkedin.com/in/sarah-busch" TargetMode="External"/><Relationship Id="rId1488" Type="http://schemas.openxmlformats.org/officeDocument/2006/relationships/hyperlink" Target="https://www.linkedin.com/in/dirk-nachtigal-11287943" TargetMode="External"/><Relationship Id="rId620" Type="http://schemas.openxmlformats.org/officeDocument/2006/relationships/hyperlink" Target="https://www.linkedin.com/in/ernestine-burton-ba32a520" TargetMode="External"/><Relationship Id="rId718" Type="http://schemas.openxmlformats.org/officeDocument/2006/relationships/hyperlink" Target="https://www.linkedin.com/in/jeff-chung-756b591b" TargetMode="External"/><Relationship Id="rId925" Type="http://schemas.openxmlformats.org/officeDocument/2006/relationships/hyperlink" Target="https://www.linkedin.com/in/michael-schultz-52b4255" TargetMode="External"/><Relationship Id="rId1250" Type="http://schemas.openxmlformats.org/officeDocument/2006/relationships/hyperlink" Target="https://www.linkedin.com/in/remington-chin-b3b3563a" TargetMode="External"/><Relationship Id="rId1348" Type="http://schemas.openxmlformats.org/officeDocument/2006/relationships/hyperlink" Target="https://www.linkedin.com/in/marian-bejan-b0300912" TargetMode="External"/><Relationship Id="rId1555" Type="http://schemas.openxmlformats.org/officeDocument/2006/relationships/hyperlink" Target="https://www.linkedin.com/in/glen-egan-2079b341" TargetMode="External"/><Relationship Id="rId1110" Type="http://schemas.openxmlformats.org/officeDocument/2006/relationships/hyperlink" Target="https://www.linkedin.com/in/tomhoegh" TargetMode="External"/><Relationship Id="rId1208" Type="http://schemas.openxmlformats.org/officeDocument/2006/relationships/hyperlink" Target="https://www.linkedin.com/in/frank-castellucci-5779544" TargetMode="External"/><Relationship Id="rId1415" Type="http://schemas.openxmlformats.org/officeDocument/2006/relationships/hyperlink" Target="https://www.linkedin.com/in/yongshan-zhang-664aa316" TargetMode="External"/><Relationship Id="rId54" Type="http://schemas.openxmlformats.org/officeDocument/2006/relationships/hyperlink" Target="https://www.linkedin.com/in/john-thomson-829aa36" TargetMode="External"/><Relationship Id="rId1622" Type="http://schemas.openxmlformats.org/officeDocument/2006/relationships/hyperlink" Target="https://www.linkedin.com/in/peter-strassner-b8a4609" TargetMode="External"/><Relationship Id="rId270" Type="http://schemas.openxmlformats.org/officeDocument/2006/relationships/hyperlink" Target="https://www.linkedin.com/in/erwin-yonnet-2284ba2" TargetMode="External"/><Relationship Id="rId130" Type="http://schemas.openxmlformats.org/officeDocument/2006/relationships/hyperlink" Target="https://www.linkedin.com/in/leonid-perelman-b6515a27" TargetMode="External"/><Relationship Id="rId368" Type="http://schemas.openxmlformats.org/officeDocument/2006/relationships/hyperlink" Target="https://www.linkedin.com/in/thomas-kruger-1a743735" TargetMode="External"/><Relationship Id="rId575" Type="http://schemas.openxmlformats.org/officeDocument/2006/relationships/hyperlink" Target="https://www.linkedin.com/in/bjowestman" TargetMode="External"/><Relationship Id="rId782" Type="http://schemas.openxmlformats.org/officeDocument/2006/relationships/hyperlink" Target="https://www.linkedin.com/in/stuart-auerbach-85a78056" TargetMode="External"/><Relationship Id="rId228" Type="http://schemas.openxmlformats.org/officeDocument/2006/relationships/hyperlink" Target="https://www.linkedin.com/in/paul-mariani-5679b93" TargetMode="External"/><Relationship Id="rId435" Type="http://schemas.openxmlformats.org/officeDocument/2006/relationships/hyperlink" Target="https://www.linkedin.com/in/francis-l-esperance-4b315" TargetMode="External"/><Relationship Id="rId642" Type="http://schemas.openxmlformats.org/officeDocument/2006/relationships/hyperlink" Target="https://www.linkedin.com/in/alex-rolfe-72b7a08" TargetMode="External"/><Relationship Id="rId1065" Type="http://schemas.openxmlformats.org/officeDocument/2006/relationships/hyperlink" Target="https://www.linkedin.com/in/jefreed" TargetMode="External"/><Relationship Id="rId1272" Type="http://schemas.openxmlformats.org/officeDocument/2006/relationships/hyperlink" Target="https://www.linkedin.com/in/hartenbaumh" TargetMode="External"/><Relationship Id="rId502" Type="http://schemas.openxmlformats.org/officeDocument/2006/relationships/hyperlink" Target="https://www.linkedin.com/in/amaral-raisse-raisse-2b6202a7" TargetMode="External"/><Relationship Id="rId947" Type="http://schemas.openxmlformats.org/officeDocument/2006/relationships/hyperlink" Target="https://www.linkedin.com/in/jeff-prentice" TargetMode="External"/><Relationship Id="rId1132" Type="http://schemas.openxmlformats.org/officeDocument/2006/relationships/hyperlink" Target="https://www.linkedin.com/in/james-leroux-858359" TargetMode="External"/><Relationship Id="rId1577" Type="http://schemas.openxmlformats.org/officeDocument/2006/relationships/hyperlink" Target="https://www.linkedin.com/in/tim-bowman-27413a6a" TargetMode="External"/><Relationship Id="rId76" Type="http://schemas.openxmlformats.org/officeDocument/2006/relationships/hyperlink" Target="https://www.linkedin.com/in/guillaume-basquin-a5601a10" TargetMode="External"/><Relationship Id="rId807" Type="http://schemas.openxmlformats.org/officeDocument/2006/relationships/hyperlink" Target="https://www.linkedin.com/in/mitchell-green-07737994" TargetMode="External"/><Relationship Id="rId1437" Type="http://schemas.openxmlformats.org/officeDocument/2006/relationships/hyperlink" Target="https://www.linkedin.com/in/sergi-jan%C3%A9-ba6a393" TargetMode="External"/><Relationship Id="rId1644" Type="http://schemas.openxmlformats.org/officeDocument/2006/relationships/hyperlink" Target="https://www.linkedin.com/in/trevor-hope-55596169" TargetMode="External"/><Relationship Id="rId1504" Type="http://schemas.openxmlformats.org/officeDocument/2006/relationships/hyperlink" Target="https://www.linkedin.com/in/zachary-smotherman-06a244101"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s://www.linkedin.com/company/portland-seed-fund/" TargetMode="External"/><Relationship Id="rId1827" Type="http://schemas.openxmlformats.org/officeDocument/2006/relationships/hyperlink" Target="http://linkedin.com/company/5870508" TargetMode="External"/><Relationship Id="rId21" Type="http://schemas.openxmlformats.org/officeDocument/2006/relationships/hyperlink" Target="http://linkedin.com/company/18505015" TargetMode="External"/><Relationship Id="rId2089" Type="http://schemas.openxmlformats.org/officeDocument/2006/relationships/hyperlink" Target="http://tuataracapital.com/" TargetMode="External"/><Relationship Id="rId170" Type="http://schemas.openxmlformats.org/officeDocument/2006/relationships/hyperlink" Target="https://www.crunchbase.com/organization/aspect-ventures" TargetMode="External"/><Relationship Id="rId2296" Type="http://schemas.openxmlformats.org/officeDocument/2006/relationships/hyperlink" Target="http://zillionize.com/" TargetMode="External"/><Relationship Id="rId268" Type="http://schemas.openxmlformats.org/officeDocument/2006/relationships/hyperlink" Target="http://linkedin.com/company/446097" TargetMode="External"/><Relationship Id="rId475" Type="http://schemas.openxmlformats.org/officeDocument/2006/relationships/hyperlink" Target="https://www.linkedin.com/company/congruent-ventures/?originalSubdomain=pk" TargetMode="External"/><Relationship Id="rId682" Type="http://schemas.openxmlformats.org/officeDocument/2006/relationships/hyperlink" Target="http://fireboltventures.com/" TargetMode="External"/><Relationship Id="rId2156" Type="http://schemas.openxmlformats.org/officeDocument/2006/relationships/hyperlink" Target="https://www.crunchbase.com/organization/vc-task-force" TargetMode="External"/><Relationship Id="rId128" Type="http://schemas.openxmlformats.org/officeDocument/2006/relationships/hyperlink" Target="http://angelpad.org/" TargetMode="External"/><Relationship Id="rId335" Type="http://schemas.openxmlformats.org/officeDocument/2006/relationships/hyperlink" Target="https://www.linkedin.com/company/brain-robotics-capital/" TargetMode="External"/><Relationship Id="rId542" Type="http://schemas.openxmlformats.org/officeDocument/2006/relationships/hyperlink" Target="http://linkedin.com/company/12957658" TargetMode="External"/><Relationship Id="rId987" Type="http://schemas.openxmlformats.org/officeDocument/2006/relationships/hyperlink" Target="https://www.linkedin.com/company/inspiration-ventures/" TargetMode="External"/><Relationship Id="rId1172" Type="http://schemas.openxmlformats.org/officeDocument/2006/relationships/hyperlink" Target="http://lsgpa.com/" TargetMode="External"/><Relationship Id="rId2016" Type="http://schemas.openxmlformats.org/officeDocument/2006/relationships/hyperlink" Target="http://theyieldlab.com/" TargetMode="External"/><Relationship Id="rId2223" Type="http://schemas.openxmlformats.org/officeDocument/2006/relationships/hyperlink" Target="https://www.linkedin.com/company/wavemakerpartners/" TargetMode="External"/><Relationship Id="rId402" Type="http://schemas.openxmlformats.org/officeDocument/2006/relationships/hyperlink" Target="https://www.linkedin.com/company/cayuga-venture-fund/" TargetMode="External"/><Relationship Id="rId847" Type="http://schemas.openxmlformats.org/officeDocument/2006/relationships/hyperlink" Target="https://www.linkedin.com/company/hapven/" TargetMode="External"/><Relationship Id="rId1032" Type="http://schemas.openxmlformats.org/officeDocument/2006/relationships/hyperlink" Target="https://www.linkedin.com/company/janvest-technologies-llc/" TargetMode="External"/><Relationship Id="rId1477" Type="http://schemas.openxmlformats.org/officeDocument/2006/relationships/hyperlink" Target="http://pear.vc/" TargetMode="External"/><Relationship Id="rId1684" Type="http://schemas.openxmlformats.org/officeDocument/2006/relationships/hyperlink" Target="https://www.linkedin.com/company/saastr/" TargetMode="External"/><Relationship Id="rId1891" Type="http://schemas.openxmlformats.org/officeDocument/2006/relationships/hyperlink" Target="http://syrencapitaladvisors.com/" TargetMode="External"/><Relationship Id="rId707" Type="http://schemas.openxmlformats.org/officeDocument/2006/relationships/hyperlink" Target="https://www.crunchbase.com/organization/fj-labs" TargetMode="External"/><Relationship Id="rId914" Type="http://schemas.openxmlformats.org/officeDocument/2006/relationships/hyperlink" Target="https://www.crunchbase.com/organization/hustle-fund" TargetMode="External"/><Relationship Id="rId1337" Type="http://schemas.openxmlformats.org/officeDocument/2006/relationships/hyperlink" Target="http://linkedin.com/company/388523" TargetMode="External"/><Relationship Id="rId1544" Type="http://schemas.openxmlformats.org/officeDocument/2006/relationships/hyperlink" Target="http://promusventures.com/" TargetMode="External"/><Relationship Id="rId1751" Type="http://schemas.openxmlformats.org/officeDocument/2006/relationships/hyperlink" Target="https://www.crunchbase.com/organization/silicom-ventures" TargetMode="External"/><Relationship Id="rId1989" Type="http://schemas.openxmlformats.org/officeDocument/2006/relationships/hyperlink" Target="https://www.linkedin.com/company/the-graduate-syndicate/?originalSubdomain=pk" TargetMode="External"/><Relationship Id="rId43" Type="http://schemas.openxmlformats.org/officeDocument/2006/relationships/hyperlink" Target="https://www.crunchbase.com/organization/9mile-labs" TargetMode="External"/><Relationship Id="rId1404" Type="http://schemas.openxmlformats.org/officeDocument/2006/relationships/hyperlink" Target="http://northbridge.com/" TargetMode="External"/><Relationship Id="rId1611" Type="http://schemas.openxmlformats.org/officeDocument/2006/relationships/hyperlink" Target="https://www.crunchbase.com/organization/remiges-ventures" TargetMode="External"/><Relationship Id="rId1849" Type="http://schemas.openxmlformats.org/officeDocument/2006/relationships/hyperlink" Target="http://structure.vc/" TargetMode="External"/><Relationship Id="rId192" Type="http://schemas.openxmlformats.org/officeDocument/2006/relationships/hyperlink" Target="http://bridge37.com/" TargetMode="External"/><Relationship Id="rId1709" Type="http://schemas.openxmlformats.org/officeDocument/2006/relationships/hyperlink" Target="http://scottieventures.com/" TargetMode="External"/><Relationship Id="rId1916" Type="http://schemas.openxmlformats.org/officeDocument/2006/relationships/hyperlink" Target="http://teamworthy.com/" TargetMode="External"/><Relationship Id="rId497" Type="http://schemas.openxmlformats.org/officeDocument/2006/relationships/hyperlink" Target="https://www.crunchbase.com/organization/corigin-ventures-2" TargetMode="External"/><Relationship Id="rId2080" Type="http://schemas.openxmlformats.org/officeDocument/2006/relationships/hyperlink" Target="http://trueventures.com/" TargetMode="External"/><Relationship Id="rId2178" Type="http://schemas.openxmlformats.org/officeDocument/2006/relationships/hyperlink" Target="http://venturechoice.com/" TargetMode="External"/><Relationship Id="rId357" Type="http://schemas.openxmlformats.org/officeDocument/2006/relationships/hyperlink" Target="https://www.crunchbase.com/organization/bulldog-innovation-group-big" TargetMode="External"/><Relationship Id="rId1194" Type="http://schemas.openxmlformats.org/officeDocument/2006/relationships/hyperlink" Target="https://www.crunchbase.com/organization/madrona-venture-group" TargetMode="External"/><Relationship Id="rId2038" Type="http://schemas.openxmlformats.org/officeDocument/2006/relationships/hyperlink" Target="http://tipofthespearventures.com/" TargetMode="External"/><Relationship Id="rId217" Type="http://schemas.openxmlformats.org/officeDocument/2006/relationships/hyperlink" Target="http://linkedin.com/company/10676703" TargetMode="External"/><Relationship Id="rId564" Type="http://schemas.openxmlformats.org/officeDocument/2006/relationships/hyperlink" Target="https://www.linkedin.com/company/designer-fund/" TargetMode="External"/><Relationship Id="rId771" Type="http://schemas.openxmlformats.org/officeDocument/2006/relationships/hyperlink" Target="https://www.linkedin.com/company/fung-capital-usa/" TargetMode="External"/><Relationship Id="rId869" Type="http://schemas.openxmlformats.org/officeDocument/2006/relationships/hyperlink" Target="http://haystack.vc/" TargetMode="External"/><Relationship Id="rId1499" Type="http://schemas.openxmlformats.org/officeDocument/2006/relationships/hyperlink" Target="http://psl.com/" TargetMode="External"/><Relationship Id="rId2245" Type="http://schemas.openxmlformats.org/officeDocument/2006/relationships/hyperlink" Target="https://www.crunchbase.com/organization/winklevoss-capital" TargetMode="External"/><Relationship Id="rId424" Type="http://schemas.openxmlformats.org/officeDocument/2006/relationships/hyperlink" Target="https://www.chingona.ventures/" TargetMode="External"/><Relationship Id="rId631" Type="http://schemas.openxmlformats.org/officeDocument/2006/relationships/hyperlink" Target="https://www.linkedin.com/company/embark-ventures/" TargetMode="External"/><Relationship Id="rId729" Type="http://schemas.openxmlformats.org/officeDocument/2006/relationships/hyperlink" Target="https://www.crunchbase.com/organization/founder-collective" TargetMode="External"/><Relationship Id="rId1054" Type="http://schemas.openxmlformats.org/officeDocument/2006/relationships/hyperlink" Target="http://keiretsucapital.com/" TargetMode="External"/><Relationship Id="rId1261" Type="http://schemas.openxmlformats.org/officeDocument/2006/relationships/hyperlink" Target="https://www.crunchbase.com/organization/mesa-ventures" TargetMode="External"/><Relationship Id="rId1359" Type="http://schemas.openxmlformats.org/officeDocument/2006/relationships/hyperlink" Target="http://newyorkangels.com/" TargetMode="External"/><Relationship Id="rId2105" Type="http://schemas.openxmlformats.org/officeDocument/2006/relationships/hyperlink" Target="https://www.crunchbase.com/organization/softtech-vc" TargetMode="External"/><Relationship Id="rId936" Type="http://schemas.openxmlformats.org/officeDocument/2006/relationships/hyperlink" Target="https://www.crunchbase.com/organization/illinois-ventures" TargetMode="External"/><Relationship Id="rId1121" Type="http://schemas.openxmlformats.org/officeDocument/2006/relationships/hyperlink" Target="http://lemnos.vc/" TargetMode="External"/><Relationship Id="rId1219" Type="http://schemas.openxmlformats.org/officeDocument/2006/relationships/hyperlink" Target="http://mathventurepartners.com/" TargetMode="External"/><Relationship Id="rId1566" Type="http://schemas.openxmlformats.org/officeDocument/2006/relationships/hyperlink" Target="http://qcfintech.co/" TargetMode="External"/><Relationship Id="rId1773" Type="http://schemas.openxmlformats.org/officeDocument/2006/relationships/hyperlink" Target="http://slaterfund.com/" TargetMode="External"/><Relationship Id="rId1980" Type="http://schemas.openxmlformats.org/officeDocument/2006/relationships/hyperlink" Target="http://linkedin.com/company/8895850" TargetMode="External"/><Relationship Id="rId65" Type="http://schemas.openxmlformats.org/officeDocument/2006/relationships/hyperlink" Target="https://www.crunchbase.com/organization/afore-capital" TargetMode="External"/><Relationship Id="rId1426" Type="http://schemas.openxmlformats.org/officeDocument/2006/relationships/hyperlink" Target="http://linkedin.com/company/84516" TargetMode="External"/><Relationship Id="rId1633" Type="http://schemas.openxmlformats.org/officeDocument/2006/relationships/hyperlink" Target="http://linkedin.com/company/10829162" TargetMode="External"/><Relationship Id="rId1840" Type="http://schemas.openxmlformats.org/officeDocument/2006/relationships/hyperlink" Target="https://www.linkedin.com/company/steep-hill-lab/?trk=ppro_cprof" TargetMode="External"/><Relationship Id="rId1700" Type="http://schemas.openxmlformats.org/officeDocument/2006/relationships/hyperlink" Target="http://saturnpartnersvc.com/" TargetMode="External"/><Relationship Id="rId1938" Type="http://schemas.openxmlformats.org/officeDocument/2006/relationships/hyperlink" Target="https://www.linkedin.com/company/tectonicventures/?originalSubdomain=pk" TargetMode="External"/><Relationship Id="rId281" Type="http://schemas.openxmlformats.org/officeDocument/2006/relationships/hyperlink" Target="https://www.crunchbase.com/organization/blank-slate-ventures" TargetMode="External"/><Relationship Id="rId141" Type="http://schemas.openxmlformats.org/officeDocument/2006/relationships/hyperlink" Target="https://www.linkedin.com/company/arafura-ventures/" TargetMode="External"/><Relationship Id="rId379" Type="http://schemas.openxmlformats.org/officeDocument/2006/relationships/hyperlink" Target="http://camdenpartners.com/" TargetMode="External"/><Relationship Id="rId586" Type="http://schemas.openxmlformats.org/officeDocument/2006/relationships/hyperlink" Target="https://www.crunchbase.com/organization/dorm-room-fund" TargetMode="External"/><Relationship Id="rId793" Type="http://schemas.openxmlformats.org/officeDocument/2006/relationships/hyperlink" Target="https://www.crunchbase.com/organization/5-prime-ventures" TargetMode="External"/><Relationship Id="rId2267" Type="http://schemas.openxmlformats.org/officeDocument/2006/relationships/hyperlink" Target="https://www.crunchbase.com/organization/xfactor-ventures" TargetMode="External"/><Relationship Id="rId7" Type="http://schemas.openxmlformats.org/officeDocument/2006/relationships/hyperlink" Target="http://1776.vc/" TargetMode="External"/><Relationship Id="rId239" Type="http://schemas.openxmlformats.org/officeDocument/2006/relationships/hyperlink" Target="http://bennuvc.com/" TargetMode="External"/><Relationship Id="rId446" Type="http://schemas.openxmlformats.org/officeDocument/2006/relationships/hyperlink" Target="http://cofounderscapital.com/" TargetMode="External"/><Relationship Id="rId653" Type="http://schemas.openxmlformats.org/officeDocument/2006/relationships/hyperlink" Target="http://epicvc.com/" TargetMode="External"/><Relationship Id="rId1076" Type="http://schemas.openxmlformats.org/officeDocument/2006/relationships/hyperlink" Target="http://lakelandventures.com/" TargetMode="External"/><Relationship Id="rId1283" Type="http://schemas.openxmlformats.org/officeDocument/2006/relationships/hyperlink" Target="http://linkedin.com/company/3854133" TargetMode="External"/><Relationship Id="rId1490" Type="http://schemas.openxmlformats.org/officeDocument/2006/relationships/hyperlink" Target="https://www.linkedin.com/company/peterson-partners/" TargetMode="External"/><Relationship Id="rId2127" Type="http://schemas.openxmlformats.org/officeDocument/2006/relationships/hyperlink" Target="http://upwestlabs.com/" TargetMode="External"/><Relationship Id="rId306" Type="http://schemas.openxmlformats.org/officeDocument/2006/relationships/hyperlink" Target="http://blumbergcapital.com/" TargetMode="External"/><Relationship Id="rId860" Type="http://schemas.openxmlformats.org/officeDocument/2006/relationships/hyperlink" Target="https://www.crunchbase.com/organization/harvey-partners" TargetMode="External"/><Relationship Id="rId958" Type="http://schemas.openxmlformats.org/officeDocument/2006/relationships/hyperlink" Target="https://www.linkedin.com/company/indicator-ventures/" TargetMode="External"/><Relationship Id="rId1143" Type="http://schemas.openxmlformats.org/officeDocument/2006/relationships/hyperlink" Target="https://www.linkedin.com/company/liquid-2-ventures/" TargetMode="External"/><Relationship Id="rId1588" Type="http://schemas.openxmlformats.org/officeDocument/2006/relationships/hyperlink" Target="https://www.crunchbase.com/organization/red-blue-ventures" TargetMode="External"/><Relationship Id="rId1795" Type="http://schemas.openxmlformats.org/officeDocument/2006/relationships/hyperlink" Target="http://linkedin.com/company/11057437" TargetMode="External"/><Relationship Id="rId87" Type="http://schemas.openxmlformats.org/officeDocument/2006/relationships/hyperlink" Target="https://www.crunchbase.com/organization/alpha-venture-partners" TargetMode="External"/><Relationship Id="rId513" Type="http://schemas.openxmlformats.org/officeDocument/2006/relationships/hyperlink" Target="https://www.linkedin.com/company/cowboy-ventures/" TargetMode="External"/><Relationship Id="rId720" Type="http://schemas.openxmlformats.org/officeDocument/2006/relationships/hyperlink" Target="https://www.linkedin.com/company/flybridge-capital-partners/" TargetMode="External"/><Relationship Id="rId818" Type="http://schemas.openxmlformats.org/officeDocument/2006/relationships/hyperlink" Target="http://gravityventures.com/" TargetMode="External"/><Relationship Id="rId1350" Type="http://schemas.openxmlformats.org/officeDocument/2006/relationships/hyperlink" Target="http://ngv.us/" TargetMode="External"/><Relationship Id="rId1448" Type="http://schemas.openxmlformats.org/officeDocument/2006/relationships/hyperlink" Target="https://www.linkedin.com/company/origin-ventures/" TargetMode="External"/><Relationship Id="rId1655" Type="http://schemas.openxmlformats.org/officeDocument/2006/relationships/hyperlink" Target="http://rocketventures.org/" TargetMode="External"/><Relationship Id="rId1003" Type="http://schemas.openxmlformats.org/officeDocument/2006/relationships/hyperlink" Target="http://investdetroit.vc/" TargetMode="External"/><Relationship Id="rId1210" Type="http://schemas.openxmlformats.org/officeDocument/2006/relationships/hyperlink" Target="http://linkedin.com/company/6314585" TargetMode="External"/><Relationship Id="rId1308" Type="http://schemas.openxmlformats.org/officeDocument/2006/relationships/hyperlink" Target="https://www.crunchbase.com/organization/monstro-ventures" TargetMode="External"/><Relationship Id="rId1862" Type="http://schemas.openxmlformats.org/officeDocument/2006/relationships/hyperlink" Target="https://www.crunchbase.com/organization/surge-accelerator" TargetMode="External"/><Relationship Id="rId1515" Type="http://schemas.openxmlformats.org/officeDocument/2006/relationships/hyperlink" Target="https://www.crunchbase.com/organization/polychain-capital" TargetMode="External"/><Relationship Id="rId1722" Type="http://schemas.openxmlformats.org/officeDocument/2006/relationships/hyperlink" Target="https://www.crunchbase.com/organization/seraph-group" TargetMode="External"/><Relationship Id="rId14" Type="http://schemas.openxmlformats.org/officeDocument/2006/relationships/hyperlink" Target="https://www.crunchbase.com/organization/1984-ventures" TargetMode="External"/><Relationship Id="rId2191" Type="http://schemas.openxmlformats.org/officeDocument/2006/relationships/hyperlink" Target="https://www.crunchbase.com/organization/version-one-ventures" TargetMode="External"/><Relationship Id="rId163" Type="http://schemas.openxmlformats.org/officeDocument/2006/relationships/hyperlink" Target="https://www.crunchbase.com/organization/array-ventures" TargetMode="External"/><Relationship Id="rId370" Type="http://schemas.openxmlformats.org/officeDocument/2006/relationships/hyperlink" Target="https://www.linkedin.com/company/caerus-ventures-llc/" TargetMode="External"/><Relationship Id="rId2051" Type="http://schemas.openxmlformats.org/officeDocument/2006/relationships/hyperlink" Target="https://www.crunchbase.com/organization/trail-post-ventures" TargetMode="External"/><Relationship Id="rId2289" Type="http://schemas.openxmlformats.org/officeDocument/2006/relationships/hyperlink" Target="http://linkedin.com/company/9367748" TargetMode="External"/><Relationship Id="rId230" Type="http://schemas.openxmlformats.org/officeDocument/2006/relationships/hyperlink" Target="http://sep.benfranklin.org/" TargetMode="External"/><Relationship Id="rId468" Type="http://schemas.openxmlformats.org/officeDocument/2006/relationships/hyperlink" Target="https://www.crunchbase.com/organization/companyon-capital" TargetMode="External"/><Relationship Id="rId675" Type="http://schemas.openxmlformats.org/officeDocument/2006/relationships/hyperlink" Target="https://www.linkedin.com/company/ff-venture-capital/" TargetMode="External"/><Relationship Id="rId882" Type="http://schemas.openxmlformats.org/officeDocument/2006/relationships/hyperlink" Target="http://healthy.vc/" TargetMode="External"/><Relationship Id="rId1098" Type="http://schemas.openxmlformats.org/officeDocument/2006/relationships/hyperlink" Target="https://www.crunchbase.com/organization/launchpad-ventures" TargetMode="External"/><Relationship Id="rId2149" Type="http://schemas.openxmlformats.org/officeDocument/2006/relationships/hyperlink" Target="http://vastvc.com/" TargetMode="External"/><Relationship Id="rId328" Type="http://schemas.openxmlformats.org/officeDocument/2006/relationships/hyperlink" Target="https://www.crunchbase.com/organization/bowery-capital" TargetMode="External"/><Relationship Id="rId535" Type="http://schemas.openxmlformats.org/officeDocument/2006/relationships/hyperlink" Target="http://crystalcity.org/" TargetMode="External"/><Relationship Id="rId742" Type="http://schemas.openxmlformats.org/officeDocument/2006/relationships/hyperlink" Target="http://linkedin.com/company/6426216" TargetMode="External"/><Relationship Id="rId1165" Type="http://schemas.openxmlformats.org/officeDocument/2006/relationships/hyperlink" Target="https://www.linkedin.com/company/longwoodfund/" TargetMode="External"/><Relationship Id="rId1372" Type="http://schemas.openxmlformats.org/officeDocument/2006/relationships/hyperlink" Target="https://www.crunchbase.com/organization/next-coast-ventures-2" TargetMode="External"/><Relationship Id="rId2009" Type="http://schemas.openxmlformats.org/officeDocument/2006/relationships/hyperlink" Target="http://tribecap.co/" TargetMode="External"/><Relationship Id="rId2216" Type="http://schemas.openxmlformats.org/officeDocument/2006/relationships/hyperlink" Target="http://walnutventures.com/" TargetMode="External"/><Relationship Id="rId602" Type="http://schemas.openxmlformats.org/officeDocument/2006/relationships/hyperlink" Target="http://linkedin.com/company/3864373" TargetMode="External"/><Relationship Id="rId1025" Type="http://schemas.openxmlformats.org/officeDocument/2006/relationships/hyperlink" Target="https://www.linkedin.com/company/itr-ventures/" TargetMode="External"/><Relationship Id="rId1232" Type="http://schemas.openxmlformats.org/officeDocument/2006/relationships/hyperlink" Target="https://www.crunchbase.com/organization/basset-investment-group" TargetMode="External"/><Relationship Id="rId1677" Type="http://schemas.openxmlformats.org/officeDocument/2006/relationships/hyperlink" Target="https://www.crunchbase.com/organization/s2g-ventures" TargetMode="External"/><Relationship Id="rId1884" Type="http://schemas.openxmlformats.org/officeDocument/2006/relationships/hyperlink" Target="https://www.linkedin.com/company/switch-vc/" TargetMode="External"/><Relationship Id="rId907" Type="http://schemas.openxmlformats.org/officeDocument/2006/relationships/hyperlink" Target="http://humanventures.co/" TargetMode="External"/><Relationship Id="rId1537" Type="http://schemas.openxmlformats.org/officeDocument/2006/relationships/hyperlink" Target="https://www.linkedin.com/company/progress-ventures/" TargetMode="External"/><Relationship Id="rId1744" Type="http://schemas.openxmlformats.org/officeDocument/2006/relationships/hyperlink" Target="http://sierramaya360.vc/" TargetMode="External"/><Relationship Id="rId1951" Type="http://schemas.openxmlformats.org/officeDocument/2006/relationships/hyperlink" Target="http://tellurideventurefund.com/" TargetMode="External"/><Relationship Id="rId36" Type="http://schemas.openxmlformats.org/officeDocument/2006/relationships/hyperlink" Target="http://645ventures.com/" TargetMode="External"/><Relationship Id="rId1604" Type="http://schemas.openxmlformats.org/officeDocument/2006/relationships/hyperlink" Target="http://refinery.com/" TargetMode="External"/><Relationship Id="rId185" Type="http://schemas.openxmlformats.org/officeDocument/2006/relationships/hyperlink" Target="http://authentic-ventures.com/" TargetMode="External"/><Relationship Id="rId1811" Type="http://schemas.openxmlformats.org/officeDocument/2006/relationships/hyperlink" Target="https://www.crunchbase.com/organization/stacked-capital" TargetMode="External"/><Relationship Id="rId1909" Type="http://schemas.openxmlformats.org/officeDocument/2006/relationships/hyperlink" Target="https://www.crunchbase.com/organization/task-force-x-capital" TargetMode="External"/><Relationship Id="rId392" Type="http://schemas.openxmlformats.org/officeDocument/2006/relationships/hyperlink" Target="https://www.crunchbase.com/organization/canyon-creek-capital" TargetMode="External"/><Relationship Id="rId697" Type="http://schemas.openxmlformats.org/officeDocument/2006/relationships/hyperlink" Target="http://firstrock.vc/" TargetMode="External"/><Relationship Id="rId2073" Type="http://schemas.openxmlformats.org/officeDocument/2006/relationships/hyperlink" Target="https://www.linkedin.com/company/troy-capital-partners/" TargetMode="External"/><Relationship Id="rId2280" Type="http://schemas.openxmlformats.org/officeDocument/2006/relationships/hyperlink" Target="https://www.linkedin.com/company/xyz-ventures/" TargetMode="External"/><Relationship Id="rId252" Type="http://schemas.openxmlformats.org/officeDocument/2006/relationships/hyperlink" Target="https://www.crunchbase.com/organization/beta-fund" TargetMode="External"/><Relationship Id="rId1187" Type="http://schemas.openxmlformats.org/officeDocument/2006/relationships/hyperlink" Target="http://lunacapventures.com/" TargetMode="External"/><Relationship Id="rId2140" Type="http://schemas.openxmlformats.org/officeDocument/2006/relationships/hyperlink" Target="http://valia.vc/" TargetMode="External"/><Relationship Id="rId112" Type="http://schemas.openxmlformats.org/officeDocument/2006/relationships/hyperlink" Target="https://www.linkedin.com/company/aminocapital/" TargetMode="External"/><Relationship Id="rId557" Type="http://schemas.openxmlformats.org/officeDocument/2006/relationships/hyperlink" Target="http://datapointcapital.com/" TargetMode="External"/><Relationship Id="rId764" Type="http://schemas.openxmlformats.org/officeDocument/2006/relationships/hyperlink" Target="https://www.crunchbase.com/organization/fund-conference" TargetMode="External"/><Relationship Id="rId971" Type="http://schemas.openxmlformats.org/officeDocument/2006/relationships/hyperlink" Target="http://innosparkventures.com/" TargetMode="External"/><Relationship Id="rId1394" Type="http://schemas.openxmlformats.org/officeDocument/2006/relationships/hyperlink" Target="https://www.linkedin.com/company/noname-ventures/" TargetMode="External"/><Relationship Id="rId1699" Type="http://schemas.openxmlformats.org/officeDocument/2006/relationships/hyperlink" Target="http://linkedin.com/company/17921268" TargetMode="External"/><Relationship Id="rId2000" Type="http://schemas.openxmlformats.org/officeDocument/2006/relationships/hyperlink" Target="https://www.linkedin.com/company/theimpactengine/?originalSubdomain=pk" TargetMode="External"/><Relationship Id="rId2238" Type="http://schemas.openxmlformats.org/officeDocument/2006/relationships/hyperlink" Target="http://windhamvp.com/" TargetMode="External"/><Relationship Id="rId417" Type="http://schemas.openxmlformats.org/officeDocument/2006/relationships/hyperlink" Target="https://www.linkedin.com/company/chattanooga-renaissance-fund/" TargetMode="External"/><Relationship Id="rId624" Type="http://schemas.openxmlformats.org/officeDocument/2006/relationships/hyperlink" Target="https://www.crunchbase.com/organization/elephant-venture-capital" TargetMode="External"/><Relationship Id="rId831" Type="http://schemas.openxmlformats.org/officeDocument/2006/relationships/hyperlink" Target="https://www.linkedin.com/company/grit-labs/" TargetMode="External"/><Relationship Id="rId1047" Type="http://schemas.openxmlformats.org/officeDocument/2006/relationships/hyperlink" Target="http://linkedin.com/company/3549522" TargetMode="External"/><Relationship Id="rId1254" Type="http://schemas.openxmlformats.org/officeDocument/2006/relationships/hyperlink" Target="http://merianventures.com/" TargetMode="External"/><Relationship Id="rId1461" Type="http://schemas.openxmlformats.org/officeDocument/2006/relationships/hyperlink" Target="https://www.crunchbase.com/organization/palgenesis" TargetMode="External"/><Relationship Id="rId929" Type="http://schemas.openxmlformats.org/officeDocument/2006/relationships/hyperlink" Target="http://ifly.vc/" TargetMode="External"/><Relationship Id="rId1114" Type="http://schemas.openxmlformats.org/officeDocument/2006/relationships/hyperlink" Target="https://www.leadoutcapital.com/" TargetMode="External"/><Relationship Id="rId1321" Type="http://schemas.openxmlformats.org/officeDocument/2006/relationships/hyperlink" Target="https://www.linkedin.com/company/morado-ventures-llc/" TargetMode="External"/><Relationship Id="rId1559" Type="http://schemas.openxmlformats.org/officeDocument/2006/relationships/hyperlink" Target="http://linkedin.com/company/10512733" TargetMode="External"/><Relationship Id="rId1766" Type="http://schemas.openxmlformats.org/officeDocument/2006/relationships/hyperlink" Target="https://www.crunchbase.com/organization/sk-telecom-americas-innopartners" TargetMode="External"/><Relationship Id="rId1973" Type="http://schemas.openxmlformats.org/officeDocument/2006/relationships/hyperlink" Target="http://covefund.com/" TargetMode="External"/><Relationship Id="rId58" Type="http://schemas.openxmlformats.org/officeDocument/2006/relationships/hyperlink" Target="http://advancitcapital.com/" TargetMode="External"/><Relationship Id="rId1419" Type="http://schemas.openxmlformats.org/officeDocument/2006/relationships/hyperlink" Target="https://www.crunchbase.com/organization/oreilly-alphatech-ventures" TargetMode="External"/><Relationship Id="rId1626" Type="http://schemas.openxmlformats.org/officeDocument/2006/relationships/hyperlink" Target="https://www.linkedin.com/company/revel-partners/" TargetMode="External"/><Relationship Id="rId1833" Type="http://schemas.openxmlformats.org/officeDocument/2006/relationships/hyperlink" Target="http://linkedin.com/company/2428563" TargetMode="External"/><Relationship Id="rId1900" Type="http://schemas.openxmlformats.org/officeDocument/2006/relationships/hyperlink" Target="https://www.crunchbase.com/organization/tamarisc" TargetMode="External"/><Relationship Id="rId2095" Type="http://schemas.openxmlformats.org/officeDocument/2006/relationships/hyperlink" Target="http://tuskventures.com/" TargetMode="External"/><Relationship Id="rId274" Type="http://schemas.openxmlformats.org/officeDocument/2006/relationships/hyperlink" Target="https://www.linkedin.com/company/black-diamond-ventures/" TargetMode="External"/><Relationship Id="rId481" Type="http://schemas.openxmlformats.org/officeDocument/2006/relationships/hyperlink" Target="https://www.linkedin.com/company/contour-venture-partners/?originalSubdomain=pk" TargetMode="External"/><Relationship Id="rId2162" Type="http://schemas.openxmlformats.org/officeDocument/2006/relationships/hyperlink" Target="https://www.crunchbase.com/organization/chicago-ventures" TargetMode="External"/><Relationship Id="rId134" Type="http://schemas.openxmlformats.org/officeDocument/2006/relationships/hyperlink" Target="https://www.anthemis.com/" TargetMode="External"/><Relationship Id="rId579" Type="http://schemas.openxmlformats.org/officeDocument/2006/relationships/hyperlink" Target="http://linkedin.com/company/10430492" TargetMode="External"/><Relationship Id="rId786" Type="http://schemas.openxmlformats.org/officeDocument/2006/relationships/hyperlink" Target="http://linkedin.com/company/2734058" TargetMode="External"/><Relationship Id="rId993" Type="http://schemas.openxmlformats.org/officeDocument/2006/relationships/hyperlink" Target="http://linkedin.com/company/3613620" TargetMode="External"/><Relationship Id="rId341" Type="http://schemas.openxmlformats.org/officeDocument/2006/relationships/hyperlink" Target="https://www.linkedin.com/company/brickmortarvc/" TargetMode="External"/><Relationship Id="rId439" Type="http://schemas.openxmlformats.org/officeDocument/2006/relationships/hyperlink" Target="http://linkedin.com/company/62711" TargetMode="External"/><Relationship Id="rId646" Type="http://schemas.openxmlformats.org/officeDocument/2006/relationships/hyperlink" Target="http://linkedin.com/company/46473" TargetMode="External"/><Relationship Id="rId1069" Type="http://schemas.openxmlformats.org/officeDocument/2006/relationships/hyperlink" Target="https://www.linkedin.com/company/kiwiventure/" TargetMode="External"/><Relationship Id="rId1276" Type="http://schemas.openxmlformats.org/officeDocument/2006/relationships/hyperlink" Target="http://militellocapital.com/" TargetMode="External"/><Relationship Id="rId1483" Type="http://schemas.openxmlformats.org/officeDocument/2006/relationships/hyperlink" Target="http://persephoneventurepartners.com/" TargetMode="External"/><Relationship Id="rId2022" Type="http://schemas.openxmlformats.org/officeDocument/2006/relationships/hyperlink" Target="https://www.crunchbase.com/organization/3rd-prime-capital" TargetMode="External"/><Relationship Id="rId201" Type="http://schemas.openxmlformats.org/officeDocument/2006/relationships/hyperlink" Target="https://www.linkedin.com/company/bam-ventures-llc/" TargetMode="External"/><Relationship Id="rId506" Type="http://schemas.openxmlformats.org/officeDocument/2006/relationships/hyperlink" Target="https://www.crunchbase.com/organization/bds-venture-fund" TargetMode="External"/><Relationship Id="rId853" Type="http://schemas.openxmlformats.org/officeDocument/2006/relationships/hyperlink" Target="https://www.linkedin.com/company/hardware-club/" TargetMode="External"/><Relationship Id="rId1136" Type="http://schemas.openxmlformats.org/officeDocument/2006/relationships/hyperlink" Target="https://www.crunchbase.com/organization/lightbank" TargetMode="External"/><Relationship Id="rId1690" Type="http://schemas.openxmlformats.org/officeDocument/2006/relationships/hyperlink" Target="https://www.linkedin.com/company/sandalphon-capital/" TargetMode="External"/><Relationship Id="rId1788" Type="http://schemas.openxmlformats.org/officeDocument/2006/relationships/hyperlink" Target="http://sosv.com/" TargetMode="External"/><Relationship Id="rId1995" Type="http://schemas.openxmlformats.org/officeDocument/2006/relationships/hyperlink" Target="https://www.linkedin.com/company/the-hive-llc/" TargetMode="External"/><Relationship Id="rId713" Type="http://schemas.openxmlformats.org/officeDocument/2006/relationships/hyperlink" Target="https://www.crunchbase.com/organization/flashpoint-at-georgia-tech" TargetMode="External"/><Relationship Id="rId920" Type="http://schemas.openxmlformats.org/officeDocument/2006/relationships/hyperlink" Target="https://www.crunchbase.com/organization/i2a-fund" TargetMode="External"/><Relationship Id="rId1343" Type="http://schemas.openxmlformats.org/officeDocument/2006/relationships/hyperlink" Target="http://linkedin.com/company/10647687" TargetMode="External"/><Relationship Id="rId1550" Type="http://schemas.openxmlformats.org/officeDocument/2006/relationships/hyperlink" Target="http://prosperstl.com/" TargetMode="External"/><Relationship Id="rId1648" Type="http://schemas.openxmlformats.org/officeDocument/2006/relationships/hyperlink" Target="https://www.linkedin.com/company/geekdomfund/" TargetMode="External"/><Relationship Id="rId1203" Type="http://schemas.openxmlformats.org/officeDocument/2006/relationships/hyperlink" Target="https://www.crunchbase.com/organization/maplewood-capital" TargetMode="External"/><Relationship Id="rId1410" Type="http://schemas.openxmlformats.org/officeDocument/2006/relationships/hyperlink" Target="http://notationcapital.com/" TargetMode="External"/><Relationship Id="rId1508" Type="http://schemas.openxmlformats.org/officeDocument/2006/relationships/hyperlink" Target="https://www.linkedin.com/company/plus-capital/" TargetMode="External"/><Relationship Id="rId1855" Type="http://schemas.openxmlformats.org/officeDocument/2006/relationships/hyperlink" Target="http://sunbridgepartners.com/" TargetMode="External"/><Relationship Id="rId1715" Type="http://schemas.openxmlformats.org/officeDocument/2006/relationships/hyperlink" Target="http://scrum.vc/" TargetMode="External"/><Relationship Id="rId1922" Type="http://schemas.openxmlformats.org/officeDocument/2006/relationships/hyperlink" Target="http://techsquareventures.com/" TargetMode="External"/><Relationship Id="rId296" Type="http://schemas.openxmlformats.org/officeDocument/2006/relationships/hyperlink" Target="http://linkedin.com/company/2757119" TargetMode="External"/><Relationship Id="rId2184" Type="http://schemas.openxmlformats.org/officeDocument/2006/relationships/hyperlink" Target="http://goventurelab.com/" TargetMode="External"/><Relationship Id="rId156" Type="http://schemas.openxmlformats.org/officeDocument/2006/relationships/hyperlink" Target="http://arkitektventures.com/" TargetMode="External"/><Relationship Id="rId363" Type="http://schemas.openxmlformats.org/officeDocument/2006/relationships/hyperlink" Target="https://www.crunchbase.com/organization/bullish-co" TargetMode="External"/><Relationship Id="rId570" Type="http://schemas.openxmlformats.org/officeDocument/2006/relationships/hyperlink" Target="https://www.linkedin.com/company/detroit-venture-partners/" TargetMode="External"/><Relationship Id="rId2044" Type="http://schemas.openxmlformats.org/officeDocument/2006/relationships/hyperlink" Target="http://torchcapital.vc/" TargetMode="External"/><Relationship Id="rId2251" Type="http://schemas.openxmlformats.org/officeDocument/2006/relationships/hyperlink" Target="https://www.crunchbase.com/organization/wisc-partners" TargetMode="External"/><Relationship Id="rId223" Type="http://schemas.openxmlformats.org/officeDocument/2006/relationships/hyperlink" Target="https://www.linkedin.com/company/be-great-partners/" TargetMode="External"/><Relationship Id="rId430" Type="http://schemas.openxmlformats.org/officeDocument/2006/relationships/hyperlink" Target="http://linkedin.com/company/28996975" TargetMode="External"/><Relationship Id="rId668" Type="http://schemas.openxmlformats.org/officeDocument/2006/relationships/hyperlink" Target="https://www.crunchbase.com/organization/the-fan-fund" TargetMode="External"/><Relationship Id="rId875" Type="http://schemas.openxmlformats.org/officeDocument/2006/relationships/hyperlink" Target="http://healthinvestequity.com/" TargetMode="External"/><Relationship Id="rId1060" Type="http://schemas.openxmlformats.org/officeDocument/2006/relationships/hyperlink" Target="http://kephapartners.com/" TargetMode="External"/><Relationship Id="rId1298" Type="http://schemas.openxmlformats.org/officeDocument/2006/relationships/hyperlink" Target="https://www.linkedin.com/company/moderne-ventures/" TargetMode="External"/><Relationship Id="rId2111" Type="http://schemas.openxmlformats.org/officeDocument/2006/relationships/hyperlink" Target="http://unshackledvc.com/" TargetMode="External"/><Relationship Id="rId528" Type="http://schemas.openxmlformats.org/officeDocument/2006/relationships/hyperlink" Target="https://www.linkedin.com/company/crowdfunder-com/?originalSubdomain=in" TargetMode="External"/><Relationship Id="rId735" Type="http://schemas.openxmlformats.org/officeDocument/2006/relationships/hyperlink" Target="https://www.crunchbase.com/organization/founders-co-op" TargetMode="External"/><Relationship Id="rId942" Type="http://schemas.openxmlformats.org/officeDocument/2006/relationships/hyperlink" Target="https://www.crunchbase.com/organization/immersion-ventures" TargetMode="External"/><Relationship Id="rId1158" Type="http://schemas.openxmlformats.org/officeDocument/2006/relationships/hyperlink" Target="https://www.crunchbase.com/organization/lombardstreet-io" TargetMode="External"/><Relationship Id="rId1365" Type="http://schemas.openxmlformats.org/officeDocument/2006/relationships/hyperlink" Target="http://newschools.org/" TargetMode="External"/><Relationship Id="rId1572" Type="http://schemas.openxmlformats.org/officeDocument/2006/relationships/hyperlink" Target="http://r7partners.com/" TargetMode="External"/><Relationship Id="rId2209" Type="http://schemas.openxmlformats.org/officeDocument/2006/relationships/hyperlink" Target="http://linkedin.com/company/4800178" TargetMode="External"/><Relationship Id="rId1018" Type="http://schemas.openxmlformats.org/officeDocument/2006/relationships/hyperlink" Target="http://linkedin.com/company/3611468" TargetMode="External"/><Relationship Id="rId1225" Type="http://schemas.openxmlformats.org/officeDocument/2006/relationships/hyperlink" Target="http://mavenventures.com/" TargetMode="External"/><Relationship Id="rId1432" Type="http://schemas.openxmlformats.org/officeDocument/2006/relationships/hyperlink" Target="https://www.crunchbase.com/organization/off-the-grid-ventures" TargetMode="External"/><Relationship Id="rId1877" Type="http://schemas.openxmlformats.org/officeDocument/2006/relationships/hyperlink" Target="https://www.crunchbase.com/organization/swan-legend-venture-partners" TargetMode="External"/><Relationship Id="rId71" Type="http://schemas.openxmlformats.org/officeDocument/2006/relationships/hyperlink" Target="http://ai8ventures.com/" TargetMode="External"/><Relationship Id="rId802" Type="http://schemas.openxmlformats.org/officeDocument/2006/relationships/hyperlink" Target="https://www.crunchbase.com/organization/global-agora" TargetMode="External"/><Relationship Id="rId1737" Type="http://schemas.openxmlformats.org/officeDocument/2006/relationships/hyperlink" Target="https://www.linkedin.com/company/shrug-capital/" TargetMode="External"/><Relationship Id="rId1944" Type="http://schemas.openxmlformats.org/officeDocument/2006/relationships/hyperlink" Target="https://www.linkedin.com/company/tekton-ventures/" TargetMode="External"/><Relationship Id="rId29" Type="http://schemas.openxmlformats.org/officeDocument/2006/relationships/hyperlink" Target="https://www.linkedin.com/company/4490-ventures" TargetMode="External"/><Relationship Id="rId178" Type="http://schemas.openxmlformats.org/officeDocument/2006/relationships/hyperlink" Target="http://linkedin.com/company/17650" TargetMode="External"/><Relationship Id="rId1804" Type="http://schemas.openxmlformats.org/officeDocument/2006/relationships/hyperlink" Target="http://linkedin.com/company/33187657" TargetMode="External"/><Relationship Id="rId385" Type="http://schemas.openxmlformats.org/officeDocument/2006/relationships/hyperlink" Target="http://canopysd.com/" TargetMode="External"/><Relationship Id="rId592" Type="http://schemas.openxmlformats.org/officeDocument/2006/relationships/hyperlink" Target="https://www.crunchbase.com/organization/draper-associates-2" TargetMode="External"/><Relationship Id="rId2066" Type="http://schemas.openxmlformats.org/officeDocument/2006/relationships/hyperlink" Target="https://www.crunchbase.com/organization/tribeca-venture-partners" TargetMode="External"/><Relationship Id="rId2273" Type="http://schemas.openxmlformats.org/officeDocument/2006/relationships/hyperlink" Target="https://www.crunchbase.com/organization/xg-ventures" TargetMode="External"/><Relationship Id="rId245" Type="http://schemas.openxmlformats.org/officeDocument/2006/relationships/hyperlink" Target="http://betaboom.com/" TargetMode="External"/><Relationship Id="rId452" Type="http://schemas.openxmlformats.org/officeDocument/2006/relationships/hyperlink" Target="https://www.crunchbase.com/organization/come-up-capital" TargetMode="External"/><Relationship Id="rId897" Type="http://schemas.openxmlformats.org/officeDocument/2006/relationships/hyperlink" Target="http://hillcrestvp.com/" TargetMode="External"/><Relationship Id="rId1082" Type="http://schemas.openxmlformats.org/officeDocument/2006/relationships/hyperlink" Target="http://lasolasvc.com/" TargetMode="External"/><Relationship Id="rId2133" Type="http://schemas.openxmlformats.org/officeDocument/2006/relationships/hyperlink" Target="http://urban.us/" TargetMode="External"/><Relationship Id="rId105" Type="http://schemas.openxmlformats.org/officeDocument/2006/relationships/hyperlink" Target="https://www.crunchbase.com/organization/ambition-inc" TargetMode="External"/><Relationship Id="rId312" Type="http://schemas.openxmlformats.org/officeDocument/2006/relationships/hyperlink" Target="http://bolt.io/" TargetMode="External"/><Relationship Id="rId757" Type="http://schemas.openxmlformats.org/officeDocument/2006/relationships/hyperlink" Target="http://fuelcapital.com/" TargetMode="External"/><Relationship Id="rId964" Type="http://schemas.openxmlformats.org/officeDocument/2006/relationships/hyperlink" Target="https://www.crunchbase.com/organization/indusage-partners" TargetMode="External"/><Relationship Id="rId1387" Type="http://schemas.openxmlformats.org/officeDocument/2006/relationships/hyperlink" Target="http://linkedin.com/company/7592901" TargetMode="External"/><Relationship Id="rId1594" Type="http://schemas.openxmlformats.org/officeDocument/2006/relationships/hyperlink" Target="https://www.crunchbase.com/organization/red-sea-venture-partners" TargetMode="External"/><Relationship Id="rId2200" Type="http://schemas.openxmlformats.org/officeDocument/2006/relationships/hyperlink" Target="http://vilcap.com/" TargetMode="External"/><Relationship Id="rId93" Type="http://schemas.openxmlformats.org/officeDocument/2006/relationships/hyperlink" Target="https://www.crunchbase.com/organization/alpine-meridian" TargetMode="External"/><Relationship Id="rId617" Type="http://schemas.openxmlformats.org/officeDocument/2006/relationships/hyperlink" Target="http://eesventures.com/" TargetMode="External"/><Relationship Id="rId824" Type="http://schemas.openxmlformats.org/officeDocument/2006/relationships/hyperlink" Target="http://greenbayadvisors.com/" TargetMode="External"/><Relationship Id="rId1247" Type="http://schemas.openxmlformats.org/officeDocument/2006/relationships/hyperlink" Target="http://linkedin.com/company/18321131" TargetMode="External"/><Relationship Id="rId1454" Type="http://schemas.openxmlformats.org/officeDocument/2006/relationships/hyperlink" Target="https://www.crunchbase.com/organization/ovo-fund" TargetMode="External"/><Relationship Id="rId1661" Type="http://schemas.openxmlformats.org/officeDocument/2006/relationships/hyperlink" Target="http://root.vc/" TargetMode="External"/><Relationship Id="rId1899" Type="http://schemas.openxmlformats.org/officeDocument/2006/relationships/hyperlink" Target="http://tamarisc.vc/" TargetMode="External"/><Relationship Id="rId1107" Type="http://schemas.openxmlformats.org/officeDocument/2006/relationships/hyperlink" Target="https://www.crunchbase.com/organization/ldr-ventures" TargetMode="External"/><Relationship Id="rId1314" Type="http://schemas.openxmlformats.org/officeDocument/2006/relationships/hyperlink" Target="https://www.crunchbase.com/organization/montage-ventures" TargetMode="External"/><Relationship Id="rId1521" Type="http://schemas.openxmlformats.org/officeDocument/2006/relationships/hyperlink" Target="https://www.crunchbase.com/organization/portland-seed-fund" TargetMode="External"/><Relationship Id="rId1759" Type="http://schemas.openxmlformats.org/officeDocument/2006/relationships/hyperlink" Target="http://sixthirtycyber.com/" TargetMode="External"/><Relationship Id="rId1966" Type="http://schemas.openxmlformats.org/officeDocument/2006/relationships/hyperlink" Target="http://linkedin.com/company/28636091" TargetMode="External"/><Relationship Id="rId1619" Type="http://schemas.openxmlformats.org/officeDocument/2006/relationships/hyperlink" Target="https://www.crunchbase.com/organization/resonant-venture-partners" TargetMode="External"/><Relationship Id="rId1826" Type="http://schemas.openxmlformats.org/officeDocument/2006/relationships/hyperlink" Target="https://www.crunchbase.com/organization/starta-capital" TargetMode="External"/><Relationship Id="rId20" Type="http://schemas.openxmlformats.org/officeDocument/2006/relationships/hyperlink" Target="https://www.crunchbase.com/organization/22x-fund" TargetMode="External"/><Relationship Id="rId2088" Type="http://schemas.openxmlformats.org/officeDocument/2006/relationships/hyperlink" Target="http://linkedin.com/company/1068914" TargetMode="External"/><Relationship Id="rId2295" Type="http://schemas.openxmlformats.org/officeDocument/2006/relationships/hyperlink" Target="http://linkedin.com/company/18318571" TargetMode="External"/><Relationship Id="rId267" Type="http://schemas.openxmlformats.org/officeDocument/2006/relationships/hyperlink" Target="https://www.crunchbase.com/organization/biostar-private-equity" TargetMode="External"/><Relationship Id="rId474" Type="http://schemas.openxmlformats.org/officeDocument/2006/relationships/hyperlink" Target="https://www.crunchbase.com/organization/congruent-ventures" TargetMode="External"/><Relationship Id="rId2155" Type="http://schemas.openxmlformats.org/officeDocument/2006/relationships/hyperlink" Target="http://vctaskforce.com/" TargetMode="External"/><Relationship Id="rId127" Type="http://schemas.openxmlformats.org/officeDocument/2006/relationships/hyperlink" Target="http://linkedin.com/company/2620645" TargetMode="External"/><Relationship Id="rId681" Type="http://schemas.openxmlformats.org/officeDocument/2006/relationships/hyperlink" Target="http://linkedin.com/company/10868286" TargetMode="External"/><Relationship Id="rId779" Type="http://schemas.openxmlformats.org/officeDocument/2006/relationships/hyperlink" Target="https://www.crunchbase.com/organization/g20-ventures" TargetMode="External"/><Relationship Id="rId986" Type="http://schemas.openxmlformats.org/officeDocument/2006/relationships/hyperlink" Target="https://www.crunchbase.com/organization/inspiration-ventures" TargetMode="External"/><Relationship Id="rId334" Type="http://schemas.openxmlformats.org/officeDocument/2006/relationships/hyperlink" Target="https://www.crunchbase.com/organization/brain-robotics-capital" TargetMode="External"/><Relationship Id="rId541" Type="http://schemas.openxmlformats.org/officeDocument/2006/relationships/hyperlink" Target="https://www.crunchbase.com/organization/csc-upshot" TargetMode="External"/><Relationship Id="rId639" Type="http://schemas.openxmlformats.org/officeDocument/2006/relationships/hyperlink" Target="https://www.crunchbase.com/organization/engineering-capital" TargetMode="External"/><Relationship Id="rId1171" Type="http://schemas.openxmlformats.org/officeDocument/2006/relationships/hyperlink" Target="https://www.linkedin.com/company/lowercase-capital/" TargetMode="External"/><Relationship Id="rId1269" Type="http://schemas.openxmlformats.org/officeDocument/2006/relationships/hyperlink" Target="https://www.linkedin.com/company/mhs-capital-limited/" TargetMode="External"/><Relationship Id="rId1476" Type="http://schemas.openxmlformats.org/officeDocument/2006/relationships/hyperlink" Target="https://www.linkedin.com/company/pejman-mar-ventures/" TargetMode="External"/><Relationship Id="rId2015" Type="http://schemas.openxmlformats.org/officeDocument/2006/relationships/hyperlink" Target="https://www.theventurecollective.com/" TargetMode="External"/><Relationship Id="rId2222" Type="http://schemas.openxmlformats.org/officeDocument/2006/relationships/hyperlink" Target="https://www.crunchbase.com/organization/siemer-ventures" TargetMode="External"/><Relationship Id="rId401" Type="http://schemas.openxmlformats.org/officeDocument/2006/relationships/hyperlink" Target="https://www.crunchbase.com/organization/cayuga-venture-fund" TargetMode="External"/><Relationship Id="rId846" Type="http://schemas.openxmlformats.org/officeDocument/2006/relationships/hyperlink" Target="https://www.crunchbase.com/organization/happinessventures" TargetMode="External"/><Relationship Id="rId1031" Type="http://schemas.openxmlformats.org/officeDocument/2006/relationships/hyperlink" Target="https://www.crunchbase.com/organization/janvest-technologies" TargetMode="External"/><Relationship Id="rId1129" Type="http://schemas.openxmlformats.org/officeDocument/2006/relationships/hyperlink" Target="http://liberationcapital.com/" TargetMode="External"/><Relationship Id="rId1683" Type="http://schemas.openxmlformats.org/officeDocument/2006/relationships/hyperlink" Target="https://www.crunchbase.com/organization/saastr-fund" TargetMode="External"/><Relationship Id="rId1890" Type="http://schemas.openxmlformats.org/officeDocument/2006/relationships/hyperlink" Target="http://linkedin.com/company/861844" TargetMode="External"/><Relationship Id="rId1988" Type="http://schemas.openxmlformats.org/officeDocument/2006/relationships/hyperlink" Target="https://www.crunchbase.com/organization/sueco-and-the-graduate-syndicate" TargetMode="External"/><Relationship Id="rId706" Type="http://schemas.openxmlformats.org/officeDocument/2006/relationships/hyperlink" Target="http://fjlabs.com/" TargetMode="External"/><Relationship Id="rId913" Type="http://schemas.openxmlformats.org/officeDocument/2006/relationships/hyperlink" Target="http://hustlefund.vc/" TargetMode="External"/><Relationship Id="rId1336" Type="http://schemas.openxmlformats.org/officeDocument/2006/relationships/hyperlink" Target="https://www.crunchbase.com/organization/nav-vc" TargetMode="External"/><Relationship Id="rId1543" Type="http://schemas.openxmlformats.org/officeDocument/2006/relationships/hyperlink" Target="http://linkedin.com/company/1960552" TargetMode="External"/><Relationship Id="rId1750" Type="http://schemas.openxmlformats.org/officeDocument/2006/relationships/hyperlink" Target="http://silicomventures.com/" TargetMode="External"/><Relationship Id="rId42" Type="http://schemas.openxmlformats.org/officeDocument/2006/relationships/hyperlink" Target="http://9milelabs.com/" TargetMode="External"/><Relationship Id="rId1403" Type="http://schemas.openxmlformats.org/officeDocument/2006/relationships/hyperlink" Target="https://www.linkedin.com/company/north-base-media/" TargetMode="External"/><Relationship Id="rId1610" Type="http://schemas.openxmlformats.org/officeDocument/2006/relationships/hyperlink" Target="http://remigesventures.com/" TargetMode="External"/><Relationship Id="rId1848" Type="http://schemas.openxmlformats.org/officeDocument/2006/relationships/hyperlink" Target="https://www.linkedin.com/company/streamlined-ventures/" TargetMode="External"/><Relationship Id="rId191" Type="http://schemas.openxmlformats.org/officeDocument/2006/relationships/hyperlink" Target="http://linkedin.com/company/29025341" TargetMode="External"/><Relationship Id="rId1708" Type="http://schemas.openxmlformats.org/officeDocument/2006/relationships/hyperlink" Target="https://www.linkedin.com/company/science-media/" TargetMode="External"/><Relationship Id="rId1915" Type="http://schemas.openxmlformats.org/officeDocument/2006/relationships/hyperlink" Target="https://www.linkedin.com/company/team-builder-ventures/" TargetMode="External"/><Relationship Id="rId289" Type="http://schemas.openxmlformats.org/officeDocument/2006/relationships/hyperlink" Target="http://bbv.io/" TargetMode="External"/><Relationship Id="rId496" Type="http://schemas.openxmlformats.org/officeDocument/2006/relationships/hyperlink" Target="http://coriginventures.com/" TargetMode="External"/><Relationship Id="rId2177" Type="http://schemas.openxmlformats.org/officeDocument/2006/relationships/hyperlink" Target="https://www.linkedin.com/company/venture51/" TargetMode="External"/><Relationship Id="rId149" Type="http://schemas.openxmlformats.org/officeDocument/2006/relationships/hyperlink" Target="https://www.linkedin.com/company/aristos-ventures/" TargetMode="External"/><Relationship Id="rId356" Type="http://schemas.openxmlformats.org/officeDocument/2006/relationships/hyperlink" Target="http://bulldoginnovationgroup.com/" TargetMode="External"/><Relationship Id="rId563" Type="http://schemas.openxmlformats.org/officeDocument/2006/relationships/hyperlink" Target="https://www.crunchbase.com/organization/designer-fund" TargetMode="External"/><Relationship Id="rId770" Type="http://schemas.openxmlformats.org/officeDocument/2006/relationships/hyperlink" Target="https://www.crunchbase.com/organization/fung-capital-management" TargetMode="External"/><Relationship Id="rId1193" Type="http://schemas.openxmlformats.org/officeDocument/2006/relationships/hyperlink" Target="http://madrona.com/" TargetMode="External"/><Relationship Id="rId2037" Type="http://schemas.openxmlformats.org/officeDocument/2006/relationships/hyperlink" Target="http://linkedin.com/company/7794275" TargetMode="External"/><Relationship Id="rId2244" Type="http://schemas.openxmlformats.org/officeDocument/2006/relationships/hyperlink" Target="http://winklevosscapital.com/" TargetMode="External"/><Relationship Id="rId216" Type="http://schemas.openxmlformats.org/officeDocument/2006/relationships/hyperlink" Target="https://www.crunchbase.com/organization/bbg-ventures" TargetMode="External"/><Relationship Id="rId423" Type="http://schemas.openxmlformats.org/officeDocument/2006/relationships/hyperlink" Target="https://www.linkedin.com/company/chilango-ventures/" TargetMode="External"/><Relationship Id="rId868" Type="http://schemas.openxmlformats.org/officeDocument/2006/relationships/hyperlink" Target="http://linkedin.com/company/2996239" TargetMode="External"/><Relationship Id="rId1053" Type="http://schemas.openxmlformats.org/officeDocument/2006/relationships/hyperlink" Target="https://www.linkedin.com/company/kec-ventures/" TargetMode="External"/><Relationship Id="rId1260" Type="http://schemas.openxmlformats.org/officeDocument/2006/relationships/hyperlink" Target="http://mesa.vc/" TargetMode="External"/><Relationship Id="rId1498" Type="http://schemas.openxmlformats.org/officeDocument/2006/relationships/hyperlink" Target="https://www.crunchbase.com/organization/pipeline-capital" TargetMode="External"/><Relationship Id="rId2104" Type="http://schemas.openxmlformats.org/officeDocument/2006/relationships/hyperlink" Target="http://uncorkcapital.com/" TargetMode="External"/><Relationship Id="rId630" Type="http://schemas.openxmlformats.org/officeDocument/2006/relationships/hyperlink" Target="https://www.crunchbase.com/organization/embark-ventures" TargetMode="External"/><Relationship Id="rId728" Type="http://schemas.openxmlformats.org/officeDocument/2006/relationships/hyperlink" Target="http://foundercollective.com/" TargetMode="External"/><Relationship Id="rId935" Type="http://schemas.openxmlformats.org/officeDocument/2006/relationships/hyperlink" Target="http://illinoisventures.com/" TargetMode="External"/><Relationship Id="rId1358" Type="http://schemas.openxmlformats.org/officeDocument/2006/relationships/hyperlink" Target="https://www.linkedin.com/company/new-richmond-ventures/" TargetMode="External"/><Relationship Id="rId1565" Type="http://schemas.openxmlformats.org/officeDocument/2006/relationships/hyperlink" Target="https://www.linkedin.com/company/queen-city-angels" TargetMode="External"/><Relationship Id="rId1772" Type="http://schemas.openxmlformats.org/officeDocument/2006/relationships/hyperlink" Target="http://linkedin.com/company/3862413" TargetMode="External"/><Relationship Id="rId64" Type="http://schemas.openxmlformats.org/officeDocument/2006/relationships/hyperlink" Target="https://www.afore.vc/" TargetMode="External"/><Relationship Id="rId1120" Type="http://schemas.openxmlformats.org/officeDocument/2006/relationships/hyperlink" Target="http://linkedin.com/company/1731127" TargetMode="External"/><Relationship Id="rId1218" Type="http://schemas.openxmlformats.org/officeDocument/2006/relationships/hyperlink" Target="http://linkedin.com/company/2585820" TargetMode="External"/><Relationship Id="rId1425" Type="http://schemas.openxmlformats.org/officeDocument/2006/relationships/hyperlink" Target="https://www.crunchbase.com/organization/oca-ventures" TargetMode="External"/><Relationship Id="rId1632" Type="http://schemas.openxmlformats.org/officeDocument/2006/relationships/hyperlink" Target="https://www.crunchbase.com/organization/rhapsody-venture-partners-llc" TargetMode="External"/><Relationship Id="rId1937" Type="http://schemas.openxmlformats.org/officeDocument/2006/relationships/hyperlink" Target="https://www.crunchbase.com/organization/tectonic-ventures" TargetMode="External"/><Relationship Id="rId2199" Type="http://schemas.openxmlformats.org/officeDocument/2006/relationships/hyperlink" Target="https://www.linkedin.com/company/vestor-in-partners/" TargetMode="External"/><Relationship Id="rId280" Type="http://schemas.openxmlformats.org/officeDocument/2006/relationships/hyperlink" Target="http://blankslateventures.com/" TargetMode="External"/><Relationship Id="rId140" Type="http://schemas.openxmlformats.org/officeDocument/2006/relationships/hyperlink" Target="https://www.crunchbase.com/organization/arafura-ventures" TargetMode="External"/><Relationship Id="rId378" Type="http://schemas.openxmlformats.org/officeDocument/2006/relationships/hyperlink" Target="http://linkedin.com/company/12901770" TargetMode="External"/><Relationship Id="rId585" Type="http://schemas.openxmlformats.org/officeDocument/2006/relationships/hyperlink" Target="http://dormroomfund.com/" TargetMode="External"/><Relationship Id="rId792" Type="http://schemas.openxmlformats.org/officeDocument/2006/relationships/hyperlink" Target="http://genoavc.com/" TargetMode="External"/><Relationship Id="rId2059" Type="http://schemas.openxmlformats.org/officeDocument/2006/relationships/hyperlink" Target="http://travelcapitalist.com/" TargetMode="External"/><Relationship Id="rId2266" Type="http://schemas.openxmlformats.org/officeDocument/2006/relationships/hyperlink" Target="https://www.linkedin.com/company/work-bench/" TargetMode="External"/><Relationship Id="rId6" Type="http://schemas.openxmlformats.org/officeDocument/2006/relationships/hyperlink" Target="https://www.linkedin.com/company/1517fund" TargetMode="External"/><Relationship Id="rId238" Type="http://schemas.openxmlformats.org/officeDocument/2006/relationships/hyperlink" Target="https://www.linkedin.com/company/benhamou-global-ventures/" TargetMode="External"/><Relationship Id="rId445" Type="http://schemas.openxmlformats.org/officeDocument/2006/relationships/hyperlink" Target="https://www.crunchbase.com/organization/co-creation-capital" TargetMode="External"/><Relationship Id="rId652" Type="http://schemas.openxmlformats.org/officeDocument/2006/relationships/hyperlink" Target="http://linkedin.com/company/33371" TargetMode="External"/><Relationship Id="rId1075" Type="http://schemas.openxmlformats.org/officeDocument/2006/relationships/hyperlink" Target="https://lakehouse.vc/" TargetMode="External"/><Relationship Id="rId1282" Type="http://schemas.openxmlformats.org/officeDocument/2006/relationships/hyperlink" Target="https://www.crunchbase.com/organization/miracle-ventures" TargetMode="External"/><Relationship Id="rId2126" Type="http://schemas.openxmlformats.org/officeDocument/2006/relationships/hyperlink" Target="https://www.linkedin.com/company/upside-partnerhsip/" TargetMode="External"/><Relationship Id="rId305" Type="http://schemas.openxmlformats.org/officeDocument/2006/relationships/hyperlink" Target="http://linkedin.com/company/280485" TargetMode="External"/><Relationship Id="rId512" Type="http://schemas.openxmlformats.org/officeDocument/2006/relationships/hyperlink" Target="https://www.crunchbase.com/organization/cowboy-ventures" TargetMode="External"/><Relationship Id="rId957" Type="http://schemas.openxmlformats.org/officeDocument/2006/relationships/hyperlink" Target="https://www.crunchbase.com/organization/indicator-ventures" TargetMode="External"/><Relationship Id="rId1142" Type="http://schemas.openxmlformats.org/officeDocument/2006/relationships/hyperlink" Target="https://www.crunchbase.com/organization/liquid2-ventures" TargetMode="External"/><Relationship Id="rId1587" Type="http://schemas.openxmlformats.org/officeDocument/2006/relationships/hyperlink" Target="http://redandblue.vc/" TargetMode="External"/><Relationship Id="rId1794" Type="http://schemas.openxmlformats.org/officeDocument/2006/relationships/hyperlink" Target="https://www.crunchbase.com/organization/southbox" TargetMode="External"/><Relationship Id="rId86" Type="http://schemas.openxmlformats.org/officeDocument/2006/relationships/hyperlink" Target="http://alphavp.com/" TargetMode="External"/><Relationship Id="rId817" Type="http://schemas.openxmlformats.org/officeDocument/2006/relationships/hyperlink" Target="https://www.linkedin.com/company/govtech-fund/" TargetMode="External"/><Relationship Id="rId1002" Type="http://schemas.openxmlformats.org/officeDocument/2006/relationships/hyperlink" Target="https://www.linkedin.com/company/inventus-capital-partners/" TargetMode="External"/><Relationship Id="rId1447" Type="http://schemas.openxmlformats.org/officeDocument/2006/relationships/hyperlink" Target="https://www.crunchbase.com/organization/origin-ventures" TargetMode="External"/><Relationship Id="rId1654" Type="http://schemas.openxmlformats.org/officeDocument/2006/relationships/hyperlink" Target="https://www.linkedin.com/company/rock-health/" TargetMode="External"/><Relationship Id="rId1861" Type="http://schemas.openxmlformats.org/officeDocument/2006/relationships/hyperlink" Target="http://surgeventures.com/" TargetMode="External"/><Relationship Id="rId1307" Type="http://schemas.openxmlformats.org/officeDocument/2006/relationships/hyperlink" Target="http://monstro.vc/" TargetMode="External"/><Relationship Id="rId1514" Type="http://schemas.openxmlformats.org/officeDocument/2006/relationships/hyperlink" Target="https://www.crunchbase.com/organization/pointguard-ventures" TargetMode="External"/><Relationship Id="rId1721" Type="http://schemas.openxmlformats.org/officeDocument/2006/relationships/hyperlink" Target="http://seraphgroup.net/" TargetMode="External"/><Relationship Id="rId1959" Type="http://schemas.openxmlformats.org/officeDocument/2006/relationships/hyperlink" Target="http://tenoneten.net/" TargetMode="External"/><Relationship Id="rId13" Type="http://schemas.openxmlformats.org/officeDocument/2006/relationships/hyperlink" Target="http://1984.vc/" TargetMode="External"/><Relationship Id="rId1819" Type="http://schemas.openxmlformats.org/officeDocument/2006/relationships/hyperlink" Target="http://startsmartlabs.com/" TargetMode="External"/><Relationship Id="rId2190" Type="http://schemas.openxmlformats.org/officeDocument/2006/relationships/hyperlink" Target="http://versionone.vc/" TargetMode="External"/><Relationship Id="rId2288" Type="http://schemas.openxmlformats.org/officeDocument/2006/relationships/hyperlink" Target="https://www.crunchbase.com/organization/zaffre-investments" TargetMode="External"/><Relationship Id="rId162" Type="http://schemas.openxmlformats.org/officeDocument/2006/relationships/hyperlink" Target="http://array.vc/" TargetMode="External"/><Relationship Id="rId467" Type="http://schemas.openxmlformats.org/officeDocument/2006/relationships/hyperlink" Target="http://companyon.vc/" TargetMode="External"/><Relationship Id="rId1097" Type="http://schemas.openxmlformats.org/officeDocument/2006/relationships/hyperlink" Target="http://launchpadli.com/" TargetMode="External"/><Relationship Id="rId2050" Type="http://schemas.openxmlformats.org/officeDocument/2006/relationships/hyperlink" Target="http://trailpostventures.com/" TargetMode="External"/><Relationship Id="rId2148" Type="http://schemas.openxmlformats.org/officeDocument/2006/relationships/hyperlink" Target="http://linkedin.com/company/15075790" TargetMode="External"/><Relationship Id="rId674" Type="http://schemas.openxmlformats.org/officeDocument/2006/relationships/hyperlink" Target="https://www.crunchbase.com/organization/ff-venture-capital" TargetMode="External"/><Relationship Id="rId881" Type="http://schemas.openxmlformats.org/officeDocument/2006/relationships/hyperlink" Target="https://www.linkedin.com/company/healthx-ventures/" TargetMode="External"/><Relationship Id="rId979" Type="http://schemas.openxmlformats.org/officeDocument/2006/relationships/hyperlink" Target="http://innovationfwd.com/" TargetMode="External"/><Relationship Id="rId327" Type="http://schemas.openxmlformats.org/officeDocument/2006/relationships/hyperlink" Target="http://bowerycap.com/" TargetMode="External"/><Relationship Id="rId534" Type="http://schemas.openxmlformats.org/officeDocument/2006/relationships/hyperlink" Target="https://www.linkedin.com/company/crvvc/" TargetMode="External"/><Relationship Id="rId741" Type="http://schemas.openxmlformats.org/officeDocument/2006/relationships/hyperlink" Target="https://www.crunchbase.com/organization/free-ventures" TargetMode="External"/><Relationship Id="rId839" Type="http://schemas.openxmlformats.org/officeDocument/2006/relationships/hyperlink" Target="https://www.linkedin.com/company/hackers-founders/" TargetMode="External"/><Relationship Id="rId1164" Type="http://schemas.openxmlformats.org/officeDocument/2006/relationships/hyperlink" Target="https://www.crunchbase.com/organization/longwood-fund" TargetMode="External"/><Relationship Id="rId1371" Type="http://schemas.openxmlformats.org/officeDocument/2006/relationships/hyperlink" Target="http://nextcoastventures.com/" TargetMode="External"/><Relationship Id="rId1469" Type="http://schemas.openxmlformats.org/officeDocument/2006/relationships/hyperlink" Target="https://www.crunchbase.com/organization/peak-ventures" TargetMode="External"/><Relationship Id="rId2008" Type="http://schemas.openxmlformats.org/officeDocument/2006/relationships/hyperlink" Target="https://www.linkedin.com/company/tautona-group/?originalSubdomain=pk" TargetMode="External"/><Relationship Id="rId2215" Type="http://schemas.openxmlformats.org/officeDocument/2006/relationships/hyperlink" Target="https://www.linkedin.com/company/vodia-ventures/" TargetMode="External"/><Relationship Id="rId601" Type="http://schemas.openxmlformats.org/officeDocument/2006/relationships/hyperlink" Target="https://www.crunchbase.com/organization/dfj-global-network" TargetMode="External"/><Relationship Id="rId1024" Type="http://schemas.openxmlformats.org/officeDocument/2006/relationships/hyperlink" Target="https://www.crunchbase.com/organization/itr-ventures-llc" TargetMode="External"/><Relationship Id="rId1231" Type="http://schemas.openxmlformats.org/officeDocument/2006/relationships/hyperlink" Target="http://maxventures.vc/" TargetMode="External"/><Relationship Id="rId1676" Type="http://schemas.openxmlformats.org/officeDocument/2006/relationships/hyperlink" Target="http://s2gventures.com/" TargetMode="External"/><Relationship Id="rId1883" Type="http://schemas.openxmlformats.org/officeDocument/2006/relationships/hyperlink" Target="https://www.crunchbase.com/organization/switch-ventures" TargetMode="External"/><Relationship Id="rId906" Type="http://schemas.openxmlformats.org/officeDocument/2006/relationships/hyperlink" Target="http://linkedin.com/company/18307758" TargetMode="External"/><Relationship Id="rId1329" Type="http://schemas.openxmlformats.org/officeDocument/2006/relationships/hyperlink" Target="https://www.crunchbase.com/organization/muckercapital" TargetMode="External"/><Relationship Id="rId1536" Type="http://schemas.openxmlformats.org/officeDocument/2006/relationships/hyperlink" Target="https://www.crunchbase.com/organization/progress-ventures" TargetMode="External"/><Relationship Id="rId1743" Type="http://schemas.openxmlformats.org/officeDocument/2006/relationships/hyperlink" Target="https://www.linkedin.com/company/sierra-wasatch-capital/" TargetMode="External"/><Relationship Id="rId1950" Type="http://schemas.openxmlformats.org/officeDocument/2006/relationships/hyperlink" Target="https://www.linkedin.com/company/telescope-ventures/" TargetMode="External"/><Relationship Id="rId35" Type="http://schemas.openxmlformats.org/officeDocument/2006/relationships/hyperlink" Target="https://www.linkedin.com/company/500-startups" TargetMode="External"/><Relationship Id="rId1603" Type="http://schemas.openxmlformats.org/officeDocument/2006/relationships/hyperlink" Target="https://www.crunchbase.com/organization/refactor-capital" TargetMode="External"/><Relationship Id="rId1810" Type="http://schemas.openxmlformats.org/officeDocument/2006/relationships/hyperlink" Target="http://linkedin.com/company/6449325" TargetMode="External"/><Relationship Id="rId184" Type="http://schemas.openxmlformats.org/officeDocument/2006/relationships/hyperlink" Target="https://www.linkedin.com/company/atx-seed-ventures/" TargetMode="External"/><Relationship Id="rId391" Type="http://schemas.openxmlformats.org/officeDocument/2006/relationships/hyperlink" Target="http://canyoncreekcapital.com/" TargetMode="External"/><Relationship Id="rId1908" Type="http://schemas.openxmlformats.org/officeDocument/2006/relationships/hyperlink" Target="http://tfxcap.com/" TargetMode="External"/><Relationship Id="rId2072" Type="http://schemas.openxmlformats.org/officeDocument/2006/relationships/hyperlink" Target="https://www.crunchbase.com/organization/troy-capital-partners" TargetMode="External"/><Relationship Id="rId251" Type="http://schemas.openxmlformats.org/officeDocument/2006/relationships/hyperlink" Target="http://betafund.wordpress.com/" TargetMode="External"/><Relationship Id="rId489" Type="http://schemas.openxmlformats.org/officeDocument/2006/relationships/hyperlink" Target="http://linkedin.com/company/2871805" TargetMode="External"/><Relationship Id="rId696" Type="http://schemas.openxmlformats.org/officeDocument/2006/relationships/hyperlink" Target="https://www.linkedin.com/company/procyon-ventures/" TargetMode="External"/><Relationship Id="rId349" Type="http://schemas.openxmlformats.org/officeDocument/2006/relationships/hyperlink" Target="http://linkedin.com/company/2953584" TargetMode="External"/><Relationship Id="rId556" Type="http://schemas.openxmlformats.org/officeDocument/2006/relationships/hyperlink" Target="https://www.linkedin.com/company/data-collective/" TargetMode="External"/><Relationship Id="rId763" Type="http://schemas.openxmlformats.org/officeDocument/2006/relationships/hyperlink" Target="http://fundconference.com/" TargetMode="External"/><Relationship Id="rId1186" Type="http://schemas.openxmlformats.org/officeDocument/2006/relationships/hyperlink" Target="http://linkedin.com/company/5237548" TargetMode="External"/><Relationship Id="rId1393" Type="http://schemas.openxmlformats.org/officeDocument/2006/relationships/hyperlink" Target="https://www.crunchbase.com/organization/noname-ventures" TargetMode="External"/><Relationship Id="rId2237" Type="http://schemas.openxmlformats.org/officeDocument/2006/relationships/hyperlink" Target="http://linkedin.com/company/9461409" TargetMode="External"/><Relationship Id="rId111" Type="http://schemas.openxmlformats.org/officeDocument/2006/relationships/hyperlink" Target="https://www.crunchbase.com/organization/zpark-venture" TargetMode="External"/><Relationship Id="rId209" Type="http://schemas.openxmlformats.org/officeDocument/2006/relationships/hyperlink" Target="http://baselinev.com/" TargetMode="External"/><Relationship Id="rId416" Type="http://schemas.openxmlformats.org/officeDocument/2006/relationships/hyperlink" Target="https://www.crunchbase.com/organization/chattanooga-renaissance-fund" TargetMode="External"/><Relationship Id="rId970" Type="http://schemas.openxmlformats.org/officeDocument/2006/relationships/hyperlink" Target="https://www.crunchbase.com/organization/innerloop-capital" TargetMode="External"/><Relationship Id="rId1046" Type="http://schemas.openxmlformats.org/officeDocument/2006/relationships/hyperlink" Target="https://www.crunchbase.com/organization/kapor-capital" TargetMode="External"/><Relationship Id="rId1253" Type="http://schemas.openxmlformats.org/officeDocument/2006/relationships/hyperlink" Target="http://linkedin.com/company/89092" TargetMode="External"/><Relationship Id="rId1698" Type="http://schemas.openxmlformats.org/officeDocument/2006/relationships/hyperlink" Target="https://www.crunchbase.com/organization/santa-barbara-angel-alliance" TargetMode="External"/><Relationship Id="rId623" Type="http://schemas.openxmlformats.org/officeDocument/2006/relationships/hyperlink" Target="http://elephantvc.com/" TargetMode="External"/><Relationship Id="rId830" Type="http://schemas.openxmlformats.org/officeDocument/2006/relationships/hyperlink" Target="https://www.crunchbase.com/organization/gritlabs" TargetMode="External"/><Relationship Id="rId928" Type="http://schemas.openxmlformats.org/officeDocument/2006/relationships/hyperlink" Target="http://ifly.vc/" TargetMode="External"/><Relationship Id="rId1460" Type="http://schemas.openxmlformats.org/officeDocument/2006/relationships/hyperlink" Target="http://palgenesis.com/" TargetMode="External"/><Relationship Id="rId1558" Type="http://schemas.openxmlformats.org/officeDocument/2006/relationships/hyperlink" Target="https://www.crunchbase.com/organization/quake-capital-partners" TargetMode="External"/><Relationship Id="rId1765" Type="http://schemas.openxmlformats.org/officeDocument/2006/relationships/hyperlink" Target="http://sktainnopartners.com/" TargetMode="External"/><Relationship Id="rId57" Type="http://schemas.openxmlformats.org/officeDocument/2006/relationships/hyperlink" Target="https://www.linkedin.com/company/act-one-ventures-lp/" TargetMode="External"/><Relationship Id="rId1113" Type="http://schemas.openxmlformats.org/officeDocument/2006/relationships/hyperlink" Target="http://linkedin.com/company/6382439" TargetMode="External"/><Relationship Id="rId1320" Type="http://schemas.openxmlformats.org/officeDocument/2006/relationships/hyperlink" Target="https://www.crunchbase.com/organization/morado-ventures-partners" TargetMode="External"/><Relationship Id="rId1418" Type="http://schemas.openxmlformats.org/officeDocument/2006/relationships/hyperlink" Target="http://oatv.com/" TargetMode="External"/><Relationship Id="rId1972" Type="http://schemas.openxmlformats.org/officeDocument/2006/relationships/hyperlink" Target="http://linkedin.com/company/2418268" TargetMode="External"/><Relationship Id="rId1625" Type="http://schemas.openxmlformats.org/officeDocument/2006/relationships/hyperlink" Target="https://www.crunchbase.com/organization/revel-partners" TargetMode="External"/><Relationship Id="rId1832" Type="http://schemas.openxmlformats.org/officeDocument/2006/relationships/hyperlink" Target="https://www.crunchbase.com/organization/startup-labs" TargetMode="External"/><Relationship Id="rId2094" Type="http://schemas.openxmlformats.org/officeDocument/2006/relationships/hyperlink" Target="http://linkedin.com/company/18414018" TargetMode="External"/><Relationship Id="rId273" Type="http://schemas.openxmlformats.org/officeDocument/2006/relationships/hyperlink" Target="https://www.crunchbase.com/organization/black-diamond-ventures" TargetMode="External"/><Relationship Id="rId480" Type="http://schemas.openxmlformats.org/officeDocument/2006/relationships/hyperlink" Target="https://www.crunchbase.com/organization/contour-ventures" TargetMode="External"/><Relationship Id="rId2161" Type="http://schemas.openxmlformats.org/officeDocument/2006/relationships/hyperlink" Target="http://vcapital.com/" TargetMode="External"/><Relationship Id="rId133" Type="http://schemas.openxmlformats.org/officeDocument/2006/relationships/hyperlink" Target="https://www.linkedin.com/company/antecedent-ventures/" TargetMode="External"/><Relationship Id="rId340" Type="http://schemas.openxmlformats.org/officeDocument/2006/relationships/hyperlink" Target="https://www.crunchbase.com/organization/brick-mortar-vc" TargetMode="External"/><Relationship Id="rId578" Type="http://schemas.openxmlformats.org/officeDocument/2006/relationships/hyperlink" Target="https://www.crunchbase.com/organization/digitalis-ventures" TargetMode="External"/><Relationship Id="rId785" Type="http://schemas.openxmlformats.org/officeDocument/2006/relationships/hyperlink" Target="https://www.crunchbase.com/organization/gan-ventures" TargetMode="External"/><Relationship Id="rId992" Type="http://schemas.openxmlformats.org/officeDocument/2006/relationships/hyperlink" Target="https://www.crunchbase.com/organization/international-accelerator" TargetMode="External"/><Relationship Id="rId2021" Type="http://schemas.openxmlformats.org/officeDocument/2006/relationships/hyperlink" Target="http://thirdprime.vc/" TargetMode="External"/><Relationship Id="rId2259" Type="http://schemas.openxmlformats.org/officeDocument/2006/relationships/hyperlink" Target="http://wondervc.com/" TargetMode="External"/><Relationship Id="rId200" Type="http://schemas.openxmlformats.org/officeDocument/2006/relationships/hyperlink" Target="https://www.crunchbase.com/organization/bam-ventures" TargetMode="External"/><Relationship Id="rId438" Type="http://schemas.openxmlformats.org/officeDocument/2006/relationships/hyperlink" Target="https://www.crunchbase.com/organization/claremont-creek-ventures" TargetMode="External"/><Relationship Id="rId645" Type="http://schemas.openxmlformats.org/officeDocument/2006/relationships/hyperlink" Target="https://www.crunchbase.com/organization/enterprise-partners" TargetMode="External"/><Relationship Id="rId852" Type="http://schemas.openxmlformats.org/officeDocument/2006/relationships/hyperlink" Target="https://www.crunchbase.com/organization/hardwareclub" TargetMode="External"/><Relationship Id="rId1068" Type="http://schemas.openxmlformats.org/officeDocument/2006/relationships/hyperlink" Target="https://www.crunchbase.com/organization/kiwi-venture-partners" TargetMode="External"/><Relationship Id="rId1275" Type="http://schemas.openxmlformats.org/officeDocument/2006/relationships/hyperlink" Target="https://www.linkedin.com/company/michigan-angel-fund/" TargetMode="External"/><Relationship Id="rId1482" Type="http://schemas.openxmlformats.org/officeDocument/2006/relationships/hyperlink" Target="https://www.linkedin.com/company/pereg-ventures/" TargetMode="External"/><Relationship Id="rId2119" Type="http://schemas.openxmlformats.org/officeDocument/2006/relationships/hyperlink" Target="https://www.crunchbase.com/organization/uphonest-capital" TargetMode="External"/><Relationship Id="rId505" Type="http://schemas.openxmlformats.org/officeDocument/2006/relationships/hyperlink" Target="http://counterview.vc/" TargetMode="External"/><Relationship Id="rId712" Type="http://schemas.openxmlformats.org/officeDocument/2006/relationships/hyperlink" Target="http://flashpoint.co/" TargetMode="External"/><Relationship Id="rId1135" Type="http://schemas.openxmlformats.org/officeDocument/2006/relationships/hyperlink" Target="http://lightbank.com/" TargetMode="External"/><Relationship Id="rId1342" Type="http://schemas.openxmlformats.org/officeDocument/2006/relationships/hyperlink" Target="https://www.crunchbase.com/organization/network-ventures" TargetMode="External"/><Relationship Id="rId1787" Type="http://schemas.openxmlformats.org/officeDocument/2006/relationships/hyperlink" Target="https://www.linkedin.com/company/sonoma-brands/" TargetMode="External"/><Relationship Id="rId1994" Type="http://schemas.openxmlformats.org/officeDocument/2006/relationships/hyperlink" Target="https://www.crunchbase.com/organization/the-hive-palo-alto-california" TargetMode="External"/><Relationship Id="rId79" Type="http://schemas.openxmlformats.org/officeDocument/2006/relationships/hyperlink" Target="http://linkedin.com/company/50855" TargetMode="External"/><Relationship Id="rId1202" Type="http://schemas.openxmlformats.org/officeDocument/2006/relationships/hyperlink" Target="http://maplewoodcapital.com/" TargetMode="External"/><Relationship Id="rId1647" Type="http://schemas.openxmlformats.org/officeDocument/2006/relationships/hyperlink" Target="https://www.crunchbase.com/organization/geekdom-fund-l-p" TargetMode="External"/><Relationship Id="rId1854" Type="http://schemas.openxmlformats.org/officeDocument/2006/relationships/hyperlink" Target="https://www.linkedin.com/company/summation-health-ventures/" TargetMode="External"/><Relationship Id="rId1507" Type="http://schemas.openxmlformats.org/officeDocument/2006/relationships/hyperlink" Target="https://www.crunchbase.com/organization/plus-capital" TargetMode="External"/><Relationship Id="rId1714" Type="http://schemas.openxmlformats.org/officeDocument/2006/relationships/hyperlink" Target="https://www.scribble.vc/" TargetMode="External"/><Relationship Id="rId295" Type="http://schemas.openxmlformats.org/officeDocument/2006/relationships/hyperlink" Target="https://www.crunchbase.com/organization/blue-startups" TargetMode="External"/><Relationship Id="rId1921" Type="http://schemas.openxmlformats.org/officeDocument/2006/relationships/hyperlink" Target="http://linkedin.com/company/18185952" TargetMode="External"/><Relationship Id="rId2183" Type="http://schemas.openxmlformats.org/officeDocument/2006/relationships/hyperlink" Target="http://linkedin.com/company/9440732" TargetMode="External"/><Relationship Id="rId155" Type="http://schemas.openxmlformats.org/officeDocument/2006/relationships/hyperlink" Target="http://linkedin.com/company/33197515" TargetMode="External"/><Relationship Id="rId362" Type="http://schemas.openxmlformats.org/officeDocument/2006/relationships/hyperlink" Target="http://bullish.co/" TargetMode="External"/><Relationship Id="rId1297" Type="http://schemas.openxmlformats.org/officeDocument/2006/relationships/hyperlink" Target="https://www.crunchbase.com/organization/moderne-ventures" TargetMode="External"/><Relationship Id="rId2043" Type="http://schemas.openxmlformats.org/officeDocument/2006/relationships/hyperlink" Target="http://linkedin.com/company/903517" TargetMode="External"/><Relationship Id="rId2250" Type="http://schemas.openxmlformats.org/officeDocument/2006/relationships/hyperlink" Target="http://wiscpartners.com/" TargetMode="External"/><Relationship Id="rId222" Type="http://schemas.openxmlformats.org/officeDocument/2006/relationships/hyperlink" Target="https://www.crunchbase.com/organization/be-great-partners" TargetMode="External"/><Relationship Id="rId667" Type="http://schemas.openxmlformats.org/officeDocument/2006/relationships/hyperlink" Target="http://linkedin.com/company/1757604" TargetMode="External"/><Relationship Id="rId874" Type="http://schemas.openxmlformats.org/officeDocument/2006/relationships/hyperlink" Target="http://linkedin.com/company/3113717" TargetMode="External"/><Relationship Id="rId2110" Type="http://schemas.openxmlformats.org/officeDocument/2006/relationships/hyperlink" Target="https://angel.co/v/back/unpopular-ventures-preferred-access-fund" TargetMode="External"/><Relationship Id="rId527" Type="http://schemas.openxmlformats.org/officeDocument/2006/relationships/hyperlink" Target="https://www.crunchbase.com/organization/crowdfunder-2" TargetMode="External"/><Relationship Id="rId734" Type="http://schemas.openxmlformats.org/officeDocument/2006/relationships/hyperlink" Target="http://founderscoop.com/" TargetMode="External"/><Relationship Id="rId941" Type="http://schemas.openxmlformats.org/officeDocument/2006/relationships/hyperlink" Target="http://imo.vc/" TargetMode="External"/><Relationship Id="rId1157" Type="http://schemas.openxmlformats.org/officeDocument/2006/relationships/hyperlink" Target="http://lombardstreet.io/" TargetMode="External"/><Relationship Id="rId1364" Type="http://schemas.openxmlformats.org/officeDocument/2006/relationships/hyperlink" Target="http://linkedin.com/company/10907977" TargetMode="External"/><Relationship Id="rId1571" Type="http://schemas.openxmlformats.org/officeDocument/2006/relationships/hyperlink" Target="https://www.linkedin.com/company/quest-venture-partners/" TargetMode="External"/><Relationship Id="rId2208" Type="http://schemas.openxmlformats.org/officeDocument/2006/relationships/hyperlink" Target="https://www.crunchbase.com/organization/visionnaire-ventures" TargetMode="External"/><Relationship Id="rId70" Type="http://schemas.openxmlformats.org/officeDocument/2006/relationships/hyperlink" Target="http://linkedin.com/company/10262192" TargetMode="External"/><Relationship Id="rId801" Type="http://schemas.openxmlformats.org/officeDocument/2006/relationships/hyperlink" Target="http://globalagora.com/" TargetMode="External"/><Relationship Id="rId1017" Type="http://schemas.openxmlformats.org/officeDocument/2006/relationships/hyperlink" Target="https://www.crunchbase.com/organization/irishangels" TargetMode="External"/><Relationship Id="rId1224" Type="http://schemas.openxmlformats.org/officeDocument/2006/relationships/hyperlink" Target="https://www.linkedin.com/company/matter-/" TargetMode="External"/><Relationship Id="rId1431" Type="http://schemas.openxmlformats.org/officeDocument/2006/relationships/hyperlink" Target="http://otgventures.com/" TargetMode="External"/><Relationship Id="rId1669" Type="http://schemas.openxmlformats.org/officeDocument/2006/relationships/hyperlink" Target="https://www.linkedin.com/company/router-ventures/" TargetMode="External"/><Relationship Id="rId1876" Type="http://schemas.openxmlformats.org/officeDocument/2006/relationships/hyperlink" Target="http://swanandlegend.com/" TargetMode="External"/><Relationship Id="rId1529" Type="http://schemas.openxmlformats.org/officeDocument/2006/relationships/hyperlink" Target="http://priceline.com/" TargetMode="External"/><Relationship Id="rId1736" Type="http://schemas.openxmlformats.org/officeDocument/2006/relationships/hyperlink" Target="http://shrug.vc/" TargetMode="External"/><Relationship Id="rId1943" Type="http://schemas.openxmlformats.org/officeDocument/2006/relationships/hyperlink" Target="https://www.crunchbase.com/organization/tekton-ventures" TargetMode="External"/><Relationship Id="rId28" Type="http://schemas.openxmlformats.org/officeDocument/2006/relationships/hyperlink" Target="https://www.crunchbase.com/organization/4490-ventures" TargetMode="External"/><Relationship Id="rId1803" Type="http://schemas.openxmlformats.org/officeDocument/2006/relationships/hyperlink" Target="https://www.crunchbase.com/organization/propagate-content" TargetMode="External"/><Relationship Id="rId177" Type="http://schemas.openxmlformats.org/officeDocument/2006/relationships/hyperlink" Target="https://www.crunchbase.com/organization/atlas-venture" TargetMode="External"/><Relationship Id="rId384" Type="http://schemas.openxmlformats.org/officeDocument/2006/relationships/hyperlink" Target="http://linkedin.com/company/28631063" TargetMode="External"/><Relationship Id="rId591" Type="http://schemas.openxmlformats.org/officeDocument/2006/relationships/hyperlink" Target="http://draper.vc/" TargetMode="External"/><Relationship Id="rId2065" Type="http://schemas.openxmlformats.org/officeDocument/2006/relationships/hyperlink" Target="http://tribecavp.com/" TargetMode="External"/><Relationship Id="rId2272" Type="http://schemas.openxmlformats.org/officeDocument/2006/relationships/hyperlink" Target="http://xg-ventures.com/" TargetMode="External"/><Relationship Id="rId244" Type="http://schemas.openxmlformats.org/officeDocument/2006/relationships/hyperlink" Target="https://www.linkedin.com/company/skydeck-berkeley/" TargetMode="External"/><Relationship Id="rId689" Type="http://schemas.openxmlformats.org/officeDocument/2006/relationships/hyperlink" Target="https://www.crunchbase.com/organization/firestarter-fund" TargetMode="External"/><Relationship Id="rId896" Type="http://schemas.openxmlformats.org/officeDocument/2006/relationships/hyperlink" Target="https://www.linkedin.com/company/high-alpha/" TargetMode="External"/><Relationship Id="rId1081" Type="http://schemas.openxmlformats.org/officeDocument/2006/relationships/hyperlink" Target="https://www.linkedin.com/company/lamp-post-group/?originalSubdomain=pk" TargetMode="External"/><Relationship Id="rId451" Type="http://schemas.openxmlformats.org/officeDocument/2006/relationships/hyperlink" Target="https://www.linkedin.com/company/collaborative-fund/" TargetMode="External"/><Relationship Id="rId549" Type="http://schemas.openxmlformats.org/officeDocument/2006/relationships/hyperlink" Target="http://crventurecapital.com/" TargetMode="External"/><Relationship Id="rId756" Type="http://schemas.openxmlformats.org/officeDocument/2006/relationships/hyperlink" Target="https://www.linkedin.com/company/frost-data-capital/" TargetMode="External"/><Relationship Id="rId1179" Type="http://schemas.openxmlformats.org/officeDocument/2006/relationships/hyperlink" Target="https://www.crunchbase.com/organization/lumia-capital" TargetMode="External"/><Relationship Id="rId1386" Type="http://schemas.openxmlformats.org/officeDocument/2006/relationships/hyperlink" Target="https://www.crunchbase.com/organization/nextwave-ventures" TargetMode="External"/><Relationship Id="rId1593" Type="http://schemas.openxmlformats.org/officeDocument/2006/relationships/hyperlink" Target="http://redseaventures.com/" TargetMode="External"/><Relationship Id="rId2132" Type="http://schemas.openxmlformats.org/officeDocument/2006/relationships/hyperlink" Target="https://www.linkedin.com/company/urban-innovation-fund/" TargetMode="External"/><Relationship Id="rId104" Type="http://schemas.openxmlformats.org/officeDocument/2006/relationships/hyperlink" Target="http://tryambition.com/" TargetMode="External"/><Relationship Id="rId311" Type="http://schemas.openxmlformats.org/officeDocument/2006/relationships/hyperlink" Target="https://www.linkedin.com/company/boldstart-ventures/" TargetMode="External"/><Relationship Id="rId409" Type="http://schemas.openxmlformats.org/officeDocument/2006/relationships/hyperlink" Target="http://chaacventures.com/" TargetMode="External"/><Relationship Id="rId963" Type="http://schemas.openxmlformats.org/officeDocument/2006/relationships/hyperlink" Target="http://indusage.com/" TargetMode="External"/><Relationship Id="rId1039" Type="http://schemas.openxmlformats.org/officeDocument/2006/relationships/hyperlink" Target="http://k5ventures.com/" TargetMode="External"/><Relationship Id="rId1246" Type="http://schemas.openxmlformats.org/officeDocument/2006/relationships/hyperlink" Target="https://www.crunchbase.com/organization/mentors-fund" TargetMode="External"/><Relationship Id="rId1898" Type="http://schemas.openxmlformats.org/officeDocument/2006/relationships/hyperlink" Target="https://www.linkedin.com/company/tallwave-capital/" TargetMode="External"/><Relationship Id="rId92" Type="http://schemas.openxmlformats.org/officeDocument/2006/relationships/hyperlink" Target="http://alpinemeridian.com/" TargetMode="External"/><Relationship Id="rId616" Type="http://schemas.openxmlformats.org/officeDocument/2006/relationships/hyperlink" Target="https://www.linkedin.com/company/early-impact-ventures/" TargetMode="External"/><Relationship Id="rId823" Type="http://schemas.openxmlformats.org/officeDocument/2006/relationships/hyperlink" Target="http://linkedin.com/company/3254468" TargetMode="External"/><Relationship Id="rId1453" Type="http://schemas.openxmlformats.org/officeDocument/2006/relationships/hyperlink" Target="http://ovofund.com/" TargetMode="External"/><Relationship Id="rId1660" Type="http://schemas.openxmlformats.org/officeDocument/2006/relationships/hyperlink" Target="https://www.linkedin.com/company/romulus-capital/" TargetMode="External"/><Relationship Id="rId1758" Type="http://schemas.openxmlformats.org/officeDocument/2006/relationships/hyperlink" Target="https://www.linkedin.com/company/sinewave-ventures/" TargetMode="External"/><Relationship Id="rId1106" Type="http://schemas.openxmlformats.org/officeDocument/2006/relationships/hyperlink" Target="http://ldrventures.com/" TargetMode="External"/><Relationship Id="rId1313" Type="http://schemas.openxmlformats.org/officeDocument/2006/relationships/hyperlink" Target="http://montageventures.com/" TargetMode="External"/><Relationship Id="rId1520" Type="http://schemas.openxmlformats.org/officeDocument/2006/relationships/hyperlink" Target="http://portlandseedfund.com/" TargetMode="External"/><Relationship Id="rId1965" Type="http://schemas.openxmlformats.org/officeDocument/2006/relationships/hyperlink" Target="http://alchemy-fund.com/" TargetMode="External"/><Relationship Id="rId1618" Type="http://schemas.openxmlformats.org/officeDocument/2006/relationships/hyperlink" Target="http://resonantvc.com/" TargetMode="External"/><Relationship Id="rId1825" Type="http://schemas.openxmlformats.org/officeDocument/2006/relationships/hyperlink" Target="http://startaventures.com/" TargetMode="External"/><Relationship Id="rId199" Type="http://schemas.openxmlformats.org/officeDocument/2006/relationships/hyperlink" Target="http://bam.vc/" TargetMode="External"/><Relationship Id="rId2087" Type="http://schemas.openxmlformats.org/officeDocument/2006/relationships/hyperlink" Target="https://www.crunchbase.com/organization/truebridge-capital-partners" TargetMode="External"/><Relationship Id="rId2294" Type="http://schemas.openxmlformats.org/officeDocument/2006/relationships/hyperlink" Target="https://www.crunchbase.com/organization/zgc-innovation-center" TargetMode="External"/><Relationship Id="rId266" Type="http://schemas.openxmlformats.org/officeDocument/2006/relationships/hyperlink" Target="http://biostarventures.com/" TargetMode="External"/><Relationship Id="rId473" Type="http://schemas.openxmlformats.org/officeDocument/2006/relationships/hyperlink" Target="http://congruentvc.com/" TargetMode="External"/><Relationship Id="rId680" Type="http://schemas.openxmlformats.org/officeDocument/2006/relationships/hyperlink" Target="https://www.crunchbase.com/organization/financial-ventures-group" TargetMode="External"/><Relationship Id="rId2154" Type="http://schemas.openxmlformats.org/officeDocument/2006/relationships/hyperlink" Target="https://www.linkedin.com/company/vaynerrse/?originalSubdomain=pk" TargetMode="External"/><Relationship Id="rId126" Type="http://schemas.openxmlformats.org/officeDocument/2006/relationships/hyperlink" Target="https://www.crunchbase.com/organization/analytics-ventures" TargetMode="External"/><Relationship Id="rId333" Type="http://schemas.openxmlformats.org/officeDocument/2006/relationships/hyperlink" Target="http://brainrobotcap.com/" TargetMode="External"/><Relationship Id="rId540" Type="http://schemas.openxmlformats.org/officeDocument/2006/relationships/hyperlink" Target="http://csc-upshot.vc/" TargetMode="External"/><Relationship Id="rId778" Type="http://schemas.openxmlformats.org/officeDocument/2006/relationships/hyperlink" Target="http://g20vc.com/" TargetMode="External"/><Relationship Id="rId985" Type="http://schemas.openxmlformats.org/officeDocument/2006/relationships/hyperlink" Target="http://inspirationventures.com/" TargetMode="External"/><Relationship Id="rId1170" Type="http://schemas.openxmlformats.org/officeDocument/2006/relationships/hyperlink" Target="https://www.crunchbase.com/organization/lowercase-capital" TargetMode="External"/><Relationship Id="rId2014" Type="http://schemas.openxmlformats.org/officeDocument/2006/relationships/hyperlink" Target="https://www.linkedin.com/company/the-valley-fund/" TargetMode="External"/><Relationship Id="rId2221" Type="http://schemas.openxmlformats.org/officeDocument/2006/relationships/hyperlink" Target="http://wavemaker.vc/" TargetMode="External"/><Relationship Id="rId638" Type="http://schemas.openxmlformats.org/officeDocument/2006/relationships/hyperlink" Target="http://engineeringcapital.com/" TargetMode="External"/><Relationship Id="rId845" Type="http://schemas.openxmlformats.org/officeDocument/2006/relationships/hyperlink" Target="http://happinessvc.com/" TargetMode="External"/><Relationship Id="rId1030" Type="http://schemas.openxmlformats.org/officeDocument/2006/relationships/hyperlink" Target="http://janvest.com/" TargetMode="External"/><Relationship Id="rId1268" Type="http://schemas.openxmlformats.org/officeDocument/2006/relationships/hyperlink" Target="https://www.crunchbase.com/organization/mhs-capital" TargetMode="External"/><Relationship Id="rId1475" Type="http://schemas.openxmlformats.org/officeDocument/2006/relationships/hyperlink" Target="https://www.crunchbase.com/organization/pejman-mar-ventures" TargetMode="External"/><Relationship Id="rId1682" Type="http://schemas.openxmlformats.org/officeDocument/2006/relationships/hyperlink" Target="http://saastrfund.com/" TargetMode="External"/><Relationship Id="rId400" Type="http://schemas.openxmlformats.org/officeDocument/2006/relationships/hyperlink" Target="http://cayugaventures.com/" TargetMode="External"/><Relationship Id="rId705" Type="http://schemas.openxmlformats.org/officeDocument/2006/relationships/hyperlink" Target="https://www.linkedin.com/company/fitz-gate-ventures/" TargetMode="External"/><Relationship Id="rId1128" Type="http://schemas.openxmlformats.org/officeDocument/2006/relationships/hyperlink" Target="http://linkedin.com/company/6626741" TargetMode="External"/><Relationship Id="rId1335" Type="http://schemas.openxmlformats.org/officeDocument/2006/relationships/hyperlink" Target="http://nav.vc/" TargetMode="External"/><Relationship Id="rId1542" Type="http://schemas.openxmlformats.org/officeDocument/2006/relationships/hyperlink" Target="https://www.crunchbase.com/organization/project-skyway" TargetMode="External"/><Relationship Id="rId1987" Type="http://schemas.openxmlformats.org/officeDocument/2006/relationships/hyperlink" Target="http://thegraduatesyndicate.com/" TargetMode="External"/><Relationship Id="rId912" Type="http://schemas.openxmlformats.org/officeDocument/2006/relationships/hyperlink" Target="https://www.linkedin.com/company/huron-river-ventures/" TargetMode="External"/><Relationship Id="rId1847" Type="http://schemas.openxmlformats.org/officeDocument/2006/relationships/hyperlink" Target="https://www.crunchbase.com/organization/streamlined-ventures" TargetMode="External"/><Relationship Id="rId41" Type="http://schemas.openxmlformats.org/officeDocument/2006/relationships/hyperlink" Target="https://www.linkedin.com/company/7gate-ventures/" TargetMode="External"/><Relationship Id="rId1402" Type="http://schemas.openxmlformats.org/officeDocument/2006/relationships/hyperlink" Target="https://www.crunchbase.com/organization/north-base-media" TargetMode="External"/><Relationship Id="rId1707" Type="http://schemas.openxmlformats.org/officeDocument/2006/relationships/hyperlink" Target="https://www.crunchbase.com/organization/science" TargetMode="External"/><Relationship Id="rId190" Type="http://schemas.openxmlformats.org/officeDocument/2006/relationships/hyperlink" Target="http://axnventurepartners.com/" TargetMode="External"/><Relationship Id="rId288" Type="http://schemas.openxmlformats.org/officeDocument/2006/relationships/hyperlink" Target="https://www.bloomvp.com/" TargetMode="External"/><Relationship Id="rId1914" Type="http://schemas.openxmlformats.org/officeDocument/2006/relationships/hyperlink" Target="https://www.crunchbase.com/organization/team-builder-ventures" TargetMode="External"/><Relationship Id="rId495" Type="http://schemas.openxmlformats.org/officeDocument/2006/relationships/hyperlink" Target="https://www.linkedin.com/company/core-ventures-group/" TargetMode="External"/><Relationship Id="rId2176" Type="http://schemas.openxmlformats.org/officeDocument/2006/relationships/hyperlink" Target="https://www.crunchbase.com/organization/hinge-capital" TargetMode="External"/><Relationship Id="rId148" Type="http://schemas.openxmlformats.org/officeDocument/2006/relationships/hyperlink" Target="https://www.crunchbase.com/organization/aristos-ventures" TargetMode="External"/><Relationship Id="rId355" Type="http://schemas.openxmlformats.org/officeDocument/2006/relationships/hyperlink" Target="https://www.linkedin.com/company/bull-city-venture-partners/" TargetMode="External"/><Relationship Id="rId562" Type="http://schemas.openxmlformats.org/officeDocument/2006/relationships/hyperlink" Target="http://designerfund.com/" TargetMode="External"/><Relationship Id="rId1192" Type="http://schemas.openxmlformats.org/officeDocument/2006/relationships/hyperlink" Target="https://www.linkedin.com/company/m25-vc/" TargetMode="External"/><Relationship Id="rId2036" Type="http://schemas.openxmlformats.org/officeDocument/2006/relationships/hyperlink" Target="https://www.crunchbase.com/organization/tiller-partners" TargetMode="External"/><Relationship Id="rId2243" Type="http://schemas.openxmlformats.org/officeDocument/2006/relationships/hyperlink" Target="https://www.linkedin.com/company/windsail-capital-group-llc/" TargetMode="External"/><Relationship Id="rId215" Type="http://schemas.openxmlformats.org/officeDocument/2006/relationships/hyperlink" Target="http://bbgventures.com/" TargetMode="External"/><Relationship Id="rId422" Type="http://schemas.openxmlformats.org/officeDocument/2006/relationships/hyperlink" Target="https://www.crunchbase.com/organization/chilango-ventures" TargetMode="External"/><Relationship Id="rId867" Type="http://schemas.openxmlformats.org/officeDocument/2006/relationships/hyperlink" Target="https://www.crunchbase.com/organization/hax-growth" TargetMode="External"/><Relationship Id="rId1052" Type="http://schemas.openxmlformats.org/officeDocument/2006/relationships/hyperlink" Target="https://www.crunchbase.com/organization/kec-ventures" TargetMode="External"/><Relationship Id="rId1497" Type="http://schemas.openxmlformats.org/officeDocument/2006/relationships/hyperlink" Target="http://pipeline.vc/" TargetMode="External"/><Relationship Id="rId1718" Type="http://schemas.openxmlformats.org/officeDocument/2006/relationships/hyperlink" Target="http://seattleangelfund.net/" TargetMode="External"/><Relationship Id="rId1925" Type="http://schemas.openxmlformats.org/officeDocument/2006/relationships/hyperlink" Target="http://tcangelgroup.com/" TargetMode="External"/><Relationship Id="rId2103" Type="http://schemas.openxmlformats.org/officeDocument/2006/relationships/hyperlink" Target="https://www.linkedin.com/company/ulu-ventures/" TargetMode="External"/><Relationship Id="rId299" Type="http://schemas.openxmlformats.org/officeDocument/2006/relationships/hyperlink" Target="http://linkedin.com/company/18747181" TargetMode="External"/><Relationship Id="rId727" Type="http://schemas.openxmlformats.org/officeDocument/2006/relationships/hyperlink" Target="https://www.linkedin.com/company/forte-capital-management-forte-ventures-/" TargetMode="External"/><Relationship Id="rId934" Type="http://schemas.openxmlformats.org/officeDocument/2006/relationships/hyperlink" Target="https://www.linkedin.com/company/ignitefarm/" TargetMode="External"/><Relationship Id="rId1357" Type="http://schemas.openxmlformats.org/officeDocument/2006/relationships/hyperlink" Target="https://www.crunchbase.com/organization/new-richmond-ventures" TargetMode="External"/><Relationship Id="rId1564" Type="http://schemas.openxmlformats.org/officeDocument/2006/relationships/hyperlink" Target="https://www.crunchbase.com/organization/queen-city-angels" TargetMode="External"/><Relationship Id="rId1771" Type="http://schemas.openxmlformats.org/officeDocument/2006/relationships/hyperlink" Target="https://www.crunchbase.com/organization/sky-ventures-group" TargetMode="External"/><Relationship Id="rId2187" Type="http://schemas.openxmlformats.org/officeDocument/2006/relationships/hyperlink" Target="http://vergefund.com/" TargetMode="External"/><Relationship Id="rId63" Type="http://schemas.openxmlformats.org/officeDocument/2006/relationships/hyperlink" Target="http://linkedin.com/company/18687602" TargetMode="External"/><Relationship Id="rId159" Type="http://schemas.openxmlformats.org/officeDocument/2006/relationships/hyperlink" Target="http://armorysv.com/" TargetMode="External"/><Relationship Id="rId366" Type="http://schemas.openxmlformats.org/officeDocument/2006/relationships/hyperlink" Target="https://www.crunchbase.com/organization/bullpen-capital" TargetMode="External"/><Relationship Id="rId573" Type="http://schemas.openxmlformats.org/officeDocument/2006/relationships/hyperlink" Target="https://www.linkedin.com/company/danhua-capital/" TargetMode="External"/><Relationship Id="rId780" Type="http://schemas.openxmlformats.org/officeDocument/2006/relationships/hyperlink" Target="https://www.linkedin.com/company/g20-ventures/" TargetMode="External"/><Relationship Id="rId1217" Type="http://schemas.openxmlformats.org/officeDocument/2006/relationships/hyperlink" Target="https://www.crunchbase.com/organization/massventures" TargetMode="External"/><Relationship Id="rId1424" Type="http://schemas.openxmlformats.org/officeDocument/2006/relationships/hyperlink" Target="http://ocaventures.com/" TargetMode="External"/><Relationship Id="rId1631" Type="http://schemas.openxmlformats.org/officeDocument/2006/relationships/hyperlink" Target="http://rhapsodyvp.com/" TargetMode="External"/><Relationship Id="rId1869" Type="http://schemas.openxmlformats.org/officeDocument/2006/relationships/hyperlink" Target="https://www.linkedin.com/company/susa-ventures/" TargetMode="External"/><Relationship Id="rId2047" Type="http://schemas.openxmlformats.org/officeDocument/2006/relationships/hyperlink" Target="http://townsgatemedia.com/" TargetMode="External"/><Relationship Id="rId2254" Type="http://schemas.openxmlformats.org/officeDocument/2006/relationships/hyperlink" Target="https://www.crunchbase.com/organization/wme-ventures" TargetMode="External"/><Relationship Id="rId226" Type="http://schemas.openxmlformats.org/officeDocument/2006/relationships/hyperlink" Target="https://www.linkedin.com/company/beanstalk-ventures/" TargetMode="External"/><Relationship Id="rId433" Type="http://schemas.openxmlformats.org/officeDocument/2006/relationships/hyperlink" Target="http://linkedin.com/company/472664" TargetMode="External"/><Relationship Id="rId878" Type="http://schemas.openxmlformats.org/officeDocument/2006/relationships/hyperlink" Target="http://linkedin.com/company/10815874" TargetMode="External"/><Relationship Id="rId1063" Type="http://schemas.openxmlformats.org/officeDocument/2006/relationships/hyperlink" Target="http://linkedin.com/company/18632519" TargetMode="External"/><Relationship Id="rId1270" Type="http://schemas.openxmlformats.org/officeDocument/2006/relationships/hyperlink" Target="http://miventuresllc.com/" TargetMode="External"/><Relationship Id="rId1729" Type="http://schemas.openxmlformats.org/officeDocument/2006/relationships/hyperlink" Target="https://www.linkedin.com/company/seven-peaks-ventures/" TargetMode="External"/><Relationship Id="rId1936" Type="http://schemas.openxmlformats.org/officeDocument/2006/relationships/hyperlink" Target="http://tectonicventures.com/" TargetMode="External"/><Relationship Id="rId2114" Type="http://schemas.openxmlformats.org/officeDocument/2006/relationships/hyperlink" Target="https://www.unusual.vc/" TargetMode="External"/><Relationship Id="rId640" Type="http://schemas.openxmlformats.org/officeDocument/2006/relationships/hyperlink" Target="https://www.linkedin.com/company/engineering-capital/?originalSubdomain=pk" TargetMode="External"/><Relationship Id="rId738" Type="http://schemas.openxmlformats.org/officeDocument/2006/relationships/hyperlink" Target="https://www.crunchbase.com/organization/foundry-group" TargetMode="External"/><Relationship Id="rId945" Type="http://schemas.openxmlformats.org/officeDocument/2006/relationships/hyperlink" Target="https://www.crunchbase.com/organization/impact-america-fund" TargetMode="External"/><Relationship Id="rId1368" Type="http://schemas.openxmlformats.org/officeDocument/2006/relationships/hyperlink" Target="http://next10ventures.com/" TargetMode="External"/><Relationship Id="rId1575" Type="http://schemas.openxmlformats.org/officeDocument/2006/relationships/hyperlink" Target="http://radicle.vc/" TargetMode="External"/><Relationship Id="rId1782" Type="http://schemas.openxmlformats.org/officeDocument/2006/relationships/hyperlink" Target="http://sogalventures.com/" TargetMode="External"/><Relationship Id="rId2198" Type="http://schemas.openxmlformats.org/officeDocument/2006/relationships/hyperlink" Target="https://www.crunchbase.com/organization/vestor-in" TargetMode="External"/><Relationship Id="rId74" Type="http://schemas.openxmlformats.org/officeDocument/2006/relationships/hyperlink" Target="https://angel.co/airbnb-alumni-investor/syndicate" TargetMode="External"/><Relationship Id="rId377" Type="http://schemas.openxmlformats.org/officeDocument/2006/relationships/hyperlink" Target="http://camcoventures.com/" TargetMode="External"/><Relationship Id="rId500" Type="http://schemas.openxmlformats.org/officeDocument/2006/relationships/hyperlink" Target="https://www.crunchbase.com/organization/coriolis-ventures" TargetMode="External"/><Relationship Id="rId584" Type="http://schemas.openxmlformats.org/officeDocument/2006/relationships/hyperlink" Target="https://www.linkedin.com/company/dominatefund/" TargetMode="External"/><Relationship Id="rId805" Type="http://schemas.openxmlformats.org/officeDocument/2006/relationships/hyperlink" Target="http://linkedin.com/company/33297498" TargetMode="External"/><Relationship Id="rId1130" Type="http://schemas.openxmlformats.org/officeDocument/2006/relationships/hyperlink" Target="https://www.crunchbase.com/organization/liberation-capital" TargetMode="External"/><Relationship Id="rId1228" Type="http://schemas.openxmlformats.org/officeDocument/2006/relationships/hyperlink" Target="http://maveron.com/" TargetMode="External"/><Relationship Id="rId1435" Type="http://schemas.openxmlformats.org/officeDocument/2006/relationships/hyperlink" Target="https://www.crunchbase.com/organization/okapi-venture-capital" TargetMode="External"/><Relationship Id="rId2058" Type="http://schemas.openxmlformats.org/officeDocument/2006/relationships/hyperlink" Target="https://www.linkedin.com/company/transmedia-capital/?originalSubdomain=pk" TargetMode="External"/><Relationship Id="rId2265" Type="http://schemas.openxmlformats.org/officeDocument/2006/relationships/hyperlink" Target="https://www.crunchbase.com/organization/work-bench" TargetMode="External"/><Relationship Id="rId5" Type="http://schemas.openxmlformats.org/officeDocument/2006/relationships/hyperlink" Target="https://www.crunchbase.com/organization/1517-fund" TargetMode="External"/><Relationship Id="rId237" Type="http://schemas.openxmlformats.org/officeDocument/2006/relationships/hyperlink" Target="https://www.crunchbase.com/organization/benhamou-global-ventures" TargetMode="External"/><Relationship Id="rId791" Type="http://schemas.openxmlformats.org/officeDocument/2006/relationships/hyperlink" Target="https://www.linkedin.com/company/gener8tor/" TargetMode="External"/><Relationship Id="rId889" Type="http://schemas.openxmlformats.org/officeDocument/2006/relationships/hyperlink" Target="https://www.crunchbase.com/organization/heavybit-industries" TargetMode="External"/><Relationship Id="rId1074" Type="http://schemas.openxmlformats.org/officeDocument/2006/relationships/hyperlink" Target="http://linkedin.com/company/2150357" TargetMode="External"/><Relationship Id="rId1642" Type="http://schemas.openxmlformats.org/officeDocument/2006/relationships/hyperlink" Target="https://www.linkedin.com/company/rincon-venture-partners/" TargetMode="External"/><Relationship Id="rId1947" Type="http://schemas.openxmlformats.org/officeDocument/2006/relationships/hyperlink" Target="https://www.linkedin.com/company/telegraph-hill-capital/" TargetMode="External"/><Relationship Id="rId444" Type="http://schemas.openxmlformats.org/officeDocument/2006/relationships/hyperlink" Target="http://cocreationcapital.com/" TargetMode="External"/><Relationship Id="rId651" Type="http://schemas.openxmlformats.org/officeDocument/2006/relationships/hyperlink" Target="https://www.crunchbase.com/organization/eonbusiness-venture-capital" TargetMode="External"/><Relationship Id="rId749" Type="http://schemas.openxmlformats.org/officeDocument/2006/relationships/hyperlink" Target="http://draperfrontier.com/" TargetMode="External"/><Relationship Id="rId1281" Type="http://schemas.openxmlformats.org/officeDocument/2006/relationships/hyperlink" Target="http://miracleventures.com/" TargetMode="External"/><Relationship Id="rId1379" Type="http://schemas.openxmlformats.org/officeDocument/2006/relationships/hyperlink" Target="http://nextgenvp.com/" TargetMode="External"/><Relationship Id="rId1502" Type="http://schemas.openxmlformats.org/officeDocument/2006/relationships/hyperlink" Target="http://pipeline.vc/" TargetMode="External"/><Relationship Id="rId1586" Type="http://schemas.openxmlformats.org/officeDocument/2006/relationships/hyperlink" Target="https://www.linkedin.com/company/reach-capital/" TargetMode="External"/><Relationship Id="rId1807" Type="http://schemas.openxmlformats.org/officeDocument/2006/relationships/hyperlink" Target="http://linkedin.com/company/10889855" TargetMode="External"/><Relationship Id="rId2125" Type="http://schemas.openxmlformats.org/officeDocument/2006/relationships/hyperlink" Target="https://www.crunchbase.com/organization/upside-partnership" TargetMode="External"/><Relationship Id="rId290" Type="http://schemas.openxmlformats.org/officeDocument/2006/relationships/hyperlink" Target="https://www.crunchbase.com/organization/blue-bear-ventures" TargetMode="External"/><Relationship Id="rId304" Type="http://schemas.openxmlformats.org/officeDocument/2006/relationships/hyperlink" Target="https://www.crunchbase.com/organization/blue-water-angels" TargetMode="External"/><Relationship Id="rId388" Type="http://schemas.openxmlformats.org/officeDocument/2006/relationships/hyperlink" Target="http://cantos.vc/" TargetMode="External"/><Relationship Id="rId511" Type="http://schemas.openxmlformats.org/officeDocument/2006/relationships/hyperlink" Target="http://cowboy.vc/" TargetMode="External"/><Relationship Id="rId609" Type="http://schemas.openxmlformats.org/officeDocument/2006/relationships/hyperlink" Target="https://www.linkedin.com/company/dundee-venture-capital/" TargetMode="External"/><Relationship Id="rId956" Type="http://schemas.openxmlformats.org/officeDocument/2006/relationships/hyperlink" Target="http://indicatorventures.com/" TargetMode="External"/><Relationship Id="rId1141" Type="http://schemas.openxmlformats.org/officeDocument/2006/relationships/hyperlink" Target="http://liquid2.vc/" TargetMode="External"/><Relationship Id="rId1239" Type="http://schemas.openxmlformats.org/officeDocument/2006/relationships/hyperlink" Target="https://www.linkedin.com/company/mccune-capital/" TargetMode="External"/><Relationship Id="rId1793" Type="http://schemas.openxmlformats.org/officeDocument/2006/relationships/hyperlink" Target="http://southbox.io/" TargetMode="External"/><Relationship Id="rId2069" Type="http://schemas.openxmlformats.org/officeDocument/2006/relationships/hyperlink" Target="https://www.crunchbase.com/organization/trigger-media" TargetMode="External"/><Relationship Id="rId85" Type="http://schemas.openxmlformats.org/officeDocument/2006/relationships/hyperlink" Target="http://linkedin.com/company/6628786" TargetMode="External"/><Relationship Id="rId150" Type="http://schemas.openxmlformats.org/officeDocument/2006/relationships/hyperlink" Target="http://azff.co/" TargetMode="External"/><Relationship Id="rId595" Type="http://schemas.openxmlformats.org/officeDocument/2006/relationships/hyperlink" Target="https://www.crunchbase.com/organization/draper-dragon" TargetMode="External"/><Relationship Id="rId816" Type="http://schemas.openxmlformats.org/officeDocument/2006/relationships/hyperlink" Target="https://www.crunchbase.com/organization/govtech-fund" TargetMode="External"/><Relationship Id="rId1001" Type="http://schemas.openxmlformats.org/officeDocument/2006/relationships/hyperlink" Target="https://www.crunchbase.com/organization/inventus-capital-partners" TargetMode="External"/><Relationship Id="rId1446" Type="http://schemas.openxmlformats.org/officeDocument/2006/relationships/hyperlink" Target="http://originventures.com/" TargetMode="External"/><Relationship Id="rId1653" Type="http://schemas.openxmlformats.org/officeDocument/2006/relationships/hyperlink" Target="https://www.crunchbase.com/organization/rock-health" TargetMode="External"/><Relationship Id="rId1860" Type="http://schemas.openxmlformats.org/officeDocument/2006/relationships/hyperlink" Target="https://www.linkedin.com/company/super-ventures/" TargetMode="External"/><Relationship Id="rId2276" Type="http://schemas.openxmlformats.org/officeDocument/2006/relationships/hyperlink" Target="https://www.crunchbase.com/organization/xseed-capital" TargetMode="External"/><Relationship Id="rId248" Type="http://schemas.openxmlformats.org/officeDocument/2006/relationships/hyperlink" Target="http://b2cap.com/" TargetMode="External"/><Relationship Id="rId455" Type="http://schemas.openxmlformats.org/officeDocument/2006/relationships/hyperlink" Target="https://www.crunchbase.com/organization/comet-labs" TargetMode="External"/><Relationship Id="rId662" Type="http://schemas.openxmlformats.org/officeDocument/2006/relationships/hyperlink" Target="http://evoventurepartners.com/" TargetMode="External"/><Relationship Id="rId1085" Type="http://schemas.openxmlformats.org/officeDocument/2006/relationships/hyperlink" Target="http://launchcapital.com/" TargetMode="External"/><Relationship Id="rId1292" Type="http://schemas.openxmlformats.org/officeDocument/2006/relationships/hyperlink" Target="http://linkedin.com/company/25080012" TargetMode="External"/><Relationship Id="rId1306" Type="http://schemas.openxmlformats.org/officeDocument/2006/relationships/hyperlink" Target="http://monstro.vc/" TargetMode="External"/><Relationship Id="rId1513" Type="http://schemas.openxmlformats.org/officeDocument/2006/relationships/hyperlink" Target="http://pointguardventures.com/" TargetMode="External"/><Relationship Id="rId1720" Type="http://schemas.openxmlformats.org/officeDocument/2006/relationships/hyperlink" Target="https://www.linkedin.com/company/seachangefund/" TargetMode="External"/><Relationship Id="rId1958" Type="http://schemas.openxmlformats.org/officeDocument/2006/relationships/hyperlink" Target="https://www.linkedin.com/company/ten-eleven-ventures/" TargetMode="External"/><Relationship Id="rId2136" Type="http://schemas.openxmlformats.org/officeDocument/2006/relationships/hyperlink" Target="https://www.linkedin.com/company/urban-us/" TargetMode="External"/><Relationship Id="rId12" Type="http://schemas.openxmlformats.org/officeDocument/2006/relationships/hyperlink" Target="http://linkedin.com/company/15199936" TargetMode="External"/><Relationship Id="rId108" Type="http://schemas.openxmlformats.org/officeDocument/2006/relationships/hyperlink" Target="https://www.crunchbase.com/organization/ame-cloud-ventures" TargetMode="External"/><Relationship Id="rId315" Type="http://schemas.openxmlformats.org/officeDocument/2006/relationships/hyperlink" Target="http://bonfirevc.com/" TargetMode="External"/><Relationship Id="rId522" Type="http://schemas.openxmlformats.org/officeDocument/2006/relationships/hyperlink" Target="https://www.linkedin.com/company/crestlight-ventures-&amp;-productions/" TargetMode="External"/><Relationship Id="rId967" Type="http://schemas.openxmlformats.org/officeDocument/2006/relationships/hyperlink" Target="https://www.crunchbase.com/organization/initialized-capital" TargetMode="External"/><Relationship Id="rId1152" Type="http://schemas.openxmlformats.org/officeDocument/2006/relationships/hyperlink" Target="http://linkedin.com/company/33273725" TargetMode="External"/><Relationship Id="rId1597" Type="http://schemas.openxmlformats.org/officeDocument/2006/relationships/hyperlink" Target="https://www.crunchbase.com/organization/red-swan" TargetMode="External"/><Relationship Id="rId1818" Type="http://schemas.openxmlformats.org/officeDocument/2006/relationships/hyperlink" Target="https://www.linkedin.com/company/stage-investment/" TargetMode="External"/><Relationship Id="rId2203" Type="http://schemas.openxmlformats.org/officeDocument/2006/relationships/hyperlink" Target="https://www.villageglobal.vc/" TargetMode="External"/><Relationship Id="rId96" Type="http://schemas.openxmlformats.org/officeDocument/2006/relationships/hyperlink" Target="https://www.crunchbase.com/organization/alta-ventures-mexico" TargetMode="External"/><Relationship Id="rId161" Type="http://schemas.openxmlformats.org/officeDocument/2006/relationships/hyperlink" Target="https://www.linkedin.com/company/armory-square-ventures/" TargetMode="External"/><Relationship Id="rId399" Type="http://schemas.openxmlformats.org/officeDocument/2006/relationships/hyperlink" Target="https://www.linkedin.com/company/casa-verde-capital/" TargetMode="External"/><Relationship Id="rId827" Type="http://schemas.openxmlformats.org/officeDocument/2006/relationships/hyperlink" Target="http://grindcapital.org/" TargetMode="External"/><Relationship Id="rId1012" Type="http://schemas.openxmlformats.org/officeDocument/2006/relationships/hyperlink" Target="https://www.crunchbase.com/organization/iowa-startup-accelerator" TargetMode="External"/><Relationship Id="rId1457" Type="http://schemas.openxmlformats.org/officeDocument/2006/relationships/hyperlink" Target="https://www.crunchbase.com/organization/ozmen-ventures-4bfc" TargetMode="External"/><Relationship Id="rId1664" Type="http://schemas.openxmlformats.org/officeDocument/2006/relationships/hyperlink" Target="http://rothenbergventures.com/" TargetMode="External"/><Relationship Id="rId1871" Type="http://schemas.openxmlformats.org/officeDocument/2006/relationships/hyperlink" Target="https://www.crunchbase.com/organization/sv-angel" TargetMode="External"/><Relationship Id="rId2287" Type="http://schemas.openxmlformats.org/officeDocument/2006/relationships/hyperlink" Target="http://zaffreinvestments.com/" TargetMode="External"/><Relationship Id="rId259" Type="http://schemas.openxmlformats.org/officeDocument/2006/relationships/hyperlink" Target="http://linkedin.com/company/18452578" TargetMode="External"/><Relationship Id="rId466" Type="http://schemas.openxmlformats.org/officeDocument/2006/relationships/hyperlink" Target="https://thecommunity.vc/" TargetMode="External"/><Relationship Id="rId673" Type="http://schemas.openxmlformats.org/officeDocument/2006/relationships/hyperlink" Target="http://ffvc.com/" TargetMode="External"/><Relationship Id="rId880" Type="http://schemas.openxmlformats.org/officeDocument/2006/relationships/hyperlink" Target="https://www.crunchbase.com/organization/healthxventures" TargetMode="External"/><Relationship Id="rId1096" Type="http://schemas.openxmlformats.org/officeDocument/2006/relationships/hyperlink" Target="https://www.linkedin.com/company/launchpad-la/" TargetMode="External"/><Relationship Id="rId1317" Type="http://schemas.openxmlformats.org/officeDocument/2006/relationships/hyperlink" Target="https://www.crunchbase.com/organization/moonshots-capital" TargetMode="External"/><Relationship Id="rId1524" Type="http://schemas.openxmlformats.org/officeDocument/2006/relationships/hyperlink" Target="https://www.crunchbase.com/organization/precursor-ventures" TargetMode="External"/><Relationship Id="rId1731" Type="http://schemas.openxmlformats.org/officeDocument/2006/relationships/hyperlink" Target="https://www.crunchbase.com/organization/sgvc" TargetMode="External"/><Relationship Id="rId1969" Type="http://schemas.openxmlformats.org/officeDocument/2006/relationships/hyperlink" Target="http://linkedin.com/company/3063679" TargetMode="External"/><Relationship Id="rId2147" Type="http://schemas.openxmlformats.org/officeDocument/2006/relationships/hyperlink" Target="https://www.crunchbase.com/organization/varkain" TargetMode="External"/><Relationship Id="rId23" Type="http://schemas.openxmlformats.org/officeDocument/2006/relationships/hyperlink" Target="https://www.crunchbase.com/organization/301-ventures" TargetMode="External"/><Relationship Id="rId119" Type="http://schemas.openxmlformats.org/officeDocument/2006/relationships/hyperlink" Target="http://amplifypartners.com/" TargetMode="External"/><Relationship Id="rId326" Type="http://schemas.openxmlformats.org/officeDocument/2006/relationships/hyperlink" Target="https://www.linkedin.com/company/bootstraplabs/" TargetMode="External"/><Relationship Id="rId533" Type="http://schemas.openxmlformats.org/officeDocument/2006/relationships/hyperlink" Target="https://www.crunchbase.com/organization/crvvc" TargetMode="External"/><Relationship Id="rId978" Type="http://schemas.openxmlformats.org/officeDocument/2006/relationships/hyperlink" Target="http://linkedin.com/company/29550" TargetMode="External"/><Relationship Id="rId1163" Type="http://schemas.openxmlformats.org/officeDocument/2006/relationships/hyperlink" Target="http://longwoodfund.com/" TargetMode="External"/><Relationship Id="rId1370" Type="http://schemas.openxmlformats.org/officeDocument/2006/relationships/hyperlink" Target="https://www.linkedin.com/company/next10ventures/" TargetMode="External"/><Relationship Id="rId1829" Type="http://schemas.openxmlformats.org/officeDocument/2006/relationships/hyperlink" Target="https://www.crunchbase.com/organization/startup-evo" TargetMode="External"/><Relationship Id="rId2007" Type="http://schemas.openxmlformats.org/officeDocument/2006/relationships/hyperlink" Target="https://www.crunchbase.com/organization/tautona-group" TargetMode="External"/><Relationship Id="rId2214" Type="http://schemas.openxmlformats.org/officeDocument/2006/relationships/hyperlink" Target="https://www.crunchbase.com/organization/vodia-ventures" TargetMode="External"/><Relationship Id="rId740" Type="http://schemas.openxmlformats.org/officeDocument/2006/relationships/hyperlink" Target="http://freeventures.org/" TargetMode="External"/><Relationship Id="rId838" Type="http://schemas.openxmlformats.org/officeDocument/2006/relationships/hyperlink" Target="https://www.crunchbase.com/organization/hackersfounders" TargetMode="External"/><Relationship Id="rId1023" Type="http://schemas.openxmlformats.org/officeDocument/2006/relationships/hyperlink" Target="http://itrventures.com/" TargetMode="External"/><Relationship Id="rId1468" Type="http://schemas.openxmlformats.org/officeDocument/2006/relationships/hyperlink" Target="http://peakventures.vc/" TargetMode="External"/><Relationship Id="rId1675" Type="http://schemas.openxmlformats.org/officeDocument/2006/relationships/hyperlink" Target="http://linkedin.com/company/7799208" TargetMode="External"/><Relationship Id="rId1882" Type="http://schemas.openxmlformats.org/officeDocument/2006/relationships/hyperlink" Target="http://switch.vc/" TargetMode="External"/><Relationship Id="rId172" Type="http://schemas.openxmlformats.org/officeDocument/2006/relationships/hyperlink" Target="https://www.atelierventures.co/" TargetMode="External"/><Relationship Id="rId477" Type="http://schemas.openxmlformats.org/officeDocument/2006/relationships/hyperlink" Target="https://www.crunchbase.com/organization/consensys-ventures" TargetMode="External"/><Relationship Id="rId600" Type="http://schemas.openxmlformats.org/officeDocument/2006/relationships/hyperlink" Target="http://drapernetwork.com/" TargetMode="External"/><Relationship Id="rId684" Type="http://schemas.openxmlformats.org/officeDocument/2006/relationships/hyperlink" Target="https://www.linkedin.com/company/firebolt-ventures/" TargetMode="External"/><Relationship Id="rId1230" Type="http://schemas.openxmlformats.org/officeDocument/2006/relationships/hyperlink" Target="http://linkedin.com/company/60039" TargetMode="External"/><Relationship Id="rId1328" Type="http://schemas.openxmlformats.org/officeDocument/2006/relationships/hyperlink" Target="http://muckercapital.com/" TargetMode="External"/><Relationship Id="rId1535" Type="http://schemas.openxmlformats.org/officeDocument/2006/relationships/hyperlink" Target="http://progressventures.com/" TargetMode="External"/><Relationship Id="rId2060" Type="http://schemas.openxmlformats.org/officeDocument/2006/relationships/hyperlink" Target="https://www.crunchbase.com/organization/travel-capitalist-ventures" TargetMode="External"/><Relationship Id="rId2158" Type="http://schemas.openxmlformats.org/officeDocument/2006/relationships/hyperlink" Target="http://vctravel.com/" TargetMode="External"/><Relationship Id="rId337" Type="http://schemas.openxmlformats.org/officeDocument/2006/relationships/hyperlink" Target="https://www.crunchbase.com/organization/brand-foundry-ventures" TargetMode="External"/><Relationship Id="rId891" Type="http://schemas.openxmlformats.org/officeDocument/2006/relationships/hyperlink" Target="http://heroicvc.com/" TargetMode="External"/><Relationship Id="rId905" Type="http://schemas.openxmlformats.org/officeDocument/2006/relationships/hyperlink" Target="https://www.crunchbase.com/organization/hult-prize" TargetMode="External"/><Relationship Id="rId989" Type="http://schemas.openxmlformats.org/officeDocument/2006/relationships/hyperlink" Target="https://www.crunchbase.com/organization/inspovation-ventures" TargetMode="External"/><Relationship Id="rId1742" Type="http://schemas.openxmlformats.org/officeDocument/2006/relationships/hyperlink" Target="https://www.crunchbase.com/organization/sierra-wasatch-capital" TargetMode="External"/><Relationship Id="rId2018" Type="http://schemas.openxmlformats.org/officeDocument/2006/relationships/hyperlink" Target="https://www.linkedin.com/company/theyieldlab/" TargetMode="External"/><Relationship Id="rId34" Type="http://schemas.openxmlformats.org/officeDocument/2006/relationships/hyperlink" Target="https://www.crunchbase.com/organization/500-startups" TargetMode="External"/><Relationship Id="rId544" Type="http://schemas.openxmlformats.org/officeDocument/2006/relationships/hyperlink" Target="https://www.crunchbase.com/organization/cultivate-ventures" TargetMode="External"/><Relationship Id="rId751" Type="http://schemas.openxmlformats.org/officeDocument/2006/relationships/hyperlink" Target="http://linkedin.com/company/1072662" TargetMode="External"/><Relationship Id="rId849" Type="http://schemas.openxmlformats.org/officeDocument/2006/relationships/hyperlink" Target="https://www.crunchbase.com/organization/harbor-pacific-capital" TargetMode="External"/><Relationship Id="rId1174" Type="http://schemas.openxmlformats.org/officeDocument/2006/relationships/hyperlink" Target="http://linkedin.com/company/2464422" TargetMode="External"/><Relationship Id="rId1381" Type="http://schemas.openxmlformats.org/officeDocument/2006/relationships/hyperlink" Target="https://www.linkedin.com/company/nextgen-venture-partners/" TargetMode="External"/><Relationship Id="rId1479" Type="http://schemas.openxmlformats.org/officeDocument/2006/relationships/hyperlink" Target="https://www.linkedin.com/company/pejman-mar-ventures/" TargetMode="External"/><Relationship Id="rId1602" Type="http://schemas.openxmlformats.org/officeDocument/2006/relationships/hyperlink" Target="http://refactor.com/" TargetMode="External"/><Relationship Id="rId1686" Type="http://schemas.openxmlformats.org/officeDocument/2006/relationships/hyperlink" Target="https://www.crunchbase.com/organization/safeguard-scientifics" TargetMode="External"/><Relationship Id="rId2225" Type="http://schemas.openxmlformats.org/officeDocument/2006/relationships/hyperlink" Target="https://www.crunchbase.com/organization/waverley-capital" TargetMode="External"/><Relationship Id="rId183" Type="http://schemas.openxmlformats.org/officeDocument/2006/relationships/hyperlink" Target="https://www.crunchbase.com/organization/atx-seed-ventures" TargetMode="External"/><Relationship Id="rId390" Type="http://schemas.openxmlformats.org/officeDocument/2006/relationships/hyperlink" Target="https://www.linkedin.com/company/cantos-ventures/" TargetMode="External"/><Relationship Id="rId404" Type="http://schemas.openxmlformats.org/officeDocument/2006/relationships/hyperlink" Target="https://www.crunchbase.com/organization/center-electric" TargetMode="External"/><Relationship Id="rId611" Type="http://schemas.openxmlformats.org/officeDocument/2006/relationships/hyperlink" Target="https://www.crunchbase.com/organization/the-e14-fund" TargetMode="External"/><Relationship Id="rId1034" Type="http://schemas.openxmlformats.org/officeDocument/2006/relationships/hyperlink" Target="http://linkedin.com/company/2492990" TargetMode="External"/><Relationship Id="rId1241" Type="http://schemas.openxmlformats.org/officeDocument/2006/relationships/hyperlink" Target="https://www.crunchbase.com/organization/mehta-ventures" TargetMode="External"/><Relationship Id="rId1339" Type="http://schemas.openxmlformats.org/officeDocument/2006/relationships/hyperlink" Target="https://www.crunchbase.com/organization/nct-ventures-funds-i" TargetMode="External"/><Relationship Id="rId1893" Type="http://schemas.openxmlformats.org/officeDocument/2006/relationships/hyperlink" Target="http://linkedin.com/company/10504367" TargetMode="External"/><Relationship Id="rId1907" Type="http://schemas.openxmlformats.org/officeDocument/2006/relationships/hyperlink" Target="https://www.linkedin.com/company/tank-hill-ventures/?originalSubdomain=pk" TargetMode="External"/><Relationship Id="rId2071" Type="http://schemas.openxmlformats.org/officeDocument/2006/relationships/hyperlink" Target="http://troycapitalpartners.com/" TargetMode="External"/><Relationship Id="rId250" Type="http://schemas.openxmlformats.org/officeDocument/2006/relationships/hyperlink" Target="http://linkedin.com/company/6629539" TargetMode="External"/><Relationship Id="rId488" Type="http://schemas.openxmlformats.org/officeDocument/2006/relationships/hyperlink" Target="https://www.crunchbase.com/organization/conversion-capital-llc" TargetMode="External"/><Relationship Id="rId695" Type="http://schemas.openxmlformats.org/officeDocument/2006/relationships/hyperlink" Target="https://www.crunchbase.com/organization/procyon-ventures" TargetMode="External"/><Relationship Id="rId709" Type="http://schemas.openxmlformats.org/officeDocument/2006/relationships/hyperlink" Target="http://flarecapital.com/" TargetMode="External"/><Relationship Id="rId916" Type="http://schemas.openxmlformats.org/officeDocument/2006/relationships/hyperlink" Target="http://hydeparkvp.com/" TargetMode="External"/><Relationship Id="rId1101" Type="http://schemas.openxmlformats.org/officeDocument/2006/relationships/hyperlink" Target="https://www.crunchbase.com/organization/lavrock-ventures" TargetMode="External"/><Relationship Id="rId1546" Type="http://schemas.openxmlformats.org/officeDocument/2006/relationships/hyperlink" Target="https://www.linkedin.com/company/promus-ventures/" TargetMode="External"/><Relationship Id="rId1753" Type="http://schemas.openxmlformats.org/officeDocument/2006/relationships/hyperlink" Target="http://siliconbadia.com/" TargetMode="External"/><Relationship Id="rId1960" Type="http://schemas.openxmlformats.org/officeDocument/2006/relationships/hyperlink" Target="https://www.crunchbase.com/organization/tenoneten-ventures" TargetMode="External"/><Relationship Id="rId2169" Type="http://schemas.openxmlformats.org/officeDocument/2006/relationships/hyperlink" Target="http://linkedin.com/company/25005089" TargetMode="External"/><Relationship Id="rId45" Type="http://schemas.openxmlformats.org/officeDocument/2006/relationships/hyperlink" Target="http://aforceventures.com/" TargetMode="External"/><Relationship Id="rId110" Type="http://schemas.openxmlformats.org/officeDocument/2006/relationships/hyperlink" Target="http://aminocapital.com/" TargetMode="External"/><Relationship Id="rId348" Type="http://schemas.openxmlformats.org/officeDocument/2006/relationships/hyperlink" Target="https://www.crunchbase.com/organization/broadview-ventures" TargetMode="External"/><Relationship Id="rId555" Type="http://schemas.openxmlformats.org/officeDocument/2006/relationships/hyperlink" Target="https://www.crunchbase.com/organization/data-collective" TargetMode="External"/><Relationship Id="rId762" Type="http://schemas.openxmlformats.org/officeDocument/2006/relationships/hyperlink" Target="http://linkedin.com/company/971719" TargetMode="External"/><Relationship Id="rId1185" Type="http://schemas.openxmlformats.org/officeDocument/2006/relationships/hyperlink" Target="https://www.crunchbase.com/organization/lumos-accelerator" TargetMode="External"/><Relationship Id="rId1392" Type="http://schemas.openxmlformats.org/officeDocument/2006/relationships/hyperlink" Target="https://www.crunchbase.com/organization/nohovation" TargetMode="External"/><Relationship Id="rId1406" Type="http://schemas.openxmlformats.org/officeDocument/2006/relationships/hyperlink" Target="http://linkedin.com/company/52734" TargetMode="External"/><Relationship Id="rId1613" Type="http://schemas.openxmlformats.org/officeDocument/2006/relationships/hyperlink" Target="https://www.crunchbase.com/organization/renaissance-venture-capital-fund" TargetMode="External"/><Relationship Id="rId1820" Type="http://schemas.openxmlformats.org/officeDocument/2006/relationships/hyperlink" Target="https://www.crunchbase.com/organization/start-smart-labs" TargetMode="External"/><Relationship Id="rId2029" Type="http://schemas.openxmlformats.org/officeDocument/2006/relationships/hyperlink" Target="https://www.linkedin.com/company/three-bridges-ventures/?originalSubdomain=pk" TargetMode="External"/><Relationship Id="rId2236" Type="http://schemas.openxmlformats.org/officeDocument/2006/relationships/hyperlink" Target="https://www.crunchbase.com/organization/will-bermender-equity-partners" TargetMode="External"/><Relationship Id="rId194" Type="http://schemas.openxmlformats.org/officeDocument/2006/relationships/hyperlink" Target="https://www.crunchbase.com/organization/babel-ventures" TargetMode="External"/><Relationship Id="rId208" Type="http://schemas.openxmlformats.org/officeDocument/2006/relationships/hyperlink" Target="https://www.linkedin.com/company/base-ventures/" TargetMode="External"/><Relationship Id="rId415" Type="http://schemas.openxmlformats.org/officeDocument/2006/relationships/hyperlink" Target="http://chattanoogarenaissancefund.com/" TargetMode="External"/><Relationship Id="rId622" Type="http://schemas.openxmlformats.org/officeDocument/2006/relationships/hyperlink" Target="https://www.linkedin.com/company/ekistic-ventures/?originalSubdomain=pk" TargetMode="External"/><Relationship Id="rId1045" Type="http://schemas.openxmlformats.org/officeDocument/2006/relationships/hyperlink" Target="http://kaporcapital.com/" TargetMode="External"/><Relationship Id="rId1252" Type="http://schemas.openxmlformats.org/officeDocument/2006/relationships/hyperlink" Target="https://www.crunchbase.com/organization/mercury-fund" TargetMode="External"/><Relationship Id="rId1697" Type="http://schemas.openxmlformats.org/officeDocument/2006/relationships/hyperlink" Target="http://sbangelalliance.com/" TargetMode="External"/><Relationship Id="rId1918" Type="http://schemas.openxmlformats.org/officeDocument/2006/relationships/hyperlink" Target="http://linkedin.com/company/27106797" TargetMode="External"/><Relationship Id="rId2082" Type="http://schemas.openxmlformats.org/officeDocument/2006/relationships/hyperlink" Target="http://linkedin.com/company/538495" TargetMode="External"/><Relationship Id="rId261" Type="http://schemas.openxmlformats.org/officeDocument/2006/relationships/hyperlink" Target="https://www.crunchbase.com/organization/better-ventures" TargetMode="External"/><Relationship Id="rId499" Type="http://schemas.openxmlformats.org/officeDocument/2006/relationships/hyperlink" Target="http://coriolisventures.com/" TargetMode="External"/><Relationship Id="rId927" Type="http://schemas.openxmlformats.org/officeDocument/2006/relationships/hyperlink" Target="http://linkedin.com/company/2381235" TargetMode="External"/><Relationship Id="rId1112" Type="http://schemas.openxmlformats.org/officeDocument/2006/relationships/hyperlink" Target="http://leadinvestor.com/" TargetMode="External"/><Relationship Id="rId1557" Type="http://schemas.openxmlformats.org/officeDocument/2006/relationships/hyperlink" Target="http://quakecapital.com/" TargetMode="External"/><Relationship Id="rId1764" Type="http://schemas.openxmlformats.org/officeDocument/2006/relationships/hyperlink" Target="http://linkedin.com/company/3290724" TargetMode="External"/><Relationship Id="rId1971" Type="http://schemas.openxmlformats.org/officeDocument/2006/relationships/hyperlink" Target="https://www.crunchbase.com/organization/the-athenaeum-fund" TargetMode="External"/><Relationship Id="rId56" Type="http://schemas.openxmlformats.org/officeDocument/2006/relationships/hyperlink" Target="https://www.crunchbase.com/organization/act-one-ventures" TargetMode="External"/><Relationship Id="rId359" Type="http://schemas.openxmlformats.org/officeDocument/2006/relationships/hyperlink" Target="http://bulldog.vc/" TargetMode="External"/><Relationship Id="rId566" Type="http://schemas.openxmlformats.org/officeDocument/2006/relationships/hyperlink" Target="https://www.crunchbase.com/organization/detroit-venture-partners" TargetMode="External"/><Relationship Id="rId773" Type="http://schemas.openxmlformats.org/officeDocument/2006/relationships/hyperlink" Target="https://www.crunchbase.com/organization/fusion-fund" TargetMode="External"/><Relationship Id="rId1196" Type="http://schemas.openxmlformats.org/officeDocument/2006/relationships/hyperlink" Target="http://maidenlane.com/" TargetMode="External"/><Relationship Id="rId1417" Type="http://schemas.openxmlformats.org/officeDocument/2006/relationships/hyperlink" Target="https://www.linkedin.com/company/nyca-partners/" TargetMode="External"/><Relationship Id="rId1624" Type="http://schemas.openxmlformats.org/officeDocument/2006/relationships/hyperlink" Target="http://revelpartners.com/" TargetMode="External"/><Relationship Id="rId1831" Type="http://schemas.openxmlformats.org/officeDocument/2006/relationships/hyperlink" Target="http://startuplabs.org/" TargetMode="External"/><Relationship Id="rId2247" Type="http://schemas.openxmlformats.org/officeDocument/2006/relationships/hyperlink" Target="http://winnebagoseedfund.com/" TargetMode="External"/><Relationship Id="rId121" Type="http://schemas.openxmlformats.org/officeDocument/2006/relationships/hyperlink" Target="http://linkedin.com/company/2926380" TargetMode="External"/><Relationship Id="rId219" Type="http://schemas.openxmlformats.org/officeDocument/2006/relationships/hyperlink" Target="https://www.crunchbase.com/organization/bertelsmann-digital-media-investments" TargetMode="External"/><Relationship Id="rId426" Type="http://schemas.openxmlformats.org/officeDocument/2006/relationships/hyperlink" Target="https://www.crunchbase.com/organization/chloe-capital" TargetMode="External"/><Relationship Id="rId633" Type="http://schemas.openxmlformats.org/officeDocument/2006/relationships/hyperlink" Target="https://www.crunchbase.com/organization/emergent-ventures" TargetMode="External"/><Relationship Id="rId980" Type="http://schemas.openxmlformats.org/officeDocument/2006/relationships/hyperlink" Target="https://www.crunchbase.com/organization/partners-innovation-fund" TargetMode="External"/><Relationship Id="rId1056" Type="http://schemas.openxmlformats.org/officeDocument/2006/relationships/hyperlink" Target="https://www.linkedin.com/company/keiretsu-capital/" TargetMode="External"/><Relationship Id="rId1263" Type="http://schemas.openxmlformats.org/officeDocument/2006/relationships/hyperlink" Target="http://metamorphic.vc/" TargetMode="External"/><Relationship Id="rId1929" Type="http://schemas.openxmlformats.org/officeDocument/2006/relationships/hyperlink" Target="http://linkedin.com/company/2567265" TargetMode="External"/><Relationship Id="rId2093" Type="http://schemas.openxmlformats.org/officeDocument/2006/relationships/hyperlink" Target="https://www.crunchbase.com/organization/turiya-ventures" TargetMode="External"/><Relationship Id="rId2107" Type="http://schemas.openxmlformats.org/officeDocument/2006/relationships/hyperlink" Target="http://underscore.vc/" TargetMode="External"/><Relationship Id="rId840" Type="http://schemas.openxmlformats.org/officeDocument/2006/relationships/hyperlink" Target="http://halogenvc.com/" TargetMode="External"/><Relationship Id="rId938" Type="http://schemas.openxmlformats.org/officeDocument/2006/relationships/hyperlink" Target="http://illuminate.com/" TargetMode="External"/><Relationship Id="rId1470" Type="http://schemas.openxmlformats.org/officeDocument/2006/relationships/hyperlink" Target="https://www.linkedin.com/company/peak-venture-capital-peak-ventures-/" TargetMode="External"/><Relationship Id="rId1568" Type="http://schemas.openxmlformats.org/officeDocument/2006/relationships/hyperlink" Target="https://www.linkedin.com/company/queen-city-fintech/" TargetMode="External"/><Relationship Id="rId1775" Type="http://schemas.openxmlformats.org/officeDocument/2006/relationships/hyperlink" Target="http://linkedin.com/company/4029977" TargetMode="External"/><Relationship Id="rId67" Type="http://schemas.openxmlformats.org/officeDocument/2006/relationships/hyperlink" Target="http://www.agyaventures.com/" TargetMode="External"/><Relationship Id="rId272" Type="http://schemas.openxmlformats.org/officeDocument/2006/relationships/hyperlink" Target="http://bdventures.com/" TargetMode="External"/><Relationship Id="rId577" Type="http://schemas.openxmlformats.org/officeDocument/2006/relationships/hyperlink" Target="http://digitalisventures.com/" TargetMode="External"/><Relationship Id="rId700" Type="http://schemas.openxmlformats.org/officeDocument/2006/relationships/hyperlink" Target="http://fitlab.vc/" TargetMode="External"/><Relationship Id="rId1123" Type="http://schemas.openxmlformats.org/officeDocument/2006/relationships/hyperlink" Target="https://www.linkedin.com/company/lemnos-labs-inc/" TargetMode="External"/><Relationship Id="rId1330" Type="http://schemas.openxmlformats.org/officeDocument/2006/relationships/hyperlink" Target="https://www.linkedin.com/company/mucker/" TargetMode="External"/><Relationship Id="rId1428" Type="http://schemas.openxmlformats.org/officeDocument/2006/relationships/hyperlink" Target="https://www.crunchbase.com/organization/ocean-azul-partners" TargetMode="External"/><Relationship Id="rId1635" Type="http://schemas.openxmlformats.org/officeDocument/2006/relationships/hyperlink" Target="https://www.crunchbase.com/organization/richmond-global" TargetMode="External"/><Relationship Id="rId1982" Type="http://schemas.openxmlformats.org/officeDocument/2006/relationships/hyperlink" Target="https://www.crunchbase.com/organization/the-fabric" TargetMode="External"/><Relationship Id="rId2160" Type="http://schemas.openxmlformats.org/officeDocument/2006/relationships/hyperlink" Target="http://linkedin.com/company/18337876" TargetMode="External"/><Relationship Id="rId2258" Type="http://schemas.openxmlformats.org/officeDocument/2006/relationships/hyperlink" Target="https://www.linkedin.com/company/the-women%27s-venture-capital-fund/" TargetMode="External"/><Relationship Id="rId132" Type="http://schemas.openxmlformats.org/officeDocument/2006/relationships/hyperlink" Target="https://www.crunchbase.com/organization/antecedent-ventures" TargetMode="External"/><Relationship Id="rId784" Type="http://schemas.openxmlformats.org/officeDocument/2006/relationships/hyperlink" Target="http://gan.co/" TargetMode="External"/><Relationship Id="rId991" Type="http://schemas.openxmlformats.org/officeDocument/2006/relationships/hyperlink" Target="http://internationalaccelerator.com/" TargetMode="External"/><Relationship Id="rId1067" Type="http://schemas.openxmlformats.org/officeDocument/2006/relationships/hyperlink" Target="http://kiwiventurepartners.com/" TargetMode="External"/><Relationship Id="rId1842" Type="http://schemas.openxmlformats.org/officeDocument/2006/relationships/hyperlink" Target="https://www.crunchbase.com/organization/stony-lonesome-group" TargetMode="External"/><Relationship Id="rId2020" Type="http://schemas.openxmlformats.org/officeDocument/2006/relationships/hyperlink" Target="http://linkedin.com/company/2582509" TargetMode="External"/><Relationship Id="rId437" Type="http://schemas.openxmlformats.org/officeDocument/2006/relationships/hyperlink" Target="http://claremontcreek.com/" TargetMode="External"/><Relationship Id="rId644" Type="http://schemas.openxmlformats.org/officeDocument/2006/relationships/hyperlink" Target="http://epvc.com/" TargetMode="External"/><Relationship Id="rId851" Type="http://schemas.openxmlformats.org/officeDocument/2006/relationships/hyperlink" Target="http://hardwareclub.co/" TargetMode="External"/><Relationship Id="rId1274" Type="http://schemas.openxmlformats.org/officeDocument/2006/relationships/hyperlink" Target="https://www.crunchbase.com/organization/michigan-angel-fund" TargetMode="External"/><Relationship Id="rId1481" Type="http://schemas.openxmlformats.org/officeDocument/2006/relationships/hyperlink" Target="https://www.crunchbase.com/organization/pereg-ventures" TargetMode="External"/><Relationship Id="rId1579" Type="http://schemas.openxmlformats.org/officeDocument/2006/relationships/hyperlink" Target="https://www.crunchbase.com/organization/radicle-impact" TargetMode="External"/><Relationship Id="rId1702" Type="http://schemas.openxmlformats.org/officeDocument/2006/relationships/hyperlink" Target="http://linkedin.com/company/147527" TargetMode="External"/><Relationship Id="rId2118" Type="http://schemas.openxmlformats.org/officeDocument/2006/relationships/hyperlink" Target="http://uphonestcapital.com/" TargetMode="External"/><Relationship Id="rId283" Type="http://schemas.openxmlformats.org/officeDocument/2006/relationships/hyperlink" Target="http://bleucap.com/" TargetMode="External"/><Relationship Id="rId490" Type="http://schemas.openxmlformats.org/officeDocument/2006/relationships/hyperlink" Target="http://corazoncap.com/" TargetMode="External"/><Relationship Id="rId504" Type="http://schemas.openxmlformats.org/officeDocument/2006/relationships/hyperlink" Target="http://linkedin.com/company/6391492" TargetMode="External"/><Relationship Id="rId711" Type="http://schemas.openxmlformats.org/officeDocument/2006/relationships/hyperlink" Target="http://linkedin.com/company/15215856" TargetMode="External"/><Relationship Id="rId949" Type="http://schemas.openxmlformats.org/officeDocument/2006/relationships/hyperlink" Target="https://www.linkedin.com/company/impact-venture-capital/" TargetMode="External"/><Relationship Id="rId1134" Type="http://schemas.openxmlformats.org/officeDocument/2006/relationships/hyperlink" Target="https://www.linkedin.com/company/liberty-city-ventures/" TargetMode="External"/><Relationship Id="rId1341" Type="http://schemas.openxmlformats.org/officeDocument/2006/relationships/hyperlink" Target="http://networkventures.vc/" TargetMode="External"/><Relationship Id="rId1786" Type="http://schemas.openxmlformats.org/officeDocument/2006/relationships/hyperlink" Target="https://www.crunchbase.com/organization/sonoma-brands" TargetMode="External"/><Relationship Id="rId1993" Type="http://schemas.openxmlformats.org/officeDocument/2006/relationships/hyperlink" Target="http://hivedata.com/" TargetMode="External"/><Relationship Id="rId2171" Type="http://schemas.openxmlformats.org/officeDocument/2006/relationships/hyperlink" Target="https://www.crunchbase.com/organization/velos-partners" TargetMode="External"/><Relationship Id="rId78" Type="http://schemas.openxmlformats.org/officeDocument/2006/relationships/hyperlink" Target="https://www.crunchbase.com/organization/allegis-capital" TargetMode="External"/><Relationship Id="rId143" Type="http://schemas.openxmlformats.org/officeDocument/2006/relationships/hyperlink" Target="https://www.crunchbase.com/organization/archer-venture-capital" TargetMode="External"/><Relationship Id="rId350" Type="http://schemas.openxmlformats.org/officeDocument/2006/relationships/hyperlink" Target="http://brooklynbridge.vc/" TargetMode="External"/><Relationship Id="rId588" Type="http://schemas.openxmlformats.org/officeDocument/2006/relationships/hyperlink" Target="http://draftvc.com/" TargetMode="External"/><Relationship Id="rId795" Type="http://schemas.openxmlformats.org/officeDocument/2006/relationships/hyperlink" Target="http://gfrfund.com/" TargetMode="External"/><Relationship Id="rId809" Type="http://schemas.openxmlformats.org/officeDocument/2006/relationships/hyperlink" Target="http://govc.com/" TargetMode="External"/><Relationship Id="rId1201" Type="http://schemas.openxmlformats.org/officeDocument/2006/relationships/hyperlink" Target="https://www.linkedin.com/company/mainline-investment-partners/" TargetMode="External"/><Relationship Id="rId1439" Type="http://schemas.openxmlformats.org/officeDocument/2006/relationships/hyperlink" Target="https://www.linkedin.com/company/onevc/?originalSubdomain=pk" TargetMode="External"/><Relationship Id="rId1646" Type="http://schemas.openxmlformats.org/officeDocument/2006/relationships/hyperlink" Target="http://geekdomfund.com/" TargetMode="External"/><Relationship Id="rId1853" Type="http://schemas.openxmlformats.org/officeDocument/2006/relationships/hyperlink" Target="https://www.crunchbase.com/organization/summation-health-ventures" TargetMode="External"/><Relationship Id="rId2031" Type="http://schemas.openxmlformats.org/officeDocument/2006/relationships/hyperlink" Target="https://www.crunchbase.com/organization/three-fish-capital" TargetMode="External"/><Relationship Id="rId2269" Type="http://schemas.openxmlformats.org/officeDocument/2006/relationships/hyperlink" Target="http://xfund.com/" TargetMode="External"/><Relationship Id="rId9" Type="http://schemas.openxmlformats.org/officeDocument/2006/relationships/hyperlink" Target="https://www.linkedin.com/company/1776-ventures/" TargetMode="External"/><Relationship Id="rId210" Type="http://schemas.openxmlformats.org/officeDocument/2006/relationships/hyperlink" Target="https://www.crunchbase.com/organization/baseline-ventures" TargetMode="External"/><Relationship Id="rId448" Type="http://schemas.openxmlformats.org/officeDocument/2006/relationships/hyperlink" Target="https://www.linkedin.com/company/cofounders-capital/" TargetMode="External"/><Relationship Id="rId655" Type="http://schemas.openxmlformats.org/officeDocument/2006/relationships/hyperlink" Target="http://linkedin.com/company/41516" TargetMode="External"/><Relationship Id="rId862" Type="http://schemas.openxmlformats.org/officeDocument/2006/relationships/hyperlink" Target="https://hashtagangels.com/" TargetMode="External"/><Relationship Id="rId1078" Type="http://schemas.openxmlformats.org/officeDocument/2006/relationships/hyperlink" Target="http://linkedin.com/company/2663380" TargetMode="External"/><Relationship Id="rId1285" Type="http://schemas.openxmlformats.org/officeDocument/2006/relationships/hyperlink" Target="https://www.crunchbase.com/organization/mission-bay-capital-llc" TargetMode="External"/><Relationship Id="rId1492" Type="http://schemas.openxmlformats.org/officeDocument/2006/relationships/hyperlink" Target="https://www.crunchbase.com/organization/peterson-ventures" TargetMode="External"/><Relationship Id="rId1506" Type="http://schemas.openxmlformats.org/officeDocument/2006/relationships/hyperlink" Target="http://pluscapital.com/" TargetMode="External"/><Relationship Id="rId1713" Type="http://schemas.openxmlformats.org/officeDocument/2006/relationships/hyperlink" Target="https://www.linkedin.com/company/scout-ventures/" TargetMode="External"/><Relationship Id="rId1920" Type="http://schemas.openxmlformats.org/officeDocument/2006/relationships/hyperlink" Target="https://www.crunchbase.com/organization/tech-coast-angels" TargetMode="External"/><Relationship Id="rId2129" Type="http://schemas.openxmlformats.org/officeDocument/2006/relationships/hyperlink" Target="https://www.linkedin.com/company/upwest-labs/" TargetMode="External"/><Relationship Id="rId294" Type="http://schemas.openxmlformats.org/officeDocument/2006/relationships/hyperlink" Target="http://bluestartups.com/" TargetMode="External"/><Relationship Id="rId308" Type="http://schemas.openxmlformats.org/officeDocument/2006/relationships/hyperlink" Target="http://linkedin.com/company/72653" TargetMode="External"/><Relationship Id="rId515" Type="http://schemas.openxmlformats.org/officeDocument/2006/relationships/hyperlink" Target="https://www.crunchbase.com/organization/creative-ventures" TargetMode="External"/><Relationship Id="rId722" Type="http://schemas.openxmlformats.org/officeDocument/2006/relationships/hyperlink" Target="https://www.crunchbase.com/organization/forerunner-ventures" TargetMode="External"/><Relationship Id="rId1145" Type="http://schemas.openxmlformats.org/officeDocument/2006/relationships/hyperlink" Target="https://www.crunchbase.com/organization/listen-llc" TargetMode="External"/><Relationship Id="rId1352" Type="http://schemas.openxmlformats.org/officeDocument/2006/relationships/hyperlink" Target="https://www.linkedin.com/company/new-ground-ventures/" TargetMode="External"/><Relationship Id="rId1797" Type="http://schemas.openxmlformats.org/officeDocument/2006/relationships/hyperlink" Target="https://www.crunchbase.com/organization/space-pirates" TargetMode="External"/><Relationship Id="rId2182" Type="http://schemas.openxmlformats.org/officeDocument/2006/relationships/hyperlink" Target="https://www.crunchbase.com/organization/ventureforge-llc" TargetMode="External"/><Relationship Id="rId89" Type="http://schemas.openxmlformats.org/officeDocument/2006/relationships/hyperlink" Target="http://alphaprime.com/" TargetMode="External"/><Relationship Id="rId154" Type="http://schemas.openxmlformats.org/officeDocument/2006/relationships/hyperlink" Target="https://www.crunchbase.com/organization/arka-ventures-labs" TargetMode="External"/><Relationship Id="rId361" Type="http://schemas.openxmlformats.org/officeDocument/2006/relationships/hyperlink" Target="http://linkedin.com/company/10453173" TargetMode="External"/><Relationship Id="rId599" Type="http://schemas.openxmlformats.org/officeDocument/2006/relationships/hyperlink" Target="https://www.linkedin.com/company/drapernexus/" TargetMode="External"/><Relationship Id="rId1005" Type="http://schemas.openxmlformats.org/officeDocument/2006/relationships/hyperlink" Target="http://linkedin.com/company/10597865" TargetMode="External"/><Relationship Id="rId1212" Type="http://schemas.openxmlformats.org/officeDocument/2006/relationships/hyperlink" Target="https://www.crunchbase.com/organization/marker" TargetMode="External"/><Relationship Id="rId1657" Type="http://schemas.openxmlformats.org/officeDocument/2006/relationships/hyperlink" Target="http://linkedin.com/company/2702539" TargetMode="External"/><Relationship Id="rId1864" Type="http://schemas.openxmlformats.org/officeDocument/2006/relationships/hyperlink" Target="http://surgicalfrontiers.com/" TargetMode="External"/><Relationship Id="rId2042" Type="http://schemas.openxmlformats.org/officeDocument/2006/relationships/hyperlink" Target="https://www.crunchbase.com/organization/tomorrow-ventures" TargetMode="External"/><Relationship Id="rId459" Type="http://schemas.openxmlformats.org/officeDocument/2006/relationships/hyperlink" Target="https://www.linkedin.com/company/commerce-ventures/" TargetMode="External"/><Relationship Id="rId666" Type="http://schemas.openxmlformats.org/officeDocument/2006/relationships/hyperlink" Target="https://www.crunchbase.com/organization/excell-partners" TargetMode="External"/><Relationship Id="rId873" Type="http://schemas.openxmlformats.org/officeDocument/2006/relationships/hyperlink" Target="https://www.crunchbase.com/organization/health-wildcatters" TargetMode="External"/><Relationship Id="rId1089" Type="http://schemas.openxmlformats.org/officeDocument/2006/relationships/hyperlink" Target="https://www.crunchbase.com/organization/launchhouse" TargetMode="External"/><Relationship Id="rId1296" Type="http://schemas.openxmlformats.org/officeDocument/2006/relationships/hyperlink" Target="http://moderneventures.com/" TargetMode="External"/><Relationship Id="rId1517" Type="http://schemas.openxmlformats.org/officeDocument/2006/relationships/hyperlink" Target="http://portfolion.hu/" TargetMode="External"/><Relationship Id="rId1724" Type="http://schemas.openxmlformats.org/officeDocument/2006/relationships/hyperlink" Target="http://serraventures.com/" TargetMode="External"/><Relationship Id="rId16" Type="http://schemas.openxmlformats.org/officeDocument/2006/relationships/hyperlink" Target="http://1confirmation.com/" TargetMode="External"/><Relationship Id="rId221" Type="http://schemas.openxmlformats.org/officeDocument/2006/relationships/hyperlink" Target="http://begreat.co/" TargetMode="External"/><Relationship Id="rId319" Type="http://schemas.openxmlformats.org/officeDocument/2006/relationships/hyperlink" Target="https://www.crunchbase.com/organization/boomtown-accelerator" TargetMode="External"/><Relationship Id="rId526" Type="http://schemas.openxmlformats.org/officeDocument/2006/relationships/hyperlink" Target="http://crowdfunder.com/" TargetMode="External"/><Relationship Id="rId1156" Type="http://schemas.openxmlformats.org/officeDocument/2006/relationships/hyperlink" Target="http://lombardstreet.io/" TargetMode="External"/><Relationship Id="rId1363" Type="http://schemas.openxmlformats.org/officeDocument/2006/relationships/hyperlink" Target="https://www.crunchbase.com/organization/newark-venture-partners" TargetMode="External"/><Relationship Id="rId1931" Type="http://schemas.openxmlformats.org/officeDocument/2006/relationships/hyperlink" Target="https://www.crunchbase.com/organization/techsquare-labs" TargetMode="External"/><Relationship Id="rId2207" Type="http://schemas.openxmlformats.org/officeDocument/2006/relationships/hyperlink" Target="http://visionnaireventures.com/" TargetMode="External"/><Relationship Id="rId733" Type="http://schemas.openxmlformats.org/officeDocument/2006/relationships/hyperlink" Target="https://www.linkedin.com/company/founderequity/" TargetMode="External"/><Relationship Id="rId940" Type="http://schemas.openxmlformats.org/officeDocument/2006/relationships/hyperlink" Target="https://www.linkedin.com/company/illuminate-ventures/" TargetMode="External"/><Relationship Id="rId1016" Type="http://schemas.openxmlformats.org/officeDocument/2006/relationships/hyperlink" Target="http://irishangels.com/" TargetMode="External"/><Relationship Id="rId1570" Type="http://schemas.openxmlformats.org/officeDocument/2006/relationships/hyperlink" Target="https://www.crunchbase.com/organization/quest-venture-partners" TargetMode="External"/><Relationship Id="rId1668" Type="http://schemas.openxmlformats.org/officeDocument/2006/relationships/hyperlink" Target="https://www.crunchbase.com/organization/router-ventures" TargetMode="External"/><Relationship Id="rId1875" Type="http://schemas.openxmlformats.org/officeDocument/2006/relationships/hyperlink" Target="http://linkedin.com/company/3666731" TargetMode="External"/><Relationship Id="rId2193" Type="http://schemas.openxmlformats.org/officeDocument/2006/relationships/hyperlink" Target="http://vestedworld.com/" TargetMode="External"/><Relationship Id="rId165" Type="http://schemas.openxmlformats.org/officeDocument/2006/relationships/hyperlink" Target="http://arthurventures.com/" TargetMode="External"/><Relationship Id="rId372" Type="http://schemas.openxmlformats.org/officeDocument/2006/relationships/hyperlink" Target="https://www.crunchbase.com/organization/california-technology-ventures" TargetMode="External"/><Relationship Id="rId677" Type="http://schemas.openxmlformats.org/officeDocument/2006/relationships/hyperlink" Target="https://www.crunchbase.com/organization/fika-ventures" TargetMode="External"/><Relationship Id="rId800" Type="http://schemas.openxmlformats.org/officeDocument/2006/relationships/hyperlink" Target="http://linkedin.com/company/11736263" TargetMode="External"/><Relationship Id="rId1223" Type="http://schemas.openxmlformats.org/officeDocument/2006/relationships/hyperlink" Target="https://www.crunchbase.com/organization/matter-ventures" TargetMode="External"/><Relationship Id="rId1430" Type="http://schemas.openxmlformats.org/officeDocument/2006/relationships/hyperlink" Target="https://oceans.ventures/" TargetMode="External"/><Relationship Id="rId1528" Type="http://schemas.openxmlformats.org/officeDocument/2006/relationships/hyperlink" Target="https://www.linkedin.com/company/presence-capital/" TargetMode="External"/><Relationship Id="rId2053" Type="http://schemas.openxmlformats.org/officeDocument/2006/relationships/hyperlink" Target="http://trailmix.vc/" TargetMode="External"/><Relationship Id="rId2260" Type="http://schemas.openxmlformats.org/officeDocument/2006/relationships/hyperlink" Target="https://www.crunchbase.com/organization/wonder-ventures" TargetMode="External"/><Relationship Id="rId232" Type="http://schemas.openxmlformats.org/officeDocument/2006/relationships/hyperlink" Target="http://linkedin.com/company/534321" TargetMode="External"/><Relationship Id="rId884" Type="http://schemas.openxmlformats.org/officeDocument/2006/relationships/hyperlink" Target="https://www.linkedin.com/company/healthy-ventures/" TargetMode="External"/><Relationship Id="rId1735" Type="http://schemas.openxmlformats.org/officeDocument/2006/relationships/hyperlink" Target="http://linkedin.com/company/18538707" TargetMode="External"/><Relationship Id="rId1942" Type="http://schemas.openxmlformats.org/officeDocument/2006/relationships/hyperlink" Target="http://tektonventures.com/" TargetMode="External"/><Relationship Id="rId2120" Type="http://schemas.openxmlformats.org/officeDocument/2006/relationships/hyperlink" Target="http://linkedin.com/company/13249979" TargetMode="External"/><Relationship Id="rId27" Type="http://schemas.openxmlformats.org/officeDocument/2006/relationships/hyperlink" Target="https://www.linkedin.com/company/3rodeo/" TargetMode="External"/><Relationship Id="rId537" Type="http://schemas.openxmlformats.org/officeDocument/2006/relationships/hyperlink" Target="https://www.linkedin.com/company/crystal-city-business-improvement-district/" TargetMode="External"/><Relationship Id="rId744" Type="http://schemas.openxmlformats.org/officeDocument/2006/relationships/hyperlink" Target="https://www.crunchbase.com/organization/freestyle-capital" TargetMode="External"/><Relationship Id="rId951" Type="http://schemas.openxmlformats.org/officeDocument/2006/relationships/hyperlink" Target="https://www.crunchbase.com/organization/inctank-ventures" TargetMode="External"/><Relationship Id="rId1167" Type="http://schemas.openxmlformats.org/officeDocument/2006/relationships/hyperlink" Target="https://www.crunchbase.com/organization/loup-ventures" TargetMode="External"/><Relationship Id="rId1374" Type="http://schemas.openxmlformats.org/officeDocument/2006/relationships/hyperlink" Target="http://nextfrontiercapital.com/" TargetMode="External"/><Relationship Id="rId1581" Type="http://schemas.openxmlformats.org/officeDocument/2006/relationships/hyperlink" Target="http://raptorventures.com/" TargetMode="External"/><Relationship Id="rId1679" Type="http://schemas.openxmlformats.org/officeDocument/2006/relationships/hyperlink" Target="http://s3vc.com/" TargetMode="External"/><Relationship Id="rId1802" Type="http://schemas.openxmlformats.org/officeDocument/2006/relationships/hyperlink" Target="http://spreadcorporation.com/" TargetMode="External"/><Relationship Id="rId2218" Type="http://schemas.openxmlformats.org/officeDocument/2006/relationships/hyperlink" Target="http://linkedin.com/company/11199292" TargetMode="External"/><Relationship Id="rId80" Type="http://schemas.openxmlformats.org/officeDocument/2006/relationships/hyperlink" Target="http://allianceofangels.com/" TargetMode="External"/><Relationship Id="rId176" Type="http://schemas.openxmlformats.org/officeDocument/2006/relationships/hyperlink" Target="http://atlasventure.com/" TargetMode="External"/><Relationship Id="rId383" Type="http://schemas.openxmlformats.org/officeDocument/2006/relationships/hyperlink" Target="https://www.crunchbase.com/organization/the-cannon-houston" TargetMode="External"/><Relationship Id="rId590" Type="http://schemas.openxmlformats.org/officeDocument/2006/relationships/hyperlink" Target="https://www.linkedin.com/company/draft-ventures/?originalSubdomain=pk" TargetMode="External"/><Relationship Id="rId604" Type="http://schemas.openxmlformats.org/officeDocument/2006/relationships/hyperlink" Target="https://www.crunchbase.com/organization/dream-machine-vc" TargetMode="External"/><Relationship Id="rId811" Type="http://schemas.openxmlformats.org/officeDocument/2006/relationships/hyperlink" Target="https://www.linkedin.com/company/govc/" TargetMode="External"/><Relationship Id="rId1027" Type="http://schemas.openxmlformats.org/officeDocument/2006/relationships/hyperlink" Target="https://www.crunchbase.com/organization/jane-vc" TargetMode="External"/><Relationship Id="rId1234" Type="http://schemas.openxmlformats.org/officeDocument/2006/relationships/hyperlink" Target="http://maxfieldcapital.com/" TargetMode="External"/><Relationship Id="rId1441" Type="http://schemas.openxmlformats.org/officeDocument/2006/relationships/hyperlink" Target="https://www.crunchbase.com/organization/one-way-ventures" TargetMode="External"/><Relationship Id="rId1886" Type="http://schemas.openxmlformats.org/officeDocument/2006/relationships/hyperlink" Target="https://www.crunchbase.com/organization/synapsepartners" TargetMode="External"/><Relationship Id="rId2064" Type="http://schemas.openxmlformats.org/officeDocument/2006/relationships/hyperlink" Target="https://www.linkedin.com/company/tribeapp/" TargetMode="External"/><Relationship Id="rId2271" Type="http://schemas.openxmlformats.org/officeDocument/2006/relationships/hyperlink" Target="https://www.linkedin.com/company/xfund/" TargetMode="External"/><Relationship Id="rId243" Type="http://schemas.openxmlformats.org/officeDocument/2006/relationships/hyperlink" Target="https://www.crunchbase.com/organization/berkeley-skydeck-fund" TargetMode="External"/><Relationship Id="rId450" Type="http://schemas.openxmlformats.org/officeDocument/2006/relationships/hyperlink" Target="https://www.crunchbase.com/organization/collaborative-fund" TargetMode="External"/><Relationship Id="rId688" Type="http://schemas.openxmlformats.org/officeDocument/2006/relationships/hyperlink" Target="http://firestarterfund.com/" TargetMode="External"/><Relationship Id="rId895" Type="http://schemas.openxmlformats.org/officeDocument/2006/relationships/hyperlink" Target="https://www.crunchbase.com/organization/high-alpha-llc" TargetMode="External"/><Relationship Id="rId909" Type="http://schemas.openxmlformats.org/officeDocument/2006/relationships/hyperlink" Target="https://www.linkedin.com/company/human-ventures-capital/" TargetMode="External"/><Relationship Id="rId1080" Type="http://schemas.openxmlformats.org/officeDocument/2006/relationships/hyperlink" Target="https://www.crunchbase.com/organization/lamp-post-group" TargetMode="External"/><Relationship Id="rId1301" Type="http://schemas.openxmlformats.org/officeDocument/2006/relationships/hyperlink" Target="https://www.linkedin.com/company/moment-ventures/" TargetMode="External"/><Relationship Id="rId1539" Type="http://schemas.openxmlformats.org/officeDocument/2006/relationships/hyperlink" Target="https://www.crunchbase.com/organization/project-11-ventures" TargetMode="External"/><Relationship Id="rId1746" Type="http://schemas.openxmlformats.org/officeDocument/2006/relationships/hyperlink" Target="http://linkedin.com/company/3178499" TargetMode="External"/><Relationship Id="rId1953" Type="http://schemas.openxmlformats.org/officeDocument/2006/relationships/hyperlink" Target="https://www.linkedin.com/company/telluride-venture-fund/" TargetMode="External"/><Relationship Id="rId2131" Type="http://schemas.openxmlformats.org/officeDocument/2006/relationships/hyperlink" Target="https://www.crunchbase.com/organization/urban-innovationfund" TargetMode="External"/><Relationship Id="rId38" Type="http://schemas.openxmlformats.org/officeDocument/2006/relationships/hyperlink" Target="https://www.linkedin.com/company/645-ventures" TargetMode="External"/><Relationship Id="rId103" Type="http://schemas.openxmlformats.org/officeDocument/2006/relationships/hyperlink" Target="https://www.linkedin.com/company/amasia/" TargetMode="External"/><Relationship Id="rId310" Type="http://schemas.openxmlformats.org/officeDocument/2006/relationships/hyperlink" Target="https://www.crunchbase.com/organization/boldstart-ventures" TargetMode="External"/><Relationship Id="rId548" Type="http://schemas.openxmlformats.org/officeDocument/2006/relationships/hyperlink" Target="https://www.linkedin.com/company/cultivation-capital/" TargetMode="External"/><Relationship Id="rId755" Type="http://schemas.openxmlformats.org/officeDocument/2006/relationships/hyperlink" Target="https://www.crunchbase.com/organization/frost-data-capital" TargetMode="External"/><Relationship Id="rId962" Type="http://schemas.openxmlformats.org/officeDocument/2006/relationships/hyperlink" Target="https://www.linkedin.com/company/indie-ventures/?originalSubdomain=pk" TargetMode="External"/><Relationship Id="rId1178" Type="http://schemas.openxmlformats.org/officeDocument/2006/relationships/hyperlink" Target="http://lumiacapital.com/" TargetMode="External"/><Relationship Id="rId1385" Type="http://schemas.openxmlformats.org/officeDocument/2006/relationships/hyperlink" Target="http://nextwave.vc/" TargetMode="External"/><Relationship Id="rId1592" Type="http://schemas.openxmlformats.org/officeDocument/2006/relationships/hyperlink" Target="https://www.linkedin.com/company/red-dog-capital-llc/" TargetMode="External"/><Relationship Id="rId1606" Type="http://schemas.openxmlformats.org/officeDocument/2006/relationships/hyperlink" Target="https://www.linkedin.com/company/refinery-ventures/" TargetMode="External"/><Relationship Id="rId1813" Type="http://schemas.openxmlformats.org/officeDocument/2006/relationships/hyperlink" Target="http://stage1capital.com/" TargetMode="External"/><Relationship Id="rId2229" Type="http://schemas.openxmlformats.org/officeDocument/2006/relationships/hyperlink" Target="https://www.linkedin.com/company/west-capital-advisors-llc/" TargetMode="External"/><Relationship Id="rId91" Type="http://schemas.openxmlformats.org/officeDocument/2006/relationships/hyperlink" Target="https://www.linkedin.com/company/alphaprime-ventures/" TargetMode="External"/><Relationship Id="rId187" Type="http://schemas.openxmlformats.org/officeDocument/2006/relationships/hyperlink" Target="http://autochrome.vc/" TargetMode="External"/><Relationship Id="rId394" Type="http://schemas.openxmlformats.org/officeDocument/2006/relationships/hyperlink" Target="http://capitalinnovators.com/" TargetMode="External"/><Relationship Id="rId408" Type="http://schemas.openxmlformats.org/officeDocument/2006/relationships/hyperlink" Target="https://www.linkedin.com/company/cervin-ventures/" TargetMode="External"/><Relationship Id="rId615" Type="http://schemas.openxmlformats.org/officeDocument/2006/relationships/hyperlink" Target="https://www.crunchbase.com/organization/early-impact-ventures" TargetMode="External"/><Relationship Id="rId822" Type="http://schemas.openxmlformats.org/officeDocument/2006/relationships/hyperlink" Target="https://www.crunchbase.com/organization/great-oaks-venture-capital" TargetMode="External"/><Relationship Id="rId1038" Type="http://schemas.openxmlformats.org/officeDocument/2006/relationships/hyperlink" Target="http://www.k2globalvc.com/" TargetMode="External"/><Relationship Id="rId1245" Type="http://schemas.openxmlformats.org/officeDocument/2006/relationships/hyperlink" Target="http://linkedin.com/company/39208" TargetMode="External"/><Relationship Id="rId1452" Type="http://schemas.openxmlformats.org/officeDocument/2006/relationships/hyperlink" Target="http://linkedin.com/company/7601455" TargetMode="External"/><Relationship Id="rId1897" Type="http://schemas.openxmlformats.org/officeDocument/2006/relationships/hyperlink" Target="https://www.crunchbase.com/organization/tallwave-capital-llc" TargetMode="External"/><Relationship Id="rId2075" Type="http://schemas.openxmlformats.org/officeDocument/2006/relationships/hyperlink" Target="https://www.crunchbase.com/organization/trucks-venture-capital" TargetMode="External"/><Relationship Id="rId2282" Type="http://schemas.openxmlformats.org/officeDocument/2006/relationships/hyperlink" Target="https://www.crunchbase.com/organization/y-combinator" TargetMode="External"/><Relationship Id="rId254" Type="http://schemas.openxmlformats.org/officeDocument/2006/relationships/hyperlink" Target="https://betaworksventures.com/" TargetMode="External"/><Relationship Id="rId699" Type="http://schemas.openxmlformats.org/officeDocument/2006/relationships/hyperlink" Target="https://www.linkedin.com/company/firstrock-capital/" TargetMode="External"/><Relationship Id="rId1091" Type="http://schemas.openxmlformats.org/officeDocument/2006/relationships/hyperlink" Target="http://launchpdh.com/" TargetMode="External"/><Relationship Id="rId1105" Type="http://schemas.openxmlformats.org/officeDocument/2006/relationships/hyperlink" Target="http://linkedin.com/company/436265" TargetMode="External"/><Relationship Id="rId1312" Type="http://schemas.openxmlformats.org/officeDocument/2006/relationships/hyperlink" Target="https://www.linkedin.com/company/monta-vista-capital/" TargetMode="External"/><Relationship Id="rId1757" Type="http://schemas.openxmlformats.org/officeDocument/2006/relationships/hyperlink" Target="https://www.crunchbase.com/organization/sinewave-ventures" TargetMode="External"/><Relationship Id="rId1964" Type="http://schemas.openxmlformats.org/officeDocument/2006/relationships/hyperlink" Target="http://linkedin.com/company/729867" TargetMode="External"/><Relationship Id="rId49" Type="http://schemas.openxmlformats.org/officeDocument/2006/relationships/hyperlink" Target="https://www.crunchbase.com/organization/acceleprise-ventures" TargetMode="External"/><Relationship Id="rId114" Type="http://schemas.openxmlformats.org/officeDocument/2006/relationships/hyperlink" Target="https://www.crunchbase.com/organization/amity-ventures" TargetMode="External"/><Relationship Id="rId461" Type="http://schemas.openxmlformats.org/officeDocument/2006/relationships/hyperlink" Target="https://www.crunchbase.com/organization/commonwealth-capital-ventures" TargetMode="External"/><Relationship Id="rId559" Type="http://schemas.openxmlformats.org/officeDocument/2006/relationships/hyperlink" Target="https://www.linkedin.com/company/data-point-capital/" TargetMode="External"/><Relationship Id="rId766" Type="http://schemas.openxmlformats.org/officeDocument/2006/relationships/hyperlink" Target="http://fundersclub.com/" TargetMode="External"/><Relationship Id="rId1189" Type="http://schemas.openxmlformats.org/officeDocument/2006/relationships/hyperlink" Target="http://linkedin.com/company/9458584" TargetMode="External"/><Relationship Id="rId1396" Type="http://schemas.openxmlformats.org/officeDocument/2006/relationships/hyperlink" Target="https://www.crunchbase.com/organization/noosphere-ventures" TargetMode="External"/><Relationship Id="rId1617" Type="http://schemas.openxmlformats.org/officeDocument/2006/relationships/hyperlink" Target="https://www.linkedin.com/company/resolute-ventures/" TargetMode="External"/><Relationship Id="rId1824" Type="http://schemas.openxmlformats.org/officeDocument/2006/relationships/hyperlink" Target="https://www.linkedin.com/company/starta-capital/" TargetMode="External"/><Relationship Id="rId2142" Type="http://schemas.openxmlformats.org/officeDocument/2006/relationships/hyperlink" Target="http://linkedin.com/company/9245648" TargetMode="External"/><Relationship Id="rId198" Type="http://schemas.openxmlformats.org/officeDocument/2006/relationships/hyperlink" Target="https://www.linkedin.com/company/backstage-capital/" TargetMode="External"/><Relationship Id="rId321" Type="http://schemas.openxmlformats.org/officeDocument/2006/relationships/hyperlink" Target="http://boost.vc/" TargetMode="External"/><Relationship Id="rId419" Type="http://schemas.openxmlformats.org/officeDocument/2006/relationships/hyperlink" Target="https://www.crunchbase.com/organization/chicago-ventures" TargetMode="External"/><Relationship Id="rId626" Type="http://schemas.openxmlformats.org/officeDocument/2006/relationships/hyperlink" Target="http://elmvc.com/" TargetMode="External"/><Relationship Id="rId973" Type="http://schemas.openxmlformats.org/officeDocument/2006/relationships/hyperlink" Target="http://iac.vc/" TargetMode="External"/><Relationship Id="rId1049" Type="http://schemas.openxmlformats.org/officeDocument/2006/relationships/hyperlink" Target="https://www.crunchbase.com/organization/kdt-ventures" TargetMode="External"/><Relationship Id="rId1256" Type="http://schemas.openxmlformats.org/officeDocument/2006/relationships/hyperlink" Target="http://linkedin.com/company/18466114" TargetMode="External"/><Relationship Id="rId2002" Type="http://schemas.openxmlformats.org/officeDocument/2006/relationships/hyperlink" Target="http://linkedin.com/company/18600137" TargetMode="External"/><Relationship Id="rId2086" Type="http://schemas.openxmlformats.org/officeDocument/2006/relationships/hyperlink" Target="http://truebridgecapital.com/" TargetMode="External"/><Relationship Id="rId833" Type="http://schemas.openxmlformats.org/officeDocument/2006/relationships/hyperlink" Target="http://linkedin.com/company/11688612" TargetMode="External"/><Relationship Id="rId1116" Type="http://schemas.openxmlformats.org/officeDocument/2006/relationships/hyperlink" Target="https://www.crunchbase.com/organization/leap-global-partners" TargetMode="External"/><Relationship Id="rId1463" Type="http://schemas.openxmlformats.org/officeDocument/2006/relationships/hyperlink" Target="https://www.crunchbase.com/organization/parade-ventures" TargetMode="External"/><Relationship Id="rId1670" Type="http://schemas.openxmlformats.org/officeDocument/2006/relationships/hyperlink" Target="http://rubicon.vc/" TargetMode="External"/><Relationship Id="rId1768" Type="http://schemas.openxmlformats.org/officeDocument/2006/relationships/hyperlink" Target="http://skvcap.com/" TargetMode="External"/><Relationship Id="rId2293" Type="http://schemas.openxmlformats.org/officeDocument/2006/relationships/hyperlink" Target="http://zgccapital.com/" TargetMode="External"/><Relationship Id="rId265" Type="http://schemas.openxmlformats.org/officeDocument/2006/relationships/hyperlink" Target="https://www.linkedin.com/company/bigr-ventures/" TargetMode="External"/><Relationship Id="rId472" Type="http://schemas.openxmlformats.org/officeDocument/2006/relationships/hyperlink" Target="https://www.linkedin.com/company/compoundfinance/" TargetMode="External"/><Relationship Id="rId900" Type="http://schemas.openxmlformats.org/officeDocument/2006/relationships/hyperlink" Target="http://homebrew.co/" TargetMode="External"/><Relationship Id="rId1323" Type="http://schemas.openxmlformats.org/officeDocument/2006/relationships/hyperlink" Target="https://www.crunchbase.com/organization/mosley-ventures" TargetMode="External"/><Relationship Id="rId1530" Type="http://schemas.openxmlformats.org/officeDocument/2006/relationships/hyperlink" Target="https://www.crunchbase.com/organization/priceline" TargetMode="External"/><Relationship Id="rId1628" Type="http://schemas.openxmlformats.org/officeDocument/2006/relationships/hyperlink" Target="http://revtechaccelerator.com/" TargetMode="External"/><Relationship Id="rId1975" Type="http://schemas.openxmlformats.org/officeDocument/2006/relationships/hyperlink" Target="https://www.linkedin.com/company/covefund/" TargetMode="External"/><Relationship Id="rId2153" Type="http://schemas.openxmlformats.org/officeDocument/2006/relationships/hyperlink" Target="https://www.crunchbase.com/organization/vayner-rse" TargetMode="External"/><Relationship Id="rId125" Type="http://schemas.openxmlformats.org/officeDocument/2006/relationships/hyperlink" Target="http://analytics-ventures.com/" TargetMode="External"/><Relationship Id="rId332" Type="http://schemas.openxmlformats.org/officeDocument/2006/relationships/hyperlink" Target="http://linkedin.com/company/2874509" TargetMode="External"/><Relationship Id="rId777" Type="http://schemas.openxmlformats.org/officeDocument/2006/relationships/hyperlink" Target="https://www.linkedin.com/company/fyrfly-venture-partners/" TargetMode="External"/><Relationship Id="rId984" Type="http://schemas.openxmlformats.org/officeDocument/2006/relationships/hyperlink" Target="http://linkedin.com/company/3171423" TargetMode="External"/><Relationship Id="rId1835" Type="http://schemas.openxmlformats.org/officeDocument/2006/relationships/hyperlink" Target="https://www.crunchbase.com/event/startup-runway-2016113" TargetMode="External"/><Relationship Id="rId2013" Type="http://schemas.openxmlformats.org/officeDocument/2006/relationships/hyperlink" Target="https://www.crunchbase.com/organization/valley-fund" TargetMode="External"/><Relationship Id="rId2220" Type="http://schemas.openxmlformats.org/officeDocument/2006/relationships/hyperlink" Target="https://www.linkedin.com/company/wavemaker-three-sixty-health/" TargetMode="External"/><Relationship Id="rId637" Type="http://schemas.openxmlformats.org/officeDocument/2006/relationships/hyperlink" Target="https://www.linkedin.com/company/endure-capital/" TargetMode="External"/><Relationship Id="rId844" Type="http://schemas.openxmlformats.org/officeDocument/2006/relationships/hyperlink" Target="http://linkedin.com/company/18623574" TargetMode="External"/><Relationship Id="rId1267" Type="http://schemas.openxmlformats.org/officeDocument/2006/relationships/hyperlink" Target="http://mhscapital.com/" TargetMode="External"/><Relationship Id="rId1474" Type="http://schemas.openxmlformats.org/officeDocument/2006/relationships/hyperlink" Target="http://pear.vc/" TargetMode="External"/><Relationship Id="rId1681" Type="http://schemas.openxmlformats.org/officeDocument/2006/relationships/hyperlink" Target="http://linkedin.com/company/2173399" TargetMode="External"/><Relationship Id="rId1902" Type="http://schemas.openxmlformats.org/officeDocument/2006/relationships/hyperlink" Target="http://tandemcap.com/" TargetMode="External"/><Relationship Id="rId2097" Type="http://schemas.openxmlformats.org/officeDocument/2006/relationships/hyperlink" Target="https://www.linkedin.com/company/tusk-ventures/" TargetMode="External"/><Relationship Id="rId276" Type="http://schemas.openxmlformats.org/officeDocument/2006/relationships/hyperlink" Target="https://www.crunchbase.com/organization/blackhorn-ventures" TargetMode="External"/><Relationship Id="rId483" Type="http://schemas.openxmlformats.org/officeDocument/2006/relationships/hyperlink" Target="https://www.crunchbase.com/organization/contrary-capital" TargetMode="External"/><Relationship Id="rId690" Type="http://schemas.openxmlformats.org/officeDocument/2006/relationships/hyperlink" Target="https://www.linkedin.com/company/firestarter-fund/" TargetMode="External"/><Relationship Id="rId704" Type="http://schemas.openxmlformats.org/officeDocument/2006/relationships/hyperlink" Target="https://www.crunchbase.com/organization/fitzrandolph-gateway" TargetMode="External"/><Relationship Id="rId911" Type="http://schemas.openxmlformats.org/officeDocument/2006/relationships/hyperlink" Target="https://www.crunchbase.com/organization/huron-river-ventures" TargetMode="External"/><Relationship Id="rId1127" Type="http://schemas.openxmlformats.org/officeDocument/2006/relationships/hyperlink" Target="https://www.crunchbase.com/organization/lh-group" TargetMode="External"/><Relationship Id="rId1334" Type="http://schemas.openxmlformats.org/officeDocument/2006/relationships/hyperlink" Target="http://nav.vc/" TargetMode="External"/><Relationship Id="rId1541" Type="http://schemas.openxmlformats.org/officeDocument/2006/relationships/hyperlink" Target="http://in.projectskyway.com/" TargetMode="External"/><Relationship Id="rId1779" Type="http://schemas.openxmlformats.org/officeDocument/2006/relationships/hyperlink" Target="http://socialleverage.com/" TargetMode="External"/><Relationship Id="rId1986" Type="http://schemas.openxmlformats.org/officeDocument/2006/relationships/hyperlink" Target="http://linkedin.com/company/28142574" TargetMode="External"/><Relationship Id="rId2164" Type="http://schemas.openxmlformats.org/officeDocument/2006/relationships/hyperlink" Target="http://vtfcapital.com/" TargetMode="External"/><Relationship Id="rId40" Type="http://schemas.openxmlformats.org/officeDocument/2006/relationships/hyperlink" Target="https://www.crunchbase.com/organization/7-gate-ventures" TargetMode="External"/><Relationship Id="rId136" Type="http://schemas.openxmlformats.org/officeDocument/2006/relationships/hyperlink" Target="http://aolventures.com/" TargetMode="External"/><Relationship Id="rId343" Type="http://schemas.openxmlformats.org/officeDocument/2006/relationships/hyperlink" Target="https://www.crunchbase.com/organization/bridge-investments" TargetMode="External"/><Relationship Id="rId550" Type="http://schemas.openxmlformats.org/officeDocument/2006/relationships/hyperlink" Target="http://linkedin.com/company/11500734" TargetMode="External"/><Relationship Id="rId788" Type="http://schemas.openxmlformats.org/officeDocument/2006/relationships/hyperlink" Target="https://www.crunchbase.com/organization/gelt-vc" TargetMode="External"/><Relationship Id="rId995" Type="http://schemas.openxmlformats.org/officeDocument/2006/relationships/hyperlink" Target="https://www.crunchbase.com/organization/intersouth-partners" TargetMode="External"/><Relationship Id="rId1180" Type="http://schemas.openxmlformats.org/officeDocument/2006/relationships/hyperlink" Target="https://www.linkedin.com/company/lumia-capital/" TargetMode="External"/><Relationship Id="rId1401" Type="http://schemas.openxmlformats.org/officeDocument/2006/relationships/hyperlink" Target="http://northbasemedia.com/" TargetMode="External"/><Relationship Id="rId1639" Type="http://schemas.openxmlformats.org/officeDocument/2006/relationships/hyperlink" Target="https://www.linkedin.com/company/right-side-capital-management/" TargetMode="External"/><Relationship Id="rId1846" Type="http://schemas.openxmlformats.org/officeDocument/2006/relationships/hyperlink" Target="http://streamlinedventures.com/" TargetMode="External"/><Relationship Id="rId2024" Type="http://schemas.openxmlformats.org/officeDocument/2006/relationships/hyperlink" Target="http://thirdprimecapital.com/" TargetMode="External"/><Relationship Id="rId2231" Type="http://schemas.openxmlformats.org/officeDocument/2006/relationships/hyperlink" Target="https://www.crunchbase.com/organization/west-loop-ventures" TargetMode="External"/><Relationship Id="rId203" Type="http://schemas.openxmlformats.org/officeDocument/2006/relationships/hyperlink" Target="https://www.crunchbase.com/organization/band-of-angels" TargetMode="External"/><Relationship Id="rId648" Type="http://schemas.openxmlformats.org/officeDocument/2006/relationships/hyperlink" Target="https://www.crunchbase.com/organization/investment-group-of-santa-barbara" TargetMode="External"/><Relationship Id="rId855" Type="http://schemas.openxmlformats.org/officeDocument/2006/relationships/hyperlink" Target="https://www.crunchbase.com/organization/harrison-metal-capital" TargetMode="External"/><Relationship Id="rId1040" Type="http://schemas.openxmlformats.org/officeDocument/2006/relationships/hyperlink" Target="https://www.crunchbase.com/organization/k5launch" TargetMode="External"/><Relationship Id="rId1278" Type="http://schemas.openxmlformats.org/officeDocument/2006/relationships/hyperlink" Target="https://www.linkedin.com/company/militello-capital/" TargetMode="External"/><Relationship Id="rId1485" Type="http://schemas.openxmlformats.org/officeDocument/2006/relationships/hyperlink" Target="http://linkedin.com/company/10373828" TargetMode="External"/><Relationship Id="rId1692" Type="http://schemas.openxmlformats.org/officeDocument/2006/relationships/hyperlink" Target="https://www.crunchbase.com/organization/sanderling-ventures" TargetMode="External"/><Relationship Id="rId1706" Type="http://schemas.openxmlformats.org/officeDocument/2006/relationships/hyperlink" Target="http://science-inc.com/" TargetMode="External"/><Relationship Id="rId1913" Type="http://schemas.openxmlformats.org/officeDocument/2006/relationships/hyperlink" Target="https://www.linkedin.com/company/taurus-ventures/" TargetMode="External"/><Relationship Id="rId287" Type="http://schemas.openxmlformats.org/officeDocument/2006/relationships/hyperlink" Target="https://www.linkedin.com/company/crypto-currency-partners-lp/" TargetMode="External"/><Relationship Id="rId410" Type="http://schemas.openxmlformats.org/officeDocument/2006/relationships/hyperlink" Target="https://www.crunchbase.com/organization/chaac-ventures" TargetMode="External"/><Relationship Id="rId494" Type="http://schemas.openxmlformats.org/officeDocument/2006/relationships/hyperlink" Target="https://www.crunchbase.com/organization/core-ventures-group" TargetMode="External"/><Relationship Id="rId508" Type="http://schemas.openxmlformats.org/officeDocument/2006/relationships/hyperlink" Target="http://courtsidevc.com/" TargetMode="External"/><Relationship Id="rId715" Type="http://schemas.openxmlformats.org/officeDocument/2006/relationships/hyperlink" Target="http://flight.vc/" TargetMode="External"/><Relationship Id="rId922" Type="http://schemas.openxmlformats.org/officeDocument/2006/relationships/hyperlink" Target="http://ibeehub.org/" TargetMode="External"/><Relationship Id="rId1138" Type="http://schemas.openxmlformats.org/officeDocument/2006/relationships/hyperlink" Target="http://lighthouselabsrva.com/" TargetMode="External"/><Relationship Id="rId1345" Type="http://schemas.openxmlformats.org/officeDocument/2006/relationships/hyperlink" Target="https://www.crunchbase.com/organization/new-crop-capital" TargetMode="External"/><Relationship Id="rId1552" Type="http://schemas.openxmlformats.org/officeDocument/2006/relationships/hyperlink" Target="https://www.linkedin.com/company/prosper-women-entrepreneurs/" TargetMode="External"/><Relationship Id="rId1997" Type="http://schemas.openxmlformats.org/officeDocument/2006/relationships/hyperlink" Target="https://www.linkedin.com/company/the-house-fund/" TargetMode="External"/><Relationship Id="rId2175" Type="http://schemas.openxmlformats.org/officeDocument/2006/relationships/hyperlink" Target="http://venture51.com/" TargetMode="External"/><Relationship Id="rId147" Type="http://schemas.openxmlformats.org/officeDocument/2006/relationships/hyperlink" Target="http://aristosventures.com/" TargetMode="External"/><Relationship Id="rId354" Type="http://schemas.openxmlformats.org/officeDocument/2006/relationships/hyperlink" Target="https://www.crunchbase.com/organization/bull-city-venture-partners" TargetMode="External"/><Relationship Id="rId799" Type="http://schemas.openxmlformats.org/officeDocument/2006/relationships/hyperlink" Target="https://www.crunchbase.com/organization/glasswing-vc" TargetMode="External"/><Relationship Id="rId1191" Type="http://schemas.openxmlformats.org/officeDocument/2006/relationships/hyperlink" Target="https://www.crunchbase.com/organization/m25-group" TargetMode="External"/><Relationship Id="rId1205" Type="http://schemas.openxmlformats.org/officeDocument/2006/relationships/hyperlink" Target="http://oakhousepartners.com/" TargetMode="External"/><Relationship Id="rId1857" Type="http://schemas.openxmlformats.org/officeDocument/2006/relationships/hyperlink" Target="https://www.linkedin.com/company/sunbridge-partners/" TargetMode="External"/><Relationship Id="rId2035" Type="http://schemas.openxmlformats.org/officeDocument/2006/relationships/hyperlink" Target="http://tillerpartnersllc.com/" TargetMode="External"/><Relationship Id="rId51" Type="http://schemas.openxmlformats.org/officeDocument/2006/relationships/hyperlink" Target="https://www.crunchbase.com/organization/acornpacific-ventures" TargetMode="External"/><Relationship Id="rId561" Type="http://schemas.openxmlformats.org/officeDocument/2006/relationships/hyperlink" Target="http://linkedin.com/company/11352559" TargetMode="External"/><Relationship Id="rId659" Type="http://schemas.openxmlformats.org/officeDocument/2006/relationships/hyperlink" Target="http://eudemianventures.com/" TargetMode="External"/><Relationship Id="rId866" Type="http://schemas.openxmlformats.org/officeDocument/2006/relationships/hyperlink" Target="http://hax.co/" TargetMode="External"/><Relationship Id="rId1289" Type="http://schemas.openxmlformats.org/officeDocument/2006/relationships/hyperlink" Target="https://www.linkedin.com/company/missionog/" TargetMode="External"/><Relationship Id="rId1412" Type="http://schemas.openxmlformats.org/officeDocument/2006/relationships/hyperlink" Target="https://www.linkedin.com/company/notation-capital/" TargetMode="External"/><Relationship Id="rId1496" Type="http://schemas.openxmlformats.org/officeDocument/2006/relationships/hyperlink" Target="https://www.linkedin.com/company/phyto-partners/?originalSubdomain=pk" TargetMode="External"/><Relationship Id="rId1717" Type="http://schemas.openxmlformats.org/officeDocument/2006/relationships/hyperlink" Target="https://www.linkedin.com/company/scrum-ventures/" TargetMode="External"/><Relationship Id="rId1924" Type="http://schemas.openxmlformats.org/officeDocument/2006/relationships/hyperlink" Target="https://www.linkedin.com/company/tech-square-ventures/" TargetMode="External"/><Relationship Id="rId2242" Type="http://schemas.openxmlformats.org/officeDocument/2006/relationships/hyperlink" Target="https://www.crunchbase.com/organization/windsail-capital" TargetMode="External"/><Relationship Id="rId214" Type="http://schemas.openxmlformats.org/officeDocument/2006/relationships/hyperlink" Target="http://linkedin.com/company/4814681" TargetMode="External"/><Relationship Id="rId298" Type="http://schemas.openxmlformats.org/officeDocument/2006/relationships/hyperlink" Target="https://www.crunchbase.com/organization/blue-titan" TargetMode="External"/><Relationship Id="rId421" Type="http://schemas.openxmlformats.org/officeDocument/2006/relationships/hyperlink" Target="http://chilangoventures.com/" TargetMode="External"/><Relationship Id="rId519" Type="http://schemas.openxmlformats.org/officeDocument/2006/relationships/hyperlink" Target="http://linkedin.com/company/44022" TargetMode="External"/><Relationship Id="rId1051" Type="http://schemas.openxmlformats.org/officeDocument/2006/relationships/hyperlink" Target="http://kecventures.com/" TargetMode="External"/><Relationship Id="rId1149" Type="http://schemas.openxmlformats.org/officeDocument/2006/relationships/hyperlink" Target="https://www.linkedin.com/company/liveoak-venture-partners/" TargetMode="External"/><Relationship Id="rId1356" Type="http://schemas.openxmlformats.org/officeDocument/2006/relationships/hyperlink" Target="http://nrv.vc/" TargetMode="External"/><Relationship Id="rId2102" Type="http://schemas.openxmlformats.org/officeDocument/2006/relationships/hyperlink" Target="https://www.crunchbase.com/organization/ulu-ventures" TargetMode="External"/><Relationship Id="rId158" Type="http://schemas.openxmlformats.org/officeDocument/2006/relationships/hyperlink" Target="http://linkedin.com/company/18252356" TargetMode="External"/><Relationship Id="rId726" Type="http://schemas.openxmlformats.org/officeDocument/2006/relationships/hyperlink" Target="https://www.crunchbase.com/organization/forte-ventures" TargetMode="External"/><Relationship Id="rId933" Type="http://schemas.openxmlformats.org/officeDocument/2006/relationships/hyperlink" Target="https://www.crunchbase.com/organization/ignite-farm" TargetMode="External"/><Relationship Id="rId1009" Type="http://schemas.openxmlformats.org/officeDocument/2006/relationships/hyperlink" Target="http://investovc.com/" TargetMode="External"/><Relationship Id="rId1563" Type="http://schemas.openxmlformats.org/officeDocument/2006/relationships/hyperlink" Target="http://qca.com/" TargetMode="External"/><Relationship Id="rId1770" Type="http://schemas.openxmlformats.org/officeDocument/2006/relationships/hyperlink" Target="http://sky-ventures.com/" TargetMode="External"/><Relationship Id="rId1868" Type="http://schemas.openxmlformats.org/officeDocument/2006/relationships/hyperlink" Target="https://www.crunchbase.com/organization/susa-ventures" TargetMode="External"/><Relationship Id="rId2186" Type="http://schemas.openxmlformats.org/officeDocument/2006/relationships/hyperlink" Target="http://linkedin.com/company/4800593" TargetMode="External"/><Relationship Id="rId62" Type="http://schemas.openxmlformats.org/officeDocument/2006/relationships/hyperlink" Target="https://www.crunchbase.com/organization/advantage-networks" TargetMode="External"/><Relationship Id="rId365" Type="http://schemas.openxmlformats.org/officeDocument/2006/relationships/hyperlink" Target="http://bullpencap.com/" TargetMode="External"/><Relationship Id="rId572" Type="http://schemas.openxmlformats.org/officeDocument/2006/relationships/hyperlink" Target="https://www.crunchbase.com/organization/danhua-capital" TargetMode="External"/><Relationship Id="rId1216" Type="http://schemas.openxmlformats.org/officeDocument/2006/relationships/hyperlink" Target="http://mass-ventures.com/" TargetMode="External"/><Relationship Id="rId1423" Type="http://schemas.openxmlformats.org/officeDocument/2006/relationships/hyperlink" Target="https://www.linkedin.com/company/oakhouse-partners/" TargetMode="External"/><Relationship Id="rId1630" Type="http://schemas.openxmlformats.org/officeDocument/2006/relationships/hyperlink" Target="http://linkedin.com/company/2394101" TargetMode="External"/><Relationship Id="rId2046" Type="http://schemas.openxmlformats.org/officeDocument/2006/relationships/hyperlink" Target="https://www.linkedin.com/company/torch-capital/" TargetMode="External"/><Relationship Id="rId2253" Type="http://schemas.openxmlformats.org/officeDocument/2006/relationships/hyperlink" Target="http://wmeentertainment.com/" TargetMode="External"/><Relationship Id="rId225" Type="http://schemas.openxmlformats.org/officeDocument/2006/relationships/hyperlink" Target="https://www.crunchbase.com/organization/beanstalk-ventures" TargetMode="External"/><Relationship Id="rId432" Type="http://schemas.openxmlformats.org/officeDocument/2006/relationships/hyperlink" Target="https://www.crunchbase.com/organization/cincytech" TargetMode="External"/><Relationship Id="rId877" Type="http://schemas.openxmlformats.org/officeDocument/2006/relationships/hyperlink" Target="http://healthventure.com/" TargetMode="External"/><Relationship Id="rId1062" Type="http://schemas.openxmlformats.org/officeDocument/2006/relationships/hyperlink" Target="http://kernventuregroup.com/" TargetMode="External"/><Relationship Id="rId1728" Type="http://schemas.openxmlformats.org/officeDocument/2006/relationships/hyperlink" Target="https://www.crunchbase.com/organization/seven-peaks-ventures" TargetMode="External"/><Relationship Id="rId1935" Type="http://schemas.openxmlformats.org/officeDocument/2006/relationships/hyperlink" Target="https://www.linkedin.com/company/techstars/" TargetMode="External"/><Relationship Id="rId2113" Type="http://schemas.openxmlformats.org/officeDocument/2006/relationships/hyperlink" Target="https://www.linkedin.com/company/unshackled/" TargetMode="External"/><Relationship Id="rId737" Type="http://schemas.openxmlformats.org/officeDocument/2006/relationships/hyperlink" Target="http://foundrygroup.com/" TargetMode="External"/><Relationship Id="rId944" Type="http://schemas.openxmlformats.org/officeDocument/2006/relationships/hyperlink" Target="http://impactamericafund.com/" TargetMode="External"/><Relationship Id="rId1367" Type="http://schemas.openxmlformats.org/officeDocument/2006/relationships/hyperlink" Target="https://www.linkedin.com/company/newschools-venture-fund/" TargetMode="External"/><Relationship Id="rId1574" Type="http://schemas.openxmlformats.org/officeDocument/2006/relationships/hyperlink" Target="https://www.linkedin.com/company/r7-partners/" TargetMode="External"/><Relationship Id="rId1781" Type="http://schemas.openxmlformats.org/officeDocument/2006/relationships/hyperlink" Target="https://www.linkedin.com/company/social-leverage-llc/" TargetMode="External"/><Relationship Id="rId2197" Type="http://schemas.openxmlformats.org/officeDocument/2006/relationships/hyperlink" Target="http://vestor.in/" TargetMode="External"/><Relationship Id="rId73" Type="http://schemas.openxmlformats.org/officeDocument/2006/relationships/hyperlink" Target="https://www.linkedin.com/company/ai8ventures/" TargetMode="External"/><Relationship Id="rId169" Type="http://schemas.openxmlformats.org/officeDocument/2006/relationships/hyperlink" Target="http://aspectventures.com/" TargetMode="External"/><Relationship Id="rId376" Type="http://schemas.openxmlformats.org/officeDocument/2006/relationships/hyperlink" Target="https://www.linkedin.com/company/camber-creek/" TargetMode="External"/><Relationship Id="rId583" Type="http://schemas.openxmlformats.org/officeDocument/2006/relationships/hyperlink" Target="https://www.crunchbase.com/organization/dominatefund" TargetMode="External"/><Relationship Id="rId790" Type="http://schemas.openxmlformats.org/officeDocument/2006/relationships/hyperlink" Target="https://www.crunchbase.com/organization/gener8tor" TargetMode="External"/><Relationship Id="rId804" Type="http://schemas.openxmlformats.org/officeDocument/2006/relationships/hyperlink" Target="http://globalhealthimpactfund.com/" TargetMode="External"/><Relationship Id="rId1227" Type="http://schemas.openxmlformats.org/officeDocument/2006/relationships/hyperlink" Target="https://www.linkedin.com/company/maven-ventures-vc./" TargetMode="External"/><Relationship Id="rId1434" Type="http://schemas.openxmlformats.org/officeDocument/2006/relationships/hyperlink" Target="http://okapivc.com/" TargetMode="External"/><Relationship Id="rId1641" Type="http://schemas.openxmlformats.org/officeDocument/2006/relationships/hyperlink" Target="https://www.crunchbase.com/organization/rincon-venture-partners" TargetMode="External"/><Relationship Id="rId1879" Type="http://schemas.openxmlformats.org/officeDocument/2006/relationships/hyperlink" Target="http://swayvc.com/" TargetMode="External"/><Relationship Id="rId2057" Type="http://schemas.openxmlformats.org/officeDocument/2006/relationships/hyperlink" Target="https://www.crunchbase.com/organization/transmedia-capital" TargetMode="External"/><Relationship Id="rId2264" Type="http://schemas.openxmlformats.org/officeDocument/2006/relationships/hyperlink" Target="http://work-bench.com/" TargetMode="External"/><Relationship Id="rId4" Type="http://schemas.openxmlformats.org/officeDocument/2006/relationships/hyperlink" Target="http://1517fund.com/" TargetMode="External"/><Relationship Id="rId236" Type="http://schemas.openxmlformats.org/officeDocument/2006/relationships/hyperlink" Target="http://benhamouglobalventures.com/" TargetMode="External"/><Relationship Id="rId443" Type="http://schemas.openxmlformats.org/officeDocument/2006/relationships/hyperlink" Target="https://www.cleocap.com/" TargetMode="External"/><Relationship Id="rId650" Type="http://schemas.openxmlformats.org/officeDocument/2006/relationships/hyperlink" Target="http://eonbusiness.com/" TargetMode="External"/><Relationship Id="rId888" Type="http://schemas.openxmlformats.org/officeDocument/2006/relationships/hyperlink" Target="http://heavybit.com/" TargetMode="External"/><Relationship Id="rId1073" Type="http://schemas.openxmlformats.org/officeDocument/2006/relationships/hyperlink" Target="https://www.crunchbase.com/organization/laconia-capitalgroup" TargetMode="External"/><Relationship Id="rId1280" Type="http://schemas.openxmlformats.org/officeDocument/2006/relationships/hyperlink" Target="https://www.linkedin.com/company/mindset-ventures/" TargetMode="External"/><Relationship Id="rId1501" Type="http://schemas.openxmlformats.org/officeDocument/2006/relationships/hyperlink" Target="https://www.linkedin.com/company/pioneer-square-labs/" TargetMode="External"/><Relationship Id="rId1739" Type="http://schemas.openxmlformats.org/officeDocument/2006/relationships/hyperlink" Target="https://www.crunchbase.com/organization/sidar-global-advisors" TargetMode="External"/><Relationship Id="rId1946" Type="http://schemas.openxmlformats.org/officeDocument/2006/relationships/hyperlink" Target="https://www.crunchbase.com/organization/telegraph-hill-capital" TargetMode="External"/><Relationship Id="rId2124" Type="http://schemas.openxmlformats.org/officeDocument/2006/relationships/hyperlink" Target="http://upsidevc.com/" TargetMode="External"/><Relationship Id="rId303" Type="http://schemas.openxmlformats.org/officeDocument/2006/relationships/hyperlink" Target="http://bluewaterangels.com/" TargetMode="External"/><Relationship Id="rId748" Type="http://schemas.openxmlformats.org/officeDocument/2006/relationships/hyperlink" Target="http://linkedin.com/company/18149088" TargetMode="External"/><Relationship Id="rId955" Type="http://schemas.openxmlformats.org/officeDocument/2006/relationships/hyperlink" Target="https://www.linkedin.com/company/incwell-llc/" TargetMode="External"/><Relationship Id="rId1140" Type="http://schemas.openxmlformats.org/officeDocument/2006/relationships/hyperlink" Target="http://linkedin.com/company/11012451" TargetMode="External"/><Relationship Id="rId1378" Type="http://schemas.openxmlformats.org/officeDocument/2006/relationships/hyperlink" Target="https://www.linkedin.com/company/next-wave-ventures/" TargetMode="External"/><Relationship Id="rId1585" Type="http://schemas.openxmlformats.org/officeDocument/2006/relationships/hyperlink" Target="https://www.crunchbase.com/organization/reach-capital" TargetMode="External"/><Relationship Id="rId1792" Type="http://schemas.openxmlformats.org/officeDocument/2006/relationships/hyperlink" Target="https://www.linkedin.com/company/south-ventures/" TargetMode="External"/><Relationship Id="rId1806" Type="http://schemas.openxmlformats.org/officeDocument/2006/relationships/hyperlink" Target="https://www.crunchbase.com/organization/springtime-ventures" TargetMode="External"/><Relationship Id="rId84" Type="http://schemas.openxmlformats.org/officeDocument/2006/relationships/hyperlink" Target="https://www.crunchbase.com/organization/allmobile-fund" TargetMode="External"/><Relationship Id="rId387" Type="http://schemas.openxmlformats.org/officeDocument/2006/relationships/hyperlink" Target="http://linkedin.com/company/10695446" TargetMode="External"/><Relationship Id="rId510" Type="http://schemas.openxmlformats.org/officeDocument/2006/relationships/hyperlink" Target="https://www.linkedin.com/company/courtsidevc/?originalSubdomain=pk" TargetMode="External"/><Relationship Id="rId594" Type="http://schemas.openxmlformats.org/officeDocument/2006/relationships/hyperlink" Target="http://draperdragon.com/" TargetMode="External"/><Relationship Id="rId608" Type="http://schemas.openxmlformats.org/officeDocument/2006/relationships/hyperlink" Target="https://www.crunchbase.com/organization/dundee-venture-capital" TargetMode="External"/><Relationship Id="rId815" Type="http://schemas.openxmlformats.org/officeDocument/2006/relationships/hyperlink" Target="http://govtechfund.com/" TargetMode="External"/><Relationship Id="rId1238" Type="http://schemas.openxmlformats.org/officeDocument/2006/relationships/hyperlink" Target="https://www.crunchbase.com/organization/mccune-capital" TargetMode="External"/><Relationship Id="rId1445" Type="http://schemas.openxmlformats.org/officeDocument/2006/relationships/hyperlink" Target="https://www.linkedin.com/company/oneten-capital/" TargetMode="External"/><Relationship Id="rId1652" Type="http://schemas.openxmlformats.org/officeDocument/2006/relationships/hyperlink" Target="http://rockhealth.com/" TargetMode="External"/><Relationship Id="rId2068" Type="http://schemas.openxmlformats.org/officeDocument/2006/relationships/hyperlink" Target="http://triggermedia.com/" TargetMode="External"/><Relationship Id="rId2275" Type="http://schemas.openxmlformats.org/officeDocument/2006/relationships/hyperlink" Target="http://xseedcap.com/" TargetMode="External"/><Relationship Id="rId247" Type="http://schemas.openxmlformats.org/officeDocument/2006/relationships/hyperlink" Target="http://linkedin.com/company/22342851" TargetMode="External"/><Relationship Id="rId899" Type="http://schemas.openxmlformats.org/officeDocument/2006/relationships/hyperlink" Target="http://linkedin.com/company/264204" TargetMode="External"/><Relationship Id="rId1000" Type="http://schemas.openxmlformats.org/officeDocument/2006/relationships/hyperlink" Target="http://inventuscap.com/" TargetMode="External"/><Relationship Id="rId1084" Type="http://schemas.openxmlformats.org/officeDocument/2006/relationships/hyperlink" Target="https://www.linkedin.com/company/las-olas-venture-capital/" TargetMode="External"/><Relationship Id="rId1305" Type="http://schemas.openxmlformats.org/officeDocument/2006/relationships/hyperlink" Target="http://monochrome.vc/" TargetMode="External"/><Relationship Id="rId1957" Type="http://schemas.openxmlformats.org/officeDocument/2006/relationships/hyperlink" Target="https://www.crunchbase.com/organization/ten-eleven-ventures" TargetMode="External"/><Relationship Id="rId107" Type="http://schemas.openxmlformats.org/officeDocument/2006/relationships/hyperlink" Target="http://amecloudventures.com/" TargetMode="External"/><Relationship Id="rId454" Type="http://schemas.openxmlformats.org/officeDocument/2006/relationships/hyperlink" Target="http://cometlabs.io/" TargetMode="External"/><Relationship Id="rId661" Type="http://schemas.openxmlformats.org/officeDocument/2006/relationships/hyperlink" Target="http://linkedin.com/company/33196361" TargetMode="External"/><Relationship Id="rId759" Type="http://schemas.openxmlformats.org/officeDocument/2006/relationships/hyperlink" Target="https://www.linkedin.com/company/fuel-capital/" TargetMode="External"/><Relationship Id="rId966" Type="http://schemas.openxmlformats.org/officeDocument/2006/relationships/hyperlink" Target="http://initialized.com/" TargetMode="External"/><Relationship Id="rId1291" Type="http://schemas.openxmlformats.org/officeDocument/2006/relationships/hyperlink" Target="https://www.crunchbase.com/organization/missouri-technology-corporation" TargetMode="External"/><Relationship Id="rId1389" Type="http://schemas.openxmlformats.org/officeDocument/2006/relationships/hyperlink" Target="https://www.crunchbase.com/organization/nfxcapital" TargetMode="External"/><Relationship Id="rId1512" Type="http://schemas.openxmlformats.org/officeDocument/2006/relationships/hyperlink" Target="https://www.pointnine.com/" TargetMode="External"/><Relationship Id="rId1596" Type="http://schemas.openxmlformats.org/officeDocument/2006/relationships/hyperlink" Target="http://redswan.vc/" TargetMode="External"/><Relationship Id="rId1817" Type="http://schemas.openxmlformats.org/officeDocument/2006/relationships/hyperlink" Target="https://www.crunchbase.com/organization/stage-venture-partners" TargetMode="External"/><Relationship Id="rId2135" Type="http://schemas.openxmlformats.org/officeDocument/2006/relationships/hyperlink" Target="https://www.crunchbase.com/organization/urban-us" TargetMode="External"/><Relationship Id="rId11" Type="http://schemas.openxmlformats.org/officeDocument/2006/relationships/hyperlink" Target="https://www.crunchbase.com/organization/1855-capital-partners" TargetMode="External"/><Relationship Id="rId314" Type="http://schemas.openxmlformats.org/officeDocument/2006/relationships/hyperlink" Target="https://www.linkedin.com/company/bolt/" TargetMode="External"/><Relationship Id="rId398" Type="http://schemas.openxmlformats.org/officeDocument/2006/relationships/hyperlink" Target="https://www.crunchbase.com/organization/casa-verde-capital" TargetMode="External"/><Relationship Id="rId521" Type="http://schemas.openxmlformats.org/officeDocument/2006/relationships/hyperlink" Target="https://www.crunchbase.com/organization/crestlight-venture-productions" TargetMode="External"/><Relationship Id="rId619" Type="http://schemas.openxmlformats.org/officeDocument/2006/relationships/hyperlink" Target="https://www.linkedin.com/company/ees-ventures/?originalSubdomain=pk" TargetMode="External"/><Relationship Id="rId1151" Type="http://schemas.openxmlformats.org/officeDocument/2006/relationships/hyperlink" Target="https://www.crunchbase.com/organization/locus-ventures" TargetMode="External"/><Relationship Id="rId1249" Type="http://schemas.openxmlformats.org/officeDocument/2006/relationships/hyperlink" Target="https://www.crunchbase.com/organization/mentortech-ventures" TargetMode="External"/><Relationship Id="rId2079" Type="http://schemas.openxmlformats.org/officeDocument/2006/relationships/hyperlink" Target="https://www.linkedin.com/company/true-north-venture-partners/?originalSubdomain=pk" TargetMode="External"/><Relationship Id="rId2202" Type="http://schemas.openxmlformats.org/officeDocument/2006/relationships/hyperlink" Target="https://www.linkedin.com/company/village-capital/" TargetMode="External"/><Relationship Id="rId95" Type="http://schemas.openxmlformats.org/officeDocument/2006/relationships/hyperlink" Target="http://altaglobal.com/" TargetMode="External"/><Relationship Id="rId160" Type="http://schemas.openxmlformats.org/officeDocument/2006/relationships/hyperlink" Target="https://www.crunchbase.com/organization/armorysquare-ventures" TargetMode="External"/><Relationship Id="rId826" Type="http://schemas.openxmlformats.org/officeDocument/2006/relationships/hyperlink" Target="https://www.linkedin.com/company/greenbayventures/" TargetMode="External"/><Relationship Id="rId1011" Type="http://schemas.openxmlformats.org/officeDocument/2006/relationships/hyperlink" Target="http://iowastartupaccelerator.com/" TargetMode="External"/><Relationship Id="rId1109" Type="http://schemas.openxmlformats.org/officeDocument/2006/relationships/hyperlink" Target="http://ldv.co/" TargetMode="External"/><Relationship Id="rId1456" Type="http://schemas.openxmlformats.org/officeDocument/2006/relationships/hyperlink" Target="http://ozmenventures.com/" TargetMode="External"/><Relationship Id="rId1663" Type="http://schemas.openxmlformats.org/officeDocument/2006/relationships/hyperlink" Target="https://www.linkedin.com/company/root-ventures/" TargetMode="External"/><Relationship Id="rId1870" Type="http://schemas.openxmlformats.org/officeDocument/2006/relationships/hyperlink" Target="http://svangel.com/" TargetMode="External"/><Relationship Id="rId1968" Type="http://schemas.openxmlformats.org/officeDocument/2006/relationships/hyperlink" Target="https://www.crunchbase.com/organization/arcview-group" TargetMode="External"/><Relationship Id="rId2286" Type="http://schemas.openxmlformats.org/officeDocument/2006/relationships/hyperlink" Target="https://www.linkedin.com/company/yl-ventures/" TargetMode="External"/><Relationship Id="rId258" Type="http://schemas.openxmlformats.org/officeDocument/2006/relationships/hyperlink" Target="https://www.crunchbase.com/organization/better-food-ventures" TargetMode="External"/><Relationship Id="rId465" Type="http://schemas.openxmlformats.org/officeDocument/2006/relationships/hyperlink" Target="https://www.linkedin.com/company/communitas-capital-partners-llc/" TargetMode="External"/><Relationship Id="rId672" Type="http://schemas.openxmlformats.org/officeDocument/2006/relationships/hyperlink" Target="https://www.linkedin.com/company/f-cubed-female-founders-fund-/" TargetMode="External"/><Relationship Id="rId1095" Type="http://schemas.openxmlformats.org/officeDocument/2006/relationships/hyperlink" Target="https://www.crunchbase.com/organization/launchpadla" TargetMode="External"/><Relationship Id="rId1316" Type="http://schemas.openxmlformats.org/officeDocument/2006/relationships/hyperlink" Target="http://moonshotscapital.com/" TargetMode="External"/><Relationship Id="rId1523" Type="http://schemas.openxmlformats.org/officeDocument/2006/relationships/hyperlink" Target="http://precursorvc.com/" TargetMode="External"/><Relationship Id="rId1730" Type="http://schemas.openxmlformats.org/officeDocument/2006/relationships/hyperlink" Target="http://sg-vc.com/" TargetMode="External"/><Relationship Id="rId2146" Type="http://schemas.openxmlformats.org/officeDocument/2006/relationships/hyperlink" Target="http://varkain.com/" TargetMode="External"/><Relationship Id="rId22" Type="http://schemas.openxmlformats.org/officeDocument/2006/relationships/hyperlink" Target="http://301ventures.com/" TargetMode="External"/><Relationship Id="rId118" Type="http://schemas.openxmlformats.org/officeDocument/2006/relationships/hyperlink" Target="https://www.linkedin.com/company/amplify-la/" TargetMode="External"/><Relationship Id="rId325" Type="http://schemas.openxmlformats.org/officeDocument/2006/relationships/hyperlink" Target="https://www.crunchbase.com/organization/bootstraplabs" TargetMode="External"/><Relationship Id="rId532" Type="http://schemas.openxmlformats.org/officeDocument/2006/relationships/hyperlink" Target="http://crv.com/" TargetMode="External"/><Relationship Id="rId977" Type="http://schemas.openxmlformats.org/officeDocument/2006/relationships/hyperlink" Target="https://www.crunchbase.com/organization/innovation-works" TargetMode="External"/><Relationship Id="rId1162" Type="http://schemas.openxmlformats.org/officeDocument/2006/relationships/hyperlink" Target="http://linkedin.com/company/2758283" TargetMode="External"/><Relationship Id="rId1828" Type="http://schemas.openxmlformats.org/officeDocument/2006/relationships/hyperlink" Target="http://startupevo.com/" TargetMode="External"/><Relationship Id="rId2006" Type="http://schemas.openxmlformats.org/officeDocument/2006/relationships/hyperlink" Target="http://tautonagroup.com/" TargetMode="External"/><Relationship Id="rId2213" Type="http://schemas.openxmlformats.org/officeDocument/2006/relationships/hyperlink" Target="http://vodiaventures.com/" TargetMode="External"/><Relationship Id="rId171" Type="http://schemas.openxmlformats.org/officeDocument/2006/relationships/hyperlink" Target="http://linkedin.com/company/4767288" TargetMode="External"/><Relationship Id="rId837" Type="http://schemas.openxmlformats.org/officeDocument/2006/relationships/hyperlink" Target="http://hf.cx/" TargetMode="External"/><Relationship Id="rId1022" Type="http://schemas.openxmlformats.org/officeDocument/2006/relationships/hyperlink" Target="http://linkedin.com/company/10210814" TargetMode="External"/><Relationship Id="rId1467" Type="http://schemas.openxmlformats.org/officeDocument/2006/relationships/hyperlink" Target="https://www.linkedin.com/company/pathbreaker-ventures/" TargetMode="External"/><Relationship Id="rId1674" Type="http://schemas.openxmlformats.org/officeDocument/2006/relationships/hyperlink" Target="https://www.crunchbase.com/organization/spectrum-28" TargetMode="External"/><Relationship Id="rId1881" Type="http://schemas.openxmlformats.org/officeDocument/2006/relationships/hyperlink" Target="https://www.linkedin.com/company/sway-ventures/" TargetMode="External"/><Relationship Id="rId2297" Type="http://schemas.openxmlformats.org/officeDocument/2006/relationships/hyperlink" Target="https://www.crunchbase.com/organization/zillionize-angel" TargetMode="External"/><Relationship Id="rId269" Type="http://schemas.openxmlformats.org/officeDocument/2006/relationships/hyperlink" Target="http://birchmerevc.com/" TargetMode="External"/><Relationship Id="rId476" Type="http://schemas.openxmlformats.org/officeDocument/2006/relationships/hyperlink" Target="http://consensys.vc/" TargetMode="External"/><Relationship Id="rId683" Type="http://schemas.openxmlformats.org/officeDocument/2006/relationships/hyperlink" Target="https://www.crunchbase.com/organization/firebolt-ventures" TargetMode="External"/><Relationship Id="rId890" Type="http://schemas.openxmlformats.org/officeDocument/2006/relationships/hyperlink" Target="https://www.linkedin.com/company/heavybit/" TargetMode="External"/><Relationship Id="rId904" Type="http://schemas.openxmlformats.org/officeDocument/2006/relationships/hyperlink" Target="http://hultprizeat.com/rutgers" TargetMode="External"/><Relationship Id="rId1327" Type="http://schemas.openxmlformats.org/officeDocument/2006/relationships/hyperlink" Target="https://www.linkedin.com/company/motus-ventures/" TargetMode="External"/><Relationship Id="rId1534" Type="http://schemas.openxmlformats.org/officeDocument/2006/relationships/hyperlink" Target="https://www.linkedin.com/company/primary-venture-partners/" TargetMode="External"/><Relationship Id="rId1741" Type="http://schemas.openxmlformats.org/officeDocument/2006/relationships/hyperlink" Target="http://sierrawasatch.com/" TargetMode="External"/><Relationship Id="rId1979" Type="http://schemas.openxmlformats.org/officeDocument/2006/relationships/hyperlink" Target="https://www.crunchbase.com/organization/the-edtech-fund" TargetMode="External"/><Relationship Id="rId2157" Type="http://schemas.openxmlformats.org/officeDocument/2006/relationships/hyperlink" Target="http://linkedin.com/company/1916692" TargetMode="External"/><Relationship Id="rId33" Type="http://schemas.openxmlformats.org/officeDocument/2006/relationships/hyperlink" Target="http://500.co/" TargetMode="External"/><Relationship Id="rId129" Type="http://schemas.openxmlformats.org/officeDocument/2006/relationships/hyperlink" Target="https://www.crunchbase.com/organization/angelpad" TargetMode="External"/><Relationship Id="rId336" Type="http://schemas.openxmlformats.org/officeDocument/2006/relationships/hyperlink" Target="http://brandfoundryvc.com/" TargetMode="External"/><Relationship Id="rId543" Type="http://schemas.openxmlformats.org/officeDocument/2006/relationships/hyperlink" Target="http://cultivateventures.co/" TargetMode="External"/><Relationship Id="rId988" Type="http://schemas.openxmlformats.org/officeDocument/2006/relationships/hyperlink" Target="http://inspovation.com/" TargetMode="External"/><Relationship Id="rId1173" Type="http://schemas.openxmlformats.org/officeDocument/2006/relationships/hyperlink" Target="https://www.crunchbase.com/organization/life-sciences-greenhouse-of-pennsylvania" TargetMode="External"/><Relationship Id="rId1380" Type="http://schemas.openxmlformats.org/officeDocument/2006/relationships/hyperlink" Target="https://www.crunchbase.com/organization/nextgenvp" TargetMode="External"/><Relationship Id="rId1601" Type="http://schemas.openxmlformats.org/officeDocument/2006/relationships/hyperlink" Target="http://linkedin.com/company/1448092" TargetMode="External"/><Relationship Id="rId1839" Type="http://schemas.openxmlformats.org/officeDocument/2006/relationships/hyperlink" Target="https://www.crunchbase.com/organization/steep-hill-cannabis-analysis-laboratory" TargetMode="External"/><Relationship Id="rId2017" Type="http://schemas.openxmlformats.org/officeDocument/2006/relationships/hyperlink" Target="https://www.crunchbase.com/organization/the-yield-lab" TargetMode="External"/><Relationship Id="rId2224" Type="http://schemas.openxmlformats.org/officeDocument/2006/relationships/hyperlink" Target="http://waverleycapital.com/" TargetMode="External"/><Relationship Id="rId182" Type="http://schemas.openxmlformats.org/officeDocument/2006/relationships/hyperlink" Target="http://atxseedventures.com/" TargetMode="External"/><Relationship Id="rId403" Type="http://schemas.openxmlformats.org/officeDocument/2006/relationships/hyperlink" Target="http://cen.vc/" TargetMode="External"/><Relationship Id="rId750" Type="http://schemas.openxmlformats.org/officeDocument/2006/relationships/hyperlink" Target="https://www.crunchbase.com/organization/dfj-frontier" TargetMode="External"/><Relationship Id="rId848" Type="http://schemas.openxmlformats.org/officeDocument/2006/relationships/hyperlink" Target="http://harborpac.com/" TargetMode="External"/><Relationship Id="rId1033" Type="http://schemas.openxmlformats.org/officeDocument/2006/relationships/hyperlink" Target="http://jfwventures.com/" TargetMode="External"/><Relationship Id="rId1478" Type="http://schemas.openxmlformats.org/officeDocument/2006/relationships/hyperlink" Target="https://www.crunchbase.com/organization/pejman-mar-ventures" TargetMode="External"/><Relationship Id="rId1685" Type="http://schemas.openxmlformats.org/officeDocument/2006/relationships/hyperlink" Target="http://safeguard.com/" TargetMode="External"/><Relationship Id="rId1892" Type="http://schemas.openxmlformats.org/officeDocument/2006/relationships/hyperlink" Target="https://www.crunchbase.com/organization/syren-capital-advisors" TargetMode="External"/><Relationship Id="rId1906" Type="http://schemas.openxmlformats.org/officeDocument/2006/relationships/hyperlink" Target="https://www.crunchbase.com/organization/tank-hill-ventures" TargetMode="External"/><Relationship Id="rId487" Type="http://schemas.openxmlformats.org/officeDocument/2006/relationships/hyperlink" Target="http://conversioncapital.com/" TargetMode="External"/><Relationship Id="rId610" Type="http://schemas.openxmlformats.org/officeDocument/2006/relationships/hyperlink" Target="http://e14fund.com/" TargetMode="External"/><Relationship Id="rId694" Type="http://schemas.openxmlformats.org/officeDocument/2006/relationships/hyperlink" Target="http://firststar.vc/" TargetMode="External"/><Relationship Id="rId708" Type="http://schemas.openxmlformats.org/officeDocument/2006/relationships/hyperlink" Target="https://www.linkedin.com/company/fj-labs/" TargetMode="External"/><Relationship Id="rId915" Type="http://schemas.openxmlformats.org/officeDocument/2006/relationships/hyperlink" Target="https://www.linkedin.com/company/hustle-fund/" TargetMode="External"/><Relationship Id="rId1240" Type="http://schemas.openxmlformats.org/officeDocument/2006/relationships/hyperlink" Target="http://mehtaventures.co/" TargetMode="External"/><Relationship Id="rId1338" Type="http://schemas.openxmlformats.org/officeDocument/2006/relationships/hyperlink" Target="http://nctventures.com/" TargetMode="External"/><Relationship Id="rId1545" Type="http://schemas.openxmlformats.org/officeDocument/2006/relationships/hyperlink" Target="https://www.crunchbase.com/organization/promus-ventures" TargetMode="External"/><Relationship Id="rId2070" Type="http://schemas.openxmlformats.org/officeDocument/2006/relationships/hyperlink" Target="https://www.linkedin.com/company/trigger-media-group/?originalSubdomain=pk" TargetMode="External"/><Relationship Id="rId2168" Type="http://schemas.openxmlformats.org/officeDocument/2006/relationships/hyperlink" Target="https://www.crunchbase.com/organization/velocitytx" TargetMode="External"/><Relationship Id="rId347" Type="http://schemas.openxmlformats.org/officeDocument/2006/relationships/hyperlink" Target="http://broadviewventures.org/" TargetMode="External"/><Relationship Id="rId999" Type="http://schemas.openxmlformats.org/officeDocument/2006/relationships/hyperlink" Target="https://www.linkedin.com/company/global-inventures/?originalSubdomain=pk" TargetMode="External"/><Relationship Id="rId1100" Type="http://schemas.openxmlformats.org/officeDocument/2006/relationships/hyperlink" Target="http://lavrockvc.com/" TargetMode="External"/><Relationship Id="rId1184" Type="http://schemas.openxmlformats.org/officeDocument/2006/relationships/hyperlink" Target="http://lumosinnovation.com/" TargetMode="External"/><Relationship Id="rId1405" Type="http://schemas.openxmlformats.org/officeDocument/2006/relationships/hyperlink" Target="https://www.crunchbase.com/organization/north-bridge-venture-partners" TargetMode="External"/><Relationship Id="rId1752" Type="http://schemas.openxmlformats.org/officeDocument/2006/relationships/hyperlink" Target="http://linkedin.com/company/3614939" TargetMode="External"/><Relationship Id="rId2028" Type="http://schemas.openxmlformats.org/officeDocument/2006/relationships/hyperlink" Target="https://www.crunchbase.com/organization/three-bridges-venture-partners" TargetMode="External"/><Relationship Id="rId44" Type="http://schemas.openxmlformats.org/officeDocument/2006/relationships/hyperlink" Target="https://www.linkedin.com/company/9mile-labs" TargetMode="External"/><Relationship Id="rId554" Type="http://schemas.openxmlformats.org/officeDocument/2006/relationships/hyperlink" Target="http://dcvc.com/" TargetMode="External"/><Relationship Id="rId761" Type="http://schemas.openxmlformats.org/officeDocument/2006/relationships/hyperlink" Target="https://www.crunchbase.com/organization/the-balance" TargetMode="External"/><Relationship Id="rId859" Type="http://schemas.openxmlformats.org/officeDocument/2006/relationships/hyperlink" Target="http://harvey-partners.com/" TargetMode="External"/><Relationship Id="rId1391" Type="http://schemas.openxmlformats.org/officeDocument/2006/relationships/hyperlink" Target="http://nohovation.com/" TargetMode="External"/><Relationship Id="rId1489" Type="http://schemas.openxmlformats.org/officeDocument/2006/relationships/hyperlink" Target="https://www.crunchbase.com/organization/peterson-ventures" TargetMode="External"/><Relationship Id="rId1612" Type="http://schemas.openxmlformats.org/officeDocument/2006/relationships/hyperlink" Target="http://renvcf.com/" TargetMode="External"/><Relationship Id="rId1696" Type="http://schemas.openxmlformats.org/officeDocument/2006/relationships/hyperlink" Target="https://www.linkedin.com/company/sands-capital-venture/" TargetMode="External"/><Relationship Id="rId1917" Type="http://schemas.openxmlformats.org/officeDocument/2006/relationships/hyperlink" Target="https://www.crunchbase.com/organization/haystack-partners" TargetMode="External"/><Relationship Id="rId2235" Type="http://schemas.openxmlformats.org/officeDocument/2006/relationships/hyperlink" Target="http://willbermenderequitypartners.com/" TargetMode="External"/><Relationship Id="rId193" Type="http://schemas.openxmlformats.org/officeDocument/2006/relationships/hyperlink" Target="https://www.crunchbase.com/organization/bridge-37-ventures" TargetMode="External"/><Relationship Id="rId207" Type="http://schemas.openxmlformats.org/officeDocument/2006/relationships/hyperlink" Target="https://www.crunchbase.com/organization/base-vc" TargetMode="External"/><Relationship Id="rId414" Type="http://schemas.openxmlformats.org/officeDocument/2006/relationships/hyperlink" Target="http://linkedin.com/company/18279443" TargetMode="External"/><Relationship Id="rId498" Type="http://schemas.openxmlformats.org/officeDocument/2006/relationships/hyperlink" Target="https://www.linkedin.com/company/corigin-ventures/" TargetMode="External"/><Relationship Id="rId621" Type="http://schemas.openxmlformats.org/officeDocument/2006/relationships/hyperlink" Target="https://www.crunchbase.com/organization/ekistic-ventures-3" TargetMode="External"/><Relationship Id="rId1044" Type="http://schemas.openxmlformats.org/officeDocument/2006/relationships/hyperlink" Target="https://www.linkedin.com/company/k9-ventures/" TargetMode="External"/><Relationship Id="rId1251" Type="http://schemas.openxmlformats.org/officeDocument/2006/relationships/hyperlink" Target="http://mercuryfund.com/" TargetMode="External"/><Relationship Id="rId1349" Type="http://schemas.openxmlformats.org/officeDocument/2006/relationships/hyperlink" Target="http://linkedin.com/company/11840090" TargetMode="External"/><Relationship Id="rId2081" Type="http://schemas.openxmlformats.org/officeDocument/2006/relationships/hyperlink" Target="https://www.crunchbase.com/organization/true-ventures" TargetMode="External"/><Relationship Id="rId2179" Type="http://schemas.openxmlformats.org/officeDocument/2006/relationships/hyperlink" Target="https://www.crunchbase.com/organization/venturechoice" TargetMode="External"/><Relationship Id="rId260" Type="http://schemas.openxmlformats.org/officeDocument/2006/relationships/hyperlink" Target="http://better.vc/" TargetMode="External"/><Relationship Id="rId719" Type="http://schemas.openxmlformats.org/officeDocument/2006/relationships/hyperlink" Target="https://www.crunchbase.com/organization/flybridge-capital" TargetMode="External"/><Relationship Id="rId926" Type="http://schemas.openxmlformats.org/officeDocument/2006/relationships/hyperlink" Target="https://www.crunchbase.com/organization/idea-fund-partners" TargetMode="External"/><Relationship Id="rId1111" Type="http://schemas.openxmlformats.org/officeDocument/2006/relationships/hyperlink" Target="https://www.linkedin.com/company/ldv-capital/" TargetMode="External"/><Relationship Id="rId1556" Type="http://schemas.openxmlformats.org/officeDocument/2006/relationships/hyperlink" Target="https://www.crunchbase.com/organization/pv-ventures" TargetMode="External"/><Relationship Id="rId1763" Type="http://schemas.openxmlformats.org/officeDocument/2006/relationships/hyperlink" Target="https://www.crunchbase.com/organization/sixthirty" TargetMode="External"/><Relationship Id="rId1970" Type="http://schemas.openxmlformats.org/officeDocument/2006/relationships/hyperlink" Target="http://athenaeumfund.com/" TargetMode="External"/><Relationship Id="rId55" Type="http://schemas.openxmlformats.org/officeDocument/2006/relationships/hyperlink" Target="http://actoneventures.com/" TargetMode="External"/><Relationship Id="rId120" Type="http://schemas.openxmlformats.org/officeDocument/2006/relationships/hyperlink" Target="https://www.crunchbase.com/organization/amplify-partners" TargetMode="External"/><Relationship Id="rId358" Type="http://schemas.openxmlformats.org/officeDocument/2006/relationships/hyperlink" Target="https://www.linkedin.com/company/bulldog-innovation-group/" TargetMode="External"/><Relationship Id="rId565" Type="http://schemas.openxmlformats.org/officeDocument/2006/relationships/hyperlink" Target="http://detroitventurepartners.com/" TargetMode="External"/><Relationship Id="rId772" Type="http://schemas.openxmlformats.org/officeDocument/2006/relationships/hyperlink" Target="http://fusionfund.com/" TargetMode="External"/><Relationship Id="rId1195" Type="http://schemas.openxmlformats.org/officeDocument/2006/relationships/hyperlink" Target="http://linkedin.com/company/39297" TargetMode="External"/><Relationship Id="rId1209" Type="http://schemas.openxmlformats.org/officeDocument/2006/relationships/hyperlink" Target="https://www.crunchbase.com/organization/mark-cuban-companies-group" TargetMode="External"/><Relationship Id="rId1416" Type="http://schemas.openxmlformats.org/officeDocument/2006/relationships/hyperlink" Target="https://www.crunchbase.com/organization/nycapartners" TargetMode="External"/><Relationship Id="rId1623" Type="http://schemas.openxmlformats.org/officeDocument/2006/relationships/hyperlink" Target="https://www.linkedin.com/company/rethink-education-fund/" TargetMode="External"/><Relationship Id="rId1830" Type="http://schemas.openxmlformats.org/officeDocument/2006/relationships/hyperlink" Target="http://linkedin.com/company/16170802" TargetMode="External"/><Relationship Id="rId2039" Type="http://schemas.openxmlformats.org/officeDocument/2006/relationships/hyperlink" Target="https://www.crunchbase.com/organization/tip-of-the-spear-ventures" TargetMode="External"/><Relationship Id="rId2246" Type="http://schemas.openxmlformats.org/officeDocument/2006/relationships/hyperlink" Target="https://www.linkedin.com/company/winklevoss-capital/" TargetMode="External"/><Relationship Id="rId218" Type="http://schemas.openxmlformats.org/officeDocument/2006/relationships/hyperlink" Target="http://bdmifund.com/" TargetMode="External"/><Relationship Id="rId425" Type="http://schemas.openxmlformats.org/officeDocument/2006/relationships/hyperlink" Target="http://chloecapital.com/" TargetMode="External"/><Relationship Id="rId632" Type="http://schemas.openxmlformats.org/officeDocument/2006/relationships/hyperlink" Target="http://emergent.vc/" TargetMode="External"/><Relationship Id="rId1055" Type="http://schemas.openxmlformats.org/officeDocument/2006/relationships/hyperlink" Target="https://www.crunchbase.com/organization/keiretsu-capital" TargetMode="External"/><Relationship Id="rId1262" Type="http://schemas.openxmlformats.org/officeDocument/2006/relationships/hyperlink" Target="https://www.linkedin.com/company/mesa-ventures/" TargetMode="External"/><Relationship Id="rId1928" Type="http://schemas.openxmlformats.org/officeDocument/2006/relationships/hyperlink" Target="https://www.crunchbase.com/organization/techlaunch" TargetMode="External"/><Relationship Id="rId2092" Type="http://schemas.openxmlformats.org/officeDocument/2006/relationships/hyperlink" Target="http://turiyaventures.com/" TargetMode="External"/><Relationship Id="rId2106" Type="http://schemas.openxmlformats.org/officeDocument/2006/relationships/hyperlink" Target="https://www.linkedin.com/company/uncorkcapital/" TargetMode="External"/><Relationship Id="rId271" Type="http://schemas.openxmlformats.org/officeDocument/2006/relationships/hyperlink" Target="https://www.linkedin.com/company/birchmere-ventures/" TargetMode="External"/><Relationship Id="rId937" Type="http://schemas.openxmlformats.org/officeDocument/2006/relationships/hyperlink" Target="https://www.linkedin.com/company/illinois-ventures/" TargetMode="External"/><Relationship Id="rId1122" Type="http://schemas.openxmlformats.org/officeDocument/2006/relationships/hyperlink" Target="https://www.crunchbase.com/organization/lemnos-labs" TargetMode="External"/><Relationship Id="rId1567" Type="http://schemas.openxmlformats.org/officeDocument/2006/relationships/hyperlink" Target="https://www.crunchbase.com/organization/qc-fintech" TargetMode="External"/><Relationship Id="rId1774" Type="http://schemas.openxmlformats.org/officeDocument/2006/relationships/hyperlink" Target="https://www.crunchbase.com/organization/slater-technology-fund" TargetMode="External"/><Relationship Id="rId1981" Type="http://schemas.openxmlformats.org/officeDocument/2006/relationships/hyperlink" Target="http://thefabricnet.com/" TargetMode="External"/><Relationship Id="rId66" Type="http://schemas.openxmlformats.org/officeDocument/2006/relationships/hyperlink" Target="http://linkedin.com/company/18165580" TargetMode="External"/><Relationship Id="rId131" Type="http://schemas.openxmlformats.org/officeDocument/2006/relationships/hyperlink" Target="http://antecedent.vc/" TargetMode="External"/><Relationship Id="rId369" Type="http://schemas.openxmlformats.org/officeDocument/2006/relationships/hyperlink" Target="https://www.crunchbase.com/organization/caerus-ventures" TargetMode="External"/><Relationship Id="rId576" Type="http://schemas.openxmlformats.org/officeDocument/2006/relationships/hyperlink" Target="https://www.linkedin.com/company/digital-currency-group/?trk=company_logo" TargetMode="External"/><Relationship Id="rId783" Type="http://schemas.openxmlformats.org/officeDocument/2006/relationships/hyperlink" Target="https://www.linkedin.com/school/galvanize-it/" TargetMode="External"/><Relationship Id="rId990" Type="http://schemas.openxmlformats.org/officeDocument/2006/relationships/hyperlink" Target="http://linkedin.com/company/2788816" TargetMode="External"/><Relationship Id="rId1427" Type="http://schemas.openxmlformats.org/officeDocument/2006/relationships/hyperlink" Target="http://oceanazulpartners.com/" TargetMode="External"/><Relationship Id="rId1634" Type="http://schemas.openxmlformats.org/officeDocument/2006/relationships/hyperlink" Target="http://rglobalventures.com/" TargetMode="External"/><Relationship Id="rId1841" Type="http://schemas.openxmlformats.org/officeDocument/2006/relationships/hyperlink" Target="http://stonylonesomegroupllc.com/" TargetMode="External"/><Relationship Id="rId2257" Type="http://schemas.openxmlformats.org/officeDocument/2006/relationships/hyperlink" Target="https://www.crunchbase.com/organization/womens-venture-capital-fund" TargetMode="External"/><Relationship Id="rId229" Type="http://schemas.openxmlformats.org/officeDocument/2006/relationships/hyperlink" Target="https://www.linkedin.com/company/bee-partners-/" TargetMode="External"/><Relationship Id="rId436" Type="http://schemas.openxmlformats.org/officeDocument/2006/relationships/hyperlink" Target="https://www.linkedin.com/company/civilizationventures/" TargetMode="External"/><Relationship Id="rId643" Type="http://schemas.openxmlformats.org/officeDocument/2006/relationships/hyperlink" Target="http://linkedin.com/company/1600730" TargetMode="External"/><Relationship Id="rId1066" Type="http://schemas.openxmlformats.org/officeDocument/2006/relationships/hyperlink" Target="https://www.linkedin.com/company/kickstart-seed-fund/" TargetMode="External"/><Relationship Id="rId1273" Type="http://schemas.openxmlformats.org/officeDocument/2006/relationships/hyperlink" Target="http://miangelfund.com/" TargetMode="External"/><Relationship Id="rId1480" Type="http://schemas.openxmlformats.org/officeDocument/2006/relationships/hyperlink" Target="http://peregventures.com/" TargetMode="External"/><Relationship Id="rId1939" Type="http://schemas.openxmlformats.org/officeDocument/2006/relationships/hyperlink" Target="http://teec-angel.com/" TargetMode="External"/><Relationship Id="rId2117" Type="http://schemas.openxmlformats.org/officeDocument/2006/relationships/hyperlink" Target="https://www.linkedin.com/company/up2398/" TargetMode="External"/><Relationship Id="rId850" Type="http://schemas.openxmlformats.org/officeDocument/2006/relationships/hyperlink" Target="https://www.linkedin.com/company/harbor-pacific-capital/" TargetMode="External"/><Relationship Id="rId948" Type="http://schemas.openxmlformats.org/officeDocument/2006/relationships/hyperlink" Target="https://www.crunchbase.com/organization/impact-venture-capital" TargetMode="External"/><Relationship Id="rId1133" Type="http://schemas.openxmlformats.org/officeDocument/2006/relationships/hyperlink" Target="https://www.crunchbase.com/organization/liberty-city-ventures" TargetMode="External"/><Relationship Id="rId1578" Type="http://schemas.openxmlformats.org/officeDocument/2006/relationships/hyperlink" Target="http://radicleimpact.com/" TargetMode="External"/><Relationship Id="rId1701" Type="http://schemas.openxmlformats.org/officeDocument/2006/relationships/hyperlink" Target="https://www.crunchbase.com/organization/saturn-venture-partners" TargetMode="External"/><Relationship Id="rId1785" Type="http://schemas.openxmlformats.org/officeDocument/2006/relationships/hyperlink" Target="http://sonomabrands.com/" TargetMode="External"/><Relationship Id="rId1992" Type="http://schemas.openxmlformats.org/officeDocument/2006/relationships/hyperlink" Target="https://www.linkedin.com/company/thehelmco/" TargetMode="External"/><Relationship Id="rId77" Type="http://schemas.openxmlformats.org/officeDocument/2006/relationships/hyperlink" Target="http://allegiscap.com/" TargetMode="External"/><Relationship Id="rId282" Type="http://schemas.openxmlformats.org/officeDocument/2006/relationships/hyperlink" Target="https://www.linkedin.com/company/blank-slate-ventures/" TargetMode="External"/><Relationship Id="rId503" Type="http://schemas.openxmlformats.org/officeDocument/2006/relationships/hyperlink" Target="https://www.crunchbase.com/organization/cota-capital" TargetMode="External"/><Relationship Id="rId587" Type="http://schemas.openxmlformats.org/officeDocument/2006/relationships/hyperlink" Target="https://www.linkedin.com/company/dorm-room-fund/" TargetMode="External"/><Relationship Id="rId710" Type="http://schemas.openxmlformats.org/officeDocument/2006/relationships/hyperlink" Target="https://www.crunchbase.com/organization/flare-capitalpartners" TargetMode="External"/><Relationship Id="rId808" Type="http://schemas.openxmlformats.org/officeDocument/2006/relationships/hyperlink" Target="http://linkedin.com/company/18286716" TargetMode="External"/><Relationship Id="rId1340" Type="http://schemas.openxmlformats.org/officeDocument/2006/relationships/hyperlink" Target="http://linkedin.com/company/2137054" TargetMode="External"/><Relationship Id="rId1438" Type="http://schemas.openxmlformats.org/officeDocument/2006/relationships/hyperlink" Target="https://www.crunchbase.com/organization/onevc" TargetMode="External"/><Relationship Id="rId1645" Type="http://schemas.openxmlformats.org/officeDocument/2006/relationships/hyperlink" Target="https://www.linkedin.com/company/rise-capital/" TargetMode="External"/><Relationship Id="rId2170" Type="http://schemas.openxmlformats.org/officeDocument/2006/relationships/hyperlink" Target="http://velospartners.com/" TargetMode="External"/><Relationship Id="rId2268" Type="http://schemas.openxmlformats.org/officeDocument/2006/relationships/hyperlink" Target="https://www.linkedin.com/company/xfactor-ventures/" TargetMode="External"/><Relationship Id="rId8" Type="http://schemas.openxmlformats.org/officeDocument/2006/relationships/hyperlink" Target="https://www.crunchbase.com/organization/1776-ventures" TargetMode="External"/><Relationship Id="rId142" Type="http://schemas.openxmlformats.org/officeDocument/2006/relationships/hyperlink" Target="http://archervc.com/" TargetMode="External"/><Relationship Id="rId447" Type="http://schemas.openxmlformats.org/officeDocument/2006/relationships/hyperlink" Target="https://www.crunchbase.com/organization/cofounders-capital" TargetMode="External"/><Relationship Id="rId794" Type="http://schemas.openxmlformats.org/officeDocument/2006/relationships/hyperlink" Target="http://linkedin.com/company/18415999" TargetMode="External"/><Relationship Id="rId1077" Type="http://schemas.openxmlformats.org/officeDocument/2006/relationships/hyperlink" Target="https://www.crunchbase.com/organization/lakeland-venture" TargetMode="External"/><Relationship Id="rId1200" Type="http://schemas.openxmlformats.org/officeDocument/2006/relationships/hyperlink" Target="https://www.crunchbase.com/organization/mainline-investment-partners" TargetMode="External"/><Relationship Id="rId1852" Type="http://schemas.openxmlformats.org/officeDocument/2006/relationships/hyperlink" Target="http://shv.io/" TargetMode="External"/><Relationship Id="rId2030" Type="http://schemas.openxmlformats.org/officeDocument/2006/relationships/hyperlink" Target="http://threefishcapital.com/" TargetMode="External"/><Relationship Id="rId2128" Type="http://schemas.openxmlformats.org/officeDocument/2006/relationships/hyperlink" Target="https://www.crunchbase.com/organization/upwest-labs" TargetMode="External"/><Relationship Id="rId654" Type="http://schemas.openxmlformats.org/officeDocument/2006/relationships/hyperlink" Target="https://www.crunchbase.com/organization/epic-ventures" TargetMode="External"/><Relationship Id="rId861" Type="http://schemas.openxmlformats.org/officeDocument/2006/relationships/hyperlink" Target="http://linkedin.com/company/3580723" TargetMode="External"/><Relationship Id="rId959" Type="http://schemas.openxmlformats.org/officeDocument/2006/relationships/hyperlink" Target="http://indie.vc/" TargetMode="External"/><Relationship Id="rId1284" Type="http://schemas.openxmlformats.org/officeDocument/2006/relationships/hyperlink" Target="http://missionbaycapital.com/" TargetMode="External"/><Relationship Id="rId1491" Type="http://schemas.openxmlformats.org/officeDocument/2006/relationships/hyperlink" Target="http://petersonventures.com/" TargetMode="External"/><Relationship Id="rId1505" Type="http://schemas.openxmlformats.org/officeDocument/2006/relationships/hyperlink" Target="https://www.crunchbase.com/organization/pivotnorth-capital" TargetMode="External"/><Relationship Id="rId1589" Type="http://schemas.openxmlformats.org/officeDocument/2006/relationships/hyperlink" Target="https://www.linkedin.com/company/red-&amp;-blue-ventures/" TargetMode="External"/><Relationship Id="rId1712" Type="http://schemas.openxmlformats.org/officeDocument/2006/relationships/hyperlink" Target="https://www.crunchbase.com/organization/scout-ventures" TargetMode="External"/><Relationship Id="rId293" Type="http://schemas.openxmlformats.org/officeDocument/2006/relationships/hyperlink" Target="https://www.linkedin.com/company/bluecollective/" TargetMode="External"/><Relationship Id="rId307" Type="http://schemas.openxmlformats.org/officeDocument/2006/relationships/hyperlink" Target="https://www.crunchbase.com/organization/blumberg-capital" TargetMode="External"/><Relationship Id="rId514" Type="http://schemas.openxmlformats.org/officeDocument/2006/relationships/hyperlink" Target="http://creativeventures.vc/" TargetMode="External"/><Relationship Id="rId721" Type="http://schemas.openxmlformats.org/officeDocument/2006/relationships/hyperlink" Target="http://forerunnerventures.com/" TargetMode="External"/><Relationship Id="rId1144" Type="http://schemas.openxmlformats.org/officeDocument/2006/relationships/hyperlink" Target="http://listen.co/" TargetMode="External"/><Relationship Id="rId1351" Type="http://schemas.openxmlformats.org/officeDocument/2006/relationships/hyperlink" Target="https://www.crunchbase.com/organization/new-ground-ventures" TargetMode="External"/><Relationship Id="rId1449" Type="http://schemas.openxmlformats.org/officeDocument/2006/relationships/hyperlink" Target="https://www.otherwisefund.com/" TargetMode="External"/><Relationship Id="rId1796" Type="http://schemas.openxmlformats.org/officeDocument/2006/relationships/hyperlink" Target="http://teamspacepirates.com/" TargetMode="External"/><Relationship Id="rId2181" Type="http://schemas.openxmlformats.org/officeDocument/2006/relationships/hyperlink" Target="http://ventureforge.co/" TargetMode="External"/><Relationship Id="rId88" Type="http://schemas.openxmlformats.org/officeDocument/2006/relationships/hyperlink" Target="https://www.linkedin.com/company/alpha-venture-partners/" TargetMode="External"/><Relationship Id="rId153" Type="http://schemas.openxmlformats.org/officeDocument/2006/relationships/hyperlink" Target="http://arka.vc/" TargetMode="External"/><Relationship Id="rId360" Type="http://schemas.openxmlformats.org/officeDocument/2006/relationships/hyperlink" Target="https://www.crunchbase.com/organization/bulldog-innovation-group-big" TargetMode="External"/><Relationship Id="rId598" Type="http://schemas.openxmlformats.org/officeDocument/2006/relationships/hyperlink" Target="https://www.crunchbase.com/organization/draper-nexus-ventures" TargetMode="External"/><Relationship Id="rId819" Type="http://schemas.openxmlformats.org/officeDocument/2006/relationships/hyperlink" Target="https://www.crunchbase.com/organization/gravity-ventures" TargetMode="External"/><Relationship Id="rId1004" Type="http://schemas.openxmlformats.org/officeDocument/2006/relationships/hyperlink" Target="https://www.crunchbase.com/organization/invest-detroit-ventures" TargetMode="External"/><Relationship Id="rId1211" Type="http://schemas.openxmlformats.org/officeDocument/2006/relationships/hyperlink" Target="http://marker-llc.com/" TargetMode="External"/><Relationship Id="rId1656" Type="http://schemas.openxmlformats.org/officeDocument/2006/relationships/hyperlink" Target="https://www.crunchbase.com/organization/rocket-ventures" TargetMode="External"/><Relationship Id="rId1863" Type="http://schemas.openxmlformats.org/officeDocument/2006/relationships/hyperlink" Target="http://linkedin.com/company/2358533" TargetMode="External"/><Relationship Id="rId2041" Type="http://schemas.openxmlformats.org/officeDocument/2006/relationships/hyperlink" Target="http://tomorrowvc.com/" TargetMode="External"/><Relationship Id="rId2279" Type="http://schemas.openxmlformats.org/officeDocument/2006/relationships/hyperlink" Target="https://www.crunchbase.com/organization/xyz-ventures" TargetMode="External"/><Relationship Id="rId220" Type="http://schemas.openxmlformats.org/officeDocument/2006/relationships/hyperlink" Target="http://linkedin.com/company/11188648" TargetMode="External"/><Relationship Id="rId458" Type="http://schemas.openxmlformats.org/officeDocument/2006/relationships/hyperlink" Target="https://www.crunchbase.com/organization/commerce-ventures" TargetMode="External"/><Relationship Id="rId665" Type="http://schemas.openxmlformats.org/officeDocument/2006/relationships/hyperlink" Target="http://excellny.com/" TargetMode="External"/><Relationship Id="rId872" Type="http://schemas.openxmlformats.org/officeDocument/2006/relationships/hyperlink" Target="http://healthwildcatters.com/" TargetMode="External"/><Relationship Id="rId1088" Type="http://schemas.openxmlformats.org/officeDocument/2006/relationships/hyperlink" Target="http://launchhouse.com/" TargetMode="External"/><Relationship Id="rId1295" Type="http://schemas.openxmlformats.org/officeDocument/2006/relationships/hyperlink" Target="http://linkedin.com/company/1112817" TargetMode="External"/><Relationship Id="rId1309" Type="http://schemas.openxmlformats.org/officeDocument/2006/relationships/hyperlink" Target="https://www.linkedin.com/company/monstro-ventures/" TargetMode="External"/><Relationship Id="rId1516" Type="http://schemas.openxmlformats.org/officeDocument/2006/relationships/hyperlink" Target="https://www.linkedin.com/company/polychain-capital/" TargetMode="External"/><Relationship Id="rId1723" Type="http://schemas.openxmlformats.org/officeDocument/2006/relationships/hyperlink" Target="http://linkedin.com/company/121220" TargetMode="External"/><Relationship Id="rId1930" Type="http://schemas.openxmlformats.org/officeDocument/2006/relationships/hyperlink" Target="http://techsquare.co/" TargetMode="External"/><Relationship Id="rId2139" Type="http://schemas.openxmlformats.org/officeDocument/2006/relationships/hyperlink" Target="https://www.crunchbase.com/organization/v1-vc" TargetMode="External"/><Relationship Id="rId15" Type="http://schemas.openxmlformats.org/officeDocument/2006/relationships/hyperlink" Target="http://linkedin.com/company/18385189" TargetMode="External"/><Relationship Id="rId318" Type="http://schemas.openxmlformats.org/officeDocument/2006/relationships/hyperlink" Target="http://boomtownaccelerators.com/" TargetMode="External"/><Relationship Id="rId525" Type="http://schemas.openxmlformats.org/officeDocument/2006/relationships/hyperlink" Target="http://linkedin.com/company/2677696" TargetMode="External"/><Relationship Id="rId732" Type="http://schemas.openxmlformats.org/officeDocument/2006/relationships/hyperlink" Target="https://www.crunchbase.com/organization/founder-equity-fund" TargetMode="External"/><Relationship Id="rId1155" Type="http://schemas.openxmlformats.org/officeDocument/2006/relationships/hyperlink" Target="http://linkedin.com/company/18039080" TargetMode="External"/><Relationship Id="rId1362" Type="http://schemas.openxmlformats.org/officeDocument/2006/relationships/hyperlink" Target="http://newarkventurepartners.com/" TargetMode="External"/><Relationship Id="rId2192" Type="http://schemas.openxmlformats.org/officeDocument/2006/relationships/hyperlink" Target="https://www.linkedin.com/company/version-one-ventures/" TargetMode="External"/><Relationship Id="rId2206" Type="http://schemas.openxmlformats.org/officeDocument/2006/relationships/hyperlink" Target="http://linkedin.com/company/38240" TargetMode="External"/><Relationship Id="rId99" Type="http://schemas.openxmlformats.org/officeDocument/2006/relationships/hyperlink" Target="https://www.crunchbase.com/organization/alumni-ventures-group" TargetMode="External"/><Relationship Id="rId164" Type="http://schemas.openxmlformats.org/officeDocument/2006/relationships/hyperlink" Target="https://www.linkedin.com/company/array-ventures/" TargetMode="External"/><Relationship Id="rId371" Type="http://schemas.openxmlformats.org/officeDocument/2006/relationships/hyperlink" Target="http://ctventures.com/" TargetMode="External"/><Relationship Id="rId1015" Type="http://schemas.openxmlformats.org/officeDocument/2006/relationships/hyperlink" Target="https://www.crunchbase.com/organization/iresearch-capital" TargetMode="External"/><Relationship Id="rId1222" Type="http://schemas.openxmlformats.org/officeDocument/2006/relationships/hyperlink" Target="http://matter.vc/" TargetMode="External"/><Relationship Id="rId1667" Type="http://schemas.openxmlformats.org/officeDocument/2006/relationships/hyperlink" Target="http://routerventures.com/" TargetMode="External"/><Relationship Id="rId1874" Type="http://schemas.openxmlformats.org/officeDocument/2006/relationships/hyperlink" Target="https://www.crunchbase.com/organization/svlatam-fund" TargetMode="External"/><Relationship Id="rId2052" Type="http://schemas.openxmlformats.org/officeDocument/2006/relationships/hyperlink" Target="https://www.linkedin.com/company/trail-post-ventures/" TargetMode="External"/><Relationship Id="rId469" Type="http://schemas.openxmlformats.org/officeDocument/2006/relationships/hyperlink" Target="http://linkedin.com/company/11714932" TargetMode="External"/><Relationship Id="rId676" Type="http://schemas.openxmlformats.org/officeDocument/2006/relationships/hyperlink" Target="http://fika.vc/" TargetMode="External"/><Relationship Id="rId883" Type="http://schemas.openxmlformats.org/officeDocument/2006/relationships/hyperlink" Target="https://www.crunchbase.com/organization/healthy-ventures" TargetMode="External"/><Relationship Id="rId1099" Type="http://schemas.openxmlformats.org/officeDocument/2006/relationships/hyperlink" Target="http://linkedin.com/company/2932836" TargetMode="External"/><Relationship Id="rId1527" Type="http://schemas.openxmlformats.org/officeDocument/2006/relationships/hyperlink" Target="https://www.crunchbase.com/organization/presence-capital" TargetMode="External"/><Relationship Id="rId1734" Type="http://schemas.openxmlformats.org/officeDocument/2006/relationships/hyperlink" Target="https://www.crunchbase.com/organization/shangbay-capital" TargetMode="External"/><Relationship Id="rId1941" Type="http://schemas.openxmlformats.org/officeDocument/2006/relationships/hyperlink" Target="https://www.linkedin.com/company/tsvcap/" TargetMode="External"/><Relationship Id="rId26" Type="http://schemas.openxmlformats.org/officeDocument/2006/relationships/hyperlink" Target="https://www.crunchbase.com/organization/3rodeo" TargetMode="External"/><Relationship Id="rId231" Type="http://schemas.openxmlformats.org/officeDocument/2006/relationships/hyperlink" Target="https://www.crunchbase.com/organization/ben-franklin-technology-partners-of-southeastern-pennsylvania" TargetMode="External"/><Relationship Id="rId329" Type="http://schemas.openxmlformats.org/officeDocument/2006/relationships/hyperlink" Target="https://www.linkedin.com/company/bowery-capital/" TargetMode="External"/><Relationship Id="rId536" Type="http://schemas.openxmlformats.org/officeDocument/2006/relationships/hyperlink" Target="https://www.crunchbase.com/organization/crystal-tech-fund" TargetMode="External"/><Relationship Id="rId1166" Type="http://schemas.openxmlformats.org/officeDocument/2006/relationships/hyperlink" Target="http://loupventures.com/" TargetMode="External"/><Relationship Id="rId1373" Type="http://schemas.openxmlformats.org/officeDocument/2006/relationships/hyperlink" Target="https://www.linkedin.com/company/next-coast-ventures/" TargetMode="External"/><Relationship Id="rId2217" Type="http://schemas.openxmlformats.org/officeDocument/2006/relationships/hyperlink" Target="https://www.crunchbase.com/organization/walnut-venture-associates" TargetMode="External"/><Relationship Id="rId175" Type="http://schemas.openxmlformats.org/officeDocument/2006/relationships/hyperlink" Target="http://linkedin.com/company/10807898" TargetMode="External"/><Relationship Id="rId743" Type="http://schemas.openxmlformats.org/officeDocument/2006/relationships/hyperlink" Target="http://freestyle.vc/" TargetMode="External"/><Relationship Id="rId950" Type="http://schemas.openxmlformats.org/officeDocument/2006/relationships/hyperlink" Target="http://inctank.com/" TargetMode="External"/><Relationship Id="rId1026" Type="http://schemas.openxmlformats.org/officeDocument/2006/relationships/hyperlink" Target="http://janevc.com/" TargetMode="External"/><Relationship Id="rId1580" Type="http://schemas.openxmlformats.org/officeDocument/2006/relationships/hyperlink" Target="https://www.linkedin.com/company/radicle-impact/" TargetMode="External"/><Relationship Id="rId1678" Type="http://schemas.openxmlformats.org/officeDocument/2006/relationships/hyperlink" Target="http://linkedin.com/company/6600658" TargetMode="External"/><Relationship Id="rId1801" Type="http://schemas.openxmlformats.org/officeDocument/2006/relationships/hyperlink" Target="http://linkedin.com/company/7800319" TargetMode="External"/><Relationship Id="rId1885" Type="http://schemas.openxmlformats.org/officeDocument/2006/relationships/hyperlink" Target="http://synapsepartners.co/" TargetMode="External"/><Relationship Id="rId382" Type="http://schemas.openxmlformats.org/officeDocument/2006/relationships/hyperlink" Target="http://cannonventureshouston.com/" TargetMode="External"/><Relationship Id="rId603" Type="http://schemas.openxmlformats.org/officeDocument/2006/relationships/hyperlink" Target="http://dreammachine.vc/" TargetMode="External"/><Relationship Id="rId687" Type="http://schemas.openxmlformats.org/officeDocument/2006/relationships/hyperlink" Target="https://www.linkedin.com/company/firebrand-ventures/" TargetMode="External"/><Relationship Id="rId810" Type="http://schemas.openxmlformats.org/officeDocument/2006/relationships/hyperlink" Target="https://www.crunchbase.com/organization/go-vc" TargetMode="External"/><Relationship Id="rId908" Type="http://schemas.openxmlformats.org/officeDocument/2006/relationships/hyperlink" Target="https://www.crunchbase.com/organization/human-ventures-capital" TargetMode="External"/><Relationship Id="rId1233" Type="http://schemas.openxmlformats.org/officeDocument/2006/relationships/hyperlink" Target="http://linkedin.com/company/18364763" TargetMode="External"/><Relationship Id="rId1440" Type="http://schemas.openxmlformats.org/officeDocument/2006/relationships/hyperlink" Target="http://onewayvc.com/" TargetMode="External"/><Relationship Id="rId1538" Type="http://schemas.openxmlformats.org/officeDocument/2006/relationships/hyperlink" Target="http://project11.com/" TargetMode="External"/><Relationship Id="rId2063" Type="http://schemas.openxmlformats.org/officeDocument/2006/relationships/hyperlink" Target="https://www.crunchbase.com/organization/tribe-4" TargetMode="External"/><Relationship Id="rId2270" Type="http://schemas.openxmlformats.org/officeDocument/2006/relationships/hyperlink" Target="https://www.crunchbase.com/organization/xfund" TargetMode="External"/><Relationship Id="rId242" Type="http://schemas.openxmlformats.org/officeDocument/2006/relationships/hyperlink" Target="http://skydeck.vc/" TargetMode="External"/><Relationship Id="rId894" Type="http://schemas.openxmlformats.org/officeDocument/2006/relationships/hyperlink" Target="http://highalpha.com/" TargetMode="External"/><Relationship Id="rId1177" Type="http://schemas.openxmlformats.org/officeDocument/2006/relationships/hyperlink" Target="https://www.linkedin.com/company/ludlow-ventures/" TargetMode="External"/><Relationship Id="rId1300" Type="http://schemas.openxmlformats.org/officeDocument/2006/relationships/hyperlink" Target="https://www.crunchbase.com/organization/moment-ventures" TargetMode="External"/><Relationship Id="rId1745" Type="http://schemas.openxmlformats.org/officeDocument/2006/relationships/hyperlink" Target="https://www.crunchbase.com/organization/sierramaya360-2" TargetMode="External"/><Relationship Id="rId1952" Type="http://schemas.openxmlformats.org/officeDocument/2006/relationships/hyperlink" Target="https://www.crunchbase.com/organization/telluride-venture-fund" TargetMode="External"/><Relationship Id="rId2130" Type="http://schemas.openxmlformats.org/officeDocument/2006/relationships/hyperlink" Target="http://urbaninnovationfund.com/" TargetMode="External"/><Relationship Id="rId37" Type="http://schemas.openxmlformats.org/officeDocument/2006/relationships/hyperlink" Target="https://www.crunchbase.com/organization/645-angels" TargetMode="External"/><Relationship Id="rId102" Type="http://schemas.openxmlformats.org/officeDocument/2006/relationships/hyperlink" Target="https://www.crunchbase.com/organization/amasia" TargetMode="External"/><Relationship Id="rId547" Type="http://schemas.openxmlformats.org/officeDocument/2006/relationships/hyperlink" Target="https://www.crunchbase.com/organization/cultivation-capital" TargetMode="External"/><Relationship Id="rId754" Type="http://schemas.openxmlformats.org/officeDocument/2006/relationships/hyperlink" Target="http://frostdatacapital.com/" TargetMode="External"/><Relationship Id="rId961" Type="http://schemas.openxmlformats.org/officeDocument/2006/relationships/hyperlink" Target="https://www.crunchbase.com/organization/indie-vc" TargetMode="External"/><Relationship Id="rId1384" Type="http://schemas.openxmlformats.org/officeDocument/2006/relationships/hyperlink" Target="https://www.linkedin.com/company/nextview-ventures/" TargetMode="External"/><Relationship Id="rId1591" Type="http://schemas.openxmlformats.org/officeDocument/2006/relationships/hyperlink" Target="https://www.crunchbase.com/organization/red-dog-capital" TargetMode="External"/><Relationship Id="rId1605" Type="http://schemas.openxmlformats.org/officeDocument/2006/relationships/hyperlink" Target="https://www.crunchbase.com/organization/refinery-ventures" TargetMode="External"/><Relationship Id="rId1689" Type="http://schemas.openxmlformats.org/officeDocument/2006/relationships/hyperlink" Target="https://www.crunchbase.com/organization/sandalphon-capital" TargetMode="External"/><Relationship Id="rId1812" Type="http://schemas.openxmlformats.org/officeDocument/2006/relationships/hyperlink" Target="http://linkedin.com/company/27125008" TargetMode="External"/><Relationship Id="rId2228" Type="http://schemas.openxmlformats.org/officeDocument/2006/relationships/hyperlink" Target="https://www.crunchbase.com/organization/west-capital-advisors-llc" TargetMode="External"/><Relationship Id="rId90" Type="http://schemas.openxmlformats.org/officeDocument/2006/relationships/hyperlink" Target="https://www.crunchbase.com/organization/alphaprime-ventures" TargetMode="External"/><Relationship Id="rId186" Type="http://schemas.openxmlformats.org/officeDocument/2006/relationships/hyperlink" Target="https://www.crunchbase.com/organization/authentic-ventures-2" TargetMode="External"/><Relationship Id="rId393" Type="http://schemas.openxmlformats.org/officeDocument/2006/relationships/hyperlink" Target="https://www.linkedin.com/company/canyon-creek-capital/" TargetMode="External"/><Relationship Id="rId407" Type="http://schemas.openxmlformats.org/officeDocument/2006/relationships/hyperlink" Target="https://www.crunchbase.com/organization/cervin-ventures" TargetMode="External"/><Relationship Id="rId614" Type="http://schemas.openxmlformats.org/officeDocument/2006/relationships/hyperlink" Target="http://linkedin.com/company/15224016" TargetMode="External"/><Relationship Id="rId821" Type="http://schemas.openxmlformats.org/officeDocument/2006/relationships/hyperlink" Target="http://greatoaksvc.com/" TargetMode="External"/><Relationship Id="rId1037" Type="http://schemas.openxmlformats.org/officeDocument/2006/relationships/hyperlink" Target="http://linkedin.com/company/3362048" TargetMode="External"/><Relationship Id="rId1244" Type="http://schemas.openxmlformats.org/officeDocument/2006/relationships/hyperlink" Target="https://www.crunchbase.com/organization/menlo-ventures" TargetMode="External"/><Relationship Id="rId1451" Type="http://schemas.openxmlformats.org/officeDocument/2006/relationships/hyperlink" Target="https://www.crunchbase.com/organization/outbound-ventures" TargetMode="External"/><Relationship Id="rId1896" Type="http://schemas.openxmlformats.org/officeDocument/2006/relationships/hyperlink" Target="http://tallwavecapital.com/" TargetMode="External"/><Relationship Id="rId2074" Type="http://schemas.openxmlformats.org/officeDocument/2006/relationships/hyperlink" Target="http://trucks.vc/" TargetMode="External"/><Relationship Id="rId2281" Type="http://schemas.openxmlformats.org/officeDocument/2006/relationships/hyperlink" Target="http://ycombinator.com/" TargetMode="External"/><Relationship Id="rId253" Type="http://schemas.openxmlformats.org/officeDocument/2006/relationships/hyperlink" Target="https://www.linkedin.com/company/beta-fund/" TargetMode="External"/><Relationship Id="rId460" Type="http://schemas.openxmlformats.org/officeDocument/2006/relationships/hyperlink" Target="http://commonwealthcapital.com/" TargetMode="External"/><Relationship Id="rId698" Type="http://schemas.openxmlformats.org/officeDocument/2006/relationships/hyperlink" Target="https://www.crunchbase.com/organization/firstrock-capital" TargetMode="External"/><Relationship Id="rId919" Type="http://schemas.openxmlformats.org/officeDocument/2006/relationships/hyperlink" Target="http://i2afund.com/" TargetMode="External"/><Relationship Id="rId1090" Type="http://schemas.openxmlformats.org/officeDocument/2006/relationships/hyperlink" Target="http://linkedin.com/company/1288647" TargetMode="External"/><Relationship Id="rId1104" Type="http://schemas.openxmlformats.org/officeDocument/2006/relationships/hyperlink" Target="https://www.crunchbase.com/organization/ldj-capital" TargetMode="External"/><Relationship Id="rId1311" Type="http://schemas.openxmlformats.org/officeDocument/2006/relationships/hyperlink" Target="https://www.crunchbase.com/organization/monta-vista-capital" TargetMode="External"/><Relationship Id="rId1549" Type="http://schemas.openxmlformats.org/officeDocument/2006/relationships/hyperlink" Target="http://linkedin.com/company/70660" TargetMode="External"/><Relationship Id="rId1756" Type="http://schemas.openxmlformats.org/officeDocument/2006/relationships/hyperlink" Target="http://sinewave.vc/" TargetMode="External"/><Relationship Id="rId1963" Type="http://schemas.openxmlformats.org/officeDocument/2006/relationships/hyperlink" Target="https://www.crunchbase.com/organization/tgm-ventures" TargetMode="External"/><Relationship Id="rId2141" Type="http://schemas.openxmlformats.org/officeDocument/2006/relationships/hyperlink" Target="https://www.crunchbase.com/organization/valia-investments-inc-" TargetMode="External"/><Relationship Id="rId48" Type="http://schemas.openxmlformats.org/officeDocument/2006/relationships/hyperlink" Target="http://acceleprise.vc/" TargetMode="External"/><Relationship Id="rId113" Type="http://schemas.openxmlformats.org/officeDocument/2006/relationships/hyperlink" Target="http://amityventures.com/" TargetMode="External"/><Relationship Id="rId320" Type="http://schemas.openxmlformats.org/officeDocument/2006/relationships/hyperlink" Target="https://www.linkedin.com/company/boomtownaccelerators/" TargetMode="External"/><Relationship Id="rId558" Type="http://schemas.openxmlformats.org/officeDocument/2006/relationships/hyperlink" Target="https://www.crunchbase.com/organization/data-point-capital" TargetMode="External"/><Relationship Id="rId765" Type="http://schemas.openxmlformats.org/officeDocument/2006/relationships/hyperlink" Target="http://linkedin.com/company/6460895" TargetMode="External"/><Relationship Id="rId972" Type="http://schemas.openxmlformats.org/officeDocument/2006/relationships/hyperlink" Target="http://linkedin.com/company/33298145" TargetMode="External"/><Relationship Id="rId1188" Type="http://schemas.openxmlformats.org/officeDocument/2006/relationships/hyperlink" Target="https://www.crunchbase.com/organization/lunacap-ventures" TargetMode="External"/><Relationship Id="rId1395" Type="http://schemas.openxmlformats.org/officeDocument/2006/relationships/hyperlink" Target="http://noosphereventures.com/" TargetMode="External"/><Relationship Id="rId1409" Type="http://schemas.openxmlformats.org/officeDocument/2006/relationships/hyperlink" Target="https://www.linkedin.com/company/north-coast-angel-fund/" TargetMode="External"/><Relationship Id="rId1616" Type="http://schemas.openxmlformats.org/officeDocument/2006/relationships/hyperlink" Target="https://www.crunchbase.com/organization/resolute-vc" TargetMode="External"/><Relationship Id="rId1823" Type="http://schemas.openxmlformats.org/officeDocument/2006/relationships/hyperlink" Target="https://www.crunchbase.com/organization/starta-capital" TargetMode="External"/><Relationship Id="rId2001" Type="http://schemas.openxmlformats.org/officeDocument/2006/relationships/hyperlink" Target="http://investmentcollective.com/" TargetMode="External"/><Relationship Id="rId2239" Type="http://schemas.openxmlformats.org/officeDocument/2006/relationships/hyperlink" Target="https://www.crunchbase.com/organization/windham-venture-partners" TargetMode="External"/><Relationship Id="rId197" Type="http://schemas.openxmlformats.org/officeDocument/2006/relationships/hyperlink" Target="https://www.crunchbase.com/organization/backstage-capital" TargetMode="External"/><Relationship Id="rId418" Type="http://schemas.openxmlformats.org/officeDocument/2006/relationships/hyperlink" Target="http://chicagoventures.com/" TargetMode="External"/><Relationship Id="rId625" Type="http://schemas.openxmlformats.org/officeDocument/2006/relationships/hyperlink" Target="https://www.linkedin.com/company/elephant-partners/" TargetMode="External"/><Relationship Id="rId832" Type="http://schemas.openxmlformats.org/officeDocument/2006/relationships/hyperlink" Target="http://growthsherpas.co/" TargetMode="External"/><Relationship Id="rId1048" Type="http://schemas.openxmlformats.org/officeDocument/2006/relationships/hyperlink" Target="http://kdtvc.com/" TargetMode="External"/><Relationship Id="rId1255" Type="http://schemas.openxmlformats.org/officeDocument/2006/relationships/hyperlink" Target="https://www.crunchbase.com/organization/merian-ventures" TargetMode="External"/><Relationship Id="rId1462" Type="http://schemas.openxmlformats.org/officeDocument/2006/relationships/hyperlink" Target="http://parade.vc/" TargetMode="External"/><Relationship Id="rId2085" Type="http://schemas.openxmlformats.org/officeDocument/2006/relationships/hyperlink" Target="https://www.linkedin.com/company/truewealthventures/" TargetMode="External"/><Relationship Id="rId2292" Type="http://schemas.openxmlformats.org/officeDocument/2006/relationships/hyperlink" Target="https://www.linkedin.com/company/zeev-ventures/" TargetMode="External"/><Relationship Id="rId264" Type="http://schemas.openxmlformats.org/officeDocument/2006/relationships/hyperlink" Target="https://www.crunchbase.com/organization/bigr-ventures" TargetMode="External"/><Relationship Id="rId471" Type="http://schemas.openxmlformats.org/officeDocument/2006/relationships/hyperlink" Target="https://www.crunchbase.com/organization/compound-labs" TargetMode="External"/><Relationship Id="rId1115" Type="http://schemas.openxmlformats.org/officeDocument/2006/relationships/hyperlink" Target="http://leapglobalpartners.com/" TargetMode="External"/><Relationship Id="rId1322" Type="http://schemas.openxmlformats.org/officeDocument/2006/relationships/hyperlink" Target="http://mosleyventures.com/" TargetMode="External"/><Relationship Id="rId1767" Type="http://schemas.openxmlformats.org/officeDocument/2006/relationships/hyperlink" Target="http://linkedin.com/company/3155401" TargetMode="External"/><Relationship Id="rId1974" Type="http://schemas.openxmlformats.org/officeDocument/2006/relationships/hyperlink" Target="https://www.crunchbase.com/organization/cove-fund-ii-llc" TargetMode="External"/><Relationship Id="rId2152" Type="http://schemas.openxmlformats.org/officeDocument/2006/relationships/hyperlink" Target="http://vaynerrse.com/" TargetMode="External"/><Relationship Id="rId59" Type="http://schemas.openxmlformats.org/officeDocument/2006/relationships/hyperlink" Target="https://www.crunchbase.com/organization/advancit-capital" TargetMode="External"/><Relationship Id="rId124" Type="http://schemas.openxmlformats.org/officeDocument/2006/relationships/hyperlink" Target="https://www.linkedin.com/company/amplovc/" TargetMode="External"/><Relationship Id="rId569" Type="http://schemas.openxmlformats.org/officeDocument/2006/relationships/hyperlink" Target="https://www.crunchbase.com/organization/detroit-venture-partners" TargetMode="External"/><Relationship Id="rId776" Type="http://schemas.openxmlformats.org/officeDocument/2006/relationships/hyperlink" Target="https://www.crunchbase.com/organization/fyrfly-venture-partners" TargetMode="External"/><Relationship Id="rId983" Type="http://schemas.openxmlformats.org/officeDocument/2006/relationships/hyperlink" Target="https://www.crunchbase.com/organization/inovexus" TargetMode="External"/><Relationship Id="rId1199" Type="http://schemas.openxmlformats.org/officeDocument/2006/relationships/hyperlink" Target="http://mainlineco.com/" TargetMode="External"/><Relationship Id="rId1627" Type="http://schemas.openxmlformats.org/officeDocument/2006/relationships/hyperlink" Target="http://revelry.vc/" TargetMode="External"/><Relationship Id="rId1834" Type="http://schemas.openxmlformats.org/officeDocument/2006/relationships/hyperlink" Target="http://startuprunway.co/" TargetMode="External"/><Relationship Id="rId331" Type="http://schemas.openxmlformats.org/officeDocument/2006/relationships/hyperlink" Target="https://www.crunchbase.com/organization/boxgroup" TargetMode="External"/><Relationship Id="rId429" Type="http://schemas.openxmlformats.org/officeDocument/2006/relationships/hyperlink" Target="https://www.crunchbase.com/organization/cicada-capital" TargetMode="External"/><Relationship Id="rId636" Type="http://schemas.openxmlformats.org/officeDocument/2006/relationships/hyperlink" Target="https://www.crunchbase.com/organization/endure-capital" TargetMode="External"/><Relationship Id="rId1059" Type="http://schemas.openxmlformats.org/officeDocument/2006/relationships/hyperlink" Target="http://linkedin.com/company/116684" TargetMode="External"/><Relationship Id="rId1266" Type="http://schemas.openxmlformats.org/officeDocument/2006/relationships/hyperlink" Target="https://www.metaprop.vc/" TargetMode="External"/><Relationship Id="rId1473" Type="http://schemas.openxmlformats.org/officeDocument/2006/relationships/hyperlink" Target="https://www.linkedin.com/company/peakspan-capital/" TargetMode="External"/><Relationship Id="rId2012" Type="http://schemas.openxmlformats.org/officeDocument/2006/relationships/hyperlink" Target="http://thevalleyfund.com/" TargetMode="External"/><Relationship Id="rId2096" Type="http://schemas.openxmlformats.org/officeDocument/2006/relationships/hyperlink" Target="https://www.crunchbase.com/organization/tusk-ventures" TargetMode="External"/><Relationship Id="rId843" Type="http://schemas.openxmlformats.org/officeDocument/2006/relationships/hyperlink" Target="http://hanhaibiolabs.com/" TargetMode="External"/><Relationship Id="rId1126" Type="http://schemas.openxmlformats.org/officeDocument/2006/relationships/hyperlink" Target="http://lhventures.us/" TargetMode="External"/><Relationship Id="rId1680" Type="http://schemas.openxmlformats.org/officeDocument/2006/relationships/hyperlink" Target="https://www.crunchbase.com/organization/s3-ventures" TargetMode="External"/><Relationship Id="rId1778" Type="http://schemas.openxmlformats.org/officeDocument/2006/relationships/hyperlink" Target="http://linkedin.com/company/13255507" TargetMode="External"/><Relationship Id="rId1901" Type="http://schemas.openxmlformats.org/officeDocument/2006/relationships/hyperlink" Target="https://www.linkedin.com/company/tamarisc/" TargetMode="External"/><Relationship Id="rId1985" Type="http://schemas.openxmlformats.org/officeDocument/2006/relationships/hyperlink" Target="https://www.crunchbase.com/organization/the-fund" TargetMode="External"/><Relationship Id="rId275" Type="http://schemas.openxmlformats.org/officeDocument/2006/relationships/hyperlink" Target="http://blackhornvc.com/" TargetMode="External"/><Relationship Id="rId482" Type="http://schemas.openxmlformats.org/officeDocument/2006/relationships/hyperlink" Target="http://contrarycap.com/" TargetMode="External"/><Relationship Id="rId703" Type="http://schemas.openxmlformats.org/officeDocument/2006/relationships/hyperlink" Target="http://fitzgate.com/" TargetMode="External"/><Relationship Id="rId910" Type="http://schemas.openxmlformats.org/officeDocument/2006/relationships/hyperlink" Target="http://huronriverventures.com/" TargetMode="External"/><Relationship Id="rId1333" Type="http://schemas.openxmlformats.org/officeDocument/2006/relationships/hyperlink" Target="https://www.linkedin.com/company/muse-capital/" TargetMode="External"/><Relationship Id="rId1540" Type="http://schemas.openxmlformats.org/officeDocument/2006/relationships/hyperlink" Target="https://www.linkedin.com/company/project-11/" TargetMode="External"/><Relationship Id="rId1638" Type="http://schemas.openxmlformats.org/officeDocument/2006/relationships/hyperlink" Target="https://www.crunchbase.com/organization/right-side-capital-management" TargetMode="External"/><Relationship Id="rId2163" Type="http://schemas.openxmlformats.org/officeDocument/2006/relationships/hyperlink" Target="http://linkedin.com/company/10079067" TargetMode="External"/><Relationship Id="rId135" Type="http://schemas.openxmlformats.org/officeDocument/2006/relationships/hyperlink" Target="https://www.antler.co/" TargetMode="External"/><Relationship Id="rId342" Type="http://schemas.openxmlformats.org/officeDocument/2006/relationships/hyperlink" Target="http://bridgeinvestments.com/" TargetMode="External"/><Relationship Id="rId787" Type="http://schemas.openxmlformats.org/officeDocument/2006/relationships/hyperlink" Target="http://geltvc.com/" TargetMode="External"/><Relationship Id="rId994" Type="http://schemas.openxmlformats.org/officeDocument/2006/relationships/hyperlink" Target="http://intersouth.com/" TargetMode="External"/><Relationship Id="rId1400" Type="http://schemas.openxmlformats.org/officeDocument/2006/relationships/hyperlink" Target="https://www.linkedin.com/company/noro-moseley-partners/" TargetMode="External"/><Relationship Id="rId1845" Type="http://schemas.openxmlformats.org/officeDocument/2006/relationships/hyperlink" Target="http://linkedin.com/company/43287" TargetMode="External"/><Relationship Id="rId2023" Type="http://schemas.openxmlformats.org/officeDocument/2006/relationships/hyperlink" Target="http://linkedin.com/company/15189541" TargetMode="External"/><Relationship Id="rId2230" Type="http://schemas.openxmlformats.org/officeDocument/2006/relationships/hyperlink" Target="http://westloopventures.com/" TargetMode="External"/><Relationship Id="rId202" Type="http://schemas.openxmlformats.org/officeDocument/2006/relationships/hyperlink" Target="http://bandangels.com/" TargetMode="External"/><Relationship Id="rId647" Type="http://schemas.openxmlformats.org/officeDocument/2006/relationships/hyperlink" Target="http://entradavc.com/" TargetMode="External"/><Relationship Id="rId854" Type="http://schemas.openxmlformats.org/officeDocument/2006/relationships/hyperlink" Target="http://harrisonmetal.com/" TargetMode="External"/><Relationship Id="rId1277" Type="http://schemas.openxmlformats.org/officeDocument/2006/relationships/hyperlink" Target="https://www.crunchbase.com/organization/militello-capital" TargetMode="External"/><Relationship Id="rId1484" Type="http://schemas.openxmlformats.org/officeDocument/2006/relationships/hyperlink" Target="https://www.crunchbase.com/organization/apex-venture-partners" TargetMode="External"/><Relationship Id="rId1691" Type="http://schemas.openxmlformats.org/officeDocument/2006/relationships/hyperlink" Target="http://sanderling.com/" TargetMode="External"/><Relationship Id="rId1705" Type="http://schemas.openxmlformats.org/officeDocument/2006/relationships/hyperlink" Target="https://www.linkedin.com/company/schematic-ventures/" TargetMode="External"/><Relationship Id="rId1912" Type="http://schemas.openxmlformats.org/officeDocument/2006/relationships/hyperlink" Target="https://www.crunchbase.com/organization/taurusventures" TargetMode="External"/><Relationship Id="rId286" Type="http://schemas.openxmlformats.org/officeDocument/2006/relationships/hyperlink" Target="https://www.crunchbase.com/organization/crypto-currency-partners" TargetMode="External"/><Relationship Id="rId493" Type="http://schemas.openxmlformats.org/officeDocument/2006/relationships/hyperlink" Target="http://coreventuresgroup.com/" TargetMode="External"/><Relationship Id="rId507" Type="http://schemas.openxmlformats.org/officeDocument/2006/relationships/hyperlink" Target="https://www.linkedin.com/company/counterview-capital/" TargetMode="External"/><Relationship Id="rId714" Type="http://schemas.openxmlformats.org/officeDocument/2006/relationships/hyperlink" Target="https://www.linkedin.com/company/flashpoint-at-georgia-tech/" TargetMode="External"/><Relationship Id="rId921" Type="http://schemas.openxmlformats.org/officeDocument/2006/relationships/hyperlink" Target="https://www.linkedin.com/company/i2a-fund/" TargetMode="External"/><Relationship Id="rId1137" Type="http://schemas.openxmlformats.org/officeDocument/2006/relationships/hyperlink" Target="http://linkedin.com/company/869339" TargetMode="External"/><Relationship Id="rId1344" Type="http://schemas.openxmlformats.org/officeDocument/2006/relationships/hyperlink" Target="http://newcropcapital.com/" TargetMode="External"/><Relationship Id="rId1551" Type="http://schemas.openxmlformats.org/officeDocument/2006/relationships/hyperlink" Target="https://www.crunchbase.com/organization/prosper-capital" TargetMode="External"/><Relationship Id="rId1789" Type="http://schemas.openxmlformats.org/officeDocument/2006/relationships/hyperlink" Target="https://www.crunchbase.com/organization/sosv" TargetMode="External"/><Relationship Id="rId1996" Type="http://schemas.openxmlformats.org/officeDocument/2006/relationships/hyperlink" Target="https://www.crunchbase.com/organization/the-house-fund" TargetMode="External"/><Relationship Id="rId2174" Type="http://schemas.openxmlformats.org/officeDocument/2006/relationships/hyperlink" Target="http://linkedin.com/company/18003999" TargetMode="External"/><Relationship Id="rId50" Type="http://schemas.openxmlformats.org/officeDocument/2006/relationships/hyperlink" Target="https://www.linkedin.com/company/acceleprise-san-francisco/" TargetMode="External"/><Relationship Id="rId146" Type="http://schemas.openxmlformats.org/officeDocument/2006/relationships/hyperlink" Target="http://linkedin.com/company/18687476" TargetMode="External"/><Relationship Id="rId353" Type="http://schemas.openxmlformats.org/officeDocument/2006/relationships/hyperlink" Target="http://bcvp.com/" TargetMode="External"/><Relationship Id="rId560" Type="http://schemas.openxmlformats.org/officeDocument/2006/relationships/hyperlink" Target="http://deberigroup.com/" TargetMode="External"/><Relationship Id="rId798" Type="http://schemas.openxmlformats.org/officeDocument/2006/relationships/hyperlink" Target="http://glasswing.vc/" TargetMode="External"/><Relationship Id="rId1190" Type="http://schemas.openxmlformats.org/officeDocument/2006/relationships/hyperlink" Target="http://m25group.com/" TargetMode="External"/><Relationship Id="rId1204" Type="http://schemas.openxmlformats.org/officeDocument/2006/relationships/hyperlink" Target="http://linkedin.com/company/22290330" TargetMode="External"/><Relationship Id="rId1411" Type="http://schemas.openxmlformats.org/officeDocument/2006/relationships/hyperlink" Target="https://www.crunchbase.com/organization/notation-capital-2" TargetMode="External"/><Relationship Id="rId1649" Type="http://schemas.openxmlformats.org/officeDocument/2006/relationships/hyperlink" Target="http://rivetventures.com/" TargetMode="External"/><Relationship Id="rId1856" Type="http://schemas.openxmlformats.org/officeDocument/2006/relationships/hyperlink" Target="https://www.crunchbase.com/organization/sunbridge-partners" TargetMode="External"/><Relationship Id="rId2034" Type="http://schemas.openxmlformats.org/officeDocument/2006/relationships/hyperlink" Target="https://www.crunchbase.com/organization/thursday-ventures" TargetMode="External"/><Relationship Id="rId2241" Type="http://schemas.openxmlformats.org/officeDocument/2006/relationships/hyperlink" Target="http://windsailcapital.com/" TargetMode="External"/><Relationship Id="rId213" Type="http://schemas.openxmlformats.org/officeDocument/2006/relationships/hyperlink" Target="https://www.crunchbase.com/organization/bassin-ventures" TargetMode="External"/><Relationship Id="rId420" Type="http://schemas.openxmlformats.org/officeDocument/2006/relationships/hyperlink" Target="https://www.linkedin.com/company/chicago-ventures/" TargetMode="External"/><Relationship Id="rId658" Type="http://schemas.openxmlformats.org/officeDocument/2006/relationships/hyperlink" Target="http://linkedin.com/company/73860" TargetMode="External"/><Relationship Id="rId865" Type="http://schemas.openxmlformats.org/officeDocument/2006/relationships/hyperlink" Target="http://linkedin.com/company/17981607" TargetMode="External"/><Relationship Id="rId1050" Type="http://schemas.openxmlformats.org/officeDocument/2006/relationships/hyperlink" Target="https://www.linkedin.com/company/kdt-ventures/" TargetMode="External"/><Relationship Id="rId1288" Type="http://schemas.openxmlformats.org/officeDocument/2006/relationships/hyperlink" Target="https://www.crunchbase.com/organization/missionog" TargetMode="External"/><Relationship Id="rId1495" Type="http://schemas.openxmlformats.org/officeDocument/2006/relationships/hyperlink" Target="https://www.crunchbase.com/organization/phyto-partners" TargetMode="External"/><Relationship Id="rId1509" Type="http://schemas.openxmlformats.org/officeDocument/2006/relationships/hyperlink" Target="http://pjc.vc/" TargetMode="External"/><Relationship Id="rId1716" Type="http://schemas.openxmlformats.org/officeDocument/2006/relationships/hyperlink" Target="https://www.crunchbase.com/organization/scrum-ventures" TargetMode="External"/><Relationship Id="rId1923" Type="http://schemas.openxmlformats.org/officeDocument/2006/relationships/hyperlink" Target="https://www.crunchbase.com/organization/tech-square-ventures" TargetMode="External"/><Relationship Id="rId2101" Type="http://schemas.openxmlformats.org/officeDocument/2006/relationships/hyperlink" Target="http://uluventures.com/" TargetMode="External"/><Relationship Id="rId297" Type="http://schemas.openxmlformats.org/officeDocument/2006/relationships/hyperlink" Target="http://bluetitanventures.com/" TargetMode="External"/><Relationship Id="rId518" Type="http://schemas.openxmlformats.org/officeDocument/2006/relationships/hyperlink" Target="https://www.crunchbase.com/organization/crescendo-ventures" TargetMode="External"/><Relationship Id="rId725" Type="http://schemas.openxmlformats.org/officeDocument/2006/relationships/hyperlink" Target="http://forteventures.com/" TargetMode="External"/><Relationship Id="rId932" Type="http://schemas.openxmlformats.org/officeDocument/2006/relationships/hyperlink" Target="http://ignitefarm.com/" TargetMode="External"/><Relationship Id="rId1148" Type="http://schemas.openxmlformats.org/officeDocument/2006/relationships/hyperlink" Target="https://www.crunchbase.com/organization/liveoak-venture-partners" TargetMode="External"/><Relationship Id="rId1355" Type="http://schemas.openxmlformats.org/officeDocument/2006/relationships/hyperlink" Target="https://www.linkedin.com/company/new-markets-venture-partners/" TargetMode="External"/><Relationship Id="rId1562" Type="http://schemas.openxmlformats.org/officeDocument/2006/relationships/hyperlink" Target="http://linkedin.com/company/13603667" TargetMode="External"/><Relationship Id="rId2185" Type="http://schemas.openxmlformats.org/officeDocument/2006/relationships/hyperlink" Target="https://www.crunchbase.com/organization/venturelab-growth-partners" TargetMode="External"/><Relationship Id="rId157" Type="http://schemas.openxmlformats.org/officeDocument/2006/relationships/hyperlink" Target="https://www.crunchbase.com/organization/arkitekt-ventures" TargetMode="External"/><Relationship Id="rId364" Type="http://schemas.openxmlformats.org/officeDocument/2006/relationships/hyperlink" Target="https://www.linkedin.com/company/bullish-inc-/" TargetMode="External"/><Relationship Id="rId1008" Type="http://schemas.openxmlformats.org/officeDocument/2006/relationships/hyperlink" Target="http://linkedin.com/company/466357" TargetMode="External"/><Relationship Id="rId1215" Type="http://schemas.openxmlformats.org/officeDocument/2006/relationships/hyperlink" Target="http://linkedin.com/company/18257765" TargetMode="External"/><Relationship Id="rId1422" Type="http://schemas.openxmlformats.org/officeDocument/2006/relationships/hyperlink" Target="https://www.crunchbase.com/organization/oakhousepartners" TargetMode="External"/><Relationship Id="rId1867" Type="http://schemas.openxmlformats.org/officeDocument/2006/relationships/hyperlink" Target="http://susaventures.com/" TargetMode="External"/><Relationship Id="rId2045" Type="http://schemas.openxmlformats.org/officeDocument/2006/relationships/hyperlink" Target="https://www.crunchbase.com/organization/torch-capital" TargetMode="External"/><Relationship Id="rId61" Type="http://schemas.openxmlformats.org/officeDocument/2006/relationships/hyperlink" Target="http://advantageventures.com/" TargetMode="External"/><Relationship Id="rId571" Type="http://schemas.openxmlformats.org/officeDocument/2006/relationships/hyperlink" Target="http://danhuacap.com/" TargetMode="External"/><Relationship Id="rId669" Type="http://schemas.openxmlformats.org/officeDocument/2006/relationships/hyperlink" Target="https://www.linkedin.com/company/thefanfund/" TargetMode="External"/><Relationship Id="rId876" Type="http://schemas.openxmlformats.org/officeDocument/2006/relationships/hyperlink" Target="https://www.crunchbase.com/organization/healthinvest-equity-partners" TargetMode="External"/><Relationship Id="rId1299" Type="http://schemas.openxmlformats.org/officeDocument/2006/relationships/hyperlink" Target="http://momentventures.com/" TargetMode="External"/><Relationship Id="rId1727" Type="http://schemas.openxmlformats.org/officeDocument/2006/relationships/hyperlink" Target="http://sevenpeaksventures.com/" TargetMode="External"/><Relationship Id="rId1934" Type="http://schemas.openxmlformats.org/officeDocument/2006/relationships/hyperlink" Target="https://www.crunchbase.com/organization/techstars" TargetMode="External"/><Relationship Id="rId2252" Type="http://schemas.openxmlformats.org/officeDocument/2006/relationships/hyperlink" Target="https://www.linkedin.com/company/wisc-partners/" TargetMode="External"/><Relationship Id="rId19" Type="http://schemas.openxmlformats.org/officeDocument/2006/relationships/hyperlink" Target="http://22xfund.com/" TargetMode="External"/><Relationship Id="rId224" Type="http://schemas.openxmlformats.org/officeDocument/2006/relationships/hyperlink" Target="http://beanstalk.vc/" TargetMode="External"/><Relationship Id="rId431" Type="http://schemas.openxmlformats.org/officeDocument/2006/relationships/hyperlink" Target="http://cincytechusa.com/" TargetMode="External"/><Relationship Id="rId529" Type="http://schemas.openxmlformats.org/officeDocument/2006/relationships/hyperlink" Target="http://cf.vc/" TargetMode="External"/><Relationship Id="rId736" Type="http://schemas.openxmlformats.org/officeDocument/2006/relationships/hyperlink" Target="https://www.linkedin.com/company/founders-co-op/" TargetMode="External"/><Relationship Id="rId1061" Type="http://schemas.openxmlformats.org/officeDocument/2006/relationships/hyperlink" Target="https://www.crunchbase.com/organization/kepha-partners" TargetMode="External"/><Relationship Id="rId1159" Type="http://schemas.openxmlformats.org/officeDocument/2006/relationships/hyperlink" Target="http://linkedin.com/company/10700436" TargetMode="External"/><Relationship Id="rId1366" Type="http://schemas.openxmlformats.org/officeDocument/2006/relationships/hyperlink" Target="https://www.crunchbase.com/organization/new-schools-venture-fund" TargetMode="External"/><Relationship Id="rId2112" Type="http://schemas.openxmlformats.org/officeDocument/2006/relationships/hyperlink" Target="https://www.crunchbase.com/organization/unshackled-ventures" TargetMode="External"/><Relationship Id="rId2196" Type="http://schemas.openxmlformats.org/officeDocument/2006/relationships/hyperlink" Target="http://vestor.in/" TargetMode="External"/><Relationship Id="rId168" Type="http://schemas.openxmlformats.org/officeDocument/2006/relationships/hyperlink" Target="https://www.ascend.vc/" TargetMode="External"/><Relationship Id="rId943" Type="http://schemas.openxmlformats.org/officeDocument/2006/relationships/hyperlink" Target="http://linkedin.com/company/10854653" TargetMode="External"/><Relationship Id="rId1019" Type="http://schemas.openxmlformats.org/officeDocument/2006/relationships/hyperlink" Target="http://iseedvc.com/" TargetMode="External"/><Relationship Id="rId1573" Type="http://schemas.openxmlformats.org/officeDocument/2006/relationships/hyperlink" Target="https://www.crunchbase.com/organization/r7-partners" TargetMode="External"/><Relationship Id="rId1780" Type="http://schemas.openxmlformats.org/officeDocument/2006/relationships/hyperlink" Target="https://www.crunchbase.com/organization/social-leverage" TargetMode="External"/><Relationship Id="rId1878" Type="http://schemas.openxmlformats.org/officeDocument/2006/relationships/hyperlink" Target="https://www.linkedin.com/company/swan-&amp;-legend-venture-partners/" TargetMode="External"/><Relationship Id="rId72" Type="http://schemas.openxmlformats.org/officeDocument/2006/relationships/hyperlink" Target="https://www.crunchbase.com/organization/ai8-ventures" TargetMode="External"/><Relationship Id="rId375" Type="http://schemas.openxmlformats.org/officeDocument/2006/relationships/hyperlink" Target="https://www.crunchbase.com/organization/camber-creek" TargetMode="External"/><Relationship Id="rId582" Type="http://schemas.openxmlformats.org/officeDocument/2006/relationships/hyperlink" Target="https://www.linkedin.com/company/divergent-ventures/" TargetMode="External"/><Relationship Id="rId803" Type="http://schemas.openxmlformats.org/officeDocument/2006/relationships/hyperlink" Target="http://linkedin.com/company/1139880" TargetMode="External"/><Relationship Id="rId1226" Type="http://schemas.openxmlformats.org/officeDocument/2006/relationships/hyperlink" Target="https://www.crunchbase.com/organization/maven-ventures-vc" TargetMode="External"/><Relationship Id="rId1433" Type="http://schemas.openxmlformats.org/officeDocument/2006/relationships/hyperlink" Target="https://www.linkedin.com/company/off-the-grid-ventures/" TargetMode="External"/><Relationship Id="rId1640" Type="http://schemas.openxmlformats.org/officeDocument/2006/relationships/hyperlink" Target="http://rinconvp.com/" TargetMode="External"/><Relationship Id="rId1738" Type="http://schemas.openxmlformats.org/officeDocument/2006/relationships/hyperlink" Target="http://sidarglobal.com/" TargetMode="External"/><Relationship Id="rId2056" Type="http://schemas.openxmlformats.org/officeDocument/2006/relationships/hyperlink" Target="http://transmediacapital.com/" TargetMode="External"/><Relationship Id="rId2263" Type="http://schemas.openxmlformats.org/officeDocument/2006/relationships/hyperlink" Target="https://www.linkedin.com/company/work-america-capital/" TargetMode="External"/><Relationship Id="rId3" Type="http://schemas.openxmlformats.org/officeDocument/2006/relationships/hyperlink" Target="https://www.linkedin.com/company/eleven-two-capital?trk=prof-exp-company-name" TargetMode="External"/><Relationship Id="rId235" Type="http://schemas.openxmlformats.org/officeDocument/2006/relationships/hyperlink" Target="http://linkedin.com/company/6583962" TargetMode="External"/><Relationship Id="rId442" Type="http://schemas.openxmlformats.org/officeDocument/2006/relationships/hyperlink" Target="http://linkedin.com/company/17985162" TargetMode="External"/><Relationship Id="rId887" Type="http://schemas.openxmlformats.org/officeDocument/2006/relationships/hyperlink" Target="https://www.linkedin.com/company/heartlandventures/" TargetMode="External"/><Relationship Id="rId1072" Type="http://schemas.openxmlformats.org/officeDocument/2006/relationships/hyperlink" Target="http://laconiacapitalgroup.com/" TargetMode="External"/><Relationship Id="rId1500" Type="http://schemas.openxmlformats.org/officeDocument/2006/relationships/hyperlink" Target="https://www.crunchbase.com/organization/pioneer-square-labs" TargetMode="External"/><Relationship Id="rId1945" Type="http://schemas.openxmlformats.org/officeDocument/2006/relationships/hyperlink" Target="http://thcap.com/" TargetMode="External"/><Relationship Id="rId2123" Type="http://schemas.openxmlformats.org/officeDocument/2006/relationships/hyperlink" Target="http://linkedin.com/company/10524546" TargetMode="External"/><Relationship Id="rId302" Type="http://schemas.openxmlformats.org/officeDocument/2006/relationships/hyperlink" Target="http://linkedin.com/company/34558" TargetMode="External"/><Relationship Id="rId747" Type="http://schemas.openxmlformats.org/officeDocument/2006/relationships/hyperlink" Target="https://www.crunchbase.com/organization/frontier-angel-fund" TargetMode="External"/><Relationship Id="rId954" Type="http://schemas.openxmlformats.org/officeDocument/2006/relationships/hyperlink" Target="https://www.crunchbase.com/organization/incwell" TargetMode="External"/><Relationship Id="rId1377" Type="http://schemas.openxmlformats.org/officeDocument/2006/relationships/hyperlink" Target="https://www.crunchbase.com/organization/next-wave-ventures" TargetMode="External"/><Relationship Id="rId1584" Type="http://schemas.openxmlformats.org/officeDocument/2006/relationships/hyperlink" Target="http://reachcap.com/" TargetMode="External"/><Relationship Id="rId1791" Type="http://schemas.openxmlformats.org/officeDocument/2006/relationships/hyperlink" Target="https://www.crunchbase.com/organization/south-ventures" TargetMode="External"/><Relationship Id="rId1805" Type="http://schemas.openxmlformats.org/officeDocument/2006/relationships/hyperlink" Target="http://springtimeventures.com/" TargetMode="External"/><Relationship Id="rId83" Type="http://schemas.openxmlformats.org/officeDocument/2006/relationships/hyperlink" Target="http://allmobilefund.com/" TargetMode="External"/><Relationship Id="rId179" Type="http://schemas.openxmlformats.org/officeDocument/2006/relationships/hyperlink" Target="http://atomic.vc/" TargetMode="External"/><Relationship Id="rId386" Type="http://schemas.openxmlformats.org/officeDocument/2006/relationships/hyperlink" Target="https://www.crunchbase.com/organization/canopy-san-diego" TargetMode="External"/><Relationship Id="rId593" Type="http://schemas.openxmlformats.org/officeDocument/2006/relationships/hyperlink" Target="http://linkedin.com/company/13465522" TargetMode="External"/><Relationship Id="rId607" Type="http://schemas.openxmlformats.org/officeDocument/2006/relationships/hyperlink" Target="http://dundeeventurecapital.com/" TargetMode="External"/><Relationship Id="rId814" Type="http://schemas.openxmlformats.org/officeDocument/2006/relationships/hyperlink" Target="https://www.linkedin.com/company/goahead-ventures/" TargetMode="External"/><Relationship Id="rId1237" Type="http://schemas.openxmlformats.org/officeDocument/2006/relationships/hyperlink" Target="http://mccune.vc/" TargetMode="External"/><Relationship Id="rId1444" Type="http://schemas.openxmlformats.org/officeDocument/2006/relationships/hyperlink" Target="https://www.crunchbase.com/organization/oneten-capital" TargetMode="External"/><Relationship Id="rId1651" Type="http://schemas.openxmlformats.org/officeDocument/2006/relationships/hyperlink" Target="https://www.linkedin.com/company/rivet-ventures-management-llc/" TargetMode="External"/><Relationship Id="rId1889" Type="http://schemas.openxmlformats.org/officeDocument/2006/relationships/hyperlink" Target="https://www.crunchbase.com/organization/synetro-group" TargetMode="External"/><Relationship Id="rId2067" Type="http://schemas.openxmlformats.org/officeDocument/2006/relationships/hyperlink" Target="https://www.linkedin.com/company/tribeca-venture-partners/" TargetMode="External"/><Relationship Id="rId2274" Type="http://schemas.openxmlformats.org/officeDocument/2006/relationships/hyperlink" Target="https://www.linkedin.com/company/xg-ventures/" TargetMode="External"/><Relationship Id="rId246" Type="http://schemas.openxmlformats.org/officeDocument/2006/relationships/hyperlink" Target="https://www.crunchbase.com/organization/beta-boom" TargetMode="External"/><Relationship Id="rId453" Type="http://schemas.openxmlformats.org/officeDocument/2006/relationships/hyperlink" Target="https://www.linkedin.com/company/come-up-capital/" TargetMode="External"/><Relationship Id="rId660" Type="http://schemas.openxmlformats.org/officeDocument/2006/relationships/hyperlink" Target="https://www.crunchbase.com/organization/e-ventures" TargetMode="External"/><Relationship Id="rId898" Type="http://schemas.openxmlformats.org/officeDocument/2006/relationships/hyperlink" Target="https://www.crunchbase.com/organization/hillcrest-venture-partners" TargetMode="External"/><Relationship Id="rId1083" Type="http://schemas.openxmlformats.org/officeDocument/2006/relationships/hyperlink" Target="https://www.crunchbase.com/organization/las-olas-vc-a-k-a-lovc" TargetMode="External"/><Relationship Id="rId1290" Type="http://schemas.openxmlformats.org/officeDocument/2006/relationships/hyperlink" Target="http://missouritechnology.com/" TargetMode="External"/><Relationship Id="rId1304" Type="http://schemas.openxmlformats.org/officeDocument/2006/relationships/hyperlink" Target="https://www.linkedin.com/company/moneta-ventures-llc/" TargetMode="External"/><Relationship Id="rId1511" Type="http://schemas.openxmlformats.org/officeDocument/2006/relationships/hyperlink" Target="https://www.linkedin.com/company/pjcvc/" TargetMode="External"/><Relationship Id="rId1749" Type="http://schemas.openxmlformats.org/officeDocument/2006/relationships/hyperlink" Target="https://www.linkedin.com/company/signia-venture-partners/" TargetMode="External"/><Relationship Id="rId1956" Type="http://schemas.openxmlformats.org/officeDocument/2006/relationships/hyperlink" Target="http://1011vc.com/" TargetMode="External"/><Relationship Id="rId2134" Type="http://schemas.openxmlformats.org/officeDocument/2006/relationships/hyperlink" Target="http://urban.us/" TargetMode="External"/><Relationship Id="rId106" Type="http://schemas.openxmlformats.org/officeDocument/2006/relationships/hyperlink" Target="https://www.linkedin.com/company/ambition-llc/" TargetMode="External"/><Relationship Id="rId313" Type="http://schemas.openxmlformats.org/officeDocument/2006/relationships/hyperlink" Target="https://www.crunchbase.com/organization/bolt-io" TargetMode="External"/><Relationship Id="rId758" Type="http://schemas.openxmlformats.org/officeDocument/2006/relationships/hyperlink" Target="https://www.crunchbase.com/organization/fuel-capital" TargetMode="External"/><Relationship Id="rId965" Type="http://schemas.openxmlformats.org/officeDocument/2006/relationships/hyperlink" Target="https://www.linkedin.com/company/indusage-advisors-limited/" TargetMode="External"/><Relationship Id="rId1150" Type="http://schemas.openxmlformats.org/officeDocument/2006/relationships/hyperlink" Target="http://locus.vc/" TargetMode="External"/><Relationship Id="rId1388" Type="http://schemas.openxmlformats.org/officeDocument/2006/relationships/hyperlink" Target="http://nfx.com/" TargetMode="External"/><Relationship Id="rId1595" Type="http://schemas.openxmlformats.org/officeDocument/2006/relationships/hyperlink" Target="https://www.linkedin.com/company/red-sea-ventures/" TargetMode="External"/><Relationship Id="rId1609" Type="http://schemas.openxmlformats.org/officeDocument/2006/relationships/hyperlink" Target="https://www.linkedin.com/company/rembrandt-venture-partners/" TargetMode="External"/><Relationship Id="rId1816" Type="http://schemas.openxmlformats.org/officeDocument/2006/relationships/hyperlink" Target="http://stagevp.com/" TargetMode="External"/><Relationship Id="rId10" Type="http://schemas.openxmlformats.org/officeDocument/2006/relationships/hyperlink" Target="http://1855capital.com/" TargetMode="External"/><Relationship Id="rId94" Type="http://schemas.openxmlformats.org/officeDocument/2006/relationships/hyperlink" Target="https://www.linkedin.com/company/alpine-meridian-inc-/" TargetMode="External"/><Relationship Id="rId397" Type="http://schemas.openxmlformats.org/officeDocument/2006/relationships/hyperlink" Target="http://casaverdecapital.com/" TargetMode="External"/><Relationship Id="rId520" Type="http://schemas.openxmlformats.org/officeDocument/2006/relationships/hyperlink" Target="http://crestlight.com/" TargetMode="External"/><Relationship Id="rId618" Type="http://schemas.openxmlformats.org/officeDocument/2006/relationships/hyperlink" Target="https://www.crunchbase.com/organization/ees-ventures" TargetMode="External"/><Relationship Id="rId825" Type="http://schemas.openxmlformats.org/officeDocument/2006/relationships/hyperlink" Target="https://www.crunchbase.com/organization/green-bay-ventures" TargetMode="External"/><Relationship Id="rId1248" Type="http://schemas.openxmlformats.org/officeDocument/2006/relationships/hyperlink" Target="http://mentortechventures.com/" TargetMode="External"/><Relationship Id="rId1455" Type="http://schemas.openxmlformats.org/officeDocument/2006/relationships/hyperlink" Target="http://linkedin.com/company/11035210" TargetMode="External"/><Relationship Id="rId1662" Type="http://schemas.openxmlformats.org/officeDocument/2006/relationships/hyperlink" Target="https://www.crunchbase.com/organization/rootvc" TargetMode="External"/><Relationship Id="rId2078" Type="http://schemas.openxmlformats.org/officeDocument/2006/relationships/hyperlink" Target="https://www.crunchbase.com/organization/true-north-venture-partners" TargetMode="External"/><Relationship Id="rId2201" Type="http://schemas.openxmlformats.org/officeDocument/2006/relationships/hyperlink" Target="https://www.crunchbase.com/organization/village-capital" TargetMode="External"/><Relationship Id="rId2285" Type="http://schemas.openxmlformats.org/officeDocument/2006/relationships/hyperlink" Target="https://www.crunchbase.com/organization/yl-ventures" TargetMode="External"/><Relationship Id="rId257" Type="http://schemas.openxmlformats.org/officeDocument/2006/relationships/hyperlink" Target="http://betterfoodventures.com/" TargetMode="External"/><Relationship Id="rId464" Type="http://schemas.openxmlformats.org/officeDocument/2006/relationships/hyperlink" Target="https://www.crunchbase.com/organization/communitas-asset-management" TargetMode="External"/><Relationship Id="rId1010" Type="http://schemas.openxmlformats.org/officeDocument/2006/relationships/hyperlink" Target="http://linkedin.com/company/1613906" TargetMode="External"/><Relationship Id="rId1094" Type="http://schemas.openxmlformats.org/officeDocument/2006/relationships/hyperlink" Target="http://launchpad.la/" TargetMode="External"/><Relationship Id="rId1108" Type="http://schemas.openxmlformats.org/officeDocument/2006/relationships/hyperlink" Target="http://linkedin.com/company/6419171" TargetMode="External"/><Relationship Id="rId1315" Type="http://schemas.openxmlformats.org/officeDocument/2006/relationships/hyperlink" Target="https://www.linkedin.com/company/montage-ventures/" TargetMode="External"/><Relationship Id="rId1967" Type="http://schemas.openxmlformats.org/officeDocument/2006/relationships/hyperlink" Target="http://arcviewgroup.com/" TargetMode="External"/><Relationship Id="rId2145" Type="http://schemas.openxmlformats.org/officeDocument/2006/relationships/hyperlink" Target="https://www.linkedin.com/company/valley-growth-ventures/?originalSubdomain=in" TargetMode="External"/><Relationship Id="rId117" Type="http://schemas.openxmlformats.org/officeDocument/2006/relationships/hyperlink" Target="https://www.crunchbase.com/organization/amplify-la" TargetMode="External"/><Relationship Id="rId671" Type="http://schemas.openxmlformats.org/officeDocument/2006/relationships/hyperlink" Target="https://www.crunchbase.com/organization/female-founders-fund" TargetMode="External"/><Relationship Id="rId769" Type="http://schemas.openxmlformats.org/officeDocument/2006/relationships/hyperlink" Target="http://fungcap.com/" TargetMode="External"/><Relationship Id="rId976" Type="http://schemas.openxmlformats.org/officeDocument/2006/relationships/hyperlink" Target="http://innovationworks.org/" TargetMode="External"/><Relationship Id="rId1399" Type="http://schemas.openxmlformats.org/officeDocument/2006/relationships/hyperlink" Target="https://www.crunchbase.com/organization/noro-moseley-partners" TargetMode="External"/><Relationship Id="rId324" Type="http://schemas.openxmlformats.org/officeDocument/2006/relationships/hyperlink" Target="http://bootstraplabs.com/" TargetMode="External"/><Relationship Id="rId531" Type="http://schemas.openxmlformats.org/officeDocument/2006/relationships/hyperlink" Target="https://www.linkedin.com/company/crunchfund/?originalSubdomain=pk" TargetMode="External"/><Relationship Id="rId629" Type="http://schemas.openxmlformats.org/officeDocument/2006/relationships/hyperlink" Target="http://embark.vc/" TargetMode="External"/><Relationship Id="rId1161" Type="http://schemas.openxmlformats.org/officeDocument/2006/relationships/hyperlink" Target="https://www.crunchbase.com/organization/lone-star-funds" TargetMode="External"/><Relationship Id="rId1259" Type="http://schemas.openxmlformats.org/officeDocument/2006/relationships/hyperlink" Target="http://linkedin.com/company/10594868" TargetMode="External"/><Relationship Id="rId1466" Type="http://schemas.openxmlformats.org/officeDocument/2006/relationships/hyperlink" Target="https://www.crunchbase.com/organization/pathbreaker-ventures" TargetMode="External"/><Relationship Id="rId2005" Type="http://schemas.openxmlformats.org/officeDocument/2006/relationships/hyperlink" Target="http://linkedin.com/company/10515208" TargetMode="External"/><Relationship Id="rId2212" Type="http://schemas.openxmlformats.org/officeDocument/2006/relationships/hyperlink" Target="http://linkedin.com/company/11297797" TargetMode="External"/><Relationship Id="rId836" Type="http://schemas.openxmlformats.org/officeDocument/2006/relationships/hyperlink" Target="https://www.linkedin.com/company/growthx/" TargetMode="External"/><Relationship Id="rId1021" Type="http://schemas.openxmlformats.org/officeDocument/2006/relationships/hyperlink" Target="http://ithakapartnersllc.com/" TargetMode="External"/><Relationship Id="rId1119" Type="http://schemas.openxmlformats.org/officeDocument/2006/relationships/hyperlink" Target="https://www.crunchbase.com/organization/lemnos-labs" TargetMode="External"/><Relationship Id="rId1673" Type="http://schemas.openxmlformats.org/officeDocument/2006/relationships/hyperlink" Target="http://s28capital.com/" TargetMode="External"/><Relationship Id="rId1880" Type="http://schemas.openxmlformats.org/officeDocument/2006/relationships/hyperlink" Target="https://www.crunchbase.com/organization/swayvc" TargetMode="External"/><Relationship Id="rId1978" Type="http://schemas.openxmlformats.org/officeDocument/2006/relationships/hyperlink" Target="http://theedtechfund.com/" TargetMode="External"/><Relationship Id="rId903" Type="http://schemas.openxmlformats.org/officeDocument/2006/relationships/hyperlink" Target="https://www.linkedin.com/company/the-house-fund/" TargetMode="External"/><Relationship Id="rId1326" Type="http://schemas.openxmlformats.org/officeDocument/2006/relationships/hyperlink" Target="https://www.crunchbase.com/organization/transportation-technology-ventures" TargetMode="External"/><Relationship Id="rId1533" Type="http://schemas.openxmlformats.org/officeDocument/2006/relationships/hyperlink" Target="https://www.crunchbase.com/organization/primary-venture-partners" TargetMode="External"/><Relationship Id="rId1740" Type="http://schemas.openxmlformats.org/officeDocument/2006/relationships/hyperlink" Target="http://linkedin.com/company/1130407" TargetMode="External"/><Relationship Id="rId32" Type="http://schemas.openxmlformats.org/officeDocument/2006/relationships/hyperlink" Target="https://www.linkedin.com/company/fifty-years" TargetMode="External"/><Relationship Id="rId1600" Type="http://schemas.openxmlformats.org/officeDocument/2006/relationships/hyperlink" Target="https://www.crunchbase.com/organization/redstar-ventures" TargetMode="External"/><Relationship Id="rId1838" Type="http://schemas.openxmlformats.org/officeDocument/2006/relationships/hyperlink" Target="http://steephill.com/" TargetMode="External"/><Relationship Id="rId181" Type="http://schemas.openxmlformats.org/officeDocument/2006/relationships/hyperlink" Target="https://www.linkedin.com/company/atomic-labs/" TargetMode="External"/><Relationship Id="rId1905" Type="http://schemas.openxmlformats.org/officeDocument/2006/relationships/hyperlink" Target="http://th-vp.com/" TargetMode="External"/><Relationship Id="rId279" Type="http://schemas.openxmlformats.org/officeDocument/2006/relationships/hyperlink" Target="https://www.crunchbase.com/organization/blade-llc" TargetMode="External"/><Relationship Id="rId486" Type="http://schemas.openxmlformats.org/officeDocument/2006/relationships/hyperlink" Target="https://www.linkedin.com/company/converge-venture-partners/" TargetMode="External"/><Relationship Id="rId693" Type="http://schemas.openxmlformats.org/officeDocument/2006/relationships/hyperlink" Target="https://www.linkedin.com/company/first-round-capital/" TargetMode="External"/><Relationship Id="rId2167" Type="http://schemas.openxmlformats.org/officeDocument/2006/relationships/hyperlink" Target="http://velocitytx.org/" TargetMode="External"/><Relationship Id="rId139" Type="http://schemas.openxmlformats.org/officeDocument/2006/relationships/hyperlink" Target="http://arafuraventures.com/" TargetMode="External"/><Relationship Id="rId346" Type="http://schemas.openxmlformats.org/officeDocument/2006/relationships/hyperlink" Target="https://www.linkedin.com/company/brilliant-ventures/" TargetMode="External"/><Relationship Id="rId553" Type="http://schemas.openxmlformats.org/officeDocument/2006/relationships/hyperlink" Target="https://www.linkedin.com/company/darling-ventures-llc/?originalSubdomain=pk" TargetMode="External"/><Relationship Id="rId760" Type="http://schemas.openxmlformats.org/officeDocument/2006/relationships/hyperlink" Target="http://fund-balance.com/" TargetMode="External"/><Relationship Id="rId998" Type="http://schemas.openxmlformats.org/officeDocument/2006/relationships/hyperlink" Target="https://www.crunchbase.com/organization/inventures" TargetMode="External"/><Relationship Id="rId1183" Type="http://schemas.openxmlformats.org/officeDocument/2006/relationships/hyperlink" Target="https://www.linkedin.com/company/luminari-capital/" TargetMode="External"/><Relationship Id="rId1390" Type="http://schemas.openxmlformats.org/officeDocument/2006/relationships/hyperlink" Target="http://linkedin.com/company/6455649" TargetMode="External"/><Relationship Id="rId2027" Type="http://schemas.openxmlformats.org/officeDocument/2006/relationships/hyperlink" Target="http://tbv.vc/" TargetMode="External"/><Relationship Id="rId2234" Type="http://schemas.openxmlformats.org/officeDocument/2006/relationships/hyperlink" Target="https://www.linkedin.com/company/wildcat-venture-partners/" TargetMode="External"/><Relationship Id="rId206" Type="http://schemas.openxmlformats.org/officeDocument/2006/relationships/hyperlink" Target="http://linkedin.com/company/10691851" TargetMode="External"/><Relationship Id="rId413" Type="http://schemas.openxmlformats.org/officeDocument/2006/relationships/hyperlink" Target="https://www.crunchbase.com/organization/charlottesville-angel-network" TargetMode="External"/><Relationship Id="rId858" Type="http://schemas.openxmlformats.org/officeDocument/2006/relationships/hyperlink" Target="http://linkedin.com/company/10979924" TargetMode="External"/><Relationship Id="rId1043" Type="http://schemas.openxmlformats.org/officeDocument/2006/relationships/hyperlink" Target="https://www.crunchbase.com/organization/k9-ventures" TargetMode="External"/><Relationship Id="rId1488" Type="http://schemas.openxmlformats.org/officeDocument/2006/relationships/hyperlink" Target="http://linkedin.com/company/69977" TargetMode="External"/><Relationship Id="rId1695" Type="http://schemas.openxmlformats.org/officeDocument/2006/relationships/hyperlink" Target="https://www.crunchbase.com/organization/sands-capital-ventures" TargetMode="External"/><Relationship Id="rId620" Type="http://schemas.openxmlformats.org/officeDocument/2006/relationships/hyperlink" Target="http://ekistic.com/" TargetMode="External"/><Relationship Id="rId718" Type="http://schemas.openxmlformats.org/officeDocument/2006/relationships/hyperlink" Target="http://flybridge.com/" TargetMode="External"/><Relationship Id="rId925" Type="http://schemas.openxmlformats.org/officeDocument/2006/relationships/hyperlink" Target="http://ideafundpartners.com/" TargetMode="External"/><Relationship Id="rId1250" Type="http://schemas.openxmlformats.org/officeDocument/2006/relationships/hyperlink" Target="https://www.linkedin.com/company/mentortech-ventures/" TargetMode="External"/><Relationship Id="rId1348" Type="http://schemas.openxmlformats.org/officeDocument/2006/relationships/hyperlink" Target="https://www.crunchbase.com/organization/new-dominion-angels" TargetMode="External"/><Relationship Id="rId1555" Type="http://schemas.openxmlformats.org/officeDocument/2006/relationships/hyperlink" Target="http://pvventuresllc.com/" TargetMode="External"/><Relationship Id="rId1762" Type="http://schemas.openxmlformats.org/officeDocument/2006/relationships/hyperlink" Target="http://sixthirty.co/" TargetMode="External"/><Relationship Id="rId1110" Type="http://schemas.openxmlformats.org/officeDocument/2006/relationships/hyperlink" Target="https://www.crunchbase.com/organization/ldv-capital" TargetMode="External"/><Relationship Id="rId1208" Type="http://schemas.openxmlformats.org/officeDocument/2006/relationships/hyperlink" Target="http://markcubancompanies.com/" TargetMode="External"/><Relationship Id="rId1415" Type="http://schemas.openxmlformats.org/officeDocument/2006/relationships/hyperlink" Target="http://nyca.com/" TargetMode="External"/><Relationship Id="rId54" Type="http://schemas.openxmlformats.org/officeDocument/2006/relationships/hyperlink" Target="http://linkedin.com/company/25040720" TargetMode="External"/><Relationship Id="rId1622" Type="http://schemas.openxmlformats.org/officeDocument/2006/relationships/hyperlink" Target="https://www.crunchbase.com/organization/rethink-impact" TargetMode="External"/><Relationship Id="rId1927" Type="http://schemas.openxmlformats.org/officeDocument/2006/relationships/hyperlink" Target="http://techlaunch.com/" TargetMode="External"/><Relationship Id="rId2091" Type="http://schemas.openxmlformats.org/officeDocument/2006/relationships/hyperlink" Target="https://www.linkedin.com/company/tuataracapital/?originalSubdomain=pk" TargetMode="External"/><Relationship Id="rId2189" Type="http://schemas.openxmlformats.org/officeDocument/2006/relationships/hyperlink" Target="http://linkedin.com/company/150363" TargetMode="External"/><Relationship Id="rId270" Type="http://schemas.openxmlformats.org/officeDocument/2006/relationships/hyperlink" Target="https://www.crunchbase.com/organization/birchmere-ventures" TargetMode="External"/><Relationship Id="rId130" Type="http://schemas.openxmlformats.org/officeDocument/2006/relationships/hyperlink" Target="https://www.linkedin.com/company/angelpad-llc/" TargetMode="External"/><Relationship Id="rId368" Type="http://schemas.openxmlformats.org/officeDocument/2006/relationships/hyperlink" Target="http://caerusventures.com/" TargetMode="External"/><Relationship Id="rId575" Type="http://schemas.openxmlformats.org/officeDocument/2006/relationships/hyperlink" Target="https://www.crunchbase.com/organization/digital-currency-group" TargetMode="External"/><Relationship Id="rId782" Type="http://schemas.openxmlformats.org/officeDocument/2006/relationships/hyperlink" Target="https://www.crunchbase.com/organization/galvanizeu" TargetMode="External"/><Relationship Id="rId2049" Type="http://schemas.openxmlformats.org/officeDocument/2006/relationships/hyperlink" Target="https://www.linkedin.com/company/townsgate-media/" TargetMode="External"/><Relationship Id="rId2256" Type="http://schemas.openxmlformats.org/officeDocument/2006/relationships/hyperlink" Target="http://womensvcfund.com/" TargetMode="External"/><Relationship Id="rId228" Type="http://schemas.openxmlformats.org/officeDocument/2006/relationships/hyperlink" Target="https://www.crunchbase.com/organization/bee-partners" TargetMode="External"/><Relationship Id="rId435" Type="http://schemas.openxmlformats.org/officeDocument/2006/relationships/hyperlink" Target="https://www.crunchbase.com/organization/civilization-ventures" TargetMode="External"/><Relationship Id="rId642" Type="http://schemas.openxmlformats.org/officeDocument/2006/relationships/hyperlink" Target="https://www.crunchbase.com/organization/eniac-ventures" TargetMode="External"/><Relationship Id="rId1065" Type="http://schemas.openxmlformats.org/officeDocument/2006/relationships/hyperlink" Target="https://www.crunchbase.com/organization/kickstart-seed-fund" TargetMode="External"/><Relationship Id="rId1272" Type="http://schemas.openxmlformats.org/officeDocument/2006/relationships/hyperlink" Target="http://linkedin.com/company/3237947" TargetMode="External"/><Relationship Id="rId2116" Type="http://schemas.openxmlformats.org/officeDocument/2006/relationships/hyperlink" Target="https://www.crunchbase.com/organization/up2398" TargetMode="External"/><Relationship Id="rId502" Type="http://schemas.openxmlformats.org/officeDocument/2006/relationships/hyperlink" Target="http://cotacapital.com/" TargetMode="External"/><Relationship Id="rId947" Type="http://schemas.openxmlformats.org/officeDocument/2006/relationships/hyperlink" Target="http://impactvc.com/" TargetMode="External"/><Relationship Id="rId1132" Type="http://schemas.openxmlformats.org/officeDocument/2006/relationships/hyperlink" Target="http://libertycityventures.com/" TargetMode="External"/><Relationship Id="rId1577" Type="http://schemas.openxmlformats.org/officeDocument/2006/relationships/hyperlink" Target="https://www.linkedin.com/company/radicle-seed/" TargetMode="External"/><Relationship Id="rId1784" Type="http://schemas.openxmlformats.org/officeDocument/2006/relationships/hyperlink" Target="https://www.linkedin.com/company/sogal-ventures/" TargetMode="External"/><Relationship Id="rId1991" Type="http://schemas.openxmlformats.org/officeDocument/2006/relationships/hyperlink" Target="https://www.crunchbase.com/organization/the-helm" TargetMode="External"/><Relationship Id="rId76" Type="http://schemas.openxmlformats.org/officeDocument/2006/relationships/hyperlink" Target="http://linkedin.com/company/10635597" TargetMode="External"/><Relationship Id="rId807" Type="http://schemas.openxmlformats.org/officeDocument/2006/relationships/hyperlink" Target="https://www.crunchbase.com/organization/global-space-ventures" TargetMode="External"/><Relationship Id="rId1437" Type="http://schemas.openxmlformats.org/officeDocument/2006/relationships/hyperlink" Target="http://oneventures.vc/" TargetMode="External"/><Relationship Id="rId1644" Type="http://schemas.openxmlformats.org/officeDocument/2006/relationships/hyperlink" Target="https://www.crunchbase.com/organization/rise-capital" TargetMode="External"/><Relationship Id="rId1851" Type="http://schemas.openxmlformats.org/officeDocument/2006/relationships/hyperlink" Target="https://www.linkedin.com/company/structure-capital/" TargetMode="External"/><Relationship Id="rId1504" Type="http://schemas.openxmlformats.org/officeDocument/2006/relationships/hyperlink" Target="http://pivotnorth.com/" TargetMode="External"/><Relationship Id="rId1711" Type="http://schemas.openxmlformats.org/officeDocument/2006/relationships/hyperlink" Target="http://scoutventures.com/" TargetMode="External"/><Relationship Id="rId1949" Type="http://schemas.openxmlformats.org/officeDocument/2006/relationships/hyperlink" Target="https://www.crunchbase.com/organization/telescopic-ventures" TargetMode="External"/><Relationship Id="rId292" Type="http://schemas.openxmlformats.org/officeDocument/2006/relationships/hyperlink" Target="https://www.crunchbase.com/organization/blue-seed-capital" TargetMode="External"/><Relationship Id="rId1809" Type="http://schemas.openxmlformats.org/officeDocument/2006/relationships/hyperlink" Target="https://www.crunchbase.com/organization/soaring-startup-circle-venture-partners" TargetMode="External"/><Relationship Id="rId597" Type="http://schemas.openxmlformats.org/officeDocument/2006/relationships/hyperlink" Target="http://drapernexus.com/" TargetMode="External"/><Relationship Id="rId2180" Type="http://schemas.openxmlformats.org/officeDocument/2006/relationships/hyperlink" Target="http://linkedin.com/company/1745857" TargetMode="External"/><Relationship Id="rId2278" Type="http://schemas.openxmlformats.org/officeDocument/2006/relationships/hyperlink" Target="http://xyz-ventures.com/" TargetMode="External"/><Relationship Id="rId152" Type="http://schemas.openxmlformats.org/officeDocument/2006/relationships/hyperlink" Target="http://linkedin.com/company/11251468" TargetMode="External"/><Relationship Id="rId457" Type="http://schemas.openxmlformats.org/officeDocument/2006/relationships/hyperlink" Target="http://commercevc.com/" TargetMode="External"/><Relationship Id="rId1087" Type="http://schemas.openxmlformats.org/officeDocument/2006/relationships/hyperlink" Target="http://linkedin.com/company/2254267" TargetMode="External"/><Relationship Id="rId1294" Type="http://schemas.openxmlformats.org/officeDocument/2006/relationships/hyperlink" Target="https://www.crunchbase.com/organization/mobility-ventures" TargetMode="External"/><Relationship Id="rId2040" Type="http://schemas.openxmlformats.org/officeDocument/2006/relationships/hyperlink" Target="http://linkedin.com/company/3074794" TargetMode="External"/><Relationship Id="rId2138" Type="http://schemas.openxmlformats.org/officeDocument/2006/relationships/hyperlink" Target="http://v1.vc/" TargetMode="External"/><Relationship Id="rId664" Type="http://schemas.openxmlformats.org/officeDocument/2006/relationships/hyperlink" Target="http://linkedin.com/company/5387318" TargetMode="External"/><Relationship Id="rId871" Type="http://schemas.openxmlformats.org/officeDocument/2006/relationships/hyperlink" Target="https://www.linkedin.com/company/haystackvc/" TargetMode="External"/><Relationship Id="rId969" Type="http://schemas.openxmlformats.org/officeDocument/2006/relationships/hyperlink" Target="http://innerloopcap.com/" TargetMode="External"/><Relationship Id="rId1599" Type="http://schemas.openxmlformats.org/officeDocument/2006/relationships/hyperlink" Target="http://redstar.com/" TargetMode="External"/><Relationship Id="rId317" Type="http://schemas.openxmlformats.org/officeDocument/2006/relationships/hyperlink" Target="https://www.linkedin.com/company/bonfire-ventures/" TargetMode="External"/><Relationship Id="rId524" Type="http://schemas.openxmlformats.org/officeDocument/2006/relationships/hyperlink" Target="https://www.crunchbase.com/organization/crosscut-ventures" TargetMode="External"/><Relationship Id="rId731" Type="http://schemas.openxmlformats.org/officeDocument/2006/relationships/hyperlink" Target="http://founderequity.com/" TargetMode="External"/><Relationship Id="rId1154" Type="http://schemas.openxmlformats.org/officeDocument/2006/relationships/hyperlink" Target="https://www.crunchbase.com/organization/lodestar-venture" TargetMode="External"/><Relationship Id="rId1361" Type="http://schemas.openxmlformats.org/officeDocument/2006/relationships/hyperlink" Target="https://www.linkedin.com/company/new-york-angels/" TargetMode="External"/><Relationship Id="rId1459" Type="http://schemas.openxmlformats.org/officeDocument/2006/relationships/hyperlink" Target="https://paigefinndoherty.com/" TargetMode="External"/><Relationship Id="rId2205" Type="http://schemas.openxmlformats.org/officeDocument/2006/relationships/hyperlink" Target="https://www.crunchbase.com/organization/village-ventures" TargetMode="External"/><Relationship Id="rId98" Type="http://schemas.openxmlformats.org/officeDocument/2006/relationships/hyperlink" Target="http://avgfunds.com/" TargetMode="External"/><Relationship Id="rId829" Type="http://schemas.openxmlformats.org/officeDocument/2006/relationships/hyperlink" Target="http://gritlabs.io/" TargetMode="External"/><Relationship Id="rId1014" Type="http://schemas.openxmlformats.org/officeDocument/2006/relationships/hyperlink" Target="http://capital.iresearch.com.cn/" TargetMode="External"/><Relationship Id="rId1221" Type="http://schemas.openxmlformats.org/officeDocument/2006/relationships/hyperlink" Target="https://www.linkedin.com/company/math-venture-partners/" TargetMode="External"/><Relationship Id="rId1666" Type="http://schemas.openxmlformats.org/officeDocument/2006/relationships/hyperlink" Target="https://www.linkedin.com/company/rothenberg-ventures/" TargetMode="External"/><Relationship Id="rId1873" Type="http://schemas.openxmlformats.org/officeDocument/2006/relationships/hyperlink" Target="http://svlatamfund.co/" TargetMode="External"/><Relationship Id="rId1319" Type="http://schemas.openxmlformats.org/officeDocument/2006/relationships/hyperlink" Target="http://moradoventures.com/" TargetMode="External"/><Relationship Id="rId1526" Type="http://schemas.openxmlformats.org/officeDocument/2006/relationships/hyperlink" Target="http://presencecap.com/" TargetMode="External"/><Relationship Id="rId1733" Type="http://schemas.openxmlformats.org/officeDocument/2006/relationships/hyperlink" Target="http://shangbaycapital.com/" TargetMode="External"/><Relationship Id="rId1940" Type="http://schemas.openxmlformats.org/officeDocument/2006/relationships/hyperlink" Target="https://www.crunchbase.com/organization/teec-angel-fund" TargetMode="External"/><Relationship Id="rId25" Type="http://schemas.openxmlformats.org/officeDocument/2006/relationships/hyperlink" Target="http://3rodeo.com/" TargetMode="External"/><Relationship Id="rId1800" Type="http://schemas.openxmlformats.org/officeDocument/2006/relationships/hyperlink" Target="https://www.crunchbase.com/organization/spider-capital-partners" TargetMode="External"/><Relationship Id="rId174" Type="http://schemas.openxmlformats.org/officeDocument/2006/relationships/hyperlink" Target="https://www.crunchbase.com/organization/atlanta-seed-company" TargetMode="External"/><Relationship Id="rId381" Type="http://schemas.openxmlformats.org/officeDocument/2006/relationships/hyperlink" Target="http://linkedin.com/company/73750" TargetMode="External"/><Relationship Id="rId2062" Type="http://schemas.openxmlformats.org/officeDocument/2006/relationships/hyperlink" Target="http://tribe.pm/" TargetMode="External"/><Relationship Id="rId241" Type="http://schemas.openxmlformats.org/officeDocument/2006/relationships/hyperlink" Target="https://www.linkedin.com/company/bennu-llc/" TargetMode="External"/><Relationship Id="rId479" Type="http://schemas.openxmlformats.org/officeDocument/2006/relationships/hyperlink" Target="http://contourventures.com/" TargetMode="External"/><Relationship Id="rId686" Type="http://schemas.openxmlformats.org/officeDocument/2006/relationships/hyperlink" Target="https://www.crunchbase.com/organization/firebrand-ventures" TargetMode="External"/><Relationship Id="rId893" Type="http://schemas.openxmlformats.org/officeDocument/2006/relationships/hyperlink" Target="https://www.linkedin.com/company/heroic-ventures/" TargetMode="External"/><Relationship Id="rId339" Type="http://schemas.openxmlformats.org/officeDocument/2006/relationships/hyperlink" Target="http://brickmortar.vc/" TargetMode="External"/><Relationship Id="rId546" Type="http://schemas.openxmlformats.org/officeDocument/2006/relationships/hyperlink" Target="http://cultivationcapital.com/" TargetMode="External"/><Relationship Id="rId753" Type="http://schemas.openxmlformats.org/officeDocument/2006/relationships/hyperlink" Target="https://www.linkedin.com/company/frontier-ventures/" TargetMode="External"/><Relationship Id="rId1176" Type="http://schemas.openxmlformats.org/officeDocument/2006/relationships/hyperlink" Target="https://www.crunchbase.com/organization/ludlow-ventures-llc" TargetMode="External"/><Relationship Id="rId1383" Type="http://schemas.openxmlformats.org/officeDocument/2006/relationships/hyperlink" Target="https://www.crunchbase.com/organization/nextview-ventures" TargetMode="External"/><Relationship Id="rId2227" Type="http://schemas.openxmlformats.org/officeDocument/2006/relationships/hyperlink" Target="http://westcapadv.com/" TargetMode="External"/><Relationship Id="rId101" Type="http://schemas.openxmlformats.org/officeDocument/2006/relationships/hyperlink" Target="http://amasia.vc/" TargetMode="External"/><Relationship Id="rId406" Type="http://schemas.openxmlformats.org/officeDocument/2006/relationships/hyperlink" Target="http://cervinventures.com/" TargetMode="External"/><Relationship Id="rId960" Type="http://schemas.openxmlformats.org/officeDocument/2006/relationships/hyperlink" Target="http://indie.vc/" TargetMode="External"/><Relationship Id="rId1036" Type="http://schemas.openxmlformats.org/officeDocument/2006/relationships/hyperlink" Target="https://www.crunchbase.com/organization/just-business" TargetMode="External"/><Relationship Id="rId1243" Type="http://schemas.openxmlformats.org/officeDocument/2006/relationships/hyperlink" Target="http://menlovc.com/" TargetMode="External"/><Relationship Id="rId1590" Type="http://schemas.openxmlformats.org/officeDocument/2006/relationships/hyperlink" Target="http://reddogcap.com/" TargetMode="External"/><Relationship Id="rId1688" Type="http://schemas.openxmlformats.org/officeDocument/2006/relationships/hyperlink" Target="http://sandalphoncapital.com/" TargetMode="External"/><Relationship Id="rId1895" Type="http://schemas.openxmlformats.org/officeDocument/2006/relationships/hyperlink" Target="https://www.crunchbase.com/organization/tahoma-ventures" TargetMode="External"/><Relationship Id="rId613" Type="http://schemas.openxmlformats.org/officeDocument/2006/relationships/hyperlink" Target="http://eaglesketch.com/" TargetMode="External"/><Relationship Id="rId820" Type="http://schemas.openxmlformats.org/officeDocument/2006/relationships/hyperlink" Target="http://linkedin.com/company/1303443" TargetMode="External"/><Relationship Id="rId918" Type="http://schemas.openxmlformats.org/officeDocument/2006/relationships/hyperlink" Target="https://www.linkedin.com/company/hyde-park-venture-partners/" TargetMode="External"/><Relationship Id="rId1450" Type="http://schemas.openxmlformats.org/officeDocument/2006/relationships/hyperlink" Target="http://outboundventures.com/" TargetMode="External"/><Relationship Id="rId1548" Type="http://schemas.openxmlformats.org/officeDocument/2006/relationships/hyperlink" Target="https://www.crunchbase.com/organization/proquest-investments" TargetMode="External"/><Relationship Id="rId1755" Type="http://schemas.openxmlformats.org/officeDocument/2006/relationships/hyperlink" Target="https://www.linkedin.com/company/silicon-badia/" TargetMode="External"/><Relationship Id="rId1103" Type="http://schemas.openxmlformats.org/officeDocument/2006/relationships/hyperlink" Target="http://ldjcapital.com/" TargetMode="External"/><Relationship Id="rId1310" Type="http://schemas.openxmlformats.org/officeDocument/2006/relationships/hyperlink" Target="http://montavc.com/" TargetMode="External"/><Relationship Id="rId1408" Type="http://schemas.openxmlformats.org/officeDocument/2006/relationships/hyperlink" Target="https://www.crunchbase.com/organization/north-coast-angel-fund" TargetMode="External"/><Relationship Id="rId1962" Type="http://schemas.openxmlformats.org/officeDocument/2006/relationships/hyperlink" Target="http://tgm.com/" TargetMode="External"/><Relationship Id="rId47" Type="http://schemas.openxmlformats.org/officeDocument/2006/relationships/hyperlink" Target="https://www.linkedin.com/company/a-force-ventures/" TargetMode="External"/><Relationship Id="rId1615" Type="http://schemas.openxmlformats.org/officeDocument/2006/relationships/hyperlink" Target="http://resolute.vc/" TargetMode="External"/><Relationship Id="rId1822" Type="http://schemas.openxmlformats.org/officeDocument/2006/relationships/hyperlink" Target="http://startacapital.com/" TargetMode="External"/><Relationship Id="rId196" Type="http://schemas.openxmlformats.org/officeDocument/2006/relationships/hyperlink" Target="http://backstagecapital.com/" TargetMode="External"/><Relationship Id="rId2084" Type="http://schemas.openxmlformats.org/officeDocument/2006/relationships/hyperlink" Target="https://www.crunchbase.com/organization/true-wealth-ventures" TargetMode="External"/><Relationship Id="rId2291" Type="http://schemas.openxmlformats.org/officeDocument/2006/relationships/hyperlink" Target="https://www.crunchbase.com/organization/zeev-ventures" TargetMode="External"/><Relationship Id="rId263" Type="http://schemas.openxmlformats.org/officeDocument/2006/relationships/hyperlink" Target="http://bigrventures.com/" TargetMode="External"/><Relationship Id="rId470" Type="http://schemas.openxmlformats.org/officeDocument/2006/relationships/hyperlink" Target="https://compound.vc/" TargetMode="External"/><Relationship Id="rId2151" Type="http://schemas.openxmlformats.org/officeDocument/2006/relationships/hyperlink" Target="https://www.linkedin.com/company/vast-ventures/?originalSubdomain=pk" TargetMode="External"/><Relationship Id="rId123" Type="http://schemas.openxmlformats.org/officeDocument/2006/relationships/hyperlink" Target="https://www.crunchbase.com/organization/amplo" TargetMode="External"/><Relationship Id="rId330" Type="http://schemas.openxmlformats.org/officeDocument/2006/relationships/hyperlink" Target="http://boxgroup.com/" TargetMode="External"/><Relationship Id="rId568" Type="http://schemas.openxmlformats.org/officeDocument/2006/relationships/hyperlink" Target="http://detroit.vc/" TargetMode="External"/><Relationship Id="rId775" Type="http://schemas.openxmlformats.org/officeDocument/2006/relationships/hyperlink" Target="http://fyrfly.vc/" TargetMode="External"/><Relationship Id="rId982" Type="http://schemas.openxmlformats.org/officeDocument/2006/relationships/hyperlink" Target="http://inovexus.com/" TargetMode="External"/><Relationship Id="rId1198" Type="http://schemas.openxmlformats.org/officeDocument/2006/relationships/hyperlink" Target="https://www.linkedin.com/company/maiden-lane/" TargetMode="External"/><Relationship Id="rId2011" Type="http://schemas.openxmlformats.org/officeDocument/2006/relationships/hyperlink" Target="https://www.linkedin.com/company/tribe-capital-partners/" TargetMode="External"/><Relationship Id="rId2249" Type="http://schemas.openxmlformats.org/officeDocument/2006/relationships/hyperlink" Target="https://www.linkedin.com/company/winnebago-seed-fund/" TargetMode="External"/><Relationship Id="rId428" Type="http://schemas.openxmlformats.org/officeDocument/2006/relationships/hyperlink" Target="http://cicadacapital.com/" TargetMode="External"/><Relationship Id="rId635" Type="http://schemas.openxmlformats.org/officeDocument/2006/relationships/hyperlink" Target="http://endurecap.com/" TargetMode="External"/><Relationship Id="rId842" Type="http://schemas.openxmlformats.org/officeDocument/2006/relationships/hyperlink" Target="https://www.linkedin.com/company/halogen-ventures/" TargetMode="External"/><Relationship Id="rId1058" Type="http://schemas.openxmlformats.org/officeDocument/2006/relationships/hyperlink" Target="https://www.crunchbase.com/organization/kentucky-science-and-technology-corporation-kstc" TargetMode="External"/><Relationship Id="rId1265" Type="http://schemas.openxmlformats.org/officeDocument/2006/relationships/hyperlink" Target="http://linkedin.com/company/274951" TargetMode="External"/><Relationship Id="rId1472" Type="http://schemas.openxmlformats.org/officeDocument/2006/relationships/hyperlink" Target="https://www.crunchbase.com/organization/peakspan-capital" TargetMode="External"/><Relationship Id="rId2109" Type="http://schemas.openxmlformats.org/officeDocument/2006/relationships/hyperlink" Target="https://www.linkedin.com/company/_underscore.vc/" TargetMode="External"/><Relationship Id="rId702" Type="http://schemas.openxmlformats.org/officeDocument/2006/relationships/hyperlink" Target="http://linkedin.com/company/10689641" TargetMode="External"/><Relationship Id="rId1125" Type="http://schemas.openxmlformats.org/officeDocument/2006/relationships/hyperlink" Target="http://linkedin.com/company/27242470" TargetMode="External"/><Relationship Id="rId1332" Type="http://schemas.openxmlformats.org/officeDocument/2006/relationships/hyperlink" Target="https://www.crunchbase.com/organization/muse-capital" TargetMode="External"/><Relationship Id="rId1777" Type="http://schemas.openxmlformats.org/officeDocument/2006/relationships/hyperlink" Target="http://smartgate.vc/" TargetMode="External"/><Relationship Id="rId1984" Type="http://schemas.openxmlformats.org/officeDocument/2006/relationships/hyperlink" Target="http://thefund.vc/" TargetMode="External"/><Relationship Id="rId69" Type="http://schemas.openxmlformats.org/officeDocument/2006/relationships/hyperlink" Target="https://www.crunchbase.com/organization/good-ai-capital" TargetMode="External"/><Relationship Id="rId1637" Type="http://schemas.openxmlformats.org/officeDocument/2006/relationships/hyperlink" Target="http://rightsidecapital.com/" TargetMode="External"/><Relationship Id="rId1844" Type="http://schemas.openxmlformats.org/officeDocument/2006/relationships/hyperlink" Target="https://www.crunchbase.com/organization/storm-ventures" TargetMode="External"/><Relationship Id="rId1704" Type="http://schemas.openxmlformats.org/officeDocument/2006/relationships/hyperlink" Target="https://www.crunchbase.com/organization/schematic-ventures" TargetMode="External"/><Relationship Id="rId285" Type="http://schemas.openxmlformats.org/officeDocument/2006/relationships/hyperlink" Target="https://www.linkedin.com/company/bleu-capital-llc/" TargetMode="External"/><Relationship Id="rId1911" Type="http://schemas.openxmlformats.org/officeDocument/2006/relationships/hyperlink" Target="http://taurus.vc/" TargetMode="External"/><Relationship Id="rId492" Type="http://schemas.openxmlformats.org/officeDocument/2006/relationships/hyperlink" Target="https://www.linkedin.com/company/corazon-capital-llc/" TargetMode="External"/><Relationship Id="rId797" Type="http://schemas.openxmlformats.org/officeDocument/2006/relationships/hyperlink" Target="http://linkedin.com/company/18467877" TargetMode="External"/><Relationship Id="rId2173" Type="http://schemas.openxmlformats.org/officeDocument/2006/relationships/hyperlink" Target="http://vdpartners.com/" TargetMode="External"/><Relationship Id="rId145" Type="http://schemas.openxmlformats.org/officeDocument/2006/relationships/hyperlink" Target="http://argonapartners.com/" TargetMode="External"/><Relationship Id="rId352" Type="http://schemas.openxmlformats.org/officeDocument/2006/relationships/hyperlink" Target="https://www.linkedin.com/company/brooklyn-bridge-ventures/" TargetMode="External"/><Relationship Id="rId1287" Type="http://schemas.openxmlformats.org/officeDocument/2006/relationships/hyperlink" Target="http://missionog.com/" TargetMode="External"/><Relationship Id="rId2033" Type="http://schemas.openxmlformats.org/officeDocument/2006/relationships/hyperlink" Target="http://thursday.vc/" TargetMode="External"/><Relationship Id="rId2240" Type="http://schemas.openxmlformats.org/officeDocument/2006/relationships/hyperlink" Target="https://www.linkedin.com/company/windham-venture-partners/" TargetMode="External"/><Relationship Id="rId212" Type="http://schemas.openxmlformats.org/officeDocument/2006/relationships/hyperlink" Target="http://bassinventures.com/" TargetMode="External"/><Relationship Id="rId657" Type="http://schemas.openxmlformats.org/officeDocument/2006/relationships/hyperlink" Target="https://www.crunchbase.com/organization/essex-woodlands-health-ventures" TargetMode="External"/><Relationship Id="rId864" Type="http://schemas.openxmlformats.org/officeDocument/2006/relationships/hyperlink" Target="https://www.crunchbase.com/organization/hashtag-one-llc" TargetMode="External"/><Relationship Id="rId1494" Type="http://schemas.openxmlformats.org/officeDocument/2006/relationships/hyperlink" Target="http://phytopartners.com/" TargetMode="External"/><Relationship Id="rId1799" Type="http://schemas.openxmlformats.org/officeDocument/2006/relationships/hyperlink" Target="http://spidercp.com/" TargetMode="External"/><Relationship Id="rId2100" Type="http://schemas.openxmlformats.org/officeDocument/2006/relationships/hyperlink" Target="http://linkedin.com/company/3768404" TargetMode="External"/><Relationship Id="rId517" Type="http://schemas.openxmlformats.org/officeDocument/2006/relationships/hyperlink" Target="http://crescendoventures.com/" TargetMode="External"/><Relationship Id="rId724" Type="http://schemas.openxmlformats.org/officeDocument/2006/relationships/hyperlink" Target="https://www.formcapital.com/" TargetMode="External"/><Relationship Id="rId931" Type="http://schemas.openxmlformats.org/officeDocument/2006/relationships/hyperlink" Target="https://www.linkedin.com/company/ifly-vc/" TargetMode="External"/><Relationship Id="rId1147" Type="http://schemas.openxmlformats.org/officeDocument/2006/relationships/hyperlink" Target="http://liveoakvp.com/" TargetMode="External"/><Relationship Id="rId1354" Type="http://schemas.openxmlformats.org/officeDocument/2006/relationships/hyperlink" Target="https://www.crunchbase.com/organization/new-markets-venture-partners" TargetMode="External"/><Relationship Id="rId1561" Type="http://schemas.openxmlformats.org/officeDocument/2006/relationships/hyperlink" Target="https://www.crunchbase.com/organization/quantum-growth-ventures" TargetMode="External"/><Relationship Id="rId60" Type="http://schemas.openxmlformats.org/officeDocument/2006/relationships/hyperlink" Target="https://www.linkedin.com/company/advancit-capital/" TargetMode="External"/><Relationship Id="rId1007" Type="http://schemas.openxmlformats.org/officeDocument/2006/relationships/hyperlink" Target="https://www.crunchbase.com/organization/invested-development" TargetMode="External"/><Relationship Id="rId1214" Type="http://schemas.openxmlformats.org/officeDocument/2006/relationships/hyperlink" Target="http://maroonventurepartners.com/" TargetMode="External"/><Relationship Id="rId1421" Type="http://schemas.openxmlformats.org/officeDocument/2006/relationships/hyperlink" Target="http://oakhousepartners.com/" TargetMode="External"/><Relationship Id="rId1659" Type="http://schemas.openxmlformats.org/officeDocument/2006/relationships/hyperlink" Target="https://www.crunchbase.com/organization/romulus-capital" TargetMode="External"/><Relationship Id="rId1866" Type="http://schemas.openxmlformats.org/officeDocument/2006/relationships/hyperlink" Target="https://www.linkedin.com/company/surgical-frontiers/" TargetMode="External"/><Relationship Id="rId1519" Type="http://schemas.openxmlformats.org/officeDocument/2006/relationships/hyperlink" Target="https://www.linkedin.com/company/portfolion-venture-capital-fund-management-plc-/?originalSubdomain=pk" TargetMode="External"/><Relationship Id="rId1726" Type="http://schemas.openxmlformats.org/officeDocument/2006/relationships/hyperlink" Target="https://www.linkedin.com/company/serra-ventures/" TargetMode="External"/><Relationship Id="rId1933" Type="http://schemas.openxmlformats.org/officeDocument/2006/relationships/hyperlink" Target="http://techstars.com/" TargetMode="External"/><Relationship Id="rId18" Type="http://schemas.openxmlformats.org/officeDocument/2006/relationships/hyperlink" Target="https://www.linkedin.com/company/1confirmation" TargetMode="External"/><Relationship Id="rId2195" Type="http://schemas.openxmlformats.org/officeDocument/2006/relationships/hyperlink" Target="https://www.linkedin.com/company/vestedworld/" TargetMode="External"/><Relationship Id="rId167" Type="http://schemas.openxmlformats.org/officeDocument/2006/relationships/hyperlink" Target="https://www.linkedin.com/company/arthur-ventures/" TargetMode="External"/><Relationship Id="rId374" Type="http://schemas.openxmlformats.org/officeDocument/2006/relationships/hyperlink" Target="http://cambercreek.com/" TargetMode="External"/><Relationship Id="rId581" Type="http://schemas.openxmlformats.org/officeDocument/2006/relationships/hyperlink" Target="https://www.crunchbase.com/organization/divergent-ventures" TargetMode="External"/><Relationship Id="rId2055" Type="http://schemas.openxmlformats.org/officeDocument/2006/relationships/hyperlink" Target="https://www.linkedin.com/company/trailmixventures/" TargetMode="External"/><Relationship Id="rId2262" Type="http://schemas.openxmlformats.org/officeDocument/2006/relationships/hyperlink" Target="https://www.crunchbase.com/organization/work-america-capital" TargetMode="External"/><Relationship Id="rId234" Type="http://schemas.openxmlformats.org/officeDocument/2006/relationships/hyperlink" Target="https://www.crunchbase.com/organization/ben-jen-holdings-llc" TargetMode="External"/><Relationship Id="rId679" Type="http://schemas.openxmlformats.org/officeDocument/2006/relationships/hyperlink" Target="http://ifinancialventures.com/" TargetMode="External"/><Relationship Id="rId886" Type="http://schemas.openxmlformats.org/officeDocument/2006/relationships/hyperlink" Target="https://www.crunchbase.com/organization/heartland-ventures-17cc" TargetMode="External"/><Relationship Id="rId2" Type="http://schemas.openxmlformats.org/officeDocument/2006/relationships/hyperlink" Target="https://www.crunchbase.com/organization/eleventwocapital" TargetMode="External"/><Relationship Id="rId441" Type="http://schemas.openxmlformats.org/officeDocument/2006/relationships/hyperlink" Target="https://www.crunchbase.com/organization/clearvision-equity-partners" TargetMode="External"/><Relationship Id="rId539" Type="http://schemas.openxmlformats.org/officeDocument/2006/relationships/hyperlink" Target="https://www.crunchbase.com/organization/crystal-towers" TargetMode="External"/><Relationship Id="rId746" Type="http://schemas.openxmlformats.org/officeDocument/2006/relationships/hyperlink" Target="http://frontierangels.com/" TargetMode="External"/><Relationship Id="rId1071" Type="http://schemas.openxmlformats.org/officeDocument/2006/relationships/hyperlink" Target="https://www.crunchbase.com/organization/kokopelli" TargetMode="External"/><Relationship Id="rId1169" Type="http://schemas.openxmlformats.org/officeDocument/2006/relationships/hyperlink" Target="http://lowercasecapital.com/" TargetMode="External"/><Relationship Id="rId1376" Type="http://schemas.openxmlformats.org/officeDocument/2006/relationships/hyperlink" Target="https://www.linkedin.com/company/next-frontier-caiptal/" TargetMode="External"/><Relationship Id="rId1583" Type="http://schemas.openxmlformats.org/officeDocument/2006/relationships/hyperlink" Target="https://airtable.com/shryMI5F67oHOZEzq" TargetMode="External"/><Relationship Id="rId2122" Type="http://schemas.openxmlformats.org/officeDocument/2006/relationships/hyperlink" Target="https://www.crunchbase.com/organization/upramp" TargetMode="External"/><Relationship Id="rId301" Type="http://schemas.openxmlformats.org/officeDocument/2006/relationships/hyperlink" Target="https://www.crunchbase.com/organization/bluerun-ventures" TargetMode="External"/><Relationship Id="rId953" Type="http://schemas.openxmlformats.org/officeDocument/2006/relationships/hyperlink" Target="http://theincwell.net/" TargetMode="External"/><Relationship Id="rId1029" Type="http://schemas.openxmlformats.org/officeDocument/2006/relationships/hyperlink" Target="https://www.january.ventures/" TargetMode="External"/><Relationship Id="rId1236" Type="http://schemas.openxmlformats.org/officeDocument/2006/relationships/hyperlink" Target="https://www.linkedin.com/company/maxfield-capital/" TargetMode="External"/><Relationship Id="rId1790" Type="http://schemas.openxmlformats.org/officeDocument/2006/relationships/hyperlink" Target="https://www.linkedin.com/company/sosvvc/" TargetMode="External"/><Relationship Id="rId1888" Type="http://schemas.openxmlformats.org/officeDocument/2006/relationships/hyperlink" Target="http://synetro.com/" TargetMode="External"/><Relationship Id="rId82" Type="http://schemas.openxmlformats.org/officeDocument/2006/relationships/hyperlink" Target="http://linkedin.com/company/54035" TargetMode="External"/><Relationship Id="rId606" Type="http://schemas.openxmlformats.org/officeDocument/2006/relationships/hyperlink" Target="http://linkedin.com/company/544208" TargetMode="External"/><Relationship Id="rId813" Type="http://schemas.openxmlformats.org/officeDocument/2006/relationships/hyperlink" Target="https://www.crunchbase.com/organization/goahead-ventures" TargetMode="External"/><Relationship Id="rId1443" Type="http://schemas.openxmlformats.org/officeDocument/2006/relationships/hyperlink" Target="http://onetencapital.com/" TargetMode="External"/><Relationship Id="rId1650" Type="http://schemas.openxmlformats.org/officeDocument/2006/relationships/hyperlink" Target="https://www.crunchbase.com/organization/rivet-ventures" TargetMode="External"/><Relationship Id="rId1748" Type="http://schemas.openxmlformats.org/officeDocument/2006/relationships/hyperlink" Target="https://www.crunchbase.com/organization/signia-venture-partners" TargetMode="External"/><Relationship Id="rId1303" Type="http://schemas.openxmlformats.org/officeDocument/2006/relationships/hyperlink" Target="https://www.crunchbase.com/organization/moneta-ventures" TargetMode="External"/><Relationship Id="rId1510" Type="http://schemas.openxmlformats.org/officeDocument/2006/relationships/hyperlink" Target="https://www.crunchbase.com/organization/point-judith-capital" TargetMode="External"/><Relationship Id="rId1955" Type="http://schemas.openxmlformats.org/officeDocument/2006/relationships/hyperlink" Target="https://www.linkedin.com/company/tellus-investment-partners-llc/" TargetMode="External"/><Relationship Id="rId1608" Type="http://schemas.openxmlformats.org/officeDocument/2006/relationships/hyperlink" Target="https://www.crunchbase.com/organization/rembrant-venture-partners" TargetMode="External"/><Relationship Id="rId1815" Type="http://schemas.openxmlformats.org/officeDocument/2006/relationships/hyperlink" Target="http://linkedin.com/company/450114" TargetMode="External"/><Relationship Id="rId189" Type="http://schemas.openxmlformats.org/officeDocument/2006/relationships/hyperlink" Target="https://www.awesomepeople.ventures/" TargetMode="External"/><Relationship Id="rId396" Type="http://schemas.openxmlformats.org/officeDocument/2006/relationships/hyperlink" Target="http://linkedin.com/company/2340156" TargetMode="External"/><Relationship Id="rId2077" Type="http://schemas.openxmlformats.org/officeDocument/2006/relationships/hyperlink" Target="http://truenorthvp.com/" TargetMode="External"/><Relationship Id="rId2284" Type="http://schemas.openxmlformats.org/officeDocument/2006/relationships/hyperlink" Target="http://ylventures.com/" TargetMode="External"/><Relationship Id="rId256" Type="http://schemas.openxmlformats.org/officeDocument/2006/relationships/hyperlink" Target="https://www.linkedin.com/company/betaworks/" TargetMode="External"/><Relationship Id="rId463" Type="http://schemas.openxmlformats.org/officeDocument/2006/relationships/hyperlink" Target="http://communitascapital.com/" TargetMode="External"/><Relationship Id="rId670" Type="http://schemas.openxmlformats.org/officeDocument/2006/relationships/hyperlink" Target="http://femalefoundersfund.com/" TargetMode="External"/><Relationship Id="rId1093" Type="http://schemas.openxmlformats.org/officeDocument/2006/relationships/hyperlink" Target="https://www.linkedin.com/company/launchpad-digital-health-llc/" TargetMode="External"/><Relationship Id="rId2144" Type="http://schemas.openxmlformats.org/officeDocument/2006/relationships/hyperlink" Target="https://www.crunchbase.com/organization/valley-growth-ventures" TargetMode="External"/><Relationship Id="rId116" Type="http://schemas.openxmlformats.org/officeDocument/2006/relationships/hyperlink" Target="http://amplify.la/" TargetMode="External"/><Relationship Id="rId323" Type="http://schemas.openxmlformats.org/officeDocument/2006/relationships/hyperlink" Target="https://www.linkedin.com/company/boost-vc/" TargetMode="External"/><Relationship Id="rId530" Type="http://schemas.openxmlformats.org/officeDocument/2006/relationships/hyperlink" Target="https://www.crunchbase.com/organization/crunchfund" TargetMode="External"/><Relationship Id="rId768" Type="http://schemas.openxmlformats.org/officeDocument/2006/relationships/hyperlink" Target="https://www.linkedin.com/company/fundersclub/" TargetMode="External"/><Relationship Id="rId975" Type="http://schemas.openxmlformats.org/officeDocument/2006/relationships/hyperlink" Target="http://linkedin.com/company/4856846" TargetMode="External"/><Relationship Id="rId1160" Type="http://schemas.openxmlformats.org/officeDocument/2006/relationships/hyperlink" Target="http://lonestarsyndicate.com/" TargetMode="External"/><Relationship Id="rId1398" Type="http://schemas.openxmlformats.org/officeDocument/2006/relationships/hyperlink" Target="http://noromoseley.com/" TargetMode="External"/><Relationship Id="rId2004" Type="http://schemas.openxmlformats.org/officeDocument/2006/relationships/hyperlink" Target="https://www.crunchbase.com/organization/the-south-florida-accelerator" TargetMode="External"/><Relationship Id="rId2211" Type="http://schemas.openxmlformats.org/officeDocument/2006/relationships/hyperlink" Target="http://vivaiolab.com/" TargetMode="External"/><Relationship Id="rId628" Type="http://schemas.openxmlformats.org/officeDocument/2006/relationships/hyperlink" Target="http://linkedin.com/company/8019516" TargetMode="External"/><Relationship Id="rId835" Type="http://schemas.openxmlformats.org/officeDocument/2006/relationships/hyperlink" Target="https://www.crunchbase.com/organization/growthx" TargetMode="External"/><Relationship Id="rId1258" Type="http://schemas.openxmlformats.org/officeDocument/2006/relationships/hyperlink" Target="https://www.crunchbase.com/organization/meridian-street-capital" TargetMode="External"/><Relationship Id="rId1465" Type="http://schemas.openxmlformats.org/officeDocument/2006/relationships/hyperlink" Target="http://pathbreakervc.com/" TargetMode="External"/><Relationship Id="rId1672" Type="http://schemas.openxmlformats.org/officeDocument/2006/relationships/hyperlink" Target="https://www.linkedin.com/company/rubicon-venture-capital/" TargetMode="External"/><Relationship Id="rId1020" Type="http://schemas.openxmlformats.org/officeDocument/2006/relationships/hyperlink" Target="https://www.crunchbase.com/organization/iseed-ventures" TargetMode="External"/><Relationship Id="rId1118" Type="http://schemas.openxmlformats.org/officeDocument/2006/relationships/hyperlink" Target="http://lemnoslabs.com/" TargetMode="External"/><Relationship Id="rId1325" Type="http://schemas.openxmlformats.org/officeDocument/2006/relationships/hyperlink" Target="http://motusventures.com/" TargetMode="External"/><Relationship Id="rId1532" Type="http://schemas.openxmlformats.org/officeDocument/2006/relationships/hyperlink" Target="http://primary.vc/" TargetMode="External"/><Relationship Id="rId1977" Type="http://schemas.openxmlformats.org/officeDocument/2006/relationships/hyperlink" Target="https://www.crunchbase.com/organization/the-design-accelerator" TargetMode="External"/><Relationship Id="rId902" Type="http://schemas.openxmlformats.org/officeDocument/2006/relationships/hyperlink" Target="https://www.crunchbase.com/organization/the-house-fund" TargetMode="External"/><Relationship Id="rId1837" Type="http://schemas.openxmlformats.org/officeDocument/2006/relationships/hyperlink" Target="http://linkedin.com/company/1742037" TargetMode="External"/><Relationship Id="rId31" Type="http://schemas.openxmlformats.org/officeDocument/2006/relationships/hyperlink" Target="https://www.crunchbase.com/organization/fifty-years-fund" TargetMode="External"/><Relationship Id="rId2099" Type="http://schemas.openxmlformats.org/officeDocument/2006/relationships/hyperlink" Target="https://www.crunchbase.com/organization/two-coins-group" TargetMode="External"/><Relationship Id="rId180" Type="http://schemas.openxmlformats.org/officeDocument/2006/relationships/hyperlink" Target="https://www.crunchbase.com/organization/atomic-2" TargetMode="External"/><Relationship Id="rId278" Type="http://schemas.openxmlformats.org/officeDocument/2006/relationships/hyperlink" Target="http://blade.net/" TargetMode="External"/><Relationship Id="rId1904" Type="http://schemas.openxmlformats.org/officeDocument/2006/relationships/hyperlink" Target="http://linkedin.com/company/5137697" TargetMode="External"/><Relationship Id="rId485" Type="http://schemas.openxmlformats.org/officeDocument/2006/relationships/hyperlink" Target="http://converge.vc/" TargetMode="External"/><Relationship Id="rId692" Type="http://schemas.openxmlformats.org/officeDocument/2006/relationships/hyperlink" Target="https://www.crunchbase.com/organization/first-round-capital" TargetMode="External"/><Relationship Id="rId2166" Type="http://schemas.openxmlformats.org/officeDocument/2006/relationships/hyperlink" Target="https://www.linkedin.com/company/vegastechfund/" TargetMode="External"/><Relationship Id="rId138" Type="http://schemas.openxmlformats.org/officeDocument/2006/relationships/hyperlink" Target="http://linkedin.com/company/803523" TargetMode="External"/><Relationship Id="rId345" Type="http://schemas.openxmlformats.org/officeDocument/2006/relationships/hyperlink" Target="https://www.crunchbase.com/organization/brilliant-ventures" TargetMode="External"/><Relationship Id="rId552" Type="http://schemas.openxmlformats.org/officeDocument/2006/relationships/hyperlink" Target="https://www.crunchbase.com/organization/darling-ventures" TargetMode="External"/><Relationship Id="rId997" Type="http://schemas.openxmlformats.org/officeDocument/2006/relationships/hyperlink" Target="http://inventures.com/" TargetMode="External"/><Relationship Id="rId1182" Type="http://schemas.openxmlformats.org/officeDocument/2006/relationships/hyperlink" Target="https://www.crunchbase.com/organization/luminari-capital" TargetMode="External"/><Relationship Id="rId2026" Type="http://schemas.openxmlformats.org/officeDocument/2006/relationships/hyperlink" Target="https://www.linkedin.com/company/third-prime-capital/?originalSubdomain=pk" TargetMode="External"/><Relationship Id="rId2233" Type="http://schemas.openxmlformats.org/officeDocument/2006/relationships/hyperlink" Target="https://www.crunchbase.com/organization/wildcat-venture-partners" TargetMode="External"/><Relationship Id="rId205" Type="http://schemas.openxmlformats.org/officeDocument/2006/relationships/hyperlink" Target="http://bankabl.com/" TargetMode="External"/><Relationship Id="rId412" Type="http://schemas.openxmlformats.org/officeDocument/2006/relationships/hyperlink" Target="http://cvilleangelnetwork.net/" TargetMode="External"/><Relationship Id="rId857" Type="http://schemas.openxmlformats.org/officeDocument/2006/relationships/hyperlink" Target="http://hartfin.com/" TargetMode="External"/><Relationship Id="rId1042" Type="http://schemas.openxmlformats.org/officeDocument/2006/relationships/hyperlink" Target="http://k9ventures.com/" TargetMode="External"/><Relationship Id="rId1487" Type="http://schemas.openxmlformats.org/officeDocument/2006/relationships/hyperlink" Target="https://www.crunchbase.com/organization/peterson-partners" TargetMode="External"/><Relationship Id="rId1694" Type="http://schemas.openxmlformats.org/officeDocument/2006/relationships/hyperlink" Target="http://sandscapitalventures.com/" TargetMode="External"/><Relationship Id="rId717" Type="http://schemas.openxmlformats.org/officeDocument/2006/relationships/hyperlink" Target="https://www.linkedin.com/company/flight-venture/" TargetMode="External"/><Relationship Id="rId924" Type="http://schemas.openxmlformats.org/officeDocument/2006/relationships/hyperlink" Target="http://linkedin.com/company/6444257" TargetMode="External"/><Relationship Id="rId1347" Type="http://schemas.openxmlformats.org/officeDocument/2006/relationships/hyperlink" Target="http://newdominionangels.com/" TargetMode="External"/><Relationship Id="rId1554" Type="http://schemas.openxmlformats.org/officeDocument/2006/relationships/hyperlink" Target="http://linkedin.com/company/7595769" TargetMode="External"/><Relationship Id="rId1761" Type="http://schemas.openxmlformats.org/officeDocument/2006/relationships/hyperlink" Target="http://linkedin.com/company/10784919" TargetMode="External"/><Relationship Id="rId1999" Type="http://schemas.openxmlformats.org/officeDocument/2006/relationships/hyperlink" Target="https://www.crunchbase.com/organization/the-impact-engine" TargetMode="External"/><Relationship Id="rId53" Type="http://schemas.openxmlformats.org/officeDocument/2006/relationships/hyperlink" Target="https://www.crunchbase.com/organization/active-capital" TargetMode="External"/><Relationship Id="rId1207" Type="http://schemas.openxmlformats.org/officeDocument/2006/relationships/hyperlink" Target="https://www.linkedin.com/company/oakhouse-partners/" TargetMode="External"/><Relationship Id="rId1414" Type="http://schemas.openxmlformats.org/officeDocument/2006/relationships/hyperlink" Target="http://linkedin.com/company/24787495" TargetMode="External"/><Relationship Id="rId1621" Type="http://schemas.openxmlformats.org/officeDocument/2006/relationships/hyperlink" Target="http://rethink.vc/" TargetMode="External"/><Relationship Id="rId1859" Type="http://schemas.openxmlformats.org/officeDocument/2006/relationships/hyperlink" Target="https://www.crunchbase.com/organization/super-ventures" TargetMode="External"/><Relationship Id="rId1719" Type="http://schemas.openxmlformats.org/officeDocument/2006/relationships/hyperlink" Target="https://www.crunchbase.com/organization/seattle-angel-fund" TargetMode="External"/><Relationship Id="rId1926" Type="http://schemas.openxmlformats.org/officeDocument/2006/relationships/hyperlink" Target="http://linkedin.com/company/2372245" TargetMode="External"/><Relationship Id="rId2090" Type="http://schemas.openxmlformats.org/officeDocument/2006/relationships/hyperlink" Target="https://www.crunchbase.com/organization/tuatara-capital-lp" TargetMode="External"/><Relationship Id="rId2188" Type="http://schemas.openxmlformats.org/officeDocument/2006/relationships/hyperlink" Target="https://www.crunchbase.com/organization/verge-fund" TargetMode="External"/><Relationship Id="rId367" Type="http://schemas.openxmlformats.org/officeDocument/2006/relationships/hyperlink" Target="http://linkedin.com/company/2577175" TargetMode="External"/><Relationship Id="rId574" Type="http://schemas.openxmlformats.org/officeDocument/2006/relationships/hyperlink" Target="http://dcg.co/" TargetMode="External"/><Relationship Id="rId2048" Type="http://schemas.openxmlformats.org/officeDocument/2006/relationships/hyperlink" Target="https://www.crunchbase.com/organization/townsgatemedia" TargetMode="External"/><Relationship Id="rId2255" Type="http://schemas.openxmlformats.org/officeDocument/2006/relationships/hyperlink" Target="https://www.linkedin.com/company/william-morris-endeavor/" TargetMode="External"/><Relationship Id="rId227" Type="http://schemas.openxmlformats.org/officeDocument/2006/relationships/hyperlink" Target="http://beepartners.vc/" TargetMode="External"/><Relationship Id="rId781" Type="http://schemas.openxmlformats.org/officeDocument/2006/relationships/hyperlink" Target="http://galvanize.com/" TargetMode="External"/><Relationship Id="rId879" Type="http://schemas.openxmlformats.org/officeDocument/2006/relationships/hyperlink" Target="http://healthxventures.com/" TargetMode="External"/><Relationship Id="rId434" Type="http://schemas.openxmlformats.org/officeDocument/2006/relationships/hyperlink" Target="http://civilizationventures.com/" TargetMode="External"/><Relationship Id="rId641" Type="http://schemas.openxmlformats.org/officeDocument/2006/relationships/hyperlink" Target="http://eniac.vc/" TargetMode="External"/><Relationship Id="rId739" Type="http://schemas.openxmlformats.org/officeDocument/2006/relationships/hyperlink" Target="http://linkedin.com/company/986612" TargetMode="External"/><Relationship Id="rId1064" Type="http://schemas.openxmlformats.org/officeDocument/2006/relationships/hyperlink" Target="http://kickstartfund.com/" TargetMode="External"/><Relationship Id="rId1271" Type="http://schemas.openxmlformats.org/officeDocument/2006/relationships/hyperlink" Target="https://www.crunchbase.com/organization/mi-ventures" TargetMode="External"/><Relationship Id="rId1369" Type="http://schemas.openxmlformats.org/officeDocument/2006/relationships/hyperlink" Target="https://www.crunchbase.com/organization/next-10-ventures" TargetMode="External"/><Relationship Id="rId1576" Type="http://schemas.openxmlformats.org/officeDocument/2006/relationships/hyperlink" Target="https://www.crunchbase.com/organization/radicle" TargetMode="External"/><Relationship Id="rId2115" Type="http://schemas.openxmlformats.org/officeDocument/2006/relationships/hyperlink" Target="http://up2398.com/" TargetMode="External"/><Relationship Id="rId501" Type="http://schemas.openxmlformats.org/officeDocument/2006/relationships/hyperlink" Target="http://linkedin.com/company/3071619" TargetMode="External"/><Relationship Id="rId946" Type="http://schemas.openxmlformats.org/officeDocument/2006/relationships/hyperlink" Target="https://www.linkedin.com/company/impact-america-fund/" TargetMode="External"/><Relationship Id="rId1131" Type="http://schemas.openxmlformats.org/officeDocument/2006/relationships/hyperlink" Target="https://www.linkedin.com/company/liberation-capital-llc/" TargetMode="External"/><Relationship Id="rId1229" Type="http://schemas.openxmlformats.org/officeDocument/2006/relationships/hyperlink" Target="https://www.crunchbase.com/organization/maveron" TargetMode="External"/><Relationship Id="rId1783" Type="http://schemas.openxmlformats.org/officeDocument/2006/relationships/hyperlink" Target="https://www.crunchbase.com/organization/sogal-ventures-2" TargetMode="External"/><Relationship Id="rId1990" Type="http://schemas.openxmlformats.org/officeDocument/2006/relationships/hyperlink" Target="http://thehelm.co/" TargetMode="External"/><Relationship Id="rId75" Type="http://schemas.openxmlformats.org/officeDocument/2006/relationships/hyperlink" Target="http://alderasset.com/" TargetMode="External"/><Relationship Id="rId806" Type="http://schemas.openxmlformats.org/officeDocument/2006/relationships/hyperlink" Target="http://globalspaceventures.com/" TargetMode="External"/><Relationship Id="rId1436" Type="http://schemas.openxmlformats.org/officeDocument/2006/relationships/hyperlink" Target="https://www.linkedin.com/company/okapi-venture-capital/?originalSubdomain=pk" TargetMode="External"/><Relationship Id="rId1643" Type="http://schemas.openxmlformats.org/officeDocument/2006/relationships/hyperlink" Target="http://risecapital.com/" TargetMode="External"/><Relationship Id="rId1850" Type="http://schemas.openxmlformats.org/officeDocument/2006/relationships/hyperlink" Target="https://www.crunchbase.com/organization/structure-capital" TargetMode="External"/><Relationship Id="rId1503" Type="http://schemas.openxmlformats.org/officeDocument/2006/relationships/hyperlink" Target="https://www.crunchbase.com/organization/pipeline-capital" TargetMode="External"/><Relationship Id="rId1710" Type="http://schemas.openxmlformats.org/officeDocument/2006/relationships/hyperlink" Target="http://linkedin.com/company/10830817" TargetMode="External"/><Relationship Id="rId1948" Type="http://schemas.openxmlformats.org/officeDocument/2006/relationships/hyperlink" Target="http://telescopicventures.com/" TargetMode="External"/><Relationship Id="rId291" Type="http://schemas.openxmlformats.org/officeDocument/2006/relationships/hyperlink" Target="https://www.linkedin.com/company/blue-bear-ventures/" TargetMode="External"/><Relationship Id="rId1808" Type="http://schemas.openxmlformats.org/officeDocument/2006/relationships/hyperlink" Target="http://soaringstartupcircle.com/" TargetMode="External"/><Relationship Id="rId151" Type="http://schemas.openxmlformats.org/officeDocument/2006/relationships/hyperlink" Target="https://www.crunchbase.com/organization/arizona-founders-fund" TargetMode="External"/><Relationship Id="rId389" Type="http://schemas.openxmlformats.org/officeDocument/2006/relationships/hyperlink" Target="https://www.crunchbase.com/organization/cantos-ventures" TargetMode="External"/><Relationship Id="rId596" Type="http://schemas.openxmlformats.org/officeDocument/2006/relationships/hyperlink" Target="http://linkedin.com/company/13216359" TargetMode="External"/><Relationship Id="rId2277" Type="http://schemas.openxmlformats.org/officeDocument/2006/relationships/hyperlink" Target="https://www.linkedin.com/company/xseed-capital/" TargetMode="External"/><Relationship Id="rId249" Type="http://schemas.openxmlformats.org/officeDocument/2006/relationships/hyperlink" Target="https://www.crunchbase.com/organization/beta-bridge-capital" TargetMode="External"/><Relationship Id="rId456" Type="http://schemas.openxmlformats.org/officeDocument/2006/relationships/hyperlink" Target="https://www.linkedin.com/company/comet-labs/?originalSubdomain=pk" TargetMode="External"/><Relationship Id="rId663" Type="http://schemas.openxmlformats.org/officeDocument/2006/relationships/hyperlink" Target="https://www.crunchbase.com/organization/evo-venture-partners" TargetMode="External"/><Relationship Id="rId870" Type="http://schemas.openxmlformats.org/officeDocument/2006/relationships/hyperlink" Target="https://www.crunchbase.com/organization/haystack" TargetMode="External"/><Relationship Id="rId1086" Type="http://schemas.openxmlformats.org/officeDocument/2006/relationships/hyperlink" Target="https://www.crunchbase.com/organization/launchcapital" TargetMode="External"/><Relationship Id="rId1293" Type="http://schemas.openxmlformats.org/officeDocument/2006/relationships/hyperlink" Target="http://mobilityventures.com/" TargetMode="External"/><Relationship Id="rId2137" Type="http://schemas.openxmlformats.org/officeDocument/2006/relationships/hyperlink" Target="http://v1.vc/" TargetMode="External"/><Relationship Id="rId109" Type="http://schemas.openxmlformats.org/officeDocument/2006/relationships/hyperlink" Target="http://linkedin.com/company/3932683" TargetMode="External"/><Relationship Id="rId316" Type="http://schemas.openxmlformats.org/officeDocument/2006/relationships/hyperlink" Target="https://www.crunchbase.com/organization/bonfire-ventures" TargetMode="External"/><Relationship Id="rId523" Type="http://schemas.openxmlformats.org/officeDocument/2006/relationships/hyperlink" Target="http://crosscut.vc/" TargetMode="External"/><Relationship Id="rId968" Type="http://schemas.openxmlformats.org/officeDocument/2006/relationships/hyperlink" Target="http://linkedin.com/company/6355249" TargetMode="External"/><Relationship Id="rId1153" Type="http://schemas.openxmlformats.org/officeDocument/2006/relationships/hyperlink" Target="http://lodestarvc.com/" TargetMode="External"/><Relationship Id="rId1598" Type="http://schemas.openxmlformats.org/officeDocument/2006/relationships/hyperlink" Target="https://www.linkedin.com/company/red-swan-ventures/" TargetMode="External"/><Relationship Id="rId2204" Type="http://schemas.openxmlformats.org/officeDocument/2006/relationships/hyperlink" Target="http://villageventures.com/" TargetMode="External"/><Relationship Id="rId97" Type="http://schemas.openxmlformats.org/officeDocument/2006/relationships/hyperlink" Target="http://linkedin.com/company/18723788" TargetMode="External"/><Relationship Id="rId730" Type="http://schemas.openxmlformats.org/officeDocument/2006/relationships/hyperlink" Target="https://www.linkedin.com/company/founder-collective/" TargetMode="External"/><Relationship Id="rId828" Type="http://schemas.openxmlformats.org/officeDocument/2006/relationships/hyperlink" Target="http://linkedin.com/company/11815349" TargetMode="External"/><Relationship Id="rId1013" Type="http://schemas.openxmlformats.org/officeDocument/2006/relationships/hyperlink" Target="http://linkedin.com/company/3739720" TargetMode="External"/><Relationship Id="rId1360" Type="http://schemas.openxmlformats.org/officeDocument/2006/relationships/hyperlink" Target="https://www.crunchbase.com/organization/new-york-angels" TargetMode="External"/><Relationship Id="rId1458" Type="http://schemas.openxmlformats.org/officeDocument/2006/relationships/hyperlink" Target="http://linkedin.com/company/28148424" TargetMode="External"/><Relationship Id="rId1665" Type="http://schemas.openxmlformats.org/officeDocument/2006/relationships/hyperlink" Target="https://www.crunchbase.com/organization/rothenberg-ventures" TargetMode="External"/><Relationship Id="rId1872" Type="http://schemas.openxmlformats.org/officeDocument/2006/relationships/hyperlink" Target="https://www.linkedin.com/company/sv-angel/" TargetMode="External"/><Relationship Id="rId1220" Type="http://schemas.openxmlformats.org/officeDocument/2006/relationships/hyperlink" Target="https://www.crunchbase.com/organization/math-venture-partners" TargetMode="External"/><Relationship Id="rId1318" Type="http://schemas.openxmlformats.org/officeDocument/2006/relationships/hyperlink" Target="https://www.linkedin.com/company/moonshots-capital/" TargetMode="External"/><Relationship Id="rId1525" Type="http://schemas.openxmlformats.org/officeDocument/2006/relationships/hyperlink" Target="https://www.linkedin.com/company/precursor-ventures/" TargetMode="External"/><Relationship Id="rId1732" Type="http://schemas.openxmlformats.org/officeDocument/2006/relationships/hyperlink" Target="https://www.linkedin.com/company/sg-vc/" TargetMode="External"/><Relationship Id="rId24" Type="http://schemas.openxmlformats.org/officeDocument/2006/relationships/hyperlink" Target="http://linkedin.com/company/10431674" TargetMode="External"/><Relationship Id="rId173" Type="http://schemas.openxmlformats.org/officeDocument/2006/relationships/hyperlink" Target="http://atlantaseedcompany.com/" TargetMode="External"/><Relationship Id="rId380" Type="http://schemas.openxmlformats.org/officeDocument/2006/relationships/hyperlink" Target="https://www.crunchbase.com/organization/camden-partners" TargetMode="External"/><Relationship Id="rId2061" Type="http://schemas.openxmlformats.org/officeDocument/2006/relationships/hyperlink" Target="https://www.linkedin.com/company/travel-capitalist-ventures/" TargetMode="External"/><Relationship Id="rId240" Type="http://schemas.openxmlformats.org/officeDocument/2006/relationships/hyperlink" Target="https://www.crunchbase.com/organization/bennu-llc" TargetMode="External"/><Relationship Id="rId478" Type="http://schemas.openxmlformats.org/officeDocument/2006/relationships/hyperlink" Target="http://linkedin.com/company/33188514" TargetMode="External"/><Relationship Id="rId685" Type="http://schemas.openxmlformats.org/officeDocument/2006/relationships/hyperlink" Target="http://firebrandvc.com/" TargetMode="External"/><Relationship Id="rId892" Type="http://schemas.openxmlformats.org/officeDocument/2006/relationships/hyperlink" Target="https://www.crunchbase.com/organization/heroic-ventures" TargetMode="External"/><Relationship Id="rId2159" Type="http://schemas.openxmlformats.org/officeDocument/2006/relationships/hyperlink" Target="https://www.crunchbase.com/organization/vc-travel-venture-capital-travel-investors-advisors" TargetMode="External"/><Relationship Id="rId100" Type="http://schemas.openxmlformats.org/officeDocument/2006/relationships/hyperlink" Target="https://www.linkedin.com/company/avgfunds/" TargetMode="External"/><Relationship Id="rId338" Type="http://schemas.openxmlformats.org/officeDocument/2006/relationships/hyperlink" Target="https://www.linkedin.com/company/brand-foundry-ventures/" TargetMode="External"/><Relationship Id="rId545" Type="http://schemas.openxmlformats.org/officeDocument/2006/relationships/hyperlink" Target="http://linkedin.com/company/5177943" TargetMode="External"/><Relationship Id="rId752" Type="http://schemas.openxmlformats.org/officeDocument/2006/relationships/hyperlink" Target="https://www.crunchbase.com/organization/frontier-ventures" TargetMode="External"/><Relationship Id="rId1175" Type="http://schemas.openxmlformats.org/officeDocument/2006/relationships/hyperlink" Target="http://ludlowventures.com/" TargetMode="External"/><Relationship Id="rId1382" Type="http://schemas.openxmlformats.org/officeDocument/2006/relationships/hyperlink" Target="http://nextviewventures.com/" TargetMode="External"/><Relationship Id="rId2019" Type="http://schemas.openxmlformats.org/officeDocument/2006/relationships/hyperlink" Target="http://theseedfund.vc/" TargetMode="External"/><Relationship Id="rId2226" Type="http://schemas.openxmlformats.org/officeDocument/2006/relationships/hyperlink" Target="https://www.crunchbase.com/organization/weekend-fund" TargetMode="External"/><Relationship Id="rId405" Type="http://schemas.openxmlformats.org/officeDocument/2006/relationships/hyperlink" Target="https://www.linkedin.com/company/center-electric-llc/" TargetMode="External"/><Relationship Id="rId612" Type="http://schemas.openxmlformats.org/officeDocument/2006/relationships/hyperlink" Target="https://www.linkedin.com/company/e14-fund/?originalSubdomain=pk" TargetMode="External"/><Relationship Id="rId1035" Type="http://schemas.openxmlformats.org/officeDocument/2006/relationships/hyperlink" Target="http://justbusiness.is/" TargetMode="External"/><Relationship Id="rId1242" Type="http://schemas.openxmlformats.org/officeDocument/2006/relationships/hyperlink" Target="http://linkedin.com/company/18833631" TargetMode="External"/><Relationship Id="rId1687" Type="http://schemas.openxmlformats.org/officeDocument/2006/relationships/hyperlink" Target="http://linkedin.com/company/30123" TargetMode="External"/><Relationship Id="rId1894" Type="http://schemas.openxmlformats.org/officeDocument/2006/relationships/hyperlink" Target="http://johnives.com/" TargetMode="External"/><Relationship Id="rId917" Type="http://schemas.openxmlformats.org/officeDocument/2006/relationships/hyperlink" Target="https://www.crunchbase.com/organization/hyde-park-venture-partners" TargetMode="External"/><Relationship Id="rId1102" Type="http://schemas.openxmlformats.org/officeDocument/2006/relationships/hyperlink" Target="https://www.linkedin.com/company/lavrock-ventures/" TargetMode="External"/><Relationship Id="rId1547" Type="http://schemas.openxmlformats.org/officeDocument/2006/relationships/hyperlink" Target="http://proquestvc.com/" TargetMode="External"/><Relationship Id="rId1754" Type="http://schemas.openxmlformats.org/officeDocument/2006/relationships/hyperlink" Target="https://www.crunchbase.com/organization/silicon-badia" TargetMode="External"/><Relationship Id="rId1961" Type="http://schemas.openxmlformats.org/officeDocument/2006/relationships/hyperlink" Target="https://www.linkedin.com/company/tenoneten-ventures/?originalSubdomain=pk" TargetMode="External"/><Relationship Id="rId46" Type="http://schemas.openxmlformats.org/officeDocument/2006/relationships/hyperlink" Target="https://www.crunchbase.com/organization/a-force-ventures" TargetMode="External"/><Relationship Id="rId1407" Type="http://schemas.openxmlformats.org/officeDocument/2006/relationships/hyperlink" Target="http://northcoastangelfund.com/" TargetMode="External"/><Relationship Id="rId1614" Type="http://schemas.openxmlformats.org/officeDocument/2006/relationships/hyperlink" Target="https://www.linkedin.com/company/renaissance-venture-capital-fund/" TargetMode="External"/><Relationship Id="rId1821" Type="http://schemas.openxmlformats.org/officeDocument/2006/relationships/hyperlink" Target="http://linkedin.com/company/6586473" TargetMode="External"/><Relationship Id="rId195" Type="http://schemas.openxmlformats.org/officeDocument/2006/relationships/hyperlink" Target="https://www.linkedin.com/company/babel.ventures/" TargetMode="External"/><Relationship Id="rId1919" Type="http://schemas.openxmlformats.org/officeDocument/2006/relationships/hyperlink" Target="http://techcoastangels.com/" TargetMode="External"/><Relationship Id="rId2083" Type="http://schemas.openxmlformats.org/officeDocument/2006/relationships/hyperlink" Target="http://truewealthvc.com/" TargetMode="External"/><Relationship Id="rId2290" Type="http://schemas.openxmlformats.org/officeDocument/2006/relationships/hyperlink" Target="http://zeevventures.com/" TargetMode="External"/><Relationship Id="rId262" Type="http://schemas.openxmlformats.org/officeDocument/2006/relationships/hyperlink" Target="https://www.linkedin.com/company/hub-ventures/" TargetMode="External"/><Relationship Id="rId567" Type="http://schemas.openxmlformats.org/officeDocument/2006/relationships/hyperlink" Target="http://linkedin.com/company/1465018" TargetMode="External"/><Relationship Id="rId1197" Type="http://schemas.openxmlformats.org/officeDocument/2006/relationships/hyperlink" Target="https://www.crunchbase.com/organization/maiden-lane-ventures" TargetMode="External"/><Relationship Id="rId2150" Type="http://schemas.openxmlformats.org/officeDocument/2006/relationships/hyperlink" Target="https://www.crunchbase.com/organization/vast-ventures" TargetMode="External"/><Relationship Id="rId2248" Type="http://schemas.openxmlformats.org/officeDocument/2006/relationships/hyperlink" Target="https://www.crunchbase.com/organization/winnebago-seed-fund" TargetMode="External"/><Relationship Id="rId122" Type="http://schemas.openxmlformats.org/officeDocument/2006/relationships/hyperlink" Target="http://amplovc.com/" TargetMode="External"/><Relationship Id="rId774" Type="http://schemas.openxmlformats.org/officeDocument/2006/relationships/hyperlink" Target="https://www.linkedin.com/company/fusion-fund/" TargetMode="External"/><Relationship Id="rId981" Type="http://schemas.openxmlformats.org/officeDocument/2006/relationships/hyperlink" Target="http://linkedin.com/company/11414229" TargetMode="External"/><Relationship Id="rId1057" Type="http://schemas.openxmlformats.org/officeDocument/2006/relationships/hyperlink" Target="http://kstc.com/" TargetMode="External"/><Relationship Id="rId2010" Type="http://schemas.openxmlformats.org/officeDocument/2006/relationships/hyperlink" Target="https://www.crunchbase.com/organization/tribe-capital" TargetMode="External"/><Relationship Id="rId427" Type="http://schemas.openxmlformats.org/officeDocument/2006/relationships/hyperlink" Target="http://linkedin.com/company/11154707" TargetMode="External"/><Relationship Id="rId634" Type="http://schemas.openxmlformats.org/officeDocument/2006/relationships/hyperlink" Target="https://www.linkedin.com/company/emergent-ventures./" TargetMode="External"/><Relationship Id="rId841" Type="http://schemas.openxmlformats.org/officeDocument/2006/relationships/hyperlink" Target="https://www.crunchbase.com/organization/halogen-ventures" TargetMode="External"/><Relationship Id="rId1264" Type="http://schemas.openxmlformats.org/officeDocument/2006/relationships/hyperlink" Target="https://www.crunchbase.com/organization/metamorphic-ventures-llc" TargetMode="External"/><Relationship Id="rId1471" Type="http://schemas.openxmlformats.org/officeDocument/2006/relationships/hyperlink" Target="http://peakspancapital.com/" TargetMode="External"/><Relationship Id="rId1569" Type="http://schemas.openxmlformats.org/officeDocument/2006/relationships/hyperlink" Target="http://questvp.com/" TargetMode="External"/><Relationship Id="rId2108" Type="http://schemas.openxmlformats.org/officeDocument/2006/relationships/hyperlink" Target="https://www.crunchbase.com/organization/underscore-vc" TargetMode="External"/><Relationship Id="rId701" Type="http://schemas.openxmlformats.org/officeDocument/2006/relationships/hyperlink" Target="https://www.crunchbase.com/organization/fitlab" TargetMode="External"/><Relationship Id="rId939" Type="http://schemas.openxmlformats.org/officeDocument/2006/relationships/hyperlink" Target="https://www.crunchbase.com/organization/illuminate-ventures" TargetMode="External"/><Relationship Id="rId1124" Type="http://schemas.openxmlformats.org/officeDocument/2006/relationships/hyperlink" Target="http://levelterrain.com/" TargetMode="External"/><Relationship Id="rId1331" Type="http://schemas.openxmlformats.org/officeDocument/2006/relationships/hyperlink" Target="http://musecapitallabs.com/" TargetMode="External"/><Relationship Id="rId1776" Type="http://schemas.openxmlformats.org/officeDocument/2006/relationships/hyperlink" Target="https://slow-prod.herokuapp.com/" TargetMode="External"/><Relationship Id="rId1983" Type="http://schemas.openxmlformats.org/officeDocument/2006/relationships/hyperlink" Target="https://www.linkedin.com/company/the-fabric/" TargetMode="External"/><Relationship Id="rId68" Type="http://schemas.openxmlformats.org/officeDocument/2006/relationships/hyperlink" Target="http://ai.vc/" TargetMode="External"/><Relationship Id="rId1429" Type="http://schemas.openxmlformats.org/officeDocument/2006/relationships/hyperlink" Target="http://linkedin.com/company/23351226" TargetMode="External"/><Relationship Id="rId1636" Type="http://schemas.openxmlformats.org/officeDocument/2006/relationships/hyperlink" Target="https://www.linkedin.com/company/richmond-global-ltd/" TargetMode="External"/><Relationship Id="rId1843" Type="http://schemas.openxmlformats.org/officeDocument/2006/relationships/hyperlink" Target="http://stormventures.com/" TargetMode="External"/><Relationship Id="rId1703" Type="http://schemas.openxmlformats.org/officeDocument/2006/relationships/hyperlink" Target="http://schematicventures.com/" TargetMode="External"/><Relationship Id="rId1910" Type="http://schemas.openxmlformats.org/officeDocument/2006/relationships/hyperlink" Target="http://linkedin.com/company/10439513" TargetMode="External"/><Relationship Id="rId284" Type="http://schemas.openxmlformats.org/officeDocument/2006/relationships/hyperlink" Target="https://www.crunchbase.com/organization/bleu-capital-llc" TargetMode="External"/><Relationship Id="rId491" Type="http://schemas.openxmlformats.org/officeDocument/2006/relationships/hyperlink" Target="https://www.crunchbase.com/organization/corazon-capital" TargetMode="External"/><Relationship Id="rId2172" Type="http://schemas.openxmlformats.org/officeDocument/2006/relationships/hyperlink" Target="https://www.linkedin.com/company/velos-partners/" TargetMode="External"/><Relationship Id="rId144" Type="http://schemas.openxmlformats.org/officeDocument/2006/relationships/hyperlink" Target="https://www.linkedin.com/company/archer-venture-capital/" TargetMode="External"/><Relationship Id="rId589" Type="http://schemas.openxmlformats.org/officeDocument/2006/relationships/hyperlink" Target="https://www.crunchbase.com/organization/draft-ventures" TargetMode="External"/><Relationship Id="rId796" Type="http://schemas.openxmlformats.org/officeDocument/2006/relationships/hyperlink" Target="https://www.crunchbase.com/organization/gfr-fund" TargetMode="External"/><Relationship Id="rId351" Type="http://schemas.openxmlformats.org/officeDocument/2006/relationships/hyperlink" Target="https://www.crunchbase.com/organization/brooklyn-bridge-ventures" TargetMode="External"/><Relationship Id="rId449" Type="http://schemas.openxmlformats.org/officeDocument/2006/relationships/hyperlink" Target="http://collaborativefund.com/" TargetMode="External"/><Relationship Id="rId656" Type="http://schemas.openxmlformats.org/officeDocument/2006/relationships/hyperlink" Target="http://ewhv.com/" TargetMode="External"/><Relationship Id="rId863" Type="http://schemas.openxmlformats.org/officeDocument/2006/relationships/hyperlink" Target="http://hashtagone.com/" TargetMode="External"/><Relationship Id="rId1079" Type="http://schemas.openxmlformats.org/officeDocument/2006/relationships/hyperlink" Target="http://lamppostgroup.com/" TargetMode="External"/><Relationship Id="rId1286" Type="http://schemas.openxmlformats.org/officeDocument/2006/relationships/hyperlink" Target="http://linkedin.com/company/1501772" TargetMode="External"/><Relationship Id="rId1493" Type="http://schemas.openxmlformats.org/officeDocument/2006/relationships/hyperlink" Target="http://linkedin.com/company/3102277" TargetMode="External"/><Relationship Id="rId2032" Type="http://schemas.openxmlformats.org/officeDocument/2006/relationships/hyperlink" Target="https://www.linkedin.com/company/three-fish-capital/?originalSubdomain=pk" TargetMode="External"/><Relationship Id="rId211" Type="http://schemas.openxmlformats.org/officeDocument/2006/relationships/hyperlink" Target="https://www.linkedin.com/company/baseline-ventures/" TargetMode="External"/><Relationship Id="rId309" Type="http://schemas.openxmlformats.org/officeDocument/2006/relationships/hyperlink" Target="http://boldstart.vc/" TargetMode="External"/><Relationship Id="rId516" Type="http://schemas.openxmlformats.org/officeDocument/2006/relationships/hyperlink" Target="https://www.linkedin.com/company/creative-ventures-partner/" TargetMode="External"/><Relationship Id="rId1146" Type="http://schemas.openxmlformats.org/officeDocument/2006/relationships/hyperlink" Target="https://www.linkedin.com/company/listen-llc/" TargetMode="External"/><Relationship Id="rId1798" Type="http://schemas.openxmlformats.org/officeDocument/2006/relationships/hyperlink" Target="http://linkedin.com/company/24430045" TargetMode="External"/><Relationship Id="rId723" Type="http://schemas.openxmlformats.org/officeDocument/2006/relationships/hyperlink" Target="https://www.linkedin.com/company/forerunner-ventures/" TargetMode="External"/><Relationship Id="rId930" Type="http://schemas.openxmlformats.org/officeDocument/2006/relationships/hyperlink" Target="https://www.crunchbase.com/organization/ifly-vc" TargetMode="External"/><Relationship Id="rId1006" Type="http://schemas.openxmlformats.org/officeDocument/2006/relationships/hyperlink" Target="http://investeddevelopment.com/" TargetMode="External"/><Relationship Id="rId1353" Type="http://schemas.openxmlformats.org/officeDocument/2006/relationships/hyperlink" Target="http://newmarketsvp.com/" TargetMode="External"/><Relationship Id="rId1560" Type="http://schemas.openxmlformats.org/officeDocument/2006/relationships/hyperlink" Target="http://qgv.vc/" TargetMode="External"/><Relationship Id="rId1658" Type="http://schemas.openxmlformats.org/officeDocument/2006/relationships/hyperlink" Target="http://romuluscap.com/" TargetMode="External"/><Relationship Id="rId1865" Type="http://schemas.openxmlformats.org/officeDocument/2006/relationships/hyperlink" Target="https://www.crunchbase.com/organization/surgical-frontiers" TargetMode="External"/><Relationship Id="rId1213" Type="http://schemas.openxmlformats.org/officeDocument/2006/relationships/hyperlink" Target="https://www.linkedin.com/company/marker-llc/" TargetMode="External"/><Relationship Id="rId1420" Type="http://schemas.openxmlformats.org/officeDocument/2006/relationships/hyperlink" Target="https://www.linkedin.com/company/o'reilly-alphatech-ventures/" TargetMode="External"/><Relationship Id="rId1518" Type="http://schemas.openxmlformats.org/officeDocument/2006/relationships/hyperlink" Target="https://www.crunchbase.com/organization/portfolion" TargetMode="External"/><Relationship Id="rId1725" Type="http://schemas.openxmlformats.org/officeDocument/2006/relationships/hyperlink" Target="https://www.crunchbase.com/organization/serra-ventures" TargetMode="External"/><Relationship Id="rId1932" Type="http://schemas.openxmlformats.org/officeDocument/2006/relationships/hyperlink" Target="http://linkedin.com/company/3669863" TargetMode="External"/><Relationship Id="rId17" Type="http://schemas.openxmlformats.org/officeDocument/2006/relationships/hyperlink" Target="https://www.crunchbase.com/organization/1confirmation" TargetMode="External"/><Relationship Id="rId2194" Type="http://schemas.openxmlformats.org/officeDocument/2006/relationships/hyperlink" Target="https://www.crunchbase.com/organization/vestedworld" TargetMode="External"/><Relationship Id="rId166" Type="http://schemas.openxmlformats.org/officeDocument/2006/relationships/hyperlink" Target="https://www.crunchbase.com/organization/arthur-ventures-llc" TargetMode="External"/><Relationship Id="rId373" Type="http://schemas.openxmlformats.org/officeDocument/2006/relationships/hyperlink" Target="http://linkedin.com/company/89597" TargetMode="External"/><Relationship Id="rId580" Type="http://schemas.openxmlformats.org/officeDocument/2006/relationships/hyperlink" Target="http://divergentvc.com/" TargetMode="External"/><Relationship Id="rId2054" Type="http://schemas.openxmlformats.org/officeDocument/2006/relationships/hyperlink" Target="https://www.crunchbase.com/organization/trail-mix-ventures" TargetMode="External"/><Relationship Id="rId2261" Type="http://schemas.openxmlformats.org/officeDocument/2006/relationships/hyperlink" Target="http://workamericacapital.com/" TargetMode="External"/><Relationship Id="rId1" Type="http://schemas.openxmlformats.org/officeDocument/2006/relationships/hyperlink" Target="http://112capital.com/" TargetMode="External"/><Relationship Id="rId233" Type="http://schemas.openxmlformats.org/officeDocument/2006/relationships/hyperlink" Target="http://benjenholdings.com/" TargetMode="External"/><Relationship Id="rId440" Type="http://schemas.openxmlformats.org/officeDocument/2006/relationships/hyperlink" Target="http://clearvisionequity.com/" TargetMode="External"/><Relationship Id="rId678" Type="http://schemas.openxmlformats.org/officeDocument/2006/relationships/hyperlink" Target="https://www.linkedin.com/company/fika-ventures/" TargetMode="External"/><Relationship Id="rId885" Type="http://schemas.openxmlformats.org/officeDocument/2006/relationships/hyperlink" Target="http://heartlandvc.com/" TargetMode="External"/><Relationship Id="rId1070" Type="http://schemas.openxmlformats.org/officeDocument/2006/relationships/hyperlink" Target="http://kokopelli.vc/" TargetMode="External"/><Relationship Id="rId2121" Type="http://schemas.openxmlformats.org/officeDocument/2006/relationships/hyperlink" Target="http://upramp.com/" TargetMode="External"/><Relationship Id="rId300" Type="http://schemas.openxmlformats.org/officeDocument/2006/relationships/hyperlink" Target="http://brv.com/" TargetMode="External"/><Relationship Id="rId538" Type="http://schemas.openxmlformats.org/officeDocument/2006/relationships/hyperlink" Target="http://crystaltowersapartments.com/" TargetMode="External"/><Relationship Id="rId745" Type="http://schemas.openxmlformats.org/officeDocument/2006/relationships/hyperlink" Target="https://www.linkedin.com/company/freestyle-capital/" TargetMode="External"/><Relationship Id="rId952" Type="http://schemas.openxmlformats.org/officeDocument/2006/relationships/hyperlink" Target="http://linkedin.com/company/650417" TargetMode="External"/><Relationship Id="rId1168" Type="http://schemas.openxmlformats.org/officeDocument/2006/relationships/hyperlink" Target="https://www.linkedin.com/company/loup-ventures/" TargetMode="External"/><Relationship Id="rId1375" Type="http://schemas.openxmlformats.org/officeDocument/2006/relationships/hyperlink" Target="https://www.crunchbase.com/organization/next-frontier-capital" TargetMode="External"/><Relationship Id="rId1582" Type="http://schemas.openxmlformats.org/officeDocument/2006/relationships/hyperlink" Target="https://www.crunchbase.com/organization/raptor-ventures" TargetMode="External"/><Relationship Id="rId2219" Type="http://schemas.openxmlformats.org/officeDocument/2006/relationships/hyperlink" Target="http://wavemaker360.com/" TargetMode="External"/><Relationship Id="rId81" Type="http://schemas.openxmlformats.org/officeDocument/2006/relationships/hyperlink" Target="https://www.crunchbase.com/organization/alliance-of-angels" TargetMode="External"/><Relationship Id="rId605" Type="http://schemas.openxmlformats.org/officeDocument/2006/relationships/hyperlink" Target="http://ds-ventures.com/" TargetMode="External"/><Relationship Id="rId812" Type="http://schemas.openxmlformats.org/officeDocument/2006/relationships/hyperlink" Target="http://goaheadvc.com/" TargetMode="External"/><Relationship Id="rId1028" Type="http://schemas.openxmlformats.org/officeDocument/2006/relationships/hyperlink" Target="http://linkedin.com/company/18700585" TargetMode="External"/><Relationship Id="rId1235" Type="http://schemas.openxmlformats.org/officeDocument/2006/relationships/hyperlink" Target="https://www.crunchbase.com/organization/maxfield-capital" TargetMode="External"/><Relationship Id="rId1442" Type="http://schemas.openxmlformats.org/officeDocument/2006/relationships/hyperlink" Target="http://linkedin.com/company/11194590" TargetMode="External"/><Relationship Id="rId1887" Type="http://schemas.openxmlformats.org/officeDocument/2006/relationships/hyperlink" Target="https://www.linkedin.com/company/synapse-partners/" TargetMode="External"/><Relationship Id="rId1302" Type="http://schemas.openxmlformats.org/officeDocument/2006/relationships/hyperlink" Target="http://monetaventures.com/" TargetMode="External"/><Relationship Id="rId1747" Type="http://schemas.openxmlformats.org/officeDocument/2006/relationships/hyperlink" Target="http://signiaventurepartners.com/" TargetMode="External"/><Relationship Id="rId1954" Type="http://schemas.openxmlformats.org/officeDocument/2006/relationships/hyperlink" Target="https://www.crunchbase.com/organization/tellus-partners" TargetMode="External"/><Relationship Id="rId39" Type="http://schemas.openxmlformats.org/officeDocument/2006/relationships/hyperlink" Target="http://7gate.vc/" TargetMode="External"/><Relationship Id="rId1607" Type="http://schemas.openxmlformats.org/officeDocument/2006/relationships/hyperlink" Target="http://rembrandtvc.com/" TargetMode="External"/><Relationship Id="rId1814" Type="http://schemas.openxmlformats.org/officeDocument/2006/relationships/hyperlink" Target="https://www.crunchbase.com/organization/stage-one-capital" TargetMode="External"/><Relationship Id="rId188" Type="http://schemas.openxmlformats.org/officeDocument/2006/relationships/hyperlink" Target="https://www.crunchbase.com/organization/autochrome-ventures" TargetMode="External"/><Relationship Id="rId395" Type="http://schemas.openxmlformats.org/officeDocument/2006/relationships/hyperlink" Target="https://www.crunchbase.com/organization/capital-innovators" TargetMode="External"/><Relationship Id="rId2076" Type="http://schemas.openxmlformats.org/officeDocument/2006/relationships/hyperlink" Target="https://www.linkedin.com/company/trucks-vc/?originalSubdomain=pk" TargetMode="External"/><Relationship Id="rId2283" Type="http://schemas.openxmlformats.org/officeDocument/2006/relationships/hyperlink" Target="https://www.linkedin.com/company/y-combinator/" TargetMode="External"/><Relationship Id="rId255" Type="http://schemas.openxmlformats.org/officeDocument/2006/relationships/hyperlink" Target="https://www.crunchbase.com/organization/betaworks-ventures" TargetMode="External"/><Relationship Id="rId462" Type="http://schemas.openxmlformats.org/officeDocument/2006/relationships/hyperlink" Target="http://linkedin.com/company/136437" TargetMode="External"/><Relationship Id="rId1092" Type="http://schemas.openxmlformats.org/officeDocument/2006/relationships/hyperlink" Target="https://www.crunchbase.com/organization/launchpad-digital-health" TargetMode="External"/><Relationship Id="rId1397" Type="http://schemas.openxmlformats.org/officeDocument/2006/relationships/hyperlink" Target="http://linkedin.com/company/9469071" TargetMode="External"/><Relationship Id="rId2143" Type="http://schemas.openxmlformats.org/officeDocument/2006/relationships/hyperlink" Target="http://valleygrowthventures.com/" TargetMode="External"/><Relationship Id="rId115" Type="http://schemas.openxmlformats.org/officeDocument/2006/relationships/hyperlink" Target="https://www.linkedin.com/company/amity-ventures/" TargetMode="External"/><Relationship Id="rId322" Type="http://schemas.openxmlformats.org/officeDocument/2006/relationships/hyperlink" Target="https://www.crunchbase.com/organization/boostfunder" TargetMode="External"/><Relationship Id="rId767" Type="http://schemas.openxmlformats.org/officeDocument/2006/relationships/hyperlink" Target="https://www.crunchbase.com/organization/fundersclub" TargetMode="External"/><Relationship Id="rId974" Type="http://schemas.openxmlformats.org/officeDocument/2006/relationships/hyperlink" Target="https://www.crunchbase.com/organization/innovation-accelerator-3" TargetMode="External"/><Relationship Id="rId2003" Type="http://schemas.openxmlformats.org/officeDocument/2006/relationships/hyperlink" Target="http://tsfa.co/" TargetMode="External"/><Relationship Id="rId2210" Type="http://schemas.openxmlformats.org/officeDocument/2006/relationships/hyperlink" Target="http://www.vitalize.vc/" TargetMode="External"/><Relationship Id="rId627" Type="http://schemas.openxmlformats.org/officeDocument/2006/relationships/hyperlink" Target="https://www.crunchbase.com/organization/elm-street-ventures" TargetMode="External"/><Relationship Id="rId834" Type="http://schemas.openxmlformats.org/officeDocument/2006/relationships/hyperlink" Target="http://growthx.com/" TargetMode="External"/><Relationship Id="rId1257" Type="http://schemas.openxmlformats.org/officeDocument/2006/relationships/hyperlink" Target="http://meridianstreetcapital.com/" TargetMode="External"/><Relationship Id="rId1464" Type="http://schemas.openxmlformats.org/officeDocument/2006/relationships/hyperlink" Target="https://www.linkedin.com/company/paradeventures/?originalSubdomain=pk" TargetMode="External"/><Relationship Id="rId1671" Type="http://schemas.openxmlformats.org/officeDocument/2006/relationships/hyperlink" Target="https://www.crunchbase.com/organization/rubicon-venture-capital" TargetMode="External"/><Relationship Id="rId901" Type="http://schemas.openxmlformats.org/officeDocument/2006/relationships/hyperlink" Target="https://www.crunchbase.com/organization/homebrew-ventures" TargetMode="External"/><Relationship Id="rId1117" Type="http://schemas.openxmlformats.org/officeDocument/2006/relationships/hyperlink" Target="https://www.linkedin.com/company/leap-innovation-advisory/" TargetMode="External"/><Relationship Id="rId1324" Type="http://schemas.openxmlformats.org/officeDocument/2006/relationships/hyperlink" Target="https://www.linkedin.com/company/moseley-ventures/" TargetMode="External"/><Relationship Id="rId1531" Type="http://schemas.openxmlformats.org/officeDocument/2006/relationships/hyperlink" Target="https://www.linkedin.com/company/priceline-com/" TargetMode="External"/><Relationship Id="rId1769" Type="http://schemas.openxmlformats.org/officeDocument/2006/relationships/hyperlink" Target="https://www.crunchbase.com/organization/sk-ventures" TargetMode="External"/><Relationship Id="rId1976" Type="http://schemas.openxmlformats.org/officeDocument/2006/relationships/hyperlink" Target="http://thedesignaccelerator.com/" TargetMode="External"/><Relationship Id="rId30" Type="http://schemas.openxmlformats.org/officeDocument/2006/relationships/hyperlink" Target="http://fifty.vc/" TargetMode="External"/><Relationship Id="rId1629" Type="http://schemas.openxmlformats.org/officeDocument/2006/relationships/hyperlink" Target="https://www.crunchbase.com/organization/revtech-accelerator" TargetMode="External"/><Relationship Id="rId1836" Type="http://schemas.openxmlformats.org/officeDocument/2006/relationships/hyperlink" Target="http://linkedin.com/company/15262944" TargetMode="External"/><Relationship Id="rId1903" Type="http://schemas.openxmlformats.org/officeDocument/2006/relationships/hyperlink" Target="https://www.crunchbase.com/organization/tandem-capital-2" TargetMode="External"/><Relationship Id="rId2098" Type="http://schemas.openxmlformats.org/officeDocument/2006/relationships/hyperlink" Target="http://twocoinsgroup.com/" TargetMode="External"/><Relationship Id="rId277" Type="http://schemas.openxmlformats.org/officeDocument/2006/relationships/hyperlink" Target="https://www.linkedin.com/company/blackhorn-ventures/" TargetMode="External"/><Relationship Id="rId484" Type="http://schemas.openxmlformats.org/officeDocument/2006/relationships/hyperlink" Target="https://www.linkedin.com/company/contrary-capital/" TargetMode="External"/><Relationship Id="rId2165" Type="http://schemas.openxmlformats.org/officeDocument/2006/relationships/hyperlink" Target="https://www.crunchbase.com/organization/vegastechfund" TargetMode="External"/><Relationship Id="rId137" Type="http://schemas.openxmlformats.org/officeDocument/2006/relationships/hyperlink" Target="https://www.crunchbase.com/organization/aol-ventures" TargetMode="External"/><Relationship Id="rId344" Type="http://schemas.openxmlformats.org/officeDocument/2006/relationships/hyperlink" Target="http://linkedin.com/company/3157300" TargetMode="External"/><Relationship Id="rId691" Type="http://schemas.openxmlformats.org/officeDocument/2006/relationships/hyperlink" Target="http://firstround.com/" TargetMode="External"/><Relationship Id="rId789" Type="http://schemas.openxmlformats.org/officeDocument/2006/relationships/hyperlink" Target="http://gener8tor.com/" TargetMode="External"/><Relationship Id="rId996" Type="http://schemas.openxmlformats.org/officeDocument/2006/relationships/hyperlink" Target="http://linkedin.com/company/63984" TargetMode="External"/><Relationship Id="rId2025" Type="http://schemas.openxmlformats.org/officeDocument/2006/relationships/hyperlink" Target="https://www.crunchbase.com/organization/3rd-prime-capital" TargetMode="External"/><Relationship Id="rId551" Type="http://schemas.openxmlformats.org/officeDocument/2006/relationships/hyperlink" Target="http://darlingventures.com/" TargetMode="External"/><Relationship Id="rId649" Type="http://schemas.openxmlformats.org/officeDocument/2006/relationships/hyperlink" Target="http://linkedin.com/company/18766263" TargetMode="External"/><Relationship Id="rId856" Type="http://schemas.openxmlformats.org/officeDocument/2006/relationships/hyperlink" Target="https://www.linkedin.com/company/harrison-metal/" TargetMode="External"/><Relationship Id="rId1181" Type="http://schemas.openxmlformats.org/officeDocument/2006/relationships/hyperlink" Target="http://luminaricapital.com/" TargetMode="External"/><Relationship Id="rId1279" Type="http://schemas.openxmlformats.org/officeDocument/2006/relationships/hyperlink" Target="https://www.crunchbase.com/organization/mindset-ventures" TargetMode="External"/><Relationship Id="rId1486" Type="http://schemas.openxmlformats.org/officeDocument/2006/relationships/hyperlink" Target="http://petersonpartners.com/" TargetMode="External"/><Relationship Id="rId2232" Type="http://schemas.openxmlformats.org/officeDocument/2006/relationships/hyperlink" Target="http://wildcat.vc/" TargetMode="External"/><Relationship Id="rId204" Type="http://schemas.openxmlformats.org/officeDocument/2006/relationships/hyperlink" Target="https://www.linkedin.com/company/band-of-angels/" TargetMode="External"/><Relationship Id="rId411" Type="http://schemas.openxmlformats.org/officeDocument/2006/relationships/hyperlink" Target="https://www.linkedin.com/company/lancet-ventures/" TargetMode="External"/><Relationship Id="rId509" Type="http://schemas.openxmlformats.org/officeDocument/2006/relationships/hyperlink" Target="https://www.crunchbase.com/organization/courtside-ventures" TargetMode="External"/><Relationship Id="rId1041" Type="http://schemas.openxmlformats.org/officeDocument/2006/relationships/hyperlink" Target="https://www.linkedin.com/company/k5-ventures/" TargetMode="External"/><Relationship Id="rId1139" Type="http://schemas.openxmlformats.org/officeDocument/2006/relationships/hyperlink" Target="https://www.crunchbase.com/organization/lighthouse-labsrva" TargetMode="External"/><Relationship Id="rId1346" Type="http://schemas.openxmlformats.org/officeDocument/2006/relationships/hyperlink" Target="https://www.linkedin.com/company/new-crop-capital/" TargetMode="External"/><Relationship Id="rId1693" Type="http://schemas.openxmlformats.org/officeDocument/2006/relationships/hyperlink" Target="http://linkedin.com/company/56490" TargetMode="External"/><Relationship Id="rId1998" Type="http://schemas.openxmlformats.org/officeDocument/2006/relationships/hyperlink" Target="http://theimpactengine.com/" TargetMode="External"/><Relationship Id="rId716" Type="http://schemas.openxmlformats.org/officeDocument/2006/relationships/hyperlink" Target="https://www.crunchbase.com/organization/flight-ventures" TargetMode="External"/><Relationship Id="rId923" Type="http://schemas.openxmlformats.org/officeDocument/2006/relationships/hyperlink" Target="https://www.crunchbase.com/organization/ibeehub-inc" TargetMode="External"/><Relationship Id="rId1553" Type="http://schemas.openxmlformats.org/officeDocument/2006/relationships/hyperlink" Target="https://www.crunchbase.com/organization/prototype-capital" TargetMode="External"/><Relationship Id="rId1760" Type="http://schemas.openxmlformats.org/officeDocument/2006/relationships/hyperlink" Target="https://www.crunchbase.com/organization/sixthirty-cyber" TargetMode="External"/><Relationship Id="rId1858" Type="http://schemas.openxmlformats.org/officeDocument/2006/relationships/hyperlink" Target="http://superventures.com/" TargetMode="External"/><Relationship Id="rId52" Type="http://schemas.openxmlformats.org/officeDocument/2006/relationships/hyperlink" Target="http://activecapital.com/" TargetMode="External"/><Relationship Id="rId1206" Type="http://schemas.openxmlformats.org/officeDocument/2006/relationships/hyperlink" Target="https://www.crunchbase.com/organization/oakhousepartners" TargetMode="External"/><Relationship Id="rId1413" Type="http://schemas.openxmlformats.org/officeDocument/2006/relationships/hyperlink" Target="http://nova8.com/" TargetMode="External"/><Relationship Id="rId1620" Type="http://schemas.openxmlformats.org/officeDocument/2006/relationships/hyperlink" Target="https://www.linkedin.com/company/resonant-venture-partners/"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ap.io/" TargetMode="External"/><Relationship Id="rId21" Type="http://schemas.openxmlformats.org/officeDocument/2006/relationships/hyperlink" Target="https://www.forbes.com/sites/alexkonrad/2021/02/04/twitter-alum-elizabeth-weils-vc-firm-debuts-with-42-million-to-bring-back-old-venture-collaboration/?sh=28c7d14c2a96" TargetMode="External"/><Relationship Id="rId42" Type="http://schemas.openxmlformats.org/officeDocument/2006/relationships/hyperlink" Target="https://techcrunch.com/2020/04/21/boostvc-closes-40m-fund-as-revamped-sci-fi-accelerator-preps-for-digital-demo-day/" TargetMode="External"/><Relationship Id="rId63" Type="http://schemas.openxmlformats.org/officeDocument/2006/relationships/hyperlink" Target="https://techcrunch.com/2019/07/01/susa-ventures-a-young-vc-firm-with-some-high-flying-bets-just-closed-on-140-million-in-new-capital/" TargetMode="External"/><Relationship Id="rId84" Type="http://schemas.openxmlformats.org/officeDocument/2006/relationships/hyperlink" Target="https://www.axios.com/blockchain-capital-1521650515-db901233-2c86-42f8-b21a-1d1d323e658a.html" TargetMode="External"/><Relationship Id="rId138" Type="http://schemas.openxmlformats.org/officeDocument/2006/relationships/hyperlink" Target="http://www.forbes.com/sites/alexkonrad/2016/10/05/metamorphic-ventures-rebrands-as-compound-with-new-fund/" TargetMode="External"/><Relationship Id="rId159" Type="http://schemas.openxmlformats.org/officeDocument/2006/relationships/hyperlink" Target="http://www.forbes.com/sites/alexkonrad/2016/06/01/how-romulus-capital-built-a-150-million-firm/" TargetMode="External"/><Relationship Id="rId170" Type="http://schemas.openxmlformats.org/officeDocument/2006/relationships/hyperlink" Target="http://techcrunch.com/2016/03/09/mucker-capital-closes-on-45-million-for-an-early-stage-la-based-fund/" TargetMode="External"/><Relationship Id="rId191" Type="http://schemas.openxmlformats.org/officeDocument/2006/relationships/hyperlink" Target="https://medium.com/@slow/announcing-slow-4-c70cf1b85ba6" TargetMode="External"/><Relationship Id="rId205" Type="http://schemas.openxmlformats.org/officeDocument/2006/relationships/hyperlink" Target="http://blogs.wsj.com/venturecapital/2014/06/26/first-round-capital-gathers-175m-for-fifth-fund/?mod=WSJBlog" TargetMode="External"/><Relationship Id="rId226" Type="http://schemas.openxmlformats.org/officeDocument/2006/relationships/hyperlink" Target="http://www.prweb.com/releases/SoftTechvc/FundIV/prweb11978828.htm" TargetMode="External"/><Relationship Id="rId247" Type="http://schemas.openxmlformats.org/officeDocument/2006/relationships/hyperlink" Target="http://recode.net/2014/02/12/gary-vaynerchuk-launches-new-25-million-seed-fund/" TargetMode="External"/><Relationship Id="rId107" Type="http://schemas.openxmlformats.org/officeDocument/2006/relationships/hyperlink" Target="https://techcrunch.com/2017/08/14/k9-ventures-sticks-to-its-knitting-closing-its-third-fund-with-42-million/" TargetMode="External"/><Relationship Id="rId11" Type="http://schemas.openxmlformats.org/officeDocument/2006/relationships/hyperlink" Target="https://www.brooklynbridge.vc/bbv-raises-third-fund/" TargetMode="External"/><Relationship Id="rId32" Type="http://schemas.openxmlformats.org/officeDocument/2006/relationships/hyperlink" Target="https://www.nytimes.com/2020/07/09/business/dealbook/venture-capital-women.html" TargetMode="External"/><Relationship Id="rId53" Type="http://schemas.openxmlformats.org/officeDocument/2006/relationships/hyperlink" Target="https://techcrunch.com/2019/11/18/the-house-fund-closes-its-second-fund-with-44-million-to-pour-into-uc-berkeley-grads-alums-and-faculty/" TargetMode="External"/><Relationship Id="rId74" Type="http://schemas.openxmlformats.org/officeDocument/2006/relationships/hyperlink" Target="https://www.geekwire.com/2018/seven-peaks-ventures-raises-28m-fund-will-invest-25-early-stage-startups-across-pacific-northwest/" TargetMode="External"/><Relationship Id="rId128" Type="http://schemas.openxmlformats.org/officeDocument/2006/relationships/hyperlink" Target="https://techcrunch.com/2016/11/17/slow-ventures-launches-a-new-145m-fund-and-adds-scott-marlette-as-a-partner/" TargetMode="External"/><Relationship Id="rId149" Type="http://schemas.openxmlformats.org/officeDocument/2006/relationships/hyperlink" Target="http://www.businesswire.com/news/home/20160816005355/en/Susa-Ventures-Closes-50M-Fund" TargetMode="External"/><Relationship Id="rId5" Type="http://schemas.openxmlformats.org/officeDocument/2006/relationships/hyperlink" Target="https://techcrunch.com/2021/07/08/h-venture-partners-closes-10m-debut-fund-targeting-science-based-brands/" TargetMode="External"/><Relationship Id="rId95" Type="http://schemas.openxmlformats.org/officeDocument/2006/relationships/hyperlink" Target="https://www.americaninno.com/minne/inno-news-minne/ai-focused-firm-loup-ventures-closes-first-fund-at-25m/" TargetMode="External"/><Relationship Id="rId160" Type="http://schemas.openxmlformats.org/officeDocument/2006/relationships/hyperlink" Target="http://techcrunch.com/2016/06/01/clear-ventures-run-by-veteran-investors-launches-debut-fund-with-120-million/" TargetMode="External"/><Relationship Id="rId181" Type="http://schemas.openxmlformats.org/officeDocument/2006/relationships/hyperlink" Target="http://techcrunch.com/2015/08/31/idg-ventures-closes-on-120-million-for-its-third-fund/" TargetMode="External"/><Relationship Id="rId216" Type="http://schemas.openxmlformats.org/officeDocument/2006/relationships/hyperlink" Target="http://www.sec.gov/Archives/edgar/data/1603636/000160363614000002/xslFormDX01/primary_doc.xml" TargetMode="External"/><Relationship Id="rId237" Type="http://schemas.openxmlformats.org/officeDocument/2006/relationships/hyperlink" Target="http://tech.fortune.cnn.com/2014/04/03/veteran-angel-raises-new-40-million-venture-fund/" TargetMode="External"/><Relationship Id="rId258" Type="http://schemas.openxmlformats.org/officeDocument/2006/relationships/hyperlink" Target="http://thenextweb.com/insider/2013/12/04/londons-hoxton-ventures-raises-40m-fund-early-stage-european-startups/" TargetMode="External"/><Relationship Id="rId22" Type="http://schemas.openxmlformats.org/officeDocument/2006/relationships/hyperlink" Target="https://techcrunch.com/2018/07/04/isai-closes-new-175-million-fund/" TargetMode="External"/><Relationship Id="rId43" Type="http://schemas.openxmlformats.org/officeDocument/2006/relationships/hyperlink" Target="https://techcrunch.com/2020/04/14/corigin-ventures-raises-36m-debut-fund-to-invest-in-startups-that-help-with-99-of-daily-life/" TargetMode="External"/><Relationship Id="rId64" Type="http://schemas.openxmlformats.org/officeDocument/2006/relationships/hyperlink" Target="https://blog.inovia.vc/crafting-our-own-venture-model-as-a-full-stack-venture-firm-82325888a496" TargetMode="External"/><Relationship Id="rId118" Type="http://schemas.openxmlformats.org/officeDocument/2006/relationships/hyperlink" Target="https://techcrunch.com/2017/02/23/k2-globals-183-million-fund-aims-to-decentralize-sand-hill-road/" TargetMode="External"/><Relationship Id="rId139" Type="http://schemas.openxmlformats.org/officeDocument/2006/relationships/hyperlink" Target="http://www.forbes.com/sites/alexkonrad/2016/10/04/zetta-venture-partners-raises-100-million-for-intelligent-enterprise-software/" TargetMode="External"/><Relationship Id="rId85" Type="http://schemas.openxmlformats.org/officeDocument/2006/relationships/hyperlink" Target="https://companionfund.com/" TargetMode="External"/><Relationship Id="rId150" Type="http://schemas.openxmlformats.org/officeDocument/2006/relationships/hyperlink" Target="https://techcrunch.com/2016/08/01/binary-capital/?ncid=rss" TargetMode="External"/><Relationship Id="rId171" Type="http://schemas.openxmlformats.org/officeDocument/2006/relationships/hyperlink" Target="http://tribecavp.com/announcing-tribeca-venture-partners-fund-ii/" TargetMode="External"/><Relationship Id="rId192" Type="http://schemas.openxmlformats.org/officeDocument/2006/relationships/hyperlink" Target="http://www.strictlyvc.com/2015/04/06/hummer-winblad-reboots/" TargetMode="External"/><Relationship Id="rId206" Type="http://schemas.openxmlformats.org/officeDocument/2006/relationships/hyperlink" Target="http://techcrunch.com/2014/12/04/harvard-based-xfund-closes-a-100m-second-fund/" TargetMode="External"/><Relationship Id="rId227" Type="http://schemas.openxmlformats.org/officeDocument/2006/relationships/hyperlink" Target="http://venturebeat.com/2014/06/17/sec-form-reveals-a-new-stanford-vc-fund-is-raising-91-2m/" TargetMode="External"/><Relationship Id="rId248" Type="http://schemas.openxmlformats.org/officeDocument/2006/relationships/hyperlink" Target="http://techcrunch.com/2014/02/26/collaborative-fund-33m-jay-kim/" TargetMode="External"/><Relationship Id="rId12" Type="http://schemas.openxmlformats.org/officeDocument/2006/relationships/hyperlink" Target="https://medium.com/capital-innovation/collab-capital-closes-50m-first-fund-to-invest-in-black-innovators-22896db11ae8" TargetMode="External"/><Relationship Id="rId33" Type="http://schemas.openxmlformats.org/officeDocument/2006/relationships/hyperlink" Target="https://techcrunch.com/2020/07/08/this-vc-just-closed-on-60-million-to-fund-technical-risk-saying-other-vcs-rarely-do-the-same/" TargetMode="External"/><Relationship Id="rId108" Type="http://schemas.openxmlformats.org/officeDocument/2006/relationships/hyperlink" Target="http://crowberrycapital.com/" TargetMode="External"/><Relationship Id="rId129" Type="http://schemas.openxmlformats.org/officeDocument/2006/relationships/hyperlink" Target="http://www.7x7.com/uc-berkeleys-the-house-raises-6m-to-incubate-student-start-ups-2078250174.html" TargetMode="External"/><Relationship Id="rId54" Type="http://schemas.openxmlformats.org/officeDocument/2006/relationships/hyperlink" Target="https://twitter.com/km/status/1196505067899064321" TargetMode="External"/><Relationship Id="rId75" Type="http://schemas.openxmlformats.org/officeDocument/2006/relationships/hyperlink" Target="https://therealdeal.com/2018/08/20/corigin-ventures-raises-22m-in-second-fund/" TargetMode="External"/><Relationship Id="rId96" Type="http://schemas.openxmlformats.org/officeDocument/2006/relationships/hyperlink" Target="https://techcrunch.com/2017/01/11/precursor-ventures-is-a-classic-seed-stage-fund-with-a-refreshing-new-twist/" TargetMode="External"/><Relationship Id="rId140" Type="http://schemas.openxmlformats.org/officeDocument/2006/relationships/hyperlink" Target="https://www.pehub.com/2016/09/benhamou-global-ventures-has-first-close-on-75-mln-third-fund/" TargetMode="External"/><Relationship Id="rId161" Type="http://schemas.openxmlformats.org/officeDocument/2006/relationships/hyperlink" Target="https://www.biv.com/article/2016/5/chrysalix-focusing-robots-new-146-million-fund/" TargetMode="External"/><Relationship Id="rId182" Type="http://schemas.openxmlformats.org/officeDocument/2006/relationships/hyperlink" Target="http://blogs.wsj.com/venturecapital/2015/07/24/boldstart-nails-20m-toward-new-seed-fund-as-new-york-enterprise-software-sector-matures/" TargetMode="External"/><Relationship Id="rId217" Type="http://schemas.openxmlformats.org/officeDocument/2006/relationships/hyperlink" Target="http://venturebeat.com/2014/08/05/felicis-ventures-closes-new-96m-fund-vows-to-always-vote-with-founders-in-board-decisions/" TargetMode="External"/><Relationship Id="rId1" Type="http://schemas.openxmlformats.org/officeDocument/2006/relationships/hyperlink" Target="https://www.usv.com/writing/2021/01/usv-climate-fund/" TargetMode="External"/><Relationship Id="rId6" Type="http://schemas.openxmlformats.org/officeDocument/2006/relationships/hyperlink" Target="https://techcrunch.com/2021/07/08/peter-boyce-stellation-capital/" TargetMode="External"/><Relationship Id="rId212" Type="http://schemas.openxmlformats.org/officeDocument/2006/relationships/hyperlink" Target="http://www.mosaicventures.com/" TargetMode="External"/><Relationship Id="rId233" Type="http://schemas.openxmlformats.org/officeDocument/2006/relationships/hyperlink" Target="http://www.xconomy.com/boston/2014/05/01/lightstone-closes-172m-fund-for-early-stage-biotechs/" TargetMode="External"/><Relationship Id="rId238" Type="http://schemas.openxmlformats.org/officeDocument/2006/relationships/hyperlink" Target="http://blogs.wsj.com/venturecapital/2014/03/31/rise-capital-raising-100m-maiden-fund-for-startups-in-emerging-markets/" TargetMode="External"/><Relationship Id="rId254" Type="http://schemas.openxmlformats.org/officeDocument/2006/relationships/hyperlink" Target="http://www.redseaventurepartners.com/" TargetMode="External"/><Relationship Id="rId259" Type="http://schemas.openxmlformats.org/officeDocument/2006/relationships/hyperlink" Target="http://launch.co/story/women-led-vc-firm-illuminatevc-raises-20m-fund-to-invest-in-early" TargetMode="External"/><Relationship Id="rId23" Type="http://schemas.openxmlformats.org/officeDocument/2006/relationships/hyperlink" Target="https://twitter.com/semil/status/1224026347602755584" TargetMode="External"/><Relationship Id="rId28" Type="http://schemas.openxmlformats.org/officeDocument/2006/relationships/hyperlink" Target="https://techcrunch.com/2020/08/11/la-famiglia/" TargetMode="External"/><Relationship Id="rId49" Type="http://schemas.openxmlformats.org/officeDocument/2006/relationships/hyperlink" Target="https://techcrunch.com/2019/01/02/union-square-ventures-secures-429m-across-two-new-funds/" TargetMode="External"/><Relationship Id="rId114" Type="http://schemas.openxmlformats.org/officeDocument/2006/relationships/hyperlink" Target="https://venturebeat.com/2017/05/02/salesforce-launches-appexchange-partner-program-and-100-million-platform-fund/" TargetMode="External"/><Relationship Id="rId119" Type="http://schemas.openxmlformats.org/officeDocument/2006/relationships/hyperlink" Target="https://www.axios.com/pro-rata-2276639552.html" TargetMode="External"/><Relationship Id="rId44" Type="http://schemas.openxmlformats.org/officeDocument/2006/relationships/hyperlink" Target="https://www-bloomberg-com.cdn.ampproject.org/c/s/www.bloomberg.com/amp/news/articles/2020-04-14/zetta-venture-partners-clears-pandemic-hurdles-for-biggest-fund" TargetMode="External"/><Relationship Id="rId60" Type="http://schemas.openxmlformats.org/officeDocument/2006/relationships/hyperlink" Target="https://techcrunch.com/2019/08/19/uncork-uncorks-two-new-funds/" TargetMode="External"/><Relationship Id="rId65" Type="http://schemas.openxmlformats.org/officeDocument/2006/relationships/hyperlink" Target="https://therivardreport.com/local-vc-firm-active-capital-announces-debut-fund-of-20-million/" TargetMode="External"/><Relationship Id="rId81" Type="http://schemas.openxmlformats.org/officeDocument/2006/relationships/hyperlink" Target="https://medium.com/@contrarycapital/announcing-fund-i-365e8ea66f78" TargetMode="External"/><Relationship Id="rId86" Type="http://schemas.openxmlformats.org/officeDocument/2006/relationships/hyperlink" Target="https://www.allegion.com/corp/en/news/2018/allegion-ventures-launch.html" TargetMode="External"/><Relationship Id="rId130" Type="http://schemas.openxmlformats.org/officeDocument/2006/relationships/hyperlink" Target="https://techcrunch.com/2016/11/15/boldstart-ventures-locks-down-47-million-for-fund-three/" TargetMode="External"/><Relationship Id="rId135" Type="http://schemas.openxmlformats.org/officeDocument/2006/relationships/hyperlink" Target="http://initialized.com/initializing-initialized-capital-dot-dot-dot" TargetMode="External"/><Relationship Id="rId151" Type="http://schemas.openxmlformats.org/officeDocument/2006/relationships/hyperlink" Target="https://www.pehub.com/2016/07/nfl-hall-of-famer-joe-montanas-inaugural-venture-fund-targets-40-mln/" TargetMode="External"/><Relationship Id="rId156" Type="http://schemas.openxmlformats.org/officeDocument/2006/relationships/hyperlink" Target="http://techcrunch.com/2016/06/08/softtech-vc-closes-its-fifth-fund-with-100-million-raises-50-million-opportunity-fund/" TargetMode="External"/><Relationship Id="rId177" Type="http://schemas.openxmlformats.org/officeDocument/2006/relationships/hyperlink" Target="http://techcrunch.com/2015/11/10/open-ocean-fund/" TargetMode="External"/><Relationship Id="rId198" Type="http://schemas.openxmlformats.org/officeDocument/2006/relationships/hyperlink" Target="http://tech.co/kickstart-seed-fund-iii-2015-01" TargetMode="External"/><Relationship Id="rId172" Type="http://schemas.openxmlformats.org/officeDocument/2006/relationships/hyperlink" Target="https://medium.com/@greycroftvc/ten-years-and-counting-51b7901b8a1c" TargetMode="External"/><Relationship Id="rId193" Type="http://schemas.openxmlformats.org/officeDocument/2006/relationships/hyperlink" Target="http://techcrunch.com/2015/04/02/freestyle-capital-locks-down-60m-for-its-third-fund-adds-jenny-lefcourt-as-its-third-partner/" TargetMode="External"/><Relationship Id="rId202" Type="http://schemas.openxmlformats.org/officeDocument/2006/relationships/hyperlink" Target="http://v1.vc/" TargetMode="External"/><Relationship Id="rId207" Type="http://schemas.openxmlformats.org/officeDocument/2006/relationships/hyperlink" Target="https://medium.com/@mattgoldenvp/golden-venture-partners-ii-d81c3cd0db60" TargetMode="External"/><Relationship Id="rId223" Type="http://schemas.openxmlformats.org/officeDocument/2006/relationships/hyperlink" Target="http://techcrunch.com/2014/07/10/kent-goldman-upside-partnership/" TargetMode="External"/><Relationship Id="rId228" Type="http://schemas.openxmlformats.org/officeDocument/2006/relationships/hyperlink" Target="http://www.pehub.com/2014/06/digital-media-focused-lerer-closing-in-on-fund-iv-vcj" TargetMode="External"/><Relationship Id="rId244" Type="http://schemas.openxmlformats.org/officeDocument/2006/relationships/hyperlink" Target="http://finance.fortune.cnn.com/2014/03/13/maiden-lane-angellist-syndicates/" TargetMode="External"/><Relationship Id="rId249" Type="http://schemas.openxmlformats.org/officeDocument/2006/relationships/hyperlink" Target="http://dealbook.nytimes.com/2014/02/07/latin-america-venture-capital-fund-raises-new-135-million-fund/?_php=true&amp;_type=blogs&amp;smid=tw-dealbook&amp;seid=auto&amp;_r=0" TargetMode="External"/><Relationship Id="rId13" Type="http://schemas.openxmlformats.org/officeDocument/2006/relationships/hyperlink" Target="https://www.wsj.com/articles/crypto-venture-firm-framework-draws-institutional-support-11620990002?st=bzp0tw29d4ijwwh&amp;reflink=article_copyURL_share" TargetMode="External"/><Relationship Id="rId18" Type="http://schemas.openxmlformats.org/officeDocument/2006/relationships/hyperlink" Target="https://www.rev1ventures.com/blog/rev1-ventures-launches-10mm-pre-seed-fund-with-osu-ohio-third-frontier/?utm_campaign=coschedule&amp;utm_source=twitter&amp;utm_medium=Rev1Ventures&amp;utm_content=Rev1%20Ventures%20Launches%20$10MM%20Pre-Seed%20Fund%20with%20OSU%20and%20Ohio%20Third%20Frontier%20-%20Rev1%20Ventures" TargetMode="External"/><Relationship Id="rId39" Type="http://schemas.openxmlformats.org/officeDocument/2006/relationships/hyperlink" Target="https://medium.com/@foundercollective/announcing-founder-collective-iv-77f31095482d" TargetMode="External"/><Relationship Id="rId109" Type="http://schemas.openxmlformats.org/officeDocument/2006/relationships/hyperlink" Target="https://techcrunch.com/2017/06/27/ludlow-ventures-targets-40-million-for-second-fund/" TargetMode="External"/><Relationship Id="rId34" Type="http://schemas.openxmlformats.org/officeDocument/2006/relationships/hyperlink" Target="https://medium.com/@VictressCapital/announcing-victress-capital-fund-ii-a-women-led-vc-fund-focused-on-investing-in-early-stage-c448bc643193" TargetMode="External"/><Relationship Id="rId50" Type="http://schemas.openxmlformats.org/officeDocument/2006/relationships/hyperlink" Target="https://techcrunch.com/2019/12/05/gv-spinout-plexo-capital-closes-42-5-million-fund/" TargetMode="External"/><Relationship Id="rId55" Type="http://schemas.openxmlformats.org/officeDocument/2006/relationships/hyperlink" Target="https://pitchbook.com/newsletter/boldstart-ventures-snags-157m-across-two-funds" TargetMode="External"/><Relationship Id="rId76" Type="http://schemas.openxmlformats.org/officeDocument/2006/relationships/hyperlink" Target="https://www.prnewswire.com/news-releases/health-enterprise-partners-raises-188-million-in-oversubscribed-third-fund-300676848.html" TargetMode="External"/><Relationship Id="rId97" Type="http://schemas.openxmlformats.org/officeDocument/2006/relationships/hyperlink" Target="https://thecontrol.co/introducing-1confirmation-5fed4099fdc3" TargetMode="External"/><Relationship Id="rId104" Type="http://schemas.openxmlformats.org/officeDocument/2006/relationships/hyperlink" Target="https://techcrunch.com/2017/08/29/weekend-fund-is-ryan-hoovers-3m-angel-fund/" TargetMode="External"/><Relationship Id="rId120" Type="http://schemas.openxmlformats.org/officeDocument/2006/relationships/hyperlink" Target="http://www.theglobeandmail.com/report-on-business/vanedge-capital-closes-largest-bc-venture-capital-fund-in-13-years/article34130224/" TargetMode="External"/><Relationship Id="rId125" Type="http://schemas.openxmlformats.org/officeDocument/2006/relationships/hyperlink" Target="https://www.sec.gov/Archives/edgar/data/1660491/000166049116000002/xslFormDX01/primary_doc.xml" TargetMode="External"/><Relationship Id="rId141" Type="http://schemas.openxmlformats.org/officeDocument/2006/relationships/hyperlink" Target="http://technical.ly/philly/2016/09/22/rittenhouse-ventures-closed-fund-ii" TargetMode="External"/><Relationship Id="rId146" Type="http://schemas.openxmlformats.org/officeDocument/2006/relationships/hyperlink" Target="http://www.forbes.com/sites/alexkonrad/2016/08/22/charlie-odonnell-raises-15-million-fund/" TargetMode="External"/><Relationship Id="rId167" Type="http://schemas.openxmlformats.org/officeDocument/2006/relationships/hyperlink" Target="http://techcrunch.com/2016/05/03/designer-fund-which-backs-startups-with-designers-on-their-founding-teams-has-raised-20-million/" TargetMode="External"/><Relationship Id="rId188" Type="http://schemas.openxmlformats.org/officeDocument/2006/relationships/hyperlink" Target="http://recode.net/2015/05/20/twilio-launches-50-million-development-fund/" TargetMode="External"/><Relationship Id="rId7" Type="http://schemas.openxmlformats.org/officeDocument/2006/relationships/hyperlink" Target="https://medium.com/@acrylic_/announcing-acrylic-c17878bc897" TargetMode="External"/><Relationship Id="rId71" Type="http://schemas.openxmlformats.org/officeDocument/2006/relationships/hyperlink" Target="https://www.geekwire.com/2018/version-one-ventures-raises-45m-third-fund-keeps-close-eye-seattle-ecosystem/" TargetMode="External"/><Relationship Id="rId92" Type="http://schemas.openxmlformats.org/officeDocument/2006/relationships/hyperlink" Target="https://techcrunch.com/2018/02/07/nyc-based-notation-capital-raises-27-million-for-second-fund/" TargetMode="External"/><Relationship Id="rId162" Type="http://schemas.openxmlformats.org/officeDocument/2006/relationships/hyperlink" Target="http://www.wsj.com/articles/canadas-inovia-capital-raises-c-175-million-for-new-venture-capital-fund-1453319996" TargetMode="External"/><Relationship Id="rId183" Type="http://schemas.openxmlformats.org/officeDocument/2006/relationships/hyperlink" Target="http://fortune.com/2015/06/23/la-venture-firm-crosscut-raises-75-million-for-third-fund/?xid=soc_socialflow_facebook_FORTUNE" TargetMode="External"/><Relationship Id="rId213" Type="http://schemas.openxmlformats.org/officeDocument/2006/relationships/hyperlink" Target="http://fortune.com/2014/09/18/exclusive-silicon-valley-vc-firm-bets-big-on-korea/" TargetMode="External"/><Relationship Id="rId218" Type="http://schemas.openxmlformats.org/officeDocument/2006/relationships/hyperlink" Target="http://dealbook.nytimes.com/2014/07/28/new-venture-fund-binary-capital-focuses-on-mission-not-just-metrics/?_php=true&amp;_type=blogs&amp;_r=0" TargetMode="External"/><Relationship Id="rId234" Type="http://schemas.openxmlformats.org/officeDocument/2006/relationships/hyperlink" Target="http://blogs.wsj.com/venturecapital/2014/04/23/merus-capital-closes-second-fund-raises-special-fund-to-back-adroll/?mod=WSJBlog" TargetMode="External"/><Relationship Id="rId239" Type="http://schemas.openxmlformats.org/officeDocument/2006/relationships/hyperlink" Target="http://www.sec.gov/Archives/edgar/data/1584654/000158465414000001/xslFormDX01/primary_doc.xml" TargetMode="External"/><Relationship Id="rId2" Type="http://schemas.openxmlformats.org/officeDocument/2006/relationships/hyperlink" Target="https://moxxie.substack.com/p/moxxie2" TargetMode="External"/><Relationship Id="rId29" Type="http://schemas.openxmlformats.org/officeDocument/2006/relationships/hyperlink" Target="https://twitter.com/pitdesi/status/1293926698681954305" TargetMode="External"/><Relationship Id="rId250" Type="http://schemas.openxmlformats.org/officeDocument/2006/relationships/hyperlink" Target="http://www.vcpost.com/articles/21791/20140221/san-franciscos-idg-ventures-raising-100m-for-third-fund.htm" TargetMode="External"/><Relationship Id="rId255" Type="http://schemas.openxmlformats.org/officeDocument/2006/relationships/hyperlink" Target="http://gigaom.com/2013/03/19/westly-group-raises-a-160m-gasp-cleantech-fund/" TargetMode="External"/><Relationship Id="rId24" Type="http://schemas.openxmlformats.org/officeDocument/2006/relationships/hyperlink" Target="https://news.crunchbase.com/news/xyz-venture-capital-unveils-80m-second-fund/" TargetMode="External"/><Relationship Id="rId40" Type="http://schemas.openxmlformats.org/officeDocument/2006/relationships/hyperlink" Target="https://techcrunch.com/2020/04/29/utah-based-seed-fund-kickstart-closes-fifth-fund-worth-110m/" TargetMode="External"/><Relationship Id="rId45" Type="http://schemas.openxmlformats.org/officeDocument/2006/relationships/hyperlink" Target="https://www.bevnet.com/news/2020/new-fund-coefficient-capital-to-back-omnichannel-businesses" TargetMode="External"/><Relationship Id="rId66" Type="http://schemas.openxmlformats.org/officeDocument/2006/relationships/hyperlink" Target="http://www.finsmes.com/2019/01/motley-fool-closes-first-venture-capital-fund-at-145-73m.html" TargetMode="External"/><Relationship Id="rId87" Type="http://schemas.openxmlformats.org/officeDocument/2006/relationships/hyperlink" Target="https://t.co/yDIeoH3fFi?amp=1" TargetMode="External"/><Relationship Id="rId110" Type="http://schemas.openxmlformats.org/officeDocument/2006/relationships/hyperlink" Target="http://www.richmond.com/business/local/richmond-venture-capital-firm-nrv-raises-million-in-new-investment/article_f8608bf8-ba7e-596e-a763-dd143a248f4a.html" TargetMode="External"/><Relationship Id="rId115" Type="http://schemas.openxmlformats.org/officeDocument/2006/relationships/hyperlink" Target="https://techcrunch.com/2017/04/27/chicagos-origin-ventures-just-raised-80-million-for-its-fourth-fund/" TargetMode="External"/><Relationship Id="rId131" Type="http://schemas.openxmlformats.org/officeDocument/2006/relationships/hyperlink" Target="http://www.forbes.com/sites/alexkonrad/2016/11/14/beth-ferreira-and-wme-ventures-match-startups-with-talent/" TargetMode="External"/><Relationship Id="rId136" Type="http://schemas.openxmlformats.org/officeDocument/2006/relationships/hyperlink" Target="http://www.healthxventures.com/news/2016/10/2/healthx-ventures-closes-flagship-fund-of-more-than-20-million" TargetMode="External"/><Relationship Id="rId157" Type="http://schemas.openxmlformats.org/officeDocument/2006/relationships/hyperlink" Target="http://finance.yahoo.com/news/greenspring-associates-raises-200-million-110000236.html" TargetMode="External"/><Relationship Id="rId178" Type="http://schemas.openxmlformats.org/officeDocument/2006/relationships/hyperlink" Target="http://blogs.wsj.com/venturecapital/2015/10/20/new-food-and-agriculture-fund-s2g-ventures-launches-with-125-million/" TargetMode="External"/><Relationship Id="rId61" Type="http://schemas.openxmlformats.org/officeDocument/2006/relationships/hyperlink" Target="https://news.crunchbase.com/news/sec-filing-haystack-ventures-closed-50-million-for-oversubscribed-fifth-flagship-fund/" TargetMode="External"/><Relationship Id="rId82" Type="http://schemas.openxmlformats.org/officeDocument/2006/relationships/hyperlink" Target="https://www.sec.gov/Archives/edgar/data/1725661/000172566118000001/xslFormDX01/primary_doc.xml" TargetMode="External"/><Relationship Id="rId152" Type="http://schemas.openxmlformats.org/officeDocument/2006/relationships/hyperlink" Target="https://www.sec.gov/Archives/edgar/data/1677697/000167769716000001/xslFormDX01/primary_doc.xml" TargetMode="External"/><Relationship Id="rId173" Type="http://schemas.openxmlformats.org/officeDocument/2006/relationships/hyperlink" Target="http://blogs.wsj.com/venturecapital/2015/11/19/lerer-hippeau-fund-v-hits-113m-as-new-york-tech-heats/" TargetMode="External"/><Relationship Id="rId194" Type="http://schemas.openxmlformats.org/officeDocument/2006/relationships/hyperlink" Target="http://blogs.wsj.com/venturecapital/2015/02/24/venture-firm-engineering-capital-emerges-with-32-million-fund/" TargetMode="External"/><Relationship Id="rId199" Type="http://schemas.openxmlformats.org/officeDocument/2006/relationships/hyperlink" Target="http://strib.mn/1y5HFi9" TargetMode="External"/><Relationship Id="rId203" Type="http://schemas.openxmlformats.org/officeDocument/2006/relationships/hyperlink" Target="https://www.pehub.com/2015/02/moneta-ventures-fund-i-raises-25-mln/" TargetMode="External"/><Relationship Id="rId208" Type="http://schemas.openxmlformats.org/officeDocument/2006/relationships/hyperlink" Target="http://blogs.wsj.com/venturecapital/2014/11/13/unshackled-a-new-angel-fund-forms-to-back-immigrant-entrepreneurs/?mg=blogs-wsj&amp;url=http%253A%252F%252Fblogs.wsj.com%252Fventurecapital%252F2014%252F11%252F13%252Funshackled-a-new-angel-fund-forms-to-back-immigrant-entrepreneurs" TargetMode="External"/><Relationship Id="rId229" Type="http://schemas.openxmlformats.org/officeDocument/2006/relationships/hyperlink" Target="http://www.pehub.com/2014/06/greycroft-grabs-200-mln-for-growth-fund/" TargetMode="External"/><Relationship Id="rId19" Type="http://schemas.openxmlformats.org/officeDocument/2006/relationships/hyperlink" Target="https://medium.com/thoughts-from-primary-venture-partners/longnyc-primary-announces-a-fresh-200mm-commitment-to-nyc-founders-e85d90a45ccf" TargetMode="External"/><Relationship Id="rId224" Type="http://schemas.openxmlformats.org/officeDocument/2006/relationships/hyperlink" Target="http://techcrunch.com/2014/07/09/137-ventures-fund-ii/" TargetMode="External"/><Relationship Id="rId240" Type="http://schemas.openxmlformats.org/officeDocument/2006/relationships/hyperlink" Target="http://techcrunch.com/2014/03/14/expa-50-million/" TargetMode="External"/><Relationship Id="rId245" Type="http://schemas.openxmlformats.org/officeDocument/2006/relationships/hyperlink" Target="http://www.sec.gov/Archives/edgar/data/1600651/000160065014000001/xslFormDX01/primary_doc.xml" TargetMode="External"/><Relationship Id="rId14" Type="http://schemas.openxmlformats.org/officeDocument/2006/relationships/hyperlink" Target="https://nbt.substack.com/p/footwork" TargetMode="External"/><Relationship Id="rId30" Type="http://schemas.openxmlformats.org/officeDocument/2006/relationships/hyperlink" Target="https://medium.com/notation-capital/notation-iii-notation-moonlight-e31f5332c8d8" TargetMode="External"/><Relationship Id="rId35" Type="http://schemas.openxmlformats.org/officeDocument/2006/relationships/hyperlink" Target="https://www.bizjournals.com/atlanta/news/2020/07/03/tech-square-ventures-second-investment-fund.html" TargetMode="External"/><Relationship Id="rId56" Type="http://schemas.openxmlformats.org/officeDocument/2006/relationships/hyperlink" Target="https://www.forbes.com/sites/alexkonrad/2019/10/28/steve-case-launches-second-rise-of-rest-fund-at-under-30-summit/" TargetMode="External"/><Relationship Id="rId77" Type="http://schemas.openxmlformats.org/officeDocument/2006/relationships/hyperlink" Target="https://newvoicesfund.com/about/" TargetMode="External"/><Relationship Id="rId100" Type="http://schemas.openxmlformats.org/officeDocument/2006/relationships/hyperlink" Target="https://techcrunch.com/2017/12/06/with-the-los-angeles-tech-scene-exploding-crosscut-ventures-raises-125-million-to-invest/" TargetMode="External"/><Relationship Id="rId105" Type="http://schemas.openxmlformats.org/officeDocument/2006/relationships/hyperlink" Target="https://techcrunch.com/2017/09/14/costanoa-ventures-raises-175-million-fund/" TargetMode="External"/><Relationship Id="rId126" Type="http://schemas.openxmlformats.org/officeDocument/2006/relationships/hyperlink" Target="https://www.sec.gov/Archives/edgar/data/1628864/000162886416000002/xslFormDX01/primary_doc.xml" TargetMode="External"/><Relationship Id="rId147" Type="http://schemas.openxmlformats.org/officeDocument/2006/relationships/hyperlink" Target="https://techcrunch.com/2016/08/16/pejman-mar-rebrands-as-it-unveils-a-75-million-new-fund/" TargetMode="External"/><Relationship Id="rId168" Type="http://schemas.openxmlformats.org/officeDocument/2006/relationships/hyperlink" Target="http://techcrunch.com/2016/04/21/felicis-ventures-closes-on-200-million-roughly-double-its-last-fund/" TargetMode="External"/><Relationship Id="rId8" Type="http://schemas.openxmlformats.org/officeDocument/2006/relationships/hyperlink" Target="https://www.bizjournals.com/austin/news/2021/06/30/atx-venture-partners-150m-fund.html" TargetMode="External"/><Relationship Id="rId51" Type="http://schemas.openxmlformats.org/officeDocument/2006/relationships/hyperlink" Target="https://medium.com/@KatieS/introducing-moxxie-ventures-8e4a73bb6477" TargetMode="External"/><Relationship Id="rId72" Type="http://schemas.openxmlformats.org/officeDocument/2006/relationships/hyperlink" Target="https://www.forbes.com/sites/alexkonrad/2018/10/10/atomic-startup-studio-new-fund/" TargetMode="External"/><Relationship Id="rId93" Type="http://schemas.openxmlformats.org/officeDocument/2006/relationships/hyperlink" Target="https://www.sec.gov/Archives/edgar/data/1698567/000169856718000001/xslFormDX01/primary_doc.xml" TargetMode="External"/><Relationship Id="rId98" Type="http://schemas.openxmlformats.org/officeDocument/2006/relationships/hyperlink" Target="https://techcrunch.com/2017/12/19/inventure-2/" TargetMode="External"/><Relationship Id="rId121" Type="http://schemas.openxmlformats.org/officeDocument/2006/relationships/hyperlink" Target="https://techcrunch.com/2017/02/16/cervin-ventures-unveils-new-56m-fund-aimed-at-the-future-of-the-enterprise-stack/" TargetMode="External"/><Relationship Id="rId142" Type="http://schemas.openxmlformats.org/officeDocument/2006/relationships/hyperlink" Target="https://www.pehub.com/2016/09/elephant-partners-closes-initial-fund-at-over-156-mln/" TargetMode="External"/><Relationship Id="rId163" Type="http://schemas.openxmlformats.org/officeDocument/2006/relationships/hyperlink" Target="http://indie.vc/" TargetMode="External"/><Relationship Id="rId184" Type="http://schemas.openxmlformats.org/officeDocument/2006/relationships/hyperlink" Target="http://blogs.wsj.com/venturecapital/2015/06/09/intel-capital-creates-125m-fund-for-women-minority-led-startups/" TargetMode="External"/><Relationship Id="rId189" Type="http://schemas.openxmlformats.org/officeDocument/2006/relationships/hyperlink" Target="http://aspectventures.com/aspect-ventures-raises-150-million-for-first-fund/" TargetMode="External"/><Relationship Id="rId219" Type="http://schemas.openxmlformats.org/officeDocument/2006/relationships/hyperlink" Target="http://www.forbes.com/sites/alexkonrad/2014/07/17/sherpa-ventures-closes-fund-to-find-next-uber/" TargetMode="External"/><Relationship Id="rId3" Type="http://schemas.openxmlformats.org/officeDocument/2006/relationships/hyperlink" Target="https://ericreinervine.medium.com/vine-ventures-i-lp-2f52279eca57" TargetMode="External"/><Relationship Id="rId214" Type="http://schemas.openxmlformats.org/officeDocument/2006/relationships/hyperlink" Target="http://www.frontline.vc/blog/frontline-raises-e40m-maiden-fund/" TargetMode="External"/><Relationship Id="rId230" Type="http://schemas.openxmlformats.org/officeDocument/2006/relationships/hyperlink" Target="http://www.thestate.com/2014/06/16/3511172/durham-venture-capital-firm-raises.html" TargetMode="External"/><Relationship Id="rId235" Type="http://schemas.openxmlformats.org/officeDocument/2006/relationships/hyperlink" Target="http://finance.fortune.cnn.com/2014/04/16/exclusive-mhs-capital-almost-done-raising-new-fund/" TargetMode="External"/><Relationship Id="rId251" Type="http://schemas.openxmlformats.org/officeDocument/2006/relationships/hyperlink" Target="http://amplify.la/" TargetMode="External"/><Relationship Id="rId256" Type="http://schemas.openxmlformats.org/officeDocument/2006/relationships/hyperlink" Target="http://thenextweb.com/insider/2013/02/13/germanys-point-nine-capital-raises-a-new-54m-early-stage-fund/" TargetMode="External"/><Relationship Id="rId25" Type="http://schemas.openxmlformats.org/officeDocument/2006/relationships/hyperlink" Target="https://techcrunch.com/2020/11/30/union-labs-believes-uniting-vc-and-corporate-expertise-can-help-startups-solve-hard-tech-problems/" TargetMode="External"/><Relationship Id="rId46" Type="http://schemas.openxmlformats.org/officeDocument/2006/relationships/hyperlink" Target="https://twitter.com/ShrugCap/status/1237441346148786176" TargetMode="External"/><Relationship Id="rId67" Type="http://schemas.openxmlformats.org/officeDocument/2006/relationships/hyperlink" Target="https://techcrunch.com/2018/12/13/nycs-work-bench-announces-47m-enterprise-investment-fund/" TargetMode="External"/><Relationship Id="rId116" Type="http://schemas.openxmlformats.org/officeDocument/2006/relationships/hyperlink" Target="http://sap.io/" TargetMode="External"/><Relationship Id="rId137" Type="http://schemas.openxmlformats.org/officeDocument/2006/relationships/hyperlink" Target="http://www.businesswire.com/news/home/20161007005588/en/BioVentures-Investors-LLC-Closes-Fund-IV-87" TargetMode="External"/><Relationship Id="rId158" Type="http://schemas.openxmlformats.org/officeDocument/2006/relationships/hyperlink" Target="http://techcrunch.com/2016/06/02/a-micro-vc-firm-in-sacramento-raises-a-fast-second-fund/" TargetMode="External"/><Relationship Id="rId20" Type="http://schemas.openxmlformats.org/officeDocument/2006/relationships/hyperlink" Target="https://dot.la/halogen-ventures-2650282655.html" TargetMode="External"/><Relationship Id="rId41" Type="http://schemas.openxmlformats.org/officeDocument/2006/relationships/hyperlink" Target="https://techcrunch.com/2020/04/30/the-fund-la-london/" TargetMode="External"/><Relationship Id="rId62" Type="http://schemas.openxmlformats.org/officeDocument/2006/relationships/hyperlink" Target="https://www.wsj.com/articles/fifty-years-raises-second-fund-focused-on-biotech-startups-11562007704?emailToken=72d9e0eda1281af90f956c5a3070266bVAI1USypz/h7ZsnPwJlJqtaB3urT83%2B9NlhAIcLzde8SQNDkCmUnbBqPd7a%2BVUvPxQYLilJ4Lm8hTz4qKbN%2B2haASh7mCcoowBqynXI640i23DEI5JVAh//JTB4jr2XA" TargetMode="External"/><Relationship Id="rId83" Type="http://schemas.openxmlformats.org/officeDocument/2006/relationships/hyperlink" Target="https://www.firebrandvc.com/news-announcing-close-of-firebrand" TargetMode="External"/><Relationship Id="rId88" Type="http://schemas.openxmlformats.org/officeDocument/2006/relationships/hyperlink" Target="https://www.forbes.com/sites/alexkonrad/2018/03/21/omidyar-networks-spins-out-for-profit-spero-ventures" TargetMode="External"/><Relationship Id="rId111" Type="http://schemas.openxmlformats.org/officeDocument/2006/relationships/hyperlink" Target="https://techcrunch.com/2017/03/03/nextgen-venture-partners-just-raised-a-22-million-fund-from-83-investors/" TargetMode="External"/><Relationship Id="rId132" Type="http://schemas.openxmlformats.org/officeDocument/2006/relationships/hyperlink" Target="http://www.bctechnology.com/news/2016/10/21/Vancouver-based-Venture-Capital-Firm-Campfire-Capital-Closes-41.1-Million-Venture-Capital-Fund.cfm?id=36669" TargetMode="External"/><Relationship Id="rId153" Type="http://schemas.openxmlformats.org/officeDocument/2006/relationships/hyperlink" Target="http://avc.com/2016/06/usv-2016/" TargetMode="External"/><Relationship Id="rId174" Type="http://schemas.openxmlformats.org/officeDocument/2006/relationships/hyperlink" Target="http://techcrunch.com/2015/11/18/andreessen-horowitz-gets-a-new-gp-and-a-new-fund/" TargetMode="External"/><Relationship Id="rId179" Type="http://schemas.openxmlformats.org/officeDocument/2006/relationships/hyperlink" Target="http://blogs.wsj.com/venturecapital/2014/08/29/tenoneten-founders-go-from-creating-startups-to-investing-in-them/" TargetMode="External"/><Relationship Id="rId195" Type="http://schemas.openxmlformats.org/officeDocument/2006/relationships/hyperlink" Target="http://venturebeat.com/2015/02/05/crosslink-closes-new-seed-stage-fund-with-170m-in-capital/" TargetMode="External"/><Relationship Id="rId209" Type="http://schemas.openxmlformats.org/officeDocument/2006/relationships/hyperlink" Target="http://www.xconomy.com/boston/2014/10/14/commonangels-ventures-closes-26-5m-fund-in-shifting-vc-landscape/" TargetMode="External"/><Relationship Id="rId190" Type="http://schemas.openxmlformats.org/officeDocument/2006/relationships/hyperlink" Target="http://techcrunch.com/2015/05/08/storm-ventures-locks-down-180m-for-its-new-fund/" TargetMode="External"/><Relationship Id="rId204" Type="http://schemas.openxmlformats.org/officeDocument/2006/relationships/hyperlink" Target="http://blogs.wsj.com/venturecapital/2014/12/29/kleiner-perkins-veteran-has-the-reins-at-seed-firm-cowboy-ventures/" TargetMode="External"/><Relationship Id="rId220" Type="http://schemas.openxmlformats.org/officeDocument/2006/relationships/hyperlink" Target="http://robgo.org/2014/07/17/announcing-nextview-ventures-ii/" TargetMode="External"/><Relationship Id="rId225" Type="http://schemas.openxmlformats.org/officeDocument/2006/relationships/hyperlink" Target="http://techcrunch.com/2014/06/30/susa-ventures-fund/" TargetMode="External"/><Relationship Id="rId241" Type="http://schemas.openxmlformats.org/officeDocument/2006/relationships/hyperlink" Target="http://www.metamorphic.vc/metamorphic-ventures-closes-second-fund-just-shy-of-70-million/" TargetMode="External"/><Relationship Id="rId246" Type="http://schemas.openxmlformats.org/officeDocument/2006/relationships/hyperlink" Target="http://techcrunch.com/2014/02/13/muckerlab-launches-new-20-million-seed-fund/?ncid=twittersocialshare" TargetMode="External"/><Relationship Id="rId15" Type="http://schemas.openxmlformats.org/officeDocument/2006/relationships/hyperlink" Target="https://macventurecapital.com/mac-venture-capital-raises-a-110m-inaugural-fund-to-invest-in-founders-building-the-future-we-want-to-see/" TargetMode="External"/><Relationship Id="rId36" Type="http://schemas.openxmlformats.org/officeDocument/2006/relationships/hyperlink" Target="https://www.wsj.com/articles/lightship-capital-launches-fund-for-underrepresented-founders-in-the-midwest-11593165601" TargetMode="External"/><Relationship Id="rId57" Type="http://schemas.openxmlformats.org/officeDocument/2006/relationships/hyperlink" Target="https://www.pehub.com/vc-journal/emerging-manager-base10-quickly-raises-sophomore-fund/" TargetMode="External"/><Relationship Id="rId106" Type="http://schemas.openxmlformats.org/officeDocument/2006/relationships/hyperlink" Target="https://techcrunch.com/2017/08/22/this-23-year-old-just-closed-her-second-fund-which-is-focused-on-aging-with-22-million/" TargetMode="External"/><Relationship Id="rId127" Type="http://schemas.openxmlformats.org/officeDocument/2006/relationships/hyperlink" Target="https://medium.com/@foundercollective/announcing-founder-collective-iii-6fad299bb2b1" TargetMode="External"/><Relationship Id="rId10" Type="http://schemas.openxmlformats.org/officeDocument/2006/relationships/hyperlink" Target="https://techcrunch.com/2021/06/08/version-one-launches-70m-fund-iv-and-30m-opportunities-fund-ii/" TargetMode="External"/><Relationship Id="rId31" Type="http://schemas.openxmlformats.org/officeDocument/2006/relationships/hyperlink" Target="https://www.bloomberg.com/news/articles/2020-07-07/investing-in-vc-funds-for-diverse-founders-is-getting-competitive?sref=iFePAYMn" TargetMode="External"/><Relationship Id="rId52" Type="http://schemas.openxmlformats.org/officeDocument/2006/relationships/hyperlink" Target="https://medium.com/@harlemcapitalpartners/harlem-capital-closes-40mm-inaugural-fund-6cb754600330" TargetMode="External"/><Relationship Id="rId73" Type="http://schemas.openxmlformats.org/officeDocument/2006/relationships/hyperlink" Target="https://venturebeat.com/2018/09/17/base10-partners-launches-137-million-early-stage-ai-startup-fund/amp/" TargetMode="External"/><Relationship Id="rId78" Type="http://schemas.openxmlformats.org/officeDocument/2006/relationships/hyperlink" Target="https://techcrunch.com/2018/06/12/primary-venture-partnrs-fund-ii/" TargetMode="External"/><Relationship Id="rId94" Type="http://schemas.openxmlformats.org/officeDocument/2006/relationships/hyperlink" Target="https://www.wsj.com/articles/ldv-capital-raises-seed-fund-for-visual-tech-1517488201" TargetMode="External"/><Relationship Id="rId99" Type="http://schemas.openxmlformats.org/officeDocument/2006/relationships/hyperlink" Target="https://techcrunch.com/2017/12/06/viola-fintech/" TargetMode="External"/><Relationship Id="rId101" Type="http://schemas.openxmlformats.org/officeDocument/2006/relationships/hyperlink" Target="https://www.theglobeandmail.com/technology/foreign-funds-help-real-ventures-raise-180-million-for-two-new-capital-pools/article37130599/" TargetMode="External"/><Relationship Id="rId122" Type="http://schemas.openxmlformats.org/officeDocument/2006/relationships/hyperlink" Target="https://www.prnewswire.com/news-releases/correlation-ventures-raises-an-oversubscribed-200m-second-fund-300389254.html" TargetMode="External"/><Relationship Id="rId143" Type="http://schemas.openxmlformats.org/officeDocument/2006/relationships/hyperlink" Target="http://fortune.com/2016/09/08/first-round-capital-says-goodbye-to-co-founder-hello-to-new-fund/" TargetMode="External"/><Relationship Id="rId148" Type="http://schemas.openxmlformats.org/officeDocument/2006/relationships/hyperlink" Target="http://www.wsj.com/articles/kec-ventures-closes-on-65m-early-stage-fund-1471037718" TargetMode="External"/><Relationship Id="rId164" Type="http://schemas.openxmlformats.org/officeDocument/2006/relationships/hyperlink" Target="http://www.wsj.com/articles/venture-capital-and-its-discontents-1464667261" TargetMode="External"/><Relationship Id="rId169" Type="http://schemas.openxmlformats.org/officeDocument/2006/relationships/hyperlink" Target="https://www.pehub.com/2016/03/new-york-based-contour-raises-81-mln-for-two-funds/" TargetMode="External"/><Relationship Id="rId185" Type="http://schemas.openxmlformats.org/officeDocument/2006/relationships/hyperlink" Target="http://techcrunch.com/2015/05/28/passion-capital-fund-2/" TargetMode="External"/><Relationship Id="rId4" Type="http://schemas.openxmlformats.org/officeDocument/2006/relationships/hyperlink" Target="https://www.notboring.co/p/introducing-not-boring-capital" TargetMode="External"/><Relationship Id="rId9" Type="http://schemas.openxmlformats.org/officeDocument/2006/relationships/hyperlink" Target="https://techcrunch.com/2021/07/06/magic-fund-raises-30m-to-scale-its-global-founders-backing-founders-fund/?guccounter=1" TargetMode="External"/><Relationship Id="rId180" Type="http://schemas.openxmlformats.org/officeDocument/2006/relationships/hyperlink" Target="http://blogs.wsj.com/venturecapital/2015/09/04/after-bumpy-road-500-startups-closes-fund-iii-with-85m/" TargetMode="External"/><Relationship Id="rId210" Type="http://schemas.openxmlformats.org/officeDocument/2006/relationships/hyperlink" Target="http://venturebeat.com/2014/09/08/peak-ventures-launches-23-million-venture-capital-fund-for-tech-startups/" TargetMode="External"/><Relationship Id="rId215" Type="http://schemas.openxmlformats.org/officeDocument/2006/relationships/hyperlink" Target="http://techcrunch.com/2014/09/02/dn-capital-raises-200m-for-3rd-european-fund-as-euro-tech-resurges/" TargetMode="External"/><Relationship Id="rId236" Type="http://schemas.openxmlformats.org/officeDocument/2006/relationships/hyperlink" Target="http://www.washingtonpost.com/business/on-small-business/500-startups-singh-launches-venture-fund-in-crystal-city-targets-post-seed-firms/2014/04/09/a3787e00-c010-11e3-b574-f8748871856a_story.html" TargetMode="External"/><Relationship Id="rId257" Type="http://schemas.openxmlformats.org/officeDocument/2006/relationships/hyperlink" Target="http://pando.com/2013/12/03/work-bench-announces-10-million-fund-to-back-enterprise-startups/" TargetMode="External"/><Relationship Id="rId26" Type="http://schemas.openxmlformats.org/officeDocument/2006/relationships/hyperlink" Target="https://techcrunch.com/2020/09/15/the-chainsmokers-just-closed-their-debut-venture-fund-mantis-with-35-million/?tpcc=ECTW2020" TargetMode="External"/><Relationship Id="rId231" Type="http://schemas.openxmlformats.org/officeDocument/2006/relationships/hyperlink" Target="http://bostinno.streetwise.co/2014/06/04/romulus-capital-fund-26-year-old-mit-alum-raises-50-million-for-his-own-venture-firm/" TargetMode="External"/><Relationship Id="rId252" Type="http://schemas.openxmlformats.org/officeDocument/2006/relationships/hyperlink" Target="http://finance.fortune.cnn.com/2013/07/02/exclusive-homebrew-closes-debut-fund/" TargetMode="External"/><Relationship Id="rId47" Type="http://schemas.openxmlformats.org/officeDocument/2006/relationships/hyperlink" Target="https://techcrunch.com/2020/02/11/equal-ventures-raises-debut-56m-fund-to-double-down-on-thesis-driven-seed/" TargetMode="External"/><Relationship Id="rId68" Type="http://schemas.openxmlformats.org/officeDocument/2006/relationships/hyperlink" Target="https://www.wsj.com/articles/new-funds-aim-to-help-immigrant-founders-1510948911" TargetMode="External"/><Relationship Id="rId89" Type="http://schemas.openxmlformats.org/officeDocument/2006/relationships/hyperlink" Target="https://venturebeat.com/2018/02/13/adam-drapers-boost-vc-closes-new-fund-to-become-the-y-combinator-of-sci-fi-startups/" TargetMode="External"/><Relationship Id="rId112" Type="http://schemas.openxmlformats.org/officeDocument/2006/relationships/hyperlink" Target="https://techcrunch.com/2017/05/08/peak-ventures-shores-up-its-second-fund-for-50-million/" TargetMode="External"/><Relationship Id="rId133" Type="http://schemas.openxmlformats.org/officeDocument/2006/relationships/hyperlink" Target="http://www.chicagotribune.com/bluesky/originals/ct-chicago-ventures-66-million-second-fund-bsi-20161031-story.html" TargetMode="External"/><Relationship Id="rId154" Type="http://schemas.openxmlformats.org/officeDocument/2006/relationships/hyperlink" Target="http://www.xconomy.com/boston/2016/06/06/underscore-vc-looks-to-align-boston-tech-community-with-startups/" TargetMode="External"/><Relationship Id="rId175" Type="http://schemas.openxmlformats.org/officeDocument/2006/relationships/hyperlink" Target="http://siliconprairienews.com/2015/11/router-ventures-has-raised-a-1-million-fund-so-far/" TargetMode="External"/><Relationship Id="rId196" Type="http://schemas.openxmlformats.org/officeDocument/2006/relationships/hyperlink" Target="https://www.pehub.com/2015/01/august-aspect-blumberg-to-raise-money-cendana-get-another-40-mln/" TargetMode="External"/><Relationship Id="rId200" Type="http://schemas.openxmlformats.org/officeDocument/2006/relationships/hyperlink" Target="http://techcrunch.com/2015/01/22/eniac-ventures-third-fund/" TargetMode="External"/><Relationship Id="rId16" Type="http://schemas.openxmlformats.org/officeDocument/2006/relationships/hyperlink" Target="https://www.forbes.com/sites/elizahaverstock/2021/03/24/bbg-ventures-closes-50-million-early-stage-fund-for-female-founders/?sh=30c974b67826" TargetMode="External"/><Relationship Id="rId221" Type="http://schemas.openxmlformats.org/officeDocument/2006/relationships/hyperlink" Target="http://techcrunch.com/2014/07/15/seedcamps-3rd-fund-hits-first-close-of-28m-to-scale-startups-globally/" TargetMode="External"/><Relationship Id="rId242" Type="http://schemas.openxmlformats.org/officeDocument/2006/relationships/hyperlink" Target="http://techcrunch.com/2014/03/31/with-a-focus-on-big-data-startups-data-collective-redefines-thematic-investing-and-debuts-its-third-fund/?fb_action_ids=10152365944314810&amp;fb_action_types=og.likes" TargetMode="External"/><Relationship Id="rId37" Type="http://schemas.openxmlformats.org/officeDocument/2006/relationships/hyperlink" Target="https://techcrunch.com/2020/06/17/fly-ventures-ii/" TargetMode="External"/><Relationship Id="rId58" Type="http://schemas.openxmlformats.org/officeDocument/2006/relationships/hyperlink" Target="https://techcrunch.com/2019/09/17/remagine-secures-35m-fund-backed-by-media-giants-to-focus-on-entertainment-and-media-tech/" TargetMode="External"/><Relationship Id="rId79" Type="http://schemas.openxmlformats.org/officeDocument/2006/relationships/hyperlink" Target="https://techcrunch.com/2018/06/04/stride-vc/" TargetMode="External"/><Relationship Id="rId102" Type="http://schemas.openxmlformats.org/officeDocument/2006/relationships/hyperlink" Target="https://www.nfx.com/post/announcing-the-new-nfx" TargetMode="External"/><Relationship Id="rId123" Type="http://schemas.openxmlformats.org/officeDocument/2006/relationships/hyperlink" Target="http://www.bizjournals.com/newyork/news/2017/01/27/nyca-partners-unveils-details-on-its-latest.html" TargetMode="External"/><Relationship Id="rId144" Type="http://schemas.openxmlformats.org/officeDocument/2006/relationships/hyperlink" Target="http://www.phillymag.com/business/2016/02/09/missionog-35-million/" TargetMode="External"/><Relationship Id="rId90" Type="http://schemas.openxmlformats.org/officeDocument/2006/relationships/hyperlink" Target="https://medium.com/upwest-labs/announcing-our-new-fund-upwest-fund-iii-99ab25a4cad9" TargetMode="External"/><Relationship Id="rId165" Type="http://schemas.openxmlformats.org/officeDocument/2006/relationships/hyperlink" Target="http://www.haaretz.com/israel-news/business/1.721164" TargetMode="External"/><Relationship Id="rId186" Type="http://schemas.openxmlformats.org/officeDocument/2006/relationships/hyperlink" Target="http://pevc.dowjones.com/Article?an=DJFVW00120150512eb5crmorn&amp;ReturnUrl=http%3a%2f%2fpevc.dowjones.com%2fArticle%3fan%3dDJFVW00120150512eb5crmorn" TargetMode="External"/><Relationship Id="rId211" Type="http://schemas.openxmlformats.org/officeDocument/2006/relationships/hyperlink" Target="http://blogs.wsj.com/digits/2014/09/29/israeli-vc-firm-behind-apps-sold-to-google-facebook-raises-150-mln-fund/" TargetMode="External"/><Relationship Id="rId232" Type="http://schemas.openxmlformats.org/officeDocument/2006/relationships/hyperlink" Target="http://techcrunch.com/2014/06/10/lowercase-capital-is-raising-a-new-25m-fund/" TargetMode="External"/><Relationship Id="rId253" Type="http://schemas.openxmlformats.org/officeDocument/2006/relationships/hyperlink" Target="http://pando.com/2014/05/21/liveoak-venture-partners-raises-a-109m-fund-deepens-austins-early-stage-capital-pool/" TargetMode="External"/><Relationship Id="rId27" Type="http://schemas.openxmlformats.org/officeDocument/2006/relationships/hyperlink" Target="https://www.seas.harvard.edu/news/2020/09/xfund-celebrates-launch-new-fund" TargetMode="External"/><Relationship Id="rId48" Type="http://schemas.openxmlformats.org/officeDocument/2006/relationships/hyperlink" Target="https://nocamels.com/2020/02/venture-capital-firm-israel-tlv-partners-fund/" TargetMode="External"/><Relationship Id="rId69" Type="http://schemas.openxmlformats.org/officeDocument/2006/relationships/hyperlink" Target="https://medium.com/@duro/announcing-wonder-ventures-fund-ii-15m-pre-seed-fund-focused-on-la-3ace050e8ea2" TargetMode="External"/><Relationship Id="rId113" Type="http://schemas.openxmlformats.org/officeDocument/2006/relationships/hyperlink" Target="https://techcrunch.com/2017/05/04/yl-ventures-closes-75-million-fund-to-bring-israeli-startups-to-the-us/" TargetMode="External"/><Relationship Id="rId134" Type="http://schemas.openxmlformats.org/officeDocument/2006/relationships/hyperlink" Target="https://techcrunch.com/2016/10/26/javelin-venture-partners-just-closed-its-fourth-fund-with-125-million/" TargetMode="External"/><Relationship Id="rId80" Type="http://schemas.openxmlformats.org/officeDocument/2006/relationships/hyperlink" Target="https://www.coindesk.com/huobi-partners-on-93-million-china-south-korea-blockchain-fund/?utm_content=bufferff85d&amp;utm_medium=social&amp;utm_source=twitter.com&amp;utm_campaign=buffer" TargetMode="External"/><Relationship Id="rId155" Type="http://schemas.openxmlformats.org/officeDocument/2006/relationships/hyperlink" Target="http://techcrunch.com/2016/06/08/softtech-vc-closes-its-fifth-fund-with-100-million-raises-50-million-opportunity-fund/" TargetMode="External"/><Relationship Id="rId176" Type="http://schemas.openxmlformats.org/officeDocument/2006/relationships/hyperlink" Target="http://techcrunch.com/2015/11/15/brooklyn-bridge-ventures-approaches-15-million-target-for-second-fund/" TargetMode="External"/><Relationship Id="rId197" Type="http://schemas.openxmlformats.org/officeDocument/2006/relationships/hyperlink" Target="https://www.pehub.com/2015/01/august-aspect-blumberg-to-raise-money-cendana-get-another-40-mln/" TargetMode="External"/><Relationship Id="rId201" Type="http://schemas.openxmlformats.org/officeDocument/2006/relationships/hyperlink" Target="http://tandemcap.com/2015/01/15/tandem-completes-new-100-million-investment-fund/" TargetMode="External"/><Relationship Id="rId222" Type="http://schemas.openxmlformats.org/officeDocument/2006/relationships/hyperlink" Target="http://startups.co.uk/santander-to-launch-100m-fintech-fund/" TargetMode="External"/><Relationship Id="rId243" Type="http://schemas.openxmlformats.org/officeDocument/2006/relationships/hyperlink" Target="http://techcrunch.com/2014/03/26/lemnos-labs-20m/" TargetMode="External"/><Relationship Id="rId17" Type="http://schemas.openxmlformats.org/officeDocument/2006/relationships/hyperlink" Target="https://www.forbes.com/sites/rebeccaszkutak/2021/03/22/bowery-capital-sets-its-sights-on-san-francisco-with-a-fresh-70-million-fund-and-a-new-partner/?sh=5c51c617cdce" TargetMode="External"/><Relationship Id="rId38" Type="http://schemas.openxmlformats.org/officeDocument/2006/relationships/hyperlink" Target="https://techcrunch.com/2020/06/16/pale-blue-dot/" TargetMode="External"/><Relationship Id="rId59" Type="http://schemas.openxmlformats.org/officeDocument/2006/relationships/hyperlink" Target="https://www.marieclaire.com/career-advice/a28713005/sarah-kunst-cleo-capital-fund/" TargetMode="External"/><Relationship Id="rId103" Type="http://schemas.openxmlformats.org/officeDocument/2006/relationships/hyperlink" Target="https://technical.ly/baltimore/2017/11/14/maryland-venture-fund-closed-25m-invest-tech-companies/?utm_content=bufferae75f&amp;utm_medium=social&amp;utm_source=twitter.com&amp;utm_campaign=buffer" TargetMode="External"/><Relationship Id="rId124" Type="http://schemas.openxmlformats.org/officeDocument/2006/relationships/hyperlink" Target="http://techcrunch.com/2016/01/04/blueyard-capital/" TargetMode="External"/><Relationship Id="rId70" Type="http://schemas.openxmlformats.org/officeDocument/2006/relationships/hyperlink" Target="https://businessjournaldaily.com/fund-connects-regional-startups-with-national-investment/" TargetMode="External"/><Relationship Id="rId91" Type="http://schemas.openxmlformats.org/officeDocument/2006/relationships/hyperlink" Target="https://homebrewvc.tumblr.com/post/170809955053/announcing-homebrew-iii-finding-our" TargetMode="External"/><Relationship Id="rId145" Type="http://schemas.openxmlformats.org/officeDocument/2006/relationships/hyperlink" Target="http://www.wsj.com/articles/kobe-bryant-and-jeff-stibel-unveil-100-million-venture-capital-fund-1471838403" TargetMode="External"/><Relationship Id="rId166" Type="http://schemas.openxmlformats.org/officeDocument/2006/relationships/hyperlink" Target="https://www.crunchbase.com/organization/refactor-capital" TargetMode="External"/><Relationship Id="rId187" Type="http://schemas.openxmlformats.org/officeDocument/2006/relationships/hyperlink" Target="http://venturebeat.com/2015/05/21/ev-williams-obvious-ventures-closes-123456789-round/"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hill7.org/" TargetMode="External"/><Relationship Id="rId21" Type="http://schemas.openxmlformats.org/officeDocument/2006/relationships/hyperlink" Target="https://aviatraaccelerators.org/?fbclid=IwAR331b715K_y3dDcnQV_FCdzByqdJMzgvjojF9JAiAlVP70TK6JI93wLJok" TargetMode="External"/><Relationship Id="rId42" Type="http://schemas.openxmlformats.org/officeDocument/2006/relationships/hyperlink" Target="https://www.crunchbase.com/organization/brooklyn-bridge-ventures" TargetMode="External"/><Relationship Id="rId63" Type="http://schemas.openxmlformats.org/officeDocument/2006/relationships/hyperlink" Target="https://www.digitalundivided.com/" TargetMode="External"/><Relationship Id="rId84" Type="http://schemas.openxmlformats.org/officeDocument/2006/relationships/hyperlink" Target="http://www.firstround.com/" TargetMode="External"/><Relationship Id="rId138" Type="http://schemas.openxmlformats.org/officeDocument/2006/relationships/hyperlink" Target="http://www.lgbt-capital.com/" TargetMode="External"/><Relationship Id="rId159" Type="http://schemas.openxmlformats.org/officeDocument/2006/relationships/hyperlink" Target="https://www.crunchbase.com/organization/portfolia" TargetMode="External"/><Relationship Id="rId170" Type="http://schemas.openxmlformats.org/officeDocument/2006/relationships/hyperlink" Target="https://www.crunchbase.com/organization/rethink-impact" TargetMode="External"/><Relationship Id="rId191" Type="http://schemas.openxmlformats.org/officeDocument/2006/relationships/hyperlink" Target="https://spero.vc/" TargetMode="External"/><Relationship Id="rId205" Type="http://schemas.openxmlformats.org/officeDocument/2006/relationships/hyperlink" Target="https://www.crunchbase.com/organization/unusual-ventures" TargetMode="External"/><Relationship Id="rId107" Type="http://schemas.openxmlformats.org/officeDocument/2006/relationships/hyperlink" Target="https://www.crunchbase.com/organization/google-ventures" TargetMode="External"/><Relationship Id="rId11" Type="http://schemas.openxmlformats.org/officeDocument/2006/relationships/hyperlink" Target="https://www.crunchbase.com/organization/all-raise" TargetMode="External"/><Relationship Id="rId32" Type="http://schemas.openxmlformats.org/officeDocument/2006/relationships/hyperlink" Target="http://www.blackangeltechfund.com/" TargetMode="External"/><Relationship Id="rId53" Type="http://schemas.openxmlformats.org/officeDocument/2006/relationships/hyperlink" Target="https://www.colorintech.org/" TargetMode="External"/><Relationship Id="rId74" Type="http://schemas.openxmlformats.org/officeDocument/2006/relationships/hyperlink" Target="https://www.crunchbase.com/organization/elpha" TargetMode="External"/><Relationship Id="rId128" Type="http://schemas.openxmlformats.org/officeDocument/2006/relationships/hyperlink" Target="http://www.kaporcapital.com/" TargetMode="External"/><Relationship Id="rId149" Type="http://schemas.openxmlformats.org/officeDocument/2006/relationships/hyperlink" Target="http://www.newme.in/" TargetMode="External"/><Relationship Id="rId5" Type="http://schemas.openxmlformats.org/officeDocument/2006/relationships/hyperlink" Target="https://1863ventures.net/" TargetMode="External"/><Relationship Id="rId95" Type="http://schemas.openxmlformats.org/officeDocument/2006/relationships/hyperlink" Target="https://foundersfirstcapitalpartners.com/" TargetMode="External"/><Relationship Id="rId160" Type="http://schemas.openxmlformats.org/officeDocument/2006/relationships/hyperlink" Target="http://www.precursorvc.com/" TargetMode="External"/><Relationship Id="rId181" Type="http://schemas.openxmlformats.org/officeDocument/2006/relationships/hyperlink" Target="https://www.shestarts.com/" TargetMode="External"/><Relationship Id="rId216" Type="http://schemas.openxmlformats.org/officeDocument/2006/relationships/hyperlink" Target="https://www.womenincloud.com/" TargetMode="External"/><Relationship Id="rId211" Type="http://schemas.openxmlformats.org/officeDocument/2006/relationships/hyperlink" Target="https://www.crunchbase.com/organization/victress-capital" TargetMode="External"/><Relationship Id="rId22" Type="http://schemas.openxmlformats.org/officeDocument/2006/relationships/hyperlink" Target="https://backstagecapital.com/" TargetMode="External"/><Relationship Id="rId27" Type="http://schemas.openxmlformats.org/officeDocument/2006/relationships/hyperlink" Target="https://www.crunchbase.com/organization/bbg-ventures" TargetMode="External"/><Relationship Id="rId43" Type="http://schemas.openxmlformats.org/officeDocument/2006/relationships/hyperlink" Target="http://bullpencap.com/" TargetMode="External"/><Relationship Id="rId48" Type="http://schemas.openxmlformats.org/officeDocument/2006/relationships/hyperlink" Target="https://www.camelbackventures.org/" TargetMode="External"/><Relationship Id="rId64" Type="http://schemas.openxmlformats.org/officeDocument/2006/relationships/hyperlink" Target="https://www.crunchbase.com/organization/digitalundivided" TargetMode="External"/><Relationship Id="rId69" Type="http://schemas.openxmlformats.org/officeDocument/2006/relationships/hyperlink" Target="http://www.dreamit.com/" TargetMode="External"/><Relationship Id="rId113" Type="http://schemas.openxmlformats.org/officeDocument/2006/relationships/hyperlink" Target="https://www.crunchbase.com/organization/harlem-capital-partners" TargetMode="External"/><Relationship Id="rId118" Type="http://schemas.openxmlformats.org/officeDocument/2006/relationships/hyperlink" Target="https://www.crunchbase.com/organization/hillman-cincinnati" TargetMode="External"/><Relationship Id="rId134" Type="http://schemas.openxmlformats.org/officeDocument/2006/relationships/hyperlink" Target="http://www.laconiacapitalgroup.com/" TargetMode="External"/><Relationship Id="rId139" Type="http://schemas.openxmlformats.org/officeDocument/2006/relationships/hyperlink" Target="https://www.lightship.capital/" TargetMode="External"/><Relationship Id="rId80" Type="http://schemas.openxmlformats.org/officeDocument/2006/relationships/hyperlink" Target="http://femalefoundersfund.com/" TargetMode="External"/><Relationship Id="rId85" Type="http://schemas.openxmlformats.org/officeDocument/2006/relationships/hyperlink" Target="https://www.crunchbase.com/organization/first-round-capital" TargetMode="External"/><Relationship Id="rId150" Type="http://schemas.openxmlformats.org/officeDocument/2006/relationships/hyperlink" Target="https://www.crunchbase.com/organization/newme-accelerator" TargetMode="External"/><Relationship Id="rId155" Type="http://schemas.openxmlformats.org/officeDocument/2006/relationships/hyperlink" Target="http://pipelineangels.com/" TargetMode="External"/><Relationship Id="rId171" Type="http://schemas.openxmlformats.org/officeDocument/2006/relationships/hyperlink" Target="https://www.revupfund.com/" TargetMode="External"/><Relationship Id="rId176" Type="http://schemas.openxmlformats.org/officeDocument/2006/relationships/hyperlink" Target="https://seneca.vc/" TargetMode="External"/><Relationship Id="rId192" Type="http://schemas.openxmlformats.org/officeDocument/2006/relationships/hyperlink" Target="https://www.crunchbase.com/organization/spero-ventures" TargetMode="External"/><Relationship Id="rId197" Type="http://schemas.openxmlformats.org/officeDocument/2006/relationships/hyperlink" Target="https://www.crunchbase.com/organization/the-jumpfund" TargetMode="External"/><Relationship Id="rId206" Type="http://schemas.openxmlformats.org/officeDocument/2006/relationships/hyperlink" Target="https://upstartlab.org/programs/accelerators/" TargetMode="External"/><Relationship Id="rId201" Type="http://schemas.openxmlformats.org/officeDocument/2006/relationships/hyperlink" Target="https://www.twenty65fund.com/" TargetMode="External"/><Relationship Id="rId222" Type="http://schemas.openxmlformats.org/officeDocument/2006/relationships/hyperlink" Target="https://wxrfund.com/" TargetMode="External"/><Relationship Id="rId12" Type="http://schemas.openxmlformats.org/officeDocument/2006/relationships/hyperlink" Target="https://airtable.com/shrag35UH1L0s2Wb3?fbclid=IwAR065ulwIgk2Hvl7-92cZOXm3WsBELJmp8tE3Zy8oKV1fMVzvsqw635smkk" TargetMode="External"/><Relationship Id="rId17" Type="http://schemas.openxmlformats.org/officeDocument/2006/relationships/hyperlink" Target="http://www.aspectventures.com/" TargetMode="External"/><Relationship Id="rId33" Type="http://schemas.openxmlformats.org/officeDocument/2006/relationships/hyperlink" Target="https://www.crunchbase.com/organization/black-angel-tech-fund" TargetMode="External"/><Relationship Id="rId38" Type="http://schemas.openxmlformats.org/officeDocument/2006/relationships/hyperlink" Target="https://www.crunchbase.com/organization/blue-ridge-labs" TargetMode="External"/><Relationship Id="rId59" Type="http://schemas.openxmlformats.org/officeDocument/2006/relationships/hyperlink" Target="https://www.crunchbase.com/organization/cross-culture-ventures" TargetMode="External"/><Relationship Id="rId103" Type="http://schemas.openxmlformats.org/officeDocument/2006/relationships/hyperlink" Target="http://www.goldenseeds.com/" TargetMode="External"/><Relationship Id="rId108" Type="http://schemas.openxmlformats.org/officeDocument/2006/relationships/hyperlink" Target="https://gxhcapital.com/" TargetMode="External"/><Relationship Id="rId124" Type="http://schemas.openxmlformats.org/officeDocument/2006/relationships/hyperlink" Target="http://www.jaliaventures.com/" TargetMode="External"/><Relationship Id="rId129" Type="http://schemas.openxmlformats.org/officeDocument/2006/relationships/hyperlink" Target="https://www.crunchbase.com/organization/kapor-capital" TargetMode="External"/><Relationship Id="rId54" Type="http://schemas.openxmlformats.org/officeDocument/2006/relationships/hyperlink" Target="http://www.connectivitycapitalpartners.com/" TargetMode="External"/><Relationship Id="rId70" Type="http://schemas.openxmlformats.org/officeDocument/2006/relationships/hyperlink" Target="https://www.crunchbase.com/organization/dreamit-ventures" TargetMode="External"/><Relationship Id="rId75" Type="http://schemas.openxmlformats.org/officeDocument/2006/relationships/hyperlink" Target="https://ienrichher.com/" TargetMode="External"/><Relationship Id="rId91" Type="http://schemas.openxmlformats.org/officeDocument/2006/relationships/hyperlink" Target="http://forerunnerventures.com/" TargetMode="External"/><Relationship Id="rId96" Type="http://schemas.openxmlformats.org/officeDocument/2006/relationships/hyperlink" Target="https://www.foundersforchange.org/join-in/" TargetMode="External"/><Relationship Id="rId140" Type="http://schemas.openxmlformats.org/officeDocument/2006/relationships/hyperlink" Target="https://mendoza-ventures.com/" TargetMode="External"/><Relationship Id="rId145" Type="http://schemas.openxmlformats.org/officeDocument/2006/relationships/hyperlink" Target="https://www.crunchbase.com/organization/merian-ventures" TargetMode="External"/><Relationship Id="rId161" Type="http://schemas.openxmlformats.org/officeDocument/2006/relationships/hyperlink" Target="https://www.crunchbase.com/organization/precursor-ventures" TargetMode="External"/><Relationship Id="rId166" Type="http://schemas.openxmlformats.org/officeDocument/2006/relationships/hyperlink" Target="https://www.crunchbase.com/organization/reach-capital" TargetMode="External"/><Relationship Id="rId182" Type="http://schemas.openxmlformats.org/officeDocument/2006/relationships/hyperlink" Target="https://www.sheworx.com/" TargetMode="External"/><Relationship Id="rId187" Type="http://schemas.openxmlformats.org/officeDocument/2006/relationships/hyperlink" Target="http://southbox.io/" TargetMode="External"/><Relationship Id="rId217" Type="http://schemas.openxmlformats.org/officeDocument/2006/relationships/hyperlink" Target="https://www.women-vc.com/" TargetMode="External"/><Relationship Id="rId1" Type="http://schemas.openxmlformats.org/officeDocument/2006/relationships/hyperlink" Target="https://500.co/500-lgbt/" TargetMode="External"/><Relationship Id="rId6" Type="http://schemas.openxmlformats.org/officeDocument/2006/relationships/hyperlink" Target="https://a16zcrypto.com/" TargetMode="External"/><Relationship Id="rId212" Type="http://schemas.openxmlformats.org/officeDocument/2006/relationships/hyperlink" Target="https://www.voulez.capital/" TargetMode="External"/><Relationship Id="rId23" Type="http://schemas.openxmlformats.org/officeDocument/2006/relationships/hyperlink" Target="https://www.crunchbase.com/organization/backstage-capital" TargetMode="External"/><Relationship Id="rId28" Type="http://schemas.openxmlformats.org/officeDocument/2006/relationships/hyperlink" Target="http://www.bellevc.com/" TargetMode="External"/><Relationship Id="rId49" Type="http://schemas.openxmlformats.org/officeDocument/2006/relationships/hyperlink" Target="https://www.crunchbase.com/organization/camelback-ventures" TargetMode="External"/><Relationship Id="rId114" Type="http://schemas.openxmlformats.org/officeDocument/2006/relationships/hyperlink" Target="http://harrietfund.com/" TargetMode="External"/><Relationship Id="rId119" Type="http://schemas.openxmlformats.org/officeDocument/2006/relationships/hyperlink" Target="https://humble.vc/" TargetMode="External"/><Relationship Id="rId44" Type="http://schemas.openxmlformats.org/officeDocument/2006/relationships/hyperlink" Target="https://www.crunchbase.com/organization/bullpen-capital" TargetMode="External"/><Relationship Id="rId60" Type="http://schemas.openxmlformats.org/officeDocument/2006/relationships/hyperlink" Target="https://www.data360.solutions/data-360-labs/womens-initiative?fbclid=IwAR0993ZhMkODU1An3M27yiAsQBJ4v1FWG6Nt_5RjIGeUMzFyvtTrN5vlHns" TargetMode="External"/><Relationship Id="rId65" Type="http://schemas.openxmlformats.org/officeDocument/2006/relationships/hyperlink" Target="https://www.diversecityv.com/" TargetMode="External"/><Relationship Id="rId81" Type="http://schemas.openxmlformats.org/officeDocument/2006/relationships/hyperlink" Target="https://www.crunchbase.com/organization/female-founders-fund" TargetMode="External"/><Relationship Id="rId86" Type="http://schemas.openxmlformats.org/officeDocument/2006/relationships/hyperlink" Target="https://www.firsttracks.vc/" TargetMode="External"/><Relationship Id="rId130" Type="http://schemas.openxmlformats.org/officeDocument/2006/relationships/hyperlink" Target="http://kecventures.com/" TargetMode="External"/><Relationship Id="rId135" Type="http://schemas.openxmlformats.org/officeDocument/2006/relationships/hyperlink" Target="https://www.crunchbase.com/organization/laconia-capitalgroup" TargetMode="External"/><Relationship Id="rId151" Type="http://schemas.openxmlformats.org/officeDocument/2006/relationships/hyperlink" Target="https://obvious.com/" TargetMode="External"/><Relationship Id="rId156" Type="http://schemas.openxmlformats.org/officeDocument/2006/relationships/hyperlink" Target="https://www.crunchbase.com/organization/pipeline-fund" TargetMode="External"/><Relationship Id="rId177" Type="http://schemas.openxmlformats.org/officeDocument/2006/relationships/hyperlink" Target="https://www.serenaventures.com/" TargetMode="External"/><Relationship Id="rId198" Type="http://schemas.openxmlformats.org/officeDocument/2006/relationships/hyperlink" Target="https://www.thevioletsociety.com/" TargetMode="External"/><Relationship Id="rId172" Type="http://schemas.openxmlformats.org/officeDocument/2006/relationships/hyperlink" Target="https://www.crunchbase.com/organization/revup-3" TargetMode="External"/><Relationship Id="rId193" Type="http://schemas.openxmlformats.org/officeDocument/2006/relationships/hyperlink" Target="https://sb.co/" TargetMode="External"/><Relationship Id="rId202" Type="http://schemas.openxmlformats.org/officeDocument/2006/relationships/hyperlink" Target="https://www.unshackledvc.com/" TargetMode="External"/><Relationship Id="rId207" Type="http://schemas.openxmlformats.org/officeDocument/2006/relationships/hyperlink" Target="https://education.500.co/stanford/" TargetMode="External"/><Relationship Id="rId223" Type="http://schemas.openxmlformats.org/officeDocument/2006/relationships/hyperlink" Target="https://www.xfactor.ventures/" TargetMode="External"/><Relationship Id="rId13" Type="http://schemas.openxmlformats.org/officeDocument/2006/relationships/hyperlink" Target="http://www.avgfunds.com/" TargetMode="External"/><Relationship Id="rId18" Type="http://schemas.openxmlformats.org/officeDocument/2006/relationships/hyperlink" Target="https://www.crunchbase.com/organization/aspect-ventures" TargetMode="External"/><Relationship Id="rId39" Type="http://schemas.openxmlformats.org/officeDocument/2006/relationships/hyperlink" Target="http://www.broadway-angels.com/" TargetMode="External"/><Relationship Id="rId109" Type="http://schemas.openxmlformats.org/officeDocument/2006/relationships/hyperlink" Target="https://www.crunchbase.com/organization/gxh-capital" TargetMode="External"/><Relationship Id="rId34" Type="http://schemas.openxmlformats.org/officeDocument/2006/relationships/hyperlink" Target="http://www.blackfounders.com/" TargetMode="External"/><Relationship Id="rId50" Type="http://schemas.openxmlformats.org/officeDocument/2006/relationships/hyperlink" Target="https://chloecapital.com/" TargetMode="External"/><Relationship Id="rId55" Type="http://schemas.openxmlformats.org/officeDocument/2006/relationships/hyperlink" Target="https://www.crunchbase.com/organization/connectivity-capital" TargetMode="External"/><Relationship Id="rId76" Type="http://schemas.openxmlformats.org/officeDocument/2006/relationships/hyperlink" Target="https://www.f7ventures.vc/" TargetMode="External"/><Relationship Id="rId97" Type="http://schemas.openxmlformats.org/officeDocument/2006/relationships/hyperlink" Target="https://www.g20vc.com/" TargetMode="External"/><Relationship Id="rId104" Type="http://schemas.openxmlformats.org/officeDocument/2006/relationships/hyperlink" Target="https://www.crunchbase.com/organization/golden-seeds" TargetMode="External"/><Relationship Id="rId120" Type="http://schemas.openxmlformats.org/officeDocument/2006/relationships/hyperlink" Target="https://ifundwomen.com/" TargetMode="External"/><Relationship Id="rId125" Type="http://schemas.openxmlformats.org/officeDocument/2006/relationships/hyperlink" Target="https://www.crunchbase.com/organization/jalia-ventures" TargetMode="External"/><Relationship Id="rId141" Type="http://schemas.openxmlformats.org/officeDocument/2006/relationships/hyperlink" Target="https://www.crunchbase.com/organization/mendoza-ventures" TargetMode="External"/><Relationship Id="rId146" Type="http://schemas.openxmlformats.org/officeDocument/2006/relationships/hyperlink" Target="https://www.morganstanley.com/about-us/diversity/multicultural-innovation-lab" TargetMode="External"/><Relationship Id="rId167" Type="http://schemas.openxmlformats.org/officeDocument/2006/relationships/hyperlink" Target="https://republic.co/" TargetMode="External"/><Relationship Id="rId188" Type="http://schemas.openxmlformats.org/officeDocument/2006/relationships/hyperlink" Target="https://www.crunchbase.com/organization/southbox" TargetMode="External"/><Relationship Id="rId7" Type="http://schemas.openxmlformats.org/officeDocument/2006/relationships/hyperlink" Target="https://www.crunchbase.com/organization/a16z-crypto" TargetMode="External"/><Relationship Id="rId71" Type="http://schemas.openxmlformats.org/officeDocument/2006/relationships/hyperlink" Target="http://www.echovc.com/" TargetMode="External"/><Relationship Id="rId92" Type="http://schemas.openxmlformats.org/officeDocument/2006/relationships/hyperlink" Target="https://www.crunchbase.com/organization/forerunner-ventures" TargetMode="External"/><Relationship Id="rId162" Type="http://schemas.openxmlformats.org/officeDocument/2006/relationships/hyperlink" Target="http://www.prosperstl.com/" TargetMode="External"/><Relationship Id="rId183" Type="http://schemas.openxmlformats.org/officeDocument/2006/relationships/hyperlink" Target="https://www.crunchbase.com/organization/sheworx" TargetMode="External"/><Relationship Id="rId213" Type="http://schemas.openxmlformats.org/officeDocument/2006/relationships/hyperlink" Target="https://www.crunchbase.com/organization/voulez-capital" TargetMode="External"/><Relationship Id="rId218" Type="http://schemas.openxmlformats.org/officeDocument/2006/relationships/hyperlink" Target="https://womenstartuplab.com/" TargetMode="External"/><Relationship Id="rId2" Type="http://schemas.openxmlformats.org/officeDocument/2006/relationships/hyperlink" Target="https://www.crunchbase.com/organization/500-startups" TargetMode="External"/><Relationship Id="rId29" Type="http://schemas.openxmlformats.org/officeDocument/2006/relationships/hyperlink" Target="https://www.crunchbase.com/organization/belle-capital" TargetMode="External"/><Relationship Id="rId24" Type="http://schemas.openxmlformats.org/officeDocument/2006/relationships/hyperlink" Target="http://base.ventures/" TargetMode="External"/><Relationship Id="rId40" Type="http://schemas.openxmlformats.org/officeDocument/2006/relationships/hyperlink" Target="https://www.crunchbase.com/organization/broadway-angels" TargetMode="External"/><Relationship Id="rId45" Type="http://schemas.openxmlformats.org/officeDocument/2006/relationships/hyperlink" Target="https://thebeehive.bumble.com/bumble-fund" TargetMode="External"/><Relationship Id="rId66" Type="http://schemas.openxmlformats.org/officeDocument/2006/relationships/hyperlink" Target="https://www.crunchbase.com/organization/diversecity-ventures" TargetMode="External"/><Relationship Id="rId87" Type="http://schemas.openxmlformats.org/officeDocument/2006/relationships/hyperlink" Target="http://www.firstmarkcap.com/" TargetMode="External"/><Relationship Id="rId110" Type="http://schemas.openxmlformats.org/officeDocument/2006/relationships/hyperlink" Target="http://halogenvc.com/" TargetMode="External"/><Relationship Id="rId115" Type="http://schemas.openxmlformats.org/officeDocument/2006/relationships/hyperlink" Target="https://www.crunchbase.com/organization/harriet-fund" TargetMode="External"/><Relationship Id="rId131" Type="http://schemas.openxmlformats.org/officeDocument/2006/relationships/hyperlink" Target="https://www.crunchbase.com/organization/kec-ventures" TargetMode="External"/><Relationship Id="rId136" Type="http://schemas.openxmlformats.org/officeDocument/2006/relationships/hyperlink" Target="http://www.ldrventures.com/" TargetMode="External"/><Relationship Id="rId157" Type="http://schemas.openxmlformats.org/officeDocument/2006/relationships/hyperlink" Target="https://www.pivotalventures.org/" TargetMode="External"/><Relationship Id="rId178" Type="http://schemas.openxmlformats.org/officeDocument/2006/relationships/hyperlink" Target="https://www.crunchbase.com/organization/serena-ventures" TargetMode="External"/><Relationship Id="rId61" Type="http://schemas.openxmlformats.org/officeDocument/2006/relationships/hyperlink" Target="http://defyventures.org/" TargetMode="External"/><Relationship Id="rId82" Type="http://schemas.openxmlformats.org/officeDocument/2006/relationships/hyperlink" Target="https://www.fempiregroup.com/?mc_cid=6f69ebbd6e&amp;mc_eid=32b1502499" TargetMode="External"/><Relationship Id="rId152" Type="http://schemas.openxmlformats.org/officeDocument/2006/relationships/hyperlink" Target="https://www.crunchbase.com/organization/obvious-ventures" TargetMode="External"/><Relationship Id="rId173" Type="http://schemas.openxmlformats.org/officeDocument/2006/relationships/hyperlink" Target="https://www.salesforce.com/company/ventures/" TargetMode="External"/><Relationship Id="rId194" Type="http://schemas.openxmlformats.org/officeDocument/2006/relationships/hyperlink" Target="https://www.crunchbase.com/organization/springboard-enterprises" TargetMode="External"/><Relationship Id="rId199" Type="http://schemas.openxmlformats.org/officeDocument/2006/relationships/hyperlink" Target="https://www.tsef.com/" TargetMode="External"/><Relationship Id="rId203" Type="http://schemas.openxmlformats.org/officeDocument/2006/relationships/hyperlink" Target="https://www.crunchbase.com/organization/unshackled-ventures" TargetMode="External"/><Relationship Id="rId208" Type="http://schemas.openxmlformats.org/officeDocument/2006/relationships/hyperlink" Target="https://www.vencapital.org/" TargetMode="External"/><Relationship Id="rId19" Type="http://schemas.openxmlformats.org/officeDocument/2006/relationships/hyperlink" Target="http://astia.org/astia-angels/" TargetMode="External"/><Relationship Id="rId224" Type="http://schemas.openxmlformats.org/officeDocument/2006/relationships/hyperlink" Target="https://www.crunchbase.com/organization/xfactor-ventures" TargetMode="External"/><Relationship Id="rId14" Type="http://schemas.openxmlformats.org/officeDocument/2006/relationships/hyperlink" Target="https://www.crunchbase.com/organization/alumni-ventures-group" TargetMode="External"/><Relationship Id="rId30" Type="http://schemas.openxmlformats.org/officeDocument/2006/relationships/hyperlink" Target="https://blackandbrownfounders.com/" TargetMode="External"/><Relationship Id="rId35" Type="http://schemas.openxmlformats.org/officeDocument/2006/relationships/hyperlink" Target="https://www.crunchbase.com/organization/black-founders" TargetMode="External"/><Relationship Id="rId56" Type="http://schemas.openxmlformats.org/officeDocument/2006/relationships/hyperlink" Target="http://www.cowboy.vc/" TargetMode="External"/><Relationship Id="rId77" Type="http://schemas.openxmlformats.org/officeDocument/2006/relationships/hyperlink" Target="https://www.crunchbase.com/organization/f7-ventures" TargetMode="External"/><Relationship Id="rId100" Type="http://schemas.openxmlformats.org/officeDocument/2006/relationships/hyperlink" Target="https://www.crunchbase.com/organization/gaing" TargetMode="External"/><Relationship Id="rId105" Type="http://schemas.openxmlformats.org/officeDocument/2006/relationships/hyperlink" Target="https://www.grid110.org/" TargetMode="External"/><Relationship Id="rId126" Type="http://schemas.openxmlformats.org/officeDocument/2006/relationships/hyperlink" Target="http://janevc.com/" TargetMode="External"/><Relationship Id="rId147" Type="http://schemas.openxmlformats.org/officeDocument/2006/relationships/hyperlink" Target="https://newvoicesfund.com/" TargetMode="External"/><Relationship Id="rId168" Type="http://schemas.openxmlformats.org/officeDocument/2006/relationships/hyperlink" Target="https://www.crunchbase.com/organization/republic-co" TargetMode="External"/><Relationship Id="rId8" Type="http://schemas.openxmlformats.org/officeDocument/2006/relationships/hyperlink" Target="https://www.actoneventures.com/" TargetMode="External"/><Relationship Id="rId51" Type="http://schemas.openxmlformats.org/officeDocument/2006/relationships/hyperlink" Target="https://www.crunchbase.com/organization/chloe-capital" TargetMode="External"/><Relationship Id="rId72" Type="http://schemas.openxmlformats.org/officeDocument/2006/relationships/hyperlink" Target="https://www.crunchbase.com/organization/echovc-partners" TargetMode="External"/><Relationship Id="rId93" Type="http://schemas.openxmlformats.org/officeDocument/2006/relationships/hyperlink" Target="https://foundergym.com/" TargetMode="External"/><Relationship Id="rId98" Type="http://schemas.openxmlformats.org/officeDocument/2006/relationships/hyperlink" Target="https://www.crunchbase.com/organization/g20-ventures" TargetMode="External"/><Relationship Id="rId121" Type="http://schemas.openxmlformats.org/officeDocument/2006/relationships/hyperlink" Target="https://www.crunchbase.com/organization/ifundwomen" TargetMode="External"/><Relationship Id="rId142" Type="http://schemas.openxmlformats.org/officeDocument/2006/relationships/hyperlink" Target="https://www.mergelane.com/" TargetMode="External"/><Relationship Id="rId163" Type="http://schemas.openxmlformats.org/officeDocument/2006/relationships/hyperlink" Target="https://www.quakecapital.com/" TargetMode="External"/><Relationship Id="rId184" Type="http://schemas.openxmlformats.org/officeDocument/2006/relationships/hyperlink" Target="https://www.iamsogal.com/" TargetMode="External"/><Relationship Id="rId189" Type="http://schemas.openxmlformats.org/officeDocument/2006/relationships/hyperlink" Target="https://www.spearhead.co/" TargetMode="External"/><Relationship Id="rId219" Type="http://schemas.openxmlformats.org/officeDocument/2006/relationships/hyperlink" Target="https://www.crunchbase.com/organization/women-s-startup-lab" TargetMode="External"/><Relationship Id="rId3" Type="http://schemas.openxmlformats.org/officeDocument/2006/relationships/hyperlink" Target="https://500.co/500-startups-announces-25m-microfund-to-invest-in-black-and-latino-founders/" TargetMode="External"/><Relationship Id="rId214" Type="http://schemas.openxmlformats.org/officeDocument/2006/relationships/hyperlink" Target="https://we.nyc/our-programs/" TargetMode="External"/><Relationship Id="rId25" Type="http://schemas.openxmlformats.org/officeDocument/2006/relationships/hyperlink" Target="https://www.crunchbase.com/organization/base-vc" TargetMode="External"/><Relationship Id="rId46" Type="http://schemas.openxmlformats.org/officeDocument/2006/relationships/hyperlink" Target="https://www.crunchbase.com/organization/bumble-fund" TargetMode="External"/><Relationship Id="rId67" Type="http://schemas.openxmlformats.org/officeDocument/2006/relationships/hyperlink" Target="http://www.diversity.vc/" TargetMode="External"/><Relationship Id="rId116" Type="http://schemas.openxmlformats.org/officeDocument/2006/relationships/hyperlink" Target="http://www.hbcu.vc/" TargetMode="External"/><Relationship Id="rId137" Type="http://schemas.openxmlformats.org/officeDocument/2006/relationships/hyperlink" Target="https://www.crunchbase.com/organization/ldr-ventures" TargetMode="External"/><Relationship Id="rId158" Type="http://schemas.openxmlformats.org/officeDocument/2006/relationships/hyperlink" Target="https://www.portfolia.co/" TargetMode="External"/><Relationship Id="rId20" Type="http://schemas.openxmlformats.org/officeDocument/2006/relationships/hyperlink" Target="https://www.crunchbase.com/organization/astia-angels" TargetMode="External"/><Relationship Id="rId41" Type="http://schemas.openxmlformats.org/officeDocument/2006/relationships/hyperlink" Target="http://brooklynbridge.vc/" TargetMode="External"/><Relationship Id="rId62" Type="http://schemas.openxmlformats.org/officeDocument/2006/relationships/hyperlink" Target="https://www.crunchbase.com/organization/defy-ventures" TargetMode="External"/><Relationship Id="rId83" Type="http://schemas.openxmlformats.org/officeDocument/2006/relationships/hyperlink" Target="https://www.femstreet.com/" TargetMode="External"/><Relationship Id="rId88" Type="http://schemas.openxmlformats.org/officeDocument/2006/relationships/hyperlink" Target="https://www.crunchbase.com/organization/firstmark-capital" TargetMode="External"/><Relationship Id="rId111" Type="http://schemas.openxmlformats.org/officeDocument/2006/relationships/hyperlink" Target="https://www.crunchbase.com/organization/halogen-ventures" TargetMode="External"/><Relationship Id="rId132" Type="http://schemas.openxmlformats.org/officeDocument/2006/relationships/hyperlink" Target="http://kindredcapital.vc/" TargetMode="External"/><Relationship Id="rId153" Type="http://schemas.openxmlformats.org/officeDocument/2006/relationships/hyperlink" Target="https://onewayvc.com/" TargetMode="External"/><Relationship Id="rId174" Type="http://schemas.openxmlformats.org/officeDocument/2006/relationships/hyperlink" Target="https://www.crunchbase.com/organization/salesforce-ventures" TargetMode="External"/><Relationship Id="rId179" Type="http://schemas.openxmlformats.org/officeDocument/2006/relationships/hyperlink" Target="https://sheeo.world/" TargetMode="External"/><Relationship Id="rId195" Type="http://schemas.openxmlformats.org/officeDocument/2006/relationships/hyperlink" Target="https://startout.org/growth-lab/" TargetMode="External"/><Relationship Id="rId209" Type="http://schemas.openxmlformats.org/officeDocument/2006/relationships/hyperlink" Target="https://ventureoutny.com/" TargetMode="External"/><Relationship Id="rId190" Type="http://schemas.openxmlformats.org/officeDocument/2006/relationships/hyperlink" Target="https://www.crunchbase.com/organization/spearhead-e8e9" TargetMode="External"/><Relationship Id="rId204" Type="http://schemas.openxmlformats.org/officeDocument/2006/relationships/hyperlink" Target="https://unusual.vc/" TargetMode="External"/><Relationship Id="rId220" Type="http://schemas.openxmlformats.org/officeDocument/2006/relationships/hyperlink" Target="http://www.womensvcfund.com/" TargetMode="External"/><Relationship Id="rId225" Type="http://schemas.openxmlformats.org/officeDocument/2006/relationships/hyperlink" Target="https://xx.team/sf" TargetMode="External"/><Relationship Id="rId15" Type="http://schemas.openxmlformats.org/officeDocument/2006/relationships/hyperlink" Target="https://www.amplifyherventures.com/" TargetMode="External"/><Relationship Id="rId36" Type="http://schemas.openxmlformats.org/officeDocument/2006/relationships/hyperlink" Target="https://www.blackgirlventures.org/" TargetMode="External"/><Relationship Id="rId57" Type="http://schemas.openxmlformats.org/officeDocument/2006/relationships/hyperlink" Target="https://www.crunchbase.com/organization/cowboy-ventures" TargetMode="External"/><Relationship Id="rId106" Type="http://schemas.openxmlformats.org/officeDocument/2006/relationships/hyperlink" Target="http://www.gv.com/" TargetMode="External"/><Relationship Id="rId127" Type="http://schemas.openxmlformats.org/officeDocument/2006/relationships/hyperlink" Target="https://www.crunchbase.com/organization/jane-vc" TargetMode="External"/><Relationship Id="rId10" Type="http://schemas.openxmlformats.org/officeDocument/2006/relationships/hyperlink" Target="https://www.allraise.org/" TargetMode="External"/><Relationship Id="rId31" Type="http://schemas.openxmlformats.org/officeDocument/2006/relationships/hyperlink" Target="https://www.crunchbase.com/organization/black-brown-founders" TargetMode="External"/><Relationship Id="rId52" Type="http://schemas.openxmlformats.org/officeDocument/2006/relationships/hyperlink" Target="http://www.collaborativefund.com/" TargetMode="External"/><Relationship Id="rId73" Type="http://schemas.openxmlformats.org/officeDocument/2006/relationships/hyperlink" Target="https://elpha.com/" TargetMode="External"/><Relationship Id="rId78" Type="http://schemas.openxmlformats.org/officeDocument/2006/relationships/hyperlink" Target="https://www.femalefounder.org/" TargetMode="External"/><Relationship Id="rId94" Type="http://schemas.openxmlformats.org/officeDocument/2006/relationships/hyperlink" Target="https://www.crunchbase.com/organization/founder-gym" TargetMode="External"/><Relationship Id="rId99" Type="http://schemas.openxmlformats.org/officeDocument/2006/relationships/hyperlink" Target="http://www.gaingels.com/" TargetMode="External"/><Relationship Id="rId101" Type="http://schemas.openxmlformats.org/officeDocument/2006/relationships/hyperlink" Target="http://genycap.com/" TargetMode="External"/><Relationship Id="rId122" Type="http://schemas.openxmlformats.org/officeDocument/2006/relationships/hyperlink" Target="https://imperia.global/" TargetMode="External"/><Relationship Id="rId143" Type="http://schemas.openxmlformats.org/officeDocument/2006/relationships/hyperlink" Target="https://www.crunchbase.com/organization/mergelane" TargetMode="External"/><Relationship Id="rId148" Type="http://schemas.openxmlformats.org/officeDocument/2006/relationships/hyperlink" Target="https://www.crunchbase.com/organization/new-voices-fund" TargetMode="External"/><Relationship Id="rId164" Type="http://schemas.openxmlformats.org/officeDocument/2006/relationships/hyperlink" Target="https://www.crunchbase.com/organization/quake-capital-partners" TargetMode="External"/><Relationship Id="rId169" Type="http://schemas.openxmlformats.org/officeDocument/2006/relationships/hyperlink" Target="http://rethinkimpact.com/" TargetMode="External"/><Relationship Id="rId185" Type="http://schemas.openxmlformats.org/officeDocument/2006/relationships/hyperlink" Target="http://sogalventures.com/" TargetMode="External"/><Relationship Id="rId4" Type="http://schemas.openxmlformats.org/officeDocument/2006/relationships/hyperlink" Target="https://www.crunchbase.com/organization/500-startups" TargetMode="External"/><Relationship Id="rId9" Type="http://schemas.openxmlformats.org/officeDocument/2006/relationships/hyperlink" Target="https://www.crunchbase.com/organization/act-one-ventures" TargetMode="External"/><Relationship Id="rId180" Type="http://schemas.openxmlformats.org/officeDocument/2006/relationships/hyperlink" Target="https://www.crunchbase.com/organization/sheeo" TargetMode="External"/><Relationship Id="rId210" Type="http://schemas.openxmlformats.org/officeDocument/2006/relationships/hyperlink" Target="http://www.victresscapital.com/" TargetMode="External"/><Relationship Id="rId215" Type="http://schemas.openxmlformats.org/officeDocument/2006/relationships/hyperlink" Target="https://weventure.fit.edu/" TargetMode="External"/><Relationship Id="rId26" Type="http://schemas.openxmlformats.org/officeDocument/2006/relationships/hyperlink" Target="https://www.bbgventures.com/" TargetMode="External"/><Relationship Id="rId47" Type="http://schemas.openxmlformats.org/officeDocument/2006/relationships/hyperlink" Target="https://bunkerlabs.org/" TargetMode="External"/><Relationship Id="rId68" Type="http://schemas.openxmlformats.org/officeDocument/2006/relationships/hyperlink" Target="https://www.dreamers.vc/" TargetMode="External"/><Relationship Id="rId89" Type="http://schemas.openxmlformats.org/officeDocument/2006/relationships/hyperlink" Target="https://floodgate.com/" TargetMode="External"/><Relationship Id="rId112" Type="http://schemas.openxmlformats.org/officeDocument/2006/relationships/hyperlink" Target="http://harlem.capital/" TargetMode="External"/><Relationship Id="rId133" Type="http://schemas.openxmlformats.org/officeDocument/2006/relationships/hyperlink" Target="https://www.crunchbase.com/organization/kindredcapital" TargetMode="External"/><Relationship Id="rId154" Type="http://schemas.openxmlformats.org/officeDocument/2006/relationships/hyperlink" Target="https://www.crunchbase.com/organization/one-way-ventures" TargetMode="External"/><Relationship Id="rId175" Type="http://schemas.openxmlformats.org/officeDocument/2006/relationships/hyperlink" Target="https://www.s3angels.org/score_3_fellows" TargetMode="External"/><Relationship Id="rId196" Type="http://schemas.openxmlformats.org/officeDocument/2006/relationships/hyperlink" Target="http://thejumpfund.com/" TargetMode="External"/><Relationship Id="rId200" Type="http://schemas.openxmlformats.org/officeDocument/2006/relationships/hyperlink" Target="https://www.crunchbase.com/organization/the-social-entrepreneurs-fund" TargetMode="External"/><Relationship Id="rId16" Type="http://schemas.openxmlformats.org/officeDocument/2006/relationships/hyperlink" Target="https://www.crunchbase.com/organization/amplifyher-ventures" TargetMode="External"/><Relationship Id="rId221" Type="http://schemas.openxmlformats.org/officeDocument/2006/relationships/hyperlink" Target="https://www.crunchbase.com/organization/womens-venture-capital-fund" TargetMode="External"/><Relationship Id="rId37" Type="http://schemas.openxmlformats.org/officeDocument/2006/relationships/hyperlink" Target="https://labs.robinhood.org/catalyst/" TargetMode="External"/><Relationship Id="rId58" Type="http://schemas.openxmlformats.org/officeDocument/2006/relationships/hyperlink" Target="http://www.crossculturevc.com/" TargetMode="External"/><Relationship Id="rId79" Type="http://schemas.openxmlformats.org/officeDocument/2006/relationships/hyperlink" Target="https://femalefounders.org/" TargetMode="External"/><Relationship Id="rId102" Type="http://schemas.openxmlformats.org/officeDocument/2006/relationships/hyperlink" Target="https://www.crunchbase.com/organization/gen-y-capital-partners" TargetMode="External"/><Relationship Id="rId123" Type="http://schemas.openxmlformats.org/officeDocument/2006/relationships/hyperlink" Target="https://www.intel.com/content/www/us/en/intel-capital/diversity.html" TargetMode="External"/><Relationship Id="rId144" Type="http://schemas.openxmlformats.org/officeDocument/2006/relationships/hyperlink" Target="https://merianventures.com/" TargetMode="External"/><Relationship Id="rId90" Type="http://schemas.openxmlformats.org/officeDocument/2006/relationships/hyperlink" Target="https://www.crunchbase.com/organization/floodgate" TargetMode="External"/><Relationship Id="rId165" Type="http://schemas.openxmlformats.org/officeDocument/2006/relationships/hyperlink" Target="http://reachcap.com/" TargetMode="External"/><Relationship Id="rId186" Type="http://schemas.openxmlformats.org/officeDocument/2006/relationships/hyperlink" Target="https://www.crunchbase.com/organization/sogal-ventures-2"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pasteapp.io/" TargetMode="External"/><Relationship Id="rId7" Type="http://schemas.openxmlformats.org/officeDocument/2006/relationships/hyperlink" Target="https://www.amazon.com/Logitech-Widescreen-Calling-Recording-Desktop/dp/B006JH8T3S/ref=sr_1_3?dchild=1&amp;keywords=logitech+webcam&amp;qid=1629596330&amp;sr=8-3" TargetMode="External"/><Relationship Id="rId2" Type="http://schemas.openxmlformats.org/officeDocument/2006/relationships/hyperlink" Target="https://flow.club/" TargetMode="External"/><Relationship Id="rId1" Type="http://schemas.openxmlformats.org/officeDocument/2006/relationships/hyperlink" Target="https://mailman.to/jason-sq1dlm" TargetMode="External"/><Relationship Id="rId6" Type="http://schemas.openxmlformats.org/officeDocument/2006/relationships/hyperlink" Target="http://docsend.com/funded" TargetMode="External"/><Relationship Id="rId5" Type="http://schemas.openxmlformats.org/officeDocument/2006/relationships/hyperlink" Target="http://calendly.com/" TargetMode="External"/><Relationship Id="rId4" Type="http://schemas.openxmlformats.org/officeDocument/2006/relationships/hyperlink" Target="http://yamm.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linkedin.co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linkedin.com/in/jayyeh" TargetMode="External"/><Relationship Id="rId2" Type="http://schemas.openxmlformats.org/officeDocument/2006/relationships/hyperlink" Target="https://twitter.com/dsettle" TargetMode="External"/><Relationship Id="rId1" Type="http://schemas.openxmlformats.org/officeDocument/2006/relationships/hyperlink" Target="https://www.linkedin.com/in/dana-settle-8b18/"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twitter.com/jayyeh"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outlinePr summaryBelow="0" summaryRight="0"/>
  </sheetPr>
  <dimension ref="A1:AA1001"/>
  <sheetViews>
    <sheetView showGridLines="0" workbookViewId="0"/>
  </sheetViews>
  <sheetFormatPr defaultColWidth="14.42578125" defaultRowHeight="15.75" customHeight="1"/>
  <cols>
    <col min="2" max="2" width="1.7109375" customWidth="1"/>
    <col min="3" max="3" width="20.85546875" customWidth="1"/>
    <col min="11" max="11" width="1.5703125" customWidth="1"/>
  </cols>
  <sheetData>
    <row r="1" spans="1:27" ht="15">
      <c r="A1" s="1"/>
      <c r="B1" s="1"/>
      <c r="C1" s="151" t="s">
        <v>0</v>
      </c>
      <c r="D1" s="152"/>
      <c r="E1" s="152"/>
      <c r="F1" s="152"/>
      <c r="G1" s="152"/>
      <c r="H1" s="152"/>
      <c r="I1" s="152"/>
      <c r="J1" s="152"/>
      <c r="K1" s="2"/>
      <c r="L1" s="2"/>
      <c r="M1" s="2"/>
      <c r="N1" s="2"/>
      <c r="O1" s="2"/>
      <c r="P1" s="2"/>
      <c r="Q1" s="2"/>
      <c r="R1" s="2"/>
      <c r="S1" s="2"/>
      <c r="T1" s="2"/>
      <c r="U1" s="2"/>
      <c r="V1" s="2"/>
      <c r="W1" s="2"/>
      <c r="X1" s="2"/>
      <c r="Y1" s="2"/>
      <c r="Z1" s="2"/>
      <c r="AA1" s="2"/>
    </row>
    <row r="2" spans="1:27" ht="12.75">
      <c r="A2" s="1"/>
      <c r="B2" s="1"/>
      <c r="C2" s="2"/>
      <c r="D2" s="2"/>
      <c r="E2" s="2"/>
      <c r="F2" s="2"/>
      <c r="G2" s="2"/>
      <c r="H2" s="2"/>
      <c r="I2" s="2"/>
      <c r="J2" s="2"/>
      <c r="K2" s="2"/>
      <c r="L2" s="2"/>
      <c r="M2" s="2"/>
      <c r="N2" s="2"/>
      <c r="O2" s="2"/>
      <c r="P2" s="2"/>
      <c r="Q2" s="2"/>
      <c r="R2" s="2"/>
      <c r="S2" s="2"/>
      <c r="T2" s="2"/>
      <c r="U2" s="2"/>
      <c r="V2" s="2"/>
      <c r="W2" s="2"/>
      <c r="X2" s="2"/>
      <c r="Y2" s="2"/>
      <c r="Z2" s="2"/>
      <c r="AA2" s="2"/>
    </row>
    <row r="3" spans="1:27" ht="8.25" customHeight="1">
      <c r="A3" s="2"/>
      <c r="B3" s="3"/>
      <c r="C3" s="3"/>
      <c r="D3" s="3"/>
      <c r="E3" s="3"/>
      <c r="F3" s="3"/>
      <c r="G3" s="3"/>
      <c r="H3" s="3"/>
      <c r="I3" s="3"/>
      <c r="J3" s="3"/>
      <c r="K3" s="3"/>
      <c r="L3" s="2"/>
      <c r="M3" s="2"/>
      <c r="N3" s="2"/>
      <c r="O3" s="2"/>
      <c r="P3" s="2"/>
      <c r="Q3" s="2"/>
      <c r="R3" s="2"/>
      <c r="S3" s="2"/>
      <c r="T3" s="2"/>
      <c r="U3" s="2"/>
      <c r="V3" s="2"/>
      <c r="W3" s="2"/>
      <c r="X3" s="2"/>
      <c r="Y3" s="2"/>
      <c r="Z3" s="2"/>
      <c r="AA3" s="2"/>
    </row>
    <row r="4" spans="1:27" ht="137.25" customHeight="1">
      <c r="A4" s="2"/>
      <c r="B4" s="3"/>
      <c r="C4" s="153" t="s">
        <v>1</v>
      </c>
      <c r="D4" s="152"/>
      <c r="E4" s="152"/>
      <c r="F4" s="152"/>
      <c r="G4" s="152"/>
      <c r="H4" s="152"/>
      <c r="I4" s="152"/>
      <c r="J4" s="152"/>
      <c r="K4" s="3"/>
      <c r="L4" s="2"/>
      <c r="M4" s="2"/>
      <c r="N4" s="2"/>
      <c r="O4" s="2"/>
      <c r="P4" s="2"/>
      <c r="Q4" s="2"/>
      <c r="R4" s="2"/>
      <c r="S4" s="2"/>
      <c r="T4" s="2"/>
      <c r="U4" s="2"/>
      <c r="V4" s="2"/>
      <c r="W4" s="2"/>
      <c r="X4" s="2"/>
      <c r="Y4" s="2"/>
      <c r="Z4" s="2"/>
      <c r="AA4" s="2"/>
    </row>
    <row r="5" spans="1:27">
      <c r="A5" s="2"/>
      <c r="B5" s="3"/>
      <c r="C5" s="5" t="s">
        <v>2</v>
      </c>
      <c r="D5" s="4"/>
      <c r="E5" s="4"/>
      <c r="F5" s="4"/>
      <c r="G5" s="4"/>
      <c r="H5" s="4"/>
      <c r="I5" s="4"/>
      <c r="J5" s="4"/>
      <c r="K5" s="3"/>
      <c r="L5" s="2"/>
      <c r="M5" s="2"/>
      <c r="N5" s="2"/>
      <c r="O5" s="2"/>
      <c r="P5" s="2"/>
      <c r="Q5" s="2"/>
      <c r="R5" s="2"/>
      <c r="S5" s="2"/>
      <c r="T5" s="2"/>
      <c r="U5" s="2"/>
      <c r="V5" s="2"/>
      <c r="W5" s="2"/>
      <c r="X5" s="2"/>
      <c r="Y5" s="2"/>
      <c r="Z5" s="2"/>
      <c r="AA5" s="2"/>
    </row>
    <row r="6" spans="1:27" ht="15">
      <c r="A6" s="2"/>
      <c r="B6" s="3"/>
      <c r="C6" s="6" t="s">
        <v>3</v>
      </c>
      <c r="D6" s="4"/>
      <c r="E6" s="4"/>
      <c r="F6" s="4"/>
      <c r="G6" s="4"/>
      <c r="H6" s="4"/>
      <c r="I6" s="4"/>
      <c r="J6" s="4"/>
      <c r="K6" s="3"/>
      <c r="L6" s="2"/>
      <c r="M6" s="2"/>
      <c r="N6" s="2"/>
      <c r="O6" s="2"/>
      <c r="P6" s="2"/>
      <c r="Q6" s="2"/>
      <c r="R6" s="2"/>
      <c r="S6" s="2"/>
      <c r="T6" s="2"/>
      <c r="U6" s="2"/>
      <c r="V6" s="2"/>
      <c r="W6" s="2"/>
      <c r="X6" s="2"/>
      <c r="Y6" s="2"/>
      <c r="Z6" s="2"/>
      <c r="AA6" s="2"/>
    </row>
    <row r="7" spans="1:27" ht="15">
      <c r="A7" s="2"/>
      <c r="B7" s="3"/>
      <c r="C7" s="7" t="s">
        <v>4</v>
      </c>
      <c r="D7" s="4"/>
      <c r="E7" s="4"/>
      <c r="F7" s="4"/>
      <c r="G7" s="4"/>
      <c r="H7" s="4"/>
      <c r="I7" s="4"/>
      <c r="J7" s="4"/>
      <c r="K7" s="3"/>
      <c r="L7" s="2"/>
      <c r="M7" s="2"/>
      <c r="N7" s="2"/>
      <c r="O7" s="2"/>
      <c r="P7" s="2"/>
      <c r="Q7" s="2"/>
      <c r="R7" s="2"/>
      <c r="S7" s="2"/>
      <c r="T7" s="2"/>
      <c r="U7" s="2"/>
      <c r="V7" s="2"/>
      <c r="W7" s="2"/>
      <c r="X7" s="2"/>
      <c r="Y7" s="2"/>
      <c r="Z7" s="2"/>
      <c r="AA7" s="2"/>
    </row>
    <row r="8" spans="1:27" ht="15">
      <c r="A8" s="2"/>
      <c r="B8" s="3"/>
      <c r="C8" s="8" t="s">
        <v>5</v>
      </c>
      <c r="D8" s="4"/>
      <c r="E8" s="4"/>
      <c r="F8" s="4"/>
      <c r="G8" s="4"/>
      <c r="H8" s="4"/>
      <c r="I8" s="4"/>
      <c r="J8" s="4"/>
      <c r="K8" s="3"/>
      <c r="L8" s="2"/>
      <c r="M8" s="2"/>
      <c r="N8" s="2"/>
      <c r="O8" s="2"/>
      <c r="P8" s="2"/>
      <c r="Q8" s="2"/>
      <c r="R8" s="2"/>
      <c r="S8" s="2"/>
      <c r="T8" s="2"/>
      <c r="U8" s="2"/>
      <c r="V8" s="2"/>
      <c r="W8" s="2"/>
      <c r="X8" s="2"/>
      <c r="Y8" s="2"/>
      <c r="Z8" s="2"/>
      <c r="AA8" s="2"/>
    </row>
    <row r="9" spans="1:27" ht="15">
      <c r="A9" s="9"/>
      <c r="B9" s="10"/>
      <c r="C9" s="4"/>
      <c r="D9" s="4"/>
      <c r="E9" s="4"/>
      <c r="F9" s="4"/>
      <c r="G9" s="4"/>
      <c r="H9" s="4"/>
      <c r="I9" s="4"/>
      <c r="J9" s="4"/>
      <c r="K9" s="3"/>
      <c r="L9" s="2"/>
      <c r="M9" s="2"/>
      <c r="N9" s="2"/>
      <c r="O9" s="2"/>
      <c r="P9" s="2"/>
      <c r="Q9" s="2"/>
      <c r="R9" s="2"/>
      <c r="S9" s="2"/>
      <c r="T9" s="2"/>
      <c r="U9" s="2"/>
      <c r="V9" s="2"/>
      <c r="W9" s="2"/>
      <c r="X9" s="2"/>
      <c r="Y9" s="2"/>
      <c r="Z9" s="2"/>
      <c r="AA9" s="2"/>
    </row>
    <row r="10" spans="1:27" ht="15">
      <c r="A10" s="9"/>
      <c r="B10" s="10"/>
      <c r="C10" s="4"/>
      <c r="D10" s="4"/>
      <c r="E10" s="4"/>
      <c r="F10" s="4"/>
      <c r="G10" s="4"/>
      <c r="H10" s="4"/>
      <c r="I10" s="4"/>
      <c r="J10" s="4"/>
      <c r="K10" s="3"/>
      <c r="L10" s="2"/>
      <c r="M10" s="2"/>
      <c r="N10" s="2"/>
      <c r="O10" s="2"/>
      <c r="P10" s="2"/>
      <c r="Q10" s="2"/>
      <c r="R10" s="2"/>
      <c r="S10" s="2"/>
      <c r="T10" s="2"/>
      <c r="U10" s="2"/>
      <c r="V10" s="2"/>
      <c r="W10" s="2"/>
      <c r="X10" s="2"/>
      <c r="Y10" s="2"/>
      <c r="Z10" s="2"/>
      <c r="AA10" s="2"/>
    </row>
    <row r="11" spans="1:27" ht="15">
      <c r="A11" s="9"/>
      <c r="B11" s="10"/>
      <c r="C11" s="4"/>
      <c r="D11" s="4"/>
      <c r="E11" s="4"/>
      <c r="F11" s="4"/>
      <c r="G11" s="4"/>
      <c r="H11" s="4"/>
      <c r="I11" s="4"/>
      <c r="J11" s="4"/>
      <c r="K11" s="3"/>
      <c r="L11" s="2"/>
      <c r="M11" s="2"/>
      <c r="N11" s="2"/>
      <c r="O11" s="2"/>
      <c r="P11" s="2"/>
      <c r="Q11" s="2"/>
      <c r="R11" s="2"/>
      <c r="S11" s="2"/>
      <c r="T11" s="2"/>
      <c r="U11" s="2"/>
      <c r="V11" s="2"/>
      <c r="W11" s="2"/>
      <c r="X11" s="2"/>
      <c r="Y11" s="2"/>
      <c r="Z11" s="2"/>
      <c r="AA11" s="2"/>
    </row>
    <row r="12" spans="1:27" ht="15">
      <c r="A12" s="9"/>
      <c r="B12" s="10"/>
      <c r="C12" s="4"/>
      <c r="D12" s="4"/>
      <c r="E12" s="4"/>
      <c r="F12" s="4"/>
      <c r="G12" s="4"/>
      <c r="H12" s="4"/>
      <c r="I12" s="4"/>
      <c r="J12" s="4"/>
      <c r="K12" s="3"/>
      <c r="L12" s="2"/>
      <c r="M12" s="2"/>
      <c r="N12" s="2"/>
      <c r="O12" s="2"/>
      <c r="P12" s="2"/>
      <c r="Q12" s="2"/>
      <c r="R12" s="2"/>
      <c r="S12" s="2"/>
      <c r="T12" s="2"/>
      <c r="U12" s="2"/>
      <c r="V12" s="2"/>
      <c r="W12" s="2"/>
      <c r="X12" s="2"/>
      <c r="Y12" s="2"/>
      <c r="Z12" s="2"/>
      <c r="AA12" s="2"/>
    </row>
    <row r="13" spans="1:27" ht="15">
      <c r="A13" s="9"/>
      <c r="B13" s="10"/>
      <c r="C13" s="4"/>
      <c r="D13" s="4"/>
      <c r="E13" s="4"/>
      <c r="F13" s="4"/>
      <c r="G13" s="4"/>
      <c r="H13" s="4"/>
      <c r="I13" s="4"/>
      <c r="J13" s="4"/>
      <c r="K13" s="3"/>
      <c r="L13" s="2"/>
      <c r="M13" s="2"/>
      <c r="N13" s="2"/>
      <c r="O13" s="2"/>
      <c r="P13" s="2"/>
      <c r="Q13" s="2"/>
      <c r="R13" s="2"/>
      <c r="S13" s="2"/>
      <c r="T13" s="2"/>
      <c r="U13" s="2"/>
      <c r="V13" s="2"/>
      <c r="W13" s="2"/>
      <c r="X13" s="2"/>
      <c r="Y13" s="2"/>
      <c r="Z13" s="2"/>
      <c r="AA13" s="2"/>
    </row>
    <row r="14" spans="1:27" ht="15">
      <c r="A14" s="9"/>
      <c r="B14" s="10"/>
      <c r="C14" s="4"/>
      <c r="D14" s="4"/>
      <c r="E14" s="4"/>
      <c r="F14" s="4"/>
      <c r="G14" s="4"/>
      <c r="H14" s="4"/>
      <c r="I14" s="4"/>
      <c r="J14" s="4"/>
      <c r="K14" s="3"/>
      <c r="L14" s="2"/>
      <c r="M14" s="2"/>
      <c r="N14" s="2"/>
      <c r="O14" s="2"/>
      <c r="P14" s="2"/>
      <c r="Q14" s="2"/>
      <c r="R14" s="2"/>
      <c r="S14" s="2"/>
      <c r="T14" s="2"/>
      <c r="U14" s="2"/>
      <c r="V14" s="2"/>
      <c r="W14" s="2"/>
      <c r="X14" s="2"/>
      <c r="Y14" s="2"/>
      <c r="Z14" s="2"/>
      <c r="AA14" s="2"/>
    </row>
    <row r="15" spans="1:27" ht="15">
      <c r="A15" s="9"/>
      <c r="B15" s="10"/>
      <c r="C15" s="4"/>
      <c r="D15" s="4"/>
      <c r="E15" s="4"/>
      <c r="F15" s="4"/>
      <c r="G15" s="4"/>
      <c r="H15" s="4"/>
      <c r="I15" s="4"/>
      <c r="J15" s="4"/>
      <c r="K15" s="3"/>
      <c r="L15" s="2"/>
      <c r="M15" s="2"/>
      <c r="N15" s="2"/>
      <c r="O15" s="2"/>
      <c r="P15" s="2"/>
      <c r="Q15" s="2"/>
      <c r="R15" s="2"/>
      <c r="S15" s="2"/>
      <c r="T15" s="2"/>
      <c r="U15" s="2"/>
      <c r="V15" s="2"/>
      <c r="W15" s="2"/>
      <c r="X15" s="2"/>
      <c r="Y15" s="2"/>
      <c r="Z15" s="2"/>
      <c r="AA15" s="2"/>
    </row>
    <row r="16" spans="1:27" ht="15">
      <c r="A16" s="2"/>
      <c r="B16" s="3"/>
      <c r="C16" s="4"/>
      <c r="D16" s="4"/>
      <c r="E16" s="4"/>
      <c r="F16" s="4"/>
      <c r="G16" s="4"/>
      <c r="H16" s="4"/>
      <c r="I16" s="4"/>
      <c r="J16" s="4"/>
      <c r="K16" s="3"/>
      <c r="L16" s="2"/>
      <c r="M16" s="2"/>
      <c r="N16" s="2"/>
      <c r="O16" s="2"/>
      <c r="P16" s="2"/>
      <c r="Q16" s="2"/>
      <c r="R16" s="2"/>
      <c r="S16" s="2"/>
      <c r="T16" s="2"/>
      <c r="U16" s="2"/>
      <c r="V16" s="2"/>
      <c r="W16" s="2"/>
      <c r="X16" s="2"/>
      <c r="Y16" s="2"/>
      <c r="Z16" s="2"/>
      <c r="AA16" s="2"/>
    </row>
    <row r="17" spans="1:27" ht="15">
      <c r="A17" s="2"/>
      <c r="B17" s="3"/>
      <c r="C17" s="4"/>
      <c r="D17" s="4"/>
      <c r="E17" s="4"/>
      <c r="F17" s="4"/>
      <c r="G17" s="4"/>
      <c r="H17" s="4"/>
      <c r="I17" s="4"/>
      <c r="J17" s="4"/>
      <c r="K17" s="3"/>
      <c r="L17" s="2"/>
      <c r="M17" s="2"/>
      <c r="N17" s="2"/>
      <c r="O17" s="2"/>
      <c r="P17" s="2"/>
      <c r="Q17" s="2"/>
      <c r="R17" s="2"/>
      <c r="S17" s="2"/>
      <c r="T17" s="2"/>
      <c r="U17" s="2"/>
      <c r="V17" s="2"/>
      <c r="W17" s="2"/>
      <c r="X17" s="2"/>
      <c r="Y17" s="2"/>
      <c r="Z17" s="2"/>
      <c r="AA17" s="2"/>
    </row>
    <row r="18" spans="1:27" ht="15">
      <c r="A18" s="2"/>
      <c r="B18" s="3"/>
      <c r="C18" s="4"/>
      <c r="D18" s="4"/>
      <c r="E18" s="4"/>
      <c r="F18" s="4"/>
      <c r="G18" s="4"/>
      <c r="H18" s="4"/>
      <c r="I18" s="4"/>
      <c r="J18" s="4"/>
      <c r="K18" s="3"/>
      <c r="L18" s="2"/>
      <c r="M18" s="2"/>
      <c r="N18" s="2"/>
      <c r="O18" s="2"/>
      <c r="P18" s="2"/>
      <c r="Q18" s="2"/>
      <c r="R18" s="2"/>
      <c r="S18" s="2"/>
      <c r="T18" s="2"/>
      <c r="U18" s="2"/>
      <c r="V18" s="2"/>
      <c r="W18" s="2"/>
      <c r="X18" s="2"/>
      <c r="Y18" s="2"/>
      <c r="Z18" s="2"/>
      <c r="AA18" s="2"/>
    </row>
    <row r="19" spans="1:27" ht="15">
      <c r="A19" s="2"/>
      <c r="B19" s="3"/>
      <c r="C19" s="4"/>
      <c r="D19" s="4"/>
      <c r="E19" s="4"/>
      <c r="F19" s="4"/>
      <c r="G19" s="4"/>
      <c r="H19" s="4"/>
      <c r="I19" s="4"/>
      <c r="J19" s="4"/>
      <c r="K19" s="3"/>
      <c r="L19" s="2"/>
      <c r="M19" s="2"/>
      <c r="N19" s="2"/>
      <c r="O19" s="2"/>
      <c r="P19" s="2"/>
      <c r="Q19" s="2"/>
      <c r="R19" s="2"/>
      <c r="S19" s="2"/>
      <c r="T19" s="2"/>
      <c r="U19" s="2"/>
      <c r="V19" s="2"/>
      <c r="W19" s="2"/>
      <c r="X19" s="2"/>
      <c r="Y19" s="2"/>
      <c r="Z19" s="2"/>
      <c r="AA19" s="2"/>
    </row>
    <row r="20" spans="1:27" ht="137.25" customHeight="1">
      <c r="A20" s="2"/>
      <c r="B20" s="3"/>
      <c r="C20" s="4"/>
      <c r="D20" s="4"/>
      <c r="E20" s="4"/>
      <c r="F20" s="4"/>
      <c r="G20" s="4"/>
      <c r="H20" s="4"/>
      <c r="I20" s="4"/>
      <c r="J20" s="4"/>
      <c r="K20" s="3"/>
      <c r="L20" s="2"/>
      <c r="M20" s="2"/>
      <c r="N20" s="2"/>
      <c r="O20" s="2"/>
      <c r="P20" s="2"/>
      <c r="Q20" s="2"/>
      <c r="R20" s="2"/>
      <c r="S20" s="2"/>
      <c r="T20" s="2"/>
      <c r="U20" s="2"/>
      <c r="V20" s="2"/>
      <c r="W20" s="2"/>
      <c r="X20" s="2"/>
      <c r="Y20" s="2"/>
      <c r="Z20" s="2"/>
      <c r="AA20" s="2"/>
    </row>
    <row r="21" spans="1:27" ht="8.25" customHeight="1">
      <c r="A21" s="2"/>
      <c r="B21" s="3"/>
      <c r="C21" s="3"/>
      <c r="D21" s="3"/>
      <c r="E21" s="3"/>
      <c r="F21" s="3"/>
      <c r="G21" s="3"/>
      <c r="H21" s="3"/>
      <c r="I21" s="3"/>
      <c r="J21" s="3"/>
      <c r="K21" s="3"/>
      <c r="L21" s="2"/>
      <c r="M21" s="2"/>
      <c r="N21" s="2"/>
      <c r="O21" s="2"/>
      <c r="P21" s="2"/>
      <c r="Q21" s="2"/>
      <c r="R21" s="2"/>
      <c r="S21" s="2"/>
      <c r="T21" s="2"/>
      <c r="U21" s="2"/>
      <c r="V21" s="2"/>
      <c r="W21" s="2"/>
      <c r="X21" s="2"/>
      <c r="Y21" s="2"/>
      <c r="Z21" s="2"/>
      <c r="AA21" s="2"/>
    </row>
    <row r="22" spans="1:27" ht="12.75">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spans="1:27" ht="12.75">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spans="1:27" ht="12.75">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spans="1:27" ht="12.7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27" ht="12.75">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spans="1:27" ht="12.75">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spans="1:27" ht="12.75">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27" ht="12.75">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7" ht="12.75">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7" ht="12.75">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7" ht="12.75">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spans="1:27" ht="12.75">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27" ht="12.75">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7" ht="12.7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spans="1:27" ht="12.75">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spans="1:27" ht="12.75">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spans="1:27" ht="12.75">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spans="1:27" ht="12.75">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spans="1:27" ht="12.75">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spans="1:27" ht="12.75">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spans="1:27" ht="12.75">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spans="1:27" ht="12.75">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spans="1:27" ht="12.75">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27" ht="12.7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spans="1:27" ht="12.75">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spans="1:27" ht="12.75">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spans="1:27" ht="12.75">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27" ht="12.75">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spans="1:27" ht="12.75">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spans="1:27" ht="12.75">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spans="1:27" ht="12.75">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spans="1:27" ht="12.75">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spans="1:27" ht="12.75">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spans="1:27" ht="12.7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spans="1:27" ht="12.75">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spans="1:27" ht="12.75">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spans="1:27" ht="12.75">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spans="1:27" ht="12.75">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spans="1:27" ht="12.75">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spans="1:27" ht="12.75">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spans="1:27" ht="12.75">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spans="1:27" ht="12.75">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spans="1:27" ht="12.75">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spans="1:27" ht="12.7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spans="1:27" ht="12.75">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spans="1:27" ht="12.75">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spans="1:27" ht="12.75">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12.75">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spans="1:27" ht="12.75">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spans="1:27" ht="12.75">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spans="1:27" ht="12.75">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spans="1:27" ht="12.75">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spans="1:27" ht="12.75">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spans="1:27" ht="12.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spans="1:27" ht="12.75">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spans="1:27" ht="12.75">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spans="1:27" ht="12.75">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spans="1:27" ht="12.75">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spans="1:27" ht="12.75">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spans="1:27" ht="12.75">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spans="1:27" ht="12.75">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spans="1:27" ht="12.75">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spans="1:27" ht="12.75">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spans="1:27" ht="12.7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spans="1:27" ht="12.75">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spans="1:27" ht="12.75">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spans="1:27" ht="12.75">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spans="1:27" ht="12.75">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spans="1:27" ht="12.75">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spans="1:27" ht="12.75">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spans="1:27" ht="12.75">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2.75">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2.75">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spans="1:27" ht="12.7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spans="1:27" ht="12.75">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spans="1:27" ht="12.75">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spans="1:27" ht="12.75">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spans="1:27" ht="12.75">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spans="1:27" ht="12.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2.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2.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2.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2.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2.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2.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2.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2.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2.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2.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2.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2.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2.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2.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2.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2.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2.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2.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2.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2.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2.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2.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2.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2.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2.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2.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2.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2.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2.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2.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2.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2.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2.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2.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2.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2.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2.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2.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2.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2.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2.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2.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2.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2.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2.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2.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2.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2.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2.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2.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2.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2.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2.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2.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2.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2.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2.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2.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2.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2.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2.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2.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2.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2.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2.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2.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2.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2.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2.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2.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2.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2.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2.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2.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2.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2.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2.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2.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2.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2.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2.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2.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2.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2.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2.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2.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2.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2.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2.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2.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2.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2.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2.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2.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2.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2.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2.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2.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2.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2.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2.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2.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2.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2.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2.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2.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2.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2.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2.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2.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2.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2.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2.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2.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2.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2.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2.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2.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2.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2.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2.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2.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2.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2.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2.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2.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2.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2.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2.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2.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2.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2.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2.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2.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2.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2.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2.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2.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2.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2.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2.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2.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2.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2.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2.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2.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2.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2.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2.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2.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2.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2.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2.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2.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2.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2.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2.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2.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2.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2.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2.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2.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2.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2.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2.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2.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2.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2.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2.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2.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2.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2.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2.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2.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2.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2.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2.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2.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2.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2.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2.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2.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2.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2.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2.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2.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2.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2.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2.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2.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2.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2.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2.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2.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2.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2.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2.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2.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2.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2.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2.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2.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2.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2.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2.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2.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2.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2.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2.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2.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2.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2.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2.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2.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2.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2.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2.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2.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2.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2.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2.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2.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2.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2.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2.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2.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2.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2.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2.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2.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2.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2.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2.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2.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2.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2.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2.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2.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2.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2.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2.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2.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2.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2.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2.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2.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2.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2.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2.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2.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2.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2.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2.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2.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2.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2.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2.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2.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2.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2.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2.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2.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2.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2.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2.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2.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2.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2.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2.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2.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2.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2.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2.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2.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2.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2.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2.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2.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2.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2.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2.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2.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2.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2.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2.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2.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2.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2.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2.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2.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2.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2.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2.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2.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2.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2.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2.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2.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2.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2.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2.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2.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2.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2.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2.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2.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2.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2.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2.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2.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2.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2.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2.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2.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2.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2.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2.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2.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2.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2.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2.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2.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2.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2.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2.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2.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2.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2.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2.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2.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2.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2.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2.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2.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2.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2.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2.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2.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2.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2.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2.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2.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2.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2.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2.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2.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2.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2.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2.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2.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2.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2.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2.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2.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2.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2.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2.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2.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2.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2.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2.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2.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2.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2.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2.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2.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2.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2.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2.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2.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2.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2.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2.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2.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2.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2.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2.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2.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2.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2.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2.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2.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2.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2.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2.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2.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2.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2.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2.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2.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2.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2.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2.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2.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2.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2.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2.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2.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2.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2.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2.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2.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2.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2.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2.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2.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2.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2.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2.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2.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2.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2.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2.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2.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2.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2.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2.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2.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2.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2.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2.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2.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2.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2.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2.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2.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2.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2.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2.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2.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2.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2.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2.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2.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2.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2.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2.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2.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2.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2.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2.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2.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2.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2.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2.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2.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2.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2.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2.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2.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2.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2.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2.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2.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2.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2.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2.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2.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2.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2.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2.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2.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2.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2.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2.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2.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2.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2.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2.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2.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2.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2.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2.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2.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2.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2.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2.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2.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2.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2.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2.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2.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2.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2.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2.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2.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2.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2.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2.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2.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2.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2.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2.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2.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2.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2.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2.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2.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2.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2.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2.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2.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2.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2.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2.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2.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2.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2.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2.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2.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2.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2.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2.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2.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2.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2.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2.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2.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2.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2.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2.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2.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2.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2.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2.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2.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2.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2.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2.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2.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2.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2.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2.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2.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2.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2.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2.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2.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2.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2.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2.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2.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2.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2.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2.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2.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2.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2.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2.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2.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2.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2.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2.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2.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2.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2.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2.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2.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2.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2.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2.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2.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2.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2.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2.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2.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2.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2.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2.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2.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2.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2.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2.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2.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2.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2.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2.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2.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2.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2.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2.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2.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2.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2.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2.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2.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2.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2.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2.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2.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2.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2.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2.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2.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2.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2.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2.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2.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2.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2.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2.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2.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2.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2.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2.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2.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2.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2.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2.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2.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2.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2.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2.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2.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2.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2.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2.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2.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2.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2.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2.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2.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2.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2.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2.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2.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2.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2.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2.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2.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2.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2.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2.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2.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2.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2.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2.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2.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2.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2.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2.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2.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2.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2.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2.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2.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2.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2.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2.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2.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2.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2.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2.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2.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2.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2.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2.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2.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2.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2.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2.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2.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2.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2.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2.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2.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2.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2.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2.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2.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2.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2.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2.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2.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2.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2.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2.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2.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2.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2.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2.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2.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2.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2.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2.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2.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2.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2.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2.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2.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2.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2.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2.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2.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2.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2.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2.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2.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2.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2.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2.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2.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2.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2.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2.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2.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2.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2.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2.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2.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2.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2.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2.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2.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2.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2.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2.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2.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2.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2.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2.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2.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2.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2.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2.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2.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2.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2.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2.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2.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2.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2.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2.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2.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2.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2.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2.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ht="12.7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sheetData>
  <mergeCells count="2">
    <mergeCell ref="C1:J1"/>
    <mergeCell ref="C4:J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outlinePr summaryBelow="0" summaryRight="0"/>
  </sheetPr>
  <dimension ref="A1:Z1165"/>
  <sheetViews>
    <sheetView workbookViewId="0"/>
  </sheetViews>
  <sheetFormatPr defaultColWidth="14.42578125" defaultRowHeight="15.75" customHeight="1"/>
  <cols>
    <col min="1" max="1" width="9.28515625" customWidth="1"/>
    <col min="2" max="3" width="32" customWidth="1"/>
    <col min="4" max="4" width="15.42578125" customWidth="1"/>
    <col min="5" max="5" width="60.5703125" customWidth="1"/>
    <col min="6" max="6" width="14.85546875" customWidth="1"/>
  </cols>
  <sheetData>
    <row r="1" spans="1:25">
      <c r="A1" s="57"/>
      <c r="B1" s="57" t="s">
        <v>71</v>
      </c>
      <c r="C1" s="57"/>
      <c r="D1" s="57"/>
      <c r="E1" s="58"/>
      <c r="F1" s="58"/>
      <c r="G1" s="58"/>
      <c r="H1" s="59"/>
      <c r="I1" s="59"/>
      <c r="J1" s="59"/>
      <c r="K1" s="59"/>
      <c r="L1" s="59"/>
      <c r="M1" s="59"/>
      <c r="N1" s="59"/>
      <c r="O1" s="59"/>
      <c r="P1" s="59"/>
      <c r="Q1" s="59"/>
      <c r="R1" s="59"/>
      <c r="S1" s="59"/>
      <c r="T1" s="59"/>
      <c r="U1" s="59"/>
      <c r="V1" s="59"/>
      <c r="W1" s="59"/>
      <c r="X1" s="59"/>
      <c r="Y1" s="59"/>
    </row>
    <row r="2" spans="1:25">
      <c r="A2" s="57"/>
      <c r="B2" s="57"/>
      <c r="C2" s="57"/>
      <c r="D2" s="57"/>
      <c r="E2" s="58"/>
      <c r="F2" s="58"/>
      <c r="G2" s="58"/>
      <c r="H2" s="59"/>
      <c r="I2" s="59"/>
      <c r="J2" s="59"/>
      <c r="K2" s="59"/>
      <c r="L2" s="59"/>
      <c r="M2" s="59"/>
      <c r="N2" s="59"/>
      <c r="O2" s="59"/>
      <c r="P2" s="59"/>
      <c r="Q2" s="59"/>
      <c r="R2" s="59"/>
      <c r="S2" s="59"/>
      <c r="T2" s="59"/>
      <c r="U2" s="59"/>
      <c r="V2" s="59"/>
      <c r="W2" s="59"/>
      <c r="X2" s="59"/>
      <c r="Y2" s="59"/>
    </row>
    <row r="3" spans="1:25">
      <c r="A3" s="57" t="s">
        <v>72</v>
      </c>
      <c r="B3" s="57" t="s">
        <v>58</v>
      </c>
      <c r="C3" s="57" t="s">
        <v>33</v>
      </c>
      <c r="D3" s="57" t="s">
        <v>34</v>
      </c>
      <c r="E3" s="58" t="s">
        <v>35</v>
      </c>
      <c r="F3" s="58" t="s">
        <v>73</v>
      </c>
      <c r="G3" s="58" t="s">
        <v>74</v>
      </c>
      <c r="H3" s="59"/>
      <c r="I3" s="59"/>
      <c r="J3" s="59"/>
      <c r="K3" s="59"/>
      <c r="L3" s="59"/>
      <c r="M3" s="59"/>
      <c r="N3" s="59"/>
      <c r="O3" s="59"/>
      <c r="P3" s="59"/>
      <c r="Q3" s="59"/>
      <c r="R3" s="59"/>
      <c r="S3" s="59"/>
      <c r="T3" s="59"/>
      <c r="U3" s="59"/>
      <c r="V3" s="59"/>
      <c r="W3" s="59"/>
      <c r="X3" s="59"/>
      <c r="Y3" s="59"/>
    </row>
    <row r="4" spans="1:25">
      <c r="A4" s="60" t="b">
        <v>0</v>
      </c>
      <c r="B4" s="60" t="s">
        <v>75</v>
      </c>
      <c r="C4" s="61" t="s">
        <v>76</v>
      </c>
      <c r="D4" s="62"/>
      <c r="E4" s="63" t="s">
        <v>77</v>
      </c>
      <c r="F4" s="62" t="s">
        <v>78</v>
      </c>
      <c r="G4" s="64" t="s">
        <v>79</v>
      </c>
      <c r="H4" s="59"/>
      <c r="I4" s="59"/>
      <c r="J4" s="59"/>
      <c r="K4" s="59"/>
      <c r="L4" s="59"/>
      <c r="M4" s="59"/>
      <c r="N4" s="59"/>
      <c r="O4" s="59"/>
      <c r="P4" s="59"/>
      <c r="Q4" s="59"/>
      <c r="R4" s="59"/>
      <c r="S4" s="59"/>
      <c r="T4" s="59"/>
      <c r="U4" s="59"/>
      <c r="V4" s="59"/>
      <c r="W4" s="59"/>
      <c r="X4" s="59"/>
      <c r="Y4" s="59"/>
    </row>
    <row r="5" spans="1:25">
      <c r="A5" s="60" t="b">
        <v>0</v>
      </c>
      <c r="B5" s="60" t="s">
        <v>80</v>
      </c>
      <c r="C5" s="61" t="s">
        <v>76</v>
      </c>
      <c r="D5" s="62"/>
      <c r="E5" s="63" t="s">
        <v>81</v>
      </c>
      <c r="F5" s="62" t="s">
        <v>78</v>
      </c>
      <c r="G5" s="64" t="s">
        <v>79</v>
      </c>
      <c r="H5" s="59"/>
      <c r="I5" s="59"/>
      <c r="J5" s="59"/>
      <c r="K5" s="59"/>
      <c r="L5" s="59"/>
      <c r="M5" s="59"/>
      <c r="N5" s="59"/>
      <c r="O5" s="59"/>
      <c r="P5" s="59"/>
      <c r="Q5" s="59"/>
      <c r="R5" s="59"/>
      <c r="S5" s="59"/>
      <c r="T5" s="59"/>
      <c r="U5" s="59"/>
      <c r="V5" s="59"/>
      <c r="W5" s="59"/>
      <c r="X5" s="59"/>
      <c r="Y5" s="59"/>
    </row>
    <row r="6" spans="1:25">
      <c r="A6" s="60" t="b">
        <v>0</v>
      </c>
      <c r="B6" s="60" t="s">
        <v>82</v>
      </c>
      <c r="C6" s="61" t="s">
        <v>76</v>
      </c>
      <c r="D6" s="62"/>
      <c r="E6" s="63" t="s">
        <v>83</v>
      </c>
      <c r="F6" s="62" t="s">
        <v>78</v>
      </c>
      <c r="G6" s="64" t="s">
        <v>79</v>
      </c>
      <c r="H6" s="59"/>
      <c r="I6" s="59"/>
      <c r="J6" s="59"/>
      <c r="K6" s="59"/>
      <c r="L6" s="59"/>
      <c r="M6" s="59"/>
      <c r="N6" s="59"/>
      <c r="O6" s="59"/>
      <c r="P6" s="59"/>
      <c r="Q6" s="59"/>
      <c r="R6" s="59"/>
      <c r="S6" s="59"/>
      <c r="T6" s="59"/>
      <c r="U6" s="59"/>
      <c r="V6" s="59"/>
      <c r="W6" s="59"/>
      <c r="X6" s="59"/>
      <c r="Y6" s="59"/>
    </row>
    <row r="7" spans="1:25">
      <c r="A7" s="60" t="b">
        <v>0</v>
      </c>
      <c r="B7" s="60" t="s">
        <v>84</v>
      </c>
      <c r="C7" s="61" t="s">
        <v>85</v>
      </c>
      <c r="D7" s="62"/>
      <c r="E7" s="63" t="s">
        <v>86</v>
      </c>
      <c r="F7" s="62" t="s">
        <v>78</v>
      </c>
      <c r="G7" s="64" t="s">
        <v>87</v>
      </c>
      <c r="H7" s="59"/>
      <c r="I7" s="59"/>
      <c r="J7" s="59"/>
      <c r="K7" s="59"/>
      <c r="L7" s="59"/>
      <c r="M7" s="59"/>
      <c r="N7" s="59"/>
      <c r="O7" s="59"/>
      <c r="P7" s="59"/>
      <c r="Q7" s="59"/>
      <c r="R7" s="59"/>
      <c r="S7" s="59"/>
      <c r="T7" s="59"/>
      <c r="U7" s="59"/>
      <c r="V7" s="59"/>
      <c r="W7" s="59"/>
      <c r="X7" s="59"/>
      <c r="Y7" s="59"/>
    </row>
    <row r="8" spans="1:25">
      <c r="A8" s="60" t="b">
        <v>0</v>
      </c>
      <c r="B8" s="60" t="s">
        <v>88</v>
      </c>
      <c r="C8" s="61" t="s">
        <v>85</v>
      </c>
      <c r="D8" s="62"/>
      <c r="E8" s="63" t="s">
        <v>89</v>
      </c>
      <c r="F8" s="62" t="s">
        <v>78</v>
      </c>
      <c r="G8" s="64" t="s">
        <v>87</v>
      </c>
      <c r="H8" s="59"/>
      <c r="I8" s="59"/>
      <c r="J8" s="59"/>
      <c r="K8" s="59"/>
      <c r="L8" s="59"/>
      <c r="M8" s="59"/>
      <c r="N8" s="59"/>
      <c r="O8" s="59"/>
      <c r="P8" s="59"/>
      <c r="Q8" s="59"/>
      <c r="R8" s="59"/>
      <c r="S8" s="59"/>
      <c r="T8" s="59"/>
      <c r="U8" s="59"/>
      <c r="V8" s="59"/>
      <c r="W8" s="59"/>
      <c r="X8" s="59"/>
      <c r="Y8" s="59"/>
    </row>
    <row r="9" spans="1:25">
      <c r="A9" s="60" t="b">
        <v>0</v>
      </c>
      <c r="B9" s="60" t="s">
        <v>90</v>
      </c>
      <c r="C9" s="61" t="s">
        <v>85</v>
      </c>
      <c r="D9" s="62"/>
      <c r="E9" s="63" t="s">
        <v>91</v>
      </c>
      <c r="F9" s="62" t="s">
        <v>78</v>
      </c>
      <c r="G9" s="64" t="s">
        <v>87</v>
      </c>
      <c r="H9" s="59"/>
      <c r="I9" s="59"/>
      <c r="J9" s="59"/>
      <c r="K9" s="59"/>
      <c r="L9" s="59"/>
      <c r="M9" s="59"/>
      <c r="N9" s="59"/>
      <c r="O9" s="59"/>
      <c r="P9" s="59"/>
      <c r="Q9" s="59"/>
      <c r="R9" s="59"/>
      <c r="S9" s="59"/>
      <c r="T9" s="59"/>
      <c r="U9" s="59"/>
      <c r="V9" s="59"/>
      <c r="W9" s="59"/>
      <c r="X9" s="59"/>
      <c r="Y9" s="59"/>
    </row>
    <row r="10" spans="1:25">
      <c r="A10" s="60" t="b">
        <v>0</v>
      </c>
      <c r="B10" s="60" t="s">
        <v>92</v>
      </c>
      <c r="C10" s="61" t="s">
        <v>93</v>
      </c>
      <c r="D10" s="62"/>
      <c r="E10" s="63" t="s">
        <v>94</v>
      </c>
      <c r="F10" s="62" t="s">
        <v>78</v>
      </c>
      <c r="G10" s="64" t="s">
        <v>95</v>
      </c>
      <c r="H10" s="59"/>
      <c r="I10" s="59"/>
      <c r="J10" s="59"/>
      <c r="K10" s="59"/>
      <c r="L10" s="59"/>
      <c r="M10" s="59"/>
      <c r="N10" s="59"/>
      <c r="O10" s="59"/>
      <c r="P10" s="59"/>
      <c r="Q10" s="59"/>
      <c r="R10" s="59"/>
      <c r="S10" s="59"/>
      <c r="T10" s="59"/>
      <c r="U10" s="59"/>
      <c r="V10" s="59"/>
      <c r="W10" s="59"/>
      <c r="X10" s="59"/>
      <c r="Y10" s="59"/>
    </row>
    <row r="11" spans="1:25">
      <c r="A11" s="60" t="b">
        <v>0</v>
      </c>
      <c r="B11" s="60" t="s">
        <v>96</v>
      </c>
      <c r="C11" s="61" t="s">
        <v>93</v>
      </c>
      <c r="D11" s="62"/>
      <c r="E11" s="63" t="s">
        <v>97</v>
      </c>
      <c r="F11" s="62" t="s">
        <v>78</v>
      </c>
      <c r="G11" s="64" t="s">
        <v>95</v>
      </c>
      <c r="H11" s="59"/>
      <c r="I11" s="59"/>
      <c r="J11" s="59"/>
      <c r="K11" s="59"/>
      <c r="L11" s="59"/>
      <c r="M11" s="59"/>
      <c r="N11" s="59"/>
      <c r="O11" s="59"/>
      <c r="P11" s="59"/>
      <c r="Q11" s="59"/>
      <c r="R11" s="59"/>
      <c r="S11" s="59"/>
      <c r="T11" s="59"/>
      <c r="U11" s="59"/>
      <c r="V11" s="59"/>
      <c r="W11" s="59"/>
      <c r="X11" s="59"/>
      <c r="Y11" s="59"/>
    </row>
    <row r="12" spans="1:25">
      <c r="A12" s="60" t="b">
        <v>0</v>
      </c>
      <c r="B12" s="60" t="s">
        <v>98</v>
      </c>
      <c r="C12" s="61" t="s">
        <v>93</v>
      </c>
      <c r="D12" s="62"/>
      <c r="E12" s="63" t="s">
        <v>99</v>
      </c>
      <c r="F12" s="62" t="s">
        <v>78</v>
      </c>
      <c r="G12" s="64" t="s">
        <v>95</v>
      </c>
      <c r="H12" s="59"/>
      <c r="I12" s="59"/>
      <c r="J12" s="59"/>
      <c r="K12" s="59"/>
      <c r="L12" s="59"/>
      <c r="M12" s="59"/>
      <c r="N12" s="59"/>
      <c r="O12" s="59"/>
      <c r="P12" s="59"/>
      <c r="Q12" s="59"/>
      <c r="R12" s="59"/>
      <c r="S12" s="59"/>
      <c r="T12" s="59"/>
      <c r="U12" s="59"/>
      <c r="V12" s="59"/>
      <c r="W12" s="59"/>
      <c r="X12" s="59"/>
      <c r="Y12" s="59"/>
    </row>
    <row r="13" spans="1:25">
      <c r="A13" s="60" t="b">
        <v>0</v>
      </c>
      <c r="B13" s="60" t="s">
        <v>100</v>
      </c>
      <c r="C13" s="61" t="s">
        <v>101</v>
      </c>
      <c r="D13" s="62"/>
      <c r="E13" s="63" t="s">
        <v>102</v>
      </c>
      <c r="F13" s="62" t="s">
        <v>78</v>
      </c>
      <c r="G13" s="64" t="s">
        <v>103</v>
      </c>
      <c r="H13" s="59"/>
      <c r="I13" s="59"/>
      <c r="J13" s="59"/>
      <c r="K13" s="59"/>
      <c r="L13" s="59"/>
      <c r="M13" s="59"/>
      <c r="N13" s="59"/>
      <c r="O13" s="59"/>
      <c r="P13" s="59"/>
      <c r="Q13" s="59"/>
      <c r="R13" s="59"/>
      <c r="S13" s="59"/>
      <c r="T13" s="59"/>
      <c r="U13" s="59"/>
      <c r="V13" s="59"/>
      <c r="W13" s="59"/>
      <c r="X13" s="59"/>
      <c r="Y13" s="59"/>
    </row>
    <row r="14" spans="1:25">
      <c r="A14" s="60" t="b">
        <v>0</v>
      </c>
      <c r="B14" s="60" t="s">
        <v>104</v>
      </c>
      <c r="C14" s="61" t="s">
        <v>101</v>
      </c>
      <c r="D14" s="62"/>
      <c r="E14" s="63" t="s">
        <v>105</v>
      </c>
      <c r="F14" s="62" t="s">
        <v>78</v>
      </c>
      <c r="G14" s="64" t="s">
        <v>103</v>
      </c>
      <c r="H14" s="59"/>
      <c r="I14" s="59"/>
      <c r="J14" s="59"/>
      <c r="K14" s="59"/>
      <c r="L14" s="59"/>
      <c r="M14" s="59"/>
      <c r="N14" s="59"/>
      <c r="O14" s="59"/>
      <c r="P14" s="59"/>
      <c r="Q14" s="59"/>
      <c r="R14" s="59"/>
      <c r="S14" s="59"/>
      <c r="T14" s="59"/>
      <c r="U14" s="59"/>
      <c r="V14" s="59"/>
      <c r="W14" s="59"/>
      <c r="X14" s="59"/>
      <c r="Y14" s="59"/>
    </row>
    <row r="15" spans="1:25">
      <c r="A15" s="60" t="b">
        <v>0</v>
      </c>
      <c r="B15" s="60" t="s">
        <v>106</v>
      </c>
      <c r="C15" s="61" t="s">
        <v>101</v>
      </c>
      <c r="D15" s="62"/>
      <c r="E15" s="63" t="s">
        <v>107</v>
      </c>
      <c r="F15" s="62" t="s">
        <v>78</v>
      </c>
      <c r="G15" s="64" t="s">
        <v>103</v>
      </c>
      <c r="H15" s="59"/>
      <c r="I15" s="59"/>
      <c r="J15" s="59"/>
      <c r="K15" s="59"/>
      <c r="L15" s="59"/>
      <c r="M15" s="59"/>
      <c r="N15" s="59"/>
      <c r="O15" s="59"/>
      <c r="P15" s="59"/>
      <c r="Q15" s="59"/>
      <c r="R15" s="59"/>
      <c r="S15" s="59"/>
      <c r="T15" s="59"/>
      <c r="U15" s="59"/>
      <c r="V15" s="59"/>
      <c r="W15" s="59"/>
      <c r="X15" s="59"/>
      <c r="Y15" s="59"/>
    </row>
    <row r="16" spans="1:25">
      <c r="A16" s="60" t="b">
        <v>0</v>
      </c>
      <c r="B16" s="60" t="s">
        <v>108</v>
      </c>
      <c r="C16" s="61" t="s">
        <v>109</v>
      </c>
      <c r="D16" s="62"/>
      <c r="E16" s="63" t="s">
        <v>110</v>
      </c>
      <c r="F16" s="62" t="s">
        <v>78</v>
      </c>
      <c r="G16" s="64" t="s">
        <v>111</v>
      </c>
      <c r="H16" s="59"/>
      <c r="I16" s="59"/>
      <c r="J16" s="59"/>
      <c r="K16" s="59"/>
      <c r="L16" s="59"/>
      <c r="M16" s="59"/>
      <c r="N16" s="59"/>
      <c r="O16" s="59"/>
      <c r="P16" s="59"/>
      <c r="Q16" s="59"/>
      <c r="R16" s="59"/>
      <c r="S16" s="59"/>
      <c r="T16" s="59"/>
      <c r="U16" s="59"/>
      <c r="V16" s="59"/>
      <c r="W16" s="59"/>
      <c r="X16" s="59"/>
      <c r="Y16" s="59"/>
    </row>
    <row r="17" spans="1:25">
      <c r="A17" s="60" t="b">
        <v>0</v>
      </c>
      <c r="B17" s="60" t="s">
        <v>112</v>
      </c>
      <c r="C17" s="61" t="s">
        <v>109</v>
      </c>
      <c r="D17" s="62"/>
      <c r="E17" s="63" t="s">
        <v>113</v>
      </c>
      <c r="F17" s="62" t="s">
        <v>78</v>
      </c>
      <c r="G17" s="64" t="s">
        <v>111</v>
      </c>
      <c r="H17" s="59"/>
      <c r="I17" s="59"/>
      <c r="J17" s="59"/>
      <c r="K17" s="59"/>
      <c r="L17" s="59"/>
      <c r="M17" s="59"/>
      <c r="N17" s="59"/>
      <c r="O17" s="59"/>
      <c r="P17" s="59"/>
      <c r="Q17" s="59"/>
      <c r="R17" s="59"/>
      <c r="S17" s="59"/>
      <c r="T17" s="59"/>
      <c r="U17" s="59"/>
      <c r="V17" s="59"/>
      <c r="W17" s="59"/>
      <c r="X17" s="59"/>
      <c r="Y17" s="59"/>
    </row>
    <row r="18" spans="1:25">
      <c r="A18" s="60" t="b">
        <v>0</v>
      </c>
      <c r="B18" s="60" t="s">
        <v>114</v>
      </c>
      <c r="C18" s="61" t="s">
        <v>109</v>
      </c>
      <c r="D18" s="62"/>
      <c r="E18" s="63" t="s">
        <v>115</v>
      </c>
      <c r="F18" s="62" t="s">
        <v>78</v>
      </c>
      <c r="G18" s="64" t="s">
        <v>111</v>
      </c>
      <c r="H18" s="59"/>
      <c r="I18" s="59"/>
      <c r="J18" s="59"/>
      <c r="K18" s="59"/>
      <c r="L18" s="59"/>
      <c r="M18" s="59"/>
      <c r="N18" s="59"/>
      <c r="O18" s="59"/>
      <c r="P18" s="59"/>
      <c r="Q18" s="59"/>
      <c r="R18" s="59"/>
      <c r="S18" s="59"/>
      <c r="T18" s="59"/>
      <c r="U18" s="59"/>
      <c r="V18" s="59"/>
      <c r="W18" s="59"/>
      <c r="X18" s="59"/>
      <c r="Y18" s="59"/>
    </row>
    <row r="19" spans="1:25">
      <c r="A19" s="60" t="b">
        <v>0</v>
      </c>
      <c r="B19" s="60" t="s">
        <v>116</v>
      </c>
      <c r="C19" s="61" t="s">
        <v>117</v>
      </c>
      <c r="D19" s="62"/>
      <c r="E19" s="63" t="s">
        <v>118</v>
      </c>
      <c r="F19" s="62" t="s">
        <v>78</v>
      </c>
      <c r="G19" s="64" t="s">
        <v>119</v>
      </c>
      <c r="H19" s="59"/>
      <c r="I19" s="59"/>
      <c r="J19" s="59"/>
      <c r="K19" s="59"/>
      <c r="L19" s="59"/>
      <c r="M19" s="59"/>
      <c r="N19" s="59"/>
      <c r="O19" s="59"/>
      <c r="P19" s="59"/>
      <c r="Q19" s="59"/>
      <c r="R19" s="59"/>
      <c r="S19" s="59"/>
      <c r="T19" s="59"/>
      <c r="U19" s="59"/>
      <c r="V19" s="59"/>
      <c r="W19" s="59"/>
      <c r="X19" s="59"/>
      <c r="Y19" s="59"/>
    </row>
    <row r="20" spans="1:25">
      <c r="A20" s="60" t="b">
        <v>0</v>
      </c>
      <c r="B20" s="60" t="s">
        <v>120</v>
      </c>
      <c r="C20" s="61" t="s">
        <v>117</v>
      </c>
      <c r="D20" s="62"/>
      <c r="E20" s="63" t="s">
        <v>121</v>
      </c>
      <c r="F20" s="62" t="s">
        <v>78</v>
      </c>
      <c r="G20" s="64" t="s">
        <v>119</v>
      </c>
      <c r="H20" s="59"/>
      <c r="I20" s="59"/>
      <c r="J20" s="59"/>
      <c r="K20" s="59"/>
      <c r="L20" s="59"/>
      <c r="M20" s="59"/>
      <c r="N20" s="59"/>
      <c r="O20" s="59"/>
      <c r="P20" s="59"/>
      <c r="Q20" s="59"/>
      <c r="R20" s="59"/>
      <c r="S20" s="59"/>
      <c r="T20" s="59"/>
      <c r="U20" s="59"/>
      <c r="V20" s="59"/>
      <c r="W20" s="59"/>
      <c r="X20" s="59"/>
      <c r="Y20" s="59"/>
    </row>
    <row r="21" spans="1:25">
      <c r="A21" s="60" t="b">
        <v>0</v>
      </c>
      <c r="B21" s="60" t="s">
        <v>122</v>
      </c>
      <c r="C21" s="61" t="s">
        <v>117</v>
      </c>
      <c r="D21" s="62"/>
      <c r="E21" s="63" t="s">
        <v>123</v>
      </c>
      <c r="F21" s="62" t="s">
        <v>78</v>
      </c>
      <c r="G21" s="64" t="s">
        <v>119</v>
      </c>
      <c r="H21" s="59"/>
      <c r="I21" s="59"/>
      <c r="J21" s="59"/>
      <c r="K21" s="59"/>
      <c r="L21" s="59"/>
      <c r="M21" s="59"/>
      <c r="N21" s="59"/>
      <c r="O21" s="59"/>
      <c r="P21" s="59"/>
      <c r="Q21" s="59"/>
      <c r="R21" s="59"/>
      <c r="S21" s="59"/>
      <c r="T21" s="59"/>
      <c r="U21" s="59"/>
      <c r="V21" s="59"/>
      <c r="W21" s="59"/>
      <c r="X21" s="59"/>
      <c r="Y21" s="59"/>
    </row>
    <row r="22" spans="1:25">
      <c r="A22" s="60" t="b">
        <v>0</v>
      </c>
      <c r="B22" s="60" t="s">
        <v>124</v>
      </c>
      <c r="C22" s="61" t="s">
        <v>125</v>
      </c>
      <c r="D22" s="62"/>
      <c r="E22" s="63" t="s">
        <v>126</v>
      </c>
      <c r="F22" s="62" t="s">
        <v>78</v>
      </c>
      <c r="G22" s="64" t="s">
        <v>127</v>
      </c>
      <c r="H22" s="59"/>
      <c r="I22" s="59"/>
      <c r="J22" s="59"/>
      <c r="K22" s="59"/>
      <c r="L22" s="59"/>
      <c r="M22" s="59"/>
      <c r="N22" s="59"/>
      <c r="O22" s="59"/>
      <c r="P22" s="59"/>
      <c r="Q22" s="59"/>
      <c r="R22" s="59"/>
      <c r="S22" s="59"/>
      <c r="T22" s="59"/>
      <c r="U22" s="59"/>
      <c r="V22" s="59"/>
      <c r="W22" s="59"/>
      <c r="X22" s="59"/>
      <c r="Y22" s="59"/>
    </row>
    <row r="23" spans="1:25">
      <c r="A23" s="60" t="b">
        <v>0</v>
      </c>
      <c r="B23" s="60" t="s">
        <v>128</v>
      </c>
      <c r="C23" s="61" t="s">
        <v>125</v>
      </c>
      <c r="D23" s="62"/>
      <c r="E23" s="63" t="s">
        <v>129</v>
      </c>
      <c r="F23" s="62" t="s">
        <v>78</v>
      </c>
      <c r="G23" s="64" t="s">
        <v>127</v>
      </c>
      <c r="H23" s="59"/>
      <c r="I23" s="59"/>
      <c r="J23" s="59"/>
      <c r="K23" s="59"/>
      <c r="L23" s="59"/>
      <c r="M23" s="59"/>
      <c r="N23" s="59"/>
      <c r="O23" s="59"/>
      <c r="P23" s="59"/>
      <c r="Q23" s="59"/>
      <c r="R23" s="59"/>
      <c r="S23" s="59"/>
      <c r="T23" s="59"/>
      <c r="U23" s="59"/>
      <c r="V23" s="59"/>
      <c r="W23" s="59"/>
      <c r="X23" s="59"/>
      <c r="Y23" s="59"/>
    </row>
    <row r="24" spans="1:25">
      <c r="A24" s="60" t="b">
        <v>0</v>
      </c>
      <c r="B24" s="60" t="s">
        <v>130</v>
      </c>
      <c r="C24" s="61" t="s">
        <v>131</v>
      </c>
      <c r="D24" s="62"/>
      <c r="E24" s="63" t="s">
        <v>132</v>
      </c>
      <c r="F24" s="62" t="s">
        <v>78</v>
      </c>
      <c r="G24" s="64" t="s">
        <v>133</v>
      </c>
      <c r="H24" s="59"/>
      <c r="I24" s="59"/>
      <c r="J24" s="59"/>
      <c r="K24" s="59"/>
      <c r="L24" s="59"/>
      <c r="M24" s="59"/>
      <c r="N24" s="59"/>
      <c r="O24" s="59"/>
      <c r="P24" s="59"/>
      <c r="Q24" s="59"/>
      <c r="R24" s="59"/>
      <c r="S24" s="59"/>
      <c r="T24" s="59"/>
      <c r="U24" s="59"/>
      <c r="V24" s="59"/>
      <c r="W24" s="59"/>
      <c r="X24" s="59"/>
      <c r="Y24" s="59"/>
    </row>
    <row r="25" spans="1:25">
      <c r="A25" s="60" t="b">
        <v>0</v>
      </c>
      <c r="B25" s="60" t="s">
        <v>134</v>
      </c>
      <c r="C25" s="61" t="s">
        <v>131</v>
      </c>
      <c r="D25" s="62"/>
      <c r="E25" s="63" t="s">
        <v>135</v>
      </c>
      <c r="F25" s="62" t="s">
        <v>78</v>
      </c>
      <c r="G25" s="64" t="s">
        <v>133</v>
      </c>
      <c r="H25" s="59"/>
      <c r="I25" s="59"/>
      <c r="J25" s="59"/>
      <c r="K25" s="59"/>
      <c r="L25" s="59"/>
      <c r="M25" s="59"/>
      <c r="N25" s="59"/>
      <c r="O25" s="59"/>
      <c r="P25" s="59"/>
      <c r="Q25" s="59"/>
      <c r="R25" s="59"/>
      <c r="S25" s="59"/>
      <c r="T25" s="59"/>
      <c r="U25" s="59"/>
      <c r="V25" s="59"/>
      <c r="W25" s="59"/>
      <c r="X25" s="59"/>
      <c r="Y25" s="59"/>
    </row>
    <row r="26" spans="1:25">
      <c r="A26" s="60" t="b">
        <v>0</v>
      </c>
      <c r="B26" s="60" t="s">
        <v>136</v>
      </c>
      <c r="C26" s="61" t="s">
        <v>131</v>
      </c>
      <c r="D26" s="62"/>
      <c r="E26" s="63" t="s">
        <v>137</v>
      </c>
      <c r="F26" s="62" t="s">
        <v>78</v>
      </c>
      <c r="G26" s="64" t="s">
        <v>133</v>
      </c>
      <c r="H26" s="59"/>
      <c r="I26" s="59"/>
      <c r="J26" s="59"/>
      <c r="K26" s="59"/>
      <c r="L26" s="59"/>
      <c r="M26" s="59"/>
      <c r="N26" s="59"/>
      <c r="O26" s="59"/>
      <c r="P26" s="59"/>
      <c r="Q26" s="59"/>
      <c r="R26" s="59"/>
      <c r="S26" s="59"/>
      <c r="T26" s="59"/>
      <c r="U26" s="59"/>
      <c r="V26" s="59"/>
      <c r="W26" s="59"/>
      <c r="X26" s="59"/>
      <c r="Y26" s="59"/>
    </row>
    <row r="27" spans="1:25">
      <c r="A27" s="60" t="b">
        <v>0</v>
      </c>
      <c r="B27" s="60" t="s">
        <v>138</v>
      </c>
      <c r="C27" s="61" t="s">
        <v>139</v>
      </c>
      <c r="D27" s="62"/>
      <c r="E27" s="63" t="s">
        <v>140</v>
      </c>
      <c r="F27" s="62" t="s">
        <v>78</v>
      </c>
      <c r="G27" s="64" t="s">
        <v>141</v>
      </c>
      <c r="H27" s="59"/>
      <c r="I27" s="59"/>
      <c r="J27" s="59"/>
      <c r="K27" s="59"/>
      <c r="L27" s="59"/>
      <c r="M27" s="59"/>
      <c r="N27" s="59"/>
      <c r="O27" s="59"/>
      <c r="P27" s="59"/>
      <c r="Q27" s="59"/>
      <c r="R27" s="59"/>
      <c r="S27" s="59"/>
      <c r="T27" s="59"/>
      <c r="U27" s="59"/>
      <c r="V27" s="59"/>
      <c r="W27" s="59"/>
      <c r="X27" s="59"/>
      <c r="Y27" s="59"/>
    </row>
    <row r="28" spans="1:25">
      <c r="A28" s="60" t="b">
        <v>0</v>
      </c>
      <c r="B28" s="60" t="s">
        <v>142</v>
      </c>
      <c r="C28" s="61" t="s">
        <v>139</v>
      </c>
      <c r="D28" s="62"/>
      <c r="E28" s="63" t="s">
        <v>143</v>
      </c>
      <c r="F28" s="62" t="s">
        <v>78</v>
      </c>
      <c r="G28" s="64" t="s">
        <v>141</v>
      </c>
      <c r="H28" s="59"/>
      <c r="I28" s="59"/>
      <c r="J28" s="59"/>
      <c r="K28" s="59"/>
      <c r="L28" s="59"/>
      <c r="M28" s="59"/>
      <c r="N28" s="59"/>
      <c r="O28" s="59"/>
      <c r="P28" s="59"/>
      <c r="Q28" s="59"/>
      <c r="R28" s="59"/>
      <c r="S28" s="59"/>
      <c r="T28" s="59"/>
      <c r="U28" s="59"/>
      <c r="V28" s="59"/>
      <c r="W28" s="59"/>
      <c r="X28" s="59"/>
      <c r="Y28" s="59"/>
    </row>
    <row r="29" spans="1:25">
      <c r="A29" s="60" t="b">
        <v>0</v>
      </c>
      <c r="B29" s="60" t="s">
        <v>144</v>
      </c>
      <c r="C29" s="61" t="s">
        <v>139</v>
      </c>
      <c r="D29" s="62"/>
      <c r="E29" s="63" t="s">
        <v>145</v>
      </c>
      <c r="F29" s="62" t="s">
        <v>78</v>
      </c>
      <c r="G29" s="64" t="s">
        <v>141</v>
      </c>
      <c r="H29" s="59"/>
      <c r="I29" s="59"/>
      <c r="J29" s="59"/>
      <c r="K29" s="59"/>
      <c r="L29" s="59"/>
      <c r="M29" s="59"/>
      <c r="N29" s="59"/>
      <c r="O29" s="59"/>
      <c r="P29" s="59"/>
      <c r="Q29" s="59"/>
      <c r="R29" s="59"/>
      <c r="S29" s="59"/>
      <c r="T29" s="59"/>
      <c r="U29" s="59"/>
      <c r="V29" s="59"/>
      <c r="W29" s="59"/>
      <c r="X29" s="59"/>
      <c r="Y29" s="59"/>
    </row>
    <row r="30" spans="1:25">
      <c r="A30" s="60" t="b">
        <v>0</v>
      </c>
      <c r="B30" s="60" t="s">
        <v>146</v>
      </c>
      <c r="C30" s="61" t="s">
        <v>147</v>
      </c>
      <c r="D30" s="62"/>
      <c r="E30" s="63" t="s">
        <v>148</v>
      </c>
      <c r="F30" s="62" t="s">
        <v>78</v>
      </c>
      <c r="G30" s="64" t="s">
        <v>149</v>
      </c>
      <c r="H30" s="59"/>
      <c r="I30" s="59"/>
      <c r="J30" s="59"/>
      <c r="K30" s="59"/>
      <c r="L30" s="59"/>
      <c r="M30" s="59"/>
      <c r="N30" s="59"/>
      <c r="O30" s="59"/>
      <c r="P30" s="59"/>
      <c r="Q30" s="59"/>
      <c r="R30" s="59"/>
      <c r="S30" s="59"/>
      <c r="T30" s="59"/>
      <c r="U30" s="59"/>
      <c r="V30" s="59"/>
      <c r="W30" s="59"/>
      <c r="X30" s="59"/>
      <c r="Y30" s="59"/>
    </row>
    <row r="31" spans="1:25">
      <c r="A31" s="60" t="b">
        <v>0</v>
      </c>
      <c r="B31" s="60" t="s">
        <v>150</v>
      </c>
      <c r="C31" s="61" t="s">
        <v>147</v>
      </c>
      <c r="D31" s="62"/>
      <c r="E31" s="63" t="s">
        <v>151</v>
      </c>
      <c r="F31" s="62" t="s">
        <v>78</v>
      </c>
      <c r="G31" s="64" t="s">
        <v>149</v>
      </c>
      <c r="H31" s="59"/>
      <c r="I31" s="59"/>
      <c r="J31" s="59"/>
      <c r="K31" s="59"/>
      <c r="L31" s="59"/>
      <c r="M31" s="59"/>
      <c r="N31" s="59"/>
      <c r="O31" s="59"/>
      <c r="P31" s="59"/>
      <c r="Q31" s="59"/>
      <c r="R31" s="59"/>
      <c r="S31" s="59"/>
      <c r="T31" s="59"/>
      <c r="U31" s="59"/>
      <c r="V31" s="59"/>
      <c r="W31" s="59"/>
      <c r="X31" s="59"/>
      <c r="Y31" s="59"/>
    </row>
    <row r="32" spans="1:25">
      <c r="A32" s="60" t="b">
        <v>0</v>
      </c>
      <c r="B32" s="60" t="s">
        <v>152</v>
      </c>
      <c r="C32" s="61" t="s">
        <v>147</v>
      </c>
      <c r="D32" s="62"/>
      <c r="E32" s="63" t="s">
        <v>153</v>
      </c>
      <c r="F32" s="62" t="s">
        <v>78</v>
      </c>
      <c r="G32" s="64" t="s">
        <v>149</v>
      </c>
      <c r="H32" s="59"/>
      <c r="I32" s="59"/>
      <c r="J32" s="59"/>
      <c r="K32" s="59"/>
      <c r="L32" s="59"/>
      <c r="M32" s="59"/>
      <c r="N32" s="59"/>
      <c r="O32" s="59"/>
      <c r="P32" s="59"/>
      <c r="Q32" s="59"/>
      <c r="R32" s="59"/>
      <c r="S32" s="59"/>
      <c r="T32" s="59"/>
      <c r="U32" s="59"/>
      <c r="V32" s="59"/>
      <c r="W32" s="59"/>
      <c r="X32" s="59"/>
      <c r="Y32" s="59"/>
    </row>
    <row r="33" spans="1:26">
      <c r="A33" s="60" t="b">
        <v>0</v>
      </c>
      <c r="B33" s="60" t="s">
        <v>154</v>
      </c>
      <c r="C33" s="61" t="s">
        <v>155</v>
      </c>
      <c r="D33" s="62"/>
      <c r="E33" s="63" t="s">
        <v>156</v>
      </c>
      <c r="F33" s="62" t="s">
        <v>78</v>
      </c>
      <c r="G33" s="64" t="s">
        <v>157</v>
      </c>
      <c r="H33" s="59"/>
      <c r="I33" s="59"/>
      <c r="J33" s="59"/>
      <c r="K33" s="59"/>
      <c r="L33" s="59"/>
      <c r="M33" s="59"/>
      <c r="N33" s="59"/>
      <c r="O33" s="59"/>
      <c r="P33" s="59"/>
      <c r="Q33" s="59"/>
      <c r="R33" s="59"/>
      <c r="S33" s="59"/>
      <c r="T33" s="59"/>
      <c r="U33" s="59"/>
      <c r="V33" s="59"/>
      <c r="W33" s="59"/>
      <c r="X33" s="59"/>
      <c r="Y33" s="59"/>
    </row>
    <row r="34" spans="1:26">
      <c r="A34" s="60" t="b">
        <v>0</v>
      </c>
      <c r="B34" s="60" t="s">
        <v>158</v>
      </c>
      <c r="C34" s="61" t="s">
        <v>155</v>
      </c>
      <c r="D34" s="62"/>
      <c r="E34" s="62"/>
      <c r="F34" s="62" t="s">
        <v>78</v>
      </c>
      <c r="G34" s="64" t="s">
        <v>157</v>
      </c>
      <c r="H34" s="59"/>
      <c r="I34" s="59"/>
      <c r="J34" s="59"/>
      <c r="K34" s="59"/>
      <c r="L34" s="59"/>
      <c r="M34" s="59"/>
      <c r="N34" s="59"/>
      <c r="O34" s="59"/>
      <c r="P34" s="59"/>
      <c r="Q34" s="59"/>
      <c r="R34" s="59"/>
      <c r="S34" s="59"/>
      <c r="T34" s="59"/>
      <c r="U34" s="59"/>
      <c r="V34" s="59"/>
      <c r="W34" s="59"/>
      <c r="X34" s="59"/>
      <c r="Y34" s="59"/>
    </row>
    <row r="35" spans="1:26">
      <c r="A35" s="60" t="b">
        <v>0</v>
      </c>
      <c r="B35" s="60" t="s">
        <v>159</v>
      </c>
      <c r="C35" s="61" t="s">
        <v>155</v>
      </c>
      <c r="D35" s="62"/>
      <c r="E35" s="63" t="s">
        <v>160</v>
      </c>
      <c r="F35" s="62" t="s">
        <v>78</v>
      </c>
      <c r="G35" s="64" t="s">
        <v>157</v>
      </c>
      <c r="H35" s="59"/>
      <c r="I35" s="59"/>
      <c r="J35" s="59"/>
      <c r="K35" s="59"/>
      <c r="L35" s="59"/>
      <c r="M35" s="59"/>
      <c r="N35" s="59"/>
      <c r="O35" s="59"/>
      <c r="P35" s="59"/>
      <c r="Q35" s="59"/>
      <c r="R35" s="59"/>
      <c r="S35" s="59"/>
      <c r="T35" s="59"/>
      <c r="U35" s="59"/>
      <c r="V35" s="59"/>
      <c r="W35" s="59"/>
      <c r="X35" s="59"/>
      <c r="Y35" s="59"/>
    </row>
    <row r="36" spans="1:26">
      <c r="A36" s="60" t="b">
        <v>0</v>
      </c>
      <c r="B36" s="60" t="s">
        <v>161</v>
      </c>
      <c r="C36" s="61" t="s">
        <v>162</v>
      </c>
      <c r="D36" s="62"/>
      <c r="E36" s="63" t="s">
        <v>163</v>
      </c>
      <c r="F36" s="62" t="s">
        <v>78</v>
      </c>
      <c r="G36" s="64" t="s">
        <v>164</v>
      </c>
      <c r="H36" s="59"/>
      <c r="I36" s="59"/>
      <c r="J36" s="59"/>
      <c r="K36" s="59"/>
      <c r="L36" s="59"/>
      <c r="M36" s="59"/>
      <c r="N36" s="59"/>
      <c r="O36" s="59"/>
      <c r="P36" s="59"/>
      <c r="Q36" s="59"/>
      <c r="R36" s="59"/>
      <c r="S36" s="59"/>
      <c r="T36" s="59"/>
      <c r="U36" s="59"/>
      <c r="V36" s="59"/>
      <c r="W36" s="59"/>
      <c r="X36" s="59"/>
      <c r="Y36" s="59"/>
    </row>
    <row r="37" spans="1:26">
      <c r="A37" s="60" t="b">
        <v>0</v>
      </c>
      <c r="B37" s="60" t="s">
        <v>165</v>
      </c>
      <c r="C37" s="61" t="s">
        <v>162</v>
      </c>
      <c r="D37" s="62"/>
      <c r="E37" s="63" t="s">
        <v>166</v>
      </c>
      <c r="F37" s="62" t="s">
        <v>78</v>
      </c>
      <c r="G37" s="64" t="s">
        <v>164</v>
      </c>
      <c r="H37" s="59"/>
      <c r="I37" s="59"/>
      <c r="J37" s="59"/>
      <c r="K37" s="59"/>
      <c r="L37" s="59"/>
      <c r="M37" s="59"/>
      <c r="N37" s="59"/>
      <c r="O37" s="59"/>
      <c r="P37" s="59"/>
      <c r="Q37" s="59"/>
      <c r="R37" s="59"/>
      <c r="S37" s="59"/>
      <c r="T37" s="59"/>
      <c r="U37" s="59"/>
      <c r="V37" s="59"/>
      <c r="W37" s="59"/>
      <c r="X37" s="59"/>
      <c r="Y37" s="59"/>
    </row>
    <row r="38" spans="1:26">
      <c r="A38" s="60" t="b">
        <v>0</v>
      </c>
      <c r="B38" s="60" t="s">
        <v>167</v>
      </c>
      <c r="C38" s="61" t="s">
        <v>162</v>
      </c>
      <c r="D38" s="62"/>
      <c r="E38" s="63" t="s">
        <v>168</v>
      </c>
      <c r="F38" s="62" t="s">
        <v>78</v>
      </c>
      <c r="G38" s="64" t="s">
        <v>164</v>
      </c>
      <c r="H38" s="59"/>
      <c r="I38" s="59"/>
      <c r="J38" s="59"/>
      <c r="K38" s="59"/>
      <c r="L38" s="59"/>
      <c r="M38" s="59"/>
      <c r="N38" s="59"/>
      <c r="O38" s="59"/>
      <c r="P38" s="59"/>
      <c r="Q38" s="59"/>
      <c r="R38" s="59"/>
      <c r="S38" s="59"/>
      <c r="T38" s="59"/>
      <c r="U38" s="59"/>
      <c r="V38" s="59"/>
      <c r="W38" s="59"/>
      <c r="X38" s="59"/>
      <c r="Y38" s="59"/>
    </row>
    <row r="39" spans="1:26">
      <c r="A39" s="60" t="b">
        <v>0</v>
      </c>
      <c r="B39" s="65"/>
      <c r="C39" s="65" t="s">
        <v>169</v>
      </c>
      <c r="D39" s="62"/>
      <c r="E39" s="62"/>
      <c r="F39" s="66" t="s">
        <v>78</v>
      </c>
      <c r="G39" s="67" t="s">
        <v>170</v>
      </c>
      <c r="H39" s="68"/>
      <c r="I39" s="68"/>
      <c r="J39" s="68"/>
      <c r="K39" s="68"/>
      <c r="L39" s="68"/>
      <c r="M39" s="68"/>
      <c r="N39" s="68"/>
      <c r="O39" s="68"/>
      <c r="P39" s="68"/>
      <c r="Q39" s="68"/>
      <c r="R39" s="68"/>
      <c r="S39" s="68"/>
      <c r="T39" s="68"/>
      <c r="U39" s="68"/>
      <c r="V39" s="68"/>
      <c r="W39" s="68"/>
      <c r="X39" s="68"/>
      <c r="Y39" s="68"/>
      <c r="Z39" s="69"/>
    </row>
    <row r="40" spans="1:26">
      <c r="A40" s="60" t="b">
        <v>0</v>
      </c>
      <c r="B40" s="60" t="s">
        <v>171</v>
      </c>
      <c r="C40" s="61" t="s">
        <v>172</v>
      </c>
      <c r="D40" s="62"/>
      <c r="E40" s="63" t="s">
        <v>173</v>
      </c>
      <c r="F40" s="62" t="s">
        <v>78</v>
      </c>
      <c r="G40" s="70" t="s">
        <v>174</v>
      </c>
      <c r="H40" s="59"/>
      <c r="I40" s="59"/>
      <c r="J40" s="59"/>
      <c r="K40" s="59"/>
      <c r="L40" s="59"/>
      <c r="M40" s="59"/>
      <c r="N40" s="59"/>
      <c r="O40" s="59"/>
      <c r="P40" s="59"/>
      <c r="Q40" s="59"/>
      <c r="R40" s="59"/>
      <c r="S40" s="59"/>
      <c r="T40" s="59"/>
      <c r="U40" s="59"/>
      <c r="V40" s="59"/>
      <c r="W40" s="59"/>
      <c r="X40" s="59"/>
      <c r="Y40" s="59"/>
    </row>
    <row r="41" spans="1:26">
      <c r="A41" s="60" t="b">
        <v>0</v>
      </c>
      <c r="B41" s="60" t="s">
        <v>175</v>
      </c>
      <c r="C41" s="61" t="s">
        <v>172</v>
      </c>
      <c r="D41" s="62"/>
      <c r="E41" s="63" t="s">
        <v>176</v>
      </c>
      <c r="F41" s="62" t="s">
        <v>78</v>
      </c>
      <c r="G41" s="70" t="s">
        <v>174</v>
      </c>
      <c r="H41" s="59"/>
      <c r="I41" s="59"/>
      <c r="J41" s="59"/>
      <c r="K41" s="59"/>
      <c r="L41" s="59"/>
      <c r="M41" s="59"/>
      <c r="N41" s="59"/>
      <c r="O41" s="59"/>
      <c r="P41" s="59"/>
      <c r="Q41" s="59"/>
      <c r="R41" s="59"/>
      <c r="S41" s="59"/>
      <c r="T41" s="59"/>
      <c r="U41" s="59"/>
      <c r="V41" s="59"/>
      <c r="W41" s="59"/>
      <c r="X41" s="59"/>
      <c r="Y41" s="59"/>
    </row>
    <row r="42" spans="1:26">
      <c r="A42" s="60" t="b">
        <v>0</v>
      </c>
      <c r="B42" s="60" t="s">
        <v>177</v>
      </c>
      <c r="C42" s="61" t="s">
        <v>172</v>
      </c>
      <c r="D42" s="62"/>
      <c r="E42" s="63" t="s">
        <v>178</v>
      </c>
      <c r="F42" s="62" t="s">
        <v>78</v>
      </c>
      <c r="G42" s="70" t="s">
        <v>174</v>
      </c>
      <c r="H42" s="59"/>
      <c r="I42" s="59"/>
      <c r="J42" s="59"/>
      <c r="K42" s="59"/>
      <c r="L42" s="59"/>
      <c r="M42" s="59"/>
      <c r="N42" s="59"/>
      <c r="O42" s="59"/>
      <c r="P42" s="59"/>
      <c r="Q42" s="59"/>
      <c r="R42" s="59"/>
      <c r="S42" s="59"/>
      <c r="T42" s="59"/>
      <c r="U42" s="59"/>
      <c r="V42" s="59"/>
      <c r="W42" s="59"/>
      <c r="X42" s="59"/>
      <c r="Y42" s="59"/>
    </row>
    <row r="43" spans="1:26">
      <c r="A43" s="60" t="b">
        <v>0</v>
      </c>
      <c r="B43" s="60" t="s">
        <v>179</v>
      </c>
      <c r="C43" s="61" t="s">
        <v>180</v>
      </c>
      <c r="D43" s="62"/>
      <c r="E43" s="63" t="s">
        <v>181</v>
      </c>
      <c r="F43" s="62" t="s">
        <v>78</v>
      </c>
      <c r="G43" s="64" t="s">
        <v>182</v>
      </c>
      <c r="H43" s="59"/>
      <c r="I43" s="59"/>
      <c r="J43" s="59"/>
      <c r="K43" s="59"/>
      <c r="L43" s="59"/>
      <c r="M43" s="59"/>
      <c r="N43" s="59"/>
      <c r="O43" s="59"/>
      <c r="P43" s="59"/>
      <c r="Q43" s="59"/>
      <c r="R43" s="59"/>
      <c r="S43" s="59"/>
      <c r="T43" s="59"/>
      <c r="U43" s="59"/>
      <c r="V43" s="59"/>
      <c r="W43" s="59"/>
      <c r="X43" s="59"/>
      <c r="Y43" s="59"/>
    </row>
    <row r="44" spans="1:26">
      <c r="A44" s="60" t="b">
        <v>0</v>
      </c>
      <c r="B44" s="60" t="s">
        <v>183</v>
      </c>
      <c r="C44" s="61" t="s">
        <v>180</v>
      </c>
      <c r="D44" s="62"/>
      <c r="E44" s="63" t="s">
        <v>184</v>
      </c>
      <c r="F44" s="62" t="s">
        <v>78</v>
      </c>
      <c r="G44" s="64" t="s">
        <v>182</v>
      </c>
      <c r="H44" s="59"/>
      <c r="I44" s="59"/>
      <c r="J44" s="59"/>
      <c r="K44" s="59"/>
      <c r="L44" s="59"/>
      <c r="M44" s="59"/>
      <c r="N44" s="59"/>
      <c r="O44" s="59"/>
      <c r="P44" s="59"/>
      <c r="Q44" s="59"/>
      <c r="R44" s="59"/>
      <c r="S44" s="59"/>
      <c r="T44" s="59"/>
      <c r="U44" s="59"/>
      <c r="V44" s="59"/>
      <c r="W44" s="59"/>
      <c r="X44" s="59"/>
      <c r="Y44" s="59"/>
    </row>
    <row r="45" spans="1:26">
      <c r="A45" s="60" t="b">
        <v>0</v>
      </c>
      <c r="B45" s="60" t="s">
        <v>185</v>
      </c>
      <c r="C45" s="61" t="s">
        <v>180</v>
      </c>
      <c r="D45" s="62"/>
      <c r="E45" s="63" t="s">
        <v>186</v>
      </c>
      <c r="F45" s="62" t="s">
        <v>78</v>
      </c>
      <c r="G45" s="64" t="s">
        <v>182</v>
      </c>
      <c r="H45" s="59"/>
      <c r="I45" s="59"/>
      <c r="J45" s="59"/>
      <c r="K45" s="59"/>
      <c r="L45" s="59"/>
      <c r="M45" s="59"/>
      <c r="N45" s="59"/>
      <c r="O45" s="59"/>
      <c r="P45" s="59"/>
      <c r="Q45" s="59"/>
      <c r="R45" s="59"/>
      <c r="S45" s="59"/>
      <c r="T45" s="59"/>
      <c r="U45" s="59"/>
      <c r="V45" s="59"/>
      <c r="W45" s="59"/>
      <c r="X45" s="59"/>
      <c r="Y45" s="59"/>
    </row>
    <row r="46" spans="1:26">
      <c r="A46" s="60" t="b">
        <v>0</v>
      </c>
      <c r="B46" s="60" t="s">
        <v>187</v>
      </c>
      <c r="C46" s="61" t="s">
        <v>188</v>
      </c>
      <c r="D46" s="62"/>
      <c r="E46" s="63" t="s">
        <v>189</v>
      </c>
      <c r="F46" s="62" t="s">
        <v>78</v>
      </c>
      <c r="G46" s="64" t="s">
        <v>190</v>
      </c>
      <c r="H46" s="59"/>
      <c r="I46" s="59"/>
      <c r="J46" s="59"/>
      <c r="K46" s="59"/>
      <c r="L46" s="59"/>
      <c r="M46" s="59"/>
      <c r="N46" s="59"/>
      <c r="O46" s="59"/>
      <c r="P46" s="59"/>
      <c r="Q46" s="59"/>
      <c r="R46" s="59"/>
      <c r="S46" s="59"/>
      <c r="T46" s="59"/>
      <c r="U46" s="59"/>
      <c r="V46" s="59"/>
      <c r="W46" s="59"/>
      <c r="X46" s="59"/>
      <c r="Y46" s="59"/>
    </row>
    <row r="47" spans="1:26">
      <c r="A47" s="60" t="b">
        <v>0</v>
      </c>
      <c r="B47" s="60" t="s">
        <v>191</v>
      </c>
      <c r="C47" s="61" t="s">
        <v>188</v>
      </c>
      <c r="D47" s="62"/>
      <c r="E47" s="63" t="s">
        <v>192</v>
      </c>
      <c r="F47" s="62" t="s">
        <v>78</v>
      </c>
      <c r="G47" s="64" t="s">
        <v>190</v>
      </c>
      <c r="H47" s="59"/>
      <c r="I47" s="59"/>
      <c r="J47" s="59"/>
      <c r="K47" s="59"/>
      <c r="L47" s="59"/>
      <c r="M47" s="59"/>
      <c r="N47" s="59"/>
      <c r="O47" s="59"/>
      <c r="P47" s="59"/>
      <c r="Q47" s="59"/>
      <c r="R47" s="59"/>
      <c r="S47" s="59"/>
      <c r="T47" s="59"/>
      <c r="U47" s="59"/>
      <c r="V47" s="59"/>
      <c r="W47" s="59"/>
      <c r="X47" s="59"/>
      <c r="Y47" s="59"/>
    </row>
    <row r="48" spans="1:26">
      <c r="A48" s="60" t="b">
        <v>0</v>
      </c>
      <c r="B48" s="60" t="s">
        <v>193</v>
      </c>
      <c r="C48" s="61" t="s">
        <v>188</v>
      </c>
      <c r="D48" s="62"/>
      <c r="E48" s="63" t="s">
        <v>194</v>
      </c>
      <c r="F48" s="62" t="s">
        <v>78</v>
      </c>
      <c r="G48" s="64" t="s">
        <v>190</v>
      </c>
      <c r="H48" s="59"/>
      <c r="I48" s="59"/>
      <c r="J48" s="59"/>
      <c r="K48" s="59"/>
      <c r="L48" s="59"/>
      <c r="M48" s="59"/>
      <c r="N48" s="59"/>
      <c r="O48" s="59"/>
      <c r="P48" s="59"/>
      <c r="Q48" s="59"/>
      <c r="R48" s="59"/>
      <c r="S48" s="59"/>
      <c r="T48" s="59"/>
      <c r="U48" s="59"/>
      <c r="V48" s="59"/>
      <c r="W48" s="59"/>
      <c r="X48" s="59"/>
      <c r="Y48" s="59"/>
    </row>
    <row r="49" spans="1:26">
      <c r="A49" s="60" t="b">
        <v>0</v>
      </c>
      <c r="B49" s="60" t="s">
        <v>195</v>
      </c>
      <c r="C49" s="61" t="s">
        <v>196</v>
      </c>
      <c r="D49" s="62"/>
      <c r="E49" s="63" t="s">
        <v>197</v>
      </c>
      <c r="F49" s="62" t="s">
        <v>78</v>
      </c>
      <c r="G49" s="64" t="s">
        <v>198</v>
      </c>
      <c r="H49" s="59"/>
      <c r="I49" s="59"/>
      <c r="J49" s="59"/>
      <c r="K49" s="59"/>
      <c r="L49" s="59"/>
      <c r="M49" s="59"/>
      <c r="N49" s="59"/>
      <c r="O49" s="59"/>
      <c r="P49" s="59"/>
      <c r="Q49" s="59"/>
      <c r="R49" s="59"/>
      <c r="S49" s="59"/>
      <c r="T49" s="59"/>
      <c r="U49" s="59"/>
      <c r="V49" s="59"/>
      <c r="W49" s="59"/>
      <c r="X49" s="59"/>
      <c r="Y49" s="59"/>
    </row>
    <row r="50" spans="1:26">
      <c r="A50" s="60" t="b">
        <v>0</v>
      </c>
      <c r="B50" s="60" t="s">
        <v>199</v>
      </c>
      <c r="C50" s="61" t="s">
        <v>196</v>
      </c>
      <c r="D50" s="62"/>
      <c r="E50" s="63" t="s">
        <v>200</v>
      </c>
      <c r="F50" s="62" t="s">
        <v>78</v>
      </c>
      <c r="G50" s="64" t="s">
        <v>198</v>
      </c>
      <c r="H50" s="59"/>
      <c r="I50" s="59"/>
      <c r="J50" s="59"/>
      <c r="K50" s="59"/>
      <c r="L50" s="59"/>
      <c r="M50" s="59"/>
      <c r="N50" s="59"/>
      <c r="O50" s="59"/>
      <c r="P50" s="59"/>
      <c r="Q50" s="59"/>
      <c r="R50" s="59"/>
      <c r="S50" s="59"/>
      <c r="T50" s="59"/>
      <c r="U50" s="59"/>
      <c r="V50" s="59"/>
      <c r="W50" s="59"/>
      <c r="X50" s="59"/>
      <c r="Y50" s="59"/>
    </row>
    <row r="51" spans="1:26">
      <c r="A51" s="60" t="b">
        <v>0</v>
      </c>
      <c r="B51" s="60" t="s">
        <v>201</v>
      </c>
      <c r="C51" s="61" t="s">
        <v>196</v>
      </c>
      <c r="D51" s="62"/>
      <c r="E51" s="63" t="s">
        <v>202</v>
      </c>
      <c r="F51" s="62" t="s">
        <v>78</v>
      </c>
      <c r="G51" s="64" t="s">
        <v>198</v>
      </c>
      <c r="H51" s="59"/>
      <c r="I51" s="59"/>
      <c r="J51" s="59"/>
      <c r="K51" s="59"/>
      <c r="L51" s="59"/>
      <c r="M51" s="59"/>
      <c r="N51" s="59"/>
      <c r="O51" s="59"/>
      <c r="P51" s="59"/>
      <c r="Q51" s="59"/>
      <c r="R51" s="59"/>
      <c r="S51" s="59"/>
      <c r="T51" s="59"/>
      <c r="U51" s="59"/>
      <c r="V51" s="59"/>
      <c r="W51" s="59"/>
      <c r="X51" s="59"/>
      <c r="Y51" s="59"/>
    </row>
    <row r="52" spans="1:26">
      <c r="A52" s="60" t="b">
        <v>0</v>
      </c>
      <c r="B52" s="65"/>
      <c r="C52" s="65" t="s">
        <v>203</v>
      </c>
      <c r="D52" s="62"/>
      <c r="E52" s="62"/>
      <c r="F52" s="66" t="s">
        <v>78</v>
      </c>
      <c r="G52" s="71" t="s">
        <v>204</v>
      </c>
      <c r="H52" s="68"/>
      <c r="I52" s="68"/>
      <c r="J52" s="68"/>
      <c r="K52" s="68"/>
      <c r="L52" s="68"/>
      <c r="M52" s="68"/>
      <c r="N52" s="68"/>
      <c r="O52" s="68"/>
      <c r="P52" s="68"/>
      <c r="Q52" s="68"/>
      <c r="R52" s="68"/>
      <c r="S52" s="68"/>
      <c r="T52" s="68"/>
      <c r="U52" s="68"/>
      <c r="V52" s="68"/>
      <c r="W52" s="68"/>
      <c r="X52" s="68"/>
      <c r="Y52" s="68"/>
      <c r="Z52" s="69"/>
    </row>
    <row r="53" spans="1:26">
      <c r="A53" s="60" t="b">
        <v>0</v>
      </c>
      <c r="B53" s="60" t="s">
        <v>205</v>
      </c>
      <c r="C53" s="61" t="s">
        <v>206</v>
      </c>
      <c r="D53" s="62"/>
      <c r="E53" s="63" t="s">
        <v>207</v>
      </c>
      <c r="F53" s="62" t="s">
        <v>78</v>
      </c>
      <c r="G53" s="64" t="s">
        <v>208</v>
      </c>
      <c r="H53" s="59"/>
      <c r="I53" s="59"/>
      <c r="J53" s="59"/>
      <c r="K53" s="59"/>
      <c r="L53" s="59"/>
      <c r="M53" s="59"/>
      <c r="N53" s="59"/>
      <c r="O53" s="59"/>
      <c r="P53" s="59"/>
      <c r="Q53" s="59"/>
      <c r="R53" s="59"/>
      <c r="S53" s="59"/>
      <c r="T53" s="59"/>
      <c r="U53" s="59"/>
      <c r="V53" s="59"/>
      <c r="W53" s="59"/>
      <c r="X53" s="59"/>
      <c r="Y53" s="59"/>
    </row>
    <row r="54" spans="1:26">
      <c r="A54" s="60" t="b">
        <v>0</v>
      </c>
      <c r="B54" s="60" t="s">
        <v>209</v>
      </c>
      <c r="C54" s="61" t="s">
        <v>206</v>
      </c>
      <c r="D54" s="62"/>
      <c r="E54" s="63" t="s">
        <v>210</v>
      </c>
      <c r="F54" s="62" t="s">
        <v>78</v>
      </c>
      <c r="G54" s="64" t="s">
        <v>208</v>
      </c>
      <c r="H54" s="59"/>
      <c r="I54" s="59"/>
      <c r="J54" s="59"/>
      <c r="K54" s="59"/>
      <c r="L54" s="59"/>
      <c r="M54" s="59"/>
      <c r="N54" s="59"/>
      <c r="O54" s="59"/>
      <c r="P54" s="59"/>
      <c r="Q54" s="59"/>
      <c r="R54" s="59"/>
      <c r="S54" s="59"/>
      <c r="T54" s="59"/>
      <c r="U54" s="59"/>
      <c r="V54" s="59"/>
      <c r="W54" s="59"/>
      <c r="X54" s="59"/>
      <c r="Y54" s="59"/>
    </row>
    <row r="55" spans="1:26">
      <c r="A55" s="60" t="b">
        <v>0</v>
      </c>
      <c r="B55" s="60" t="s">
        <v>211</v>
      </c>
      <c r="C55" s="61" t="s">
        <v>206</v>
      </c>
      <c r="D55" s="62"/>
      <c r="E55" s="63" t="s">
        <v>212</v>
      </c>
      <c r="F55" s="62" t="s">
        <v>78</v>
      </c>
      <c r="G55" s="64" t="s">
        <v>208</v>
      </c>
      <c r="H55" s="59"/>
      <c r="I55" s="59"/>
      <c r="J55" s="59"/>
      <c r="K55" s="59"/>
      <c r="L55" s="59"/>
      <c r="M55" s="59"/>
      <c r="N55" s="59"/>
      <c r="O55" s="59"/>
      <c r="P55" s="59"/>
      <c r="Q55" s="59"/>
      <c r="R55" s="59"/>
      <c r="S55" s="59"/>
      <c r="T55" s="59"/>
      <c r="U55" s="59"/>
      <c r="V55" s="59"/>
      <c r="W55" s="59"/>
      <c r="X55" s="59"/>
      <c r="Y55" s="59"/>
    </row>
    <row r="56" spans="1:26">
      <c r="A56" s="60" t="b">
        <v>0</v>
      </c>
      <c r="B56" s="60" t="s">
        <v>213</v>
      </c>
      <c r="C56" s="61" t="s">
        <v>214</v>
      </c>
      <c r="D56" s="62"/>
      <c r="E56" s="63" t="s">
        <v>215</v>
      </c>
      <c r="F56" s="62" t="s">
        <v>216</v>
      </c>
      <c r="G56" s="64" t="s">
        <v>217</v>
      </c>
      <c r="H56" s="59"/>
      <c r="I56" s="59"/>
      <c r="J56" s="59"/>
      <c r="K56" s="59"/>
      <c r="L56" s="59"/>
      <c r="M56" s="59"/>
      <c r="N56" s="59"/>
      <c r="O56" s="59"/>
      <c r="P56" s="59"/>
      <c r="Q56" s="59"/>
      <c r="R56" s="59"/>
      <c r="S56" s="59"/>
      <c r="T56" s="59"/>
      <c r="U56" s="59"/>
      <c r="V56" s="59"/>
      <c r="W56" s="59"/>
      <c r="X56" s="59"/>
      <c r="Y56" s="59"/>
    </row>
    <row r="57" spans="1:26">
      <c r="A57" s="60" t="b">
        <v>0</v>
      </c>
      <c r="B57" s="60" t="s">
        <v>218</v>
      </c>
      <c r="C57" s="61" t="s">
        <v>214</v>
      </c>
      <c r="D57" s="62"/>
      <c r="E57" s="63" t="s">
        <v>219</v>
      </c>
      <c r="F57" s="62" t="s">
        <v>216</v>
      </c>
      <c r="G57" s="64" t="s">
        <v>217</v>
      </c>
      <c r="H57" s="59"/>
      <c r="I57" s="59"/>
      <c r="J57" s="59"/>
      <c r="K57" s="59"/>
      <c r="L57" s="59"/>
      <c r="M57" s="59"/>
      <c r="N57" s="59"/>
      <c r="O57" s="59"/>
      <c r="P57" s="59"/>
      <c r="Q57" s="59"/>
      <c r="R57" s="59"/>
      <c r="S57" s="59"/>
      <c r="T57" s="59"/>
      <c r="U57" s="59"/>
      <c r="V57" s="59"/>
      <c r="W57" s="59"/>
      <c r="X57" s="59"/>
      <c r="Y57" s="59"/>
    </row>
    <row r="58" spans="1:26">
      <c r="A58" s="60" t="b">
        <v>0</v>
      </c>
      <c r="B58" s="60" t="s">
        <v>220</v>
      </c>
      <c r="C58" s="61" t="s">
        <v>214</v>
      </c>
      <c r="D58" s="62"/>
      <c r="E58" s="63" t="s">
        <v>221</v>
      </c>
      <c r="F58" s="62" t="s">
        <v>216</v>
      </c>
      <c r="G58" s="64" t="s">
        <v>217</v>
      </c>
      <c r="H58" s="59"/>
      <c r="I58" s="59"/>
      <c r="J58" s="59"/>
      <c r="K58" s="59"/>
      <c r="L58" s="59"/>
      <c r="M58" s="59"/>
      <c r="N58" s="59"/>
      <c r="O58" s="59"/>
      <c r="P58" s="59"/>
      <c r="Q58" s="59"/>
      <c r="R58" s="59"/>
      <c r="S58" s="59"/>
      <c r="T58" s="59"/>
      <c r="U58" s="59"/>
      <c r="V58" s="59"/>
      <c r="W58" s="59"/>
      <c r="X58" s="59"/>
      <c r="Y58" s="59"/>
    </row>
    <row r="59" spans="1:26">
      <c r="A59" s="60" t="b">
        <v>0</v>
      </c>
      <c r="B59" s="60" t="s">
        <v>222</v>
      </c>
      <c r="C59" s="61" t="s">
        <v>223</v>
      </c>
      <c r="D59" s="62"/>
      <c r="E59" s="63" t="s">
        <v>224</v>
      </c>
      <c r="F59" s="62" t="s">
        <v>216</v>
      </c>
      <c r="G59" s="64" t="s">
        <v>225</v>
      </c>
      <c r="H59" s="59"/>
      <c r="I59" s="59"/>
      <c r="J59" s="59"/>
      <c r="K59" s="59"/>
      <c r="L59" s="59"/>
      <c r="M59" s="59"/>
      <c r="N59" s="59"/>
      <c r="O59" s="59"/>
      <c r="P59" s="59"/>
      <c r="Q59" s="59"/>
      <c r="R59" s="59"/>
      <c r="S59" s="59"/>
      <c r="T59" s="59"/>
      <c r="U59" s="59"/>
      <c r="V59" s="59"/>
      <c r="W59" s="59"/>
      <c r="X59" s="59"/>
      <c r="Y59" s="59"/>
    </row>
    <row r="60" spans="1:26">
      <c r="A60" s="60" t="b">
        <v>0</v>
      </c>
      <c r="B60" s="60" t="s">
        <v>226</v>
      </c>
      <c r="C60" s="61" t="s">
        <v>223</v>
      </c>
      <c r="D60" s="62"/>
      <c r="E60" s="63" t="s">
        <v>227</v>
      </c>
      <c r="F60" s="62" t="s">
        <v>216</v>
      </c>
      <c r="G60" s="64" t="s">
        <v>225</v>
      </c>
      <c r="H60" s="59"/>
      <c r="I60" s="59"/>
      <c r="J60" s="59"/>
      <c r="K60" s="59"/>
      <c r="L60" s="59"/>
      <c r="M60" s="59"/>
      <c r="N60" s="59"/>
      <c r="O60" s="59"/>
      <c r="P60" s="59"/>
      <c r="Q60" s="59"/>
      <c r="R60" s="59"/>
      <c r="S60" s="59"/>
      <c r="T60" s="59"/>
      <c r="U60" s="59"/>
      <c r="V60" s="59"/>
      <c r="W60" s="59"/>
      <c r="X60" s="59"/>
      <c r="Y60" s="59"/>
    </row>
    <row r="61" spans="1:26">
      <c r="A61" s="60" t="b">
        <v>0</v>
      </c>
      <c r="B61" s="60" t="s">
        <v>228</v>
      </c>
      <c r="C61" s="61" t="s">
        <v>223</v>
      </c>
      <c r="D61" s="62"/>
      <c r="E61" s="63" t="s">
        <v>229</v>
      </c>
      <c r="F61" s="62" t="s">
        <v>216</v>
      </c>
      <c r="G61" s="64" t="s">
        <v>225</v>
      </c>
      <c r="H61" s="59"/>
      <c r="I61" s="59"/>
      <c r="J61" s="59"/>
      <c r="K61" s="59"/>
      <c r="L61" s="59"/>
      <c r="M61" s="59"/>
      <c r="N61" s="59"/>
      <c r="O61" s="59"/>
      <c r="P61" s="59"/>
      <c r="Q61" s="59"/>
      <c r="R61" s="59"/>
      <c r="S61" s="59"/>
      <c r="T61" s="59"/>
      <c r="U61" s="59"/>
      <c r="V61" s="59"/>
      <c r="W61" s="59"/>
      <c r="X61" s="59"/>
      <c r="Y61" s="59"/>
    </row>
    <row r="62" spans="1:26">
      <c r="A62" s="60" t="b">
        <v>0</v>
      </c>
      <c r="B62" s="60" t="s">
        <v>230</v>
      </c>
      <c r="C62" s="61" t="s">
        <v>231</v>
      </c>
      <c r="D62" s="62"/>
      <c r="E62" s="63" t="s">
        <v>232</v>
      </c>
      <c r="F62" s="62" t="s">
        <v>216</v>
      </c>
      <c r="G62" s="64" t="s">
        <v>233</v>
      </c>
      <c r="H62" s="59"/>
      <c r="I62" s="59"/>
      <c r="J62" s="59"/>
      <c r="K62" s="59"/>
      <c r="L62" s="59"/>
      <c r="M62" s="59"/>
      <c r="N62" s="59"/>
      <c r="O62" s="59"/>
      <c r="P62" s="59"/>
      <c r="Q62" s="59"/>
      <c r="R62" s="59"/>
      <c r="S62" s="59"/>
      <c r="T62" s="59"/>
      <c r="U62" s="59"/>
      <c r="V62" s="59"/>
      <c r="W62" s="59"/>
      <c r="X62" s="59"/>
      <c r="Y62" s="59"/>
    </row>
    <row r="63" spans="1:26">
      <c r="A63" s="60" t="b">
        <v>0</v>
      </c>
      <c r="B63" s="60" t="s">
        <v>234</v>
      </c>
      <c r="C63" s="61" t="s">
        <v>231</v>
      </c>
      <c r="D63" s="62"/>
      <c r="E63" s="63" t="s">
        <v>235</v>
      </c>
      <c r="F63" s="62" t="s">
        <v>216</v>
      </c>
      <c r="G63" s="64" t="s">
        <v>233</v>
      </c>
      <c r="H63" s="59"/>
      <c r="I63" s="59"/>
      <c r="J63" s="59"/>
      <c r="K63" s="59"/>
      <c r="L63" s="59"/>
      <c r="M63" s="59"/>
      <c r="N63" s="59"/>
      <c r="O63" s="59"/>
      <c r="P63" s="59"/>
      <c r="Q63" s="59"/>
      <c r="R63" s="59"/>
      <c r="S63" s="59"/>
      <c r="T63" s="59"/>
      <c r="U63" s="59"/>
      <c r="V63" s="59"/>
      <c r="W63" s="59"/>
      <c r="X63" s="59"/>
      <c r="Y63" s="59"/>
    </row>
    <row r="64" spans="1:26">
      <c r="A64" s="60" t="b">
        <v>0</v>
      </c>
      <c r="B64" s="60" t="s">
        <v>236</v>
      </c>
      <c r="C64" s="61" t="s">
        <v>231</v>
      </c>
      <c r="D64" s="62"/>
      <c r="E64" s="63" t="s">
        <v>237</v>
      </c>
      <c r="F64" s="62" t="s">
        <v>216</v>
      </c>
      <c r="G64" s="64" t="s">
        <v>233</v>
      </c>
      <c r="H64" s="59"/>
      <c r="I64" s="59"/>
      <c r="J64" s="59"/>
      <c r="K64" s="59"/>
      <c r="L64" s="59"/>
      <c r="M64" s="59"/>
      <c r="N64" s="59"/>
      <c r="O64" s="59"/>
      <c r="P64" s="59"/>
      <c r="Q64" s="59"/>
      <c r="R64" s="59"/>
      <c r="S64" s="59"/>
      <c r="T64" s="59"/>
      <c r="U64" s="59"/>
      <c r="V64" s="59"/>
      <c r="W64" s="59"/>
      <c r="X64" s="59"/>
      <c r="Y64" s="59"/>
    </row>
    <row r="65" spans="1:25">
      <c r="A65" s="60" t="b">
        <v>0</v>
      </c>
      <c r="B65" s="60" t="s">
        <v>238</v>
      </c>
      <c r="C65" s="61" t="s">
        <v>239</v>
      </c>
      <c r="D65" s="62"/>
      <c r="E65" s="63" t="s">
        <v>240</v>
      </c>
      <c r="F65" s="62" t="s">
        <v>216</v>
      </c>
      <c r="G65" s="64" t="s">
        <v>241</v>
      </c>
      <c r="H65" s="59"/>
      <c r="I65" s="59"/>
      <c r="J65" s="59"/>
      <c r="K65" s="59"/>
      <c r="L65" s="59"/>
      <c r="M65" s="59"/>
      <c r="N65" s="59"/>
      <c r="O65" s="59"/>
      <c r="P65" s="59"/>
      <c r="Q65" s="59"/>
      <c r="R65" s="59"/>
      <c r="S65" s="59"/>
      <c r="T65" s="59"/>
      <c r="U65" s="59"/>
      <c r="V65" s="59"/>
      <c r="W65" s="59"/>
      <c r="X65" s="59"/>
      <c r="Y65" s="59"/>
    </row>
    <row r="66" spans="1:25">
      <c r="A66" s="60" t="b">
        <v>0</v>
      </c>
      <c r="B66" s="60" t="s">
        <v>242</v>
      </c>
      <c r="C66" s="61" t="s">
        <v>239</v>
      </c>
      <c r="D66" s="62"/>
      <c r="E66" s="63" t="s">
        <v>243</v>
      </c>
      <c r="F66" s="62" t="s">
        <v>216</v>
      </c>
      <c r="G66" s="64" t="s">
        <v>241</v>
      </c>
      <c r="H66" s="59"/>
      <c r="I66" s="59"/>
      <c r="J66" s="59"/>
      <c r="K66" s="59"/>
      <c r="L66" s="59"/>
      <c r="M66" s="59"/>
      <c r="N66" s="59"/>
      <c r="O66" s="59"/>
      <c r="P66" s="59"/>
      <c r="Q66" s="59"/>
      <c r="R66" s="59"/>
      <c r="S66" s="59"/>
      <c r="T66" s="59"/>
      <c r="U66" s="59"/>
      <c r="V66" s="59"/>
      <c r="W66" s="59"/>
      <c r="X66" s="59"/>
      <c r="Y66" s="59"/>
    </row>
    <row r="67" spans="1:25">
      <c r="A67" s="60" t="b">
        <v>0</v>
      </c>
      <c r="B67" s="60" t="s">
        <v>244</v>
      </c>
      <c r="C67" s="61" t="s">
        <v>239</v>
      </c>
      <c r="D67" s="62"/>
      <c r="E67" s="63" t="s">
        <v>245</v>
      </c>
      <c r="F67" s="62" t="s">
        <v>216</v>
      </c>
      <c r="G67" s="64" t="s">
        <v>241</v>
      </c>
      <c r="H67" s="59"/>
      <c r="I67" s="59"/>
      <c r="J67" s="59"/>
      <c r="K67" s="59"/>
      <c r="L67" s="59"/>
      <c r="M67" s="59"/>
      <c r="N67" s="59"/>
      <c r="O67" s="59"/>
      <c r="P67" s="59"/>
      <c r="Q67" s="59"/>
      <c r="R67" s="59"/>
      <c r="S67" s="59"/>
      <c r="T67" s="59"/>
      <c r="U67" s="59"/>
      <c r="V67" s="59"/>
      <c r="W67" s="59"/>
      <c r="X67" s="59"/>
      <c r="Y67" s="59"/>
    </row>
    <row r="68" spans="1:25">
      <c r="A68" s="60" t="b">
        <v>0</v>
      </c>
      <c r="B68" s="60" t="s">
        <v>246</v>
      </c>
      <c r="C68" s="61" t="s">
        <v>247</v>
      </c>
      <c r="D68" s="62"/>
      <c r="E68" s="63" t="s">
        <v>248</v>
      </c>
      <c r="F68" s="62" t="s">
        <v>216</v>
      </c>
      <c r="G68" s="64" t="s">
        <v>249</v>
      </c>
      <c r="H68" s="59"/>
      <c r="I68" s="59"/>
      <c r="J68" s="59"/>
      <c r="K68" s="59"/>
      <c r="L68" s="59"/>
      <c r="M68" s="59"/>
      <c r="N68" s="59"/>
      <c r="O68" s="59"/>
      <c r="P68" s="59"/>
      <c r="Q68" s="59"/>
      <c r="R68" s="59"/>
      <c r="S68" s="59"/>
      <c r="T68" s="59"/>
      <c r="U68" s="59"/>
      <c r="V68" s="59"/>
      <c r="W68" s="59"/>
      <c r="X68" s="59"/>
      <c r="Y68" s="59"/>
    </row>
    <row r="69" spans="1:25">
      <c r="A69" s="60" t="b">
        <v>0</v>
      </c>
      <c r="B69" s="60" t="s">
        <v>250</v>
      </c>
      <c r="C69" s="61" t="s">
        <v>247</v>
      </c>
      <c r="D69" s="62"/>
      <c r="E69" s="63" t="s">
        <v>251</v>
      </c>
      <c r="F69" s="62" t="s">
        <v>216</v>
      </c>
      <c r="G69" s="64" t="s">
        <v>249</v>
      </c>
      <c r="H69" s="59"/>
      <c r="I69" s="59"/>
      <c r="J69" s="59"/>
      <c r="K69" s="59"/>
      <c r="L69" s="59"/>
      <c r="M69" s="59"/>
      <c r="N69" s="59"/>
      <c r="O69" s="59"/>
      <c r="P69" s="59"/>
      <c r="Q69" s="59"/>
      <c r="R69" s="59"/>
      <c r="S69" s="59"/>
      <c r="T69" s="59"/>
      <c r="U69" s="59"/>
      <c r="V69" s="59"/>
      <c r="W69" s="59"/>
      <c r="X69" s="59"/>
      <c r="Y69" s="59"/>
    </row>
    <row r="70" spans="1:25">
      <c r="A70" s="60" t="b">
        <v>0</v>
      </c>
      <c r="B70" s="60" t="s">
        <v>252</v>
      </c>
      <c r="C70" s="61" t="s">
        <v>247</v>
      </c>
      <c r="D70" s="62"/>
      <c r="E70" s="63" t="s">
        <v>253</v>
      </c>
      <c r="F70" s="62" t="s">
        <v>216</v>
      </c>
      <c r="G70" s="64" t="s">
        <v>249</v>
      </c>
      <c r="H70" s="59"/>
      <c r="I70" s="59"/>
      <c r="J70" s="59"/>
      <c r="K70" s="59"/>
      <c r="L70" s="59"/>
      <c r="M70" s="59"/>
      <c r="N70" s="59"/>
      <c r="O70" s="59"/>
      <c r="P70" s="59"/>
      <c r="Q70" s="59"/>
      <c r="R70" s="59"/>
      <c r="S70" s="59"/>
      <c r="T70" s="59"/>
      <c r="U70" s="59"/>
      <c r="V70" s="59"/>
      <c r="W70" s="59"/>
      <c r="X70" s="59"/>
      <c r="Y70" s="59"/>
    </row>
    <row r="71" spans="1:25">
      <c r="A71" s="60" t="b">
        <v>0</v>
      </c>
      <c r="B71" s="60" t="s">
        <v>254</v>
      </c>
      <c r="C71" s="61" t="s">
        <v>255</v>
      </c>
      <c r="D71" s="62"/>
      <c r="E71" s="63" t="s">
        <v>256</v>
      </c>
      <c r="F71" s="62" t="s">
        <v>216</v>
      </c>
      <c r="G71" s="64" t="s">
        <v>257</v>
      </c>
      <c r="H71" s="59"/>
      <c r="I71" s="59"/>
      <c r="J71" s="59"/>
      <c r="K71" s="59"/>
      <c r="L71" s="59"/>
      <c r="M71" s="59"/>
      <c r="N71" s="59"/>
      <c r="O71" s="59"/>
      <c r="P71" s="59"/>
      <c r="Q71" s="59"/>
      <c r="R71" s="59"/>
      <c r="S71" s="59"/>
      <c r="T71" s="59"/>
      <c r="U71" s="59"/>
      <c r="V71" s="59"/>
      <c r="W71" s="59"/>
      <c r="X71" s="59"/>
      <c r="Y71" s="59"/>
    </row>
    <row r="72" spans="1:25">
      <c r="A72" s="60" t="b">
        <v>0</v>
      </c>
      <c r="B72" s="60" t="s">
        <v>258</v>
      </c>
      <c r="C72" s="61" t="s">
        <v>255</v>
      </c>
      <c r="D72" s="62"/>
      <c r="E72" s="63" t="s">
        <v>259</v>
      </c>
      <c r="F72" s="62" t="s">
        <v>216</v>
      </c>
      <c r="G72" s="64" t="s">
        <v>257</v>
      </c>
      <c r="H72" s="59"/>
      <c r="I72" s="59"/>
      <c r="J72" s="59"/>
      <c r="K72" s="59"/>
      <c r="L72" s="59"/>
      <c r="M72" s="59"/>
      <c r="N72" s="59"/>
      <c r="O72" s="59"/>
      <c r="P72" s="59"/>
      <c r="Q72" s="59"/>
      <c r="R72" s="59"/>
      <c r="S72" s="59"/>
      <c r="T72" s="59"/>
      <c r="U72" s="59"/>
      <c r="V72" s="59"/>
      <c r="W72" s="59"/>
      <c r="X72" s="59"/>
      <c r="Y72" s="59"/>
    </row>
    <row r="73" spans="1:25">
      <c r="A73" s="60" t="b">
        <v>0</v>
      </c>
      <c r="B73" s="60" t="s">
        <v>260</v>
      </c>
      <c r="C73" s="61" t="s">
        <v>255</v>
      </c>
      <c r="D73" s="62"/>
      <c r="E73" s="63" t="s">
        <v>261</v>
      </c>
      <c r="F73" s="62" t="s">
        <v>216</v>
      </c>
      <c r="G73" s="64" t="s">
        <v>257</v>
      </c>
      <c r="H73" s="59"/>
      <c r="I73" s="59"/>
      <c r="J73" s="59"/>
      <c r="K73" s="59"/>
      <c r="L73" s="59"/>
      <c r="M73" s="59"/>
      <c r="N73" s="59"/>
      <c r="O73" s="59"/>
      <c r="P73" s="59"/>
      <c r="Q73" s="59"/>
      <c r="R73" s="59"/>
      <c r="S73" s="59"/>
      <c r="T73" s="59"/>
      <c r="U73" s="59"/>
      <c r="V73" s="59"/>
      <c r="W73" s="59"/>
      <c r="X73" s="59"/>
      <c r="Y73" s="59"/>
    </row>
    <row r="74" spans="1:25">
      <c r="A74" s="60" t="b">
        <v>0</v>
      </c>
      <c r="B74" s="60" t="s">
        <v>262</v>
      </c>
      <c r="C74" s="61" t="s">
        <v>263</v>
      </c>
      <c r="D74" s="62"/>
      <c r="E74" s="63" t="s">
        <v>264</v>
      </c>
      <c r="F74" s="62" t="s">
        <v>216</v>
      </c>
      <c r="G74" s="64" t="s">
        <v>265</v>
      </c>
      <c r="H74" s="59"/>
      <c r="I74" s="59"/>
      <c r="J74" s="59"/>
      <c r="K74" s="59"/>
      <c r="L74" s="59"/>
      <c r="M74" s="59"/>
      <c r="N74" s="59"/>
      <c r="O74" s="59"/>
      <c r="P74" s="59"/>
      <c r="Q74" s="59"/>
      <c r="R74" s="59"/>
      <c r="S74" s="59"/>
      <c r="T74" s="59"/>
      <c r="U74" s="59"/>
      <c r="V74" s="59"/>
      <c r="W74" s="59"/>
      <c r="X74" s="59"/>
      <c r="Y74" s="59"/>
    </row>
    <row r="75" spans="1:25">
      <c r="A75" s="60" t="b">
        <v>0</v>
      </c>
      <c r="B75" s="60" t="s">
        <v>266</v>
      </c>
      <c r="C75" s="61" t="s">
        <v>263</v>
      </c>
      <c r="D75" s="62"/>
      <c r="E75" s="63" t="s">
        <v>267</v>
      </c>
      <c r="F75" s="62" t="s">
        <v>216</v>
      </c>
      <c r="G75" s="64" t="s">
        <v>265</v>
      </c>
      <c r="H75" s="59"/>
      <c r="I75" s="59"/>
      <c r="J75" s="59"/>
      <c r="K75" s="59"/>
      <c r="L75" s="59"/>
      <c r="M75" s="59"/>
      <c r="N75" s="59"/>
      <c r="O75" s="59"/>
      <c r="P75" s="59"/>
      <c r="Q75" s="59"/>
      <c r="R75" s="59"/>
      <c r="S75" s="59"/>
      <c r="T75" s="59"/>
      <c r="U75" s="59"/>
      <c r="V75" s="59"/>
      <c r="W75" s="59"/>
      <c r="X75" s="59"/>
      <c r="Y75" s="59"/>
    </row>
    <row r="76" spans="1:25">
      <c r="A76" s="60" t="b">
        <v>0</v>
      </c>
      <c r="B76" s="60" t="s">
        <v>268</v>
      </c>
      <c r="C76" s="61" t="s">
        <v>263</v>
      </c>
      <c r="D76" s="62"/>
      <c r="E76" s="63" t="s">
        <v>269</v>
      </c>
      <c r="F76" s="62" t="s">
        <v>216</v>
      </c>
      <c r="G76" s="64" t="s">
        <v>265</v>
      </c>
      <c r="H76" s="59"/>
      <c r="I76" s="59"/>
      <c r="J76" s="59"/>
      <c r="K76" s="59"/>
      <c r="L76" s="59"/>
      <c r="M76" s="59"/>
      <c r="N76" s="59"/>
      <c r="O76" s="59"/>
      <c r="P76" s="59"/>
      <c r="Q76" s="59"/>
      <c r="R76" s="59"/>
      <c r="S76" s="59"/>
      <c r="T76" s="59"/>
      <c r="U76" s="59"/>
      <c r="V76" s="59"/>
      <c r="W76" s="59"/>
      <c r="X76" s="59"/>
      <c r="Y76" s="59"/>
    </row>
    <row r="77" spans="1:25">
      <c r="A77" s="60" t="b">
        <v>0</v>
      </c>
      <c r="B77" s="60" t="s">
        <v>270</v>
      </c>
      <c r="C77" s="61" t="s">
        <v>271</v>
      </c>
      <c r="D77" s="62"/>
      <c r="E77" s="63" t="s">
        <v>272</v>
      </c>
      <c r="F77" s="62" t="s">
        <v>216</v>
      </c>
      <c r="G77" s="64" t="s">
        <v>273</v>
      </c>
      <c r="H77" s="59"/>
      <c r="I77" s="59"/>
      <c r="J77" s="59"/>
      <c r="K77" s="59"/>
      <c r="L77" s="59"/>
      <c r="M77" s="59"/>
      <c r="N77" s="59"/>
      <c r="O77" s="59"/>
      <c r="P77" s="59"/>
      <c r="Q77" s="59"/>
      <c r="R77" s="59"/>
      <c r="S77" s="59"/>
      <c r="T77" s="59"/>
      <c r="U77" s="59"/>
      <c r="V77" s="59"/>
      <c r="W77" s="59"/>
      <c r="X77" s="59"/>
      <c r="Y77" s="59"/>
    </row>
    <row r="78" spans="1:25">
      <c r="A78" s="60" t="b">
        <v>0</v>
      </c>
      <c r="B78" s="60" t="s">
        <v>274</v>
      </c>
      <c r="C78" s="61" t="s">
        <v>271</v>
      </c>
      <c r="D78" s="62"/>
      <c r="E78" s="63" t="s">
        <v>275</v>
      </c>
      <c r="F78" s="62" t="s">
        <v>216</v>
      </c>
      <c r="G78" s="64" t="s">
        <v>273</v>
      </c>
      <c r="H78" s="59"/>
      <c r="I78" s="59"/>
      <c r="J78" s="59"/>
      <c r="K78" s="59"/>
      <c r="L78" s="59"/>
      <c r="M78" s="59"/>
      <c r="N78" s="59"/>
      <c r="O78" s="59"/>
      <c r="P78" s="59"/>
      <c r="Q78" s="59"/>
      <c r="R78" s="59"/>
      <c r="S78" s="59"/>
      <c r="T78" s="59"/>
      <c r="U78" s="59"/>
      <c r="V78" s="59"/>
      <c r="W78" s="59"/>
      <c r="X78" s="59"/>
      <c r="Y78" s="59"/>
    </row>
    <row r="79" spans="1:25">
      <c r="A79" s="60" t="b">
        <v>0</v>
      </c>
      <c r="B79" s="60" t="s">
        <v>276</v>
      </c>
      <c r="C79" s="61" t="s">
        <v>271</v>
      </c>
      <c r="D79" s="62"/>
      <c r="E79" s="63" t="s">
        <v>277</v>
      </c>
      <c r="F79" s="62" t="s">
        <v>216</v>
      </c>
      <c r="G79" s="64" t="s">
        <v>273</v>
      </c>
      <c r="H79" s="59"/>
      <c r="I79" s="59"/>
      <c r="J79" s="59"/>
      <c r="K79" s="59"/>
      <c r="L79" s="59"/>
      <c r="M79" s="59"/>
      <c r="N79" s="59"/>
      <c r="O79" s="59"/>
      <c r="P79" s="59"/>
      <c r="Q79" s="59"/>
      <c r="R79" s="59"/>
      <c r="S79" s="59"/>
      <c r="T79" s="59"/>
      <c r="U79" s="59"/>
      <c r="V79" s="59"/>
      <c r="W79" s="59"/>
      <c r="X79" s="59"/>
      <c r="Y79" s="59"/>
    </row>
    <row r="80" spans="1:25">
      <c r="A80" s="60" t="b">
        <v>0</v>
      </c>
      <c r="B80" s="60" t="s">
        <v>278</v>
      </c>
      <c r="C80" s="61" t="s">
        <v>279</v>
      </c>
      <c r="D80" s="62"/>
      <c r="E80" s="63" t="s">
        <v>280</v>
      </c>
      <c r="F80" s="62" t="s">
        <v>216</v>
      </c>
      <c r="G80" s="64" t="s">
        <v>281</v>
      </c>
      <c r="H80" s="59"/>
      <c r="I80" s="59"/>
      <c r="J80" s="59"/>
      <c r="K80" s="59"/>
      <c r="L80" s="59"/>
      <c r="M80" s="59"/>
      <c r="N80" s="59"/>
      <c r="O80" s="59"/>
      <c r="P80" s="59"/>
      <c r="Q80" s="59"/>
      <c r="R80" s="59"/>
      <c r="S80" s="59"/>
      <c r="T80" s="59"/>
      <c r="U80" s="59"/>
      <c r="V80" s="59"/>
      <c r="W80" s="59"/>
      <c r="X80" s="59"/>
      <c r="Y80" s="59"/>
    </row>
    <row r="81" spans="1:25">
      <c r="A81" s="60" t="b">
        <v>0</v>
      </c>
      <c r="B81" s="60" t="s">
        <v>282</v>
      </c>
      <c r="C81" s="61" t="s">
        <v>279</v>
      </c>
      <c r="D81" s="62"/>
      <c r="E81" s="63" t="s">
        <v>283</v>
      </c>
      <c r="F81" s="62" t="s">
        <v>216</v>
      </c>
      <c r="G81" s="64" t="s">
        <v>281</v>
      </c>
      <c r="H81" s="59"/>
      <c r="I81" s="59"/>
      <c r="J81" s="59"/>
      <c r="K81" s="59"/>
      <c r="L81" s="59"/>
      <c r="M81" s="59"/>
      <c r="N81" s="59"/>
      <c r="O81" s="59"/>
      <c r="P81" s="59"/>
      <c r="Q81" s="59"/>
      <c r="R81" s="59"/>
      <c r="S81" s="59"/>
      <c r="T81" s="59"/>
      <c r="U81" s="59"/>
      <c r="V81" s="59"/>
      <c r="W81" s="59"/>
      <c r="X81" s="59"/>
      <c r="Y81" s="59"/>
    </row>
    <row r="82" spans="1:25">
      <c r="A82" s="60" t="b">
        <v>0</v>
      </c>
      <c r="B82" s="60" t="s">
        <v>284</v>
      </c>
      <c r="C82" s="61" t="s">
        <v>279</v>
      </c>
      <c r="D82" s="62"/>
      <c r="E82" s="63" t="s">
        <v>285</v>
      </c>
      <c r="F82" s="62" t="s">
        <v>216</v>
      </c>
      <c r="G82" s="64" t="s">
        <v>281</v>
      </c>
      <c r="H82" s="59"/>
      <c r="I82" s="59"/>
      <c r="J82" s="59"/>
      <c r="K82" s="59"/>
      <c r="L82" s="59"/>
      <c r="M82" s="59"/>
      <c r="N82" s="59"/>
      <c r="O82" s="59"/>
      <c r="P82" s="59"/>
      <c r="Q82" s="59"/>
      <c r="R82" s="59"/>
      <c r="S82" s="59"/>
      <c r="T82" s="59"/>
      <c r="U82" s="59"/>
      <c r="V82" s="59"/>
      <c r="W82" s="59"/>
      <c r="X82" s="59"/>
      <c r="Y82" s="59"/>
    </row>
    <row r="83" spans="1:25">
      <c r="A83" s="60" t="b">
        <v>0</v>
      </c>
      <c r="B83" s="60" t="s">
        <v>286</v>
      </c>
      <c r="C83" s="61" t="s">
        <v>287</v>
      </c>
      <c r="D83" s="62"/>
      <c r="E83" s="63" t="s">
        <v>288</v>
      </c>
      <c r="F83" s="62" t="s">
        <v>216</v>
      </c>
      <c r="G83" s="64" t="s">
        <v>289</v>
      </c>
      <c r="H83" s="59"/>
      <c r="I83" s="59"/>
      <c r="J83" s="59"/>
      <c r="K83" s="59"/>
      <c r="L83" s="59"/>
      <c r="M83" s="59"/>
      <c r="N83" s="59"/>
      <c r="O83" s="59"/>
      <c r="P83" s="59"/>
      <c r="Q83" s="59"/>
      <c r="R83" s="59"/>
      <c r="S83" s="59"/>
      <c r="T83" s="59"/>
      <c r="U83" s="59"/>
      <c r="V83" s="59"/>
      <c r="W83" s="59"/>
      <c r="X83" s="59"/>
      <c r="Y83" s="59"/>
    </row>
    <row r="84" spans="1:25">
      <c r="A84" s="60" t="b">
        <v>0</v>
      </c>
      <c r="B84" s="60" t="s">
        <v>290</v>
      </c>
      <c r="C84" s="61" t="s">
        <v>287</v>
      </c>
      <c r="D84" s="62"/>
      <c r="E84" s="63" t="s">
        <v>291</v>
      </c>
      <c r="F84" s="62" t="s">
        <v>216</v>
      </c>
      <c r="G84" s="64" t="s">
        <v>289</v>
      </c>
      <c r="H84" s="59"/>
      <c r="I84" s="59"/>
      <c r="J84" s="59"/>
      <c r="K84" s="59"/>
      <c r="L84" s="59"/>
      <c r="M84" s="59"/>
      <c r="N84" s="59"/>
      <c r="O84" s="59"/>
      <c r="P84" s="59"/>
      <c r="Q84" s="59"/>
      <c r="R84" s="59"/>
      <c r="S84" s="59"/>
      <c r="T84" s="59"/>
      <c r="U84" s="59"/>
      <c r="V84" s="59"/>
      <c r="W84" s="59"/>
      <c r="X84" s="59"/>
      <c r="Y84" s="59"/>
    </row>
    <row r="85" spans="1:25">
      <c r="A85" s="60" t="b">
        <v>0</v>
      </c>
      <c r="B85" s="60" t="s">
        <v>292</v>
      </c>
      <c r="C85" s="61" t="s">
        <v>287</v>
      </c>
      <c r="D85" s="62"/>
      <c r="E85" s="63" t="s">
        <v>293</v>
      </c>
      <c r="F85" s="62" t="s">
        <v>216</v>
      </c>
      <c r="G85" s="64" t="s">
        <v>289</v>
      </c>
      <c r="H85" s="59"/>
      <c r="I85" s="59"/>
      <c r="J85" s="59"/>
      <c r="K85" s="59"/>
      <c r="L85" s="59"/>
      <c r="M85" s="59"/>
      <c r="N85" s="59"/>
      <c r="O85" s="59"/>
      <c r="P85" s="59"/>
      <c r="Q85" s="59"/>
      <c r="R85" s="59"/>
      <c r="S85" s="59"/>
      <c r="T85" s="59"/>
      <c r="U85" s="59"/>
      <c r="V85" s="59"/>
      <c r="W85" s="59"/>
      <c r="X85" s="59"/>
      <c r="Y85" s="59"/>
    </row>
    <row r="86" spans="1:25">
      <c r="A86" s="60" t="b">
        <v>0</v>
      </c>
      <c r="B86" s="60" t="s">
        <v>294</v>
      </c>
      <c r="C86" s="61" t="s">
        <v>295</v>
      </c>
      <c r="D86" s="62"/>
      <c r="E86" s="63" t="s">
        <v>296</v>
      </c>
      <c r="F86" s="62" t="s">
        <v>216</v>
      </c>
      <c r="G86" s="64" t="s">
        <v>297</v>
      </c>
      <c r="H86" s="59"/>
      <c r="I86" s="59"/>
      <c r="J86" s="59"/>
      <c r="K86" s="59"/>
      <c r="L86" s="59"/>
      <c r="M86" s="59"/>
      <c r="N86" s="59"/>
      <c r="O86" s="59"/>
      <c r="P86" s="59"/>
      <c r="Q86" s="59"/>
      <c r="R86" s="59"/>
      <c r="S86" s="59"/>
      <c r="T86" s="59"/>
      <c r="U86" s="59"/>
      <c r="V86" s="59"/>
      <c r="W86" s="59"/>
      <c r="X86" s="59"/>
      <c r="Y86" s="59"/>
    </row>
    <row r="87" spans="1:25">
      <c r="A87" s="60" t="b">
        <v>0</v>
      </c>
      <c r="B87" s="60" t="s">
        <v>298</v>
      </c>
      <c r="C87" s="61" t="s">
        <v>295</v>
      </c>
      <c r="D87" s="62"/>
      <c r="E87" s="63" t="s">
        <v>299</v>
      </c>
      <c r="F87" s="62" t="s">
        <v>216</v>
      </c>
      <c r="G87" s="64" t="s">
        <v>297</v>
      </c>
      <c r="H87" s="59"/>
      <c r="I87" s="59"/>
      <c r="J87" s="59"/>
      <c r="K87" s="59"/>
      <c r="L87" s="59"/>
      <c r="M87" s="59"/>
      <c r="N87" s="59"/>
      <c r="O87" s="59"/>
      <c r="P87" s="59"/>
      <c r="Q87" s="59"/>
      <c r="R87" s="59"/>
      <c r="S87" s="59"/>
      <c r="T87" s="59"/>
      <c r="U87" s="59"/>
      <c r="V87" s="59"/>
      <c r="W87" s="59"/>
      <c r="X87" s="59"/>
      <c r="Y87" s="59"/>
    </row>
    <row r="88" spans="1:25">
      <c r="A88" s="60" t="b">
        <v>0</v>
      </c>
      <c r="B88" s="60" t="s">
        <v>300</v>
      </c>
      <c r="C88" s="61" t="s">
        <v>295</v>
      </c>
      <c r="D88" s="62"/>
      <c r="E88" s="63" t="s">
        <v>301</v>
      </c>
      <c r="F88" s="62" t="s">
        <v>216</v>
      </c>
      <c r="G88" s="64" t="s">
        <v>297</v>
      </c>
      <c r="H88" s="59"/>
      <c r="I88" s="59"/>
      <c r="J88" s="59"/>
      <c r="K88" s="59"/>
      <c r="L88" s="59"/>
      <c r="M88" s="59"/>
      <c r="N88" s="59"/>
      <c r="O88" s="59"/>
      <c r="P88" s="59"/>
      <c r="Q88" s="59"/>
      <c r="R88" s="59"/>
      <c r="S88" s="59"/>
      <c r="T88" s="59"/>
      <c r="U88" s="59"/>
      <c r="V88" s="59"/>
      <c r="W88" s="59"/>
      <c r="X88" s="59"/>
      <c r="Y88" s="59"/>
    </row>
    <row r="89" spans="1:25">
      <c r="A89" s="60" t="b">
        <v>0</v>
      </c>
      <c r="B89" s="60" t="s">
        <v>302</v>
      </c>
      <c r="C89" s="61" t="s">
        <v>303</v>
      </c>
      <c r="D89" s="62"/>
      <c r="E89" s="63" t="s">
        <v>304</v>
      </c>
      <c r="F89" s="62" t="s">
        <v>216</v>
      </c>
      <c r="G89" s="64" t="s">
        <v>305</v>
      </c>
      <c r="H89" s="59"/>
      <c r="I89" s="59"/>
      <c r="J89" s="59"/>
      <c r="K89" s="59"/>
      <c r="L89" s="59"/>
      <c r="M89" s="59"/>
      <c r="N89" s="59"/>
      <c r="O89" s="59"/>
      <c r="P89" s="59"/>
      <c r="Q89" s="59"/>
      <c r="R89" s="59"/>
      <c r="S89" s="59"/>
      <c r="T89" s="59"/>
      <c r="U89" s="59"/>
      <c r="V89" s="59"/>
      <c r="W89" s="59"/>
      <c r="X89" s="59"/>
      <c r="Y89" s="59"/>
    </row>
    <row r="90" spans="1:25">
      <c r="A90" s="60" t="b">
        <v>0</v>
      </c>
      <c r="B90" s="60" t="s">
        <v>306</v>
      </c>
      <c r="C90" s="61" t="s">
        <v>303</v>
      </c>
      <c r="D90" s="62"/>
      <c r="E90" s="63" t="s">
        <v>307</v>
      </c>
      <c r="F90" s="62" t="s">
        <v>216</v>
      </c>
      <c r="G90" s="64" t="s">
        <v>305</v>
      </c>
      <c r="H90" s="59"/>
      <c r="I90" s="59"/>
      <c r="J90" s="59"/>
      <c r="K90" s="59"/>
      <c r="L90" s="59"/>
      <c r="M90" s="59"/>
      <c r="N90" s="59"/>
      <c r="O90" s="59"/>
      <c r="P90" s="59"/>
      <c r="Q90" s="59"/>
      <c r="R90" s="59"/>
      <c r="S90" s="59"/>
      <c r="T90" s="59"/>
      <c r="U90" s="59"/>
      <c r="V90" s="59"/>
      <c r="W90" s="59"/>
      <c r="X90" s="59"/>
      <c r="Y90" s="59"/>
    </row>
    <row r="91" spans="1:25">
      <c r="A91" s="60" t="b">
        <v>0</v>
      </c>
      <c r="B91" s="60" t="s">
        <v>308</v>
      </c>
      <c r="C91" s="61" t="s">
        <v>303</v>
      </c>
      <c r="D91" s="62"/>
      <c r="E91" s="63" t="s">
        <v>309</v>
      </c>
      <c r="F91" s="62" t="s">
        <v>216</v>
      </c>
      <c r="G91" s="64" t="s">
        <v>305</v>
      </c>
      <c r="H91" s="59"/>
      <c r="I91" s="59"/>
      <c r="J91" s="59"/>
      <c r="K91" s="59"/>
      <c r="L91" s="59"/>
      <c r="M91" s="59"/>
      <c r="N91" s="59"/>
      <c r="O91" s="59"/>
      <c r="P91" s="59"/>
      <c r="Q91" s="59"/>
      <c r="R91" s="59"/>
      <c r="S91" s="59"/>
      <c r="T91" s="59"/>
      <c r="U91" s="59"/>
      <c r="V91" s="59"/>
      <c r="W91" s="59"/>
      <c r="X91" s="59"/>
      <c r="Y91" s="59"/>
    </row>
    <row r="92" spans="1:25">
      <c r="A92" s="60" t="b">
        <v>0</v>
      </c>
      <c r="B92" s="60" t="s">
        <v>310</v>
      </c>
      <c r="C92" s="61" t="s">
        <v>311</v>
      </c>
      <c r="D92" s="62"/>
      <c r="E92" s="63" t="s">
        <v>312</v>
      </c>
      <c r="F92" s="62" t="s">
        <v>216</v>
      </c>
      <c r="G92" s="64" t="s">
        <v>313</v>
      </c>
      <c r="H92" s="59"/>
      <c r="I92" s="59"/>
      <c r="J92" s="59"/>
      <c r="K92" s="59"/>
      <c r="L92" s="59"/>
      <c r="M92" s="59"/>
      <c r="N92" s="59"/>
      <c r="O92" s="59"/>
      <c r="P92" s="59"/>
      <c r="Q92" s="59"/>
      <c r="R92" s="59"/>
      <c r="S92" s="59"/>
      <c r="T92" s="59"/>
      <c r="U92" s="59"/>
      <c r="V92" s="59"/>
      <c r="W92" s="59"/>
      <c r="X92" s="59"/>
      <c r="Y92" s="59"/>
    </row>
    <row r="93" spans="1:25">
      <c r="A93" s="60" t="b">
        <v>0</v>
      </c>
      <c r="B93" s="60" t="s">
        <v>314</v>
      </c>
      <c r="C93" s="61" t="s">
        <v>311</v>
      </c>
      <c r="D93" s="62"/>
      <c r="E93" s="63" t="s">
        <v>315</v>
      </c>
      <c r="F93" s="62" t="s">
        <v>216</v>
      </c>
      <c r="G93" s="64" t="s">
        <v>313</v>
      </c>
      <c r="H93" s="59"/>
      <c r="I93" s="59"/>
      <c r="J93" s="59"/>
      <c r="K93" s="59"/>
      <c r="L93" s="59"/>
      <c r="M93" s="59"/>
      <c r="N93" s="59"/>
      <c r="O93" s="59"/>
      <c r="P93" s="59"/>
      <c r="Q93" s="59"/>
      <c r="R93" s="59"/>
      <c r="S93" s="59"/>
      <c r="T93" s="59"/>
      <c r="U93" s="59"/>
      <c r="V93" s="59"/>
      <c r="W93" s="59"/>
      <c r="X93" s="59"/>
      <c r="Y93" s="59"/>
    </row>
    <row r="94" spans="1:25">
      <c r="A94" s="60" t="b">
        <v>0</v>
      </c>
      <c r="B94" s="60" t="s">
        <v>316</v>
      </c>
      <c r="C94" s="61" t="s">
        <v>311</v>
      </c>
      <c r="D94" s="62"/>
      <c r="E94" s="63" t="s">
        <v>317</v>
      </c>
      <c r="F94" s="62" t="s">
        <v>216</v>
      </c>
      <c r="G94" s="64" t="s">
        <v>313</v>
      </c>
      <c r="H94" s="59"/>
      <c r="I94" s="59"/>
      <c r="J94" s="59"/>
      <c r="K94" s="59"/>
      <c r="L94" s="59"/>
      <c r="M94" s="59"/>
      <c r="N94" s="59"/>
      <c r="O94" s="59"/>
      <c r="P94" s="59"/>
      <c r="Q94" s="59"/>
      <c r="R94" s="59"/>
      <c r="S94" s="59"/>
      <c r="T94" s="59"/>
      <c r="U94" s="59"/>
      <c r="V94" s="59"/>
      <c r="W94" s="59"/>
      <c r="X94" s="59"/>
      <c r="Y94" s="59"/>
    </row>
    <row r="95" spans="1:25">
      <c r="A95" s="60" t="b">
        <v>0</v>
      </c>
      <c r="B95" s="60" t="s">
        <v>318</v>
      </c>
      <c r="C95" s="61" t="s">
        <v>319</v>
      </c>
      <c r="D95" s="62"/>
      <c r="E95" s="63" t="s">
        <v>320</v>
      </c>
      <c r="F95" s="62" t="s">
        <v>216</v>
      </c>
      <c r="G95" s="64" t="s">
        <v>321</v>
      </c>
      <c r="H95" s="59"/>
      <c r="I95" s="59"/>
      <c r="J95" s="59"/>
      <c r="K95" s="59"/>
      <c r="L95" s="59"/>
      <c r="M95" s="59"/>
      <c r="N95" s="59"/>
      <c r="O95" s="59"/>
      <c r="P95" s="59"/>
      <c r="Q95" s="59"/>
      <c r="R95" s="59"/>
      <c r="S95" s="59"/>
      <c r="T95" s="59"/>
      <c r="U95" s="59"/>
      <c r="V95" s="59"/>
      <c r="W95" s="59"/>
      <c r="X95" s="59"/>
      <c r="Y95" s="59"/>
    </row>
    <row r="96" spans="1:25">
      <c r="A96" s="60" t="b">
        <v>0</v>
      </c>
      <c r="B96" s="60" t="s">
        <v>322</v>
      </c>
      <c r="C96" s="61" t="s">
        <v>319</v>
      </c>
      <c r="D96" s="62"/>
      <c r="E96" s="63" t="s">
        <v>323</v>
      </c>
      <c r="F96" s="62" t="s">
        <v>216</v>
      </c>
      <c r="G96" s="64" t="s">
        <v>321</v>
      </c>
      <c r="H96" s="59"/>
      <c r="I96" s="59"/>
      <c r="J96" s="59"/>
      <c r="K96" s="59"/>
      <c r="L96" s="59"/>
      <c r="M96" s="59"/>
      <c r="N96" s="59"/>
      <c r="O96" s="59"/>
      <c r="P96" s="59"/>
      <c r="Q96" s="59"/>
      <c r="R96" s="59"/>
      <c r="S96" s="59"/>
      <c r="T96" s="59"/>
      <c r="U96" s="59"/>
      <c r="V96" s="59"/>
      <c r="W96" s="59"/>
      <c r="X96" s="59"/>
      <c r="Y96" s="59"/>
    </row>
    <row r="97" spans="1:25">
      <c r="A97" s="60" t="b">
        <v>0</v>
      </c>
      <c r="B97" s="60" t="s">
        <v>324</v>
      </c>
      <c r="C97" s="61" t="s">
        <v>319</v>
      </c>
      <c r="D97" s="62"/>
      <c r="E97" s="63" t="s">
        <v>325</v>
      </c>
      <c r="F97" s="62" t="s">
        <v>216</v>
      </c>
      <c r="G97" s="64" t="s">
        <v>321</v>
      </c>
      <c r="H97" s="59"/>
      <c r="I97" s="59"/>
      <c r="J97" s="59"/>
      <c r="K97" s="59"/>
      <c r="L97" s="59"/>
      <c r="M97" s="59"/>
      <c r="N97" s="59"/>
      <c r="O97" s="59"/>
      <c r="P97" s="59"/>
      <c r="Q97" s="59"/>
      <c r="R97" s="59"/>
      <c r="S97" s="59"/>
      <c r="T97" s="59"/>
      <c r="U97" s="59"/>
      <c r="V97" s="59"/>
      <c r="W97" s="59"/>
      <c r="X97" s="59"/>
      <c r="Y97" s="59"/>
    </row>
    <row r="98" spans="1:25">
      <c r="A98" s="60" t="b">
        <v>0</v>
      </c>
      <c r="B98" s="72" t="s">
        <v>326</v>
      </c>
      <c r="C98" s="61" t="s">
        <v>327</v>
      </c>
      <c r="D98" s="62"/>
      <c r="E98" s="63" t="s">
        <v>328</v>
      </c>
      <c r="F98" s="62" t="s">
        <v>216</v>
      </c>
      <c r="G98" s="64" t="s">
        <v>329</v>
      </c>
      <c r="H98" s="59"/>
      <c r="I98" s="59"/>
      <c r="J98" s="59"/>
      <c r="K98" s="59"/>
      <c r="L98" s="59"/>
      <c r="M98" s="59"/>
      <c r="N98" s="59"/>
      <c r="O98" s="59"/>
      <c r="P98" s="59"/>
      <c r="Q98" s="59"/>
      <c r="R98" s="59"/>
      <c r="S98" s="59"/>
      <c r="T98" s="59"/>
      <c r="U98" s="59"/>
      <c r="V98" s="59"/>
      <c r="W98" s="59"/>
      <c r="X98" s="59"/>
      <c r="Y98" s="59"/>
    </row>
    <row r="99" spans="1:25">
      <c r="A99" s="60" t="b">
        <v>0</v>
      </c>
      <c r="B99" s="72" t="s">
        <v>330</v>
      </c>
      <c r="C99" s="61" t="s">
        <v>327</v>
      </c>
      <c r="D99" s="62"/>
      <c r="E99" s="63" t="s">
        <v>331</v>
      </c>
      <c r="F99" s="62" t="s">
        <v>216</v>
      </c>
      <c r="G99" s="64" t="s">
        <v>329</v>
      </c>
      <c r="H99" s="59"/>
      <c r="I99" s="59"/>
      <c r="J99" s="59"/>
      <c r="K99" s="59"/>
      <c r="L99" s="59"/>
      <c r="M99" s="59"/>
      <c r="N99" s="59"/>
      <c r="O99" s="59"/>
      <c r="P99" s="59"/>
      <c r="Q99" s="59"/>
      <c r="R99" s="59"/>
      <c r="S99" s="59"/>
      <c r="T99" s="59"/>
      <c r="U99" s="59"/>
      <c r="V99" s="59"/>
      <c r="W99" s="59"/>
      <c r="X99" s="59"/>
      <c r="Y99" s="59"/>
    </row>
    <row r="100" spans="1:25">
      <c r="A100" s="60" t="b">
        <v>0</v>
      </c>
      <c r="B100" s="72" t="s">
        <v>332</v>
      </c>
      <c r="C100" s="61" t="s">
        <v>327</v>
      </c>
      <c r="D100" s="62"/>
      <c r="E100" s="63" t="s">
        <v>333</v>
      </c>
      <c r="F100" s="62" t="s">
        <v>216</v>
      </c>
      <c r="G100" s="64" t="s">
        <v>329</v>
      </c>
      <c r="H100" s="59"/>
      <c r="I100" s="59"/>
      <c r="J100" s="59"/>
      <c r="K100" s="59"/>
      <c r="L100" s="59"/>
      <c r="M100" s="59"/>
      <c r="N100" s="59"/>
      <c r="O100" s="59"/>
      <c r="P100" s="59"/>
      <c r="Q100" s="59"/>
      <c r="R100" s="59"/>
      <c r="S100" s="59"/>
      <c r="T100" s="59"/>
      <c r="U100" s="59"/>
      <c r="V100" s="59"/>
      <c r="W100" s="59"/>
      <c r="X100" s="59"/>
      <c r="Y100" s="59"/>
    </row>
    <row r="101" spans="1:25">
      <c r="A101" s="60" t="b">
        <v>0</v>
      </c>
      <c r="B101" s="72" t="s">
        <v>334</v>
      </c>
      <c r="C101" s="61" t="s">
        <v>335</v>
      </c>
      <c r="D101" s="62"/>
      <c r="E101" s="63" t="s">
        <v>336</v>
      </c>
      <c r="F101" s="62" t="s">
        <v>216</v>
      </c>
      <c r="G101" s="64" t="s">
        <v>337</v>
      </c>
      <c r="H101" s="59"/>
      <c r="I101" s="59"/>
      <c r="J101" s="59"/>
      <c r="K101" s="59"/>
      <c r="L101" s="59"/>
      <c r="M101" s="59"/>
      <c r="N101" s="59"/>
      <c r="O101" s="59"/>
      <c r="P101" s="59"/>
      <c r="Q101" s="59"/>
      <c r="R101" s="59"/>
      <c r="S101" s="59"/>
      <c r="T101" s="59"/>
      <c r="U101" s="59"/>
      <c r="V101" s="59"/>
      <c r="W101" s="59"/>
      <c r="X101" s="59"/>
      <c r="Y101" s="59"/>
    </row>
    <row r="102" spans="1:25">
      <c r="A102" s="60" t="b">
        <v>0</v>
      </c>
      <c r="B102" s="72" t="s">
        <v>338</v>
      </c>
      <c r="C102" s="61" t="s">
        <v>335</v>
      </c>
      <c r="D102" s="62"/>
      <c r="E102" s="63" t="s">
        <v>339</v>
      </c>
      <c r="F102" s="62" t="s">
        <v>216</v>
      </c>
      <c r="G102" s="64" t="s">
        <v>337</v>
      </c>
      <c r="H102" s="59"/>
      <c r="I102" s="59"/>
      <c r="J102" s="59"/>
      <c r="K102" s="59"/>
      <c r="L102" s="59"/>
      <c r="M102" s="59"/>
      <c r="N102" s="59"/>
      <c r="O102" s="59"/>
      <c r="P102" s="59"/>
      <c r="Q102" s="59"/>
      <c r="R102" s="59"/>
      <c r="S102" s="59"/>
      <c r="T102" s="59"/>
      <c r="U102" s="59"/>
      <c r="V102" s="59"/>
      <c r="W102" s="59"/>
      <c r="X102" s="59"/>
      <c r="Y102" s="59"/>
    </row>
    <row r="103" spans="1:25">
      <c r="A103" s="60" t="b">
        <v>0</v>
      </c>
      <c r="B103" s="72" t="s">
        <v>340</v>
      </c>
      <c r="C103" s="61" t="s">
        <v>335</v>
      </c>
      <c r="D103" s="62"/>
      <c r="E103" s="63" t="s">
        <v>341</v>
      </c>
      <c r="F103" s="62" t="s">
        <v>216</v>
      </c>
      <c r="G103" s="64" t="s">
        <v>337</v>
      </c>
      <c r="H103" s="59"/>
      <c r="I103" s="59"/>
      <c r="J103" s="59"/>
      <c r="K103" s="59"/>
      <c r="L103" s="59"/>
      <c r="M103" s="59"/>
      <c r="N103" s="59"/>
      <c r="O103" s="59"/>
      <c r="P103" s="59"/>
      <c r="Q103" s="59"/>
      <c r="R103" s="59"/>
      <c r="S103" s="59"/>
      <c r="T103" s="59"/>
      <c r="U103" s="59"/>
      <c r="V103" s="59"/>
      <c r="W103" s="59"/>
      <c r="X103" s="59"/>
      <c r="Y103" s="59"/>
    </row>
    <row r="104" spans="1:25">
      <c r="A104" s="60" t="b">
        <v>0</v>
      </c>
      <c r="B104" s="60" t="s">
        <v>342</v>
      </c>
      <c r="C104" s="61" t="s">
        <v>343</v>
      </c>
      <c r="D104" s="62"/>
      <c r="E104" s="63" t="s">
        <v>344</v>
      </c>
      <c r="F104" s="62" t="s">
        <v>216</v>
      </c>
      <c r="G104" s="64" t="s">
        <v>345</v>
      </c>
      <c r="H104" s="59"/>
      <c r="I104" s="59"/>
      <c r="J104" s="59"/>
      <c r="K104" s="59"/>
      <c r="L104" s="59"/>
      <c r="M104" s="59"/>
      <c r="N104" s="59"/>
      <c r="O104" s="59"/>
      <c r="P104" s="59"/>
      <c r="Q104" s="59"/>
      <c r="R104" s="59"/>
      <c r="S104" s="59"/>
      <c r="T104" s="59"/>
      <c r="U104" s="59"/>
      <c r="V104" s="59"/>
      <c r="W104" s="59"/>
      <c r="X104" s="59"/>
      <c r="Y104" s="59"/>
    </row>
    <row r="105" spans="1:25">
      <c r="A105" s="60" t="b">
        <v>0</v>
      </c>
      <c r="B105" s="60" t="s">
        <v>346</v>
      </c>
      <c r="C105" s="61" t="s">
        <v>343</v>
      </c>
      <c r="D105" s="62"/>
      <c r="E105" s="63" t="s">
        <v>347</v>
      </c>
      <c r="F105" s="62" t="s">
        <v>216</v>
      </c>
      <c r="G105" s="64" t="s">
        <v>345</v>
      </c>
      <c r="H105" s="59"/>
      <c r="I105" s="59"/>
      <c r="J105" s="59"/>
      <c r="K105" s="59"/>
      <c r="L105" s="59"/>
      <c r="M105" s="59"/>
      <c r="N105" s="59"/>
      <c r="O105" s="59"/>
      <c r="P105" s="59"/>
      <c r="Q105" s="59"/>
      <c r="R105" s="59"/>
      <c r="S105" s="59"/>
      <c r="T105" s="59"/>
      <c r="U105" s="59"/>
      <c r="V105" s="59"/>
      <c r="W105" s="59"/>
      <c r="X105" s="59"/>
      <c r="Y105" s="59"/>
    </row>
    <row r="106" spans="1:25">
      <c r="A106" s="60" t="b">
        <v>0</v>
      </c>
      <c r="B106" s="60" t="s">
        <v>348</v>
      </c>
      <c r="C106" s="61" t="s">
        <v>343</v>
      </c>
      <c r="D106" s="62"/>
      <c r="E106" s="63" t="s">
        <v>349</v>
      </c>
      <c r="F106" s="62" t="s">
        <v>216</v>
      </c>
      <c r="G106" s="64" t="s">
        <v>345</v>
      </c>
      <c r="H106" s="59"/>
      <c r="I106" s="59"/>
      <c r="J106" s="59"/>
      <c r="K106" s="59"/>
      <c r="L106" s="59"/>
      <c r="M106" s="59"/>
      <c r="N106" s="59"/>
      <c r="O106" s="59"/>
      <c r="P106" s="59"/>
      <c r="Q106" s="59"/>
      <c r="R106" s="59"/>
      <c r="S106" s="59"/>
      <c r="T106" s="59"/>
      <c r="U106" s="59"/>
      <c r="V106" s="59"/>
      <c r="W106" s="59"/>
      <c r="X106" s="59"/>
      <c r="Y106" s="59"/>
    </row>
    <row r="107" spans="1:25">
      <c r="A107" s="60" t="b">
        <v>0</v>
      </c>
      <c r="B107" s="60" t="s">
        <v>350</v>
      </c>
      <c r="C107" s="61" t="s">
        <v>351</v>
      </c>
      <c r="D107" s="62"/>
      <c r="E107" s="63" t="s">
        <v>352</v>
      </c>
      <c r="F107" s="62" t="s">
        <v>216</v>
      </c>
      <c r="G107" s="64" t="s">
        <v>353</v>
      </c>
      <c r="H107" s="59"/>
      <c r="I107" s="59"/>
      <c r="J107" s="59"/>
      <c r="K107" s="59"/>
      <c r="L107" s="59"/>
      <c r="M107" s="59"/>
      <c r="N107" s="59"/>
      <c r="O107" s="59"/>
      <c r="P107" s="59"/>
      <c r="Q107" s="59"/>
      <c r="R107" s="59"/>
      <c r="S107" s="59"/>
      <c r="T107" s="59"/>
      <c r="U107" s="59"/>
      <c r="V107" s="59"/>
      <c r="W107" s="59"/>
      <c r="X107" s="59"/>
      <c r="Y107" s="59"/>
    </row>
    <row r="108" spans="1:25">
      <c r="A108" s="60" t="b">
        <v>0</v>
      </c>
      <c r="B108" s="60" t="s">
        <v>354</v>
      </c>
      <c r="C108" s="61" t="s">
        <v>351</v>
      </c>
      <c r="D108" s="62"/>
      <c r="E108" s="63" t="s">
        <v>355</v>
      </c>
      <c r="F108" s="62" t="s">
        <v>216</v>
      </c>
      <c r="G108" s="64" t="s">
        <v>353</v>
      </c>
      <c r="H108" s="59"/>
      <c r="I108" s="59"/>
      <c r="J108" s="59"/>
      <c r="K108" s="59"/>
      <c r="L108" s="59"/>
      <c r="M108" s="59"/>
      <c r="N108" s="59"/>
      <c r="O108" s="59"/>
      <c r="P108" s="59"/>
      <c r="Q108" s="59"/>
      <c r="R108" s="59"/>
      <c r="S108" s="59"/>
      <c r="T108" s="59"/>
      <c r="U108" s="59"/>
      <c r="V108" s="59"/>
      <c r="W108" s="59"/>
      <c r="X108" s="59"/>
      <c r="Y108" s="59"/>
    </row>
    <row r="109" spans="1:25">
      <c r="A109" s="60" t="b">
        <v>0</v>
      </c>
      <c r="B109" s="60" t="s">
        <v>356</v>
      </c>
      <c r="C109" s="61" t="s">
        <v>351</v>
      </c>
      <c r="D109" s="62"/>
      <c r="E109" s="63" t="s">
        <v>357</v>
      </c>
      <c r="F109" s="62" t="s">
        <v>216</v>
      </c>
      <c r="G109" s="64" t="s">
        <v>353</v>
      </c>
      <c r="H109" s="59"/>
      <c r="I109" s="59"/>
      <c r="J109" s="59"/>
      <c r="K109" s="59"/>
      <c r="L109" s="59"/>
      <c r="M109" s="59"/>
      <c r="N109" s="59"/>
      <c r="O109" s="59"/>
      <c r="P109" s="59"/>
      <c r="Q109" s="59"/>
      <c r="R109" s="59"/>
      <c r="S109" s="59"/>
      <c r="T109" s="59"/>
      <c r="U109" s="59"/>
      <c r="V109" s="59"/>
      <c r="W109" s="59"/>
      <c r="X109" s="59"/>
      <c r="Y109" s="59"/>
    </row>
    <row r="110" spans="1:25">
      <c r="A110" s="60" t="b">
        <v>0</v>
      </c>
      <c r="B110" s="60" t="s">
        <v>358</v>
      </c>
      <c r="C110" s="61" t="s">
        <v>359</v>
      </c>
      <c r="D110" s="62"/>
      <c r="E110" s="63" t="s">
        <v>360</v>
      </c>
      <c r="F110" s="62" t="s">
        <v>216</v>
      </c>
      <c r="G110" s="64" t="s">
        <v>361</v>
      </c>
      <c r="H110" s="59"/>
      <c r="I110" s="59"/>
      <c r="J110" s="59"/>
      <c r="K110" s="59"/>
      <c r="L110" s="59"/>
      <c r="M110" s="59"/>
      <c r="N110" s="59"/>
      <c r="O110" s="59"/>
      <c r="P110" s="59"/>
      <c r="Q110" s="59"/>
      <c r="R110" s="59"/>
      <c r="S110" s="59"/>
      <c r="T110" s="59"/>
      <c r="U110" s="59"/>
      <c r="V110" s="59"/>
      <c r="W110" s="59"/>
      <c r="X110" s="59"/>
      <c r="Y110" s="59"/>
    </row>
    <row r="111" spans="1:25">
      <c r="A111" s="60" t="b">
        <v>0</v>
      </c>
      <c r="B111" s="60" t="s">
        <v>362</v>
      </c>
      <c r="C111" s="61" t="s">
        <v>359</v>
      </c>
      <c r="D111" s="62"/>
      <c r="E111" s="63" t="s">
        <v>363</v>
      </c>
      <c r="F111" s="62" t="s">
        <v>216</v>
      </c>
      <c r="G111" s="64" t="s">
        <v>361</v>
      </c>
      <c r="H111" s="59"/>
      <c r="I111" s="59"/>
      <c r="J111" s="59"/>
      <c r="K111" s="59"/>
      <c r="L111" s="59"/>
      <c r="M111" s="59"/>
      <c r="N111" s="59"/>
      <c r="O111" s="59"/>
      <c r="P111" s="59"/>
      <c r="Q111" s="59"/>
      <c r="R111" s="59"/>
      <c r="S111" s="59"/>
      <c r="T111" s="59"/>
      <c r="U111" s="59"/>
      <c r="V111" s="59"/>
      <c r="W111" s="59"/>
      <c r="X111" s="59"/>
      <c r="Y111" s="59"/>
    </row>
    <row r="112" spans="1:25">
      <c r="A112" s="60" t="b">
        <v>0</v>
      </c>
      <c r="B112" s="60" t="s">
        <v>364</v>
      </c>
      <c r="C112" s="61" t="s">
        <v>359</v>
      </c>
      <c r="D112" s="62"/>
      <c r="E112" s="63" t="s">
        <v>365</v>
      </c>
      <c r="F112" s="62" t="s">
        <v>216</v>
      </c>
      <c r="G112" s="64" t="s">
        <v>361</v>
      </c>
      <c r="H112" s="59"/>
      <c r="I112" s="59"/>
      <c r="J112" s="59"/>
      <c r="K112" s="59"/>
      <c r="L112" s="59"/>
      <c r="M112" s="59"/>
      <c r="N112" s="59"/>
      <c r="O112" s="59"/>
      <c r="P112" s="59"/>
      <c r="Q112" s="59"/>
      <c r="R112" s="59"/>
      <c r="S112" s="59"/>
      <c r="T112" s="59"/>
      <c r="U112" s="59"/>
      <c r="V112" s="59"/>
      <c r="W112" s="59"/>
      <c r="X112" s="59"/>
      <c r="Y112" s="59"/>
    </row>
    <row r="113" spans="1:25">
      <c r="A113" s="60" t="b">
        <v>0</v>
      </c>
      <c r="B113" s="60" t="s">
        <v>366</v>
      </c>
      <c r="C113" s="61" t="s">
        <v>367</v>
      </c>
      <c r="D113" s="62"/>
      <c r="E113" s="63" t="s">
        <v>368</v>
      </c>
      <c r="F113" s="62" t="s">
        <v>216</v>
      </c>
      <c r="G113" s="64" t="s">
        <v>369</v>
      </c>
      <c r="H113" s="59"/>
      <c r="I113" s="59"/>
      <c r="J113" s="59"/>
      <c r="K113" s="59"/>
      <c r="L113" s="59"/>
      <c r="M113" s="59"/>
      <c r="N113" s="59"/>
      <c r="O113" s="59"/>
      <c r="P113" s="59"/>
      <c r="Q113" s="59"/>
      <c r="R113" s="59"/>
      <c r="S113" s="59"/>
      <c r="T113" s="59"/>
      <c r="U113" s="59"/>
      <c r="V113" s="59"/>
      <c r="W113" s="59"/>
      <c r="X113" s="59"/>
      <c r="Y113" s="59"/>
    </row>
    <row r="114" spans="1:25">
      <c r="A114" s="60" t="b">
        <v>0</v>
      </c>
      <c r="B114" s="60" t="s">
        <v>370</v>
      </c>
      <c r="C114" s="61" t="s">
        <v>367</v>
      </c>
      <c r="D114" s="62"/>
      <c r="E114" s="63" t="s">
        <v>371</v>
      </c>
      <c r="F114" s="62" t="s">
        <v>216</v>
      </c>
      <c r="G114" s="64" t="s">
        <v>369</v>
      </c>
      <c r="H114" s="59"/>
      <c r="I114" s="59"/>
      <c r="J114" s="59"/>
      <c r="K114" s="59"/>
      <c r="L114" s="59"/>
      <c r="M114" s="59"/>
      <c r="N114" s="59"/>
      <c r="O114" s="59"/>
      <c r="P114" s="59"/>
      <c r="Q114" s="59"/>
      <c r="R114" s="59"/>
      <c r="S114" s="59"/>
      <c r="T114" s="59"/>
      <c r="U114" s="59"/>
      <c r="V114" s="59"/>
      <c r="W114" s="59"/>
      <c r="X114" s="59"/>
      <c r="Y114" s="59"/>
    </row>
    <row r="115" spans="1:25">
      <c r="A115" s="60" t="b">
        <v>0</v>
      </c>
      <c r="B115" s="60" t="s">
        <v>372</v>
      </c>
      <c r="C115" s="61" t="s">
        <v>367</v>
      </c>
      <c r="D115" s="62"/>
      <c r="E115" s="63" t="s">
        <v>373</v>
      </c>
      <c r="F115" s="62" t="s">
        <v>216</v>
      </c>
      <c r="G115" s="64" t="s">
        <v>369</v>
      </c>
      <c r="H115" s="59"/>
      <c r="I115" s="59"/>
      <c r="J115" s="59"/>
      <c r="K115" s="59"/>
      <c r="L115" s="59"/>
      <c r="M115" s="59"/>
      <c r="N115" s="59"/>
      <c r="O115" s="59"/>
      <c r="P115" s="59"/>
      <c r="Q115" s="59"/>
      <c r="R115" s="59"/>
      <c r="S115" s="59"/>
      <c r="T115" s="59"/>
      <c r="U115" s="59"/>
      <c r="V115" s="59"/>
      <c r="W115" s="59"/>
      <c r="X115" s="59"/>
      <c r="Y115" s="59"/>
    </row>
    <row r="116" spans="1:25">
      <c r="A116" s="60" t="b">
        <v>0</v>
      </c>
      <c r="B116" s="60" t="s">
        <v>374</v>
      </c>
      <c r="C116" s="61" t="s">
        <v>375</v>
      </c>
      <c r="D116" s="62"/>
      <c r="E116" s="63" t="s">
        <v>376</v>
      </c>
      <c r="F116" s="62" t="s">
        <v>216</v>
      </c>
      <c r="G116" s="64" t="s">
        <v>377</v>
      </c>
      <c r="H116" s="59"/>
      <c r="I116" s="59"/>
      <c r="J116" s="59"/>
      <c r="K116" s="59"/>
      <c r="L116" s="59"/>
      <c r="M116" s="59"/>
      <c r="N116" s="59"/>
      <c r="O116" s="59"/>
      <c r="P116" s="59"/>
      <c r="Q116" s="59"/>
      <c r="R116" s="59"/>
      <c r="S116" s="59"/>
      <c r="T116" s="59"/>
      <c r="U116" s="59"/>
      <c r="V116" s="59"/>
      <c r="W116" s="59"/>
      <c r="X116" s="59"/>
      <c r="Y116" s="59"/>
    </row>
    <row r="117" spans="1:25">
      <c r="A117" s="60" t="b">
        <v>0</v>
      </c>
      <c r="B117" s="60" t="s">
        <v>378</v>
      </c>
      <c r="C117" s="61" t="s">
        <v>375</v>
      </c>
      <c r="D117" s="62"/>
      <c r="E117" s="63" t="s">
        <v>379</v>
      </c>
      <c r="F117" s="62" t="s">
        <v>216</v>
      </c>
      <c r="G117" s="64" t="s">
        <v>377</v>
      </c>
      <c r="H117" s="59"/>
      <c r="I117" s="59"/>
      <c r="J117" s="59"/>
      <c r="K117" s="59"/>
      <c r="L117" s="59"/>
      <c r="M117" s="59"/>
      <c r="N117" s="59"/>
      <c r="O117" s="59"/>
      <c r="P117" s="59"/>
      <c r="Q117" s="59"/>
      <c r="R117" s="59"/>
      <c r="S117" s="59"/>
      <c r="T117" s="59"/>
      <c r="U117" s="59"/>
      <c r="V117" s="59"/>
      <c r="W117" s="59"/>
      <c r="X117" s="59"/>
      <c r="Y117" s="59"/>
    </row>
    <row r="118" spans="1:25">
      <c r="A118" s="60" t="b">
        <v>0</v>
      </c>
      <c r="B118" s="60" t="s">
        <v>380</v>
      </c>
      <c r="C118" s="61" t="s">
        <v>375</v>
      </c>
      <c r="D118" s="62"/>
      <c r="E118" s="63" t="s">
        <v>381</v>
      </c>
      <c r="F118" s="62" t="s">
        <v>216</v>
      </c>
      <c r="G118" s="64" t="s">
        <v>377</v>
      </c>
      <c r="H118" s="59"/>
      <c r="I118" s="59"/>
      <c r="J118" s="59"/>
      <c r="K118" s="59"/>
      <c r="L118" s="59"/>
      <c r="M118" s="59"/>
      <c r="N118" s="59"/>
      <c r="O118" s="59"/>
      <c r="P118" s="59"/>
      <c r="Q118" s="59"/>
      <c r="R118" s="59"/>
      <c r="S118" s="59"/>
      <c r="T118" s="59"/>
      <c r="U118" s="59"/>
      <c r="V118" s="59"/>
      <c r="W118" s="59"/>
      <c r="X118" s="59"/>
      <c r="Y118" s="59"/>
    </row>
    <row r="119" spans="1:25">
      <c r="A119" s="60" t="b">
        <v>0</v>
      </c>
      <c r="B119" s="60" t="s">
        <v>382</v>
      </c>
      <c r="C119" s="61" t="s">
        <v>383</v>
      </c>
      <c r="D119" s="62"/>
      <c r="E119" s="63" t="s">
        <v>384</v>
      </c>
      <c r="F119" s="62" t="s">
        <v>216</v>
      </c>
      <c r="G119" s="64" t="s">
        <v>385</v>
      </c>
      <c r="H119" s="59"/>
      <c r="I119" s="59"/>
      <c r="J119" s="59"/>
      <c r="K119" s="59"/>
      <c r="L119" s="59"/>
      <c r="M119" s="59"/>
      <c r="N119" s="59"/>
      <c r="O119" s="59"/>
      <c r="P119" s="59"/>
      <c r="Q119" s="59"/>
      <c r="R119" s="59"/>
      <c r="S119" s="59"/>
      <c r="T119" s="59"/>
      <c r="U119" s="59"/>
      <c r="V119" s="59"/>
      <c r="W119" s="59"/>
      <c r="X119" s="59"/>
      <c r="Y119" s="59"/>
    </row>
    <row r="120" spans="1:25">
      <c r="A120" s="60" t="b">
        <v>0</v>
      </c>
      <c r="B120" s="60" t="s">
        <v>386</v>
      </c>
      <c r="C120" s="61" t="s">
        <v>383</v>
      </c>
      <c r="D120" s="62"/>
      <c r="E120" s="63" t="s">
        <v>387</v>
      </c>
      <c r="F120" s="62" t="s">
        <v>216</v>
      </c>
      <c r="G120" s="64" t="s">
        <v>385</v>
      </c>
      <c r="H120" s="59"/>
      <c r="I120" s="59"/>
      <c r="J120" s="59"/>
      <c r="K120" s="59"/>
      <c r="L120" s="59"/>
      <c r="M120" s="59"/>
      <c r="N120" s="59"/>
      <c r="O120" s="59"/>
      <c r="P120" s="59"/>
      <c r="Q120" s="59"/>
      <c r="R120" s="59"/>
      <c r="S120" s="59"/>
      <c r="T120" s="59"/>
      <c r="U120" s="59"/>
      <c r="V120" s="59"/>
      <c r="W120" s="59"/>
      <c r="X120" s="59"/>
      <c r="Y120" s="59"/>
    </row>
    <row r="121" spans="1:25">
      <c r="A121" s="60" t="b">
        <v>0</v>
      </c>
      <c r="B121" s="60" t="s">
        <v>388</v>
      </c>
      <c r="C121" s="61" t="s">
        <v>383</v>
      </c>
      <c r="D121" s="62"/>
      <c r="E121" s="63" t="s">
        <v>389</v>
      </c>
      <c r="F121" s="62" t="s">
        <v>216</v>
      </c>
      <c r="G121" s="64" t="s">
        <v>385</v>
      </c>
      <c r="H121" s="59"/>
      <c r="I121" s="59"/>
      <c r="J121" s="59"/>
      <c r="K121" s="59"/>
      <c r="L121" s="59"/>
      <c r="M121" s="59"/>
      <c r="N121" s="59"/>
      <c r="O121" s="59"/>
      <c r="P121" s="59"/>
      <c r="Q121" s="59"/>
      <c r="R121" s="59"/>
      <c r="S121" s="59"/>
      <c r="T121" s="59"/>
      <c r="U121" s="59"/>
      <c r="V121" s="59"/>
      <c r="W121" s="59"/>
      <c r="X121" s="59"/>
      <c r="Y121" s="59"/>
    </row>
    <row r="122" spans="1:25">
      <c r="A122" s="60" t="b">
        <v>0</v>
      </c>
      <c r="B122" s="60" t="s">
        <v>390</v>
      </c>
      <c r="C122" s="61" t="s">
        <v>391</v>
      </c>
      <c r="D122" s="62"/>
      <c r="E122" s="63" t="s">
        <v>392</v>
      </c>
      <c r="F122" s="62" t="s">
        <v>216</v>
      </c>
      <c r="G122" s="64" t="s">
        <v>393</v>
      </c>
      <c r="H122" s="59"/>
      <c r="I122" s="59"/>
      <c r="J122" s="59"/>
      <c r="K122" s="59"/>
      <c r="L122" s="59"/>
      <c r="M122" s="59"/>
      <c r="N122" s="59"/>
      <c r="O122" s="59"/>
      <c r="P122" s="59"/>
      <c r="Q122" s="59"/>
      <c r="R122" s="59"/>
      <c r="S122" s="59"/>
      <c r="T122" s="59"/>
      <c r="U122" s="59"/>
      <c r="V122" s="59"/>
      <c r="W122" s="59"/>
      <c r="X122" s="59"/>
      <c r="Y122" s="59"/>
    </row>
    <row r="123" spans="1:25">
      <c r="A123" s="60" t="b">
        <v>0</v>
      </c>
      <c r="B123" s="60" t="s">
        <v>394</v>
      </c>
      <c r="C123" s="61" t="s">
        <v>391</v>
      </c>
      <c r="D123" s="62"/>
      <c r="E123" s="63" t="s">
        <v>395</v>
      </c>
      <c r="F123" s="62" t="s">
        <v>216</v>
      </c>
      <c r="G123" s="64" t="s">
        <v>393</v>
      </c>
      <c r="H123" s="59"/>
      <c r="I123" s="59"/>
      <c r="J123" s="59"/>
      <c r="K123" s="59"/>
      <c r="L123" s="59"/>
      <c r="M123" s="59"/>
      <c r="N123" s="59"/>
      <c r="O123" s="59"/>
      <c r="P123" s="59"/>
      <c r="Q123" s="59"/>
      <c r="R123" s="59"/>
      <c r="S123" s="59"/>
      <c r="T123" s="59"/>
      <c r="U123" s="59"/>
      <c r="V123" s="59"/>
      <c r="W123" s="59"/>
      <c r="X123" s="59"/>
      <c r="Y123" s="59"/>
    </row>
    <row r="124" spans="1:25">
      <c r="A124" s="60" t="b">
        <v>0</v>
      </c>
      <c r="B124" s="60" t="s">
        <v>396</v>
      </c>
      <c r="C124" s="61" t="s">
        <v>391</v>
      </c>
      <c r="D124" s="62"/>
      <c r="E124" s="63" t="s">
        <v>397</v>
      </c>
      <c r="F124" s="62" t="s">
        <v>216</v>
      </c>
      <c r="G124" s="64" t="s">
        <v>393</v>
      </c>
      <c r="H124" s="59"/>
      <c r="I124" s="59"/>
      <c r="J124" s="59"/>
      <c r="K124" s="59"/>
      <c r="L124" s="59"/>
      <c r="M124" s="59"/>
      <c r="N124" s="59"/>
      <c r="O124" s="59"/>
      <c r="P124" s="59"/>
      <c r="Q124" s="59"/>
      <c r="R124" s="59"/>
      <c r="S124" s="59"/>
      <c r="T124" s="59"/>
      <c r="U124" s="59"/>
      <c r="V124" s="59"/>
      <c r="W124" s="59"/>
      <c r="X124" s="59"/>
      <c r="Y124" s="59"/>
    </row>
    <row r="125" spans="1:25">
      <c r="A125" s="60" t="b">
        <v>0</v>
      </c>
      <c r="B125" s="60" t="s">
        <v>398</v>
      </c>
      <c r="C125" s="61" t="s">
        <v>399</v>
      </c>
      <c r="D125" s="62"/>
      <c r="E125" s="63" t="s">
        <v>400</v>
      </c>
      <c r="F125" s="62" t="s">
        <v>216</v>
      </c>
      <c r="G125" s="64" t="s">
        <v>401</v>
      </c>
      <c r="H125" s="59"/>
      <c r="I125" s="59"/>
      <c r="J125" s="59"/>
      <c r="K125" s="59"/>
      <c r="L125" s="59"/>
      <c r="M125" s="59"/>
      <c r="N125" s="59"/>
      <c r="O125" s="59"/>
      <c r="P125" s="59"/>
      <c r="Q125" s="59"/>
      <c r="R125" s="59"/>
      <c r="S125" s="59"/>
      <c r="T125" s="59"/>
      <c r="U125" s="59"/>
      <c r="V125" s="59"/>
      <c r="W125" s="59"/>
      <c r="X125" s="59"/>
      <c r="Y125" s="59"/>
    </row>
    <row r="126" spans="1:25">
      <c r="A126" s="60" t="b">
        <v>0</v>
      </c>
      <c r="B126" s="60" t="s">
        <v>402</v>
      </c>
      <c r="C126" s="61" t="s">
        <v>403</v>
      </c>
      <c r="D126" s="62"/>
      <c r="E126" s="63" t="s">
        <v>404</v>
      </c>
      <c r="F126" s="62" t="s">
        <v>216</v>
      </c>
      <c r="G126" s="64" t="s">
        <v>405</v>
      </c>
      <c r="H126" s="59"/>
      <c r="I126" s="59"/>
      <c r="J126" s="59"/>
      <c r="K126" s="59"/>
      <c r="L126" s="59"/>
      <c r="M126" s="59"/>
      <c r="N126" s="59"/>
      <c r="O126" s="59"/>
      <c r="P126" s="59"/>
      <c r="Q126" s="59"/>
      <c r="R126" s="59"/>
      <c r="S126" s="59"/>
      <c r="T126" s="59"/>
      <c r="U126" s="59"/>
      <c r="V126" s="59"/>
      <c r="W126" s="59"/>
      <c r="X126" s="59"/>
      <c r="Y126" s="59"/>
    </row>
    <row r="127" spans="1:25">
      <c r="A127" s="60" t="b">
        <v>0</v>
      </c>
      <c r="B127" s="60" t="s">
        <v>406</v>
      </c>
      <c r="C127" s="61" t="s">
        <v>407</v>
      </c>
      <c r="D127" s="62"/>
      <c r="E127" s="63" t="s">
        <v>408</v>
      </c>
      <c r="F127" s="62" t="s">
        <v>216</v>
      </c>
      <c r="G127" s="64" t="s">
        <v>409</v>
      </c>
      <c r="H127" s="59"/>
      <c r="I127" s="59"/>
      <c r="J127" s="59"/>
      <c r="K127" s="59"/>
      <c r="L127" s="59"/>
      <c r="M127" s="59"/>
      <c r="N127" s="59"/>
      <c r="O127" s="59"/>
      <c r="P127" s="59"/>
      <c r="Q127" s="59"/>
      <c r="R127" s="59"/>
      <c r="S127" s="59"/>
      <c r="T127" s="59"/>
      <c r="U127" s="59"/>
      <c r="V127" s="59"/>
      <c r="W127" s="59"/>
      <c r="X127" s="59"/>
      <c r="Y127" s="59"/>
    </row>
    <row r="128" spans="1:25">
      <c r="A128" s="60" t="b">
        <v>0</v>
      </c>
      <c r="B128" s="60" t="s">
        <v>410</v>
      </c>
      <c r="C128" s="61" t="s">
        <v>411</v>
      </c>
      <c r="D128" s="62"/>
      <c r="E128" s="63" t="s">
        <v>412</v>
      </c>
      <c r="F128" s="62" t="s">
        <v>216</v>
      </c>
      <c r="G128" s="64" t="s">
        <v>413</v>
      </c>
      <c r="H128" s="59"/>
      <c r="I128" s="59"/>
      <c r="J128" s="59"/>
      <c r="K128" s="59"/>
      <c r="L128" s="59"/>
      <c r="M128" s="59"/>
      <c r="N128" s="59"/>
      <c r="O128" s="59"/>
      <c r="P128" s="59"/>
      <c r="Q128" s="59"/>
      <c r="R128" s="59"/>
      <c r="S128" s="59"/>
      <c r="T128" s="59"/>
      <c r="U128" s="59"/>
      <c r="V128" s="59"/>
      <c r="W128" s="59"/>
      <c r="X128" s="59"/>
      <c r="Y128" s="59"/>
    </row>
    <row r="129" spans="1:26">
      <c r="A129" s="60" t="b">
        <v>0</v>
      </c>
      <c r="B129" s="60" t="s">
        <v>414</v>
      </c>
      <c r="C129" s="61" t="s">
        <v>411</v>
      </c>
      <c r="D129" s="62"/>
      <c r="E129" s="63" t="s">
        <v>415</v>
      </c>
      <c r="F129" s="62" t="s">
        <v>216</v>
      </c>
      <c r="G129" s="64" t="s">
        <v>413</v>
      </c>
      <c r="H129" s="59"/>
      <c r="I129" s="59"/>
      <c r="J129" s="59"/>
      <c r="K129" s="59"/>
      <c r="L129" s="59"/>
      <c r="M129" s="59"/>
      <c r="N129" s="59"/>
      <c r="O129" s="59"/>
      <c r="P129" s="59"/>
      <c r="Q129" s="59"/>
      <c r="R129" s="59"/>
      <c r="S129" s="59"/>
      <c r="T129" s="59"/>
      <c r="U129" s="59"/>
      <c r="V129" s="59"/>
      <c r="W129" s="59"/>
      <c r="X129" s="59"/>
      <c r="Y129" s="59"/>
    </row>
    <row r="130" spans="1:26">
      <c r="A130" s="60" t="b">
        <v>0</v>
      </c>
      <c r="B130" s="60" t="s">
        <v>416</v>
      </c>
      <c r="C130" s="61" t="s">
        <v>411</v>
      </c>
      <c r="D130" s="62"/>
      <c r="E130" s="63" t="s">
        <v>417</v>
      </c>
      <c r="F130" s="62" t="s">
        <v>216</v>
      </c>
      <c r="G130" s="64" t="s">
        <v>413</v>
      </c>
      <c r="H130" s="59"/>
      <c r="I130" s="59"/>
      <c r="J130" s="59"/>
      <c r="K130" s="59"/>
      <c r="L130" s="59"/>
      <c r="M130" s="59"/>
      <c r="N130" s="59"/>
      <c r="O130" s="59"/>
      <c r="P130" s="59"/>
      <c r="Q130" s="59"/>
      <c r="R130" s="59"/>
      <c r="S130" s="59"/>
      <c r="T130" s="59"/>
      <c r="U130" s="59"/>
      <c r="V130" s="59"/>
      <c r="W130" s="59"/>
      <c r="X130" s="59"/>
      <c r="Y130" s="59"/>
    </row>
    <row r="131" spans="1:26">
      <c r="A131" s="60" t="b">
        <v>0</v>
      </c>
      <c r="B131" s="60" t="s">
        <v>418</v>
      </c>
      <c r="C131" s="61" t="s">
        <v>419</v>
      </c>
      <c r="D131" s="62"/>
      <c r="E131" s="63" t="s">
        <v>420</v>
      </c>
      <c r="F131" s="62" t="s">
        <v>216</v>
      </c>
      <c r="G131" s="64" t="s">
        <v>421</v>
      </c>
      <c r="H131" s="59"/>
      <c r="I131" s="59"/>
      <c r="J131" s="59"/>
      <c r="K131" s="59"/>
      <c r="L131" s="59"/>
      <c r="M131" s="59"/>
      <c r="N131" s="59"/>
      <c r="O131" s="59"/>
      <c r="P131" s="59"/>
      <c r="Q131" s="59"/>
      <c r="R131" s="59"/>
      <c r="S131" s="59"/>
      <c r="T131" s="59"/>
      <c r="U131" s="59"/>
      <c r="V131" s="59"/>
      <c r="W131" s="59"/>
      <c r="X131" s="59"/>
      <c r="Y131" s="59"/>
    </row>
    <row r="132" spans="1:26">
      <c r="A132" s="60" t="b">
        <v>0</v>
      </c>
      <c r="B132" s="60" t="s">
        <v>422</v>
      </c>
      <c r="C132" s="61" t="s">
        <v>419</v>
      </c>
      <c r="D132" s="62"/>
      <c r="E132" s="63" t="s">
        <v>423</v>
      </c>
      <c r="F132" s="62" t="s">
        <v>216</v>
      </c>
      <c r="G132" s="64" t="s">
        <v>421</v>
      </c>
      <c r="H132" s="59"/>
      <c r="I132" s="59"/>
      <c r="J132" s="59"/>
      <c r="K132" s="59"/>
      <c r="L132" s="59"/>
      <c r="M132" s="59"/>
      <c r="N132" s="59"/>
      <c r="O132" s="59"/>
      <c r="P132" s="59"/>
      <c r="Q132" s="59"/>
      <c r="R132" s="59"/>
      <c r="S132" s="59"/>
      <c r="T132" s="59"/>
      <c r="U132" s="59"/>
      <c r="V132" s="59"/>
      <c r="W132" s="59"/>
      <c r="X132" s="59"/>
      <c r="Y132" s="59"/>
    </row>
    <row r="133" spans="1:26">
      <c r="A133" s="60" t="b">
        <v>0</v>
      </c>
      <c r="B133" s="60" t="s">
        <v>424</v>
      </c>
      <c r="C133" s="61" t="s">
        <v>419</v>
      </c>
      <c r="D133" s="62"/>
      <c r="E133" s="63" t="s">
        <v>425</v>
      </c>
      <c r="F133" s="62" t="s">
        <v>216</v>
      </c>
      <c r="G133" s="64" t="s">
        <v>421</v>
      </c>
      <c r="H133" s="59"/>
      <c r="I133" s="59"/>
      <c r="J133" s="59"/>
      <c r="K133" s="59"/>
      <c r="L133" s="59"/>
      <c r="M133" s="59"/>
      <c r="N133" s="59"/>
      <c r="O133" s="59"/>
      <c r="P133" s="59"/>
      <c r="Q133" s="59"/>
      <c r="R133" s="59"/>
      <c r="S133" s="59"/>
      <c r="T133" s="59"/>
      <c r="U133" s="59"/>
      <c r="V133" s="59"/>
      <c r="W133" s="59"/>
      <c r="X133" s="59"/>
      <c r="Y133" s="59"/>
    </row>
    <row r="134" spans="1:26">
      <c r="A134" s="60" t="b">
        <v>0</v>
      </c>
      <c r="B134" s="60" t="s">
        <v>426</v>
      </c>
      <c r="C134" s="61" t="s">
        <v>427</v>
      </c>
      <c r="D134" s="62"/>
      <c r="E134" s="63" t="s">
        <v>428</v>
      </c>
      <c r="F134" s="62" t="s">
        <v>429</v>
      </c>
      <c r="G134" s="64" t="s">
        <v>430</v>
      </c>
      <c r="H134" s="59"/>
      <c r="I134" s="59"/>
      <c r="J134" s="59"/>
      <c r="K134" s="59"/>
      <c r="L134" s="59"/>
      <c r="M134" s="59"/>
      <c r="N134" s="59"/>
      <c r="O134" s="59"/>
      <c r="P134" s="59"/>
      <c r="Q134" s="59"/>
      <c r="R134" s="59"/>
      <c r="S134" s="59"/>
      <c r="T134" s="59"/>
      <c r="U134" s="59"/>
      <c r="V134" s="59"/>
      <c r="W134" s="59"/>
      <c r="X134" s="59"/>
      <c r="Y134" s="59"/>
    </row>
    <row r="135" spans="1:26">
      <c r="A135" s="60" t="b">
        <v>0</v>
      </c>
      <c r="B135" s="60" t="s">
        <v>431</v>
      </c>
      <c r="C135" s="61" t="s">
        <v>427</v>
      </c>
      <c r="D135" s="62"/>
      <c r="E135" s="63" t="s">
        <v>432</v>
      </c>
      <c r="F135" s="62" t="s">
        <v>429</v>
      </c>
      <c r="G135" s="64" t="s">
        <v>430</v>
      </c>
      <c r="H135" s="59"/>
      <c r="I135" s="59"/>
      <c r="J135" s="59"/>
      <c r="K135" s="59"/>
      <c r="L135" s="59"/>
      <c r="M135" s="59"/>
      <c r="N135" s="59"/>
      <c r="O135" s="59"/>
      <c r="P135" s="59"/>
      <c r="Q135" s="59"/>
      <c r="R135" s="59"/>
      <c r="S135" s="59"/>
      <c r="T135" s="59"/>
      <c r="U135" s="59"/>
      <c r="V135" s="59"/>
      <c r="W135" s="59"/>
      <c r="X135" s="59"/>
      <c r="Y135" s="59"/>
    </row>
    <row r="136" spans="1:26">
      <c r="A136" s="60" t="b">
        <v>0</v>
      </c>
      <c r="B136" s="60" t="s">
        <v>433</v>
      </c>
      <c r="C136" s="61" t="s">
        <v>427</v>
      </c>
      <c r="D136" s="62"/>
      <c r="E136" s="63" t="s">
        <v>434</v>
      </c>
      <c r="F136" s="62" t="s">
        <v>429</v>
      </c>
      <c r="G136" s="64" t="s">
        <v>430</v>
      </c>
      <c r="H136" s="59"/>
      <c r="I136" s="59"/>
      <c r="J136" s="59"/>
      <c r="K136" s="59"/>
      <c r="L136" s="59"/>
      <c r="M136" s="59"/>
      <c r="N136" s="59"/>
      <c r="O136" s="59"/>
      <c r="P136" s="59"/>
      <c r="Q136" s="59"/>
      <c r="R136" s="59"/>
      <c r="S136" s="59"/>
      <c r="T136" s="59"/>
      <c r="U136" s="59"/>
      <c r="V136" s="59"/>
      <c r="W136" s="59"/>
      <c r="X136" s="59"/>
      <c r="Y136" s="59"/>
    </row>
    <row r="137" spans="1:26">
      <c r="A137" s="60" t="b">
        <v>0</v>
      </c>
      <c r="B137" s="60" t="s">
        <v>435</v>
      </c>
      <c r="C137" s="61" t="s">
        <v>436</v>
      </c>
      <c r="D137" s="62"/>
      <c r="E137" s="63" t="s">
        <v>437</v>
      </c>
      <c r="F137" s="62" t="s">
        <v>429</v>
      </c>
      <c r="G137" s="64" t="s">
        <v>438</v>
      </c>
      <c r="H137" s="59"/>
      <c r="I137" s="59"/>
      <c r="J137" s="59"/>
      <c r="K137" s="59"/>
      <c r="L137" s="59"/>
      <c r="M137" s="59"/>
      <c r="N137" s="59"/>
      <c r="O137" s="59"/>
      <c r="P137" s="59"/>
      <c r="Q137" s="59"/>
      <c r="R137" s="59"/>
      <c r="S137" s="59"/>
      <c r="T137" s="59"/>
      <c r="U137" s="59"/>
      <c r="V137" s="59"/>
      <c r="W137" s="59"/>
      <c r="X137" s="59"/>
      <c r="Y137" s="59"/>
    </row>
    <row r="138" spans="1:26">
      <c r="A138" s="60" t="b">
        <v>0</v>
      </c>
      <c r="B138" s="60" t="s">
        <v>439</v>
      </c>
      <c r="C138" s="61" t="s">
        <v>436</v>
      </c>
      <c r="D138" s="62"/>
      <c r="E138" s="63" t="s">
        <v>440</v>
      </c>
      <c r="F138" s="62" t="s">
        <v>429</v>
      </c>
      <c r="G138" s="64" t="s">
        <v>438</v>
      </c>
      <c r="H138" s="59"/>
      <c r="I138" s="59"/>
      <c r="J138" s="59"/>
      <c r="K138" s="59"/>
      <c r="L138" s="59"/>
      <c r="M138" s="59"/>
      <c r="N138" s="59"/>
      <c r="O138" s="59"/>
      <c r="P138" s="59"/>
      <c r="Q138" s="59"/>
      <c r="R138" s="59"/>
      <c r="S138" s="59"/>
      <c r="T138" s="59"/>
      <c r="U138" s="59"/>
      <c r="V138" s="59"/>
      <c r="W138" s="59"/>
      <c r="X138" s="59"/>
      <c r="Y138" s="59"/>
    </row>
    <row r="139" spans="1:26">
      <c r="A139" s="60" t="b">
        <v>0</v>
      </c>
      <c r="B139" s="60" t="s">
        <v>441</v>
      </c>
      <c r="C139" s="61" t="s">
        <v>436</v>
      </c>
      <c r="D139" s="62"/>
      <c r="E139" s="63" t="s">
        <v>442</v>
      </c>
      <c r="F139" s="62" t="s">
        <v>429</v>
      </c>
      <c r="G139" s="64" t="s">
        <v>438</v>
      </c>
      <c r="H139" s="59"/>
      <c r="I139" s="59"/>
      <c r="J139" s="59"/>
      <c r="K139" s="59"/>
      <c r="L139" s="59"/>
      <c r="M139" s="59"/>
      <c r="N139" s="59"/>
      <c r="O139" s="59"/>
      <c r="P139" s="59"/>
      <c r="Q139" s="59"/>
      <c r="R139" s="59"/>
      <c r="S139" s="59"/>
      <c r="T139" s="59"/>
      <c r="U139" s="59"/>
      <c r="V139" s="59"/>
      <c r="W139" s="59"/>
      <c r="X139" s="59"/>
      <c r="Y139" s="59"/>
    </row>
    <row r="140" spans="1:26">
      <c r="A140" s="60" t="b">
        <v>0</v>
      </c>
      <c r="B140" s="60" t="s">
        <v>443</v>
      </c>
      <c r="C140" s="61" t="s">
        <v>444</v>
      </c>
      <c r="D140" s="62"/>
      <c r="E140" s="63" t="s">
        <v>445</v>
      </c>
      <c r="F140" s="62" t="s">
        <v>429</v>
      </c>
      <c r="G140" s="64" t="s">
        <v>446</v>
      </c>
      <c r="H140" s="59"/>
      <c r="I140" s="59"/>
      <c r="J140" s="59"/>
      <c r="K140" s="59"/>
      <c r="L140" s="59"/>
      <c r="M140" s="59"/>
      <c r="N140" s="59"/>
      <c r="O140" s="59"/>
      <c r="P140" s="59"/>
      <c r="Q140" s="59"/>
      <c r="R140" s="59"/>
      <c r="S140" s="59"/>
      <c r="T140" s="59"/>
      <c r="U140" s="59"/>
      <c r="V140" s="59"/>
      <c r="W140" s="59"/>
      <c r="X140" s="59"/>
      <c r="Y140" s="59"/>
    </row>
    <row r="141" spans="1:26">
      <c r="A141" s="60" t="b">
        <v>0</v>
      </c>
      <c r="B141" s="60" t="s">
        <v>447</v>
      </c>
      <c r="C141" s="61" t="s">
        <v>444</v>
      </c>
      <c r="D141" s="62"/>
      <c r="E141" s="63" t="s">
        <v>448</v>
      </c>
      <c r="F141" s="62" t="s">
        <v>429</v>
      </c>
      <c r="G141" s="64" t="s">
        <v>446</v>
      </c>
      <c r="H141" s="59"/>
      <c r="I141" s="59"/>
      <c r="J141" s="59"/>
      <c r="K141" s="59"/>
      <c r="L141" s="59"/>
      <c r="M141" s="59"/>
      <c r="N141" s="59"/>
      <c r="O141" s="59"/>
      <c r="P141" s="59"/>
      <c r="Q141" s="59"/>
      <c r="R141" s="59"/>
      <c r="S141" s="59"/>
      <c r="T141" s="59"/>
      <c r="U141" s="59"/>
      <c r="V141" s="59"/>
      <c r="W141" s="59"/>
      <c r="X141" s="59"/>
      <c r="Y141" s="59"/>
    </row>
    <row r="142" spans="1:26">
      <c r="A142" s="60" t="b">
        <v>0</v>
      </c>
      <c r="B142" s="60" t="s">
        <v>449</v>
      </c>
      <c r="C142" s="61" t="s">
        <v>444</v>
      </c>
      <c r="D142" s="62"/>
      <c r="E142" s="63" t="s">
        <v>450</v>
      </c>
      <c r="F142" s="62" t="s">
        <v>429</v>
      </c>
      <c r="G142" s="64" t="s">
        <v>446</v>
      </c>
      <c r="H142" s="59"/>
      <c r="I142" s="59"/>
      <c r="J142" s="59"/>
      <c r="K142" s="59"/>
      <c r="L142" s="59"/>
      <c r="M142" s="59"/>
      <c r="N142" s="59"/>
      <c r="O142" s="59"/>
      <c r="P142" s="59"/>
      <c r="Q142" s="59"/>
      <c r="R142" s="59"/>
      <c r="S142" s="59"/>
      <c r="T142" s="59"/>
      <c r="U142" s="59"/>
      <c r="V142" s="59"/>
      <c r="W142" s="59"/>
      <c r="X142" s="59"/>
      <c r="Y142" s="59"/>
    </row>
    <row r="143" spans="1:26">
      <c r="A143" s="60" t="b">
        <v>0</v>
      </c>
      <c r="B143" s="65"/>
      <c r="C143" s="65" t="s">
        <v>451</v>
      </c>
      <c r="D143" s="62"/>
      <c r="E143" s="62"/>
      <c r="F143" s="66" t="s">
        <v>429</v>
      </c>
      <c r="G143" s="67" t="s">
        <v>452</v>
      </c>
      <c r="H143" s="68"/>
      <c r="I143" s="68"/>
      <c r="J143" s="68"/>
      <c r="K143" s="68"/>
      <c r="L143" s="68"/>
      <c r="M143" s="68"/>
      <c r="N143" s="68"/>
      <c r="O143" s="68"/>
      <c r="P143" s="68"/>
      <c r="Q143" s="68"/>
      <c r="R143" s="68"/>
      <c r="S143" s="68"/>
      <c r="T143" s="68"/>
      <c r="U143" s="68"/>
      <c r="V143" s="68"/>
      <c r="W143" s="68"/>
      <c r="X143" s="68"/>
      <c r="Y143" s="68"/>
      <c r="Z143" s="69"/>
    </row>
    <row r="144" spans="1:26">
      <c r="A144" s="60" t="b">
        <v>0</v>
      </c>
      <c r="B144" s="60" t="s">
        <v>453</v>
      </c>
      <c r="C144" s="61" t="s">
        <v>454</v>
      </c>
      <c r="D144" s="62"/>
      <c r="E144" s="63" t="s">
        <v>455</v>
      </c>
      <c r="F144" s="62" t="s">
        <v>429</v>
      </c>
      <c r="G144" s="64" t="s">
        <v>456</v>
      </c>
      <c r="H144" s="59"/>
      <c r="I144" s="59"/>
      <c r="J144" s="59"/>
      <c r="K144" s="59"/>
      <c r="L144" s="59"/>
      <c r="M144" s="59"/>
      <c r="N144" s="59"/>
      <c r="O144" s="59"/>
      <c r="P144" s="59"/>
      <c r="Q144" s="59"/>
      <c r="R144" s="59"/>
      <c r="S144" s="59"/>
      <c r="T144" s="59"/>
      <c r="U144" s="59"/>
      <c r="V144" s="59"/>
      <c r="W144" s="59"/>
      <c r="X144" s="59"/>
      <c r="Y144" s="59"/>
    </row>
    <row r="145" spans="1:25">
      <c r="A145" s="60" t="b">
        <v>0</v>
      </c>
      <c r="B145" s="60" t="s">
        <v>457</v>
      </c>
      <c r="C145" s="61" t="s">
        <v>454</v>
      </c>
      <c r="D145" s="62"/>
      <c r="E145" s="63" t="s">
        <v>458</v>
      </c>
      <c r="F145" s="62" t="s">
        <v>429</v>
      </c>
      <c r="G145" s="64" t="s">
        <v>456</v>
      </c>
      <c r="H145" s="59"/>
      <c r="I145" s="59"/>
      <c r="J145" s="59"/>
      <c r="K145" s="59"/>
      <c r="L145" s="59"/>
      <c r="M145" s="59"/>
      <c r="N145" s="59"/>
      <c r="O145" s="59"/>
      <c r="P145" s="59"/>
      <c r="Q145" s="59"/>
      <c r="R145" s="59"/>
      <c r="S145" s="59"/>
      <c r="T145" s="59"/>
      <c r="U145" s="59"/>
      <c r="V145" s="59"/>
      <c r="W145" s="59"/>
      <c r="X145" s="59"/>
      <c r="Y145" s="59"/>
    </row>
    <row r="146" spans="1:25">
      <c r="A146" s="60" t="b">
        <v>0</v>
      </c>
      <c r="B146" s="60" t="s">
        <v>459</v>
      </c>
      <c r="C146" s="61" t="s">
        <v>454</v>
      </c>
      <c r="D146" s="62"/>
      <c r="E146" s="63" t="s">
        <v>460</v>
      </c>
      <c r="F146" s="62" t="s">
        <v>429</v>
      </c>
      <c r="G146" s="64" t="s">
        <v>456</v>
      </c>
      <c r="H146" s="59"/>
      <c r="I146" s="59"/>
      <c r="J146" s="59"/>
      <c r="K146" s="59"/>
      <c r="L146" s="59"/>
      <c r="M146" s="59"/>
      <c r="N146" s="59"/>
      <c r="O146" s="59"/>
      <c r="P146" s="59"/>
      <c r="Q146" s="59"/>
      <c r="R146" s="59"/>
      <c r="S146" s="59"/>
      <c r="T146" s="59"/>
      <c r="U146" s="59"/>
      <c r="V146" s="59"/>
      <c r="W146" s="59"/>
      <c r="X146" s="59"/>
      <c r="Y146" s="59"/>
    </row>
    <row r="147" spans="1:25">
      <c r="A147" s="60" t="b">
        <v>0</v>
      </c>
      <c r="B147" s="60" t="s">
        <v>461</v>
      </c>
      <c r="C147" s="61" t="s">
        <v>462</v>
      </c>
      <c r="D147" s="62"/>
      <c r="E147" s="63" t="s">
        <v>463</v>
      </c>
      <c r="F147" s="62" t="s">
        <v>429</v>
      </c>
      <c r="G147" s="64" t="s">
        <v>464</v>
      </c>
      <c r="H147" s="59"/>
      <c r="I147" s="59"/>
      <c r="J147" s="59"/>
      <c r="K147" s="59"/>
      <c r="L147" s="59"/>
      <c r="M147" s="59"/>
      <c r="N147" s="59"/>
      <c r="O147" s="59"/>
      <c r="P147" s="59"/>
      <c r="Q147" s="59"/>
      <c r="R147" s="59"/>
      <c r="S147" s="59"/>
      <c r="T147" s="59"/>
      <c r="U147" s="59"/>
      <c r="V147" s="59"/>
      <c r="W147" s="59"/>
      <c r="X147" s="59"/>
      <c r="Y147" s="59"/>
    </row>
    <row r="148" spans="1:25">
      <c r="A148" s="60" t="b">
        <v>0</v>
      </c>
      <c r="B148" s="60" t="s">
        <v>465</v>
      </c>
      <c r="C148" s="61" t="s">
        <v>462</v>
      </c>
      <c r="D148" s="62"/>
      <c r="E148" s="63" t="s">
        <v>466</v>
      </c>
      <c r="F148" s="62" t="s">
        <v>429</v>
      </c>
      <c r="G148" s="64" t="s">
        <v>464</v>
      </c>
      <c r="H148" s="59"/>
      <c r="I148" s="59"/>
      <c r="J148" s="59"/>
      <c r="K148" s="59"/>
      <c r="L148" s="59"/>
      <c r="M148" s="59"/>
      <c r="N148" s="59"/>
      <c r="O148" s="59"/>
      <c r="P148" s="59"/>
      <c r="Q148" s="59"/>
      <c r="R148" s="59"/>
      <c r="S148" s="59"/>
      <c r="T148" s="59"/>
      <c r="U148" s="59"/>
      <c r="V148" s="59"/>
      <c r="W148" s="59"/>
      <c r="X148" s="59"/>
      <c r="Y148" s="59"/>
    </row>
    <row r="149" spans="1:25">
      <c r="A149" s="60" t="b">
        <v>0</v>
      </c>
      <c r="B149" s="60" t="s">
        <v>467</v>
      </c>
      <c r="C149" s="61" t="s">
        <v>462</v>
      </c>
      <c r="D149" s="62"/>
      <c r="E149" s="63" t="s">
        <v>468</v>
      </c>
      <c r="F149" s="62" t="s">
        <v>429</v>
      </c>
      <c r="G149" s="64" t="s">
        <v>464</v>
      </c>
      <c r="H149" s="59"/>
      <c r="I149" s="59"/>
      <c r="J149" s="59"/>
      <c r="K149" s="59"/>
      <c r="L149" s="59"/>
      <c r="M149" s="59"/>
      <c r="N149" s="59"/>
      <c r="O149" s="59"/>
      <c r="P149" s="59"/>
      <c r="Q149" s="59"/>
      <c r="R149" s="59"/>
      <c r="S149" s="59"/>
      <c r="T149" s="59"/>
      <c r="U149" s="59"/>
      <c r="V149" s="59"/>
      <c r="W149" s="59"/>
      <c r="X149" s="59"/>
      <c r="Y149" s="59"/>
    </row>
    <row r="150" spans="1:25">
      <c r="A150" s="60" t="b">
        <v>0</v>
      </c>
      <c r="B150" s="60" t="s">
        <v>469</v>
      </c>
      <c r="C150" s="61" t="s">
        <v>470</v>
      </c>
      <c r="D150" s="62"/>
      <c r="E150" s="63" t="s">
        <v>471</v>
      </c>
      <c r="F150" s="62" t="s">
        <v>429</v>
      </c>
      <c r="G150" s="64" t="s">
        <v>472</v>
      </c>
      <c r="H150" s="59"/>
      <c r="I150" s="59"/>
      <c r="J150" s="59"/>
      <c r="K150" s="59"/>
      <c r="L150" s="59"/>
      <c r="M150" s="59"/>
      <c r="N150" s="59"/>
      <c r="O150" s="59"/>
      <c r="P150" s="59"/>
      <c r="Q150" s="59"/>
      <c r="R150" s="59"/>
      <c r="S150" s="59"/>
      <c r="T150" s="59"/>
      <c r="U150" s="59"/>
      <c r="V150" s="59"/>
      <c r="W150" s="59"/>
      <c r="X150" s="59"/>
      <c r="Y150" s="59"/>
    </row>
    <row r="151" spans="1:25">
      <c r="A151" s="60" t="b">
        <v>0</v>
      </c>
      <c r="B151" s="60" t="s">
        <v>473</v>
      </c>
      <c r="C151" s="61" t="s">
        <v>470</v>
      </c>
      <c r="D151" s="62"/>
      <c r="E151" s="63" t="s">
        <v>474</v>
      </c>
      <c r="F151" s="62" t="s">
        <v>429</v>
      </c>
      <c r="G151" s="64" t="s">
        <v>472</v>
      </c>
      <c r="H151" s="59"/>
      <c r="I151" s="59"/>
      <c r="J151" s="59"/>
      <c r="K151" s="59"/>
      <c r="L151" s="59"/>
      <c r="M151" s="59"/>
      <c r="N151" s="59"/>
      <c r="O151" s="59"/>
      <c r="P151" s="59"/>
      <c r="Q151" s="59"/>
      <c r="R151" s="59"/>
      <c r="S151" s="59"/>
      <c r="T151" s="59"/>
      <c r="U151" s="59"/>
      <c r="V151" s="59"/>
      <c r="W151" s="59"/>
      <c r="X151" s="59"/>
      <c r="Y151" s="59"/>
    </row>
    <row r="152" spans="1:25">
      <c r="A152" s="60" t="b">
        <v>0</v>
      </c>
      <c r="B152" s="60" t="s">
        <v>475</v>
      </c>
      <c r="C152" s="61" t="s">
        <v>470</v>
      </c>
      <c r="D152" s="62"/>
      <c r="E152" s="63" t="s">
        <v>476</v>
      </c>
      <c r="F152" s="62" t="s">
        <v>429</v>
      </c>
      <c r="G152" s="64" t="s">
        <v>472</v>
      </c>
      <c r="H152" s="59"/>
      <c r="I152" s="59"/>
      <c r="J152" s="59"/>
      <c r="K152" s="59"/>
      <c r="L152" s="59"/>
      <c r="M152" s="59"/>
      <c r="N152" s="59"/>
      <c r="O152" s="59"/>
      <c r="P152" s="59"/>
      <c r="Q152" s="59"/>
      <c r="R152" s="59"/>
      <c r="S152" s="59"/>
      <c r="T152" s="59"/>
      <c r="U152" s="59"/>
      <c r="V152" s="59"/>
      <c r="W152" s="59"/>
      <c r="X152" s="59"/>
      <c r="Y152" s="59"/>
    </row>
    <row r="153" spans="1:25">
      <c r="A153" s="60" t="b">
        <v>0</v>
      </c>
      <c r="B153" s="60" t="s">
        <v>477</v>
      </c>
      <c r="C153" s="61" t="s">
        <v>478</v>
      </c>
      <c r="D153" s="62"/>
      <c r="E153" s="63" t="s">
        <v>479</v>
      </c>
      <c r="F153" s="62" t="s">
        <v>429</v>
      </c>
      <c r="G153" s="64" t="s">
        <v>480</v>
      </c>
      <c r="H153" s="59"/>
      <c r="I153" s="59"/>
      <c r="J153" s="59"/>
      <c r="K153" s="59"/>
      <c r="L153" s="59"/>
      <c r="M153" s="59"/>
      <c r="N153" s="59"/>
      <c r="O153" s="59"/>
      <c r="P153" s="59"/>
      <c r="Q153" s="59"/>
      <c r="R153" s="59"/>
      <c r="S153" s="59"/>
      <c r="T153" s="59"/>
      <c r="U153" s="59"/>
      <c r="V153" s="59"/>
      <c r="W153" s="59"/>
      <c r="X153" s="59"/>
      <c r="Y153" s="59"/>
    </row>
    <row r="154" spans="1:25">
      <c r="A154" s="60" t="b">
        <v>0</v>
      </c>
      <c r="B154" s="60" t="s">
        <v>481</v>
      </c>
      <c r="C154" s="61" t="s">
        <v>478</v>
      </c>
      <c r="D154" s="62"/>
      <c r="E154" s="63" t="s">
        <v>482</v>
      </c>
      <c r="F154" s="62" t="s">
        <v>429</v>
      </c>
      <c r="G154" s="64" t="s">
        <v>480</v>
      </c>
      <c r="H154" s="59"/>
      <c r="I154" s="59"/>
      <c r="J154" s="59"/>
      <c r="K154" s="59"/>
      <c r="L154" s="59"/>
      <c r="M154" s="59"/>
      <c r="N154" s="59"/>
      <c r="O154" s="59"/>
      <c r="P154" s="59"/>
      <c r="Q154" s="59"/>
      <c r="R154" s="59"/>
      <c r="S154" s="59"/>
      <c r="T154" s="59"/>
      <c r="U154" s="59"/>
      <c r="V154" s="59"/>
      <c r="W154" s="59"/>
      <c r="X154" s="59"/>
      <c r="Y154" s="59"/>
    </row>
    <row r="155" spans="1:25">
      <c r="A155" s="60" t="b">
        <v>0</v>
      </c>
      <c r="B155" s="60" t="s">
        <v>483</v>
      </c>
      <c r="C155" s="61" t="s">
        <v>478</v>
      </c>
      <c r="D155" s="62"/>
      <c r="E155" s="63" t="s">
        <v>484</v>
      </c>
      <c r="F155" s="62" t="s">
        <v>429</v>
      </c>
      <c r="G155" s="64" t="s">
        <v>480</v>
      </c>
      <c r="H155" s="59"/>
      <c r="I155" s="59"/>
      <c r="J155" s="59"/>
      <c r="K155" s="59"/>
      <c r="L155" s="59"/>
      <c r="M155" s="59"/>
      <c r="N155" s="59"/>
      <c r="O155" s="59"/>
      <c r="P155" s="59"/>
      <c r="Q155" s="59"/>
      <c r="R155" s="59"/>
      <c r="S155" s="59"/>
      <c r="T155" s="59"/>
      <c r="U155" s="59"/>
      <c r="V155" s="59"/>
      <c r="W155" s="59"/>
      <c r="X155" s="59"/>
      <c r="Y155" s="59"/>
    </row>
    <row r="156" spans="1:25">
      <c r="A156" s="60" t="b">
        <v>0</v>
      </c>
      <c r="B156" s="60" t="s">
        <v>485</v>
      </c>
      <c r="C156" s="61" t="s">
        <v>486</v>
      </c>
      <c r="D156" s="62"/>
      <c r="E156" s="63" t="s">
        <v>487</v>
      </c>
      <c r="F156" s="62" t="s">
        <v>429</v>
      </c>
      <c r="G156" s="64" t="s">
        <v>488</v>
      </c>
      <c r="H156" s="59"/>
      <c r="I156" s="59"/>
      <c r="J156" s="59"/>
      <c r="K156" s="59"/>
      <c r="L156" s="59"/>
      <c r="M156" s="59"/>
      <c r="N156" s="59"/>
      <c r="O156" s="59"/>
      <c r="P156" s="59"/>
      <c r="Q156" s="59"/>
      <c r="R156" s="59"/>
      <c r="S156" s="59"/>
      <c r="T156" s="59"/>
      <c r="U156" s="59"/>
      <c r="V156" s="59"/>
      <c r="W156" s="59"/>
      <c r="X156" s="59"/>
      <c r="Y156" s="59"/>
    </row>
    <row r="157" spans="1:25">
      <c r="A157" s="60" t="b">
        <v>0</v>
      </c>
      <c r="B157" s="60" t="s">
        <v>489</v>
      </c>
      <c r="C157" s="61" t="s">
        <v>486</v>
      </c>
      <c r="D157" s="62"/>
      <c r="E157" s="63" t="s">
        <v>490</v>
      </c>
      <c r="F157" s="62" t="s">
        <v>429</v>
      </c>
      <c r="G157" s="64" t="s">
        <v>488</v>
      </c>
      <c r="H157" s="59"/>
      <c r="I157" s="59"/>
      <c r="J157" s="59"/>
      <c r="K157" s="59"/>
      <c r="L157" s="59"/>
      <c r="M157" s="59"/>
      <c r="N157" s="59"/>
      <c r="O157" s="59"/>
      <c r="P157" s="59"/>
      <c r="Q157" s="59"/>
      <c r="R157" s="59"/>
      <c r="S157" s="59"/>
      <c r="T157" s="59"/>
      <c r="U157" s="59"/>
      <c r="V157" s="59"/>
      <c r="W157" s="59"/>
      <c r="X157" s="59"/>
      <c r="Y157" s="59"/>
    </row>
    <row r="158" spans="1:25">
      <c r="A158" s="60" t="b">
        <v>0</v>
      </c>
      <c r="B158" s="60" t="s">
        <v>491</v>
      </c>
      <c r="C158" s="61" t="s">
        <v>486</v>
      </c>
      <c r="D158" s="62"/>
      <c r="E158" s="63" t="s">
        <v>492</v>
      </c>
      <c r="F158" s="62" t="s">
        <v>429</v>
      </c>
      <c r="G158" s="64" t="s">
        <v>488</v>
      </c>
      <c r="H158" s="59"/>
      <c r="I158" s="59"/>
      <c r="J158" s="59"/>
      <c r="K158" s="59"/>
      <c r="L158" s="59"/>
      <c r="M158" s="59"/>
      <c r="N158" s="59"/>
      <c r="O158" s="59"/>
      <c r="P158" s="59"/>
      <c r="Q158" s="59"/>
      <c r="R158" s="59"/>
      <c r="S158" s="59"/>
      <c r="T158" s="59"/>
      <c r="U158" s="59"/>
      <c r="V158" s="59"/>
      <c r="W158" s="59"/>
      <c r="X158" s="59"/>
      <c r="Y158" s="59"/>
    </row>
    <row r="159" spans="1:25">
      <c r="A159" s="60" t="b">
        <v>0</v>
      </c>
      <c r="B159" s="60" t="s">
        <v>493</v>
      </c>
      <c r="C159" s="61" t="s">
        <v>494</v>
      </c>
      <c r="D159" s="62"/>
      <c r="E159" s="63" t="s">
        <v>495</v>
      </c>
      <c r="F159" s="62" t="s">
        <v>429</v>
      </c>
      <c r="G159" s="64" t="s">
        <v>496</v>
      </c>
      <c r="H159" s="59"/>
      <c r="I159" s="59"/>
      <c r="J159" s="59"/>
      <c r="K159" s="59"/>
      <c r="L159" s="59"/>
      <c r="M159" s="59"/>
      <c r="N159" s="59"/>
      <c r="O159" s="59"/>
      <c r="P159" s="59"/>
      <c r="Q159" s="59"/>
      <c r="R159" s="59"/>
      <c r="S159" s="59"/>
      <c r="T159" s="59"/>
      <c r="U159" s="59"/>
      <c r="V159" s="59"/>
      <c r="W159" s="59"/>
      <c r="X159" s="59"/>
      <c r="Y159" s="59"/>
    </row>
    <row r="160" spans="1:25">
      <c r="A160" s="60" t="b">
        <v>0</v>
      </c>
      <c r="B160" s="60" t="s">
        <v>497</v>
      </c>
      <c r="C160" s="61" t="s">
        <v>494</v>
      </c>
      <c r="D160" s="62"/>
      <c r="E160" s="63" t="s">
        <v>498</v>
      </c>
      <c r="F160" s="62" t="s">
        <v>429</v>
      </c>
      <c r="G160" s="64" t="s">
        <v>496</v>
      </c>
      <c r="H160" s="59"/>
      <c r="I160" s="59"/>
      <c r="J160" s="59"/>
      <c r="K160" s="59"/>
      <c r="L160" s="59"/>
      <c r="M160" s="59"/>
      <c r="N160" s="59"/>
      <c r="O160" s="59"/>
      <c r="P160" s="59"/>
      <c r="Q160" s="59"/>
      <c r="R160" s="59"/>
      <c r="S160" s="59"/>
      <c r="T160" s="59"/>
      <c r="U160" s="59"/>
      <c r="V160" s="59"/>
      <c r="W160" s="59"/>
      <c r="X160" s="59"/>
      <c r="Y160" s="59"/>
    </row>
    <row r="161" spans="1:26">
      <c r="A161" s="60" t="b">
        <v>0</v>
      </c>
      <c r="B161" s="60" t="s">
        <v>499</v>
      </c>
      <c r="C161" s="61" t="s">
        <v>494</v>
      </c>
      <c r="D161" s="62"/>
      <c r="E161" s="63" t="s">
        <v>500</v>
      </c>
      <c r="F161" s="62" t="s">
        <v>429</v>
      </c>
      <c r="G161" s="64" t="s">
        <v>496</v>
      </c>
      <c r="H161" s="59"/>
      <c r="I161" s="59"/>
      <c r="J161" s="59"/>
      <c r="K161" s="59"/>
      <c r="L161" s="59"/>
      <c r="M161" s="59"/>
      <c r="N161" s="59"/>
      <c r="O161" s="59"/>
      <c r="P161" s="59"/>
      <c r="Q161" s="59"/>
      <c r="R161" s="59"/>
      <c r="S161" s="59"/>
      <c r="T161" s="59"/>
      <c r="U161" s="59"/>
      <c r="V161" s="59"/>
      <c r="W161" s="59"/>
      <c r="X161" s="59"/>
      <c r="Y161" s="59"/>
    </row>
    <row r="162" spans="1:26">
      <c r="A162" s="60" t="b">
        <v>0</v>
      </c>
      <c r="B162" s="60" t="s">
        <v>501</v>
      </c>
      <c r="C162" s="61" t="s">
        <v>502</v>
      </c>
      <c r="D162" s="62"/>
      <c r="E162" s="63" t="s">
        <v>503</v>
      </c>
      <c r="F162" s="62" t="s">
        <v>429</v>
      </c>
      <c r="G162" s="64" t="s">
        <v>504</v>
      </c>
      <c r="H162" s="59"/>
      <c r="I162" s="59"/>
      <c r="J162" s="59"/>
      <c r="K162" s="59"/>
      <c r="L162" s="59"/>
      <c r="M162" s="59"/>
      <c r="N162" s="59"/>
      <c r="O162" s="59"/>
      <c r="P162" s="59"/>
      <c r="Q162" s="59"/>
      <c r="R162" s="59"/>
      <c r="S162" s="59"/>
      <c r="T162" s="59"/>
      <c r="U162" s="59"/>
      <c r="V162" s="59"/>
      <c r="W162" s="59"/>
      <c r="X162" s="59"/>
      <c r="Y162" s="59"/>
    </row>
    <row r="163" spans="1:26">
      <c r="A163" s="60" t="b">
        <v>0</v>
      </c>
      <c r="B163" s="60" t="s">
        <v>505</v>
      </c>
      <c r="C163" s="61" t="s">
        <v>502</v>
      </c>
      <c r="D163" s="62"/>
      <c r="E163" s="63" t="s">
        <v>506</v>
      </c>
      <c r="F163" s="62" t="s">
        <v>429</v>
      </c>
      <c r="G163" s="64" t="s">
        <v>504</v>
      </c>
      <c r="H163" s="59"/>
      <c r="I163" s="59"/>
      <c r="J163" s="59"/>
      <c r="K163" s="59"/>
      <c r="L163" s="59"/>
      <c r="M163" s="59"/>
      <c r="N163" s="59"/>
      <c r="O163" s="59"/>
      <c r="P163" s="59"/>
      <c r="Q163" s="59"/>
      <c r="R163" s="59"/>
      <c r="S163" s="59"/>
      <c r="T163" s="59"/>
      <c r="U163" s="59"/>
      <c r="V163" s="59"/>
      <c r="W163" s="59"/>
      <c r="X163" s="59"/>
      <c r="Y163" s="59"/>
    </row>
    <row r="164" spans="1:26">
      <c r="A164" s="60" t="b">
        <v>0</v>
      </c>
      <c r="B164" s="60" t="s">
        <v>507</v>
      </c>
      <c r="C164" s="61" t="s">
        <v>502</v>
      </c>
      <c r="D164" s="62"/>
      <c r="E164" s="63" t="s">
        <v>508</v>
      </c>
      <c r="F164" s="62" t="s">
        <v>429</v>
      </c>
      <c r="G164" s="64" t="s">
        <v>504</v>
      </c>
      <c r="H164" s="59"/>
      <c r="I164" s="59"/>
      <c r="J164" s="59"/>
      <c r="K164" s="59"/>
      <c r="L164" s="59"/>
      <c r="M164" s="59"/>
      <c r="N164" s="59"/>
      <c r="O164" s="59"/>
      <c r="P164" s="59"/>
      <c r="Q164" s="59"/>
      <c r="R164" s="59"/>
      <c r="S164" s="59"/>
      <c r="T164" s="59"/>
      <c r="U164" s="59"/>
      <c r="V164" s="59"/>
      <c r="W164" s="59"/>
      <c r="X164" s="59"/>
      <c r="Y164" s="59"/>
    </row>
    <row r="165" spans="1:26">
      <c r="A165" s="60" t="b">
        <v>0</v>
      </c>
      <c r="B165" s="60" t="s">
        <v>509</v>
      </c>
      <c r="C165" s="61" t="s">
        <v>510</v>
      </c>
      <c r="D165" s="62"/>
      <c r="E165" s="63" t="s">
        <v>511</v>
      </c>
      <c r="F165" s="62" t="s">
        <v>429</v>
      </c>
      <c r="G165" s="64" t="s">
        <v>512</v>
      </c>
      <c r="H165" s="59"/>
      <c r="I165" s="59"/>
      <c r="J165" s="59"/>
      <c r="K165" s="59"/>
      <c r="L165" s="59"/>
      <c r="M165" s="59"/>
      <c r="N165" s="59"/>
      <c r="O165" s="59"/>
      <c r="P165" s="59"/>
      <c r="Q165" s="59"/>
      <c r="R165" s="59"/>
      <c r="S165" s="59"/>
      <c r="T165" s="59"/>
      <c r="U165" s="59"/>
      <c r="V165" s="59"/>
      <c r="W165" s="59"/>
      <c r="X165" s="59"/>
      <c r="Y165" s="59"/>
    </row>
    <row r="166" spans="1:26">
      <c r="A166" s="60" t="b">
        <v>0</v>
      </c>
      <c r="B166" s="60" t="s">
        <v>513</v>
      </c>
      <c r="C166" s="61" t="s">
        <v>510</v>
      </c>
      <c r="D166" s="62"/>
      <c r="E166" s="63" t="s">
        <v>514</v>
      </c>
      <c r="F166" s="62" t="s">
        <v>429</v>
      </c>
      <c r="G166" s="64" t="s">
        <v>512</v>
      </c>
      <c r="H166" s="59"/>
      <c r="I166" s="59"/>
      <c r="J166" s="59"/>
      <c r="K166" s="59"/>
      <c r="L166" s="59"/>
      <c r="M166" s="59"/>
      <c r="N166" s="59"/>
      <c r="O166" s="59"/>
      <c r="P166" s="59"/>
      <c r="Q166" s="59"/>
      <c r="R166" s="59"/>
      <c r="S166" s="59"/>
      <c r="T166" s="59"/>
      <c r="U166" s="59"/>
      <c r="V166" s="59"/>
      <c r="W166" s="59"/>
      <c r="X166" s="59"/>
      <c r="Y166" s="59"/>
    </row>
    <row r="167" spans="1:26">
      <c r="A167" s="60" t="b">
        <v>0</v>
      </c>
      <c r="B167" s="60" t="s">
        <v>515</v>
      </c>
      <c r="C167" s="61" t="s">
        <v>510</v>
      </c>
      <c r="D167" s="62"/>
      <c r="E167" s="63" t="s">
        <v>516</v>
      </c>
      <c r="F167" s="62" t="s">
        <v>429</v>
      </c>
      <c r="G167" s="64" t="s">
        <v>512</v>
      </c>
      <c r="H167" s="59"/>
      <c r="I167" s="59"/>
      <c r="J167" s="59"/>
      <c r="K167" s="59"/>
      <c r="L167" s="59"/>
      <c r="M167" s="59"/>
      <c r="N167" s="59"/>
      <c r="O167" s="59"/>
      <c r="P167" s="59"/>
      <c r="Q167" s="59"/>
      <c r="R167" s="59"/>
      <c r="S167" s="59"/>
      <c r="T167" s="59"/>
      <c r="U167" s="59"/>
      <c r="V167" s="59"/>
      <c r="W167" s="59"/>
      <c r="X167" s="59"/>
      <c r="Y167" s="59"/>
    </row>
    <row r="168" spans="1:26">
      <c r="A168" s="60" t="b">
        <v>0</v>
      </c>
      <c r="B168" s="60" t="s">
        <v>517</v>
      </c>
      <c r="C168" s="61" t="s">
        <v>518</v>
      </c>
      <c r="D168" s="62"/>
      <c r="E168" s="63" t="s">
        <v>519</v>
      </c>
      <c r="F168" s="62" t="s">
        <v>429</v>
      </c>
      <c r="G168" s="64" t="s">
        <v>520</v>
      </c>
      <c r="H168" s="59"/>
      <c r="I168" s="59"/>
      <c r="J168" s="59"/>
      <c r="K168" s="59"/>
      <c r="L168" s="59"/>
      <c r="M168" s="59"/>
      <c r="N168" s="59"/>
      <c r="O168" s="59"/>
      <c r="P168" s="59"/>
      <c r="Q168" s="59"/>
      <c r="R168" s="59"/>
      <c r="S168" s="59"/>
      <c r="T168" s="59"/>
      <c r="U168" s="59"/>
      <c r="V168" s="59"/>
      <c r="W168" s="59"/>
      <c r="X168" s="59"/>
      <c r="Y168" s="59"/>
    </row>
    <row r="169" spans="1:26">
      <c r="A169" s="60" t="b">
        <v>0</v>
      </c>
      <c r="B169" s="60" t="s">
        <v>521</v>
      </c>
      <c r="C169" s="61" t="s">
        <v>518</v>
      </c>
      <c r="D169" s="62"/>
      <c r="E169" s="63" t="s">
        <v>522</v>
      </c>
      <c r="F169" s="62" t="s">
        <v>429</v>
      </c>
      <c r="G169" s="64" t="s">
        <v>520</v>
      </c>
      <c r="H169" s="59"/>
      <c r="I169" s="59"/>
      <c r="J169" s="59"/>
      <c r="K169" s="59"/>
      <c r="L169" s="59"/>
      <c r="M169" s="59"/>
      <c r="N169" s="59"/>
      <c r="O169" s="59"/>
      <c r="P169" s="59"/>
      <c r="Q169" s="59"/>
      <c r="R169" s="59"/>
      <c r="S169" s="59"/>
      <c r="T169" s="59"/>
      <c r="U169" s="59"/>
      <c r="V169" s="59"/>
      <c r="W169" s="59"/>
      <c r="X169" s="59"/>
      <c r="Y169" s="59"/>
    </row>
    <row r="170" spans="1:26">
      <c r="A170" s="60" t="b">
        <v>0</v>
      </c>
      <c r="B170" s="60" t="s">
        <v>523</v>
      </c>
      <c r="C170" s="61" t="s">
        <v>518</v>
      </c>
      <c r="D170" s="62"/>
      <c r="E170" s="63" t="s">
        <v>524</v>
      </c>
      <c r="F170" s="62" t="s">
        <v>429</v>
      </c>
      <c r="G170" s="64" t="s">
        <v>520</v>
      </c>
      <c r="H170" s="59"/>
      <c r="I170" s="59"/>
      <c r="J170" s="59"/>
      <c r="K170" s="59"/>
      <c r="L170" s="59"/>
      <c r="M170" s="59"/>
      <c r="N170" s="59"/>
      <c r="O170" s="59"/>
      <c r="P170" s="59"/>
      <c r="Q170" s="59"/>
      <c r="R170" s="59"/>
      <c r="S170" s="59"/>
      <c r="T170" s="59"/>
      <c r="U170" s="59"/>
      <c r="V170" s="59"/>
      <c r="W170" s="59"/>
      <c r="X170" s="59"/>
      <c r="Y170" s="59"/>
    </row>
    <row r="171" spans="1:26">
      <c r="A171" s="60" t="b">
        <v>0</v>
      </c>
      <c r="B171" s="65"/>
      <c r="C171" s="65" t="s">
        <v>525</v>
      </c>
      <c r="D171" s="62"/>
      <c r="E171" s="62"/>
      <c r="F171" s="66" t="s">
        <v>429</v>
      </c>
      <c r="G171" s="67" t="s">
        <v>526</v>
      </c>
      <c r="H171" s="68"/>
      <c r="I171" s="68"/>
      <c r="J171" s="68"/>
      <c r="K171" s="68"/>
      <c r="L171" s="68"/>
      <c r="M171" s="68"/>
      <c r="N171" s="68"/>
      <c r="O171" s="68"/>
      <c r="P171" s="68"/>
      <c r="Q171" s="68"/>
      <c r="R171" s="68"/>
      <c r="S171" s="68"/>
      <c r="T171" s="68"/>
      <c r="U171" s="68"/>
      <c r="V171" s="68"/>
      <c r="W171" s="68"/>
      <c r="X171" s="68"/>
      <c r="Y171" s="68"/>
      <c r="Z171" s="69"/>
    </row>
    <row r="172" spans="1:26">
      <c r="A172" s="60" t="b">
        <v>0</v>
      </c>
      <c r="B172" s="60" t="s">
        <v>527</v>
      </c>
      <c r="C172" s="61" t="s">
        <v>528</v>
      </c>
      <c r="D172" s="62"/>
      <c r="E172" s="63" t="s">
        <v>529</v>
      </c>
      <c r="F172" s="62" t="s">
        <v>429</v>
      </c>
      <c r="G172" s="64" t="s">
        <v>530</v>
      </c>
      <c r="H172" s="59"/>
      <c r="I172" s="59"/>
      <c r="J172" s="59"/>
      <c r="K172" s="59"/>
      <c r="L172" s="59"/>
      <c r="M172" s="59"/>
      <c r="N172" s="59"/>
      <c r="O172" s="59"/>
      <c r="P172" s="59"/>
      <c r="Q172" s="59"/>
      <c r="R172" s="59"/>
      <c r="S172" s="59"/>
      <c r="T172" s="59"/>
      <c r="U172" s="59"/>
      <c r="V172" s="59"/>
      <c r="W172" s="59"/>
      <c r="X172" s="59"/>
      <c r="Y172" s="59"/>
    </row>
    <row r="173" spans="1:26">
      <c r="A173" s="60" t="b">
        <v>0</v>
      </c>
      <c r="B173" s="60" t="s">
        <v>531</v>
      </c>
      <c r="C173" s="61" t="s">
        <v>528</v>
      </c>
      <c r="D173" s="62"/>
      <c r="E173" s="63" t="s">
        <v>532</v>
      </c>
      <c r="F173" s="62" t="s">
        <v>429</v>
      </c>
      <c r="G173" s="64" t="s">
        <v>530</v>
      </c>
      <c r="H173" s="59"/>
      <c r="I173" s="59"/>
      <c r="J173" s="59"/>
      <c r="K173" s="59"/>
      <c r="L173" s="59"/>
      <c r="M173" s="59"/>
      <c r="N173" s="59"/>
      <c r="O173" s="59"/>
      <c r="P173" s="59"/>
      <c r="Q173" s="59"/>
      <c r="R173" s="59"/>
      <c r="S173" s="59"/>
      <c r="T173" s="59"/>
      <c r="U173" s="59"/>
      <c r="V173" s="59"/>
      <c r="W173" s="59"/>
      <c r="X173" s="59"/>
      <c r="Y173" s="59"/>
    </row>
    <row r="174" spans="1:26">
      <c r="A174" s="60" t="b">
        <v>0</v>
      </c>
      <c r="B174" s="60" t="s">
        <v>533</v>
      </c>
      <c r="C174" s="61" t="s">
        <v>528</v>
      </c>
      <c r="D174" s="62"/>
      <c r="E174" s="63" t="s">
        <v>534</v>
      </c>
      <c r="F174" s="62" t="s">
        <v>429</v>
      </c>
      <c r="G174" s="64" t="s">
        <v>530</v>
      </c>
      <c r="H174" s="59"/>
      <c r="I174" s="59"/>
      <c r="J174" s="59"/>
      <c r="K174" s="59"/>
      <c r="L174" s="59"/>
      <c r="M174" s="59"/>
      <c r="N174" s="59"/>
      <c r="O174" s="59"/>
      <c r="P174" s="59"/>
      <c r="Q174" s="59"/>
      <c r="R174" s="59"/>
      <c r="S174" s="59"/>
      <c r="T174" s="59"/>
      <c r="U174" s="59"/>
      <c r="V174" s="59"/>
      <c r="W174" s="59"/>
      <c r="X174" s="59"/>
      <c r="Y174" s="59"/>
    </row>
    <row r="175" spans="1:26">
      <c r="A175" s="60" t="b">
        <v>0</v>
      </c>
      <c r="B175" s="60" t="s">
        <v>535</v>
      </c>
      <c r="C175" s="61" t="s">
        <v>536</v>
      </c>
      <c r="D175" s="62"/>
      <c r="E175" s="63" t="s">
        <v>537</v>
      </c>
      <c r="F175" s="62" t="s">
        <v>538</v>
      </c>
      <c r="G175" s="64" t="s">
        <v>539</v>
      </c>
      <c r="H175" s="59"/>
      <c r="I175" s="59"/>
      <c r="J175" s="59"/>
      <c r="K175" s="59"/>
      <c r="L175" s="59"/>
      <c r="M175" s="59"/>
      <c r="N175" s="59"/>
      <c r="O175" s="59"/>
      <c r="P175" s="59"/>
      <c r="Q175" s="59"/>
      <c r="R175" s="59"/>
      <c r="S175" s="59"/>
      <c r="T175" s="59"/>
      <c r="U175" s="59"/>
      <c r="V175" s="59"/>
      <c r="W175" s="59"/>
      <c r="X175" s="59"/>
      <c r="Y175" s="59"/>
    </row>
    <row r="176" spans="1:26">
      <c r="A176" s="60" t="b">
        <v>0</v>
      </c>
      <c r="B176" s="60" t="s">
        <v>540</v>
      </c>
      <c r="C176" s="61" t="s">
        <v>536</v>
      </c>
      <c r="D176" s="62"/>
      <c r="E176" s="63" t="s">
        <v>541</v>
      </c>
      <c r="F176" s="62" t="s">
        <v>538</v>
      </c>
      <c r="G176" s="64" t="s">
        <v>539</v>
      </c>
      <c r="H176" s="59"/>
      <c r="I176" s="59"/>
      <c r="J176" s="59"/>
      <c r="K176" s="59"/>
      <c r="L176" s="59"/>
      <c r="M176" s="59"/>
      <c r="N176" s="59"/>
      <c r="O176" s="59"/>
      <c r="P176" s="59"/>
      <c r="Q176" s="59"/>
      <c r="R176" s="59"/>
      <c r="S176" s="59"/>
      <c r="T176" s="59"/>
      <c r="U176" s="59"/>
      <c r="V176" s="59"/>
      <c r="W176" s="59"/>
      <c r="X176" s="59"/>
      <c r="Y176" s="59"/>
    </row>
    <row r="177" spans="1:26">
      <c r="A177" s="60" t="b">
        <v>0</v>
      </c>
      <c r="B177" s="60" t="s">
        <v>542</v>
      </c>
      <c r="C177" s="61" t="s">
        <v>536</v>
      </c>
      <c r="D177" s="62"/>
      <c r="E177" s="63" t="s">
        <v>543</v>
      </c>
      <c r="F177" s="62" t="s">
        <v>538</v>
      </c>
      <c r="G177" s="64" t="s">
        <v>539</v>
      </c>
      <c r="H177" s="59"/>
      <c r="I177" s="59"/>
      <c r="J177" s="59"/>
      <c r="K177" s="59"/>
      <c r="L177" s="59"/>
      <c r="M177" s="59"/>
      <c r="N177" s="59"/>
      <c r="O177" s="59"/>
      <c r="P177" s="59"/>
      <c r="Q177" s="59"/>
      <c r="R177" s="59"/>
      <c r="S177" s="59"/>
      <c r="T177" s="59"/>
      <c r="U177" s="59"/>
      <c r="V177" s="59"/>
      <c r="W177" s="59"/>
      <c r="X177" s="59"/>
      <c r="Y177" s="59"/>
    </row>
    <row r="178" spans="1:26">
      <c r="A178" s="60" t="b">
        <v>0</v>
      </c>
      <c r="B178" s="60" t="s">
        <v>544</v>
      </c>
      <c r="C178" s="61" t="s">
        <v>545</v>
      </c>
      <c r="D178" s="62"/>
      <c r="E178" s="63" t="s">
        <v>546</v>
      </c>
      <c r="F178" s="62" t="s">
        <v>538</v>
      </c>
      <c r="G178" s="64" t="s">
        <v>547</v>
      </c>
      <c r="H178" s="59"/>
      <c r="I178" s="59"/>
      <c r="J178" s="59"/>
      <c r="K178" s="59"/>
      <c r="L178" s="59"/>
      <c r="M178" s="59"/>
      <c r="N178" s="59"/>
      <c r="O178" s="59"/>
      <c r="P178" s="59"/>
      <c r="Q178" s="59"/>
      <c r="R178" s="59"/>
      <c r="S178" s="59"/>
      <c r="T178" s="59"/>
      <c r="U178" s="59"/>
      <c r="V178" s="59"/>
      <c r="W178" s="59"/>
      <c r="X178" s="59"/>
      <c r="Y178" s="59"/>
    </row>
    <row r="179" spans="1:26">
      <c r="A179" s="60" t="b">
        <v>0</v>
      </c>
      <c r="B179" s="60" t="s">
        <v>548</v>
      </c>
      <c r="C179" s="61" t="s">
        <v>545</v>
      </c>
      <c r="D179" s="62"/>
      <c r="E179" s="63" t="s">
        <v>549</v>
      </c>
      <c r="F179" s="62" t="s">
        <v>538</v>
      </c>
      <c r="G179" s="64" t="s">
        <v>547</v>
      </c>
      <c r="H179" s="59"/>
      <c r="I179" s="59"/>
      <c r="J179" s="59"/>
      <c r="K179" s="59"/>
      <c r="L179" s="59"/>
      <c r="M179" s="59"/>
      <c r="N179" s="59"/>
      <c r="O179" s="59"/>
      <c r="P179" s="59"/>
      <c r="Q179" s="59"/>
      <c r="R179" s="59"/>
      <c r="S179" s="59"/>
      <c r="T179" s="59"/>
      <c r="U179" s="59"/>
      <c r="V179" s="59"/>
      <c r="W179" s="59"/>
      <c r="X179" s="59"/>
      <c r="Y179" s="59"/>
    </row>
    <row r="180" spans="1:26">
      <c r="A180" s="60" t="b">
        <v>0</v>
      </c>
      <c r="B180" s="60" t="s">
        <v>550</v>
      </c>
      <c r="C180" s="61" t="s">
        <v>545</v>
      </c>
      <c r="D180" s="62"/>
      <c r="E180" s="63" t="s">
        <v>551</v>
      </c>
      <c r="F180" s="62" t="s">
        <v>538</v>
      </c>
      <c r="G180" s="64" t="s">
        <v>547</v>
      </c>
      <c r="H180" s="59"/>
      <c r="I180" s="59"/>
      <c r="J180" s="59"/>
      <c r="K180" s="59"/>
      <c r="L180" s="59"/>
      <c r="M180" s="59"/>
      <c r="N180" s="59"/>
      <c r="O180" s="59"/>
      <c r="P180" s="59"/>
      <c r="Q180" s="59"/>
      <c r="R180" s="59"/>
      <c r="S180" s="59"/>
      <c r="T180" s="59"/>
      <c r="U180" s="59"/>
      <c r="V180" s="59"/>
      <c r="W180" s="59"/>
      <c r="X180" s="59"/>
      <c r="Y180" s="59"/>
    </row>
    <row r="181" spans="1:26">
      <c r="A181" s="60" t="b">
        <v>0</v>
      </c>
      <c r="B181" s="73"/>
      <c r="C181" s="65" t="s">
        <v>552</v>
      </c>
      <c r="D181" s="62"/>
      <c r="E181" s="62"/>
      <c r="F181" s="66" t="s">
        <v>538</v>
      </c>
      <c r="G181" s="67" t="s">
        <v>553</v>
      </c>
      <c r="H181" s="68"/>
      <c r="I181" s="68"/>
      <c r="J181" s="68"/>
      <c r="K181" s="68"/>
      <c r="L181" s="68"/>
      <c r="M181" s="68"/>
      <c r="N181" s="68"/>
      <c r="O181" s="68"/>
      <c r="P181" s="68"/>
      <c r="Q181" s="68"/>
      <c r="R181" s="68"/>
      <c r="S181" s="68"/>
      <c r="T181" s="68"/>
      <c r="U181" s="68"/>
      <c r="V181" s="68"/>
      <c r="W181" s="68"/>
      <c r="X181" s="68"/>
      <c r="Y181" s="68"/>
      <c r="Z181" s="69"/>
    </row>
    <row r="182" spans="1:26">
      <c r="A182" s="60" t="b">
        <v>0</v>
      </c>
      <c r="B182" s="60" t="s">
        <v>554</v>
      </c>
      <c r="C182" s="61" t="s">
        <v>555</v>
      </c>
      <c r="D182" s="62"/>
      <c r="E182" s="63" t="s">
        <v>556</v>
      </c>
      <c r="F182" s="62" t="s">
        <v>538</v>
      </c>
      <c r="G182" s="64" t="s">
        <v>557</v>
      </c>
      <c r="H182" s="59"/>
      <c r="I182" s="59"/>
      <c r="J182" s="59"/>
      <c r="K182" s="59"/>
      <c r="L182" s="59"/>
      <c r="M182" s="59"/>
      <c r="N182" s="59"/>
      <c r="O182" s="59"/>
      <c r="P182" s="59"/>
      <c r="Q182" s="59"/>
      <c r="R182" s="59"/>
      <c r="S182" s="59"/>
      <c r="T182" s="59"/>
      <c r="U182" s="59"/>
      <c r="V182" s="59"/>
      <c r="W182" s="59"/>
      <c r="X182" s="59"/>
      <c r="Y182" s="59"/>
    </row>
    <row r="183" spans="1:26">
      <c r="A183" s="60" t="b">
        <v>0</v>
      </c>
      <c r="B183" s="60" t="s">
        <v>558</v>
      </c>
      <c r="C183" s="61" t="s">
        <v>555</v>
      </c>
      <c r="D183" s="62"/>
      <c r="E183" s="63" t="s">
        <v>559</v>
      </c>
      <c r="F183" s="62" t="s">
        <v>538</v>
      </c>
      <c r="G183" s="64" t="s">
        <v>557</v>
      </c>
      <c r="H183" s="59"/>
      <c r="I183" s="59"/>
      <c r="J183" s="59"/>
      <c r="K183" s="59"/>
      <c r="L183" s="59"/>
      <c r="M183" s="59"/>
      <c r="N183" s="59"/>
      <c r="O183" s="59"/>
      <c r="P183" s="59"/>
      <c r="Q183" s="59"/>
      <c r="R183" s="59"/>
      <c r="S183" s="59"/>
      <c r="T183" s="59"/>
      <c r="U183" s="59"/>
      <c r="V183" s="59"/>
      <c r="W183" s="59"/>
      <c r="X183" s="59"/>
      <c r="Y183" s="59"/>
    </row>
    <row r="184" spans="1:26">
      <c r="A184" s="60" t="b">
        <v>0</v>
      </c>
      <c r="B184" s="60" t="s">
        <v>560</v>
      </c>
      <c r="C184" s="61" t="s">
        <v>555</v>
      </c>
      <c r="D184" s="62"/>
      <c r="E184" s="63" t="s">
        <v>561</v>
      </c>
      <c r="F184" s="62" t="s">
        <v>538</v>
      </c>
      <c r="G184" s="64" t="s">
        <v>557</v>
      </c>
      <c r="H184" s="59"/>
      <c r="I184" s="59"/>
      <c r="J184" s="59"/>
      <c r="K184" s="59"/>
      <c r="L184" s="59"/>
      <c r="M184" s="59"/>
      <c r="N184" s="59"/>
      <c r="O184" s="59"/>
      <c r="P184" s="59"/>
      <c r="Q184" s="59"/>
      <c r="R184" s="59"/>
      <c r="S184" s="59"/>
      <c r="T184" s="59"/>
      <c r="U184" s="59"/>
      <c r="V184" s="59"/>
      <c r="W184" s="59"/>
      <c r="X184" s="59"/>
      <c r="Y184" s="59"/>
    </row>
    <row r="185" spans="1:26">
      <c r="A185" s="60" t="b">
        <v>0</v>
      </c>
      <c r="B185" s="74" t="s">
        <v>562</v>
      </c>
      <c r="C185" s="61" t="s">
        <v>563</v>
      </c>
      <c r="D185" s="62"/>
      <c r="E185" s="63" t="s">
        <v>564</v>
      </c>
      <c r="F185" s="62" t="s">
        <v>538</v>
      </c>
      <c r="G185" s="64" t="s">
        <v>565</v>
      </c>
      <c r="H185" s="59"/>
      <c r="I185" s="59"/>
      <c r="J185" s="59"/>
      <c r="K185" s="59"/>
      <c r="L185" s="59"/>
      <c r="M185" s="59"/>
      <c r="N185" s="59"/>
      <c r="O185" s="59"/>
      <c r="P185" s="59"/>
      <c r="Q185" s="59"/>
      <c r="R185" s="59"/>
      <c r="S185" s="59"/>
      <c r="T185" s="59"/>
      <c r="U185" s="59"/>
      <c r="V185" s="59"/>
      <c r="W185" s="59"/>
      <c r="X185" s="59"/>
      <c r="Y185" s="59"/>
    </row>
    <row r="186" spans="1:26">
      <c r="A186" s="60" t="b">
        <v>0</v>
      </c>
      <c r="B186" s="74" t="s">
        <v>566</v>
      </c>
      <c r="C186" s="61" t="s">
        <v>563</v>
      </c>
      <c r="D186" s="62"/>
      <c r="E186" s="63" t="s">
        <v>567</v>
      </c>
      <c r="F186" s="62" t="s">
        <v>538</v>
      </c>
      <c r="G186" s="64" t="s">
        <v>565</v>
      </c>
      <c r="H186" s="59"/>
      <c r="I186" s="59"/>
      <c r="J186" s="59"/>
      <c r="K186" s="59"/>
      <c r="L186" s="59"/>
      <c r="M186" s="59"/>
      <c r="N186" s="59"/>
      <c r="O186" s="59"/>
      <c r="P186" s="59"/>
      <c r="Q186" s="59"/>
      <c r="R186" s="59"/>
      <c r="S186" s="59"/>
      <c r="T186" s="59"/>
      <c r="U186" s="59"/>
      <c r="V186" s="59"/>
      <c r="W186" s="59"/>
      <c r="X186" s="59"/>
      <c r="Y186" s="59"/>
    </row>
    <row r="187" spans="1:26">
      <c r="A187" s="60" t="b">
        <v>0</v>
      </c>
      <c r="B187" s="60" t="s">
        <v>568</v>
      </c>
      <c r="C187" s="61" t="s">
        <v>563</v>
      </c>
      <c r="D187" s="62"/>
      <c r="E187" s="63" t="s">
        <v>569</v>
      </c>
      <c r="F187" s="62" t="s">
        <v>538</v>
      </c>
      <c r="G187" s="64" t="s">
        <v>565</v>
      </c>
      <c r="H187" s="59"/>
      <c r="I187" s="59"/>
      <c r="J187" s="59"/>
      <c r="K187" s="59"/>
      <c r="L187" s="59"/>
      <c r="M187" s="59"/>
      <c r="N187" s="59"/>
      <c r="O187" s="59"/>
      <c r="P187" s="59"/>
      <c r="Q187" s="59"/>
      <c r="R187" s="59"/>
      <c r="S187" s="59"/>
      <c r="T187" s="59"/>
      <c r="U187" s="59"/>
      <c r="V187" s="59"/>
      <c r="W187" s="59"/>
      <c r="X187" s="59"/>
      <c r="Y187" s="59"/>
    </row>
    <row r="188" spans="1:26">
      <c r="A188" s="60" t="b">
        <v>0</v>
      </c>
      <c r="B188" s="60" t="s">
        <v>570</v>
      </c>
      <c r="C188" s="61" t="s">
        <v>571</v>
      </c>
      <c r="D188" s="62"/>
      <c r="E188" s="63" t="s">
        <v>572</v>
      </c>
      <c r="F188" s="62" t="s">
        <v>538</v>
      </c>
      <c r="G188" s="64" t="s">
        <v>573</v>
      </c>
      <c r="H188" s="59"/>
      <c r="I188" s="59"/>
      <c r="J188" s="59"/>
      <c r="K188" s="59"/>
      <c r="L188" s="59"/>
      <c r="M188" s="59"/>
      <c r="N188" s="59"/>
      <c r="O188" s="59"/>
      <c r="P188" s="59"/>
      <c r="Q188" s="59"/>
      <c r="R188" s="59"/>
      <c r="S188" s="59"/>
      <c r="T188" s="59"/>
      <c r="U188" s="59"/>
      <c r="V188" s="59"/>
      <c r="W188" s="59"/>
      <c r="X188" s="59"/>
      <c r="Y188" s="59"/>
    </row>
    <row r="189" spans="1:26">
      <c r="A189" s="60" t="b">
        <v>0</v>
      </c>
      <c r="B189" s="60" t="s">
        <v>574</v>
      </c>
      <c r="C189" s="61" t="s">
        <v>571</v>
      </c>
      <c r="D189" s="62"/>
      <c r="E189" s="63" t="s">
        <v>575</v>
      </c>
      <c r="F189" s="62" t="s">
        <v>538</v>
      </c>
      <c r="G189" s="64" t="s">
        <v>573</v>
      </c>
      <c r="H189" s="59"/>
      <c r="I189" s="59"/>
      <c r="J189" s="59"/>
      <c r="K189" s="59"/>
      <c r="L189" s="59"/>
      <c r="M189" s="59"/>
      <c r="N189" s="59"/>
      <c r="O189" s="59"/>
      <c r="P189" s="59"/>
      <c r="Q189" s="59"/>
      <c r="R189" s="59"/>
      <c r="S189" s="59"/>
      <c r="T189" s="59"/>
      <c r="U189" s="59"/>
      <c r="V189" s="59"/>
      <c r="W189" s="59"/>
      <c r="X189" s="59"/>
      <c r="Y189" s="59"/>
    </row>
    <row r="190" spans="1:26">
      <c r="A190" s="60" t="b">
        <v>0</v>
      </c>
      <c r="B190" s="60" t="s">
        <v>576</v>
      </c>
      <c r="C190" s="61" t="s">
        <v>571</v>
      </c>
      <c r="D190" s="62"/>
      <c r="E190" s="63" t="s">
        <v>577</v>
      </c>
      <c r="F190" s="62" t="s">
        <v>538</v>
      </c>
      <c r="G190" s="64" t="s">
        <v>573</v>
      </c>
      <c r="H190" s="59"/>
      <c r="I190" s="59"/>
      <c r="J190" s="59"/>
      <c r="K190" s="59"/>
      <c r="L190" s="59"/>
      <c r="M190" s="59"/>
      <c r="N190" s="59"/>
      <c r="O190" s="59"/>
      <c r="P190" s="59"/>
      <c r="Q190" s="59"/>
      <c r="R190" s="59"/>
      <c r="S190" s="59"/>
      <c r="T190" s="59"/>
      <c r="U190" s="59"/>
      <c r="V190" s="59"/>
      <c r="W190" s="59"/>
      <c r="X190" s="59"/>
      <c r="Y190" s="59"/>
    </row>
    <row r="191" spans="1:26">
      <c r="A191" s="60" t="b">
        <v>0</v>
      </c>
      <c r="B191" s="60" t="s">
        <v>578</v>
      </c>
      <c r="C191" s="61" t="s">
        <v>579</v>
      </c>
      <c r="D191" s="62"/>
      <c r="E191" s="63" t="s">
        <v>580</v>
      </c>
      <c r="F191" s="62" t="s">
        <v>538</v>
      </c>
      <c r="G191" s="64" t="s">
        <v>581</v>
      </c>
      <c r="H191" s="59"/>
      <c r="I191" s="59"/>
      <c r="J191" s="59"/>
      <c r="K191" s="59"/>
      <c r="L191" s="59"/>
      <c r="M191" s="59"/>
      <c r="N191" s="59"/>
      <c r="O191" s="59"/>
      <c r="P191" s="59"/>
      <c r="Q191" s="59"/>
      <c r="R191" s="59"/>
      <c r="S191" s="59"/>
      <c r="T191" s="59"/>
      <c r="U191" s="59"/>
      <c r="V191" s="59"/>
      <c r="W191" s="59"/>
      <c r="X191" s="59"/>
      <c r="Y191" s="59"/>
    </row>
    <row r="192" spans="1:26">
      <c r="A192" s="60" t="b">
        <v>0</v>
      </c>
      <c r="B192" s="60" t="s">
        <v>582</v>
      </c>
      <c r="C192" s="61" t="s">
        <v>579</v>
      </c>
      <c r="D192" s="62"/>
      <c r="E192" s="63" t="s">
        <v>583</v>
      </c>
      <c r="F192" s="62" t="s">
        <v>538</v>
      </c>
      <c r="G192" s="64" t="s">
        <v>581</v>
      </c>
      <c r="H192" s="59"/>
      <c r="I192" s="59"/>
      <c r="J192" s="59"/>
      <c r="K192" s="59"/>
      <c r="L192" s="59"/>
      <c r="M192" s="59"/>
      <c r="N192" s="59"/>
      <c r="O192" s="59"/>
      <c r="P192" s="59"/>
      <c r="Q192" s="59"/>
      <c r="R192" s="59"/>
      <c r="S192" s="59"/>
      <c r="T192" s="59"/>
      <c r="U192" s="59"/>
      <c r="V192" s="59"/>
      <c r="W192" s="59"/>
      <c r="X192" s="59"/>
      <c r="Y192" s="59"/>
    </row>
    <row r="193" spans="1:25">
      <c r="A193" s="60" t="b">
        <v>0</v>
      </c>
      <c r="B193" s="60" t="s">
        <v>584</v>
      </c>
      <c r="C193" s="61" t="s">
        <v>579</v>
      </c>
      <c r="D193" s="62"/>
      <c r="E193" s="63" t="s">
        <v>585</v>
      </c>
      <c r="F193" s="62" t="s">
        <v>538</v>
      </c>
      <c r="G193" s="64" t="s">
        <v>581</v>
      </c>
      <c r="H193" s="59"/>
      <c r="I193" s="59"/>
      <c r="J193" s="59"/>
      <c r="K193" s="59"/>
      <c r="L193" s="59"/>
      <c r="M193" s="59"/>
      <c r="N193" s="59"/>
      <c r="O193" s="59"/>
      <c r="P193" s="59"/>
      <c r="Q193" s="59"/>
      <c r="R193" s="59"/>
      <c r="S193" s="59"/>
      <c r="T193" s="59"/>
      <c r="U193" s="59"/>
      <c r="V193" s="59"/>
      <c r="W193" s="59"/>
      <c r="X193" s="59"/>
      <c r="Y193" s="59"/>
    </row>
    <row r="194" spans="1:25">
      <c r="A194" s="60" t="b">
        <v>0</v>
      </c>
      <c r="B194" s="60" t="s">
        <v>586</v>
      </c>
      <c r="C194" s="61" t="s">
        <v>587</v>
      </c>
      <c r="D194" s="62"/>
      <c r="E194" s="63" t="s">
        <v>588</v>
      </c>
      <c r="F194" s="62" t="s">
        <v>538</v>
      </c>
      <c r="G194" s="64" t="s">
        <v>589</v>
      </c>
      <c r="H194" s="59"/>
      <c r="I194" s="59"/>
      <c r="J194" s="59"/>
      <c r="K194" s="59"/>
      <c r="L194" s="59"/>
      <c r="M194" s="59"/>
      <c r="N194" s="59"/>
      <c r="O194" s="59"/>
      <c r="P194" s="59"/>
      <c r="Q194" s="59"/>
      <c r="R194" s="59"/>
      <c r="S194" s="59"/>
      <c r="T194" s="59"/>
      <c r="U194" s="59"/>
      <c r="V194" s="59"/>
      <c r="W194" s="59"/>
      <c r="X194" s="59"/>
      <c r="Y194" s="59"/>
    </row>
    <row r="195" spans="1:25">
      <c r="A195" s="60" t="b">
        <v>0</v>
      </c>
      <c r="B195" s="60" t="s">
        <v>590</v>
      </c>
      <c r="C195" s="61" t="s">
        <v>587</v>
      </c>
      <c r="D195" s="62"/>
      <c r="E195" s="63" t="s">
        <v>591</v>
      </c>
      <c r="F195" s="62" t="s">
        <v>538</v>
      </c>
      <c r="G195" s="64" t="s">
        <v>589</v>
      </c>
      <c r="H195" s="59"/>
      <c r="I195" s="59"/>
      <c r="J195" s="59"/>
      <c r="K195" s="59"/>
      <c r="L195" s="59"/>
      <c r="M195" s="59"/>
      <c r="N195" s="59"/>
      <c r="O195" s="59"/>
      <c r="P195" s="59"/>
      <c r="Q195" s="59"/>
      <c r="R195" s="59"/>
      <c r="S195" s="59"/>
      <c r="T195" s="59"/>
      <c r="U195" s="59"/>
      <c r="V195" s="59"/>
      <c r="W195" s="59"/>
      <c r="X195" s="59"/>
      <c r="Y195" s="59"/>
    </row>
    <row r="196" spans="1:25">
      <c r="A196" s="60" t="b">
        <v>0</v>
      </c>
      <c r="B196" s="60" t="s">
        <v>592</v>
      </c>
      <c r="C196" s="61" t="s">
        <v>593</v>
      </c>
      <c r="D196" s="62"/>
      <c r="E196" s="63" t="s">
        <v>594</v>
      </c>
      <c r="F196" s="62" t="s">
        <v>538</v>
      </c>
      <c r="G196" s="64" t="s">
        <v>595</v>
      </c>
      <c r="H196" s="59"/>
      <c r="I196" s="59"/>
      <c r="J196" s="59"/>
      <c r="K196" s="59"/>
      <c r="L196" s="59"/>
      <c r="M196" s="59"/>
      <c r="N196" s="59"/>
      <c r="O196" s="59"/>
      <c r="P196" s="59"/>
      <c r="Q196" s="59"/>
      <c r="R196" s="59"/>
      <c r="S196" s="59"/>
      <c r="T196" s="59"/>
      <c r="U196" s="59"/>
      <c r="V196" s="59"/>
      <c r="W196" s="59"/>
      <c r="X196" s="59"/>
      <c r="Y196" s="59"/>
    </row>
    <row r="197" spans="1:25">
      <c r="A197" s="60" t="b">
        <v>0</v>
      </c>
      <c r="B197" s="60" t="s">
        <v>596</v>
      </c>
      <c r="C197" s="61" t="s">
        <v>593</v>
      </c>
      <c r="D197" s="62"/>
      <c r="E197" s="63" t="s">
        <v>597</v>
      </c>
      <c r="F197" s="62" t="s">
        <v>538</v>
      </c>
      <c r="G197" s="64" t="s">
        <v>595</v>
      </c>
      <c r="H197" s="59"/>
      <c r="I197" s="59"/>
      <c r="J197" s="59"/>
      <c r="K197" s="59"/>
      <c r="L197" s="59"/>
      <c r="M197" s="59"/>
      <c r="N197" s="59"/>
      <c r="O197" s="59"/>
      <c r="P197" s="59"/>
      <c r="Q197" s="59"/>
      <c r="R197" s="59"/>
      <c r="S197" s="59"/>
      <c r="T197" s="59"/>
      <c r="U197" s="59"/>
      <c r="V197" s="59"/>
      <c r="W197" s="59"/>
      <c r="X197" s="59"/>
      <c r="Y197" s="59"/>
    </row>
    <row r="198" spans="1:25">
      <c r="A198" s="60" t="b">
        <v>0</v>
      </c>
      <c r="B198" s="60" t="s">
        <v>598</v>
      </c>
      <c r="C198" s="61" t="s">
        <v>593</v>
      </c>
      <c r="D198" s="62"/>
      <c r="E198" s="63" t="s">
        <v>599</v>
      </c>
      <c r="F198" s="62" t="s">
        <v>538</v>
      </c>
      <c r="G198" s="64" t="s">
        <v>595</v>
      </c>
      <c r="H198" s="59"/>
      <c r="I198" s="59"/>
      <c r="J198" s="59"/>
      <c r="K198" s="59"/>
      <c r="L198" s="59"/>
      <c r="M198" s="59"/>
      <c r="N198" s="59"/>
      <c r="O198" s="59"/>
      <c r="P198" s="59"/>
      <c r="Q198" s="59"/>
      <c r="R198" s="59"/>
      <c r="S198" s="59"/>
      <c r="T198" s="59"/>
      <c r="U198" s="59"/>
      <c r="V198" s="59"/>
      <c r="W198" s="59"/>
      <c r="X198" s="59"/>
      <c r="Y198" s="59"/>
    </row>
    <row r="199" spans="1:25">
      <c r="A199" s="60" t="b">
        <v>0</v>
      </c>
      <c r="B199" s="60" t="s">
        <v>600</v>
      </c>
      <c r="C199" s="61" t="s">
        <v>601</v>
      </c>
      <c r="D199" s="62"/>
      <c r="E199" s="63" t="s">
        <v>602</v>
      </c>
      <c r="F199" s="62" t="s">
        <v>538</v>
      </c>
      <c r="G199" s="64" t="s">
        <v>603</v>
      </c>
      <c r="H199" s="59"/>
      <c r="I199" s="59"/>
      <c r="J199" s="59"/>
      <c r="K199" s="59"/>
      <c r="L199" s="59"/>
      <c r="M199" s="59"/>
      <c r="N199" s="59"/>
      <c r="O199" s="59"/>
      <c r="P199" s="59"/>
      <c r="Q199" s="59"/>
      <c r="R199" s="59"/>
      <c r="S199" s="59"/>
      <c r="T199" s="59"/>
      <c r="U199" s="59"/>
      <c r="V199" s="59"/>
      <c r="W199" s="59"/>
      <c r="X199" s="59"/>
      <c r="Y199" s="59"/>
    </row>
    <row r="200" spans="1:25">
      <c r="A200" s="60" t="b">
        <v>0</v>
      </c>
      <c r="B200" s="60" t="s">
        <v>604</v>
      </c>
      <c r="C200" s="61" t="s">
        <v>601</v>
      </c>
      <c r="D200" s="62"/>
      <c r="E200" s="63" t="s">
        <v>605</v>
      </c>
      <c r="F200" s="62" t="s">
        <v>538</v>
      </c>
      <c r="G200" s="64" t="s">
        <v>603</v>
      </c>
      <c r="H200" s="59"/>
      <c r="I200" s="59"/>
      <c r="J200" s="59"/>
      <c r="K200" s="59"/>
      <c r="L200" s="59"/>
      <c r="M200" s="59"/>
      <c r="N200" s="59"/>
      <c r="O200" s="59"/>
      <c r="P200" s="59"/>
      <c r="Q200" s="59"/>
      <c r="R200" s="59"/>
      <c r="S200" s="59"/>
      <c r="T200" s="59"/>
      <c r="U200" s="59"/>
      <c r="V200" s="59"/>
      <c r="W200" s="59"/>
      <c r="X200" s="59"/>
      <c r="Y200" s="59"/>
    </row>
    <row r="201" spans="1:25">
      <c r="A201" s="60" t="b">
        <v>0</v>
      </c>
      <c r="B201" s="60" t="s">
        <v>606</v>
      </c>
      <c r="C201" s="61" t="s">
        <v>601</v>
      </c>
      <c r="D201" s="62"/>
      <c r="E201" s="63" t="s">
        <v>607</v>
      </c>
      <c r="F201" s="62" t="s">
        <v>538</v>
      </c>
      <c r="G201" s="64" t="s">
        <v>603</v>
      </c>
      <c r="H201" s="59"/>
      <c r="I201" s="59"/>
      <c r="J201" s="59"/>
      <c r="K201" s="59"/>
      <c r="L201" s="59"/>
      <c r="M201" s="59"/>
      <c r="N201" s="59"/>
      <c r="O201" s="59"/>
      <c r="P201" s="59"/>
      <c r="Q201" s="59"/>
      <c r="R201" s="59"/>
      <c r="S201" s="59"/>
      <c r="T201" s="59"/>
      <c r="U201" s="59"/>
      <c r="V201" s="59"/>
      <c r="W201" s="59"/>
      <c r="X201" s="59"/>
      <c r="Y201" s="59"/>
    </row>
    <row r="202" spans="1:25">
      <c r="A202" s="60" t="b">
        <v>0</v>
      </c>
      <c r="B202" s="60" t="s">
        <v>608</v>
      </c>
      <c r="C202" s="61" t="s">
        <v>609</v>
      </c>
      <c r="D202" s="62"/>
      <c r="E202" s="63" t="s">
        <v>610</v>
      </c>
      <c r="F202" s="62" t="s">
        <v>538</v>
      </c>
      <c r="G202" s="64" t="s">
        <v>611</v>
      </c>
      <c r="H202" s="59"/>
      <c r="I202" s="59"/>
      <c r="J202" s="59"/>
      <c r="K202" s="59"/>
      <c r="L202" s="59"/>
      <c r="M202" s="59"/>
      <c r="N202" s="59"/>
      <c r="O202" s="59"/>
      <c r="P202" s="59"/>
      <c r="Q202" s="59"/>
      <c r="R202" s="59"/>
      <c r="S202" s="59"/>
      <c r="T202" s="59"/>
      <c r="U202" s="59"/>
      <c r="V202" s="59"/>
      <c r="W202" s="59"/>
      <c r="X202" s="59"/>
      <c r="Y202" s="59"/>
    </row>
    <row r="203" spans="1:25">
      <c r="A203" s="60" t="b">
        <v>0</v>
      </c>
      <c r="B203" s="60" t="s">
        <v>612</v>
      </c>
      <c r="C203" s="61" t="s">
        <v>609</v>
      </c>
      <c r="D203" s="62"/>
      <c r="E203" s="63" t="s">
        <v>613</v>
      </c>
      <c r="F203" s="62" t="s">
        <v>538</v>
      </c>
      <c r="G203" s="64" t="s">
        <v>611</v>
      </c>
      <c r="H203" s="59"/>
      <c r="I203" s="59"/>
      <c r="J203" s="59"/>
      <c r="K203" s="59"/>
      <c r="L203" s="59"/>
      <c r="M203" s="59"/>
      <c r="N203" s="59"/>
      <c r="O203" s="59"/>
      <c r="P203" s="59"/>
      <c r="Q203" s="59"/>
      <c r="R203" s="59"/>
      <c r="S203" s="59"/>
      <c r="T203" s="59"/>
      <c r="U203" s="59"/>
      <c r="V203" s="59"/>
      <c r="W203" s="59"/>
      <c r="X203" s="59"/>
      <c r="Y203" s="59"/>
    </row>
    <row r="204" spans="1:25">
      <c r="A204" s="60" t="b">
        <v>0</v>
      </c>
      <c r="B204" s="60" t="s">
        <v>614</v>
      </c>
      <c r="C204" s="61" t="s">
        <v>609</v>
      </c>
      <c r="D204" s="62"/>
      <c r="E204" s="63" t="s">
        <v>615</v>
      </c>
      <c r="F204" s="62" t="s">
        <v>538</v>
      </c>
      <c r="G204" s="64" t="s">
        <v>611</v>
      </c>
      <c r="H204" s="59"/>
      <c r="I204" s="59"/>
      <c r="J204" s="59"/>
      <c r="K204" s="59"/>
      <c r="L204" s="59"/>
      <c r="M204" s="59"/>
      <c r="N204" s="59"/>
      <c r="O204" s="59"/>
      <c r="P204" s="59"/>
      <c r="Q204" s="59"/>
      <c r="R204" s="59"/>
      <c r="S204" s="59"/>
      <c r="T204" s="59"/>
      <c r="U204" s="59"/>
      <c r="V204" s="59"/>
      <c r="W204" s="59"/>
      <c r="X204" s="59"/>
      <c r="Y204" s="59"/>
    </row>
    <row r="205" spans="1:25">
      <c r="A205" s="60" t="b">
        <v>0</v>
      </c>
      <c r="B205" s="60" t="s">
        <v>616</v>
      </c>
      <c r="C205" s="61" t="s">
        <v>617</v>
      </c>
      <c r="D205" s="62"/>
      <c r="E205" s="63" t="s">
        <v>618</v>
      </c>
      <c r="F205" s="62" t="s">
        <v>538</v>
      </c>
      <c r="G205" s="64" t="s">
        <v>619</v>
      </c>
      <c r="H205" s="59"/>
      <c r="I205" s="59"/>
      <c r="J205" s="59"/>
      <c r="K205" s="59"/>
      <c r="L205" s="59"/>
      <c r="M205" s="59"/>
      <c r="N205" s="59"/>
      <c r="O205" s="59"/>
      <c r="P205" s="59"/>
      <c r="Q205" s="59"/>
      <c r="R205" s="59"/>
      <c r="S205" s="59"/>
      <c r="T205" s="59"/>
      <c r="U205" s="59"/>
      <c r="V205" s="59"/>
      <c r="W205" s="59"/>
      <c r="X205" s="59"/>
      <c r="Y205" s="59"/>
    </row>
    <row r="206" spans="1:25">
      <c r="A206" s="60" t="b">
        <v>0</v>
      </c>
      <c r="B206" s="60" t="s">
        <v>620</v>
      </c>
      <c r="C206" s="61" t="s">
        <v>617</v>
      </c>
      <c r="D206" s="62"/>
      <c r="E206" s="63" t="s">
        <v>621</v>
      </c>
      <c r="F206" s="62" t="s">
        <v>538</v>
      </c>
      <c r="G206" s="64" t="s">
        <v>619</v>
      </c>
      <c r="H206" s="59"/>
      <c r="I206" s="59"/>
      <c r="J206" s="59"/>
      <c r="K206" s="59"/>
      <c r="L206" s="59"/>
      <c r="M206" s="59"/>
      <c r="N206" s="59"/>
      <c r="O206" s="59"/>
      <c r="P206" s="59"/>
      <c r="Q206" s="59"/>
      <c r="R206" s="59"/>
      <c r="S206" s="59"/>
      <c r="T206" s="59"/>
      <c r="U206" s="59"/>
      <c r="V206" s="59"/>
      <c r="W206" s="59"/>
      <c r="X206" s="59"/>
      <c r="Y206" s="59"/>
    </row>
    <row r="207" spans="1:25">
      <c r="A207" s="60" t="b">
        <v>0</v>
      </c>
      <c r="B207" s="60" t="s">
        <v>622</v>
      </c>
      <c r="C207" s="61" t="s">
        <v>617</v>
      </c>
      <c r="D207" s="62"/>
      <c r="E207" s="63" t="s">
        <v>623</v>
      </c>
      <c r="F207" s="62" t="s">
        <v>538</v>
      </c>
      <c r="G207" s="64" t="s">
        <v>619</v>
      </c>
      <c r="H207" s="59"/>
      <c r="I207" s="59"/>
      <c r="J207" s="59"/>
      <c r="K207" s="59"/>
      <c r="L207" s="59"/>
      <c r="M207" s="59"/>
      <c r="N207" s="59"/>
      <c r="O207" s="59"/>
      <c r="P207" s="59"/>
      <c r="Q207" s="59"/>
      <c r="R207" s="59"/>
      <c r="S207" s="59"/>
      <c r="T207" s="59"/>
      <c r="U207" s="59"/>
      <c r="V207" s="59"/>
      <c r="W207" s="59"/>
      <c r="X207" s="59"/>
      <c r="Y207" s="59"/>
    </row>
    <row r="208" spans="1:25">
      <c r="A208" s="60" t="b">
        <v>0</v>
      </c>
      <c r="B208" s="60" t="s">
        <v>624</v>
      </c>
      <c r="C208" s="61" t="s">
        <v>625</v>
      </c>
      <c r="D208" s="62"/>
      <c r="E208" s="63" t="s">
        <v>626</v>
      </c>
      <c r="F208" s="62" t="s">
        <v>538</v>
      </c>
      <c r="G208" s="64" t="s">
        <v>627</v>
      </c>
      <c r="H208" s="59"/>
      <c r="I208" s="59"/>
      <c r="J208" s="59"/>
      <c r="K208" s="59"/>
      <c r="L208" s="59"/>
      <c r="M208" s="59"/>
      <c r="N208" s="59"/>
      <c r="O208" s="59"/>
      <c r="P208" s="59"/>
      <c r="Q208" s="59"/>
      <c r="R208" s="59"/>
      <c r="S208" s="59"/>
      <c r="T208" s="59"/>
      <c r="U208" s="59"/>
      <c r="V208" s="59"/>
      <c r="W208" s="59"/>
      <c r="X208" s="59"/>
      <c r="Y208" s="59"/>
    </row>
    <row r="209" spans="1:25">
      <c r="A209" s="60" t="b">
        <v>0</v>
      </c>
      <c r="B209" s="60" t="s">
        <v>628</v>
      </c>
      <c r="C209" s="61" t="s">
        <v>625</v>
      </c>
      <c r="D209" s="62"/>
      <c r="E209" s="63" t="s">
        <v>629</v>
      </c>
      <c r="F209" s="62" t="s">
        <v>538</v>
      </c>
      <c r="G209" s="64" t="s">
        <v>627</v>
      </c>
      <c r="H209" s="59"/>
      <c r="I209" s="59"/>
      <c r="J209" s="59"/>
      <c r="K209" s="59"/>
      <c r="L209" s="59"/>
      <c r="M209" s="59"/>
      <c r="N209" s="59"/>
      <c r="O209" s="59"/>
      <c r="P209" s="59"/>
      <c r="Q209" s="59"/>
      <c r="R209" s="59"/>
      <c r="S209" s="59"/>
      <c r="T209" s="59"/>
      <c r="U209" s="59"/>
      <c r="V209" s="59"/>
      <c r="W209" s="59"/>
      <c r="X209" s="59"/>
      <c r="Y209" s="59"/>
    </row>
    <row r="210" spans="1:25">
      <c r="A210" s="60" t="b">
        <v>0</v>
      </c>
      <c r="B210" s="60" t="s">
        <v>630</v>
      </c>
      <c r="C210" s="61" t="s">
        <v>625</v>
      </c>
      <c r="D210" s="62"/>
      <c r="E210" s="63" t="s">
        <v>631</v>
      </c>
      <c r="F210" s="62" t="s">
        <v>538</v>
      </c>
      <c r="G210" s="64" t="s">
        <v>627</v>
      </c>
      <c r="H210" s="59"/>
      <c r="I210" s="59"/>
      <c r="J210" s="59"/>
      <c r="K210" s="59"/>
      <c r="L210" s="59"/>
      <c r="M210" s="59"/>
      <c r="N210" s="59"/>
      <c r="O210" s="59"/>
      <c r="P210" s="59"/>
      <c r="Q210" s="59"/>
      <c r="R210" s="59"/>
      <c r="S210" s="59"/>
      <c r="T210" s="59"/>
      <c r="U210" s="59"/>
      <c r="V210" s="59"/>
      <c r="W210" s="59"/>
      <c r="X210" s="59"/>
      <c r="Y210" s="59"/>
    </row>
    <row r="211" spans="1:25">
      <c r="A211" s="60" t="b">
        <v>0</v>
      </c>
      <c r="B211" s="60" t="s">
        <v>632</v>
      </c>
      <c r="C211" s="61" t="s">
        <v>633</v>
      </c>
      <c r="D211" s="62"/>
      <c r="E211" s="63" t="s">
        <v>634</v>
      </c>
      <c r="F211" s="62" t="s">
        <v>538</v>
      </c>
      <c r="G211" s="64" t="s">
        <v>635</v>
      </c>
      <c r="H211" s="59"/>
      <c r="I211" s="59"/>
      <c r="J211" s="59"/>
      <c r="K211" s="59"/>
      <c r="L211" s="59"/>
      <c r="M211" s="59"/>
      <c r="N211" s="59"/>
      <c r="O211" s="59"/>
      <c r="P211" s="59"/>
      <c r="Q211" s="59"/>
      <c r="R211" s="59"/>
      <c r="S211" s="59"/>
      <c r="T211" s="59"/>
      <c r="U211" s="59"/>
      <c r="V211" s="59"/>
      <c r="W211" s="59"/>
      <c r="X211" s="59"/>
      <c r="Y211" s="59"/>
    </row>
    <row r="212" spans="1:25">
      <c r="A212" s="60" t="b">
        <v>0</v>
      </c>
      <c r="B212" s="60" t="s">
        <v>636</v>
      </c>
      <c r="C212" s="61" t="s">
        <v>633</v>
      </c>
      <c r="D212" s="62"/>
      <c r="E212" s="63" t="s">
        <v>637</v>
      </c>
      <c r="F212" s="62" t="s">
        <v>538</v>
      </c>
      <c r="G212" s="64" t="s">
        <v>635</v>
      </c>
      <c r="H212" s="59"/>
      <c r="I212" s="59"/>
      <c r="J212" s="59"/>
      <c r="K212" s="59"/>
      <c r="L212" s="59"/>
      <c r="M212" s="59"/>
      <c r="N212" s="59"/>
      <c r="O212" s="59"/>
      <c r="P212" s="59"/>
      <c r="Q212" s="59"/>
      <c r="R212" s="59"/>
      <c r="S212" s="59"/>
      <c r="T212" s="59"/>
      <c r="U212" s="59"/>
      <c r="V212" s="59"/>
      <c r="W212" s="59"/>
      <c r="X212" s="59"/>
      <c r="Y212" s="59"/>
    </row>
    <row r="213" spans="1:25">
      <c r="A213" s="60" t="b">
        <v>0</v>
      </c>
      <c r="B213" s="75" t="s">
        <v>638</v>
      </c>
      <c r="C213" s="61" t="s">
        <v>633</v>
      </c>
      <c r="D213" s="62"/>
      <c r="E213" s="63" t="s">
        <v>639</v>
      </c>
      <c r="F213" s="62" t="s">
        <v>538</v>
      </c>
      <c r="G213" s="64" t="s">
        <v>635</v>
      </c>
      <c r="H213" s="59"/>
      <c r="I213" s="59"/>
      <c r="J213" s="59"/>
      <c r="K213" s="59"/>
      <c r="L213" s="59"/>
      <c r="M213" s="59"/>
      <c r="N213" s="59"/>
      <c r="O213" s="59"/>
      <c r="P213" s="59"/>
      <c r="Q213" s="59"/>
      <c r="R213" s="59"/>
      <c r="S213" s="59"/>
      <c r="T213" s="59"/>
      <c r="U213" s="59"/>
      <c r="V213" s="59"/>
      <c r="W213" s="59"/>
      <c r="X213" s="59"/>
      <c r="Y213" s="59"/>
    </row>
    <row r="214" spans="1:25">
      <c r="A214" s="60" t="b">
        <v>0</v>
      </c>
      <c r="B214" s="60" t="s">
        <v>640</v>
      </c>
      <c r="C214" s="61" t="s">
        <v>641</v>
      </c>
      <c r="D214" s="62"/>
      <c r="E214" s="63" t="s">
        <v>642</v>
      </c>
      <c r="F214" s="62" t="s">
        <v>643</v>
      </c>
      <c r="G214" s="64" t="s">
        <v>644</v>
      </c>
      <c r="H214" s="59"/>
      <c r="I214" s="59"/>
      <c r="J214" s="59"/>
      <c r="K214" s="59"/>
      <c r="L214" s="59"/>
      <c r="M214" s="59"/>
      <c r="N214" s="59"/>
      <c r="O214" s="59"/>
      <c r="P214" s="59"/>
      <c r="Q214" s="59"/>
      <c r="R214" s="59"/>
      <c r="S214" s="59"/>
      <c r="T214" s="59"/>
      <c r="U214" s="59"/>
      <c r="V214" s="59"/>
      <c r="W214" s="59"/>
      <c r="X214" s="59"/>
      <c r="Y214" s="59"/>
    </row>
    <row r="215" spans="1:25">
      <c r="A215" s="60" t="b">
        <v>0</v>
      </c>
      <c r="B215" s="60" t="s">
        <v>645</v>
      </c>
      <c r="C215" s="60" t="s">
        <v>641</v>
      </c>
      <c r="D215" s="62"/>
      <c r="E215" s="63" t="s">
        <v>646</v>
      </c>
      <c r="F215" s="62" t="s">
        <v>643</v>
      </c>
      <c r="G215" s="64" t="s">
        <v>644</v>
      </c>
      <c r="H215" s="59"/>
      <c r="I215" s="59"/>
      <c r="J215" s="59"/>
      <c r="K215" s="59"/>
      <c r="L215" s="59"/>
      <c r="M215" s="59"/>
      <c r="N215" s="59"/>
      <c r="O215" s="59"/>
      <c r="P215" s="59"/>
      <c r="Q215" s="59"/>
      <c r="R215" s="59"/>
      <c r="S215" s="59"/>
      <c r="T215" s="59"/>
      <c r="U215" s="59"/>
      <c r="V215" s="59"/>
      <c r="W215" s="59"/>
      <c r="X215" s="59"/>
      <c r="Y215" s="59"/>
    </row>
    <row r="216" spans="1:25">
      <c r="A216" s="60" t="b">
        <v>0</v>
      </c>
      <c r="B216" s="60" t="s">
        <v>647</v>
      </c>
      <c r="C216" s="60" t="s">
        <v>641</v>
      </c>
      <c r="D216" s="62"/>
      <c r="E216" s="63" t="s">
        <v>648</v>
      </c>
      <c r="F216" s="62" t="s">
        <v>643</v>
      </c>
      <c r="G216" s="64" t="s">
        <v>644</v>
      </c>
      <c r="H216" s="59"/>
      <c r="I216" s="59"/>
      <c r="J216" s="59"/>
      <c r="K216" s="59"/>
      <c r="L216" s="59"/>
      <c r="M216" s="59"/>
      <c r="N216" s="59"/>
      <c r="O216" s="59"/>
      <c r="P216" s="59"/>
      <c r="Q216" s="59"/>
      <c r="R216" s="59"/>
      <c r="S216" s="59"/>
      <c r="T216" s="59"/>
      <c r="U216" s="59"/>
      <c r="V216" s="59"/>
      <c r="W216" s="59"/>
      <c r="X216" s="59"/>
      <c r="Y216" s="59"/>
    </row>
    <row r="217" spans="1:25">
      <c r="A217" s="60" t="b">
        <v>0</v>
      </c>
      <c r="B217" s="60" t="s">
        <v>649</v>
      </c>
      <c r="C217" s="61" t="s">
        <v>650</v>
      </c>
      <c r="D217" s="62"/>
      <c r="E217" s="63" t="s">
        <v>651</v>
      </c>
      <c r="F217" s="62" t="s">
        <v>643</v>
      </c>
      <c r="G217" s="64" t="s">
        <v>652</v>
      </c>
      <c r="H217" s="59"/>
      <c r="I217" s="59"/>
      <c r="J217" s="59"/>
      <c r="K217" s="59"/>
      <c r="L217" s="59"/>
      <c r="M217" s="59"/>
      <c r="N217" s="59"/>
      <c r="O217" s="59"/>
      <c r="P217" s="59"/>
      <c r="Q217" s="59"/>
      <c r="R217" s="59"/>
      <c r="S217" s="59"/>
      <c r="T217" s="59"/>
      <c r="U217" s="59"/>
      <c r="V217" s="59"/>
      <c r="W217" s="59"/>
      <c r="X217" s="59"/>
      <c r="Y217" s="59"/>
    </row>
    <row r="218" spans="1:25">
      <c r="A218" s="60" t="b">
        <v>0</v>
      </c>
      <c r="B218" s="60" t="s">
        <v>653</v>
      </c>
      <c r="C218" s="61" t="s">
        <v>650</v>
      </c>
      <c r="D218" s="62"/>
      <c r="E218" s="63" t="s">
        <v>654</v>
      </c>
      <c r="F218" s="62" t="s">
        <v>643</v>
      </c>
      <c r="G218" s="64" t="s">
        <v>652</v>
      </c>
      <c r="H218" s="59"/>
      <c r="I218" s="59"/>
      <c r="J218" s="59"/>
      <c r="K218" s="59"/>
      <c r="L218" s="59"/>
      <c r="M218" s="59"/>
      <c r="N218" s="59"/>
      <c r="O218" s="59"/>
      <c r="P218" s="59"/>
      <c r="Q218" s="59"/>
      <c r="R218" s="59"/>
      <c r="S218" s="59"/>
      <c r="T218" s="59"/>
      <c r="U218" s="59"/>
      <c r="V218" s="59"/>
      <c r="W218" s="59"/>
      <c r="X218" s="59"/>
      <c r="Y218" s="59"/>
    </row>
    <row r="219" spans="1:25">
      <c r="A219" s="60" t="b">
        <v>0</v>
      </c>
      <c r="B219" s="60" t="s">
        <v>655</v>
      </c>
      <c r="C219" s="61" t="s">
        <v>650</v>
      </c>
      <c r="D219" s="62"/>
      <c r="E219" s="63" t="s">
        <v>656</v>
      </c>
      <c r="F219" s="62" t="s">
        <v>643</v>
      </c>
      <c r="G219" s="64" t="s">
        <v>652</v>
      </c>
      <c r="H219" s="59"/>
      <c r="I219" s="59"/>
      <c r="J219" s="59"/>
      <c r="K219" s="59"/>
      <c r="L219" s="59"/>
      <c r="M219" s="59"/>
      <c r="N219" s="59"/>
      <c r="O219" s="59"/>
      <c r="P219" s="59"/>
      <c r="Q219" s="59"/>
      <c r="R219" s="59"/>
      <c r="S219" s="59"/>
      <c r="T219" s="59"/>
      <c r="U219" s="59"/>
      <c r="V219" s="59"/>
      <c r="W219" s="59"/>
      <c r="X219" s="59"/>
      <c r="Y219" s="59"/>
    </row>
    <row r="220" spans="1:25">
      <c r="A220" s="60" t="b">
        <v>0</v>
      </c>
      <c r="B220" s="60" t="s">
        <v>657</v>
      </c>
      <c r="C220" s="61" t="s">
        <v>658</v>
      </c>
      <c r="D220" s="62"/>
      <c r="E220" s="63" t="s">
        <v>659</v>
      </c>
      <c r="F220" s="62" t="s">
        <v>643</v>
      </c>
      <c r="G220" s="64" t="s">
        <v>660</v>
      </c>
      <c r="H220" s="59"/>
      <c r="I220" s="59"/>
      <c r="J220" s="59"/>
      <c r="K220" s="59"/>
      <c r="L220" s="59"/>
      <c r="M220" s="59"/>
      <c r="N220" s="59"/>
      <c r="O220" s="59"/>
      <c r="P220" s="59"/>
      <c r="Q220" s="59"/>
      <c r="R220" s="59"/>
      <c r="S220" s="59"/>
      <c r="T220" s="59"/>
      <c r="U220" s="59"/>
      <c r="V220" s="59"/>
      <c r="W220" s="59"/>
      <c r="X220" s="59"/>
      <c r="Y220" s="59"/>
    </row>
    <row r="221" spans="1:25">
      <c r="A221" s="60" t="b">
        <v>0</v>
      </c>
      <c r="B221" s="60" t="s">
        <v>661</v>
      </c>
      <c r="C221" s="61" t="s">
        <v>658</v>
      </c>
      <c r="D221" s="62"/>
      <c r="E221" s="63" t="s">
        <v>662</v>
      </c>
      <c r="F221" s="62" t="s">
        <v>643</v>
      </c>
      <c r="G221" s="64" t="s">
        <v>660</v>
      </c>
      <c r="H221" s="59"/>
      <c r="I221" s="59"/>
      <c r="J221" s="59"/>
      <c r="K221" s="59"/>
      <c r="L221" s="59"/>
      <c r="M221" s="59"/>
      <c r="N221" s="59"/>
      <c r="O221" s="59"/>
      <c r="P221" s="59"/>
      <c r="Q221" s="59"/>
      <c r="R221" s="59"/>
      <c r="S221" s="59"/>
      <c r="T221" s="59"/>
      <c r="U221" s="59"/>
      <c r="V221" s="59"/>
      <c r="W221" s="59"/>
      <c r="X221" s="59"/>
      <c r="Y221" s="59"/>
    </row>
    <row r="222" spans="1:25">
      <c r="A222" s="60" t="b">
        <v>0</v>
      </c>
      <c r="B222" s="60" t="s">
        <v>663</v>
      </c>
      <c r="C222" s="61" t="s">
        <v>658</v>
      </c>
      <c r="D222" s="62"/>
      <c r="E222" s="63" t="s">
        <v>664</v>
      </c>
      <c r="F222" s="62" t="s">
        <v>643</v>
      </c>
      <c r="G222" s="64" t="s">
        <v>660</v>
      </c>
      <c r="H222" s="59"/>
      <c r="I222" s="59"/>
      <c r="J222" s="59"/>
      <c r="K222" s="59"/>
      <c r="L222" s="59"/>
      <c r="M222" s="59"/>
      <c r="N222" s="59"/>
      <c r="O222" s="59"/>
      <c r="P222" s="59"/>
      <c r="Q222" s="59"/>
      <c r="R222" s="59"/>
      <c r="S222" s="59"/>
      <c r="T222" s="59"/>
      <c r="U222" s="59"/>
      <c r="V222" s="59"/>
      <c r="W222" s="59"/>
      <c r="X222" s="59"/>
      <c r="Y222" s="59"/>
    </row>
    <row r="223" spans="1:25">
      <c r="A223" s="60" t="b">
        <v>0</v>
      </c>
      <c r="B223" s="60" t="s">
        <v>665</v>
      </c>
      <c r="C223" s="61" t="s">
        <v>666</v>
      </c>
      <c r="D223" s="62"/>
      <c r="E223" s="63" t="s">
        <v>667</v>
      </c>
      <c r="F223" s="62" t="s">
        <v>643</v>
      </c>
      <c r="G223" s="64" t="s">
        <v>668</v>
      </c>
      <c r="H223" s="59"/>
      <c r="I223" s="59"/>
      <c r="J223" s="59"/>
      <c r="K223" s="59"/>
      <c r="L223" s="59"/>
      <c r="M223" s="59"/>
      <c r="N223" s="59"/>
      <c r="O223" s="59"/>
      <c r="P223" s="59"/>
      <c r="Q223" s="59"/>
      <c r="R223" s="59"/>
      <c r="S223" s="59"/>
      <c r="T223" s="59"/>
      <c r="U223" s="59"/>
      <c r="V223" s="59"/>
      <c r="W223" s="59"/>
      <c r="X223" s="59"/>
      <c r="Y223" s="59"/>
    </row>
    <row r="224" spans="1:25">
      <c r="A224" s="60" t="b">
        <v>0</v>
      </c>
      <c r="B224" s="60" t="s">
        <v>669</v>
      </c>
      <c r="C224" s="61" t="s">
        <v>666</v>
      </c>
      <c r="D224" s="62"/>
      <c r="E224" s="63" t="s">
        <v>670</v>
      </c>
      <c r="F224" s="62" t="s">
        <v>643</v>
      </c>
      <c r="G224" s="64" t="s">
        <v>668</v>
      </c>
      <c r="H224" s="59"/>
      <c r="I224" s="59"/>
      <c r="J224" s="59"/>
      <c r="K224" s="59"/>
      <c r="L224" s="59"/>
      <c r="M224" s="59"/>
      <c r="N224" s="59"/>
      <c r="O224" s="59"/>
      <c r="P224" s="59"/>
      <c r="Q224" s="59"/>
      <c r="R224" s="59"/>
      <c r="S224" s="59"/>
      <c r="T224" s="59"/>
      <c r="U224" s="59"/>
      <c r="V224" s="59"/>
      <c r="W224" s="59"/>
      <c r="X224" s="59"/>
      <c r="Y224" s="59"/>
    </row>
    <row r="225" spans="1:25">
      <c r="A225" s="60" t="b">
        <v>0</v>
      </c>
      <c r="B225" s="60" t="s">
        <v>671</v>
      </c>
      <c r="C225" s="61" t="s">
        <v>666</v>
      </c>
      <c r="D225" s="62"/>
      <c r="E225" s="63" t="s">
        <v>672</v>
      </c>
      <c r="F225" s="62" t="s">
        <v>643</v>
      </c>
      <c r="G225" s="64" t="s">
        <v>668</v>
      </c>
      <c r="H225" s="59"/>
      <c r="I225" s="59"/>
      <c r="J225" s="59"/>
      <c r="K225" s="59"/>
      <c r="L225" s="59"/>
      <c r="M225" s="59"/>
      <c r="N225" s="59"/>
      <c r="O225" s="59"/>
      <c r="P225" s="59"/>
      <c r="Q225" s="59"/>
      <c r="R225" s="59"/>
      <c r="S225" s="59"/>
      <c r="T225" s="59"/>
      <c r="U225" s="59"/>
      <c r="V225" s="59"/>
      <c r="W225" s="59"/>
      <c r="X225" s="59"/>
      <c r="Y225" s="59"/>
    </row>
    <row r="226" spans="1:25">
      <c r="A226" s="60" t="b">
        <v>0</v>
      </c>
      <c r="B226" s="60" t="s">
        <v>673</v>
      </c>
      <c r="C226" s="61" t="s">
        <v>674</v>
      </c>
      <c r="D226" s="62"/>
      <c r="E226" s="63" t="s">
        <v>675</v>
      </c>
      <c r="F226" s="62" t="s">
        <v>643</v>
      </c>
      <c r="G226" s="64" t="s">
        <v>676</v>
      </c>
      <c r="H226" s="59"/>
      <c r="I226" s="59"/>
      <c r="J226" s="59"/>
      <c r="K226" s="59"/>
      <c r="L226" s="59"/>
      <c r="M226" s="59"/>
      <c r="N226" s="59"/>
      <c r="O226" s="59"/>
      <c r="P226" s="59"/>
      <c r="Q226" s="59"/>
      <c r="R226" s="59"/>
      <c r="S226" s="59"/>
      <c r="T226" s="59"/>
      <c r="U226" s="59"/>
      <c r="V226" s="59"/>
      <c r="W226" s="59"/>
      <c r="X226" s="59"/>
      <c r="Y226" s="59"/>
    </row>
    <row r="227" spans="1:25">
      <c r="A227" s="60" t="b">
        <v>0</v>
      </c>
      <c r="B227" s="60" t="s">
        <v>677</v>
      </c>
      <c r="C227" s="61" t="s">
        <v>674</v>
      </c>
      <c r="D227" s="62"/>
      <c r="E227" s="63" t="s">
        <v>678</v>
      </c>
      <c r="F227" s="62" t="s">
        <v>643</v>
      </c>
      <c r="G227" s="64" t="s">
        <v>676</v>
      </c>
      <c r="H227" s="59"/>
      <c r="I227" s="59"/>
      <c r="J227" s="59"/>
      <c r="K227" s="59"/>
      <c r="L227" s="59"/>
      <c r="M227" s="59"/>
      <c r="N227" s="59"/>
      <c r="O227" s="59"/>
      <c r="P227" s="59"/>
      <c r="Q227" s="59"/>
      <c r="R227" s="59"/>
      <c r="S227" s="59"/>
      <c r="T227" s="59"/>
      <c r="U227" s="59"/>
      <c r="V227" s="59"/>
      <c r="W227" s="59"/>
      <c r="X227" s="59"/>
      <c r="Y227" s="59"/>
    </row>
    <row r="228" spans="1:25">
      <c r="A228" s="60" t="b">
        <v>0</v>
      </c>
      <c r="B228" s="60" t="s">
        <v>679</v>
      </c>
      <c r="C228" s="61" t="s">
        <v>674</v>
      </c>
      <c r="D228" s="62"/>
      <c r="E228" s="63" t="s">
        <v>680</v>
      </c>
      <c r="F228" s="62" t="s">
        <v>643</v>
      </c>
      <c r="G228" s="64" t="s">
        <v>676</v>
      </c>
      <c r="H228" s="59"/>
      <c r="I228" s="59"/>
      <c r="J228" s="59"/>
      <c r="K228" s="59"/>
      <c r="L228" s="59"/>
      <c r="M228" s="59"/>
      <c r="N228" s="59"/>
      <c r="O228" s="59"/>
      <c r="P228" s="59"/>
      <c r="Q228" s="59"/>
      <c r="R228" s="59"/>
      <c r="S228" s="59"/>
      <c r="T228" s="59"/>
      <c r="U228" s="59"/>
      <c r="V228" s="59"/>
      <c r="W228" s="59"/>
      <c r="X228" s="59"/>
      <c r="Y228" s="59"/>
    </row>
    <row r="229" spans="1:25">
      <c r="A229" s="60" t="b">
        <v>0</v>
      </c>
      <c r="B229" s="60" t="s">
        <v>681</v>
      </c>
      <c r="C229" s="61" t="s">
        <v>682</v>
      </c>
      <c r="D229" s="62"/>
      <c r="E229" s="63" t="s">
        <v>683</v>
      </c>
      <c r="F229" s="62" t="s">
        <v>643</v>
      </c>
      <c r="G229" s="64" t="s">
        <v>684</v>
      </c>
      <c r="H229" s="59"/>
      <c r="I229" s="59"/>
      <c r="J229" s="59"/>
      <c r="K229" s="59"/>
      <c r="L229" s="59"/>
      <c r="M229" s="59"/>
      <c r="N229" s="59"/>
      <c r="O229" s="59"/>
      <c r="P229" s="59"/>
      <c r="Q229" s="59"/>
      <c r="R229" s="59"/>
      <c r="S229" s="59"/>
      <c r="T229" s="59"/>
      <c r="U229" s="59"/>
      <c r="V229" s="59"/>
      <c r="W229" s="59"/>
      <c r="X229" s="59"/>
      <c r="Y229" s="59"/>
    </row>
    <row r="230" spans="1:25">
      <c r="A230" s="60" t="b">
        <v>0</v>
      </c>
      <c r="B230" s="60" t="s">
        <v>685</v>
      </c>
      <c r="C230" s="61" t="s">
        <v>682</v>
      </c>
      <c r="D230" s="62"/>
      <c r="E230" s="63" t="s">
        <v>686</v>
      </c>
      <c r="F230" s="62" t="s">
        <v>643</v>
      </c>
      <c r="G230" s="64" t="s">
        <v>684</v>
      </c>
      <c r="H230" s="59"/>
      <c r="I230" s="59"/>
      <c r="J230" s="59"/>
      <c r="K230" s="59"/>
      <c r="L230" s="59"/>
      <c r="M230" s="59"/>
      <c r="N230" s="59"/>
      <c r="O230" s="59"/>
      <c r="P230" s="59"/>
      <c r="Q230" s="59"/>
      <c r="R230" s="59"/>
      <c r="S230" s="59"/>
      <c r="T230" s="59"/>
      <c r="U230" s="59"/>
      <c r="V230" s="59"/>
      <c r="W230" s="59"/>
      <c r="X230" s="59"/>
      <c r="Y230" s="59"/>
    </row>
    <row r="231" spans="1:25">
      <c r="A231" s="60" t="b">
        <v>0</v>
      </c>
      <c r="B231" s="60" t="s">
        <v>687</v>
      </c>
      <c r="C231" s="61" t="s">
        <v>682</v>
      </c>
      <c r="D231" s="62"/>
      <c r="E231" s="63" t="s">
        <v>688</v>
      </c>
      <c r="F231" s="62" t="s">
        <v>643</v>
      </c>
      <c r="G231" s="64" t="s">
        <v>684</v>
      </c>
      <c r="H231" s="59"/>
      <c r="I231" s="59"/>
      <c r="J231" s="59"/>
      <c r="K231" s="59"/>
      <c r="L231" s="59"/>
      <c r="M231" s="59"/>
      <c r="N231" s="59"/>
      <c r="O231" s="59"/>
      <c r="P231" s="59"/>
      <c r="Q231" s="59"/>
      <c r="R231" s="59"/>
      <c r="S231" s="59"/>
      <c r="T231" s="59"/>
      <c r="U231" s="59"/>
      <c r="V231" s="59"/>
      <c r="W231" s="59"/>
      <c r="X231" s="59"/>
      <c r="Y231" s="59"/>
    </row>
    <row r="232" spans="1:25">
      <c r="A232" s="60" t="b">
        <v>0</v>
      </c>
      <c r="B232" s="60" t="s">
        <v>41</v>
      </c>
      <c r="C232" s="61" t="s">
        <v>42</v>
      </c>
      <c r="D232" s="62"/>
      <c r="E232" s="63" t="s">
        <v>689</v>
      </c>
      <c r="F232" s="62" t="s">
        <v>643</v>
      </c>
      <c r="G232" s="64" t="s">
        <v>690</v>
      </c>
      <c r="H232" s="59"/>
      <c r="I232" s="59"/>
      <c r="J232" s="59"/>
      <c r="K232" s="59"/>
      <c r="L232" s="59"/>
      <c r="M232" s="59"/>
      <c r="N232" s="59"/>
      <c r="O232" s="59"/>
      <c r="P232" s="59"/>
      <c r="Q232" s="59"/>
      <c r="R232" s="59"/>
      <c r="S232" s="59"/>
      <c r="T232" s="59"/>
      <c r="U232" s="59"/>
      <c r="V232" s="59"/>
      <c r="W232" s="59"/>
      <c r="X232" s="59"/>
      <c r="Y232" s="59"/>
    </row>
    <row r="233" spans="1:25">
      <c r="A233" s="60" t="b">
        <v>0</v>
      </c>
      <c r="B233" s="60" t="s">
        <v>691</v>
      </c>
      <c r="C233" s="61" t="s">
        <v>42</v>
      </c>
      <c r="D233" s="62"/>
      <c r="E233" s="63" t="s">
        <v>692</v>
      </c>
      <c r="F233" s="62" t="s">
        <v>643</v>
      </c>
      <c r="G233" s="64" t="s">
        <v>690</v>
      </c>
      <c r="H233" s="59"/>
      <c r="I233" s="59"/>
      <c r="J233" s="59"/>
      <c r="K233" s="59"/>
      <c r="L233" s="59"/>
      <c r="M233" s="59"/>
      <c r="N233" s="59"/>
      <c r="O233" s="59"/>
      <c r="P233" s="59"/>
      <c r="Q233" s="59"/>
      <c r="R233" s="59"/>
      <c r="S233" s="59"/>
      <c r="T233" s="59"/>
      <c r="U233" s="59"/>
      <c r="V233" s="59"/>
      <c r="W233" s="59"/>
      <c r="X233" s="59"/>
      <c r="Y233" s="59"/>
    </row>
    <row r="234" spans="1:25">
      <c r="A234" s="60" t="b">
        <v>0</v>
      </c>
      <c r="B234" s="60" t="s">
        <v>693</v>
      </c>
      <c r="C234" s="61" t="s">
        <v>42</v>
      </c>
      <c r="D234" s="62"/>
      <c r="E234" s="63" t="s">
        <v>694</v>
      </c>
      <c r="F234" s="62" t="s">
        <v>643</v>
      </c>
      <c r="G234" s="64" t="s">
        <v>690</v>
      </c>
      <c r="H234" s="59"/>
      <c r="I234" s="59"/>
      <c r="J234" s="59"/>
      <c r="K234" s="59"/>
      <c r="L234" s="59"/>
      <c r="M234" s="59"/>
      <c r="N234" s="59"/>
      <c r="O234" s="59"/>
      <c r="P234" s="59"/>
      <c r="Q234" s="59"/>
      <c r="R234" s="59"/>
      <c r="S234" s="59"/>
      <c r="T234" s="59"/>
      <c r="U234" s="59"/>
      <c r="V234" s="59"/>
      <c r="W234" s="59"/>
      <c r="X234" s="59"/>
      <c r="Y234" s="59"/>
    </row>
    <row r="235" spans="1:25">
      <c r="A235" s="60" t="b">
        <v>0</v>
      </c>
      <c r="B235" s="60" t="s">
        <v>695</v>
      </c>
      <c r="C235" s="61" t="s">
        <v>696</v>
      </c>
      <c r="D235" s="62"/>
      <c r="E235" s="63" t="s">
        <v>697</v>
      </c>
      <c r="F235" s="62" t="s">
        <v>643</v>
      </c>
      <c r="G235" s="64" t="s">
        <v>698</v>
      </c>
      <c r="H235" s="59"/>
      <c r="I235" s="59"/>
      <c r="J235" s="59"/>
      <c r="K235" s="59"/>
      <c r="L235" s="59"/>
      <c r="M235" s="59"/>
      <c r="N235" s="59"/>
      <c r="O235" s="59"/>
      <c r="P235" s="59"/>
      <c r="Q235" s="59"/>
      <c r="R235" s="59"/>
      <c r="S235" s="59"/>
      <c r="T235" s="59"/>
      <c r="U235" s="59"/>
      <c r="V235" s="59"/>
      <c r="W235" s="59"/>
      <c r="X235" s="59"/>
      <c r="Y235" s="59"/>
    </row>
    <row r="236" spans="1:25">
      <c r="A236" s="60" t="b">
        <v>0</v>
      </c>
      <c r="B236" s="60" t="s">
        <v>699</v>
      </c>
      <c r="C236" s="61" t="s">
        <v>696</v>
      </c>
      <c r="D236" s="62"/>
      <c r="E236" s="63" t="s">
        <v>700</v>
      </c>
      <c r="F236" s="62" t="s">
        <v>643</v>
      </c>
      <c r="G236" s="64" t="s">
        <v>698</v>
      </c>
      <c r="H236" s="59"/>
      <c r="I236" s="59"/>
      <c r="J236" s="59"/>
      <c r="K236" s="59"/>
      <c r="L236" s="59"/>
      <c r="M236" s="59"/>
      <c r="N236" s="59"/>
      <c r="O236" s="59"/>
      <c r="P236" s="59"/>
      <c r="Q236" s="59"/>
      <c r="R236" s="59"/>
      <c r="S236" s="59"/>
      <c r="T236" s="59"/>
      <c r="U236" s="59"/>
      <c r="V236" s="59"/>
      <c r="W236" s="59"/>
      <c r="X236" s="59"/>
      <c r="Y236" s="59"/>
    </row>
    <row r="237" spans="1:25">
      <c r="A237" s="60" t="b">
        <v>0</v>
      </c>
      <c r="B237" s="60" t="s">
        <v>701</v>
      </c>
      <c r="C237" s="61" t="s">
        <v>696</v>
      </c>
      <c r="D237" s="62"/>
      <c r="E237" s="63" t="s">
        <v>702</v>
      </c>
      <c r="F237" s="62" t="s">
        <v>643</v>
      </c>
      <c r="G237" s="64" t="s">
        <v>698</v>
      </c>
      <c r="H237" s="59"/>
      <c r="I237" s="59"/>
      <c r="J237" s="59"/>
      <c r="K237" s="59"/>
      <c r="L237" s="59"/>
      <c r="M237" s="59"/>
      <c r="N237" s="59"/>
      <c r="O237" s="59"/>
      <c r="P237" s="59"/>
      <c r="Q237" s="59"/>
      <c r="R237" s="59"/>
      <c r="S237" s="59"/>
      <c r="T237" s="59"/>
      <c r="U237" s="59"/>
      <c r="V237" s="59"/>
      <c r="W237" s="59"/>
      <c r="X237" s="59"/>
      <c r="Y237" s="59"/>
    </row>
    <row r="238" spans="1:25">
      <c r="A238" s="60" t="b">
        <v>0</v>
      </c>
      <c r="B238" s="60" t="s">
        <v>703</v>
      </c>
      <c r="C238" s="61" t="s">
        <v>704</v>
      </c>
      <c r="D238" s="62"/>
      <c r="E238" s="63" t="s">
        <v>705</v>
      </c>
      <c r="F238" s="62" t="s">
        <v>643</v>
      </c>
      <c r="G238" s="64" t="s">
        <v>706</v>
      </c>
      <c r="H238" s="59"/>
      <c r="I238" s="59"/>
      <c r="J238" s="59"/>
      <c r="K238" s="59"/>
      <c r="L238" s="59"/>
      <c r="M238" s="59"/>
      <c r="N238" s="59"/>
      <c r="O238" s="59"/>
      <c r="P238" s="59"/>
      <c r="Q238" s="59"/>
      <c r="R238" s="59"/>
      <c r="S238" s="59"/>
      <c r="T238" s="59"/>
      <c r="U238" s="59"/>
      <c r="V238" s="59"/>
      <c r="W238" s="59"/>
      <c r="X238" s="59"/>
      <c r="Y238" s="59"/>
    </row>
    <row r="239" spans="1:25">
      <c r="A239" s="60" t="b">
        <v>0</v>
      </c>
      <c r="B239" s="60" t="s">
        <v>707</v>
      </c>
      <c r="C239" s="61" t="s">
        <v>704</v>
      </c>
      <c r="D239" s="62"/>
      <c r="E239" s="63" t="s">
        <v>708</v>
      </c>
      <c r="F239" s="62" t="s">
        <v>643</v>
      </c>
      <c r="G239" s="64" t="s">
        <v>706</v>
      </c>
      <c r="H239" s="59"/>
      <c r="I239" s="59"/>
      <c r="J239" s="59"/>
      <c r="K239" s="59"/>
      <c r="L239" s="59"/>
      <c r="M239" s="59"/>
      <c r="N239" s="59"/>
      <c r="O239" s="59"/>
      <c r="P239" s="59"/>
      <c r="Q239" s="59"/>
      <c r="R239" s="59"/>
      <c r="S239" s="59"/>
      <c r="T239" s="59"/>
      <c r="U239" s="59"/>
      <c r="V239" s="59"/>
      <c r="W239" s="59"/>
      <c r="X239" s="59"/>
      <c r="Y239" s="59"/>
    </row>
    <row r="240" spans="1:25">
      <c r="A240" s="60" t="b">
        <v>0</v>
      </c>
      <c r="B240" s="60" t="s">
        <v>709</v>
      </c>
      <c r="C240" s="61" t="s">
        <v>704</v>
      </c>
      <c r="D240" s="62"/>
      <c r="E240" s="63" t="s">
        <v>710</v>
      </c>
      <c r="F240" s="62" t="s">
        <v>643</v>
      </c>
      <c r="G240" s="64" t="s">
        <v>706</v>
      </c>
      <c r="H240" s="59"/>
      <c r="I240" s="59"/>
      <c r="J240" s="59"/>
      <c r="K240" s="59"/>
      <c r="L240" s="59"/>
      <c r="M240" s="59"/>
      <c r="N240" s="59"/>
      <c r="O240" s="59"/>
      <c r="P240" s="59"/>
      <c r="Q240" s="59"/>
      <c r="R240" s="59"/>
      <c r="S240" s="59"/>
      <c r="T240" s="59"/>
      <c r="U240" s="59"/>
      <c r="V240" s="59"/>
      <c r="W240" s="59"/>
      <c r="X240" s="59"/>
      <c r="Y240" s="59"/>
    </row>
    <row r="241" spans="1:25">
      <c r="A241" s="60" t="b">
        <v>0</v>
      </c>
      <c r="B241" s="60" t="s">
        <v>711</v>
      </c>
      <c r="C241" s="61" t="s">
        <v>712</v>
      </c>
      <c r="D241" s="62"/>
      <c r="E241" s="63" t="s">
        <v>713</v>
      </c>
      <c r="F241" s="62" t="s">
        <v>643</v>
      </c>
      <c r="G241" s="70" t="s">
        <v>714</v>
      </c>
      <c r="H241" s="59"/>
      <c r="I241" s="59"/>
      <c r="J241" s="59"/>
      <c r="K241" s="59"/>
      <c r="L241" s="59"/>
      <c r="M241" s="59"/>
      <c r="N241" s="59"/>
      <c r="O241" s="59"/>
      <c r="P241" s="59"/>
      <c r="Q241" s="59"/>
      <c r="R241" s="59"/>
      <c r="S241" s="59"/>
      <c r="T241" s="59"/>
      <c r="U241" s="59"/>
      <c r="V241" s="59"/>
      <c r="W241" s="59"/>
      <c r="X241" s="59"/>
      <c r="Y241" s="59"/>
    </row>
    <row r="242" spans="1:25">
      <c r="A242" s="60" t="b">
        <v>0</v>
      </c>
      <c r="B242" s="60" t="s">
        <v>715</v>
      </c>
      <c r="C242" s="61" t="s">
        <v>712</v>
      </c>
      <c r="D242" s="62"/>
      <c r="E242" s="63" t="s">
        <v>716</v>
      </c>
      <c r="F242" s="62" t="s">
        <v>643</v>
      </c>
      <c r="G242" s="70" t="s">
        <v>714</v>
      </c>
      <c r="H242" s="59"/>
      <c r="I242" s="59"/>
      <c r="J242" s="59"/>
      <c r="K242" s="59"/>
      <c r="L242" s="59"/>
      <c r="M242" s="59"/>
      <c r="N242" s="59"/>
      <c r="O242" s="59"/>
      <c r="P242" s="59"/>
      <c r="Q242" s="59"/>
      <c r="R242" s="59"/>
      <c r="S242" s="59"/>
      <c r="T242" s="59"/>
      <c r="U242" s="59"/>
      <c r="V242" s="59"/>
      <c r="W242" s="59"/>
      <c r="X242" s="59"/>
      <c r="Y242" s="59"/>
    </row>
    <row r="243" spans="1:25">
      <c r="A243" s="60" t="b">
        <v>0</v>
      </c>
      <c r="B243" s="60" t="s">
        <v>717</v>
      </c>
      <c r="C243" s="61" t="s">
        <v>712</v>
      </c>
      <c r="D243" s="62"/>
      <c r="E243" s="63" t="s">
        <v>718</v>
      </c>
      <c r="F243" s="62" t="s">
        <v>643</v>
      </c>
      <c r="G243" s="70" t="s">
        <v>714</v>
      </c>
      <c r="H243" s="59"/>
      <c r="I243" s="59"/>
      <c r="J243" s="59"/>
      <c r="K243" s="59"/>
      <c r="L243" s="59"/>
      <c r="M243" s="59"/>
      <c r="N243" s="59"/>
      <c r="O243" s="59"/>
      <c r="P243" s="59"/>
      <c r="Q243" s="59"/>
      <c r="R243" s="59"/>
      <c r="S243" s="59"/>
      <c r="T243" s="59"/>
      <c r="U243" s="59"/>
      <c r="V243" s="59"/>
      <c r="W243" s="59"/>
      <c r="X243" s="59"/>
      <c r="Y243" s="59"/>
    </row>
    <row r="244" spans="1:25">
      <c r="A244" s="60" t="b">
        <v>0</v>
      </c>
      <c r="B244" s="60" t="s">
        <v>719</v>
      </c>
      <c r="C244" s="61" t="s">
        <v>720</v>
      </c>
      <c r="D244" s="62"/>
      <c r="E244" s="63" t="s">
        <v>721</v>
      </c>
      <c r="F244" s="62" t="s">
        <v>643</v>
      </c>
      <c r="G244" s="64" t="s">
        <v>722</v>
      </c>
      <c r="H244" s="59"/>
      <c r="I244" s="59"/>
      <c r="J244" s="59"/>
      <c r="K244" s="59"/>
      <c r="L244" s="59"/>
      <c r="M244" s="59"/>
      <c r="N244" s="59"/>
      <c r="O244" s="59"/>
      <c r="P244" s="59"/>
      <c r="Q244" s="59"/>
      <c r="R244" s="59"/>
      <c r="S244" s="59"/>
      <c r="T244" s="59"/>
      <c r="U244" s="59"/>
      <c r="V244" s="59"/>
      <c r="W244" s="59"/>
      <c r="X244" s="59"/>
      <c r="Y244" s="59"/>
    </row>
    <row r="245" spans="1:25">
      <c r="A245" s="60" t="b">
        <v>0</v>
      </c>
      <c r="B245" s="60" t="s">
        <v>723</v>
      </c>
      <c r="C245" s="61" t="s">
        <v>720</v>
      </c>
      <c r="D245" s="62"/>
      <c r="E245" s="63" t="s">
        <v>724</v>
      </c>
      <c r="F245" s="62" t="s">
        <v>643</v>
      </c>
      <c r="G245" s="64" t="s">
        <v>722</v>
      </c>
      <c r="H245" s="59"/>
      <c r="I245" s="59"/>
      <c r="J245" s="59"/>
      <c r="K245" s="59"/>
      <c r="L245" s="59"/>
      <c r="M245" s="59"/>
      <c r="N245" s="59"/>
      <c r="O245" s="59"/>
      <c r="P245" s="59"/>
      <c r="Q245" s="59"/>
      <c r="R245" s="59"/>
      <c r="S245" s="59"/>
      <c r="T245" s="59"/>
      <c r="U245" s="59"/>
      <c r="V245" s="59"/>
      <c r="W245" s="59"/>
      <c r="X245" s="59"/>
      <c r="Y245" s="59"/>
    </row>
    <row r="246" spans="1:25">
      <c r="A246" s="60" t="b">
        <v>0</v>
      </c>
      <c r="B246" s="60" t="s">
        <v>725</v>
      </c>
      <c r="C246" s="61" t="s">
        <v>720</v>
      </c>
      <c r="D246" s="62"/>
      <c r="E246" s="63" t="s">
        <v>726</v>
      </c>
      <c r="F246" s="62" t="s">
        <v>643</v>
      </c>
      <c r="G246" s="64" t="s">
        <v>722</v>
      </c>
      <c r="H246" s="59"/>
      <c r="I246" s="59"/>
      <c r="J246" s="59"/>
      <c r="K246" s="59"/>
      <c r="L246" s="59"/>
      <c r="M246" s="59"/>
      <c r="N246" s="59"/>
      <c r="O246" s="59"/>
      <c r="P246" s="59"/>
      <c r="Q246" s="59"/>
      <c r="R246" s="59"/>
      <c r="S246" s="59"/>
      <c r="T246" s="59"/>
      <c r="U246" s="59"/>
      <c r="V246" s="59"/>
      <c r="W246" s="59"/>
      <c r="X246" s="59"/>
      <c r="Y246" s="59"/>
    </row>
    <row r="247" spans="1:25">
      <c r="A247" s="60" t="b">
        <v>0</v>
      </c>
      <c r="B247" s="60" t="s">
        <v>727</v>
      </c>
      <c r="C247" s="61" t="s">
        <v>728</v>
      </c>
      <c r="D247" s="62"/>
      <c r="E247" s="63" t="s">
        <v>729</v>
      </c>
      <c r="F247" s="62" t="s">
        <v>643</v>
      </c>
      <c r="G247" s="64" t="s">
        <v>730</v>
      </c>
      <c r="H247" s="59"/>
      <c r="I247" s="59"/>
      <c r="J247" s="59"/>
      <c r="K247" s="59"/>
      <c r="L247" s="59"/>
      <c r="M247" s="59"/>
      <c r="N247" s="59"/>
      <c r="O247" s="59"/>
      <c r="P247" s="59"/>
      <c r="Q247" s="59"/>
      <c r="R247" s="59"/>
      <c r="S247" s="59"/>
      <c r="T247" s="59"/>
      <c r="U247" s="59"/>
      <c r="V247" s="59"/>
      <c r="W247" s="59"/>
      <c r="X247" s="59"/>
      <c r="Y247" s="59"/>
    </row>
    <row r="248" spans="1:25">
      <c r="A248" s="60" t="b">
        <v>0</v>
      </c>
      <c r="B248" s="60" t="s">
        <v>731</v>
      </c>
      <c r="C248" s="61" t="s">
        <v>728</v>
      </c>
      <c r="D248" s="62"/>
      <c r="E248" s="63" t="s">
        <v>732</v>
      </c>
      <c r="F248" s="62" t="s">
        <v>643</v>
      </c>
      <c r="G248" s="64" t="s">
        <v>730</v>
      </c>
      <c r="H248" s="59"/>
      <c r="I248" s="59"/>
      <c r="J248" s="59"/>
      <c r="K248" s="59"/>
      <c r="L248" s="59"/>
      <c r="M248" s="59"/>
      <c r="N248" s="59"/>
      <c r="O248" s="59"/>
      <c r="P248" s="59"/>
      <c r="Q248" s="59"/>
      <c r="R248" s="59"/>
      <c r="S248" s="59"/>
      <c r="T248" s="59"/>
      <c r="U248" s="59"/>
      <c r="V248" s="59"/>
      <c r="W248" s="59"/>
      <c r="X248" s="59"/>
      <c r="Y248" s="59"/>
    </row>
    <row r="249" spans="1:25">
      <c r="A249" s="60" t="b">
        <v>0</v>
      </c>
      <c r="B249" s="60" t="s">
        <v>733</v>
      </c>
      <c r="C249" s="61" t="s">
        <v>728</v>
      </c>
      <c r="D249" s="62"/>
      <c r="E249" s="63" t="s">
        <v>734</v>
      </c>
      <c r="F249" s="62" t="s">
        <v>643</v>
      </c>
      <c r="G249" s="64" t="s">
        <v>730</v>
      </c>
      <c r="H249" s="59"/>
      <c r="I249" s="59"/>
      <c r="J249" s="59"/>
      <c r="K249" s="59"/>
      <c r="L249" s="59"/>
      <c r="M249" s="59"/>
      <c r="N249" s="59"/>
      <c r="O249" s="59"/>
      <c r="P249" s="59"/>
      <c r="Q249" s="59"/>
      <c r="R249" s="59"/>
      <c r="S249" s="59"/>
      <c r="T249" s="59"/>
      <c r="U249" s="59"/>
      <c r="V249" s="59"/>
      <c r="W249" s="59"/>
      <c r="X249" s="59"/>
      <c r="Y249" s="59"/>
    </row>
    <row r="250" spans="1:25">
      <c r="A250" s="60" t="b">
        <v>0</v>
      </c>
      <c r="B250" s="60" t="s">
        <v>735</v>
      </c>
      <c r="C250" s="61" t="s">
        <v>736</v>
      </c>
      <c r="D250" s="62"/>
      <c r="E250" s="63" t="s">
        <v>737</v>
      </c>
      <c r="F250" s="62" t="s">
        <v>643</v>
      </c>
      <c r="G250" s="70" t="s">
        <v>738</v>
      </c>
      <c r="H250" s="59"/>
      <c r="I250" s="59"/>
      <c r="J250" s="59"/>
      <c r="K250" s="59"/>
      <c r="L250" s="59"/>
      <c r="M250" s="59"/>
      <c r="N250" s="59"/>
      <c r="O250" s="59"/>
      <c r="P250" s="59"/>
      <c r="Q250" s="59"/>
      <c r="R250" s="59"/>
      <c r="S250" s="59"/>
      <c r="T250" s="59"/>
      <c r="U250" s="59"/>
      <c r="V250" s="59"/>
      <c r="W250" s="59"/>
      <c r="X250" s="59"/>
      <c r="Y250" s="59"/>
    </row>
    <row r="251" spans="1:25">
      <c r="A251" s="60" t="b">
        <v>0</v>
      </c>
      <c r="B251" s="60" t="s">
        <v>739</v>
      </c>
      <c r="C251" s="61" t="s">
        <v>736</v>
      </c>
      <c r="D251" s="62"/>
      <c r="E251" s="63" t="s">
        <v>740</v>
      </c>
      <c r="F251" s="62" t="s">
        <v>643</v>
      </c>
      <c r="G251" s="70" t="s">
        <v>738</v>
      </c>
      <c r="H251" s="59"/>
      <c r="I251" s="59"/>
      <c r="J251" s="59"/>
      <c r="K251" s="59"/>
      <c r="L251" s="59"/>
      <c r="M251" s="59"/>
      <c r="N251" s="59"/>
      <c r="O251" s="59"/>
      <c r="P251" s="59"/>
      <c r="Q251" s="59"/>
      <c r="R251" s="59"/>
      <c r="S251" s="59"/>
      <c r="T251" s="59"/>
      <c r="U251" s="59"/>
      <c r="V251" s="59"/>
      <c r="W251" s="59"/>
      <c r="X251" s="59"/>
      <c r="Y251" s="59"/>
    </row>
    <row r="252" spans="1:25">
      <c r="A252" s="60" t="b">
        <v>0</v>
      </c>
      <c r="B252" s="60" t="s">
        <v>741</v>
      </c>
      <c r="C252" s="61" t="s">
        <v>736</v>
      </c>
      <c r="D252" s="62"/>
      <c r="E252" s="63" t="s">
        <v>742</v>
      </c>
      <c r="F252" s="62" t="s">
        <v>643</v>
      </c>
      <c r="G252" s="70" t="s">
        <v>738</v>
      </c>
      <c r="H252" s="59"/>
      <c r="I252" s="59"/>
      <c r="J252" s="59"/>
      <c r="K252" s="59"/>
      <c r="L252" s="59"/>
      <c r="M252" s="59"/>
      <c r="N252" s="59"/>
      <c r="O252" s="59"/>
      <c r="P252" s="59"/>
      <c r="Q252" s="59"/>
      <c r="R252" s="59"/>
      <c r="S252" s="59"/>
      <c r="T252" s="59"/>
      <c r="U252" s="59"/>
      <c r="V252" s="59"/>
      <c r="W252" s="59"/>
      <c r="X252" s="59"/>
      <c r="Y252" s="59"/>
    </row>
    <row r="253" spans="1:25">
      <c r="A253" s="60" t="b">
        <v>0</v>
      </c>
      <c r="B253" s="60" t="s">
        <v>743</v>
      </c>
      <c r="C253" s="61" t="s">
        <v>744</v>
      </c>
      <c r="D253" s="62"/>
      <c r="E253" s="63" t="s">
        <v>745</v>
      </c>
      <c r="F253" s="62" t="s">
        <v>643</v>
      </c>
      <c r="G253" s="64" t="s">
        <v>746</v>
      </c>
      <c r="H253" s="59"/>
      <c r="I253" s="59"/>
      <c r="J253" s="59"/>
      <c r="K253" s="59"/>
      <c r="L253" s="59"/>
      <c r="M253" s="59"/>
      <c r="N253" s="59"/>
      <c r="O253" s="59"/>
      <c r="P253" s="59"/>
      <c r="Q253" s="59"/>
      <c r="R253" s="59"/>
      <c r="S253" s="59"/>
      <c r="T253" s="59"/>
      <c r="U253" s="59"/>
      <c r="V253" s="59"/>
      <c r="W253" s="59"/>
      <c r="X253" s="59"/>
      <c r="Y253" s="59"/>
    </row>
    <row r="254" spans="1:25">
      <c r="A254" s="60" t="b">
        <v>0</v>
      </c>
      <c r="B254" s="60" t="s">
        <v>747</v>
      </c>
      <c r="C254" s="61" t="s">
        <v>744</v>
      </c>
      <c r="D254" s="62"/>
      <c r="E254" s="63" t="s">
        <v>748</v>
      </c>
      <c r="F254" s="62" t="s">
        <v>643</v>
      </c>
      <c r="G254" s="64" t="s">
        <v>746</v>
      </c>
      <c r="H254" s="59"/>
      <c r="I254" s="59"/>
      <c r="J254" s="59"/>
      <c r="K254" s="59"/>
      <c r="L254" s="59"/>
      <c r="M254" s="59"/>
      <c r="N254" s="59"/>
      <c r="O254" s="59"/>
      <c r="P254" s="59"/>
      <c r="Q254" s="59"/>
      <c r="R254" s="59"/>
      <c r="S254" s="59"/>
      <c r="T254" s="59"/>
      <c r="U254" s="59"/>
      <c r="V254" s="59"/>
      <c r="W254" s="59"/>
      <c r="X254" s="59"/>
      <c r="Y254" s="59"/>
    </row>
    <row r="255" spans="1:25">
      <c r="A255" s="60" t="b">
        <v>0</v>
      </c>
      <c r="B255" s="60" t="s">
        <v>749</v>
      </c>
      <c r="C255" s="61" t="s">
        <v>744</v>
      </c>
      <c r="D255" s="62"/>
      <c r="E255" s="63" t="s">
        <v>750</v>
      </c>
      <c r="F255" s="62" t="s">
        <v>643</v>
      </c>
      <c r="G255" s="64" t="s">
        <v>746</v>
      </c>
      <c r="H255" s="59"/>
      <c r="I255" s="59"/>
      <c r="J255" s="59"/>
      <c r="K255" s="59"/>
      <c r="L255" s="59"/>
      <c r="M255" s="59"/>
      <c r="N255" s="59"/>
      <c r="O255" s="59"/>
      <c r="P255" s="59"/>
      <c r="Q255" s="59"/>
      <c r="R255" s="59"/>
      <c r="S255" s="59"/>
      <c r="T255" s="59"/>
      <c r="U255" s="59"/>
      <c r="V255" s="59"/>
      <c r="W255" s="59"/>
      <c r="X255" s="59"/>
      <c r="Y255" s="59"/>
    </row>
    <row r="256" spans="1:25">
      <c r="A256" s="60" t="b">
        <v>0</v>
      </c>
      <c r="B256" s="60" t="s">
        <v>751</v>
      </c>
      <c r="C256" s="61" t="s">
        <v>752</v>
      </c>
      <c r="D256" s="62"/>
      <c r="E256" s="63" t="s">
        <v>753</v>
      </c>
      <c r="F256" s="62" t="s">
        <v>643</v>
      </c>
      <c r="G256" s="70" t="s">
        <v>754</v>
      </c>
      <c r="H256" s="59"/>
      <c r="I256" s="59"/>
      <c r="J256" s="59"/>
      <c r="K256" s="59"/>
      <c r="L256" s="59"/>
      <c r="M256" s="59"/>
      <c r="N256" s="59"/>
      <c r="O256" s="59"/>
      <c r="P256" s="59"/>
      <c r="Q256" s="59"/>
      <c r="R256" s="59"/>
      <c r="S256" s="59"/>
      <c r="T256" s="59"/>
      <c r="U256" s="59"/>
      <c r="V256" s="59"/>
      <c r="W256" s="59"/>
      <c r="X256" s="59"/>
      <c r="Y256" s="59"/>
    </row>
    <row r="257" spans="1:25">
      <c r="A257" s="60" t="b">
        <v>0</v>
      </c>
      <c r="B257" s="60" t="s">
        <v>755</v>
      </c>
      <c r="C257" s="61" t="s">
        <v>752</v>
      </c>
      <c r="D257" s="62"/>
      <c r="E257" s="63" t="s">
        <v>756</v>
      </c>
      <c r="F257" s="62" t="s">
        <v>643</v>
      </c>
      <c r="G257" s="70" t="s">
        <v>754</v>
      </c>
      <c r="H257" s="59"/>
      <c r="I257" s="59"/>
      <c r="J257" s="59"/>
      <c r="K257" s="59"/>
      <c r="L257" s="59"/>
      <c r="M257" s="59"/>
      <c r="N257" s="59"/>
      <c r="O257" s="59"/>
      <c r="P257" s="59"/>
      <c r="Q257" s="59"/>
      <c r="R257" s="59"/>
      <c r="S257" s="59"/>
      <c r="T257" s="59"/>
      <c r="U257" s="59"/>
      <c r="V257" s="59"/>
      <c r="W257" s="59"/>
      <c r="X257" s="59"/>
      <c r="Y257" s="59"/>
    </row>
    <row r="258" spans="1:25">
      <c r="A258" s="60" t="b">
        <v>0</v>
      </c>
      <c r="B258" s="60" t="s">
        <v>757</v>
      </c>
      <c r="C258" s="61" t="s">
        <v>752</v>
      </c>
      <c r="D258" s="62"/>
      <c r="E258" s="63" t="s">
        <v>758</v>
      </c>
      <c r="F258" s="62" t="s">
        <v>643</v>
      </c>
      <c r="G258" s="70" t="s">
        <v>754</v>
      </c>
      <c r="H258" s="59"/>
      <c r="I258" s="59"/>
      <c r="J258" s="59"/>
      <c r="K258" s="59"/>
      <c r="L258" s="59"/>
      <c r="M258" s="59"/>
      <c r="N258" s="59"/>
      <c r="O258" s="59"/>
      <c r="P258" s="59"/>
      <c r="Q258" s="59"/>
      <c r="R258" s="59"/>
      <c r="S258" s="59"/>
      <c r="T258" s="59"/>
      <c r="U258" s="59"/>
      <c r="V258" s="59"/>
      <c r="W258" s="59"/>
      <c r="X258" s="59"/>
      <c r="Y258" s="59"/>
    </row>
    <row r="259" spans="1:25">
      <c r="A259" s="60" t="b">
        <v>0</v>
      </c>
      <c r="B259" s="60" t="s">
        <v>759</v>
      </c>
      <c r="C259" s="61" t="s">
        <v>760</v>
      </c>
      <c r="D259" s="62"/>
      <c r="E259" s="63" t="s">
        <v>761</v>
      </c>
      <c r="F259" s="62" t="s">
        <v>643</v>
      </c>
      <c r="G259" s="70" t="s">
        <v>762</v>
      </c>
      <c r="H259" s="59"/>
      <c r="I259" s="59"/>
      <c r="J259" s="59"/>
      <c r="K259" s="59"/>
      <c r="L259" s="59"/>
      <c r="M259" s="59"/>
      <c r="N259" s="59"/>
      <c r="O259" s="59"/>
      <c r="P259" s="59"/>
      <c r="Q259" s="59"/>
      <c r="R259" s="59"/>
      <c r="S259" s="59"/>
      <c r="T259" s="59"/>
      <c r="U259" s="59"/>
      <c r="V259" s="59"/>
      <c r="W259" s="59"/>
      <c r="X259" s="59"/>
      <c r="Y259" s="59"/>
    </row>
    <row r="260" spans="1:25">
      <c r="A260" s="60" t="b">
        <v>0</v>
      </c>
      <c r="B260" s="60" t="s">
        <v>763</v>
      </c>
      <c r="C260" s="61" t="s">
        <v>760</v>
      </c>
      <c r="D260" s="62"/>
      <c r="E260" s="63" t="s">
        <v>764</v>
      </c>
      <c r="F260" s="62" t="s">
        <v>643</v>
      </c>
      <c r="G260" s="70" t="s">
        <v>762</v>
      </c>
      <c r="H260" s="59"/>
      <c r="I260" s="59"/>
      <c r="J260" s="59"/>
      <c r="K260" s="59"/>
      <c r="L260" s="59"/>
      <c r="M260" s="59"/>
      <c r="N260" s="59"/>
      <c r="O260" s="59"/>
      <c r="P260" s="59"/>
      <c r="Q260" s="59"/>
      <c r="R260" s="59"/>
      <c r="S260" s="59"/>
      <c r="T260" s="59"/>
      <c r="U260" s="59"/>
      <c r="V260" s="59"/>
      <c r="W260" s="59"/>
      <c r="X260" s="59"/>
      <c r="Y260" s="59"/>
    </row>
    <row r="261" spans="1:25">
      <c r="A261" s="60" t="b">
        <v>0</v>
      </c>
      <c r="B261" s="60" t="s">
        <v>765</v>
      </c>
      <c r="C261" s="61" t="s">
        <v>760</v>
      </c>
      <c r="D261" s="62"/>
      <c r="E261" s="63" t="s">
        <v>766</v>
      </c>
      <c r="F261" s="62" t="s">
        <v>643</v>
      </c>
      <c r="G261" s="70" t="s">
        <v>762</v>
      </c>
      <c r="H261" s="59"/>
      <c r="I261" s="59"/>
      <c r="J261" s="59"/>
      <c r="K261" s="59"/>
      <c r="L261" s="59"/>
      <c r="M261" s="59"/>
      <c r="N261" s="59"/>
      <c r="O261" s="59"/>
      <c r="P261" s="59"/>
      <c r="Q261" s="59"/>
      <c r="R261" s="59"/>
      <c r="S261" s="59"/>
      <c r="T261" s="59"/>
      <c r="U261" s="59"/>
      <c r="V261" s="59"/>
      <c r="W261" s="59"/>
      <c r="X261" s="59"/>
      <c r="Y261" s="59"/>
    </row>
    <row r="262" spans="1:25">
      <c r="A262" s="60" t="b">
        <v>0</v>
      </c>
      <c r="B262" s="60" t="s">
        <v>767</v>
      </c>
      <c r="C262" s="61" t="s">
        <v>768</v>
      </c>
      <c r="D262" s="62"/>
      <c r="E262" s="63" t="s">
        <v>769</v>
      </c>
      <c r="F262" s="62" t="s">
        <v>643</v>
      </c>
      <c r="G262" s="70" t="s">
        <v>770</v>
      </c>
      <c r="H262" s="59"/>
      <c r="I262" s="59"/>
      <c r="J262" s="59"/>
      <c r="K262" s="59"/>
      <c r="L262" s="59"/>
      <c r="M262" s="59"/>
      <c r="N262" s="59"/>
      <c r="O262" s="59"/>
      <c r="P262" s="59"/>
      <c r="Q262" s="59"/>
      <c r="R262" s="59"/>
      <c r="S262" s="59"/>
      <c r="T262" s="59"/>
      <c r="U262" s="59"/>
      <c r="V262" s="59"/>
      <c r="W262" s="59"/>
      <c r="X262" s="59"/>
      <c r="Y262" s="59"/>
    </row>
    <row r="263" spans="1:25">
      <c r="A263" s="60" t="b">
        <v>0</v>
      </c>
      <c r="B263" s="60" t="s">
        <v>771</v>
      </c>
      <c r="C263" s="61" t="s">
        <v>768</v>
      </c>
      <c r="D263" s="62"/>
      <c r="E263" s="63" t="s">
        <v>772</v>
      </c>
      <c r="F263" s="62" t="s">
        <v>643</v>
      </c>
      <c r="G263" s="70" t="s">
        <v>770</v>
      </c>
      <c r="H263" s="59"/>
      <c r="I263" s="59"/>
      <c r="J263" s="59"/>
      <c r="K263" s="59"/>
      <c r="L263" s="59"/>
      <c r="M263" s="59"/>
      <c r="N263" s="59"/>
      <c r="O263" s="59"/>
      <c r="P263" s="59"/>
      <c r="Q263" s="59"/>
      <c r="R263" s="59"/>
      <c r="S263" s="59"/>
      <c r="T263" s="59"/>
      <c r="U263" s="59"/>
      <c r="V263" s="59"/>
      <c r="W263" s="59"/>
      <c r="X263" s="59"/>
      <c r="Y263" s="59"/>
    </row>
    <row r="264" spans="1:25">
      <c r="A264" s="60" t="b">
        <v>0</v>
      </c>
      <c r="B264" s="60" t="s">
        <v>773</v>
      </c>
      <c r="C264" s="61" t="s">
        <v>768</v>
      </c>
      <c r="D264" s="62"/>
      <c r="E264" s="63" t="s">
        <v>774</v>
      </c>
      <c r="F264" s="62" t="s">
        <v>643</v>
      </c>
      <c r="G264" s="70" t="s">
        <v>770</v>
      </c>
      <c r="H264" s="59"/>
      <c r="I264" s="59"/>
      <c r="J264" s="59"/>
      <c r="K264" s="59"/>
      <c r="L264" s="59"/>
      <c r="M264" s="59"/>
      <c r="N264" s="59"/>
      <c r="O264" s="59"/>
      <c r="P264" s="59"/>
      <c r="Q264" s="59"/>
      <c r="R264" s="59"/>
      <c r="S264" s="59"/>
      <c r="T264" s="59"/>
      <c r="U264" s="59"/>
      <c r="V264" s="59"/>
      <c r="W264" s="59"/>
      <c r="X264" s="59"/>
      <c r="Y264" s="59"/>
    </row>
    <row r="265" spans="1:25">
      <c r="A265" s="60" t="b">
        <v>0</v>
      </c>
      <c r="B265" s="60" t="s">
        <v>775</v>
      </c>
      <c r="C265" s="61" t="s">
        <v>776</v>
      </c>
      <c r="D265" s="62"/>
      <c r="E265" s="63" t="s">
        <v>777</v>
      </c>
      <c r="F265" s="62" t="s">
        <v>643</v>
      </c>
      <c r="G265" s="64" t="s">
        <v>778</v>
      </c>
      <c r="H265" s="59"/>
      <c r="I265" s="59"/>
      <c r="J265" s="59"/>
      <c r="K265" s="59"/>
      <c r="L265" s="59"/>
      <c r="M265" s="59"/>
      <c r="N265" s="59"/>
      <c r="O265" s="59"/>
      <c r="P265" s="59"/>
      <c r="Q265" s="59"/>
      <c r="R265" s="59"/>
      <c r="S265" s="59"/>
      <c r="T265" s="59"/>
      <c r="U265" s="59"/>
      <c r="V265" s="59"/>
      <c r="W265" s="59"/>
      <c r="X265" s="59"/>
      <c r="Y265" s="59"/>
    </row>
    <row r="266" spans="1:25">
      <c r="A266" s="60" t="b">
        <v>0</v>
      </c>
      <c r="B266" s="60" t="s">
        <v>779</v>
      </c>
      <c r="C266" s="61" t="s">
        <v>776</v>
      </c>
      <c r="D266" s="62"/>
      <c r="E266" s="63" t="s">
        <v>780</v>
      </c>
      <c r="F266" s="62" t="s">
        <v>643</v>
      </c>
      <c r="G266" s="64" t="s">
        <v>778</v>
      </c>
      <c r="H266" s="59"/>
      <c r="I266" s="59"/>
      <c r="J266" s="59"/>
      <c r="K266" s="59"/>
      <c r="L266" s="59"/>
      <c r="M266" s="59"/>
      <c r="N266" s="59"/>
      <c r="O266" s="59"/>
      <c r="P266" s="59"/>
      <c r="Q266" s="59"/>
      <c r="R266" s="59"/>
      <c r="S266" s="59"/>
      <c r="T266" s="59"/>
      <c r="U266" s="59"/>
      <c r="V266" s="59"/>
      <c r="W266" s="59"/>
      <c r="X266" s="59"/>
      <c r="Y266" s="59"/>
    </row>
    <row r="267" spans="1:25">
      <c r="A267" s="60" t="b">
        <v>0</v>
      </c>
      <c r="B267" s="60" t="s">
        <v>781</v>
      </c>
      <c r="C267" s="61" t="s">
        <v>776</v>
      </c>
      <c r="D267" s="62"/>
      <c r="E267" s="63" t="s">
        <v>782</v>
      </c>
      <c r="F267" s="62" t="s">
        <v>643</v>
      </c>
      <c r="G267" s="64" t="s">
        <v>778</v>
      </c>
      <c r="H267" s="59"/>
      <c r="I267" s="59"/>
      <c r="J267" s="59"/>
      <c r="K267" s="59"/>
      <c r="L267" s="59"/>
      <c r="M267" s="59"/>
      <c r="N267" s="59"/>
      <c r="O267" s="59"/>
      <c r="P267" s="59"/>
      <c r="Q267" s="59"/>
      <c r="R267" s="59"/>
      <c r="S267" s="59"/>
      <c r="T267" s="59"/>
      <c r="U267" s="59"/>
      <c r="V267" s="59"/>
      <c r="W267" s="59"/>
      <c r="X267" s="59"/>
      <c r="Y267" s="59"/>
    </row>
    <row r="268" spans="1:25">
      <c r="A268" s="60" t="b">
        <v>0</v>
      </c>
      <c r="B268" s="60" t="s">
        <v>783</v>
      </c>
      <c r="C268" s="61" t="s">
        <v>784</v>
      </c>
      <c r="D268" s="62"/>
      <c r="E268" s="63" t="s">
        <v>785</v>
      </c>
      <c r="F268" s="62" t="s">
        <v>643</v>
      </c>
      <c r="G268" s="70" t="s">
        <v>786</v>
      </c>
      <c r="H268" s="59"/>
      <c r="I268" s="59"/>
      <c r="J268" s="59"/>
      <c r="K268" s="59"/>
      <c r="L268" s="59"/>
      <c r="M268" s="59"/>
      <c r="N268" s="59"/>
      <c r="O268" s="59"/>
      <c r="P268" s="59"/>
      <c r="Q268" s="59"/>
      <c r="R268" s="59"/>
      <c r="S268" s="59"/>
      <c r="T268" s="59"/>
      <c r="U268" s="59"/>
      <c r="V268" s="59"/>
      <c r="W268" s="59"/>
      <c r="X268" s="59"/>
      <c r="Y268" s="59"/>
    </row>
    <row r="269" spans="1:25">
      <c r="A269" s="60" t="b">
        <v>0</v>
      </c>
      <c r="B269" s="75" t="s">
        <v>787</v>
      </c>
      <c r="C269" s="61" t="s">
        <v>784</v>
      </c>
      <c r="D269" s="62"/>
      <c r="E269" s="63" t="s">
        <v>788</v>
      </c>
      <c r="F269" s="62" t="s">
        <v>643</v>
      </c>
      <c r="G269" s="70" t="s">
        <v>786</v>
      </c>
      <c r="H269" s="59"/>
      <c r="I269" s="59"/>
      <c r="J269" s="59"/>
      <c r="K269" s="59"/>
      <c r="L269" s="59"/>
      <c r="M269" s="59"/>
      <c r="N269" s="59"/>
      <c r="O269" s="59"/>
      <c r="P269" s="59"/>
      <c r="Q269" s="59"/>
      <c r="R269" s="59"/>
      <c r="S269" s="59"/>
      <c r="T269" s="59"/>
      <c r="U269" s="59"/>
      <c r="V269" s="59"/>
      <c r="W269" s="59"/>
      <c r="X269" s="59"/>
      <c r="Y269" s="59"/>
    </row>
    <row r="270" spans="1:25">
      <c r="A270" s="60" t="b">
        <v>0</v>
      </c>
      <c r="B270" s="75" t="s">
        <v>789</v>
      </c>
      <c r="C270" s="61" t="s">
        <v>784</v>
      </c>
      <c r="D270" s="62"/>
      <c r="E270" s="63" t="s">
        <v>790</v>
      </c>
      <c r="F270" s="62" t="s">
        <v>643</v>
      </c>
      <c r="G270" s="70" t="s">
        <v>786</v>
      </c>
      <c r="H270" s="59"/>
      <c r="I270" s="59"/>
      <c r="J270" s="59"/>
      <c r="K270" s="59"/>
      <c r="L270" s="59"/>
      <c r="M270" s="59"/>
      <c r="N270" s="59"/>
      <c r="O270" s="59"/>
      <c r="P270" s="59"/>
      <c r="Q270" s="59"/>
      <c r="R270" s="59"/>
      <c r="S270" s="59"/>
      <c r="T270" s="59"/>
      <c r="U270" s="59"/>
      <c r="V270" s="59"/>
      <c r="W270" s="59"/>
      <c r="X270" s="59"/>
      <c r="Y270" s="59"/>
    </row>
    <row r="271" spans="1: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row>
    <row r="272" spans="1: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row>
    <row r="273" spans="1: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row>
    <row r="274" spans="1: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row>
    <row r="275" spans="1: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row>
    <row r="276" spans="1: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row>
    <row r="277" spans="1: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row>
    <row r="278" spans="1: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row>
    <row r="279" spans="1: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row>
    <row r="280" spans="1: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row>
    <row r="281" spans="1: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row>
    <row r="282" spans="1: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row>
    <row r="283" spans="1: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row>
    <row r="284" spans="1: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row>
    <row r="285" spans="1: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row>
    <row r="286" spans="1: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row>
    <row r="287" spans="1: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row>
    <row r="288" spans="1: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row>
    <row r="289" spans="1: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row>
    <row r="290" spans="1: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row>
    <row r="291" spans="1: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row>
    <row r="292" spans="1: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row>
    <row r="293" spans="1: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row>
    <row r="294" spans="1: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row>
    <row r="295" spans="1: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row>
    <row r="296" spans="1: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row>
    <row r="297" spans="1: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row>
    <row r="298" spans="1: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row>
    <row r="299" spans="1: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row>
    <row r="300" spans="1: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row>
    <row r="301" spans="1: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row>
    <row r="302" spans="1: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row>
    <row r="303" spans="1: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row>
    <row r="304" spans="1: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row>
    <row r="305" spans="1: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row>
    <row r="306" spans="1: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row>
    <row r="307" spans="1: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row>
    <row r="308" spans="1: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row>
    <row r="309" spans="1: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row>
    <row r="310" spans="1: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row>
    <row r="311" spans="1: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row>
    <row r="312" spans="1: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row>
    <row r="313" spans="1: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row>
    <row r="314" spans="1: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row>
    <row r="315" spans="1: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row>
    <row r="316" spans="1: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row>
    <row r="317" spans="1: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row>
    <row r="318" spans="1: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row>
    <row r="319" spans="1: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row>
    <row r="320" spans="1: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row>
    <row r="321" spans="1: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row>
    <row r="322" spans="1: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row>
    <row r="323" spans="1: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row>
    <row r="324" spans="1: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row>
    <row r="325" spans="1: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row>
    <row r="326" spans="1: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row>
    <row r="327" spans="1: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row>
    <row r="328" spans="1: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row>
    <row r="329" spans="1: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row>
    <row r="330" spans="1: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row>
    <row r="331" spans="1: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row>
    <row r="332" spans="1: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row>
    <row r="333" spans="1: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row>
    <row r="334" spans="1: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row>
    <row r="335" spans="1: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row>
    <row r="336" spans="1: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row>
    <row r="337" spans="1: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row>
    <row r="338" spans="1: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row>
    <row r="339" spans="1: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row>
    <row r="340" spans="1: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row>
    <row r="341" spans="1: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row>
    <row r="342" spans="1: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row>
    <row r="343" spans="1: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row>
    <row r="344" spans="1: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row>
    <row r="345" spans="1: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row>
    <row r="346" spans="1: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row>
    <row r="347" spans="1: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row>
    <row r="348" spans="1: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row>
    <row r="349" spans="1: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row>
    <row r="350" spans="1: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row>
    <row r="351" spans="1: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row>
    <row r="352" spans="1: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row>
    <row r="353" spans="1: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row>
    <row r="354" spans="1: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row>
    <row r="355" spans="1: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row>
    <row r="356" spans="1: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row>
    <row r="357" spans="1: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row>
    <row r="358" spans="1: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row>
    <row r="359" spans="1: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row>
    <row r="360" spans="1: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row>
    <row r="361" spans="1: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row>
    <row r="362" spans="1: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row>
    <row r="363" spans="1: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row>
    <row r="364" spans="1: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row>
    <row r="365" spans="1: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row>
    <row r="366" spans="1: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row>
    <row r="367" spans="1: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row>
    <row r="368" spans="1: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row>
    <row r="369" spans="1: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row>
    <row r="370" spans="1: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row>
    <row r="371" spans="1: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row>
    <row r="372" spans="1: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row>
    <row r="373" spans="1: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row>
    <row r="374" spans="1: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row>
    <row r="375" spans="1: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row>
    <row r="376" spans="1: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row>
    <row r="377" spans="1: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row>
    <row r="378" spans="1: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row>
    <row r="379" spans="1: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row>
    <row r="380" spans="1: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row>
    <row r="381" spans="1: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row>
    <row r="382" spans="1: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row>
    <row r="383" spans="1: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row>
    <row r="384" spans="1: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row>
    <row r="385" spans="1: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row>
    <row r="386" spans="1: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row>
    <row r="387" spans="1: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row>
    <row r="388" spans="1: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row>
    <row r="389" spans="1: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row>
    <row r="390" spans="1: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row>
    <row r="391" spans="1: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row>
    <row r="392" spans="1: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row>
    <row r="393" spans="1: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row>
    <row r="394" spans="1: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row>
    <row r="395" spans="1: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row>
    <row r="396" spans="1: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row>
    <row r="397" spans="1: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row>
    <row r="398" spans="1: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row>
    <row r="399" spans="1: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row>
    <row r="400" spans="1: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row>
    <row r="401" spans="1: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row>
    <row r="402" spans="1: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row>
    <row r="403" spans="1: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row>
    <row r="404" spans="1: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row>
    <row r="405" spans="1: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row>
    <row r="406" spans="1: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row>
    <row r="407" spans="1: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row>
    <row r="408" spans="1: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row>
    <row r="409" spans="1: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row>
    <row r="410" spans="1: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row>
    <row r="411" spans="1: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row>
    <row r="412" spans="1: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row>
    <row r="413" spans="1: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row>
    <row r="414" spans="1: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row>
    <row r="415" spans="1: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row>
    <row r="416" spans="1: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row>
    <row r="417" spans="1: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row>
    <row r="418" spans="1: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row>
    <row r="419" spans="1: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row>
    <row r="420" spans="1: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row>
    <row r="421" spans="1: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row>
    <row r="422" spans="1: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row>
    <row r="423" spans="1: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row>
    <row r="424" spans="1: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row>
    <row r="425" spans="1: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row>
    <row r="426" spans="1: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row>
    <row r="427" spans="1: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row>
    <row r="428" spans="1: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row>
    <row r="429" spans="1: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row>
    <row r="430" spans="1: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row>
    <row r="431" spans="1: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row>
    <row r="432" spans="1: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row>
    <row r="433" spans="1: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row>
    <row r="434" spans="1: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row>
    <row r="435" spans="1: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row>
    <row r="436" spans="1: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row>
    <row r="437" spans="1: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row>
    <row r="438" spans="1: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row>
    <row r="439" spans="1: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row>
    <row r="440" spans="1: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row>
    <row r="441" spans="1: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row>
    <row r="442" spans="1: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row>
    <row r="443" spans="1: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row>
    <row r="444" spans="1: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row>
    <row r="445" spans="1: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row>
    <row r="446" spans="1: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row>
    <row r="447" spans="1: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row>
    <row r="448" spans="1: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row>
    <row r="449" spans="1: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row>
    <row r="450" spans="1: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row>
    <row r="451" spans="1: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row>
    <row r="452" spans="1: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row>
    <row r="453" spans="1: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row>
    <row r="454" spans="1: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row>
    <row r="455" spans="1: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row>
    <row r="456" spans="1: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row>
    <row r="457" spans="1: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row>
    <row r="458" spans="1: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row>
    <row r="459" spans="1: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row>
    <row r="460" spans="1: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row>
    <row r="461" spans="1: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row>
    <row r="462" spans="1: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row>
    <row r="463" spans="1: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row>
    <row r="464" spans="1: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row>
    <row r="465" spans="1: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row>
    <row r="466" spans="1: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row>
    <row r="467" spans="1: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row>
    <row r="468" spans="1: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row>
    <row r="469" spans="1: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row>
    <row r="470" spans="1: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row>
    <row r="471" spans="1: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row>
    <row r="472" spans="1: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row>
    <row r="473" spans="1: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row>
    <row r="474" spans="1: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row>
    <row r="475" spans="1: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row>
    <row r="476" spans="1: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row>
    <row r="477" spans="1: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row>
    <row r="478" spans="1: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row>
    <row r="479" spans="1: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row>
    <row r="480" spans="1: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row>
    <row r="481" spans="1: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row>
    <row r="482" spans="1: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row>
    <row r="483" spans="1: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row>
    <row r="484" spans="1: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row>
    <row r="485" spans="1: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row>
    <row r="486" spans="1: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row>
    <row r="487" spans="1: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row>
    <row r="488" spans="1: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row>
    <row r="489" spans="1: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row>
    <row r="490" spans="1: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row>
    <row r="491" spans="1: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row>
    <row r="492" spans="1: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row>
    <row r="493" spans="1: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row>
    <row r="494" spans="1: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row>
    <row r="495" spans="1: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row>
    <row r="496" spans="1: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row>
    <row r="497" spans="1: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row>
    <row r="498" spans="1: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row>
    <row r="499" spans="1: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row>
    <row r="500" spans="1: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row>
    <row r="501" spans="1: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row>
    <row r="502" spans="1: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row>
    <row r="503" spans="1: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row>
    <row r="504" spans="1: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row>
    <row r="505" spans="1: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row>
    <row r="506" spans="1: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row>
    <row r="507" spans="1: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row>
    <row r="508" spans="1: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row>
    <row r="509" spans="1: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row>
    <row r="510" spans="1: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row>
    <row r="511" spans="1: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row>
    <row r="512" spans="1: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row>
    <row r="513" spans="1: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row>
    <row r="514" spans="1: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row>
    <row r="515" spans="1: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row>
    <row r="516" spans="1: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row>
    <row r="517" spans="1: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row>
    <row r="518" spans="1: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row>
    <row r="519" spans="1: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row>
    <row r="520" spans="1: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row>
    <row r="521" spans="1: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row>
    <row r="522" spans="1: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row>
    <row r="523" spans="1: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row>
    <row r="524" spans="1: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row>
    <row r="525" spans="1: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row>
    <row r="526" spans="1: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row>
    <row r="527" spans="1: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row>
    <row r="528" spans="1: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row>
    <row r="529" spans="1: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row>
    <row r="530" spans="1: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row>
    <row r="531" spans="1: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row>
    <row r="532" spans="1: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row>
    <row r="533" spans="1: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row>
    <row r="534" spans="1: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row>
    <row r="535" spans="1: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row>
    <row r="536" spans="1: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row>
    <row r="537" spans="1: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row>
    <row r="538" spans="1: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row>
    <row r="539" spans="1: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row>
    <row r="540" spans="1: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row>
    <row r="541" spans="1: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row>
    <row r="542" spans="1: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row>
    <row r="543" spans="1: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row>
    <row r="544" spans="1: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row>
    <row r="545" spans="1: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row>
    <row r="546" spans="1: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row>
    <row r="547" spans="1: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row>
    <row r="548" spans="1: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row>
    <row r="549" spans="1: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row>
    <row r="550" spans="1: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row>
    <row r="551" spans="1: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row>
    <row r="552" spans="1: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row>
    <row r="553" spans="1: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row>
    <row r="554" spans="1: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row>
    <row r="555" spans="1: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row>
    <row r="556" spans="1: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row>
    <row r="557" spans="1: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row>
    <row r="558" spans="1: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row>
    <row r="559" spans="1: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row>
    <row r="560" spans="1: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row>
    <row r="561" spans="1: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row>
    <row r="562" spans="1: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row>
    <row r="563" spans="1: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row>
    <row r="564" spans="1: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row>
    <row r="565" spans="1: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row>
    <row r="566" spans="1: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row>
    <row r="567" spans="1: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row>
    <row r="568" spans="1: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row>
    <row r="569" spans="1: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row>
    <row r="570" spans="1: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row>
    <row r="571" spans="1: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row>
    <row r="572" spans="1: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row>
    <row r="573" spans="1: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row>
    <row r="574" spans="1: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row>
    <row r="575" spans="1: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row>
    <row r="576" spans="1: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row>
    <row r="577" spans="1: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row>
    <row r="578" spans="1: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row>
    <row r="579" spans="1: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row>
    <row r="580" spans="1: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row>
    <row r="581" spans="1: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row>
    <row r="582" spans="1: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row>
    <row r="583" spans="1: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row>
    <row r="584" spans="1: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row>
    <row r="585" spans="1: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row>
    <row r="586" spans="1: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row>
    <row r="587" spans="1: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row>
    <row r="588" spans="1: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row>
    <row r="589" spans="1: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row>
    <row r="590" spans="1: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row>
    <row r="591" spans="1: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row>
    <row r="592" spans="1: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row>
    <row r="593" spans="1: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row>
    <row r="594" spans="1: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row>
    <row r="595" spans="1: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row>
    <row r="596" spans="1: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row>
    <row r="597" spans="1: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row>
    <row r="598" spans="1: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row>
    <row r="599" spans="1: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row>
    <row r="600" spans="1: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row>
    <row r="601" spans="1: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row>
    <row r="602" spans="1: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row>
    <row r="603" spans="1: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row>
    <row r="604" spans="1: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row>
    <row r="605" spans="1: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row>
    <row r="606" spans="1: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row>
    <row r="607" spans="1: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row>
    <row r="608" spans="1: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row>
    <row r="609" spans="1: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row>
    <row r="610" spans="1: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row>
    <row r="611" spans="1: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row>
    <row r="612" spans="1: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row>
    <row r="613" spans="1: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row>
    <row r="614" spans="1: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row>
    <row r="615" spans="1: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row>
    <row r="616" spans="1: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row>
    <row r="617" spans="1: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row>
    <row r="618" spans="1: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row>
    <row r="619" spans="1: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row>
    <row r="620" spans="1: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row>
    <row r="621" spans="1: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row>
    <row r="622" spans="1: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row>
    <row r="623" spans="1: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row>
    <row r="624" spans="1: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row>
    <row r="625" spans="1: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row>
    <row r="626" spans="1: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row>
    <row r="627" spans="1: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row>
    <row r="628" spans="1: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row>
    <row r="629" spans="1: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row>
    <row r="630" spans="1: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row>
    <row r="631" spans="1: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row>
    <row r="632" spans="1: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row>
    <row r="633" spans="1: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row>
    <row r="634" spans="1: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row>
    <row r="635" spans="1: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row>
    <row r="636" spans="1: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row>
    <row r="637" spans="1: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row>
    <row r="638" spans="1: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row>
    <row r="639" spans="1: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row>
    <row r="640" spans="1: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row>
    <row r="641" spans="1: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row>
    <row r="642" spans="1: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row>
    <row r="643" spans="1: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row>
    <row r="644" spans="1: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row>
    <row r="645" spans="1: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row>
    <row r="646" spans="1: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row>
    <row r="647" spans="1: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row>
    <row r="648" spans="1: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row>
    <row r="649" spans="1: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row>
    <row r="650" spans="1: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row>
    <row r="651" spans="1: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row>
    <row r="652" spans="1: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row>
    <row r="653" spans="1: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row>
    <row r="654" spans="1: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row>
    <row r="655" spans="1: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row>
    <row r="656" spans="1: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row>
    <row r="657" spans="1: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row>
    <row r="658" spans="1: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row>
    <row r="659" spans="1: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row>
    <row r="660" spans="1: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row>
    <row r="661" spans="1: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row>
    <row r="662" spans="1: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row>
    <row r="663" spans="1: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row>
    <row r="664" spans="1: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row>
    <row r="665" spans="1: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row>
    <row r="666" spans="1: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row>
    <row r="667" spans="1: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row>
    <row r="668" spans="1: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row>
    <row r="669" spans="1: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row>
    <row r="670" spans="1: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row>
    <row r="671" spans="1: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row>
    <row r="672" spans="1: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row>
    <row r="673" spans="1: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row>
    <row r="674" spans="1: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row>
    <row r="675" spans="1: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row>
    <row r="676" spans="1: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row>
    <row r="677" spans="1: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row>
    <row r="678" spans="1: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row>
    <row r="679" spans="1: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row>
    <row r="680" spans="1: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row>
    <row r="681" spans="1: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row>
    <row r="682" spans="1: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row>
    <row r="683" spans="1: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row>
    <row r="684" spans="1: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row>
    <row r="685" spans="1: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row>
    <row r="686" spans="1: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row>
    <row r="687" spans="1: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row>
    <row r="688" spans="1: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row>
    <row r="689" spans="1: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row>
    <row r="690" spans="1: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row>
    <row r="691" spans="1: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row>
    <row r="692" spans="1: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row>
    <row r="693" spans="1: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row>
    <row r="694" spans="1: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row>
    <row r="695" spans="1: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row>
    <row r="696" spans="1: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row>
    <row r="697" spans="1: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row>
    <row r="698" spans="1: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row>
    <row r="699" spans="1: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row>
    <row r="700" spans="1: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row>
    <row r="701" spans="1: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row>
    <row r="702" spans="1: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row>
    <row r="703" spans="1: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row>
    <row r="704" spans="1: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row>
    <row r="705" spans="1: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row>
    <row r="706" spans="1: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row>
    <row r="707" spans="1: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row>
    <row r="708" spans="1: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row>
    <row r="709" spans="1: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row>
    <row r="710" spans="1: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row>
    <row r="711" spans="1: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row>
    <row r="712" spans="1: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row>
    <row r="713" spans="1: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row>
    <row r="714" spans="1: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row>
    <row r="715" spans="1: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row>
    <row r="716" spans="1: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row>
    <row r="717" spans="1: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row>
    <row r="718" spans="1: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row>
    <row r="719" spans="1: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row>
    <row r="720" spans="1: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row>
    <row r="721" spans="1: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row>
    <row r="722" spans="1: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row>
    <row r="723" spans="1: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row>
    <row r="724" spans="1: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row>
    <row r="725" spans="1: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row>
    <row r="726" spans="1: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row>
    <row r="727" spans="1: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row>
    <row r="728" spans="1: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row>
    <row r="729" spans="1: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row>
    <row r="730" spans="1: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row>
    <row r="731" spans="1: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row>
    <row r="732" spans="1: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row>
    <row r="733" spans="1: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row>
    <row r="734" spans="1: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row>
    <row r="735" spans="1: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row>
    <row r="736" spans="1: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row>
    <row r="737" spans="1: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row>
    <row r="738" spans="1: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row>
    <row r="739" spans="1: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row>
    <row r="740" spans="1: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row>
    <row r="741" spans="1: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row>
    <row r="742" spans="1: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row>
    <row r="743" spans="1: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row>
    <row r="744" spans="1: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row>
    <row r="745" spans="1: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row>
    <row r="746" spans="1: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row>
    <row r="747" spans="1: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row>
    <row r="748" spans="1: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row>
    <row r="749" spans="1: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row>
    <row r="750" spans="1: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row>
    <row r="751" spans="1: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row>
    <row r="752" spans="1: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row>
    <row r="753" spans="1: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row>
    <row r="754" spans="1: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row>
    <row r="755" spans="1: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row>
    <row r="756" spans="1: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row>
    <row r="757" spans="1: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row>
    <row r="758" spans="1: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row>
    <row r="759" spans="1: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row>
    <row r="760" spans="1: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row>
    <row r="761" spans="1: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row>
    <row r="762" spans="1: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row>
    <row r="763" spans="1: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row>
    <row r="764" spans="1: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row>
    <row r="765" spans="1: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row>
    <row r="766" spans="1: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row>
    <row r="767" spans="1: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row>
    <row r="768" spans="1: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row>
    <row r="769" spans="1: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row>
    <row r="770" spans="1: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row>
    <row r="771" spans="1: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row>
    <row r="772" spans="1: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row>
    <row r="773" spans="1: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row>
    <row r="774" spans="1: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row>
    <row r="775" spans="1: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row>
    <row r="776" spans="1: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row>
    <row r="777" spans="1: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row>
    <row r="778" spans="1: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row>
    <row r="779" spans="1: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row>
    <row r="780" spans="1: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row>
    <row r="781" spans="1: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row>
    <row r="782" spans="1: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row>
    <row r="783" spans="1: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row>
    <row r="784" spans="1: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row>
    <row r="785" spans="1: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row>
    <row r="786" spans="1: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row>
    <row r="787" spans="1: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row>
    <row r="788" spans="1: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row>
    <row r="789" spans="1: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row>
    <row r="790" spans="1: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row>
    <row r="791" spans="1: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row>
    <row r="792" spans="1: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row>
    <row r="793" spans="1: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row>
    <row r="794" spans="1: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row>
    <row r="795" spans="1: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row>
    <row r="796" spans="1: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row>
    <row r="797" spans="1: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row>
    <row r="798" spans="1: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row>
    <row r="799" spans="1: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row>
    <row r="800" spans="1: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row>
    <row r="801" spans="1: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row>
    <row r="802" spans="1: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row>
    <row r="803" spans="1: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row>
    <row r="804" spans="1: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row>
    <row r="805" spans="1: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row>
    <row r="806" spans="1: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row>
    <row r="807" spans="1: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row>
    <row r="808" spans="1: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row>
    <row r="809" spans="1: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row>
    <row r="810" spans="1: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row>
    <row r="811" spans="1: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row>
    <row r="812" spans="1: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row>
    <row r="813" spans="1: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row>
    <row r="814" spans="1: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row>
    <row r="815" spans="1: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row>
    <row r="816" spans="1: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row>
    <row r="817" spans="1: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row>
    <row r="818" spans="1: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row>
    <row r="819" spans="1: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row>
    <row r="820" spans="1: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row>
    <row r="821" spans="1: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row>
    <row r="822" spans="1: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row>
    <row r="823" spans="1: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row>
    <row r="824" spans="1: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row>
    <row r="825" spans="1: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row>
    <row r="826" spans="1: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row>
    <row r="827" spans="1: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row>
    <row r="828" spans="1: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row>
    <row r="829" spans="1: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row>
    <row r="830" spans="1: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row>
    <row r="831" spans="1: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row>
    <row r="832" spans="1: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row>
    <row r="833" spans="1: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row>
    <row r="834" spans="1: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row>
    <row r="835" spans="1: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row>
    <row r="836" spans="1: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row>
    <row r="837" spans="1: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row>
    <row r="838" spans="1: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row>
    <row r="839" spans="1: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row>
    <row r="840" spans="1: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row>
    <row r="841" spans="1: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row>
    <row r="842" spans="1: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row>
    <row r="843" spans="1: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row>
    <row r="844" spans="1: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row>
    <row r="845" spans="1: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row>
    <row r="846" spans="1: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row>
    <row r="847" spans="1: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row>
    <row r="848" spans="1: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row>
    <row r="849" spans="1: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row>
    <row r="850" spans="1: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row>
    <row r="851" spans="1: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row>
    <row r="852" spans="1: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row>
    <row r="853" spans="1: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row>
    <row r="854" spans="1: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row>
    <row r="855" spans="1: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row>
    <row r="856" spans="1: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row>
    <row r="857" spans="1: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row>
    <row r="858" spans="1: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row>
    <row r="859" spans="1: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row>
    <row r="860" spans="1: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row>
    <row r="861" spans="1: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row>
    <row r="862" spans="1: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row>
    <row r="863" spans="1: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row>
    <row r="864" spans="1: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row>
    <row r="865" spans="1: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row>
    <row r="866" spans="1: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row>
    <row r="867" spans="1: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row>
    <row r="868" spans="1: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row>
    <row r="869" spans="1: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row>
    <row r="870" spans="1: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row>
    <row r="871" spans="1: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row>
    <row r="872" spans="1: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row>
    <row r="873" spans="1: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row>
    <row r="874" spans="1: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row>
    <row r="875" spans="1: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row>
    <row r="876" spans="1: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row>
    <row r="877" spans="1: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row>
    <row r="878" spans="1: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row>
    <row r="879" spans="1: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row>
    <row r="880" spans="1: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row>
    <row r="881" spans="1: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row>
    <row r="882" spans="1: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row>
    <row r="883" spans="1: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row>
    <row r="884" spans="1: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row>
    <row r="885" spans="1: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row>
    <row r="886" spans="1: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row>
    <row r="887" spans="1: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row>
    <row r="888" spans="1: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row>
    <row r="889" spans="1: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row>
    <row r="890" spans="1: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row>
    <row r="891" spans="1: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row>
    <row r="892" spans="1: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row>
    <row r="893" spans="1: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row>
    <row r="894" spans="1: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row>
    <row r="895" spans="1: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row>
    <row r="896" spans="1: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row>
    <row r="897" spans="1: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row>
    <row r="898" spans="1: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row>
    <row r="899" spans="1: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row>
    <row r="900" spans="1: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row>
    <row r="901" spans="1: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row>
    <row r="902" spans="1: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row>
    <row r="903" spans="1: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row>
    <row r="904" spans="1: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row>
    <row r="905" spans="1: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row>
    <row r="906" spans="1: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row>
    <row r="907" spans="1: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row>
    <row r="908" spans="1: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row>
    <row r="909" spans="1: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row>
    <row r="910" spans="1: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row>
    <row r="911" spans="1: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row>
    <row r="912" spans="1: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row>
    <row r="913" spans="1: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row>
    <row r="914" spans="1: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row>
    <row r="915" spans="1: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row>
    <row r="916" spans="1: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row>
    <row r="917" spans="1: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row>
    <row r="918" spans="1: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row>
    <row r="919" spans="1: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row>
    <row r="920" spans="1: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row>
    <row r="921" spans="1: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row>
    <row r="922" spans="1: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row>
    <row r="923" spans="1: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row>
    <row r="924" spans="1: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row>
    <row r="925" spans="1: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row>
    <row r="926" spans="1: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row>
    <row r="927" spans="1: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row>
    <row r="928" spans="1: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row>
    <row r="929" spans="1: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row>
    <row r="930" spans="1: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row>
    <row r="931" spans="1: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row>
    <row r="932" spans="1: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row>
    <row r="933" spans="1: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row>
    <row r="934" spans="1: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row>
    <row r="935" spans="1: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row>
    <row r="936" spans="1: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row>
    <row r="937" spans="1: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row>
    <row r="938" spans="1: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row>
    <row r="939" spans="1: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row>
    <row r="940" spans="1: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row>
    <row r="941" spans="1: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row>
    <row r="942" spans="1: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row>
    <row r="943" spans="1: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row>
    <row r="944" spans="1: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row>
    <row r="945" spans="1: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row>
    <row r="946" spans="1: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row>
    <row r="947" spans="1: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row>
    <row r="948" spans="1: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row>
    <row r="949" spans="1: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row>
    <row r="950" spans="1: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row>
    <row r="951" spans="1: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row>
    <row r="952" spans="1: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row>
    <row r="953" spans="1: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row>
    <row r="954" spans="1: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row>
    <row r="955" spans="1: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row>
    <row r="956" spans="1: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row>
    <row r="957" spans="1: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row>
    <row r="958" spans="1: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row>
    <row r="959" spans="1: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row>
    <row r="960" spans="1: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row>
    <row r="961" spans="1: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row>
    <row r="962" spans="1: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row>
    <row r="963" spans="1: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row>
    <row r="964" spans="1: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row>
    <row r="965" spans="1: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row>
    <row r="966" spans="1: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row>
    <row r="967" spans="1: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row>
    <row r="968" spans="1: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row>
    <row r="969" spans="1: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row>
    <row r="970" spans="1: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row>
    <row r="971" spans="1: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row>
    <row r="972" spans="1: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row>
    <row r="973" spans="1: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row>
    <row r="974" spans="1: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row>
    <row r="975" spans="1: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row>
    <row r="976" spans="1: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row>
    <row r="977" spans="1: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row>
    <row r="978" spans="1: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row>
    <row r="979" spans="1: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row>
    <row r="980" spans="1: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row>
    <row r="981" spans="1: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row>
    <row r="982" spans="1: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row>
    <row r="983" spans="1: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row>
    <row r="984" spans="1: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row>
    <row r="985" spans="1: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row>
    <row r="986" spans="1: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row>
    <row r="987" spans="1: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row>
    <row r="988" spans="1: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row>
    <row r="989" spans="1: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row>
    <row r="990" spans="1: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row>
    <row r="991" spans="1: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row>
    <row r="992" spans="1: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row>
    <row r="993" spans="1: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row>
    <row r="994" spans="1: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row>
    <row r="995" spans="1: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row>
    <row r="996" spans="1: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row>
    <row r="997" spans="1: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row>
    <row r="998" spans="1: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row>
    <row r="999" spans="1: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row>
    <row r="1000" spans="1: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row>
    <row r="1001" spans="1:25">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row>
    <row r="1002" spans="1:25">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row>
    <row r="1003" spans="1:25">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row>
    <row r="1004" spans="1:25">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row>
    <row r="1005" spans="1:25">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row>
    <row r="1006" spans="1:25">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row>
    <row r="1007" spans="1:25">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row>
    <row r="1008" spans="1:25">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c r="Y1008" s="59"/>
    </row>
    <row r="1009" spans="1:25">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c r="Y1009" s="59"/>
    </row>
    <row r="1010" spans="1:25">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row>
    <row r="1011" spans="1:25">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row>
    <row r="1012" spans="1:25">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c r="Y1012" s="59"/>
    </row>
    <row r="1013" spans="1:25">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c r="Y1013" s="59"/>
    </row>
    <row r="1014" spans="1:25">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c r="Y1014" s="59"/>
    </row>
    <row r="1015" spans="1:25">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c r="Y1015" s="59"/>
    </row>
    <row r="1016" spans="1:25">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c r="Y1016" s="59"/>
    </row>
    <row r="1017" spans="1:25">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c r="Y1017" s="59"/>
    </row>
    <row r="1018" spans="1:25">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c r="Y1018" s="59"/>
    </row>
    <row r="1019" spans="1:25">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c r="Y1019" s="59"/>
    </row>
    <row r="1020" spans="1:25">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c r="Y1020" s="59"/>
    </row>
    <row r="1021" spans="1:25">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c r="Y1021" s="59"/>
    </row>
    <row r="1022" spans="1:25">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c r="Y1022" s="59"/>
    </row>
    <row r="1023" spans="1:25">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c r="Y1023" s="59"/>
    </row>
    <row r="1024" spans="1:25">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c r="Y1024" s="59"/>
    </row>
    <row r="1025" spans="1:25">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c r="Y1025" s="59"/>
    </row>
    <row r="1026" spans="1:25">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c r="Y1026" s="59"/>
    </row>
    <row r="1027" spans="1:25">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row>
    <row r="1028" spans="1:25">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row>
    <row r="1029" spans="1:25">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c r="Y1029" s="59"/>
    </row>
    <row r="1030" spans="1:25">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c r="Y1030" s="59"/>
    </row>
    <row r="1031" spans="1:25">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c r="Y1031" s="59"/>
    </row>
    <row r="1032" spans="1:25">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c r="Y1032" s="59"/>
    </row>
    <row r="1033" spans="1:25">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c r="Y1033" s="59"/>
    </row>
    <row r="1034" spans="1:25">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c r="Y1034" s="59"/>
    </row>
    <row r="1035" spans="1:25">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c r="Y1035" s="59"/>
    </row>
    <row r="1036" spans="1:25">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c r="Y1036" s="59"/>
    </row>
    <row r="1037" spans="1:25">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c r="Y1037" s="59"/>
    </row>
    <row r="1038" spans="1:25">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c r="Y1038" s="59"/>
    </row>
    <row r="1039" spans="1:25">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c r="Y1039" s="59"/>
    </row>
    <row r="1040" spans="1:25">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c r="Y1040" s="59"/>
    </row>
    <row r="1041" spans="1:25">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c r="Y1041" s="59"/>
    </row>
    <row r="1042" spans="1:25">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c r="Y1042" s="59"/>
    </row>
    <row r="1043" spans="1:25">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c r="Y1043" s="59"/>
    </row>
    <row r="1044" spans="1:25">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c r="Y1044" s="59"/>
    </row>
    <row r="1045" spans="1:25">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row>
    <row r="1046" spans="1:25">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c r="Y1046" s="59"/>
    </row>
    <row r="1047" spans="1:25">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row>
    <row r="1048" spans="1:25">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row>
    <row r="1049" spans="1:25">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row>
    <row r="1050" spans="1:25">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c r="Y1050" s="59"/>
    </row>
    <row r="1051" spans="1:25">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c r="Y1051" s="59"/>
    </row>
    <row r="1052" spans="1:25">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c r="Y1052" s="59"/>
    </row>
    <row r="1053" spans="1:25">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c r="Y1053" s="59"/>
    </row>
    <row r="1054" spans="1:25">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c r="Y1054" s="59"/>
    </row>
    <row r="1055" spans="1:25">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c r="Y1055" s="59"/>
    </row>
    <row r="1056" spans="1:25">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c r="Y1056" s="59"/>
    </row>
    <row r="1057" spans="1:25">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c r="Y1057" s="59"/>
    </row>
    <row r="1058" spans="1:25">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c r="Y1058" s="59"/>
    </row>
    <row r="1059" spans="1:25">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c r="Y1059" s="59"/>
    </row>
    <row r="1060" spans="1:25">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c r="Y1060" s="59"/>
    </row>
    <row r="1061" spans="1:25">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c r="Y1061" s="59"/>
    </row>
    <row r="1062" spans="1:25">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c r="Y1062" s="59"/>
    </row>
    <row r="1063" spans="1:25">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c r="Y1063" s="59"/>
    </row>
    <row r="1064" spans="1:25">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c r="Y1064" s="59"/>
    </row>
    <row r="1065" spans="1:25">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c r="Y1065" s="59"/>
    </row>
    <row r="1066" spans="1:25">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c r="Y1066" s="59"/>
    </row>
    <row r="1067" spans="1:25">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c r="Y1067" s="59"/>
    </row>
    <row r="1068" spans="1:25">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c r="Y1068" s="59"/>
    </row>
    <row r="1069" spans="1:25">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c r="Y1069" s="59"/>
    </row>
    <row r="1070" spans="1:25">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c r="Y1070" s="59"/>
    </row>
    <row r="1071" spans="1:25">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c r="Y1071" s="59"/>
    </row>
    <row r="1072" spans="1:25">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c r="Y1072" s="59"/>
    </row>
    <row r="1073" spans="1:25">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c r="Y1073" s="59"/>
    </row>
    <row r="1074" spans="1:25">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c r="Y1074" s="59"/>
    </row>
    <row r="1075" spans="1:25">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c r="Y1075" s="59"/>
    </row>
    <row r="1076" spans="1:25">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c r="Y1076" s="59"/>
    </row>
    <row r="1077" spans="1:25">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c r="Y1077" s="59"/>
    </row>
    <row r="1078" spans="1:25">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c r="Y1078" s="59"/>
    </row>
    <row r="1079" spans="1:25">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c r="Y1079" s="59"/>
    </row>
    <row r="1080" spans="1:25">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c r="Y1080" s="59"/>
    </row>
    <row r="1081" spans="1:25">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c r="Y1081" s="59"/>
    </row>
    <row r="1082" spans="1:25">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c r="Y1082" s="59"/>
    </row>
    <row r="1083" spans="1:25">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c r="Y1083" s="59"/>
    </row>
    <row r="1084" spans="1:25">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c r="Y1084" s="59"/>
    </row>
    <row r="1085" spans="1:25">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row>
    <row r="1086" spans="1:25">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c r="Y1086" s="59"/>
    </row>
    <row r="1087" spans="1:25">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c r="Y1087" s="59"/>
    </row>
    <row r="1088" spans="1:25">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c r="Y1088" s="59"/>
    </row>
    <row r="1089" spans="1:25">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c r="Y1089" s="59"/>
    </row>
    <row r="1090" spans="1:25">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c r="Y1090" s="59"/>
    </row>
    <row r="1091" spans="1:25">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c r="Y1091" s="59"/>
    </row>
    <row r="1092" spans="1:25">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c r="Y1092" s="59"/>
    </row>
    <row r="1093" spans="1:25">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c r="Y1093" s="59"/>
    </row>
    <row r="1094" spans="1:25">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c r="Y1094" s="59"/>
    </row>
    <row r="1095" spans="1:25">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c r="Y1095" s="59"/>
    </row>
    <row r="1096" spans="1:25">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c r="Y1096" s="59"/>
    </row>
    <row r="1097" spans="1:25">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c r="Y1097" s="59"/>
    </row>
    <row r="1098" spans="1:25">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c r="Y1098" s="59"/>
    </row>
    <row r="1099" spans="1:25">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c r="Y1099" s="59"/>
    </row>
    <row r="1100" spans="1:25">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c r="Y1100" s="59"/>
    </row>
    <row r="1101" spans="1:25">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c r="Y1101" s="59"/>
    </row>
    <row r="1102" spans="1:25">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c r="Y1102" s="59"/>
    </row>
    <row r="1103" spans="1:25">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c r="Y1103" s="59"/>
    </row>
    <row r="1104" spans="1:25">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c r="Y1104" s="59"/>
    </row>
    <row r="1105" spans="1:25">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c r="Y1105" s="59"/>
    </row>
    <row r="1106" spans="1:25">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c r="Y1106" s="59"/>
    </row>
    <row r="1107" spans="1:25">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c r="Y1107" s="59"/>
    </row>
    <row r="1108" spans="1:25">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c r="Y1108" s="59"/>
    </row>
    <row r="1109" spans="1:25">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c r="Y1109" s="59"/>
    </row>
    <row r="1110" spans="1:25">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c r="Y1110" s="59"/>
    </row>
    <row r="1111" spans="1:25">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c r="Y1111" s="59"/>
    </row>
    <row r="1112" spans="1:25">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c r="Y1112" s="59"/>
    </row>
    <row r="1113" spans="1:25">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c r="Y1113" s="59"/>
    </row>
    <row r="1114" spans="1:25">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c r="Y1114" s="59"/>
    </row>
    <row r="1115" spans="1:25">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c r="Y1115" s="59"/>
    </row>
    <row r="1116" spans="1:25">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c r="Y1116" s="59"/>
    </row>
    <row r="1117" spans="1:25">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c r="Y1117" s="59"/>
    </row>
    <row r="1118" spans="1:25">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c r="Y1118" s="59"/>
    </row>
    <row r="1119" spans="1:25">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c r="Y1119" s="59"/>
    </row>
    <row r="1120" spans="1:25">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c r="Y1120" s="59"/>
    </row>
    <row r="1121" spans="1:25">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c r="Y1121" s="59"/>
    </row>
    <row r="1122" spans="1:25">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c r="Y1122" s="59"/>
    </row>
    <row r="1123" spans="1:25">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c r="Y1123" s="59"/>
    </row>
    <row r="1124" spans="1:25">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c r="Y1124" s="59"/>
    </row>
    <row r="1125" spans="1:25">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c r="Y1125" s="59"/>
    </row>
    <row r="1126" spans="1:25">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c r="Y1126" s="59"/>
    </row>
    <row r="1127" spans="1:25">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c r="Y1127" s="59"/>
    </row>
    <row r="1128" spans="1:25">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c r="Y1128" s="59"/>
    </row>
    <row r="1129" spans="1:25">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c r="Y1129" s="59"/>
    </row>
    <row r="1130" spans="1:25">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c r="Y1130" s="59"/>
    </row>
    <row r="1131" spans="1:25">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c r="Y1131" s="59"/>
    </row>
    <row r="1132" spans="1:25">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c r="Y1132" s="59"/>
    </row>
    <row r="1133" spans="1:25">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c r="Y1133" s="59"/>
    </row>
    <row r="1134" spans="1:25">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c r="Y1134" s="59"/>
    </row>
    <row r="1135" spans="1:25">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c r="Y1135" s="59"/>
    </row>
    <row r="1136" spans="1:25">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c r="Y1136" s="59"/>
    </row>
    <row r="1137" spans="1:25">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c r="Y1137" s="59"/>
    </row>
    <row r="1138" spans="1:25">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c r="Y1138" s="59"/>
    </row>
    <row r="1139" spans="1:25">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c r="Y1139" s="59"/>
    </row>
    <row r="1140" spans="1:25">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c r="Y1140" s="59"/>
    </row>
    <row r="1141" spans="1:25">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c r="Y1141" s="59"/>
    </row>
    <row r="1142" spans="1:25">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c r="Y1142" s="59"/>
    </row>
    <row r="1143" spans="1:25">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c r="Y1143" s="59"/>
    </row>
    <row r="1144" spans="1:25">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c r="Y1144" s="59"/>
    </row>
    <row r="1145" spans="1:25">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c r="Y1145" s="59"/>
    </row>
    <row r="1146" spans="1:25">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c r="Y1146" s="59"/>
    </row>
    <row r="1147" spans="1:25">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c r="Y1147" s="59"/>
    </row>
    <row r="1148" spans="1:25">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c r="Y1148" s="59"/>
    </row>
    <row r="1149" spans="1:25">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row>
    <row r="1150" spans="1:25">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c r="Y1150" s="59"/>
    </row>
    <row r="1151" spans="1:25">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row>
    <row r="1152" spans="1:25">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row>
    <row r="1153" spans="1:25">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row>
    <row r="1154" spans="1:25">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c r="Y1154" s="59"/>
    </row>
    <row r="1155" spans="1:25">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c r="Y1155" s="59"/>
    </row>
    <row r="1156" spans="1:25">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c r="Y1156" s="59"/>
    </row>
    <row r="1157" spans="1:25">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c r="Y1157" s="59"/>
    </row>
    <row r="1158" spans="1:25">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c r="Y1158" s="59"/>
    </row>
    <row r="1159" spans="1:25">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c r="Y1159" s="59"/>
    </row>
    <row r="1160" spans="1:25">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c r="Y1160" s="59"/>
    </row>
    <row r="1161" spans="1:25">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c r="Y1161" s="59"/>
    </row>
    <row r="1162" spans="1:25">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c r="Y1162" s="59"/>
    </row>
    <row r="1163" spans="1:25">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c r="Y1163" s="59"/>
    </row>
    <row r="1164" spans="1:25">
      <c r="A1164" s="59"/>
      <c r="B1164" s="59"/>
      <c r="C1164" s="59"/>
      <c r="F1164" s="59"/>
      <c r="G1164" s="59"/>
      <c r="H1164" s="59"/>
      <c r="I1164" s="59"/>
      <c r="J1164" s="59"/>
      <c r="K1164" s="59"/>
      <c r="L1164" s="59"/>
      <c r="M1164" s="59"/>
      <c r="N1164" s="59"/>
      <c r="O1164" s="59"/>
      <c r="P1164" s="59"/>
      <c r="Q1164" s="59"/>
      <c r="R1164" s="59"/>
      <c r="S1164" s="59"/>
      <c r="T1164" s="59"/>
      <c r="U1164" s="59"/>
      <c r="V1164" s="59"/>
      <c r="W1164" s="59"/>
      <c r="X1164" s="59"/>
      <c r="Y1164" s="59"/>
    </row>
    <row r="1165" spans="1:25">
      <c r="A1165" s="59"/>
      <c r="B1165" s="59"/>
      <c r="C1165" s="59"/>
      <c r="F1165" s="59"/>
      <c r="G1165" s="59"/>
      <c r="H1165" s="59"/>
      <c r="I1165" s="59"/>
      <c r="J1165" s="59"/>
      <c r="K1165" s="59"/>
      <c r="L1165" s="59"/>
      <c r="M1165" s="59"/>
      <c r="N1165" s="59"/>
      <c r="O1165" s="59"/>
      <c r="P1165" s="59"/>
      <c r="Q1165" s="59"/>
      <c r="R1165" s="59"/>
      <c r="S1165" s="59"/>
      <c r="T1165" s="59"/>
      <c r="U1165" s="59"/>
      <c r="V1165" s="59"/>
      <c r="W1165" s="59"/>
      <c r="X1165" s="59"/>
      <c r="Y1165" s="59"/>
    </row>
  </sheetData>
  <autoFilter ref="A3:G270" xr:uid="{00000000-0009-0000-0000-000009000000}"/>
  <hyperlinks>
    <hyperlink ref="C4" r:id="rId1" xr:uid="{00000000-0004-0000-0900-000000000000}"/>
    <hyperlink ref="E4" r:id="rId2" xr:uid="{00000000-0004-0000-0900-000001000000}"/>
    <hyperlink ref="G4" r:id="rId3" xr:uid="{00000000-0004-0000-0900-000002000000}"/>
    <hyperlink ref="C5" r:id="rId4" xr:uid="{00000000-0004-0000-0900-000003000000}"/>
    <hyperlink ref="E5" r:id="rId5" xr:uid="{00000000-0004-0000-0900-000004000000}"/>
    <hyperlink ref="G5" r:id="rId6" xr:uid="{00000000-0004-0000-0900-000005000000}"/>
    <hyperlink ref="C6" r:id="rId7" xr:uid="{00000000-0004-0000-0900-000006000000}"/>
    <hyperlink ref="E6" r:id="rId8" xr:uid="{00000000-0004-0000-0900-000007000000}"/>
    <hyperlink ref="G6" r:id="rId9" xr:uid="{00000000-0004-0000-0900-000008000000}"/>
    <hyperlink ref="C7" r:id="rId10" xr:uid="{00000000-0004-0000-0900-000009000000}"/>
    <hyperlink ref="E7" r:id="rId11" xr:uid="{00000000-0004-0000-0900-00000A000000}"/>
    <hyperlink ref="G7" r:id="rId12" xr:uid="{00000000-0004-0000-0900-00000B000000}"/>
    <hyperlink ref="C8" r:id="rId13" xr:uid="{00000000-0004-0000-0900-00000C000000}"/>
    <hyperlink ref="E8" r:id="rId14" xr:uid="{00000000-0004-0000-0900-00000D000000}"/>
    <hyperlink ref="G8" r:id="rId15" xr:uid="{00000000-0004-0000-0900-00000E000000}"/>
    <hyperlink ref="C9" r:id="rId16" xr:uid="{00000000-0004-0000-0900-00000F000000}"/>
    <hyperlink ref="E9" r:id="rId17" xr:uid="{00000000-0004-0000-0900-000010000000}"/>
    <hyperlink ref="G9" r:id="rId18" xr:uid="{00000000-0004-0000-0900-000011000000}"/>
    <hyperlink ref="C10" r:id="rId19" xr:uid="{00000000-0004-0000-0900-000012000000}"/>
    <hyperlink ref="E10" r:id="rId20" xr:uid="{00000000-0004-0000-0900-000013000000}"/>
    <hyperlink ref="G10" r:id="rId21" xr:uid="{00000000-0004-0000-0900-000014000000}"/>
    <hyperlink ref="C11" r:id="rId22" xr:uid="{00000000-0004-0000-0900-000015000000}"/>
    <hyperlink ref="E11" r:id="rId23" xr:uid="{00000000-0004-0000-0900-000016000000}"/>
    <hyperlink ref="G11" r:id="rId24" xr:uid="{00000000-0004-0000-0900-000017000000}"/>
    <hyperlink ref="C12" r:id="rId25" xr:uid="{00000000-0004-0000-0900-000018000000}"/>
    <hyperlink ref="E12" r:id="rId26" xr:uid="{00000000-0004-0000-0900-000019000000}"/>
    <hyperlink ref="G12" r:id="rId27" xr:uid="{00000000-0004-0000-0900-00001A000000}"/>
    <hyperlink ref="C13" r:id="rId28" xr:uid="{00000000-0004-0000-0900-00001B000000}"/>
    <hyperlink ref="E13" r:id="rId29" xr:uid="{00000000-0004-0000-0900-00001C000000}"/>
    <hyperlink ref="G13" r:id="rId30" xr:uid="{00000000-0004-0000-0900-00001D000000}"/>
    <hyperlink ref="C14" r:id="rId31" xr:uid="{00000000-0004-0000-0900-00001E000000}"/>
    <hyperlink ref="E14" r:id="rId32" xr:uid="{00000000-0004-0000-0900-00001F000000}"/>
    <hyperlink ref="G14" r:id="rId33" xr:uid="{00000000-0004-0000-0900-000020000000}"/>
    <hyperlink ref="C15" r:id="rId34" xr:uid="{00000000-0004-0000-0900-000021000000}"/>
    <hyperlink ref="E15" r:id="rId35" xr:uid="{00000000-0004-0000-0900-000022000000}"/>
    <hyperlink ref="G15" r:id="rId36" xr:uid="{00000000-0004-0000-0900-000023000000}"/>
    <hyperlink ref="C16" r:id="rId37" xr:uid="{00000000-0004-0000-0900-000024000000}"/>
    <hyperlink ref="E16" r:id="rId38" xr:uid="{00000000-0004-0000-0900-000025000000}"/>
    <hyperlink ref="G16" r:id="rId39" xr:uid="{00000000-0004-0000-0900-000026000000}"/>
    <hyperlink ref="C17" r:id="rId40" xr:uid="{00000000-0004-0000-0900-000027000000}"/>
    <hyperlink ref="E17" r:id="rId41" xr:uid="{00000000-0004-0000-0900-000028000000}"/>
    <hyperlink ref="G17" r:id="rId42" xr:uid="{00000000-0004-0000-0900-000029000000}"/>
    <hyperlink ref="C18" r:id="rId43" xr:uid="{00000000-0004-0000-0900-00002A000000}"/>
    <hyperlink ref="E18" r:id="rId44" xr:uid="{00000000-0004-0000-0900-00002B000000}"/>
    <hyperlink ref="G18" r:id="rId45" xr:uid="{00000000-0004-0000-0900-00002C000000}"/>
    <hyperlink ref="C19" r:id="rId46" xr:uid="{00000000-0004-0000-0900-00002D000000}"/>
    <hyperlink ref="E19" r:id="rId47" xr:uid="{00000000-0004-0000-0900-00002E000000}"/>
    <hyperlink ref="G19" r:id="rId48" xr:uid="{00000000-0004-0000-0900-00002F000000}"/>
    <hyperlink ref="C20" r:id="rId49" xr:uid="{00000000-0004-0000-0900-000030000000}"/>
    <hyperlink ref="E20" r:id="rId50" xr:uid="{00000000-0004-0000-0900-000031000000}"/>
    <hyperlink ref="G20" r:id="rId51" xr:uid="{00000000-0004-0000-0900-000032000000}"/>
    <hyperlink ref="C21" r:id="rId52" xr:uid="{00000000-0004-0000-0900-000033000000}"/>
    <hyperlink ref="E21" r:id="rId53" xr:uid="{00000000-0004-0000-0900-000034000000}"/>
    <hyperlink ref="G21" r:id="rId54" xr:uid="{00000000-0004-0000-0900-000035000000}"/>
    <hyperlink ref="C22" r:id="rId55" xr:uid="{00000000-0004-0000-0900-000036000000}"/>
    <hyperlink ref="E22" r:id="rId56" xr:uid="{00000000-0004-0000-0900-000037000000}"/>
    <hyperlink ref="G22" r:id="rId57" xr:uid="{00000000-0004-0000-0900-000038000000}"/>
    <hyperlink ref="C23" r:id="rId58" xr:uid="{00000000-0004-0000-0900-000039000000}"/>
    <hyperlink ref="E23" r:id="rId59" xr:uid="{00000000-0004-0000-0900-00003A000000}"/>
    <hyperlink ref="G23" r:id="rId60" xr:uid="{00000000-0004-0000-0900-00003B000000}"/>
    <hyperlink ref="C24" r:id="rId61" xr:uid="{00000000-0004-0000-0900-00003C000000}"/>
    <hyperlink ref="E24" r:id="rId62" xr:uid="{00000000-0004-0000-0900-00003D000000}"/>
    <hyperlink ref="G24" r:id="rId63" xr:uid="{00000000-0004-0000-0900-00003E000000}"/>
    <hyperlink ref="C25" r:id="rId64" xr:uid="{00000000-0004-0000-0900-00003F000000}"/>
    <hyperlink ref="E25" r:id="rId65" xr:uid="{00000000-0004-0000-0900-000040000000}"/>
    <hyperlink ref="G25" r:id="rId66" xr:uid="{00000000-0004-0000-0900-000041000000}"/>
    <hyperlink ref="C26" r:id="rId67" xr:uid="{00000000-0004-0000-0900-000042000000}"/>
    <hyperlink ref="E26" r:id="rId68" xr:uid="{00000000-0004-0000-0900-000043000000}"/>
    <hyperlink ref="G26" r:id="rId69" xr:uid="{00000000-0004-0000-0900-000044000000}"/>
    <hyperlink ref="C27" r:id="rId70" xr:uid="{00000000-0004-0000-0900-000045000000}"/>
    <hyperlink ref="E27" r:id="rId71" xr:uid="{00000000-0004-0000-0900-000046000000}"/>
    <hyperlink ref="G27" r:id="rId72" xr:uid="{00000000-0004-0000-0900-000047000000}"/>
    <hyperlink ref="C28" r:id="rId73" xr:uid="{00000000-0004-0000-0900-000048000000}"/>
    <hyperlink ref="E28" r:id="rId74" xr:uid="{00000000-0004-0000-0900-000049000000}"/>
    <hyperlink ref="G28" r:id="rId75" xr:uid="{00000000-0004-0000-0900-00004A000000}"/>
    <hyperlink ref="C29" r:id="rId76" xr:uid="{00000000-0004-0000-0900-00004B000000}"/>
    <hyperlink ref="E29" r:id="rId77" xr:uid="{00000000-0004-0000-0900-00004C000000}"/>
    <hyperlink ref="G29" r:id="rId78" xr:uid="{00000000-0004-0000-0900-00004D000000}"/>
    <hyperlink ref="C30" r:id="rId79" xr:uid="{00000000-0004-0000-0900-00004E000000}"/>
    <hyperlink ref="E30" r:id="rId80" xr:uid="{00000000-0004-0000-0900-00004F000000}"/>
    <hyperlink ref="G30" r:id="rId81" xr:uid="{00000000-0004-0000-0900-000050000000}"/>
    <hyperlink ref="C31" r:id="rId82" xr:uid="{00000000-0004-0000-0900-000051000000}"/>
    <hyperlink ref="E31" r:id="rId83" xr:uid="{00000000-0004-0000-0900-000052000000}"/>
    <hyperlink ref="G31" r:id="rId84" xr:uid="{00000000-0004-0000-0900-000053000000}"/>
    <hyperlink ref="C32" r:id="rId85" xr:uid="{00000000-0004-0000-0900-000054000000}"/>
    <hyperlink ref="E32" r:id="rId86" xr:uid="{00000000-0004-0000-0900-000055000000}"/>
    <hyperlink ref="G32" r:id="rId87" xr:uid="{00000000-0004-0000-0900-000056000000}"/>
    <hyperlink ref="C33" r:id="rId88" xr:uid="{00000000-0004-0000-0900-000057000000}"/>
    <hyperlink ref="E33" r:id="rId89" xr:uid="{00000000-0004-0000-0900-000058000000}"/>
    <hyperlink ref="G33" r:id="rId90" xr:uid="{00000000-0004-0000-0900-000059000000}"/>
    <hyperlink ref="C34" r:id="rId91" xr:uid="{00000000-0004-0000-0900-00005A000000}"/>
    <hyperlink ref="G34" r:id="rId92" xr:uid="{00000000-0004-0000-0900-00005B000000}"/>
    <hyperlink ref="C35" r:id="rId93" xr:uid="{00000000-0004-0000-0900-00005C000000}"/>
    <hyperlink ref="E35" r:id="rId94" xr:uid="{00000000-0004-0000-0900-00005D000000}"/>
    <hyperlink ref="G35" r:id="rId95" xr:uid="{00000000-0004-0000-0900-00005E000000}"/>
    <hyperlink ref="C36" r:id="rId96" xr:uid="{00000000-0004-0000-0900-00005F000000}"/>
    <hyperlink ref="E36" r:id="rId97" xr:uid="{00000000-0004-0000-0900-000060000000}"/>
    <hyperlink ref="G36" r:id="rId98" xr:uid="{00000000-0004-0000-0900-000061000000}"/>
    <hyperlink ref="C37" r:id="rId99" xr:uid="{00000000-0004-0000-0900-000062000000}"/>
    <hyperlink ref="E37" r:id="rId100" xr:uid="{00000000-0004-0000-0900-000063000000}"/>
    <hyperlink ref="G37" r:id="rId101" xr:uid="{00000000-0004-0000-0900-000064000000}"/>
    <hyperlink ref="C38" r:id="rId102" xr:uid="{00000000-0004-0000-0900-000065000000}"/>
    <hyperlink ref="E38" r:id="rId103" xr:uid="{00000000-0004-0000-0900-000066000000}"/>
    <hyperlink ref="G38" r:id="rId104" xr:uid="{00000000-0004-0000-0900-000067000000}"/>
    <hyperlink ref="C39" r:id="rId105" xr:uid="{00000000-0004-0000-0900-000068000000}"/>
    <hyperlink ref="G39" r:id="rId106" xr:uid="{00000000-0004-0000-0900-000069000000}"/>
    <hyperlink ref="C40" r:id="rId107" xr:uid="{00000000-0004-0000-0900-00006A000000}"/>
    <hyperlink ref="E40" r:id="rId108" xr:uid="{00000000-0004-0000-0900-00006B000000}"/>
    <hyperlink ref="G40" r:id="rId109" xr:uid="{00000000-0004-0000-0900-00006C000000}"/>
    <hyperlink ref="C41" r:id="rId110" xr:uid="{00000000-0004-0000-0900-00006D000000}"/>
    <hyperlink ref="E41" r:id="rId111" xr:uid="{00000000-0004-0000-0900-00006E000000}"/>
    <hyperlink ref="G41" r:id="rId112" xr:uid="{00000000-0004-0000-0900-00006F000000}"/>
    <hyperlink ref="C42" r:id="rId113" xr:uid="{00000000-0004-0000-0900-000070000000}"/>
    <hyperlink ref="E42" r:id="rId114" xr:uid="{00000000-0004-0000-0900-000071000000}"/>
    <hyperlink ref="G42" r:id="rId115" xr:uid="{00000000-0004-0000-0900-000072000000}"/>
    <hyperlink ref="C43" r:id="rId116" xr:uid="{00000000-0004-0000-0900-000073000000}"/>
    <hyperlink ref="E43" r:id="rId117" xr:uid="{00000000-0004-0000-0900-000074000000}"/>
    <hyperlink ref="G43" r:id="rId118" xr:uid="{00000000-0004-0000-0900-000075000000}"/>
    <hyperlink ref="C44" r:id="rId119" xr:uid="{00000000-0004-0000-0900-000076000000}"/>
    <hyperlink ref="E44" r:id="rId120" xr:uid="{00000000-0004-0000-0900-000077000000}"/>
    <hyperlink ref="G44" r:id="rId121" xr:uid="{00000000-0004-0000-0900-000078000000}"/>
    <hyperlink ref="C45" r:id="rId122" xr:uid="{00000000-0004-0000-0900-000079000000}"/>
    <hyperlink ref="E45" r:id="rId123" xr:uid="{00000000-0004-0000-0900-00007A000000}"/>
    <hyperlink ref="G45" r:id="rId124" xr:uid="{00000000-0004-0000-0900-00007B000000}"/>
    <hyperlink ref="C46" r:id="rId125" xr:uid="{00000000-0004-0000-0900-00007C000000}"/>
    <hyperlink ref="E46" r:id="rId126" xr:uid="{00000000-0004-0000-0900-00007D000000}"/>
    <hyperlink ref="G46" r:id="rId127" xr:uid="{00000000-0004-0000-0900-00007E000000}"/>
    <hyperlink ref="C47" r:id="rId128" xr:uid="{00000000-0004-0000-0900-00007F000000}"/>
    <hyperlink ref="E47" r:id="rId129" xr:uid="{00000000-0004-0000-0900-000080000000}"/>
    <hyperlink ref="G47" r:id="rId130" xr:uid="{00000000-0004-0000-0900-000081000000}"/>
    <hyperlink ref="C48" r:id="rId131" xr:uid="{00000000-0004-0000-0900-000082000000}"/>
    <hyperlink ref="E48" r:id="rId132" xr:uid="{00000000-0004-0000-0900-000083000000}"/>
    <hyperlink ref="G48" r:id="rId133" xr:uid="{00000000-0004-0000-0900-000084000000}"/>
    <hyperlink ref="C49" r:id="rId134" xr:uid="{00000000-0004-0000-0900-000085000000}"/>
    <hyperlink ref="E49" r:id="rId135" xr:uid="{00000000-0004-0000-0900-000086000000}"/>
    <hyperlink ref="G49" r:id="rId136" xr:uid="{00000000-0004-0000-0900-000087000000}"/>
    <hyperlink ref="C50" r:id="rId137" xr:uid="{00000000-0004-0000-0900-000088000000}"/>
    <hyperlink ref="E50" r:id="rId138" xr:uid="{00000000-0004-0000-0900-000089000000}"/>
    <hyperlink ref="G50" r:id="rId139" xr:uid="{00000000-0004-0000-0900-00008A000000}"/>
    <hyperlink ref="C51" r:id="rId140" xr:uid="{00000000-0004-0000-0900-00008B000000}"/>
    <hyperlink ref="E51" r:id="rId141" xr:uid="{00000000-0004-0000-0900-00008C000000}"/>
    <hyperlink ref="G51" r:id="rId142" xr:uid="{00000000-0004-0000-0900-00008D000000}"/>
    <hyperlink ref="C52" r:id="rId143" xr:uid="{00000000-0004-0000-0900-00008E000000}"/>
    <hyperlink ref="C53" r:id="rId144" xr:uid="{00000000-0004-0000-0900-00008F000000}"/>
    <hyperlink ref="E53" r:id="rId145" xr:uid="{00000000-0004-0000-0900-000090000000}"/>
    <hyperlink ref="G53" r:id="rId146" xr:uid="{00000000-0004-0000-0900-000091000000}"/>
    <hyperlink ref="C54" r:id="rId147" xr:uid="{00000000-0004-0000-0900-000092000000}"/>
    <hyperlink ref="E54" r:id="rId148" xr:uid="{00000000-0004-0000-0900-000093000000}"/>
    <hyperlink ref="G54" r:id="rId149" xr:uid="{00000000-0004-0000-0900-000094000000}"/>
    <hyperlink ref="C55" r:id="rId150" xr:uid="{00000000-0004-0000-0900-000095000000}"/>
    <hyperlink ref="E55" r:id="rId151" xr:uid="{00000000-0004-0000-0900-000096000000}"/>
    <hyperlink ref="G55" r:id="rId152" xr:uid="{00000000-0004-0000-0900-000097000000}"/>
    <hyperlink ref="C56" r:id="rId153" xr:uid="{00000000-0004-0000-0900-000098000000}"/>
    <hyperlink ref="E56" r:id="rId154" xr:uid="{00000000-0004-0000-0900-000099000000}"/>
    <hyperlink ref="G56" r:id="rId155" xr:uid="{00000000-0004-0000-0900-00009A000000}"/>
    <hyperlink ref="C57" r:id="rId156" xr:uid="{00000000-0004-0000-0900-00009B000000}"/>
    <hyperlink ref="E57" r:id="rId157" xr:uid="{00000000-0004-0000-0900-00009C000000}"/>
    <hyperlink ref="G57" r:id="rId158" xr:uid="{00000000-0004-0000-0900-00009D000000}"/>
    <hyperlink ref="C58" r:id="rId159" xr:uid="{00000000-0004-0000-0900-00009E000000}"/>
    <hyperlink ref="E58" r:id="rId160" xr:uid="{00000000-0004-0000-0900-00009F000000}"/>
    <hyperlink ref="G58" r:id="rId161" xr:uid="{00000000-0004-0000-0900-0000A0000000}"/>
    <hyperlink ref="C59" r:id="rId162" xr:uid="{00000000-0004-0000-0900-0000A1000000}"/>
    <hyperlink ref="E59" r:id="rId163" xr:uid="{00000000-0004-0000-0900-0000A2000000}"/>
    <hyperlink ref="G59" r:id="rId164" xr:uid="{00000000-0004-0000-0900-0000A3000000}"/>
    <hyperlink ref="C60" r:id="rId165" xr:uid="{00000000-0004-0000-0900-0000A4000000}"/>
    <hyperlink ref="E60" r:id="rId166" xr:uid="{00000000-0004-0000-0900-0000A5000000}"/>
    <hyperlink ref="G60" r:id="rId167" xr:uid="{00000000-0004-0000-0900-0000A6000000}"/>
    <hyperlink ref="C61" r:id="rId168" xr:uid="{00000000-0004-0000-0900-0000A7000000}"/>
    <hyperlink ref="E61" r:id="rId169" xr:uid="{00000000-0004-0000-0900-0000A8000000}"/>
    <hyperlink ref="G61" r:id="rId170" xr:uid="{00000000-0004-0000-0900-0000A9000000}"/>
    <hyperlink ref="C62" r:id="rId171" xr:uid="{00000000-0004-0000-0900-0000AA000000}"/>
    <hyperlink ref="E62" r:id="rId172" xr:uid="{00000000-0004-0000-0900-0000AB000000}"/>
    <hyperlink ref="G62" r:id="rId173" xr:uid="{00000000-0004-0000-0900-0000AC000000}"/>
    <hyperlink ref="C63" r:id="rId174" xr:uid="{00000000-0004-0000-0900-0000AD000000}"/>
    <hyperlink ref="E63" r:id="rId175" xr:uid="{00000000-0004-0000-0900-0000AE000000}"/>
    <hyperlink ref="G63" r:id="rId176" xr:uid="{00000000-0004-0000-0900-0000AF000000}"/>
    <hyperlink ref="C64" r:id="rId177" xr:uid="{00000000-0004-0000-0900-0000B0000000}"/>
    <hyperlink ref="E64" r:id="rId178" xr:uid="{00000000-0004-0000-0900-0000B1000000}"/>
    <hyperlink ref="G64" r:id="rId179" xr:uid="{00000000-0004-0000-0900-0000B2000000}"/>
    <hyperlink ref="C65" r:id="rId180" xr:uid="{00000000-0004-0000-0900-0000B3000000}"/>
    <hyperlink ref="E65" r:id="rId181" xr:uid="{00000000-0004-0000-0900-0000B4000000}"/>
    <hyperlink ref="G65" r:id="rId182" xr:uid="{00000000-0004-0000-0900-0000B5000000}"/>
    <hyperlink ref="C66" r:id="rId183" xr:uid="{00000000-0004-0000-0900-0000B6000000}"/>
    <hyperlink ref="E66" r:id="rId184" xr:uid="{00000000-0004-0000-0900-0000B7000000}"/>
    <hyperlink ref="G66" r:id="rId185" xr:uid="{00000000-0004-0000-0900-0000B8000000}"/>
    <hyperlink ref="C67" r:id="rId186" xr:uid="{00000000-0004-0000-0900-0000B9000000}"/>
    <hyperlink ref="E67" r:id="rId187" xr:uid="{00000000-0004-0000-0900-0000BA000000}"/>
    <hyperlink ref="G67" r:id="rId188" xr:uid="{00000000-0004-0000-0900-0000BB000000}"/>
    <hyperlink ref="C68" r:id="rId189" xr:uid="{00000000-0004-0000-0900-0000BC000000}"/>
    <hyperlink ref="E68" r:id="rId190" xr:uid="{00000000-0004-0000-0900-0000BD000000}"/>
    <hyperlink ref="G68" r:id="rId191" xr:uid="{00000000-0004-0000-0900-0000BE000000}"/>
    <hyperlink ref="C69" r:id="rId192" xr:uid="{00000000-0004-0000-0900-0000BF000000}"/>
    <hyperlink ref="E69" r:id="rId193" xr:uid="{00000000-0004-0000-0900-0000C0000000}"/>
    <hyperlink ref="G69" r:id="rId194" xr:uid="{00000000-0004-0000-0900-0000C1000000}"/>
    <hyperlink ref="C70" r:id="rId195" xr:uid="{00000000-0004-0000-0900-0000C2000000}"/>
    <hyperlink ref="E70" r:id="rId196" xr:uid="{00000000-0004-0000-0900-0000C3000000}"/>
    <hyperlink ref="G70" r:id="rId197" xr:uid="{00000000-0004-0000-0900-0000C4000000}"/>
    <hyperlink ref="C71" r:id="rId198" xr:uid="{00000000-0004-0000-0900-0000C5000000}"/>
    <hyperlink ref="E71" r:id="rId199" xr:uid="{00000000-0004-0000-0900-0000C6000000}"/>
    <hyperlink ref="G71" r:id="rId200" xr:uid="{00000000-0004-0000-0900-0000C7000000}"/>
    <hyperlink ref="C72" r:id="rId201" xr:uid="{00000000-0004-0000-0900-0000C8000000}"/>
    <hyperlink ref="E72" r:id="rId202" xr:uid="{00000000-0004-0000-0900-0000C9000000}"/>
    <hyperlink ref="G72" r:id="rId203" xr:uid="{00000000-0004-0000-0900-0000CA000000}"/>
    <hyperlink ref="C73" r:id="rId204" xr:uid="{00000000-0004-0000-0900-0000CB000000}"/>
    <hyperlink ref="E73" r:id="rId205" xr:uid="{00000000-0004-0000-0900-0000CC000000}"/>
    <hyperlink ref="G73" r:id="rId206" xr:uid="{00000000-0004-0000-0900-0000CD000000}"/>
    <hyperlink ref="C74" r:id="rId207" xr:uid="{00000000-0004-0000-0900-0000CE000000}"/>
    <hyperlink ref="E74" r:id="rId208" xr:uid="{00000000-0004-0000-0900-0000CF000000}"/>
    <hyperlink ref="G74" r:id="rId209" xr:uid="{00000000-0004-0000-0900-0000D0000000}"/>
    <hyperlink ref="C75" r:id="rId210" xr:uid="{00000000-0004-0000-0900-0000D1000000}"/>
    <hyperlink ref="E75" r:id="rId211" xr:uid="{00000000-0004-0000-0900-0000D2000000}"/>
    <hyperlink ref="G75" r:id="rId212" xr:uid="{00000000-0004-0000-0900-0000D3000000}"/>
    <hyperlink ref="C76" r:id="rId213" xr:uid="{00000000-0004-0000-0900-0000D4000000}"/>
    <hyperlink ref="E76" r:id="rId214" xr:uid="{00000000-0004-0000-0900-0000D5000000}"/>
    <hyperlink ref="G76" r:id="rId215" xr:uid="{00000000-0004-0000-0900-0000D6000000}"/>
    <hyperlink ref="C77" r:id="rId216" xr:uid="{00000000-0004-0000-0900-0000D7000000}"/>
    <hyperlink ref="E77" r:id="rId217" xr:uid="{00000000-0004-0000-0900-0000D8000000}"/>
    <hyperlink ref="G77" r:id="rId218" xr:uid="{00000000-0004-0000-0900-0000D9000000}"/>
    <hyperlink ref="C78" r:id="rId219" xr:uid="{00000000-0004-0000-0900-0000DA000000}"/>
    <hyperlink ref="E78" r:id="rId220" xr:uid="{00000000-0004-0000-0900-0000DB000000}"/>
    <hyperlink ref="G78" r:id="rId221" xr:uid="{00000000-0004-0000-0900-0000DC000000}"/>
    <hyperlink ref="C79" r:id="rId222" xr:uid="{00000000-0004-0000-0900-0000DD000000}"/>
    <hyperlink ref="E79" r:id="rId223" xr:uid="{00000000-0004-0000-0900-0000DE000000}"/>
    <hyperlink ref="G79" r:id="rId224" xr:uid="{00000000-0004-0000-0900-0000DF000000}"/>
    <hyperlink ref="C80" r:id="rId225" xr:uid="{00000000-0004-0000-0900-0000E0000000}"/>
    <hyperlink ref="E80" r:id="rId226" xr:uid="{00000000-0004-0000-0900-0000E1000000}"/>
    <hyperlink ref="G80" r:id="rId227" xr:uid="{00000000-0004-0000-0900-0000E2000000}"/>
    <hyperlink ref="C81" r:id="rId228" xr:uid="{00000000-0004-0000-0900-0000E3000000}"/>
    <hyperlink ref="E81" r:id="rId229" xr:uid="{00000000-0004-0000-0900-0000E4000000}"/>
    <hyperlink ref="G81" r:id="rId230" xr:uid="{00000000-0004-0000-0900-0000E5000000}"/>
    <hyperlink ref="C82" r:id="rId231" xr:uid="{00000000-0004-0000-0900-0000E6000000}"/>
    <hyperlink ref="E82" r:id="rId232" xr:uid="{00000000-0004-0000-0900-0000E7000000}"/>
    <hyperlink ref="G82" r:id="rId233" xr:uid="{00000000-0004-0000-0900-0000E8000000}"/>
    <hyperlink ref="C83" r:id="rId234" xr:uid="{00000000-0004-0000-0900-0000E9000000}"/>
    <hyperlink ref="E83" r:id="rId235" xr:uid="{00000000-0004-0000-0900-0000EA000000}"/>
    <hyperlink ref="G83" r:id="rId236" xr:uid="{00000000-0004-0000-0900-0000EB000000}"/>
    <hyperlink ref="C84" r:id="rId237" xr:uid="{00000000-0004-0000-0900-0000EC000000}"/>
    <hyperlink ref="E84" r:id="rId238" xr:uid="{00000000-0004-0000-0900-0000ED000000}"/>
    <hyperlink ref="G84" r:id="rId239" xr:uid="{00000000-0004-0000-0900-0000EE000000}"/>
    <hyperlink ref="C85" r:id="rId240" xr:uid="{00000000-0004-0000-0900-0000EF000000}"/>
    <hyperlink ref="E85" r:id="rId241" xr:uid="{00000000-0004-0000-0900-0000F0000000}"/>
    <hyperlink ref="G85" r:id="rId242" xr:uid="{00000000-0004-0000-0900-0000F1000000}"/>
    <hyperlink ref="C86" r:id="rId243" xr:uid="{00000000-0004-0000-0900-0000F2000000}"/>
    <hyperlink ref="E86" r:id="rId244" xr:uid="{00000000-0004-0000-0900-0000F3000000}"/>
    <hyperlink ref="G86" r:id="rId245" xr:uid="{00000000-0004-0000-0900-0000F4000000}"/>
    <hyperlink ref="C87" r:id="rId246" xr:uid="{00000000-0004-0000-0900-0000F5000000}"/>
    <hyperlink ref="E87" r:id="rId247" xr:uid="{00000000-0004-0000-0900-0000F6000000}"/>
    <hyperlink ref="G87" r:id="rId248" xr:uid="{00000000-0004-0000-0900-0000F7000000}"/>
    <hyperlink ref="C88" r:id="rId249" xr:uid="{00000000-0004-0000-0900-0000F8000000}"/>
    <hyperlink ref="E88" r:id="rId250" xr:uid="{00000000-0004-0000-0900-0000F9000000}"/>
    <hyperlink ref="G88" r:id="rId251" xr:uid="{00000000-0004-0000-0900-0000FA000000}"/>
    <hyperlink ref="C89" r:id="rId252" xr:uid="{00000000-0004-0000-0900-0000FB000000}"/>
    <hyperlink ref="E89" r:id="rId253" xr:uid="{00000000-0004-0000-0900-0000FC000000}"/>
    <hyperlink ref="G89" r:id="rId254" xr:uid="{00000000-0004-0000-0900-0000FD000000}"/>
    <hyperlink ref="C90" r:id="rId255" xr:uid="{00000000-0004-0000-0900-0000FE000000}"/>
    <hyperlink ref="E90" r:id="rId256" xr:uid="{00000000-0004-0000-0900-0000FF000000}"/>
    <hyperlink ref="G90" r:id="rId257" xr:uid="{00000000-0004-0000-0900-000000010000}"/>
    <hyperlink ref="C91" r:id="rId258" xr:uid="{00000000-0004-0000-0900-000001010000}"/>
    <hyperlink ref="E91" r:id="rId259" xr:uid="{00000000-0004-0000-0900-000002010000}"/>
    <hyperlink ref="G91" r:id="rId260" xr:uid="{00000000-0004-0000-0900-000003010000}"/>
    <hyperlink ref="C92" r:id="rId261" xr:uid="{00000000-0004-0000-0900-000004010000}"/>
    <hyperlink ref="E92" r:id="rId262" xr:uid="{00000000-0004-0000-0900-000005010000}"/>
    <hyperlink ref="G92" r:id="rId263" xr:uid="{00000000-0004-0000-0900-000006010000}"/>
    <hyperlink ref="C93" r:id="rId264" xr:uid="{00000000-0004-0000-0900-000007010000}"/>
    <hyperlink ref="E93" r:id="rId265" xr:uid="{00000000-0004-0000-0900-000008010000}"/>
    <hyperlink ref="G93" r:id="rId266" xr:uid="{00000000-0004-0000-0900-000009010000}"/>
    <hyperlink ref="C94" r:id="rId267" xr:uid="{00000000-0004-0000-0900-00000A010000}"/>
    <hyperlink ref="E94" r:id="rId268" xr:uid="{00000000-0004-0000-0900-00000B010000}"/>
    <hyperlink ref="G94" r:id="rId269" xr:uid="{00000000-0004-0000-0900-00000C010000}"/>
    <hyperlink ref="C95" r:id="rId270" xr:uid="{00000000-0004-0000-0900-00000D010000}"/>
    <hyperlink ref="E95" r:id="rId271" xr:uid="{00000000-0004-0000-0900-00000E010000}"/>
    <hyperlink ref="G95" r:id="rId272" xr:uid="{00000000-0004-0000-0900-00000F010000}"/>
    <hyperlink ref="C96" r:id="rId273" xr:uid="{00000000-0004-0000-0900-000010010000}"/>
    <hyperlink ref="E96" r:id="rId274" xr:uid="{00000000-0004-0000-0900-000011010000}"/>
    <hyperlink ref="G96" r:id="rId275" xr:uid="{00000000-0004-0000-0900-000012010000}"/>
    <hyperlink ref="C97" r:id="rId276" xr:uid="{00000000-0004-0000-0900-000013010000}"/>
    <hyperlink ref="E97" r:id="rId277" xr:uid="{00000000-0004-0000-0900-000014010000}"/>
    <hyperlink ref="G97" r:id="rId278" xr:uid="{00000000-0004-0000-0900-000015010000}"/>
    <hyperlink ref="C98" r:id="rId279" xr:uid="{00000000-0004-0000-0900-000016010000}"/>
    <hyperlink ref="E98" r:id="rId280" xr:uid="{00000000-0004-0000-0900-000017010000}"/>
    <hyperlink ref="G98" r:id="rId281" xr:uid="{00000000-0004-0000-0900-000018010000}"/>
    <hyperlink ref="C99" r:id="rId282" xr:uid="{00000000-0004-0000-0900-000019010000}"/>
    <hyperlink ref="E99" r:id="rId283" xr:uid="{00000000-0004-0000-0900-00001A010000}"/>
    <hyperlink ref="G99" r:id="rId284" xr:uid="{00000000-0004-0000-0900-00001B010000}"/>
    <hyperlink ref="C100" r:id="rId285" xr:uid="{00000000-0004-0000-0900-00001C010000}"/>
    <hyperlink ref="E100" r:id="rId286" xr:uid="{00000000-0004-0000-0900-00001D010000}"/>
    <hyperlink ref="G100" r:id="rId287" xr:uid="{00000000-0004-0000-0900-00001E010000}"/>
    <hyperlink ref="C101" r:id="rId288" xr:uid="{00000000-0004-0000-0900-00001F010000}"/>
    <hyperlink ref="E101" r:id="rId289" xr:uid="{00000000-0004-0000-0900-000020010000}"/>
    <hyperlink ref="G101" r:id="rId290" xr:uid="{00000000-0004-0000-0900-000021010000}"/>
    <hyperlink ref="C102" r:id="rId291" xr:uid="{00000000-0004-0000-0900-000022010000}"/>
    <hyperlink ref="E102" r:id="rId292" xr:uid="{00000000-0004-0000-0900-000023010000}"/>
    <hyperlink ref="G102" r:id="rId293" xr:uid="{00000000-0004-0000-0900-000024010000}"/>
    <hyperlink ref="C103" r:id="rId294" xr:uid="{00000000-0004-0000-0900-000025010000}"/>
    <hyperlink ref="E103" r:id="rId295" xr:uid="{00000000-0004-0000-0900-000026010000}"/>
    <hyperlink ref="G103" r:id="rId296" xr:uid="{00000000-0004-0000-0900-000027010000}"/>
    <hyperlink ref="C104" r:id="rId297" xr:uid="{00000000-0004-0000-0900-000028010000}"/>
    <hyperlink ref="E104" r:id="rId298" xr:uid="{00000000-0004-0000-0900-000029010000}"/>
    <hyperlink ref="G104" r:id="rId299" xr:uid="{00000000-0004-0000-0900-00002A010000}"/>
    <hyperlink ref="C105" r:id="rId300" xr:uid="{00000000-0004-0000-0900-00002B010000}"/>
    <hyperlink ref="E105" r:id="rId301" xr:uid="{00000000-0004-0000-0900-00002C010000}"/>
    <hyperlink ref="G105" r:id="rId302" xr:uid="{00000000-0004-0000-0900-00002D010000}"/>
    <hyperlink ref="C106" r:id="rId303" xr:uid="{00000000-0004-0000-0900-00002E010000}"/>
    <hyperlink ref="E106" r:id="rId304" xr:uid="{00000000-0004-0000-0900-00002F010000}"/>
    <hyperlink ref="G106" r:id="rId305" xr:uid="{00000000-0004-0000-0900-000030010000}"/>
    <hyperlink ref="C107" r:id="rId306" xr:uid="{00000000-0004-0000-0900-000031010000}"/>
    <hyperlink ref="E107" r:id="rId307" xr:uid="{00000000-0004-0000-0900-000032010000}"/>
    <hyperlink ref="G107" r:id="rId308" xr:uid="{00000000-0004-0000-0900-000033010000}"/>
    <hyperlink ref="C108" r:id="rId309" xr:uid="{00000000-0004-0000-0900-000034010000}"/>
    <hyperlink ref="E108" r:id="rId310" xr:uid="{00000000-0004-0000-0900-000035010000}"/>
    <hyperlink ref="G108" r:id="rId311" xr:uid="{00000000-0004-0000-0900-000036010000}"/>
    <hyperlink ref="C109" r:id="rId312" xr:uid="{00000000-0004-0000-0900-000037010000}"/>
    <hyperlink ref="E109" r:id="rId313" xr:uid="{00000000-0004-0000-0900-000038010000}"/>
    <hyperlink ref="G109" r:id="rId314" xr:uid="{00000000-0004-0000-0900-000039010000}"/>
    <hyperlink ref="C110" r:id="rId315" xr:uid="{00000000-0004-0000-0900-00003A010000}"/>
    <hyperlink ref="E110" r:id="rId316" xr:uid="{00000000-0004-0000-0900-00003B010000}"/>
    <hyperlink ref="G110" r:id="rId317" xr:uid="{00000000-0004-0000-0900-00003C010000}"/>
    <hyperlink ref="C111" r:id="rId318" xr:uid="{00000000-0004-0000-0900-00003D010000}"/>
    <hyperlink ref="E111" r:id="rId319" xr:uid="{00000000-0004-0000-0900-00003E010000}"/>
    <hyperlink ref="G111" r:id="rId320" xr:uid="{00000000-0004-0000-0900-00003F010000}"/>
    <hyperlink ref="C112" r:id="rId321" xr:uid="{00000000-0004-0000-0900-000040010000}"/>
    <hyperlink ref="E112" r:id="rId322" xr:uid="{00000000-0004-0000-0900-000041010000}"/>
    <hyperlink ref="G112" r:id="rId323" xr:uid="{00000000-0004-0000-0900-000042010000}"/>
    <hyperlink ref="C113" r:id="rId324" xr:uid="{00000000-0004-0000-0900-000043010000}"/>
    <hyperlink ref="E113" r:id="rId325" xr:uid="{00000000-0004-0000-0900-000044010000}"/>
    <hyperlink ref="G113" r:id="rId326" xr:uid="{00000000-0004-0000-0900-000045010000}"/>
    <hyperlink ref="C114" r:id="rId327" xr:uid="{00000000-0004-0000-0900-000046010000}"/>
    <hyperlink ref="E114" r:id="rId328" xr:uid="{00000000-0004-0000-0900-000047010000}"/>
    <hyperlink ref="G114" r:id="rId329" xr:uid="{00000000-0004-0000-0900-000048010000}"/>
    <hyperlink ref="C115" r:id="rId330" xr:uid="{00000000-0004-0000-0900-000049010000}"/>
    <hyperlink ref="E115" r:id="rId331" xr:uid="{00000000-0004-0000-0900-00004A010000}"/>
    <hyperlink ref="G115" r:id="rId332" xr:uid="{00000000-0004-0000-0900-00004B010000}"/>
    <hyperlink ref="C116" r:id="rId333" xr:uid="{00000000-0004-0000-0900-00004C010000}"/>
    <hyperlink ref="E116" r:id="rId334" xr:uid="{00000000-0004-0000-0900-00004D010000}"/>
    <hyperlink ref="G116" r:id="rId335" xr:uid="{00000000-0004-0000-0900-00004E010000}"/>
    <hyperlink ref="C117" r:id="rId336" xr:uid="{00000000-0004-0000-0900-00004F010000}"/>
    <hyperlink ref="E117" r:id="rId337" xr:uid="{00000000-0004-0000-0900-000050010000}"/>
    <hyperlink ref="G117" r:id="rId338" xr:uid="{00000000-0004-0000-0900-000051010000}"/>
    <hyperlink ref="C118" r:id="rId339" xr:uid="{00000000-0004-0000-0900-000052010000}"/>
    <hyperlink ref="E118" r:id="rId340" xr:uid="{00000000-0004-0000-0900-000053010000}"/>
    <hyperlink ref="G118" r:id="rId341" xr:uid="{00000000-0004-0000-0900-000054010000}"/>
    <hyperlink ref="C119" r:id="rId342" xr:uid="{00000000-0004-0000-0900-000055010000}"/>
    <hyperlink ref="E119" r:id="rId343" xr:uid="{00000000-0004-0000-0900-000056010000}"/>
    <hyperlink ref="G119" r:id="rId344" xr:uid="{00000000-0004-0000-0900-000057010000}"/>
    <hyperlink ref="C120" r:id="rId345" xr:uid="{00000000-0004-0000-0900-000058010000}"/>
    <hyperlink ref="E120" r:id="rId346" xr:uid="{00000000-0004-0000-0900-000059010000}"/>
    <hyperlink ref="G120" r:id="rId347" xr:uid="{00000000-0004-0000-0900-00005A010000}"/>
    <hyperlink ref="C121" r:id="rId348" xr:uid="{00000000-0004-0000-0900-00005B010000}"/>
    <hyperlink ref="E121" r:id="rId349" xr:uid="{00000000-0004-0000-0900-00005C010000}"/>
    <hyperlink ref="G121" r:id="rId350" xr:uid="{00000000-0004-0000-0900-00005D010000}"/>
    <hyperlink ref="C122" r:id="rId351" xr:uid="{00000000-0004-0000-0900-00005E010000}"/>
    <hyperlink ref="E122" r:id="rId352" xr:uid="{00000000-0004-0000-0900-00005F010000}"/>
    <hyperlink ref="G122" r:id="rId353" xr:uid="{00000000-0004-0000-0900-000060010000}"/>
    <hyperlink ref="C123" r:id="rId354" xr:uid="{00000000-0004-0000-0900-000061010000}"/>
    <hyperlink ref="E123" r:id="rId355" xr:uid="{00000000-0004-0000-0900-000062010000}"/>
    <hyperlink ref="G123" r:id="rId356" xr:uid="{00000000-0004-0000-0900-000063010000}"/>
    <hyperlink ref="C124" r:id="rId357" xr:uid="{00000000-0004-0000-0900-000064010000}"/>
    <hyperlink ref="E124" r:id="rId358" xr:uid="{00000000-0004-0000-0900-000065010000}"/>
    <hyperlink ref="G124" r:id="rId359" xr:uid="{00000000-0004-0000-0900-000066010000}"/>
    <hyperlink ref="C125" r:id="rId360" xr:uid="{00000000-0004-0000-0900-000067010000}"/>
    <hyperlink ref="E125" r:id="rId361" xr:uid="{00000000-0004-0000-0900-000068010000}"/>
    <hyperlink ref="G125" r:id="rId362" xr:uid="{00000000-0004-0000-0900-000069010000}"/>
    <hyperlink ref="C126" r:id="rId363" xr:uid="{00000000-0004-0000-0900-00006A010000}"/>
    <hyperlink ref="E126" r:id="rId364" xr:uid="{00000000-0004-0000-0900-00006B010000}"/>
    <hyperlink ref="G126" r:id="rId365" xr:uid="{00000000-0004-0000-0900-00006C010000}"/>
    <hyperlink ref="C127" r:id="rId366" xr:uid="{00000000-0004-0000-0900-00006D010000}"/>
    <hyperlink ref="E127" r:id="rId367" xr:uid="{00000000-0004-0000-0900-00006E010000}"/>
    <hyperlink ref="G127" r:id="rId368" xr:uid="{00000000-0004-0000-0900-00006F010000}"/>
    <hyperlink ref="C128" r:id="rId369" xr:uid="{00000000-0004-0000-0900-000070010000}"/>
    <hyperlink ref="E128" r:id="rId370" xr:uid="{00000000-0004-0000-0900-000071010000}"/>
    <hyperlink ref="G128" r:id="rId371" xr:uid="{00000000-0004-0000-0900-000072010000}"/>
    <hyperlink ref="C129" r:id="rId372" xr:uid="{00000000-0004-0000-0900-000073010000}"/>
    <hyperlink ref="E129" r:id="rId373" xr:uid="{00000000-0004-0000-0900-000074010000}"/>
    <hyperlink ref="G129" r:id="rId374" xr:uid="{00000000-0004-0000-0900-000075010000}"/>
    <hyperlink ref="C130" r:id="rId375" xr:uid="{00000000-0004-0000-0900-000076010000}"/>
    <hyperlink ref="E130" r:id="rId376" xr:uid="{00000000-0004-0000-0900-000077010000}"/>
    <hyperlink ref="G130" r:id="rId377" xr:uid="{00000000-0004-0000-0900-000078010000}"/>
    <hyperlink ref="C131" r:id="rId378" xr:uid="{00000000-0004-0000-0900-000079010000}"/>
    <hyperlink ref="E131" r:id="rId379" xr:uid="{00000000-0004-0000-0900-00007A010000}"/>
    <hyperlink ref="G131" r:id="rId380" xr:uid="{00000000-0004-0000-0900-00007B010000}"/>
    <hyperlink ref="C132" r:id="rId381" xr:uid="{00000000-0004-0000-0900-00007C010000}"/>
    <hyperlink ref="E132" r:id="rId382" xr:uid="{00000000-0004-0000-0900-00007D010000}"/>
    <hyperlink ref="G132" r:id="rId383" xr:uid="{00000000-0004-0000-0900-00007E010000}"/>
    <hyperlink ref="C133" r:id="rId384" xr:uid="{00000000-0004-0000-0900-00007F010000}"/>
    <hyperlink ref="E133" r:id="rId385" xr:uid="{00000000-0004-0000-0900-000080010000}"/>
    <hyperlink ref="G133" r:id="rId386" xr:uid="{00000000-0004-0000-0900-000081010000}"/>
    <hyperlink ref="C134" r:id="rId387" xr:uid="{00000000-0004-0000-0900-000082010000}"/>
    <hyperlink ref="E134" r:id="rId388" xr:uid="{00000000-0004-0000-0900-000083010000}"/>
    <hyperlink ref="G134" r:id="rId389" xr:uid="{00000000-0004-0000-0900-000084010000}"/>
    <hyperlink ref="C135" r:id="rId390" xr:uid="{00000000-0004-0000-0900-000085010000}"/>
    <hyperlink ref="E135" r:id="rId391" xr:uid="{00000000-0004-0000-0900-000086010000}"/>
    <hyperlink ref="G135" r:id="rId392" xr:uid="{00000000-0004-0000-0900-000087010000}"/>
    <hyperlink ref="C136" r:id="rId393" xr:uid="{00000000-0004-0000-0900-000088010000}"/>
    <hyperlink ref="E136" r:id="rId394" xr:uid="{00000000-0004-0000-0900-000089010000}"/>
    <hyperlink ref="G136" r:id="rId395" xr:uid="{00000000-0004-0000-0900-00008A010000}"/>
    <hyperlink ref="C137" r:id="rId396" xr:uid="{00000000-0004-0000-0900-00008B010000}"/>
    <hyperlink ref="E137" r:id="rId397" xr:uid="{00000000-0004-0000-0900-00008C010000}"/>
    <hyperlink ref="G137" r:id="rId398" xr:uid="{00000000-0004-0000-0900-00008D010000}"/>
    <hyperlink ref="C138" r:id="rId399" xr:uid="{00000000-0004-0000-0900-00008E010000}"/>
    <hyperlink ref="E138" r:id="rId400" xr:uid="{00000000-0004-0000-0900-00008F010000}"/>
    <hyperlink ref="G138" r:id="rId401" xr:uid="{00000000-0004-0000-0900-000090010000}"/>
    <hyperlink ref="C139" r:id="rId402" xr:uid="{00000000-0004-0000-0900-000091010000}"/>
    <hyperlink ref="E139" r:id="rId403" xr:uid="{00000000-0004-0000-0900-000092010000}"/>
    <hyperlink ref="G139" r:id="rId404" xr:uid="{00000000-0004-0000-0900-000093010000}"/>
    <hyperlink ref="C140" r:id="rId405" xr:uid="{00000000-0004-0000-0900-000094010000}"/>
    <hyperlink ref="E140" r:id="rId406" xr:uid="{00000000-0004-0000-0900-000095010000}"/>
    <hyperlink ref="G140" r:id="rId407" xr:uid="{00000000-0004-0000-0900-000096010000}"/>
    <hyperlink ref="C141" r:id="rId408" xr:uid="{00000000-0004-0000-0900-000097010000}"/>
    <hyperlink ref="E141" r:id="rId409" xr:uid="{00000000-0004-0000-0900-000098010000}"/>
    <hyperlink ref="G141" r:id="rId410" xr:uid="{00000000-0004-0000-0900-000099010000}"/>
    <hyperlink ref="C142" r:id="rId411" xr:uid="{00000000-0004-0000-0900-00009A010000}"/>
    <hyperlink ref="E142" r:id="rId412" xr:uid="{00000000-0004-0000-0900-00009B010000}"/>
    <hyperlink ref="G142" r:id="rId413" xr:uid="{00000000-0004-0000-0900-00009C010000}"/>
    <hyperlink ref="C143" r:id="rId414" xr:uid="{00000000-0004-0000-0900-00009D010000}"/>
    <hyperlink ref="G143" r:id="rId415" xr:uid="{00000000-0004-0000-0900-00009E010000}"/>
    <hyperlink ref="C144" r:id="rId416" xr:uid="{00000000-0004-0000-0900-00009F010000}"/>
    <hyperlink ref="E144" r:id="rId417" xr:uid="{00000000-0004-0000-0900-0000A0010000}"/>
    <hyperlink ref="G144" r:id="rId418" xr:uid="{00000000-0004-0000-0900-0000A1010000}"/>
    <hyperlink ref="C145" r:id="rId419" xr:uid="{00000000-0004-0000-0900-0000A2010000}"/>
    <hyperlink ref="E145" r:id="rId420" xr:uid="{00000000-0004-0000-0900-0000A3010000}"/>
    <hyperlink ref="G145" r:id="rId421" xr:uid="{00000000-0004-0000-0900-0000A4010000}"/>
    <hyperlink ref="C146" r:id="rId422" xr:uid="{00000000-0004-0000-0900-0000A5010000}"/>
    <hyperlink ref="E146" r:id="rId423" xr:uid="{00000000-0004-0000-0900-0000A6010000}"/>
    <hyperlink ref="G146" r:id="rId424" xr:uid="{00000000-0004-0000-0900-0000A7010000}"/>
    <hyperlink ref="C147" r:id="rId425" xr:uid="{00000000-0004-0000-0900-0000A8010000}"/>
    <hyperlink ref="E147" r:id="rId426" xr:uid="{00000000-0004-0000-0900-0000A9010000}"/>
    <hyperlink ref="G147" r:id="rId427" xr:uid="{00000000-0004-0000-0900-0000AA010000}"/>
    <hyperlink ref="C148" r:id="rId428" xr:uid="{00000000-0004-0000-0900-0000AB010000}"/>
    <hyperlink ref="E148" r:id="rId429" xr:uid="{00000000-0004-0000-0900-0000AC010000}"/>
    <hyperlink ref="G148" r:id="rId430" xr:uid="{00000000-0004-0000-0900-0000AD010000}"/>
    <hyperlink ref="C149" r:id="rId431" xr:uid="{00000000-0004-0000-0900-0000AE010000}"/>
    <hyperlink ref="E149" r:id="rId432" xr:uid="{00000000-0004-0000-0900-0000AF010000}"/>
    <hyperlink ref="G149" r:id="rId433" xr:uid="{00000000-0004-0000-0900-0000B0010000}"/>
    <hyperlink ref="C150" r:id="rId434" xr:uid="{00000000-0004-0000-0900-0000B1010000}"/>
    <hyperlink ref="E150" r:id="rId435" xr:uid="{00000000-0004-0000-0900-0000B2010000}"/>
    <hyperlink ref="G150" r:id="rId436" xr:uid="{00000000-0004-0000-0900-0000B3010000}"/>
    <hyperlink ref="C151" r:id="rId437" xr:uid="{00000000-0004-0000-0900-0000B4010000}"/>
    <hyperlink ref="E151" r:id="rId438" xr:uid="{00000000-0004-0000-0900-0000B5010000}"/>
    <hyperlink ref="G151" r:id="rId439" xr:uid="{00000000-0004-0000-0900-0000B6010000}"/>
    <hyperlink ref="C152" r:id="rId440" xr:uid="{00000000-0004-0000-0900-0000B7010000}"/>
    <hyperlink ref="E152" r:id="rId441" xr:uid="{00000000-0004-0000-0900-0000B8010000}"/>
    <hyperlink ref="G152" r:id="rId442" xr:uid="{00000000-0004-0000-0900-0000B9010000}"/>
    <hyperlink ref="C153" r:id="rId443" xr:uid="{00000000-0004-0000-0900-0000BA010000}"/>
    <hyperlink ref="E153" r:id="rId444" xr:uid="{00000000-0004-0000-0900-0000BB010000}"/>
    <hyperlink ref="G153" r:id="rId445" xr:uid="{00000000-0004-0000-0900-0000BC010000}"/>
    <hyperlink ref="C154" r:id="rId446" xr:uid="{00000000-0004-0000-0900-0000BD010000}"/>
    <hyperlink ref="E154" r:id="rId447" xr:uid="{00000000-0004-0000-0900-0000BE010000}"/>
    <hyperlink ref="G154" r:id="rId448" xr:uid="{00000000-0004-0000-0900-0000BF010000}"/>
    <hyperlink ref="C155" r:id="rId449" xr:uid="{00000000-0004-0000-0900-0000C0010000}"/>
    <hyperlink ref="E155" r:id="rId450" xr:uid="{00000000-0004-0000-0900-0000C1010000}"/>
    <hyperlink ref="G155" r:id="rId451" xr:uid="{00000000-0004-0000-0900-0000C2010000}"/>
    <hyperlink ref="C156" r:id="rId452" xr:uid="{00000000-0004-0000-0900-0000C3010000}"/>
    <hyperlink ref="E156" r:id="rId453" xr:uid="{00000000-0004-0000-0900-0000C4010000}"/>
    <hyperlink ref="G156" r:id="rId454" xr:uid="{00000000-0004-0000-0900-0000C5010000}"/>
    <hyperlink ref="C157" r:id="rId455" xr:uid="{00000000-0004-0000-0900-0000C6010000}"/>
    <hyperlink ref="E157" r:id="rId456" xr:uid="{00000000-0004-0000-0900-0000C7010000}"/>
    <hyperlink ref="G157" r:id="rId457" xr:uid="{00000000-0004-0000-0900-0000C8010000}"/>
    <hyperlink ref="C158" r:id="rId458" xr:uid="{00000000-0004-0000-0900-0000C9010000}"/>
    <hyperlink ref="E158" r:id="rId459" xr:uid="{00000000-0004-0000-0900-0000CA010000}"/>
    <hyperlink ref="G158" r:id="rId460" xr:uid="{00000000-0004-0000-0900-0000CB010000}"/>
    <hyperlink ref="C159" r:id="rId461" xr:uid="{00000000-0004-0000-0900-0000CC010000}"/>
    <hyperlink ref="E159" r:id="rId462" xr:uid="{00000000-0004-0000-0900-0000CD010000}"/>
    <hyperlink ref="G159" r:id="rId463" xr:uid="{00000000-0004-0000-0900-0000CE010000}"/>
    <hyperlink ref="C160" r:id="rId464" xr:uid="{00000000-0004-0000-0900-0000CF010000}"/>
    <hyperlink ref="E160" r:id="rId465" xr:uid="{00000000-0004-0000-0900-0000D0010000}"/>
    <hyperlink ref="G160" r:id="rId466" xr:uid="{00000000-0004-0000-0900-0000D1010000}"/>
    <hyperlink ref="C161" r:id="rId467" xr:uid="{00000000-0004-0000-0900-0000D2010000}"/>
    <hyperlink ref="E161" r:id="rId468" xr:uid="{00000000-0004-0000-0900-0000D3010000}"/>
    <hyperlink ref="G161" r:id="rId469" xr:uid="{00000000-0004-0000-0900-0000D4010000}"/>
    <hyperlink ref="C162" r:id="rId470" xr:uid="{00000000-0004-0000-0900-0000D5010000}"/>
    <hyperlink ref="E162" r:id="rId471" xr:uid="{00000000-0004-0000-0900-0000D6010000}"/>
    <hyperlink ref="G162" r:id="rId472" xr:uid="{00000000-0004-0000-0900-0000D7010000}"/>
    <hyperlink ref="C163" r:id="rId473" xr:uid="{00000000-0004-0000-0900-0000D8010000}"/>
    <hyperlink ref="E163" r:id="rId474" xr:uid="{00000000-0004-0000-0900-0000D9010000}"/>
    <hyperlink ref="G163" r:id="rId475" xr:uid="{00000000-0004-0000-0900-0000DA010000}"/>
    <hyperlink ref="C164" r:id="rId476" xr:uid="{00000000-0004-0000-0900-0000DB010000}"/>
    <hyperlink ref="E164" r:id="rId477" xr:uid="{00000000-0004-0000-0900-0000DC010000}"/>
    <hyperlink ref="G164" r:id="rId478" xr:uid="{00000000-0004-0000-0900-0000DD010000}"/>
    <hyperlink ref="C165" r:id="rId479" xr:uid="{00000000-0004-0000-0900-0000DE010000}"/>
    <hyperlink ref="E165" r:id="rId480" xr:uid="{00000000-0004-0000-0900-0000DF010000}"/>
    <hyperlink ref="G165" r:id="rId481" xr:uid="{00000000-0004-0000-0900-0000E0010000}"/>
    <hyperlink ref="C166" r:id="rId482" xr:uid="{00000000-0004-0000-0900-0000E1010000}"/>
    <hyperlink ref="E166" r:id="rId483" xr:uid="{00000000-0004-0000-0900-0000E2010000}"/>
    <hyperlink ref="G166" r:id="rId484" xr:uid="{00000000-0004-0000-0900-0000E3010000}"/>
    <hyperlink ref="C167" r:id="rId485" xr:uid="{00000000-0004-0000-0900-0000E4010000}"/>
    <hyperlink ref="E167" r:id="rId486" xr:uid="{00000000-0004-0000-0900-0000E5010000}"/>
    <hyperlink ref="G167" r:id="rId487" xr:uid="{00000000-0004-0000-0900-0000E6010000}"/>
    <hyperlink ref="C168" r:id="rId488" xr:uid="{00000000-0004-0000-0900-0000E7010000}"/>
    <hyperlink ref="E168" r:id="rId489" xr:uid="{00000000-0004-0000-0900-0000E8010000}"/>
    <hyperlink ref="G168" r:id="rId490" xr:uid="{00000000-0004-0000-0900-0000E9010000}"/>
    <hyperlink ref="C169" r:id="rId491" xr:uid="{00000000-0004-0000-0900-0000EA010000}"/>
    <hyperlink ref="E169" r:id="rId492" xr:uid="{00000000-0004-0000-0900-0000EB010000}"/>
    <hyperlink ref="G169" r:id="rId493" xr:uid="{00000000-0004-0000-0900-0000EC010000}"/>
    <hyperlink ref="C170" r:id="rId494" xr:uid="{00000000-0004-0000-0900-0000ED010000}"/>
    <hyperlink ref="E170" r:id="rId495" xr:uid="{00000000-0004-0000-0900-0000EE010000}"/>
    <hyperlink ref="G170" r:id="rId496" xr:uid="{00000000-0004-0000-0900-0000EF010000}"/>
    <hyperlink ref="C171" r:id="rId497" xr:uid="{00000000-0004-0000-0900-0000F0010000}"/>
    <hyperlink ref="G171" r:id="rId498" xr:uid="{00000000-0004-0000-0900-0000F1010000}"/>
    <hyperlink ref="C172" r:id="rId499" xr:uid="{00000000-0004-0000-0900-0000F2010000}"/>
    <hyperlink ref="E172" r:id="rId500" xr:uid="{00000000-0004-0000-0900-0000F3010000}"/>
    <hyperlink ref="G172" r:id="rId501" xr:uid="{00000000-0004-0000-0900-0000F4010000}"/>
    <hyperlink ref="C173" r:id="rId502" xr:uid="{00000000-0004-0000-0900-0000F5010000}"/>
    <hyperlink ref="E173" r:id="rId503" xr:uid="{00000000-0004-0000-0900-0000F6010000}"/>
    <hyperlink ref="G173" r:id="rId504" xr:uid="{00000000-0004-0000-0900-0000F7010000}"/>
    <hyperlink ref="C174" r:id="rId505" xr:uid="{00000000-0004-0000-0900-0000F8010000}"/>
    <hyperlink ref="E174" r:id="rId506" xr:uid="{00000000-0004-0000-0900-0000F9010000}"/>
    <hyperlink ref="G174" r:id="rId507" xr:uid="{00000000-0004-0000-0900-0000FA010000}"/>
    <hyperlink ref="C175" r:id="rId508" xr:uid="{00000000-0004-0000-0900-0000FB010000}"/>
    <hyperlink ref="E175" r:id="rId509" xr:uid="{00000000-0004-0000-0900-0000FC010000}"/>
    <hyperlink ref="G175" r:id="rId510" xr:uid="{00000000-0004-0000-0900-0000FD010000}"/>
    <hyperlink ref="C176" r:id="rId511" xr:uid="{00000000-0004-0000-0900-0000FE010000}"/>
    <hyperlink ref="E176" r:id="rId512" xr:uid="{00000000-0004-0000-0900-0000FF010000}"/>
    <hyperlink ref="G176" r:id="rId513" xr:uid="{00000000-0004-0000-0900-000000020000}"/>
    <hyperlink ref="C177" r:id="rId514" xr:uid="{00000000-0004-0000-0900-000001020000}"/>
    <hyperlink ref="E177" r:id="rId515" xr:uid="{00000000-0004-0000-0900-000002020000}"/>
    <hyperlink ref="G177" r:id="rId516" xr:uid="{00000000-0004-0000-0900-000003020000}"/>
    <hyperlink ref="C178" r:id="rId517" xr:uid="{00000000-0004-0000-0900-000004020000}"/>
    <hyperlink ref="E178" r:id="rId518" xr:uid="{00000000-0004-0000-0900-000005020000}"/>
    <hyperlink ref="G178" r:id="rId519" xr:uid="{00000000-0004-0000-0900-000006020000}"/>
    <hyperlink ref="C179" r:id="rId520" xr:uid="{00000000-0004-0000-0900-000007020000}"/>
    <hyperlink ref="E179" r:id="rId521" xr:uid="{00000000-0004-0000-0900-000008020000}"/>
    <hyperlink ref="G179" r:id="rId522" xr:uid="{00000000-0004-0000-0900-000009020000}"/>
    <hyperlink ref="C180" r:id="rId523" xr:uid="{00000000-0004-0000-0900-00000A020000}"/>
    <hyperlink ref="E180" r:id="rId524" xr:uid="{00000000-0004-0000-0900-00000B020000}"/>
    <hyperlink ref="G180" r:id="rId525" xr:uid="{00000000-0004-0000-0900-00000C020000}"/>
    <hyperlink ref="C181" r:id="rId526" xr:uid="{00000000-0004-0000-0900-00000D020000}"/>
    <hyperlink ref="G181" r:id="rId527" xr:uid="{00000000-0004-0000-0900-00000E020000}"/>
    <hyperlink ref="C182" r:id="rId528" xr:uid="{00000000-0004-0000-0900-00000F020000}"/>
    <hyperlink ref="E182" r:id="rId529" xr:uid="{00000000-0004-0000-0900-000010020000}"/>
    <hyperlink ref="G182" r:id="rId530" xr:uid="{00000000-0004-0000-0900-000011020000}"/>
    <hyperlink ref="C183" r:id="rId531" xr:uid="{00000000-0004-0000-0900-000012020000}"/>
    <hyperlink ref="E183" r:id="rId532" xr:uid="{00000000-0004-0000-0900-000013020000}"/>
    <hyperlink ref="G183" r:id="rId533" xr:uid="{00000000-0004-0000-0900-000014020000}"/>
    <hyperlink ref="C184" r:id="rId534" xr:uid="{00000000-0004-0000-0900-000015020000}"/>
    <hyperlink ref="E184" r:id="rId535" xr:uid="{00000000-0004-0000-0900-000016020000}"/>
    <hyperlink ref="G184" r:id="rId536" xr:uid="{00000000-0004-0000-0900-000017020000}"/>
    <hyperlink ref="C185" r:id="rId537" xr:uid="{00000000-0004-0000-0900-000018020000}"/>
    <hyperlink ref="E185" r:id="rId538" xr:uid="{00000000-0004-0000-0900-000019020000}"/>
    <hyperlink ref="G185" r:id="rId539" xr:uid="{00000000-0004-0000-0900-00001A020000}"/>
    <hyperlink ref="C186" r:id="rId540" xr:uid="{00000000-0004-0000-0900-00001B020000}"/>
    <hyperlink ref="E186" r:id="rId541" xr:uid="{00000000-0004-0000-0900-00001C020000}"/>
    <hyperlink ref="G186" r:id="rId542" xr:uid="{00000000-0004-0000-0900-00001D020000}"/>
    <hyperlink ref="C187" r:id="rId543" xr:uid="{00000000-0004-0000-0900-00001E020000}"/>
    <hyperlink ref="E187" r:id="rId544" xr:uid="{00000000-0004-0000-0900-00001F020000}"/>
    <hyperlink ref="G187" r:id="rId545" xr:uid="{00000000-0004-0000-0900-000020020000}"/>
    <hyperlink ref="C188" r:id="rId546" xr:uid="{00000000-0004-0000-0900-000021020000}"/>
    <hyperlink ref="E188" r:id="rId547" xr:uid="{00000000-0004-0000-0900-000022020000}"/>
    <hyperlink ref="G188" r:id="rId548" xr:uid="{00000000-0004-0000-0900-000023020000}"/>
    <hyperlink ref="C189" r:id="rId549" xr:uid="{00000000-0004-0000-0900-000024020000}"/>
    <hyperlink ref="E189" r:id="rId550" xr:uid="{00000000-0004-0000-0900-000025020000}"/>
    <hyperlink ref="G189" r:id="rId551" xr:uid="{00000000-0004-0000-0900-000026020000}"/>
    <hyperlink ref="C190" r:id="rId552" xr:uid="{00000000-0004-0000-0900-000027020000}"/>
    <hyperlink ref="E190" r:id="rId553" xr:uid="{00000000-0004-0000-0900-000028020000}"/>
    <hyperlink ref="G190" r:id="rId554" xr:uid="{00000000-0004-0000-0900-000029020000}"/>
    <hyperlink ref="C191" r:id="rId555" xr:uid="{00000000-0004-0000-0900-00002A020000}"/>
    <hyperlink ref="E191" r:id="rId556" xr:uid="{00000000-0004-0000-0900-00002B020000}"/>
    <hyperlink ref="G191" r:id="rId557" xr:uid="{00000000-0004-0000-0900-00002C020000}"/>
    <hyperlink ref="C192" r:id="rId558" xr:uid="{00000000-0004-0000-0900-00002D020000}"/>
    <hyperlink ref="E192" r:id="rId559" xr:uid="{00000000-0004-0000-0900-00002E020000}"/>
    <hyperlink ref="G192" r:id="rId560" xr:uid="{00000000-0004-0000-0900-00002F020000}"/>
    <hyperlink ref="C193" r:id="rId561" xr:uid="{00000000-0004-0000-0900-000030020000}"/>
    <hyperlink ref="E193" r:id="rId562" xr:uid="{00000000-0004-0000-0900-000031020000}"/>
    <hyperlink ref="G193" r:id="rId563" xr:uid="{00000000-0004-0000-0900-000032020000}"/>
    <hyperlink ref="C194" r:id="rId564" xr:uid="{00000000-0004-0000-0900-000033020000}"/>
    <hyperlink ref="E194" r:id="rId565" xr:uid="{00000000-0004-0000-0900-000034020000}"/>
    <hyperlink ref="G194" r:id="rId566" xr:uid="{00000000-0004-0000-0900-000035020000}"/>
    <hyperlink ref="C195" r:id="rId567" xr:uid="{00000000-0004-0000-0900-000036020000}"/>
    <hyperlink ref="E195" r:id="rId568" xr:uid="{00000000-0004-0000-0900-000037020000}"/>
    <hyperlink ref="G195" r:id="rId569" xr:uid="{00000000-0004-0000-0900-000038020000}"/>
    <hyperlink ref="C196" r:id="rId570" xr:uid="{00000000-0004-0000-0900-000039020000}"/>
    <hyperlink ref="E196" r:id="rId571" xr:uid="{00000000-0004-0000-0900-00003A020000}"/>
    <hyperlink ref="G196" r:id="rId572" xr:uid="{00000000-0004-0000-0900-00003B020000}"/>
    <hyperlink ref="C197" r:id="rId573" xr:uid="{00000000-0004-0000-0900-00003C020000}"/>
    <hyperlink ref="E197" r:id="rId574" xr:uid="{00000000-0004-0000-0900-00003D020000}"/>
    <hyperlink ref="G197" r:id="rId575" xr:uid="{00000000-0004-0000-0900-00003E020000}"/>
    <hyperlink ref="C198" r:id="rId576" xr:uid="{00000000-0004-0000-0900-00003F020000}"/>
    <hyperlink ref="E198" r:id="rId577" xr:uid="{00000000-0004-0000-0900-000040020000}"/>
    <hyperlink ref="G198" r:id="rId578" xr:uid="{00000000-0004-0000-0900-000041020000}"/>
    <hyperlink ref="C199" r:id="rId579" xr:uid="{00000000-0004-0000-0900-000042020000}"/>
    <hyperlink ref="E199" r:id="rId580" xr:uid="{00000000-0004-0000-0900-000043020000}"/>
    <hyperlink ref="G199" r:id="rId581" xr:uid="{00000000-0004-0000-0900-000044020000}"/>
    <hyperlink ref="C200" r:id="rId582" xr:uid="{00000000-0004-0000-0900-000045020000}"/>
    <hyperlink ref="E200" r:id="rId583" xr:uid="{00000000-0004-0000-0900-000046020000}"/>
    <hyperlink ref="G200" r:id="rId584" xr:uid="{00000000-0004-0000-0900-000047020000}"/>
    <hyperlink ref="C201" r:id="rId585" xr:uid="{00000000-0004-0000-0900-000048020000}"/>
    <hyperlink ref="E201" r:id="rId586" xr:uid="{00000000-0004-0000-0900-000049020000}"/>
    <hyperlink ref="G201" r:id="rId587" xr:uid="{00000000-0004-0000-0900-00004A020000}"/>
    <hyperlink ref="C202" r:id="rId588" xr:uid="{00000000-0004-0000-0900-00004B020000}"/>
    <hyperlink ref="E202" r:id="rId589" xr:uid="{00000000-0004-0000-0900-00004C020000}"/>
    <hyperlink ref="G202" r:id="rId590" xr:uid="{00000000-0004-0000-0900-00004D020000}"/>
    <hyperlink ref="C203" r:id="rId591" xr:uid="{00000000-0004-0000-0900-00004E020000}"/>
    <hyperlink ref="E203" r:id="rId592" xr:uid="{00000000-0004-0000-0900-00004F020000}"/>
    <hyperlink ref="G203" r:id="rId593" xr:uid="{00000000-0004-0000-0900-000050020000}"/>
    <hyperlink ref="C204" r:id="rId594" xr:uid="{00000000-0004-0000-0900-000051020000}"/>
    <hyperlink ref="E204" r:id="rId595" xr:uid="{00000000-0004-0000-0900-000052020000}"/>
    <hyperlink ref="G204" r:id="rId596" xr:uid="{00000000-0004-0000-0900-000053020000}"/>
    <hyperlink ref="C205" r:id="rId597" xr:uid="{00000000-0004-0000-0900-000054020000}"/>
    <hyperlink ref="E205" r:id="rId598" xr:uid="{00000000-0004-0000-0900-000055020000}"/>
    <hyperlink ref="G205" r:id="rId599" xr:uid="{00000000-0004-0000-0900-000056020000}"/>
    <hyperlink ref="C206" r:id="rId600" xr:uid="{00000000-0004-0000-0900-000057020000}"/>
    <hyperlink ref="E206" r:id="rId601" xr:uid="{00000000-0004-0000-0900-000058020000}"/>
    <hyperlink ref="G206" r:id="rId602" xr:uid="{00000000-0004-0000-0900-000059020000}"/>
    <hyperlink ref="C207" r:id="rId603" xr:uid="{00000000-0004-0000-0900-00005A020000}"/>
    <hyperlink ref="E207" r:id="rId604" xr:uid="{00000000-0004-0000-0900-00005B020000}"/>
    <hyperlink ref="G207" r:id="rId605" xr:uid="{00000000-0004-0000-0900-00005C020000}"/>
    <hyperlink ref="C208" r:id="rId606" xr:uid="{00000000-0004-0000-0900-00005D020000}"/>
    <hyperlink ref="E208" r:id="rId607" xr:uid="{00000000-0004-0000-0900-00005E020000}"/>
    <hyperlink ref="G208" r:id="rId608" xr:uid="{00000000-0004-0000-0900-00005F020000}"/>
    <hyperlink ref="C209" r:id="rId609" xr:uid="{00000000-0004-0000-0900-000060020000}"/>
    <hyperlink ref="E209" r:id="rId610" xr:uid="{00000000-0004-0000-0900-000061020000}"/>
    <hyperlink ref="G209" r:id="rId611" xr:uid="{00000000-0004-0000-0900-000062020000}"/>
    <hyperlink ref="C210" r:id="rId612" xr:uid="{00000000-0004-0000-0900-000063020000}"/>
    <hyperlink ref="E210" r:id="rId613" xr:uid="{00000000-0004-0000-0900-000064020000}"/>
    <hyperlink ref="G210" r:id="rId614" xr:uid="{00000000-0004-0000-0900-000065020000}"/>
    <hyperlink ref="C211" r:id="rId615" xr:uid="{00000000-0004-0000-0900-000066020000}"/>
    <hyperlink ref="E211" r:id="rId616" xr:uid="{00000000-0004-0000-0900-000067020000}"/>
    <hyperlink ref="G211" r:id="rId617" xr:uid="{00000000-0004-0000-0900-000068020000}"/>
    <hyperlink ref="C212" r:id="rId618" xr:uid="{00000000-0004-0000-0900-000069020000}"/>
    <hyperlink ref="E212" r:id="rId619" xr:uid="{00000000-0004-0000-0900-00006A020000}"/>
    <hyperlink ref="G212" r:id="rId620" xr:uid="{00000000-0004-0000-0900-00006B020000}"/>
    <hyperlink ref="C213" r:id="rId621" xr:uid="{00000000-0004-0000-0900-00006C020000}"/>
    <hyperlink ref="E213" r:id="rId622" xr:uid="{00000000-0004-0000-0900-00006D020000}"/>
    <hyperlink ref="G213" r:id="rId623" xr:uid="{00000000-0004-0000-0900-00006E020000}"/>
    <hyperlink ref="C214" r:id="rId624" xr:uid="{00000000-0004-0000-0900-00006F020000}"/>
    <hyperlink ref="E214" r:id="rId625" xr:uid="{00000000-0004-0000-0900-000070020000}"/>
    <hyperlink ref="G214" r:id="rId626" xr:uid="{00000000-0004-0000-0900-000071020000}"/>
    <hyperlink ref="E215" r:id="rId627" xr:uid="{00000000-0004-0000-0900-000072020000}"/>
    <hyperlink ref="G215" r:id="rId628" xr:uid="{00000000-0004-0000-0900-000073020000}"/>
    <hyperlink ref="E216" r:id="rId629" xr:uid="{00000000-0004-0000-0900-000074020000}"/>
    <hyperlink ref="G216" r:id="rId630" xr:uid="{00000000-0004-0000-0900-000075020000}"/>
    <hyperlink ref="C217" r:id="rId631" xr:uid="{00000000-0004-0000-0900-000076020000}"/>
    <hyperlink ref="E217" r:id="rId632" xr:uid="{00000000-0004-0000-0900-000077020000}"/>
    <hyperlink ref="G217" r:id="rId633" xr:uid="{00000000-0004-0000-0900-000078020000}"/>
    <hyperlink ref="C218" r:id="rId634" xr:uid="{00000000-0004-0000-0900-000079020000}"/>
    <hyperlink ref="E218" r:id="rId635" xr:uid="{00000000-0004-0000-0900-00007A020000}"/>
    <hyperlink ref="G218" r:id="rId636" xr:uid="{00000000-0004-0000-0900-00007B020000}"/>
    <hyperlink ref="C219" r:id="rId637" xr:uid="{00000000-0004-0000-0900-00007C020000}"/>
    <hyperlink ref="E219" r:id="rId638" xr:uid="{00000000-0004-0000-0900-00007D020000}"/>
    <hyperlink ref="G219" r:id="rId639" xr:uid="{00000000-0004-0000-0900-00007E020000}"/>
    <hyperlink ref="C220" r:id="rId640" xr:uid="{00000000-0004-0000-0900-00007F020000}"/>
    <hyperlink ref="E220" r:id="rId641" xr:uid="{00000000-0004-0000-0900-000080020000}"/>
    <hyperlink ref="G220" r:id="rId642" xr:uid="{00000000-0004-0000-0900-000081020000}"/>
    <hyperlink ref="C221" r:id="rId643" xr:uid="{00000000-0004-0000-0900-000082020000}"/>
    <hyperlink ref="E221" r:id="rId644" xr:uid="{00000000-0004-0000-0900-000083020000}"/>
    <hyperlink ref="G221" r:id="rId645" xr:uid="{00000000-0004-0000-0900-000084020000}"/>
    <hyperlink ref="C222" r:id="rId646" xr:uid="{00000000-0004-0000-0900-000085020000}"/>
    <hyperlink ref="E222" r:id="rId647" xr:uid="{00000000-0004-0000-0900-000086020000}"/>
    <hyperlink ref="G222" r:id="rId648" xr:uid="{00000000-0004-0000-0900-000087020000}"/>
    <hyperlink ref="C223" r:id="rId649" xr:uid="{00000000-0004-0000-0900-000088020000}"/>
    <hyperlink ref="E223" r:id="rId650" xr:uid="{00000000-0004-0000-0900-000089020000}"/>
    <hyperlink ref="G223" r:id="rId651" xr:uid="{00000000-0004-0000-0900-00008A020000}"/>
    <hyperlink ref="C224" r:id="rId652" xr:uid="{00000000-0004-0000-0900-00008B020000}"/>
    <hyperlink ref="E224" r:id="rId653" xr:uid="{00000000-0004-0000-0900-00008C020000}"/>
    <hyperlink ref="G224" r:id="rId654" xr:uid="{00000000-0004-0000-0900-00008D020000}"/>
    <hyperlink ref="C225" r:id="rId655" xr:uid="{00000000-0004-0000-0900-00008E020000}"/>
    <hyperlink ref="E225" r:id="rId656" xr:uid="{00000000-0004-0000-0900-00008F020000}"/>
    <hyperlink ref="G225" r:id="rId657" xr:uid="{00000000-0004-0000-0900-000090020000}"/>
    <hyperlink ref="C226" r:id="rId658" xr:uid="{00000000-0004-0000-0900-000091020000}"/>
    <hyperlink ref="E226" r:id="rId659" xr:uid="{00000000-0004-0000-0900-000092020000}"/>
    <hyperlink ref="G226" r:id="rId660" xr:uid="{00000000-0004-0000-0900-000093020000}"/>
    <hyperlink ref="C227" r:id="rId661" xr:uid="{00000000-0004-0000-0900-000094020000}"/>
    <hyperlink ref="E227" r:id="rId662" xr:uid="{00000000-0004-0000-0900-000095020000}"/>
    <hyperlink ref="G227" r:id="rId663" xr:uid="{00000000-0004-0000-0900-000096020000}"/>
    <hyperlink ref="C228" r:id="rId664" xr:uid="{00000000-0004-0000-0900-000097020000}"/>
    <hyperlink ref="E228" r:id="rId665" xr:uid="{00000000-0004-0000-0900-000098020000}"/>
    <hyperlink ref="G228" r:id="rId666" xr:uid="{00000000-0004-0000-0900-000099020000}"/>
    <hyperlink ref="C229" r:id="rId667" xr:uid="{00000000-0004-0000-0900-00009A020000}"/>
    <hyperlink ref="E229" r:id="rId668" xr:uid="{00000000-0004-0000-0900-00009B020000}"/>
    <hyperlink ref="G229" r:id="rId669" xr:uid="{00000000-0004-0000-0900-00009C020000}"/>
    <hyperlink ref="C230" r:id="rId670" xr:uid="{00000000-0004-0000-0900-00009D020000}"/>
    <hyperlink ref="E230" r:id="rId671" xr:uid="{00000000-0004-0000-0900-00009E020000}"/>
    <hyperlink ref="G230" r:id="rId672" xr:uid="{00000000-0004-0000-0900-00009F020000}"/>
    <hyperlink ref="C231" r:id="rId673" xr:uid="{00000000-0004-0000-0900-0000A0020000}"/>
    <hyperlink ref="E231" r:id="rId674" xr:uid="{00000000-0004-0000-0900-0000A1020000}"/>
    <hyperlink ref="G231" r:id="rId675" xr:uid="{00000000-0004-0000-0900-0000A2020000}"/>
    <hyperlink ref="C232" r:id="rId676" xr:uid="{00000000-0004-0000-0900-0000A3020000}"/>
    <hyperlink ref="E232" r:id="rId677" xr:uid="{00000000-0004-0000-0900-0000A4020000}"/>
    <hyperlink ref="G232" r:id="rId678" xr:uid="{00000000-0004-0000-0900-0000A5020000}"/>
    <hyperlink ref="C233" r:id="rId679" xr:uid="{00000000-0004-0000-0900-0000A6020000}"/>
    <hyperlink ref="E233" r:id="rId680" xr:uid="{00000000-0004-0000-0900-0000A7020000}"/>
    <hyperlink ref="G233" r:id="rId681" xr:uid="{00000000-0004-0000-0900-0000A8020000}"/>
    <hyperlink ref="C234" r:id="rId682" xr:uid="{00000000-0004-0000-0900-0000A9020000}"/>
    <hyperlink ref="E234" r:id="rId683" xr:uid="{00000000-0004-0000-0900-0000AA020000}"/>
    <hyperlink ref="G234" r:id="rId684" xr:uid="{00000000-0004-0000-0900-0000AB020000}"/>
    <hyperlink ref="C235" r:id="rId685" xr:uid="{00000000-0004-0000-0900-0000AC020000}"/>
    <hyperlink ref="E235" r:id="rId686" xr:uid="{00000000-0004-0000-0900-0000AD020000}"/>
    <hyperlink ref="G235" r:id="rId687" xr:uid="{00000000-0004-0000-0900-0000AE020000}"/>
    <hyperlink ref="C236" r:id="rId688" xr:uid="{00000000-0004-0000-0900-0000AF020000}"/>
    <hyperlink ref="E236" r:id="rId689" xr:uid="{00000000-0004-0000-0900-0000B0020000}"/>
    <hyperlink ref="G236" r:id="rId690" xr:uid="{00000000-0004-0000-0900-0000B1020000}"/>
    <hyperlink ref="C237" r:id="rId691" xr:uid="{00000000-0004-0000-0900-0000B2020000}"/>
    <hyperlink ref="E237" r:id="rId692" xr:uid="{00000000-0004-0000-0900-0000B3020000}"/>
    <hyperlink ref="G237" r:id="rId693" xr:uid="{00000000-0004-0000-0900-0000B4020000}"/>
    <hyperlink ref="C238" r:id="rId694" xr:uid="{00000000-0004-0000-0900-0000B5020000}"/>
    <hyperlink ref="E238" r:id="rId695" xr:uid="{00000000-0004-0000-0900-0000B6020000}"/>
    <hyperlink ref="G238" r:id="rId696" xr:uid="{00000000-0004-0000-0900-0000B7020000}"/>
    <hyperlink ref="C239" r:id="rId697" xr:uid="{00000000-0004-0000-0900-0000B8020000}"/>
    <hyperlink ref="E239" r:id="rId698" xr:uid="{00000000-0004-0000-0900-0000B9020000}"/>
    <hyperlink ref="G239" r:id="rId699" xr:uid="{00000000-0004-0000-0900-0000BA020000}"/>
    <hyperlink ref="C240" r:id="rId700" xr:uid="{00000000-0004-0000-0900-0000BB020000}"/>
    <hyperlink ref="E240" r:id="rId701" xr:uid="{00000000-0004-0000-0900-0000BC020000}"/>
    <hyperlink ref="G240" r:id="rId702" xr:uid="{00000000-0004-0000-0900-0000BD020000}"/>
    <hyperlink ref="C241" r:id="rId703" xr:uid="{00000000-0004-0000-0900-0000BE020000}"/>
    <hyperlink ref="E241" r:id="rId704" xr:uid="{00000000-0004-0000-0900-0000BF020000}"/>
    <hyperlink ref="G241" r:id="rId705" xr:uid="{00000000-0004-0000-0900-0000C0020000}"/>
    <hyperlink ref="C242" r:id="rId706" xr:uid="{00000000-0004-0000-0900-0000C1020000}"/>
    <hyperlink ref="E242" r:id="rId707" xr:uid="{00000000-0004-0000-0900-0000C2020000}"/>
    <hyperlink ref="G242" r:id="rId708" xr:uid="{00000000-0004-0000-0900-0000C3020000}"/>
    <hyperlink ref="C243" r:id="rId709" xr:uid="{00000000-0004-0000-0900-0000C4020000}"/>
    <hyperlink ref="E243" r:id="rId710" xr:uid="{00000000-0004-0000-0900-0000C5020000}"/>
    <hyperlink ref="G243" r:id="rId711" xr:uid="{00000000-0004-0000-0900-0000C6020000}"/>
    <hyperlink ref="C244" r:id="rId712" xr:uid="{00000000-0004-0000-0900-0000C7020000}"/>
    <hyperlink ref="E244" r:id="rId713" xr:uid="{00000000-0004-0000-0900-0000C8020000}"/>
    <hyperlink ref="G244" r:id="rId714" xr:uid="{00000000-0004-0000-0900-0000C9020000}"/>
    <hyperlink ref="C245" r:id="rId715" xr:uid="{00000000-0004-0000-0900-0000CA020000}"/>
    <hyperlink ref="E245" r:id="rId716" xr:uid="{00000000-0004-0000-0900-0000CB020000}"/>
    <hyperlink ref="G245" r:id="rId717" xr:uid="{00000000-0004-0000-0900-0000CC020000}"/>
    <hyperlink ref="C246" r:id="rId718" xr:uid="{00000000-0004-0000-0900-0000CD020000}"/>
    <hyperlink ref="E246" r:id="rId719" xr:uid="{00000000-0004-0000-0900-0000CE020000}"/>
    <hyperlink ref="G246" r:id="rId720" xr:uid="{00000000-0004-0000-0900-0000CF020000}"/>
    <hyperlink ref="C247" r:id="rId721" xr:uid="{00000000-0004-0000-0900-0000D0020000}"/>
    <hyperlink ref="E247" r:id="rId722" xr:uid="{00000000-0004-0000-0900-0000D1020000}"/>
    <hyperlink ref="G247" r:id="rId723" xr:uid="{00000000-0004-0000-0900-0000D2020000}"/>
    <hyperlink ref="C248" r:id="rId724" xr:uid="{00000000-0004-0000-0900-0000D3020000}"/>
    <hyperlink ref="E248" r:id="rId725" xr:uid="{00000000-0004-0000-0900-0000D4020000}"/>
    <hyperlink ref="G248" r:id="rId726" xr:uid="{00000000-0004-0000-0900-0000D5020000}"/>
    <hyperlink ref="C249" r:id="rId727" xr:uid="{00000000-0004-0000-0900-0000D6020000}"/>
    <hyperlink ref="E249" r:id="rId728" xr:uid="{00000000-0004-0000-0900-0000D7020000}"/>
    <hyperlink ref="G249" r:id="rId729" xr:uid="{00000000-0004-0000-0900-0000D8020000}"/>
    <hyperlink ref="C250" r:id="rId730" xr:uid="{00000000-0004-0000-0900-0000D9020000}"/>
    <hyperlink ref="E250" r:id="rId731" xr:uid="{00000000-0004-0000-0900-0000DA020000}"/>
    <hyperlink ref="G250" r:id="rId732" xr:uid="{00000000-0004-0000-0900-0000DB020000}"/>
    <hyperlink ref="C251" r:id="rId733" xr:uid="{00000000-0004-0000-0900-0000DC020000}"/>
    <hyperlink ref="E251" r:id="rId734" xr:uid="{00000000-0004-0000-0900-0000DD020000}"/>
    <hyperlink ref="G251" r:id="rId735" xr:uid="{00000000-0004-0000-0900-0000DE020000}"/>
    <hyperlink ref="C252" r:id="rId736" xr:uid="{00000000-0004-0000-0900-0000DF020000}"/>
    <hyperlink ref="E252" r:id="rId737" xr:uid="{00000000-0004-0000-0900-0000E0020000}"/>
    <hyperlink ref="G252" r:id="rId738" xr:uid="{00000000-0004-0000-0900-0000E1020000}"/>
    <hyperlink ref="C253" r:id="rId739" xr:uid="{00000000-0004-0000-0900-0000E2020000}"/>
    <hyperlink ref="E253" r:id="rId740" xr:uid="{00000000-0004-0000-0900-0000E3020000}"/>
    <hyperlink ref="G253" r:id="rId741" xr:uid="{00000000-0004-0000-0900-0000E4020000}"/>
    <hyperlink ref="C254" r:id="rId742" xr:uid="{00000000-0004-0000-0900-0000E5020000}"/>
    <hyperlink ref="E254" r:id="rId743" xr:uid="{00000000-0004-0000-0900-0000E6020000}"/>
    <hyperlink ref="G254" r:id="rId744" xr:uid="{00000000-0004-0000-0900-0000E7020000}"/>
    <hyperlink ref="C255" r:id="rId745" xr:uid="{00000000-0004-0000-0900-0000E8020000}"/>
    <hyperlink ref="E255" r:id="rId746" xr:uid="{00000000-0004-0000-0900-0000E9020000}"/>
    <hyperlink ref="G255" r:id="rId747" xr:uid="{00000000-0004-0000-0900-0000EA020000}"/>
    <hyperlink ref="C256" r:id="rId748" xr:uid="{00000000-0004-0000-0900-0000EB020000}"/>
    <hyperlink ref="E256" r:id="rId749" xr:uid="{00000000-0004-0000-0900-0000EC020000}"/>
    <hyperlink ref="G256" r:id="rId750" xr:uid="{00000000-0004-0000-0900-0000ED020000}"/>
    <hyperlink ref="C257" r:id="rId751" xr:uid="{00000000-0004-0000-0900-0000EE020000}"/>
    <hyperlink ref="E257" r:id="rId752" xr:uid="{00000000-0004-0000-0900-0000EF020000}"/>
    <hyperlink ref="G257" r:id="rId753" xr:uid="{00000000-0004-0000-0900-0000F0020000}"/>
    <hyperlink ref="C258" r:id="rId754" xr:uid="{00000000-0004-0000-0900-0000F1020000}"/>
    <hyperlink ref="E258" r:id="rId755" xr:uid="{00000000-0004-0000-0900-0000F2020000}"/>
    <hyperlink ref="G258" r:id="rId756" xr:uid="{00000000-0004-0000-0900-0000F3020000}"/>
    <hyperlink ref="C259" r:id="rId757" xr:uid="{00000000-0004-0000-0900-0000F4020000}"/>
    <hyperlink ref="E259" r:id="rId758" xr:uid="{00000000-0004-0000-0900-0000F5020000}"/>
    <hyperlink ref="G259" r:id="rId759" xr:uid="{00000000-0004-0000-0900-0000F6020000}"/>
    <hyperlink ref="C260" r:id="rId760" xr:uid="{00000000-0004-0000-0900-0000F7020000}"/>
    <hyperlink ref="E260" r:id="rId761" xr:uid="{00000000-0004-0000-0900-0000F8020000}"/>
    <hyperlink ref="G260" r:id="rId762" xr:uid="{00000000-0004-0000-0900-0000F9020000}"/>
    <hyperlink ref="C261" r:id="rId763" xr:uid="{00000000-0004-0000-0900-0000FA020000}"/>
    <hyperlink ref="E261" r:id="rId764" xr:uid="{00000000-0004-0000-0900-0000FB020000}"/>
    <hyperlink ref="G261" r:id="rId765" xr:uid="{00000000-0004-0000-0900-0000FC020000}"/>
    <hyperlink ref="C262" r:id="rId766" xr:uid="{00000000-0004-0000-0900-0000FD020000}"/>
    <hyperlink ref="E262" r:id="rId767" xr:uid="{00000000-0004-0000-0900-0000FE020000}"/>
    <hyperlink ref="G262" r:id="rId768" xr:uid="{00000000-0004-0000-0900-0000FF020000}"/>
    <hyperlink ref="C263" r:id="rId769" xr:uid="{00000000-0004-0000-0900-000000030000}"/>
    <hyperlink ref="E263" r:id="rId770" xr:uid="{00000000-0004-0000-0900-000001030000}"/>
    <hyperlink ref="G263" r:id="rId771" xr:uid="{00000000-0004-0000-0900-000002030000}"/>
    <hyperlink ref="C264" r:id="rId772" xr:uid="{00000000-0004-0000-0900-000003030000}"/>
    <hyperlink ref="E264" r:id="rId773" xr:uid="{00000000-0004-0000-0900-000004030000}"/>
    <hyperlink ref="G264" r:id="rId774" xr:uid="{00000000-0004-0000-0900-000005030000}"/>
    <hyperlink ref="C265" r:id="rId775" xr:uid="{00000000-0004-0000-0900-000006030000}"/>
    <hyperlink ref="E265" r:id="rId776" xr:uid="{00000000-0004-0000-0900-000007030000}"/>
    <hyperlink ref="G265" r:id="rId777" xr:uid="{00000000-0004-0000-0900-000008030000}"/>
    <hyperlink ref="C266" r:id="rId778" xr:uid="{00000000-0004-0000-0900-000009030000}"/>
    <hyperlink ref="E266" r:id="rId779" xr:uid="{00000000-0004-0000-0900-00000A030000}"/>
    <hyperlink ref="G266" r:id="rId780" xr:uid="{00000000-0004-0000-0900-00000B030000}"/>
    <hyperlink ref="C267" r:id="rId781" xr:uid="{00000000-0004-0000-0900-00000C030000}"/>
    <hyperlink ref="E267" r:id="rId782" xr:uid="{00000000-0004-0000-0900-00000D030000}"/>
    <hyperlink ref="G267" r:id="rId783" xr:uid="{00000000-0004-0000-0900-00000E030000}"/>
    <hyperlink ref="C268" r:id="rId784" xr:uid="{00000000-0004-0000-0900-00000F030000}"/>
    <hyperlink ref="E268" r:id="rId785" xr:uid="{00000000-0004-0000-0900-000010030000}"/>
    <hyperlink ref="G268" r:id="rId786" xr:uid="{00000000-0004-0000-0900-000011030000}"/>
    <hyperlink ref="C269" r:id="rId787" xr:uid="{00000000-0004-0000-0900-000012030000}"/>
    <hyperlink ref="E269" r:id="rId788" xr:uid="{00000000-0004-0000-0900-000013030000}"/>
    <hyperlink ref="G269" r:id="rId789" xr:uid="{00000000-0004-0000-0900-000014030000}"/>
    <hyperlink ref="C270" r:id="rId790" xr:uid="{00000000-0004-0000-0900-000015030000}"/>
    <hyperlink ref="E270" r:id="rId791" xr:uid="{00000000-0004-0000-0900-000016030000}"/>
    <hyperlink ref="G270" r:id="rId792" xr:uid="{00000000-0004-0000-0900-00001703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outlinePr summaryBelow="0" summaryRight="0"/>
  </sheetPr>
  <dimension ref="A1:K1001"/>
  <sheetViews>
    <sheetView topLeftCell="C1" workbookViewId="0">
      <selection activeCell="F13" sqref="F13"/>
    </sheetView>
  </sheetViews>
  <sheetFormatPr defaultColWidth="14.42578125" defaultRowHeight="15.75" customHeight="1"/>
  <cols>
    <col min="1" max="1" width="21.85546875" hidden="1" customWidth="1"/>
    <col min="2" max="2" width="14.42578125" hidden="1"/>
    <col min="3" max="3" width="9.42578125" customWidth="1"/>
  </cols>
  <sheetData>
    <row r="1" spans="1:11" ht="38.25">
      <c r="A1" s="76" t="s">
        <v>791</v>
      </c>
      <c r="B1" s="76" t="s">
        <v>792</v>
      </c>
      <c r="C1" s="77" t="s">
        <v>72</v>
      </c>
      <c r="D1" s="77" t="s">
        <v>58</v>
      </c>
      <c r="E1" s="77" t="s">
        <v>60</v>
      </c>
      <c r="F1" s="77" t="s">
        <v>34</v>
      </c>
      <c r="G1" s="78" t="s">
        <v>793</v>
      </c>
      <c r="H1" s="79" t="s">
        <v>794</v>
      </c>
      <c r="I1" s="80" t="s">
        <v>795</v>
      </c>
      <c r="J1" s="81" t="s">
        <v>796</v>
      </c>
      <c r="K1" s="42" t="s">
        <v>797</v>
      </c>
    </row>
    <row r="2" spans="1:11" ht="12.75">
      <c r="A2" s="82" t="s">
        <v>798</v>
      </c>
      <c r="B2" s="83"/>
      <c r="C2" s="84" t="b">
        <v>0</v>
      </c>
      <c r="D2" s="84" t="e">
        <f t="shared" ref="D2:D12" ca="1" si="0">_xludf.concat(A2,_xludf.concat(" ",B2))</f>
        <v>#NAME?</v>
      </c>
      <c r="E2" s="85" t="s">
        <v>799</v>
      </c>
      <c r="F2" s="84" t="s">
        <v>800</v>
      </c>
      <c r="G2" s="86" t="s">
        <v>801</v>
      </c>
      <c r="H2" s="87" t="s">
        <v>802</v>
      </c>
      <c r="I2" s="88"/>
      <c r="J2" s="88" t="str">
        <f>HYPERLINK("apenu.com","Marketplace investor - love working with smart founders focused on building $1b+ businesses. Please fill out the application form at apenu.com")</f>
        <v>Marketplace investor - love working with smart founders focused on building $1b+ businesses. Please fill out the application form at apenu.com</v>
      </c>
      <c r="K2" s="33"/>
    </row>
    <row r="3" spans="1:11" ht="12.75">
      <c r="A3" s="82" t="s">
        <v>803</v>
      </c>
      <c r="B3" s="82" t="s">
        <v>804</v>
      </c>
      <c r="C3" s="84" t="b">
        <v>0</v>
      </c>
      <c r="D3" s="84" t="e">
        <f t="shared" ca="1" si="0"/>
        <v>#NAME?</v>
      </c>
      <c r="E3" s="84"/>
      <c r="F3" s="84"/>
      <c r="G3" s="84"/>
      <c r="H3" s="83" t="s">
        <v>805</v>
      </c>
      <c r="I3" s="33"/>
      <c r="J3" s="33" t="s">
        <v>806</v>
      </c>
      <c r="K3" s="84" t="s">
        <v>807</v>
      </c>
    </row>
    <row r="4" spans="1:11" ht="12.75">
      <c r="A4" s="82" t="s">
        <v>808</v>
      </c>
      <c r="B4" s="82" t="s">
        <v>809</v>
      </c>
      <c r="C4" s="84" t="b">
        <v>0</v>
      </c>
      <c r="D4" s="84" t="e">
        <f t="shared" ca="1" si="0"/>
        <v>#NAME?</v>
      </c>
      <c r="E4" s="85" t="s">
        <v>810</v>
      </c>
      <c r="F4" s="84" t="s">
        <v>811</v>
      </c>
      <c r="G4" s="86" t="s">
        <v>812</v>
      </c>
      <c r="H4" s="83" t="s">
        <v>805</v>
      </c>
      <c r="I4" s="33"/>
      <c r="J4" s="33" t="s">
        <v>813</v>
      </c>
      <c r="K4" s="33"/>
    </row>
    <row r="5" spans="1:11" ht="12.75">
      <c r="A5" s="89" t="s">
        <v>814</v>
      </c>
      <c r="B5" s="89" t="s">
        <v>815</v>
      </c>
      <c r="C5" s="84" t="b">
        <v>0</v>
      </c>
      <c r="D5" s="84" t="e">
        <f t="shared" ca="1" si="0"/>
        <v>#NAME?</v>
      </c>
      <c r="E5" s="90"/>
      <c r="F5" s="90" t="s">
        <v>816</v>
      </c>
      <c r="G5" s="86" t="s">
        <v>817</v>
      </c>
      <c r="H5" s="33" t="s">
        <v>818</v>
      </c>
      <c r="I5" s="33"/>
      <c r="J5" s="33" t="s">
        <v>819</v>
      </c>
      <c r="K5" s="84" t="s">
        <v>820</v>
      </c>
    </row>
    <row r="6" spans="1:11" ht="12.75">
      <c r="A6" s="82" t="s">
        <v>821</v>
      </c>
      <c r="B6" s="82" t="s">
        <v>822</v>
      </c>
      <c r="C6" s="84" t="b">
        <v>0</v>
      </c>
      <c r="D6" s="84" t="e">
        <f t="shared" ca="1" si="0"/>
        <v>#NAME?</v>
      </c>
      <c r="E6" s="84"/>
      <c r="F6" s="84" t="s">
        <v>823</v>
      </c>
      <c r="G6" s="86" t="s">
        <v>824</v>
      </c>
      <c r="H6" s="83" t="s">
        <v>805</v>
      </c>
      <c r="I6" s="84"/>
      <c r="J6" s="84" t="s">
        <v>825</v>
      </c>
      <c r="K6" s="33"/>
    </row>
    <row r="7" spans="1:11" ht="14.25">
      <c r="A7" s="82" t="s">
        <v>826</v>
      </c>
      <c r="B7" s="83"/>
      <c r="C7" s="84" t="b">
        <v>0</v>
      </c>
      <c r="D7" s="84" t="e">
        <f t="shared" ca="1" si="0"/>
        <v>#NAME?</v>
      </c>
      <c r="E7" s="91"/>
      <c r="F7" s="91" t="s">
        <v>827</v>
      </c>
      <c r="G7" s="92" t="s">
        <v>828</v>
      </c>
      <c r="H7" s="83" t="s">
        <v>805</v>
      </c>
      <c r="I7" s="33"/>
      <c r="J7" s="33" t="s">
        <v>829</v>
      </c>
      <c r="K7" s="33"/>
    </row>
    <row r="8" spans="1:11" ht="12.75">
      <c r="A8" s="82" t="s">
        <v>830</v>
      </c>
      <c r="B8" s="82" t="s">
        <v>831</v>
      </c>
      <c r="C8" s="84" t="b">
        <v>0</v>
      </c>
      <c r="D8" s="84" t="e">
        <f t="shared" ca="1" si="0"/>
        <v>#NAME?</v>
      </c>
      <c r="E8" s="84"/>
      <c r="F8" s="84" t="s">
        <v>832</v>
      </c>
      <c r="G8" s="86" t="s">
        <v>833</v>
      </c>
      <c r="H8" s="83" t="s">
        <v>834</v>
      </c>
      <c r="I8" s="33"/>
      <c r="J8" s="33" t="s">
        <v>835</v>
      </c>
      <c r="K8" s="33"/>
    </row>
    <row r="9" spans="1:11" ht="12.75">
      <c r="A9" s="82" t="s">
        <v>836</v>
      </c>
      <c r="B9" s="82" t="s">
        <v>837</v>
      </c>
      <c r="C9" s="84" t="b">
        <v>0</v>
      </c>
      <c r="D9" s="84" t="e">
        <f t="shared" ca="1" si="0"/>
        <v>#NAME?</v>
      </c>
      <c r="E9" s="84"/>
      <c r="F9" s="84" t="s">
        <v>838</v>
      </c>
      <c r="G9" s="86" t="s">
        <v>839</v>
      </c>
      <c r="H9" s="83" t="s">
        <v>834</v>
      </c>
      <c r="I9" s="33"/>
      <c r="J9" s="33"/>
      <c r="K9" s="33"/>
    </row>
    <row r="10" spans="1:11" ht="12.75">
      <c r="A10" s="82" t="s">
        <v>840</v>
      </c>
      <c r="B10" s="93" t="s">
        <v>841</v>
      </c>
      <c r="C10" s="84" t="b">
        <v>0</v>
      </c>
      <c r="D10" s="84" t="e">
        <f t="shared" ca="1" si="0"/>
        <v>#NAME?</v>
      </c>
      <c r="E10" s="85" t="s">
        <v>842</v>
      </c>
      <c r="F10" s="84" t="s">
        <v>843</v>
      </c>
      <c r="G10" s="86" t="s">
        <v>844</v>
      </c>
      <c r="H10" s="83" t="s">
        <v>834</v>
      </c>
      <c r="I10" s="84"/>
      <c r="J10" s="84" t="s">
        <v>845</v>
      </c>
      <c r="K10" s="33"/>
    </row>
    <row r="11" spans="1:11" ht="12.75">
      <c r="A11" s="94" t="s">
        <v>846</v>
      </c>
      <c r="B11" s="94" t="s">
        <v>847</v>
      </c>
      <c r="C11" s="84" t="b">
        <v>0</v>
      </c>
      <c r="D11" s="84" t="e">
        <f t="shared" ca="1" si="0"/>
        <v>#NAME?</v>
      </c>
      <c r="E11" s="90"/>
      <c r="F11" s="90" t="s">
        <v>848</v>
      </c>
      <c r="G11" s="84"/>
      <c r="H11" s="83" t="s">
        <v>834</v>
      </c>
      <c r="I11" s="33"/>
      <c r="J11" s="33"/>
      <c r="K11" s="33"/>
    </row>
    <row r="12" spans="1:11" ht="12.75">
      <c r="A12" s="82" t="s">
        <v>849</v>
      </c>
      <c r="B12" s="82" t="s">
        <v>850</v>
      </c>
      <c r="C12" s="84" t="b">
        <v>0</v>
      </c>
      <c r="D12" s="84" t="e">
        <f t="shared" ca="1" si="0"/>
        <v>#NAME?</v>
      </c>
      <c r="E12" s="84"/>
      <c r="F12" s="84" t="s">
        <v>851</v>
      </c>
      <c r="G12" s="86" t="s">
        <v>852</v>
      </c>
      <c r="H12" s="83" t="s">
        <v>834</v>
      </c>
      <c r="I12" s="33"/>
      <c r="J12" s="33"/>
      <c r="K12" s="33"/>
    </row>
    <row r="13" spans="1:11" ht="12.75">
      <c r="A13" s="82"/>
      <c r="B13" s="82"/>
      <c r="C13" s="84" t="b">
        <v>0</v>
      </c>
      <c r="D13" s="84"/>
      <c r="E13" s="84"/>
      <c r="F13" s="84"/>
      <c r="G13" s="86"/>
      <c r="H13" s="83"/>
      <c r="I13" s="33"/>
      <c r="J13" s="33"/>
      <c r="K13" s="33"/>
    </row>
    <row r="14" spans="1:11" ht="12.75">
      <c r="A14" s="82" t="s">
        <v>853</v>
      </c>
      <c r="B14" s="82" t="s">
        <v>854</v>
      </c>
      <c r="C14" s="84" t="b">
        <v>0</v>
      </c>
      <c r="D14" s="84" t="e">
        <f t="shared" ref="D14:D378" ca="1" si="1">_xludf.concat(A14,_xludf.concat(" ",B14))</f>
        <v>#NAME?</v>
      </c>
      <c r="E14" s="84"/>
      <c r="F14" s="84" t="s">
        <v>855</v>
      </c>
      <c r="G14" s="86" t="s">
        <v>856</v>
      </c>
      <c r="H14" s="83" t="s">
        <v>834</v>
      </c>
      <c r="I14" s="33"/>
      <c r="J14" s="33"/>
      <c r="K14" s="33"/>
    </row>
    <row r="15" spans="1:11" ht="12.75">
      <c r="A15" s="82" t="s">
        <v>857</v>
      </c>
      <c r="B15" s="82" t="s">
        <v>858</v>
      </c>
      <c r="C15" s="84" t="b">
        <v>0</v>
      </c>
      <c r="D15" s="84" t="e">
        <f t="shared" ca="1" si="1"/>
        <v>#NAME?</v>
      </c>
      <c r="E15" s="84"/>
      <c r="F15" s="84" t="s">
        <v>859</v>
      </c>
      <c r="G15" s="86" t="s">
        <v>860</v>
      </c>
      <c r="H15" s="83" t="s">
        <v>802</v>
      </c>
      <c r="I15" s="33"/>
      <c r="J15" s="33" t="s">
        <v>861</v>
      </c>
      <c r="K15" s="33"/>
    </row>
    <row r="16" spans="1:11" ht="12.75">
      <c r="A16" s="82" t="s">
        <v>862</v>
      </c>
      <c r="B16" s="82" t="s">
        <v>863</v>
      </c>
      <c r="C16" s="84" t="b">
        <v>0</v>
      </c>
      <c r="D16" s="84" t="e">
        <f t="shared" ca="1" si="1"/>
        <v>#NAME?</v>
      </c>
      <c r="E16" s="84"/>
      <c r="F16" s="84" t="s">
        <v>864</v>
      </c>
      <c r="G16" s="86" t="s">
        <v>865</v>
      </c>
      <c r="H16" s="83" t="s">
        <v>802</v>
      </c>
      <c r="I16" s="33"/>
      <c r="J16" s="33"/>
      <c r="K16" s="33"/>
    </row>
    <row r="17" spans="1:11" ht="12.75">
      <c r="A17" s="82" t="s">
        <v>866</v>
      </c>
      <c r="B17" s="82" t="s">
        <v>867</v>
      </c>
      <c r="C17" s="84" t="b">
        <v>0</v>
      </c>
      <c r="D17" s="84" t="e">
        <f t="shared" ca="1" si="1"/>
        <v>#NAME?</v>
      </c>
      <c r="E17" s="84"/>
      <c r="F17" s="84" t="s">
        <v>868</v>
      </c>
      <c r="G17" s="86" t="s">
        <v>869</v>
      </c>
      <c r="H17" s="83" t="s">
        <v>805</v>
      </c>
      <c r="I17" s="33"/>
      <c r="J17" s="33"/>
      <c r="K17" s="33"/>
    </row>
    <row r="18" spans="1:11" ht="12.75">
      <c r="A18" s="82" t="s">
        <v>870</v>
      </c>
      <c r="B18" s="82" t="s">
        <v>871</v>
      </c>
      <c r="C18" s="84" t="b">
        <v>0</v>
      </c>
      <c r="D18" s="84" t="e">
        <f t="shared" ca="1" si="1"/>
        <v>#NAME?</v>
      </c>
      <c r="E18" s="84"/>
      <c r="F18" s="84" t="s">
        <v>872</v>
      </c>
      <c r="G18" s="84"/>
      <c r="H18" s="83" t="s">
        <v>834</v>
      </c>
      <c r="I18" s="33"/>
      <c r="J18" s="33"/>
      <c r="K18" s="33"/>
    </row>
    <row r="19" spans="1:11" ht="12.75">
      <c r="A19" s="82" t="s">
        <v>873</v>
      </c>
      <c r="B19" s="82" t="s">
        <v>874</v>
      </c>
      <c r="C19" s="84" t="b">
        <v>0</v>
      </c>
      <c r="D19" s="84" t="e">
        <f t="shared" ca="1" si="1"/>
        <v>#NAME?</v>
      </c>
      <c r="E19" s="84"/>
      <c r="F19" s="84" t="s">
        <v>875</v>
      </c>
      <c r="G19" s="86" t="s">
        <v>876</v>
      </c>
      <c r="H19" s="83" t="s">
        <v>802</v>
      </c>
      <c r="I19" s="33"/>
      <c r="J19" s="33"/>
      <c r="K19" s="33"/>
    </row>
    <row r="20" spans="1:11" ht="12.75">
      <c r="A20" s="82" t="s">
        <v>877</v>
      </c>
      <c r="B20" s="82" t="s">
        <v>878</v>
      </c>
      <c r="C20" s="84" t="b">
        <v>0</v>
      </c>
      <c r="D20" s="84" t="e">
        <f t="shared" ca="1" si="1"/>
        <v>#NAME?</v>
      </c>
      <c r="E20" s="84"/>
      <c r="F20" s="84" t="s">
        <v>879</v>
      </c>
      <c r="G20" s="86" t="s">
        <v>880</v>
      </c>
      <c r="H20" s="83" t="s">
        <v>805</v>
      </c>
      <c r="I20" s="33"/>
      <c r="J20" s="33" t="s">
        <v>881</v>
      </c>
      <c r="K20" s="33"/>
    </row>
    <row r="21" spans="1:11" ht="12.75">
      <c r="A21" s="82" t="s">
        <v>882</v>
      </c>
      <c r="B21" s="82" t="s">
        <v>883</v>
      </c>
      <c r="C21" s="84" t="b">
        <v>0</v>
      </c>
      <c r="D21" s="84" t="e">
        <f t="shared" ca="1" si="1"/>
        <v>#NAME?</v>
      </c>
      <c r="E21" s="85" t="s">
        <v>884</v>
      </c>
      <c r="F21" s="84" t="s">
        <v>885</v>
      </c>
      <c r="G21" s="86" t="s">
        <v>886</v>
      </c>
      <c r="H21" s="83" t="s">
        <v>805</v>
      </c>
      <c r="I21" s="33"/>
      <c r="J21" s="33" t="s">
        <v>887</v>
      </c>
      <c r="K21" s="33"/>
    </row>
    <row r="22" spans="1:11" ht="12.75">
      <c r="A22" s="82" t="s">
        <v>888</v>
      </c>
      <c r="B22" s="82" t="s">
        <v>889</v>
      </c>
      <c r="C22" s="84" t="b">
        <v>0</v>
      </c>
      <c r="D22" s="84" t="e">
        <f t="shared" ca="1" si="1"/>
        <v>#NAME?</v>
      </c>
      <c r="E22" s="84"/>
      <c r="F22" s="84" t="s">
        <v>890</v>
      </c>
      <c r="G22" s="86" t="s">
        <v>891</v>
      </c>
      <c r="H22" s="83" t="s">
        <v>834</v>
      </c>
      <c r="I22" s="84"/>
      <c r="J22" s="84" t="s">
        <v>892</v>
      </c>
      <c r="K22" s="33"/>
    </row>
    <row r="23" spans="1:11" ht="12.75">
      <c r="A23" s="82" t="s">
        <v>826</v>
      </c>
      <c r="B23" s="82" t="s">
        <v>893</v>
      </c>
      <c r="C23" s="84" t="b">
        <v>0</v>
      </c>
      <c r="D23" s="84" t="e">
        <f t="shared" ca="1" si="1"/>
        <v>#NAME?</v>
      </c>
      <c r="E23" s="84"/>
      <c r="F23" s="84" t="s">
        <v>894</v>
      </c>
      <c r="G23" s="86" t="s">
        <v>895</v>
      </c>
      <c r="H23" s="83" t="s">
        <v>805</v>
      </c>
      <c r="I23" s="33"/>
      <c r="J23" s="36" t="s">
        <v>896</v>
      </c>
      <c r="K23" s="33"/>
    </row>
    <row r="24" spans="1:11" ht="12.75">
      <c r="A24" s="82" t="s">
        <v>897</v>
      </c>
      <c r="B24" s="82" t="s">
        <v>898</v>
      </c>
      <c r="C24" s="84" t="b">
        <v>0</v>
      </c>
      <c r="D24" s="84" t="e">
        <f t="shared" ca="1" si="1"/>
        <v>#NAME?</v>
      </c>
      <c r="E24" s="85" t="s">
        <v>899</v>
      </c>
      <c r="F24" s="84" t="s">
        <v>900</v>
      </c>
      <c r="G24" s="86" t="s">
        <v>901</v>
      </c>
      <c r="H24" s="83" t="s">
        <v>834</v>
      </c>
      <c r="I24" s="33"/>
      <c r="J24" s="33"/>
      <c r="K24" s="33"/>
    </row>
    <row r="25" spans="1:11" ht="12.75">
      <c r="A25" s="82" t="s">
        <v>902</v>
      </c>
      <c r="B25" s="82" t="s">
        <v>903</v>
      </c>
      <c r="C25" s="84" t="b">
        <v>0</v>
      </c>
      <c r="D25" s="84" t="e">
        <f t="shared" ca="1" si="1"/>
        <v>#NAME?</v>
      </c>
      <c r="E25" s="84"/>
      <c r="F25" s="84" t="s">
        <v>904</v>
      </c>
      <c r="G25" s="86" t="s">
        <v>905</v>
      </c>
      <c r="H25" s="83" t="s">
        <v>805</v>
      </c>
      <c r="I25" s="33"/>
      <c r="J25" s="33"/>
      <c r="K25" s="33"/>
    </row>
    <row r="26" spans="1:11" ht="12.75">
      <c r="A26" s="82" t="s">
        <v>906</v>
      </c>
      <c r="B26" s="82" t="s">
        <v>907</v>
      </c>
      <c r="C26" s="84" t="b">
        <v>0</v>
      </c>
      <c r="D26" s="84" t="e">
        <f t="shared" ca="1" si="1"/>
        <v>#NAME?</v>
      </c>
      <c r="E26" s="84"/>
      <c r="F26" s="84" t="s">
        <v>908</v>
      </c>
      <c r="G26" s="86" t="s">
        <v>909</v>
      </c>
      <c r="H26" s="83" t="s">
        <v>805</v>
      </c>
      <c r="I26" s="33"/>
      <c r="J26" s="33"/>
      <c r="K26" s="33"/>
    </row>
    <row r="27" spans="1:11" ht="12.75">
      <c r="A27" s="82" t="s">
        <v>910</v>
      </c>
      <c r="B27" s="82" t="s">
        <v>911</v>
      </c>
      <c r="C27" s="84" t="b">
        <v>0</v>
      </c>
      <c r="D27" s="84" t="e">
        <f t="shared" ca="1" si="1"/>
        <v>#NAME?</v>
      </c>
      <c r="E27" s="84"/>
      <c r="F27" s="84" t="s">
        <v>912</v>
      </c>
      <c r="G27" s="86" t="s">
        <v>913</v>
      </c>
      <c r="H27" s="83" t="s">
        <v>805</v>
      </c>
      <c r="I27" s="33"/>
      <c r="J27" s="33" t="s">
        <v>914</v>
      </c>
      <c r="K27" s="84" t="s">
        <v>915</v>
      </c>
    </row>
    <row r="28" spans="1:11" ht="12.75">
      <c r="A28" s="82" t="s">
        <v>916</v>
      </c>
      <c r="B28" s="82" t="s">
        <v>917</v>
      </c>
      <c r="C28" s="84" t="b">
        <v>0</v>
      </c>
      <c r="D28" s="84" t="e">
        <f t="shared" ca="1" si="1"/>
        <v>#NAME?</v>
      </c>
      <c r="E28" s="84"/>
      <c r="F28" s="84" t="s">
        <v>918</v>
      </c>
      <c r="G28" s="86" t="s">
        <v>919</v>
      </c>
      <c r="H28" s="83" t="s">
        <v>802</v>
      </c>
      <c r="I28" s="33"/>
      <c r="J28" s="33"/>
      <c r="K28" s="33"/>
    </row>
    <row r="29" spans="1:11" ht="12.75">
      <c r="A29" s="82" t="s">
        <v>920</v>
      </c>
      <c r="B29" s="82" t="s">
        <v>921</v>
      </c>
      <c r="C29" s="84" t="b">
        <v>0</v>
      </c>
      <c r="D29" s="84" t="e">
        <f t="shared" ca="1" si="1"/>
        <v>#NAME?</v>
      </c>
      <c r="E29" s="84"/>
      <c r="F29" s="84" t="s">
        <v>922</v>
      </c>
      <c r="G29" s="86" t="s">
        <v>923</v>
      </c>
      <c r="H29" s="83" t="s">
        <v>805</v>
      </c>
      <c r="I29" s="33"/>
      <c r="J29" s="33" t="s">
        <v>924</v>
      </c>
      <c r="K29" s="33" t="s">
        <v>925</v>
      </c>
    </row>
    <row r="30" spans="1:11" ht="12.75">
      <c r="A30" s="82" t="s">
        <v>814</v>
      </c>
      <c r="B30" s="82" t="s">
        <v>926</v>
      </c>
      <c r="C30" s="84" t="b">
        <v>0</v>
      </c>
      <c r="D30" s="84" t="e">
        <f t="shared" ca="1" si="1"/>
        <v>#NAME?</v>
      </c>
      <c r="E30" s="84"/>
      <c r="F30" s="84" t="s">
        <v>927</v>
      </c>
      <c r="G30" s="86" t="s">
        <v>928</v>
      </c>
      <c r="H30" s="83" t="s">
        <v>802</v>
      </c>
      <c r="I30" s="33"/>
      <c r="J30" s="33"/>
      <c r="K30" s="33"/>
    </row>
    <row r="31" spans="1:11" ht="12.75">
      <c r="A31" s="82" t="s">
        <v>929</v>
      </c>
      <c r="B31" s="82" t="s">
        <v>930</v>
      </c>
      <c r="C31" s="84" t="b">
        <v>0</v>
      </c>
      <c r="D31" s="84" t="e">
        <f t="shared" ca="1" si="1"/>
        <v>#NAME?</v>
      </c>
      <c r="E31" s="84"/>
      <c r="F31" s="84" t="s">
        <v>931</v>
      </c>
      <c r="G31" s="86" t="s">
        <v>932</v>
      </c>
      <c r="H31" s="83" t="s">
        <v>805</v>
      </c>
      <c r="I31" s="33"/>
      <c r="J31" s="33" t="s">
        <v>933</v>
      </c>
      <c r="K31" s="84" t="s">
        <v>934</v>
      </c>
    </row>
    <row r="32" spans="1:11" ht="12.75">
      <c r="A32" s="82" t="s">
        <v>935</v>
      </c>
      <c r="B32" s="82" t="s">
        <v>936</v>
      </c>
      <c r="C32" s="84" t="b">
        <v>0</v>
      </c>
      <c r="D32" s="84" t="e">
        <f t="shared" ca="1" si="1"/>
        <v>#NAME?</v>
      </c>
      <c r="E32" s="84"/>
      <c r="F32" s="84" t="s">
        <v>937</v>
      </c>
      <c r="G32" s="86" t="s">
        <v>938</v>
      </c>
      <c r="H32" s="83" t="s">
        <v>834</v>
      </c>
      <c r="I32" s="84"/>
      <c r="J32" s="84" t="s">
        <v>939</v>
      </c>
      <c r="K32" s="33"/>
    </row>
    <row r="33" spans="1:11" ht="12.75">
      <c r="A33" s="82" t="s">
        <v>940</v>
      </c>
      <c r="B33" s="82" t="s">
        <v>941</v>
      </c>
      <c r="C33" s="84" t="b">
        <v>0</v>
      </c>
      <c r="D33" s="84" t="e">
        <f t="shared" ca="1" si="1"/>
        <v>#NAME?</v>
      </c>
      <c r="E33" s="86"/>
      <c r="F33" s="86" t="s">
        <v>942</v>
      </c>
      <c r="G33" s="86" t="s">
        <v>943</v>
      </c>
      <c r="H33" s="83" t="s">
        <v>834</v>
      </c>
      <c r="I33" s="33"/>
      <c r="J33" s="33"/>
      <c r="K33" s="33"/>
    </row>
    <row r="34" spans="1:11" ht="12.75">
      <c r="A34" s="82" t="s">
        <v>944</v>
      </c>
      <c r="B34" s="82" t="s">
        <v>945</v>
      </c>
      <c r="C34" s="84" t="b">
        <v>0</v>
      </c>
      <c r="D34" s="84" t="e">
        <f t="shared" ca="1" si="1"/>
        <v>#NAME?</v>
      </c>
      <c r="E34" s="84"/>
      <c r="F34" s="84" t="s">
        <v>946</v>
      </c>
      <c r="G34" s="84"/>
      <c r="H34" s="83" t="s">
        <v>802</v>
      </c>
      <c r="I34" s="33"/>
      <c r="J34" s="33"/>
      <c r="K34" s="33"/>
    </row>
    <row r="35" spans="1:11" ht="12.75">
      <c r="A35" s="82" t="s">
        <v>947</v>
      </c>
      <c r="B35" s="93" t="s">
        <v>948</v>
      </c>
      <c r="C35" s="84" t="b">
        <v>0</v>
      </c>
      <c r="D35" s="84" t="e">
        <f t="shared" ca="1" si="1"/>
        <v>#NAME?</v>
      </c>
      <c r="E35" s="85" t="s">
        <v>949</v>
      </c>
      <c r="F35" s="84" t="s">
        <v>950</v>
      </c>
      <c r="G35" s="86" t="s">
        <v>951</v>
      </c>
      <c r="H35" s="83" t="s">
        <v>834</v>
      </c>
      <c r="I35" s="33"/>
      <c r="J35" s="33" t="s">
        <v>952</v>
      </c>
      <c r="K35" s="84" t="s">
        <v>953</v>
      </c>
    </row>
    <row r="36" spans="1:11" ht="12.75">
      <c r="A36" s="82" t="s">
        <v>954</v>
      </c>
      <c r="B36" s="82" t="s">
        <v>955</v>
      </c>
      <c r="C36" s="84" t="b">
        <v>0</v>
      </c>
      <c r="D36" s="84" t="e">
        <f t="shared" ca="1" si="1"/>
        <v>#NAME?</v>
      </c>
      <c r="E36" s="85" t="s">
        <v>956</v>
      </c>
      <c r="F36" s="84" t="s">
        <v>957</v>
      </c>
      <c r="G36" s="86" t="s">
        <v>958</v>
      </c>
      <c r="H36" s="83" t="s">
        <v>959</v>
      </c>
      <c r="I36" s="95"/>
      <c r="J36" s="96" t="s">
        <v>960</v>
      </c>
      <c r="K36" s="84" t="s">
        <v>961</v>
      </c>
    </row>
    <row r="37" spans="1:11" ht="12.75">
      <c r="A37" s="82" t="s">
        <v>962</v>
      </c>
      <c r="B37" s="82" t="s">
        <v>963</v>
      </c>
      <c r="C37" s="84" t="b">
        <v>0</v>
      </c>
      <c r="D37" s="84" t="e">
        <f t="shared" ca="1" si="1"/>
        <v>#NAME?</v>
      </c>
      <c r="E37" s="84"/>
      <c r="F37" s="84" t="s">
        <v>964</v>
      </c>
      <c r="G37" s="86" t="s">
        <v>965</v>
      </c>
      <c r="H37" s="83" t="s">
        <v>834</v>
      </c>
      <c r="I37" s="33"/>
      <c r="J37" s="33" t="s">
        <v>966</v>
      </c>
      <c r="K37" s="33" t="s">
        <v>967</v>
      </c>
    </row>
    <row r="38" spans="1:11" ht="12.75">
      <c r="A38" s="97" t="s">
        <v>968</v>
      </c>
      <c r="B38" s="97" t="s">
        <v>969</v>
      </c>
      <c r="C38" s="84" t="b">
        <v>0</v>
      </c>
      <c r="D38" s="84" t="e">
        <f t="shared" ca="1" si="1"/>
        <v>#NAME?</v>
      </c>
      <c r="E38" s="85">
        <v>2048</v>
      </c>
      <c r="F38" s="84" t="s">
        <v>970</v>
      </c>
      <c r="G38" s="86" t="s">
        <v>971</v>
      </c>
      <c r="H38" s="33" t="s">
        <v>802</v>
      </c>
      <c r="I38" s="33"/>
      <c r="J38" s="33" t="s">
        <v>972</v>
      </c>
      <c r="K38" s="33" t="s">
        <v>643</v>
      </c>
    </row>
    <row r="39" spans="1:11" ht="12.75">
      <c r="A39" s="97" t="s">
        <v>973</v>
      </c>
      <c r="B39" s="97" t="s">
        <v>974</v>
      </c>
      <c r="C39" s="84" t="b">
        <v>0</v>
      </c>
      <c r="D39" s="84" t="e">
        <f t="shared" ca="1" si="1"/>
        <v>#NAME?</v>
      </c>
      <c r="E39" s="85" t="s">
        <v>975</v>
      </c>
      <c r="F39" s="84" t="s">
        <v>976</v>
      </c>
      <c r="G39" s="86" t="s">
        <v>977</v>
      </c>
      <c r="H39" s="33" t="s">
        <v>834</v>
      </c>
      <c r="I39" s="33"/>
      <c r="J39" s="33"/>
      <c r="K39" s="33" t="s">
        <v>978</v>
      </c>
    </row>
    <row r="40" spans="1:11" ht="12.75">
      <c r="A40" s="97" t="s">
        <v>882</v>
      </c>
      <c r="B40" s="97" t="s">
        <v>979</v>
      </c>
      <c r="C40" s="84" t="b">
        <v>0</v>
      </c>
      <c r="D40" s="84" t="e">
        <f t="shared" ca="1" si="1"/>
        <v>#NAME?</v>
      </c>
      <c r="E40" s="84"/>
      <c r="F40" s="84" t="s">
        <v>980</v>
      </c>
      <c r="G40" s="86" t="s">
        <v>981</v>
      </c>
      <c r="H40" s="33" t="s">
        <v>805</v>
      </c>
      <c r="I40" s="33"/>
      <c r="J40" s="33"/>
      <c r="K40" s="33" t="s">
        <v>982</v>
      </c>
    </row>
    <row r="41" spans="1:11" ht="12.75">
      <c r="A41" s="97" t="s">
        <v>983</v>
      </c>
      <c r="B41" s="97" t="s">
        <v>984</v>
      </c>
      <c r="C41" s="84" t="b">
        <v>0</v>
      </c>
      <c r="D41" s="84" t="e">
        <f t="shared" ca="1" si="1"/>
        <v>#NAME?</v>
      </c>
      <c r="E41" s="85" t="s">
        <v>985</v>
      </c>
      <c r="F41" s="84" t="s">
        <v>986</v>
      </c>
      <c r="G41" s="86" t="s">
        <v>987</v>
      </c>
      <c r="H41" s="33" t="s">
        <v>802</v>
      </c>
      <c r="I41" s="33"/>
      <c r="J41" s="33"/>
      <c r="K41" s="84" t="s">
        <v>988</v>
      </c>
    </row>
    <row r="42" spans="1:11" ht="12.75">
      <c r="A42" s="97" t="s">
        <v>989</v>
      </c>
      <c r="B42" s="97" t="s">
        <v>990</v>
      </c>
      <c r="C42" s="84" t="b">
        <v>0</v>
      </c>
      <c r="D42" s="84" t="e">
        <f t="shared" ca="1" si="1"/>
        <v>#NAME?</v>
      </c>
      <c r="E42" s="85" t="s">
        <v>991</v>
      </c>
      <c r="F42" s="84" t="s">
        <v>992</v>
      </c>
      <c r="G42" s="86" t="s">
        <v>993</v>
      </c>
      <c r="H42" s="33" t="s">
        <v>802</v>
      </c>
      <c r="I42" s="33"/>
      <c r="J42" s="33"/>
      <c r="K42" s="84" t="s">
        <v>994</v>
      </c>
    </row>
    <row r="43" spans="1:11" ht="12.75">
      <c r="A43" s="97" t="s">
        <v>995</v>
      </c>
      <c r="B43" s="97" t="s">
        <v>996</v>
      </c>
      <c r="C43" s="84" t="b">
        <v>0</v>
      </c>
      <c r="D43" s="84" t="e">
        <f t="shared" ca="1" si="1"/>
        <v>#NAME?</v>
      </c>
      <c r="E43" s="84"/>
      <c r="F43" s="84" t="s">
        <v>997</v>
      </c>
      <c r="G43" s="92" t="s">
        <v>998</v>
      </c>
      <c r="H43" s="33" t="s">
        <v>802</v>
      </c>
      <c r="I43" s="33"/>
      <c r="J43" s="33"/>
      <c r="K43" s="33" t="s">
        <v>643</v>
      </c>
    </row>
    <row r="44" spans="1:11" ht="12.75">
      <c r="A44" s="97" t="s">
        <v>999</v>
      </c>
      <c r="B44" s="97" t="s">
        <v>1000</v>
      </c>
      <c r="C44" s="84" t="b">
        <v>0</v>
      </c>
      <c r="D44" s="84" t="e">
        <f t="shared" ca="1" si="1"/>
        <v>#NAME?</v>
      </c>
      <c r="E44" s="84"/>
      <c r="F44" s="84" t="s">
        <v>1001</v>
      </c>
      <c r="G44" s="86" t="s">
        <v>1002</v>
      </c>
      <c r="H44" s="33" t="s">
        <v>805</v>
      </c>
      <c r="I44" s="33"/>
      <c r="J44" s="33"/>
      <c r="K44" s="33" t="s">
        <v>1003</v>
      </c>
    </row>
    <row r="45" spans="1:11" ht="12.75">
      <c r="A45" s="97" t="s">
        <v>1004</v>
      </c>
      <c r="B45" s="97" t="s">
        <v>1005</v>
      </c>
      <c r="C45" s="84" t="b">
        <v>0</v>
      </c>
      <c r="D45" s="84" t="e">
        <f t="shared" ca="1" si="1"/>
        <v>#NAME?</v>
      </c>
      <c r="E45" s="84"/>
      <c r="F45" s="84" t="s">
        <v>1006</v>
      </c>
      <c r="G45" s="86" t="s">
        <v>1007</v>
      </c>
      <c r="H45" s="33" t="s">
        <v>834</v>
      </c>
      <c r="I45" s="33"/>
      <c r="J45" s="33"/>
      <c r="K45" s="33" t="s">
        <v>1008</v>
      </c>
    </row>
    <row r="46" spans="1:11" ht="12.75">
      <c r="A46" s="97" t="s">
        <v>1009</v>
      </c>
      <c r="B46" s="97" t="s">
        <v>1010</v>
      </c>
      <c r="C46" s="84" t="b">
        <v>0</v>
      </c>
      <c r="D46" s="84" t="e">
        <f t="shared" ca="1" si="1"/>
        <v>#NAME?</v>
      </c>
      <c r="E46" s="98" t="s">
        <v>1011</v>
      </c>
      <c r="F46" s="99" t="s">
        <v>1012</v>
      </c>
      <c r="G46" s="86" t="s">
        <v>1013</v>
      </c>
      <c r="H46" s="33" t="s">
        <v>805</v>
      </c>
      <c r="I46" s="33"/>
      <c r="J46" s="33"/>
      <c r="K46" s="33" t="s">
        <v>1014</v>
      </c>
    </row>
    <row r="47" spans="1:11" ht="12.75">
      <c r="A47" s="97" t="s">
        <v>1015</v>
      </c>
      <c r="B47" s="97" t="s">
        <v>1016</v>
      </c>
      <c r="C47" s="84" t="b">
        <v>0</v>
      </c>
      <c r="D47" s="84" t="e">
        <f t="shared" ca="1" si="1"/>
        <v>#NAME?</v>
      </c>
      <c r="E47" s="84"/>
      <c r="F47" s="84" t="s">
        <v>1017</v>
      </c>
      <c r="G47" s="86" t="s">
        <v>1018</v>
      </c>
      <c r="H47" s="33" t="s">
        <v>805</v>
      </c>
      <c r="I47" s="33"/>
      <c r="J47" s="33" t="s">
        <v>1019</v>
      </c>
      <c r="K47" s="84" t="s">
        <v>1020</v>
      </c>
    </row>
    <row r="48" spans="1:11" ht="12.75">
      <c r="A48" s="97" t="s">
        <v>910</v>
      </c>
      <c r="B48" s="97" t="s">
        <v>1021</v>
      </c>
      <c r="C48" s="84" t="b">
        <v>0</v>
      </c>
      <c r="D48" s="84" t="e">
        <f t="shared" ca="1" si="1"/>
        <v>#NAME?</v>
      </c>
      <c r="E48" s="84"/>
      <c r="F48" s="84" t="s">
        <v>1022</v>
      </c>
      <c r="G48" s="86" t="s">
        <v>1023</v>
      </c>
      <c r="H48" s="33" t="s">
        <v>805</v>
      </c>
      <c r="I48" s="33"/>
      <c r="J48" s="33" t="s">
        <v>1024</v>
      </c>
      <c r="K48" s="84" t="s">
        <v>1025</v>
      </c>
    </row>
    <row r="49" spans="1:11" ht="12.75">
      <c r="A49" s="97" t="s">
        <v>1026</v>
      </c>
      <c r="B49" s="97" t="s">
        <v>1027</v>
      </c>
      <c r="C49" s="84" t="b">
        <v>0</v>
      </c>
      <c r="D49" s="84" t="e">
        <f t="shared" ca="1" si="1"/>
        <v>#NAME?</v>
      </c>
      <c r="E49" s="84"/>
      <c r="F49" s="84" t="s">
        <v>1028</v>
      </c>
      <c r="G49" s="86" t="s">
        <v>1029</v>
      </c>
      <c r="H49" s="33" t="s">
        <v>802</v>
      </c>
      <c r="I49" s="33"/>
      <c r="J49" s="33" t="s">
        <v>1030</v>
      </c>
      <c r="K49" s="84" t="s">
        <v>1031</v>
      </c>
    </row>
    <row r="50" spans="1:11" ht="12.75">
      <c r="A50" s="97" t="s">
        <v>1032</v>
      </c>
      <c r="B50" s="97" t="s">
        <v>1033</v>
      </c>
      <c r="C50" s="84" t="b">
        <v>0</v>
      </c>
      <c r="D50" s="84" t="e">
        <f t="shared" ca="1" si="1"/>
        <v>#NAME?</v>
      </c>
      <c r="E50" s="84"/>
      <c r="F50" s="84" t="s">
        <v>1034</v>
      </c>
      <c r="G50" s="86" t="s">
        <v>1035</v>
      </c>
      <c r="H50" s="33" t="s">
        <v>802</v>
      </c>
      <c r="I50" s="33"/>
      <c r="J50" s="33" t="s">
        <v>1036</v>
      </c>
      <c r="K50" s="33" t="s">
        <v>1037</v>
      </c>
    </row>
    <row r="51" spans="1:11" ht="12.75">
      <c r="A51" s="97" t="s">
        <v>940</v>
      </c>
      <c r="B51" s="97" t="s">
        <v>1038</v>
      </c>
      <c r="C51" s="84" t="b">
        <v>0</v>
      </c>
      <c r="D51" s="84" t="e">
        <f t="shared" ca="1" si="1"/>
        <v>#NAME?</v>
      </c>
      <c r="E51" s="84"/>
      <c r="F51" s="84" t="s">
        <v>1039</v>
      </c>
      <c r="G51" s="86" t="s">
        <v>1040</v>
      </c>
      <c r="H51" s="33" t="s">
        <v>802</v>
      </c>
      <c r="I51" s="33"/>
      <c r="J51" s="33" t="s">
        <v>1041</v>
      </c>
      <c r="K51" s="84" t="s">
        <v>1042</v>
      </c>
    </row>
    <row r="52" spans="1:11" ht="12.75">
      <c r="A52" s="97" t="s">
        <v>1043</v>
      </c>
      <c r="B52" s="97" t="s">
        <v>1044</v>
      </c>
      <c r="C52" s="84" t="b">
        <v>0</v>
      </c>
      <c r="D52" s="84" t="e">
        <f t="shared" ca="1" si="1"/>
        <v>#NAME?</v>
      </c>
      <c r="E52" s="84"/>
      <c r="F52" s="84" t="s">
        <v>1045</v>
      </c>
      <c r="G52" s="86" t="s">
        <v>1046</v>
      </c>
      <c r="H52" s="33" t="s">
        <v>834</v>
      </c>
      <c r="I52" s="33"/>
      <c r="J52" s="33" t="s">
        <v>1047</v>
      </c>
      <c r="K52" s="33" t="s">
        <v>1048</v>
      </c>
    </row>
    <row r="53" spans="1:11" ht="12.75">
      <c r="A53" s="97" t="s">
        <v>902</v>
      </c>
      <c r="B53" s="97" t="s">
        <v>1049</v>
      </c>
      <c r="C53" s="84" t="b">
        <v>0</v>
      </c>
      <c r="D53" s="84" t="e">
        <f t="shared" ca="1" si="1"/>
        <v>#NAME?</v>
      </c>
      <c r="E53" s="84"/>
      <c r="F53" s="84" t="s">
        <v>1050</v>
      </c>
      <c r="G53" s="86" t="s">
        <v>1051</v>
      </c>
      <c r="H53" s="33" t="s">
        <v>834</v>
      </c>
      <c r="I53" s="37"/>
      <c r="J53" s="37" t="s">
        <v>1052</v>
      </c>
      <c r="K53" s="33" t="s">
        <v>1053</v>
      </c>
    </row>
    <row r="54" spans="1:11" ht="12.75">
      <c r="A54" s="97" t="s">
        <v>846</v>
      </c>
      <c r="B54" s="97" t="s">
        <v>1054</v>
      </c>
      <c r="C54" s="84" t="b">
        <v>0</v>
      </c>
      <c r="D54" s="84" t="e">
        <f t="shared" ca="1" si="1"/>
        <v>#NAME?</v>
      </c>
      <c r="E54" s="84"/>
      <c r="F54" s="84" t="s">
        <v>1055</v>
      </c>
      <c r="G54" s="86" t="s">
        <v>1056</v>
      </c>
      <c r="H54" s="33" t="s">
        <v>805</v>
      </c>
      <c r="I54" s="33"/>
      <c r="J54" s="33"/>
      <c r="K54" s="33" t="s">
        <v>1057</v>
      </c>
    </row>
    <row r="55" spans="1:11" ht="15.75" customHeight="1">
      <c r="A55" s="97" t="s">
        <v>1058</v>
      </c>
      <c r="B55" s="97" t="s">
        <v>1059</v>
      </c>
      <c r="C55" s="84" t="b">
        <v>0</v>
      </c>
      <c r="D55" s="84" t="e">
        <f t="shared" ca="1" si="1"/>
        <v>#NAME?</v>
      </c>
      <c r="E55" s="100"/>
      <c r="F55" s="100" t="s">
        <v>1060</v>
      </c>
      <c r="G55" s="86" t="s">
        <v>1061</v>
      </c>
      <c r="H55" s="33" t="s">
        <v>802</v>
      </c>
      <c r="I55" s="33"/>
      <c r="J55" s="33"/>
      <c r="K55" s="84" t="s">
        <v>1062</v>
      </c>
    </row>
    <row r="56" spans="1:11" ht="12.75">
      <c r="A56" s="97" t="s">
        <v>1063</v>
      </c>
      <c r="B56" s="97" t="s">
        <v>1064</v>
      </c>
      <c r="C56" s="84" t="b">
        <v>0</v>
      </c>
      <c r="D56" s="84" t="e">
        <f t="shared" ca="1" si="1"/>
        <v>#NAME?</v>
      </c>
      <c r="E56" s="84"/>
      <c r="F56" s="84" t="s">
        <v>1065</v>
      </c>
      <c r="G56" s="86" t="s">
        <v>1066</v>
      </c>
      <c r="H56" s="33" t="s">
        <v>834</v>
      </c>
      <c r="I56" s="33"/>
      <c r="J56" s="33" t="s">
        <v>1067</v>
      </c>
      <c r="K56" s="33" t="s">
        <v>1068</v>
      </c>
    </row>
    <row r="57" spans="1:11" ht="12.75">
      <c r="A57" s="97" t="s">
        <v>1069</v>
      </c>
      <c r="B57" s="97" t="s">
        <v>1070</v>
      </c>
      <c r="C57" s="84" t="b">
        <v>0</v>
      </c>
      <c r="D57" s="84" t="e">
        <f t="shared" ca="1" si="1"/>
        <v>#NAME?</v>
      </c>
      <c r="E57" s="84"/>
      <c r="F57" s="84" t="s">
        <v>1071</v>
      </c>
      <c r="G57" s="86" t="s">
        <v>1072</v>
      </c>
      <c r="H57" s="33" t="s">
        <v>834</v>
      </c>
      <c r="I57" s="33"/>
      <c r="J57" s="33" t="s">
        <v>1073</v>
      </c>
      <c r="K57" s="33" t="s">
        <v>1074</v>
      </c>
    </row>
    <row r="58" spans="1:11" ht="12.75">
      <c r="A58" s="97" t="s">
        <v>1075</v>
      </c>
      <c r="B58" s="97" t="s">
        <v>1076</v>
      </c>
      <c r="C58" s="84" t="b">
        <v>0</v>
      </c>
      <c r="D58" s="84" t="e">
        <f t="shared" ca="1" si="1"/>
        <v>#NAME?</v>
      </c>
      <c r="E58" s="84"/>
      <c r="F58" s="84" t="s">
        <v>1077</v>
      </c>
      <c r="G58" s="86" t="s">
        <v>1078</v>
      </c>
      <c r="H58" s="33" t="s">
        <v>802</v>
      </c>
      <c r="I58" s="33"/>
      <c r="J58" s="33" t="s">
        <v>1079</v>
      </c>
      <c r="K58" s="33" t="s">
        <v>1080</v>
      </c>
    </row>
    <row r="59" spans="1:11" ht="12.75">
      <c r="A59" s="97" t="s">
        <v>1081</v>
      </c>
      <c r="B59" s="97" t="s">
        <v>1082</v>
      </c>
      <c r="C59" s="84" t="b">
        <v>0</v>
      </c>
      <c r="D59" s="84" t="e">
        <f t="shared" ca="1" si="1"/>
        <v>#NAME?</v>
      </c>
      <c r="E59" s="84"/>
      <c r="F59" s="84" t="s">
        <v>1083</v>
      </c>
      <c r="G59" s="86" t="s">
        <v>1084</v>
      </c>
      <c r="H59" s="33" t="s">
        <v>805</v>
      </c>
      <c r="I59" s="33"/>
      <c r="J59" s="33" t="s">
        <v>1085</v>
      </c>
      <c r="K59" s="84" t="s">
        <v>1086</v>
      </c>
    </row>
    <row r="60" spans="1:11" ht="12.75">
      <c r="A60" s="97" t="s">
        <v>1087</v>
      </c>
      <c r="B60" s="97" t="s">
        <v>1088</v>
      </c>
      <c r="C60" s="84" t="b">
        <v>0</v>
      </c>
      <c r="D60" s="84" t="e">
        <f t="shared" ca="1" si="1"/>
        <v>#NAME?</v>
      </c>
      <c r="E60" s="84"/>
      <c r="F60" s="84" t="s">
        <v>1089</v>
      </c>
      <c r="G60" s="86" t="s">
        <v>1090</v>
      </c>
      <c r="H60" s="33" t="s">
        <v>802</v>
      </c>
      <c r="I60" s="33"/>
      <c r="J60" s="33" t="s">
        <v>1091</v>
      </c>
      <c r="K60" s="33" t="s">
        <v>1092</v>
      </c>
    </row>
    <row r="61" spans="1:11" ht="12.75">
      <c r="A61" s="97" t="s">
        <v>1093</v>
      </c>
      <c r="B61" s="97" t="s">
        <v>1094</v>
      </c>
      <c r="C61" s="84" t="b">
        <v>0</v>
      </c>
      <c r="D61" s="84" t="e">
        <f t="shared" ca="1" si="1"/>
        <v>#NAME?</v>
      </c>
      <c r="E61" s="84"/>
      <c r="F61" s="84" t="s">
        <v>1095</v>
      </c>
      <c r="G61" s="86" t="s">
        <v>1096</v>
      </c>
      <c r="H61" s="33" t="s">
        <v>802</v>
      </c>
      <c r="I61" s="33"/>
      <c r="J61" s="33" t="s">
        <v>1097</v>
      </c>
      <c r="K61" s="33" t="s">
        <v>1098</v>
      </c>
    </row>
    <row r="62" spans="1:11" ht="12.75">
      <c r="A62" s="97" t="s">
        <v>1099</v>
      </c>
      <c r="B62" s="97" t="s">
        <v>1100</v>
      </c>
      <c r="C62" s="84" t="b">
        <v>0</v>
      </c>
      <c r="D62" s="84" t="e">
        <f t="shared" ca="1" si="1"/>
        <v>#NAME?</v>
      </c>
      <c r="E62" s="84"/>
      <c r="F62" s="84" t="s">
        <v>1101</v>
      </c>
      <c r="G62" s="86" t="s">
        <v>1102</v>
      </c>
      <c r="H62" s="33" t="s">
        <v>805</v>
      </c>
      <c r="I62" s="33"/>
      <c r="J62" s="33" t="s">
        <v>1103</v>
      </c>
      <c r="K62" s="84" t="s">
        <v>1104</v>
      </c>
    </row>
    <row r="63" spans="1:11" ht="12.75">
      <c r="A63" s="97" t="s">
        <v>1105</v>
      </c>
      <c r="B63" s="97" t="s">
        <v>1106</v>
      </c>
      <c r="C63" s="84" t="b">
        <v>0</v>
      </c>
      <c r="D63" s="84" t="e">
        <f t="shared" ca="1" si="1"/>
        <v>#NAME?</v>
      </c>
      <c r="E63" s="84"/>
      <c r="F63" s="84" t="s">
        <v>1107</v>
      </c>
      <c r="G63" s="86" t="s">
        <v>1108</v>
      </c>
      <c r="H63" s="33" t="s">
        <v>805</v>
      </c>
      <c r="I63" s="33"/>
      <c r="J63" s="33" t="s">
        <v>1109</v>
      </c>
      <c r="K63" s="33" t="s">
        <v>1110</v>
      </c>
    </row>
    <row r="64" spans="1:11" ht="15.75" customHeight="1">
      <c r="A64" s="97" t="s">
        <v>1111</v>
      </c>
      <c r="B64" s="97" t="s">
        <v>1112</v>
      </c>
      <c r="C64" s="84" t="b">
        <v>0</v>
      </c>
      <c r="D64" s="84" t="e">
        <f t="shared" ca="1" si="1"/>
        <v>#NAME?</v>
      </c>
      <c r="E64" s="101"/>
      <c r="F64" s="101" t="s">
        <v>1113</v>
      </c>
      <c r="G64" s="86" t="s">
        <v>1114</v>
      </c>
      <c r="H64" s="33" t="s">
        <v>802</v>
      </c>
      <c r="I64" s="33"/>
      <c r="J64" s="33" t="s">
        <v>1115</v>
      </c>
      <c r="K64" s="33" t="s">
        <v>1116</v>
      </c>
    </row>
    <row r="65" spans="1:11" ht="12.75">
      <c r="A65" s="97" t="s">
        <v>1117</v>
      </c>
      <c r="B65" s="97" t="s">
        <v>1118</v>
      </c>
      <c r="C65" s="84" t="b">
        <v>0</v>
      </c>
      <c r="D65" s="84" t="e">
        <f t="shared" ca="1" si="1"/>
        <v>#NAME?</v>
      </c>
      <c r="E65" s="84"/>
      <c r="F65" s="84" t="s">
        <v>1119</v>
      </c>
      <c r="G65" s="86" t="s">
        <v>1120</v>
      </c>
      <c r="H65" s="33" t="s">
        <v>805</v>
      </c>
      <c r="I65" s="33"/>
      <c r="J65" s="33" t="s">
        <v>1121</v>
      </c>
      <c r="K65" s="84" t="s">
        <v>1122</v>
      </c>
    </row>
    <row r="66" spans="1:11" ht="12.75">
      <c r="A66" s="97" t="s">
        <v>1123</v>
      </c>
      <c r="B66" s="97" t="s">
        <v>1124</v>
      </c>
      <c r="C66" s="84" t="b">
        <v>0</v>
      </c>
      <c r="D66" s="84" t="e">
        <f t="shared" ca="1" si="1"/>
        <v>#NAME?</v>
      </c>
      <c r="E66" s="84"/>
      <c r="F66" s="84" t="s">
        <v>1125</v>
      </c>
      <c r="G66" s="86" t="s">
        <v>1126</v>
      </c>
      <c r="H66" s="33" t="s">
        <v>802</v>
      </c>
      <c r="I66" s="33"/>
      <c r="J66" s="33" t="s">
        <v>1127</v>
      </c>
      <c r="K66" s="84" t="s">
        <v>1128</v>
      </c>
    </row>
    <row r="67" spans="1:11" ht="12.75">
      <c r="A67" s="97" t="s">
        <v>1129</v>
      </c>
      <c r="B67" s="97" t="s">
        <v>1130</v>
      </c>
      <c r="C67" s="84" t="b">
        <v>0</v>
      </c>
      <c r="D67" s="84" t="e">
        <f t="shared" ca="1" si="1"/>
        <v>#NAME?</v>
      </c>
      <c r="E67" s="84"/>
      <c r="F67" s="84" t="s">
        <v>1131</v>
      </c>
      <c r="G67" s="86" t="s">
        <v>1132</v>
      </c>
      <c r="H67" s="33" t="s">
        <v>834</v>
      </c>
      <c r="I67" s="33"/>
      <c r="J67" s="33" t="s">
        <v>1133</v>
      </c>
      <c r="K67" s="33" t="s">
        <v>1134</v>
      </c>
    </row>
    <row r="68" spans="1:11" ht="12.75">
      <c r="A68" s="97" t="s">
        <v>1135</v>
      </c>
      <c r="B68" s="97" t="s">
        <v>1136</v>
      </c>
      <c r="C68" s="84" t="b">
        <v>0</v>
      </c>
      <c r="D68" s="84" t="e">
        <f t="shared" ca="1" si="1"/>
        <v>#NAME?</v>
      </c>
      <c r="E68" s="84"/>
      <c r="F68" s="84" t="s">
        <v>1137</v>
      </c>
      <c r="G68" s="86" t="s">
        <v>1138</v>
      </c>
      <c r="H68" s="33" t="s">
        <v>834</v>
      </c>
      <c r="I68" s="33"/>
      <c r="J68" s="33" t="s">
        <v>1139</v>
      </c>
      <c r="K68" s="84" t="s">
        <v>1140</v>
      </c>
    </row>
    <row r="69" spans="1:11" ht="12.75">
      <c r="A69" s="97" t="s">
        <v>1141</v>
      </c>
      <c r="B69" s="97" t="s">
        <v>1142</v>
      </c>
      <c r="C69" s="84" t="b">
        <v>0</v>
      </c>
      <c r="D69" s="84" t="e">
        <f t="shared" ca="1" si="1"/>
        <v>#NAME?</v>
      </c>
      <c r="E69" s="84"/>
      <c r="F69" s="84" t="s">
        <v>1143</v>
      </c>
      <c r="G69" s="86" t="s">
        <v>1144</v>
      </c>
      <c r="H69" s="33" t="s">
        <v>802</v>
      </c>
      <c r="I69" s="33"/>
      <c r="J69" s="33" t="s">
        <v>1145</v>
      </c>
      <c r="K69" s="33" t="s">
        <v>1146</v>
      </c>
    </row>
    <row r="70" spans="1:11" ht="12.75">
      <c r="A70" s="97" t="s">
        <v>902</v>
      </c>
      <c r="B70" s="97" t="s">
        <v>1147</v>
      </c>
      <c r="C70" s="84" t="b">
        <v>0</v>
      </c>
      <c r="D70" s="84" t="e">
        <f t="shared" ca="1" si="1"/>
        <v>#NAME?</v>
      </c>
      <c r="E70" s="84"/>
      <c r="F70" s="84" t="s">
        <v>1148</v>
      </c>
      <c r="G70" s="86" t="s">
        <v>1149</v>
      </c>
      <c r="H70" s="33" t="s">
        <v>834</v>
      </c>
      <c r="I70" s="33"/>
      <c r="J70" s="33" t="s">
        <v>1150</v>
      </c>
      <c r="K70" s="33" t="s">
        <v>1151</v>
      </c>
    </row>
    <row r="71" spans="1:11" ht="12.75">
      <c r="A71" s="102" t="s">
        <v>1152</v>
      </c>
      <c r="B71" s="97" t="s">
        <v>1153</v>
      </c>
      <c r="C71" s="84" t="b">
        <v>0</v>
      </c>
      <c r="D71" s="84" t="e">
        <f t="shared" ca="1" si="1"/>
        <v>#NAME?</v>
      </c>
      <c r="E71" s="84"/>
      <c r="F71" s="84" t="s">
        <v>1154</v>
      </c>
      <c r="G71" s="86" t="s">
        <v>1155</v>
      </c>
      <c r="H71" s="33" t="s">
        <v>834</v>
      </c>
      <c r="I71" s="33"/>
      <c r="J71" s="33" t="s">
        <v>1156</v>
      </c>
      <c r="K71" s="33" t="s">
        <v>1157</v>
      </c>
    </row>
    <row r="72" spans="1:11" ht="12.75">
      <c r="A72" s="97" t="s">
        <v>1158</v>
      </c>
      <c r="B72" s="97" t="s">
        <v>1159</v>
      </c>
      <c r="C72" s="84" t="b">
        <v>0</v>
      </c>
      <c r="D72" s="84" t="e">
        <f t="shared" ca="1" si="1"/>
        <v>#NAME?</v>
      </c>
      <c r="E72" s="84"/>
      <c r="F72" s="84" t="s">
        <v>1160</v>
      </c>
      <c r="G72" s="86" t="s">
        <v>1161</v>
      </c>
      <c r="H72" s="33" t="s">
        <v>834</v>
      </c>
      <c r="I72" s="33"/>
      <c r="J72" s="33"/>
      <c r="K72" s="33" t="s">
        <v>1162</v>
      </c>
    </row>
    <row r="73" spans="1:11" ht="12.75">
      <c r="A73" s="97" t="s">
        <v>902</v>
      </c>
      <c r="B73" s="97" t="s">
        <v>1163</v>
      </c>
      <c r="C73" s="84" t="b">
        <v>0</v>
      </c>
      <c r="D73" s="84" t="e">
        <f t="shared" ca="1" si="1"/>
        <v>#NAME?</v>
      </c>
      <c r="E73" s="84"/>
      <c r="F73" s="84" t="s">
        <v>1164</v>
      </c>
      <c r="G73" s="86" t="s">
        <v>1165</v>
      </c>
      <c r="H73" s="33" t="s">
        <v>802</v>
      </c>
      <c r="I73" s="33"/>
      <c r="J73" s="33"/>
      <c r="K73" s="84" t="s">
        <v>1166</v>
      </c>
    </row>
    <row r="74" spans="1:11" ht="12.75">
      <c r="A74" s="97" t="s">
        <v>1167</v>
      </c>
      <c r="B74" s="97" t="s">
        <v>1168</v>
      </c>
      <c r="C74" s="84" t="b">
        <v>0</v>
      </c>
      <c r="D74" s="84" t="e">
        <f t="shared" ca="1" si="1"/>
        <v>#NAME?</v>
      </c>
      <c r="E74" s="84"/>
      <c r="F74" s="84" t="s">
        <v>1169</v>
      </c>
      <c r="G74" s="86" t="s">
        <v>1170</v>
      </c>
      <c r="H74" s="33" t="s">
        <v>805</v>
      </c>
      <c r="I74" s="33"/>
      <c r="J74" s="33" t="s">
        <v>1171</v>
      </c>
      <c r="K74" s="84" t="s">
        <v>1172</v>
      </c>
    </row>
    <row r="75" spans="1:11" ht="12.75">
      <c r="A75" s="97" t="s">
        <v>1173</v>
      </c>
      <c r="B75" s="97" t="s">
        <v>1174</v>
      </c>
      <c r="C75" s="84" t="b">
        <v>0</v>
      </c>
      <c r="D75" s="84" t="e">
        <f t="shared" ca="1" si="1"/>
        <v>#NAME?</v>
      </c>
      <c r="E75" s="84"/>
      <c r="F75" s="84" t="s">
        <v>1175</v>
      </c>
      <c r="G75" s="86" t="s">
        <v>1176</v>
      </c>
      <c r="H75" s="33" t="s">
        <v>802</v>
      </c>
      <c r="I75" s="33"/>
      <c r="J75" s="33" t="s">
        <v>1177</v>
      </c>
      <c r="K75" s="84" t="s">
        <v>1178</v>
      </c>
    </row>
    <row r="76" spans="1:11" ht="12.75">
      <c r="A76" s="97" t="s">
        <v>1179</v>
      </c>
      <c r="B76" s="97" t="s">
        <v>1180</v>
      </c>
      <c r="C76" s="84" t="b">
        <v>0</v>
      </c>
      <c r="D76" s="84" t="e">
        <f t="shared" ca="1" si="1"/>
        <v>#NAME?</v>
      </c>
      <c r="E76" s="103"/>
      <c r="F76" s="103" t="s">
        <v>1181</v>
      </c>
      <c r="G76" s="86" t="s">
        <v>1182</v>
      </c>
      <c r="H76" s="33" t="s">
        <v>802</v>
      </c>
      <c r="I76" s="33"/>
      <c r="J76" s="33" t="s">
        <v>1183</v>
      </c>
      <c r="K76" s="33" t="s">
        <v>1184</v>
      </c>
    </row>
    <row r="77" spans="1:11" ht="12.75">
      <c r="A77" s="97" t="s">
        <v>936</v>
      </c>
      <c r="B77" s="97" t="s">
        <v>1185</v>
      </c>
      <c r="C77" s="84" t="b">
        <v>0</v>
      </c>
      <c r="D77" s="84" t="e">
        <f t="shared" ca="1" si="1"/>
        <v>#NAME?</v>
      </c>
      <c r="E77" s="84"/>
      <c r="F77" s="84" t="s">
        <v>1186</v>
      </c>
      <c r="G77" s="86" t="s">
        <v>1187</v>
      </c>
      <c r="H77" s="33" t="s">
        <v>802</v>
      </c>
      <c r="I77" s="33"/>
      <c r="J77" s="33" t="s">
        <v>1188</v>
      </c>
      <c r="K77" s="33" t="s">
        <v>1189</v>
      </c>
    </row>
    <row r="78" spans="1:11" ht="12.75">
      <c r="A78" s="97" t="s">
        <v>1190</v>
      </c>
      <c r="B78" s="97" t="s">
        <v>1191</v>
      </c>
      <c r="C78" s="84" t="b">
        <v>0</v>
      </c>
      <c r="D78" s="84" t="e">
        <f t="shared" ca="1" si="1"/>
        <v>#NAME?</v>
      </c>
      <c r="E78" s="84"/>
      <c r="F78" s="84" t="s">
        <v>1192</v>
      </c>
      <c r="G78" s="86" t="s">
        <v>1193</v>
      </c>
      <c r="H78" s="33" t="s">
        <v>802</v>
      </c>
      <c r="I78" s="33"/>
      <c r="J78" s="33" t="s">
        <v>1194</v>
      </c>
      <c r="K78" s="33" t="s">
        <v>1195</v>
      </c>
    </row>
    <row r="79" spans="1:11" ht="12.75">
      <c r="A79" s="97" t="s">
        <v>1196</v>
      </c>
      <c r="B79" s="97" t="s">
        <v>1197</v>
      </c>
      <c r="C79" s="84" t="b">
        <v>0</v>
      </c>
      <c r="D79" s="84" t="e">
        <f t="shared" ca="1" si="1"/>
        <v>#NAME?</v>
      </c>
      <c r="E79" s="84"/>
      <c r="F79" s="84" t="s">
        <v>1198</v>
      </c>
      <c r="G79" s="86" t="s">
        <v>1199</v>
      </c>
      <c r="H79" s="33" t="s">
        <v>802</v>
      </c>
      <c r="I79" s="33"/>
      <c r="J79" s="33" t="s">
        <v>1200</v>
      </c>
      <c r="K79" s="84" t="s">
        <v>1201</v>
      </c>
    </row>
    <row r="80" spans="1:11" ht="12.75">
      <c r="A80" s="97" t="s">
        <v>1026</v>
      </c>
      <c r="B80" s="97" t="s">
        <v>1202</v>
      </c>
      <c r="C80" s="84" t="b">
        <v>0</v>
      </c>
      <c r="D80" s="84" t="e">
        <f t="shared" ca="1" si="1"/>
        <v>#NAME?</v>
      </c>
      <c r="E80" s="84"/>
      <c r="F80" s="84" t="s">
        <v>1203</v>
      </c>
      <c r="G80" s="86" t="s">
        <v>1204</v>
      </c>
      <c r="H80" s="33" t="s">
        <v>802</v>
      </c>
      <c r="I80" s="33"/>
      <c r="J80" s="33" t="s">
        <v>1205</v>
      </c>
      <c r="K80" s="84" t="s">
        <v>1206</v>
      </c>
    </row>
    <row r="81" spans="1:11" ht="12.75">
      <c r="A81" s="97" t="s">
        <v>1207</v>
      </c>
      <c r="B81" s="97" t="s">
        <v>1208</v>
      </c>
      <c r="C81" s="84" t="b">
        <v>0</v>
      </c>
      <c r="D81" s="84" t="e">
        <f t="shared" ca="1" si="1"/>
        <v>#NAME?</v>
      </c>
      <c r="E81" s="84"/>
      <c r="F81" s="84" t="s">
        <v>1209</v>
      </c>
      <c r="G81" s="86" t="s">
        <v>1210</v>
      </c>
      <c r="H81" s="33" t="s">
        <v>805</v>
      </c>
      <c r="I81" s="33"/>
      <c r="J81" s="33" t="s">
        <v>1211</v>
      </c>
      <c r="K81" s="33" t="s">
        <v>1212</v>
      </c>
    </row>
    <row r="82" spans="1:11" ht="12.75">
      <c r="A82" s="97" t="s">
        <v>1213</v>
      </c>
      <c r="B82" s="97" t="s">
        <v>1214</v>
      </c>
      <c r="C82" s="84" t="b">
        <v>0</v>
      </c>
      <c r="D82" s="84" t="e">
        <f t="shared" ca="1" si="1"/>
        <v>#NAME?</v>
      </c>
      <c r="E82" s="84"/>
      <c r="F82" s="84" t="s">
        <v>1215</v>
      </c>
      <c r="G82" s="86" t="s">
        <v>1216</v>
      </c>
      <c r="H82" s="33" t="s">
        <v>802</v>
      </c>
      <c r="I82" s="33"/>
      <c r="J82" s="33" t="s">
        <v>1217</v>
      </c>
      <c r="K82" s="84" t="s">
        <v>1218</v>
      </c>
    </row>
    <row r="83" spans="1:11" ht="12.75">
      <c r="A83" s="97" t="s">
        <v>1219</v>
      </c>
      <c r="B83" s="97" t="s">
        <v>1220</v>
      </c>
      <c r="C83" s="84" t="b">
        <v>0</v>
      </c>
      <c r="D83" s="84" t="e">
        <f t="shared" ca="1" si="1"/>
        <v>#NAME?</v>
      </c>
      <c r="E83" s="84"/>
      <c r="F83" s="84" t="s">
        <v>1221</v>
      </c>
      <c r="G83" s="86" t="s">
        <v>1222</v>
      </c>
      <c r="H83" s="33" t="s">
        <v>805</v>
      </c>
      <c r="I83" s="33"/>
      <c r="J83" s="33" t="s">
        <v>1223</v>
      </c>
      <c r="K83" s="84" t="s">
        <v>1224</v>
      </c>
    </row>
    <row r="84" spans="1:11" ht="12.75">
      <c r="A84" s="97" t="s">
        <v>1225</v>
      </c>
      <c r="B84" s="97" t="s">
        <v>1226</v>
      </c>
      <c r="C84" s="84" t="b">
        <v>0</v>
      </c>
      <c r="D84" s="84" t="e">
        <f t="shared" ca="1" si="1"/>
        <v>#NAME?</v>
      </c>
      <c r="E84" s="84"/>
      <c r="F84" s="84" t="s">
        <v>1227</v>
      </c>
      <c r="G84" s="86" t="s">
        <v>1228</v>
      </c>
      <c r="H84" s="33" t="s">
        <v>805</v>
      </c>
      <c r="I84" s="33"/>
      <c r="J84" s="33"/>
      <c r="K84" s="33" t="s">
        <v>1229</v>
      </c>
    </row>
    <row r="85" spans="1:11" ht="12.75">
      <c r="A85" s="97" t="s">
        <v>1230</v>
      </c>
      <c r="B85" s="97" t="s">
        <v>1231</v>
      </c>
      <c r="C85" s="84" t="b">
        <v>0</v>
      </c>
      <c r="D85" s="84" t="e">
        <f t="shared" ca="1" si="1"/>
        <v>#NAME?</v>
      </c>
      <c r="E85" s="84"/>
      <c r="F85" s="84" t="s">
        <v>1232</v>
      </c>
      <c r="G85" s="86" t="s">
        <v>1233</v>
      </c>
      <c r="H85" s="33" t="s">
        <v>802</v>
      </c>
      <c r="I85" s="33"/>
      <c r="J85" s="33" t="s">
        <v>1234</v>
      </c>
      <c r="K85" s="33" t="s">
        <v>978</v>
      </c>
    </row>
    <row r="86" spans="1:11" ht="12.75">
      <c r="A86" s="97" t="s">
        <v>1235</v>
      </c>
      <c r="B86" s="97" t="s">
        <v>1236</v>
      </c>
      <c r="C86" s="84" t="b">
        <v>0</v>
      </c>
      <c r="D86" s="84" t="e">
        <f t="shared" ca="1" si="1"/>
        <v>#NAME?</v>
      </c>
      <c r="E86" s="84"/>
      <c r="F86" s="84" t="s">
        <v>1237</v>
      </c>
      <c r="G86" s="86" t="s">
        <v>1238</v>
      </c>
      <c r="H86" s="33" t="s">
        <v>802</v>
      </c>
      <c r="I86" s="33"/>
      <c r="J86" s="33" t="s">
        <v>1239</v>
      </c>
      <c r="K86" s="33" t="s">
        <v>643</v>
      </c>
    </row>
    <row r="87" spans="1:11" ht="12.75">
      <c r="A87" s="97" t="s">
        <v>1240</v>
      </c>
      <c r="B87" s="97" t="s">
        <v>1241</v>
      </c>
      <c r="C87" s="84" t="b">
        <v>0</v>
      </c>
      <c r="D87" s="84" t="e">
        <f t="shared" ca="1" si="1"/>
        <v>#NAME?</v>
      </c>
      <c r="E87" s="84"/>
      <c r="F87" s="84" t="s">
        <v>1242</v>
      </c>
      <c r="G87" s="86" t="s">
        <v>1243</v>
      </c>
      <c r="H87" s="33" t="s">
        <v>802</v>
      </c>
      <c r="I87" s="33"/>
      <c r="J87" s="33" t="s">
        <v>1244</v>
      </c>
      <c r="K87" s="33" t="s">
        <v>1245</v>
      </c>
    </row>
    <row r="88" spans="1:11" ht="12.75">
      <c r="A88" s="97" t="s">
        <v>1246</v>
      </c>
      <c r="B88" s="97" t="s">
        <v>1247</v>
      </c>
      <c r="C88" s="84" t="b">
        <v>0</v>
      </c>
      <c r="D88" s="84" t="e">
        <f t="shared" ca="1" si="1"/>
        <v>#NAME?</v>
      </c>
      <c r="E88" s="84"/>
      <c r="F88" s="84" t="s">
        <v>1248</v>
      </c>
      <c r="G88" s="86" t="s">
        <v>1249</v>
      </c>
      <c r="H88" s="33" t="s">
        <v>802</v>
      </c>
      <c r="I88" s="33"/>
      <c r="J88" s="33" t="s">
        <v>1250</v>
      </c>
      <c r="K88" s="84" t="s">
        <v>1251</v>
      </c>
    </row>
    <row r="89" spans="1:11" ht="12.75">
      <c r="A89" s="97" t="s">
        <v>1252</v>
      </c>
      <c r="B89" s="102" t="s">
        <v>1253</v>
      </c>
      <c r="C89" s="84" t="b">
        <v>0</v>
      </c>
      <c r="D89" s="84" t="e">
        <f t="shared" ca="1" si="1"/>
        <v>#NAME?</v>
      </c>
      <c r="E89" s="84"/>
      <c r="F89" s="84"/>
      <c r="G89" s="86" t="s">
        <v>1254</v>
      </c>
      <c r="H89" s="33" t="s">
        <v>802</v>
      </c>
      <c r="I89" s="33"/>
      <c r="J89" s="33"/>
      <c r="K89" s="33" t="s">
        <v>1255</v>
      </c>
    </row>
    <row r="90" spans="1:11" ht="12.75">
      <c r="A90" s="97" t="s">
        <v>1256</v>
      </c>
      <c r="B90" s="97" t="s">
        <v>1257</v>
      </c>
      <c r="C90" s="84" t="b">
        <v>0</v>
      </c>
      <c r="D90" s="84" t="e">
        <f t="shared" ca="1" si="1"/>
        <v>#NAME?</v>
      </c>
      <c r="E90" s="86"/>
      <c r="F90" s="86" t="s">
        <v>1258</v>
      </c>
      <c r="G90" s="104" t="s">
        <v>1259</v>
      </c>
      <c r="H90" s="33" t="s">
        <v>802</v>
      </c>
      <c r="I90" s="33"/>
      <c r="J90" s="33" t="s">
        <v>1260</v>
      </c>
      <c r="K90" s="84" t="s">
        <v>1261</v>
      </c>
    </row>
    <row r="91" spans="1:11" ht="12.75">
      <c r="A91" s="97" t="s">
        <v>1262</v>
      </c>
      <c r="B91" s="33"/>
      <c r="C91" s="84" t="b">
        <v>0</v>
      </c>
      <c r="D91" s="84" t="e">
        <f t="shared" ca="1" si="1"/>
        <v>#NAME?</v>
      </c>
      <c r="E91" s="84"/>
      <c r="F91" s="84" t="s">
        <v>1263</v>
      </c>
      <c r="G91" s="86" t="s">
        <v>1264</v>
      </c>
      <c r="H91" s="33" t="s">
        <v>802</v>
      </c>
      <c r="I91" s="33"/>
      <c r="J91" s="33"/>
      <c r="K91" s="33" t="s">
        <v>1265</v>
      </c>
    </row>
    <row r="92" spans="1:11" ht="12.75">
      <c r="A92" s="97" t="s">
        <v>1266</v>
      </c>
      <c r="B92" s="97" t="s">
        <v>1267</v>
      </c>
      <c r="C92" s="84" t="b">
        <v>0</v>
      </c>
      <c r="D92" s="84" t="e">
        <f t="shared" ca="1" si="1"/>
        <v>#NAME?</v>
      </c>
      <c r="E92" s="84"/>
      <c r="F92" s="84" t="s">
        <v>1268</v>
      </c>
      <c r="G92" s="86" t="s">
        <v>1269</v>
      </c>
      <c r="H92" s="33" t="s">
        <v>802</v>
      </c>
      <c r="I92" s="33"/>
      <c r="J92" s="33"/>
      <c r="K92" s="33" t="s">
        <v>1270</v>
      </c>
    </row>
    <row r="93" spans="1:11" ht="12.75">
      <c r="A93" s="97" t="s">
        <v>1271</v>
      </c>
      <c r="B93" s="97" t="s">
        <v>1272</v>
      </c>
      <c r="C93" s="84" t="b">
        <v>0</v>
      </c>
      <c r="D93" s="84" t="e">
        <f t="shared" ca="1" si="1"/>
        <v>#NAME?</v>
      </c>
      <c r="E93" s="84"/>
      <c r="F93" s="84" t="s">
        <v>1273</v>
      </c>
      <c r="G93" s="86" t="s">
        <v>1274</v>
      </c>
      <c r="H93" s="33" t="s">
        <v>802</v>
      </c>
      <c r="I93" s="33"/>
      <c r="J93" s="33" t="s">
        <v>1275</v>
      </c>
      <c r="K93" s="84" t="s">
        <v>1276</v>
      </c>
    </row>
    <row r="94" spans="1:11" ht="12.75">
      <c r="A94" s="97" t="s">
        <v>1277</v>
      </c>
      <c r="B94" s="97" t="s">
        <v>1278</v>
      </c>
      <c r="C94" s="84" t="b">
        <v>0</v>
      </c>
      <c r="D94" s="84" t="e">
        <f t="shared" ca="1" si="1"/>
        <v>#NAME?</v>
      </c>
      <c r="E94" s="84"/>
      <c r="F94" s="84" t="s">
        <v>1279</v>
      </c>
      <c r="G94" s="86" t="s">
        <v>1280</v>
      </c>
      <c r="H94" s="33" t="s">
        <v>834</v>
      </c>
      <c r="I94" s="33"/>
      <c r="J94" s="33" t="s">
        <v>1281</v>
      </c>
      <c r="K94" s="84" t="s">
        <v>1282</v>
      </c>
    </row>
    <row r="95" spans="1:11" ht="12.75">
      <c r="A95" s="97" t="s">
        <v>910</v>
      </c>
      <c r="B95" s="97" t="s">
        <v>1283</v>
      </c>
      <c r="C95" s="84" t="b">
        <v>0</v>
      </c>
      <c r="D95" s="84" t="e">
        <f t="shared" ca="1" si="1"/>
        <v>#NAME?</v>
      </c>
      <c r="E95" s="84"/>
      <c r="F95" s="84" t="s">
        <v>1284</v>
      </c>
      <c r="G95" s="86" t="s">
        <v>1285</v>
      </c>
      <c r="H95" s="33" t="s">
        <v>805</v>
      </c>
      <c r="I95" s="33"/>
      <c r="J95" s="33"/>
      <c r="K95" s="84" t="s">
        <v>1286</v>
      </c>
    </row>
    <row r="96" spans="1:11" ht="12.75">
      <c r="A96" s="97" t="s">
        <v>1287</v>
      </c>
      <c r="B96" s="97" t="s">
        <v>1288</v>
      </c>
      <c r="C96" s="84" t="b">
        <v>0</v>
      </c>
      <c r="D96" s="84" t="e">
        <f t="shared" ca="1" si="1"/>
        <v>#NAME?</v>
      </c>
      <c r="E96" s="84"/>
      <c r="F96" s="84" t="s">
        <v>1289</v>
      </c>
      <c r="G96" s="86" t="s">
        <v>1290</v>
      </c>
      <c r="H96" s="33" t="s">
        <v>802</v>
      </c>
      <c r="I96" s="33"/>
      <c r="J96" s="33" t="s">
        <v>1291</v>
      </c>
      <c r="K96" s="33" t="s">
        <v>1292</v>
      </c>
    </row>
    <row r="97" spans="1:11" ht="12.75">
      <c r="A97" s="97" t="s">
        <v>902</v>
      </c>
      <c r="B97" s="97" t="s">
        <v>1293</v>
      </c>
      <c r="C97" s="84" t="b">
        <v>0</v>
      </c>
      <c r="D97" s="84" t="e">
        <f t="shared" ca="1" si="1"/>
        <v>#NAME?</v>
      </c>
      <c r="E97" s="84"/>
      <c r="F97" s="84" t="s">
        <v>1294</v>
      </c>
      <c r="G97" s="86" t="s">
        <v>1295</v>
      </c>
      <c r="H97" s="33" t="s">
        <v>805</v>
      </c>
      <c r="I97" s="33"/>
      <c r="J97" s="33" t="s">
        <v>1296</v>
      </c>
      <c r="K97" s="84" t="s">
        <v>1297</v>
      </c>
    </row>
    <row r="98" spans="1:11" ht="12.75">
      <c r="A98" s="97" t="s">
        <v>798</v>
      </c>
      <c r="B98" s="97" t="s">
        <v>1298</v>
      </c>
      <c r="C98" s="84" t="b">
        <v>0</v>
      </c>
      <c r="D98" s="84" t="e">
        <f t="shared" ca="1" si="1"/>
        <v>#NAME?</v>
      </c>
      <c r="E98" s="84"/>
      <c r="F98" s="84" t="s">
        <v>1299</v>
      </c>
      <c r="G98" s="86" t="s">
        <v>1300</v>
      </c>
      <c r="H98" s="33" t="s">
        <v>802</v>
      </c>
      <c r="I98" s="33"/>
      <c r="J98" s="33" t="s">
        <v>1301</v>
      </c>
      <c r="K98" s="33" t="s">
        <v>978</v>
      </c>
    </row>
    <row r="99" spans="1:11" ht="12.75">
      <c r="A99" s="97" t="s">
        <v>1302</v>
      </c>
      <c r="B99" s="33"/>
      <c r="C99" s="84" t="b">
        <v>0</v>
      </c>
      <c r="D99" s="84" t="e">
        <f t="shared" ca="1" si="1"/>
        <v>#NAME?</v>
      </c>
      <c r="E99" s="84"/>
      <c r="F99" s="84" t="s">
        <v>1303</v>
      </c>
      <c r="G99" s="86" t="s">
        <v>1304</v>
      </c>
      <c r="H99" s="33" t="s">
        <v>834</v>
      </c>
      <c r="I99" s="33"/>
      <c r="J99" s="33" t="s">
        <v>1305</v>
      </c>
      <c r="K99" s="33" t="s">
        <v>1306</v>
      </c>
    </row>
    <row r="100" spans="1:11" ht="12.75">
      <c r="A100" s="97" t="s">
        <v>1307</v>
      </c>
      <c r="B100" s="97" t="s">
        <v>1308</v>
      </c>
      <c r="C100" s="84" t="b">
        <v>0</v>
      </c>
      <c r="D100" s="84" t="e">
        <f t="shared" ca="1" si="1"/>
        <v>#NAME?</v>
      </c>
      <c r="E100" s="84"/>
      <c r="F100" s="84" t="s">
        <v>1309</v>
      </c>
      <c r="G100" s="86" t="s">
        <v>1310</v>
      </c>
      <c r="H100" s="33" t="s">
        <v>802</v>
      </c>
      <c r="I100" s="33"/>
      <c r="J100" s="33"/>
      <c r="K100" s="33" t="s">
        <v>1311</v>
      </c>
    </row>
    <row r="101" spans="1:11" ht="12.75">
      <c r="A101" s="97" t="s">
        <v>1312</v>
      </c>
      <c r="B101" s="97" t="s">
        <v>1313</v>
      </c>
      <c r="C101" s="84" t="b">
        <v>0</v>
      </c>
      <c r="D101" s="84" t="e">
        <f t="shared" ca="1" si="1"/>
        <v>#NAME?</v>
      </c>
      <c r="E101" s="84"/>
      <c r="F101" s="84" t="s">
        <v>1314</v>
      </c>
      <c r="G101" s="86" t="s">
        <v>1315</v>
      </c>
      <c r="H101" s="33" t="s">
        <v>802</v>
      </c>
      <c r="I101" s="33"/>
      <c r="J101" s="33" t="s">
        <v>1316</v>
      </c>
      <c r="K101" s="84" t="s">
        <v>1317</v>
      </c>
    </row>
    <row r="102" spans="1:11" ht="12.75">
      <c r="A102" s="97" t="s">
        <v>1318</v>
      </c>
      <c r="B102" s="97" t="s">
        <v>1319</v>
      </c>
      <c r="C102" s="84" t="b">
        <v>0</v>
      </c>
      <c r="D102" s="84" t="e">
        <f t="shared" ca="1" si="1"/>
        <v>#NAME?</v>
      </c>
      <c r="E102" s="84"/>
      <c r="F102" s="84" t="s">
        <v>1320</v>
      </c>
      <c r="G102" s="86" t="s">
        <v>1321</v>
      </c>
      <c r="H102" s="33" t="s">
        <v>834</v>
      </c>
      <c r="I102" s="33"/>
      <c r="J102" s="33"/>
      <c r="K102" s="33" t="s">
        <v>1322</v>
      </c>
    </row>
    <row r="103" spans="1:11" ht="12.75">
      <c r="A103" s="97" t="s">
        <v>1323</v>
      </c>
      <c r="B103" s="97" t="s">
        <v>850</v>
      </c>
      <c r="C103" s="84" t="b">
        <v>0</v>
      </c>
      <c r="D103" s="84" t="e">
        <f t="shared" ca="1" si="1"/>
        <v>#NAME?</v>
      </c>
      <c r="E103" s="84"/>
      <c r="F103" s="84" t="s">
        <v>1324</v>
      </c>
      <c r="G103" s="86" t="s">
        <v>1325</v>
      </c>
      <c r="H103" s="33" t="s">
        <v>834</v>
      </c>
      <c r="I103" s="33"/>
      <c r="J103" s="33" t="s">
        <v>1326</v>
      </c>
      <c r="K103" s="33" t="s">
        <v>1327</v>
      </c>
    </row>
    <row r="104" spans="1:11" ht="12.75">
      <c r="A104" s="97" t="s">
        <v>1328</v>
      </c>
      <c r="B104" s="97" t="s">
        <v>1329</v>
      </c>
      <c r="C104" s="84" t="b">
        <v>0</v>
      </c>
      <c r="D104" s="84" t="e">
        <f t="shared" ca="1" si="1"/>
        <v>#NAME?</v>
      </c>
      <c r="E104" s="84"/>
      <c r="F104" s="84" t="s">
        <v>1330</v>
      </c>
      <c r="G104" s="86" t="s">
        <v>1331</v>
      </c>
      <c r="H104" s="33" t="s">
        <v>802</v>
      </c>
      <c r="I104" s="33"/>
      <c r="J104" s="33" t="s">
        <v>1332</v>
      </c>
      <c r="K104" s="33" t="s">
        <v>1333</v>
      </c>
    </row>
    <row r="105" spans="1:11" ht="12.75">
      <c r="A105" s="97" t="s">
        <v>1334</v>
      </c>
      <c r="B105" s="97" t="s">
        <v>1335</v>
      </c>
      <c r="C105" s="84" t="b">
        <v>0</v>
      </c>
      <c r="D105" s="84" t="e">
        <f t="shared" ca="1" si="1"/>
        <v>#NAME?</v>
      </c>
      <c r="E105" s="84"/>
      <c r="F105" s="84" t="s">
        <v>1336</v>
      </c>
      <c r="G105" s="86" t="s">
        <v>1337</v>
      </c>
      <c r="H105" s="33"/>
      <c r="I105" s="33"/>
      <c r="J105" s="33" t="s">
        <v>1338</v>
      </c>
      <c r="K105" s="84" t="s">
        <v>1339</v>
      </c>
    </row>
    <row r="106" spans="1:11" ht="12.75">
      <c r="A106" s="97" t="s">
        <v>1340</v>
      </c>
      <c r="B106" s="97" t="s">
        <v>1341</v>
      </c>
      <c r="C106" s="84" t="b">
        <v>0</v>
      </c>
      <c r="D106" s="84" t="e">
        <f t="shared" ca="1" si="1"/>
        <v>#NAME?</v>
      </c>
      <c r="E106" s="84"/>
      <c r="F106" s="84" t="s">
        <v>1342</v>
      </c>
      <c r="G106" s="86" t="s">
        <v>1343</v>
      </c>
      <c r="H106" s="33" t="s">
        <v>834</v>
      </c>
      <c r="I106" s="33"/>
      <c r="J106" s="33" t="s">
        <v>1344</v>
      </c>
      <c r="K106" s="33" t="s">
        <v>1345</v>
      </c>
    </row>
    <row r="107" spans="1:11" ht="12.75">
      <c r="A107" s="97" t="s">
        <v>1346</v>
      </c>
      <c r="B107" s="97" t="s">
        <v>1347</v>
      </c>
      <c r="C107" s="84" t="b">
        <v>0</v>
      </c>
      <c r="D107" s="84" t="e">
        <f t="shared" ca="1" si="1"/>
        <v>#NAME?</v>
      </c>
      <c r="E107" s="84"/>
      <c r="F107" s="84" t="s">
        <v>1348</v>
      </c>
      <c r="G107" s="86" t="s">
        <v>1349</v>
      </c>
      <c r="H107" s="33" t="s">
        <v>802</v>
      </c>
      <c r="I107" s="33"/>
      <c r="J107" s="33" t="s">
        <v>1350</v>
      </c>
      <c r="K107" s="33" t="s">
        <v>1351</v>
      </c>
    </row>
    <row r="108" spans="1:11" ht="12.75">
      <c r="A108" s="97" t="s">
        <v>1352</v>
      </c>
      <c r="B108" s="97" t="s">
        <v>1353</v>
      </c>
      <c r="C108" s="84" t="b">
        <v>0</v>
      </c>
      <c r="D108" s="84" t="e">
        <f t="shared" ca="1" si="1"/>
        <v>#NAME?</v>
      </c>
      <c r="E108" s="84"/>
      <c r="F108" s="84" t="s">
        <v>1354</v>
      </c>
      <c r="G108" s="86" t="s">
        <v>1355</v>
      </c>
      <c r="H108" s="33" t="s">
        <v>802</v>
      </c>
      <c r="I108" s="33"/>
      <c r="J108" s="33" t="s">
        <v>1356</v>
      </c>
      <c r="K108" s="84" t="s">
        <v>1357</v>
      </c>
    </row>
    <row r="109" spans="1:11" ht="12.75">
      <c r="A109" s="97" t="s">
        <v>1358</v>
      </c>
      <c r="B109" s="97" t="s">
        <v>1359</v>
      </c>
      <c r="C109" s="84" t="b">
        <v>0</v>
      </c>
      <c r="D109" s="84" t="e">
        <f t="shared" ca="1" si="1"/>
        <v>#NAME?</v>
      </c>
      <c r="E109" s="84"/>
      <c r="F109" s="84" t="s">
        <v>1360</v>
      </c>
      <c r="G109" s="86" t="s">
        <v>1361</v>
      </c>
      <c r="H109" s="33" t="s">
        <v>802</v>
      </c>
      <c r="I109" s="33"/>
      <c r="J109" s="33" t="s">
        <v>1362</v>
      </c>
      <c r="K109" s="33" t="s">
        <v>1189</v>
      </c>
    </row>
    <row r="110" spans="1:11" ht="12.75">
      <c r="A110" s="97" t="s">
        <v>1363</v>
      </c>
      <c r="B110" s="97" t="s">
        <v>1364</v>
      </c>
      <c r="C110" s="84" t="b">
        <v>0</v>
      </c>
      <c r="D110" s="84" t="e">
        <f t="shared" ca="1" si="1"/>
        <v>#NAME?</v>
      </c>
      <c r="E110" s="84"/>
      <c r="F110" s="84" t="s">
        <v>1365</v>
      </c>
      <c r="G110" s="86" t="s">
        <v>1366</v>
      </c>
      <c r="H110" s="33" t="s">
        <v>834</v>
      </c>
      <c r="I110" s="33"/>
      <c r="J110" s="33" t="s">
        <v>1367</v>
      </c>
      <c r="K110" s="84" t="s">
        <v>1368</v>
      </c>
    </row>
    <row r="111" spans="1:11" ht="12.75">
      <c r="A111" s="97" t="s">
        <v>1369</v>
      </c>
      <c r="B111" s="97" t="s">
        <v>1370</v>
      </c>
      <c r="C111" s="84" t="b">
        <v>0</v>
      </c>
      <c r="D111" s="84" t="e">
        <f t="shared" ca="1" si="1"/>
        <v>#NAME?</v>
      </c>
      <c r="E111" s="84"/>
      <c r="F111" s="84" t="s">
        <v>1371</v>
      </c>
      <c r="G111" s="86" t="s">
        <v>1372</v>
      </c>
      <c r="H111" s="33" t="s">
        <v>805</v>
      </c>
      <c r="I111" s="33"/>
      <c r="J111" s="33" t="s">
        <v>1373</v>
      </c>
      <c r="K111" s="33" t="s">
        <v>1374</v>
      </c>
    </row>
    <row r="112" spans="1:11" ht="12.75">
      <c r="A112" s="97" t="s">
        <v>1375</v>
      </c>
      <c r="B112" s="97" t="s">
        <v>1376</v>
      </c>
      <c r="C112" s="84" t="b">
        <v>0</v>
      </c>
      <c r="D112" s="84" t="e">
        <f t="shared" ca="1" si="1"/>
        <v>#NAME?</v>
      </c>
      <c r="E112" s="84"/>
      <c r="F112" s="84" t="s">
        <v>1377</v>
      </c>
      <c r="G112" s="86" t="s">
        <v>1378</v>
      </c>
      <c r="H112" s="33" t="s">
        <v>805</v>
      </c>
      <c r="I112" s="33"/>
      <c r="J112" s="33" t="s">
        <v>1379</v>
      </c>
      <c r="K112" s="84" t="s">
        <v>1380</v>
      </c>
    </row>
    <row r="113" spans="1:11" ht="12.75">
      <c r="A113" s="97" t="s">
        <v>814</v>
      </c>
      <c r="B113" s="97" t="s">
        <v>1381</v>
      </c>
      <c r="C113" s="84" t="b">
        <v>0</v>
      </c>
      <c r="D113" s="84" t="e">
        <f t="shared" ca="1" si="1"/>
        <v>#NAME?</v>
      </c>
      <c r="E113" s="84"/>
      <c r="F113" s="84" t="s">
        <v>1382</v>
      </c>
      <c r="G113" s="86" t="s">
        <v>1383</v>
      </c>
      <c r="H113" s="33" t="s">
        <v>805</v>
      </c>
      <c r="I113" s="33"/>
      <c r="J113" s="33" t="s">
        <v>1384</v>
      </c>
      <c r="K113" s="84" t="s">
        <v>1385</v>
      </c>
    </row>
    <row r="114" spans="1:11" ht="12.75">
      <c r="A114" s="97" t="s">
        <v>1386</v>
      </c>
      <c r="B114" s="97" t="s">
        <v>1387</v>
      </c>
      <c r="C114" s="84" t="b">
        <v>0</v>
      </c>
      <c r="D114" s="84" t="e">
        <f t="shared" ca="1" si="1"/>
        <v>#NAME?</v>
      </c>
      <c r="E114" s="84"/>
      <c r="F114" s="84" t="s">
        <v>1388</v>
      </c>
      <c r="G114" s="86" t="s">
        <v>1389</v>
      </c>
      <c r="H114" s="33" t="s">
        <v>805</v>
      </c>
      <c r="I114" s="33"/>
      <c r="J114" s="33" t="s">
        <v>1390</v>
      </c>
      <c r="K114" s="84" t="s">
        <v>1391</v>
      </c>
    </row>
    <row r="115" spans="1:11" ht="14.25">
      <c r="A115" s="97" t="s">
        <v>1392</v>
      </c>
      <c r="B115" s="97" t="s">
        <v>1393</v>
      </c>
      <c r="C115" s="84" t="b">
        <v>0</v>
      </c>
      <c r="D115" s="84" t="e">
        <f t="shared" ca="1" si="1"/>
        <v>#NAME?</v>
      </c>
      <c r="E115" s="105"/>
      <c r="F115" s="105" t="s">
        <v>1394</v>
      </c>
      <c r="G115" s="86" t="s">
        <v>1395</v>
      </c>
      <c r="H115" s="33" t="s">
        <v>805</v>
      </c>
      <c r="I115" s="33"/>
      <c r="J115" s="33" t="s">
        <v>1396</v>
      </c>
      <c r="K115" s="84" t="s">
        <v>1397</v>
      </c>
    </row>
    <row r="116" spans="1:11" ht="12.75">
      <c r="A116" s="97" t="s">
        <v>940</v>
      </c>
      <c r="B116" s="97" t="s">
        <v>1398</v>
      </c>
      <c r="C116" s="84" t="b">
        <v>0</v>
      </c>
      <c r="D116" s="84" t="e">
        <f t="shared" ca="1" si="1"/>
        <v>#NAME?</v>
      </c>
      <c r="E116" s="84"/>
      <c r="F116" s="84" t="s">
        <v>1399</v>
      </c>
      <c r="G116" s="86" t="s">
        <v>1400</v>
      </c>
      <c r="H116" s="33" t="s">
        <v>802</v>
      </c>
      <c r="I116" s="33"/>
      <c r="J116" s="33" t="s">
        <v>1401</v>
      </c>
      <c r="K116" s="84" t="s">
        <v>1402</v>
      </c>
    </row>
    <row r="117" spans="1:11" ht="12.75">
      <c r="A117" s="97" t="s">
        <v>1403</v>
      </c>
      <c r="B117" s="97" t="s">
        <v>1404</v>
      </c>
      <c r="C117" s="84" t="b">
        <v>0</v>
      </c>
      <c r="D117" s="84" t="e">
        <f t="shared" ca="1" si="1"/>
        <v>#NAME?</v>
      </c>
      <c r="E117" s="84"/>
      <c r="F117" s="84" t="s">
        <v>1405</v>
      </c>
      <c r="G117" s="86" t="s">
        <v>1406</v>
      </c>
      <c r="H117" s="33" t="s">
        <v>802</v>
      </c>
      <c r="I117" s="33"/>
      <c r="J117" s="33" t="s">
        <v>1407</v>
      </c>
      <c r="K117" s="84" t="s">
        <v>1408</v>
      </c>
    </row>
    <row r="118" spans="1:11" ht="12.75">
      <c r="A118" s="97" t="s">
        <v>1026</v>
      </c>
      <c r="B118" s="97" t="s">
        <v>1409</v>
      </c>
      <c r="C118" s="84" t="b">
        <v>0</v>
      </c>
      <c r="D118" s="84" t="e">
        <f t="shared" ca="1" si="1"/>
        <v>#NAME?</v>
      </c>
      <c r="E118" s="84"/>
      <c r="F118" s="84" t="s">
        <v>1410</v>
      </c>
      <c r="G118" s="86" t="s">
        <v>1411</v>
      </c>
      <c r="H118" s="33" t="s">
        <v>805</v>
      </c>
      <c r="I118" s="33"/>
      <c r="J118" s="33" t="s">
        <v>1412</v>
      </c>
      <c r="K118" s="84" t="s">
        <v>1413</v>
      </c>
    </row>
    <row r="119" spans="1:11" ht="12.75">
      <c r="A119" s="97" t="s">
        <v>1414</v>
      </c>
      <c r="B119" s="97" t="s">
        <v>1415</v>
      </c>
      <c r="C119" s="84" t="b">
        <v>0</v>
      </c>
      <c r="D119" s="84" t="e">
        <f t="shared" ca="1" si="1"/>
        <v>#NAME?</v>
      </c>
      <c r="E119" s="84"/>
      <c r="F119" s="84" t="s">
        <v>1416</v>
      </c>
      <c r="G119" s="86" t="s">
        <v>1417</v>
      </c>
      <c r="H119" s="33" t="s">
        <v>802</v>
      </c>
      <c r="I119" s="33"/>
      <c r="J119" s="33"/>
      <c r="K119" s="33" t="s">
        <v>1418</v>
      </c>
    </row>
    <row r="120" spans="1:11" ht="12.75">
      <c r="A120" s="97" t="s">
        <v>1419</v>
      </c>
      <c r="B120" s="97" t="s">
        <v>1420</v>
      </c>
      <c r="C120" s="84" t="b">
        <v>0</v>
      </c>
      <c r="D120" s="84" t="e">
        <f t="shared" ca="1" si="1"/>
        <v>#NAME?</v>
      </c>
      <c r="E120" s="84"/>
      <c r="F120" s="84" t="s">
        <v>1421</v>
      </c>
      <c r="G120" s="86" t="s">
        <v>1422</v>
      </c>
      <c r="H120" s="33" t="s">
        <v>802</v>
      </c>
      <c r="I120" s="33"/>
      <c r="J120" s="33"/>
      <c r="K120" s="84" t="s">
        <v>1423</v>
      </c>
    </row>
    <row r="121" spans="1:11" ht="12.75">
      <c r="A121" s="97" t="s">
        <v>940</v>
      </c>
      <c r="B121" s="97" t="s">
        <v>1424</v>
      </c>
      <c r="C121" s="84" t="b">
        <v>0</v>
      </c>
      <c r="D121" s="84" t="e">
        <f t="shared" ca="1" si="1"/>
        <v>#NAME?</v>
      </c>
      <c r="E121" s="84"/>
      <c r="F121" s="84" t="s">
        <v>1425</v>
      </c>
      <c r="G121" s="86" t="s">
        <v>1426</v>
      </c>
      <c r="H121" s="33" t="s">
        <v>802</v>
      </c>
      <c r="I121" s="33"/>
      <c r="J121" s="33" t="s">
        <v>1427</v>
      </c>
      <c r="K121" s="33" t="s">
        <v>1428</v>
      </c>
    </row>
    <row r="122" spans="1:11" ht="12.75">
      <c r="A122" s="97" t="s">
        <v>1414</v>
      </c>
      <c r="B122" s="97" t="s">
        <v>1429</v>
      </c>
      <c r="C122" s="84" t="b">
        <v>0</v>
      </c>
      <c r="D122" s="84" t="e">
        <f t="shared" ca="1" si="1"/>
        <v>#NAME?</v>
      </c>
      <c r="E122" s="84"/>
      <c r="F122" s="84" t="s">
        <v>1430</v>
      </c>
      <c r="G122" s="86" t="s">
        <v>1431</v>
      </c>
      <c r="H122" s="33" t="s">
        <v>802</v>
      </c>
      <c r="I122" s="96"/>
      <c r="J122" s="96" t="s">
        <v>1432</v>
      </c>
      <c r="K122" s="84" t="s">
        <v>1433</v>
      </c>
    </row>
    <row r="123" spans="1:11" ht="12.75">
      <c r="A123" s="97" t="s">
        <v>1434</v>
      </c>
      <c r="B123" s="97" t="s">
        <v>1435</v>
      </c>
      <c r="C123" s="84" t="b">
        <v>0</v>
      </c>
      <c r="D123" s="84" t="e">
        <f t="shared" ca="1" si="1"/>
        <v>#NAME?</v>
      </c>
      <c r="E123" s="84"/>
      <c r="F123" s="84" t="s">
        <v>1436</v>
      </c>
      <c r="G123" s="86" t="s">
        <v>1437</v>
      </c>
      <c r="H123" s="33" t="s">
        <v>834</v>
      </c>
      <c r="I123" s="59"/>
      <c r="J123" s="59"/>
      <c r="K123" s="84" t="s">
        <v>1438</v>
      </c>
    </row>
    <row r="124" spans="1:11" ht="12.75">
      <c r="A124" s="97" t="s">
        <v>1302</v>
      </c>
      <c r="B124" s="97" t="s">
        <v>1439</v>
      </c>
      <c r="C124" s="84" t="b">
        <v>0</v>
      </c>
      <c r="D124" s="84" t="e">
        <f t="shared" ca="1" si="1"/>
        <v>#NAME?</v>
      </c>
      <c r="E124" s="84"/>
      <c r="F124" s="84" t="s">
        <v>1303</v>
      </c>
      <c r="G124" s="86" t="s">
        <v>1304</v>
      </c>
      <c r="H124" s="33" t="s">
        <v>834</v>
      </c>
      <c r="I124" s="33"/>
      <c r="J124" s="33" t="s">
        <v>1440</v>
      </c>
      <c r="K124" s="84" t="s">
        <v>1441</v>
      </c>
    </row>
    <row r="125" spans="1:11" ht="12.75">
      <c r="A125" s="97" t="s">
        <v>882</v>
      </c>
      <c r="B125" s="97" t="s">
        <v>1442</v>
      </c>
      <c r="C125" s="84" t="b">
        <v>0</v>
      </c>
      <c r="D125" s="84" t="e">
        <f t="shared" ca="1" si="1"/>
        <v>#NAME?</v>
      </c>
      <c r="E125" s="84"/>
      <c r="F125" s="84" t="s">
        <v>1443</v>
      </c>
      <c r="G125" s="86" t="s">
        <v>1444</v>
      </c>
      <c r="H125" s="33" t="s">
        <v>802</v>
      </c>
      <c r="I125" s="33"/>
      <c r="J125" s="33" t="s">
        <v>1445</v>
      </c>
      <c r="K125" s="84" t="s">
        <v>1446</v>
      </c>
    </row>
    <row r="126" spans="1:11" ht="12.75">
      <c r="A126" s="97" t="s">
        <v>1447</v>
      </c>
      <c r="B126" s="97" t="s">
        <v>1208</v>
      </c>
      <c r="C126" s="84" t="b">
        <v>0</v>
      </c>
      <c r="D126" s="84" t="e">
        <f t="shared" ca="1" si="1"/>
        <v>#NAME?</v>
      </c>
      <c r="E126" s="84"/>
      <c r="F126" s="84" t="s">
        <v>1448</v>
      </c>
      <c r="G126" s="86" t="s">
        <v>1449</v>
      </c>
      <c r="H126" s="33" t="s">
        <v>802</v>
      </c>
      <c r="I126" s="33"/>
      <c r="J126" s="33" t="s">
        <v>1450</v>
      </c>
      <c r="K126" s="33"/>
    </row>
    <row r="127" spans="1:11" ht="12.75">
      <c r="A127" s="97" t="s">
        <v>1451</v>
      </c>
      <c r="B127" s="97" t="s">
        <v>1452</v>
      </c>
      <c r="C127" s="84" t="b">
        <v>0</v>
      </c>
      <c r="D127" s="84" t="e">
        <f t="shared" ca="1" si="1"/>
        <v>#NAME?</v>
      </c>
      <c r="E127" s="84"/>
      <c r="F127" s="84" t="s">
        <v>1453</v>
      </c>
      <c r="G127" s="86" t="s">
        <v>1454</v>
      </c>
      <c r="H127" s="33" t="s">
        <v>802</v>
      </c>
      <c r="I127" s="33"/>
      <c r="J127" s="33" t="s">
        <v>1455</v>
      </c>
      <c r="K127" s="33" t="s">
        <v>1456</v>
      </c>
    </row>
    <row r="128" spans="1:11" ht="12.75">
      <c r="A128" s="97" t="s">
        <v>1457</v>
      </c>
      <c r="B128" s="97" t="s">
        <v>1458</v>
      </c>
      <c r="C128" s="84" t="b">
        <v>0</v>
      </c>
      <c r="D128" s="84" t="e">
        <f t="shared" ca="1" si="1"/>
        <v>#NAME?</v>
      </c>
      <c r="E128" s="84"/>
      <c r="F128" s="84" t="s">
        <v>1459</v>
      </c>
      <c r="G128" s="86" t="s">
        <v>1460</v>
      </c>
      <c r="H128" s="33" t="s">
        <v>834</v>
      </c>
      <c r="I128" s="33"/>
      <c r="J128" s="33" t="s">
        <v>1461</v>
      </c>
      <c r="K128" s="84" t="s">
        <v>1462</v>
      </c>
    </row>
    <row r="129" spans="1:11" ht="12.75">
      <c r="A129" s="97" t="s">
        <v>920</v>
      </c>
      <c r="B129" s="97" t="s">
        <v>1463</v>
      </c>
      <c r="C129" s="84" t="b">
        <v>0</v>
      </c>
      <c r="D129" s="84" t="e">
        <f t="shared" ca="1" si="1"/>
        <v>#NAME?</v>
      </c>
      <c r="E129" s="84"/>
      <c r="F129" s="84" t="s">
        <v>1464</v>
      </c>
      <c r="G129" s="86" t="s">
        <v>1465</v>
      </c>
      <c r="H129" s="33" t="s">
        <v>802</v>
      </c>
      <c r="I129" s="33"/>
      <c r="J129" s="33" t="s">
        <v>1466</v>
      </c>
      <c r="K129" s="84" t="s">
        <v>1467</v>
      </c>
    </row>
    <row r="130" spans="1:11" ht="12.75">
      <c r="A130" s="97" t="s">
        <v>1468</v>
      </c>
      <c r="B130" s="97" t="s">
        <v>1469</v>
      </c>
      <c r="C130" s="84" t="b">
        <v>0</v>
      </c>
      <c r="D130" s="84" t="e">
        <f t="shared" ca="1" si="1"/>
        <v>#NAME?</v>
      </c>
      <c r="E130" s="84"/>
      <c r="F130" s="84" t="s">
        <v>1470</v>
      </c>
      <c r="G130" s="86" t="s">
        <v>1471</v>
      </c>
      <c r="H130" s="33" t="s">
        <v>805</v>
      </c>
      <c r="I130" s="33"/>
      <c r="J130" s="33" t="s">
        <v>1472</v>
      </c>
      <c r="K130" s="84" t="s">
        <v>1473</v>
      </c>
    </row>
    <row r="131" spans="1:11" ht="12.75">
      <c r="A131" s="97" t="s">
        <v>1474</v>
      </c>
      <c r="B131" s="97" t="s">
        <v>955</v>
      </c>
      <c r="C131" s="84" t="b">
        <v>0</v>
      </c>
      <c r="D131" s="84" t="e">
        <f t="shared" ca="1" si="1"/>
        <v>#NAME?</v>
      </c>
      <c r="E131" s="84"/>
      <c r="F131" s="84" t="s">
        <v>1475</v>
      </c>
      <c r="G131" s="86" t="s">
        <v>1476</v>
      </c>
      <c r="H131" s="33" t="s">
        <v>834</v>
      </c>
      <c r="I131" s="33"/>
      <c r="J131" s="33" t="s">
        <v>1477</v>
      </c>
      <c r="K131" s="33" t="s">
        <v>1189</v>
      </c>
    </row>
    <row r="132" spans="1:11" ht="12.75">
      <c r="A132" s="97" t="s">
        <v>1478</v>
      </c>
      <c r="B132" s="97" t="s">
        <v>1479</v>
      </c>
      <c r="C132" s="84" t="b">
        <v>0</v>
      </c>
      <c r="D132" s="84" t="e">
        <f t="shared" ca="1" si="1"/>
        <v>#NAME?</v>
      </c>
      <c r="E132" s="84"/>
      <c r="F132" s="84" t="s">
        <v>1480</v>
      </c>
      <c r="G132" s="86" t="s">
        <v>1481</v>
      </c>
      <c r="H132" s="33" t="s">
        <v>834</v>
      </c>
      <c r="I132" s="33"/>
      <c r="J132" s="33" t="s">
        <v>1482</v>
      </c>
      <c r="K132" s="84" t="s">
        <v>1483</v>
      </c>
    </row>
    <row r="133" spans="1:11" ht="12.75">
      <c r="A133" s="97" t="s">
        <v>1484</v>
      </c>
      <c r="B133" s="97" t="s">
        <v>1485</v>
      </c>
      <c r="C133" s="84" t="b">
        <v>0</v>
      </c>
      <c r="D133" s="84" t="e">
        <f t="shared" ca="1" si="1"/>
        <v>#NAME?</v>
      </c>
      <c r="E133" s="103"/>
      <c r="F133" s="103" t="s">
        <v>1486</v>
      </c>
      <c r="G133" s="86" t="s">
        <v>1487</v>
      </c>
      <c r="H133" s="33" t="s">
        <v>805</v>
      </c>
      <c r="I133" s="33"/>
      <c r="J133" s="33" t="s">
        <v>1488</v>
      </c>
      <c r="K133" s="84" t="s">
        <v>1489</v>
      </c>
    </row>
    <row r="134" spans="1:11" ht="12.75">
      <c r="A134" s="97" t="s">
        <v>910</v>
      </c>
      <c r="B134" s="97" t="s">
        <v>1490</v>
      </c>
      <c r="C134" s="84" t="b">
        <v>0</v>
      </c>
      <c r="D134" s="84" t="e">
        <f t="shared" ca="1" si="1"/>
        <v>#NAME?</v>
      </c>
      <c r="E134" s="84"/>
      <c r="F134" s="84" t="s">
        <v>1491</v>
      </c>
      <c r="G134" s="86" t="s">
        <v>1492</v>
      </c>
      <c r="H134" s="33" t="s">
        <v>802</v>
      </c>
      <c r="I134" s="33"/>
      <c r="J134" s="33" t="s">
        <v>1493</v>
      </c>
      <c r="K134" s="84" t="s">
        <v>1494</v>
      </c>
    </row>
    <row r="135" spans="1:11" ht="12.75">
      <c r="A135" s="97" t="s">
        <v>1495</v>
      </c>
      <c r="B135" s="97" t="s">
        <v>1496</v>
      </c>
      <c r="C135" s="84" t="b">
        <v>0</v>
      </c>
      <c r="D135" s="84" t="e">
        <f t="shared" ca="1" si="1"/>
        <v>#NAME?</v>
      </c>
      <c r="E135" s="103"/>
      <c r="F135" s="103" t="s">
        <v>1497</v>
      </c>
      <c r="G135" s="86" t="s">
        <v>1498</v>
      </c>
      <c r="H135" s="95" t="s">
        <v>802</v>
      </c>
      <c r="I135" s="95"/>
      <c r="J135" s="95" t="s">
        <v>1499</v>
      </c>
      <c r="K135" s="95" t="s">
        <v>1500</v>
      </c>
    </row>
    <row r="136" spans="1:11" ht="12.75">
      <c r="A136" s="97" t="s">
        <v>1501</v>
      </c>
      <c r="B136" s="97" t="s">
        <v>1502</v>
      </c>
      <c r="C136" s="84" t="b">
        <v>0</v>
      </c>
      <c r="D136" s="84" t="e">
        <f t="shared" ca="1" si="1"/>
        <v>#NAME?</v>
      </c>
      <c r="E136" s="84"/>
      <c r="F136" s="84" t="s">
        <v>1503</v>
      </c>
      <c r="G136" s="86" t="s">
        <v>1504</v>
      </c>
      <c r="H136" s="33" t="s">
        <v>805</v>
      </c>
      <c r="I136" s="33"/>
      <c r="J136" s="33" t="s">
        <v>1505</v>
      </c>
      <c r="K136" s="95" t="s">
        <v>1506</v>
      </c>
    </row>
    <row r="137" spans="1:11" ht="12.75">
      <c r="A137" s="97" t="s">
        <v>920</v>
      </c>
      <c r="B137" s="97" t="s">
        <v>1507</v>
      </c>
      <c r="C137" s="84" t="b">
        <v>0</v>
      </c>
      <c r="D137" s="84" t="e">
        <f t="shared" ca="1" si="1"/>
        <v>#NAME?</v>
      </c>
      <c r="E137" s="84"/>
      <c r="F137" s="84" t="s">
        <v>1508</v>
      </c>
      <c r="G137" s="86" t="s">
        <v>1509</v>
      </c>
      <c r="H137" s="33" t="s">
        <v>802</v>
      </c>
      <c r="I137" s="33"/>
      <c r="J137" s="33" t="s">
        <v>1510</v>
      </c>
      <c r="K137" s="33" t="s">
        <v>1511</v>
      </c>
    </row>
    <row r="138" spans="1:11" ht="12.75">
      <c r="A138" s="97" t="s">
        <v>1512</v>
      </c>
      <c r="B138" s="97" t="s">
        <v>1005</v>
      </c>
      <c r="C138" s="84" t="b">
        <v>0</v>
      </c>
      <c r="D138" s="84" t="e">
        <f t="shared" ca="1" si="1"/>
        <v>#NAME?</v>
      </c>
      <c r="E138" s="84"/>
      <c r="F138" s="84" t="s">
        <v>1513</v>
      </c>
      <c r="G138" s="86" t="s">
        <v>1514</v>
      </c>
      <c r="H138" s="33" t="s">
        <v>805</v>
      </c>
      <c r="I138" s="33"/>
      <c r="J138" s="33" t="s">
        <v>1515</v>
      </c>
      <c r="K138" s="33" t="s">
        <v>1255</v>
      </c>
    </row>
    <row r="139" spans="1:11" ht="12.75">
      <c r="A139" s="97" t="s">
        <v>1026</v>
      </c>
      <c r="B139" s="97" t="s">
        <v>1516</v>
      </c>
      <c r="C139" s="84" t="b">
        <v>0</v>
      </c>
      <c r="D139" s="84" t="e">
        <f t="shared" ca="1" si="1"/>
        <v>#NAME?</v>
      </c>
      <c r="E139" s="84"/>
      <c r="F139" s="84" t="s">
        <v>1517</v>
      </c>
      <c r="G139" s="86" t="s">
        <v>1518</v>
      </c>
      <c r="H139" s="33" t="s">
        <v>802</v>
      </c>
      <c r="I139" s="33"/>
      <c r="J139" s="33" t="s">
        <v>1519</v>
      </c>
      <c r="K139" s="84" t="s">
        <v>1520</v>
      </c>
    </row>
    <row r="140" spans="1:11" ht="12.75">
      <c r="A140" s="97" t="s">
        <v>1474</v>
      </c>
      <c r="B140" s="97" t="s">
        <v>1521</v>
      </c>
      <c r="C140" s="84" t="b">
        <v>0</v>
      </c>
      <c r="D140" s="84" t="e">
        <f t="shared" ca="1" si="1"/>
        <v>#NAME?</v>
      </c>
      <c r="E140" s="103"/>
      <c r="F140" s="103" t="s">
        <v>1522</v>
      </c>
      <c r="G140" s="86" t="s">
        <v>1523</v>
      </c>
      <c r="H140" s="33" t="s">
        <v>802</v>
      </c>
      <c r="I140" s="33"/>
      <c r="J140" s="33"/>
      <c r="K140" s="84" t="s">
        <v>1524</v>
      </c>
    </row>
    <row r="141" spans="1:11" ht="12.75">
      <c r="A141" s="97" t="s">
        <v>1525</v>
      </c>
      <c r="B141" s="97" t="s">
        <v>1526</v>
      </c>
      <c r="C141" s="84" t="b">
        <v>0</v>
      </c>
      <c r="D141" s="84" t="e">
        <f t="shared" ca="1" si="1"/>
        <v>#NAME?</v>
      </c>
      <c r="E141" s="84"/>
      <c r="F141" s="84" t="s">
        <v>1527</v>
      </c>
      <c r="G141" s="86" t="s">
        <v>1528</v>
      </c>
      <c r="H141" s="33" t="s">
        <v>805</v>
      </c>
      <c r="I141" s="33"/>
      <c r="J141" s="33" t="s">
        <v>1529</v>
      </c>
      <c r="K141" s="84" t="s">
        <v>1530</v>
      </c>
    </row>
    <row r="142" spans="1:11" ht="12.75">
      <c r="A142" s="97" t="s">
        <v>902</v>
      </c>
      <c r="B142" s="97" t="s">
        <v>1531</v>
      </c>
      <c r="C142" s="84" t="b">
        <v>0</v>
      </c>
      <c r="D142" s="84" t="e">
        <f t="shared" ca="1" si="1"/>
        <v>#NAME?</v>
      </c>
      <c r="E142" s="84"/>
      <c r="F142" s="84" t="s">
        <v>1532</v>
      </c>
      <c r="G142" s="86" t="s">
        <v>1533</v>
      </c>
      <c r="H142" s="33" t="s">
        <v>834</v>
      </c>
      <c r="I142" s="33"/>
      <c r="J142" s="33"/>
      <c r="K142" s="84" t="s">
        <v>1534</v>
      </c>
    </row>
    <row r="143" spans="1:11" ht="12.75">
      <c r="A143" s="97" t="s">
        <v>1535</v>
      </c>
      <c r="B143" s="97" t="s">
        <v>1536</v>
      </c>
      <c r="C143" s="84" t="b">
        <v>0</v>
      </c>
      <c r="D143" s="84" t="e">
        <f t="shared" ca="1" si="1"/>
        <v>#NAME?</v>
      </c>
      <c r="E143" s="84"/>
      <c r="F143" s="84" t="s">
        <v>1537</v>
      </c>
      <c r="G143" s="86" t="s">
        <v>1538</v>
      </c>
      <c r="H143" s="33" t="s">
        <v>802</v>
      </c>
      <c r="I143" s="33"/>
      <c r="J143" s="33"/>
      <c r="K143" s="84" t="s">
        <v>1539</v>
      </c>
    </row>
    <row r="144" spans="1:11" ht="12.75">
      <c r="A144" s="97" t="s">
        <v>1540</v>
      </c>
      <c r="B144" s="97" t="s">
        <v>1541</v>
      </c>
      <c r="C144" s="84" t="b">
        <v>0</v>
      </c>
      <c r="D144" s="84" t="e">
        <f t="shared" ca="1" si="1"/>
        <v>#NAME?</v>
      </c>
      <c r="E144" s="84"/>
      <c r="F144" s="84" t="s">
        <v>1542</v>
      </c>
      <c r="G144" s="84"/>
      <c r="H144" s="33" t="s">
        <v>802</v>
      </c>
      <c r="I144" s="33"/>
      <c r="J144" s="33"/>
      <c r="K144" s="33" t="s">
        <v>1543</v>
      </c>
    </row>
    <row r="145" spans="1:11" ht="12.75">
      <c r="A145" s="97" t="s">
        <v>1544</v>
      </c>
      <c r="B145" s="97" t="s">
        <v>1545</v>
      </c>
      <c r="C145" s="84" t="b">
        <v>0</v>
      </c>
      <c r="D145" s="84" t="e">
        <f t="shared" ca="1" si="1"/>
        <v>#NAME?</v>
      </c>
      <c r="E145" s="84"/>
      <c r="F145" s="84" t="s">
        <v>1546</v>
      </c>
      <c r="G145" s="86" t="s">
        <v>1547</v>
      </c>
      <c r="H145" s="33" t="s">
        <v>805</v>
      </c>
      <c r="I145" s="33"/>
      <c r="J145" s="33" t="s">
        <v>1548</v>
      </c>
      <c r="K145" s="84" t="s">
        <v>1549</v>
      </c>
    </row>
    <row r="146" spans="1:11" ht="12.75">
      <c r="A146" s="97" t="s">
        <v>1550</v>
      </c>
      <c r="B146" s="97" t="s">
        <v>1551</v>
      </c>
      <c r="C146" s="84" t="b">
        <v>0</v>
      </c>
      <c r="D146" s="84" t="e">
        <f t="shared" ca="1" si="1"/>
        <v>#NAME?</v>
      </c>
      <c r="E146" s="84"/>
      <c r="F146" s="84" t="s">
        <v>1552</v>
      </c>
      <c r="G146" s="86" t="s">
        <v>1553</v>
      </c>
      <c r="H146" s="33" t="s">
        <v>802</v>
      </c>
      <c r="I146" s="33"/>
      <c r="J146" s="33" t="s">
        <v>1554</v>
      </c>
      <c r="K146" s="84" t="s">
        <v>1555</v>
      </c>
    </row>
    <row r="147" spans="1:11" ht="12.75">
      <c r="A147" s="97" t="s">
        <v>1556</v>
      </c>
      <c r="B147" s="97" t="s">
        <v>1557</v>
      </c>
      <c r="C147" s="84" t="b">
        <v>0</v>
      </c>
      <c r="D147" s="84" t="e">
        <f t="shared" ca="1" si="1"/>
        <v>#NAME?</v>
      </c>
      <c r="E147" s="84"/>
      <c r="F147" s="84" t="s">
        <v>1558</v>
      </c>
      <c r="G147" s="86" t="s">
        <v>1559</v>
      </c>
      <c r="H147" s="33" t="s">
        <v>834</v>
      </c>
      <c r="I147" s="33"/>
      <c r="J147" s="33" t="s">
        <v>1560</v>
      </c>
      <c r="K147" s="33" t="s">
        <v>1561</v>
      </c>
    </row>
    <row r="148" spans="1:11" ht="12.75">
      <c r="A148" s="97" t="s">
        <v>888</v>
      </c>
      <c r="B148" s="97" t="s">
        <v>1562</v>
      </c>
      <c r="C148" s="84" t="b">
        <v>0</v>
      </c>
      <c r="D148" s="84" t="e">
        <f t="shared" ca="1" si="1"/>
        <v>#NAME?</v>
      </c>
      <c r="E148" s="84"/>
      <c r="F148" s="84" t="s">
        <v>1563</v>
      </c>
      <c r="G148" s="86" t="s">
        <v>1564</v>
      </c>
      <c r="H148" s="33" t="s">
        <v>802</v>
      </c>
      <c r="I148" s="33"/>
      <c r="J148" s="33" t="s">
        <v>1565</v>
      </c>
      <c r="K148" s="84" t="s">
        <v>1566</v>
      </c>
    </row>
    <row r="149" spans="1:11" ht="12.75">
      <c r="A149" s="97" t="s">
        <v>1567</v>
      </c>
      <c r="B149" s="97" t="s">
        <v>1568</v>
      </c>
      <c r="C149" s="84" t="b">
        <v>0</v>
      </c>
      <c r="D149" s="84" t="e">
        <f t="shared" ca="1" si="1"/>
        <v>#NAME?</v>
      </c>
      <c r="E149" s="84"/>
      <c r="F149" s="84" t="s">
        <v>1569</v>
      </c>
      <c r="G149" s="86" t="s">
        <v>1570</v>
      </c>
      <c r="H149" s="33" t="s">
        <v>802</v>
      </c>
      <c r="I149" s="33"/>
      <c r="J149" s="33" t="s">
        <v>1571</v>
      </c>
      <c r="K149" s="33" t="s">
        <v>1572</v>
      </c>
    </row>
    <row r="150" spans="1:11" ht="12.75">
      <c r="A150" s="97" t="s">
        <v>1573</v>
      </c>
      <c r="B150" s="97" t="s">
        <v>1574</v>
      </c>
      <c r="C150" s="84" t="b">
        <v>0</v>
      </c>
      <c r="D150" s="84" t="e">
        <f t="shared" ca="1" si="1"/>
        <v>#NAME?</v>
      </c>
      <c r="E150" s="84"/>
      <c r="F150" s="84" t="s">
        <v>1575</v>
      </c>
      <c r="G150" s="86" t="s">
        <v>1576</v>
      </c>
      <c r="H150" s="33" t="s">
        <v>802</v>
      </c>
      <c r="I150" s="33"/>
      <c r="J150" s="33" t="s">
        <v>1577</v>
      </c>
      <c r="K150" s="84" t="s">
        <v>1578</v>
      </c>
    </row>
    <row r="151" spans="1:11" ht="12.75">
      <c r="A151" s="97" t="s">
        <v>1579</v>
      </c>
      <c r="B151" s="97" t="s">
        <v>1580</v>
      </c>
      <c r="C151" s="84" t="b">
        <v>0</v>
      </c>
      <c r="D151" s="84" t="e">
        <f t="shared" ca="1" si="1"/>
        <v>#NAME?</v>
      </c>
      <c r="E151" s="84"/>
      <c r="F151" s="84" t="s">
        <v>1581</v>
      </c>
      <c r="G151" s="86" t="s">
        <v>1582</v>
      </c>
      <c r="H151" s="33" t="s">
        <v>834</v>
      </c>
      <c r="I151" s="33"/>
      <c r="J151" s="33" t="s">
        <v>1583</v>
      </c>
      <c r="K151" s="33" t="s">
        <v>1584</v>
      </c>
    </row>
    <row r="152" spans="1:11" ht="12.75">
      <c r="A152" s="97" t="s">
        <v>1585</v>
      </c>
      <c r="B152" s="97" t="s">
        <v>1586</v>
      </c>
      <c r="C152" s="84" t="b">
        <v>0</v>
      </c>
      <c r="D152" s="84" t="e">
        <f t="shared" ca="1" si="1"/>
        <v>#NAME?</v>
      </c>
      <c r="E152" s="84"/>
      <c r="F152" s="84" t="s">
        <v>1587</v>
      </c>
      <c r="G152" s="86" t="s">
        <v>1588</v>
      </c>
      <c r="H152" s="33" t="s">
        <v>802</v>
      </c>
      <c r="I152" s="33"/>
      <c r="J152" s="33" t="s">
        <v>1589</v>
      </c>
      <c r="K152" s="84" t="s">
        <v>1590</v>
      </c>
    </row>
    <row r="153" spans="1:11" ht="12.75">
      <c r="A153" s="97" t="s">
        <v>1591</v>
      </c>
      <c r="B153" s="97" t="s">
        <v>1592</v>
      </c>
      <c r="C153" s="84" t="b">
        <v>0</v>
      </c>
      <c r="D153" s="84" t="e">
        <f t="shared" ca="1" si="1"/>
        <v>#NAME?</v>
      </c>
      <c r="E153" s="84"/>
      <c r="F153" s="84" t="s">
        <v>1593</v>
      </c>
      <c r="G153" s="86" t="s">
        <v>1594</v>
      </c>
      <c r="H153" s="33" t="s">
        <v>802</v>
      </c>
      <c r="I153" s="33"/>
      <c r="J153" s="33"/>
      <c r="K153" s="84" t="s">
        <v>1595</v>
      </c>
    </row>
    <row r="154" spans="1:11" ht="12.75">
      <c r="A154" s="97" t="s">
        <v>1596</v>
      </c>
      <c r="B154" s="97" t="s">
        <v>1597</v>
      </c>
      <c r="C154" s="84" t="b">
        <v>0</v>
      </c>
      <c r="D154" s="84" t="e">
        <f t="shared" ca="1" si="1"/>
        <v>#NAME?</v>
      </c>
      <c r="E154" s="84"/>
      <c r="F154" s="84" t="s">
        <v>1598</v>
      </c>
      <c r="G154" s="86" t="s">
        <v>1599</v>
      </c>
      <c r="H154" s="33" t="s">
        <v>834</v>
      </c>
      <c r="I154" s="33"/>
      <c r="J154" s="33" t="s">
        <v>1600</v>
      </c>
      <c r="K154" s="33" t="s">
        <v>1601</v>
      </c>
    </row>
    <row r="155" spans="1:11" ht="12.75">
      <c r="A155" s="97" t="s">
        <v>1602</v>
      </c>
      <c r="B155" s="97" t="s">
        <v>1603</v>
      </c>
      <c r="C155" s="84" t="b">
        <v>0</v>
      </c>
      <c r="D155" s="84" t="e">
        <f t="shared" ca="1" si="1"/>
        <v>#NAME?</v>
      </c>
      <c r="E155" s="84"/>
      <c r="F155" s="84" t="s">
        <v>1604</v>
      </c>
      <c r="G155" s="86" t="s">
        <v>1605</v>
      </c>
      <c r="H155" s="33" t="s">
        <v>802</v>
      </c>
      <c r="I155" s="33"/>
      <c r="J155" s="33" t="s">
        <v>1606</v>
      </c>
      <c r="K155" s="33" t="s">
        <v>1607</v>
      </c>
    </row>
    <row r="156" spans="1:11" ht="12.75">
      <c r="A156" s="97" t="s">
        <v>1608</v>
      </c>
      <c r="B156" s="97" t="s">
        <v>1609</v>
      </c>
      <c r="C156" s="84" t="b">
        <v>0</v>
      </c>
      <c r="D156" s="84" t="e">
        <f t="shared" ca="1" si="1"/>
        <v>#NAME?</v>
      </c>
      <c r="E156" s="84"/>
      <c r="F156" s="84" t="s">
        <v>1610</v>
      </c>
      <c r="G156" s="86" t="s">
        <v>1611</v>
      </c>
      <c r="H156" s="33" t="s">
        <v>802</v>
      </c>
      <c r="I156" s="33"/>
      <c r="J156" s="33" t="s">
        <v>1612</v>
      </c>
      <c r="K156" s="33" t="s">
        <v>1613</v>
      </c>
    </row>
    <row r="157" spans="1:11" ht="14.25">
      <c r="A157" s="97" t="s">
        <v>1614</v>
      </c>
      <c r="B157" s="97" t="s">
        <v>1615</v>
      </c>
      <c r="C157" s="84" t="b">
        <v>0</v>
      </c>
      <c r="D157" s="84" t="e">
        <f t="shared" ca="1" si="1"/>
        <v>#NAME?</v>
      </c>
      <c r="E157" s="106"/>
      <c r="F157" s="106" t="s">
        <v>1616</v>
      </c>
      <c r="G157" s="86" t="s">
        <v>1617</v>
      </c>
      <c r="H157" s="33" t="s">
        <v>802</v>
      </c>
      <c r="I157" s="33"/>
      <c r="J157" s="33" t="s">
        <v>1618</v>
      </c>
      <c r="K157" s="33" t="s">
        <v>978</v>
      </c>
    </row>
    <row r="158" spans="1:11" ht="12.75">
      <c r="A158" s="97" t="s">
        <v>1619</v>
      </c>
      <c r="B158" s="97" t="s">
        <v>1620</v>
      </c>
      <c r="C158" s="84" t="b">
        <v>0</v>
      </c>
      <c r="D158" s="84" t="e">
        <f t="shared" ca="1" si="1"/>
        <v>#NAME?</v>
      </c>
      <c r="E158" s="84"/>
      <c r="F158" s="84" t="s">
        <v>1621</v>
      </c>
      <c r="G158" s="86" t="s">
        <v>1622</v>
      </c>
      <c r="H158" s="33" t="s">
        <v>805</v>
      </c>
      <c r="I158" s="33"/>
      <c r="J158" s="33" t="s">
        <v>1623</v>
      </c>
      <c r="K158" s="84" t="s">
        <v>1624</v>
      </c>
    </row>
    <row r="159" spans="1:11" ht="12.75">
      <c r="A159" s="97" t="s">
        <v>1625</v>
      </c>
      <c r="B159" s="97" t="s">
        <v>1626</v>
      </c>
      <c r="C159" s="84" t="b">
        <v>0</v>
      </c>
      <c r="D159" s="84" t="e">
        <f t="shared" ca="1" si="1"/>
        <v>#NAME?</v>
      </c>
      <c r="E159" s="84"/>
      <c r="F159" s="84" t="s">
        <v>1627</v>
      </c>
      <c r="G159" s="86" t="s">
        <v>1628</v>
      </c>
      <c r="H159" s="33" t="s">
        <v>802</v>
      </c>
      <c r="I159" s="33"/>
      <c r="J159" s="33" t="s">
        <v>1629</v>
      </c>
      <c r="K159" s="33" t="s">
        <v>978</v>
      </c>
    </row>
    <row r="160" spans="1:11" ht="12.75">
      <c r="A160" s="97" t="s">
        <v>1340</v>
      </c>
      <c r="B160" s="97" t="s">
        <v>1630</v>
      </c>
      <c r="C160" s="84" t="b">
        <v>0</v>
      </c>
      <c r="D160" s="84" t="e">
        <f t="shared" ca="1" si="1"/>
        <v>#NAME?</v>
      </c>
      <c r="E160" s="84"/>
      <c r="F160" s="84" t="s">
        <v>1631</v>
      </c>
      <c r="G160" s="86" t="s">
        <v>1632</v>
      </c>
      <c r="H160" s="33" t="s">
        <v>802</v>
      </c>
      <c r="I160" s="33"/>
      <c r="J160" s="33"/>
      <c r="K160" s="33" t="s">
        <v>1633</v>
      </c>
    </row>
    <row r="161" spans="1:11" ht="12.75">
      <c r="A161" s="97" t="s">
        <v>1634</v>
      </c>
      <c r="B161" s="97" t="s">
        <v>1635</v>
      </c>
      <c r="C161" s="84" t="b">
        <v>0</v>
      </c>
      <c r="D161" s="84" t="e">
        <f t="shared" ca="1" si="1"/>
        <v>#NAME?</v>
      </c>
      <c r="E161" s="84"/>
      <c r="F161" s="84" t="s">
        <v>1636</v>
      </c>
      <c r="G161" s="86" t="s">
        <v>1637</v>
      </c>
      <c r="H161" s="33" t="s">
        <v>805</v>
      </c>
      <c r="I161" s="33"/>
      <c r="J161" s="33" t="s">
        <v>1638</v>
      </c>
      <c r="K161" s="84" t="s">
        <v>1639</v>
      </c>
    </row>
    <row r="162" spans="1:11" ht="12.75">
      <c r="A162" s="97" t="s">
        <v>1640</v>
      </c>
      <c r="B162" s="97" t="s">
        <v>1641</v>
      </c>
      <c r="C162" s="84" t="b">
        <v>0</v>
      </c>
      <c r="D162" s="84" t="e">
        <f t="shared" ca="1" si="1"/>
        <v>#NAME?</v>
      </c>
      <c r="E162" s="84"/>
      <c r="F162" s="84" t="s">
        <v>1642</v>
      </c>
      <c r="G162" s="86" t="s">
        <v>1643</v>
      </c>
      <c r="H162" s="33" t="s">
        <v>805</v>
      </c>
      <c r="I162" s="33"/>
      <c r="J162" s="33" t="s">
        <v>1644</v>
      </c>
      <c r="K162" s="84" t="s">
        <v>1645</v>
      </c>
    </row>
    <row r="163" spans="1:11" ht="12.75">
      <c r="A163" s="97" t="s">
        <v>969</v>
      </c>
      <c r="B163" s="97" t="s">
        <v>1646</v>
      </c>
      <c r="C163" s="84" t="b">
        <v>0</v>
      </c>
      <c r="D163" s="84" t="e">
        <f t="shared" ca="1" si="1"/>
        <v>#NAME?</v>
      </c>
      <c r="E163" s="84"/>
      <c r="F163" s="84" t="s">
        <v>1647</v>
      </c>
      <c r="G163" s="86" t="s">
        <v>1648</v>
      </c>
      <c r="H163" s="33" t="s">
        <v>802</v>
      </c>
      <c r="I163" s="33"/>
      <c r="J163" s="33"/>
      <c r="K163" s="84" t="s">
        <v>1649</v>
      </c>
    </row>
    <row r="164" spans="1:11" ht="12.75">
      <c r="A164" s="97" t="s">
        <v>1650</v>
      </c>
      <c r="B164" s="97" t="s">
        <v>1651</v>
      </c>
      <c r="C164" s="84" t="b">
        <v>0</v>
      </c>
      <c r="D164" s="84" t="e">
        <f t="shared" ca="1" si="1"/>
        <v>#NAME?</v>
      </c>
      <c r="E164" s="107"/>
      <c r="F164" s="107" t="s">
        <v>1652</v>
      </c>
      <c r="G164" s="86" t="s">
        <v>1653</v>
      </c>
      <c r="H164" s="33" t="s">
        <v>802</v>
      </c>
      <c r="I164" s="33"/>
      <c r="J164" s="33" t="s">
        <v>1654</v>
      </c>
      <c r="K164" s="84" t="s">
        <v>1655</v>
      </c>
    </row>
    <row r="165" spans="1:11" ht="12.75">
      <c r="A165" s="97" t="s">
        <v>853</v>
      </c>
      <c r="B165" s="97" t="s">
        <v>1656</v>
      </c>
      <c r="C165" s="84" t="b">
        <v>0</v>
      </c>
      <c r="D165" s="84" t="e">
        <f t="shared" ca="1" si="1"/>
        <v>#NAME?</v>
      </c>
      <c r="E165" s="84"/>
      <c r="F165" s="84" t="s">
        <v>1657</v>
      </c>
      <c r="G165" s="86" t="s">
        <v>1658</v>
      </c>
      <c r="H165" s="33" t="s">
        <v>802</v>
      </c>
      <c r="I165" s="33"/>
      <c r="J165" s="33" t="s">
        <v>1659</v>
      </c>
      <c r="K165" s="33" t="s">
        <v>1660</v>
      </c>
    </row>
    <row r="166" spans="1:11" ht="12.75">
      <c r="A166" s="97" t="s">
        <v>1661</v>
      </c>
      <c r="B166" s="97" t="s">
        <v>1662</v>
      </c>
      <c r="C166" s="84" t="b">
        <v>0</v>
      </c>
      <c r="D166" s="84" t="e">
        <f t="shared" ca="1" si="1"/>
        <v>#NAME?</v>
      </c>
      <c r="E166" s="84"/>
      <c r="F166" s="84" t="s">
        <v>1663</v>
      </c>
      <c r="G166" s="86" t="s">
        <v>1664</v>
      </c>
      <c r="H166" s="33" t="s">
        <v>834</v>
      </c>
      <c r="I166" s="33"/>
      <c r="J166" s="33"/>
      <c r="K166" s="84" t="s">
        <v>1665</v>
      </c>
    </row>
    <row r="167" spans="1:11" ht="12.75">
      <c r="A167" s="97" t="s">
        <v>1666</v>
      </c>
      <c r="B167" s="97" t="s">
        <v>1667</v>
      </c>
      <c r="C167" s="84" t="b">
        <v>0</v>
      </c>
      <c r="D167" s="84" t="e">
        <f t="shared" ca="1" si="1"/>
        <v>#NAME?</v>
      </c>
      <c r="E167" s="84"/>
      <c r="F167" s="84" t="s">
        <v>1668</v>
      </c>
      <c r="G167" s="86" t="s">
        <v>1669</v>
      </c>
      <c r="H167" s="33" t="s">
        <v>802</v>
      </c>
      <c r="I167" s="33"/>
      <c r="J167" s="33"/>
      <c r="K167" s="33" t="s">
        <v>1670</v>
      </c>
    </row>
    <row r="168" spans="1:11" ht="12.75">
      <c r="A168" s="97" t="s">
        <v>1671</v>
      </c>
      <c r="B168" s="97" t="s">
        <v>1672</v>
      </c>
      <c r="C168" s="84" t="b">
        <v>0</v>
      </c>
      <c r="D168" s="84" t="e">
        <f t="shared" ca="1" si="1"/>
        <v>#NAME?</v>
      </c>
      <c r="E168" s="84"/>
      <c r="F168" s="84" t="s">
        <v>1673</v>
      </c>
      <c r="G168" s="86" t="s">
        <v>1674</v>
      </c>
      <c r="H168" s="33" t="s">
        <v>802</v>
      </c>
      <c r="I168" s="33"/>
      <c r="J168" s="33" t="s">
        <v>1675</v>
      </c>
      <c r="K168" s="33" t="s">
        <v>643</v>
      </c>
    </row>
    <row r="169" spans="1:11" ht="12.75">
      <c r="A169" s="97" t="s">
        <v>1081</v>
      </c>
      <c r="B169" s="97" t="s">
        <v>1676</v>
      </c>
      <c r="C169" s="84" t="b">
        <v>0</v>
      </c>
      <c r="D169" s="84" t="e">
        <f t="shared" ca="1" si="1"/>
        <v>#NAME?</v>
      </c>
      <c r="E169" s="84"/>
      <c r="F169" s="84" t="s">
        <v>1677</v>
      </c>
      <c r="G169" s="86" t="s">
        <v>1678</v>
      </c>
      <c r="H169" s="33" t="s">
        <v>805</v>
      </c>
      <c r="I169" s="33"/>
      <c r="J169" s="33" t="s">
        <v>1679</v>
      </c>
      <c r="K169" s="33" t="s">
        <v>978</v>
      </c>
    </row>
    <row r="170" spans="1:11" ht="12.75">
      <c r="A170" s="97" t="s">
        <v>1680</v>
      </c>
      <c r="B170" s="97" t="s">
        <v>1681</v>
      </c>
      <c r="C170" s="84" t="b">
        <v>0</v>
      </c>
      <c r="D170" s="84" t="e">
        <f t="shared" ca="1" si="1"/>
        <v>#NAME?</v>
      </c>
      <c r="E170" s="84"/>
      <c r="F170" s="84" t="s">
        <v>1682</v>
      </c>
      <c r="G170" s="86" t="s">
        <v>1683</v>
      </c>
      <c r="H170" s="33" t="s">
        <v>802</v>
      </c>
      <c r="I170" s="33"/>
      <c r="J170" s="33" t="s">
        <v>1684</v>
      </c>
      <c r="K170" s="84" t="s">
        <v>1685</v>
      </c>
    </row>
    <row r="171" spans="1:11" ht="12.75">
      <c r="A171" s="97" t="s">
        <v>1666</v>
      </c>
      <c r="B171" s="97" t="s">
        <v>1686</v>
      </c>
      <c r="C171" s="84" t="b">
        <v>0</v>
      </c>
      <c r="D171" s="84" t="e">
        <f t="shared" ca="1" si="1"/>
        <v>#NAME?</v>
      </c>
      <c r="E171" s="84"/>
      <c r="F171" s="84"/>
      <c r="G171" s="86" t="s">
        <v>1687</v>
      </c>
      <c r="H171" s="33" t="s">
        <v>802</v>
      </c>
      <c r="I171" s="33"/>
      <c r="J171" s="33"/>
      <c r="K171" s="33" t="s">
        <v>643</v>
      </c>
    </row>
    <row r="172" spans="1:11" ht="12.75">
      <c r="A172" s="97" t="s">
        <v>1688</v>
      </c>
      <c r="B172" s="97" t="s">
        <v>1689</v>
      </c>
      <c r="C172" s="84" t="b">
        <v>0</v>
      </c>
      <c r="D172" s="84" t="e">
        <f t="shared" ca="1" si="1"/>
        <v>#NAME?</v>
      </c>
      <c r="E172" s="84"/>
      <c r="F172" s="84" t="s">
        <v>1690</v>
      </c>
      <c r="G172" s="86" t="s">
        <v>1691</v>
      </c>
      <c r="H172" s="33" t="s">
        <v>802</v>
      </c>
      <c r="I172" s="33"/>
      <c r="J172" s="33" t="s">
        <v>1692</v>
      </c>
      <c r="K172" s="33" t="s">
        <v>1693</v>
      </c>
    </row>
    <row r="173" spans="1:11" ht="12.75">
      <c r="A173" s="97" t="s">
        <v>1694</v>
      </c>
      <c r="B173" s="97" t="s">
        <v>1695</v>
      </c>
      <c r="C173" s="84" t="b">
        <v>0</v>
      </c>
      <c r="D173" s="84" t="e">
        <f t="shared" ca="1" si="1"/>
        <v>#NAME?</v>
      </c>
      <c r="E173" s="84"/>
      <c r="F173" s="84"/>
      <c r="G173" s="86" t="s">
        <v>1696</v>
      </c>
      <c r="H173" s="33" t="s">
        <v>802</v>
      </c>
      <c r="I173" s="33"/>
      <c r="J173" s="33" t="s">
        <v>1697</v>
      </c>
      <c r="K173" s="84" t="s">
        <v>1698</v>
      </c>
    </row>
    <row r="174" spans="1:11" ht="12.75">
      <c r="A174" s="97" t="s">
        <v>1340</v>
      </c>
      <c r="B174" s="97" t="s">
        <v>1699</v>
      </c>
      <c r="C174" s="84" t="b">
        <v>0</v>
      </c>
      <c r="D174" s="84" t="e">
        <f t="shared" ca="1" si="1"/>
        <v>#NAME?</v>
      </c>
      <c r="E174" s="84"/>
      <c r="F174" s="84" t="s">
        <v>1700</v>
      </c>
      <c r="G174" s="86" t="s">
        <v>1701</v>
      </c>
      <c r="H174" s="33" t="s">
        <v>802</v>
      </c>
      <c r="I174" s="33"/>
      <c r="J174" s="33" t="s">
        <v>1702</v>
      </c>
      <c r="K174" s="84" t="s">
        <v>1703</v>
      </c>
    </row>
    <row r="175" spans="1:11" ht="12.75">
      <c r="A175" s="97" t="s">
        <v>1704</v>
      </c>
      <c r="B175" s="97" t="s">
        <v>1705</v>
      </c>
      <c r="C175" s="84" t="b">
        <v>0</v>
      </c>
      <c r="D175" s="84" t="e">
        <f t="shared" ca="1" si="1"/>
        <v>#NAME?</v>
      </c>
      <c r="E175" s="84"/>
      <c r="F175" s="84" t="s">
        <v>1706</v>
      </c>
      <c r="G175" s="86" t="s">
        <v>1707</v>
      </c>
      <c r="H175" s="33" t="s">
        <v>805</v>
      </c>
      <c r="I175" s="33"/>
      <c r="J175" s="33" t="s">
        <v>1708</v>
      </c>
      <c r="K175" s="33" t="s">
        <v>1709</v>
      </c>
    </row>
    <row r="176" spans="1:11" ht="12.75">
      <c r="A176" s="97" t="s">
        <v>1710</v>
      </c>
      <c r="B176" s="97" t="s">
        <v>1711</v>
      </c>
      <c r="C176" s="84" t="b">
        <v>0</v>
      </c>
      <c r="D176" s="84" t="e">
        <f t="shared" ca="1" si="1"/>
        <v>#NAME?</v>
      </c>
      <c r="E176" s="84"/>
      <c r="F176" s="84" t="s">
        <v>1712</v>
      </c>
      <c r="G176" s="86" t="s">
        <v>1713</v>
      </c>
      <c r="H176" s="33" t="s">
        <v>802</v>
      </c>
      <c r="I176" s="33"/>
      <c r="J176" s="33" t="s">
        <v>1714</v>
      </c>
      <c r="K176" s="33" t="s">
        <v>1715</v>
      </c>
    </row>
    <row r="177" spans="1:11" ht="12.75">
      <c r="A177" s="97" t="s">
        <v>1716</v>
      </c>
      <c r="B177" s="97" t="s">
        <v>1717</v>
      </c>
      <c r="C177" s="84" t="b">
        <v>0</v>
      </c>
      <c r="D177" s="84" t="e">
        <f t="shared" ca="1" si="1"/>
        <v>#NAME?</v>
      </c>
      <c r="E177" s="84"/>
      <c r="F177" s="84" t="s">
        <v>1718</v>
      </c>
      <c r="G177" s="84"/>
      <c r="H177" s="33" t="s">
        <v>834</v>
      </c>
      <c r="I177" s="33"/>
      <c r="J177" s="33" t="s">
        <v>1719</v>
      </c>
      <c r="K177" s="33" t="s">
        <v>1720</v>
      </c>
    </row>
    <row r="178" spans="1:11" ht="12.75">
      <c r="A178" s="97" t="s">
        <v>1721</v>
      </c>
      <c r="B178" s="97" t="s">
        <v>1722</v>
      </c>
      <c r="C178" s="84" t="b">
        <v>0</v>
      </c>
      <c r="D178" s="84" t="e">
        <f t="shared" ca="1" si="1"/>
        <v>#NAME?</v>
      </c>
      <c r="E178" s="84"/>
      <c r="F178" s="84" t="s">
        <v>1723</v>
      </c>
      <c r="G178" s="86" t="s">
        <v>1724</v>
      </c>
      <c r="H178" s="33"/>
      <c r="I178" s="33"/>
      <c r="J178" s="33" t="s">
        <v>1725</v>
      </c>
      <c r="K178" s="84" t="s">
        <v>1726</v>
      </c>
    </row>
    <row r="179" spans="1:11" ht="12.75">
      <c r="A179" s="97" t="s">
        <v>1727</v>
      </c>
      <c r="B179" s="97" t="s">
        <v>1728</v>
      </c>
      <c r="C179" s="84" t="b">
        <v>0</v>
      </c>
      <c r="D179" s="84" t="e">
        <f t="shared" ca="1" si="1"/>
        <v>#NAME?</v>
      </c>
      <c r="E179" s="84"/>
      <c r="F179" s="84" t="s">
        <v>1729</v>
      </c>
      <c r="G179" s="86" t="s">
        <v>1730</v>
      </c>
      <c r="H179" s="33" t="s">
        <v>805</v>
      </c>
      <c r="I179" s="33"/>
      <c r="J179" s="33"/>
      <c r="K179" s="84" t="s">
        <v>1731</v>
      </c>
    </row>
    <row r="180" spans="1:11" ht="12.75">
      <c r="A180" s="97" t="s">
        <v>1732</v>
      </c>
      <c r="B180" s="97" t="s">
        <v>1088</v>
      </c>
      <c r="C180" s="84" t="b">
        <v>0</v>
      </c>
      <c r="D180" s="84" t="e">
        <f t="shared" ca="1" si="1"/>
        <v>#NAME?</v>
      </c>
      <c r="E180" s="84"/>
      <c r="F180" s="84" t="s">
        <v>1733</v>
      </c>
      <c r="G180" s="86" t="s">
        <v>1734</v>
      </c>
      <c r="H180" s="33" t="s">
        <v>802</v>
      </c>
      <c r="I180" s="33"/>
      <c r="J180" s="33" t="s">
        <v>1735</v>
      </c>
      <c r="K180" s="33" t="s">
        <v>1736</v>
      </c>
    </row>
    <row r="181" spans="1:11" ht="12.75">
      <c r="A181" s="97" t="s">
        <v>1737</v>
      </c>
      <c r="B181" s="97" t="s">
        <v>1738</v>
      </c>
      <c r="C181" s="84" t="b">
        <v>0</v>
      </c>
      <c r="D181" s="84" t="e">
        <f t="shared" ca="1" si="1"/>
        <v>#NAME?</v>
      </c>
      <c r="E181" s="84"/>
      <c r="F181" s="84" t="s">
        <v>1739</v>
      </c>
      <c r="G181" s="86" t="s">
        <v>1740</v>
      </c>
      <c r="H181" s="33" t="s">
        <v>802</v>
      </c>
      <c r="I181" s="33"/>
      <c r="J181" s="33" t="s">
        <v>1741</v>
      </c>
      <c r="K181" s="84" t="s">
        <v>1742</v>
      </c>
    </row>
    <row r="182" spans="1:11" ht="12.75">
      <c r="A182" s="97" t="s">
        <v>1743</v>
      </c>
      <c r="B182" s="97" t="s">
        <v>1744</v>
      </c>
      <c r="C182" s="84" t="b">
        <v>0</v>
      </c>
      <c r="D182" s="84" t="e">
        <f t="shared" ca="1" si="1"/>
        <v>#NAME?</v>
      </c>
      <c r="E182" s="84"/>
      <c r="F182" s="84" t="s">
        <v>1745</v>
      </c>
      <c r="G182" s="86" t="s">
        <v>1746</v>
      </c>
      <c r="H182" s="33" t="s">
        <v>805</v>
      </c>
      <c r="I182" s="33"/>
      <c r="J182" s="33" t="s">
        <v>1747</v>
      </c>
      <c r="K182" s="33" t="s">
        <v>1748</v>
      </c>
    </row>
    <row r="183" spans="1:11" ht="12.75">
      <c r="A183" s="97" t="s">
        <v>1749</v>
      </c>
      <c r="B183" s="97" t="s">
        <v>1750</v>
      </c>
      <c r="C183" s="84" t="b">
        <v>0</v>
      </c>
      <c r="D183" s="84" t="e">
        <f t="shared" ca="1" si="1"/>
        <v>#NAME?</v>
      </c>
      <c r="E183" s="84"/>
      <c r="F183" s="84" t="s">
        <v>1751</v>
      </c>
      <c r="G183" s="86" t="s">
        <v>1752</v>
      </c>
      <c r="H183" s="33" t="s">
        <v>802</v>
      </c>
      <c r="I183" s="33"/>
      <c r="J183" s="33"/>
      <c r="K183" s="84" t="s">
        <v>1753</v>
      </c>
    </row>
    <row r="184" spans="1:11" ht="12.75">
      <c r="A184" s="97" t="s">
        <v>1754</v>
      </c>
      <c r="B184" s="97" t="s">
        <v>1755</v>
      </c>
      <c r="C184" s="84" t="b">
        <v>0</v>
      </c>
      <c r="D184" s="84" t="e">
        <f t="shared" ca="1" si="1"/>
        <v>#NAME?</v>
      </c>
      <c r="E184" s="84"/>
      <c r="F184" s="84" t="s">
        <v>1756</v>
      </c>
      <c r="G184" s="86" t="s">
        <v>1757</v>
      </c>
      <c r="H184" s="33" t="s">
        <v>802</v>
      </c>
      <c r="I184" s="33"/>
      <c r="J184" s="33" t="s">
        <v>1758</v>
      </c>
      <c r="K184" s="33" t="s">
        <v>1759</v>
      </c>
    </row>
    <row r="185" spans="1:11" ht="12.75">
      <c r="A185" s="97" t="s">
        <v>826</v>
      </c>
      <c r="B185" s="97" t="s">
        <v>1760</v>
      </c>
      <c r="C185" s="84" t="b">
        <v>0</v>
      </c>
      <c r="D185" s="84" t="e">
        <f t="shared" ca="1" si="1"/>
        <v>#NAME?</v>
      </c>
      <c r="E185" s="84"/>
      <c r="F185" s="84" t="s">
        <v>1761</v>
      </c>
      <c r="G185" s="86" t="s">
        <v>1762</v>
      </c>
      <c r="H185" s="33" t="s">
        <v>802</v>
      </c>
      <c r="I185" s="33"/>
      <c r="J185" s="33" t="s">
        <v>1763</v>
      </c>
      <c r="K185" s="84" t="s">
        <v>1764</v>
      </c>
    </row>
    <row r="186" spans="1:11" ht="12.75">
      <c r="A186" s="97" t="s">
        <v>1765</v>
      </c>
      <c r="B186" s="97" t="s">
        <v>936</v>
      </c>
      <c r="C186" s="84" t="b">
        <v>0</v>
      </c>
      <c r="D186" s="84" t="e">
        <f t="shared" ca="1" si="1"/>
        <v>#NAME?</v>
      </c>
      <c r="E186" s="84"/>
      <c r="F186" s="84" t="s">
        <v>1766</v>
      </c>
      <c r="G186" s="86" t="s">
        <v>1767</v>
      </c>
      <c r="H186" s="33" t="s">
        <v>802</v>
      </c>
      <c r="I186" s="33"/>
      <c r="J186" s="33"/>
      <c r="K186" s="33" t="s">
        <v>1768</v>
      </c>
    </row>
    <row r="187" spans="1:11" ht="12.75">
      <c r="A187" s="97" t="s">
        <v>1769</v>
      </c>
      <c r="B187" s="97" t="s">
        <v>1770</v>
      </c>
      <c r="C187" s="84" t="b">
        <v>0</v>
      </c>
      <c r="D187" s="84" t="e">
        <f t="shared" ca="1" si="1"/>
        <v>#NAME?</v>
      </c>
      <c r="E187" s="84"/>
      <c r="F187" s="84" t="s">
        <v>1771</v>
      </c>
      <c r="G187" s="86" t="s">
        <v>1772</v>
      </c>
      <c r="H187" s="33" t="s">
        <v>805</v>
      </c>
      <c r="I187" s="33"/>
      <c r="J187" s="33" t="s">
        <v>1773</v>
      </c>
      <c r="K187" s="33" t="s">
        <v>1774</v>
      </c>
    </row>
    <row r="188" spans="1:11" ht="12.75">
      <c r="A188" s="97" t="s">
        <v>1775</v>
      </c>
      <c r="B188" s="97" t="s">
        <v>1776</v>
      </c>
      <c r="C188" s="84" t="b">
        <v>0</v>
      </c>
      <c r="D188" s="84" t="e">
        <f t="shared" ca="1" si="1"/>
        <v>#NAME?</v>
      </c>
      <c r="E188" s="84"/>
      <c r="F188" s="84" t="s">
        <v>1777</v>
      </c>
      <c r="G188" s="86" t="s">
        <v>1778</v>
      </c>
      <c r="H188" s="33" t="s">
        <v>802</v>
      </c>
      <c r="I188" s="33"/>
      <c r="J188" s="33" t="s">
        <v>1779</v>
      </c>
      <c r="K188" s="84" t="s">
        <v>1780</v>
      </c>
    </row>
    <row r="189" spans="1:11" ht="12.75">
      <c r="A189" s="97" t="s">
        <v>1781</v>
      </c>
      <c r="B189" s="97" t="s">
        <v>1782</v>
      </c>
      <c r="C189" s="84" t="b">
        <v>0</v>
      </c>
      <c r="D189" s="84" t="e">
        <f t="shared" ca="1" si="1"/>
        <v>#NAME?</v>
      </c>
      <c r="E189" s="84"/>
      <c r="F189" s="84" t="s">
        <v>1783</v>
      </c>
      <c r="G189" s="86" t="s">
        <v>1784</v>
      </c>
      <c r="H189" s="33" t="s">
        <v>802</v>
      </c>
      <c r="I189" s="33"/>
      <c r="J189" s="33" t="s">
        <v>1785</v>
      </c>
      <c r="K189" s="84" t="s">
        <v>1786</v>
      </c>
    </row>
    <row r="190" spans="1:11" ht="12.75">
      <c r="A190" s="97" t="s">
        <v>1787</v>
      </c>
      <c r="B190" s="97" t="s">
        <v>1788</v>
      </c>
      <c r="C190" s="84" t="b">
        <v>0</v>
      </c>
      <c r="D190" s="84" t="e">
        <f t="shared" ca="1" si="1"/>
        <v>#NAME?</v>
      </c>
      <c r="E190" s="84"/>
      <c r="F190" s="84" t="s">
        <v>1789</v>
      </c>
      <c r="G190" s="86" t="s">
        <v>1790</v>
      </c>
      <c r="H190" s="33" t="s">
        <v>802</v>
      </c>
      <c r="I190" s="33"/>
      <c r="J190" s="33" t="s">
        <v>1791</v>
      </c>
      <c r="K190" s="33" t="s">
        <v>1255</v>
      </c>
    </row>
    <row r="191" spans="1:11" ht="12.75">
      <c r="A191" s="97" t="s">
        <v>882</v>
      </c>
      <c r="B191" s="97" t="s">
        <v>1792</v>
      </c>
      <c r="C191" s="84" t="b">
        <v>0</v>
      </c>
      <c r="D191" s="84" t="e">
        <f t="shared" ca="1" si="1"/>
        <v>#NAME?</v>
      </c>
      <c r="E191" s="84"/>
      <c r="F191" s="84" t="s">
        <v>1793</v>
      </c>
      <c r="G191" s="86" t="s">
        <v>1794</v>
      </c>
      <c r="H191" s="33" t="s">
        <v>802</v>
      </c>
      <c r="I191" s="33"/>
      <c r="J191" s="33" t="s">
        <v>1795</v>
      </c>
      <c r="K191" s="84" t="s">
        <v>1796</v>
      </c>
    </row>
    <row r="192" spans="1:11" ht="12.75">
      <c r="A192" s="97" t="s">
        <v>1797</v>
      </c>
      <c r="B192" s="97" t="s">
        <v>1798</v>
      </c>
      <c r="C192" s="84" t="b">
        <v>0</v>
      </c>
      <c r="D192" s="84" t="e">
        <f t="shared" ca="1" si="1"/>
        <v>#NAME?</v>
      </c>
      <c r="E192" s="84"/>
      <c r="F192" s="84" t="s">
        <v>1799</v>
      </c>
      <c r="G192" s="86" t="s">
        <v>1800</v>
      </c>
      <c r="H192" s="33" t="s">
        <v>834</v>
      </c>
      <c r="I192" s="33"/>
      <c r="J192" s="33"/>
      <c r="K192" s="33" t="s">
        <v>1801</v>
      </c>
    </row>
    <row r="193" spans="1:11" ht="12.75">
      <c r="A193" s="97" t="s">
        <v>1802</v>
      </c>
      <c r="B193" s="97" t="s">
        <v>1803</v>
      </c>
      <c r="C193" s="84" t="b">
        <v>0</v>
      </c>
      <c r="D193" s="84" t="e">
        <f t="shared" ca="1" si="1"/>
        <v>#NAME?</v>
      </c>
      <c r="E193" s="84"/>
      <c r="F193" s="84" t="s">
        <v>1804</v>
      </c>
      <c r="G193" s="86" t="s">
        <v>1805</v>
      </c>
      <c r="H193" s="33" t="s">
        <v>805</v>
      </c>
      <c r="I193" s="33"/>
      <c r="J193" s="33"/>
      <c r="K193" s="33" t="s">
        <v>1806</v>
      </c>
    </row>
    <row r="194" spans="1:11" ht="12.75">
      <c r="A194" s="97" t="s">
        <v>1688</v>
      </c>
      <c r="B194" s="97" t="s">
        <v>1807</v>
      </c>
      <c r="C194" s="84" t="b">
        <v>0</v>
      </c>
      <c r="D194" s="84" t="e">
        <f t="shared" ca="1" si="1"/>
        <v>#NAME?</v>
      </c>
      <c r="E194" s="84"/>
      <c r="F194" s="84" t="s">
        <v>1808</v>
      </c>
      <c r="G194" s="86" t="s">
        <v>1809</v>
      </c>
      <c r="H194" s="33" t="s">
        <v>802</v>
      </c>
      <c r="I194" s="33"/>
      <c r="J194" s="33" t="s">
        <v>1810</v>
      </c>
      <c r="K194" s="33" t="s">
        <v>1811</v>
      </c>
    </row>
    <row r="195" spans="1:11" ht="15.75" customHeight="1">
      <c r="A195" s="97" t="s">
        <v>1666</v>
      </c>
      <c r="B195" s="97" t="s">
        <v>1812</v>
      </c>
      <c r="C195" s="84" t="b">
        <v>0</v>
      </c>
      <c r="D195" s="84" t="e">
        <f t="shared" ca="1" si="1"/>
        <v>#NAME?</v>
      </c>
      <c r="E195" s="101"/>
      <c r="F195" s="101" t="s">
        <v>1813</v>
      </c>
      <c r="G195" s="86" t="s">
        <v>1814</v>
      </c>
      <c r="H195" s="33" t="s">
        <v>802</v>
      </c>
      <c r="I195" s="33"/>
      <c r="J195" s="33" t="s">
        <v>1815</v>
      </c>
      <c r="K195" s="84" t="s">
        <v>1816</v>
      </c>
    </row>
    <row r="196" spans="1:11" ht="12.75">
      <c r="A196" s="97" t="s">
        <v>1817</v>
      </c>
      <c r="B196" s="97" t="s">
        <v>1818</v>
      </c>
      <c r="C196" s="84" t="b">
        <v>0</v>
      </c>
      <c r="D196" s="84" t="e">
        <f t="shared" ca="1" si="1"/>
        <v>#NAME?</v>
      </c>
      <c r="E196" s="84"/>
      <c r="F196" s="84" t="s">
        <v>1819</v>
      </c>
      <c r="G196" s="86" t="s">
        <v>1820</v>
      </c>
      <c r="H196" s="33" t="s">
        <v>834</v>
      </c>
      <c r="I196" s="33"/>
      <c r="J196" s="33" t="s">
        <v>1821</v>
      </c>
      <c r="K196" s="84" t="s">
        <v>1822</v>
      </c>
    </row>
    <row r="197" spans="1:11" ht="12.75">
      <c r="A197" s="97" t="s">
        <v>940</v>
      </c>
      <c r="B197" s="97" t="s">
        <v>1823</v>
      </c>
      <c r="C197" s="84" t="b">
        <v>0</v>
      </c>
      <c r="D197" s="84" t="e">
        <f t="shared" ca="1" si="1"/>
        <v>#NAME?</v>
      </c>
      <c r="E197" s="84"/>
      <c r="F197" s="84" t="s">
        <v>1824</v>
      </c>
      <c r="G197" s="86" t="s">
        <v>1825</v>
      </c>
      <c r="H197" s="33" t="s">
        <v>802</v>
      </c>
      <c r="I197" s="33"/>
      <c r="J197" s="33" t="s">
        <v>1826</v>
      </c>
      <c r="K197" s="33" t="s">
        <v>1827</v>
      </c>
    </row>
    <row r="198" spans="1:11" ht="12.75">
      <c r="A198" s="97" t="s">
        <v>1828</v>
      </c>
      <c r="B198" s="97" t="s">
        <v>1829</v>
      </c>
      <c r="C198" s="84" t="b">
        <v>0</v>
      </c>
      <c r="D198" s="84" t="e">
        <f t="shared" ca="1" si="1"/>
        <v>#NAME?</v>
      </c>
      <c r="E198" s="84"/>
      <c r="F198" s="84" t="s">
        <v>1830</v>
      </c>
      <c r="G198" s="86" t="s">
        <v>1831</v>
      </c>
      <c r="H198" s="33" t="s">
        <v>802</v>
      </c>
      <c r="I198" s="33"/>
      <c r="J198" s="33" t="s">
        <v>1832</v>
      </c>
      <c r="K198" s="33" t="s">
        <v>978</v>
      </c>
    </row>
    <row r="199" spans="1:11" ht="12.75">
      <c r="A199" s="97" t="s">
        <v>1833</v>
      </c>
      <c r="B199" s="97" t="s">
        <v>1834</v>
      </c>
      <c r="C199" s="84" t="b">
        <v>0</v>
      </c>
      <c r="D199" s="84" t="e">
        <f t="shared" ca="1" si="1"/>
        <v>#NAME?</v>
      </c>
      <c r="E199" s="84"/>
      <c r="F199" s="84" t="s">
        <v>1835</v>
      </c>
      <c r="G199" s="86" t="s">
        <v>1836</v>
      </c>
      <c r="H199" s="33" t="s">
        <v>834</v>
      </c>
      <c r="I199" s="33"/>
      <c r="J199" s="33" t="s">
        <v>1837</v>
      </c>
      <c r="K199" s="33" t="s">
        <v>1838</v>
      </c>
    </row>
    <row r="200" spans="1:11" ht="12.75">
      <c r="A200" s="97" t="s">
        <v>1839</v>
      </c>
      <c r="B200" s="97" t="s">
        <v>1840</v>
      </c>
      <c r="C200" s="84" t="b">
        <v>0</v>
      </c>
      <c r="D200" s="84" t="e">
        <f t="shared" ca="1" si="1"/>
        <v>#NAME?</v>
      </c>
      <c r="E200" s="84"/>
      <c r="F200" s="84" t="s">
        <v>1841</v>
      </c>
      <c r="G200" s="86" t="s">
        <v>1842</v>
      </c>
      <c r="H200" s="33" t="s">
        <v>802</v>
      </c>
      <c r="I200" s="33"/>
      <c r="J200" s="33" t="s">
        <v>1843</v>
      </c>
      <c r="K200" s="33" t="s">
        <v>1844</v>
      </c>
    </row>
    <row r="201" spans="1:11" ht="12.75">
      <c r="A201" s="97" t="s">
        <v>1845</v>
      </c>
      <c r="B201" s="97" t="s">
        <v>1846</v>
      </c>
      <c r="C201" s="84" t="b">
        <v>0</v>
      </c>
      <c r="D201" s="84" t="e">
        <f t="shared" ca="1" si="1"/>
        <v>#NAME?</v>
      </c>
      <c r="E201" s="84"/>
      <c r="F201" s="84" t="s">
        <v>1847</v>
      </c>
      <c r="G201" s="86" t="s">
        <v>1848</v>
      </c>
      <c r="H201" s="33" t="s">
        <v>802</v>
      </c>
      <c r="I201" s="33"/>
      <c r="J201" s="33" t="s">
        <v>1849</v>
      </c>
      <c r="K201" s="33" t="s">
        <v>1850</v>
      </c>
    </row>
    <row r="202" spans="1:11" ht="12.75">
      <c r="A202" s="97" t="s">
        <v>1851</v>
      </c>
      <c r="B202" s="97" t="s">
        <v>1852</v>
      </c>
      <c r="C202" s="84" t="b">
        <v>0</v>
      </c>
      <c r="D202" s="84" t="e">
        <f t="shared" ca="1" si="1"/>
        <v>#NAME?</v>
      </c>
      <c r="E202" s="84"/>
      <c r="F202" s="84" t="s">
        <v>1853</v>
      </c>
      <c r="G202" s="86" t="s">
        <v>1854</v>
      </c>
      <c r="H202" s="33" t="s">
        <v>805</v>
      </c>
      <c r="I202" s="33"/>
      <c r="J202" s="33" t="s">
        <v>1855</v>
      </c>
      <c r="K202" s="84" t="s">
        <v>1856</v>
      </c>
    </row>
    <row r="203" spans="1:11" ht="14.25">
      <c r="A203" s="97" t="s">
        <v>1857</v>
      </c>
      <c r="B203" s="97" t="s">
        <v>1858</v>
      </c>
      <c r="C203" s="84" t="b">
        <v>0</v>
      </c>
      <c r="D203" s="84" t="e">
        <f t="shared" ca="1" si="1"/>
        <v>#NAME?</v>
      </c>
      <c r="E203" s="106"/>
      <c r="F203" s="106" t="s">
        <v>1859</v>
      </c>
      <c r="G203" s="86" t="s">
        <v>1860</v>
      </c>
      <c r="H203" s="33" t="s">
        <v>802</v>
      </c>
      <c r="I203" s="33"/>
      <c r="J203" s="33" t="s">
        <v>1855</v>
      </c>
      <c r="K203" s="33" t="s">
        <v>978</v>
      </c>
    </row>
    <row r="204" spans="1:11" ht="12.75">
      <c r="A204" s="97" t="s">
        <v>1861</v>
      </c>
      <c r="B204" s="97" t="s">
        <v>1862</v>
      </c>
      <c r="C204" s="84" t="b">
        <v>0</v>
      </c>
      <c r="D204" s="84" t="e">
        <f t="shared" ca="1" si="1"/>
        <v>#NAME?</v>
      </c>
      <c r="E204" s="84"/>
      <c r="F204" s="84" t="s">
        <v>1863</v>
      </c>
      <c r="G204" s="86" t="s">
        <v>1864</v>
      </c>
      <c r="H204" s="33" t="s">
        <v>802</v>
      </c>
      <c r="I204" s="33"/>
      <c r="J204" s="33" t="s">
        <v>1865</v>
      </c>
      <c r="K204" s="33" t="s">
        <v>1866</v>
      </c>
    </row>
    <row r="205" spans="1:11" ht="12.75">
      <c r="A205" s="97" t="s">
        <v>1867</v>
      </c>
      <c r="B205" s="97" t="s">
        <v>1868</v>
      </c>
      <c r="C205" s="84" t="b">
        <v>0</v>
      </c>
      <c r="D205" s="84" t="e">
        <f t="shared" ca="1" si="1"/>
        <v>#NAME?</v>
      </c>
      <c r="E205" s="86"/>
      <c r="F205" s="86" t="s">
        <v>1869</v>
      </c>
      <c r="G205" s="86" t="s">
        <v>1870</v>
      </c>
      <c r="H205" s="33" t="s">
        <v>805</v>
      </c>
      <c r="I205" s="33"/>
      <c r="J205" s="33" t="s">
        <v>1871</v>
      </c>
      <c r="K205" s="33" t="s">
        <v>1189</v>
      </c>
    </row>
    <row r="206" spans="1:11" ht="12.75">
      <c r="A206" s="97" t="s">
        <v>1872</v>
      </c>
      <c r="B206" s="97" t="s">
        <v>1873</v>
      </c>
      <c r="C206" s="84" t="b">
        <v>0</v>
      </c>
      <c r="D206" s="84" t="e">
        <f t="shared" ca="1" si="1"/>
        <v>#NAME?</v>
      </c>
      <c r="E206" s="84"/>
      <c r="F206" s="84" t="s">
        <v>1874</v>
      </c>
      <c r="G206" s="86" t="s">
        <v>1875</v>
      </c>
      <c r="H206" s="33" t="s">
        <v>805</v>
      </c>
      <c r="I206" s="33"/>
      <c r="J206" s="33" t="s">
        <v>1292</v>
      </c>
      <c r="K206" s="33" t="s">
        <v>1876</v>
      </c>
    </row>
    <row r="207" spans="1:11" ht="12.75">
      <c r="A207" s="97" t="s">
        <v>1501</v>
      </c>
      <c r="B207" s="97" t="s">
        <v>1877</v>
      </c>
      <c r="C207" s="84" t="b">
        <v>0</v>
      </c>
      <c r="D207" s="84" t="e">
        <f t="shared" ca="1" si="1"/>
        <v>#NAME?</v>
      </c>
      <c r="E207" s="84"/>
      <c r="F207" s="84" t="s">
        <v>1878</v>
      </c>
      <c r="G207" s="86" t="s">
        <v>1879</v>
      </c>
      <c r="H207" s="33" t="s">
        <v>802</v>
      </c>
      <c r="I207" s="33"/>
      <c r="J207" s="33"/>
      <c r="K207" s="84" t="s">
        <v>1880</v>
      </c>
    </row>
    <row r="208" spans="1:11" ht="12.75">
      <c r="A208" s="97" t="s">
        <v>1881</v>
      </c>
      <c r="B208" s="97" t="s">
        <v>1882</v>
      </c>
      <c r="C208" s="84" t="b">
        <v>0</v>
      </c>
      <c r="D208" s="84" t="e">
        <f t="shared" ca="1" si="1"/>
        <v>#NAME?</v>
      </c>
      <c r="E208" s="84"/>
      <c r="F208" s="84" t="s">
        <v>1883</v>
      </c>
      <c r="G208" s="86" t="s">
        <v>1884</v>
      </c>
      <c r="H208" s="33" t="s">
        <v>834</v>
      </c>
      <c r="I208" s="33"/>
      <c r="J208" s="33" t="s">
        <v>1885</v>
      </c>
      <c r="K208" s="84" t="s">
        <v>1886</v>
      </c>
    </row>
    <row r="209" spans="1:11" ht="12.75">
      <c r="A209" s="97" t="s">
        <v>1266</v>
      </c>
      <c r="B209" s="97" t="s">
        <v>1887</v>
      </c>
      <c r="C209" s="84" t="b">
        <v>0</v>
      </c>
      <c r="D209" s="84" t="e">
        <f t="shared" ca="1" si="1"/>
        <v>#NAME?</v>
      </c>
      <c r="E209" s="84"/>
      <c r="F209" s="84" t="s">
        <v>1888</v>
      </c>
      <c r="G209" s="86" t="s">
        <v>1889</v>
      </c>
      <c r="H209" s="33" t="s">
        <v>802</v>
      </c>
      <c r="I209" s="33"/>
      <c r="J209" s="33" t="s">
        <v>1890</v>
      </c>
      <c r="K209" s="84" t="s">
        <v>1891</v>
      </c>
    </row>
    <row r="210" spans="1:11" ht="12.75">
      <c r="A210" s="97" t="s">
        <v>1892</v>
      </c>
      <c r="B210" s="97" t="s">
        <v>1893</v>
      </c>
      <c r="C210" s="84" t="b">
        <v>0</v>
      </c>
      <c r="D210" s="84" t="e">
        <f t="shared" ca="1" si="1"/>
        <v>#NAME?</v>
      </c>
      <c r="E210" s="103"/>
      <c r="F210" s="103" t="s">
        <v>1894</v>
      </c>
      <c r="G210" s="86" t="s">
        <v>1895</v>
      </c>
      <c r="H210" s="33" t="s">
        <v>802</v>
      </c>
      <c r="I210" s="62"/>
      <c r="J210" s="62" t="s">
        <v>1896</v>
      </c>
      <c r="K210" s="33"/>
    </row>
    <row r="211" spans="1:11" ht="12.75">
      <c r="A211" s="97" t="s">
        <v>1897</v>
      </c>
      <c r="B211" s="97" t="s">
        <v>1898</v>
      </c>
      <c r="C211" s="84" t="b">
        <v>0</v>
      </c>
      <c r="D211" s="84" t="e">
        <f t="shared" ca="1" si="1"/>
        <v>#NAME?</v>
      </c>
      <c r="E211" s="84"/>
      <c r="F211" s="84" t="s">
        <v>1899</v>
      </c>
      <c r="G211" s="86" t="s">
        <v>1900</v>
      </c>
      <c r="H211" s="33" t="s">
        <v>802</v>
      </c>
      <c r="I211" s="33"/>
      <c r="J211" s="33" t="s">
        <v>1901</v>
      </c>
      <c r="K211" s="33" t="s">
        <v>1902</v>
      </c>
    </row>
    <row r="212" spans="1:11" ht="12.75">
      <c r="A212" s="97" t="s">
        <v>1903</v>
      </c>
      <c r="B212" s="97" t="s">
        <v>1904</v>
      </c>
      <c r="C212" s="84" t="b">
        <v>0</v>
      </c>
      <c r="D212" s="84" t="e">
        <f t="shared" ca="1" si="1"/>
        <v>#NAME?</v>
      </c>
      <c r="E212" s="84"/>
      <c r="F212" s="84" t="s">
        <v>1905</v>
      </c>
      <c r="G212" s="86" t="s">
        <v>1906</v>
      </c>
      <c r="H212" s="33" t="s">
        <v>802</v>
      </c>
      <c r="I212" s="33"/>
      <c r="J212" s="33" t="s">
        <v>1907</v>
      </c>
      <c r="K212" s="84" t="s">
        <v>1908</v>
      </c>
    </row>
    <row r="213" spans="1:11" ht="12.75">
      <c r="A213" s="97" t="s">
        <v>1909</v>
      </c>
      <c r="B213" s="97" t="s">
        <v>1910</v>
      </c>
      <c r="C213" s="84" t="b">
        <v>0</v>
      </c>
      <c r="D213" s="84" t="e">
        <f t="shared" ca="1" si="1"/>
        <v>#NAME?</v>
      </c>
      <c r="E213" s="84"/>
      <c r="F213" s="84" t="s">
        <v>1911</v>
      </c>
      <c r="G213" s="86" t="s">
        <v>1912</v>
      </c>
      <c r="H213" s="33" t="s">
        <v>802</v>
      </c>
      <c r="I213" s="33"/>
      <c r="J213" s="33" t="s">
        <v>1913</v>
      </c>
      <c r="K213" s="33" t="s">
        <v>1914</v>
      </c>
    </row>
    <row r="214" spans="1:11" ht="12.75">
      <c r="A214" s="97" t="s">
        <v>1915</v>
      </c>
      <c r="B214" s="97" t="s">
        <v>1916</v>
      </c>
      <c r="C214" s="84" t="b">
        <v>0</v>
      </c>
      <c r="D214" s="84" t="e">
        <f t="shared" ca="1" si="1"/>
        <v>#NAME?</v>
      </c>
      <c r="E214" s="84"/>
      <c r="F214" s="84" t="s">
        <v>1917</v>
      </c>
      <c r="G214" s="86" t="s">
        <v>1918</v>
      </c>
      <c r="H214" s="33" t="s">
        <v>802</v>
      </c>
      <c r="I214" s="33"/>
      <c r="J214" s="33" t="s">
        <v>1919</v>
      </c>
      <c r="K214" s="33" t="s">
        <v>1920</v>
      </c>
    </row>
    <row r="215" spans="1:11" ht="12.75">
      <c r="A215" s="97" t="s">
        <v>1666</v>
      </c>
      <c r="B215" s="97" t="s">
        <v>1667</v>
      </c>
      <c r="C215" s="84" t="b">
        <v>0</v>
      </c>
      <c r="D215" s="84" t="e">
        <f t="shared" ca="1" si="1"/>
        <v>#NAME?</v>
      </c>
      <c r="E215" s="84"/>
      <c r="F215" s="84" t="s">
        <v>1668</v>
      </c>
      <c r="G215" s="86" t="s">
        <v>1669</v>
      </c>
      <c r="H215" s="33" t="s">
        <v>802</v>
      </c>
      <c r="I215" s="33"/>
      <c r="J215" s="33" t="s">
        <v>1316</v>
      </c>
      <c r="K215" s="84" t="s">
        <v>1921</v>
      </c>
    </row>
    <row r="216" spans="1:11" ht="12.75">
      <c r="A216" s="97" t="s">
        <v>1240</v>
      </c>
      <c r="B216" s="97" t="s">
        <v>1922</v>
      </c>
      <c r="C216" s="84" t="b">
        <v>0</v>
      </c>
      <c r="D216" s="84" t="e">
        <f t="shared" ca="1" si="1"/>
        <v>#NAME?</v>
      </c>
      <c r="E216" s="84"/>
      <c r="F216" s="84" t="s">
        <v>1923</v>
      </c>
      <c r="G216" s="86" t="s">
        <v>1924</v>
      </c>
      <c r="H216" s="33" t="s">
        <v>802</v>
      </c>
      <c r="I216" s="33"/>
      <c r="J216" s="33" t="s">
        <v>1925</v>
      </c>
      <c r="K216" s="33" t="s">
        <v>1926</v>
      </c>
    </row>
    <row r="217" spans="1:11" ht="12.75">
      <c r="A217" s="97" t="s">
        <v>1927</v>
      </c>
      <c r="B217" s="97" t="s">
        <v>1928</v>
      </c>
      <c r="C217" s="84" t="b">
        <v>0</v>
      </c>
      <c r="D217" s="84" t="e">
        <f t="shared" ca="1" si="1"/>
        <v>#NAME?</v>
      </c>
      <c r="E217" s="84"/>
      <c r="F217" s="84" t="s">
        <v>1929</v>
      </c>
      <c r="G217" s="86" t="s">
        <v>1930</v>
      </c>
      <c r="H217" s="33" t="s">
        <v>802</v>
      </c>
      <c r="I217" s="33"/>
      <c r="J217" s="33" t="s">
        <v>1931</v>
      </c>
      <c r="K217" s="33" t="s">
        <v>1932</v>
      </c>
    </row>
    <row r="218" spans="1:11" ht="12.75">
      <c r="A218" s="97" t="s">
        <v>1933</v>
      </c>
      <c r="B218" s="97" t="s">
        <v>1934</v>
      </c>
      <c r="C218" s="84" t="b">
        <v>0</v>
      </c>
      <c r="D218" s="84" t="e">
        <f t="shared" ca="1" si="1"/>
        <v>#NAME?</v>
      </c>
      <c r="E218" s="84"/>
      <c r="F218" s="84" t="s">
        <v>1935</v>
      </c>
      <c r="G218" s="86" t="s">
        <v>1936</v>
      </c>
      <c r="H218" s="33" t="s">
        <v>802</v>
      </c>
      <c r="I218" s="33"/>
      <c r="J218" s="33" t="s">
        <v>1937</v>
      </c>
      <c r="K218" s="33" t="s">
        <v>1938</v>
      </c>
    </row>
    <row r="219" spans="1:11" ht="12.75">
      <c r="A219" s="97" t="s">
        <v>1939</v>
      </c>
      <c r="B219" s="97" t="s">
        <v>1940</v>
      </c>
      <c r="C219" s="84" t="b">
        <v>0</v>
      </c>
      <c r="D219" s="84" t="e">
        <f t="shared" ca="1" si="1"/>
        <v>#NAME?</v>
      </c>
      <c r="E219" s="84"/>
      <c r="F219" s="84" t="s">
        <v>1941</v>
      </c>
      <c r="G219" s="86" t="s">
        <v>1942</v>
      </c>
      <c r="H219" s="33" t="s">
        <v>802</v>
      </c>
      <c r="I219" s="33"/>
      <c r="J219" s="33" t="s">
        <v>1943</v>
      </c>
      <c r="K219" s="84" t="s">
        <v>1944</v>
      </c>
    </row>
    <row r="220" spans="1:11" ht="12.75">
      <c r="A220" s="97" t="s">
        <v>1414</v>
      </c>
      <c r="B220" s="97" t="s">
        <v>1945</v>
      </c>
      <c r="C220" s="84" t="b">
        <v>0</v>
      </c>
      <c r="D220" s="84" t="e">
        <f t="shared" ca="1" si="1"/>
        <v>#NAME?</v>
      </c>
      <c r="E220" s="84"/>
      <c r="F220" s="84" t="s">
        <v>1946</v>
      </c>
      <c r="G220" s="86" t="s">
        <v>1947</v>
      </c>
      <c r="H220" s="33" t="s">
        <v>802</v>
      </c>
      <c r="I220" s="33"/>
      <c r="J220" s="33"/>
      <c r="K220" s="33" t="s">
        <v>1948</v>
      </c>
    </row>
    <row r="221" spans="1:11" ht="12.75">
      <c r="A221" s="97" t="s">
        <v>1173</v>
      </c>
      <c r="B221" s="97" t="s">
        <v>1949</v>
      </c>
      <c r="C221" s="84" t="b">
        <v>0</v>
      </c>
      <c r="D221" s="84" t="e">
        <f t="shared" ca="1" si="1"/>
        <v>#NAME?</v>
      </c>
      <c r="E221" s="84"/>
      <c r="F221" s="84" t="s">
        <v>1950</v>
      </c>
      <c r="G221" s="86" t="s">
        <v>1951</v>
      </c>
      <c r="H221" s="33" t="s">
        <v>802</v>
      </c>
      <c r="I221" s="33"/>
      <c r="J221" s="33" t="s">
        <v>1952</v>
      </c>
      <c r="K221" s="33" t="s">
        <v>1953</v>
      </c>
    </row>
    <row r="222" spans="1:11" ht="12.75">
      <c r="A222" s="97" t="s">
        <v>1954</v>
      </c>
      <c r="B222" s="97" t="s">
        <v>1955</v>
      </c>
      <c r="C222" s="84" t="b">
        <v>0</v>
      </c>
      <c r="D222" s="84" t="e">
        <f t="shared" ca="1" si="1"/>
        <v>#NAME?</v>
      </c>
      <c r="E222" s="84"/>
      <c r="F222" s="84" t="s">
        <v>1956</v>
      </c>
      <c r="G222" s="86" t="s">
        <v>1957</v>
      </c>
      <c r="H222" s="33" t="s">
        <v>805</v>
      </c>
      <c r="I222" s="33"/>
      <c r="J222" s="33"/>
      <c r="K222" s="84" t="s">
        <v>1958</v>
      </c>
    </row>
    <row r="223" spans="1:11" ht="12.75">
      <c r="A223" s="97" t="s">
        <v>1959</v>
      </c>
      <c r="B223" s="97" t="s">
        <v>955</v>
      </c>
      <c r="C223" s="84" t="b">
        <v>0</v>
      </c>
      <c r="D223" s="84" t="e">
        <f t="shared" ca="1" si="1"/>
        <v>#NAME?</v>
      </c>
      <c r="E223" s="84"/>
      <c r="F223" s="84" t="s">
        <v>1960</v>
      </c>
      <c r="G223" s="104" t="s">
        <v>1961</v>
      </c>
      <c r="H223" s="33" t="s">
        <v>802</v>
      </c>
      <c r="I223" s="33"/>
      <c r="J223" s="33" t="s">
        <v>1962</v>
      </c>
      <c r="K223" s="33" t="s">
        <v>1189</v>
      </c>
    </row>
    <row r="224" spans="1:11" ht="12.75">
      <c r="A224" s="97" t="s">
        <v>1963</v>
      </c>
      <c r="B224" s="97" t="s">
        <v>1964</v>
      </c>
      <c r="C224" s="84" t="b">
        <v>0</v>
      </c>
      <c r="D224" s="84" t="e">
        <f t="shared" ca="1" si="1"/>
        <v>#NAME?</v>
      </c>
      <c r="E224" s="84"/>
      <c r="F224" s="84" t="s">
        <v>1965</v>
      </c>
      <c r="G224" s="86" t="s">
        <v>1966</v>
      </c>
      <c r="H224" s="33" t="s">
        <v>805</v>
      </c>
      <c r="I224" s="33"/>
      <c r="J224" s="33" t="s">
        <v>1967</v>
      </c>
      <c r="K224" s="33" t="s">
        <v>1968</v>
      </c>
    </row>
    <row r="225" spans="1:11" ht="12.75">
      <c r="A225" s="97" t="s">
        <v>1969</v>
      </c>
      <c r="B225" s="97" t="s">
        <v>1970</v>
      </c>
      <c r="C225" s="84" t="b">
        <v>0</v>
      </c>
      <c r="D225" s="84" t="e">
        <f t="shared" ca="1" si="1"/>
        <v>#NAME?</v>
      </c>
      <c r="E225" s="84"/>
      <c r="F225" s="84" t="s">
        <v>1971</v>
      </c>
      <c r="G225" s="86" t="s">
        <v>1972</v>
      </c>
      <c r="H225" s="33" t="s">
        <v>834</v>
      </c>
      <c r="I225" s="33"/>
      <c r="J225" s="33" t="s">
        <v>1973</v>
      </c>
      <c r="K225" s="33" t="s">
        <v>978</v>
      </c>
    </row>
    <row r="226" spans="1:11" ht="12.75">
      <c r="A226" s="97" t="s">
        <v>1974</v>
      </c>
      <c r="B226" s="97" t="s">
        <v>1975</v>
      </c>
      <c r="C226" s="84" t="b">
        <v>0</v>
      </c>
      <c r="D226" s="84" t="e">
        <f t="shared" ca="1" si="1"/>
        <v>#NAME?</v>
      </c>
      <c r="E226" s="84"/>
      <c r="F226" s="84" t="s">
        <v>1976</v>
      </c>
      <c r="G226" s="86" t="s">
        <v>1977</v>
      </c>
      <c r="H226" s="33" t="s">
        <v>802</v>
      </c>
      <c r="I226" s="33"/>
      <c r="J226" s="33" t="s">
        <v>1978</v>
      </c>
      <c r="K226" s="33" t="s">
        <v>1979</v>
      </c>
    </row>
    <row r="227" spans="1:11" ht="12.75">
      <c r="A227" s="97" t="s">
        <v>1980</v>
      </c>
      <c r="B227" s="97" t="s">
        <v>1118</v>
      </c>
      <c r="C227" s="84" t="b">
        <v>0</v>
      </c>
      <c r="D227" s="84" t="e">
        <f t="shared" ca="1" si="1"/>
        <v>#NAME?</v>
      </c>
      <c r="E227" s="84"/>
      <c r="F227" s="84" t="s">
        <v>1981</v>
      </c>
      <c r="G227" s="86" t="s">
        <v>1982</v>
      </c>
      <c r="H227" s="33" t="s">
        <v>802</v>
      </c>
      <c r="I227" s="33"/>
      <c r="J227" s="33" t="s">
        <v>1983</v>
      </c>
      <c r="K227" s="33" t="s">
        <v>1984</v>
      </c>
    </row>
    <row r="228" spans="1:11" ht="12.75">
      <c r="A228" s="97" t="s">
        <v>947</v>
      </c>
      <c r="B228" s="97" t="s">
        <v>1985</v>
      </c>
      <c r="C228" s="84" t="b">
        <v>0</v>
      </c>
      <c r="D228" s="84" t="e">
        <f t="shared" ca="1" si="1"/>
        <v>#NAME?</v>
      </c>
      <c r="E228" s="84"/>
      <c r="F228" s="84" t="s">
        <v>1986</v>
      </c>
      <c r="G228" s="86" t="s">
        <v>1987</v>
      </c>
      <c r="H228" s="33" t="s">
        <v>834</v>
      </c>
      <c r="I228" s="33"/>
      <c r="J228" s="33" t="s">
        <v>1988</v>
      </c>
      <c r="K228" s="84" t="s">
        <v>1989</v>
      </c>
    </row>
    <row r="229" spans="1:11" ht="12.75">
      <c r="A229" s="97" t="s">
        <v>882</v>
      </c>
      <c r="B229" s="97" t="s">
        <v>1990</v>
      </c>
      <c r="C229" s="84" t="b">
        <v>0</v>
      </c>
      <c r="D229" s="84" t="e">
        <f t="shared" ca="1" si="1"/>
        <v>#NAME?</v>
      </c>
      <c r="E229" s="84"/>
      <c r="F229" s="84" t="s">
        <v>1991</v>
      </c>
      <c r="G229" s="84"/>
      <c r="H229" s="33" t="s">
        <v>805</v>
      </c>
      <c r="I229" s="59"/>
      <c r="J229" s="59"/>
      <c r="K229" s="84" t="s">
        <v>1992</v>
      </c>
    </row>
    <row r="230" spans="1:11" ht="12.75">
      <c r="A230" s="97" t="s">
        <v>1266</v>
      </c>
      <c r="B230" s="97" t="s">
        <v>1993</v>
      </c>
      <c r="C230" s="84" t="b">
        <v>0</v>
      </c>
      <c r="D230" s="84" t="e">
        <f t="shared" ca="1" si="1"/>
        <v>#NAME?</v>
      </c>
      <c r="E230" s="84"/>
      <c r="F230" s="84" t="s">
        <v>1994</v>
      </c>
      <c r="G230" s="86" t="s">
        <v>1995</v>
      </c>
      <c r="H230" s="33" t="s">
        <v>802</v>
      </c>
      <c r="I230" s="33"/>
      <c r="J230" s="33" t="s">
        <v>1996</v>
      </c>
      <c r="K230" s="33" t="s">
        <v>1997</v>
      </c>
    </row>
    <row r="231" spans="1:11" ht="12.75">
      <c r="A231" s="97" t="s">
        <v>1710</v>
      </c>
      <c r="B231" s="97" t="s">
        <v>1998</v>
      </c>
      <c r="C231" s="84" t="b">
        <v>0</v>
      </c>
      <c r="D231" s="84" t="e">
        <f t="shared" ca="1" si="1"/>
        <v>#NAME?</v>
      </c>
      <c r="E231" s="84"/>
      <c r="F231" s="84" t="s">
        <v>1999</v>
      </c>
      <c r="G231" s="86" t="s">
        <v>2000</v>
      </c>
      <c r="H231" s="33" t="s">
        <v>805</v>
      </c>
      <c r="I231" s="33"/>
      <c r="J231" s="33"/>
      <c r="K231" s="33" t="s">
        <v>2001</v>
      </c>
    </row>
    <row r="232" spans="1:11" ht="12.75">
      <c r="A232" s="97" t="s">
        <v>2002</v>
      </c>
      <c r="B232" s="97" t="s">
        <v>2003</v>
      </c>
      <c r="C232" s="84" t="b">
        <v>0</v>
      </c>
      <c r="D232" s="84" t="e">
        <f t="shared" ca="1" si="1"/>
        <v>#NAME?</v>
      </c>
      <c r="E232" s="84"/>
      <c r="F232" s="84" t="s">
        <v>2004</v>
      </c>
      <c r="G232" s="86" t="s">
        <v>2005</v>
      </c>
      <c r="H232" s="33" t="s">
        <v>802</v>
      </c>
      <c r="I232" s="33"/>
      <c r="J232" s="33" t="s">
        <v>2006</v>
      </c>
      <c r="K232" s="33" t="s">
        <v>2007</v>
      </c>
    </row>
    <row r="233" spans="1:11" ht="12.75">
      <c r="A233" s="97" t="s">
        <v>2008</v>
      </c>
      <c r="B233" s="97" t="s">
        <v>2009</v>
      </c>
      <c r="C233" s="84" t="b">
        <v>0</v>
      </c>
      <c r="D233" s="84" t="e">
        <f t="shared" ca="1" si="1"/>
        <v>#NAME?</v>
      </c>
      <c r="E233" s="84"/>
      <c r="F233" s="84" t="s">
        <v>2010</v>
      </c>
      <c r="G233" s="86" t="s">
        <v>2011</v>
      </c>
      <c r="H233" s="33" t="s">
        <v>802</v>
      </c>
      <c r="I233" s="33"/>
      <c r="J233" s="33" t="s">
        <v>1925</v>
      </c>
      <c r="K233" s="33" t="s">
        <v>2012</v>
      </c>
    </row>
    <row r="234" spans="1:11" ht="12.75">
      <c r="A234" s="97" t="s">
        <v>2013</v>
      </c>
      <c r="B234" s="97" t="s">
        <v>2014</v>
      </c>
      <c r="C234" s="84" t="b">
        <v>0</v>
      </c>
      <c r="D234" s="84" t="e">
        <f t="shared" ca="1" si="1"/>
        <v>#NAME?</v>
      </c>
      <c r="E234" s="84"/>
      <c r="F234" s="84" t="s">
        <v>2015</v>
      </c>
      <c r="G234" s="86" t="s">
        <v>2016</v>
      </c>
      <c r="H234" s="33" t="s">
        <v>805</v>
      </c>
      <c r="I234" s="33"/>
      <c r="J234" s="33"/>
      <c r="K234" s="84" t="s">
        <v>2017</v>
      </c>
    </row>
    <row r="235" spans="1:11" ht="12.75">
      <c r="A235" s="97" t="s">
        <v>2018</v>
      </c>
      <c r="B235" s="97" t="s">
        <v>2019</v>
      </c>
      <c r="C235" s="84" t="b">
        <v>0</v>
      </c>
      <c r="D235" s="84" t="e">
        <f t="shared" ca="1" si="1"/>
        <v>#NAME?</v>
      </c>
      <c r="E235" s="84"/>
      <c r="F235" s="84" t="s">
        <v>2020</v>
      </c>
      <c r="G235" s="86" t="s">
        <v>2021</v>
      </c>
      <c r="H235" s="33"/>
      <c r="I235" s="33"/>
      <c r="J235" s="33" t="s">
        <v>2022</v>
      </c>
      <c r="K235" s="33" t="s">
        <v>2023</v>
      </c>
    </row>
    <row r="236" spans="1:11" ht="12.75">
      <c r="A236" s="97" t="s">
        <v>2024</v>
      </c>
      <c r="B236" s="97" t="s">
        <v>2025</v>
      </c>
      <c r="C236" s="84" t="b">
        <v>0</v>
      </c>
      <c r="D236" s="84" t="e">
        <f t="shared" ca="1" si="1"/>
        <v>#NAME?</v>
      </c>
      <c r="E236" s="84"/>
      <c r="F236" s="84" t="s">
        <v>2026</v>
      </c>
      <c r="G236" s="86" t="s">
        <v>2027</v>
      </c>
      <c r="H236" s="33" t="s">
        <v>802</v>
      </c>
      <c r="I236" s="33"/>
      <c r="J236" s="33" t="s">
        <v>1292</v>
      </c>
      <c r="K236" s="84" t="s">
        <v>2028</v>
      </c>
    </row>
    <row r="237" spans="1:11" ht="12.75">
      <c r="A237" s="97" t="s">
        <v>2029</v>
      </c>
      <c r="B237" s="97" t="s">
        <v>2030</v>
      </c>
      <c r="C237" s="84" t="b">
        <v>0</v>
      </c>
      <c r="D237" s="84" t="e">
        <f t="shared" ca="1" si="1"/>
        <v>#NAME?</v>
      </c>
      <c r="E237" s="84"/>
      <c r="F237" s="84" t="s">
        <v>2031</v>
      </c>
      <c r="G237" s="86" t="s">
        <v>2032</v>
      </c>
      <c r="H237" s="33" t="s">
        <v>834</v>
      </c>
      <c r="I237" s="33"/>
      <c r="J237" s="33" t="s">
        <v>2033</v>
      </c>
      <c r="K237" s="84" t="s">
        <v>2034</v>
      </c>
    </row>
    <row r="238" spans="1:11" ht="12.75">
      <c r="A238" s="97" t="s">
        <v>2035</v>
      </c>
      <c r="B238" s="97" t="s">
        <v>2036</v>
      </c>
      <c r="C238" s="84" t="b">
        <v>0</v>
      </c>
      <c r="D238" s="84" t="e">
        <f t="shared" ca="1" si="1"/>
        <v>#NAME?</v>
      </c>
      <c r="E238" s="84"/>
      <c r="F238" s="84" t="s">
        <v>2037</v>
      </c>
      <c r="G238" s="86" t="s">
        <v>2038</v>
      </c>
      <c r="H238" s="33" t="s">
        <v>834</v>
      </c>
      <c r="I238" s="33"/>
      <c r="J238" s="33" t="s">
        <v>2039</v>
      </c>
      <c r="K238" s="33" t="s">
        <v>2040</v>
      </c>
    </row>
    <row r="239" spans="1:11" ht="12.75">
      <c r="A239" s="97" t="s">
        <v>2041</v>
      </c>
      <c r="B239" s="97" t="s">
        <v>2042</v>
      </c>
      <c r="C239" s="84" t="b">
        <v>0</v>
      </c>
      <c r="D239" s="84" t="e">
        <f t="shared" ca="1" si="1"/>
        <v>#NAME?</v>
      </c>
      <c r="E239" s="84"/>
      <c r="F239" s="84" t="s">
        <v>2043</v>
      </c>
      <c r="G239" s="86" t="s">
        <v>2044</v>
      </c>
      <c r="H239" s="33" t="s">
        <v>805</v>
      </c>
      <c r="I239" s="33"/>
      <c r="J239" s="33"/>
      <c r="K239" s="84" t="s">
        <v>2045</v>
      </c>
    </row>
    <row r="240" spans="1:11" ht="12.75">
      <c r="A240" s="97" t="s">
        <v>882</v>
      </c>
      <c r="B240" s="97" t="s">
        <v>2046</v>
      </c>
      <c r="C240" s="84" t="b">
        <v>0</v>
      </c>
      <c r="D240" s="84" t="e">
        <f t="shared" ca="1" si="1"/>
        <v>#NAME?</v>
      </c>
      <c r="E240" s="84"/>
      <c r="F240" s="84" t="s">
        <v>2047</v>
      </c>
      <c r="G240" s="86" t="s">
        <v>2048</v>
      </c>
      <c r="H240" s="33" t="s">
        <v>805</v>
      </c>
      <c r="I240" s="33"/>
      <c r="J240" s="33" t="s">
        <v>2049</v>
      </c>
      <c r="K240" s="33" t="s">
        <v>2050</v>
      </c>
    </row>
    <row r="241" spans="1:11" ht="12.75">
      <c r="A241" s="97" t="s">
        <v>2051</v>
      </c>
      <c r="B241" s="97" t="s">
        <v>2052</v>
      </c>
      <c r="C241" s="84" t="b">
        <v>0</v>
      </c>
      <c r="D241" s="84" t="e">
        <f t="shared" ca="1" si="1"/>
        <v>#NAME?</v>
      </c>
      <c r="E241" s="84"/>
      <c r="F241" s="84" t="s">
        <v>2053</v>
      </c>
      <c r="G241" s="86" t="s">
        <v>2054</v>
      </c>
      <c r="H241" s="33"/>
      <c r="I241" s="33"/>
      <c r="J241" s="33" t="s">
        <v>2055</v>
      </c>
      <c r="K241" s="84" t="s">
        <v>2056</v>
      </c>
    </row>
    <row r="242" spans="1:11" ht="12.75">
      <c r="A242" s="97" t="s">
        <v>2057</v>
      </c>
      <c r="B242" s="97" t="s">
        <v>2058</v>
      </c>
      <c r="C242" s="84" t="b">
        <v>0</v>
      </c>
      <c r="D242" s="84" t="e">
        <f t="shared" ca="1" si="1"/>
        <v>#NAME?</v>
      </c>
      <c r="E242" s="84"/>
      <c r="F242" s="84" t="s">
        <v>2059</v>
      </c>
      <c r="G242" s="86" t="s">
        <v>2060</v>
      </c>
      <c r="H242" s="33" t="s">
        <v>802</v>
      </c>
      <c r="I242" s="33"/>
      <c r="J242" s="33" t="s">
        <v>2061</v>
      </c>
      <c r="K242" s="84" t="s">
        <v>2062</v>
      </c>
    </row>
    <row r="243" spans="1:11" ht="12.75">
      <c r="A243" s="97" t="s">
        <v>2063</v>
      </c>
      <c r="B243" s="97" t="s">
        <v>2064</v>
      </c>
      <c r="C243" s="84" t="b">
        <v>0</v>
      </c>
      <c r="D243" s="84" t="e">
        <f t="shared" ca="1" si="1"/>
        <v>#NAME?</v>
      </c>
      <c r="E243" s="84"/>
      <c r="F243" s="84" t="s">
        <v>2065</v>
      </c>
      <c r="G243" s="86" t="s">
        <v>2066</v>
      </c>
      <c r="H243" s="33" t="s">
        <v>802</v>
      </c>
      <c r="I243" s="33"/>
      <c r="J243" s="33" t="s">
        <v>2067</v>
      </c>
      <c r="K243" s="33" t="s">
        <v>643</v>
      </c>
    </row>
    <row r="244" spans="1:11" ht="12.75">
      <c r="A244" s="97" t="s">
        <v>2068</v>
      </c>
      <c r="B244" s="97" t="s">
        <v>2069</v>
      </c>
      <c r="C244" s="84" t="b">
        <v>0</v>
      </c>
      <c r="D244" s="84" t="e">
        <f t="shared" ca="1" si="1"/>
        <v>#NAME?</v>
      </c>
      <c r="E244" s="84"/>
      <c r="F244" s="84" t="s">
        <v>2070</v>
      </c>
      <c r="G244" s="86" t="s">
        <v>2071</v>
      </c>
      <c r="H244" s="33" t="s">
        <v>834</v>
      </c>
      <c r="I244" s="33"/>
      <c r="J244" s="33"/>
      <c r="K244" s="33" t="s">
        <v>2072</v>
      </c>
    </row>
    <row r="245" spans="1:11" ht="12.75">
      <c r="A245" s="97" t="s">
        <v>2073</v>
      </c>
      <c r="B245" s="97" t="s">
        <v>2074</v>
      </c>
      <c r="C245" s="84" t="b">
        <v>0</v>
      </c>
      <c r="D245" s="84" t="e">
        <f t="shared" ca="1" si="1"/>
        <v>#NAME?</v>
      </c>
      <c r="E245" s="84"/>
      <c r="F245" s="84" t="s">
        <v>2075</v>
      </c>
      <c r="G245" s="86" t="s">
        <v>2076</v>
      </c>
      <c r="H245" s="33" t="s">
        <v>802</v>
      </c>
      <c r="I245" s="33"/>
      <c r="J245" s="33" t="s">
        <v>2077</v>
      </c>
      <c r="K245" s="84" t="s">
        <v>2078</v>
      </c>
    </row>
    <row r="246" spans="1:11" ht="12.75">
      <c r="A246" s="97" t="s">
        <v>2079</v>
      </c>
      <c r="B246" s="97" t="s">
        <v>2080</v>
      </c>
      <c r="C246" s="84" t="b">
        <v>0</v>
      </c>
      <c r="D246" s="84" t="e">
        <f t="shared" ca="1" si="1"/>
        <v>#NAME?</v>
      </c>
      <c r="E246" s="84"/>
      <c r="F246" s="84" t="s">
        <v>2081</v>
      </c>
      <c r="G246" s="86" t="s">
        <v>2082</v>
      </c>
      <c r="H246" s="33" t="s">
        <v>802</v>
      </c>
      <c r="I246" s="33"/>
      <c r="J246" s="33" t="s">
        <v>2083</v>
      </c>
      <c r="K246" s="84" t="s">
        <v>2084</v>
      </c>
    </row>
    <row r="247" spans="1:11" ht="12.75">
      <c r="A247" s="97" t="s">
        <v>846</v>
      </c>
      <c r="B247" s="97" t="s">
        <v>2085</v>
      </c>
      <c r="C247" s="84" t="b">
        <v>0</v>
      </c>
      <c r="D247" s="84" t="e">
        <f t="shared" ca="1" si="1"/>
        <v>#NAME?</v>
      </c>
      <c r="E247" s="84"/>
      <c r="F247" s="84" t="s">
        <v>2086</v>
      </c>
      <c r="G247" s="86" t="s">
        <v>2087</v>
      </c>
      <c r="H247" s="33" t="s">
        <v>834</v>
      </c>
      <c r="I247" s="33"/>
      <c r="J247" s="33" t="s">
        <v>2088</v>
      </c>
      <c r="K247" s="84" t="s">
        <v>2089</v>
      </c>
    </row>
    <row r="248" spans="1:11" ht="12.75">
      <c r="A248" s="97" t="s">
        <v>1081</v>
      </c>
      <c r="B248" s="97" t="s">
        <v>1676</v>
      </c>
      <c r="C248" s="84" t="b">
        <v>0</v>
      </c>
      <c r="D248" s="84" t="e">
        <f t="shared" ca="1" si="1"/>
        <v>#NAME?</v>
      </c>
      <c r="E248" s="84"/>
      <c r="F248" s="84" t="s">
        <v>1677</v>
      </c>
      <c r="G248" s="86" t="s">
        <v>1678</v>
      </c>
      <c r="H248" s="33" t="s">
        <v>834</v>
      </c>
      <c r="I248" s="33"/>
      <c r="J248" s="33" t="s">
        <v>1815</v>
      </c>
      <c r="K248" s="33" t="s">
        <v>2090</v>
      </c>
    </row>
    <row r="249" spans="1:11" ht="12.75">
      <c r="A249" s="97" t="s">
        <v>2091</v>
      </c>
      <c r="B249" s="97" t="s">
        <v>2092</v>
      </c>
      <c r="C249" s="84" t="b">
        <v>0</v>
      </c>
      <c r="D249" s="84" t="e">
        <f t="shared" ca="1" si="1"/>
        <v>#NAME?</v>
      </c>
      <c r="E249" s="84"/>
      <c r="F249" s="84" t="s">
        <v>2093</v>
      </c>
      <c r="G249" s="86" t="s">
        <v>2094</v>
      </c>
      <c r="H249" s="33" t="s">
        <v>802</v>
      </c>
      <c r="I249" s="33"/>
      <c r="J249" s="33" t="s">
        <v>2095</v>
      </c>
      <c r="K249" s="84" t="s">
        <v>2096</v>
      </c>
    </row>
    <row r="250" spans="1:11" ht="12.75">
      <c r="A250" s="97" t="s">
        <v>2097</v>
      </c>
      <c r="B250" s="97" t="s">
        <v>2098</v>
      </c>
      <c r="C250" s="84" t="b">
        <v>0</v>
      </c>
      <c r="D250" s="84" t="e">
        <f t="shared" ca="1" si="1"/>
        <v>#NAME?</v>
      </c>
      <c r="E250" s="84"/>
      <c r="F250" s="84" t="s">
        <v>2099</v>
      </c>
      <c r="G250" s="86" t="s">
        <v>2100</v>
      </c>
      <c r="H250" s="33" t="s">
        <v>802</v>
      </c>
      <c r="I250" s="33"/>
      <c r="J250" s="33" t="s">
        <v>2101</v>
      </c>
      <c r="K250" s="33" t="s">
        <v>2102</v>
      </c>
    </row>
    <row r="251" spans="1:11" ht="12.75">
      <c r="A251" s="97" t="s">
        <v>830</v>
      </c>
      <c r="B251" s="97" t="s">
        <v>2103</v>
      </c>
      <c r="C251" s="84" t="b">
        <v>0</v>
      </c>
      <c r="D251" s="84" t="e">
        <f t="shared" ca="1" si="1"/>
        <v>#NAME?</v>
      </c>
      <c r="E251" s="84"/>
      <c r="F251" s="84" t="s">
        <v>2104</v>
      </c>
      <c r="G251" s="86" t="s">
        <v>2105</v>
      </c>
      <c r="H251" s="33" t="s">
        <v>834</v>
      </c>
      <c r="I251" s="33"/>
      <c r="J251" s="33" t="s">
        <v>2106</v>
      </c>
      <c r="K251" s="84" t="s">
        <v>2107</v>
      </c>
    </row>
    <row r="252" spans="1:11" ht="12.75">
      <c r="A252" s="97" t="s">
        <v>882</v>
      </c>
      <c r="B252" s="97" t="s">
        <v>2108</v>
      </c>
      <c r="C252" s="84" t="b">
        <v>0</v>
      </c>
      <c r="D252" s="84" t="e">
        <f t="shared" ca="1" si="1"/>
        <v>#NAME?</v>
      </c>
      <c r="E252" s="84"/>
      <c r="F252" s="84" t="s">
        <v>2109</v>
      </c>
      <c r="G252" s="86" t="s">
        <v>2110</v>
      </c>
      <c r="H252" s="33" t="s">
        <v>834</v>
      </c>
      <c r="I252" s="33"/>
      <c r="J252" s="33" t="s">
        <v>2111</v>
      </c>
      <c r="K252" s="84" t="s">
        <v>2112</v>
      </c>
    </row>
    <row r="253" spans="1:11" ht="12.75">
      <c r="A253" s="97" t="s">
        <v>862</v>
      </c>
      <c r="B253" s="97" t="s">
        <v>2113</v>
      </c>
      <c r="C253" s="84" t="b">
        <v>0</v>
      </c>
      <c r="D253" s="84" t="e">
        <f t="shared" ca="1" si="1"/>
        <v>#NAME?</v>
      </c>
      <c r="E253" s="84"/>
      <c r="F253" s="84" t="s">
        <v>2114</v>
      </c>
      <c r="G253" s="86" t="s">
        <v>2115</v>
      </c>
      <c r="H253" s="33" t="s">
        <v>834</v>
      </c>
      <c r="I253" s="33"/>
      <c r="J253" s="33" t="s">
        <v>2116</v>
      </c>
      <c r="K253" s="84" t="s">
        <v>2117</v>
      </c>
    </row>
    <row r="254" spans="1:11" ht="12.75">
      <c r="A254" s="97" t="s">
        <v>2118</v>
      </c>
      <c r="B254" s="97" t="s">
        <v>2119</v>
      </c>
      <c r="C254" s="84" t="b">
        <v>0</v>
      </c>
      <c r="D254" s="84" t="e">
        <f t="shared" ca="1" si="1"/>
        <v>#NAME?</v>
      </c>
      <c r="E254" s="84"/>
      <c r="F254" s="84" t="s">
        <v>2120</v>
      </c>
      <c r="G254" s="86" t="s">
        <v>2121</v>
      </c>
      <c r="H254" s="33" t="s">
        <v>802</v>
      </c>
      <c r="I254" s="33"/>
      <c r="J254" s="33" t="s">
        <v>2122</v>
      </c>
      <c r="K254" s="33" t="s">
        <v>2123</v>
      </c>
    </row>
    <row r="255" spans="1:11" ht="12.75">
      <c r="A255" s="97" t="s">
        <v>2124</v>
      </c>
      <c r="B255" s="97" t="s">
        <v>2125</v>
      </c>
      <c r="C255" s="84" t="b">
        <v>0</v>
      </c>
      <c r="D255" s="84" t="e">
        <f t="shared" ca="1" si="1"/>
        <v>#NAME?</v>
      </c>
      <c r="E255" s="84"/>
      <c r="F255" s="84" t="s">
        <v>2126</v>
      </c>
      <c r="G255" s="86" t="s">
        <v>2127</v>
      </c>
      <c r="H255" s="33" t="s">
        <v>805</v>
      </c>
      <c r="I255" s="33"/>
      <c r="J255" s="33"/>
      <c r="K255" s="33" t="s">
        <v>2128</v>
      </c>
    </row>
    <row r="256" spans="1:11" ht="12.75">
      <c r="A256" s="97" t="s">
        <v>2129</v>
      </c>
      <c r="B256" s="97" t="s">
        <v>2130</v>
      </c>
      <c r="C256" s="84" t="b">
        <v>0</v>
      </c>
      <c r="D256" s="84" t="e">
        <f t="shared" ca="1" si="1"/>
        <v>#NAME?</v>
      </c>
      <c r="E256" s="84"/>
      <c r="F256" s="84" t="s">
        <v>2131</v>
      </c>
      <c r="G256" s="86" t="s">
        <v>2132</v>
      </c>
      <c r="H256" s="33" t="s">
        <v>805</v>
      </c>
      <c r="I256" s="33"/>
      <c r="J256" s="33" t="s">
        <v>2133</v>
      </c>
      <c r="K256" s="84" t="s">
        <v>2134</v>
      </c>
    </row>
    <row r="257" spans="1:11" ht="12.75">
      <c r="A257" s="97" t="s">
        <v>2135</v>
      </c>
      <c r="B257" s="97" t="s">
        <v>926</v>
      </c>
      <c r="C257" s="84" t="b">
        <v>0</v>
      </c>
      <c r="D257" s="84" t="e">
        <f t="shared" ca="1" si="1"/>
        <v>#NAME?</v>
      </c>
      <c r="E257" s="84"/>
      <c r="F257" s="84" t="s">
        <v>2136</v>
      </c>
      <c r="G257" s="86" t="s">
        <v>2137</v>
      </c>
      <c r="H257" s="33" t="s">
        <v>802</v>
      </c>
      <c r="I257" s="33"/>
      <c r="J257" s="33" t="s">
        <v>2138</v>
      </c>
      <c r="K257" s="84" t="s">
        <v>2139</v>
      </c>
    </row>
    <row r="258" spans="1:11" ht="12.75">
      <c r="A258" s="97" t="s">
        <v>2140</v>
      </c>
      <c r="B258" s="97" t="s">
        <v>2141</v>
      </c>
      <c r="C258" s="84" t="b">
        <v>0</v>
      </c>
      <c r="D258" s="84" t="e">
        <f t="shared" ca="1" si="1"/>
        <v>#NAME?</v>
      </c>
      <c r="E258" s="84"/>
      <c r="F258" s="84" t="s">
        <v>2142</v>
      </c>
      <c r="G258" s="84"/>
      <c r="H258" s="33" t="s">
        <v>805</v>
      </c>
      <c r="I258" s="33"/>
      <c r="J258" s="33" t="s">
        <v>2143</v>
      </c>
      <c r="K258" s="33" t="s">
        <v>643</v>
      </c>
    </row>
    <row r="259" spans="1:11" ht="12.75">
      <c r="A259" s="97" t="s">
        <v>2144</v>
      </c>
      <c r="B259" s="97" t="s">
        <v>2145</v>
      </c>
      <c r="C259" s="84" t="b">
        <v>0</v>
      </c>
      <c r="D259" s="84" t="e">
        <f t="shared" ca="1" si="1"/>
        <v>#NAME?</v>
      </c>
      <c r="E259" s="84"/>
      <c r="F259" s="84" t="s">
        <v>2146</v>
      </c>
      <c r="G259" s="86" t="s">
        <v>2147</v>
      </c>
      <c r="H259" s="33" t="s">
        <v>802</v>
      </c>
      <c r="I259" s="33"/>
      <c r="J259" s="33"/>
      <c r="K259" s="84" t="s">
        <v>2148</v>
      </c>
    </row>
    <row r="260" spans="1:11" ht="12.75">
      <c r="A260" s="97" t="s">
        <v>2149</v>
      </c>
      <c r="B260" s="97" t="s">
        <v>2150</v>
      </c>
      <c r="C260" s="84" t="b">
        <v>0</v>
      </c>
      <c r="D260" s="84" t="e">
        <f t="shared" ca="1" si="1"/>
        <v>#NAME?</v>
      </c>
      <c r="E260" s="84"/>
      <c r="F260" s="84" t="s">
        <v>2151</v>
      </c>
      <c r="G260" s="86" t="s">
        <v>2152</v>
      </c>
      <c r="H260" s="33" t="s">
        <v>834</v>
      </c>
      <c r="I260" s="33"/>
      <c r="J260" s="33" t="s">
        <v>2153</v>
      </c>
      <c r="K260" s="33" t="s">
        <v>1195</v>
      </c>
    </row>
    <row r="261" spans="1:11" ht="12.75">
      <c r="A261" s="97" t="s">
        <v>2154</v>
      </c>
      <c r="B261" s="97" t="s">
        <v>2155</v>
      </c>
      <c r="C261" s="84" t="b">
        <v>0</v>
      </c>
      <c r="D261" s="84" t="e">
        <f t="shared" ca="1" si="1"/>
        <v>#NAME?</v>
      </c>
      <c r="E261" s="84"/>
      <c r="F261" s="84" t="s">
        <v>2156</v>
      </c>
      <c r="G261" s="86" t="s">
        <v>2157</v>
      </c>
      <c r="H261" s="33" t="s">
        <v>834</v>
      </c>
      <c r="I261" s="33"/>
      <c r="J261" s="33" t="s">
        <v>2158</v>
      </c>
      <c r="K261" s="84" t="s">
        <v>2159</v>
      </c>
    </row>
    <row r="262" spans="1:11" ht="12.75">
      <c r="A262" s="97" t="s">
        <v>826</v>
      </c>
      <c r="B262" s="97" t="s">
        <v>2160</v>
      </c>
      <c r="C262" s="84" t="b">
        <v>0</v>
      </c>
      <c r="D262" s="84" t="e">
        <f t="shared" ca="1" si="1"/>
        <v>#NAME?</v>
      </c>
      <c r="E262" s="84"/>
      <c r="F262" s="84" t="s">
        <v>2161</v>
      </c>
      <c r="G262" s="86" t="s">
        <v>2162</v>
      </c>
      <c r="H262" s="33" t="s">
        <v>834</v>
      </c>
      <c r="I262" s="33"/>
      <c r="J262" s="33"/>
      <c r="K262" s="33" t="s">
        <v>1189</v>
      </c>
    </row>
    <row r="263" spans="1:11" ht="12.75">
      <c r="A263" s="97" t="s">
        <v>2163</v>
      </c>
      <c r="B263" s="97" t="s">
        <v>2164</v>
      </c>
      <c r="C263" s="84" t="b">
        <v>0</v>
      </c>
      <c r="D263" s="84" t="e">
        <f t="shared" ca="1" si="1"/>
        <v>#NAME?</v>
      </c>
      <c r="E263" s="84"/>
      <c r="F263" s="84" t="s">
        <v>2165</v>
      </c>
      <c r="G263" s="86" t="s">
        <v>2166</v>
      </c>
      <c r="H263" s="33" t="s">
        <v>802</v>
      </c>
      <c r="I263" s="33"/>
      <c r="J263" s="33" t="s">
        <v>2167</v>
      </c>
      <c r="K263" s="84" t="s">
        <v>2168</v>
      </c>
    </row>
    <row r="264" spans="1:11" ht="12.75">
      <c r="A264" s="97" t="s">
        <v>2169</v>
      </c>
      <c r="B264" s="97" t="s">
        <v>2170</v>
      </c>
      <c r="C264" s="84" t="b">
        <v>0</v>
      </c>
      <c r="D264" s="84" t="e">
        <f t="shared" ca="1" si="1"/>
        <v>#NAME?</v>
      </c>
      <c r="E264" s="84"/>
      <c r="F264" s="84" t="s">
        <v>2171</v>
      </c>
      <c r="G264" s="86" t="s">
        <v>2172</v>
      </c>
      <c r="H264" s="33" t="s">
        <v>802</v>
      </c>
      <c r="I264" s="33"/>
      <c r="J264" s="33" t="s">
        <v>2173</v>
      </c>
      <c r="K264" s="33" t="s">
        <v>2174</v>
      </c>
    </row>
    <row r="265" spans="1:11" ht="12.75">
      <c r="A265" s="97" t="s">
        <v>2175</v>
      </c>
      <c r="B265" s="97" t="s">
        <v>2176</v>
      </c>
      <c r="C265" s="84" t="b">
        <v>0</v>
      </c>
      <c r="D265" s="84" t="e">
        <f t="shared" ca="1" si="1"/>
        <v>#NAME?</v>
      </c>
      <c r="E265" s="84"/>
      <c r="F265" s="84" t="s">
        <v>2177</v>
      </c>
      <c r="G265" s="86" t="s">
        <v>2178</v>
      </c>
      <c r="H265" s="33" t="s">
        <v>802</v>
      </c>
      <c r="I265" s="33"/>
      <c r="J265" s="33" t="s">
        <v>2179</v>
      </c>
      <c r="K265" s="33" t="s">
        <v>2180</v>
      </c>
    </row>
    <row r="266" spans="1:11" ht="12.75">
      <c r="A266" s="97" t="s">
        <v>2181</v>
      </c>
      <c r="B266" s="97" t="s">
        <v>2182</v>
      </c>
      <c r="C266" s="84" t="b">
        <v>0</v>
      </c>
      <c r="D266" s="84" t="e">
        <f t="shared" ca="1" si="1"/>
        <v>#NAME?</v>
      </c>
      <c r="E266" s="84"/>
      <c r="F266" s="84" t="s">
        <v>2183</v>
      </c>
      <c r="G266" s="86" t="s">
        <v>2184</v>
      </c>
      <c r="H266" s="33" t="s">
        <v>802</v>
      </c>
      <c r="I266" s="33"/>
      <c r="J266" s="33" t="s">
        <v>2185</v>
      </c>
      <c r="K266" s="84" t="s">
        <v>2186</v>
      </c>
    </row>
    <row r="267" spans="1:11" ht="12.75">
      <c r="A267" s="97" t="s">
        <v>2187</v>
      </c>
      <c r="B267" s="97" t="s">
        <v>2188</v>
      </c>
      <c r="C267" s="84" t="b">
        <v>0</v>
      </c>
      <c r="D267" s="84" t="e">
        <f t="shared" ca="1" si="1"/>
        <v>#NAME?</v>
      </c>
      <c r="E267" s="84"/>
      <c r="F267" s="84" t="s">
        <v>2189</v>
      </c>
      <c r="G267" s="86" t="s">
        <v>2190</v>
      </c>
      <c r="H267" s="33" t="s">
        <v>802</v>
      </c>
      <c r="I267" s="33"/>
      <c r="J267" s="33" t="s">
        <v>2191</v>
      </c>
      <c r="K267" s="33" t="s">
        <v>2192</v>
      </c>
    </row>
    <row r="268" spans="1:11" ht="12.75">
      <c r="A268" s="97" t="s">
        <v>2193</v>
      </c>
      <c r="B268" s="97" t="s">
        <v>2194</v>
      </c>
      <c r="C268" s="84" t="b">
        <v>0</v>
      </c>
      <c r="D268" s="84" t="e">
        <f t="shared" ca="1" si="1"/>
        <v>#NAME?</v>
      </c>
      <c r="E268" s="84"/>
      <c r="F268" s="84" t="s">
        <v>2195</v>
      </c>
      <c r="G268" s="86" t="s">
        <v>2196</v>
      </c>
      <c r="H268" s="33" t="s">
        <v>805</v>
      </c>
      <c r="I268" s="33"/>
      <c r="J268" s="33" t="s">
        <v>2197</v>
      </c>
      <c r="K268" s="33" t="s">
        <v>925</v>
      </c>
    </row>
    <row r="269" spans="1:11" ht="12.75">
      <c r="A269" s="97" t="s">
        <v>2198</v>
      </c>
      <c r="B269" s="97" t="s">
        <v>2199</v>
      </c>
      <c r="C269" s="84" t="b">
        <v>0</v>
      </c>
      <c r="D269" s="84" t="e">
        <f t="shared" ca="1" si="1"/>
        <v>#NAME?</v>
      </c>
      <c r="E269" s="84"/>
      <c r="F269" s="84" t="s">
        <v>2200</v>
      </c>
      <c r="G269" s="86" t="s">
        <v>2201</v>
      </c>
      <c r="H269" s="33" t="s">
        <v>802</v>
      </c>
      <c r="I269" s="33"/>
      <c r="J269" s="33" t="s">
        <v>2202</v>
      </c>
      <c r="K269" s="33" t="s">
        <v>2203</v>
      </c>
    </row>
    <row r="270" spans="1:11" ht="12.75">
      <c r="A270" s="97" t="s">
        <v>1591</v>
      </c>
      <c r="B270" s="97" t="s">
        <v>2204</v>
      </c>
      <c r="C270" s="84" t="b">
        <v>0</v>
      </c>
      <c r="D270" s="84" t="e">
        <f t="shared" ca="1" si="1"/>
        <v>#NAME?</v>
      </c>
      <c r="E270" s="84"/>
      <c r="F270" s="84" t="s">
        <v>2205</v>
      </c>
      <c r="G270" s="86" t="s">
        <v>2206</v>
      </c>
      <c r="H270" s="33" t="s">
        <v>802</v>
      </c>
      <c r="I270" s="33"/>
      <c r="J270" s="33" t="s">
        <v>2207</v>
      </c>
      <c r="K270" s="84" t="s">
        <v>2208</v>
      </c>
    </row>
    <row r="271" spans="1:11" ht="12.75">
      <c r="A271" s="97" t="s">
        <v>2209</v>
      </c>
      <c r="B271" s="97" t="s">
        <v>2210</v>
      </c>
      <c r="C271" s="84" t="b">
        <v>0</v>
      </c>
      <c r="D271" s="84" t="e">
        <f t="shared" ca="1" si="1"/>
        <v>#NAME?</v>
      </c>
      <c r="E271" s="84"/>
      <c r="F271" s="84" t="s">
        <v>2211</v>
      </c>
      <c r="G271" s="86" t="s">
        <v>2212</v>
      </c>
      <c r="H271" s="33" t="s">
        <v>802</v>
      </c>
      <c r="I271" s="33"/>
      <c r="J271" s="33" t="s">
        <v>2213</v>
      </c>
      <c r="K271" s="84" t="s">
        <v>2214</v>
      </c>
    </row>
    <row r="272" spans="1:11" ht="12.75">
      <c r="A272" s="97" t="s">
        <v>2215</v>
      </c>
      <c r="B272" s="97" t="s">
        <v>1922</v>
      </c>
      <c r="C272" s="84" t="b">
        <v>0</v>
      </c>
      <c r="D272" s="84" t="e">
        <f t="shared" ca="1" si="1"/>
        <v>#NAME?</v>
      </c>
      <c r="E272" s="84"/>
      <c r="F272" s="84" t="s">
        <v>2216</v>
      </c>
      <c r="G272" s="86" t="s">
        <v>2217</v>
      </c>
      <c r="H272" s="33" t="s">
        <v>802</v>
      </c>
      <c r="I272" s="33"/>
      <c r="J272" s="33" t="s">
        <v>2218</v>
      </c>
      <c r="K272" s="33" t="s">
        <v>2219</v>
      </c>
    </row>
    <row r="273" spans="1:11" ht="12.75">
      <c r="A273" s="97" t="s">
        <v>2220</v>
      </c>
      <c r="B273" s="97" t="s">
        <v>2221</v>
      </c>
      <c r="C273" s="84" t="b">
        <v>0</v>
      </c>
      <c r="D273" s="84" t="e">
        <f t="shared" ca="1" si="1"/>
        <v>#NAME?</v>
      </c>
      <c r="E273" s="84"/>
      <c r="F273" s="84" t="s">
        <v>2222</v>
      </c>
      <c r="G273" s="86" t="s">
        <v>2223</v>
      </c>
      <c r="H273" s="33" t="s">
        <v>834</v>
      </c>
      <c r="I273" s="33"/>
      <c r="J273" s="33" t="s">
        <v>2224</v>
      </c>
      <c r="K273" s="84" t="s">
        <v>2225</v>
      </c>
    </row>
    <row r="274" spans="1:11" ht="12.75">
      <c r="A274" s="97" t="s">
        <v>2226</v>
      </c>
      <c r="B274" s="97" t="s">
        <v>2227</v>
      </c>
      <c r="C274" s="84" t="b">
        <v>0</v>
      </c>
      <c r="D274" s="84" t="e">
        <f t="shared" ca="1" si="1"/>
        <v>#NAME?</v>
      </c>
      <c r="E274" s="84"/>
      <c r="F274" s="84" t="s">
        <v>2228</v>
      </c>
      <c r="G274" s="86" t="s">
        <v>2229</v>
      </c>
      <c r="H274" s="33" t="s">
        <v>802</v>
      </c>
      <c r="I274" s="33"/>
      <c r="J274" s="33" t="s">
        <v>2230</v>
      </c>
      <c r="K274" s="84" t="s">
        <v>2231</v>
      </c>
    </row>
    <row r="275" spans="1:11" ht="12.75">
      <c r="A275" s="97" t="s">
        <v>1235</v>
      </c>
      <c r="B275" s="97" t="s">
        <v>2232</v>
      </c>
      <c r="C275" s="84" t="b">
        <v>0</v>
      </c>
      <c r="D275" s="84" t="e">
        <f t="shared" ca="1" si="1"/>
        <v>#NAME?</v>
      </c>
      <c r="E275" s="84"/>
      <c r="F275" s="84" t="s">
        <v>2233</v>
      </c>
      <c r="G275" s="86" t="s">
        <v>2234</v>
      </c>
      <c r="H275" s="33" t="s">
        <v>834</v>
      </c>
      <c r="I275" s="33"/>
      <c r="J275" s="33" t="s">
        <v>2235</v>
      </c>
      <c r="K275" s="84" t="s">
        <v>2236</v>
      </c>
    </row>
    <row r="276" spans="1:11" ht="12.75">
      <c r="A276" s="97" t="s">
        <v>1666</v>
      </c>
      <c r="B276" s="97" t="s">
        <v>2237</v>
      </c>
      <c r="C276" s="84" t="b">
        <v>0</v>
      </c>
      <c r="D276" s="84" t="e">
        <f t="shared" ca="1" si="1"/>
        <v>#NAME?</v>
      </c>
      <c r="E276" s="84"/>
      <c r="F276" s="84" t="s">
        <v>2238</v>
      </c>
      <c r="G276" s="86" t="s">
        <v>2239</v>
      </c>
      <c r="H276" s="33" t="s">
        <v>834</v>
      </c>
      <c r="I276" s="33"/>
      <c r="J276" s="33"/>
      <c r="K276" s="33" t="s">
        <v>2240</v>
      </c>
    </row>
    <row r="277" spans="1:11" ht="12.75">
      <c r="A277" s="97" t="s">
        <v>2241</v>
      </c>
      <c r="B277" s="97" t="s">
        <v>1485</v>
      </c>
      <c r="C277" s="84" t="b">
        <v>0</v>
      </c>
      <c r="D277" s="84" t="e">
        <f t="shared" ca="1" si="1"/>
        <v>#NAME?</v>
      </c>
      <c r="E277" s="84"/>
      <c r="F277" s="84" t="s">
        <v>2242</v>
      </c>
      <c r="G277" s="86" t="s">
        <v>2243</v>
      </c>
      <c r="H277" s="33" t="s">
        <v>802</v>
      </c>
      <c r="I277" s="33"/>
      <c r="J277" s="33" t="s">
        <v>2244</v>
      </c>
      <c r="K277" s="33" t="s">
        <v>2245</v>
      </c>
    </row>
    <row r="278" spans="1:11" ht="12.75">
      <c r="A278" s="97" t="s">
        <v>2246</v>
      </c>
      <c r="B278" s="97" t="s">
        <v>2247</v>
      </c>
      <c r="C278" s="84" t="b">
        <v>0</v>
      </c>
      <c r="D278" s="84" t="e">
        <f t="shared" ca="1" si="1"/>
        <v>#NAME?</v>
      </c>
      <c r="E278" s="84"/>
      <c r="F278" s="84" t="s">
        <v>2248</v>
      </c>
      <c r="G278" s="86" t="s">
        <v>2249</v>
      </c>
      <c r="H278" s="33" t="s">
        <v>802</v>
      </c>
      <c r="I278" s="33"/>
      <c r="J278" s="33"/>
      <c r="K278" s="33" t="s">
        <v>2250</v>
      </c>
    </row>
    <row r="279" spans="1:11" ht="12.75">
      <c r="A279" s="97" t="s">
        <v>1340</v>
      </c>
      <c r="B279" s="97" t="s">
        <v>1672</v>
      </c>
      <c r="C279" s="84" t="b">
        <v>0</v>
      </c>
      <c r="D279" s="84" t="e">
        <f t="shared" ca="1" si="1"/>
        <v>#NAME?</v>
      </c>
      <c r="E279" s="84"/>
      <c r="F279" s="84" t="s">
        <v>2251</v>
      </c>
      <c r="G279" s="86" t="s">
        <v>2252</v>
      </c>
      <c r="H279" s="33" t="s">
        <v>802</v>
      </c>
      <c r="I279" s="33"/>
      <c r="J279" s="33"/>
      <c r="K279" s="84" t="s">
        <v>2253</v>
      </c>
    </row>
    <row r="280" spans="1:11" ht="12.75">
      <c r="A280" s="97" t="s">
        <v>1666</v>
      </c>
      <c r="B280" s="97" t="s">
        <v>2254</v>
      </c>
      <c r="C280" s="84" t="b">
        <v>0</v>
      </c>
      <c r="D280" s="84" t="e">
        <f t="shared" ca="1" si="1"/>
        <v>#NAME?</v>
      </c>
      <c r="E280" s="84"/>
      <c r="F280" s="84" t="s">
        <v>2255</v>
      </c>
      <c r="G280" s="86" t="s">
        <v>2256</v>
      </c>
      <c r="H280" s="33" t="s">
        <v>802</v>
      </c>
      <c r="I280" s="33"/>
      <c r="J280" s="33" t="s">
        <v>2257</v>
      </c>
      <c r="K280" s="33" t="s">
        <v>2258</v>
      </c>
    </row>
    <row r="281" spans="1:11" ht="12.75">
      <c r="A281" s="97" t="s">
        <v>2118</v>
      </c>
      <c r="B281" s="97" t="s">
        <v>2259</v>
      </c>
      <c r="C281" s="84" t="b">
        <v>0</v>
      </c>
      <c r="D281" s="84" t="e">
        <f t="shared" ca="1" si="1"/>
        <v>#NAME?</v>
      </c>
      <c r="E281" s="84"/>
      <c r="F281" s="84" t="s">
        <v>2260</v>
      </c>
      <c r="G281" s="86" t="s">
        <v>2261</v>
      </c>
      <c r="H281" s="33" t="s">
        <v>802</v>
      </c>
      <c r="I281" s="33"/>
      <c r="J281" s="33"/>
      <c r="K281" s="33" t="s">
        <v>2262</v>
      </c>
    </row>
    <row r="282" spans="1:11" ht="12.75">
      <c r="A282" s="97" t="s">
        <v>2263</v>
      </c>
      <c r="B282" s="97" t="s">
        <v>2264</v>
      </c>
      <c r="C282" s="84" t="b">
        <v>0</v>
      </c>
      <c r="D282" s="84" t="e">
        <f t="shared" ca="1" si="1"/>
        <v>#NAME?</v>
      </c>
      <c r="E282" s="84"/>
      <c r="F282" s="84" t="s">
        <v>2265</v>
      </c>
      <c r="G282" s="86" t="s">
        <v>2266</v>
      </c>
      <c r="H282" s="33" t="s">
        <v>802</v>
      </c>
      <c r="I282" s="33"/>
      <c r="J282" s="33"/>
      <c r="K282" s="33" t="s">
        <v>2267</v>
      </c>
    </row>
    <row r="283" spans="1:11" ht="12.75">
      <c r="A283" s="97" t="s">
        <v>2268</v>
      </c>
      <c r="B283" s="97" t="s">
        <v>2269</v>
      </c>
      <c r="C283" s="84" t="b">
        <v>0</v>
      </c>
      <c r="D283" s="84" t="e">
        <f t="shared" ca="1" si="1"/>
        <v>#NAME?</v>
      </c>
      <c r="E283" s="84"/>
      <c r="F283" s="84" t="s">
        <v>2270</v>
      </c>
      <c r="G283" s="86" t="s">
        <v>2271</v>
      </c>
      <c r="H283" s="33" t="s">
        <v>802</v>
      </c>
      <c r="I283" s="33"/>
      <c r="J283" s="33"/>
      <c r="K283" s="84" t="s">
        <v>2272</v>
      </c>
    </row>
    <row r="284" spans="1:11" ht="12.75">
      <c r="A284" s="97" t="s">
        <v>2273</v>
      </c>
      <c r="B284" s="97" t="s">
        <v>2274</v>
      </c>
      <c r="C284" s="84" t="b">
        <v>0</v>
      </c>
      <c r="D284" s="84" t="e">
        <f t="shared" ca="1" si="1"/>
        <v>#NAME?</v>
      </c>
      <c r="E284" s="84"/>
      <c r="F284" s="84" t="s">
        <v>2275</v>
      </c>
      <c r="G284" s="86" t="s">
        <v>2276</v>
      </c>
      <c r="H284" s="33" t="s">
        <v>802</v>
      </c>
      <c r="I284" s="33"/>
      <c r="J284" s="33" t="s">
        <v>2277</v>
      </c>
      <c r="K284" s="33" t="s">
        <v>1116</v>
      </c>
    </row>
    <row r="285" spans="1:11" ht="12.75">
      <c r="A285" s="97" t="s">
        <v>2278</v>
      </c>
      <c r="B285" s="97" t="s">
        <v>2279</v>
      </c>
      <c r="C285" s="84" t="b">
        <v>0</v>
      </c>
      <c r="D285" s="84" t="e">
        <f t="shared" ca="1" si="1"/>
        <v>#NAME?</v>
      </c>
      <c r="E285" s="84"/>
      <c r="F285" s="84" t="s">
        <v>2280</v>
      </c>
      <c r="G285" s="86" t="s">
        <v>2281</v>
      </c>
      <c r="H285" s="33" t="s">
        <v>805</v>
      </c>
      <c r="I285" s="33"/>
      <c r="J285" s="33" t="s">
        <v>2282</v>
      </c>
      <c r="K285" s="84" t="s">
        <v>2283</v>
      </c>
    </row>
    <row r="286" spans="1:11" ht="12.75">
      <c r="A286" s="97" t="s">
        <v>2284</v>
      </c>
      <c r="B286" s="97" t="s">
        <v>2285</v>
      </c>
      <c r="C286" s="84" t="b">
        <v>0</v>
      </c>
      <c r="D286" s="84" t="e">
        <f t="shared" ca="1" si="1"/>
        <v>#NAME?</v>
      </c>
      <c r="E286" s="84"/>
      <c r="F286" s="84" t="s">
        <v>2286</v>
      </c>
      <c r="G286" s="86" t="s">
        <v>2287</v>
      </c>
      <c r="H286" s="33" t="s">
        <v>802</v>
      </c>
      <c r="I286" s="33"/>
      <c r="J286" s="33" t="s">
        <v>2288</v>
      </c>
      <c r="K286" s="84" t="s">
        <v>2289</v>
      </c>
    </row>
    <row r="287" spans="1:11" ht="12.75">
      <c r="A287" s="97" t="s">
        <v>2290</v>
      </c>
      <c r="B287" s="97" t="s">
        <v>2291</v>
      </c>
      <c r="C287" s="84" t="b">
        <v>0</v>
      </c>
      <c r="D287" s="84" t="e">
        <f t="shared" ca="1" si="1"/>
        <v>#NAME?</v>
      </c>
      <c r="E287" s="84"/>
      <c r="F287" s="84" t="s">
        <v>2292</v>
      </c>
      <c r="G287" s="86" t="s">
        <v>2293</v>
      </c>
      <c r="H287" s="33" t="s">
        <v>834</v>
      </c>
      <c r="I287" s="33"/>
      <c r="J287" s="33" t="s">
        <v>2294</v>
      </c>
      <c r="K287" s="33" t="s">
        <v>2295</v>
      </c>
    </row>
    <row r="288" spans="1:11" ht="12.75">
      <c r="A288" s="97" t="s">
        <v>2057</v>
      </c>
      <c r="B288" s="97" t="s">
        <v>2296</v>
      </c>
      <c r="C288" s="84" t="b">
        <v>0</v>
      </c>
      <c r="D288" s="84" t="e">
        <f t="shared" ca="1" si="1"/>
        <v>#NAME?</v>
      </c>
      <c r="E288" s="84"/>
      <c r="F288" s="84" t="s">
        <v>2297</v>
      </c>
      <c r="G288" s="86" t="s">
        <v>2298</v>
      </c>
      <c r="H288" s="33" t="s">
        <v>802</v>
      </c>
      <c r="I288" s="33"/>
      <c r="J288" s="33"/>
      <c r="K288" s="84" t="s">
        <v>2299</v>
      </c>
    </row>
    <row r="289" spans="1:11" ht="12.75">
      <c r="A289" s="97" t="s">
        <v>2300</v>
      </c>
      <c r="B289" s="97" t="s">
        <v>2301</v>
      </c>
      <c r="C289" s="84" t="b">
        <v>0</v>
      </c>
      <c r="D289" s="84" t="e">
        <f t="shared" ca="1" si="1"/>
        <v>#NAME?</v>
      </c>
      <c r="E289" s="84"/>
      <c r="F289" s="84" t="s">
        <v>2302</v>
      </c>
      <c r="G289" s="86" t="s">
        <v>2303</v>
      </c>
      <c r="H289" s="33" t="s">
        <v>802</v>
      </c>
      <c r="I289" s="33"/>
      <c r="J289" s="33" t="s">
        <v>2304</v>
      </c>
      <c r="K289" s="33" t="s">
        <v>2305</v>
      </c>
    </row>
    <row r="290" spans="1:11" ht="12.75">
      <c r="A290" s="97" t="s">
        <v>2306</v>
      </c>
      <c r="B290" s="97" t="s">
        <v>2307</v>
      </c>
      <c r="C290" s="84" t="b">
        <v>0</v>
      </c>
      <c r="D290" s="84" t="e">
        <f t="shared" ca="1" si="1"/>
        <v>#NAME?</v>
      </c>
      <c r="E290" s="84"/>
      <c r="F290" s="84" t="s">
        <v>2308</v>
      </c>
      <c r="G290" s="86" t="s">
        <v>2309</v>
      </c>
      <c r="H290" s="33" t="s">
        <v>802</v>
      </c>
      <c r="I290" s="33"/>
      <c r="J290" s="33"/>
      <c r="K290" s="33" t="s">
        <v>2310</v>
      </c>
    </row>
    <row r="291" spans="1:11" ht="12.75">
      <c r="A291" s="97" t="s">
        <v>2311</v>
      </c>
      <c r="B291" s="97" t="s">
        <v>2312</v>
      </c>
      <c r="C291" s="84" t="b">
        <v>0</v>
      </c>
      <c r="D291" s="84" t="e">
        <f t="shared" ca="1" si="1"/>
        <v>#NAME?</v>
      </c>
      <c r="E291" s="84"/>
      <c r="F291" s="84" t="s">
        <v>2313</v>
      </c>
      <c r="G291" s="86" t="s">
        <v>2314</v>
      </c>
      <c r="H291" s="33" t="s">
        <v>802</v>
      </c>
      <c r="I291" s="33"/>
      <c r="J291" s="33" t="s">
        <v>2315</v>
      </c>
      <c r="K291" s="84" t="s">
        <v>2316</v>
      </c>
    </row>
    <row r="292" spans="1:11" ht="12.75">
      <c r="A292" s="97" t="s">
        <v>1573</v>
      </c>
      <c r="B292" s="97" t="s">
        <v>2317</v>
      </c>
      <c r="C292" s="84" t="b">
        <v>0</v>
      </c>
      <c r="D292" s="84" t="e">
        <f t="shared" ca="1" si="1"/>
        <v>#NAME?</v>
      </c>
      <c r="E292" s="84"/>
      <c r="F292" s="84" t="s">
        <v>2318</v>
      </c>
      <c r="G292" s="86" t="s">
        <v>2319</v>
      </c>
      <c r="H292" s="33" t="s">
        <v>802</v>
      </c>
      <c r="I292" s="33"/>
      <c r="J292" s="33"/>
      <c r="K292" s="33" t="s">
        <v>2320</v>
      </c>
    </row>
    <row r="293" spans="1:11" ht="12.75">
      <c r="A293" s="97" t="s">
        <v>2321</v>
      </c>
      <c r="B293" s="97" t="s">
        <v>2322</v>
      </c>
      <c r="C293" s="84" t="b">
        <v>0</v>
      </c>
      <c r="D293" s="84" t="e">
        <f t="shared" ca="1" si="1"/>
        <v>#NAME?</v>
      </c>
      <c r="E293" s="84"/>
      <c r="F293" s="84" t="s">
        <v>2323</v>
      </c>
      <c r="G293" s="86" t="s">
        <v>2324</v>
      </c>
      <c r="H293" s="33" t="s">
        <v>834</v>
      </c>
      <c r="I293" s="33"/>
      <c r="J293" s="33" t="s">
        <v>2325</v>
      </c>
      <c r="K293" s="33" t="s">
        <v>2326</v>
      </c>
    </row>
    <row r="294" spans="1:11" ht="12.75">
      <c r="A294" s="97" t="s">
        <v>2327</v>
      </c>
      <c r="B294" s="97" t="s">
        <v>2328</v>
      </c>
      <c r="C294" s="84" t="b">
        <v>0</v>
      </c>
      <c r="D294" s="84" t="e">
        <f t="shared" ca="1" si="1"/>
        <v>#NAME?</v>
      </c>
      <c r="E294" s="84"/>
      <c r="F294" s="84" t="s">
        <v>2329</v>
      </c>
      <c r="G294" s="86" t="s">
        <v>2330</v>
      </c>
      <c r="H294" s="33"/>
      <c r="I294" s="33"/>
      <c r="J294" s="33" t="s">
        <v>2331</v>
      </c>
      <c r="K294" s="84" t="s">
        <v>2332</v>
      </c>
    </row>
    <row r="295" spans="1:11" ht="12.75">
      <c r="A295" s="97" t="s">
        <v>2333</v>
      </c>
      <c r="B295" s="97" t="s">
        <v>2334</v>
      </c>
      <c r="C295" s="84" t="b">
        <v>0</v>
      </c>
      <c r="D295" s="84" t="e">
        <f t="shared" ca="1" si="1"/>
        <v>#NAME?</v>
      </c>
      <c r="E295" s="84"/>
      <c r="F295" s="84" t="s">
        <v>2335</v>
      </c>
      <c r="G295" s="86" t="s">
        <v>2336</v>
      </c>
      <c r="H295" s="33" t="s">
        <v>802</v>
      </c>
      <c r="I295" s="33"/>
      <c r="J295" s="33" t="s">
        <v>2337</v>
      </c>
      <c r="K295" s="84" t="s">
        <v>2338</v>
      </c>
    </row>
    <row r="296" spans="1:11" ht="12.75">
      <c r="A296" s="97" t="s">
        <v>2339</v>
      </c>
      <c r="B296" s="97" t="s">
        <v>2340</v>
      </c>
      <c r="C296" s="84" t="b">
        <v>0</v>
      </c>
      <c r="D296" s="84" t="e">
        <f t="shared" ca="1" si="1"/>
        <v>#NAME?</v>
      </c>
      <c r="E296" s="84"/>
      <c r="F296" s="84" t="s">
        <v>2341</v>
      </c>
      <c r="G296" s="86" t="s">
        <v>2342</v>
      </c>
      <c r="H296" s="33" t="s">
        <v>805</v>
      </c>
      <c r="I296" s="33"/>
      <c r="J296" s="33"/>
      <c r="K296" s="84" t="s">
        <v>2343</v>
      </c>
    </row>
    <row r="297" spans="1:11" ht="12.75">
      <c r="A297" s="97" t="s">
        <v>1484</v>
      </c>
      <c r="B297" s="97" t="s">
        <v>2344</v>
      </c>
      <c r="C297" s="84" t="b">
        <v>0</v>
      </c>
      <c r="D297" s="84" t="e">
        <f t="shared" ca="1" si="1"/>
        <v>#NAME?</v>
      </c>
      <c r="E297" s="84"/>
      <c r="F297" s="84" t="s">
        <v>2345</v>
      </c>
      <c r="G297" s="86" t="s">
        <v>2346</v>
      </c>
      <c r="H297" s="33" t="s">
        <v>805</v>
      </c>
      <c r="I297" s="33"/>
      <c r="J297" s="33" t="s">
        <v>2347</v>
      </c>
      <c r="K297" s="33" t="s">
        <v>2348</v>
      </c>
    </row>
    <row r="298" spans="1:11" ht="12.75">
      <c r="A298" s="97" t="s">
        <v>2349</v>
      </c>
      <c r="B298" s="97" t="s">
        <v>2350</v>
      </c>
      <c r="C298" s="84" t="b">
        <v>0</v>
      </c>
      <c r="D298" s="84" t="e">
        <f t="shared" ca="1" si="1"/>
        <v>#NAME?</v>
      </c>
      <c r="E298" s="84"/>
      <c r="F298" s="84" t="s">
        <v>2351</v>
      </c>
      <c r="G298" s="86" t="s">
        <v>2352</v>
      </c>
      <c r="H298" s="33" t="s">
        <v>802</v>
      </c>
      <c r="I298" s="33"/>
      <c r="J298" s="33"/>
      <c r="K298" s="84" t="s">
        <v>2353</v>
      </c>
    </row>
    <row r="299" spans="1:11" ht="12.75">
      <c r="A299" s="97" t="s">
        <v>940</v>
      </c>
      <c r="B299" s="97" t="s">
        <v>2354</v>
      </c>
      <c r="C299" s="84" t="b">
        <v>0</v>
      </c>
      <c r="D299" s="84" t="e">
        <f t="shared" ca="1" si="1"/>
        <v>#NAME?</v>
      </c>
      <c r="E299" s="84"/>
      <c r="F299" s="84" t="s">
        <v>2355</v>
      </c>
      <c r="G299" s="86" t="s">
        <v>2356</v>
      </c>
      <c r="H299" s="33" t="s">
        <v>805</v>
      </c>
      <c r="I299" s="33"/>
      <c r="J299" s="33" t="s">
        <v>2357</v>
      </c>
      <c r="K299" s="33" t="s">
        <v>2358</v>
      </c>
    </row>
    <row r="300" spans="1:11" ht="12.75">
      <c r="A300" s="97" t="s">
        <v>2359</v>
      </c>
      <c r="B300" s="97" t="s">
        <v>2360</v>
      </c>
      <c r="C300" s="84" t="b">
        <v>0</v>
      </c>
      <c r="D300" s="84" t="e">
        <f t="shared" ca="1" si="1"/>
        <v>#NAME?</v>
      </c>
      <c r="E300" s="84"/>
      <c r="F300" s="84" t="s">
        <v>2361</v>
      </c>
      <c r="G300" s="86" t="s">
        <v>2362</v>
      </c>
      <c r="H300" s="33" t="s">
        <v>805</v>
      </c>
      <c r="I300" s="33"/>
      <c r="J300" s="33" t="s">
        <v>2363</v>
      </c>
      <c r="K300" s="84" t="s">
        <v>2364</v>
      </c>
    </row>
    <row r="301" spans="1:11" ht="12.75">
      <c r="A301" s="97" t="s">
        <v>2365</v>
      </c>
      <c r="B301" s="97" t="s">
        <v>2366</v>
      </c>
      <c r="C301" s="84" t="b">
        <v>0</v>
      </c>
      <c r="D301" s="84" t="e">
        <f t="shared" ca="1" si="1"/>
        <v>#NAME?</v>
      </c>
      <c r="E301" s="84"/>
      <c r="F301" s="84" t="s">
        <v>2367</v>
      </c>
      <c r="G301" s="86" t="s">
        <v>2368</v>
      </c>
      <c r="H301" s="33" t="s">
        <v>802</v>
      </c>
      <c r="I301" s="33"/>
      <c r="J301" s="33" t="s">
        <v>2369</v>
      </c>
      <c r="K301" s="33" t="s">
        <v>2370</v>
      </c>
    </row>
    <row r="302" spans="1:11" ht="12.75">
      <c r="A302" s="97" t="s">
        <v>2371</v>
      </c>
      <c r="B302" s="97" t="s">
        <v>2372</v>
      </c>
      <c r="C302" s="84" t="b">
        <v>0</v>
      </c>
      <c r="D302" s="84" t="e">
        <f t="shared" ca="1" si="1"/>
        <v>#NAME?</v>
      </c>
      <c r="E302" s="84"/>
      <c r="F302" s="84" t="s">
        <v>2373</v>
      </c>
      <c r="G302" s="86" t="s">
        <v>2374</v>
      </c>
      <c r="H302" s="33" t="s">
        <v>834</v>
      </c>
      <c r="I302" s="33"/>
      <c r="J302" s="33" t="s">
        <v>2375</v>
      </c>
      <c r="K302" s="84" t="s">
        <v>2376</v>
      </c>
    </row>
    <row r="303" spans="1:11" ht="12.75">
      <c r="A303" s="97" t="s">
        <v>2377</v>
      </c>
      <c r="B303" s="97" t="s">
        <v>2378</v>
      </c>
      <c r="C303" s="84" t="b">
        <v>0</v>
      </c>
      <c r="D303" s="84" t="e">
        <f t="shared" ca="1" si="1"/>
        <v>#NAME?</v>
      </c>
      <c r="E303" s="84"/>
      <c r="F303" s="84" t="s">
        <v>2379</v>
      </c>
      <c r="G303" s="86" t="s">
        <v>2380</v>
      </c>
      <c r="H303" s="33" t="s">
        <v>802</v>
      </c>
      <c r="I303" s="33"/>
      <c r="J303" s="33"/>
      <c r="K303" s="33" t="s">
        <v>2381</v>
      </c>
    </row>
    <row r="304" spans="1:11" ht="12.75">
      <c r="A304" s="97" t="s">
        <v>1704</v>
      </c>
      <c r="B304" s="97" t="s">
        <v>2382</v>
      </c>
      <c r="C304" s="84" t="b">
        <v>0</v>
      </c>
      <c r="D304" s="84" t="e">
        <f t="shared" ca="1" si="1"/>
        <v>#NAME?</v>
      </c>
      <c r="E304" s="84"/>
      <c r="F304" s="84" t="s">
        <v>2383</v>
      </c>
      <c r="G304" s="86" t="s">
        <v>2384</v>
      </c>
      <c r="H304" s="33" t="s">
        <v>802</v>
      </c>
      <c r="I304" s="33"/>
      <c r="J304" s="33" t="s">
        <v>2385</v>
      </c>
      <c r="K304" s="33" t="s">
        <v>2386</v>
      </c>
    </row>
    <row r="305" spans="1:11" ht="12.75">
      <c r="A305" s="97" t="s">
        <v>2387</v>
      </c>
      <c r="B305" s="97" t="s">
        <v>2388</v>
      </c>
      <c r="C305" s="84" t="b">
        <v>0</v>
      </c>
      <c r="D305" s="84" t="e">
        <f t="shared" ca="1" si="1"/>
        <v>#NAME?</v>
      </c>
      <c r="E305" s="84"/>
      <c r="F305" s="84" t="s">
        <v>2389</v>
      </c>
      <c r="G305" s="86" t="s">
        <v>2390</v>
      </c>
      <c r="H305" s="33" t="s">
        <v>802</v>
      </c>
      <c r="I305" s="33"/>
      <c r="J305" s="33"/>
      <c r="K305" s="33" t="s">
        <v>2391</v>
      </c>
    </row>
    <row r="306" spans="1:11" ht="12.75">
      <c r="A306" s="97" t="s">
        <v>2392</v>
      </c>
      <c r="B306" s="97" t="s">
        <v>2393</v>
      </c>
      <c r="C306" s="84" t="b">
        <v>0</v>
      </c>
      <c r="D306" s="84" t="e">
        <f t="shared" ca="1" si="1"/>
        <v>#NAME?</v>
      </c>
      <c r="E306" s="84"/>
      <c r="F306" s="84" t="s">
        <v>2394</v>
      </c>
      <c r="G306" s="86" t="s">
        <v>2395</v>
      </c>
      <c r="H306" s="33" t="s">
        <v>802</v>
      </c>
      <c r="I306" s="37"/>
      <c r="J306" s="37" t="s">
        <v>2396</v>
      </c>
      <c r="K306" s="95" t="s">
        <v>2397</v>
      </c>
    </row>
    <row r="307" spans="1:11" ht="12.75">
      <c r="A307" s="97" t="s">
        <v>2398</v>
      </c>
      <c r="B307" s="97" t="s">
        <v>2399</v>
      </c>
      <c r="C307" s="84" t="b">
        <v>0</v>
      </c>
      <c r="D307" s="84" t="e">
        <f t="shared" ca="1" si="1"/>
        <v>#NAME?</v>
      </c>
      <c r="E307" s="84"/>
      <c r="F307" s="84" t="s">
        <v>2400</v>
      </c>
      <c r="G307" s="86" t="s">
        <v>2401</v>
      </c>
      <c r="H307" s="33" t="s">
        <v>802</v>
      </c>
      <c r="I307" s="33"/>
      <c r="J307" s="33"/>
      <c r="K307" s="33" t="s">
        <v>1116</v>
      </c>
    </row>
    <row r="308" spans="1:11" ht="12.75">
      <c r="A308" s="97" t="s">
        <v>1457</v>
      </c>
      <c r="B308" s="97" t="s">
        <v>2402</v>
      </c>
      <c r="C308" s="84" t="b">
        <v>0</v>
      </c>
      <c r="D308" s="84" t="e">
        <f t="shared" ca="1" si="1"/>
        <v>#NAME?</v>
      </c>
      <c r="E308" s="84"/>
      <c r="F308" s="84" t="s">
        <v>2403</v>
      </c>
      <c r="G308" s="86" t="s">
        <v>2404</v>
      </c>
      <c r="H308" s="33" t="s">
        <v>802</v>
      </c>
      <c r="I308" s="33"/>
      <c r="J308" s="33"/>
      <c r="K308" s="33" t="s">
        <v>2405</v>
      </c>
    </row>
    <row r="309" spans="1:11" ht="12.75">
      <c r="A309" s="97" t="s">
        <v>2406</v>
      </c>
      <c r="B309" s="97" t="s">
        <v>2407</v>
      </c>
      <c r="C309" s="84" t="b">
        <v>0</v>
      </c>
      <c r="D309" s="84" t="e">
        <f t="shared" ca="1" si="1"/>
        <v>#NAME?</v>
      </c>
      <c r="E309" s="84"/>
      <c r="F309" s="84" t="s">
        <v>2408</v>
      </c>
      <c r="G309" s="86" t="s">
        <v>2409</v>
      </c>
      <c r="H309" s="33" t="s">
        <v>802</v>
      </c>
      <c r="I309" s="33"/>
      <c r="J309" s="33" t="s">
        <v>2410</v>
      </c>
      <c r="K309" s="33" t="s">
        <v>1572</v>
      </c>
    </row>
    <row r="310" spans="1:11" ht="12.75">
      <c r="A310" s="97" t="s">
        <v>1266</v>
      </c>
      <c r="B310" s="97" t="s">
        <v>2411</v>
      </c>
      <c r="C310" s="84" t="b">
        <v>0</v>
      </c>
      <c r="D310" s="84" t="e">
        <f t="shared" ca="1" si="1"/>
        <v>#NAME?</v>
      </c>
      <c r="E310" s="84"/>
      <c r="F310" s="84" t="s">
        <v>2412</v>
      </c>
      <c r="G310" s="86" t="s">
        <v>2413</v>
      </c>
      <c r="H310" s="33" t="s">
        <v>802</v>
      </c>
      <c r="I310" s="33"/>
      <c r="J310" s="33" t="s">
        <v>2414</v>
      </c>
      <c r="K310" s="84" t="s">
        <v>2415</v>
      </c>
    </row>
    <row r="311" spans="1:11" ht="12.75">
      <c r="A311" s="97" t="s">
        <v>2416</v>
      </c>
      <c r="B311" s="97" t="s">
        <v>2417</v>
      </c>
      <c r="C311" s="84" t="b">
        <v>0</v>
      </c>
      <c r="D311" s="84" t="e">
        <f t="shared" ca="1" si="1"/>
        <v>#NAME?</v>
      </c>
      <c r="E311" s="84"/>
      <c r="F311" s="84" t="s">
        <v>2418</v>
      </c>
      <c r="G311" s="86" t="s">
        <v>2419</v>
      </c>
      <c r="H311" s="33" t="s">
        <v>802</v>
      </c>
      <c r="I311" s="33"/>
      <c r="J311" s="33" t="s">
        <v>2420</v>
      </c>
      <c r="K311" s="84" t="s">
        <v>2421</v>
      </c>
    </row>
    <row r="312" spans="1:11" ht="12.75">
      <c r="A312" s="97" t="s">
        <v>2422</v>
      </c>
      <c r="B312" s="97" t="s">
        <v>2423</v>
      </c>
      <c r="C312" s="84" t="b">
        <v>0</v>
      </c>
      <c r="D312" s="84" t="e">
        <f t="shared" ca="1" si="1"/>
        <v>#NAME?</v>
      </c>
      <c r="E312" s="84"/>
      <c r="F312" s="84" t="s">
        <v>2424</v>
      </c>
      <c r="G312" s="86" t="s">
        <v>2425</v>
      </c>
      <c r="H312" s="33" t="s">
        <v>802</v>
      </c>
      <c r="I312" s="33"/>
      <c r="J312" s="33" t="s">
        <v>2426</v>
      </c>
      <c r="K312" s="84" t="s">
        <v>2427</v>
      </c>
    </row>
    <row r="313" spans="1:11" ht="12.75">
      <c r="A313" s="97" t="s">
        <v>2428</v>
      </c>
      <c r="B313" s="97" t="s">
        <v>2429</v>
      </c>
      <c r="C313" s="84" t="b">
        <v>0</v>
      </c>
      <c r="D313" s="84" t="e">
        <f t="shared" ca="1" si="1"/>
        <v>#NAME?</v>
      </c>
      <c r="E313" s="84"/>
      <c r="F313" s="84" t="s">
        <v>2430</v>
      </c>
      <c r="G313" s="86" t="s">
        <v>2431</v>
      </c>
      <c r="H313" s="33" t="s">
        <v>834</v>
      </c>
      <c r="I313" s="33"/>
      <c r="J313" s="33" t="s">
        <v>2432</v>
      </c>
      <c r="K313" s="84" t="s">
        <v>2433</v>
      </c>
    </row>
    <row r="314" spans="1:11" ht="12.75">
      <c r="A314" s="97" t="s">
        <v>2434</v>
      </c>
      <c r="B314" s="97" t="s">
        <v>2435</v>
      </c>
      <c r="C314" s="84" t="b">
        <v>0</v>
      </c>
      <c r="D314" s="84" t="e">
        <f t="shared" ca="1" si="1"/>
        <v>#NAME?</v>
      </c>
      <c r="E314" s="84"/>
      <c r="F314" s="84" t="s">
        <v>2436</v>
      </c>
      <c r="G314" s="86" t="s">
        <v>2437</v>
      </c>
      <c r="H314" s="33" t="s">
        <v>802</v>
      </c>
      <c r="I314" s="33"/>
      <c r="J314" s="33" t="s">
        <v>2438</v>
      </c>
      <c r="K314" s="33" t="s">
        <v>2439</v>
      </c>
    </row>
    <row r="315" spans="1:11" ht="12.75">
      <c r="A315" s="97" t="s">
        <v>2440</v>
      </c>
      <c r="B315" s="97" t="s">
        <v>2441</v>
      </c>
      <c r="C315" s="84" t="b">
        <v>0</v>
      </c>
      <c r="D315" s="84" t="e">
        <f t="shared" ca="1" si="1"/>
        <v>#NAME?</v>
      </c>
      <c r="E315" s="84"/>
      <c r="F315" s="84" t="s">
        <v>2442</v>
      </c>
      <c r="G315" s="86" t="s">
        <v>2443</v>
      </c>
      <c r="H315" s="33" t="s">
        <v>834</v>
      </c>
      <c r="I315" s="33"/>
      <c r="J315" s="33"/>
      <c r="K315" s="33" t="s">
        <v>978</v>
      </c>
    </row>
    <row r="316" spans="1:11" ht="12.75">
      <c r="A316" s="97" t="s">
        <v>2444</v>
      </c>
      <c r="B316" s="97" t="s">
        <v>2445</v>
      </c>
      <c r="C316" s="84" t="b">
        <v>0</v>
      </c>
      <c r="D316" s="84" t="e">
        <f t="shared" ca="1" si="1"/>
        <v>#NAME?</v>
      </c>
      <c r="E316" s="84"/>
      <c r="F316" s="84" t="s">
        <v>2446</v>
      </c>
      <c r="G316" s="84" t="s">
        <v>2447</v>
      </c>
      <c r="H316" s="33" t="s">
        <v>805</v>
      </c>
      <c r="I316" s="33"/>
      <c r="J316" s="33"/>
      <c r="K316" s="33" t="s">
        <v>1195</v>
      </c>
    </row>
    <row r="317" spans="1:11" ht="12.75">
      <c r="A317" s="97" t="s">
        <v>2448</v>
      </c>
      <c r="B317" s="33"/>
      <c r="C317" s="84" t="b">
        <v>0</v>
      </c>
      <c r="D317" s="84" t="e">
        <f t="shared" ca="1" si="1"/>
        <v>#NAME?</v>
      </c>
      <c r="E317" s="84"/>
      <c r="F317" s="84" t="s">
        <v>2449</v>
      </c>
      <c r="G317" s="84" t="s">
        <v>2450</v>
      </c>
      <c r="H317" s="33" t="s">
        <v>802</v>
      </c>
      <c r="I317" s="33"/>
      <c r="J317" s="33" t="s">
        <v>2451</v>
      </c>
      <c r="K317" s="33" t="s">
        <v>2452</v>
      </c>
    </row>
    <row r="318" spans="1:11" ht="12.75">
      <c r="A318" s="97" t="s">
        <v>2453</v>
      </c>
      <c r="B318" s="97" t="s">
        <v>2454</v>
      </c>
      <c r="C318" s="84" t="b">
        <v>0</v>
      </c>
      <c r="D318" s="84" t="e">
        <f t="shared" ca="1" si="1"/>
        <v>#NAME?</v>
      </c>
      <c r="E318" s="84"/>
      <c r="F318" s="84" t="s">
        <v>2455</v>
      </c>
      <c r="G318" s="84" t="s">
        <v>2456</v>
      </c>
      <c r="H318" s="33" t="s">
        <v>802</v>
      </c>
      <c r="I318" s="33"/>
      <c r="J318" s="33" t="s">
        <v>2457</v>
      </c>
      <c r="K318" s="33" t="s">
        <v>2174</v>
      </c>
    </row>
    <row r="319" spans="1:11" ht="12.75">
      <c r="A319" s="97" t="s">
        <v>2458</v>
      </c>
      <c r="B319" s="97" t="s">
        <v>2459</v>
      </c>
      <c r="C319" s="84" t="b">
        <v>0</v>
      </c>
      <c r="D319" s="84" t="e">
        <f t="shared" ca="1" si="1"/>
        <v>#NAME?</v>
      </c>
      <c r="E319" s="84"/>
      <c r="F319" s="84" t="s">
        <v>2460</v>
      </c>
      <c r="G319" s="84" t="s">
        <v>2461</v>
      </c>
      <c r="H319" s="33" t="s">
        <v>805</v>
      </c>
      <c r="I319" s="33"/>
      <c r="J319" s="33" t="s">
        <v>2462</v>
      </c>
      <c r="K319" s="33" t="s">
        <v>2463</v>
      </c>
    </row>
    <row r="320" spans="1:11" ht="12.75">
      <c r="A320" s="97" t="s">
        <v>2464</v>
      </c>
      <c r="B320" s="97" t="s">
        <v>2465</v>
      </c>
      <c r="C320" s="84" t="b">
        <v>0</v>
      </c>
      <c r="D320" s="84" t="e">
        <f t="shared" ca="1" si="1"/>
        <v>#NAME?</v>
      </c>
      <c r="E320" s="84"/>
      <c r="F320" s="84" t="s">
        <v>2466</v>
      </c>
      <c r="G320" s="84" t="s">
        <v>2467</v>
      </c>
      <c r="H320" s="33" t="s">
        <v>805</v>
      </c>
      <c r="I320" s="33"/>
      <c r="J320" s="33" t="s">
        <v>2468</v>
      </c>
      <c r="K320" s="33" t="s">
        <v>2469</v>
      </c>
    </row>
    <row r="321" spans="1:11" ht="12.75">
      <c r="A321" s="97" t="s">
        <v>940</v>
      </c>
      <c r="B321" s="97" t="s">
        <v>2470</v>
      </c>
      <c r="C321" s="84" t="b">
        <v>0</v>
      </c>
      <c r="D321" s="84" t="e">
        <f t="shared" ca="1" si="1"/>
        <v>#NAME?</v>
      </c>
      <c r="E321" s="84"/>
      <c r="F321" s="84" t="s">
        <v>2471</v>
      </c>
      <c r="G321" s="84" t="s">
        <v>2472</v>
      </c>
      <c r="H321" s="33" t="s">
        <v>802</v>
      </c>
      <c r="I321" s="33"/>
      <c r="J321" s="33"/>
      <c r="K321" s="33" t="s">
        <v>2473</v>
      </c>
    </row>
    <row r="322" spans="1:11" ht="12.75">
      <c r="A322" s="97" t="s">
        <v>2474</v>
      </c>
      <c r="B322" s="97" t="s">
        <v>2475</v>
      </c>
      <c r="C322" s="84" t="b">
        <v>0</v>
      </c>
      <c r="D322" s="84" t="e">
        <f t="shared" ca="1" si="1"/>
        <v>#NAME?</v>
      </c>
      <c r="E322" s="84"/>
      <c r="F322" s="84" t="s">
        <v>2476</v>
      </c>
      <c r="G322" s="84" t="s">
        <v>2477</v>
      </c>
      <c r="H322" s="33" t="s">
        <v>802</v>
      </c>
      <c r="I322" s="33"/>
      <c r="J322" s="33" t="s">
        <v>2478</v>
      </c>
      <c r="K322" s="33" t="s">
        <v>2479</v>
      </c>
    </row>
    <row r="323" spans="1:11" ht="12.75">
      <c r="A323" s="97" t="s">
        <v>1839</v>
      </c>
      <c r="B323" s="97" t="s">
        <v>2480</v>
      </c>
      <c r="C323" s="84" t="b">
        <v>0</v>
      </c>
      <c r="D323" s="84" t="e">
        <f t="shared" ca="1" si="1"/>
        <v>#NAME?</v>
      </c>
      <c r="E323" s="84"/>
      <c r="F323" s="84" t="s">
        <v>2481</v>
      </c>
      <c r="G323" s="84" t="s">
        <v>2482</v>
      </c>
      <c r="H323" s="33"/>
      <c r="I323" s="33"/>
      <c r="J323" s="33" t="s">
        <v>2483</v>
      </c>
      <c r="K323" s="33" t="s">
        <v>2484</v>
      </c>
    </row>
    <row r="324" spans="1:11" ht="12.75">
      <c r="A324" s="97" t="s">
        <v>2485</v>
      </c>
      <c r="B324" s="97" t="s">
        <v>2486</v>
      </c>
      <c r="C324" s="84" t="b">
        <v>0</v>
      </c>
      <c r="D324" s="84" t="e">
        <f t="shared" ca="1" si="1"/>
        <v>#NAME?</v>
      </c>
      <c r="E324" s="84"/>
      <c r="F324" s="84" t="s">
        <v>2487</v>
      </c>
      <c r="G324" s="84" t="s">
        <v>2488</v>
      </c>
      <c r="H324" s="33" t="s">
        <v>834</v>
      </c>
      <c r="I324" s="33"/>
      <c r="J324" s="33" t="s">
        <v>2489</v>
      </c>
      <c r="K324" s="33" t="s">
        <v>2490</v>
      </c>
    </row>
    <row r="325" spans="1:11" ht="12.75">
      <c r="A325" s="97" t="s">
        <v>1213</v>
      </c>
      <c r="B325" s="97" t="s">
        <v>907</v>
      </c>
      <c r="C325" s="84" t="b">
        <v>0</v>
      </c>
      <c r="D325" s="84" t="e">
        <f t="shared" ca="1" si="1"/>
        <v>#NAME?</v>
      </c>
      <c r="E325" s="84"/>
      <c r="F325" s="84" t="s">
        <v>2491</v>
      </c>
      <c r="G325" s="84" t="s">
        <v>2492</v>
      </c>
      <c r="H325" s="33" t="s">
        <v>802</v>
      </c>
      <c r="I325" s="33"/>
      <c r="J325" s="33" t="s">
        <v>2493</v>
      </c>
      <c r="K325" s="33" t="s">
        <v>1255</v>
      </c>
    </row>
    <row r="326" spans="1:11" ht="12.75">
      <c r="A326" s="97" t="s">
        <v>2494</v>
      </c>
      <c r="B326" s="97" t="s">
        <v>2495</v>
      </c>
      <c r="C326" s="84" t="b">
        <v>0</v>
      </c>
      <c r="D326" s="84" t="e">
        <f t="shared" ca="1" si="1"/>
        <v>#NAME?</v>
      </c>
      <c r="E326" s="84"/>
      <c r="F326" s="84" t="s">
        <v>2496</v>
      </c>
      <c r="G326" s="84" t="s">
        <v>2497</v>
      </c>
      <c r="H326" s="33" t="s">
        <v>802</v>
      </c>
      <c r="I326" s="33"/>
      <c r="J326" s="33" t="s">
        <v>2498</v>
      </c>
      <c r="K326" s="84" t="s">
        <v>2499</v>
      </c>
    </row>
    <row r="327" spans="1:11" ht="12.75">
      <c r="A327" s="97" t="s">
        <v>2500</v>
      </c>
      <c r="B327" s="97" t="s">
        <v>2501</v>
      </c>
      <c r="C327" s="84" t="b">
        <v>0</v>
      </c>
      <c r="D327" s="84" t="e">
        <f t="shared" ca="1" si="1"/>
        <v>#NAME?</v>
      </c>
      <c r="E327" s="84"/>
      <c r="F327" s="84" t="s">
        <v>2502</v>
      </c>
      <c r="G327" s="84" t="s">
        <v>2503</v>
      </c>
      <c r="H327" s="33" t="s">
        <v>802</v>
      </c>
      <c r="I327" s="33"/>
      <c r="J327" s="33"/>
      <c r="K327" s="84" t="s">
        <v>2504</v>
      </c>
    </row>
    <row r="328" spans="1:11" ht="12.75">
      <c r="A328" s="97" t="s">
        <v>2505</v>
      </c>
      <c r="B328" s="97" t="s">
        <v>2506</v>
      </c>
      <c r="C328" s="84" t="b">
        <v>0</v>
      </c>
      <c r="D328" s="84" t="e">
        <f t="shared" ca="1" si="1"/>
        <v>#NAME?</v>
      </c>
      <c r="E328" s="84"/>
      <c r="F328" s="84" t="s">
        <v>2507</v>
      </c>
      <c r="G328" s="84" t="s">
        <v>2508</v>
      </c>
      <c r="H328" s="33" t="s">
        <v>802</v>
      </c>
      <c r="I328" s="33"/>
      <c r="J328" s="33" t="s">
        <v>2509</v>
      </c>
      <c r="K328" s="33" t="s">
        <v>2510</v>
      </c>
    </row>
    <row r="329" spans="1:11" ht="12.75">
      <c r="A329" s="97" t="s">
        <v>2511</v>
      </c>
      <c r="B329" s="97" t="s">
        <v>2512</v>
      </c>
      <c r="C329" s="84" t="b">
        <v>0</v>
      </c>
      <c r="D329" s="84" t="e">
        <f t="shared" ca="1" si="1"/>
        <v>#NAME?</v>
      </c>
      <c r="E329" s="84"/>
      <c r="F329" s="84" t="s">
        <v>2513</v>
      </c>
      <c r="G329" s="84" t="s">
        <v>2514</v>
      </c>
      <c r="H329" s="33" t="s">
        <v>802</v>
      </c>
      <c r="I329" s="33"/>
      <c r="J329" s="33"/>
      <c r="K329" s="33" t="s">
        <v>2515</v>
      </c>
    </row>
    <row r="330" spans="1:11" ht="12.75">
      <c r="A330" s="97" t="s">
        <v>1235</v>
      </c>
      <c r="B330" s="97" t="s">
        <v>2516</v>
      </c>
      <c r="C330" s="84" t="b">
        <v>0</v>
      </c>
      <c r="D330" s="84" t="e">
        <f t="shared" ca="1" si="1"/>
        <v>#NAME?</v>
      </c>
      <c r="E330" s="84"/>
      <c r="F330" s="84" t="s">
        <v>2517</v>
      </c>
      <c r="G330" s="86" t="s">
        <v>2518</v>
      </c>
      <c r="H330" s="33" t="s">
        <v>805</v>
      </c>
      <c r="I330" s="33"/>
      <c r="J330" s="33"/>
      <c r="K330" s="33" t="s">
        <v>2519</v>
      </c>
    </row>
    <row r="331" spans="1:11" ht="12.75">
      <c r="A331" s="97" t="s">
        <v>1666</v>
      </c>
      <c r="B331" s="97" t="s">
        <v>2520</v>
      </c>
      <c r="C331" s="84" t="b">
        <v>0</v>
      </c>
      <c r="D331" s="84" t="e">
        <f t="shared" ca="1" si="1"/>
        <v>#NAME?</v>
      </c>
      <c r="E331" s="84"/>
      <c r="F331" s="84" t="s">
        <v>2521</v>
      </c>
      <c r="G331" s="84" t="s">
        <v>2522</v>
      </c>
      <c r="H331" s="33" t="s">
        <v>802</v>
      </c>
      <c r="I331" s="33"/>
      <c r="J331" s="33"/>
      <c r="K331" s="33" t="s">
        <v>1418</v>
      </c>
    </row>
    <row r="332" spans="1:11" ht="12.75">
      <c r="A332" s="97" t="s">
        <v>2523</v>
      </c>
      <c r="B332" s="97" t="s">
        <v>2524</v>
      </c>
      <c r="C332" s="84" t="b">
        <v>0</v>
      </c>
      <c r="D332" s="84" t="e">
        <f t="shared" ca="1" si="1"/>
        <v>#NAME?</v>
      </c>
      <c r="E332" s="84"/>
      <c r="F332" s="84" t="s">
        <v>2525</v>
      </c>
      <c r="G332" s="84" t="s">
        <v>2526</v>
      </c>
      <c r="H332" s="33" t="s">
        <v>802</v>
      </c>
      <c r="I332" s="33"/>
      <c r="J332" s="33" t="s">
        <v>2527</v>
      </c>
      <c r="K332" s="84" t="s">
        <v>2528</v>
      </c>
    </row>
    <row r="333" spans="1:11" ht="12.75">
      <c r="A333" s="97" t="s">
        <v>2529</v>
      </c>
      <c r="B333" s="97" t="s">
        <v>2530</v>
      </c>
      <c r="C333" s="84" t="b">
        <v>0</v>
      </c>
      <c r="D333" s="84" t="e">
        <f t="shared" ca="1" si="1"/>
        <v>#NAME?</v>
      </c>
      <c r="E333" s="84"/>
      <c r="F333" s="84" t="s">
        <v>2531</v>
      </c>
      <c r="G333" s="84" t="s">
        <v>2532</v>
      </c>
      <c r="H333" s="33" t="s">
        <v>802</v>
      </c>
      <c r="I333" s="33"/>
      <c r="J333" s="33" t="s">
        <v>2533</v>
      </c>
      <c r="K333" s="33" t="s">
        <v>2534</v>
      </c>
    </row>
    <row r="334" spans="1:11" ht="12.75">
      <c r="A334" s="97" t="s">
        <v>2535</v>
      </c>
      <c r="B334" s="97" t="s">
        <v>2536</v>
      </c>
      <c r="C334" s="84" t="b">
        <v>0</v>
      </c>
      <c r="D334" s="84" t="e">
        <f t="shared" ca="1" si="1"/>
        <v>#NAME?</v>
      </c>
      <c r="E334" s="84"/>
      <c r="F334" s="84" t="s">
        <v>2537</v>
      </c>
      <c r="G334" s="84" t="s">
        <v>2538</v>
      </c>
      <c r="H334" s="33" t="s">
        <v>805</v>
      </c>
      <c r="I334" s="33"/>
      <c r="J334" s="33"/>
      <c r="K334" s="33" t="s">
        <v>2539</v>
      </c>
    </row>
    <row r="335" spans="1:11" ht="12.75">
      <c r="A335" s="97" t="s">
        <v>2540</v>
      </c>
      <c r="B335" s="97" t="s">
        <v>2541</v>
      </c>
      <c r="C335" s="84" t="b">
        <v>0</v>
      </c>
      <c r="D335" s="84" t="e">
        <f t="shared" ca="1" si="1"/>
        <v>#NAME?</v>
      </c>
      <c r="E335" s="84"/>
      <c r="F335" s="84" t="s">
        <v>2542</v>
      </c>
      <c r="G335" s="84" t="s">
        <v>2543</v>
      </c>
      <c r="H335" s="33" t="s">
        <v>802</v>
      </c>
      <c r="I335" s="33"/>
      <c r="J335" s="33" t="s">
        <v>2544</v>
      </c>
      <c r="K335" s="33" t="s">
        <v>2545</v>
      </c>
    </row>
    <row r="336" spans="1:11" ht="12.75">
      <c r="A336" s="97" t="s">
        <v>2546</v>
      </c>
      <c r="B336" s="97" t="s">
        <v>2547</v>
      </c>
      <c r="C336" s="84" t="b">
        <v>0</v>
      </c>
      <c r="D336" s="84" t="e">
        <f t="shared" ca="1" si="1"/>
        <v>#NAME?</v>
      </c>
      <c r="E336" s="84"/>
      <c r="F336" s="84" t="s">
        <v>2548</v>
      </c>
      <c r="G336" s="84" t="s">
        <v>2549</v>
      </c>
      <c r="H336" s="33" t="s">
        <v>802</v>
      </c>
      <c r="I336" s="33"/>
      <c r="J336" s="33" t="s">
        <v>2550</v>
      </c>
      <c r="K336" s="33" t="s">
        <v>1195</v>
      </c>
    </row>
    <row r="337" spans="1:11" ht="12.75">
      <c r="A337" s="97" t="s">
        <v>2551</v>
      </c>
      <c r="B337" s="97" t="s">
        <v>2552</v>
      </c>
      <c r="C337" s="84" t="b">
        <v>0</v>
      </c>
      <c r="D337" s="84" t="e">
        <f t="shared" ca="1" si="1"/>
        <v>#NAME?</v>
      </c>
      <c r="E337" s="84"/>
      <c r="F337" s="84" t="s">
        <v>2553</v>
      </c>
      <c r="G337" s="84" t="s">
        <v>2554</v>
      </c>
      <c r="H337" s="33" t="s">
        <v>802</v>
      </c>
      <c r="I337" s="33"/>
      <c r="J337" s="33" t="s">
        <v>2555</v>
      </c>
      <c r="K337" s="33" t="s">
        <v>2556</v>
      </c>
    </row>
    <row r="338" spans="1:11" ht="12.75">
      <c r="A338" s="97" t="s">
        <v>882</v>
      </c>
      <c r="B338" s="97" t="s">
        <v>2557</v>
      </c>
      <c r="C338" s="84" t="b">
        <v>0</v>
      </c>
      <c r="D338" s="84" t="e">
        <f t="shared" ca="1" si="1"/>
        <v>#NAME?</v>
      </c>
      <c r="E338" s="84"/>
      <c r="F338" s="84" t="s">
        <v>2558</v>
      </c>
      <c r="G338" s="86" t="s">
        <v>2559</v>
      </c>
      <c r="H338" s="33" t="s">
        <v>802</v>
      </c>
      <c r="I338" s="33"/>
      <c r="J338" s="33"/>
      <c r="K338" s="33" t="s">
        <v>2560</v>
      </c>
    </row>
    <row r="339" spans="1:11" ht="12.75">
      <c r="A339" s="97" t="s">
        <v>2561</v>
      </c>
      <c r="B339" s="97" t="s">
        <v>2562</v>
      </c>
      <c r="C339" s="84" t="b">
        <v>0</v>
      </c>
      <c r="D339" s="84" t="e">
        <f t="shared" ca="1" si="1"/>
        <v>#NAME?</v>
      </c>
      <c r="E339" s="84"/>
      <c r="F339" s="84" t="s">
        <v>2563</v>
      </c>
      <c r="G339" s="86" t="s">
        <v>2564</v>
      </c>
      <c r="H339" s="33" t="s">
        <v>805</v>
      </c>
      <c r="I339" s="33"/>
      <c r="J339" s="33" t="s">
        <v>2565</v>
      </c>
      <c r="K339" s="33" t="s">
        <v>2566</v>
      </c>
    </row>
    <row r="340" spans="1:11" ht="12.75">
      <c r="A340" s="97" t="s">
        <v>2567</v>
      </c>
      <c r="B340" s="97" t="s">
        <v>955</v>
      </c>
      <c r="C340" s="84" t="b">
        <v>0</v>
      </c>
      <c r="D340" s="84" t="e">
        <f t="shared" ca="1" si="1"/>
        <v>#NAME?</v>
      </c>
      <c r="E340" s="84"/>
      <c r="F340" s="84" t="s">
        <v>2568</v>
      </c>
      <c r="G340" s="86" t="s">
        <v>2569</v>
      </c>
      <c r="H340" s="33" t="s">
        <v>802</v>
      </c>
      <c r="I340" s="33"/>
      <c r="J340" s="33"/>
      <c r="K340" s="84" t="s">
        <v>2570</v>
      </c>
    </row>
    <row r="341" spans="1:11" ht="12.75">
      <c r="A341" s="97" t="s">
        <v>2571</v>
      </c>
      <c r="B341" s="97" t="s">
        <v>2572</v>
      </c>
      <c r="C341" s="84" t="b">
        <v>0</v>
      </c>
      <c r="D341" s="84" t="e">
        <f t="shared" ca="1" si="1"/>
        <v>#NAME?</v>
      </c>
      <c r="E341" s="84"/>
      <c r="F341" s="84" t="s">
        <v>2573</v>
      </c>
      <c r="G341" s="84" t="s">
        <v>2574</v>
      </c>
      <c r="H341" s="33" t="s">
        <v>802</v>
      </c>
      <c r="I341" s="33"/>
      <c r="J341" s="33" t="s">
        <v>2575</v>
      </c>
      <c r="K341" s="33" t="s">
        <v>1195</v>
      </c>
    </row>
    <row r="342" spans="1:11" ht="12.75">
      <c r="A342" s="97" t="s">
        <v>910</v>
      </c>
      <c r="B342" s="97" t="s">
        <v>2576</v>
      </c>
      <c r="C342" s="84" t="b">
        <v>0</v>
      </c>
      <c r="D342" s="84" t="e">
        <f t="shared" ca="1" si="1"/>
        <v>#NAME?</v>
      </c>
      <c r="E342" s="84"/>
      <c r="F342" s="84" t="s">
        <v>2577</v>
      </c>
      <c r="G342" s="84" t="s">
        <v>2578</v>
      </c>
      <c r="H342" s="33" t="s">
        <v>802</v>
      </c>
      <c r="I342" s="33"/>
      <c r="J342" s="33" t="s">
        <v>2579</v>
      </c>
      <c r="K342" s="84" t="s">
        <v>2580</v>
      </c>
    </row>
    <row r="343" spans="1:11" ht="12.75">
      <c r="A343" s="97" t="s">
        <v>910</v>
      </c>
      <c r="B343" s="97" t="s">
        <v>2576</v>
      </c>
      <c r="C343" s="84" t="b">
        <v>0</v>
      </c>
      <c r="D343" s="84" t="e">
        <f t="shared" ca="1" si="1"/>
        <v>#NAME?</v>
      </c>
      <c r="E343" s="84"/>
      <c r="F343" s="84" t="s">
        <v>2581</v>
      </c>
      <c r="G343" s="84" t="s">
        <v>2582</v>
      </c>
      <c r="H343" s="33" t="s">
        <v>802</v>
      </c>
      <c r="I343" s="33"/>
      <c r="J343" s="33"/>
      <c r="K343" s="84" t="s">
        <v>2583</v>
      </c>
    </row>
    <row r="344" spans="1:11" ht="12.75">
      <c r="A344" s="97" t="s">
        <v>2584</v>
      </c>
      <c r="B344" s="97" t="s">
        <v>963</v>
      </c>
      <c r="C344" s="84" t="b">
        <v>0</v>
      </c>
      <c r="D344" s="84" t="e">
        <f t="shared" ca="1" si="1"/>
        <v>#NAME?</v>
      </c>
      <c r="E344" s="84"/>
      <c r="F344" s="84" t="s">
        <v>2585</v>
      </c>
      <c r="G344" s="84" t="s">
        <v>2586</v>
      </c>
      <c r="H344" s="33" t="s">
        <v>805</v>
      </c>
      <c r="I344" s="33"/>
      <c r="J344" s="33" t="s">
        <v>2587</v>
      </c>
      <c r="K344" s="33" t="s">
        <v>2588</v>
      </c>
    </row>
    <row r="345" spans="1:11" ht="12.75">
      <c r="A345" s="97" t="s">
        <v>2589</v>
      </c>
      <c r="B345" s="97" t="s">
        <v>2590</v>
      </c>
      <c r="C345" s="84" t="b">
        <v>0</v>
      </c>
      <c r="D345" s="84" t="e">
        <f t="shared" ca="1" si="1"/>
        <v>#NAME?</v>
      </c>
      <c r="E345" s="84"/>
      <c r="F345" s="84" t="s">
        <v>2591</v>
      </c>
      <c r="G345" s="84" t="s">
        <v>2592</v>
      </c>
      <c r="H345" s="33" t="s">
        <v>802</v>
      </c>
      <c r="I345" s="33"/>
      <c r="J345" s="33" t="s">
        <v>2593</v>
      </c>
      <c r="K345" s="84" t="s">
        <v>2594</v>
      </c>
    </row>
    <row r="346" spans="1:11" ht="12.75">
      <c r="A346" s="97" t="s">
        <v>2595</v>
      </c>
      <c r="B346" s="97" t="s">
        <v>2596</v>
      </c>
      <c r="C346" s="84" t="b">
        <v>0</v>
      </c>
      <c r="D346" s="84" t="e">
        <f t="shared" ca="1" si="1"/>
        <v>#NAME?</v>
      </c>
      <c r="E346" s="84"/>
      <c r="F346" s="84" t="s">
        <v>2597</v>
      </c>
      <c r="G346" s="84" t="s">
        <v>2598</v>
      </c>
      <c r="H346" s="33" t="s">
        <v>802</v>
      </c>
      <c r="I346" s="33"/>
      <c r="J346" s="33"/>
      <c r="K346" s="84" t="s">
        <v>2599</v>
      </c>
    </row>
    <row r="347" spans="1:11" ht="12.75">
      <c r="A347" s="97" t="s">
        <v>2600</v>
      </c>
      <c r="B347" s="97" t="s">
        <v>2601</v>
      </c>
      <c r="C347" s="84" t="b">
        <v>0</v>
      </c>
      <c r="D347" s="84" t="e">
        <f t="shared" ca="1" si="1"/>
        <v>#NAME?</v>
      </c>
      <c r="E347" s="84"/>
      <c r="F347" s="84" t="s">
        <v>2602</v>
      </c>
      <c r="G347" s="84" t="s">
        <v>2603</v>
      </c>
      <c r="H347" s="33" t="s">
        <v>802</v>
      </c>
      <c r="I347" s="33"/>
      <c r="J347" s="33" t="s">
        <v>2604</v>
      </c>
      <c r="K347" s="33" t="s">
        <v>2605</v>
      </c>
    </row>
    <row r="348" spans="1:11" ht="12.75">
      <c r="A348" s="97" t="s">
        <v>882</v>
      </c>
      <c r="B348" s="97" t="s">
        <v>979</v>
      </c>
      <c r="C348" s="84" t="b">
        <v>0</v>
      </c>
      <c r="D348" s="84" t="e">
        <f t="shared" ca="1" si="1"/>
        <v>#NAME?</v>
      </c>
      <c r="E348" s="84"/>
      <c r="F348" s="84" t="s">
        <v>980</v>
      </c>
      <c r="G348" s="84" t="s">
        <v>981</v>
      </c>
      <c r="H348" s="33" t="s">
        <v>834</v>
      </c>
      <c r="I348" s="33"/>
      <c r="J348" s="33" t="s">
        <v>2606</v>
      </c>
      <c r="K348" s="84" t="s">
        <v>2607</v>
      </c>
    </row>
    <row r="349" spans="1:11" ht="12.75">
      <c r="A349" s="97" t="s">
        <v>2608</v>
      </c>
      <c r="B349" s="97" t="s">
        <v>2609</v>
      </c>
      <c r="C349" s="84" t="b">
        <v>0</v>
      </c>
      <c r="D349" s="84" t="e">
        <f t="shared" ca="1" si="1"/>
        <v>#NAME?</v>
      </c>
      <c r="E349" s="84"/>
      <c r="F349" s="84" t="s">
        <v>2610</v>
      </c>
      <c r="G349" s="84" t="s">
        <v>2611</v>
      </c>
      <c r="H349" s="33" t="s">
        <v>802</v>
      </c>
      <c r="I349" s="33"/>
      <c r="J349" s="33" t="s">
        <v>2612</v>
      </c>
      <c r="K349" s="33" t="s">
        <v>2613</v>
      </c>
    </row>
    <row r="350" spans="1:11" ht="12.75">
      <c r="A350" s="97" t="s">
        <v>2614</v>
      </c>
      <c r="B350" s="97" t="s">
        <v>2615</v>
      </c>
      <c r="C350" s="84" t="b">
        <v>0</v>
      </c>
      <c r="D350" s="84" t="e">
        <f t="shared" ca="1" si="1"/>
        <v>#NAME?</v>
      </c>
      <c r="E350" s="84"/>
      <c r="F350" s="84" t="s">
        <v>2616</v>
      </c>
      <c r="G350" s="84" t="s">
        <v>2617</v>
      </c>
      <c r="H350" s="33" t="s">
        <v>802</v>
      </c>
      <c r="I350" s="33"/>
      <c r="J350" s="33" t="s">
        <v>2618</v>
      </c>
      <c r="K350" s="33" t="s">
        <v>2619</v>
      </c>
    </row>
    <row r="351" spans="1:11" ht="12.75">
      <c r="A351" s="97" t="s">
        <v>989</v>
      </c>
      <c r="B351" s="97" t="s">
        <v>2620</v>
      </c>
      <c r="C351" s="84" t="b">
        <v>0</v>
      </c>
      <c r="D351" s="84" t="e">
        <f t="shared" ca="1" si="1"/>
        <v>#NAME?</v>
      </c>
      <c r="E351" s="84"/>
      <c r="F351" s="84" t="s">
        <v>2621</v>
      </c>
      <c r="G351" s="84" t="s">
        <v>2622</v>
      </c>
      <c r="H351" s="33"/>
      <c r="I351" s="33"/>
      <c r="J351" s="33" t="s">
        <v>2623</v>
      </c>
      <c r="K351" s="33" t="s">
        <v>2624</v>
      </c>
    </row>
    <row r="352" spans="1:11" ht="12.75">
      <c r="A352" s="97" t="s">
        <v>2523</v>
      </c>
      <c r="B352" s="97" t="s">
        <v>2625</v>
      </c>
      <c r="C352" s="84" t="b">
        <v>0</v>
      </c>
      <c r="D352" s="84" t="e">
        <f t="shared" ca="1" si="1"/>
        <v>#NAME?</v>
      </c>
      <c r="E352" s="84"/>
      <c r="F352" s="84" t="s">
        <v>2626</v>
      </c>
      <c r="G352" s="84" t="s">
        <v>2627</v>
      </c>
      <c r="H352" s="33" t="s">
        <v>802</v>
      </c>
      <c r="I352" s="33"/>
      <c r="J352" s="33" t="s">
        <v>2628</v>
      </c>
      <c r="K352" s="84" t="s">
        <v>2629</v>
      </c>
    </row>
    <row r="353" spans="1:11" ht="12.75">
      <c r="A353" s="97" t="s">
        <v>2630</v>
      </c>
      <c r="B353" s="97" t="s">
        <v>2631</v>
      </c>
      <c r="C353" s="84" t="b">
        <v>0</v>
      </c>
      <c r="D353" s="84" t="e">
        <f t="shared" ca="1" si="1"/>
        <v>#NAME?</v>
      </c>
      <c r="E353" s="84"/>
      <c r="F353" s="84" t="s">
        <v>2632</v>
      </c>
      <c r="G353" s="84" t="s">
        <v>2633</v>
      </c>
      <c r="H353" s="33" t="s">
        <v>802</v>
      </c>
      <c r="I353" s="33"/>
      <c r="J353" s="33" t="s">
        <v>2634</v>
      </c>
      <c r="K353" s="33" t="s">
        <v>2635</v>
      </c>
    </row>
    <row r="354" spans="1:11" ht="12.75">
      <c r="A354" s="97" t="s">
        <v>2636</v>
      </c>
      <c r="B354" s="97" t="s">
        <v>2637</v>
      </c>
      <c r="C354" s="84" t="b">
        <v>0</v>
      </c>
      <c r="D354" s="84" t="e">
        <f t="shared" ca="1" si="1"/>
        <v>#NAME?</v>
      </c>
      <c r="E354" s="108"/>
      <c r="F354" s="108"/>
      <c r="G354" s="108"/>
      <c r="H354" s="109" t="s">
        <v>2638</v>
      </c>
      <c r="I354" s="25" t="s">
        <v>2639</v>
      </c>
    </row>
    <row r="355" spans="1:11" ht="12.75">
      <c r="A355" s="97" t="s">
        <v>2640</v>
      </c>
      <c r="B355" s="97" t="s">
        <v>2641</v>
      </c>
      <c r="C355" s="84" t="b">
        <v>0</v>
      </c>
      <c r="D355" s="84" t="e">
        <f t="shared" ca="1" si="1"/>
        <v>#NAME?</v>
      </c>
      <c r="E355" s="108"/>
      <c r="F355" s="108"/>
      <c r="G355" s="108"/>
      <c r="H355" s="109" t="s">
        <v>2638</v>
      </c>
      <c r="I355" s="25" t="s">
        <v>2639</v>
      </c>
    </row>
    <row r="356" spans="1:11" ht="12.75">
      <c r="A356" s="97" t="s">
        <v>2642</v>
      </c>
      <c r="B356" s="97" t="s">
        <v>2643</v>
      </c>
      <c r="C356" s="84" t="b">
        <v>0</v>
      </c>
      <c r="D356" s="84" t="e">
        <f t="shared" ca="1" si="1"/>
        <v>#NAME?</v>
      </c>
      <c r="E356" s="108"/>
      <c r="F356" s="108"/>
      <c r="G356" s="108"/>
      <c r="H356" s="109" t="s">
        <v>2644</v>
      </c>
      <c r="I356" s="25" t="s">
        <v>2639</v>
      </c>
    </row>
    <row r="357" spans="1:11" ht="12.75">
      <c r="A357" s="97" t="s">
        <v>2645</v>
      </c>
      <c r="B357" s="97" t="s">
        <v>2646</v>
      </c>
      <c r="C357" s="84" t="b">
        <v>0</v>
      </c>
      <c r="D357" s="84" t="e">
        <f t="shared" ca="1" si="1"/>
        <v>#NAME?</v>
      </c>
      <c r="E357" s="108"/>
      <c r="F357" s="108"/>
      <c r="G357" s="108"/>
      <c r="H357" s="109" t="s">
        <v>2638</v>
      </c>
      <c r="I357" s="25" t="s">
        <v>2639</v>
      </c>
    </row>
    <row r="358" spans="1:11" ht="12.75">
      <c r="A358" s="97" t="s">
        <v>2647</v>
      </c>
      <c r="B358" s="97" t="s">
        <v>2648</v>
      </c>
      <c r="C358" s="84" t="b">
        <v>0</v>
      </c>
      <c r="D358" s="84" t="e">
        <f t="shared" ca="1" si="1"/>
        <v>#NAME?</v>
      </c>
      <c r="E358" s="108"/>
      <c r="F358" s="108"/>
      <c r="G358" s="108"/>
      <c r="H358" s="109" t="s">
        <v>2649</v>
      </c>
      <c r="I358" s="25" t="s">
        <v>2639</v>
      </c>
    </row>
    <row r="359" spans="1:11" ht="12.75">
      <c r="A359" s="97" t="s">
        <v>1769</v>
      </c>
      <c r="B359" s="97" t="s">
        <v>2650</v>
      </c>
      <c r="C359" s="84" t="b">
        <v>0</v>
      </c>
      <c r="D359" s="84" t="e">
        <f t="shared" ca="1" si="1"/>
        <v>#NAME?</v>
      </c>
      <c r="E359" s="108"/>
      <c r="F359" s="108"/>
      <c r="G359" s="108"/>
      <c r="H359" s="109" t="s">
        <v>2638</v>
      </c>
      <c r="I359" s="25" t="s">
        <v>2639</v>
      </c>
    </row>
    <row r="360" spans="1:11" ht="12.75">
      <c r="A360" s="97" t="s">
        <v>1414</v>
      </c>
      <c r="B360" s="97" t="s">
        <v>2651</v>
      </c>
      <c r="C360" s="84" t="b">
        <v>0</v>
      </c>
      <c r="D360" s="84" t="e">
        <f t="shared" ca="1" si="1"/>
        <v>#NAME?</v>
      </c>
      <c r="E360" s="108"/>
      <c r="F360" s="108"/>
      <c r="G360" s="108"/>
      <c r="H360" s="109" t="s">
        <v>2652</v>
      </c>
      <c r="I360" s="25" t="s">
        <v>2639</v>
      </c>
    </row>
    <row r="361" spans="1:11" ht="12.75">
      <c r="A361" s="97" t="s">
        <v>2653</v>
      </c>
      <c r="B361" s="97" t="s">
        <v>2654</v>
      </c>
      <c r="C361" s="84" t="b">
        <v>0</v>
      </c>
      <c r="D361" s="84" t="e">
        <f t="shared" ca="1" si="1"/>
        <v>#NAME?</v>
      </c>
      <c r="E361" s="108"/>
      <c r="F361" s="108"/>
      <c r="G361" s="108"/>
      <c r="H361" s="109" t="s">
        <v>2655</v>
      </c>
      <c r="I361" s="25" t="s">
        <v>2639</v>
      </c>
    </row>
    <row r="362" spans="1:11" ht="12.75">
      <c r="A362" s="97" t="s">
        <v>2656</v>
      </c>
      <c r="B362" s="97" t="s">
        <v>2657</v>
      </c>
      <c r="C362" s="84" t="b">
        <v>0</v>
      </c>
      <c r="D362" s="84" t="e">
        <f t="shared" ca="1" si="1"/>
        <v>#NAME?</v>
      </c>
      <c r="E362" s="108"/>
      <c r="F362" s="108"/>
      <c r="G362" s="108"/>
      <c r="H362" s="109" t="s">
        <v>818</v>
      </c>
      <c r="I362" s="25" t="s">
        <v>2639</v>
      </c>
    </row>
    <row r="363" spans="1:11" ht="12.75">
      <c r="A363" s="97" t="s">
        <v>2658</v>
      </c>
      <c r="B363" s="97" t="s">
        <v>2659</v>
      </c>
      <c r="C363" s="84" t="b">
        <v>0</v>
      </c>
      <c r="D363" s="84" t="e">
        <f t="shared" ca="1" si="1"/>
        <v>#NAME?</v>
      </c>
      <c r="E363" s="108"/>
      <c r="F363" s="108"/>
      <c r="G363" s="108"/>
      <c r="H363" s="109" t="s">
        <v>2638</v>
      </c>
      <c r="I363" s="25" t="s">
        <v>2639</v>
      </c>
    </row>
    <row r="364" spans="1:11" ht="12.75">
      <c r="A364" s="97" t="s">
        <v>882</v>
      </c>
      <c r="B364" s="97" t="s">
        <v>2660</v>
      </c>
      <c r="C364" s="84" t="b">
        <v>0</v>
      </c>
      <c r="D364" s="84" t="e">
        <f t="shared" ca="1" si="1"/>
        <v>#NAME?</v>
      </c>
      <c r="E364" s="108"/>
      <c r="F364" s="108"/>
      <c r="G364" s="108"/>
      <c r="H364" s="109" t="s">
        <v>834</v>
      </c>
      <c r="I364" s="25" t="s">
        <v>2639</v>
      </c>
    </row>
    <row r="365" spans="1:11" ht="12.75">
      <c r="A365" s="97" t="s">
        <v>2661</v>
      </c>
      <c r="B365" s="97" t="s">
        <v>2662</v>
      </c>
      <c r="C365" s="84" t="b">
        <v>0</v>
      </c>
      <c r="D365" s="84" t="e">
        <f t="shared" ca="1" si="1"/>
        <v>#NAME?</v>
      </c>
      <c r="E365" s="108"/>
      <c r="F365" s="108"/>
      <c r="G365" s="108"/>
      <c r="H365" s="109" t="s">
        <v>834</v>
      </c>
      <c r="I365" s="25" t="s">
        <v>2639</v>
      </c>
    </row>
    <row r="366" spans="1:11" ht="12.75">
      <c r="A366" s="97" t="s">
        <v>2663</v>
      </c>
      <c r="B366" s="97" t="s">
        <v>2664</v>
      </c>
      <c r="C366" s="84" t="b">
        <v>0</v>
      </c>
      <c r="D366" s="84" t="e">
        <f t="shared" ca="1" si="1"/>
        <v>#NAME?</v>
      </c>
      <c r="E366" s="108"/>
      <c r="F366" s="108"/>
      <c r="G366" s="108"/>
      <c r="H366" s="109" t="s">
        <v>2665</v>
      </c>
      <c r="I366" s="25" t="s">
        <v>2639</v>
      </c>
    </row>
    <row r="367" spans="1:11" ht="12.75">
      <c r="A367" s="97" t="s">
        <v>798</v>
      </c>
      <c r="B367" s="97" t="s">
        <v>2666</v>
      </c>
      <c r="C367" s="84" t="b">
        <v>0</v>
      </c>
      <c r="D367" s="84" t="e">
        <f t="shared" ca="1" si="1"/>
        <v>#NAME?</v>
      </c>
      <c r="E367" s="108"/>
      <c r="F367" s="108"/>
      <c r="G367" s="108"/>
      <c r="H367" s="109" t="s">
        <v>2667</v>
      </c>
      <c r="I367" s="25" t="s">
        <v>2639</v>
      </c>
    </row>
    <row r="368" spans="1:11" ht="12.75">
      <c r="A368" s="97" t="s">
        <v>826</v>
      </c>
      <c r="B368" s="97" t="s">
        <v>2668</v>
      </c>
      <c r="C368" s="84" t="b">
        <v>0</v>
      </c>
      <c r="D368" s="84" t="e">
        <f t="shared" ca="1" si="1"/>
        <v>#NAME?</v>
      </c>
      <c r="E368" s="108"/>
      <c r="F368" s="108"/>
      <c r="G368" s="108"/>
      <c r="H368" s="109" t="s">
        <v>2669</v>
      </c>
      <c r="I368" s="25" t="s">
        <v>2639</v>
      </c>
    </row>
    <row r="369" spans="1:9" ht="12.75">
      <c r="A369" s="97" t="s">
        <v>1069</v>
      </c>
      <c r="B369" s="97" t="s">
        <v>2670</v>
      </c>
      <c r="C369" s="84" t="b">
        <v>0</v>
      </c>
      <c r="D369" s="84" t="e">
        <f t="shared" ca="1" si="1"/>
        <v>#NAME?</v>
      </c>
      <c r="E369" s="108"/>
      <c r="F369" s="108"/>
      <c r="G369" s="108"/>
      <c r="H369" s="109" t="s">
        <v>818</v>
      </c>
      <c r="I369" s="25" t="s">
        <v>2639</v>
      </c>
    </row>
    <row r="370" spans="1:9" ht="12.75">
      <c r="A370" s="97" t="s">
        <v>2671</v>
      </c>
      <c r="B370" s="97" t="s">
        <v>2672</v>
      </c>
      <c r="C370" s="84" t="b">
        <v>0</v>
      </c>
      <c r="D370" s="84" t="e">
        <f t="shared" ca="1" si="1"/>
        <v>#NAME?</v>
      </c>
      <c r="E370" s="108"/>
      <c r="F370" s="108"/>
      <c r="G370" s="108"/>
      <c r="H370" s="109" t="s">
        <v>2652</v>
      </c>
      <c r="I370" s="25" t="s">
        <v>2639</v>
      </c>
    </row>
    <row r="371" spans="1:9" ht="12.75">
      <c r="A371" s="97" t="s">
        <v>870</v>
      </c>
      <c r="B371" s="97" t="s">
        <v>2673</v>
      </c>
      <c r="C371" s="84" t="b">
        <v>0</v>
      </c>
      <c r="D371" s="84" t="e">
        <f t="shared" ca="1" si="1"/>
        <v>#NAME?</v>
      </c>
      <c r="E371" s="108"/>
      <c r="F371" s="108"/>
      <c r="G371" s="108"/>
      <c r="H371" s="109" t="s">
        <v>2652</v>
      </c>
      <c r="I371" s="25" t="s">
        <v>2639</v>
      </c>
    </row>
    <row r="372" spans="1:9" ht="12.75">
      <c r="A372" s="97" t="s">
        <v>798</v>
      </c>
      <c r="B372" s="97" t="s">
        <v>2646</v>
      </c>
      <c r="C372" s="84" t="b">
        <v>0</v>
      </c>
      <c r="D372" s="84" t="e">
        <f t="shared" ca="1" si="1"/>
        <v>#NAME?</v>
      </c>
      <c r="E372" s="108"/>
      <c r="F372" s="108"/>
      <c r="G372" s="108"/>
      <c r="H372" s="109" t="s">
        <v>2652</v>
      </c>
      <c r="I372" s="25" t="s">
        <v>2639</v>
      </c>
    </row>
    <row r="373" spans="1:9" ht="12.75">
      <c r="A373" s="97" t="s">
        <v>2674</v>
      </c>
      <c r="B373" s="97" t="s">
        <v>2675</v>
      </c>
      <c r="C373" s="84" t="b">
        <v>0</v>
      </c>
      <c r="D373" s="84" t="e">
        <f t="shared" ca="1" si="1"/>
        <v>#NAME?</v>
      </c>
      <c r="E373" s="108"/>
      <c r="F373" s="108"/>
      <c r="G373" s="108"/>
      <c r="H373" s="109" t="s">
        <v>2652</v>
      </c>
      <c r="I373" s="25" t="s">
        <v>2639</v>
      </c>
    </row>
    <row r="374" spans="1:9" ht="12.75">
      <c r="A374" s="97" t="s">
        <v>2676</v>
      </c>
      <c r="B374" s="97" t="s">
        <v>2677</v>
      </c>
      <c r="C374" s="84" t="b">
        <v>0</v>
      </c>
      <c r="D374" s="84" t="e">
        <f t="shared" ca="1" si="1"/>
        <v>#NAME?</v>
      </c>
      <c r="E374" s="108"/>
      <c r="F374" s="108"/>
      <c r="G374" s="108"/>
      <c r="H374" s="109" t="s">
        <v>2652</v>
      </c>
      <c r="I374" s="25" t="s">
        <v>2639</v>
      </c>
    </row>
    <row r="375" spans="1:9" ht="12.75">
      <c r="A375" s="97" t="s">
        <v>2671</v>
      </c>
      <c r="B375" s="97" t="s">
        <v>2678</v>
      </c>
      <c r="C375" s="84" t="b">
        <v>0</v>
      </c>
      <c r="D375" s="84" t="e">
        <f t="shared" ca="1" si="1"/>
        <v>#NAME?</v>
      </c>
      <c r="E375" s="108"/>
      <c r="F375" s="108"/>
      <c r="G375" s="108"/>
      <c r="H375" s="109" t="s">
        <v>2652</v>
      </c>
      <c r="I375" s="25" t="s">
        <v>2639</v>
      </c>
    </row>
    <row r="376" spans="1:9" ht="12.75">
      <c r="A376" s="97" t="s">
        <v>1414</v>
      </c>
      <c r="B376" s="97" t="s">
        <v>2679</v>
      </c>
      <c r="C376" s="84" t="b">
        <v>0</v>
      </c>
      <c r="D376" s="84" t="e">
        <f t="shared" ca="1" si="1"/>
        <v>#NAME?</v>
      </c>
      <c r="E376" s="108"/>
      <c r="F376" s="108"/>
      <c r="G376" s="108"/>
      <c r="H376" s="109" t="s">
        <v>834</v>
      </c>
      <c r="I376" s="25" t="s">
        <v>2639</v>
      </c>
    </row>
    <row r="377" spans="1:9" ht="12.75">
      <c r="A377" s="97" t="s">
        <v>2680</v>
      </c>
      <c r="B377" s="97" t="s">
        <v>2681</v>
      </c>
      <c r="C377" s="84" t="b">
        <v>0</v>
      </c>
      <c r="D377" s="84" t="e">
        <f t="shared" ca="1" si="1"/>
        <v>#NAME?</v>
      </c>
      <c r="E377" s="108"/>
      <c r="F377" s="108"/>
      <c r="G377" s="108"/>
      <c r="H377" s="109" t="s">
        <v>834</v>
      </c>
      <c r="I377" s="25" t="s">
        <v>2639</v>
      </c>
    </row>
    <row r="378" spans="1:9" ht="12.75">
      <c r="A378" s="97" t="s">
        <v>2682</v>
      </c>
      <c r="B378" s="97" t="s">
        <v>2683</v>
      </c>
      <c r="C378" s="84" t="b">
        <v>0</v>
      </c>
      <c r="D378" s="84" t="e">
        <f t="shared" ca="1" si="1"/>
        <v>#NAME?</v>
      </c>
      <c r="E378" s="108"/>
      <c r="F378" s="108"/>
      <c r="G378" s="108"/>
      <c r="H378" s="109" t="s">
        <v>834</v>
      </c>
      <c r="I378" s="25" t="s">
        <v>2639</v>
      </c>
    </row>
    <row r="379" spans="1:9" ht="12.75">
      <c r="C379" s="108"/>
      <c r="D379" s="108"/>
      <c r="E379" s="108"/>
      <c r="F379" s="108"/>
      <c r="G379" s="108"/>
    </row>
    <row r="380" spans="1:9" ht="12.75">
      <c r="C380" s="108"/>
      <c r="D380" s="108"/>
      <c r="E380" s="108"/>
      <c r="F380" s="108"/>
      <c r="G380" s="108"/>
    </row>
    <row r="381" spans="1:9" ht="12.75">
      <c r="C381" s="108"/>
      <c r="D381" s="108"/>
      <c r="E381" s="108"/>
      <c r="F381" s="108"/>
      <c r="G381" s="108"/>
    </row>
    <row r="382" spans="1:9" ht="12.75">
      <c r="C382" s="108"/>
      <c r="D382" s="108"/>
      <c r="E382" s="108"/>
      <c r="F382" s="108"/>
      <c r="G382" s="108"/>
    </row>
    <row r="383" spans="1:9" ht="12.75">
      <c r="C383" s="108"/>
      <c r="D383" s="108"/>
      <c r="E383" s="108"/>
      <c r="F383" s="108"/>
      <c r="G383" s="108"/>
    </row>
    <row r="384" spans="1:9" ht="12.75">
      <c r="C384" s="108"/>
      <c r="D384" s="108"/>
      <c r="E384" s="108"/>
      <c r="F384" s="108"/>
      <c r="G384" s="108"/>
    </row>
    <row r="385" spans="3:7" ht="12.75">
      <c r="C385" s="108"/>
      <c r="D385" s="108"/>
      <c r="E385" s="108"/>
      <c r="F385" s="108"/>
      <c r="G385" s="108"/>
    </row>
    <row r="386" spans="3:7" ht="12.75">
      <c r="C386" s="108"/>
      <c r="D386" s="108"/>
      <c r="E386" s="108"/>
      <c r="F386" s="108"/>
      <c r="G386" s="108"/>
    </row>
    <row r="387" spans="3:7" ht="12.75">
      <c r="C387" s="108"/>
      <c r="D387" s="108"/>
      <c r="E387" s="108"/>
      <c r="F387" s="108"/>
      <c r="G387" s="108"/>
    </row>
    <row r="388" spans="3:7" ht="12.75">
      <c r="C388" s="108"/>
      <c r="D388" s="108"/>
      <c r="E388" s="108"/>
      <c r="F388" s="108"/>
      <c r="G388" s="108"/>
    </row>
    <row r="389" spans="3:7" ht="12.75">
      <c r="C389" s="108"/>
      <c r="D389" s="108"/>
      <c r="E389" s="108"/>
      <c r="F389" s="108"/>
      <c r="G389" s="108"/>
    </row>
    <row r="390" spans="3:7" ht="12.75">
      <c r="C390" s="108"/>
      <c r="D390" s="108"/>
      <c r="E390" s="108"/>
      <c r="F390" s="108"/>
      <c r="G390" s="108"/>
    </row>
    <row r="391" spans="3:7" ht="12.75">
      <c r="C391" s="108"/>
      <c r="D391" s="108"/>
      <c r="E391" s="108"/>
      <c r="F391" s="108"/>
      <c r="G391" s="108"/>
    </row>
    <row r="392" spans="3:7" ht="12.75">
      <c r="C392" s="108"/>
      <c r="D392" s="108"/>
      <c r="E392" s="108"/>
      <c r="F392" s="108"/>
      <c r="G392" s="108"/>
    </row>
    <row r="393" spans="3:7" ht="12.75">
      <c r="C393" s="108"/>
      <c r="D393" s="108"/>
      <c r="E393" s="108"/>
      <c r="F393" s="108"/>
      <c r="G393" s="108"/>
    </row>
    <row r="394" spans="3:7" ht="12.75">
      <c r="C394" s="108"/>
      <c r="D394" s="108"/>
      <c r="E394" s="108"/>
      <c r="F394" s="108"/>
      <c r="G394" s="108"/>
    </row>
    <row r="395" spans="3:7" ht="12.75">
      <c r="C395" s="108"/>
      <c r="D395" s="108"/>
      <c r="E395" s="108"/>
      <c r="F395" s="108"/>
      <c r="G395" s="108"/>
    </row>
    <row r="396" spans="3:7" ht="12.75">
      <c r="C396" s="108"/>
      <c r="D396" s="108"/>
      <c r="E396" s="108"/>
      <c r="F396" s="108"/>
      <c r="G396" s="108"/>
    </row>
    <row r="397" spans="3:7" ht="12.75">
      <c r="C397" s="108"/>
      <c r="D397" s="108"/>
      <c r="E397" s="108"/>
      <c r="F397" s="108"/>
      <c r="G397" s="108"/>
    </row>
    <row r="398" spans="3:7" ht="12.75">
      <c r="C398" s="108"/>
      <c r="D398" s="108"/>
      <c r="E398" s="108"/>
      <c r="F398" s="108"/>
      <c r="G398" s="108"/>
    </row>
    <row r="399" spans="3:7" ht="12.75">
      <c r="C399" s="108"/>
      <c r="D399" s="108"/>
      <c r="E399" s="108"/>
      <c r="F399" s="108"/>
      <c r="G399" s="108"/>
    </row>
    <row r="400" spans="3:7" ht="12.75">
      <c r="C400" s="108"/>
      <c r="D400" s="108"/>
      <c r="E400" s="108"/>
      <c r="F400" s="108"/>
      <c r="G400" s="108"/>
    </row>
    <row r="401" spans="3:7" ht="12.75">
      <c r="C401" s="108"/>
      <c r="D401" s="108"/>
      <c r="E401" s="108"/>
      <c r="F401" s="108"/>
      <c r="G401" s="108"/>
    </row>
    <row r="402" spans="3:7" ht="12.75">
      <c r="C402" s="108"/>
      <c r="D402" s="108"/>
      <c r="E402" s="108"/>
      <c r="F402" s="108"/>
      <c r="G402" s="108"/>
    </row>
    <row r="403" spans="3:7" ht="12.75">
      <c r="C403" s="108"/>
      <c r="D403" s="108"/>
      <c r="E403" s="108"/>
      <c r="F403" s="108"/>
      <c r="G403" s="108"/>
    </row>
    <row r="404" spans="3:7" ht="12.75">
      <c r="C404" s="108"/>
      <c r="D404" s="108"/>
      <c r="E404" s="108"/>
      <c r="F404" s="108"/>
      <c r="G404" s="108"/>
    </row>
    <row r="405" spans="3:7" ht="12.75">
      <c r="C405" s="108"/>
      <c r="D405" s="108"/>
      <c r="E405" s="108"/>
      <c r="F405" s="108"/>
      <c r="G405" s="108"/>
    </row>
    <row r="406" spans="3:7" ht="12.75">
      <c r="C406" s="108"/>
      <c r="D406" s="108"/>
      <c r="E406" s="108"/>
      <c r="F406" s="108"/>
      <c r="G406" s="108"/>
    </row>
    <row r="407" spans="3:7" ht="12.75">
      <c r="C407" s="108"/>
      <c r="D407" s="108"/>
      <c r="E407" s="108"/>
      <c r="F407" s="108"/>
      <c r="G407" s="108"/>
    </row>
    <row r="408" spans="3:7" ht="12.75">
      <c r="C408" s="108"/>
      <c r="D408" s="108"/>
      <c r="E408" s="108"/>
      <c r="F408" s="108"/>
      <c r="G408" s="108"/>
    </row>
    <row r="409" spans="3:7" ht="12.75">
      <c r="C409" s="108"/>
      <c r="D409" s="108"/>
      <c r="E409" s="108"/>
      <c r="F409" s="108"/>
      <c r="G409" s="108"/>
    </row>
    <row r="410" spans="3:7" ht="12.75">
      <c r="C410" s="108"/>
      <c r="D410" s="108"/>
      <c r="E410" s="108"/>
      <c r="F410" s="108"/>
      <c r="G410" s="108"/>
    </row>
    <row r="411" spans="3:7" ht="12.75">
      <c r="C411" s="108"/>
      <c r="D411" s="108"/>
      <c r="E411" s="108"/>
      <c r="F411" s="108"/>
      <c r="G411" s="108"/>
    </row>
    <row r="412" spans="3:7" ht="12.75">
      <c r="C412" s="108"/>
      <c r="D412" s="108"/>
      <c r="E412" s="108"/>
      <c r="F412" s="108"/>
      <c r="G412" s="108"/>
    </row>
    <row r="413" spans="3:7" ht="12.75">
      <c r="C413" s="108"/>
      <c r="D413" s="108"/>
      <c r="E413" s="108"/>
      <c r="F413" s="108"/>
      <c r="G413" s="108"/>
    </row>
    <row r="414" spans="3:7" ht="12.75">
      <c r="C414" s="108"/>
      <c r="D414" s="108"/>
      <c r="E414" s="108"/>
      <c r="F414" s="108"/>
      <c r="G414" s="108"/>
    </row>
    <row r="415" spans="3:7" ht="12.75">
      <c r="C415" s="108"/>
      <c r="D415" s="108"/>
      <c r="E415" s="108"/>
      <c r="F415" s="108"/>
      <c r="G415" s="108"/>
    </row>
    <row r="416" spans="3:7" ht="12.75">
      <c r="C416" s="108"/>
      <c r="D416" s="108"/>
      <c r="E416" s="108"/>
      <c r="F416" s="108"/>
      <c r="G416" s="108"/>
    </row>
    <row r="417" spans="3:7" ht="12.75">
      <c r="C417" s="108"/>
      <c r="D417" s="108"/>
      <c r="E417" s="108"/>
      <c r="F417" s="108"/>
      <c r="G417" s="108"/>
    </row>
    <row r="418" spans="3:7" ht="12.75">
      <c r="C418" s="108"/>
      <c r="D418" s="108"/>
      <c r="E418" s="108"/>
      <c r="F418" s="108"/>
      <c r="G418" s="108"/>
    </row>
    <row r="419" spans="3:7" ht="12.75">
      <c r="C419" s="108"/>
      <c r="D419" s="108"/>
      <c r="E419" s="108"/>
      <c r="F419" s="108"/>
      <c r="G419" s="108"/>
    </row>
    <row r="420" spans="3:7" ht="12.75">
      <c r="C420" s="108"/>
      <c r="D420" s="108"/>
      <c r="E420" s="108"/>
      <c r="F420" s="108"/>
      <c r="G420" s="108"/>
    </row>
    <row r="421" spans="3:7" ht="12.75">
      <c r="C421" s="108"/>
      <c r="D421" s="108"/>
      <c r="E421" s="108"/>
      <c r="F421" s="108"/>
      <c r="G421" s="108"/>
    </row>
    <row r="422" spans="3:7" ht="12.75">
      <c r="C422" s="108"/>
      <c r="D422" s="108"/>
      <c r="E422" s="108"/>
      <c r="F422" s="108"/>
      <c r="G422" s="108"/>
    </row>
    <row r="423" spans="3:7" ht="12.75">
      <c r="C423" s="108"/>
      <c r="D423" s="108"/>
      <c r="E423" s="108"/>
      <c r="F423" s="108"/>
      <c r="G423" s="108"/>
    </row>
    <row r="424" spans="3:7" ht="12.75">
      <c r="C424" s="108"/>
      <c r="D424" s="108"/>
      <c r="E424" s="108"/>
      <c r="F424" s="108"/>
      <c r="G424" s="108"/>
    </row>
    <row r="425" spans="3:7" ht="12.75">
      <c r="C425" s="108"/>
      <c r="D425" s="108"/>
      <c r="E425" s="108"/>
      <c r="F425" s="108"/>
      <c r="G425" s="108"/>
    </row>
    <row r="426" spans="3:7" ht="12.75">
      <c r="C426" s="108"/>
      <c r="D426" s="108"/>
      <c r="E426" s="108"/>
      <c r="F426" s="108"/>
      <c r="G426" s="108"/>
    </row>
    <row r="427" spans="3:7" ht="12.75">
      <c r="C427" s="108"/>
      <c r="D427" s="108"/>
      <c r="E427" s="108"/>
      <c r="F427" s="108"/>
      <c r="G427" s="108"/>
    </row>
    <row r="428" spans="3:7" ht="12.75">
      <c r="C428" s="108"/>
      <c r="D428" s="108"/>
      <c r="E428" s="108"/>
      <c r="F428" s="108"/>
      <c r="G428" s="108"/>
    </row>
    <row r="429" spans="3:7" ht="12.75">
      <c r="C429" s="108"/>
      <c r="D429" s="108"/>
      <c r="E429" s="108"/>
      <c r="F429" s="108"/>
      <c r="G429" s="108"/>
    </row>
    <row r="430" spans="3:7" ht="12.75">
      <c r="C430" s="108"/>
      <c r="D430" s="108"/>
      <c r="E430" s="108"/>
      <c r="F430" s="108"/>
      <c r="G430" s="108"/>
    </row>
    <row r="431" spans="3:7" ht="12.75">
      <c r="C431" s="108"/>
      <c r="D431" s="108"/>
      <c r="E431" s="108"/>
      <c r="F431" s="108"/>
      <c r="G431" s="108"/>
    </row>
    <row r="432" spans="3:7" ht="12.75">
      <c r="C432" s="108"/>
      <c r="D432" s="108"/>
      <c r="E432" s="108"/>
      <c r="F432" s="108"/>
      <c r="G432" s="108"/>
    </row>
    <row r="433" spans="3:7" ht="12.75">
      <c r="C433" s="108"/>
      <c r="D433" s="108"/>
      <c r="E433" s="108"/>
      <c r="F433" s="108"/>
      <c r="G433" s="108"/>
    </row>
    <row r="434" spans="3:7" ht="12.75">
      <c r="C434" s="108"/>
      <c r="D434" s="108"/>
      <c r="E434" s="108"/>
      <c r="F434" s="108"/>
      <c r="G434" s="108"/>
    </row>
    <row r="435" spans="3:7" ht="12.75">
      <c r="C435" s="108"/>
      <c r="D435" s="108"/>
      <c r="E435" s="108"/>
      <c r="F435" s="108"/>
      <c r="G435" s="108"/>
    </row>
    <row r="436" spans="3:7" ht="12.75">
      <c r="C436" s="108"/>
      <c r="D436" s="108"/>
      <c r="E436" s="108"/>
      <c r="F436" s="108"/>
      <c r="G436" s="108"/>
    </row>
    <row r="437" spans="3:7" ht="12.75">
      <c r="C437" s="108"/>
      <c r="D437" s="108"/>
      <c r="E437" s="108"/>
      <c r="F437" s="108"/>
      <c r="G437" s="108"/>
    </row>
    <row r="438" spans="3:7" ht="12.75">
      <c r="C438" s="108"/>
      <c r="D438" s="108"/>
      <c r="E438" s="108"/>
      <c r="F438" s="108"/>
      <c r="G438" s="108"/>
    </row>
    <row r="439" spans="3:7" ht="12.75">
      <c r="C439" s="108"/>
      <c r="D439" s="108"/>
      <c r="E439" s="108"/>
      <c r="F439" s="108"/>
      <c r="G439" s="108"/>
    </row>
    <row r="440" spans="3:7" ht="12.75">
      <c r="C440" s="108"/>
      <c r="D440" s="108"/>
      <c r="E440" s="108"/>
      <c r="F440" s="108"/>
      <c r="G440" s="108"/>
    </row>
    <row r="441" spans="3:7" ht="12.75">
      <c r="C441" s="108"/>
      <c r="D441" s="108"/>
      <c r="E441" s="108"/>
      <c r="F441" s="108"/>
      <c r="G441" s="108"/>
    </row>
    <row r="442" spans="3:7" ht="12.75">
      <c r="C442" s="108"/>
      <c r="D442" s="108"/>
      <c r="E442" s="108"/>
      <c r="F442" s="108"/>
      <c r="G442" s="108"/>
    </row>
    <row r="443" spans="3:7" ht="12.75">
      <c r="C443" s="108"/>
      <c r="D443" s="108"/>
      <c r="E443" s="108"/>
      <c r="F443" s="108"/>
      <c r="G443" s="108"/>
    </row>
    <row r="444" spans="3:7" ht="12.75">
      <c r="C444" s="108"/>
      <c r="D444" s="108"/>
      <c r="E444" s="108"/>
      <c r="F444" s="108"/>
      <c r="G444" s="108"/>
    </row>
    <row r="445" spans="3:7" ht="12.75">
      <c r="C445" s="108"/>
      <c r="D445" s="108"/>
      <c r="E445" s="108"/>
      <c r="F445" s="108"/>
      <c r="G445" s="108"/>
    </row>
    <row r="446" spans="3:7" ht="12.75">
      <c r="C446" s="108"/>
      <c r="D446" s="108"/>
      <c r="E446" s="108"/>
      <c r="F446" s="108"/>
      <c r="G446" s="108"/>
    </row>
    <row r="447" spans="3:7" ht="12.75">
      <c r="C447" s="108"/>
      <c r="D447" s="108"/>
      <c r="E447" s="108"/>
      <c r="F447" s="108"/>
      <c r="G447" s="108"/>
    </row>
    <row r="448" spans="3:7" ht="12.75">
      <c r="C448" s="108"/>
      <c r="D448" s="108"/>
      <c r="E448" s="108"/>
      <c r="F448" s="108"/>
      <c r="G448" s="108"/>
    </row>
    <row r="449" spans="3:7" ht="12.75">
      <c r="C449" s="108"/>
      <c r="D449" s="108"/>
      <c r="E449" s="108"/>
      <c r="F449" s="108"/>
      <c r="G449" s="108"/>
    </row>
    <row r="450" spans="3:7" ht="12.75">
      <c r="C450" s="108"/>
      <c r="D450" s="108"/>
      <c r="E450" s="108"/>
      <c r="F450" s="108"/>
      <c r="G450" s="108"/>
    </row>
    <row r="451" spans="3:7" ht="12.75">
      <c r="C451" s="108"/>
      <c r="D451" s="108"/>
      <c r="E451" s="108"/>
      <c r="F451" s="108"/>
      <c r="G451" s="108"/>
    </row>
    <row r="452" spans="3:7" ht="12.75">
      <c r="C452" s="108"/>
      <c r="D452" s="108"/>
      <c r="E452" s="108"/>
      <c r="F452" s="108"/>
      <c r="G452" s="108"/>
    </row>
    <row r="453" spans="3:7" ht="12.75">
      <c r="C453" s="108"/>
      <c r="D453" s="108"/>
      <c r="E453" s="108"/>
      <c r="F453" s="108"/>
      <c r="G453" s="108"/>
    </row>
    <row r="454" spans="3:7" ht="12.75">
      <c r="C454" s="108"/>
      <c r="D454" s="108"/>
      <c r="E454" s="108"/>
      <c r="F454" s="108"/>
      <c r="G454" s="108"/>
    </row>
    <row r="455" spans="3:7" ht="12.75">
      <c r="C455" s="108"/>
      <c r="D455" s="108"/>
      <c r="E455" s="108"/>
      <c r="F455" s="108"/>
      <c r="G455" s="108"/>
    </row>
    <row r="456" spans="3:7" ht="12.75">
      <c r="C456" s="108"/>
      <c r="D456" s="108"/>
      <c r="E456" s="108"/>
      <c r="F456" s="108"/>
      <c r="G456" s="108"/>
    </row>
    <row r="457" spans="3:7" ht="12.75">
      <c r="C457" s="108"/>
      <c r="D457" s="108"/>
      <c r="E457" s="108"/>
      <c r="F457" s="108"/>
      <c r="G457" s="108"/>
    </row>
    <row r="458" spans="3:7" ht="12.75">
      <c r="C458" s="108"/>
      <c r="D458" s="108"/>
      <c r="E458" s="108"/>
      <c r="F458" s="108"/>
      <c r="G458" s="108"/>
    </row>
    <row r="459" spans="3:7" ht="12.75">
      <c r="C459" s="108"/>
      <c r="D459" s="108"/>
      <c r="E459" s="108"/>
      <c r="F459" s="108"/>
      <c r="G459" s="108"/>
    </row>
    <row r="460" spans="3:7" ht="12.75">
      <c r="C460" s="108"/>
      <c r="D460" s="108"/>
      <c r="E460" s="108"/>
      <c r="F460" s="108"/>
      <c r="G460" s="108"/>
    </row>
    <row r="461" spans="3:7" ht="12.75">
      <c r="C461" s="108"/>
      <c r="D461" s="108"/>
      <c r="E461" s="108"/>
      <c r="F461" s="108"/>
      <c r="G461" s="108"/>
    </row>
    <row r="462" spans="3:7" ht="12.75">
      <c r="C462" s="108"/>
      <c r="D462" s="108"/>
      <c r="E462" s="108"/>
      <c r="F462" s="108"/>
      <c r="G462" s="108"/>
    </row>
    <row r="463" spans="3:7" ht="12.75">
      <c r="C463" s="108"/>
      <c r="D463" s="108"/>
      <c r="E463" s="108"/>
      <c r="F463" s="108"/>
      <c r="G463" s="108"/>
    </row>
    <row r="464" spans="3:7" ht="12.75">
      <c r="C464" s="108"/>
      <c r="D464" s="108"/>
      <c r="E464" s="108"/>
      <c r="F464" s="108"/>
      <c r="G464" s="108"/>
    </row>
    <row r="465" spans="3:7" ht="12.75">
      <c r="C465" s="108"/>
      <c r="D465" s="108"/>
      <c r="E465" s="108"/>
      <c r="F465" s="108"/>
      <c r="G465" s="108"/>
    </row>
    <row r="466" spans="3:7" ht="12.75">
      <c r="C466" s="108"/>
      <c r="D466" s="108"/>
      <c r="E466" s="108"/>
      <c r="F466" s="108"/>
      <c r="G466" s="108"/>
    </row>
    <row r="467" spans="3:7" ht="12.75">
      <c r="C467" s="108"/>
      <c r="D467" s="108"/>
      <c r="E467" s="108"/>
      <c r="F467" s="108"/>
      <c r="G467" s="108"/>
    </row>
    <row r="468" spans="3:7" ht="12.75">
      <c r="C468" s="108"/>
      <c r="D468" s="108"/>
      <c r="E468" s="108"/>
      <c r="F468" s="108"/>
      <c r="G468" s="108"/>
    </row>
    <row r="469" spans="3:7" ht="12.75">
      <c r="C469" s="108"/>
      <c r="D469" s="108"/>
      <c r="E469" s="108"/>
      <c r="F469" s="108"/>
      <c r="G469" s="108"/>
    </row>
    <row r="470" spans="3:7" ht="12.75">
      <c r="C470" s="108"/>
      <c r="D470" s="108"/>
      <c r="E470" s="108"/>
      <c r="F470" s="108"/>
      <c r="G470" s="108"/>
    </row>
    <row r="471" spans="3:7" ht="12.75">
      <c r="C471" s="108"/>
      <c r="D471" s="108"/>
      <c r="E471" s="108"/>
      <c r="F471" s="108"/>
      <c r="G471" s="108"/>
    </row>
    <row r="472" spans="3:7" ht="12.75">
      <c r="C472" s="108"/>
      <c r="D472" s="108"/>
      <c r="E472" s="108"/>
      <c r="F472" s="108"/>
      <c r="G472" s="108"/>
    </row>
    <row r="473" spans="3:7" ht="12.75">
      <c r="C473" s="108"/>
      <c r="D473" s="108"/>
      <c r="E473" s="108"/>
      <c r="F473" s="108"/>
      <c r="G473" s="108"/>
    </row>
    <row r="474" spans="3:7" ht="12.75">
      <c r="C474" s="108"/>
      <c r="D474" s="108"/>
      <c r="E474" s="108"/>
      <c r="F474" s="108"/>
      <c r="G474" s="108"/>
    </row>
    <row r="475" spans="3:7" ht="12.75">
      <c r="C475" s="108"/>
      <c r="D475" s="108"/>
      <c r="E475" s="108"/>
      <c r="F475" s="108"/>
      <c r="G475" s="108"/>
    </row>
    <row r="476" spans="3:7" ht="12.75">
      <c r="C476" s="108"/>
      <c r="D476" s="108"/>
      <c r="E476" s="108"/>
      <c r="F476" s="108"/>
      <c r="G476" s="108"/>
    </row>
    <row r="477" spans="3:7" ht="12.75">
      <c r="C477" s="108"/>
      <c r="D477" s="108"/>
      <c r="E477" s="108"/>
      <c r="F477" s="108"/>
      <c r="G477" s="108"/>
    </row>
    <row r="478" spans="3:7" ht="12.75">
      <c r="C478" s="108"/>
      <c r="D478" s="108"/>
      <c r="E478" s="108"/>
      <c r="F478" s="108"/>
      <c r="G478" s="108"/>
    </row>
    <row r="479" spans="3:7" ht="12.75">
      <c r="C479" s="108"/>
      <c r="D479" s="108"/>
      <c r="E479" s="108"/>
      <c r="F479" s="108"/>
      <c r="G479" s="108"/>
    </row>
    <row r="480" spans="3:7" ht="12.75">
      <c r="C480" s="108"/>
      <c r="D480" s="108"/>
      <c r="E480" s="108"/>
      <c r="F480" s="108"/>
      <c r="G480" s="108"/>
    </row>
    <row r="481" spans="3:7" ht="12.75">
      <c r="C481" s="108"/>
      <c r="D481" s="108"/>
      <c r="E481" s="108"/>
      <c r="F481" s="108"/>
      <c r="G481" s="108"/>
    </row>
    <row r="482" spans="3:7" ht="12.75">
      <c r="C482" s="108"/>
      <c r="D482" s="108"/>
      <c r="E482" s="108"/>
      <c r="F482" s="108"/>
      <c r="G482" s="108"/>
    </row>
    <row r="483" spans="3:7" ht="12.75">
      <c r="C483" s="108"/>
      <c r="D483" s="108"/>
      <c r="E483" s="108"/>
      <c r="F483" s="108"/>
      <c r="G483" s="108"/>
    </row>
    <row r="484" spans="3:7" ht="12.75">
      <c r="C484" s="108"/>
      <c r="D484" s="108"/>
      <c r="E484" s="108"/>
      <c r="F484" s="108"/>
      <c r="G484" s="108"/>
    </row>
    <row r="485" spans="3:7" ht="12.75">
      <c r="C485" s="108"/>
      <c r="D485" s="108"/>
      <c r="E485" s="108"/>
      <c r="F485" s="108"/>
      <c r="G485" s="108"/>
    </row>
    <row r="486" spans="3:7" ht="12.75">
      <c r="C486" s="108"/>
      <c r="D486" s="108"/>
      <c r="E486" s="108"/>
      <c r="F486" s="108"/>
      <c r="G486" s="108"/>
    </row>
    <row r="487" spans="3:7" ht="12.75">
      <c r="C487" s="108"/>
      <c r="D487" s="108"/>
      <c r="E487" s="108"/>
      <c r="F487" s="108"/>
      <c r="G487" s="108"/>
    </row>
    <row r="488" spans="3:7" ht="12.75">
      <c r="C488" s="108"/>
      <c r="D488" s="108"/>
      <c r="E488" s="108"/>
      <c r="F488" s="108"/>
      <c r="G488" s="108"/>
    </row>
    <row r="489" spans="3:7" ht="12.75">
      <c r="C489" s="108"/>
      <c r="D489" s="108"/>
      <c r="E489" s="108"/>
      <c r="F489" s="108"/>
      <c r="G489" s="108"/>
    </row>
    <row r="490" spans="3:7" ht="12.75">
      <c r="C490" s="108"/>
      <c r="D490" s="108"/>
      <c r="E490" s="108"/>
      <c r="F490" s="108"/>
      <c r="G490" s="108"/>
    </row>
    <row r="491" spans="3:7" ht="12.75">
      <c r="C491" s="108"/>
      <c r="D491" s="108"/>
      <c r="E491" s="108"/>
      <c r="F491" s="108"/>
      <c r="G491" s="108"/>
    </row>
    <row r="492" spans="3:7" ht="12.75">
      <c r="C492" s="108"/>
      <c r="D492" s="108"/>
      <c r="E492" s="108"/>
      <c r="F492" s="108"/>
      <c r="G492" s="108"/>
    </row>
    <row r="493" spans="3:7" ht="12.75">
      <c r="C493" s="108"/>
      <c r="D493" s="108"/>
      <c r="E493" s="108"/>
      <c r="F493" s="108"/>
      <c r="G493" s="108"/>
    </row>
    <row r="494" spans="3:7" ht="12.75">
      <c r="C494" s="108"/>
      <c r="D494" s="108"/>
      <c r="E494" s="108"/>
      <c r="F494" s="108"/>
      <c r="G494" s="108"/>
    </row>
    <row r="495" spans="3:7" ht="12.75">
      <c r="C495" s="108"/>
      <c r="D495" s="108"/>
      <c r="E495" s="108"/>
      <c r="F495" s="108"/>
      <c r="G495" s="108"/>
    </row>
    <row r="496" spans="3:7" ht="12.75">
      <c r="C496" s="108"/>
      <c r="D496" s="108"/>
      <c r="E496" s="108"/>
      <c r="F496" s="108"/>
      <c r="G496" s="108"/>
    </row>
    <row r="497" spans="3:7" ht="12.75">
      <c r="C497" s="108"/>
      <c r="D497" s="108"/>
      <c r="E497" s="108"/>
      <c r="F497" s="108"/>
      <c r="G497" s="108"/>
    </row>
    <row r="498" spans="3:7" ht="12.75">
      <c r="C498" s="108"/>
      <c r="D498" s="108"/>
      <c r="E498" s="108"/>
      <c r="F498" s="108"/>
      <c r="G498" s="108"/>
    </row>
    <row r="499" spans="3:7" ht="12.75">
      <c r="C499" s="108"/>
      <c r="D499" s="108"/>
      <c r="E499" s="108"/>
      <c r="F499" s="108"/>
      <c r="G499" s="108"/>
    </row>
    <row r="500" spans="3:7" ht="12.75">
      <c r="C500" s="108"/>
      <c r="D500" s="108"/>
      <c r="E500" s="108"/>
      <c r="F500" s="108"/>
      <c r="G500" s="108"/>
    </row>
    <row r="501" spans="3:7" ht="12.75">
      <c r="C501" s="108"/>
      <c r="D501" s="108"/>
      <c r="E501" s="108"/>
      <c r="F501" s="108"/>
      <c r="G501" s="108"/>
    </row>
    <row r="502" spans="3:7" ht="12.75">
      <c r="C502" s="108"/>
      <c r="D502" s="108"/>
      <c r="E502" s="108"/>
      <c r="F502" s="108"/>
      <c r="G502" s="108"/>
    </row>
    <row r="503" spans="3:7" ht="12.75">
      <c r="C503" s="108"/>
      <c r="D503" s="108"/>
      <c r="E503" s="108"/>
      <c r="F503" s="108"/>
      <c r="G503" s="108"/>
    </row>
    <row r="504" spans="3:7" ht="12.75">
      <c r="C504" s="108"/>
      <c r="D504" s="108"/>
      <c r="E504" s="108"/>
      <c r="F504" s="108"/>
      <c r="G504" s="108"/>
    </row>
    <row r="505" spans="3:7" ht="12.75">
      <c r="C505" s="108"/>
      <c r="D505" s="108"/>
      <c r="E505" s="108"/>
      <c r="F505" s="108"/>
      <c r="G505" s="108"/>
    </row>
    <row r="506" spans="3:7" ht="12.75">
      <c r="C506" s="108"/>
      <c r="D506" s="108"/>
      <c r="E506" s="108"/>
      <c r="F506" s="108"/>
      <c r="G506" s="108"/>
    </row>
    <row r="507" spans="3:7" ht="12.75">
      <c r="C507" s="108"/>
      <c r="D507" s="108"/>
      <c r="E507" s="108"/>
      <c r="F507" s="108"/>
      <c r="G507" s="108"/>
    </row>
    <row r="508" spans="3:7" ht="12.75">
      <c r="C508" s="108"/>
      <c r="D508" s="108"/>
      <c r="E508" s="108"/>
      <c r="F508" s="108"/>
      <c r="G508" s="108"/>
    </row>
    <row r="509" spans="3:7" ht="12.75">
      <c r="C509" s="108"/>
      <c r="D509" s="108"/>
      <c r="E509" s="108"/>
      <c r="F509" s="108"/>
      <c r="G509" s="108"/>
    </row>
    <row r="510" spans="3:7" ht="12.75">
      <c r="C510" s="108"/>
      <c r="D510" s="108"/>
      <c r="E510" s="108"/>
      <c r="F510" s="108"/>
      <c r="G510" s="108"/>
    </row>
    <row r="511" spans="3:7" ht="12.75">
      <c r="C511" s="108"/>
      <c r="D511" s="108"/>
      <c r="E511" s="108"/>
      <c r="F511" s="108"/>
      <c r="G511" s="108"/>
    </row>
    <row r="512" spans="3:7" ht="12.75">
      <c r="C512" s="108"/>
      <c r="D512" s="108"/>
      <c r="E512" s="108"/>
      <c r="F512" s="108"/>
      <c r="G512" s="108"/>
    </row>
    <row r="513" spans="3:7" ht="12.75">
      <c r="C513" s="108"/>
      <c r="D513" s="108"/>
      <c r="E513" s="108"/>
      <c r="F513" s="108"/>
      <c r="G513" s="108"/>
    </row>
    <row r="514" spans="3:7" ht="12.75">
      <c r="C514" s="108"/>
      <c r="D514" s="108"/>
      <c r="E514" s="108"/>
      <c r="F514" s="108"/>
      <c r="G514" s="108"/>
    </row>
    <row r="515" spans="3:7" ht="12.75">
      <c r="C515" s="108"/>
      <c r="D515" s="108"/>
      <c r="E515" s="108"/>
      <c r="F515" s="108"/>
      <c r="G515" s="108"/>
    </row>
    <row r="516" spans="3:7" ht="12.75">
      <c r="C516" s="108"/>
      <c r="D516" s="108"/>
      <c r="E516" s="108"/>
      <c r="F516" s="108"/>
      <c r="G516" s="108"/>
    </row>
    <row r="517" spans="3:7" ht="12.75">
      <c r="C517" s="108"/>
      <c r="D517" s="108"/>
      <c r="E517" s="108"/>
      <c r="F517" s="108"/>
      <c r="G517" s="108"/>
    </row>
    <row r="518" spans="3:7" ht="12.75">
      <c r="C518" s="108"/>
      <c r="D518" s="108"/>
      <c r="E518" s="108"/>
      <c r="F518" s="108"/>
      <c r="G518" s="108"/>
    </row>
    <row r="519" spans="3:7" ht="12.75">
      <c r="C519" s="108"/>
      <c r="D519" s="108"/>
      <c r="E519" s="108"/>
      <c r="F519" s="108"/>
      <c r="G519" s="108"/>
    </row>
    <row r="520" spans="3:7" ht="12.75">
      <c r="C520" s="108"/>
      <c r="D520" s="108"/>
      <c r="E520" s="108"/>
      <c r="F520" s="108"/>
      <c r="G520" s="108"/>
    </row>
    <row r="521" spans="3:7" ht="12.75">
      <c r="C521" s="108"/>
      <c r="D521" s="108"/>
      <c r="E521" s="108"/>
      <c r="F521" s="108"/>
      <c r="G521" s="108"/>
    </row>
    <row r="522" spans="3:7" ht="12.75">
      <c r="C522" s="108"/>
      <c r="D522" s="108"/>
      <c r="E522" s="108"/>
      <c r="F522" s="108"/>
      <c r="G522" s="108"/>
    </row>
    <row r="523" spans="3:7" ht="12.75">
      <c r="C523" s="108"/>
      <c r="D523" s="108"/>
      <c r="E523" s="108"/>
      <c r="F523" s="108"/>
      <c r="G523" s="108"/>
    </row>
    <row r="524" spans="3:7" ht="12.75">
      <c r="C524" s="108"/>
      <c r="D524" s="108"/>
      <c r="E524" s="108"/>
      <c r="F524" s="108"/>
      <c r="G524" s="108"/>
    </row>
    <row r="525" spans="3:7" ht="12.75">
      <c r="C525" s="108"/>
      <c r="D525" s="108"/>
      <c r="E525" s="108"/>
      <c r="F525" s="108"/>
      <c r="G525" s="108"/>
    </row>
    <row r="526" spans="3:7" ht="12.75">
      <c r="C526" s="108"/>
      <c r="D526" s="108"/>
      <c r="E526" s="108"/>
      <c r="F526" s="108"/>
      <c r="G526" s="108"/>
    </row>
    <row r="527" spans="3:7" ht="12.75">
      <c r="C527" s="108"/>
      <c r="D527" s="108"/>
      <c r="E527" s="108"/>
      <c r="F527" s="108"/>
      <c r="G527" s="108"/>
    </row>
    <row r="528" spans="3:7" ht="12.75">
      <c r="C528" s="108"/>
      <c r="D528" s="108"/>
      <c r="E528" s="108"/>
      <c r="F528" s="108"/>
      <c r="G528" s="108"/>
    </row>
    <row r="529" spans="3:7" ht="12.75">
      <c r="C529" s="108"/>
      <c r="D529" s="108"/>
      <c r="E529" s="108"/>
      <c r="F529" s="108"/>
      <c r="G529" s="108"/>
    </row>
    <row r="530" spans="3:7" ht="12.75">
      <c r="C530" s="108"/>
      <c r="D530" s="108"/>
      <c r="E530" s="108"/>
      <c r="F530" s="108"/>
      <c r="G530" s="108"/>
    </row>
    <row r="531" spans="3:7" ht="12.75">
      <c r="C531" s="108"/>
      <c r="D531" s="108"/>
      <c r="E531" s="108"/>
      <c r="F531" s="108"/>
      <c r="G531" s="108"/>
    </row>
    <row r="532" spans="3:7" ht="12.75">
      <c r="C532" s="108"/>
      <c r="D532" s="108"/>
      <c r="E532" s="108"/>
      <c r="F532" s="108"/>
      <c r="G532" s="108"/>
    </row>
    <row r="533" spans="3:7" ht="12.75">
      <c r="C533" s="108"/>
      <c r="D533" s="108"/>
      <c r="E533" s="108"/>
      <c r="F533" s="108"/>
      <c r="G533" s="108"/>
    </row>
    <row r="534" spans="3:7" ht="12.75">
      <c r="C534" s="108"/>
      <c r="D534" s="108"/>
      <c r="E534" s="108"/>
      <c r="F534" s="108"/>
      <c r="G534" s="108"/>
    </row>
    <row r="535" spans="3:7" ht="12.75">
      <c r="C535" s="108"/>
      <c r="D535" s="108"/>
      <c r="E535" s="108"/>
      <c r="F535" s="108"/>
      <c r="G535" s="108"/>
    </row>
    <row r="536" spans="3:7" ht="12.75">
      <c r="C536" s="108"/>
      <c r="D536" s="108"/>
      <c r="E536" s="108"/>
      <c r="F536" s="108"/>
      <c r="G536" s="108"/>
    </row>
    <row r="537" spans="3:7" ht="12.75">
      <c r="C537" s="108"/>
      <c r="D537" s="108"/>
      <c r="E537" s="108"/>
      <c r="F537" s="108"/>
      <c r="G537" s="108"/>
    </row>
    <row r="538" spans="3:7" ht="12.75">
      <c r="C538" s="108"/>
      <c r="D538" s="108"/>
      <c r="E538" s="108"/>
      <c r="F538" s="108"/>
      <c r="G538" s="108"/>
    </row>
    <row r="539" spans="3:7" ht="12.75">
      <c r="C539" s="108"/>
      <c r="D539" s="108"/>
      <c r="E539" s="108"/>
      <c r="F539" s="108"/>
      <c r="G539" s="108"/>
    </row>
    <row r="540" spans="3:7" ht="12.75">
      <c r="C540" s="108"/>
      <c r="D540" s="108"/>
      <c r="E540" s="108"/>
      <c r="F540" s="108"/>
      <c r="G540" s="108"/>
    </row>
    <row r="541" spans="3:7" ht="12.75">
      <c r="C541" s="108"/>
      <c r="D541" s="108"/>
      <c r="E541" s="108"/>
      <c r="F541" s="108"/>
      <c r="G541" s="108"/>
    </row>
    <row r="542" spans="3:7" ht="12.75">
      <c r="C542" s="108"/>
      <c r="D542" s="108"/>
      <c r="E542" s="108"/>
      <c r="F542" s="108"/>
      <c r="G542" s="108"/>
    </row>
    <row r="543" spans="3:7" ht="12.75">
      <c r="C543" s="108"/>
      <c r="D543" s="108"/>
      <c r="E543" s="108"/>
      <c r="F543" s="108"/>
      <c r="G543" s="108"/>
    </row>
    <row r="544" spans="3:7" ht="12.75">
      <c r="C544" s="108"/>
      <c r="D544" s="108"/>
      <c r="E544" s="108"/>
      <c r="F544" s="108"/>
      <c r="G544" s="108"/>
    </row>
    <row r="545" spans="3:7" ht="12.75">
      <c r="C545" s="108"/>
      <c r="D545" s="108"/>
      <c r="E545" s="108"/>
      <c r="F545" s="108"/>
      <c r="G545" s="108"/>
    </row>
    <row r="546" spans="3:7" ht="12.75">
      <c r="C546" s="108"/>
      <c r="D546" s="108"/>
      <c r="E546" s="108"/>
      <c r="F546" s="108"/>
      <c r="G546" s="108"/>
    </row>
    <row r="547" spans="3:7" ht="12.75">
      <c r="C547" s="108"/>
      <c r="D547" s="108"/>
      <c r="E547" s="108"/>
      <c r="F547" s="108"/>
      <c r="G547" s="108"/>
    </row>
    <row r="548" spans="3:7" ht="12.75">
      <c r="C548" s="108"/>
      <c r="D548" s="108"/>
      <c r="E548" s="108"/>
      <c r="F548" s="108"/>
      <c r="G548" s="108"/>
    </row>
    <row r="549" spans="3:7" ht="12.75">
      <c r="C549" s="108"/>
      <c r="D549" s="108"/>
      <c r="E549" s="108"/>
      <c r="F549" s="108"/>
      <c r="G549" s="108"/>
    </row>
    <row r="550" spans="3:7" ht="12.75">
      <c r="C550" s="108"/>
      <c r="D550" s="108"/>
      <c r="E550" s="108"/>
      <c r="F550" s="108"/>
      <c r="G550" s="108"/>
    </row>
    <row r="551" spans="3:7" ht="12.75">
      <c r="C551" s="108"/>
      <c r="D551" s="108"/>
      <c r="E551" s="108"/>
      <c r="F551" s="108"/>
      <c r="G551" s="108"/>
    </row>
    <row r="552" spans="3:7" ht="12.75">
      <c r="C552" s="108"/>
      <c r="D552" s="108"/>
      <c r="E552" s="108"/>
      <c r="F552" s="108"/>
      <c r="G552" s="108"/>
    </row>
    <row r="553" spans="3:7" ht="12.75">
      <c r="C553" s="108"/>
      <c r="D553" s="108"/>
      <c r="E553" s="108"/>
      <c r="F553" s="108"/>
      <c r="G553" s="108"/>
    </row>
    <row r="554" spans="3:7" ht="12.75">
      <c r="C554" s="108"/>
      <c r="D554" s="108"/>
      <c r="E554" s="108"/>
      <c r="F554" s="108"/>
      <c r="G554" s="108"/>
    </row>
    <row r="555" spans="3:7" ht="12.75">
      <c r="C555" s="108"/>
      <c r="D555" s="108"/>
      <c r="E555" s="108"/>
      <c r="F555" s="108"/>
      <c r="G555" s="108"/>
    </row>
    <row r="556" spans="3:7" ht="12.75">
      <c r="C556" s="108"/>
      <c r="D556" s="108"/>
      <c r="E556" s="108"/>
      <c r="F556" s="108"/>
      <c r="G556" s="108"/>
    </row>
    <row r="557" spans="3:7" ht="12.75">
      <c r="C557" s="108"/>
      <c r="D557" s="108"/>
      <c r="E557" s="108"/>
      <c r="F557" s="108"/>
      <c r="G557" s="108"/>
    </row>
    <row r="558" spans="3:7" ht="12.75">
      <c r="C558" s="108"/>
      <c r="D558" s="108"/>
      <c r="E558" s="108"/>
      <c r="F558" s="108"/>
      <c r="G558" s="108"/>
    </row>
    <row r="559" spans="3:7" ht="12.75">
      <c r="C559" s="108"/>
      <c r="D559" s="108"/>
      <c r="E559" s="108"/>
      <c r="F559" s="108"/>
      <c r="G559" s="108"/>
    </row>
    <row r="560" spans="3:7" ht="12.75">
      <c r="C560" s="108"/>
      <c r="D560" s="108"/>
      <c r="E560" s="108"/>
      <c r="F560" s="108"/>
      <c r="G560" s="108"/>
    </row>
    <row r="561" spans="3:7" ht="12.75">
      <c r="C561" s="108"/>
      <c r="D561" s="108"/>
      <c r="E561" s="108"/>
      <c r="F561" s="108"/>
      <c r="G561" s="108"/>
    </row>
    <row r="562" spans="3:7" ht="12.75">
      <c r="C562" s="108"/>
      <c r="D562" s="108"/>
      <c r="E562" s="108"/>
      <c r="F562" s="108"/>
      <c r="G562" s="108"/>
    </row>
    <row r="563" spans="3:7" ht="12.75">
      <c r="C563" s="108"/>
      <c r="D563" s="108"/>
      <c r="E563" s="108"/>
      <c r="F563" s="108"/>
      <c r="G563" s="108"/>
    </row>
    <row r="564" spans="3:7" ht="12.75">
      <c r="C564" s="108"/>
      <c r="D564" s="108"/>
      <c r="E564" s="108"/>
      <c r="F564" s="108"/>
      <c r="G564" s="108"/>
    </row>
    <row r="565" spans="3:7" ht="12.75">
      <c r="C565" s="108"/>
      <c r="D565" s="108"/>
      <c r="E565" s="108"/>
      <c r="F565" s="108"/>
      <c r="G565" s="108"/>
    </row>
    <row r="566" spans="3:7" ht="12.75">
      <c r="C566" s="108"/>
      <c r="D566" s="108"/>
      <c r="E566" s="108"/>
      <c r="F566" s="108"/>
      <c r="G566" s="108"/>
    </row>
    <row r="567" spans="3:7" ht="12.75">
      <c r="C567" s="108"/>
      <c r="D567" s="108"/>
      <c r="E567" s="108"/>
      <c r="F567" s="108"/>
      <c r="G567" s="108"/>
    </row>
    <row r="568" spans="3:7" ht="12.75">
      <c r="C568" s="108"/>
      <c r="D568" s="108"/>
      <c r="E568" s="108"/>
      <c r="F568" s="108"/>
      <c r="G568" s="108"/>
    </row>
    <row r="569" spans="3:7" ht="12.75">
      <c r="C569" s="108"/>
      <c r="D569" s="108"/>
      <c r="E569" s="108"/>
      <c r="F569" s="108"/>
      <c r="G569" s="108"/>
    </row>
    <row r="570" spans="3:7" ht="12.75">
      <c r="C570" s="108"/>
      <c r="D570" s="108"/>
      <c r="E570" s="108"/>
      <c r="F570" s="108"/>
      <c r="G570" s="108"/>
    </row>
    <row r="571" spans="3:7" ht="12.75">
      <c r="C571" s="108"/>
      <c r="D571" s="108"/>
      <c r="E571" s="108"/>
      <c r="F571" s="108"/>
      <c r="G571" s="108"/>
    </row>
    <row r="572" spans="3:7" ht="12.75">
      <c r="C572" s="108"/>
      <c r="D572" s="108"/>
      <c r="E572" s="108"/>
      <c r="F572" s="108"/>
      <c r="G572" s="108"/>
    </row>
    <row r="573" spans="3:7" ht="12.75">
      <c r="C573" s="108"/>
      <c r="D573" s="108"/>
      <c r="E573" s="108"/>
      <c r="F573" s="108"/>
      <c r="G573" s="108"/>
    </row>
    <row r="574" spans="3:7" ht="12.75">
      <c r="C574" s="108"/>
      <c r="D574" s="108"/>
      <c r="E574" s="108"/>
      <c r="F574" s="108"/>
      <c r="G574" s="108"/>
    </row>
    <row r="575" spans="3:7" ht="12.75">
      <c r="C575" s="108"/>
      <c r="D575" s="108"/>
      <c r="E575" s="108"/>
      <c r="F575" s="108"/>
      <c r="G575" s="108"/>
    </row>
    <row r="576" spans="3:7" ht="12.75">
      <c r="C576" s="108"/>
      <c r="D576" s="108"/>
      <c r="E576" s="108"/>
      <c r="F576" s="108"/>
      <c r="G576" s="108"/>
    </row>
    <row r="577" spans="3:7" ht="12.75">
      <c r="C577" s="108"/>
      <c r="D577" s="108"/>
      <c r="E577" s="108"/>
      <c r="F577" s="108"/>
      <c r="G577" s="108"/>
    </row>
    <row r="578" spans="3:7" ht="12.75">
      <c r="C578" s="108"/>
      <c r="D578" s="108"/>
      <c r="E578" s="108"/>
      <c r="F578" s="108"/>
      <c r="G578" s="108"/>
    </row>
    <row r="579" spans="3:7" ht="12.75">
      <c r="C579" s="108"/>
      <c r="D579" s="108"/>
      <c r="E579" s="108"/>
      <c r="F579" s="108"/>
      <c r="G579" s="108"/>
    </row>
    <row r="580" spans="3:7" ht="12.75">
      <c r="C580" s="108"/>
      <c r="D580" s="108"/>
      <c r="E580" s="108"/>
      <c r="F580" s="108"/>
      <c r="G580" s="108"/>
    </row>
    <row r="581" spans="3:7" ht="12.75">
      <c r="C581" s="108"/>
      <c r="D581" s="108"/>
      <c r="E581" s="108"/>
      <c r="F581" s="108"/>
      <c r="G581" s="108"/>
    </row>
    <row r="582" spans="3:7" ht="12.75">
      <c r="C582" s="108"/>
      <c r="D582" s="108"/>
      <c r="E582" s="108"/>
      <c r="F582" s="108"/>
      <c r="G582" s="108"/>
    </row>
    <row r="583" spans="3:7" ht="12.75">
      <c r="C583" s="108"/>
      <c r="D583" s="108"/>
      <c r="E583" s="108"/>
      <c r="F583" s="108"/>
      <c r="G583" s="108"/>
    </row>
    <row r="584" spans="3:7" ht="12.75">
      <c r="C584" s="108"/>
      <c r="D584" s="108"/>
      <c r="E584" s="108"/>
      <c r="F584" s="108"/>
      <c r="G584" s="108"/>
    </row>
    <row r="585" spans="3:7" ht="12.75">
      <c r="C585" s="108"/>
      <c r="D585" s="108"/>
      <c r="E585" s="108"/>
      <c r="F585" s="108"/>
      <c r="G585" s="108"/>
    </row>
    <row r="586" spans="3:7" ht="12.75">
      <c r="C586" s="108"/>
      <c r="D586" s="108"/>
      <c r="E586" s="108"/>
      <c r="F586" s="108"/>
      <c r="G586" s="108"/>
    </row>
    <row r="587" spans="3:7" ht="12.75">
      <c r="C587" s="108"/>
      <c r="D587" s="108"/>
      <c r="E587" s="108"/>
      <c r="F587" s="108"/>
      <c r="G587" s="108"/>
    </row>
    <row r="588" spans="3:7" ht="12.75">
      <c r="C588" s="108"/>
      <c r="D588" s="108"/>
      <c r="E588" s="108"/>
      <c r="F588" s="108"/>
      <c r="G588" s="108"/>
    </row>
    <row r="589" spans="3:7" ht="12.75">
      <c r="C589" s="108"/>
      <c r="D589" s="108"/>
      <c r="E589" s="108"/>
      <c r="F589" s="108"/>
      <c r="G589" s="108"/>
    </row>
    <row r="590" spans="3:7" ht="12.75">
      <c r="C590" s="108"/>
      <c r="D590" s="108"/>
      <c r="E590" s="108"/>
      <c r="F590" s="108"/>
      <c r="G590" s="108"/>
    </row>
    <row r="591" spans="3:7" ht="12.75">
      <c r="C591" s="108"/>
      <c r="D591" s="108"/>
      <c r="E591" s="108"/>
      <c r="F591" s="108"/>
      <c r="G591" s="108"/>
    </row>
    <row r="592" spans="3:7" ht="12.75">
      <c r="C592" s="108"/>
      <c r="D592" s="108"/>
      <c r="E592" s="108"/>
      <c r="F592" s="108"/>
      <c r="G592" s="108"/>
    </row>
    <row r="593" spans="3:7" ht="12.75">
      <c r="C593" s="108"/>
      <c r="D593" s="108"/>
      <c r="E593" s="108"/>
      <c r="F593" s="108"/>
      <c r="G593" s="108"/>
    </row>
    <row r="594" spans="3:7" ht="12.75">
      <c r="C594" s="108"/>
      <c r="D594" s="108"/>
      <c r="E594" s="108"/>
      <c r="F594" s="108"/>
      <c r="G594" s="108"/>
    </row>
    <row r="595" spans="3:7" ht="12.75">
      <c r="C595" s="108"/>
      <c r="D595" s="108"/>
      <c r="E595" s="108"/>
      <c r="F595" s="108"/>
      <c r="G595" s="108"/>
    </row>
    <row r="596" spans="3:7" ht="12.75">
      <c r="C596" s="108"/>
      <c r="D596" s="108"/>
      <c r="E596" s="108"/>
      <c r="F596" s="108"/>
      <c r="G596" s="108"/>
    </row>
    <row r="597" spans="3:7" ht="12.75">
      <c r="C597" s="108"/>
      <c r="D597" s="108"/>
      <c r="E597" s="108"/>
      <c r="F597" s="108"/>
      <c r="G597" s="108"/>
    </row>
    <row r="598" spans="3:7" ht="12.75">
      <c r="C598" s="108"/>
      <c r="D598" s="108"/>
      <c r="E598" s="108"/>
      <c r="F598" s="108"/>
      <c r="G598" s="108"/>
    </row>
    <row r="599" spans="3:7" ht="12.75">
      <c r="C599" s="108"/>
      <c r="D599" s="108"/>
      <c r="E599" s="108"/>
      <c r="F599" s="108"/>
      <c r="G599" s="108"/>
    </row>
    <row r="600" spans="3:7" ht="12.75">
      <c r="C600" s="108"/>
      <c r="D600" s="108"/>
      <c r="E600" s="108"/>
      <c r="F600" s="108"/>
      <c r="G600" s="108"/>
    </row>
    <row r="601" spans="3:7" ht="12.75">
      <c r="C601" s="108"/>
      <c r="D601" s="108"/>
      <c r="E601" s="108"/>
      <c r="F601" s="108"/>
      <c r="G601" s="108"/>
    </row>
    <row r="602" spans="3:7" ht="12.75">
      <c r="C602" s="108"/>
      <c r="D602" s="108"/>
      <c r="E602" s="108"/>
      <c r="F602" s="108"/>
      <c r="G602" s="108"/>
    </row>
    <row r="603" spans="3:7" ht="12.75">
      <c r="C603" s="108"/>
      <c r="D603" s="108"/>
      <c r="E603" s="108"/>
      <c r="F603" s="108"/>
      <c r="G603" s="108"/>
    </row>
    <row r="604" spans="3:7" ht="12.75">
      <c r="C604" s="108"/>
      <c r="D604" s="108"/>
      <c r="E604" s="108"/>
      <c r="F604" s="108"/>
      <c r="G604" s="108"/>
    </row>
    <row r="605" spans="3:7" ht="12.75">
      <c r="C605" s="108"/>
      <c r="D605" s="108"/>
      <c r="E605" s="108"/>
      <c r="F605" s="108"/>
      <c r="G605" s="108"/>
    </row>
    <row r="606" spans="3:7" ht="12.75">
      <c r="C606" s="108"/>
      <c r="D606" s="108"/>
      <c r="E606" s="108"/>
      <c r="F606" s="108"/>
      <c r="G606" s="108"/>
    </row>
    <row r="607" spans="3:7" ht="12.75">
      <c r="C607" s="108"/>
      <c r="D607" s="108"/>
      <c r="E607" s="108"/>
      <c r="F607" s="108"/>
      <c r="G607" s="108"/>
    </row>
    <row r="608" spans="3:7" ht="12.75">
      <c r="C608" s="108"/>
      <c r="D608" s="108"/>
      <c r="E608" s="108"/>
      <c r="F608" s="108"/>
      <c r="G608" s="108"/>
    </row>
    <row r="609" spans="3:7" ht="12.75">
      <c r="C609" s="108"/>
      <c r="D609" s="108"/>
      <c r="E609" s="108"/>
      <c r="F609" s="108"/>
      <c r="G609" s="108"/>
    </row>
    <row r="610" spans="3:7" ht="12.75">
      <c r="C610" s="108"/>
      <c r="D610" s="108"/>
      <c r="E610" s="108"/>
      <c r="F610" s="108"/>
      <c r="G610" s="108"/>
    </row>
    <row r="611" spans="3:7" ht="12.75">
      <c r="C611" s="108"/>
      <c r="D611" s="108"/>
      <c r="E611" s="108"/>
      <c r="F611" s="108"/>
      <c r="G611" s="108"/>
    </row>
    <row r="612" spans="3:7" ht="12.75">
      <c r="C612" s="108"/>
      <c r="D612" s="108"/>
      <c r="E612" s="108"/>
      <c r="F612" s="108"/>
      <c r="G612" s="108"/>
    </row>
    <row r="613" spans="3:7" ht="12.75">
      <c r="C613" s="108"/>
      <c r="D613" s="108"/>
      <c r="E613" s="108"/>
      <c r="F613" s="108"/>
      <c r="G613" s="108"/>
    </row>
    <row r="614" spans="3:7" ht="12.75">
      <c r="C614" s="108"/>
      <c r="D614" s="108"/>
      <c r="E614" s="108"/>
      <c r="F614" s="108"/>
      <c r="G614" s="108"/>
    </row>
    <row r="615" spans="3:7" ht="12.75">
      <c r="C615" s="108"/>
      <c r="D615" s="108"/>
      <c r="E615" s="108"/>
      <c r="F615" s="108"/>
      <c r="G615" s="108"/>
    </row>
    <row r="616" spans="3:7" ht="12.75">
      <c r="C616" s="108"/>
      <c r="D616" s="108"/>
      <c r="E616" s="108"/>
      <c r="F616" s="108"/>
      <c r="G616" s="108"/>
    </row>
    <row r="617" spans="3:7" ht="12.75">
      <c r="C617" s="108"/>
      <c r="D617" s="108"/>
      <c r="E617" s="108"/>
      <c r="F617" s="108"/>
      <c r="G617" s="108"/>
    </row>
    <row r="618" spans="3:7" ht="12.75">
      <c r="C618" s="108"/>
      <c r="D618" s="108"/>
      <c r="E618" s="108"/>
      <c r="F618" s="108"/>
      <c r="G618" s="108"/>
    </row>
    <row r="619" spans="3:7" ht="12.75">
      <c r="C619" s="108"/>
      <c r="D619" s="108"/>
      <c r="E619" s="108"/>
      <c r="F619" s="108"/>
      <c r="G619" s="108"/>
    </row>
    <row r="620" spans="3:7" ht="12.75">
      <c r="C620" s="108"/>
      <c r="D620" s="108"/>
      <c r="E620" s="108"/>
      <c r="F620" s="108"/>
      <c r="G620" s="108"/>
    </row>
    <row r="621" spans="3:7" ht="12.75">
      <c r="C621" s="108"/>
      <c r="D621" s="108"/>
      <c r="E621" s="108"/>
      <c r="F621" s="108"/>
      <c r="G621" s="108"/>
    </row>
    <row r="622" spans="3:7" ht="12.75">
      <c r="C622" s="108"/>
      <c r="D622" s="108"/>
      <c r="E622" s="108"/>
      <c r="F622" s="108"/>
      <c r="G622" s="108"/>
    </row>
    <row r="623" spans="3:7" ht="12.75">
      <c r="C623" s="108"/>
      <c r="D623" s="108"/>
      <c r="E623" s="108"/>
      <c r="F623" s="108"/>
      <c r="G623" s="108"/>
    </row>
    <row r="624" spans="3:7" ht="12.75">
      <c r="C624" s="108"/>
      <c r="D624" s="108"/>
      <c r="E624" s="108"/>
      <c r="F624" s="108"/>
      <c r="G624" s="108"/>
    </row>
    <row r="625" spans="3:7" ht="12.75">
      <c r="C625" s="108"/>
      <c r="D625" s="108"/>
      <c r="E625" s="108"/>
      <c r="F625" s="108"/>
      <c r="G625" s="108"/>
    </row>
    <row r="626" spans="3:7" ht="12.75">
      <c r="C626" s="108"/>
      <c r="D626" s="108"/>
      <c r="E626" s="108"/>
      <c r="F626" s="108"/>
      <c r="G626" s="108"/>
    </row>
    <row r="627" spans="3:7" ht="12.75">
      <c r="C627" s="108"/>
      <c r="D627" s="108"/>
      <c r="E627" s="108"/>
      <c r="F627" s="108"/>
      <c r="G627" s="108"/>
    </row>
    <row r="628" spans="3:7" ht="12.75">
      <c r="C628" s="108"/>
      <c r="D628" s="108"/>
      <c r="E628" s="108"/>
      <c r="F628" s="108"/>
      <c r="G628" s="108"/>
    </row>
    <row r="629" spans="3:7" ht="12.75">
      <c r="C629" s="108"/>
      <c r="D629" s="108"/>
      <c r="E629" s="108"/>
      <c r="F629" s="108"/>
      <c r="G629" s="108"/>
    </row>
    <row r="630" spans="3:7" ht="12.75">
      <c r="C630" s="108"/>
      <c r="D630" s="108"/>
      <c r="E630" s="108"/>
      <c r="F630" s="108"/>
      <c r="G630" s="108"/>
    </row>
    <row r="631" spans="3:7" ht="12.75">
      <c r="C631" s="108"/>
      <c r="D631" s="108"/>
      <c r="E631" s="108"/>
      <c r="F631" s="108"/>
      <c r="G631" s="108"/>
    </row>
    <row r="632" spans="3:7" ht="12.75">
      <c r="C632" s="108"/>
      <c r="D632" s="108"/>
      <c r="E632" s="108"/>
      <c r="F632" s="108"/>
      <c r="G632" s="108"/>
    </row>
    <row r="633" spans="3:7" ht="12.75">
      <c r="C633" s="108"/>
      <c r="D633" s="108"/>
      <c r="E633" s="108"/>
      <c r="F633" s="108"/>
      <c r="G633" s="108"/>
    </row>
    <row r="634" spans="3:7" ht="12.75">
      <c r="C634" s="108"/>
      <c r="D634" s="108"/>
      <c r="E634" s="108"/>
      <c r="F634" s="108"/>
      <c r="G634" s="108"/>
    </row>
    <row r="635" spans="3:7" ht="12.75">
      <c r="C635" s="108"/>
      <c r="D635" s="108"/>
      <c r="E635" s="108"/>
      <c r="F635" s="108"/>
      <c r="G635" s="108"/>
    </row>
    <row r="636" spans="3:7" ht="12.75">
      <c r="C636" s="108"/>
      <c r="D636" s="108"/>
      <c r="E636" s="108"/>
      <c r="F636" s="108"/>
      <c r="G636" s="108"/>
    </row>
    <row r="637" spans="3:7" ht="12.75">
      <c r="C637" s="108"/>
      <c r="D637" s="108"/>
      <c r="E637" s="108"/>
      <c r="F637" s="108"/>
      <c r="G637" s="108"/>
    </row>
    <row r="638" spans="3:7" ht="12.75">
      <c r="C638" s="108"/>
      <c r="D638" s="108"/>
      <c r="E638" s="108"/>
      <c r="F638" s="108"/>
      <c r="G638" s="108"/>
    </row>
    <row r="639" spans="3:7" ht="12.75">
      <c r="C639" s="108"/>
      <c r="D639" s="108"/>
      <c r="E639" s="108"/>
      <c r="F639" s="108"/>
      <c r="G639" s="108"/>
    </row>
    <row r="640" spans="3:7" ht="12.75">
      <c r="C640" s="108"/>
      <c r="D640" s="108"/>
      <c r="E640" s="108"/>
      <c r="F640" s="108"/>
      <c r="G640" s="108"/>
    </row>
    <row r="641" spans="3:7" ht="12.75">
      <c r="C641" s="108"/>
      <c r="D641" s="108"/>
      <c r="E641" s="108"/>
      <c r="F641" s="108"/>
      <c r="G641" s="108"/>
    </row>
    <row r="642" spans="3:7" ht="12.75">
      <c r="C642" s="108"/>
      <c r="D642" s="108"/>
      <c r="E642" s="108"/>
      <c r="F642" s="108"/>
      <c r="G642" s="108"/>
    </row>
    <row r="643" spans="3:7" ht="12.75">
      <c r="C643" s="108"/>
      <c r="D643" s="108"/>
      <c r="E643" s="108"/>
      <c r="F643" s="108"/>
      <c r="G643" s="108"/>
    </row>
    <row r="644" spans="3:7" ht="12.75">
      <c r="C644" s="108"/>
      <c r="D644" s="108"/>
      <c r="E644" s="108"/>
      <c r="F644" s="108"/>
      <c r="G644" s="108"/>
    </row>
    <row r="645" spans="3:7" ht="12.75">
      <c r="C645" s="108"/>
      <c r="D645" s="108"/>
      <c r="E645" s="108"/>
      <c r="F645" s="108"/>
      <c r="G645" s="108"/>
    </row>
    <row r="646" spans="3:7" ht="12.75">
      <c r="C646" s="108"/>
      <c r="D646" s="108"/>
      <c r="E646" s="108"/>
      <c r="F646" s="108"/>
      <c r="G646" s="108"/>
    </row>
    <row r="647" spans="3:7" ht="12.75">
      <c r="C647" s="108"/>
      <c r="D647" s="108"/>
      <c r="E647" s="108"/>
      <c r="F647" s="108"/>
      <c r="G647" s="108"/>
    </row>
    <row r="648" spans="3:7" ht="12.75">
      <c r="C648" s="108"/>
      <c r="D648" s="108"/>
      <c r="E648" s="108"/>
      <c r="F648" s="108"/>
      <c r="G648" s="108"/>
    </row>
    <row r="649" spans="3:7" ht="12.75">
      <c r="C649" s="108"/>
      <c r="D649" s="108"/>
      <c r="E649" s="108"/>
      <c r="F649" s="108"/>
      <c r="G649" s="108"/>
    </row>
    <row r="650" spans="3:7" ht="12.75">
      <c r="C650" s="108"/>
      <c r="D650" s="108"/>
      <c r="E650" s="108"/>
      <c r="F650" s="108"/>
      <c r="G650" s="108"/>
    </row>
    <row r="651" spans="3:7" ht="12.75">
      <c r="C651" s="108"/>
      <c r="D651" s="108"/>
      <c r="E651" s="108"/>
      <c r="F651" s="108"/>
      <c r="G651" s="108"/>
    </row>
    <row r="652" spans="3:7" ht="12.75">
      <c r="C652" s="108"/>
      <c r="D652" s="108"/>
      <c r="E652" s="108"/>
      <c r="F652" s="108"/>
      <c r="G652" s="108"/>
    </row>
    <row r="653" spans="3:7" ht="12.75">
      <c r="C653" s="108"/>
      <c r="D653" s="108"/>
      <c r="E653" s="108"/>
      <c r="F653" s="108"/>
      <c r="G653" s="108"/>
    </row>
    <row r="654" spans="3:7" ht="12.75">
      <c r="C654" s="108"/>
      <c r="D654" s="108"/>
      <c r="E654" s="108"/>
      <c r="F654" s="108"/>
      <c r="G654" s="108"/>
    </row>
    <row r="655" spans="3:7" ht="12.75">
      <c r="C655" s="108"/>
      <c r="D655" s="108"/>
      <c r="E655" s="108"/>
      <c r="F655" s="108"/>
      <c r="G655" s="108"/>
    </row>
    <row r="656" spans="3:7" ht="12.75">
      <c r="C656" s="108"/>
      <c r="D656" s="108"/>
      <c r="E656" s="108"/>
      <c r="F656" s="108"/>
      <c r="G656" s="108"/>
    </row>
    <row r="657" spans="3:7" ht="12.75">
      <c r="C657" s="108"/>
      <c r="D657" s="108"/>
      <c r="E657" s="108"/>
      <c r="F657" s="108"/>
      <c r="G657" s="108"/>
    </row>
    <row r="658" spans="3:7" ht="12.75">
      <c r="C658" s="108"/>
      <c r="D658" s="108"/>
      <c r="E658" s="108"/>
      <c r="F658" s="108"/>
      <c r="G658" s="108"/>
    </row>
    <row r="659" spans="3:7" ht="12.75">
      <c r="C659" s="108"/>
      <c r="D659" s="108"/>
      <c r="E659" s="108"/>
      <c r="F659" s="108"/>
      <c r="G659" s="108"/>
    </row>
    <row r="660" spans="3:7" ht="12.75">
      <c r="C660" s="108"/>
      <c r="D660" s="108"/>
      <c r="E660" s="108"/>
      <c r="F660" s="108"/>
      <c r="G660" s="108"/>
    </row>
    <row r="661" spans="3:7" ht="12.75">
      <c r="C661" s="108"/>
      <c r="D661" s="108"/>
      <c r="E661" s="108"/>
      <c r="F661" s="108"/>
      <c r="G661" s="108"/>
    </row>
    <row r="662" spans="3:7" ht="12.75">
      <c r="C662" s="108"/>
      <c r="D662" s="108"/>
      <c r="E662" s="108"/>
      <c r="F662" s="108"/>
      <c r="G662" s="108"/>
    </row>
    <row r="663" spans="3:7" ht="12.75">
      <c r="C663" s="108"/>
      <c r="D663" s="108"/>
      <c r="E663" s="108"/>
      <c r="F663" s="108"/>
      <c r="G663" s="108"/>
    </row>
    <row r="664" spans="3:7" ht="12.75">
      <c r="C664" s="108"/>
      <c r="D664" s="108"/>
      <c r="E664" s="108"/>
      <c r="F664" s="108"/>
      <c r="G664" s="108"/>
    </row>
    <row r="665" spans="3:7" ht="12.75">
      <c r="C665" s="108"/>
      <c r="D665" s="108"/>
      <c r="E665" s="108"/>
      <c r="F665" s="108"/>
      <c r="G665" s="108"/>
    </row>
    <row r="666" spans="3:7" ht="12.75">
      <c r="C666" s="108"/>
      <c r="D666" s="108"/>
      <c r="E666" s="108"/>
      <c r="F666" s="108"/>
      <c r="G666" s="108"/>
    </row>
    <row r="667" spans="3:7" ht="12.75">
      <c r="C667" s="108"/>
      <c r="D667" s="108"/>
      <c r="E667" s="108"/>
      <c r="F667" s="108"/>
      <c r="G667" s="108"/>
    </row>
    <row r="668" spans="3:7" ht="12.75">
      <c r="C668" s="108"/>
      <c r="D668" s="108"/>
      <c r="E668" s="108"/>
      <c r="F668" s="108"/>
      <c r="G668" s="108"/>
    </row>
    <row r="669" spans="3:7" ht="12.75">
      <c r="C669" s="108"/>
      <c r="D669" s="108"/>
      <c r="E669" s="108"/>
      <c r="F669" s="108"/>
      <c r="G669" s="108"/>
    </row>
    <row r="670" spans="3:7" ht="12.75">
      <c r="C670" s="108"/>
      <c r="D670" s="108"/>
      <c r="E670" s="108"/>
      <c r="F670" s="108"/>
      <c r="G670" s="108"/>
    </row>
    <row r="671" spans="3:7" ht="12.75">
      <c r="C671" s="108"/>
      <c r="D671" s="108"/>
      <c r="E671" s="108"/>
      <c r="F671" s="108"/>
      <c r="G671" s="108"/>
    </row>
    <row r="672" spans="3:7" ht="12.75">
      <c r="C672" s="108"/>
      <c r="D672" s="108"/>
      <c r="E672" s="108"/>
      <c r="F672" s="108"/>
      <c r="G672" s="108"/>
    </row>
    <row r="673" spans="3:7" ht="12.75">
      <c r="C673" s="108"/>
      <c r="D673" s="108"/>
      <c r="E673" s="108"/>
      <c r="F673" s="108"/>
      <c r="G673" s="108"/>
    </row>
    <row r="674" spans="3:7" ht="12.75">
      <c r="C674" s="108"/>
      <c r="D674" s="108"/>
      <c r="E674" s="108"/>
      <c r="F674" s="108"/>
      <c r="G674" s="108"/>
    </row>
    <row r="675" spans="3:7" ht="12.75">
      <c r="C675" s="108"/>
      <c r="D675" s="108"/>
      <c r="E675" s="108"/>
      <c r="F675" s="108"/>
      <c r="G675" s="108"/>
    </row>
    <row r="676" spans="3:7" ht="12.75">
      <c r="C676" s="108"/>
      <c r="D676" s="108"/>
      <c r="E676" s="108"/>
      <c r="F676" s="108"/>
      <c r="G676" s="108"/>
    </row>
    <row r="677" spans="3:7" ht="12.75">
      <c r="C677" s="108"/>
      <c r="D677" s="108"/>
      <c r="E677" s="108"/>
      <c r="F677" s="108"/>
      <c r="G677" s="108"/>
    </row>
    <row r="678" spans="3:7" ht="12.75">
      <c r="C678" s="108"/>
      <c r="D678" s="108"/>
      <c r="E678" s="108"/>
      <c r="F678" s="108"/>
      <c r="G678" s="108"/>
    </row>
    <row r="679" spans="3:7" ht="12.75">
      <c r="C679" s="108"/>
      <c r="D679" s="108"/>
      <c r="E679" s="108"/>
      <c r="F679" s="108"/>
      <c r="G679" s="108"/>
    </row>
    <row r="680" spans="3:7" ht="12.75">
      <c r="C680" s="108"/>
      <c r="D680" s="108"/>
      <c r="E680" s="108"/>
      <c r="F680" s="108"/>
      <c r="G680" s="108"/>
    </row>
    <row r="681" spans="3:7" ht="12.75">
      <c r="C681" s="108"/>
      <c r="D681" s="108"/>
      <c r="E681" s="108"/>
      <c r="F681" s="108"/>
      <c r="G681" s="108"/>
    </row>
    <row r="682" spans="3:7" ht="12.75">
      <c r="C682" s="108"/>
      <c r="D682" s="108"/>
      <c r="E682" s="108"/>
      <c r="F682" s="108"/>
      <c r="G682" s="108"/>
    </row>
    <row r="683" spans="3:7" ht="12.75">
      <c r="C683" s="108"/>
      <c r="D683" s="108"/>
      <c r="E683" s="108"/>
      <c r="F683" s="108"/>
      <c r="G683" s="108"/>
    </row>
    <row r="684" spans="3:7" ht="12.75">
      <c r="C684" s="108"/>
      <c r="D684" s="108"/>
      <c r="E684" s="108"/>
      <c r="F684" s="108"/>
      <c r="G684" s="108"/>
    </row>
    <row r="685" spans="3:7" ht="12.75">
      <c r="C685" s="108"/>
      <c r="D685" s="108"/>
      <c r="E685" s="108"/>
      <c r="F685" s="108"/>
      <c r="G685" s="108"/>
    </row>
    <row r="686" spans="3:7" ht="12.75">
      <c r="C686" s="108"/>
      <c r="D686" s="108"/>
      <c r="E686" s="108"/>
      <c r="F686" s="108"/>
      <c r="G686" s="108"/>
    </row>
    <row r="687" spans="3:7" ht="12.75">
      <c r="C687" s="108"/>
      <c r="D687" s="108"/>
      <c r="E687" s="108"/>
      <c r="F687" s="108"/>
      <c r="G687" s="108"/>
    </row>
    <row r="688" spans="3:7" ht="12.75">
      <c r="C688" s="108"/>
      <c r="D688" s="108"/>
      <c r="E688" s="108"/>
      <c r="F688" s="108"/>
      <c r="G688" s="108"/>
    </row>
    <row r="689" spans="3:7" ht="12.75">
      <c r="C689" s="108"/>
      <c r="D689" s="108"/>
      <c r="E689" s="108"/>
      <c r="F689" s="108"/>
      <c r="G689" s="108"/>
    </row>
    <row r="690" spans="3:7" ht="12.75">
      <c r="C690" s="108"/>
      <c r="D690" s="108"/>
      <c r="E690" s="108"/>
      <c r="F690" s="108"/>
      <c r="G690" s="108"/>
    </row>
    <row r="691" spans="3:7" ht="12.75">
      <c r="C691" s="108"/>
      <c r="D691" s="108"/>
      <c r="E691" s="108"/>
      <c r="F691" s="108"/>
      <c r="G691" s="108"/>
    </row>
    <row r="692" spans="3:7" ht="12.75">
      <c r="C692" s="108"/>
      <c r="D692" s="108"/>
      <c r="E692" s="108"/>
      <c r="F692" s="108"/>
      <c r="G692" s="108"/>
    </row>
    <row r="693" spans="3:7" ht="12.75">
      <c r="C693" s="108"/>
      <c r="D693" s="108"/>
      <c r="E693" s="108"/>
      <c r="F693" s="108"/>
      <c r="G693" s="108"/>
    </row>
    <row r="694" spans="3:7" ht="12.75">
      <c r="C694" s="108"/>
      <c r="D694" s="108"/>
      <c r="E694" s="108"/>
      <c r="F694" s="108"/>
      <c r="G694" s="108"/>
    </row>
    <row r="695" spans="3:7" ht="12.75">
      <c r="C695" s="108"/>
      <c r="D695" s="108"/>
      <c r="E695" s="108"/>
      <c r="F695" s="108"/>
      <c r="G695" s="108"/>
    </row>
    <row r="696" spans="3:7" ht="12.75">
      <c r="C696" s="108"/>
      <c r="D696" s="108"/>
      <c r="E696" s="108"/>
      <c r="F696" s="108"/>
      <c r="G696" s="108"/>
    </row>
    <row r="697" spans="3:7" ht="12.75">
      <c r="C697" s="108"/>
      <c r="D697" s="108"/>
      <c r="E697" s="108"/>
      <c r="F697" s="108"/>
      <c r="G697" s="108"/>
    </row>
    <row r="698" spans="3:7" ht="12.75">
      <c r="C698" s="108"/>
      <c r="D698" s="108"/>
      <c r="E698" s="108"/>
      <c r="F698" s="108"/>
      <c r="G698" s="108"/>
    </row>
    <row r="699" spans="3:7" ht="12.75">
      <c r="C699" s="108"/>
      <c r="D699" s="108"/>
      <c r="E699" s="108"/>
      <c r="F699" s="108"/>
      <c r="G699" s="108"/>
    </row>
    <row r="700" spans="3:7" ht="12.75">
      <c r="C700" s="108"/>
      <c r="D700" s="108"/>
      <c r="E700" s="108"/>
      <c r="F700" s="108"/>
      <c r="G700" s="108"/>
    </row>
    <row r="701" spans="3:7" ht="12.75">
      <c r="C701" s="108"/>
      <c r="D701" s="108"/>
      <c r="E701" s="108"/>
      <c r="F701" s="108"/>
      <c r="G701" s="108"/>
    </row>
    <row r="702" spans="3:7" ht="12.75">
      <c r="C702" s="108"/>
      <c r="D702" s="108"/>
      <c r="E702" s="108"/>
      <c r="F702" s="108"/>
      <c r="G702" s="108"/>
    </row>
    <row r="703" spans="3:7" ht="12.75">
      <c r="C703" s="108"/>
      <c r="D703" s="108"/>
      <c r="E703" s="108"/>
      <c r="F703" s="108"/>
      <c r="G703" s="108"/>
    </row>
    <row r="704" spans="3:7" ht="12.75">
      <c r="C704" s="108"/>
      <c r="D704" s="108"/>
      <c r="E704" s="108"/>
      <c r="F704" s="108"/>
      <c r="G704" s="108"/>
    </row>
    <row r="705" spans="3:7" ht="12.75">
      <c r="C705" s="108"/>
      <c r="D705" s="108"/>
      <c r="E705" s="108"/>
      <c r="F705" s="108"/>
      <c r="G705" s="108"/>
    </row>
    <row r="706" spans="3:7" ht="12.75">
      <c r="C706" s="108"/>
      <c r="D706" s="108"/>
      <c r="E706" s="108"/>
      <c r="F706" s="108"/>
      <c r="G706" s="108"/>
    </row>
    <row r="707" spans="3:7" ht="12.75">
      <c r="C707" s="108"/>
      <c r="D707" s="108"/>
      <c r="E707" s="108"/>
      <c r="F707" s="108"/>
      <c r="G707" s="108"/>
    </row>
    <row r="708" spans="3:7" ht="12.75">
      <c r="C708" s="108"/>
      <c r="D708" s="108"/>
      <c r="E708" s="108"/>
      <c r="F708" s="108"/>
      <c r="G708" s="108"/>
    </row>
    <row r="709" spans="3:7" ht="12.75">
      <c r="C709" s="108"/>
      <c r="D709" s="108"/>
      <c r="E709" s="108"/>
      <c r="F709" s="108"/>
      <c r="G709" s="108"/>
    </row>
    <row r="710" spans="3:7" ht="12.75">
      <c r="C710" s="108"/>
      <c r="D710" s="108"/>
      <c r="E710" s="108"/>
      <c r="F710" s="108"/>
      <c r="G710" s="108"/>
    </row>
    <row r="711" spans="3:7" ht="12.75">
      <c r="C711" s="108"/>
      <c r="D711" s="108"/>
      <c r="E711" s="108"/>
      <c r="F711" s="108"/>
      <c r="G711" s="108"/>
    </row>
    <row r="712" spans="3:7" ht="12.75">
      <c r="C712" s="108"/>
      <c r="D712" s="108"/>
      <c r="E712" s="108"/>
      <c r="F712" s="108"/>
      <c r="G712" s="108"/>
    </row>
    <row r="713" spans="3:7" ht="12.75">
      <c r="C713" s="108"/>
      <c r="D713" s="108"/>
      <c r="E713" s="108"/>
      <c r="F713" s="108"/>
      <c r="G713" s="108"/>
    </row>
    <row r="714" spans="3:7" ht="12.75">
      <c r="C714" s="108"/>
      <c r="D714" s="108"/>
      <c r="E714" s="108"/>
      <c r="F714" s="108"/>
      <c r="G714" s="108"/>
    </row>
    <row r="715" spans="3:7" ht="12.75">
      <c r="C715" s="108"/>
      <c r="D715" s="108"/>
      <c r="E715" s="108"/>
      <c r="F715" s="108"/>
      <c r="G715" s="108"/>
    </row>
    <row r="716" spans="3:7" ht="12.75">
      <c r="C716" s="108"/>
      <c r="D716" s="108"/>
      <c r="E716" s="108"/>
      <c r="F716" s="108"/>
      <c r="G716" s="108"/>
    </row>
    <row r="717" spans="3:7" ht="12.75">
      <c r="C717" s="108"/>
      <c r="D717" s="108"/>
      <c r="E717" s="108"/>
      <c r="F717" s="108"/>
      <c r="G717" s="108"/>
    </row>
    <row r="718" spans="3:7" ht="12.75">
      <c r="C718" s="108"/>
      <c r="D718" s="108"/>
      <c r="E718" s="108"/>
      <c r="F718" s="108"/>
      <c r="G718" s="108"/>
    </row>
    <row r="719" spans="3:7" ht="12.75">
      <c r="C719" s="108"/>
      <c r="D719" s="108"/>
      <c r="E719" s="108"/>
      <c r="F719" s="108"/>
      <c r="G719" s="108"/>
    </row>
    <row r="720" spans="3:7" ht="12.75">
      <c r="C720" s="108"/>
      <c r="D720" s="108"/>
      <c r="E720" s="108"/>
      <c r="F720" s="108"/>
      <c r="G720" s="108"/>
    </row>
    <row r="721" spans="3:7" ht="12.75">
      <c r="C721" s="108"/>
      <c r="D721" s="108"/>
      <c r="E721" s="108"/>
      <c r="F721" s="108"/>
      <c r="G721" s="108"/>
    </row>
    <row r="722" spans="3:7" ht="12.75">
      <c r="C722" s="108"/>
      <c r="D722" s="108"/>
      <c r="E722" s="108"/>
      <c r="F722" s="108"/>
      <c r="G722" s="108"/>
    </row>
    <row r="723" spans="3:7" ht="12.75">
      <c r="C723" s="108"/>
      <c r="D723" s="108"/>
      <c r="E723" s="108"/>
      <c r="F723" s="108"/>
      <c r="G723" s="108"/>
    </row>
    <row r="724" spans="3:7" ht="12.75">
      <c r="C724" s="108"/>
      <c r="D724" s="108"/>
      <c r="E724" s="108"/>
      <c r="F724" s="108"/>
      <c r="G724" s="108"/>
    </row>
    <row r="725" spans="3:7" ht="12.75">
      <c r="C725" s="108"/>
      <c r="D725" s="108"/>
      <c r="E725" s="108"/>
      <c r="F725" s="108"/>
      <c r="G725" s="108"/>
    </row>
    <row r="726" spans="3:7" ht="12.75">
      <c r="C726" s="108"/>
      <c r="D726" s="108"/>
      <c r="E726" s="108"/>
      <c r="F726" s="108"/>
      <c r="G726" s="108"/>
    </row>
    <row r="727" spans="3:7" ht="12.75">
      <c r="C727" s="108"/>
      <c r="D727" s="108"/>
      <c r="E727" s="108"/>
      <c r="F727" s="108"/>
      <c r="G727" s="108"/>
    </row>
    <row r="728" spans="3:7" ht="12.75">
      <c r="C728" s="108"/>
      <c r="D728" s="108"/>
      <c r="E728" s="108"/>
      <c r="F728" s="108"/>
      <c r="G728" s="108"/>
    </row>
    <row r="729" spans="3:7" ht="12.75">
      <c r="C729" s="108"/>
      <c r="D729" s="108"/>
      <c r="E729" s="108"/>
      <c r="F729" s="108"/>
      <c r="G729" s="108"/>
    </row>
    <row r="730" spans="3:7" ht="12.75">
      <c r="C730" s="108"/>
      <c r="D730" s="108"/>
      <c r="E730" s="108"/>
      <c r="F730" s="108"/>
      <c r="G730" s="108"/>
    </row>
    <row r="731" spans="3:7" ht="12.75">
      <c r="C731" s="108"/>
      <c r="D731" s="108"/>
      <c r="E731" s="108"/>
      <c r="F731" s="108"/>
      <c r="G731" s="108"/>
    </row>
    <row r="732" spans="3:7" ht="12.75">
      <c r="C732" s="108"/>
      <c r="D732" s="108"/>
      <c r="E732" s="108"/>
      <c r="F732" s="108"/>
      <c r="G732" s="108"/>
    </row>
    <row r="733" spans="3:7" ht="12.75">
      <c r="C733" s="108"/>
      <c r="D733" s="108"/>
      <c r="E733" s="108"/>
      <c r="F733" s="108"/>
      <c r="G733" s="108"/>
    </row>
    <row r="734" spans="3:7" ht="12.75">
      <c r="C734" s="108"/>
      <c r="D734" s="108"/>
      <c r="E734" s="108"/>
      <c r="F734" s="108"/>
      <c r="G734" s="108"/>
    </row>
    <row r="735" spans="3:7" ht="12.75">
      <c r="C735" s="108"/>
      <c r="D735" s="108"/>
      <c r="E735" s="108"/>
      <c r="F735" s="108"/>
      <c r="G735" s="108"/>
    </row>
    <row r="736" spans="3:7" ht="12.75">
      <c r="C736" s="108"/>
      <c r="D736" s="108"/>
      <c r="E736" s="108"/>
      <c r="F736" s="108"/>
      <c r="G736" s="108"/>
    </row>
    <row r="737" spans="3:7" ht="12.75">
      <c r="C737" s="108"/>
      <c r="D737" s="108"/>
      <c r="E737" s="108"/>
      <c r="F737" s="108"/>
      <c r="G737" s="108"/>
    </row>
    <row r="738" spans="3:7" ht="12.75">
      <c r="C738" s="108"/>
      <c r="D738" s="108"/>
      <c r="E738" s="108"/>
      <c r="F738" s="108"/>
      <c r="G738" s="108"/>
    </row>
    <row r="739" spans="3:7" ht="12.75">
      <c r="C739" s="108"/>
      <c r="D739" s="108"/>
      <c r="E739" s="108"/>
      <c r="F739" s="108"/>
      <c r="G739" s="108"/>
    </row>
    <row r="740" spans="3:7" ht="12.75">
      <c r="C740" s="108"/>
      <c r="D740" s="108"/>
      <c r="E740" s="108"/>
      <c r="F740" s="108"/>
      <c r="G740" s="108"/>
    </row>
    <row r="741" spans="3:7" ht="12.75">
      <c r="C741" s="108"/>
      <c r="D741" s="108"/>
      <c r="E741" s="108"/>
      <c r="F741" s="108"/>
      <c r="G741" s="108"/>
    </row>
    <row r="742" spans="3:7" ht="12.75">
      <c r="C742" s="108"/>
      <c r="D742" s="108"/>
      <c r="E742" s="108"/>
      <c r="F742" s="108"/>
      <c r="G742" s="108"/>
    </row>
    <row r="743" spans="3:7" ht="12.75">
      <c r="C743" s="108"/>
      <c r="D743" s="108"/>
      <c r="E743" s="108"/>
      <c r="F743" s="108"/>
      <c r="G743" s="108"/>
    </row>
    <row r="744" spans="3:7" ht="12.75">
      <c r="C744" s="108"/>
      <c r="D744" s="108"/>
      <c r="E744" s="108"/>
      <c r="F744" s="108"/>
      <c r="G744" s="108"/>
    </row>
    <row r="745" spans="3:7" ht="12.75">
      <c r="C745" s="108"/>
      <c r="D745" s="108"/>
      <c r="E745" s="108"/>
      <c r="F745" s="108"/>
      <c r="G745" s="108"/>
    </row>
    <row r="746" spans="3:7" ht="12.75">
      <c r="C746" s="108"/>
      <c r="D746" s="108"/>
      <c r="E746" s="108"/>
      <c r="F746" s="108"/>
      <c r="G746" s="108"/>
    </row>
    <row r="747" spans="3:7" ht="12.75">
      <c r="C747" s="108"/>
      <c r="D747" s="108"/>
      <c r="E747" s="108"/>
      <c r="F747" s="108"/>
      <c r="G747" s="108"/>
    </row>
    <row r="748" spans="3:7" ht="12.75">
      <c r="C748" s="108"/>
      <c r="D748" s="108"/>
      <c r="E748" s="108"/>
      <c r="F748" s="108"/>
      <c r="G748" s="108"/>
    </row>
    <row r="749" spans="3:7" ht="12.75">
      <c r="C749" s="108"/>
      <c r="D749" s="108"/>
      <c r="E749" s="108"/>
      <c r="F749" s="108"/>
      <c r="G749" s="108"/>
    </row>
    <row r="750" spans="3:7" ht="12.75">
      <c r="C750" s="108"/>
      <c r="D750" s="108"/>
      <c r="E750" s="108"/>
      <c r="F750" s="108"/>
      <c r="G750" s="108"/>
    </row>
    <row r="751" spans="3:7" ht="12.75">
      <c r="C751" s="108"/>
      <c r="D751" s="108"/>
      <c r="E751" s="108"/>
      <c r="F751" s="108"/>
      <c r="G751" s="108"/>
    </row>
    <row r="752" spans="3:7" ht="12.75">
      <c r="C752" s="108"/>
      <c r="D752" s="108"/>
      <c r="E752" s="108"/>
      <c r="F752" s="108"/>
      <c r="G752" s="108"/>
    </row>
    <row r="753" spans="3:7" ht="12.75">
      <c r="C753" s="108"/>
      <c r="D753" s="108"/>
      <c r="E753" s="108"/>
      <c r="F753" s="108"/>
      <c r="G753" s="108"/>
    </row>
    <row r="754" spans="3:7" ht="12.75">
      <c r="C754" s="108"/>
      <c r="D754" s="108"/>
      <c r="E754" s="108"/>
      <c r="F754" s="108"/>
      <c r="G754" s="108"/>
    </row>
    <row r="755" spans="3:7" ht="12.75">
      <c r="C755" s="108"/>
      <c r="D755" s="108"/>
      <c r="E755" s="108"/>
      <c r="F755" s="108"/>
      <c r="G755" s="108"/>
    </row>
    <row r="756" spans="3:7" ht="12.75">
      <c r="C756" s="108"/>
      <c r="D756" s="108"/>
      <c r="E756" s="108"/>
      <c r="F756" s="108"/>
      <c r="G756" s="108"/>
    </row>
    <row r="757" spans="3:7" ht="12.75">
      <c r="C757" s="108"/>
      <c r="D757" s="108"/>
      <c r="E757" s="108"/>
      <c r="F757" s="108"/>
      <c r="G757" s="108"/>
    </row>
    <row r="758" spans="3:7" ht="12.75">
      <c r="C758" s="108"/>
      <c r="D758" s="108"/>
      <c r="E758" s="108"/>
      <c r="F758" s="108"/>
      <c r="G758" s="108"/>
    </row>
    <row r="759" spans="3:7" ht="12.75">
      <c r="C759" s="108"/>
      <c r="D759" s="108"/>
      <c r="E759" s="108"/>
      <c r="F759" s="108"/>
      <c r="G759" s="108"/>
    </row>
    <row r="760" spans="3:7" ht="12.75">
      <c r="C760" s="108"/>
      <c r="D760" s="108"/>
      <c r="E760" s="108"/>
      <c r="F760" s="108"/>
      <c r="G760" s="108"/>
    </row>
    <row r="761" spans="3:7" ht="12.75">
      <c r="C761" s="108"/>
      <c r="D761" s="108"/>
      <c r="E761" s="108"/>
      <c r="F761" s="108"/>
      <c r="G761" s="108"/>
    </row>
    <row r="762" spans="3:7" ht="12.75">
      <c r="C762" s="108"/>
      <c r="D762" s="108"/>
      <c r="E762" s="108"/>
      <c r="F762" s="108"/>
      <c r="G762" s="108"/>
    </row>
    <row r="763" spans="3:7" ht="12.75">
      <c r="C763" s="108"/>
      <c r="D763" s="108"/>
      <c r="E763" s="108"/>
      <c r="F763" s="108"/>
      <c r="G763" s="108"/>
    </row>
    <row r="764" spans="3:7" ht="12.75">
      <c r="C764" s="108"/>
      <c r="D764" s="108"/>
      <c r="E764" s="108"/>
      <c r="F764" s="108"/>
      <c r="G764" s="108"/>
    </row>
    <row r="765" spans="3:7" ht="12.75">
      <c r="C765" s="108"/>
      <c r="D765" s="108"/>
      <c r="E765" s="108"/>
      <c r="F765" s="108"/>
      <c r="G765" s="108"/>
    </row>
    <row r="766" spans="3:7" ht="12.75">
      <c r="C766" s="108"/>
      <c r="D766" s="108"/>
      <c r="E766" s="108"/>
      <c r="F766" s="108"/>
      <c r="G766" s="108"/>
    </row>
    <row r="767" spans="3:7" ht="12.75">
      <c r="C767" s="108"/>
      <c r="D767" s="108"/>
      <c r="E767" s="108"/>
      <c r="F767" s="108"/>
      <c r="G767" s="108"/>
    </row>
    <row r="768" spans="3:7" ht="12.75">
      <c r="C768" s="108"/>
      <c r="D768" s="108"/>
      <c r="E768" s="108"/>
      <c r="F768" s="108"/>
      <c r="G768" s="108"/>
    </row>
    <row r="769" spans="3:7" ht="12.75">
      <c r="C769" s="108"/>
      <c r="D769" s="108"/>
      <c r="E769" s="108"/>
      <c r="F769" s="108"/>
      <c r="G769" s="108"/>
    </row>
    <row r="770" spans="3:7" ht="12.75">
      <c r="C770" s="108"/>
      <c r="D770" s="108"/>
      <c r="E770" s="108"/>
      <c r="F770" s="108"/>
      <c r="G770" s="108"/>
    </row>
    <row r="771" spans="3:7" ht="12.75">
      <c r="C771" s="108"/>
      <c r="D771" s="108"/>
      <c r="E771" s="108"/>
      <c r="F771" s="108"/>
      <c r="G771" s="108"/>
    </row>
    <row r="772" spans="3:7" ht="12.75">
      <c r="C772" s="108"/>
      <c r="D772" s="108"/>
      <c r="E772" s="108"/>
      <c r="F772" s="108"/>
      <c r="G772" s="108"/>
    </row>
    <row r="773" spans="3:7" ht="12.75">
      <c r="C773" s="108"/>
      <c r="D773" s="108"/>
      <c r="E773" s="108"/>
      <c r="F773" s="108"/>
      <c r="G773" s="108"/>
    </row>
    <row r="774" spans="3:7" ht="12.75">
      <c r="C774" s="108"/>
      <c r="D774" s="108"/>
      <c r="E774" s="108"/>
      <c r="F774" s="108"/>
      <c r="G774" s="108"/>
    </row>
    <row r="775" spans="3:7" ht="12.75">
      <c r="C775" s="108"/>
      <c r="D775" s="108"/>
      <c r="E775" s="108"/>
      <c r="F775" s="108"/>
      <c r="G775" s="108"/>
    </row>
    <row r="776" spans="3:7" ht="12.75">
      <c r="C776" s="108"/>
      <c r="D776" s="108"/>
      <c r="E776" s="108"/>
      <c r="F776" s="108"/>
      <c r="G776" s="108"/>
    </row>
    <row r="777" spans="3:7" ht="12.75">
      <c r="C777" s="108"/>
      <c r="D777" s="108"/>
      <c r="E777" s="108"/>
      <c r="F777" s="108"/>
      <c r="G777" s="108"/>
    </row>
    <row r="778" spans="3:7" ht="12.75">
      <c r="C778" s="108"/>
      <c r="D778" s="108"/>
      <c r="E778" s="108"/>
      <c r="F778" s="108"/>
      <c r="G778" s="108"/>
    </row>
    <row r="779" spans="3:7" ht="12.75">
      <c r="C779" s="108"/>
      <c r="D779" s="108"/>
      <c r="E779" s="108"/>
      <c r="F779" s="108"/>
      <c r="G779" s="108"/>
    </row>
    <row r="780" spans="3:7" ht="12.75">
      <c r="C780" s="108"/>
      <c r="D780" s="108"/>
      <c r="E780" s="108"/>
      <c r="F780" s="108"/>
      <c r="G780" s="108"/>
    </row>
    <row r="781" spans="3:7" ht="12.75">
      <c r="C781" s="108"/>
      <c r="D781" s="108"/>
      <c r="E781" s="108"/>
      <c r="F781" s="108"/>
      <c r="G781" s="108"/>
    </row>
    <row r="782" spans="3:7" ht="12.75">
      <c r="C782" s="108"/>
      <c r="D782" s="108"/>
      <c r="E782" s="108"/>
      <c r="F782" s="108"/>
      <c r="G782" s="108"/>
    </row>
    <row r="783" spans="3:7" ht="12.75">
      <c r="C783" s="108"/>
      <c r="D783" s="108"/>
      <c r="E783" s="108"/>
      <c r="F783" s="108"/>
      <c r="G783" s="108"/>
    </row>
    <row r="784" spans="3:7" ht="12.75">
      <c r="C784" s="108"/>
      <c r="D784" s="108"/>
      <c r="E784" s="108"/>
      <c r="F784" s="108"/>
      <c r="G784" s="108"/>
    </row>
    <row r="785" spans="3:7" ht="12.75">
      <c r="C785" s="108"/>
      <c r="D785" s="108"/>
      <c r="E785" s="108"/>
      <c r="F785" s="108"/>
      <c r="G785" s="108"/>
    </row>
    <row r="786" spans="3:7" ht="12.75">
      <c r="C786" s="108"/>
      <c r="D786" s="108"/>
      <c r="E786" s="108"/>
      <c r="F786" s="108"/>
      <c r="G786" s="108"/>
    </row>
    <row r="787" spans="3:7" ht="12.75">
      <c r="C787" s="108"/>
      <c r="D787" s="108"/>
      <c r="E787" s="108"/>
      <c r="F787" s="108"/>
      <c r="G787" s="108"/>
    </row>
    <row r="788" spans="3:7" ht="12.75">
      <c r="C788" s="108"/>
      <c r="D788" s="108"/>
      <c r="E788" s="108"/>
      <c r="F788" s="108"/>
      <c r="G788" s="108"/>
    </row>
    <row r="789" spans="3:7" ht="12.75">
      <c r="C789" s="108"/>
      <c r="D789" s="108"/>
      <c r="E789" s="108"/>
      <c r="F789" s="108"/>
      <c r="G789" s="108"/>
    </row>
    <row r="790" spans="3:7" ht="12.75">
      <c r="C790" s="108"/>
      <c r="D790" s="108"/>
      <c r="E790" s="108"/>
      <c r="F790" s="108"/>
      <c r="G790" s="108"/>
    </row>
    <row r="791" spans="3:7" ht="12.75">
      <c r="C791" s="108"/>
      <c r="D791" s="108"/>
      <c r="E791" s="108"/>
      <c r="F791" s="108"/>
      <c r="G791" s="108"/>
    </row>
    <row r="792" spans="3:7" ht="12.75">
      <c r="C792" s="108"/>
      <c r="D792" s="108"/>
      <c r="E792" s="108"/>
      <c r="F792" s="108"/>
      <c r="G792" s="108"/>
    </row>
    <row r="793" spans="3:7" ht="12.75">
      <c r="C793" s="108"/>
      <c r="D793" s="108"/>
      <c r="E793" s="108"/>
      <c r="F793" s="108"/>
      <c r="G793" s="108"/>
    </row>
    <row r="794" spans="3:7" ht="12.75">
      <c r="C794" s="108"/>
      <c r="D794" s="108"/>
      <c r="E794" s="108"/>
      <c r="F794" s="108"/>
      <c r="G794" s="108"/>
    </row>
    <row r="795" spans="3:7" ht="12.75">
      <c r="C795" s="108"/>
      <c r="D795" s="108"/>
      <c r="E795" s="108"/>
      <c r="F795" s="108"/>
      <c r="G795" s="108"/>
    </row>
    <row r="796" spans="3:7" ht="12.75">
      <c r="C796" s="108"/>
      <c r="D796" s="108"/>
      <c r="E796" s="108"/>
      <c r="F796" s="108"/>
      <c r="G796" s="108"/>
    </row>
    <row r="797" spans="3:7" ht="12.75">
      <c r="C797" s="108"/>
      <c r="D797" s="108"/>
      <c r="E797" s="108"/>
      <c r="F797" s="108"/>
      <c r="G797" s="108"/>
    </row>
    <row r="798" spans="3:7" ht="12.75">
      <c r="C798" s="108"/>
      <c r="D798" s="108"/>
      <c r="E798" s="108"/>
      <c r="F798" s="108"/>
      <c r="G798" s="108"/>
    </row>
    <row r="799" spans="3:7" ht="12.75">
      <c r="C799" s="108"/>
      <c r="D799" s="108"/>
      <c r="E799" s="108"/>
      <c r="F799" s="108"/>
      <c r="G799" s="108"/>
    </row>
    <row r="800" spans="3:7" ht="12.75">
      <c r="C800" s="108"/>
      <c r="D800" s="108"/>
      <c r="E800" s="108"/>
      <c r="F800" s="108"/>
      <c r="G800" s="108"/>
    </row>
    <row r="801" spans="3:7" ht="12.75">
      <c r="C801" s="108"/>
      <c r="D801" s="108"/>
      <c r="E801" s="108"/>
      <c r="F801" s="108"/>
      <c r="G801" s="108"/>
    </row>
    <row r="802" spans="3:7" ht="12.75">
      <c r="C802" s="108"/>
      <c r="D802" s="108"/>
      <c r="E802" s="108"/>
      <c r="F802" s="108"/>
      <c r="G802" s="108"/>
    </row>
    <row r="803" spans="3:7" ht="12.75">
      <c r="C803" s="108"/>
      <c r="D803" s="108"/>
      <c r="E803" s="108"/>
      <c r="F803" s="108"/>
      <c r="G803" s="108"/>
    </row>
    <row r="804" spans="3:7" ht="12.75">
      <c r="C804" s="108"/>
      <c r="D804" s="108"/>
      <c r="E804" s="108"/>
      <c r="F804" s="108"/>
      <c r="G804" s="108"/>
    </row>
    <row r="805" spans="3:7" ht="12.75">
      <c r="C805" s="108"/>
      <c r="D805" s="108"/>
      <c r="E805" s="108"/>
      <c r="F805" s="108"/>
      <c r="G805" s="108"/>
    </row>
    <row r="806" spans="3:7" ht="12.75">
      <c r="C806" s="108"/>
      <c r="D806" s="108"/>
      <c r="E806" s="108"/>
      <c r="F806" s="108"/>
      <c r="G806" s="108"/>
    </row>
    <row r="807" spans="3:7" ht="12.75">
      <c r="C807" s="108"/>
      <c r="D807" s="108"/>
      <c r="E807" s="108"/>
      <c r="F807" s="108"/>
      <c r="G807" s="108"/>
    </row>
    <row r="808" spans="3:7" ht="12.75">
      <c r="C808" s="108"/>
      <c r="D808" s="108"/>
      <c r="E808" s="108"/>
      <c r="F808" s="108"/>
      <c r="G808" s="108"/>
    </row>
    <row r="809" spans="3:7" ht="12.75">
      <c r="C809" s="108"/>
      <c r="D809" s="108"/>
      <c r="E809" s="108"/>
      <c r="F809" s="108"/>
      <c r="G809" s="108"/>
    </row>
    <row r="810" spans="3:7" ht="12.75">
      <c r="C810" s="108"/>
      <c r="D810" s="108"/>
      <c r="E810" s="108"/>
      <c r="F810" s="108"/>
      <c r="G810" s="108"/>
    </row>
    <row r="811" spans="3:7" ht="12.75">
      <c r="C811" s="108"/>
      <c r="D811" s="108"/>
      <c r="E811" s="108"/>
      <c r="F811" s="108"/>
      <c r="G811" s="108"/>
    </row>
    <row r="812" spans="3:7" ht="12.75">
      <c r="C812" s="108"/>
      <c r="D812" s="108"/>
      <c r="E812" s="108"/>
      <c r="F812" s="108"/>
      <c r="G812" s="108"/>
    </row>
    <row r="813" spans="3:7" ht="12.75">
      <c r="C813" s="108"/>
      <c r="D813" s="108"/>
      <c r="E813" s="108"/>
      <c r="F813" s="108"/>
      <c r="G813" s="108"/>
    </row>
    <row r="814" spans="3:7" ht="12.75">
      <c r="C814" s="108"/>
      <c r="D814" s="108"/>
      <c r="E814" s="108"/>
      <c r="F814" s="108"/>
      <c r="G814" s="108"/>
    </row>
    <row r="815" spans="3:7" ht="12.75">
      <c r="C815" s="108"/>
      <c r="D815" s="108"/>
      <c r="E815" s="108"/>
      <c r="F815" s="108"/>
      <c r="G815" s="108"/>
    </row>
    <row r="816" spans="3:7" ht="12.75">
      <c r="C816" s="108"/>
      <c r="D816" s="108"/>
      <c r="E816" s="108"/>
      <c r="F816" s="108"/>
      <c r="G816" s="108"/>
    </row>
    <row r="817" spans="3:7" ht="12.75">
      <c r="C817" s="108"/>
      <c r="D817" s="108"/>
      <c r="E817" s="108"/>
      <c r="F817" s="108"/>
      <c r="G817" s="108"/>
    </row>
    <row r="818" spans="3:7" ht="12.75">
      <c r="C818" s="108"/>
      <c r="D818" s="108"/>
      <c r="E818" s="108"/>
      <c r="F818" s="108"/>
      <c r="G818" s="108"/>
    </row>
    <row r="819" spans="3:7" ht="12.75">
      <c r="C819" s="108"/>
      <c r="D819" s="108"/>
      <c r="E819" s="108"/>
      <c r="F819" s="108"/>
      <c r="G819" s="108"/>
    </row>
    <row r="820" spans="3:7" ht="12.75">
      <c r="C820" s="108"/>
      <c r="D820" s="108"/>
      <c r="E820" s="108"/>
      <c r="F820" s="108"/>
      <c r="G820" s="108"/>
    </row>
    <row r="821" spans="3:7" ht="12.75">
      <c r="C821" s="108"/>
      <c r="D821" s="108"/>
      <c r="E821" s="108"/>
      <c r="F821" s="108"/>
      <c r="G821" s="108"/>
    </row>
    <row r="822" spans="3:7" ht="12.75">
      <c r="C822" s="108"/>
      <c r="D822" s="108"/>
      <c r="E822" s="108"/>
      <c r="F822" s="108"/>
      <c r="G822" s="108"/>
    </row>
    <row r="823" spans="3:7" ht="12.75">
      <c r="C823" s="108"/>
      <c r="D823" s="108"/>
      <c r="E823" s="108"/>
      <c r="F823" s="108"/>
      <c r="G823" s="108"/>
    </row>
    <row r="824" spans="3:7" ht="12.75">
      <c r="C824" s="108"/>
      <c r="D824" s="108"/>
      <c r="E824" s="108"/>
      <c r="F824" s="108"/>
      <c r="G824" s="108"/>
    </row>
    <row r="825" spans="3:7" ht="12.75">
      <c r="C825" s="108"/>
      <c r="D825" s="108"/>
      <c r="E825" s="108"/>
      <c r="F825" s="108"/>
      <c r="G825" s="108"/>
    </row>
    <row r="826" spans="3:7" ht="12.75">
      <c r="C826" s="108"/>
      <c r="D826" s="108"/>
      <c r="E826" s="108"/>
      <c r="F826" s="108"/>
      <c r="G826" s="108"/>
    </row>
    <row r="827" spans="3:7" ht="12.75">
      <c r="C827" s="108"/>
      <c r="D827" s="108"/>
      <c r="E827" s="108"/>
      <c r="F827" s="108"/>
      <c r="G827" s="108"/>
    </row>
    <row r="828" spans="3:7" ht="12.75">
      <c r="C828" s="108"/>
      <c r="D828" s="108"/>
      <c r="E828" s="108"/>
      <c r="F828" s="108"/>
      <c r="G828" s="108"/>
    </row>
    <row r="829" spans="3:7" ht="12.75">
      <c r="C829" s="108"/>
      <c r="D829" s="108"/>
      <c r="E829" s="108"/>
      <c r="F829" s="108"/>
      <c r="G829" s="108"/>
    </row>
    <row r="830" spans="3:7" ht="12.75">
      <c r="C830" s="108"/>
      <c r="D830" s="108"/>
      <c r="E830" s="108"/>
      <c r="F830" s="108"/>
      <c r="G830" s="108"/>
    </row>
    <row r="831" spans="3:7" ht="12.75">
      <c r="C831" s="108"/>
      <c r="D831" s="108"/>
      <c r="E831" s="108"/>
      <c r="F831" s="108"/>
      <c r="G831" s="108"/>
    </row>
    <row r="832" spans="3:7" ht="12.75">
      <c r="C832" s="108"/>
      <c r="D832" s="108"/>
      <c r="E832" s="108"/>
      <c r="F832" s="108"/>
      <c r="G832" s="108"/>
    </row>
    <row r="833" spans="3:7" ht="12.75">
      <c r="C833" s="108"/>
      <c r="D833" s="108"/>
      <c r="E833" s="108"/>
      <c r="F833" s="108"/>
      <c r="G833" s="108"/>
    </row>
    <row r="834" spans="3:7" ht="12.75">
      <c r="C834" s="108"/>
      <c r="D834" s="108"/>
      <c r="E834" s="108"/>
      <c r="F834" s="108"/>
      <c r="G834" s="108"/>
    </row>
    <row r="835" spans="3:7" ht="12.75">
      <c r="C835" s="108"/>
      <c r="D835" s="108"/>
      <c r="E835" s="108"/>
      <c r="F835" s="108"/>
      <c r="G835" s="108"/>
    </row>
    <row r="836" spans="3:7" ht="12.75">
      <c r="C836" s="108"/>
      <c r="D836" s="108"/>
      <c r="E836" s="108"/>
      <c r="F836" s="108"/>
      <c r="G836" s="108"/>
    </row>
    <row r="837" spans="3:7" ht="12.75">
      <c r="C837" s="108"/>
      <c r="D837" s="108"/>
      <c r="E837" s="108"/>
      <c r="F837" s="108"/>
      <c r="G837" s="108"/>
    </row>
    <row r="838" spans="3:7" ht="12.75">
      <c r="C838" s="108"/>
      <c r="D838" s="108"/>
      <c r="E838" s="108"/>
      <c r="F838" s="108"/>
      <c r="G838" s="108"/>
    </row>
    <row r="839" spans="3:7" ht="12.75">
      <c r="C839" s="108"/>
      <c r="D839" s="108"/>
      <c r="E839" s="108"/>
      <c r="F839" s="108"/>
      <c r="G839" s="108"/>
    </row>
    <row r="840" spans="3:7" ht="12.75">
      <c r="C840" s="108"/>
      <c r="D840" s="108"/>
      <c r="E840" s="108"/>
      <c r="F840" s="108"/>
      <c r="G840" s="108"/>
    </row>
    <row r="841" spans="3:7" ht="12.75">
      <c r="C841" s="108"/>
      <c r="D841" s="108"/>
      <c r="E841" s="108"/>
      <c r="F841" s="108"/>
      <c r="G841" s="108"/>
    </row>
    <row r="842" spans="3:7" ht="12.75">
      <c r="C842" s="108"/>
      <c r="D842" s="108"/>
      <c r="E842" s="108"/>
      <c r="F842" s="108"/>
      <c r="G842" s="108"/>
    </row>
    <row r="843" spans="3:7" ht="12.75">
      <c r="C843" s="108"/>
      <c r="D843" s="108"/>
      <c r="E843" s="108"/>
      <c r="F843" s="108"/>
      <c r="G843" s="108"/>
    </row>
    <row r="844" spans="3:7" ht="12.75">
      <c r="C844" s="108"/>
      <c r="D844" s="108"/>
      <c r="E844" s="108"/>
      <c r="F844" s="108"/>
      <c r="G844" s="108"/>
    </row>
    <row r="845" spans="3:7" ht="12.75">
      <c r="C845" s="108"/>
      <c r="D845" s="108"/>
      <c r="E845" s="108"/>
      <c r="F845" s="108"/>
      <c r="G845" s="108"/>
    </row>
    <row r="846" spans="3:7" ht="12.75">
      <c r="C846" s="108"/>
      <c r="D846" s="108"/>
      <c r="E846" s="108"/>
      <c r="F846" s="108"/>
      <c r="G846" s="108"/>
    </row>
    <row r="847" spans="3:7" ht="12.75">
      <c r="C847" s="108"/>
      <c r="D847" s="108"/>
      <c r="E847" s="108"/>
      <c r="F847" s="108"/>
      <c r="G847" s="108"/>
    </row>
    <row r="848" spans="3:7" ht="12.75">
      <c r="C848" s="108"/>
      <c r="D848" s="108"/>
      <c r="E848" s="108"/>
      <c r="F848" s="108"/>
      <c r="G848" s="108"/>
    </row>
    <row r="849" spans="3:7" ht="12.75">
      <c r="C849" s="108"/>
      <c r="D849" s="108"/>
      <c r="E849" s="108"/>
      <c r="F849" s="108"/>
      <c r="G849" s="108"/>
    </row>
    <row r="850" spans="3:7" ht="12.75">
      <c r="C850" s="108"/>
      <c r="D850" s="108"/>
      <c r="E850" s="108"/>
      <c r="F850" s="108"/>
      <c r="G850" s="108"/>
    </row>
    <row r="851" spans="3:7" ht="12.75">
      <c r="C851" s="108"/>
      <c r="D851" s="108"/>
      <c r="E851" s="108"/>
      <c r="F851" s="108"/>
      <c r="G851" s="108"/>
    </row>
    <row r="852" spans="3:7" ht="12.75">
      <c r="C852" s="108"/>
      <c r="D852" s="108"/>
      <c r="E852" s="108"/>
      <c r="F852" s="108"/>
      <c r="G852" s="108"/>
    </row>
    <row r="853" spans="3:7" ht="12.75">
      <c r="C853" s="108"/>
      <c r="D853" s="108"/>
      <c r="E853" s="108"/>
      <c r="F853" s="108"/>
      <c r="G853" s="108"/>
    </row>
    <row r="854" spans="3:7" ht="12.75">
      <c r="C854" s="108"/>
      <c r="D854" s="108"/>
      <c r="E854" s="108"/>
      <c r="F854" s="108"/>
      <c r="G854" s="108"/>
    </row>
    <row r="855" spans="3:7" ht="12.75">
      <c r="C855" s="108"/>
      <c r="D855" s="108"/>
      <c r="E855" s="108"/>
      <c r="F855" s="108"/>
      <c r="G855" s="108"/>
    </row>
    <row r="856" spans="3:7" ht="12.75">
      <c r="C856" s="108"/>
      <c r="D856" s="108"/>
      <c r="E856" s="108"/>
      <c r="F856" s="108"/>
      <c r="G856" s="108"/>
    </row>
    <row r="857" spans="3:7" ht="12.75">
      <c r="C857" s="108"/>
      <c r="D857" s="108"/>
      <c r="E857" s="108"/>
      <c r="F857" s="108"/>
      <c r="G857" s="108"/>
    </row>
    <row r="858" spans="3:7" ht="12.75">
      <c r="C858" s="108"/>
      <c r="D858" s="108"/>
      <c r="E858" s="108"/>
      <c r="F858" s="108"/>
      <c r="G858" s="108"/>
    </row>
    <row r="859" spans="3:7" ht="12.75">
      <c r="C859" s="108"/>
      <c r="D859" s="108"/>
      <c r="E859" s="108"/>
      <c r="F859" s="108"/>
      <c r="G859" s="108"/>
    </row>
    <row r="860" spans="3:7" ht="12.75">
      <c r="C860" s="108"/>
      <c r="D860" s="108"/>
      <c r="E860" s="108"/>
      <c r="F860" s="108"/>
      <c r="G860" s="108"/>
    </row>
    <row r="861" spans="3:7" ht="12.75">
      <c r="C861" s="108"/>
      <c r="D861" s="108"/>
      <c r="E861" s="108"/>
      <c r="F861" s="108"/>
      <c r="G861" s="108"/>
    </row>
    <row r="862" spans="3:7" ht="12.75">
      <c r="C862" s="108"/>
      <c r="D862" s="108"/>
      <c r="E862" s="108"/>
      <c r="F862" s="108"/>
      <c r="G862" s="108"/>
    </row>
    <row r="863" spans="3:7" ht="12.75">
      <c r="C863" s="108"/>
      <c r="D863" s="108"/>
      <c r="E863" s="108"/>
      <c r="F863" s="108"/>
      <c r="G863" s="108"/>
    </row>
    <row r="864" spans="3:7" ht="12.75">
      <c r="C864" s="108"/>
      <c r="D864" s="108"/>
      <c r="E864" s="108"/>
      <c r="F864" s="108"/>
      <c r="G864" s="108"/>
    </row>
    <row r="865" spans="3:7" ht="12.75">
      <c r="C865" s="108"/>
      <c r="D865" s="108"/>
      <c r="E865" s="108"/>
      <c r="F865" s="108"/>
      <c r="G865" s="108"/>
    </row>
    <row r="866" spans="3:7" ht="12.75">
      <c r="C866" s="108"/>
      <c r="D866" s="108"/>
      <c r="E866" s="108"/>
      <c r="F866" s="108"/>
      <c r="G866" s="108"/>
    </row>
    <row r="867" spans="3:7" ht="12.75">
      <c r="C867" s="108"/>
      <c r="D867" s="108"/>
      <c r="E867" s="108"/>
      <c r="F867" s="108"/>
      <c r="G867" s="108"/>
    </row>
    <row r="868" spans="3:7" ht="12.75">
      <c r="C868" s="108"/>
      <c r="D868" s="108"/>
      <c r="E868" s="108"/>
      <c r="F868" s="108"/>
      <c r="G868" s="108"/>
    </row>
    <row r="869" spans="3:7" ht="12.75">
      <c r="C869" s="108"/>
      <c r="D869" s="108"/>
      <c r="E869" s="108"/>
      <c r="F869" s="108"/>
      <c r="G869" s="108"/>
    </row>
    <row r="870" spans="3:7" ht="12.75">
      <c r="C870" s="108"/>
      <c r="D870" s="108"/>
      <c r="E870" s="108"/>
      <c r="F870" s="108"/>
      <c r="G870" s="108"/>
    </row>
    <row r="871" spans="3:7" ht="12.75">
      <c r="C871" s="108"/>
      <c r="D871" s="108"/>
      <c r="E871" s="108"/>
      <c r="F871" s="108"/>
      <c r="G871" s="108"/>
    </row>
    <row r="872" spans="3:7" ht="12.75">
      <c r="C872" s="108"/>
      <c r="D872" s="108"/>
      <c r="E872" s="108"/>
      <c r="F872" s="108"/>
      <c r="G872" s="108"/>
    </row>
    <row r="873" spans="3:7" ht="12.75">
      <c r="C873" s="108"/>
      <c r="D873" s="108"/>
      <c r="E873" s="108"/>
      <c r="F873" s="108"/>
      <c r="G873" s="108"/>
    </row>
    <row r="874" spans="3:7" ht="12.75">
      <c r="C874" s="108"/>
      <c r="D874" s="108"/>
      <c r="E874" s="108"/>
      <c r="F874" s="108"/>
      <c r="G874" s="108"/>
    </row>
    <row r="875" spans="3:7" ht="12.75">
      <c r="C875" s="108"/>
      <c r="D875" s="108"/>
      <c r="E875" s="108"/>
      <c r="F875" s="108"/>
      <c r="G875" s="108"/>
    </row>
    <row r="876" spans="3:7" ht="12.75">
      <c r="C876" s="108"/>
      <c r="D876" s="108"/>
      <c r="E876" s="108"/>
      <c r="F876" s="108"/>
      <c r="G876" s="108"/>
    </row>
    <row r="877" spans="3:7" ht="12.75">
      <c r="C877" s="108"/>
      <c r="D877" s="108"/>
      <c r="E877" s="108"/>
      <c r="F877" s="108"/>
      <c r="G877" s="108"/>
    </row>
    <row r="878" spans="3:7" ht="12.75">
      <c r="C878" s="108"/>
      <c r="D878" s="108"/>
      <c r="E878" s="108"/>
      <c r="F878" s="108"/>
      <c r="G878" s="108"/>
    </row>
    <row r="879" spans="3:7" ht="12.75">
      <c r="C879" s="108"/>
      <c r="D879" s="108"/>
      <c r="E879" s="108"/>
      <c r="F879" s="108"/>
      <c r="G879" s="108"/>
    </row>
    <row r="880" spans="3:7" ht="12.75">
      <c r="C880" s="108"/>
      <c r="D880" s="108"/>
      <c r="E880" s="108"/>
      <c r="F880" s="108"/>
      <c r="G880" s="108"/>
    </row>
    <row r="881" spans="3:7" ht="12.75">
      <c r="C881" s="108"/>
      <c r="D881" s="108"/>
      <c r="E881" s="108"/>
      <c r="F881" s="108"/>
      <c r="G881" s="108"/>
    </row>
    <row r="882" spans="3:7" ht="12.75">
      <c r="C882" s="108"/>
      <c r="D882" s="108"/>
      <c r="E882" s="108"/>
      <c r="F882" s="108"/>
      <c r="G882" s="108"/>
    </row>
    <row r="883" spans="3:7" ht="12.75">
      <c r="C883" s="108"/>
      <c r="D883" s="108"/>
      <c r="E883" s="108"/>
      <c r="F883" s="108"/>
      <c r="G883" s="108"/>
    </row>
    <row r="884" spans="3:7" ht="12.75">
      <c r="C884" s="108"/>
      <c r="D884" s="108"/>
      <c r="E884" s="108"/>
      <c r="F884" s="108"/>
      <c r="G884" s="108"/>
    </row>
    <row r="885" spans="3:7" ht="12.75">
      <c r="C885" s="108"/>
      <c r="D885" s="108"/>
      <c r="E885" s="108"/>
      <c r="F885" s="108"/>
      <c r="G885" s="108"/>
    </row>
    <row r="886" spans="3:7" ht="12.75">
      <c r="C886" s="108"/>
      <c r="D886" s="108"/>
      <c r="E886" s="108"/>
      <c r="F886" s="108"/>
      <c r="G886" s="108"/>
    </row>
    <row r="887" spans="3:7" ht="12.75">
      <c r="C887" s="108"/>
      <c r="D887" s="108"/>
      <c r="E887" s="108"/>
      <c r="F887" s="108"/>
      <c r="G887" s="108"/>
    </row>
    <row r="888" spans="3:7" ht="12.75">
      <c r="C888" s="108"/>
      <c r="D888" s="108"/>
      <c r="E888" s="108"/>
      <c r="F888" s="108"/>
      <c r="G888" s="108"/>
    </row>
    <row r="889" spans="3:7" ht="12.75">
      <c r="C889" s="108"/>
      <c r="D889" s="108"/>
      <c r="E889" s="108"/>
      <c r="F889" s="108"/>
      <c r="G889" s="108"/>
    </row>
    <row r="890" spans="3:7" ht="12.75">
      <c r="C890" s="108"/>
      <c r="D890" s="108"/>
      <c r="E890" s="108"/>
      <c r="F890" s="108"/>
      <c r="G890" s="108"/>
    </row>
    <row r="891" spans="3:7" ht="12.75">
      <c r="C891" s="108"/>
      <c r="D891" s="108"/>
      <c r="E891" s="108"/>
      <c r="F891" s="108"/>
      <c r="G891" s="108"/>
    </row>
    <row r="892" spans="3:7" ht="12.75">
      <c r="C892" s="108"/>
      <c r="D892" s="108"/>
      <c r="E892" s="108"/>
      <c r="F892" s="108"/>
      <c r="G892" s="108"/>
    </row>
    <row r="893" spans="3:7" ht="12.75">
      <c r="C893" s="108"/>
      <c r="D893" s="108"/>
      <c r="E893" s="108"/>
      <c r="F893" s="108"/>
      <c r="G893" s="108"/>
    </row>
    <row r="894" spans="3:7" ht="12.75">
      <c r="C894" s="108"/>
      <c r="D894" s="108"/>
      <c r="E894" s="108"/>
      <c r="F894" s="108"/>
      <c r="G894" s="108"/>
    </row>
    <row r="895" spans="3:7" ht="12.75">
      <c r="C895" s="108"/>
      <c r="D895" s="108"/>
      <c r="E895" s="108"/>
      <c r="F895" s="108"/>
      <c r="G895" s="108"/>
    </row>
    <row r="896" spans="3:7" ht="12.75">
      <c r="C896" s="108"/>
      <c r="D896" s="108"/>
      <c r="E896" s="108"/>
      <c r="F896" s="108"/>
      <c r="G896" s="108"/>
    </row>
    <row r="897" spans="3:7" ht="12.75">
      <c r="C897" s="108"/>
      <c r="D897" s="108"/>
      <c r="E897" s="108"/>
      <c r="F897" s="108"/>
      <c r="G897" s="108"/>
    </row>
    <row r="898" spans="3:7" ht="12.75">
      <c r="C898" s="108"/>
      <c r="D898" s="108"/>
      <c r="E898" s="108"/>
      <c r="F898" s="108"/>
      <c r="G898" s="108"/>
    </row>
    <row r="899" spans="3:7" ht="12.75">
      <c r="C899" s="108"/>
      <c r="D899" s="108"/>
      <c r="E899" s="108"/>
      <c r="F899" s="108"/>
      <c r="G899" s="108"/>
    </row>
    <row r="900" spans="3:7" ht="12.75">
      <c r="C900" s="108"/>
      <c r="D900" s="108"/>
      <c r="E900" s="108"/>
      <c r="F900" s="108"/>
      <c r="G900" s="108"/>
    </row>
    <row r="901" spans="3:7" ht="12.75">
      <c r="C901" s="108"/>
      <c r="D901" s="108"/>
      <c r="E901" s="108"/>
      <c r="F901" s="108"/>
      <c r="G901" s="108"/>
    </row>
    <row r="902" spans="3:7" ht="12.75">
      <c r="C902" s="108"/>
      <c r="D902" s="108"/>
      <c r="E902" s="108"/>
      <c r="F902" s="108"/>
      <c r="G902" s="108"/>
    </row>
    <row r="903" spans="3:7" ht="12.75">
      <c r="C903" s="108"/>
      <c r="D903" s="108"/>
      <c r="E903" s="108"/>
      <c r="F903" s="108"/>
      <c r="G903" s="108"/>
    </row>
    <row r="904" spans="3:7" ht="12.75">
      <c r="C904" s="108"/>
      <c r="D904" s="108"/>
      <c r="E904" s="108"/>
      <c r="F904" s="108"/>
      <c r="G904" s="108"/>
    </row>
    <row r="905" spans="3:7" ht="12.75">
      <c r="C905" s="108"/>
      <c r="D905" s="108"/>
      <c r="E905" s="108"/>
      <c r="F905" s="108"/>
      <c r="G905" s="108"/>
    </row>
    <row r="906" spans="3:7" ht="12.75">
      <c r="C906" s="108"/>
      <c r="D906" s="108"/>
      <c r="E906" s="108"/>
      <c r="F906" s="108"/>
      <c r="G906" s="108"/>
    </row>
    <row r="907" spans="3:7" ht="12.75">
      <c r="C907" s="108"/>
      <c r="D907" s="108"/>
      <c r="E907" s="108"/>
      <c r="F907" s="108"/>
      <c r="G907" s="108"/>
    </row>
    <row r="908" spans="3:7" ht="12.75">
      <c r="C908" s="108"/>
      <c r="D908" s="108"/>
      <c r="E908" s="108"/>
      <c r="F908" s="108"/>
      <c r="G908" s="108"/>
    </row>
    <row r="909" spans="3:7" ht="12.75">
      <c r="C909" s="108"/>
      <c r="D909" s="108"/>
      <c r="E909" s="108"/>
      <c r="F909" s="108"/>
      <c r="G909" s="108"/>
    </row>
    <row r="910" spans="3:7" ht="12.75">
      <c r="C910" s="108"/>
      <c r="D910" s="108"/>
      <c r="E910" s="108"/>
      <c r="F910" s="108"/>
      <c r="G910" s="108"/>
    </row>
    <row r="911" spans="3:7" ht="12.75">
      <c r="C911" s="108"/>
      <c r="D911" s="108"/>
      <c r="E911" s="108"/>
      <c r="F911" s="108"/>
      <c r="G911" s="108"/>
    </row>
    <row r="912" spans="3:7" ht="12.75">
      <c r="C912" s="108"/>
      <c r="D912" s="108"/>
      <c r="E912" s="108"/>
      <c r="F912" s="108"/>
      <c r="G912" s="108"/>
    </row>
    <row r="913" spans="3:7" ht="12.75">
      <c r="C913" s="108"/>
      <c r="D913" s="108"/>
      <c r="E913" s="108"/>
      <c r="F913" s="108"/>
      <c r="G913" s="108"/>
    </row>
    <row r="914" spans="3:7" ht="12.75">
      <c r="C914" s="108"/>
      <c r="D914" s="108"/>
      <c r="E914" s="108"/>
      <c r="F914" s="108"/>
      <c r="G914" s="108"/>
    </row>
    <row r="915" spans="3:7" ht="12.75">
      <c r="C915" s="108"/>
      <c r="D915" s="108"/>
      <c r="E915" s="108"/>
      <c r="F915" s="108"/>
      <c r="G915" s="108"/>
    </row>
    <row r="916" spans="3:7" ht="12.75">
      <c r="C916" s="108"/>
      <c r="D916" s="108"/>
      <c r="E916" s="108"/>
      <c r="F916" s="108"/>
      <c r="G916" s="108"/>
    </row>
    <row r="917" spans="3:7" ht="12.75">
      <c r="C917" s="108"/>
      <c r="D917" s="108"/>
      <c r="E917" s="108"/>
      <c r="F917" s="108"/>
      <c r="G917" s="108"/>
    </row>
    <row r="918" spans="3:7" ht="12.75">
      <c r="C918" s="108"/>
      <c r="D918" s="108"/>
      <c r="E918" s="108"/>
      <c r="F918" s="108"/>
      <c r="G918" s="108"/>
    </row>
    <row r="919" spans="3:7" ht="12.75">
      <c r="C919" s="108"/>
      <c r="D919" s="108"/>
      <c r="E919" s="108"/>
      <c r="F919" s="108"/>
      <c r="G919" s="108"/>
    </row>
    <row r="920" spans="3:7" ht="12.75">
      <c r="C920" s="108"/>
      <c r="D920" s="108"/>
      <c r="E920" s="108"/>
      <c r="F920" s="108"/>
      <c r="G920" s="108"/>
    </row>
    <row r="921" spans="3:7" ht="12.75">
      <c r="C921" s="108"/>
      <c r="D921" s="108"/>
      <c r="E921" s="108"/>
      <c r="F921" s="108"/>
      <c r="G921" s="108"/>
    </row>
    <row r="922" spans="3:7" ht="12.75">
      <c r="C922" s="108"/>
      <c r="D922" s="108"/>
      <c r="E922" s="108"/>
      <c r="F922" s="108"/>
      <c r="G922" s="108"/>
    </row>
    <row r="923" spans="3:7" ht="12.75">
      <c r="C923" s="108"/>
      <c r="D923" s="108"/>
      <c r="E923" s="108"/>
      <c r="F923" s="108"/>
      <c r="G923" s="108"/>
    </row>
    <row r="924" spans="3:7" ht="12.75">
      <c r="C924" s="108"/>
      <c r="D924" s="108"/>
      <c r="E924" s="108"/>
      <c r="F924" s="108"/>
      <c r="G924" s="108"/>
    </row>
    <row r="925" spans="3:7" ht="12.75">
      <c r="C925" s="108"/>
      <c r="D925" s="108"/>
      <c r="E925" s="108"/>
      <c r="F925" s="108"/>
      <c r="G925" s="108"/>
    </row>
    <row r="926" spans="3:7" ht="12.75">
      <c r="C926" s="108"/>
      <c r="D926" s="108"/>
      <c r="E926" s="108"/>
      <c r="F926" s="108"/>
      <c r="G926" s="108"/>
    </row>
    <row r="927" spans="3:7" ht="12.75">
      <c r="C927" s="108"/>
      <c r="D927" s="108"/>
      <c r="E927" s="108"/>
      <c r="F927" s="108"/>
      <c r="G927" s="108"/>
    </row>
    <row r="928" spans="3:7" ht="12.75">
      <c r="C928" s="108"/>
      <c r="D928" s="108"/>
      <c r="E928" s="108"/>
      <c r="F928" s="108"/>
      <c r="G928" s="108"/>
    </row>
    <row r="929" spans="3:7" ht="12.75">
      <c r="C929" s="108"/>
      <c r="D929" s="108"/>
      <c r="E929" s="108"/>
      <c r="F929" s="108"/>
      <c r="G929" s="108"/>
    </row>
    <row r="930" spans="3:7" ht="12.75">
      <c r="C930" s="108"/>
      <c r="D930" s="108"/>
      <c r="E930" s="108"/>
      <c r="F930" s="108"/>
      <c r="G930" s="108"/>
    </row>
    <row r="931" spans="3:7" ht="12.75">
      <c r="C931" s="108"/>
      <c r="D931" s="108"/>
      <c r="E931" s="108"/>
      <c r="F931" s="108"/>
      <c r="G931" s="108"/>
    </row>
    <row r="932" spans="3:7" ht="12.75">
      <c r="C932" s="108"/>
      <c r="D932" s="108"/>
      <c r="E932" s="108"/>
      <c r="F932" s="108"/>
      <c r="G932" s="108"/>
    </row>
    <row r="933" spans="3:7" ht="12.75">
      <c r="C933" s="108"/>
      <c r="D933" s="108"/>
      <c r="E933" s="108"/>
      <c r="F933" s="108"/>
      <c r="G933" s="108"/>
    </row>
    <row r="934" spans="3:7" ht="12.75">
      <c r="C934" s="108"/>
      <c r="D934" s="108"/>
      <c r="E934" s="108"/>
      <c r="F934" s="108"/>
      <c r="G934" s="108"/>
    </row>
    <row r="935" spans="3:7" ht="12.75">
      <c r="C935" s="108"/>
      <c r="D935" s="108"/>
      <c r="E935" s="108"/>
      <c r="F935" s="108"/>
      <c r="G935" s="108"/>
    </row>
    <row r="936" spans="3:7" ht="12.75">
      <c r="C936" s="108"/>
      <c r="D936" s="108"/>
      <c r="E936" s="108"/>
      <c r="F936" s="108"/>
      <c r="G936" s="108"/>
    </row>
    <row r="937" spans="3:7" ht="12.75">
      <c r="C937" s="108"/>
      <c r="D937" s="108"/>
      <c r="E937" s="108"/>
      <c r="F937" s="108"/>
      <c r="G937" s="108"/>
    </row>
    <row r="938" spans="3:7" ht="12.75">
      <c r="C938" s="108"/>
      <c r="D938" s="108"/>
      <c r="E938" s="108"/>
      <c r="F938" s="108"/>
      <c r="G938" s="108"/>
    </row>
    <row r="939" spans="3:7" ht="12.75">
      <c r="C939" s="108"/>
      <c r="D939" s="108"/>
      <c r="E939" s="108"/>
      <c r="F939" s="108"/>
      <c r="G939" s="108"/>
    </row>
    <row r="940" spans="3:7" ht="12.75">
      <c r="C940" s="108"/>
      <c r="D940" s="108"/>
      <c r="E940" s="108"/>
      <c r="F940" s="108"/>
      <c r="G940" s="108"/>
    </row>
    <row r="941" spans="3:7" ht="12.75">
      <c r="C941" s="108"/>
      <c r="D941" s="108"/>
      <c r="E941" s="108"/>
      <c r="F941" s="108"/>
      <c r="G941" s="108"/>
    </row>
    <row r="942" spans="3:7" ht="12.75">
      <c r="C942" s="108"/>
      <c r="D942" s="108"/>
      <c r="E942" s="108"/>
      <c r="F942" s="108"/>
      <c r="G942" s="108"/>
    </row>
    <row r="943" spans="3:7" ht="12.75">
      <c r="C943" s="108"/>
      <c r="D943" s="108"/>
      <c r="E943" s="108"/>
      <c r="F943" s="108"/>
      <c r="G943" s="108"/>
    </row>
    <row r="944" spans="3:7" ht="12.75">
      <c r="C944" s="108"/>
      <c r="D944" s="108"/>
      <c r="E944" s="108"/>
      <c r="F944" s="108"/>
      <c r="G944" s="108"/>
    </row>
    <row r="945" spans="3:7" ht="12.75">
      <c r="C945" s="108"/>
      <c r="D945" s="108"/>
      <c r="E945" s="108"/>
      <c r="F945" s="108"/>
      <c r="G945" s="108"/>
    </row>
    <row r="946" spans="3:7" ht="12.75">
      <c r="C946" s="108"/>
      <c r="D946" s="108"/>
      <c r="E946" s="108"/>
      <c r="F946" s="108"/>
      <c r="G946" s="108"/>
    </row>
    <row r="947" spans="3:7" ht="12.75">
      <c r="C947" s="108"/>
      <c r="D947" s="108"/>
      <c r="E947" s="108"/>
      <c r="F947" s="108"/>
      <c r="G947" s="108"/>
    </row>
    <row r="948" spans="3:7" ht="12.75">
      <c r="C948" s="108"/>
      <c r="D948" s="108"/>
      <c r="E948" s="108"/>
      <c r="F948" s="108"/>
      <c r="G948" s="108"/>
    </row>
    <row r="949" spans="3:7" ht="12.75">
      <c r="C949" s="108"/>
      <c r="D949" s="108"/>
      <c r="E949" s="108"/>
      <c r="F949" s="108"/>
      <c r="G949" s="108"/>
    </row>
    <row r="950" spans="3:7" ht="12.75">
      <c r="C950" s="108"/>
      <c r="D950" s="108"/>
      <c r="E950" s="108"/>
      <c r="F950" s="108"/>
      <c r="G950" s="108"/>
    </row>
    <row r="951" spans="3:7" ht="12.75">
      <c r="C951" s="108"/>
      <c r="D951" s="108"/>
      <c r="E951" s="108"/>
      <c r="F951" s="108"/>
      <c r="G951" s="108"/>
    </row>
    <row r="952" spans="3:7" ht="12.75">
      <c r="C952" s="108"/>
      <c r="D952" s="108"/>
      <c r="E952" s="108"/>
      <c r="F952" s="108"/>
      <c r="G952" s="108"/>
    </row>
    <row r="953" spans="3:7" ht="12.75">
      <c r="C953" s="108"/>
      <c r="D953" s="108"/>
      <c r="E953" s="108"/>
      <c r="F953" s="108"/>
      <c r="G953" s="108"/>
    </row>
    <row r="954" spans="3:7" ht="12.75">
      <c r="C954" s="108"/>
      <c r="D954" s="108"/>
      <c r="E954" s="108"/>
      <c r="F954" s="108"/>
      <c r="G954" s="108"/>
    </row>
    <row r="955" spans="3:7" ht="12.75">
      <c r="C955" s="108"/>
      <c r="D955" s="108"/>
      <c r="E955" s="108"/>
      <c r="F955" s="108"/>
      <c r="G955" s="108"/>
    </row>
    <row r="956" spans="3:7" ht="12.75">
      <c r="C956" s="108"/>
      <c r="D956" s="108"/>
      <c r="E956" s="108"/>
      <c r="F956" s="108"/>
      <c r="G956" s="108"/>
    </row>
    <row r="957" spans="3:7" ht="12.75">
      <c r="C957" s="108"/>
      <c r="D957" s="108"/>
      <c r="E957" s="108"/>
      <c r="F957" s="108"/>
      <c r="G957" s="108"/>
    </row>
    <row r="958" spans="3:7" ht="12.75">
      <c r="C958" s="108"/>
      <c r="D958" s="108"/>
      <c r="E958" s="108"/>
      <c r="F958" s="108"/>
      <c r="G958" s="108"/>
    </row>
    <row r="959" spans="3:7" ht="12.75">
      <c r="C959" s="108"/>
      <c r="D959" s="108"/>
      <c r="E959" s="108"/>
      <c r="F959" s="108"/>
      <c r="G959" s="108"/>
    </row>
    <row r="960" spans="3:7" ht="12.75">
      <c r="C960" s="108"/>
      <c r="D960" s="108"/>
      <c r="E960" s="108"/>
      <c r="F960" s="108"/>
      <c r="G960" s="108"/>
    </row>
    <row r="961" spans="3:7" ht="12.75">
      <c r="C961" s="108"/>
      <c r="D961" s="108"/>
      <c r="E961" s="108"/>
      <c r="F961" s="108"/>
      <c r="G961" s="108"/>
    </row>
    <row r="962" spans="3:7" ht="12.75">
      <c r="C962" s="108"/>
      <c r="D962" s="108"/>
      <c r="E962" s="108"/>
      <c r="F962" s="108"/>
      <c r="G962" s="108"/>
    </row>
    <row r="963" spans="3:7" ht="12.75">
      <c r="C963" s="108"/>
      <c r="D963" s="108"/>
      <c r="E963" s="108"/>
      <c r="F963" s="108"/>
      <c r="G963" s="108"/>
    </row>
    <row r="964" spans="3:7" ht="12.75">
      <c r="C964" s="108"/>
      <c r="D964" s="108"/>
      <c r="E964" s="108"/>
      <c r="F964" s="108"/>
      <c r="G964" s="108"/>
    </row>
    <row r="965" spans="3:7" ht="12.75">
      <c r="C965" s="108"/>
      <c r="D965" s="108"/>
      <c r="E965" s="108"/>
      <c r="F965" s="108"/>
      <c r="G965" s="108"/>
    </row>
    <row r="966" spans="3:7" ht="12.75">
      <c r="C966" s="108"/>
      <c r="D966" s="108"/>
      <c r="E966" s="108"/>
      <c r="F966" s="108"/>
      <c r="G966" s="108"/>
    </row>
    <row r="967" spans="3:7" ht="12.75">
      <c r="C967" s="108"/>
      <c r="D967" s="108"/>
      <c r="E967" s="108"/>
      <c r="F967" s="108"/>
      <c r="G967" s="108"/>
    </row>
    <row r="968" spans="3:7" ht="12.75">
      <c r="C968" s="108"/>
      <c r="D968" s="108"/>
      <c r="E968" s="108"/>
      <c r="F968" s="108"/>
      <c r="G968" s="108"/>
    </row>
    <row r="969" spans="3:7" ht="12.75">
      <c r="C969" s="108"/>
      <c r="D969" s="108"/>
      <c r="E969" s="108"/>
      <c r="F969" s="108"/>
      <c r="G969" s="108"/>
    </row>
    <row r="970" spans="3:7" ht="12.75">
      <c r="C970" s="108"/>
      <c r="D970" s="108"/>
      <c r="E970" s="108"/>
      <c r="F970" s="108"/>
      <c r="G970" s="108"/>
    </row>
    <row r="971" spans="3:7" ht="12.75">
      <c r="C971" s="108"/>
      <c r="D971" s="108"/>
      <c r="E971" s="108"/>
      <c r="F971" s="108"/>
      <c r="G971" s="108"/>
    </row>
    <row r="972" spans="3:7" ht="12.75">
      <c r="C972" s="108"/>
      <c r="D972" s="108"/>
      <c r="E972" s="108"/>
      <c r="F972" s="108"/>
      <c r="G972" s="108"/>
    </row>
    <row r="973" spans="3:7" ht="12.75">
      <c r="C973" s="108"/>
      <c r="D973" s="108"/>
      <c r="E973" s="108"/>
      <c r="F973" s="108"/>
      <c r="G973" s="108"/>
    </row>
    <row r="974" spans="3:7" ht="12.75">
      <c r="C974" s="108"/>
      <c r="D974" s="108"/>
      <c r="E974" s="108"/>
      <c r="F974" s="108"/>
      <c r="G974" s="108"/>
    </row>
    <row r="975" spans="3:7" ht="12.75">
      <c r="C975" s="108"/>
      <c r="D975" s="108"/>
      <c r="E975" s="108"/>
      <c r="F975" s="108"/>
      <c r="G975" s="108"/>
    </row>
    <row r="976" spans="3:7" ht="12.75">
      <c r="C976" s="108"/>
      <c r="D976" s="108"/>
      <c r="E976" s="108"/>
      <c r="F976" s="108"/>
      <c r="G976" s="108"/>
    </row>
    <row r="977" spans="3:7" ht="12.75">
      <c r="C977" s="108"/>
      <c r="D977" s="108"/>
      <c r="E977" s="108"/>
      <c r="F977" s="108"/>
      <c r="G977" s="108"/>
    </row>
    <row r="978" spans="3:7" ht="12.75">
      <c r="C978" s="108"/>
      <c r="D978" s="108"/>
      <c r="E978" s="108"/>
      <c r="F978" s="108"/>
      <c r="G978" s="108"/>
    </row>
    <row r="979" spans="3:7" ht="12.75">
      <c r="C979" s="108"/>
      <c r="D979" s="108"/>
      <c r="E979" s="108"/>
      <c r="F979" s="108"/>
      <c r="G979" s="108"/>
    </row>
    <row r="980" spans="3:7" ht="12.75">
      <c r="C980" s="108"/>
      <c r="D980" s="108"/>
      <c r="E980" s="108"/>
      <c r="F980" s="108"/>
      <c r="G980" s="108"/>
    </row>
    <row r="981" spans="3:7" ht="12.75">
      <c r="C981" s="108"/>
      <c r="D981" s="108"/>
      <c r="E981" s="108"/>
      <c r="F981" s="108"/>
      <c r="G981" s="108"/>
    </row>
    <row r="982" spans="3:7" ht="12.75">
      <c r="C982" s="108"/>
      <c r="D982" s="108"/>
      <c r="E982" s="108"/>
      <c r="F982" s="108"/>
      <c r="G982" s="108"/>
    </row>
    <row r="983" spans="3:7" ht="12.75">
      <c r="C983" s="108"/>
      <c r="D983" s="108"/>
      <c r="E983" s="108"/>
      <c r="F983" s="108"/>
      <c r="G983" s="108"/>
    </row>
    <row r="984" spans="3:7" ht="12.75">
      <c r="C984" s="108"/>
      <c r="D984" s="108"/>
      <c r="E984" s="108"/>
      <c r="F984" s="108"/>
      <c r="G984" s="108"/>
    </row>
    <row r="985" spans="3:7" ht="12.75">
      <c r="C985" s="108"/>
      <c r="D985" s="108"/>
      <c r="E985" s="108"/>
      <c r="F985" s="108"/>
      <c r="G985" s="108"/>
    </row>
    <row r="986" spans="3:7" ht="12.75">
      <c r="C986" s="108"/>
      <c r="D986" s="108"/>
      <c r="E986" s="108"/>
      <c r="F986" s="108"/>
      <c r="G986" s="108"/>
    </row>
    <row r="987" spans="3:7" ht="12.75">
      <c r="C987" s="108"/>
      <c r="D987" s="108"/>
      <c r="E987" s="108"/>
      <c r="F987" s="108"/>
      <c r="G987" s="108"/>
    </row>
    <row r="988" spans="3:7" ht="12.75">
      <c r="C988" s="108"/>
      <c r="D988" s="108"/>
      <c r="E988" s="108"/>
      <c r="F988" s="108"/>
      <c r="G988" s="108"/>
    </row>
    <row r="989" spans="3:7" ht="12.75">
      <c r="C989" s="108"/>
      <c r="D989" s="108"/>
      <c r="E989" s="108"/>
      <c r="F989" s="108"/>
      <c r="G989" s="108"/>
    </row>
    <row r="990" spans="3:7" ht="12.75">
      <c r="C990" s="108"/>
      <c r="D990" s="108"/>
      <c r="E990" s="108"/>
      <c r="F990" s="108"/>
      <c r="G990" s="108"/>
    </row>
    <row r="991" spans="3:7" ht="12.75">
      <c r="C991" s="108"/>
      <c r="D991" s="108"/>
      <c r="E991" s="108"/>
      <c r="F991" s="108"/>
      <c r="G991" s="108"/>
    </row>
    <row r="992" spans="3:7" ht="12.75">
      <c r="C992" s="108"/>
      <c r="D992" s="108"/>
      <c r="E992" s="108"/>
      <c r="F992" s="108"/>
      <c r="G992" s="108"/>
    </row>
    <row r="993" spans="3:7" ht="12.75">
      <c r="C993" s="108"/>
      <c r="D993" s="108"/>
      <c r="E993" s="108"/>
      <c r="F993" s="108"/>
      <c r="G993" s="108"/>
    </row>
    <row r="994" spans="3:7" ht="12.75">
      <c r="C994" s="108"/>
      <c r="D994" s="108"/>
      <c r="E994" s="108"/>
      <c r="F994" s="108"/>
      <c r="G994" s="108"/>
    </row>
    <row r="995" spans="3:7" ht="12.75">
      <c r="C995" s="108"/>
      <c r="D995" s="108"/>
      <c r="E995" s="108"/>
      <c r="F995" s="108"/>
      <c r="G995" s="108"/>
    </row>
    <row r="996" spans="3:7" ht="12.75">
      <c r="C996" s="108"/>
      <c r="D996" s="108"/>
      <c r="E996" s="108"/>
      <c r="F996" s="108"/>
      <c r="G996" s="108"/>
    </row>
    <row r="997" spans="3:7" ht="12.75">
      <c r="C997" s="108"/>
      <c r="D997" s="108"/>
      <c r="E997" s="108"/>
      <c r="F997" s="108"/>
      <c r="G997" s="108"/>
    </row>
    <row r="998" spans="3:7" ht="12.75">
      <c r="C998" s="108"/>
      <c r="D998" s="108"/>
      <c r="E998" s="108"/>
      <c r="F998" s="108"/>
      <c r="G998" s="108"/>
    </row>
    <row r="999" spans="3:7" ht="12.75">
      <c r="C999" s="108"/>
      <c r="D999" s="108"/>
      <c r="E999" s="108"/>
      <c r="F999" s="108"/>
      <c r="G999" s="108"/>
    </row>
    <row r="1000" spans="3:7" ht="12.75">
      <c r="C1000" s="108"/>
      <c r="D1000" s="108"/>
      <c r="E1000" s="108"/>
      <c r="F1000" s="108"/>
      <c r="G1000" s="108"/>
    </row>
    <row r="1001" spans="3:7" ht="12.75">
      <c r="C1001" s="108"/>
      <c r="D1001" s="108"/>
      <c r="E1001" s="108"/>
      <c r="F1001" s="108"/>
      <c r="G1001" s="108"/>
    </row>
  </sheetData>
  <autoFilter ref="C1:K378" xr:uid="{00000000-0009-0000-0000-00000A000000}"/>
  <hyperlinks>
    <hyperlink ref="G2" r:id="rId1" xr:uid="{00000000-0004-0000-0A00-000000000000}"/>
    <hyperlink ref="G4" r:id="rId2" xr:uid="{00000000-0004-0000-0A00-000001000000}"/>
    <hyperlink ref="G5" r:id="rId3" xr:uid="{00000000-0004-0000-0A00-000002000000}"/>
    <hyperlink ref="G6" r:id="rId4" xr:uid="{00000000-0004-0000-0A00-000003000000}"/>
    <hyperlink ref="G7" r:id="rId5" xr:uid="{00000000-0004-0000-0A00-000004000000}"/>
    <hyperlink ref="G8" r:id="rId6" xr:uid="{00000000-0004-0000-0A00-000005000000}"/>
    <hyperlink ref="G9" r:id="rId7" xr:uid="{00000000-0004-0000-0A00-000006000000}"/>
    <hyperlink ref="G10" r:id="rId8" xr:uid="{00000000-0004-0000-0A00-000007000000}"/>
    <hyperlink ref="G12" r:id="rId9" xr:uid="{00000000-0004-0000-0A00-000008000000}"/>
    <hyperlink ref="G14" r:id="rId10" xr:uid="{00000000-0004-0000-0A00-000009000000}"/>
    <hyperlink ref="G15" r:id="rId11" xr:uid="{00000000-0004-0000-0A00-00000A000000}"/>
    <hyperlink ref="G16" r:id="rId12" xr:uid="{00000000-0004-0000-0A00-00000B000000}"/>
    <hyperlink ref="G17" r:id="rId13" xr:uid="{00000000-0004-0000-0A00-00000C000000}"/>
    <hyperlink ref="G19" r:id="rId14" xr:uid="{00000000-0004-0000-0A00-00000D000000}"/>
    <hyperlink ref="G20" r:id="rId15" xr:uid="{00000000-0004-0000-0A00-00000E000000}"/>
    <hyperlink ref="G21" r:id="rId16" xr:uid="{00000000-0004-0000-0A00-00000F000000}"/>
    <hyperlink ref="G22" r:id="rId17" xr:uid="{00000000-0004-0000-0A00-000010000000}"/>
    <hyperlink ref="G23" r:id="rId18" xr:uid="{00000000-0004-0000-0A00-000011000000}"/>
    <hyperlink ref="J23" r:id="rId19" xr:uid="{00000000-0004-0000-0A00-000012000000}"/>
    <hyperlink ref="G24" r:id="rId20" xr:uid="{00000000-0004-0000-0A00-000013000000}"/>
    <hyperlink ref="G25" r:id="rId21" xr:uid="{00000000-0004-0000-0A00-000014000000}"/>
    <hyperlink ref="G26" r:id="rId22" xr:uid="{00000000-0004-0000-0A00-000015000000}"/>
    <hyperlink ref="G27" r:id="rId23" xr:uid="{00000000-0004-0000-0A00-000016000000}"/>
    <hyperlink ref="G28" r:id="rId24" xr:uid="{00000000-0004-0000-0A00-000017000000}"/>
    <hyperlink ref="G29" r:id="rId25" xr:uid="{00000000-0004-0000-0A00-000018000000}"/>
    <hyperlink ref="G30" r:id="rId26" xr:uid="{00000000-0004-0000-0A00-000019000000}"/>
    <hyperlink ref="G31" r:id="rId27" xr:uid="{00000000-0004-0000-0A00-00001A000000}"/>
    <hyperlink ref="G32" r:id="rId28" xr:uid="{00000000-0004-0000-0A00-00001B000000}"/>
    <hyperlink ref="F33" r:id="rId29" xr:uid="{00000000-0004-0000-0A00-00001C000000}"/>
    <hyperlink ref="G33" r:id="rId30" xr:uid="{00000000-0004-0000-0A00-00001D000000}"/>
    <hyperlink ref="G35" r:id="rId31" xr:uid="{00000000-0004-0000-0A00-00001E000000}"/>
    <hyperlink ref="G36" r:id="rId32" xr:uid="{00000000-0004-0000-0A00-00001F000000}"/>
    <hyperlink ref="J36" r:id="rId33" xr:uid="{00000000-0004-0000-0A00-000020000000}"/>
    <hyperlink ref="G37" r:id="rId34" xr:uid="{00000000-0004-0000-0A00-000021000000}"/>
    <hyperlink ref="G38" r:id="rId35" xr:uid="{00000000-0004-0000-0A00-000022000000}"/>
    <hyperlink ref="G39" r:id="rId36" xr:uid="{00000000-0004-0000-0A00-000023000000}"/>
    <hyperlink ref="G40" r:id="rId37" xr:uid="{00000000-0004-0000-0A00-000024000000}"/>
    <hyperlink ref="G41" r:id="rId38" xr:uid="{00000000-0004-0000-0A00-000025000000}"/>
    <hyperlink ref="G42" r:id="rId39" xr:uid="{00000000-0004-0000-0A00-000026000000}"/>
    <hyperlink ref="G43" r:id="rId40" xr:uid="{00000000-0004-0000-0A00-000027000000}"/>
    <hyperlink ref="G44" r:id="rId41" xr:uid="{00000000-0004-0000-0A00-000028000000}"/>
    <hyperlink ref="G45" r:id="rId42" xr:uid="{00000000-0004-0000-0A00-000029000000}"/>
    <hyperlink ref="G46" r:id="rId43" xr:uid="{00000000-0004-0000-0A00-00002A000000}"/>
    <hyperlink ref="G47" r:id="rId44" xr:uid="{00000000-0004-0000-0A00-00002B000000}"/>
    <hyperlink ref="G48" r:id="rId45" xr:uid="{00000000-0004-0000-0A00-00002C000000}"/>
    <hyperlink ref="G49" r:id="rId46" xr:uid="{00000000-0004-0000-0A00-00002D000000}"/>
    <hyperlink ref="G50" r:id="rId47" xr:uid="{00000000-0004-0000-0A00-00002E000000}"/>
    <hyperlink ref="G51" r:id="rId48" xr:uid="{00000000-0004-0000-0A00-00002F000000}"/>
    <hyperlink ref="G52" r:id="rId49" xr:uid="{00000000-0004-0000-0A00-000030000000}"/>
    <hyperlink ref="G53" r:id="rId50" xr:uid="{00000000-0004-0000-0A00-000031000000}"/>
    <hyperlink ref="J53" r:id="rId51" xr:uid="{00000000-0004-0000-0A00-000032000000}"/>
    <hyperlink ref="G54" r:id="rId52" xr:uid="{00000000-0004-0000-0A00-000033000000}"/>
    <hyperlink ref="G55" r:id="rId53" xr:uid="{00000000-0004-0000-0A00-000034000000}"/>
    <hyperlink ref="G56" r:id="rId54" xr:uid="{00000000-0004-0000-0A00-000035000000}"/>
    <hyperlink ref="G57" r:id="rId55" xr:uid="{00000000-0004-0000-0A00-000036000000}"/>
    <hyperlink ref="G58" r:id="rId56" xr:uid="{00000000-0004-0000-0A00-000037000000}"/>
    <hyperlink ref="G59" r:id="rId57" xr:uid="{00000000-0004-0000-0A00-000038000000}"/>
    <hyperlink ref="G60" r:id="rId58" xr:uid="{00000000-0004-0000-0A00-000039000000}"/>
    <hyperlink ref="G61" r:id="rId59" xr:uid="{00000000-0004-0000-0A00-00003A000000}"/>
    <hyperlink ref="G62" r:id="rId60" xr:uid="{00000000-0004-0000-0A00-00003B000000}"/>
    <hyperlink ref="G63" r:id="rId61" xr:uid="{00000000-0004-0000-0A00-00003C000000}"/>
    <hyperlink ref="G64" r:id="rId62" xr:uid="{00000000-0004-0000-0A00-00003D000000}"/>
    <hyperlink ref="G65" r:id="rId63" xr:uid="{00000000-0004-0000-0A00-00003E000000}"/>
    <hyperlink ref="G66" r:id="rId64" xr:uid="{00000000-0004-0000-0A00-00003F000000}"/>
    <hyperlink ref="G67" r:id="rId65" xr:uid="{00000000-0004-0000-0A00-000040000000}"/>
    <hyperlink ref="G68" r:id="rId66" xr:uid="{00000000-0004-0000-0A00-000041000000}"/>
    <hyperlink ref="G69" r:id="rId67" xr:uid="{00000000-0004-0000-0A00-000042000000}"/>
    <hyperlink ref="G70" r:id="rId68" xr:uid="{00000000-0004-0000-0A00-000043000000}"/>
    <hyperlink ref="G71" r:id="rId69" xr:uid="{00000000-0004-0000-0A00-000044000000}"/>
    <hyperlink ref="G72" r:id="rId70" xr:uid="{00000000-0004-0000-0A00-000045000000}"/>
    <hyperlink ref="G73" r:id="rId71" xr:uid="{00000000-0004-0000-0A00-000046000000}"/>
    <hyperlink ref="G74" r:id="rId72" xr:uid="{00000000-0004-0000-0A00-000047000000}"/>
    <hyperlink ref="G75" r:id="rId73" xr:uid="{00000000-0004-0000-0A00-000048000000}"/>
    <hyperlink ref="F76" r:id="rId74" xr:uid="{00000000-0004-0000-0A00-000049000000}"/>
    <hyperlink ref="G76" r:id="rId75" xr:uid="{00000000-0004-0000-0A00-00004A000000}"/>
    <hyperlink ref="G77" r:id="rId76" xr:uid="{00000000-0004-0000-0A00-00004B000000}"/>
    <hyperlink ref="G78" r:id="rId77" xr:uid="{00000000-0004-0000-0A00-00004C000000}"/>
    <hyperlink ref="G79" r:id="rId78" xr:uid="{00000000-0004-0000-0A00-00004D000000}"/>
    <hyperlink ref="G80" r:id="rId79" xr:uid="{00000000-0004-0000-0A00-00004E000000}"/>
    <hyperlink ref="G81" r:id="rId80" xr:uid="{00000000-0004-0000-0A00-00004F000000}"/>
    <hyperlink ref="G82" r:id="rId81" xr:uid="{00000000-0004-0000-0A00-000050000000}"/>
    <hyperlink ref="G83" r:id="rId82" xr:uid="{00000000-0004-0000-0A00-000051000000}"/>
    <hyperlink ref="G84" r:id="rId83" xr:uid="{00000000-0004-0000-0A00-000052000000}"/>
    <hyperlink ref="G85" r:id="rId84" xr:uid="{00000000-0004-0000-0A00-000053000000}"/>
    <hyperlink ref="G86" r:id="rId85" xr:uid="{00000000-0004-0000-0A00-000054000000}"/>
    <hyperlink ref="G87" r:id="rId86" xr:uid="{00000000-0004-0000-0A00-000055000000}"/>
    <hyperlink ref="G88" r:id="rId87" xr:uid="{00000000-0004-0000-0A00-000056000000}"/>
    <hyperlink ref="G89" r:id="rId88" xr:uid="{00000000-0004-0000-0A00-000057000000}"/>
    <hyperlink ref="F90" r:id="rId89" xr:uid="{00000000-0004-0000-0A00-000058000000}"/>
    <hyperlink ref="G90" r:id="rId90" xr:uid="{00000000-0004-0000-0A00-000059000000}"/>
    <hyperlink ref="G91" r:id="rId91" xr:uid="{00000000-0004-0000-0A00-00005A000000}"/>
    <hyperlink ref="G92" r:id="rId92" xr:uid="{00000000-0004-0000-0A00-00005B000000}"/>
    <hyperlink ref="G93" r:id="rId93" xr:uid="{00000000-0004-0000-0A00-00005C000000}"/>
    <hyperlink ref="G94" r:id="rId94" xr:uid="{00000000-0004-0000-0A00-00005D000000}"/>
    <hyperlink ref="G95" r:id="rId95" xr:uid="{00000000-0004-0000-0A00-00005E000000}"/>
    <hyperlink ref="G96" r:id="rId96" xr:uid="{00000000-0004-0000-0A00-00005F000000}"/>
    <hyperlink ref="G97" r:id="rId97" xr:uid="{00000000-0004-0000-0A00-000060000000}"/>
    <hyperlink ref="G98" r:id="rId98" xr:uid="{00000000-0004-0000-0A00-000061000000}"/>
    <hyperlink ref="G99" r:id="rId99" xr:uid="{00000000-0004-0000-0A00-000062000000}"/>
    <hyperlink ref="G100" r:id="rId100" xr:uid="{00000000-0004-0000-0A00-000063000000}"/>
    <hyperlink ref="G101" r:id="rId101" xr:uid="{00000000-0004-0000-0A00-000064000000}"/>
    <hyperlink ref="G102" r:id="rId102" xr:uid="{00000000-0004-0000-0A00-000065000000}"/>
    <hyperlink ref="G103" r:id="rId103" xr:uid="{00000000-0004-0000-0A00-000066000000}"/>
    <hyperlink ref="G104" r:id="rId104" xr:uid="{00000000-0004-0000-0A00-000067000000}"/>
    <hyperlink ref="G105" r:id="rId105" xr:uid="{00000000-0004-0000-0A00-000068000000}"/>
    <hyperlink ref="G106" r:id="rId106" xr:uid="{00000000-0004-0000-0A00-000069000000}"/>
    <hyperlink ref="G107" r:id="rId107" xr:uid="{00000000-0004-0000-0A00-00006A000000}"/>
    <hyperlink ref="G108" r:id="rId108" xr:uid="{00000000-0004-0000-0A00-00006B000000}"/>
    <hyperlink ref="G109" r:id="rId109" xr:uid="{00000000-0004-0000-0A00-00006C000000}"/>
    <hyperlink ref="G110" r:id="rId110" xr:uid="{00000000-0004-0000-0A00-00006D000000}"/>
    <hyperlink ref="G111" r:id="rId111" xr:uid="{00000000-0004-0000-0A00-00006E000000}"/>
    <hyperlink ref="G112" r:id="rId112" xr:uid="{00000000-0004-0000-0A00-00006F000000}"/>
    <hyperlink ref="G113" r:id="rId113" xr:uid="{00000000-0004-0000-0A00-000070000000}"/>
    <hyperlink ref="G114" r:id="rId114" xr:uid="{00000000-0004-0000-0A00-000071000000}"/>
    <hyperlink ref="G115" r:id="rId115" xr:uid="{00000000-0004-0000-0A00-000072000000}"/>
    <hyperlink ref="G116" r:id="rId116" xr:uid="{00000000-0004-0000-0A00-000073000000}"/>
    <hyperlink ref="G117" r:id="rId117" xr:uid="{00000000-0004-0000-0A00-000074000000}"/>
    <hyperlink ref="G118" r:id="rId118" xr:uid="{00000000-0004-0000-0A00-000075000000}"/>
    <hyperlink ref="G119" r:id="rId119" xr:uid="{00000000-0004-0000-0A00-000076000000}"/>
    <hyperlink ref="G120" r:id="rId120" xr:uid="{00000000-0004-0000-0A00-000077000000}"/>
    <hyperlink ref="G121" r:id="rId121" xr:uid="{00000000-0004-0000-0A00-000078000000}"/>
    <hyperlink ref="G122" r:id="rId122" xr:uid="{00000000-0004-0000-0A00-000079000000}"/>
    <hyperlink ref="G123" r:id="rId123" xr:uid="{00000000-0004-0000-0A00-00007A000000}"/>
    <hyperlink ref="G124" r:id="rId124" xr:uid="{00000000-0004-0000-0A00-00007B000000}"/>
    <hyperlink ref="G125" r:id="rId125" xr:uid="{00000000-0004-0000-0A00-00007C000000}"/>
    <hyperlink ref="G126" r:id="rId126" xr:uid="{00000000-0004-0000-0A00-00007D000000}"/>
    <hyperlink ref="G127" r:id="rId127" xr:uid="{00000000-0004-0000-0A00-00007E000000}"/>
    <hyperlink ref="G128" r:id="rId128" xr:uid="{00000000-0004-0000-0A00-00007F000000}"/>
    <hyperlink ref="G129" r:id="rId129" xr:uid="{00000000-0004-0000-0A00-000080000000}"/>
    <hyperlink ref="G130" r:id="rId130" xr:uid="{00000000-0004-0000-0A00-000081000000}"/>
    <hyperlink ref="G131" r:id="rId131" xr:uid="{00000000-0004-0000-0A00-000082000000}"/>
    <hyperlink ref="G132" r:id="rId132" xr:uid="{00000000-0004-0000-0A00-000083000000}"/>
    <hyperlink ref="F133" r:id="rId133" xr:uid="{00000000-0004-0000-0A00-000084000000}"/>
    <hyperlink ref="G133" r:id="rId134" xr:uid="{00000000-0004-0000-0A00-000085000000}"/>
    <hyperlink ref="G134" r:id="rId135" xr:uid="{00000000-0004-0000-0A00-000086000000}"/>
    <hyperlink ref="F135" r:id="rId136" xr:uid="{00000000-0004-0000-0A00-000087000000}"/>
    <hyperlink ref="G135" r:id="rId137" xr:uid="{00000000-0004-0000-0A00-000088000000}"/>
    <hyperlink ref="G136" r:id="rId138" xr:uid="{00000000-0004-0000-0A00-000089000000}"/>
    <hyperlink ref="G137" r:id="rId139" xr:uid="{00000000-0004-0000-0A00-00008A000000}"/>
    <hyperlink ref="G138" r:id="rId140" xr:uid="{00000000-0004-0000-0A00-00008B000000}"/>
    <hyperlink ref="G139" r:id="rId141" xr:uid="{00000000-0004-0000-0A00-00008C000000}"/>
    <hyperlink ref="F140" r:id="rId142" xr:uid="{00000000-0004-0000-0A00-00008D000000}"/>
    <hyperlink ref="G140" r:id="rId143" xr:uid="{00000000-0004-0000-0A00-00008E000000}"/>
    <hyperlink ref="G141" r:id="rId144" xr:uid="{00000000-0004-0000-0A00-00008F000000}"/>
    <hyperlink ref="G142" r:id="rId145" xr:uid="{00000000-0004-0000-0A00-000090000000}"/>
    <hyperlink ref="G143" r:id="rId146" xr:uid="{00000000-0004-0000-0A00-000091000000}"/>
    <hyperlink ref="G145" r:id="rId147" xr:uid="{00000000-0004-0000-0A00-000092000000}"/>
    <hyperlink ref="G146" r:id="rId148" xr:uid="{00000000-0004-0000-0A00-000093000000}"/>
    <hyperlink ref="G147" r:id="rId149" xr:uid="{00000000-0004-0000-0A00-000094000000}"/>
    <hyperlink ref="G148" r:id="rId150" xr:uid="{00000000-0004-0000-0A00-000095000000}"/>
    <hyperlink ref="G149" r:id="rId151" xr:uid="{00000000-0004-0000-0A00-000096000000}"/>
    <hyperlink ref="G150" r:id="rId152" xr:uid="{00000000-0004-0000-0A00-000097000000}"/>
    <hyperlink ref="G151" r:id="rId153" xr:uid="{00000000-0004-0000-0A00-000098000000}"/>
    <hyperlink ref="G152" r:id="rId154" xr:uid="{00000000-0004-0000-0A00-000099000000}"/>
    <hyperlink ref="G153" r:id="rId155" xr:uid="{00000000-0004-0000-0A00-00009A000000}"/>
    <hyperlink ref="G154" r:id="rId156" xr:uid="{00000000-0004-0000-0A00-00009B000000}"/>
    <hyperlink ref="G155" r:id="rId157" xr:uid="{00000000-0004-0000-0A00-00009C000000}"/>
    <hyperlink ref="G156" r:id="rId158" xr:uid="{00000000-0004-0000-0A00-00009D000000}"/>
    <hyperlink ref="F157" r:id="rId159" xr:uid="{00000000-0004-0000-0A00-00009E000000}"/>
    <hyperlink ref="G157" r:id="rId160" xr:uid="{00000000-0004-0000-0A00-00009F000000}"/>
    <hyperlink ref="G158" r:id="rId161" xr:uid="{00000000-0004-0000-0A00-0000A0000000}"/>
    <hyperlink ref="G159" r:id="rId162" xr:uid="{00000000-0004-0000-0A00-0000A1000000}"/>
    <hyperlink ref="G160" r:id="rId163" xr:uid="{00000000-0004-0000-0A00-0000A2000000}"/>
    <hyperlink ref="G161" r:id="rId164" xr:uid="{00000000-0004-0000-0A00-0000A3000000}"/>
    <hyperlink ref="G162" r:id="rId165" xr:uid="{00000000-0004-0000-0A00-0000A4000000}"/>
    <hyperlink ref="G163" r:id="rId166" xr:uid="{00000000-0004-0000-0A00-0000A5000000}"/>
    <hyperlink ref="F164" r:id="rId167" xr:uid="{00000000-0004-0000-0A00-0000A6000000}"/>
    <hyperlink ref="G164" r:id="rId168" xr:uid="{00000000-0004-0000-0A00-0000A7000000}"/>
    <hyperlink ref="G165" r:id="rId169" xr:uid="{00000000-0004-0000-0A00-0000A8000000}"/>
    <hyperlink ref="G166" r:id="rId170" xr:uid="{00000000-0004-0000-0A00-0000A9000000}"/>
    <hyperlink ref="G167" r:id="rId171" xr:uid="{00000000-0004-0000-0A00-0000AA000000}"/>
    <hyperlink ref="G168" r:id="rId172" xr:uid="{00000000-0004-0000-0A00-0000AB000000}"/>
    <hyperlink ref="G169" r:id="rId173" xr:uid="{00000000-0004-0000-0A00-0000AC000000}"/>
    <hyperlink ref="G170" r:id="rId174" xr:uid="{00000000-0004-0000-0A00-0000AD000000}"/>
    <hyperlink ref="G171" r:id="rId175" xr:uid="{00000000-0004-0000-0A00-0000AE000000}"/>
    <hyperlink ref="G172" r:id="rId176" xr:uid="{00000000-0004-0000-0A00-0000AF000000}"/>
    <hyperlink ref="G173" r:id="rId177" xr:uid="{00000000-0004-0000-0A00-0000B0000000}"/>
    <hyperlink ref="G174" r:id="rId178" xr:uid="{00000000-0004-0000-0A00-0000B1000000}"/>
    <hyperlink ref="G175" r:id="rId179" xr:uid="{00000000-0004-0000-0A00-0000B2000000}"/>
    <hyperlink ref="G176" r:id="rId180" xr:uid="{00000000-0004-0000-0A00-0000B3000000}"/>
    <hyperlink ref="G178" r:id="rId181" xr:uid="{00000000-0004-0000-0A00-0000B4000000}"/>
    <hyperlink ref="G179" r:id="rId182" xr:uid="{00000000-0004-0000-0A00-0000B5000000}"/>
    <hyperlink ref="G180" r:id="rId183" xr:uid="{00000000-0004-0000-0A00-0000B6000000}"/>
    <hyperlink ref="G181" r:id="rId184" xr:uid="{00000000-0004-0000-0A00-0000B7000000}"/>
    <hyperlink ref="G182" r:id="rId185" xr:uid="{00000000-0004-0000-0A00-0000B8000000}"/>
    <hyperlink ref="G183" r:id="rId186" xr:uid="{00000000-0004-0000-0A00-0000B9000000}"/>
    <hyperlink ref="G184" r:id="rId187" xr:uid="{00000000-0004-0000-0A00-0000BA000000}"/>
    <hyperlink ref="G185" r:id="rId188" xr:uid="{00000000-0004-0000-0A00-0000BB000000}"/>
    <hyperlink ref="G186" r:id="rId189" xr:uid="{00000000-0004-0000-0A00-0000BC000000}"/>
    <hyperlink ref="G187" r:id="rId190" xr:uid="{00000000-0004-0000-0A00-0000BD000000}"/>
    <hyperlink ref="G188" r:id="rId191" xr:uid="{00000000-0004-0000-0A00-0000BE000000}"/>
    <hyperlink ref="G189" r:id="rId192" xr:uid="{00000000-0004-0000-0A00-0000BF000000}"/>
    <hyperlink ref="G190" r:id="rId193" xr:uid="{00000000-0004-0000-0A00-0000C0000000}"/>
    <hyperlink ref="G191" r:id="rId194" xr:uid="{00000000-0004-0000-0A00-0000C1000000}"/>
    <hyperlink ref="G192" r:id="rId195" xr:uid="{00000000-0004-0000-0A00-0000C2000000}"/>
    <hyperlink ref="G193" r:id="rId196" xr:uid="{00000000-0004-0000-0A00-0000C3000000}"/>
    <hyperlink ref="G194" r:id="rId197" xr:uid="{00000000-0004-0000-0A00-0000C4000000}"/>
    <hyperlink ref="G195" r:id="rId198" xr:uid="{00000000-0004-0000-0A00-0000C5000000}"/>
    <hyperlink ref="G196" r:id="rId199" xr:uid="{00000000-0004-0000-0A00-0000C6000000}"/>
    <hyperlink ref="G197" r:id="rId200" xr:uid="{00000000-0004-0000-0A00-0000C7000000}"/>
    <hyperlink ref="G198" r:id="rId201" xr:uid="{00000000-0004-0000-0A00-0000C8000000}"/>
    <hyperlink ref="G199" r:id="rId202" xr:uid="{00000000-0004-0000-0A00-0000C9000000}"/>
    <hyperlink ref="G200" r:id="rId203" xr:uid="{00000000-0004-0000-0A00-0000CA000000}"/>
    <hyperlink ref="G201" r:id="rId204" xr:uid="{00000000-0004-0000-0A00-0000CB000000}"/>
    <hyperlink ref="G202" r:id="rId205" xr:uid="{00000000-0004-0000-0A00-0000CC000000}"/>
    <hyperlink ref="F203" r:id="rId206" xr:uid="{00000000-0004-0000-0A00-0000CD000000}"/>
    <hyperlink ref="G203" r:id="rId207" xr:uid="{00000000-0004-0000-0A00-0000CE000000}"/>
    <hyperlink ref="G204" r:id="rId208" xr:uid="{00000000-0004-0000-0A00-0000CF000000}"/>
    <hyperlink ref="F205" r:id="rId209" xr:uid="{00000000-0004-0000-0A00-0000D0000000}"/>
    <hyperlink ref="G205" r:id="rId210" xr:uid="{00000000-0004-0000-0A00-0000D1000000}"/>
    <hyperlink ref="G206" r:id="rId211" xr:uid="{00000000-0004-0000-0A00-0000D2000000}"/>
    <hyperlink ref="G207" r:id="rId212" xr:uid="{00000000-0004-0000-0A00-0000D3000000}"/>
    <hyperlink ref="G208" r:id="rId213" xr:uid="{00000000-0004-0000-0A00-0000D4000000}"/>
    <hyperlink ref="G209" r:id="rId214" xr:uid="{00000000-0004-0000-0A00-0000D5000000}"/>
    <hyperlink ref="F210" r:id="rId215" xr:uid="{00000000-0004-0000-0A00-0000D6000000}"/>
    <hyperlink ref="G210" r:id="rId216" xr:uid="{00000000-0004-0000-0A00-0000D7000000}"/>
    <hyperlink ref="G211" r:id="rId217" xr:uid="{00000000-0004-0000-0A00-0000D8000000}"/>
    <hyperlink ref="G212" r:id="rId218" xr:uid="{00000000-0004-0000-0A00-0000D9000000}"/>
    <hyperlink ref="G213" r:id="rId219" xr:uid="{00000000-0004-0000-0A00-0000DA000000}"/>
    <hyperlink ref="G214" r:id="rId220" xr:uid="{00000000-0004-0000-0A00-0000DB000000}"/>
    <hyperlink ref="G215" r:id="rId221" xr:uid="{00000000-0004-0000-0A00-0000DC000000}"/>
    <hyperlink ref="G216" r:id="rId222" xr:uid="{00000000-0004-0000-0A00-0000DD000000}"/>
    <hyperlink ref="G217" r:id="rId223" xr:uid="{00000000-0004-0000-0A00-0000DE000000}"/>
    <hyperlink ref="G218" r:id="rId224" xr:uid="{00000000-0004-0000-0A00-0000DF000000}"/>
    <hyperlink ref="G219" r:id="rId225" xr:uid="{00000000-0004-0000-0A00-0000E0000000}"/>
    <hyperlink ref="G220" r:id="rId226" xr:uid="{00000000-0004-0000-0A00-0000E1000000}"/>
    <hyperlink ref="G221" r:id="rId227" xr:uid="{00000000-0004-0000-0A00-0000E2000000}"/>
    <hyperlink ref="G222" r:id="rId228" xr:uid="{00000000-0004-0000-0A00-0000E3000000}"/>
    <hyperlink ref="G223" r:id="rId229" xr:uid="{00000000-0004-0000-0A00-0000E4000000}"/>
    <hyperlink ref="G224" r:id="rId230" xr:uid="{00000000-0004-0000-0A00-0000E5000000}"/>
    <hyperlink ref="G225" r:id="rId231" xr:uid="{00000000-0004-0000-0A00-0000E6000000}"/>
    <hyperlink ref="G226" r:id="rId232" xr:uid="{00000000-0004-0000-0A00-0000E7000000}"/>
    <hyperlink ref="G227" r:id="rId233" xr:uid="{00000000-0004-0000-0A00-0000E8000000}"/>
    <hyperlink ref="G228" r:id="rId234" xr:uid="{00000000-0004-0000-0A00-0000E9000000}"/>
    <hyperlink ref="G230" r:id="rId235" xr:uid="{00000000-0004-0000-0A00-0000EA000000}"/>
    <hyperlink ref="G231" r:id="rId236" xr:uid="{00000000-0004-0000-0A00-0000EB000000}"/>
    <hyperlink ref="G232" r:id="rId237" xr:uid="{00000000-0004-0000-0A00-0000EC000000}"/>
    <hyperlink ref="G233" r:id="rId238" xr:uid="{00000000-0004-0000-0A00-0000ED000000}"/>
    <hyperlink ref="G234" r:id="rId239" xr:uid="{00000000-0004-0000-0A00-0000EE000000}"/>
    <hyperlink ref="G235" r:id="rId240" xr:uid="{00000000-0004-0000-0A00-0000EF000000}"/>
    <hyperlink ref="G236" r:id="rId241" xr:uid="{00000000-0004-0000-0A00-0000F0000000}"/>
    <hyperlink ref="G237" r:id="rId242" xr:uid="{00000000-0004-0000-0A00-0000F1000000}"/>
    <hyperlink ref="G238" r:id="rId243" xr:uid="{00000000-0004-0000-0A00-0000F2000000}"/>
    <hyperlink ref="G239" r:id="rId244" xr:uid="{00000000-0004-0000-0A00-0000F3000000}"/>
    <hyperlink ref="G240" r:id="rId245" xr:uid="{00000000-0004-0000-0A00-0000F4000000}"/>
    <hyperlink ref="G241" r:id="rId246" xr:uid="{00000000-0004-0000-0A00-0000F5000000}"/>
    <hyperlink ref="G242" r:id="rId247" xr:uid="{00000000-0004-0000-0A00-0000F6000000}"/>
    <hyperlink ref="G243" r:id="rId248" xr:uid="{00000000-0004-0000-0A00-0000F7000000}"/>
    <hyperlink ref="G244" r:id="rId249" xr:uid="{00000000-0004-0000-0A00-0000F8000000}"/>
    <hyperlink ref="G245" r:id="rId250" xr:uid="{00000000-0004-0000-0A00-0000F9000000}"/>
    <hyperlink ref="G246" r:id="rId251" xr:uid="{00000000-0004-0000-0A00-0000FA000000}"/>
    <hyperlink ref="G247" r:id="rId252" xr:uid="{00000000-0004-0000-0A00-0000FB000000}"/>
    <hyperlink ref="G248" r:id="rId253" xr:uid="{00000000-0004-0000-0A00-0000FC000000}"/>
    <hyperlink ref="G249" r:id="rId254" xr:uid="{00000000-0004-0000-0A00-0000FD000000}"/>
    <hyperlink ref="G250" r:id="rId255" xr:uid="{00000000-0004-0000-0A00-0000FE000000}"/>
    <hyperlink ref="G251" r:id="rId256" xr:uid="{00000000-0004-0000-0A00-0000FF000000}"/>
    <hyperlink ref="G252" r:id="rId257" xr:uid="{00000000-0004-0000-0A00-000000010000}"/>
    <hyperlink ref="G253" r:id="rId258" xr:uid="{00000000-0004-0000-0A00-000001010000}"/>
    <hyperlink ref="G254" r:id="rId259" xr:uid="{00000000-0004-0000-0A00-000002010000}"/>
    <hyperlink ref="G255" r:id="rId260" xr:uid="{00000000-0004-0000-0A00-000003010000}"/>
    <hyperlink ref="G256" r:id="rId261" xr:uid="{00000000-0004-0000-0A00-000004010000}"/>
    <hyperlink ref="G257" r:id="rId262" xr:uid="{00000000-0004-0000-0A00-000005010000}"/>
    <hyperlink ref="G259" r:id="rId263" xr:uid="{00000000-0004-0000-0A00-000006010000}"/>
    <hyperlink ref="G260" r:id="rId264" xr:uid="{00000000-0004-0000-0A00-000007010000}"/>
    <hyperlink ref="G261" r:id="rId265" xr:uid="{00000000-0004-0000-0A00-000008010000}"/>
    <hyperlink ref="G262" r:id="rId266" xr:uid="{00000000-0004-0000-0A00-000009010000}"/>
    <hyperlink ref="G263" r:id="rId267" xr:uid="{00000000-0004-0000-0A00-00000A010000}"/>
    <hyperlink ref="G264" r:id="rId268" xr:uid="{00000000-0004-0000-0A00-00000B010000}"/>
    <hyperlink ref="G265" r:id="rId269" xr:uid="{00000000-0004-0000-0A00-00000C010000}"/>
    <hyperlink ref="G266" r:id="rId270" xr:uid="{00000000-0004-0000-0A00-00000D010000}"/>
    <hyperlink ref="G267" r:id="rId271" xr:uid="{00000000-0004-0000-0A00-00000E010000}"/>
    <hyperlink ref="G268" r:id="rId272" xr:uid="{00000000-0004-0000-0A00-00000F010000}"/>
    <hyperlink ref="G269" r:id="rId273" xr:uid="{00000000-0004-0000-0A00-000010010000}"/>
    <hyperlink ref="G270" r:id="rId274" xr:uid="{00000000-0004-0000-0A00-000011010000}"/>
    <hyperlink ref="G271" r:id="rId275" xr:uid="{00000000-0004-0000-0A00-000012010000}"/>
    <hyperlink ref="G272" r:id="rId276" xr:uid="{00000000-0004-0000-0A00-000013010000}"/>
    <hyperlink ref="G273" r:id="rId277" xr:uid="{00000000-0004-0000-0A00-000014010000}"/>
    <hyperlink ref="G274" r:id="rId278" xr:uid="{00000000-0004-0000-0A00-000015010000}"/>
    <hyperlink ref="G275" r:id="rId279" xr:uid="{00000000-0004-0000-0A00-000016010000}"/>
    <hyperlink ref="G276" r:id="rId280" xr:uid="{00000000-0004-0000-0A00-000017010000}"/>
    <hyperlink ref="G277" r:id="rId281" xr:uid="{00000000-0004-0000-0A00-000018010000}"/>
    <hyperlink ref="G278" r:id="rId282" xr:uid="{00000000-0004-0000-0A00-000019010000}"/>
    <hyperlink ref="G279" r:id="rId283" xr:uid="{00000000-0004-0000-0A00-00001A010000}"/>
    <hyperlink ref="G280" r:id="rId284" xr:uid="{00000000-0004-0000-0A00-00001B010000}"/>
    <hyperlink ref="G281" r:id="rId285" xr:uid="{00000000-0004-0000-0A00-00001C010000}"/>
    <hyperlink ref="G282" r:id="rId286" xr:uid="{00000000-0004-0000-0A00-00001D010000}"/>
    <hyperlink ref="G283" r:id="rId287" xr:uid="{00000000-0004-0000-0A00-00001E010000}"/>
    <hyperlink ref="G284" r:id="rId288" xr:uid="{00000000-0004-0000-0A00-00001F010000}"/>
    <hyperlink ref="G285" r:id="rId289" xr:uid="{00000000-0004-0000-0A00-000020010000}"/>
    <hyperlink ref="G286" r:id="rId290" xr:uid="{00000000-0004-0000-0A00-000021010000}"/>
    <hyperlink ref="G287" r:id="rId291" xr:uid="{00000000-0004-0000-0A00-000022010000}"/>
    <hyperlink ref="G288" r:id="rId292" xr:uid="{00000000-0004-0000-0A00-000023010000}"/>
    <hyperlink ref="G289" r:id="rId293" xr:uid="{00000000-0004-0000-0A00-000024010000}"/>
    <hyperlink ref="G290" r:id="rId294" xr:uid="{00000000-0004-0000-0A00-000025010000}"/>
    <hyperlink ref="G291" r:id="rId295" xr:uid="{00000000-0004-0000-0A00-000026010000}"/>
    <hyperlink ref="G292" r:id="rId296" xr:uid="{00000000-0004-0000-0A00-000027010000}"/>
    <hyperlink ref="G293" r:id="rId297" xr:uid="{00000000-0004-0000-0A00-000028010000}"/>
    <hyperlink ref="G294" r:id="rId298" xr:uid="{00000000-0004-0000-0A00-000029010000}"/>
    <hyperlink ref="G295" r:id="rId299" xr:uid="{00000000-0004-0000-0A00-00002A010000}"/>
    <hyperlink ref="G296" r:id="rId300" xr:uid="{00000000-0004-0000-0A00-00002B010000}"/>
    <hyperlink ref="G297" r:id="rId301" xr:uid="{00000000-0004-0000-0A00-00002C010000}"/>
    <hyperlink ref="G298" r:id="rId302" xr:uid="{00000000-0004-0000-0A00-00002D010000}"/>
    <hyperlink ref="G299" r:id="rId303" xr:uid="{00000000-0004-0000-0A00-00002E010000}"/>
    <hyperlink ref="G300" r:id="rId304" xr:uid="{00000000-0004-0000-0A00-00002F010000}"/>
    <hyperlink ref="G301" r:id="rId305" xr:uid="{00000000-0004-0000-0A00-000030010000}"/>
    <hyperlink ref="G302" r:id="rId306" xr:uid="{00000000-0004-0000-0A00-000031010000}"/>
    <hyperlink ref="G303" r:id="rId307" xr:uid="{00000000-0004-0000-0A00-000032010000}"/>
    <hyperlink ref="G304" r:id="rId308" xr:uid="{00000000-0004-0000-0A00-000033010000}"/>
    <hyperlink ref="G305" r:id="rId309" xr:uid="{00000000-0004-0000-0A00-000034010000}"/>
    <hyperlink ref="G306" r:id="rId310" xr:uid="{00000000-0004-0000-0A00-000035010000}"/>
    <hyperlink ref="J306" r:id="rId311" xr:uid="{00000000-0004-0000-0A00-000036010000}"/>
    <hyperlink ref="G307" r:id="rId312" xr:uid="{00000000-0004-0000-0A00-000037010000}"/>
    <hyperlink ref="G308" r:id="rId313" xr:uid="{00000000-0004-0000-0A00-000038010000}"/>
    <hyperlink ref="G309" r:id="rId314" xr:uid="{00000000-0004-0000-0A00-000039010000}"/>
    <hyperlink ref="G310" r:id="rId315" xr:uid="{00000000-0004-0000-0A00-00003A010000}"/>
    <hyperlink ref="G311" r:id="rId316" xr:uid="{00000000-0004-0000-0A00-00003B010000}"/>
    <hyperlink ref="G312" r:id="rId317" xr:uid="{00000000-0004-0000-0A00-00003C010000}"/>
    <hyperlink ref="G313" r:id="rId318" xr:uid="{00000000-0004-0000-0A00-00003D010000}"/>
    <hyperlink ref="G314" r:id="rId319" xr:uid="{00000000-0004-0000-0A00-00003E010000}"/>
    <hyperlink ref="G315" r:id="rId320" xr:uid="{00000000-0004-0000-0A00-00003F010000}"/>
    <hyperlink ref="G330" r:id="rId321" xr:uid="{00000000-0004-0000-0A00-000040010000}"/>
    <hyperlink ref="G338" r:id="rId322" xr:uid="{00000000-0004-0000-0A00-000041010000}"/>
    <hyperlink ref="G339" r:id="rId323" xr:uid="{00000000-0004-0000-0A00-000042010000}"/>
    <hyperlink ref="G340" r:id="rId324" xr:uid="{00000000-0004-0000-0A00-00004301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outlinePr summaryBelow="0" summaryRight="0"/>
  </sheetPr>
  <dimension ref="A1:R254"/>
  <sheetViews>
    <sheetView workbookViewId="0"/>
  </sheetViews>
  <sheetFormatPr defaultColWidth="14.42578125" defaultRowHeight="15.75" customHeight="1"/>
  <cols>
    <col min="1" max="1" width="9.28515625" customWidth="1"/>
    <col min="4" max="5" width="23" customWidth="1"/>
    <col min="6" max="6" width="33.42578125" customWidth="1"/>
  </cols>
  <sheetData>
    <row r="1" spans="1:18" ht="12.75">
      <c r="A1" s="43" t="s">
        <v>72</v>
      </c>
      <c r="B1" s="43" t="s">
        <v>58</v>
      </c>
      <c r="C1" s="43" t="s">
        <v>60</v>
      </c>
      <c r="D1" s="43" t="s">
        <v>34</v>
      </c>
      <c r="E1" s="43" t="s">
        <v>35</v>
      </c>
      <c r="F1" s="43" t="s">
        <v>2684</v>
      </c>
      <c r="G1" s="43" t="s">
        <v>2685</v>
      </c>
      <c r="H1" s="43" t="s">
        <v>2686</v>
      </c>
      <c r="I1" s="43" t="s">
        <v>2687</v>
      </c>
      <c r="J1" s="43" t="s">
        <v>34</v>
      </c>
      <c r="K1" s="43" t="s">
        <v>2688</v>
      </c>
      <c r="M1" s="43"/>
      <c r="N1" s="43" t="s">
        <v>2688</v>
      </c>
      <c r="Q1" s="110" t="s">
        <v>2689</v>
      </c>
      <c r="R1" s="111" t="s">
        <v>2690</v>
      </c>
    </row>
    <row r="2" spans="1:18" ht="12.75">
      <c r="A2" s="25" t="b">
        <v>0</v>
      </c>
      <c r="B2" s="25" t="s">
        <v>2690</v>
      </c>
      <c r="C2" s="25" t="s">
        <v>2691</v>
      </c>
      <c r="D2" s="25"/>
      <c r="E2" s="112" t="s">
        <v>2689</v>
      </c>
      <c r="F2" s="25" t="s">
        <v>2692</v>
      </c>
      <c r="G2" s="25" t="s">
        <v>2693</v>
      </c>
      <c r="H2" s="25" t="s">
        <v>2694</v>
      </c>
      <c r="I2" s="25" t="s">
        <v>2695</v>
      </c>
      <c r="J2" s="25" t="s">
        <v>2696</v>
      </c>
      <c r="K2" s="25" t="s">
        <v>2697</v>
      </c>
      <c r="N2" s="25" t="s">
        <v>2697</v>
      </c>
      <c r="Q2" s="110" t="s">
        <v>2698</v>
      </c>
      <c r="R2" s="111" t="s">
        <v>2699</v>
      </c>
    </row>
    <row r="3" spans="1:18" ht="12.75">
      <c r="A3" s="25" t="b">
        <v>0</v>
      </c>
      <c r="B3" s="25" t="s">
        <v>2699</v>
      </c>
      <c r="C3" s="25" t="s">
        <v>2700</v>
      </c>
      <c r="D3" s="25"/>
      <c r="E3" s="112" t="s">
        <v>2698</v>
      </c>
      <c r="F3" s="25" t="s">
        <v>2701</v>
      </c>
      <c r="G3" s="25" t="s">
        <v>2702</v>
      </c>
      <c r="H3" s="25" t="s">
        <v>2703</v>
      </c>
      <c r="I3" s="25" t="s">
        <v>2695</v>
      </c>
      <c r="J3" s="25" t="s">
        <v>2704</v>
      </c>
      <c r="N3" s="25" t="s">
        <v>2697</v>
      </c>
      <c r="Q3" s="110" t="s">
        <v>2705</v>
      </c>
      <c r="R3" s="111" t="s">
        <v>2706</v>
      </c>
    </row>
    <row r="4" spans="1:18" ht="12.75">
      <c r="A4" s="25" t="b">
        <v>0</v>
      </c>
      <c r="B4" s="25" t="s">
        <v>2706</v>
      </c>
      <c r="C4" s="25" t="s">
        <v>2707</v>
      </c>
      <c r="D4" s="25"/>
      <c r="E4" s="112" t="s">
        <v>2705</v>
      </c>
      <c r="F4" s="25" t="s">
        <v>2708</v>
      </c>
      <c r="G4" s="25" t="s">
        <v>2709</v>
      </c>
      <c r="H4" s="25" t="s">
        <v>2710</v>
      </c>
      <c r="I4" s="25" t="s">
        <v>2695</v>
      </c>
      <c r="J4" s="25" t="s">
        <v>2711</v>
      </c>
      <c r="N4" s="25" t="s">
        <v>2697</v>
      </c>
      <c r="Q4" s="110" t="s">
        <v>2712</v>
      </c>
      <c r="R4" s="111" t="s">
        <v>2713</v>
      </c>
    </row>
    <row r="5" spans="1:18" ht="12.75">
      <c r="A5" s="25" t="b">
        <v>0</v>
      </c>
      <c r="B5" s="25" t="s">
        <v>2713</v>
      </c>
      <c r="C5" s="25" t="s">
        <v>2714</v>
      </c>
      <c r="D5" s="25"/>
      <c r="E5" s="112" t="s">
        <v>2712</v>
      </c>
      <c r="F5" s="25" t="s">
        <v>2715</v>
      </c>
      <c r="G5" s="25" t="s">
        <v>2716</v>
      </c>
      <c r="H5" s="25" t="s">
        <v>2710</v>
      </c>
      <c r="I5" s="25" t="s">
        <v>2717</v>
      </c>
      <c r="J5" s="25" t="s">
        <v>2718</v>
      </c>
      <c r="N5" s="25" t="s">
        <v>2697</v>
      </c>
      <c r="Q5" s="110" t="s">
        <v>2719</v>
      </c>
      <c r="R5" s="111" t="s">
        <v>2720</v>
      </c>
    </row>
    <row r="6" spans="1:18" ht="12.75">
      <c r="A6" s="25" t="b">
        <v>0</v>
      </c>
      <c r="B6" s="25" t="s">
        <v>2720</v>
      </c>
      <c r="C6" s="25" t="s">
        <v>2721</v>
      </c>
      <c r="D6" s="25"/>
      <c r="E6" s="112" t="s">
        <v>2719</v>
      </c>
      <c r="F6" s="25" t="s">
        <v>2722</v>
      </c>
      <c r="G6" s="25" t="s">
        <v>2723</v>
      </c>
      <c r="H6" s="25" t="s">
        <v>2724</v>
      </c>
      <c r="J6" s="25" t="s">
        <v>2725</v>
      </c>
      <c r="L6" s="25" t="s">
        <v>2726</v>
      </c>
      <c r="N6" s="25" t="s">
        <v>2697</v>
      </c>
      <c r="Q6" s="110" t="s">
        <v>2727</v>
      </c>
      <c r="R6" s="111" t="s">
        <v>2728</v>
      </c>
    </row>
    <row r="7" spans="1:18" ht="12.75">
      <c r="A7" s="25" t="b">
        <v>0</v>
      </c>
      <c r="B7" s="25" t="s">
        <v>2728</v>
      </c>
      <c r="C7" s="25" t="s">
        <v>2721</v>
      </c>
      <c r="D7" s="25"/>
      <c r="E7" s="112" t="s">
        <v>2727</v>
      </c>
      <c r="F7" s="25" t="s">
        <v>2729</v>
      </c>
      <c r="G7" s="25" t="s">
        <v>2730</v>
      </c>
      <c r="H7" s="25" t="s">
        <v>2724</v>
      </c>
      <c r="I7" s="25" t="s">
        <v>2717</v>
      </c>
      <c r="J7" s="25" t="s">
        <v>2731</v>
      </c>
      <c r="N7" s="25" t="s">
        <v>2697</v>
      </c>
      <c r="Q7" s="110" t="s">
        <v>2732</v>
      </c>
      <c r="R7" s="111" t="s">
        <v>2733</v>
      </c>
    </row>
    <row r="8" spans="1:18" ht="12.75">
      <c r="A8" s="25" t="b">
        <v>0</v>
      </c>
      <c r="B8" s="25" t="s">
        <v>2733</v>
      </c>
      <c r="C8" s="25" t="s">
        <v>2734</v>
      </c>
      <c r="D8" s="25"/>
      <c r="E8" s="112" t="s">
        <v>2732</v>
      </c>
      <c r="F8" s="25" t="s">
        <v>2735</v>
      </c>
      <c r="G8" s="25" t="s">
        <v>2736</v>
      </c>
      <c r="H8" s="25" t="s">
        <v>2737</v>
      </c>
      <c r="I8" s="25" t="s">
        <v>2738</v>
      </c>
      <c r="J8" s="25" t="s">
        <v>2739</v>
      </c>
      <c r="N8" s="25" t="s">
        <v>2697</v>
      </c>
      <c r="Q8" s="110" t="s">
        <v>2740</v>
      </c>
      <c r="R8" s="111" t="s">
        <v>2741</v>
      </c>
    </row>
    <row r="9" spans="1:18" ht="24" customHeight="1">
      <c r="A9" s="25" t="b">
        <v>0</v>
      </c>
      <c r="B9" s="25" t="s">
        <v>2741</v>
      </c>
      <c r="C9" s="25" t="s">
        <v>2742</v>
      </c>
      <c r="D9" s="25"/>
      <c r="E9" s="112" t="s">
        <v>2740</v>
      </c>
      <c r="F9" s="25" t="s">
        <v>2743</v>
      </c>
      <c r="G9" s="25" t="s">
        <v>2744</v>
      </c>
      <c r="H9" s="25" t="s">
        <v>2745</v>
      </c>
      <c r="I9" s="25" t="s">
        <v>2695</v>
      </c>
      <c r="J9" s="25" t="s">
        <v>2746</v>
      </c>
      <c r="L9" s="25" t="s">
        <v>2747</v>
      </c>
      <c r="N9" s="25" t="s">
        <v>2697</v>
      </c>
      <c r="Q9" s="110" t="s">
        <v>2748</v>
      </c>
      <c r="R9" s="111" t="s">
        <v>2749</v>
      </c>
    </row>
    <row r="10" spans="1:18" ht="12.75">
      <c r="A10" s="25" t="b">
        <v>0</v>
      </c>
      <c r="B10" s="25" t="s">
        <v>2749</v>
      </c>
      <c r="C10" s="25" t="s">
        <v>2750</v>
      </c>
      <c r="D10" s="25"/>
      <c r="E10" s="112" t="s">
        <v>2748</v>
      </c>
      <c r="F10" s="25" t="s">
        <v>2751</v>
      </c>
      <c r="G10" s="25" t="s">
        <v>2752</v>
      </c>
      <c r="H10" s="25" t="s">
        <v>2710</v>
      </c>
      <c r="I10" s="25" t="s">
        <v>2695</v>
      </c>
      <c r="J10" s="25" t="s">
        <v>2026</v>
      </c>
      <c r="N10" s="25" t="s">
        <v>2697</v>
      </c>
      <c r="Q10" s="110" t="s">
        <v>2753</v>
      </c>
      <c r="R10" s="111" t="s">
        <v>2754</v>
      </c>
    </row>
    <row r="11" spans="1:18" ht="12.75">
      <c r="A11" s="25" t="b">
        <v>0</v>
      </c>
      <c r="B11" s="25" t="s">
        <v>2754</v>
      </c>
      <c r="C11" s="25" t="s">
        <v>2755</v>
      </c>
      <c r="D11" s="25"/>
      <c r="E11" s="112" t="s">
        <v>2753</v>
      </c>
      <c r="F11" s="25" t="s">
        <v>2756</v>
      </c>
      <c r="G11" s="25" t="s">
        <v>2757</v>
      </c>
      <c r="H11" s="25" t="s">
        <v>2745</v>
      </c>
      <c r="J11" s="25" t="s">
        <v>2758</v>
      </c>
      <c r="N11" s="25" t="s">
        <v>2697</v>
      </c>
      <c r="Q11" s="110" t="s">
        <v>2759</v>
      </c>
      <c r="R11" s="111" t="s">
        <v>2760</v>
      </c>
    </row>
    <row r="12" spans="1:18" ht="12.75">
      <c r="A12" s="25" t="b">
        <v>0</v>
      </c>
      <c r="B12" s="25" t="s">
        <v>2760</v>
      </c>
      <c r="C12" s="25" t="s">
        <v>2761</v>
      </c>
      <c r="D12" s="25"/>
      <c r="E12" s="112" t="s">
        <v>2759</v>
      </c>
      <c r="F12" s="25" t="s">
        <v>2762</v>
      </c>
      <c r="G12" s="25" t="s">
        <v>2763</v>
      </c>
      <c r="H12" s="25" t="s">
        <v>2764</v>
      </c>
      <c r="I12" s="25" t="s">
        <v>2765</v>
      </c>
      <c r="J12" s="25" t="s">
        <v>2766</v>
      </c>
      <c r="L12" s="25" t="s">
        <v>2767</v>
      </c>
      <c r="N12" s="25" t="s">
        <v>2697</v>
      </c>
      <c r="Q12" s="110" t="s">
        <v>2768</v>
      </c>
      <c r="R12" s="111" t="s">
        <v>2769</v>
      </c>
    </row>
    <row r="13" spans="1:18" ht="12.75">
      <c r="A13" s="25" t="b">
        <v>0</v>
      </c>
      <c r="B13" s="25" t="s">
        <v>2769</v>
      </c>
      <c r="C13" s="25" t="s">
        <v>2770</v>
      </c>
      <c r="D13" s="25"/>
      <c r="E13" s="112" t="s">
        <v>2768</v>
      </c>
      <c r="F13" s="25" t="s">
        <v>2771</v>
      </c>
      <c r="G13" s="25" t="s">
        <v>2772</v>
      </c>
      <c r="H13" s="25" t="s">
        <v>2703</v>
      </c>
      <c r="I13" s="25" t="s">
        <v>2695</v>
      </c>
      <c r="J13" s="25" t="s">
        <v>2773</v>
      </c>
      <c r="N13" s="25" t="s">
        <v>2697</v>
      </c>
      <c r="Q13" s="110" t="s">
        <v>2774</v>
      </c>
      <c r="R13" s="111" t="s">
        <v>2775</v>
      </c>
    </row>
    <row r="14" spans="1:18" ht="12.75">
      <c r="A14" s="25" t="b">
        <v>0</v>
      </c>
      <c r="B14" s="25" t="s">
        <v>2775</v>
      </c>
      <c r="C14" s="25" t="s">
        <v>2776</v>
      </c>
      <c r="D14" s="25"/>
      <c r="E14" s="112" t="s">
        <v>2774</v>
      </c>
      <c r="F14" s="25" t="s">
        <v>2777</v>
      </c>
      <c r="G14" s="25" t="s">
        <v>2778</v>
      </c>
      <c r="H14" s="25" t="s">
        <v>2737</v>
      </c>
      <c r="I14" s="25" t="s">
        <v>2717</v>
      </c>
      <c r="J14" s="25" t="s">
        <v>2779</v>
      </c>
      <c r="N14" s="25" t="s">
        <v>2697</v>
      </c>
      <c r="Q14" s="110" t="s">
        <v>2780</v>
      </c>
      <c r="R14" s="111" t="s">
        <v>2781</v>
      </c>
    </row>
    <row r="15" spans="1:18" ht="12.75">
      <c r="A15" s="25" t="b">
        <v>0</v>
      </c>
      <c r="B15" s="25" t="s">
        <v>2781</v>
      </c>
      <c r="C15" s="25" t="s">
        <v>2782</v>
      </c>
      <c r="D15" s="25"/>
      <c r="E15" s="112" t="s">
        <v>2780</v>
      </c>
      <c r="F15" s="25" t="s">
        <v>2783</v>
      </c>
      <c r="G15" s="25" t="s">
        <v>2784</v>
      </c>
      <c r="H15" s="25" t="s">
        <v>2745</v>
      </c>
      <c r="I15" s="25" t="s">
        <v>2785</v>
      </c>
      <c r="J15" s="25" t="s">
        <v>2786</v>
      </c>
      <c r="N15" s="25" t="s">
        <v>2697</v>
      </c>
      <c r="Q15" s="110" t="s">
        <v>2787</v>
      </c>
      <c r="R15" s="111" t="s">
        <v>2788</v>
      </c>
    </row>
    <row r="16" spans="1:18" ht="12.75">
      <c r="A16" s="25" t="b">
        <v>0</v>
      </c>
      <c r="B16" s="25" t="s">
        <v>2788</v>
      </c>
      <c r="C16" s="25" t="s">
        <v>2789</v>
      </c>
      <c r="D16" s="25"/>
      <c r="E16" s="112" t="s">
        <v>2787</v>
      </c>
      <c r="F16" s="25" t="s">
        <v>643</v>
      </c>
      <c r="G16" s="25" t="s">
        <v>2790</v>
      </c>
      <c r="H16" s="25" t="s">
        <v>2791</v>
      </c>
      <c r="I16" s="25" t="s">
        <v>2717</v>
      </c>
      <c r="J16" s="25" t="s">
        <v>2792</v>
      </c>
      <c r="L16" s="25" t="s">
        <v>2793</v>
      </c>
      <c r="N16" s="25" t="s">
        <v>2697</v>
      </c>
      <c r="Q16" s="110" t="s">
        <v>2794</v>
      </c>
      <c r="R16" s="111" t="s">
        <v>2795</v>
      </c>
    </row>
    <row r="17" spans="1:18" ht="12.75">
      <c r="A17" s="25" t="b">
        <v>0</v>
      </c>
      <c r="B17" s="25" t="s">
        <v>2795</v>
      </c>
      <c r="C17" s="25" t="s">
        <v>2796</v>
      </c>
      <c r="D17" s="25"/>
      <c r="E17" s="112" t="s">
        <v>2794</v>
      </c>
      <c r="F17" s="25" t="s">
        <v>2797</v>
      </c>
      <c r="G17" s="113">
        <v>200000</v>
      </c>
      <c r="H17" s="25" t="s">
        <v>2798</v>
      </c>
      <c r="I17" s="25" t="s">
        <v>2695</v>
      </c>
      <c r="J17" s="25" t="s">
        <v>2799</v>
      </c>
      <c r="L17" s="25" t="s">
        <v>2800</v>
      </c>
      <c r="N17" s="25" t="s">
        <v>2697</v>
      </c>
      <c r="Q17" s="110" t="s">
        <v>2801</v>
      </c>
      <c r="R17" s="111" t="s">
        <v>2802</v>
      </c>
    </row>
    <row r="18" spans="1:18" ht="12.75">
      <c r="A18" s="25" t="b">
        <v>0</v>
      </c>
      <c r="B18" s="25" t="s">
        <v>2802</v>
      </c>
      <c r="C18" s="25" t="s">
        <v>2803</v>
      </c>
      <c r="D18" s="25"/>
      <c r="E18" s="112" t="s">
        <v>2801</v>
      </c>
      <c r="F18" s="25" t="s">
        <v>2804</v>
      </c>
      <c r="G18" s="25" t="s">
        <v>2805</v>
      </c>
      <c r="H18" s="25" t="s">
        <v>2806</v>
      </c>
      <c r="I18" s="25" t="s">
        <v>2765</v>
      </c>
      <c r="J18" s="25" t="s">
        <v>2807</v>
      </c>
      <c r="L18" s="25" t="s">
        <v>2808</v>
      </c>
      <c r="M18" s="25" t="s">
        <v>2809</v>
      </c>
      <c r="N18" s="25" t="s">
        <v>2697</v>
      </c>
      <c r="Q18" s="110" t="s">
        <v>2810</v>
      </c>
      <c r="R18" s="111" t="s">
        <v>2811</v>
      </c>
    </row>
    <row r="19" spans="1:18" ht="12.75">
      <c r="A19" s="25" t="b">
        <v>0</v>
      </c>
      <c r="B19" s="25" t="s">
        <v>2811</v>
      </c>
      <c r="C19" s="25" t="s">
        <v>2812</v>
      </c>
      <c r="D19" s="25"/>
      <c r="E19" s="112" t="s">
        <v>2810</v>
      </c>
      <c r="F19" s="25" t="s">
        <v>2813</v>
      </c>
      <c r="G19" s="25" t="s">
        <v>2814</v>
      </c>
      <c r="H19" s="25" t="s">
        <v>2815</v>
      </c>
      <c r="J19" s="25" t="s">
        <v>2816</v>
      </c>
      <c r="L19" s="25" t="s">
        <v>2817</v>
      </c>
      <c r="N19" s="25" t="s">
        <v>2697</v>
      </c>
      <c r="Q19" s="110" t="s">
        <v>2818</v>
      </c>
      <c r="R19" s="111" t="s">
        <v>2819</v>
      </c>
    </row>
    <row r="20" spans="1:18" ht="12.75">
      <c r="A20" s="25" t="b">
        <v>0</v>
      </c>
      <c r="B20" s="25" t="s">
        <v>2819</v>
      </c>
      <c r="C20" s="25" t="s">
        <v>2820</v>
      </c>
      <c r="D20" s="25"/>
      <c r="E20" s="112" t="s">
        <v>2818</v>
      </c>
      <c r="F20" s="25" t="s">
        <v>2821</v>
      </c>
      <c r="G20" s="25" t="s">
        <v>2822</v>
      </c>
      <c r="H20" s="25" t="s">
        <v>2737</v>
      </c>
      <c r="I20" s="25" t="s">
        <v>2823</v>
      </c>
      <c r="J20" s="25" t="s">
        <v>2824</v>
      </c>
      <c r="L20" s="25" t="s">
        <v>2825</v>
      </c>
      <c r="N20" s="25" t="s">
        <v>2697</v>
      </c>
      <c r="Q20" s="110" t="s">
        <v>2826</v>
      </c>
      <c r="R20" s="111" t="s">
        <v>2827</v>
      </c>
    </row>
    <row r="21" spans="1:18" ht="12.75">
      <c r="A21" s="25" t="b">
        <v>0</v>
      </c>
      <c r="B21" s="25" t="s">
        <v>2827</v>
      </c>
      <c r="C21" s="25" t="s">
        <v>2828</v>
      </c>
      <c r="D21" s="25"/>
      <c r="E21" s="112" t="s">
        <v>2826</v>
      </c>
      <c r="F21" s="25" t="s">
        <v>2829</v>
      </c>
      <c r="G21" s="25" t="s">
        <v>2830</v>
      </c>
      <c r="H21" s="25" t="s">
        <v>2745</v>
      </c>
      <c r="I21" s="25" t="s">
        <v>2717</v>
      </c>
      <c r="J21" s="25" t="s">
        <v>2831</v>
      </c>
      <c r="L21" s="25" t="s">
        <v>2832</v>
      </c>
      <c r="N21" s="25" t="s">
        <v>2697</v>
      </c>
      <c r="Q21" s="110" t="s">
        <v>2833</v>
      </c>
      <c r="R21" s="111" t="s">
        <v>2834</v>
      </c>
    </row>
    <row r="22" spans="1:18" ht="12.75">
      <c r="A22" s="25" t="b">
        <v>0</v>
      </c>
      <c r="B22" s="25" t="s">
        <v>2834</v>
      </c>
      <c r="C22" s="25" t="s">
        <v>2835</v>
      </c>
      <c r="D22" s="25"/>
      <c r="E22" s="112" t="s">
        <v>2833</v>
      </c>
      <c r="F22" s="25" t="s">
        <v>2836</v>
      </c>
      <c r="G22" s="25" t="s">
        <v>2837</v>
      </c>
      <c r="H22" s="25" t="s">
        <v>2694</v>
      </c>
      <c r="J22" s="25" t="s">
        <v>2838</v>
      </c>
      <c r="K22" s="25" t="s">
        <v>2839</v>
      </c>
      <c r="L22" s="25" t="s">
        <v>2840</v>
      </c>
      <c r="N22" s="25" t="s">
        <v>2697</v>
      </c>
      <c r="Q22" s="110" t="s">
        <v>2841</v>
      </c>
      <c r="R22" s="111" t="s">
        <v>2842</v>
      </c>
    </row>
    <row r="23" spans="1:18" ht="12.75">
      <c r="A23" s="25" t="b">
        <v>0</v>
      </c>
      <c r="B23" s="25" t="s">
        <v>2842</v>
      </c>
      <c r="C23" s="25" t="s">
        <v>2843</v>
      </c>
      <c r="D23" s="25"/>
      <c r="E23" s="112" t="s">
        <v>2841</v>
      </c>
      <c r="F23" s="25" t="s">
        <v>2844</v>
      </c>
      <c r="G23" s="25" t="s">
        <v>2845</v>
      </c>
      <c r="H23" s="25" t="s">
        <v>2806</v>
      </c>
      <c r="I23" s="25" t="s">
        <v>2717</v>
      </c>
      <c r="J23" s="25" t="s">
        <v>2846</v>
      </c>
      <c r="N23" s="25" t="s">
        <v>2697</v>
      </c>
      <c r="Q23" s="110" t="s">
        <v>2847</v>
      </c>
      <c r="R23" s="111" t="s">
        <v>2848</v>
      </c>
    </row>
    <row r="24" spans="1:18" ht="12.75">
      <c r="A24" s="25" t="b">
        <v>0</v>
      </c>
      <c r="B24" s="25" t="s">
        <v>2848</v>
      </c>
      <c r="C24" s="25" t="s">
        <v>2849</v>
      </c>
      <c r="D24" s="25"/>
      <c r="E24" s="112" t="s">
        <v>2847</v>
      </c>
      <c r="F24" s="25" t="s">
        <v>2850</v>
      </c>
      <c r="G24" s="25" t="s">
        <v>2851</v>
      </c>
      <c r="H24" s="25" t="s">
        <v>2806</v>
      </c>
      <c r="J24" s="25" t="s">
        <v>2852</v>
      </c>
      <c r="N24" s="25" t="s">
        <v>2697</v>
      </c>
      <c r="Q24" s="110" t="s">
        <v>2853</v>
      </c>
      <c r="R24" s="111" t="s">
        <v>2854</v>
      </c>
    </row>
    <row r="25" spans="1:18" ht="12.75">
      <c r="A25" s="25" t="b">
        <v>0</v>
      </c>
      <c r="B25" s="25" t="s">
        <v>2854</v>
      </c>
      <c r="C25" s="25" t="s">
        <v>2849</v>
      </c>
      <c r="D25" s="25"/>
      <c r="E25" s="112" t="s">
        <v>2853</v>
      </c>
      <c r="F25" s="25" t="s">
        <v>2855</v>
      </c>
      <c r="G25" s="25" t="s">
        <v>2856</v>
      </c>
      <c r="H25" s="25" t="s">
        <v>2857</v>
      </c>
      <c r="I25" s="25" t="s">
        <v>2717</v>
      </c>
      <c r="J25" s="25" t="s">
        <v>2858</v>
      </c>
      <c r="L25" s="25" t="s">
        <v>2859</v>
      </c>
      <c r="N25" s="25" t="s">
        <v>2697</v>
      </c>
      <c r="Q25" s="110" t="s">
        <v>2860</v>
      </c>
      <c r="R25" s="111" t="s">
        <v>2861</v>
      </c>
    </row>
    <row r="26" spans="1:18" ht="12.75">
      <c r="A26" s="25" t="b">
        <v>0</v>
      </c>
      <c r="B26" s="25" t="s">
        <v>2861</v>
      </c>
      <c r="C26" s="25" t="s">
        <v>2849</v>
      </c>
      <c r="D26" s="25"/>
      <c r="E26" s="112" t="s">
        <v>2860</v>
      </c>
      <c r="F26" s="25" t="s">
        <v>2862</v>
      </c>
      <c r="G26" s="25" t="s">
        <v>2863</v>
      </c>
      <c r="H26" s="25" t="s">
        <v>2806</v>
      </c>
      <c r="I26" s="25" t="s">
        <v>2717</v>
      </c>
      <c r="J26" s="25" t="s">
        <v>2864</v>
      </c>
      <c r="N26" s="25" t="s">
        <v>2697</v>
      </c>
      <c r="Q26" s="110" t="s">
        <v>2865</v>
      </c>
      <c r="R26" s="111" t="s">
        <v>2866</v>
      </c>
    </row>
    <row r="27" spans="1:18" ht="12.75">
      <c r="A27" s="25" t="b">
        <v>0</v>
      </c>
      <c r="B27" s="25" t="s">
        <v>2866</v>
      </c>
      <c r="C27" s="25" t="s">
        <v>2867</v>
      </c>
      <c r="D27" s="25"/>
      <c r="E27" s="112" t="s">
        <v>2865</v>
      </c>
      <c r="F27" s="25" t="s">
        <v>2868</v>
      </c>
      <c r="G27" s="25" t="s">
        <v>2869</v>
      </c>
      <c r="H27" s="25" t="s">
        <v>2737</v>
      </c>
      <c r="J27" s="112" t="s">
        <v>2870</v>
      </c>
      <c r="N27" s="25" t="s">
        <v>2697</v>
      </c>
      <c r="Q27" s="110" t="s">
        <v>2871</v>
      </c>
      <c r="R27" s="111" t="s">
        <v>2872</v>
      </c>
    </row>
    <row r="28" spans="1:18" ht="12.75">
      <c r="A28" s="25" t="b">
        <v>0</v>
      </c>
      <c r="B28" s="25" t="s">
        <v>2872</v>
      </c>
      <c r="C28" s="25" t="s">
        <v>2873</v>
      </c>
      <c r="D28" s="25"/>
      <c r="E28" s="112" t="s">
        <v>2871</v>
      </c>
      <c r="F28" s="25" t="s">
        <v>2874</v>
      </c>
      <c r="G28" s="25" t="s">
        <v>2875</v>
      </c>
      <c r="H28" s="25" t="s">
        <v>2710</v>
      </c>
      <c r="J28" s="25" t="s">
        <v>2876</v>
      </c>
      <c r="N28" s="25" t="s">
        <v>2697</v>
      </c>
      <c r="Q28" s="110" t="s">
        <v>2877</v>
      </c>
      <c r="R28" s="111" t="s">
        <v>2878</v>
      </c>
    </row>
    <row r="29" spans="1:18" ht="12.75">
      <c r="A29" s="25" t="b">
        <v>0</v>
      </c>
      <c r="B29" s="25" t="s">
        <v>2878</v>
      </c>
      <c r="C29" s="25" t="s">
        <v>2879</v>
      </c>
      <c r="D29" s="25"/>
      <c r="E29" s="112" t="s">
        <v>2877</v>
      </c>
      <c r="F29" s="25" t="s">
        <v>2880</v>
      </c>
      <c r="G29" s="25" t="s">
        <v>2881</v>
      </c>
      <c r="H29" s="25" t="s">
        <v>2703</v>
      </c>
      <c r="I29" s="25" t="s">
        <v>2785</v>
      </c>
      <c r="J29" s="25" t="s">
        <v>2882</v>
      </c>
      <c r="N29" s="25" t="s">
        <v>2697</v>
      </c>
      <c r="Q29" s="110" t="s">
        <v>2883</v>
      </c>
      <c r="R29" s="111" t="s">
        <v>2884</v>
      </c>
    </row>
    <row r="30" spans="1:18" ht="12.75">
      <c r="A30" s="25" t="b">
        <v>0</v>
      </c>
      <c r="B30" s="25" t="s">
        <v>2884</v>
      </c>
      <c r="C30" s="25" t="s">
        <v>2885</v>
      </c>
      <c r="D30" s="25"/>
      <c r="E30" s="112" t="s">
        <v>2883</v>
      </c>
      <c r="F30" s="25" t="s">
        <v>2886</v>
      </c>
      <c r="G30" s="25" t="s">
        <v>2887</v>
      </c>
      <c r="H30" s="25" t="s">
        <v>2745</v>
      </c>
      <c r="I30" s="25" t="s">
        <v>2717</v>
      </c>
      <c r="J30" s="25" t="s">
        <v>1537</v>
      </c>
      <c r="N30" s="25" t="s">
        <v>2697</v>
      </c>
      <c r="Q30" s="110" t="s">
        <v>2888</v>
      </c>
      <c r="R30" s="111" t="s">
        <v>2889</v>
      </c>
    </row>
    <row r="31" spans="1:18" ht="12.75">
      <c r="A31" s="25" t="b">
        <v>0</v>
      </c>
      <c r="B31" s="25" t="s">
        <v>2889</v>
      </c>
      <c r="C31" s="25" t="s">
        <v>2890</v>
      </c>
      <c r="D31" s="25"/>
      <c r="E31" s="112" t="s">
        <v>2888</v>
      </c>
      <c r="F31" s="25" t="s">
        <v>2891</v>
      </c>
      <c r="G31" s="25" t="s">
        <v>2892</v>
      </c>
      <c r="H31" s="25" t="s">
        <v>2694</v>
      </c>
      <c r="I31" s="25" t="s">
        <v>2893</v>
      </c>
      <c r="J31" s="25" t="s">
        <v>2894</v>
      </c>
      <c r="N31" s="25" t="s">
        <v>2697</v>
      </c>
      <c r="Q31" s="110" t="s">
        <v>2895</v>
      </c>
      <c r="R31" s="111" t="s">
        <v>2896</v>
      </c>
    </row>
    <row r="32" spans="1:18" ht="12.75">
      <c r="A32" s="25" t="b">
        <v>0</v>
      </c>
      <c r="B32" s="25" t="s">
        <v>2896</v>
      </c>
      <c r="C32" s="25" t="s">
        <v>2897</v>
      </c>
      <c r="D32" s="25"/>
      <c r="E32" s="112" t="s">
        <v>2895</v>
      </c>
      <c r="F32" s="25" t="s">
        <v>2898</v>
      </c>
      <c r="G32" s="25" t="s">
        <v>2899</v>
      </c>
      <c r="H32" s="25" t="s">
        <v>2900</v>
      </c>
      <c r="I32" s="25" t="s">
        <v>2717</v>
      </c>
      <c r="J32" s="25" t="s">
        <v>2901</v>
      </c>
      <c r="L32" s="25" t="s">
        <v>2902</v>
      </c>
      <c r="N32" s="25" t="s">
        <v>2697</v>
      </c>
      <c r="Q32" s="110" t="s">
        <v>2903</v>
      </c>
      <c r="R32" s="111" t="s">
        <v>2904</v>
      </c>
    </row>
    <row r="33" spans="1:18" ht="12.75">
      <c r="A33" s="25" t="b">
        <v>0</v>
      </c>
      <c r="B33" s="25" t="s">
        <v>2904</v>
      </c>
      <c r="C33" s="25" t="s">
        <v>2905</v>
      </c>
      <c r="D33" s="25"/>
      <c r="E33" s="112" t="s">
        <v>2903</v>
      </c>
      <c r="F33" s="25" t="s">
        <v>2906</v>
      </c>
      <c r="G33" s="25" t="s">
        <v>2907</v>
      </c>
      <c r="H33" s="25" t="s">
        <v>2710</v>
      </c>
      <c r="I33" s="25" t="s">
        <v>2717</v>
      </c>
      <c r="J33" s="25" t="s">
        <v>2908</v>
      </c>
      <c r="L33" s="25" t="s">
        <v>2909</v>
      </c>
      <c r="M33" s="25" t="s">
        <v>2910</v>
      </c>
      <c r="N33" s="25" t="s">
        <v>2697</v>
      </c>
      <c r="Q33" s="110" t="s">
        <v>2911</v>
      </c>
      <c r="R33" s="111" t="s">
        <v>2912</v>
      </c>
    </row>
    <row r="34" spans="1:18" ht="12.75">
      <c r="A34" s="25" t="b">
        <v>0</v>
      </c>
      <c r="B34" s="25" t="s">
        <v>2912</v>
      </c>
      <c r="C34" s="25" t="s">
        <v>2905</v>
      </c>
      <c r="D34" s="25"/>
      <c r="E34" s="112" t="s">
        <v>2911</v>
      </c>
      <c r="F34" s="25" t="s">
        <v>1116</v>
      </c>
      <c r="G34" s="25" t="s">
        <v>2913</v>
      </c>
      <c r="H34" s="25" t="s">
        <v>2737</v>
      </c>
      <c r="I34" s="25" t="s">
        <v>2914</v>
      </c>
      <c r="J34" s="25" t="s">
        <v>2491</v>
      </c>
      <c r="N34" s="25" t="s">
        <v>2697</v>
      </c>
      <c r="Q34" s="110" t="s">
        <v>2915</v>
      </c>
      <c r="R34" s="111" t="s">
        <v>2916</v>
      </c>
    </row>
    <row r="35" spans="1:18" ht="12.75">
      <c r="A35" s="25" t="b">
        <v>0</v>
      </c>
      <c r="B35" s="25" t="s">
        <v>2916</v>
      </c>
      <c r="C35" s="25" t="s">
        <v>2905</v>
      </c>
      <c r="D35" s="25"/>
      <c r="E35" s="112" t="s">
        <v>2915</v>
      </c>
      <c r="F35" s="25" t="s">
        <v>643</v>
      </c>
      <c r="G35" s="25" t="s">
        <v>2917</v>
      </c>
      <c r="H35" s="25" t="s">
        <v>2791</v>
      </c>
      <c r="I35" s="25" t="s">
        <v>2918</v>
      </c>
      <c r="J35" s="25" t="s">
        <v>1416</v>
      </c>
      <c r="N35" s="25" t="s">
        <v>2697</v>
      </c>
      <c r="Q35" s="110" t="s">
        <v>2919</v>
      </c>
      <c r="R35" s="111" t="s">
        <v>2920</v>
      </c>
    </row>
    <row r="36" spans="1:18" ht="12.75">
      <c r="A36" s="25" t="b">
        <v>0</v>
      </c>
      <c r="B36" s="25" t="s">
        <v>2920</v>
      </c>
      <c r="C36" s="25" t="s">
        <v>2921</v>
      </c>
      <c r="D36" s="25"/>
      <c r="E36" s="112" t="s">
        <v>2919</v>
      </c>
      <c r="F36" s="25" t="s">
        <v>2922</v>
      </c>
      <c r="G36" s="113">
        <v>200000</v>
      </c>
      <c r="H36" s="25" t="s">
        <v>2703</v>
      </c>
      <c r="I36" s="25" t="s">
        <v>2695</v>
      </c>
      <c r="J36" s="25" t="s">
        <v>2923</v>
      </c>
      <c r="L36" s="25" t="s">
        <v>2924</v>
      </c>
      <c r="N36" s="25" t="s">
        <v>2697</v>
      </c>
      <c r="Q36" s="110" t="s">
        <v>2925</v>
      </c>
      <c r="R36" s="111" t="s">
        <v>2926</v>
      </c>
    </row>
    <row r="37" spans="1:18" ht="12.75">
      <c r="A37" s="25" t="b">
        <v>0</v>
      </c>
      <c r="B37" s="25" t="s">
        <v>2926</v>
      </c>
      <c r="C37" s="25" t="s">
        <v>2927</v>
      </c>
      <c r="D37" s="25"/>
      <c r="E37" s="112" t="s">
        <v>2925</v>
      </c>
      <c r="F37" s="25" t="s">
        <v>2928</v>
      </c>
      <c r="G37" s="25" t="s">
        <v>2929</v>
      </c>
      <c r="H37" s="25" t="s">
        <v>2703</v>
      </c>
      <c r="I37" s="25" t="s">
        <v>2717</v>
      </c>
      <c r="J37" s="25" t="s">
        <v>2930</v>
      </c>
      <c r="M37" s="25" t="s">
        <v>2931</v>
      </c>
      <c r="N37" s="25" t="s">
        <v>2697</v>
      </c>
      <c r="Q37" s="110" t="s">
        <v>2932</v>
      </c>
      <c r="R37" s="111" t="s">
        <v>2933</v>
      </c>
    </row>
    <row r="38" spans="1:18" ht="12.75">
      <c r="A38" s="25" t="b">
        <v>0</v>
      </c>
      <c r="B38" s="25" t="s">
        <v>2933</v>
      </c>
      <c r="C38" s="25" t="s">
        <v>2934</v>
      </c>
      <c r="D38" s="25"/>
      <c r="E38" s="112" t="s">
        <v>2932</v>
      </c>
      <c r="F38" s="25" t="s">
        <v>2935</v>
      </c>
      <c r="G38" s="25" t="s">
        <v>2936</v>
      </c>
      <c r="H38" s="25" t="s">
        <v>2710</v>
      </c>
      <c r="I38" s="25" t="s">
        <v>2717</v>
      </c>
      <c r="J38" s="25" t="s">
        <v>1563</v>
      </c>
      <c r="K38" s="25" t="s">
        <v>2937</v>
      </c>
      <c r="N38" s="25" t="s">
        <v>2697</v>
      </c>
      <c r="Q38" s="110" t="s">
        <v>2938</v>
      </c>
      <c r="R38" s="111" t="s">
        <v>2939</v>
      </c>
    </row>
    <row r="39" spans="1:18" ht="12.75">
      <c r="A39" s="25" t="b">
        <v>0</v>
      </c>
      <c r="B39" s="25" t="s">
        <v>2939</v>
      </c>
      <c r="C39" s="25" t="s">
        <v>2940</v>
      </c>
      <c r="D39" s="25"/>
      <c r="E39" s="112" t="s">
        <v>2938</v>
      </c>
      <c r="F39" s="25" t="s">
        <v>2941</v>
      </c>
      <c r="G39" s="25" t="s">
        <v>2942</v>
      </c>
      <c r="H39" s="25" t="s">
        <v>2694</v>
      </c>
      <c r="J39" s="25" t="s">
        <v>2943</v>
      </c>
      <c r="N39" s="25" t="s">
        <v>2697</v>
      </c>
      <c r="Q39" s="110" t="s">
        <v>2938</v>
      </c>
      <c r="R39" s="111" t="s">
        <v>2939</v>
      </c>
    </row>
    <row r="40" spans="1:18" ht="12.75">
      <c r="A40" s="25" t="b">
        <v>0</v>
      </c>
      <c r="B40" s="25" t="s">
        <v>2939</v>
      </c>
      <c r="C40" s="25" t="s">
        <v>2944</v>
      </c>
      <c r="D40" s="25"/>
      <c r="E40" s="112" t="s">
        <v>2938</v>
      </c>
      <c r="F40" s="25" t="s">
        <v>2945</v>
      </c>
      <c r="G40" s="25" t="s">
        <v>2946</v>
      </c>
      <c r="H40" s="25" t="s">
        <v>2694</v>
      </c>
      <c r="J40" s="25" t="s">
        <v>2943</v>
      </c>
      <c r="K40" s="25" t="s">
        <v>2947</v>
      </c>
      <c r="N40" s="25" t="s">
        <v>2697</v>
      </c>
      <c r="Q40" s="110" t="s">
        <v>2948</v>
      </c>
      <c r="R40" s="111" t="s">
        <v>2949</v>
      </c>
    </row>
    <row r="41" spans="1:18" ht="12.75">
      <c r="A41" s="25" t="b">
        <v>0</v>
      </c>
      <c r="B41" s="25" t="s">
        <v>2949</v>
      </c>
      <c r="C41" s="25" t="s">
        <v>2950</v>
      </c>
      <c r="D41" s="25"/>
      <c r="E41" s="112" t="s">
        <v>2948</v>
      </c>
      <c r="F41" s="25" t="s">
        <v>2951</v>
      </c>
      <c r="G41" s="25" t="s">
        <v>2952</v>
      </c>
      <c r="H41" s="25" t="s">
        <v>2815</v>
      </c>
      <c r="I41" s="25" t="s">
        <v>2717</v>
      </c>
      <c r="J41" s="25" t="s">
        <v>2953</v>
      </c>
      <c r="N41" s="25" t="s">
        <v>2697</v>
      </c>
      <c r="Q41" s="110" t="s">
        <v>2954</v>
      </c>
      <c r="R41" s="111" t="s">
        <v>2955</v>
      </c>
    </row>
    <row r="42" spans="1:18" ht="12.75">
      <c r="A42" s="25" t="b">
        <v>0</v>
      </c>
      <c r="B42" s="25" t="s">
        <v>2955</v>
      </c>
      <c r="C42" s="25" t="s">
        <v>2956</v>
      </c>
      <c r="D42" s="25"/>
      <c r="E42" s="112" t="s">
        <v>2954</v>
      </c>
      <c r="F42" s="25" t="s">
        <v>2957</v>
      </c>
      <c r="G42" s="25" t="s">
        <v>2958</v>
      </c>
      <c r="H42" s="25" t="s">
        <v>2724</v>
      </c>
      <c r="I42" s="25" t="s">
        <v>2695</v>
      </c>
      <c r="N42" s="25" t="s">
        <v>2697</v>
      </c>
      <c r="Q42" s="110" t="s">
        <v>2959</v>
      </c>
      <c r="R42" s="111" t="s">
        <v>2960</v>
      </c>
    </row>
    <row r="43" spans="1:18" ht="12.75">
      <c r="A43" s="25" t="b">
        <v>0</v>
      </c>
      <c r="B43" s="25" t="s">
        <v>2960</v>
      </c>
      <c r="C43" s="25" t="s">
        <v>2961</v>
      </c>
      <c r="D43" s="25"/>
      <c r="E43" s="112" t="s">
        <v>2959</v>
      </c>
      <c r="F43" s="25" t="s">
        <v>2962</v>
      </c>
      <c r="G43" s="25" t="s">
        <v>2963</v>
      </c>
      <c r="H43" s="25" t="s">
        <v>2764</v>
      </c>
      <c r="I43" s="25" t="s">
        <v>2717</v>
      </c>
      <c r="J43" s="25" t="s">
        <v>2964</v>
      </c>
      <c r="N43" s="25" t="s">
        <v>2697</v>
      </c>
      <c r="Q43" s="110" t="s">
        <v>2965</v>
      </c>
      <c r="R43" s="111" t="s">
        <v>2966</v>
      </c>
    </row>
    <row r="44" spans="1:18" ht="12.75">
      <c r="A44" s="25" t="b">
        <v>0</v>
      </c>
      <c r="B44" s="25" t="s">
        <v>2966</v>
      </c>
      <c r="C44" s="25" t="s">
        <v>2967</v>
      </c>
      <c r="D44" s="25"/>
      <c r="E44" s="112" t="s">
        <v>2965</v>
      </c>
      <c r="F44" s="25" t="s">
        <v>2968</v>
      </c>
      <c r="G44" s="25" t="s">
        <v>2969</v>
      </c>
      <c r="H44" s="25" t="s">
        <v>2737</v>
      </c>
      <c r="J44" s="25" t="s">
        <v>2970</v>
      </c>
      <c r="L44" s="25" t="s">
        <v>2971</v>
      </c>
      <c r="N44" s="25" t="s">
        <v>2697</v>
      </c>
      <c r="Q44" s="110" t="s">
        <v>2972</v>
      </c>
      <c r="R44" s="111" t="s">
        <v>2973</v>
      </c>
    </row>
    <row r="45" spans="1:18" ht="12.75">
      <c r="A45" s="25" t="b">
        <v>0</v>
      </c>
      <c r="B45" s="25" t="s">
        <v>2973</v>
      </c>
      <c r="C45" s="25" t="s">
        <v>2974</v>
      </c>
      <c r="D45" s="25"/>
      <c r="E45" s="112" t="s">
        <v>2972</v>
      </c>
      <c r="F45" s="25" t="s">
        <v>2975</v>
      </c>
      <c r="G45" s="25" t="s">
        <v>2976</v>
      </c>
      <c r="H45" s="25" t="s">
        <v>2737</v>
      </c>
      <c r="I45" s="25" t="s">
        <v>2977</v>
      </c>
      <c r="J45" s="25" t="s">
        <v>2978</v>
      </c>
      <c r="N45" s="25" t="s">
        <v>2697</v>
      </c>
      <c r="Q45" s="110" t="s">
        <v>2979</v>
      </c>
      <c r="R45" s="111" t="s">
        <v>2980</v>
      </c>
    </row>
    <row r="46" spans="1:18" ht="12.75">
      <c r="A46" s="25" t="b">
        <v>0</v>
      </c>
      <c r="B46" s="25" t="s">
        <v>2980</v>
      </c>
      <c r="C46" s="25" t="s">
        <v>444</v>
      </c>
      <c r="D46" s="25"/>
      <c r="E46" s="112" t="s">
        <v>2979</v>
      </c>
      <c r="F46" s="25" t="s">
        <v>2981</v>
      </c>
      <c r="G46" s="25" t="s">
        <v>2982</v>
      </c>
      <c r="H46" s="25" t="s">
        <v>2703</v>
      </c>
      <c r="J46" s="25" t="s">
        <v>2983</v>
      </c>
      <c r="N46" s="25" t="s">
        <v>2697</v>
      </c>
      <c r="Q46" s="110" t="s">
        <v>2984</v>
      </c>
      <c r="R46" s="111" t="s">
        <v>2985</v>
      </c>
    </row>
    <row r="47" spans="1:18" ht="12.75">
      <c r="A47" s="25" t="b">
        <v>0</v>
      </c>
      <c r="B47" s="25" t="s">
        <v>2985</v>
      </c>
      <c r="C47" s="25" t="s">
        <v>444</v>
      </c>
      <c r="D47" s="25"/>
      <c r="E47" s="112" t="s">
        <v>2984</v>
      </c>
      <c r="F47" s="25" t="s">
        <v>2986</v>
      </c>
      <c r="G47" s="25" t="s">
        <v>2987</v>
      </c>
      <c r="H47" s="25" t="s">
        <v>2745</v>
      </c>
      <c r="I47" s="25" t="s">
        <v>2988</v>
      </c>
      <c r="J47" s="25" t="s">
        <v>2989</v>
      </c>
      <c r="L47" s="25" t="s">
        <v>2990</v>
      </c>
      <c r="M47" s="25" t="s">
        <v>2991</v>
      </c>
      <c r="N47" s="25" t="s">
        <v>2697</v>
      </c>
      <c r="Q47" s="110" t="s">
        <v>2992</v>
      </c>
      <c r="R47" s="111" t="s">
        <v>2993</v>
      </c>
    </row>
    <row r="48" spans="1:18" ht="12.75">
      <c r="A48" s="25" t="b">
        <v>0</v>
      </c>
      <c r="B48" s="25" t="s">
        <v>2993</v>
      </c>
      <c r="C48" s="25" t="s">
        <v>2994</v>
      </c>
      <c r="D48" s="25"/>
      <c r="E48" s="112" t="s">
        <v>2992</v>
      </c>
      <c r="F48" s="25" t="s">
        <v>2995</v>
      </c>
      <c r="G48" s="25" t="s">
        <v>2996</v>
      </c>
      <c r="H48" s="25" t="s">
        <v>2857</v>
      </c>
      <c r="I48" s="25" t="s">
        <v>2717</v>
      </c>
      <c r="J48" s="25" t="s">
        <v>2997</v>
      </c>
      <c r="M48" s="25" t="s">
        <v>2998</v>
      </c>
      <c r="N48" s="25" t="s">
        <v>2697</v>
      </c>
      <c r="Q48" s="110" t="s">
        <v>2999</v>
      </c>
      <c r="R48" s="111" t="s">
        <v>3000</v>
      </c>
    </row>
    <row r="49" spans="1:18" ht="12.75">
      <c r="A49" s="25" t="b">
        <v>0</v>
      </c>
      <c r="B49" s="25" t="s">
        <v>3000</v>
      </c>
      <c r="C49" s="25" t="s">
        <v>451</v>
      </c>
      <c r="D49" s="25"/>
      <c r="E49" s="112" t="s">
        <v>2999</v>
      </c>
      <c r="F49" s="25" t="s">
        <v>3001</v>
      </c>
      <c r="G49" s="25" t="s">
        <v>3002</v>
      </c>
      <c r="H49" s="25" t="s">
        <v>2737</v>
      </c>
      <c r="I49" s="25" t="s">
        <v>2717</v>
      </c>
      <c r="J49" s="25" t="s">
        <v>3003</v>
      </c>
      <c r="N49" s="25" t="s">
        <v>2697</v>
      </c>
      <c r="Q49" s="110" t="s">
        <v>3004</v>
      </c>
      <c r="R49" s="111" t="s">
        <v>3005</v>
      </c>
    </row>
    <row r="50" spans="1:18" ht="12.75">
      <c r="A50" s="25" t="b">
        <v>0</v>
      </c>
      <c r="B50" s="25" t="s">
        <v>3005</v>
      </c>
      <c r="C50" s="25" t="s">
        <v>3006</v>
      </c>
      <c r="D50" s="25"/>
      <c r="E50" s="112" t="s">
        <v>3004</v>
      </c>
      <c r="F50" s="25" t="s">
        <v>3007</v>
      </c>
      <c r="G50" s="25" t="s">
        <v>3008</v>
      </c>
      <c r="H50" s="25" t="s">
        <v>2745</v>
      </c>
      <c r="I50" s="25" t="s">
        <v>2717</v>
      </c>
      <c r="J50" s="25" t="s">
        <v>3009</v>
      </c>
      <c r="N50" s="25" t="s">
        <v>2697</v>
      </c>
      <c r="Q50" s="110" t="s">
        <v>3010</v>
      </c>
      <c r="R50" s="111" t="s">
        <v>3011</v>
      </c>
    </row>
    <row r="51" spans="1:18" ht="12.75">
      <c r="A51" s="25" t="b">
        <v>0</v>
      </c>
      <c r="B51" s="25" t="s">
        <v>3011</v>
      </c>
      <c r="C51" s="25" t="s">
        <v>3012</v>
      </c>
      <c r="D51" s="25"/>
      <c r="E51" s="112" t="s">
        <v>3010</v>
      </c>
      <c r="F51" s="25" t="s">
        <v>3013</v>
      </c>
      <c r="G51" s="25" t="s">
        <v>3014</v>
      </c>
      <c r="H51" s="25" t="s">
        <v>2745</v>
      </c>
      <c r="I51" s="25" t="s">
        <v>2717</v>
      </c>
      <c r="N51" s="25" t="s">
        <v>2697</v>
      </c>
      <c r="Q51" s="110" t="s">
        <v>3015</v>
      </c>
      <c r="R51" s="111" t="s">
        <v>3016</v>
      </c>
    </row>
    <row r="52" spans="1:18" ht="12.75">
      <c r="A52" s="25" t="b">
        <v>0</v>
      </c>
      <c r="B52" s="25" t="s">
        <v>3016</v>
      </c>
      <c r="C52" s="25" t="s">
        <v>3017</v>
      </c>
      <c r="D52" s="25"/>
      <c r="E52" s="112" t="s">
        <v>3015</v>
      </c>
      <c r="F52" s="25" t="s">
        <v>3018</v>
      </c>
      <c r="G52" s="25" t="s">
        <v>3019</v>
      </c>
      <c r="H52" s="25" t="s">
        <v>3020</v>
      </c>
      <c r="J52" s="25" t="s">
        <v>3021</v>
      </c>
      <c r="N52" s="25" t="s">
        <v>2697</v>
      </c>
      <c r="Q52" s="110" t="s">
        <v>3022</v>
      </c>
      <c r="R52" s="111" t="s">
        <v>3023</v>
      </c>
    </row>
    <row r="53" spans="1:18" ht="12.75">
      <c r="A53" s="25" t="b">
        <v>0</v>
      </c>
      <c r="B53" s="25" t="s">
        <v>3023</v>
      </c>
      <c r="C53" s="25" t="s">
        <v>3024</v>
      </c>
      <c r="D53" s="25"/>
      <c r="E53" s="112" t="s">
        <v>3022</v>
      </c>
      <c r="F53" s="25" t="s">
        <v>3025</v>
      </c>
      <c r="G53" s="25" t="s">
        <v>3026</v>
      </c>
      <c r="H53" s="25" t="s">
        <v>2745</v>
      </c>
      <c r="I53" s="25" t="s">
        <v>2823</v>
      </c>
      <c r="J53" s="25" t="s">
        <v>3027</v>
      </c>
      <c r="L53" s="25" t="s">
        <v>3028</v>
      </c>
      <c r="N53" s="25" t="s">
        <v>2697</v>
      </c>
      <c r="Q53" s="110" t="s">
        <v>3029</v>
      </c>
      <c r="R53" s="111" t="s">
        <v>3030</v>
      </c>
    </row>
    <row r="54" spans="1:18" ht="12.75">
      <c r="A54" s="25" t="b">
        <v>0</v>
      </c>
      <c r="B54" s="25" t="s">
        <v>3030</v>
      </c>
      <c r="C54" s="25" t="s">
        <v>3031</v>
      </c>
      <c r="D54" s="25"/>
      <c r="E54" s="112" t="s">
        <v>3029</v>
      </c>
      <c r="F54" s="25" t="s">
        <v>3032</v>
      </c>
      <c r="G54" s="25" t="s">
        <v>3033</v>
      </c>
      <c r="H54" s="25" t="s">
        <v>2745</v>
      </c>
      <c r="I54" s="25" t="s">
        <v>2717</v>
      </c>
      <c r="J54" s="25" t="s">
        <v>3034</v>
      </c>
      <c r="N54" s="25" t="s">
        <v>2697</v>
      </c>
      <c r="Q54" s="110" t="s">
        <v>3035</v>
      </c>
      <c r="R54" s="111" t="s">
        <v>3036</v>
      </c>
    </row>
    <row r="55" spans="1:18" ht="12.75">
      <c r="A55" s="25" t="b">
        <v>0</v>
      </c>
      <c r="B55" s="25" t="s">
        <v>3036</v>
      </c>
      <c r="C55" s="25" t="s">
        <v>3037</v>
      </c>
      <c r="D55" s="25"/>
      <c r="E55" s="112" t="s">
        <v>3035</v>
      </c>
      <c r="F55" s="25" t="s">
        <v>3038</v>
      </c>
      <c r="G55" s="25" t="s">
        <v>2757</v>
      </c>
      <c r="H55" s="25" t="s">
        <v>2710</v>
      </c>
      <c r="J55" s="25" t="s">
        <v>3039</v>
      </c>
      <c r="L55" s="25" t="s">
        <v>3040</v>
      </c>
      <c r="N55" s="25" t="s">
        <v>2697</v>
      </c>
      <c r="Q55" s="110" t="s">
        <v>3041</v>
      </c>
      <c r="R55" s="111" t="s">
        <v>3042</v>
      </c>
    </row>
    <row r="56" spans="1:18" ht="12.75">
      <c r="A56" s="25" t="b">
        <v>0</v>
      </c>
      <c r="B56" s="25" t="s">
        <v>3042</v>
      </c>
      <c r="C56" s="25" t="s">
        <v>3037</v>
      </c>
      <c r="D56" s="25"/>
      <c r="E56" s="112" t="s">
        <v>3041</v>
      </c>
      <c r="F56" s="25" t="s">
        <v>3043</v>
      </c>
      <c r="G56" s="25" t="s">
        <v>2757</v>
      </c>
      <c r="H56" s="25" t="s">
        <v>2710</v>
      </c>
      <c r="I56" s="25" t="s">
        <v>2717</v>
      </c>
      <c r="J56" s="25" t="s">
        <v>3044</v>
      </c>
      <c r="K56" s="25" t="s">
        <v>3045</v>
      </c>
      <c r="L56" s="25" t="s">
        <v>3046</v>
      </c>
      <c r="N56" s="25" t="s">
        <v>2697</v>
      </c>
      <c r="Q56" s="110" t="s">
        <v>3047</v>
      </c>
      <c r="R56" s="111" t="s">
        <v>3048</v>
      </c>
    </row>
    <row r="57" spans="1:18" ht="12.75">
      <c r="A57" s="25" t="b">
        <v>0</v>
      </c>
      <c r="B57" s="25" t="s">
        <v>3048</v>
      </c>
      <c r="C57" s="25" t="s">
        <v>3049</v>
      </c>
      <c r="D57" s="25"/>
      <c r="E57" s="112" t="s">
        <v>3047</v>
      </c>
      <c r="F57" s="25" t="s">
        <v>3050</v>
      </c>
      <c r="G57" s="25" t="s">
        <v>3051</v>
      </c>
      <c r="H57" s="25" t="s">
        <v>2694</v>
      </c>
      <c r="I57" s="25" t="s">
        <v>2695</v>
      </c>
      <c r="J57" s="25" t="s">
        <v>3052</v>
      </c>
      <c r="N57" s="25" t="s">
        <v>2697</v>
      </c>
      <c r="Q57" s="110" t="s">
        <v>3053</v>
      </c>
      <c r="R57" s="111" t="s">
        <v>3054</v>
      </c>
    </row>
    <row r="58" spans="1:18" ht="12.75">
      <c r="A58" s="25" t="b">
        <v>0</v>
      </c>
      <c r="B58" s="25" t="s">
        <v>3054</v>
      </c>
      <c r="C58" s="25" t="s">
        <v>3055</v>
      </c>
      <c r="D58" s="25"/>
      <c r="E58" s="112" t="s">
        <v>3053</v>
      </c>
      <c r="F58" s="25" t="s">
        <v>3056</v>
      </c>
      <c r="G58" s="25" t="s">
        <v>3057</v>
      </c>
      <c r="H58" s="25" t="s">
        <v>2815</v>
      </c>
      <c r="I58" s="25" t="s">
        <v>2717</v>
      </c>
      <c r="J58" s="25" t="s">
        <v>3058</v>
      </c>
      <c r="L58" s="25" t="s">
        <v>3059</v>
      </c>
      <c r="N58" s="25" t="s">
        <v>2697</v>
      </c>
      <c r="Q58" s="110" t="s">
        <v>3060</v>
      </c>
      <c r="R58" s="111" t="s">
        <v>3061</v>
      </c>
    </row>
    <row r="59" spans="1:18" ht="12.75">
      <c r="A59" s="25" t="b">
        <v>0</v>
      </c>
      <c r="B59" s="25" t="s">
        <v>3061</v>
      </c>
      <c r="C59" s="25" t="s">
        <v>3062</v>
      </c>
      <c r="D59" s="25"/>
      <c r="E59" s="112" t="s">
        <v>3060</v>
      </c>
      <c r="F59" s="25" t="s">
        <v>3063</v>
      </c>
      <c r="G59" s="25" t="s">
        <v>2845</v>
      </c>
      <c r="H59" s="25" t="s">
        <v>3064</v>
      </c>
      <c r="I59" s="25" t="s">
        <v>2717</v>
      </c>
      <c r="J59" s="25" t="s">
        <v>3065</v>
      </c>
      <c r="L59" s="25" t="s">
        <v>3066</v>
      </c>
      <c r="N59" s="25" t="s">
        <v>2697</v>
      </c>
      <c r="Q59" s="110" t="s">
        <v>3067</v>
      </c>
      <c r="R59" s="111" t="s">
        <v>3068</v>
      </c>
    </row>
    <row r="60" spans="1:18" ht="12.75">
      <c r="A60" s="25" t="b">
        <v>0</v>
      </c>
      <c r="B60" s="25" t="s">
        <v>3068</v>
      </c>
      <c r="C60" s="25" t="s">
        <v>3069</v>
      </c>
      <c r="D60" s="25"/>
      <c r="E60" s="112" t="s">
        <v>3067</v>
      </c>
      <c r="F60" s="25" t="s">
        <v>3070</v>
      </c>
      <c r="G60" s="25" t="s">
        <v>3071</v>
      </c>
      <c r="H60" s="25" t="s">
        <v>2745</v>
      </c>
      <c r="I60" s="25" t="s">
        <v>3072</v>
      </c>
      <c r="J60" s="25" t="s">
        <v>3073</v>
      </c>
      <c r="L60" s="25" t="s">
        <v>3074</v>
      </c>
      <c r="N60" s="25" t="s">
        <v>2697</v>
      </c>
      <c r="Q60" s="110" t="s">
        <v>3075</v>
      </c>
      <c r="R60" s="111" t="s">
        <v>3076</v>
      </c>
    </row>
    <row r="61" spans="1:18" ht="12.75">
      <c r="A61" s="25" t="b">
        <v>0</v>
      </c>
      <c r="B61" s="25" t="s">
        <v>3076</v>
      </c>
      <c r="C61" s="25" t="s">
        <v>3077</v>
      </c>
      <c r="D61" s="25"/>
      <c r="E61" s="112" t="s">
        <v>3075</v>
      </c>
      <c r="F61" s="25" t="s">
        <v>3078</v>
      </c>
      <c r="G61" s="25" t="s">
        <v>3079</v>
      </c>
      <c r="H61" s="25" t="s">
        <v>3080</v>
      </c>
      <c r="I61" s="25" t="s">
        <v>2717</v>
      </c>
      <c r="J61" s="25" t="s">
        <v>3081</v>
      </c>
      <c r="L61" s="25" t="s">
        <v>3082</v>
      </c>
      <c r="N61" s="25" t="s">
        <v>2697</v>
      </c>
      <c r="Q61" s="110" t="s">
        <v>3083</v>
      </c>
      <c r="R61" s="111" t="s">
        <v>3084</v>
      </c>
    </row>
    <row r="62" spans="1:18" ht="12.75">
      <c r="A62" s="25" t="b">
        <v>0</v>
      </c>
      <c r="B62" s="25" t="s">
        <v>3084</v>
      </c>
      <c r="C62" s="25" t="s">
        <v>3085</v>
      </c>
      <c r="D62" s="25"/>
      <c r="E62" s="112" t="s">
        <v>3083</v>
      </c>
      <c r="F62" s="25" t="s">
        <v>3086</v>
      </c>
      <c r="G62" s="25" t="s">
        <v>3087</v>
      </c>
      <c r="H62" s="25" t="s">
        <v>2710</v>
      </c>
      <c r="I62" s="25" t="s">
        <v>2717</v>
      </c>
      <c r="J62" s="25" t="s">
        <v>3088</v>
      </c>
      <c r="L62" s="25" t="s">
        <v>3089</v>
      </c>
      <c r="N62" s="25" t="s">
        <v>2697</v>
      </c>
      <c r="Q62" s="110" t="s">
        <v>3090</v>
      </c>
      <c r="R62" s="111" t="s">
        <v>3091</v>
      </c>
    </row>
    <row r="63" spans="1:18" ht="12.75">
      <c r="A63" s="25" t="b">
        <v>0</v>
      </c>
      <c r="B63" s="25" t="s">
        <v>3091</v>
      </c>
      <c r="C63" s="25" t="s">
        <v>3092</v>
      </c>
      <c r="D63" s="25"/>
      <c r="E63" s="112" t="s">
        <v>3090</v>
      </c>
      <c r="F63" s="25" t="s">
        <v>3093</v>
      </c>
      <c r="G63" s="25" t="s">
        <v>3094</v>
      </c>
      <c r="H63" s="25" t="s">
        <v>3095</v>
      </c>
      <c r="I63" s="25" t="s">
        <v>2695</v>
      </c>
      <c r="J63" s="25" t="s">
        <v>3096</v>
      </c>
      <c r="N63" s="25" t="s">
        <v>2697</v>
      </c>
      <c r="Q63" s="110" t="s">
        <v>3097</v>
      </c>
      <c r="R63" s="111" t="s">
        <v>3098</v>
      </c>
    </row>
    <row r="64" spans="1:18" ht="12.75">
      <c r="A64" s="25" t="b">
        <v>0</v>
      </c>
      <c r="B64" s="25" t="s">
        <v>3098</v>
      </c>
      <c r="C64" s="25" t="s">
        <v>3099</v>
      </c>
      <c r="D64" s="25"/>
      <c r="E64" s="112" t="s">
        <v>3097</v>
      </c>
      <c r="F64" s="25" t="s">
        <v>3100</v>
      </c>
      <c r="G64" s="25" t="s">
        <v>3101</v>
      </c>
      <c r="H64" s="25" t="s">
        <v>2694</v>
      </c>
      <c r="I64" s="25" t="s">
        <v>2717</v>
      </c>
      <c r="J64" s="25" t="s">
        <v>3102</v>
      </c>
      <c r="N64" s="25" t="s">
        <v>2697</v>
      </c>
      <c r="Q64" s="110" t="s">
        <v>3103</v>
      </c>
      <c r="R64" s="111" t="s">
        <v>3104</v>
      </c>
    </row>
    <row r="65" spans="1:18" ht="12.75">
      <c r="A65" s="25" t="b">
        <v>0</v>
      </c>
      <c r="B65" s="25" t="s">
        <v>3104</v>
      </c>
      <c r="C65" s="25" t="s">
        <v>3105</v>
      </c>
      <c r="D65" s="25"/>
      <c r="E65" s="112" t="s">
        <v>3103</v>
      </c>
      <c r="F65" s="25" t="s">
        <v>3106</v>
      </c>
      <c r="G65" s="25" t="s">
        <v>3107</v>
      </c>
      <c r="H65" s="25" t="s">
        <v>3108</v>
      </c>
      <c r="I65" s="25" t="s">
        <v>2823</v>
      </c>
      <c r="J65" s="25" t="s">
        <v>3109</v>
      </c>
      <c r="K65" s="25" t="s">
        <v>3110</v>
      </c>
      <c r="L65" s="25" t="s">
        <v>3111</v>
      </c>
      <c r="N65" s="25" t="s">
        <v>2697</v>
      </c>
      <c r="Q65" s="110" t="s">
        <v>3112</v>
      </c>
      <c r="R65" s="111" t="s">
        <v>3113</v>
      </c>
    </row>
    <row r="66" spans="1:18" ht="12.75">
      <c r="A66" s="25" t="b">
        <v>0</v>
      </c>
      <c r="B66" s="25" t="s">
        <v>3113</v>
      </c>
      <c r="C66" s="25" t="s">
        <v>3114</v>
      </c>
      <c r="D66" s="25"/>
      <c r="E66" s="112" t="s">
        <v>3112</v>
      </c>
      <c r="F66" s="25" t="s">
        <v>3115</v>
      </c>
      <c r="G66" s="25" t="s">
        <v>3051</v>
      </c>
      <c r="H66" s="25" t="s">
        <v>2710</v>
      </c>
      <c r="J66" s="25" t="s">
        <v>3116</v>
      </c>
      <c r="L66" s="25" t="s">
        <v>3117</v>
      </c>
      <c r="N66" s="25" t="s">
        <v>2697</v>
      </c>
      <c r="Q66" s="110" t="s">
        <v>3118</v>
      </c>
      <c r="R66" s="111" t="s">
        <v>3119</v>
      </c>
    </row>
    <row r="67" spans="1:18" ht="12.75">
      <c r="A67" s="25" t="b">
        <v>0</v>
      </c>
      <c r="B67" s="25" t="s">
        <v>3119</v>
      </c>
      <c r="C67" s="25" t="s">
        <v>3120</v>
      </c>
      <c r="D67" s="25"/>
      <c r="E67" s="112" t="s">
        <v>3118</v>
      </c>
      <c r="F67" s="25" t="s">
        <v>3121</v>
      </c>
      <c r="G67" s="25" t="s">
        <v>3122</v>
      </c>
      <c r="H67" s="25" t="s">
        <v>3123</v>
      </c>
      <c r="I67" s="25" t="s">
        <v>2717</v>
      </c>
      <c r="J67" s="25" t="s">
        <v>3124</v>
      </c>
      <c r="N67" s="25" t="s">
        <v>2697</v>
      </c>
      <c r="Q67" s="110" t="s">
        <v>3125</v>
      </c>
      <c r="R67" s="111" t="s">
        <v>3126</v>
      </c>
    </row>
    <row r="68" spans="1:18" ht="12.75">
      <c r="A68" s="25" t="b">
        <v>0</v>
      </c>
      <c r="B68" s="25" t="s">
        <v>3126</v>
      </c>
      <c r="C68" s="25" t="s">
        <v>3120</v>
      </c>
      <c r="D68" s="25"/>
      <c r="E68" s="112" t="s">
        <v>3125</v>
      </c>
      <c r="F68" s="25" t="s">
        <v>3127</v>
      </c>
      <c r="G68" s="25" t="s">
        <v>3128</v>
      </c>
      <c r="H68" s="25" t="s">
        <v>3129</v>
      </c>
      <c r="I68" s="25" t="s">
        <v>2914</v>
      </c>
      <c r="J68" s="25" t="s">
        <v>3130</v>
      </c>
      <c r="K68" s="25" t="s">
        <v>3131</v>
      </c>
      <c r="N68" s="25" t="s">
        <v>2697</v>
      </c>
      <c r="Q68" s="110" t="s">
        <v>3132</v>
      </c>
      <c r="R68" s="111" t="s">
        <v>3133</v>
      </c>
    </row>
    <row r="69" spans="1:18" ht="12.75">
      <c r="A69" s="25" t="b">
        <v>0</v>
      </c>
      <c r="B69" s="25" t="s">
        <v>3133</v>
      </c>
      <c r="C69" s="25" t="s">
        <v>3134</v>
      </c>
      <c r="D69" s="25"/>
      <c r="E69" s="112" t="s">
        <v>3132</v>
      </c>
      <c r="F69" s="25" t="s">
        <v>3135</v>
      </c>
      <c r="G69" s="25" t="s">
        <v>3136</v>
      </c>
      <c r="H69" s="25" t="s">
        <v>3020</v>
      </c>
      <c r="I69" s="25" t="s">
        <v>2918</v>
      </c>
      <c r="J69" s="25" t="s">
        <v>1878</v>
      </c>
      <c r="N69" s="25" t="s">
        <v>2697</v>
      </c>
      <c r="Q69" s="110" t="s">
        <v>3137</v>
      </c>
      <c r="R69" s="111" t="s">
        <v>3138</v>
      </c>
    </row>
    <row r="70" spans="1:18" ht="12.75">
      <c r="A70" s="25" t="b">
        <v>0</v>
      </c>
      <c r="B70" s="25" t="s">
        <v>3138</v>
      </c>
      <c r="C70" s="25" t="s">
        <v>3139</v>
      </c>
      <c r="D70" s="25"/>
      <c r="E70" s="112" t="s">
        <v>3137</v>
      </c>
      <c r="F70" s="25" t="s">
        <v>3140</v>
      </c>
      <c r="G70" s="25" t="s">
        <v>3141</v>
      </c>
      <c r="H70" s="25" t="s">
        <v>2857</v>
      </c>
      <c r="I70" s="25" t="s">
        <v>3142</v>
      </c>
      <c r="J70" s="25" t="s">
        <v>3143</v>
      </c>
      <c r="N70" s="25" t="s">
        <v>2697</v>
      </c>
      <c r="Q70" s="110" t="s">
        <v>3144</v>
      </c>
      <c r="R70" s="111" t="s">
        <v>3145</v>
      </c>
    </row>
    <row r="71" spans="1:18" ht="12.75">
      <c r="A71" s="25" t="b">
        <v>0</v>
      </c>
      <c r="B71" s="25" t="s">
        <v>3145</v>
      </c>
      <c r="C71" s="25" t="s">
        <v>3146</v>
      </c>
      <c r="D71" s="25"/>
      <c r="E71" s="112" t="s">
        <v>3144</v>
      </c>
      <c r="F71" s="25" t="s">
        <v>3147</v>
      </c>
      <c r="G71" s="25" t="s">
        <v>3148</v>
      </c>
      <c r="H71" s="25" t="s">
        <v>2806</v>
      </c>
      <c r="I71" s="25" t="s">
        <v>2717</v>
      </c>
      <c r="J71" s="25" t="s">
        <v>3149</v>
      </c>
      <c r="N71" s="25" t="s">
        <v>2697</v>
      </c>
      <c r="Q71" s="110" t="s">
        <v>1547</v>
      </c>
      <c r="R71" s="111" t="s">
        <v>3150</v>
      </c>
    </row>
    <row r="72" spans="1:18" ht="12.75">
      <c r="A72" s="25" t="b">
        <v>0</v>
      </c>
      <c r="B72" s="25" t="s">
        <v>3150</v>
      </c>
      <c r="C72" s="25" t="s">
        <v>3151</v>
      </c>
      <c r="D72" s="25"/>
      <c r="E72" s="112" t="s">
        <v>1547</v>
      </c>
      <c r="F72" s="25" t="s">
        <v>2906</v>
      </c>
      <c r="G72" s="25" t="s">
        <v>3152</v>
      </c>
      <c r="H72" s="25" t="s">
        <v>2703</v>
      </c>
      <c r="I72" s="25" t="s">
        <v>2717</v>
      </c>
      <c r="J72" s="25" t="s">
        <v>3153</v>
      </c>
      <c r="N72" s="25" t="s">
        <v>2697</v>
      </c>
      <c r="Q72" s="110" t="s">
        <v>3154</v>
      </c>
      <c r="R72" s="111" t="s">
        <v>3155</v>
      </c>
    </row>
    <row r="73" spans="1:18" ht="12.75">
      <c r="A73" s="25" t="b">
        <v>0</v>
      </c>
      <c r="B73" s="25" t="s">
        <v>3155</v>
      </c>
      <c r="C73" s="25" t="s">
        <v>3156</v>
      </c>
      <c r="D73" s="25"/>
      <c r="E73" s="112" t="s">
        <v>3154</v>
      </c>
      <c r="F73" s="25" t="s">
        <v>3157</v>
      </c>
      <c r="G73" s="25" t="s">
        <v>3158</v>
      </c>
      <c r="H73" s="25" t="s">
        <v>2798</v>
      </c>
      <c r="I73" s="25" t="s">
        <v>3159</v>
      </c>
      <c r="J73" s="25" t="s">
        <v>3160</v>
      </c>
      <c r="N73" s="25" t="s">
        <v>2697</v>
      </c>
      <c r="Q73" s="110" t="s">
        <v>3161</v>
      </c>
      <c r="R73" s="111" t="s">
        <v>3162</v>
      </c>
    </row>
    <row r="74" spans="1:18" ht="12.75">
      <c r="A74" s="25" t="b">
        <v>0</v>
      </c>
      <c r="B74" s="25" t="s">
        <v>3162</v>
      </c>
      <c r="C74" s="25" t="s">
        <v>3163</v>
      </c>
      <c r="D74" s="25"/>
      <c r="E74" s="112" t="s">
        <v>3161</v>
      </c>
      <c r="F74" s="25" t="s">
        <v>3164</v>
      </c>
      <c r="G74" s="25" t="s">
        <v>3165</v>
      </c>
      <c r="H74" s="25" t="s">
        <v>2710</v>
      </c>
      <c r="J74" s="25" t="s">
        <v>3166</v>
      </c>
      <c r="L74" s="25" t="s">
        <v>3167</v>
      </c>
      <c r="N74" s="25" t="s">
        <v>2697</v>
      </c>
      <c r="Q74" s="110" t="s">
        <v>3168</v>
      </c>
      <c r="R74" s="111" t="s">
        <v>3169</v>
      </c>
    </row>
    <row r="75" spans="1:18" ht="12.75">
      <c r="A75" s="25" t="b">
        <v>0</v>
      </c>
      <c r="B75" s="25" t="s">
        <v>3169</v>
      </c>
      <c r="C75" s="25" t="s">
        <v>3170</v>
      </c>
      <c r="D75" s="25"/>
      <c r="E75" s="112" t="s">
        <v>3168</v>
      </c>
      <c r="F75" s="25" t="s">
        <v>3171</v>
      </c>
      <c r="G75" s="25" t="s">
        <v>3172</v>
      </c>
      <c r="H75" s="25" t="s">
        <v>3173</v>
      </c>
      <c r="I75" s="25" t="s">
        <v>2717</v>
      </c>
      <c r="J75" s="25" t="s">
        <v>3174</v>
      </c>
      <c r="N75" s="25" t="s">
        <v>2697</v>
      </c>
      <c r="Q75" s="110" t="s">
        <v>3175</v>
      </c>
      <c r="R75" s="111" t="s">
        <v>3176</v>
      </c>
    </row>
    <row r="76" spans="1:18" ht="12.75">
      <c r="A76" s="25" t="b">
        <v>0</v>
      </c>
      <c r="B76" s="25" t="s">
        <v>3176</v>
      </c>
      <c r="C76" s="25" t="s">
        <v>3177</v>
      </c>
      <c r="D76" s="25"/>
      <c r="E76" s="112" t="s">
        <v>3175</v>
      </c>
      <c r="F76" s="25" t="s">
        <v>3178</v>
      </c>
      <c r="G76" s="25" t="s">
        <v>3179</v>
      </c>
      <c r="H76" s="25" t="s">
        <v>2745</v>
      </c>
      <c r="I76" s="25" t="s">
        <v>3180</v>
      </c>
      <c r="J76" s="25" t="s">
        <v>3181</v>
      </c>
      <c r="L76" s="25" t="s">
        <v>3182</v>
      </c>
      <c r="N76" s="25" t="s">
        <v>2697</v>
      </c>
      <c r="Q76" s="110" t="s">
        <v>3183</v>
      </c>
      <c r="R76" s="111" t="s">
        <v>3184</v>
      </c>
    </row>
    <row r="77" spans="1:18" ht="12.75">
      <c r="A77" s="25" t="b">
        <v>0</v>
      </c>
      <c r="B77" s="25" t="s">
        <v>3184</v>
      </c>
      <c r="C77" s="25" t="s">
        <v>3185</v>
      </c>
      <c r="D77" s="25"/>
      <c r="E77" s="112" t="s">
        <v>3183</v>
      </c>
      <c r="F77" s="25" t="s">
        <v>3186</v>
      </c>
      <c r="G77" s="25" t="s">
        <v>3187</v>
      </c>
      <c r="H77" s="25" t="s">
        <v>2710</v>
      </c>
      <c r="I77" s="25" t="s">
        <v>2717</v>
      </c>
      <c r="J77" s="25" t="s">
        <v>3188</v>
      </c>
      <c r="N77" s="25" t="s">
        <v>2697</v>
      </c>
      <c r="Q77" s="110" t="s">
        <v>3189</v>
      </c>
      <c r="R77" s="111" t="s">
        <v>3190</v>
      </c>
    </row>
    <row r="78" spans="1:18" ht="12.75">
      <c r="A78" s="25" t="b">
        <v>0</v>
      </c>
      <c r="B78" s="25" t="s">
        <v>3190</v>
      </c>
      <c r="C78" s="25" t="s">
        <v>3191</v>
      </c>
      <c r="D78" s="25"/>
      <c r="E78" s="112" t="s">
        <v>3189</v>
      </c>
      <c r="F78" s="25" t="s">
        <v>3192</v>
      </c>
      <c r="G78" s="25" t="s">
        <v>3193</v>
      </c>
      <c r="H78" s="25" t="s">
        <v>2710</v>
      </c>
      <c r="I78" s="25" t="s">
        <v>2717</v>
      </c>
      <c r="J78" s="25" t="s">
        <v>3194</v>
      </c>
      <c r="L78" s="25" t="s">
        <v>3195</v>
      </c>
      <c r="M78" s="25" t="s">
        <v>3196</v>
      </c>
      <c r="N78" s="25" t="s">
        <v>2697</v>
      </c>
      <c r="Q78" s="110" t="s">
        <v>3197</v>
      </c>
      <c r="R78" s="111" t="s">
        <v>3198</v>
      </c>
    </row>
    <row r="79" spans="1:18" ht="12.75">
      <c r="A79" s="25" t="b">
        <v>0</v>
      </c>
      <c r="B79" s="25" t="s">
        <v>3198</v>
      </c>
      <c r="C79" s="25" t="s">
        <v>3199</v>
      </c>
      <c r="D79" s="25"/>
      <c r="E79" s="112" t="s">
        <v>3197</v>
      </c>
      <c r="F79" s="25" t="s">
        <v>3200</v>
      </c>
      <c r="G79" s="25" t="s">
        <v>3201</v>
      </c>
      <c r="H79" s="25" t="s">
        <v>2710</v>
      </c>
      <c r="J79" s="25" t="s">
        <v>3202</v>
      </c>
      <c r="N79" s="25" t="s">
        <v>2697</v>
      </c>
      <c r="Q79" s="110" t="s">
        <v>3203</v>
      </c>
      <c r="R79" s="111" t="s">
        <v>3204</v>
      </c>
    </row>
    <row r="80" spans="1:18" ht="12.75">
      <c r="A80" s="25" t="b">
        <v>0</v>
      </c>
      <c r="B80" s="25" t="s">
        <v>3204</v>
      </c>
      <c r="C80" s="25" t="s">
        <v>3205</v>
      </c>
      <c r="D80" s="25"/>
      <c r="E80" s="112" t="s">
        <v>3203</v>
      </c>
      <c r="F80" s="25" t="s">
        <v>3206</v>
      </c>
      <c r="G80" s="25" t="s">
        <v>3207</v>
      </c>
      <c r="H80" s="25" t="s">
        <v>2745</v>
      </c>
      <c r="I80" s="25" t="s">
        <v>2717</v>
      </c>
      <c r="J80" s="25" t="s">
        <v>3208</v>
      </c>
      <c r="L80" s="25" t="s">
        <v>3209</v>
      </c>
      <c r="N80" s="25" t="s">
        <v>2697</v>
      </c>
      <c r="Q80" s="110" t="s">
        <v>3210</v>
      </c>
      <c r="R80" s="111" t="s">
        <v>3211</v>
      </c>
    </row>
    <row r="81" spans="1:18" ht="12.75">
      <c r="A81" s="25" t="b">
        <v>0</v>
      </c>
      <c r="B81" s="25" t="s">
        <v>3211</v>
      </c>
      <c r="C81" s="25" t="s">
        <v>3212</v>
      </c>
      <c r="D81" s="25"/>
      <c r="E81" s="112" t="s">
        <v>3210</v>
      </c>
      <c r="F81" s="25" t="s">
        <v>3213</v>
      </c>
      <c r="G81" s="25" t="s">
        <v>3214</v>
      </c>
      <c r="H81" s="25" t="s">
        <v>3123</v>
      </c>
      <c r="I81" s="25" t="s">
        <v>2717</v>
      </c>
      <c r="J81" s="25" t="s">
        <v>3215</v>
      </c>
      <c r="N81" s="25" t="s">
        <v>2697</v>
      </c>
      <c r="Q81" s="110" t="s">
        <v>3216</v>
      </c>
      <c r="R81" s="111" t="s">
        <v>3217</v>
      </c>
    </row>
    <row r="82" spans="1:18" ht="12.75">
      <c r="A82" s="25" t="b">
        <v>0</v>
      </c>
      <c r="B82" s="25" t="s">
        <v>3217</v>
      </c>
      <c r="C82" s="25" t="s">
        <v>3218</v>
      </c>
      <c r="D82" s="25"/>
      <c r="E82" s="112" t="s">
        <v>3216</v>
      </c>
      <c r="F82" s="25" t="s">
        <v>3219</v>
      </c>
      <c r="G82" s="25" t="s">
        <v>3220</v>
      </c>
      <c r="H82" s="25" t="s">
        <v>3095</v>
      </c>
      <c r="I82" s="25" t="s">
        <v>2717</v>
      </c>
      <c r="J82" s="25" t="s">
        <v>3221</v>
      </c>
      <c r="N82" s="25" t="s">
        <v>2697</v>
      </c>
      <c r="Q82" s="110" t="s">
        <v>3222</v>
      </c>
      <c r="R82" s="111" t="s">
        <v>3223</v>
      </c>
    </row>
    <row r="83" spans="1:18" ht="12.75">
      <c r="A83" s="25" t="b">
        <v>0</v>
      </c>
      <c r="B83" s="25" t="s">
        <v>3223</v>
      </c>
      <c r="C83" s="25" t="s">
        <v>42</v>
      </c>
      <c r="D83" s="25"/>
      <c r="E83" s="112" t="s">
        <v>3222</v>
      </c>
      <c r="F83" s="25" t="s">
        <v>3224</v>
      </c>
      <c r="G83" s="25" t="s">
        <v>3225</v>
      </c>
      <c r="H83" s="25" t="s">
        <v>2857</v>
      </c>
      <c r="I83" s="25" t="s">
        <v>2717</v>
      </c>
      <c r="J83" s="25" t="s">
        <v>3226</v>
      </c>
      <c r="L83" s="25" t="s">
        <v>3227</v>
      </c>
      <c r="N83" s="25" t="s">
        <v>2697</v>
      </c>
      <c r="Q83" s="110" t="s">
        <v>3228</v>
      </c>
      <c r="R83" s="111" t="s">
        <v>3229</v>
      </c>
    </row>
    <row r="84" spans="1:18" ht="12.75">
      <c r="A84" s="25" t="b">
        <v>0</v>
      </c>
      <c r="B84" s="25" t="s">
        <v>3229</v>
      </c>
      <c r="C84" s="25" t="s">
        <v>3230</v>
      </c>
      <c r="D84" s="25"/>
      <c r="E84" s="112" t="s">
        <v>3228</v>
      </c>
      <c r="F84" s="25" t="s">
        <v>3231</v>
      </c>
      <c r="G84" s="25" t="s">
        <v>3232</v>
      </c>
      <c r="H84" s="25" t="s">
        <v>2745</v>
      </c>
      <c r="I84" s="25" t="s">
        <v>2717</v>
      </c>
      <c r="J84" s="25" t="s">
        <v>3233</v>
      </c>
      <c r="L84" s="25" t="s">
        <v>3234</v>
      </c>
      <c r="N84" s="25" t="s">
        <v>2697</v>
      </c>
      <c r="Q84" s="110" t="s">
        <v>3235</v>
      </c>
      <c r="R84" s="111" t="s">
        <v>3236</v>
      </c>
    </row>
    <row r="85" spans="1:18" ht="12.75">
      <c r="A85" s="25" t="b">
        <v>0</v>
      </c>
      <c r="B85" s="25" t="s">
        <v>3236</v>
      </c>
      <c r="C85" s="25" t="s">
        <v>3237</v>
      </c>
      <c r="D85" s="25"/>
      <c r="E85" s="112" t="s">
        <v>3235</v>
      </c>
      <c r="F85" s="25" t="s">
        <v>3238</v>
      </c>
      <c r="G85" s="25" t="s">
        <v>3239</v>
      </c>
      <c r="H85" s="25" t="s">
        <v>2694</v>
      </c>
      <c r="I85" s="25" t="s">
        <v>2717</v>
      </c>
      <c r="J85" s="25" t="s">
        <v>3240</v>
      </c>
      <c r="N85" s="25" t="s">
        <v>2697</v>
      </c>
      <c r="Q85" s="110" t="s">
        <v>3241</v>
      </c>
      <c r="R85" s="111" t="s">
        <v>3242</v>
      </c>
    </row>
    <row r="86" spans="1:18" ht="12.75">
      <c r="A86" s="25" t="b">
        <v>0</v>
      </c>
      <c r="B86" s="25" t="s">
        <v>3242</v>
      </c>
      <c r="C86" s="25" t="s">
        <v>3237</v>
      </c>
      <c r="D86" s="25"/>
      <c r="E86" s="112" t="s">
        <v>3241</v>
      </c>
      <c r="F86" s="25" t="s">
        <v>3243</v>
      </c>
      <c r="G86" s="25" t="s">
        <v>3244</v>
      </c>
      <c r="H86" s="25" t="s">
        <v>2703</v>
      </c>
      <c r="I86" s="25" t="s">
        <v>2717</v>
      </c>
      <c r="J86" s="25" t="s">
        <v>3245</v>
      </c>
      <c r="L86" s="25" t="s">
        <v>3246</v>
      </c>
      <c r="N86" s="25" t="s">
        <v>2697</v>
      </c>
      <c r="Q86" s="110" t="s">
        <v>3247</v>
      </c>
      <c r="R86" s="111" t="s">
        <v>3248</v>
      </c>
    </row>
    <row r="87" spans="1:18" ht="12.75">
      <c r="A87" s="25" t="b">
        <v>0</v>
      </c>
      <c r="B87" s="25" t="s">
        <v>3248</v>
      </c>
      <c r="C87" s="25" t="s">
        <v>3237</v>
      </c>
      <c r="D87" s="25"/>
      <c r="E87" s="112" t="s">
        <v>3247</v>
      </c>
      <c r="F87" s="25" t="s">
        <v>3249</v>
      </c>
      <c r="G87" s="25" t="s">
        <v>2745</v>
      </c>
      <c r="H87" s="25" t="s">
        <v>2703</v>
      </c>
      <c r="I87" s="25" t="s">
        <v>2717</v>
      </c>
      <c r="J87" s="25" t="s">
        <v>3250</v>
      </c>
      <c r="N87" s="25" t="s">
        <v>2697</v>
      </c>
      <c r="Q87" s="110" t="s">
        <v>3251</v>
      </c>
      <c r="R87" s="111" t="s">
        <v>3252</v>
      </c>
    </row>
    <row r="88" spans="1:18" ht="12.75">
      <c r="A88" s="25" t="b">
        <v>0</v>
      </c>
      <c r="B88" s="25" t="s">
        <v>3252</v>
      </c>
      <c r="C88" s="25" t="s">
        <v>3237</v>
      </c>
      <c r="D88" s="25"/>
      <c r="E88" s="112" t="s">
        <v>3251</v>
      </c>
      <c r="F88" s="25" t="s">
        <v>3238</v>
      </c>
      <c r="G88" s="25" t="s">
        <v>3253</v>
      </c>
      <c r="H88" s="25" t="s">
        <v>2694</v>
      </c>
      <c r="I88" s="25" t="s">
        <v>2717</v>
      </c>
      <c r="J88" s="25" t="s">
        <v>3254</v>
      </c>
      <c r="N88" s="25" t="s">
        <v>2697</v>
      </c>
      <c r="Q88" s="110" t="s">
        <v>3255</v>
      </c>
      <c r="R88" s="111" t="s">
        <v>3256</v>
      </c>
    </row>
    <row r="89" spans="1:18" ht="12.75">
      <c r="A89" s="25" t="b">
        <v>0</v>
      </c>
      <c r="B89" s="25" t="s">
        <v>3256</v>
      </c>
      <c r="C89" s="25" t="s">
        <v>3257</v>
      </c>
      <c r="D89" s="25"/>
      <c r="E89" s="112" t="s">
        <v>3255</v>
      </c>
      <c r="F89" s="25" t="s">
        <v>3258</v>
      </c>
      <c r="G89" s="25" t="s">
        <v>3259</v>
      </c>
      <c r="H89" s="25" t="s">
        <v>2737</v>
      </c>
      <c r="J89" s="25" t="s">
        <v>3260</v>
      </c>
      <c r="L89" s="25" t="s">
        <v>3261</v>
      </c>
      <c r="N89" s="25" t="s">
        <v>2697</v>
      </c>
      <c r="Q89" s="110" t="s">
        <v>3262</v>
      </c>
      <c r="R89" s="111" t="s">
        <v>3263</v>
      </c>
    </row>
    <row r="90" spans="1:18" ht="12.75">
      <c r="A90" s="25" t="b">
        <v>0</v>
      </c>
      <c r="B90" s="25" t="s">
        <v>3263</v>
      </c>
      <c r="C90" s="25" t="s">
        <v>3264</v>
      </c>
      <c r="D90" s="25"/>
      <c r="E90" s="112" t="s">
        <v>3262</v>
      </c>
      <c r="F90" s="25" t="s">
        <v>3265</v>
      </c>
      <c r="G90" s="25" t="s">
        <v>3266</v>
      </c>
      <c r="H90" s="25" t="s">
        <v>3020</v>
      </c>
      <c r="I90" s="25" t="s">
        <v>2717</v>
      </c>
      <c r="J90" s="25" t="s">
        <v>3267</v>
      </c>
      <c r="N90" s="25" t="s">
        <v>2697</v>
      </c>
      <c r="Q90" s="110" t="s">
        <v>3268</v>
      </c>
      <c r="R90" s="111" t="s">
        <v>3269</v>
      </c>
    </row>
    <row r="91" spans="1:18" ht="12.75">
      <c r="A91" s="25" t="b">
        <v>0</v>
      </c>
      <c r="B91" s="25" t="s">
        <v>3269</v>
      </c>
      <c r="C91" s="25" t="s">
        <v>3270</v>
      </c>
      <c r="D91" s="25"/>
      <c r="E91" s="112" t="s">
        <v>3268</v>
      </c>
      <c r="F91" s="25" t="s">
        <v>3271</v>
      </c>
      <c r="G91" s="25" t="s">
        <v>3272</v>
      </c>
      <c r="H91" s="25" t="s">
        <v>2900</v>
      </c>
      <c r="I91" s="25" t="s">
        <v>2717</v>
      </c>
      <c r="J91" s="25" t="s">
        <v>3273</v>
      </c>
      <c r="N91" s="25" t="s">
        <v>2697</v>
      </c>
      <c r="Q91" s="110" t="s">
        <v>3274</v>
      </c>
      <c r="R91" s="111" t="s">
        <v>3275</v>
      </c>
    </row>
    <row r="92" spans="1:18" ht="12.75">
      <c r="A92" s="25" t="b">
        <v>0</v>
      </c>
      <c r="B92" s="25" t="s">
        <v>3275</v>
      </c>
      <c r="C92" s="25" t="s">
        <v>3276</v>
      </c>
      <c r="D92" s="25"/>
      <c r="E92" s="112" t="s">
        <v>3274</v>
      </c>
      <c r="F92" s="25" t="s">
        <v>3277</v>
      </c>
      <c r="G92" s="25" t="s">
        <v>3278</v>
      </c>
      <c r="H92" s="25" t="s">
        <v>2900</v>
      </c>
      <c r="I92" s="25" t="s">
        <v>3279</v>
      </c>
      <c r="J92" s="25" t="s">
        <v>3280</v>
      </c>
      <c r="N92" s="25" t="s">
        <v>2697</v>
      </c>
      <c r="Q92" s="110" t="s">
        <v>3281</v>
      </c>
      <c r="R92" s="111" t="s">
        <v>3282</v>
      </c>
    </row>
    <row r="93" spans="1:18" ht="12.75">
      <c r="A93" s="25" t="b">
        <v>0</v>
      </c>
      <c r="B93" s="25" t="s">
        <v>3282</v>
      </c>
      <c r="C93" s="25" t="s">
        <v>3283</v>
      </c>
      <c r="D93" s="25"/>
      <c r="E93" s="112" t="s">
        <v>3281</v>
      </c>
      <c r="F93" s="25" t="s">
        <v>3284</v>
      </c>
      <c r="G93" s="25" t="s">
        <v>3285</v>
      </c>
      <c r="H93" s="25" t="s">
        <v>3286</v>
      </c>
      <c r="I93" s="25" t="s">
        <v>2717</v>
      </c>
      <c r="J93" s="25" t="s">
        <v>3287</v>
      </c>
      <c r="N93" s="25" t="s">
        <v>2697</v>
      </c>
      <c r="Q93" s="110" t="s">
        <v>3288</v>
      </c>
      <c r="R93" s="111" t="s">
        <v>3289</v>
      </c>
    </row>
    <row r="94" spans="1:18" ht="12.75">
      <c r="A94" s="25" t="b">
        <v>0</v>
      </c>
      <c r="B94" s="25" t="s">
        <v>3289</v>
      </c>
      <c r="C94" s="25" t="s">
        <v>3290</v>
      </c>
      <c r="D94" s="25"/>
      <c r="E94" s="112" t="s">
        <v>3288</v>
      </c>
      <c r="F94" s="25" t="s">
        <v>3291</v>
      </c>
      <c r="G94" s="25" t="s">
        <v>834</v>
      </c>
      <c r="H94" s="25" t="s">
        <v>3292</v>
      </c>
      <c r="I94" s="25" t="s">
        <v>2717</v>
      </c>
      <c r="J94" s="25" t="s">
        <v>3293</v>
      </c>
      <c r="L94" s="25" t="s">
        <v>3294</v>
      </c>
      <c r="N94" s="25" t="s">
        <v>2697</v>
      </c>
      <c r="Q94" s="110" t="s">
        <v>3295</v>
      </c>
      <c r="R94" s="111" t="s">
        <v>3296</v>
      </c>
    </row>
    <row r="95" spans="1:18" ht="12.75">
      <c r="A95" s="25" t="b">
        <v>0</v>
      </c>
      <c r="B95" s="25" t="s">
        <v>3296</v>
      </c>
      <c r="C95" s="25" t="s">
        <v>3297</v>
      </c>
      <c r="D95" s="25"/>
      <c r="E95" s="112" t="s">
        <v>3295</v>
      </c>
      <c r="F95" s="25" t="s">
        <v>3298</v>
      </c>
      <c r="G95" s="25" t="s">
        <v>3299</v>
      </c>
      <c r="H95" s="25" t="s">
        <v>3300</v>
      </c>
      <c r="I95" s="25" t="s">
        <v>2717</v>
      </c>
      <c r="J95" s="25" t="s">
        <v>3301</v>
      </c>
      <c r="K95" s="25" t="s">
        <v>3302</v>
      </c>
      <c r="N95" s="25" t="s">
        <v>2697</v>
      </c>
      <c r="Q95" s="110" t="s">
        <v>3303</v>
      </c>
      <c r="R95" s="111" t="s">
        <v>3304</v>
      </c>
    </row>
    <row r="96" spans="1:18" ht="12.75">
      <c r="A96" s="25" t="b">
        <v>0</v>
      </c>
      <c r="B96" s="25" t="s">
        <v>3304</v>
      </c>
      <c r="C96" s="25" t="s">
        <v>3305</v>
      </c>
      <c r="D96" s="25"/>
      <c r="E96" s="112" t="s">
        <v>3303</v>
      </c>
      <c r="F96" s="25" t="s">
        <v>3306</v>
      </c>
      <c r="G96" s="25" t="s">
        <v>3307</v>
      </c>
      <c r="H96" s="25" t="s">
        <v>2900</v>
      </c>
      <c r="I96" s="25" t="s">
        <v>2717</v>
      </c>
      <c r="J96" s="25" t="s">
        <v>3308</v>
      </c>
      <c r="N96" s="25" t="s">
        <v>2697</v>
      </c>
      <c r="Q96" s="110" t="s">
        <v>3309</v>
      </c>
      <c r="R96" s="111" t="s">
        <v>3310</v>
      </c>
    </row>
    <row r="97" spans="1:18" ht="12.75">
      <c r="A97" s="25" t="b">
        <v>0</v>
      </c>
      <c r="B97" s="25" t="s">
        <v>3310</v>
      </c>
      <c r="C97" s="25" t="s">
        <v>3311</v>
      </c>
      <c r="D97" s="25"/>
      <c r="E97" s="112" t="s">
        <v>3309</v>
      </c>
      <c r="F97" s="25" t="s">
        <v>3312</v>
      </c>
      <c r="G97" s="25" t="s">
        <v>3313</v>
      </c>
      <c r="H97" s="25" t="s">
        <v>3292</v>
      </c>
      <c r="I97" s="25" t="s">
        <v>2977</v>
      </c>
      <c r="J97" s="25" t="s">
        <v>3314</v>
      </c>
      <c r="L97" s="25" t="s">
        <v>3315</v>
      </c>
      <c r="N97" s="25" t="s">
        <v>2697</v>
      </c>
      <c r="Q97" s="110" t="s">
        <v>3316</v>
      </c>
      <c r="R97" s="111" t="s">
        <v>3317</v>
      </c>
    </row>
    <row r="98" spans="1:18" ht="12.75">
      <c r="A98" s="25" t="b">
        <v>0</v>
      </c>
      <c r="B98" s="25" t="s">
        <v>3317</v>
      </c>
      <c r="C98" s="25" t="s">
        <v>3318</v>
      </c>
      <c r="D98" s="25"/>
      <c r="E98" s="112" t="s">
        <v>3316</v>
      </c>
      <c r="F98" s="25" t="s">
        <v>3319</v>
      </c>
      <c r="G98" s="25" t="s">
        <v>3051</v>
      </c>
      <c r="H98" s="25" t="s">
        <v>2737</v>
      </c>
      <c r="J98" s="25" t="s">
        <v>3320</v>
      </c>
      <c r="N98" s="25" t="s">
        <v>2697</v>
      </c>
      <c r="Q98" s="110" t="s">
        <v>3321</v>
      </c>
      <c r="R98" s="111" t="s">
        <v>3322</v>
      </c>
    </row>
    <row r="99" spans="1:18" ht="12.75">
      <c r="A99" s="25" t="b">
        <v>0</v>
      </c>
      <c r="B99" s="25" t="s">
        <v>3322</v>
      </c>
      <c r="C99" s="25" t="s">
        <v>3323</v>
      </c>
      <c r="D99" s="25"/>
      <c r="E99" s="112" t="s">
        <v>3321</v>
      </c>
      <c r="F99" s="25" t="s">
        <v>3324</v>
      </c>
      <c r="G99" s="25" t="s">
        <v>3325</v>
      </c>
      <c r="H99" s="25" t="s">
        <v>2745</v>
      </c>
      <c r="J99" s="25" t="s">
        <v>3326</v>
      </c>
      <c r="L99" s="25" t="s">
        <v>3327</v>
      </c>
      <c r="N99" s="25" t="s">
        <v>2697</v>
      </c>
      <c r="Q99" s="110" t="s">
        <v>3328</v>
      </c>
      <c r="R99" s="111" t="s">
        <v>3329</v>
      </c>
    </row>
    <row r="100" spans="1:18" ht="12.75">
      <c r="A100" s="25" t="b">
        <v>0</v>
      </c>
      <c r="B100" s="25" t="s">
        <v>3329</v>
      </c>
      <c r="C100" s="25" t="s">
        <v>3330</v>
      </c>
      <c r="D100" s="25"/>
      <c r="E100" s="112" t="s">
        <v>3328</v>
      </c>
      <c r="F100" s="25" t="s">
        <v>3331</v>
      </c>
      <c r="G100" s="25" t="s">
        <v>3332</v>
      </c>
      <c r="H100" s="25" t="s">
        <v>2745</v>
      </c>
      <c r="I100" s="25" t="s">
        <v>2717</v>
      </c>
      <c r="J100" s="25" t="s">
        <v>3333</v>
      </c>
      <c r="L100" s="25" t="s">
        <v>3334</v>
      </c>
      <c r="N100" s="25" t="s">
        <v>2697</v>
      </c>
      <c r="Q100" s="110" t="s">
        <v>3335</v>
      </c>
      <c r="R100" s="111" t="s">
        <v>3336</v>
      </c>
    </row>
    <row r="101" spans="1:18" ht="12.75">
      <c r="A101" s="25" t="b">
        <v>0</v>
      </c>
      <c r="B101" s="25" t="s">
        <v>3336</v>
      </c>
      <c r="C101" s="25" t="s">
        <v>3337</v>
      </c>
      <c r="D101" s="25"/>
      <c r="E101" s="112" t="s">
        <v>3335</v>
      </c>
      <c r="F101" s="25" t="s">
        <v>3338</v>
      </c>
      <c r="G101" s="25" t="s">
        <v>3339</v>
      </c>
      <c r="H101" s="25" t="s">
        <v>2710</v>
      </c>
      <c r="I101" s="25" t="s">
        <v>2717</v>
      </c>
      <c r="J101" s="25" t="s">
        <v>3340</v>
      </c>
      <c r="L101" s="25" t="s">
        <v>3341</v>
      </c>
      <c r="N101" s="25" t="s">
        <v>2697</v>
      </c>
      <c r="Q101" s="110" t="s">
        <v>3342</v>
      </c>
      <c r="R101" s="111" t="s">
        <v>3343</v>
      </c>
    </row>
    <row r="102" spans="1:18" ht="12.75">
      <c r="A102" s="25" t="b">
        <v>0</v>
      </c>
      <c r="B102" s="25" t="s">
        <v>3343</v>
      </c>
      <c r="C102" s="25" t="s">
        <v>3344</v>
      </c>
      <c r="D102" s="25"/>
      <c r="E102" s="112" t="s">
        <v>3342</v>
      </c>
      <c r="F102" s="25" t="s">
        <v>3345</v>
      </c>
      <c r="G102" s="114">
        <v>250000</v>
      </c>
      <c r="H102" s="25" t="s">
        <v>3346</v>
      </c>
      <c r="I102" s="25" t="s">
        <v>3347</v>
      </c>
      <c r="J102" s="25" t="s">
        <v>3348</v>
      </c>
      <c r="L102" s="25" t="s">
        <v>3349</v>
      </c>
      <c r="N102" s="25" t="s">
        <v>2697</v>
      </c>
      <c r="Q102" s="110" t="s">
        <v>3350</v>
      </c>
      <c r="R102" s="111" t="s">
        <v>3351</v>
      </c>
    </row>
    <row r="103" spans="1:18" ht="12.75">
      <c r="A103" s="25" t="b">
        <v>0</v>
      </c>
      <c r="B103" s="25" t="s">
        <v>3351</v>
      </c>
      <c r="C103" s="25" t="s">
        <v>3352</v>
      </c>
      <c r="D103" s="25"/>
      <c r="E103" s="112" t="s">
        <v>3350</v>
      </c>
      <c r="F103" s="25" t="s">
        <v>3353</v>
      </c>
      <c r="G103" s="25" t="s">
        <v>3354</v>
      </c>
      <c r="H103" s="25" t="s">
        <v>2737</v>
      </c>
      <c r="J103" s="25" t="s">
        <v>3355</v>
      </c>
      <c r="N103" s="25" t="s">
        <v>2697</v>
      </c>
      <c r="Q103" s="110" t="s">
        <v>3356</v>
      </c>
      <c r="R103" s="111" t="s">
        <v>3357</v>
      </c>
    </row>
    <row r="104" spans="1:18" ht="12.75">
      <c r="A104" s="25" t="b">
        <v>0</v>
      </c>
      <c r="B104" s="25" t="s">
        <v>3357</v>
      </c>
      <c r="C104" s="25" t="s">
        <v>3352</v>
      </c>
      <c r="D104" s="25"/>
      <c r="E104" s="112" t="s">
        <v>3356</v>
      </c>
      <c r="F104" s="25" t="s">
        <v>3358</v>
      </c>
      <c r="G104" s="25" t="s">
        <v>3359</v>
      </c>
      <c r="H104" s="25" t="s">
        <v>2710</v>
      </c>
      <c r="J104" s="25" t="s">
        <v>3360</v>
      </c>
      <c r="L104" s="112" t="s">
        <v>3361</v>
      </c>
      <c r="N104" s="25" t="s">
        <v>2697</v>
      </c>
      <c r="Q104" s="110" t="s">
        <v>3362</v>
      </c>
      <c r="R104" s="111" t="s">
        <v>3363</v>
      </c>
    </row>
    <row r="105" spans="1:18" ht="12.75">
      <c r="A105" s="25" t="b">
        <v>0</v>
      </c>
      <c r="B105" s="25" t="s">
        <v>3363</v>
      </c>
      <c r="C105" s="25" t="s">
        <v>3352</v>
      </c>
      <c r="D105" s="25"/>
      <c r="E105" s="112" t="s">
        <v>3362</v>
      </c>
      <c r="F105" s="25" t="s">
        <v>3364</v>
      </c>
      <c r="G105" s="25" t="s">
        <v>3365</v>
      </c>
      <c r="H105" s="25" t="s">
        <v>2745</v>
      </c>
      <c r="J105" s="25" t="s">
        <v>3366</v>
      </c>
      <c r="N105" s="25" t="s">
        <v>2697</v>
      </c>
      <c r="Q105" s="110" t="s">
        <v>3367</v>
      </c>
      <c r="R105" s="111" t="s">
        <v>3368</v>
      </c>
    </row>
    <row r="106" spans="1:18" ht="12.75">
      <c r="A106" s="25" t="b">
        <v>0</v>
      </c>
      <c r="B106" s="25" t="s">
        <v>3368</v>
      </c>
      <c r="C106" s="25" t="s">
        <v>3352</v>
      </c>
      <c r="D106" s="25"/>
      <c r="E106" s="112" t="s">
        <v>3367</v>
      </c>
      <c r="F106" s="25" t="s">
        <v>3369</v>
      </c>
      <c r="G106" s="25" t="s">
        <v>3370</v>
      </c>
      <c r="H106" s="25" t="s">
        <v>3292</v>
      </c>
      <c r="I106" s="25" t="s">
        <v>2695</v>
      </c>
      <c r="J106" s="25" t="s">
        <v>3371</v>
      </c>
      <c r="L106" s="25" t="s">
        <v>3372</v>
      </c>
      <c r="M106" s="25" t="s">
        <v>2931</v>
      </c>
      <c r="N106" s="25" t="s">
        <v>2697</v>
      </c>
      <c r="Q106" s="110" t="s">
        <v>3373</v>
      </c>
      <c r="R106" s="111" t="s">
        <v>3374</v>
      </c>
    </row>
    <row r="107" spans="1:18" ht="12.75">
      <c r="A107" s="25" t="b">
        <v>0</v>
      </c>
      <c r="B107" s="25" t="s">
        <v>3374</v>
      </c>
      <c r="C107" s="25" t="s">
        <v>3352</v>
      </c>
      <c r="D107" s="25"/>
      <c r="E107" s="112" t="s">
        <v>3373</v>
      </c>
      <c r="F107" s="25" t="s">
        <v>2968</v>
      </c>
      <c r="G107" s="25" t="s">
        <v>1157</v>
      </c>
      <c r="H107" s="25" t="s">
        <v>2703</v>
      </c>
      <c r="I107" s="25" t="s">
        <v>2695</v>
      </c>
      <c r="J107" s="25" t="s">
        <v>3375</v>
      </c>
      <c r="N107" s="25" t="s">
        <v>2697</v>
      </c>
      <c r="Q107" s="110" t="s">
        <v>3376</v>
      </c>
      <c r="R107" s="111" t="s">
        <v>3377</v>
      </c>
    </row>
    <row r="108" spans="1:18" ht="12.75">
      <c r="A108" s="25" t="b">
        <v>0</v>
      </c>
      <c r="B108" s="25" t="s">
        <v>3377</v>
      </c>
      <c r="C108" s="25" t="s">
        <v>3352</v>
      </c>
      <c r="D108" s="25"/>
      <c r="E108" s="112" t="s">
        <v>3376</v>
      </c>
      <c r="F108" s="25" t="s">
        <v>3378</v>
      </c>
      <c r="G108" s="25" t="s">
        <v>3379</v>
      </c>
      <c r="H108" s="25" t="s">
        <v>2710</v>
      </c>
      <c r="J108" s="25" t="s">
        <v>3380</v>
      </c>
      <c r="L108" s="25" t="s">
        <v>3381</v>
      </c>
      <c r="N108" s="25" t="s">
        <v>2697</v>
      </c>
      <c r="Q108" s="110" t="s">
        <v>3382</v>
      </c>
      <c r="R108" s="111" t="s">
        <v>3383</v>
      </c>
    </row>
    <row r="109" spans="1:18" ht="12.75">
      <c r="A109" s="25" t="b">
        <v>0</v>
      </c>
      <c r="B109" s="25" t="s">
        <v>3383</v>
      </c>
      <c r="C109" s="25" t="s">
        <v>3352</v>
      </c>
      <c r="D109" s="25"/>
      <c r="E109" s="112" t="s">
        <v>3382</v>
      </c>
      <c r="F109" s="25" t="s">
        <v>3384</v>
      </c>
      <c r="G109" s="113">
        <v>50000</v>
      </c>
      <c r="H109" s="25" t="s">
        <v>2710</v>
      </c>
      <c r="I109" s="25" t="s">
        <v>2695</v>
      </c>
      <c r="J109" s="25" t="s">
        <v>3385</v>
      </c>
      <c r="L109" s="25" t="s">
        <v>3386</v>
      </c>
      <c r="N109" s="25" t="s">
        <v>2697</v>
      </c>
      <c r="Q109" s="110" t="s">
        <v>3387</v>
      </c>
      <c r="R109" s="111" t="s">
        <v>3388</v>
      </c>
    </row>
    <row r="110" spans="1:18" ht="12.75">
      <c r="A110" s="25" t="b">
        <v>0</v>
      </c>
      <c r="B110" s="25" t="s">
        <v>3388</v>
      </c>
      <c r="C110" s="25" t="s">
        <v>3352</v>
      </c>
      <c r="D110" s="25"/>
      <c r="E110" s="112" t="s">
        <v>3387</v>
      </c>
      <c r="F110" s="25" t="s">
        <v>3389</v>
      </c>
      <c r="G110" s="25" t="s">
        <v>3390</v>
      </c>
      <c r="H110" s="25" t="s">
        <v>2703</v>
      </c>
      <c r="J110" s="25" t="s">
        <v>3391</v>
      </c>
      <c r="N110" s="25" t="s">
        <v>2697</v>
      </c>
      <c r="Q110" s="110" t="s">
        <v>3392</v>
      </c>
      <c r="R110" s="111" t="s">
        <v>3393</v>
      </c>
    </row>
    <row r="111" spans="1:18" ht="12.75">
      <c r="A111" s="25" t="b">
        <v>0</v>
      </c>
      <c r="B111" s="25" t="s">
        <v>3393</v>
      </c>
      <c r="C111" s="25" t="s">
        <v>3352</v>
      </c>
      <c r="D111" s="25"/>
      <c r="E111" s="112" t="s">
        <v>3392</v>
      </c>
      <c r="F111" s="25" t="s">
        <v>3394</v>
      </c>
      <c r="G111" s="25" t="s">
        <v>3395</v>
      </c>
      <c r="H111" s="25" t="s">
        <v>2710</v>
      </c>
      <c r="J111" s="25" t="s">
        <v>957</v>
      </c>
      <c r="L111" s="25" t="s">
        <v>3396</v>
      </c>
      <c r="N111" s="25" t="s">
        <v>2697</v>
      </c>
      <c r="Q111" s="110" t="s">
        <v>3397</v>
      </c>
      <c r="R111" s="111" t="s">
        <v>3398</v>
      </c>
    </row>
    <row r="112" spans="1:18" ht="12.75">
      <c r="A112" s="25" t="b">
        <v>0</v>
      </c>
      <c r="B112" s="25" t="s">
        <v>3398</v>
      </c>
      <c r="C112" s="25" t="s">
        <v>3352</v>
      </c>
      <c r="D112" s="25"/>
      <c r="E112" s="112" t="s">
        <v>3397</v>
      </c>
      <c r="F112" s="25" t="s">
        <v>3399</v>
      </c>
      <c r="G112" s="25" t="s">
        <v>3400</v>
      </c>
      <c r="H112" s="25" t="s">
        <v>2724</v>
      </c>
      <c r="I112" s="25" t="s">
        <v>2695</v>
      </c>
      <c r="J112" s="25" t="s">
        <v>3401</v>
      </c>
      <c r="N112" s="25" t="s">
        <v>2697</v>
      </c>
      <c r="Q112" s="110" t="s">
        <v>3402</v>
      </c>
      <c r="R112" s="111" t="s">
        <v>3403</v>
      </c>
    </row>
    <row r="113" spans="1:18" ht="12.75">
      <c r="A113" s="25" t="b">
        <v>0</v>
      </c>
      <c r="B113" s="25" t="s">
        <v>3403</v>
      </c>
      <c r="C113" s="25" t="s">
        <v>3352</v>
      </c>
      <c r="D113" s="25"/>
      <c r="E113" s="112" t="s">
        <v>3402</v>
      </c>
      <c r="F113" s="25" t="s">
        <v>3404</v>
      </c>
      <c r="G113" s="25" t="s">
        <v>3405</v>
      </c>
      <c r="H113" s="25" t="s">
        <v>2737</v>
      </c>
      <c r="I113" s="25" t="s">
        <v>2695</v>
      </c>
      <c r="J113" s="25" t="s">
        <v>1729</v>
      </c>
      <c r="N113" s="25" t="s">
        <v>2697</v>
      </c>
      <c r="Q113" s="110" t="s">
        <v>3406</v>
      </c>
      <c r="R113" s="111" t="s">
        <v>3407</v>
      </c>
    </row>
    <row r="114" spans="1:18" ht="12.75">
      <c r="A114" s="25" t="b">
        <v>0</v>
      </c>
      <c r="B114" s="25" t="s">
        <v>3407</v>
      </c>
      <c r="C114" s="25" t="s">
        <v>3352</v>
      </c>
      <c r="D114" s="25"/>
      <c r="E114" s="112" t="s">
        <v>3406</v>
      </c>
      <c r="F114" s="25" t="s">
        <v>3408</v>
      </c>
      <c r="G114" s="25" t="s">
        <v>2638</v>
      </c>
      <c r="H114" s="25" t="s">
        <v>2703</v>
      </c>
      <c r="I114" s="25" t="s">
        <v>2695</v>
      </c>
      <c r="J114" s="25" t="s">
        <v>3409</v>
      </c>
      <c r="L114" s="25" t="s">
        <v>3410</v>
      </c>
      <c r="N114" s="25" t="s">
        <v>2697</v>
      </c>
      <c r="Q114" s="110" t="s">
        <v>3411</v>
      </c>
      <c r="R114" s="111" t="s">
        <v>3412</v>
      </c>
    </row>
    <row r="115" spans="1:18" ht="12.75">
      <c r="A115" s="25" t="b">
        <v>0</v>
      </c>
      <c r="B115" s="25" t="s">
        <v>3412</v>
      </c>
      <c r="C115" s="25" t="s">
        <v>3352</v>
      </c>
      <c r="D115" s="25"/>
      <c r="E115" s="112" t="s">
        <v>3411</v>
      </c>
      <c r="F115" s="25" t="s">
        <v>3413</v>
      </c>
      <c r="G115" s="25" t="s">
        <v>3414</v>
      </c>
      <c r="H115" s="25" t="s">
        <v>2710</v>
      </c>
      <c r="I115" s="25" t="s">
        <v>2695</v>
      </c>
      <c r="J115" s="25" t="s">
        <v>3415</v>
      </c>
      <c r="L115" s="25" t="s">
        <v>3416</v>
      </c>
      <c r="N115" s="25" t="s">
        <v>2697</v>
      </c>
      <c r="Q115" s="110" t="s">
        <v>3417</v>
      </c>
      <c r="R115" s="111" t="s">
        <v>3418</v>
      </c>
    </row>
    <row r="116" spans="1:18" ht="12.75">
      <c r="A116" s="25" t="b">
        <v>0</v>
      </c>
      <c r="B116" s="25" t="s">
        <v>3418</v>
      </c>
      <c r="C116" s="25" t="s">
        <v>3352</v>
      </c>
      <c r="D116" s="25"/>
      <c r="E116" s="112" t="s">
        <v>3417</v>
      </c>
      <c r="F116" s="25" t="s">
        <v>3419</v>
      </c>
      <c r="G116" s="25">
        <v>50000</v>
      </c>
      <c r="H116" s="25" t="s">
        <v>2737</v>
      </c>
      <c r="I116" s="25" t="s">
        <v>2918</v>
      </c>
      <c r="J116" s="25" t="s">
        <v>3420</v>
      </c>
      <c r="N116" s="25" t="s">
        <v>2697</v>
      </c>
      <c r="Q116" s="110" t="s">
        <v>3421</v>
      </c>
      <c r="R116" s="111" t="s">
        <v>3422</v>
      </c>
    </row>
    <row r="117" spans="1:18" ht="12.75">
      <c r="A117" s="25" t="b">
        <v>0</v>
      </c>
      <c r="B117" s="25" t="s">
        <v>3422</v>
      </c>
      <c r="C117" s="25" t="s">
        <v>3352</v>
      </c>
      <c r="D117" s="25"/>
      <c r="E117" s="112" t="s">
        <v>3421</v>
      </c>
      <c r="F117" s="25" t="s">
        <v>3423</v>
      </c>
      <c r="G117" s="25" t="s">
        <v>3424</v>
      </c>
      <c r="H117" s="25" t="s">
        <v>2710</v>
      </c>
      <c r="I117" s="25" t="s">
        <v>2823</v>
      </c>
      <c r="J117" s="25" t="s">
        <v>3425</v>
      </c>
      <c r="K117" s="25" t="s">
        <v>3426</v>
      </c>
      <c r="N117" s="25" t="s">
        <v>2697</v>
      </c>
      <c r="Q117" s="110" t="s">
        <v>3427</v>
      </c>
      <c r="R117" s="111" t="s">
        <v>3428</v>
      </c>
    </row>
    <row r="118" spans="1:18" ht="12.75">
      <c r="A118" s="25" t="b">
        <v>0</v>
      </c>
      <c r="B118" s="25" t="s">
        <v>3428</v>
      </c>
      <c r="C118" s="25" t="s">
        <v>3429</v>
      </c>
      <c r="D118" s="25"/>
      <c r="E118" s="112" t="s">
        <v>3427</v>
      </c>
      <c r="F118" s="25" t="s">
        <v>3430</v>
      </c>
      <c r="G118" s="25" t="s">
        <v>3431</v>
      </c>
      <c r="H118" s="25" t="s">
        <v>2724</v>
      </c>
      <c r="J118" s="25" t="s">
        <v>1723</v>
      </c>
      <c r="L118" s="25" t="s">
        <v>3432</v>
      </c>
      <c r="N118" s="25" t="s">
        <v>2697</v>
      </c>
      <c r="Q118" s="110" t="s">
        <v>3433</v>
      </c>
      <c r="R118" s="111" t="s">
        <v>3434</v>
      </c>
    </row>
    <row r="119" spans="1:18" ht="12.75">
      <c r="A119" s="25" t="b">
        <v>0</v>
      </c>
      <c r="B119" s="25" t="s">
        <v>3434</v>
      </c>
      <c r="C119" s="25" t="s">
        <v>3429</v>
      </c>
      <c r="D119" s="25"/>
      <c r="E119" s="112" t="s">
        <v>3433</v>
      </c>
      <c r="F119" s="25" t="s">
        <v>3435</v>
      </c>
      <c r="G119" s="25" t="s">
        <v>3436</v>
      </c>
      <c r="H119" s="25" t="s">
        <v>2737</v>
      </c>
      <c r="J119" s="25" t="s">
        <v>3437</v>
      </c>
      <c r="L119" s="25" t="s">
        <v>3438</v>
      </c>
      <c r="N119" s="25" t="s">
        <v>2697</v>
      </c>
      <c r="Q119" s="110" t="s">
        <v>3439</v>
      </c>
      <c r="R119" s="111" t="s">
        <v>3440</v>
      </c>
    </row>
    <row r="120" spans="1:18" ht="12.75">
      <c r="A120" s="25" t="b">
        <v>0</v>
      </c>
      <c r="B120" s="25" t="s">
        <v>3440</v>
      </c>
      <c r="C120" s="25" t="s">
        <v>3429</v>
      </c>
      <c r="D120" s="25"/>
      <c r="E120" s="112" t="s">
        <v>3439</v>
      </c>
      <c r="F120" s="25" t="s">
        <v>3441</v>
      </c>
      <c r="G120" s="25" t="s">
        <v>3442</v>
      </c>
      <c r="H120" s="25" t="s">
        <v>2703</v>
      </c>
      <c r="I120" s="25" t="s">
        <v>2695</v>
      </c>
      <c r="J120" s="25" t="s">
        <v>3443</v>
      </c>
      <c r="N120" s="25" t="s">
        <v>2697</v>
      </c>
      <c r="Q120" s="110" t="s">
        <v>3444</v>
      </c>
      <c r="R120" s="111" t="s">
        <v>3445</v>
      </c>
    </row>
    <row r="121" spans="1:18" ht="12.75">
      <c r="A121" s="25" t="b">
        <v>0</v>
      </c>
      <c r="B121" s="25" t="s">
        <v>3445</v>
      </c>
      <c r="C121" s="25" t="s">
        <v>3429</v>
      </c>
      <c r="D121" s="25"/>
      <c r="E121" s="112" t="s">
        <v>3444</v>
      </c>
      <c r="F121" s="25" t="s">
        <v>3446</v>
      </c>
      <c r="G121" s="25" t="s">
        <v>3395</v>
      </c>
      <c r="H121" s="25" t="s">
        <v>2724</v>
      </c>
      <c r="J121" s="25" t="s">
        <v>3447</v>
      </c>
      <c r="N121" s="25" t="s">
        <v>2697</v>
      </c>
      <c r="Q121" s="110" t="s">
        <v>3448</v>
      </c>
      <c r="R121" s="111" t="s">
        <v>3449</v>
      </c>
    </row>
    <row r="122" spans="1:18" ht="12.75">
      <c r="A122" s="25" t="b">
        <v>0</v>
      </c>
      <c r="B122" s="25" t="s">
        <v>3449</v>
      </c>
      <c r="C122" s="25" t="s">
        <v>3352</v>
      </c>
      <c r="D122" s="25"/>
      <c r="E122" s="112" t="s">
        <v>3448</v>
      </c>
      <c r="F122" s="25" t="s">
        <v>3450</v>
      </c>
      <c r="G122" s="25" t="s">
        <v>3451</v>
      </c>
      <c r="H122" s="25" t="s">
        <v>2710</v>
      </c>
      <c r="I122" s="25" t="s">
        <v>2695</v>
      </c>
      <c r="J122" s="25" t="s">
        <v>3452</v>
      </c>
      <c r="K122" s="25" t="s">
        <v>3453</v>
      </c>
      <c r="L122" s="25" t="s">
        <v>3454</v>
      </c>
      <c r="N122" s="25" t="s">
        <v>2697</v>
      </c>
      <c r="Q122" s="110" t="s">
        <v>3455</v>
      </c>
      <c r="R122" s="111" t="s">
        <v>3456</v>
      </c>
    </row>
    <row r="123" spans="1:18" ht="12.75">
      <c r="A123" s="25" t="b">
        <v>0</v>
      </c>
      <c r="B123" s="25" t="s">
        <v>3456</v>
      </c>
      <c r="C123" s="25" t="s">
        <v>3352</v>
      </c>
      <c r="D123" s="25"/>
      <c r="E123" s="112" t="s">
        <v>3455</v>
      </c>
      <c r="F123" s="25" t="s">
        <v>3457</v>
      </c>
      <c r="G123" s="25" t="s">
        <v>3458</v>
      </c>
      <c r="H123" s="25" t="s">
        <v>2724</v>
      </c>
      <c r="J123" s="25" t="s">
        <v>3459</v>
      </c>
      <c r="L123" s="25" t="s">
        <v>3460</v>
      </c>
      <c r="N123" s="25" t="s">
        <v>2697</v>
      </c>
      <c r="Q123" s="110" t="s">
        <v>3461</v>
      </c>
      <c r="R123" s="111" t="s">
        <v>3462</v>
      </c>
    </row>
    <row r="124" spans="1:18" ht="12.75">
      <c r="A124" s="25" t="b">
        <v>0</v>
      </c>
      <c r="B124" s="25" t="s">
        <v>3462</v>
      </c>
      <c r="C124" s="25" t="s">
        <v>3463</v>
      </c>
      <c r="D124" s="25"/>
      <c r="E124" s="112" t="s">
        <v>3461</v>
      </c>
      <c r="F124" s="25" t="s">
        <v>3464</v>
      </c>
      <c r="G124" s="25" t="s">
        <v>3465</v>
      </c>
      <c r="H124" s="25" t="s">
        <v>2737</v>
      </c>
      <c r="J124" s="25" t="s">
        <v>3466</v>
      </c>
      <c r="N124" s="25" t="s">
        <v>2697</v>
      </c>
      <c r="Q124" s="110" t="s">
        <v>3467</v>
      </c>
      <c r="R124" s="111" t="s">
        <v>3468</v>
      </c>
    </row>
    <row r="125" spans="1:18" ht="12.75">
      <c r="A125" s="25" t="b">
        <v>0</v>
      </c>
      <c r="B125" s="25" t="s">
        <v>3468</v>
      </c>
      <c r="C125" s="25" t="s">
        <v>3469</v>
      </c>
      <c r="D125" s="25"/>
      <c r="E125" s="112" t="s">
        <v>3467</v>
      </c>
      <c r="F125" s="25" t="s">
        <v>3470</v>
      </c>
      <c r="G125" s="25" t="s">
        <v>3471</v>
      </c>
      <c r="H125" s="25" t="s">
        <v>2703</v>
      </c>
      <c r="J125" s="25" t="s">
        <v>3472</v>
      </c>
      <c r="L125" s="25" t="s">
        <v>3473</v>
      </c>
      <c r="N125" s="25" t="s">
        <v>2697</v>
      </c>
      <c r="Q125" s="115"/>
      <c r="R125" s="111" t="s">
        <v>3474</v>
      </c>
    </row>
    <row r="126" spans="1:18" ht="12.75">
      <c r="A126" s="25" t="b">
        <v>0</v>
      </c>
      <c r="B126" s="25" t="s">
        <v>3474</v>
      </c>
      <c r="C126" s="25" t="s">
        <v>3475</v>
      </c>
      <c r="D126" s="25"/>
      <c r="E126" s="25"/>
      <c r="F126" s="25" t="s">
        <v>3476</v>
      </c>
      <c r="G126" s="25" t="s">
        <v>3477</v>
      </c>
      <c r="H126" s="25" t="s">
        <v>3020</v>
      </c>
      <c r="I126" s="25" t="s">
        <v>2695</v>
      </c>
      <c r="J126" s="25" t="s">
        <v>3478</v>
      </c>
      <c r="L126" s="25" t="s">
        <v>3479</v>
      </c>
      <c r="N126" s="25" t="s">
        <v>2697</v>
      </c>
      <c r="Q126" s="110" t="s">
        <v>3480</v>
      </c>
      <c r="R126" s="111" t="s">
        <v>3481</v>
      </c>
    </row>
    <row r="127" spans="1:18" ht="12.75">
      <c r="A127" s="25" t="b">
        <v>0</v>
      </c>
      <c r="B127" s="25" t="s">
        <v>3481</v>
      </c>
      <c r="C127" s="25" t="s">
        <v>3475</v>
      </c>
      <c r="D127" s="25"/>
      <c r="E127" s="112" t="s">
        <v>3480</v>
      </c>
      <c r="F127" s="25" t="s">
        <v>3482</v>
      </c>
      <c r="G127" s="25">
        <v>10000</v>
      </c>
      <c r="H127" s="25" t="s">
        <v>2710</v>
      </c>
      <c r="I127" s="25" t="s">
        <v>2695</v>
      </c>
      <c r="J127" s="25" t="s">
        <v>3483</v>
      </c>
      <c r="N127" s="25" t="s">
        <v>2697</v>
      </c>
      <c r="Q127" s="110" t="s">
        <v>3484</v>
      </c>
      <c r="R127" s="111" t="s">
        <v>3485</v>
      </c>
    </row>
    <row r="128" spans="1:18" ht="12.75">
      <c r="A128" s="25" t="b">
        <v>0</v>
      </c>
      <c r="B128" s="25" t="s">
        <v>3485</v>
      </c>
      <c r="C128" s="25" t="s">
        <v>3475</v>
      </c>
      <c r="D128" s="25"/>
      <c r="E128" s="112" t="s">
        <v>3484</v>
      </c>
      <c r="F128" s="25" t="s">
        <v>3249</v>
      </c>
      <c r="G128" s="25" t="s">
        <v>3405</v>
      </c>
      <c r="H128" s="25" t="s">
        <v>2710</v>
      </c>
      <c r="I128" s="25" t="s">
        <v>2765</v>
      </c>
      <c r="J128" s="25" t="s">
        <v>3486</v>
      </c>
      <c r="L128" s="25" t="s">
        <v>3487</v>
      </c>
      <c r="N128" s="25" t="s">
        <v>2697</v>
      </c>
      <c r="Q128" s="110" t="s">
        <v>3488</v>
      </c>
      <c r="R128" s="111" t="s">
        <v>3489</v>
      </c>
    </row>
    <row r="129" spans="1:18" ht="12.75">
      <c r="A129" s="25" t="b">
        <v>0</v>
      </c>
      <c r="B129" s="25" t="s">
        <v>3489</v>
      </c>
      <c r="C129" s="25" t="s">
        <v>3475</v>
      </c>
      <c r="D129" s="25"/>
      <c r="E129" s="112" t="s">
        <v>3488</v>
      </c>
      <c r="F129" s="25" t="s">
        <v>3490</v>
      </c>
      <c r="G129" s="113">
        <v>50000</v>
      </c>
      <c r="H129" s="25" t="s">
        <v>3491</v>
      </c>
      <c r="I129" s="25" t="s">
        <v>3492</v>
      </c>
      <c r="J129" s="25" t="s">
        <v>3420</v>
      </c>
      <c r="L129" s="25" t="s">
        <v>3493</v>
      </c>
      <c r="N129" s="25" t="s">
        <v>2697</v>
      </c>
      <c r="Q129" s="110" t="s">
        <v>3494</v>
      </c>
      <c r="R129" s="111" t="s">
        <v>3495</v>
      </c>
    </row>
    <row r="130" spans="1:18" ht="12.75">
      <c r="A130" s="25" t="b">
        <v>0</v>
      </c>
      <c r="B130" s="25" t="s">
        <v>3495</v>
      </c>
      <c r="C130" s="25" t="s">
        <v>3475</v>
      </c>
      <c r="D130" s="25"/>
      <c r="E130" s="112" t="s">
        <v>3494</v>
      </c>
      <c r="F130" s="25" t="s">
        <v>3496</v>
      </c>
      <c r="G130" s="25" t="s">
        <v>3497</v>
      </c>
      <c r="H130" s="25" t="s">
        <v>2724</v>
      </c>
      <c r="I130" s="25" t="s">
        <v>2765</v>
      </c>
      <c r="J130" s="25" t="s">
        <v>3498</v>
      </c>
      <c r="L130" s="25" t="s">
        <v>3499</v>
      </c>
      <c r="N130" s="25" t="s">
        <v>2697</v>
      </c>
      <c r="Q130" s="110" t="s">
        <v>3500</v>
      </c>
      <c r="R130" s="111" t="s">
        <v>3501</v>
      </c>
    </row>
    <row r="131" spans="1:18" ht="12.75">
      <c r="A131" s="25" t="b">
        <v>0</v>
      </c>
      <c r="B131" s="25" t="s">
        <v>3501</v>
      </c>
      <c r="C131" s="25" t="s">
        <v>3475</v>
      </c>
      <c r="D131" s="25"/>
      <c r="E131" s="112" t="s">
        <v>3500</v>
      </c>
      <c r="F131" s="25" t="s">
        <v>3502</v>
      </c>
      <c r="G131" s="25" t="s">
        <v>3503</v>
      </c>
      <c r="H131" s="25" t="s">
        <v>2737</v>
      </c>
      <c r="I131" s="25" t="s">
        <v>3504</v>
      </c>
      <c r="J131" s="25" t="s">
        <v>3505</v>
      </c>
      <c r="N131" s="25" t="s">
        <v>2697</v>
      </c>
      <c r="Q131" s="110" t="s">
        <v>3506</v>
      </c>
      <c r="R131" s="111" t="s">
        <v>3507</v>
      </c>
    </row>
    <row r="132" spans="1:18" ht="12.75">
      <c r="A132" s="25" t="b">
        <v>0</v>
      </c>
      <c r="B132" s="25" t="s">
        <v>3507</v>
      </c>
      <c r="C132" s="25" t="s">
        <v>3475</v>
      </c>
      <c r="D132" s="25"/>
      <c r="E132" s="112" t="s">
        <v>3506</v>
      </c>
      <c r="F132" s="25" t="s">
        <v>3508</v>
      </c>
      <c r="G132" s="25" t="s">
        <v>3509</v>
      </c>
      <c r="H132" s="25" t="s">
        <v>3510</v>
      </c>
      <c r="I132" s="25" t="s">
        <v>3511</v>
      </c>
      <c r="J132" s="25" t="s">
        <v>3512</v>
      </c>
      <c r="L132" s="25" t="s">
        <v>3513</v>
      </c>
      <c r="N132" s="25" t="s">
        <v>2697</v>
      </c>
      <c r="Q132" s="110" t="s">
        <v>1395</v>
      </c>
      <c r="R132" s="111" t="s">
        <v>3514</v>
      </c>
    </row>
    <row r="133" spans="1:18" ht="12.75">
      <c r="A133" s="25" t="b">
        <v>0</v>
      </c>
      <c r="B133" s="25" t="s">
        <v>3514</v>
      </c>
      <c r="C133" s="25" t="s">
        <v>3515</v>
      </c>
      <c r="D133" s="25"/>
      <c r="E133" s="112" t="s">
        <v>1395</v>
      </c>
      <c r="F133" s="25" t="s">
        <v>3516</v>
      </c>
      <c r="G133" s="25" t="s">
        <v>3517</v>
      </c>
      <c r="H133" s="25" t="s">
        <v>3292</v>
      </c>
      <c r="J133" s="25" t="s">
        <v>3518</v>
      </c>
      <c r="L133" s="25" t="s">
        <v>3519</v>
      </c>
      <c r="N133" s="25" t="s">
        <v>2697</v>
      </c>
      <c r="Q133" s="110" t="s">
        <v>3520</v>
      </c>
      <c r="R133" s="111" t="s">
        <v>3521</v>
      </c>
    </row>
    <row r="134" spans="1:18" ht="12.75">
      <c r="A134" s="25" t="b">
        <v>0</v>
      </c>
      <c r="B134" s="25" t="s">
        <v>3521</v>
      </c>
      <c r="C134" s="25" t="s">
        <v>3522</v>
      </c>
      <c r="D134" s="25"/>
      <c r="E134" s="112" t="s">
        <v>3520</v>
      </c>
      <c r="F134" s="25" t="s">
        <v>3523</v>
      </c>
      <c r="G134" s="25" t="s">
        <v>3524</v>
      </c>
      <c r="H134" s="25" t="s">
        <v>3292</v>
      </c>
      <c r="I134" s="25" t="s">
        <v>2695</v>
      </c>
      <c r="J134" s="25" t="s">
        <v>3525</v>
      </c>
      <c r="L134" s="25" t="s">
        <v>3526</v>
      </c>
      <c r="N134" s="25" t="s">
        <v>2697</v>
      </c>
      <c r="Q134" s="110" t="s">
        <v>3527</v>
      </c>
      <c r="R134" s="111" t="s">
        <v>3528</v>
      </c>
    </row>
    <row r="135" spans="1:18" ht="12.75">
      <c r="A135" s="25" t="b">
        <v>0</v>
      </c>
      <c r="B135" s="25" t="s">
        <v>3528</v>
      </c>
      <c r="C135" s="25" t="s">
        <v>3529</v>
      </c>
      <c r="D135" s="25"/>
      <c r="E135" s="112" t="s">
        <v>3527</v>
      </c>
      <c r="F135" s="25" t="s">
        <v>3530</v>
      </c>
      <c r="G135" s="25" t="s">
        <v>3531</v>
      </c>
      <c r="H135" s="25" t="s">
        <v>2737</v>
      </c>
      <c r="J135" s="25" t="s">
        <v>3532</v>
      </c>
      <c r="N135" s="25" t="s">
        <v>2697</v>
      </c>
      <c r="Q135" s="110" t="s">
        <v>3533</v>
      </c>
      <c r="R135" s="111" t="s">
        <v>3534</v>
      </c>
    </row>
    <row r="136" spans="1:18" ht="12.75">
      <c r="A136" s="25" t="b">
        <v>0</v>
      </c>
      <c r="B136" s="25" t="s">
        <v>3534</v>
      </c>
      <c r="C136" s="25" t="s">
        <v>3535</v>
      </c>
      <c r="D136" s="25"/>
      <c r="E136" s="112" t="s">
        <v>3533</v>
      </c>
      <c r="F136" s="25" t="s">
        <v>3536</v>
      </c>
      <c r="G136" s="25" t="s">
        <v>3537</v>
      </c>
      <c r="H136" s="25" t="s">
        <v>2703</v>
      </c>
      <c r="J136" s="25" t="s">
        <v>3538</v>
      </c>
      <c r="K136" s="25" t="s">
        <v>3539</v>
      </c>
      <c r="N136" s="25" t="s">
        <v>2697</v>
      </c>
      <c r="Q136" s="110" t="s">
        <v>3540</v>
      </c>
      <c r="R136" s="111" t="s">
        <v>3541</v>
      </c>
    </row>
    <row r="137" spans="1:18" ht="12.75">
      <c r="A137" s="25" t="b">
        <v>0</v>
      </c>
      <c r="B137" s="25" t="s">
        <v>3541</v>
      </c>
      <c r="C137" s="25" t="s">
        <v>3542</v>
      </c>
      <c r="D137" s="25"/>
      <c r="E137" s="112" t="s">
        <v>3540</v>
      </c>
      <c r="F137" s="25" t="s">
        <v>643</v>
      </c>
      <c r="G137" s="25" t="s">
        <v>3543</v>
      </c>
      <c r="H137" s="25" t="s">
        <v>2764</v>
      </c>
      <c r="I137" s="25" t="s">
        <v>2695</v>
      </c>
      <c r="J137" s="25" t="s">
        <v>3544</v>
      </c>
      <c r="N137" s="25" t="s">
        <v>2697</v>
      </c>
      <c r="Q137" s="110" t="s">
        <v>3545</v>
      </c>
      <c r="R137" s="111" t="s">
        <v>3546</v>
      </c>
    </row>
    <row r="138" spans="1:18" ht="12.75">
      <c r="A138" s="25" t="b">
        <v>0</v>
      </c>
      <c r="B138" s="25" t="s">
        <v>3546</v>
      </c>
      <c r="C138" s="25" t="s">
        <v>3547</v>
      </c>
      <c r="D138" s="25"/>
      <c r="E138" s="112" t="s">
        <v>3545</v>
      </c>
      <c r="F138" s="25" t="s">
        <v>3548</v>
      </c>
      <c r="G138" s="25" t="s">
        <v>3549</v>
      </c>
      <c r="H138" s="25" t="s">
        <v>3550</v>
      </c>
      <c r="I138" s="25" t="s">
        <v>2695</v>
      </c>
      <c r="J138" s="25" t="s">
        <v>3551</v>
      </c>
      <c r="N138" s="25" t="s">
        <v>2697</v>
      </c>
      <c r="Q138" s="110" t="s">
        <v>3552</v>
      </c>
      <c r="R138" s="111" t="s">
        <v>3553</v>
      </c>
    </row>
    <row r="139" spans="1:18" ht="12.75">
      <c r="A139" s="25" t="b">
        <v>0</v>
      </c>
      <c r="B139" s="25" t="s">
        <v>3553</v>
      </c>
      <c r="C139" s="25" t="s">
        <v>3554</v>
      </c>
      <c r="D139" s="25"/>
      <c r="E139" s="112" t="s">
        <v>3552</v>
      </c>
      <c r="F139" s="25" t="s">
        <v>3555</v>
      </c>
      <c r="G139" s="25" t="s">
        <v>3556</v>
      </c>
      <c r="H139" s="25" t="s">
        <v>2815</v>
      </c>
      <c r="I139" s="25" t="s">
        <v>2717</v>
      </c>
      <c r="J139" s="25" t="s">
        <v>3557</v>
      </c>
      <c r="K139" s="25" t="s">
        <v>3558</v>
      </c>
      <c r="L139" s="25" t="s">
        <v>3559</v>
      </c>
      <c r="N139" s="25" t="s">
        <v>2697</v>
      </c>
      <c r="Q139" s="110" t="s">
        <v>3560</v>
      </c>
      <c r="R139" s="111" t="s">
        <v>3561</v>
      </c>
    </row>
    <row r="140" spans="1:18" ht="12.75">
      <c r="A140" s="25" t="b">
        <v>0</v>
      </c>
      <c r="B140" s="25" t="s">
        <v>3561</v>
      </c>
      <c r="C140" s="25" t="s">
        <v>3562</v>
      </c>
      <c r="D140" s="25"/>
      <c r="E140" s="112" t="s">
        <v>3560</v>
      </c>
      <c r="F140" s="25" t="s">
        <v>3563</v>
      </c>
      <c r="G140" s="25" t="s">
        <v>3564</v>
      </c>
      <c r="H140" s="25" t="s">
        <v>2737</v>
      </c>
      <c r="I140" s="25" t="s">
        <v>2695</v>
      </c>
      <c r="J140" s="25" t="s">
        <v>3565</v>
      </c>
      <c r="L140" s="25" t="s">
        <v>3566</v>
      </c>
      <c r="N140" s="25" t="s">
        <v>2697</v>
      </c>
      <c r="Q140" s="110" t="s">
        <v>3567</v>
      </c>
      <c r="R140" s="111" t="s">
        <v>3568</v>
      </c>
    </row>
    <row r="141" spans="1:18" ht="12.75">
      <c r="A141" s="25" t="b">
        <v>0</v>
      </c>
      <c r="B141" s="25" t="s">
        <v>3568</v>
      </c>
      <c r="C141" s="25" t="s">
        <v>3569</v>
      </c>
      <c r="D141" s="25"/>
      <c r="E141" s="112" t="s">
        <v>3567</v>
      </c>
      <c r="F141" s="25" t="s">
        <v>3570</v>
      </c>
      <c r="G141" s="25" t="s">
        <v>3571</v>
      </c>
      <c r="H141" s="25" t="s">
        <v>2737</v>
      </c>
      <c r="I141" s="25" t="s">
        <v>2717</v>
      </c>
      <c r="J141" s="25" t="s">
        <v>3572</v>
      </c>
      <c r="K141" s="25" t="s">
        <v>3573</v>
      </c>
      <c r="L141" s="25" t="s">
        <v>3574</v>
      </c>
      <c r="N141" s="25" t="s">
        <v>2697</v>
      </c>
      <c r="Q141" s="110" t="s">
        <v>3575</v>
      </c>
      <c r="R141" s="111" t="s">
        <v>3576</v>
      </c>
    </row>
    <row r="142" spans="1:18" ht="12.75">
      <c r="A142" s="25" t="b">
        <v>0</v>
      </c>
      <c r="B142" s="25" t="s">
        <v>3576</v>
      </c>
      <c r="C142" s="25" t="s">
        <v>3577</v>
      </c>
      <c r="D142" s="25"/>
      <c r="E142" s="112" t="s">
        <v>3575</v>
      </c>
      <c r="F142" s="25" t="s">
        <v>3578</v>
      </c>
      <c r="G142" s="25" t="s">
        <v>2875</v>
      </c>
      <c r="H142" s="25" t="s">
        <v>3020</v>
      </c>
      <c r="I142" s="25" t="s">
        <v>2717</v>
      </c>
      <c r="J142" s="25" t="s">
        <v>3579</v>
      </c>
      <c r="L142" s="25" t="s">
        <v>3580</v>
      </c>
      <c r="N142" s="25" t="s">
        <v>2697</v>
      </c>
      <c r="Q142" s="110" t="s">
        <v>3581</v>
      </c>
      <c r="R142" s="111" t="s">
        <v>3582</v>
      </c>
    </row>
    <row r="143" spans="1:18" ht="12.75">
      <c r="A143" s="25" t="b">
        <v>0</v>
      </c>
      <c r="B143" s="25" t="s">
        <v>3582</v>
      </c>
      <c r="C143" s="25" t="s">
        <v>3583</v>
      </c>
      <c r="D143" s="25"/>
      <c r="E143" s="112" t="s">
        <v>3581</v>
      </c>
      <c r="F143" s="25" t="s">
        <v>3584</v>
      </c>
      <c r="G143" s="25" t="s">
        <v>3232</v>
      </c>
      <c r="H143" s="25" t="s">
        <v>2806</v>
      </c>
      <c r="J143" s="25" t="s">
        <v>3585</v>
      </c>
      <c r="L143" s="25" t="s">
        <v>3586</v>
      </c>
      <c r="N143" s="25" t="s">
        <v>2697</v>
      </c>
      <c r="Q143" s="110" t="s">
        <v>3587</v>
      </c>
      <c r="R143" s="111" t="s">
        <v>3588</v>
      </c>
    </row>
    <row r="144" spans="1:18" ht="12.75">
      <c r="A144" s="25" t="b">
        <v>0</v>
      </c>
      <c r="B144" s="25" t="s">
        <v>3588</v>
      </c>
      <c r="C144" s="25" t="s">
        <v>3589</v>
      </c>
      <c r="D144" s="25"/>
      <c r="E144" s="112" t="s">
        <v>3587</v>
      </c>
      <c r="F144" s="25" t="s">
        <v>3590</v>
      </c>
      <c r="G144" s="25" t="s">
        <v>2716</v>
      </c>
      <c r="H144" s="25" t="s">
        <v>2791</v>
      </c>
      <c r="I144" s="25" t="s">
        <v>2717</v>
      </c>
      <c r="J144" s="25" t="s">
        <v>3591</v>
      </c>
      <c r="N144" s="25" t="s">
        <v>2697</v>
      </c>
      <c r="Q144" s="110" t="s">
        <v>3592</v>
      </c>
      <c r="R144" s="111" t="s">
        <v>3593</v>
      </c>
    </row>
    <row r="145" spans="1:18" ht="12.75">
      <c r="A145" s="25" t="b">
        <v>0</v>
      </c>
      <c r="B145" s="25" t="s">
        <v>3593</v>
      </c>
      <c r="C145" s="25" t="s">
        <v>3594</v>
      </c>
      <c r="D145" s="25"/>
      <c r="E145" s="112" t="s">
        <v>3592</v>
      </c>
      <c r="F145" s="25" t="s">
        <v>3595</v>
      </c>
      <c r="G145" s="25" t="s">
        <v>3596</v>
      </c>
      <c r="H145" s="25" t="s">
        <v>2764</v>
      </c>
      <c r="I145" s="25" t="s">
        <v>3597</v>
      </c>
      <c r="J145" s="25" t="s">
        <v>3598</v>
      </c>
      <c r="K145" s="25" t="s">
        <v>3599</v>
      </c>
      <c r="L145" s="25" t="s">
        <v>3600</v>
      </c>
      <c r="N145" s="25" t="s">
        <v>2697</v>
      </c>
      <c r="Q145" s="110" t="s">
        <v>3601</v>
      </c>
      <c r="R145" s="111" t="s">
        <v>3602</v>
      </c>
    </row>
    <row r="146" spans="1:18" ht="12.75">
      <c r="A146" s="25" t="b">
        <v>0</v>
      </c>
      <c r="B146" s="25" t="s">
        <v>3602</v>
      </c>
      <c r="C146" s="25" t="s">
        <v>3603</v>
      </c>
      <c r="D146" s="25"/>
      <c r="E146" s="112" t="s">
        <v>3601</v>
      </c>
      <c r="F146" s="25" t="s">
        <v>3604</v>
      </c>
      <c r="G146" s="25" t="s">
        <v>3605</v>
      </c>
      <c r="H146" s="25" t="s">
        <v>2703</v>
      </c>
      <c r="J146" s="25" t="s">
        <v>3606</v>
      </c>
      <c r="L146" s="25" t="s">
        <v>3607</v>
      </c>
      <c r="N146" s="25" t="s">
        <v>2697</v>
      </c>
      <c r="Q146" s="110" t="s">
        <v>3444</v>
      </c>
      <c r="R146" s="111" t="s">
        <v>3445</v>
      </c>
    </row>
    <row r="147" spans="1:18" ht="12.75">
      <c r="A147" s="25" t="b">
        <v>0</v>
      </c>
      <c r="B147" s="25" t="s">
        <v>3445</v>
      </c>
      <c r="C147" s="25" t="s">
        <v>3608</v>
      </c>
      <c r="D147" s="25"/>
      <c r="E147" s="112" t="s">
        <v>3444</v>
      </c>
      <c r="F147" s="25" t="s">
        <v>3609</v>
      </c>
      <c r="G147" s="25" t="s">
        <v>3610</v>
      </c>
      <c r="H147" s="25" t="s">
        <v>3346</v>
      </c>
      <c r="I147" s="25" t="s">
        <v>3611</v>
      </c>
      <c r="J147" s="25" t="s">
        <v>3447</v>
      </c>
      <c r="N147" s="25" t="s">
        <v>2697</v>
      </c>
      <c r="Q147" s="110" t="s">
        <v>3612</v>
      </c>
      <c r="R147" s="111" t="s">
        <v>3613</v>
      </c>
    </row>
    <row r="148" spans="1:18" ht="12.75">
      <c r="A148" s="25" t="b">
        <v>0</v>
      </c>
      <c r="B148" s="25" t="s">
        <v>3613</v>
      </c>
      <c r="C148" s="25" t="s">
        <v>3614</v>
      </c>
      <c r="D148" s="25"/>
      <c r="E148" s="112" t="s">
        <v>3612</v>
      </c>
      <c r="F148" s="25" t="s">
        <v>3615</v>
      </c>
      <c r="G148" s="25" t="s">
        <v>3616</v>
      </c>
      <c r="H148" s="25" t="s">
        <v>3617</v>
      </c>
      <c r="I148" s="25" t="s">
        <v>3618</v>
      </c>
      <c r="J148" s="25" t="s">
        <v>3619</v>
      </c>
      <c r="L148" s="25" t="s">
        <v>3620</v>
      </c>
      <c r="N148" s="25" t="s">
        <v>2697</v>
      </c>
      <c r="Q148" s="110" t="s">
        <v>3621</v>
      </c>
      <c r="R148" s="111" t="s">
        <v>3622</v>
      </c>
    </row>
    <row r="149" spans="1:18" ht="12.75">
      <c r="A149" s="25" t="b">
        <v>0</v>
      </c>
      <c r="B149" s="25" t="s">
        <v>3622</v>
      </c>
      <c r="C149" s="25" t="s">
        <v>3623</v>
      </c>
      <c r="D149" s="25"/>
      <c r="E149" s="112" t="s">
        <v>3621</v>
      </c>
      <c r="F149" s="25" t="s">
        <v>3624</v>
      </c>
      <c r="G149" s="25" t="s">
        <v>2757</v>
      </c>
      <c r="H149" s="25" t="s">
        <v>2745</v>
      </c>
      <c r="I149" s="25" t="s">
        <v>2717</v>
      </c>
      <c r="J149" s="25" t="s">
        <v>3625</v>
      </c>
      <c r="L149" s="25" t="s">
        <v>3626</v>
      </c>
      <c r="N149" s="25" t="s">
        <v>2697</v>
      </c>
      <c r="Q149" s="110" t="s">
        <v>3627</v>
      </c>
      <c r="R149" s="111" t="s">
        <v>3628</v>
      </c>
    </row>
    <row r="150" spans="1:18" ht="12.75">
      <c r="A150" s="25" t="b">
        <v>0</v>
      </c>
      <c r="B150" s="25" t="s">
        <v>3628</v>
      </c>
      <c r="C150" s="25" t="s">
        <v>3629</v>
      </c>
      <c r="D150" s="25"/>
      <c r="E150" s="112" t="s">
        <v>3627</v>
      </c>
      <c r="F150" s="25" t="s">
        <v>3630</v>
      </c>
      <c r="G150" s="25" t="s">
        <v>2845</v>
      </c>
      <c r="H150" s="25" t="s">
        <v>2710</v>
      </c>
      <c r="I150" s="25" t="s">
        <v>2717</v>
      </c>
      <c r="J150" s="25" t="s">
        <v>3631</v>
      </c>
      <c r="N150" s="25" t="s">
        <v>2697</v>
      </c>
      <c r="Q150" s="110" t="s">
        <v>3632</v>
      </c>
      <c r="R150" s="111" t="s">
        <v>3633</v>
      </c>
    </row>
    <row r="151" spans="1:18" ht="12.75">
      <c r="A151" s="25" t="b">
        <v>0</v>
      </c>
      <c r="B151" s="25" t="s">
        <v>3633</v>
      </c>
      <c r="C151" s="25" t="s">
        <v>3634</v>
      </c>
      <c r="D151" s="25"/>
      <c r="E151" s="112" t="s">
        <v>3632</v>
      </c>
      <c r="F151" s="25" t="s">
        <v>3635</v>
      </c>
      <c r="G151" s="25" t="s">
        <v>3636</v>
      </c>
      <c r="H151" s="25" t="s">
        <v>2703</v>
      </c>
      <c r="I151" s="25" t="s">
        <v>3637</v>
      </c>
      <c r="J151" s="25" t="s">
        <v>3638</v>
      </c>
      <c r="K151" s="25" t="s">
        <v>3639</v>
      </c>
      <c r="N151" s="25" t="s">
        <v>2697</v>
      </c>
      <c r="Q151" s="110" t="s">
        <v>3640</v>
      </c>
      <c r="R151" s="111" t="s">
        <v>3641</v>
      </c>
    </row>
    <row r="152" spans="1:18" ht="12.75">
      <c r="A152" s="25" t="b">
        <v>0</v>
      </c>
      <c r="B152" s="25" t="s">
        <v>3641</v>
      </c>
      <c r="C152" s="25" t="s">
        <v>3642</v>
      </c>
      <c r="D152" s="25"/>
      <c r="E152" s="112" t="s">
        <v>3640</v>
      </c>
      <c r="F152" s="25" t="s">
        <v>2836</v>
      </c>
      <c r="G152" s="25" t="s">
        <v>3643</v>
      </c>
      <c r="H152" s="25" t="s">
        <v>2710</v>
      </c>
      <c r="J152" s="25" t="s">
        <v>3644</v>
      </c>
      <c r="L152" s="25" t="s">
        <v>3645</v>
      </c>
      <c r="N152" s="25" t="s">
        <v>2697</v>
      </c>
      <c r="Q152" s="110" t="s">
        <v>3646</v>
      </c>
      <c r="R152" s="111" t="s">
        <v>3647</v>
      </c>
    </row>
    <row r="153" spans="1:18" ht="12.75">
      <c r="A153" s="25" t="b">
        <v>0</v>
      </c>
      <c r="B153" s="25" t="s">
        <v>3647</v>
      </c>
      <c r="C153" s="25" t="s">
        <v>3648</v>
      </c>
      <c r="D153" s="25"/>
      <c r="E153" s="112" t="s">
        <v>3646</v>
      </c>
      <c r="F153" s="25" t="s">
        <v>3649</v>
      </c>
      <c r="G153" s="25" t="s">
        <v>3650</v>
      </c>
      <c r="H153" s="25" t="s">
        <v>2745</v>
      </c>
      <c r="I153" s="25" t="s">
        <v>3651</v>
      </c>
      <c r="J153" s="25" t="s">
        <v>3652</v>
      </c>
      <c r="N153" s="25" t="s">
        <v>2697</v>
      </c>
      <c r="Q153" s="110" t="s">
        <v>3653</v>
      </c>
      <c r="R153" s="111" t="s">
        <v>3654</v>
      </c>
    </row>
    <row r="154" spans="1:18" ht="12.75">
      <c r="A154" s="25" t="b">
        <v>0</v>
      </c>
      <c r="B154" s="25" t="s">
        <v>3654</v>
      </c>
      <c r="C154" s="25" t="s">
        <v>3655</v>
      </c>
      <c r="D154" s="25"/>
      <c r="E154" s="112" t="s">
        <v>3653</v>
      </c>
      <c r="F154" s="25" t="s">
        <v>3656</v>
      </c>
      <c r="G154" s="25" t="s">
        <v>2778</v>
      </c>
      <c r="H154" s="25" t="s">
        <v>2745</v>
      </c>
      <c r="I154" s="25" t="s">
        <v>2988</v>
      </c>
      <c r="J154" s="25" t="s">
        <v>3657</v>
      </c>
      <c r="N154" s="25" t="s">
        <v>2697</v>
      </c>
      <c r="Q154" s="110" t="s">
        <v>3658</v>
      </c>
      <c r="R154" s="111" t="s">
        <v>3659</v>
      </c>
    </row>
    <row r="155" spans="1:18" ht="12.75">
      <c r="A155" s="25" t="b">
        <v>0</v>
      </c>
      <c r="B155" s="25" t="s">
        <v>3659</v>
      </c>
      <c r="C155" s="25" t="s">
        <v>3660</v>
      </c>
      <c r="D155" s="25"/>
      <c r="E155" s="112" t="s">
        <v>3658</v>
      </c>
      <c r="F155" s="25" t="s">
        <v>3661</v>
      </c>
      <c r="G155" s="25" t="s">
        <v>3662</v>
      </c>
      <c r="H155" s="25" t="s">
        <v>2737</v>
      </c>
      <c r="I155" s="25" t="s">
        <v>2914</v>
      </c>
      <c r="J155" s="25" t="s">
        <v>2616</v>
      </c>
      <c r="K155" s="25" t="s">
        <v>3663</v>
      </c>
      <c r="N155" s="25" t="s">
        <v>2697</v>
      </c>
      <c r="Q155" s="110" t="s">
        <v>3664</v>
      </c>
      <c r="R155" s="111" t="s">
        <v>3665</v>
      </c>
    </row>
    <row r="156" spans="1:18" ht="12.75">
      <c r="A156" s="25" t="b">
        <v>0</v>
      </c>
      <c r="B156" s="25" t="s">
        <v>3665</v>
      </c>
      <c r="C156" s="25" t="s">
        <v>3666</v>
      </c>
      <c r="D156" s="25"/>
      <c r="E156" s="112" t="s">
        <v>3664</v>
      </c>
      <c r="F156" s="25" t="s">
        <v>2836</v>
      </c>
      <c r="G156" s="25" t="s">
        <v>3667</v>
      </c>
      <c r="H156" s="25" t="s">
        <v>2710</v>
      </c>
      <c r="J156" s="25" t="s">
        <v>3668</v>
      </c>
      <c r="K156" s="25" t="s">
        <v>3669</v>
      </c>
      <c r="N156" s="25" t="s">
        <v>2697</v>
      </c>
      <c r="Q156" s="110" t="s">
        <v>3670</v>
      </c>
      <c r="R156" s="111" t="s">
        <v>3671</v>
      </c>
    </row>
    <row r="157" spans="1:18" ht="12.75">
      <c r="A157" s="25" t="b">
        <v>0</v>
      </c>
      <c r="B157" s="25" t="s">
        <v>3671</v>
      </c>
      <c r="C157" s="25" t="s">
        <v>3672</v>
      </c>
      <c r="D157" s="25"/>
      <c r="E157" s="112" t="s">
        <v>3670</v>
      </c>
      <c r="F157" s="25" t="s">
        <v>3673</v>
      </c>
      <c r="G157" s="25" t="s">
        <v>3674</v>
      </c>
      <c r="H157" s="25" t="s">
        <v>2710</v>
      </c>
      <c r="I157" s="25" t="s">
        <v>2717</v>
      </c>
      <c r="J157" s="25" t="s">
        <v>3675</v>
      </c>
      <c r="L157" s="25" t="s">
        <v>3676</v>
      </c>
      <c r="N157" s="25" t="s">
        <v>2697</v>
      </c>
      <c r="Q157" s="110" t="s">
        <v>3677</v>
      </c>
      <c r="R157" s="111" t="s">
        <v>3678</v>
      </c>
    </row>
    <row r="158" spans="1:18" ht="12.75">
      <c r="A158" s="25" t="b">
        <v>0</v>
      </c>
      <c r="B158" s="25" t="s">
        <v>3678</v>
      </c>
      <c r="C158" s="25" t="s">
        <v>3679</v>
      </c>
      <c r="D158" s="25"/>
      <c r="E158" s="112" t="s">
        <v>3677</v>
      </c>
      <c r="F158" s="25" t="s">
        <v>3680</v>
      </c>
      <c r="G158" s="25" t="s">
        <v>3681</v>
      </c>
      <c r="H158" s="25" t="s">
        <v>2724</v>
      </c>
      <c r="I158" s="25" t="s">
        <v>2914</v>
      </c>
      <c r="J158" s="25" t="s">
        <v>3682</v>
      </c>
      <c r="K158" s="25" t="s">
        <v>3683</v>
      </c>
      <c r="L158" s="25" t="s">
        <v>3684</v>
      </c>
      <c r="N158" s="25" t="s">
        <v>2697</v>
      </c>
      <c r="Q158" s="110" t="s">
        <v>3685</v>
      </c>
      <c r="R158" s="111" t="s">
        <v>3686</v>
      </c>
    </row>
    <row r="159" spans="1:18" ht="12.75">
      <c r="A159" s="25" t="b">
        <v>0</v>
      </c>
      <c r="B159" s="25" t="s">
        <v>3686</v>
      </c>
      <c r="C159" s="25" t="s">
        <v>3687</v>
      </c>
      <c r="D159" s="25"/>
      <c r="E159" s="112" t="s">
        <v>3685</v>
      </c>
      <c r="F159" s="25" t="s">
        <v>3688</v>
      </c>
      <c r="G159" s="25" t="s">
        <v>3689</v>
      </c>
      <c r="H159" s="25" t="s">
        <v>3690</v>
      </c>
      <c r="I159" s="25" t="s">
        <v>2785</v>
      </c>
      <c r="J159" s="25" t="s">
        <v>3691</v>
      </c>
      <c r="N159" s="25" t="s">
        <v>2697</v>
      </c>
      <c r="Q159" s="110" t="s">
        <v>3692</v>
      </c>
      <c r="R159" s="111" t="s">
        <v>3693</v>
      </c>
    </row>
    <row r="160" spans="1:18" ht="12.75">
      <c r="A160" s="25" t="b">
        <v>0</v>
      </c>
      <c r="B160" s="25" t="s">
        <v>3693</v>
      </c>
      <c r="C160" s="25" t="s">
        <v>3694</v>
      </c>
      <c r="D160" s="25"/>
      <c r="E160" s="112" t="s">
        <v>3692</v>
      </c>
      <c r="F160" s="25" t="s">
        <v>3695</v>
      </c>
      <c r="G160" s="25" t="s">
        <v>3696</v>
      </c>
      <c r="H160" s="25" t="s">
        <v>2710</v>
      </c>
      <c r="I160" s="25" t="s">
        <v>2717</v>
      </c>
      <c r="J160" s="25" t="s">
        <v>3697</v>
      </c>
      <c r="L160" s="25" t="s">
        <v>3698</v>
      </c>
      <c r="N160" s="25" t="s">
        <v>2697</v>
      </c>
      <c r="Q160" s="110" t="s">
        <v>3699</v>
      </c>
      <c r="R160" s="111" t="s">
        <v>3700</v>
      </c>
    </row>
    <row r="161" spans="1:18" ht="12.75">
      <c r="A161" s="25" t="b">
        <v>0</v>
      </c>
      <c r="B161" s="25" t="s">
        <v>3700</v>
      </c>
      <c r="C161" s="25" t="s">
        <v>3701</v>
      </c>
      <c r="D161" s="25"/>
      <c r="E161" s="112" t="s">
        <v>3699</v>
      </c>
      <c r="F161" s="25" t="s">
        <v>3702</v>
      </c>
      <c r="G161" s="25" t="s">
        <v>3703</v>
      </c>
      <c r="H161" s="25" t="s">
        <v>2724</v>
      </c>
      <c r="I161" s="25" t="s">
        <v>2717</v>
      </c>
      <c r="J161" s="25" t="s">
        <v>3704</v>
      </c>
      <c r="L161" s="25" t="s">
        <v>3705</v>
      </c>
      <c r="N161" s="25" t="s">
        <v>2697</v>
      </c>
      <c r="Q161" s="110" t="s">
        <v>3706</v>
      </c>
      <c r="R161" s="111" t="s">
        <v>3707</v>
      </c>
    </row>
    <row r="162" spans="1:18" ht="12.75">
      <c r="A162" s="25" t="b">
        <v>0</v>
      </c>
      <c r="B162" s="25" t="s">
        <v>3707</v>
      </c>
      <c r="C162" s="25" t="s">
        <v>3708</v>
      </c>
      <c r="D162" s="25"/>
      <c r="E162" s="112" t="s">
        <v>3706</v>
      </c>
      <c r="F162" s="25" t="s">
        <v>3709</v>
      </c>
      <c r="G162" s="25" t="s">
        <v>3014</v>
      </c>
      <c r="H162" s="25" t="s">
        <v>2806</v>
      </c>
      <c r="I162" s="25" t="s">
        <v>3710</v>
      </c>
      <c r="J162" s="25" t="s">
        <v>3711</v>
      </c>
      <c r="N162" s="25" t="s">
        <v>2697</v>
      </c>
      <c r="Q162" s="110" t="s">
        <v>3712</v>
      </c>
      <c r="R162" s="111" t="s">
        <v>3713</v>
      </c>
    </row>
    <row r="163" spans="1:18" ht="12.75">
      <c r="A163" s="25" t="b">
        <v>0</v>
      </c>
      <c r="B163" s="25" t="s">
        <v>3713</v>
      </c>
      <c r="C163" s="25" t="s">
        <v>3714</v>
      </c>
      <c r="D163" s="25"/>
      <c r="E163" s="112" t="s">
        <v>3712</v>
      </c>
      <c r="F163" s="25" t="s">
        <v>3715</v>
      </c>
      <c r="G163" s="25" t="s">
        <v>3716</v>
      </c>
      <c r="H163" s="25" t="s">
        <v>2694</v>
      </c>
      <c r="I163" s="25" t="s">
        <v>2717</v>
      </c>
      <c r="J163" s="25" t="s">
        <v>3717</v>
      </c>
      <c r="N163" s="25" t="s">
        <v>2697</v>
      </c>
      <c r="Q163" s="110" t="s">
        <v>3718</v>
      </c>
      <c r="R163" s="111" t="s">
        <v>3719</v>
      </c>
    </row>
    <row r="164" spans="1:18" ht="12.75">
      <c r="A164" s="25" t="b">
        <v>0</v>
      </c>
      <c r="B164" s="25" t="s">
        <v>3719</v>
      </c>
      <c r="C164" s="25" t="s">
        <v>3720</v>
      </c>
      <c r="D164" s="25"/>
      <c r="E164" s="112" t="s">
        <v>3718</v>
      </c>
      <c r="F164" s="25" t="s">
        <v>3721</v>
      </c>
      <c r="G164" s="25" t="s">
        <v>3722</v>
      </c>
      <c r="H164" s="25" t="s">
        <v>2694</v>
      </c>
      <c r="I164" s="25" t="s">
        <v>2717</v>
      </c>
      <c r="J164" s="25" t="s">
        <v>3723</v>
      </c>
      <c r="N164" s="25" t="s">
        <v>2697</v>
      </c>
      <c r="Q164" s="110" t="s">
        <v>3724</v>
      </c>
      <c r="R164" s="111" t="s">
        <v>3725</v>
      </c>
    </row>
    <row r="165" spans="1:18" ht="12.75">
      <c r="A165" s="25" t="b">
        <v>0</v>
      </c>
      <c r="B165" s="25" t="s">
        <v>3725</v>
      </c>
      <c r="C165" s="25" t="s">
        <v>3726</v>
      </c>
      <c r="D165" s="25"/>
      <c r="E165" s="112" t="s">
        <v>3724</v>
      </c>
      <c r="F165" s="25" t="s">
        <v>3727</v>
      </c>
      <c r="G165" s="25" t="s">
        <v>3728</v>
      </c>
      <c r="H165" s="25" t="s">
        <v>2737</v>
      </c>
      <c r="I165" s="25" t="s">
        <v>3637</v>
      </c>
      <c r="J165" s="25" t="s">
        <v>3729</v>
      </c>
      <c r="L165" s="25" t="s">
        <v>3730</v>
      </c>
      <c r="N165" s="25" t="s">
        <v>2697</v>
      </c>
      <c r="Q165" s="110" t="s">
        <v>3731</v>
      </c>
      <c r="R165" s="111" t="s">
        <v>3732</v>
      </c>
    </row>
    <row r="166" spans="1:18" ht="12.75">
      <c r="A166" s="25" t="b">
        <v>0</v>
      </c>
      <c r="B166" s="25" t="s">
        <v>3732</v>
      </c>
      <c r="C166" s="25" t="s">
        <v>3733</v>
      </c>
      <c r="D166" s="25"/>
      <c r="E166" s="112" t="s">
        <v>3731</v>
      </c>
      <c r="F166" s="25" t="s">
        <v>3734</v>
      </c>
      <c r="G166" s="25" t="s">
        <v>3735</v>
      </c>
      <c r="H166" s="25" t="s">
        <v>2745</v>
      </c>
      <c r="I166" s="25" t="s">
        <v>3736</v>
      </c>
      <c r="J166" s="25" t="s">
        <v>3737</v>
      </c>
      <c r="N166" s="25" t="s">
        <v>2697</v>
      </c>
      <c r="Q166" s="110" t="s">
        <v>3738</v>
      </c>
      <c r="R166" s="111" t="s">
        <v>3739</v>
      </c>
    </row>
    <row r="167" spans="1:18" ht="12.75">
      <c r="A167" s="25" t="b">
        <v>0</v>
      </c>
      <c r="B167" s="25" t="s">
        <v>3739</v>
      </c>
      <c r="C167" s="25" t="s">
        <v>3740</v>
      </c>
      <c r="D167" s="25"/>
      <c r="E167" s="112" t="s">
        <v>3738</v>
      </c>
      <c r="F167" s="25" t="s">
        <v>3741</v>
      </c>
      <c r="G167" s="25" t="s">
        <v>3742</v>
      </c>
      <c r="H167" s="25" t="s">
        <v>2694</v>
      </c>
      <c r="J167" s="25" t="s">
        <v>3743</v>
      </c>
      <c r="N167" s="25" t="s">
        <v>2697</v>
      </c>
      <c r="Q167" s="110" t="s">
        <v>3744</v>
      </c>
      <c r="R167" s="111" t="s">
        <v>3745</v>
      </c>
    </row>
    <row r="168" spans="1:18" ht="12.75">
      <c r="A168" s="25" t="b">
        <v>0</v>
      </c>
      <c r="B168" s="25" t="s">
        <v>3745</v>
      </c>
      <c r="C168" s="25" t="s">
        <v>3746</v>
      </c>
      <c r="D168" s="25"/>
      <c r="E168" s="112" t="s">
        <v>3744</v>
      </c>
      <c r="F168" s="25" t="s">
        <v>3747</v>
      </c>
      <c r="G168" s="25" t="s">
        <v>3193</v>
      </c>
      <c r="H168" s="25" t="s">
        <v>3095</v>
      </c>
      <c r="J168" s="25" t="s">
        <v>1425</v>
      </c>
      <c r="L168" s="25" t="s">
        <v>3748</v>
      </c>
      <c r="N168" s="25" t="s">
        <v>2697</v>
      </c>
      <c r="Q168" s="110" t="s">
        <v>3749</v>
      </c>
      <c r="R168" s="111" t="s">
        <v>3750</v>
      </c>
    </row>
    <row r="169" spans="1:18" ht="12.75">
      <c r="A169" s="25" t="b">
        <v>0</v>
      </c>
      <c r="B169" s="25" t="s">
        <v>3750</v>
      </c>
      <c r="C169" s="25" t="s">
        <v>3751</v>
      </c>
      <c r="D169" s="25"/>
      <c r="E169" s="112" t="s">
        <v>3749</v>
      </c>
      <c r="F169" s="25" t="s">
        <v>925</v>
      </c>
      <c r="G169" s="25" t="s">
        <v>3752</v>
      </c>
      <c r="H169" s="25" t="s">
        <v>3753</v>
      </c>
      <c r="I169" s="25" t="s">
        <v>2717</v>
      </c>
      <c r="J169" s="25" t="s">
        <v>3754</v>
      </c>
      <c r="N169" s="25" t="s">
        <v>2697</v>
      </c>
      <c r="Q169" s="110" t="s">
        <v>3755</v>
      </c>
      <c r="R169" s="111" t="s">
        <v>3756</v>
      </c>
    </row>
    <row r="170" spans="1:18" ht="12.75">
      <c r="A170" s="25" t="b">
        <v>0</v>
      </c>
      <c r="B170" s="25" t="s">
        <v>3756</v>
      </c>
      <c r="C170" s="25" t="s">
        <v>3757</v>
      </c>
      <c r="D170" s="25"/>
      <c r="E170" s="112" t="s">
        <v>3755</v>
      </c>
      <c r="F170" s="25" t="s">
        <v>3758</v>
      </c>
      <c r="G170" s="25" t="s">
        <v>3759</v>
      </c>
      <c r="H170" s="25" t="s">
        <v>3108</v>
      </c>
      <c r="I170" s="25" t="s">
        <v>2695</v>
      </c>
      <c r="J170" s="25" t="s">
        <v>3760</v>
      </c>
      <c r="L170" s="25" t="s">
        <v>3761</v>
      </c>
      <c r="N170" s="25" t="s">
        <v>2697</v>
      </c>
      <c r="Q170" s="110" t="s">
        <v>3762</v>
      </c>
      <c r="R170" s="111" t="s">
        <v>3763</v>
      </c>
    </row>
    <row r="171" spans="1:18" ht="12.75">
      <c r="A171" s="25" t="b">
        <v>0</v>
      </c>
      <c r="B171" s="25" t="s">
        <v>3763</v>
      </c>
      <c r="C171" s="25" t="s">
        <v>3764</v>
      </c>
      <c r="D171" s="25"/>
      <c r="E171" s="112" t="s">
        <v>3762</v>
      </c>
      <c r="F171" s="25" t="s">
        <v>3765</v>
      </c>
      <c r="G171" s="25" t="s">
        <v>3347</v>
      </c>
      <c r="H171" s="25" t="s">
        <v>2724</v>
      </c>
      <c r="I171" s="25" t="s">
        <v>3766</v>
      </c>
      <c r="J171" s="25" t="s">
        <v>3767</v>
      </c>
      <c r="L171" s="25" t="s">
        <v>3768</v>
      </c>
      <c r="N171" s="25" t="s">
        <v>2697</v>
      </c>
      <c r="Q171" s="110" t="s">
        <v>1957</v>
      </c>
      <c r="R171" s="111" t="s">
        <v>3769</v>
      </c>
    </row>
    <row r="172" spans="1:18" ht="12.75">
      <c r="A172" s="25" t="b">
        <v>0</v>
      </c>
      <c r="B172" s="25" t="s">
        <v>3769</v>
      </c>
      <c r="C172" s="25" t="s">
        <v>3770</v>
      </c>
      <c r="D172" s="25"/>
      <c r="E172" s="112" t="s">
        <v>1957</v>
      </c>
      <c r="F172" s="25" t="s">
        <v>3771</v>
      </c>
      <c r="G172" s="25" t="s">
        <v>3772</v>
      </c>
      <c r="H172" s="25" t="s">
        <v>3108</v>
      </c>
      <c r="I172" s="25" t="s">
        <v>3710</v>
      </c>
      <c r="J172" s="25" t="s">
        <v>3773</v>
      </c>
      <c r="L172" s="25" t="s">
        <v>3774</v>
      </c>
      <c r="N172" s="25" t="s">
        <v>2697</v>
      </c>
      <c r="Q172" s="110" t="s">
        <v>3775</v>
      </c>
      <c r="R172" s="111" t="s">
        <v>3776</v>
      </c>
    </row>
    <row r="173" spans="1:18" ht="12.75">
      <c r="A173" s="25" t="b">
        <v>0</v>
      </c>
      <c r="B173" s="25" t="s">
        <v>3776</v>
      </c>
      <c r="C173" s="25" t="s">
        <v>3777</v>
      </c>
      <c r="D173" s="25"/>
      <c r="E173" s="112" t="s">
        <v>3775</v>
      </c>
      <c r="F173" s="25" t="s">
        <v>3778</v>
      </c>
      <c r="G173" s="25" t="s">
        <v>3779</v>
      </c>
      <c r="H173" s="25" t="s">
        <v>2724</v>
      </c>
      <c r="J173" s="25" t="s">
        <v>3780</v>
      </c>
      <c r="L173" s="25" t="s">
        <v>3781</v>
      </c>
      <c r="N173" s="25" t="s">
        <v>2697</v>
      </c>
      <c r="Q173" s="110" t="s">
        <v>3782</v>
      </c>
      <c r="R173" s="111" t="s">
        <v>3783</v>
      </c>
    </row>
    <row r="174" spans="1:18" ht="12.75">
      <c r="A174" s="25" t="b">
        <v>0</v>
      </c>
      <c r="B174" s="25" t="s">
        <v>3783</v>
      </c>
      <c r="C174" s="25" t="s">
        <v>601</v>
      </c>
      <c r="D174" s="25"/>
      <c r="E174" s="112" t="s">
        <v>3782</v>
      </c>
      <c r="F174" s="25" t="s">
        <v>3784</v>
      </c>
      <c r="G174" s="25" t="s">
        <v>3785</v>
      </c>
      <c r="H174" s="25" t="s">
        <v>2900</v>
      </c>
      <c r="J174" s="25" t="s">
        <v>3786</v>
      </c>
      <c r="N174" s="25" t="s">
        <v>2697</v>
      </c>
      <c r="Q174" s="110" t="s">
        <v>3787</v>
      </c>
      <c r="R174" s="111" t="s">
        <v>3788</v>
      </c>
    </row>
    <row r="175" spans="1:18" ht="12.75">
      <c r="A175" s="25" t="b">
        <v>0</v>
      </c>
      <c r="B175" s="25" t="s">
        <v>3788</v>
      </c>
      <c r="C175" s="25" t="s">
        <v>3789</v>
      </c>
      <c r="D175" s="25"/>
      <c r="E175" s="112" t="s">
        <v>3787</v>
      </c>
      <c r="F175" s="25" t="s">
        <v>3790</v>
      </c>
      <c r="G175" s="25" t="s">
        <v>3791</v>
      </c>
      <c r="H175" s="25" t="s">
        <v>2745</v>
      </c>
      <c r="I175" s="25" t="s">
        <v>2717</v>
      </c>
      <c r="J175" s="25" t="s">
        <v>3792</v>
      </c>
      <c r="N175" s="25" t="s">
        <v>2697</v>
      </c>
      <c r="Q175" s="110" t="s">
        <v>3793</v>
      </c>
      <c r="R175" s="111" t="s">
        <v>3794</v>
      </c>
    </row>
    <row r="176" spans="1:18" ht="12.75">
      <c r="A176" s="25" t="b">
        <v>0</v>
      </c>
      <c r="B176" s="25" t="s">
        <v>3794</v>
      </c>
      <c r="C176" s="25" t="s">
        <v>728</v>
      </c>
      <c r="D176" s="25"/>
      <c r="E176" s="112" t="s">
        <v>3793</v>
      </c>
      <c r="F176" s="25" t="s">
        <v>3795</v>
      </c>
      <c r="G176" s="25" t="s">
        <v>3796</v>
      </c>
      <c r="H176" s="25" t="s">
        <v>3064</v>
      </c>
      <c r="I176" s="25" t="s">
        <v>2695</v>
      </c>
      <c r="J176" s="25" t="s">
        <v>3797</v>
      </c>
      <c r="N176" s="25" t="s">
        <v>2697</v>
      </c>
      <c r="Q176" s="110" t="s">
        <v>3798</v>
      </c>
      <c r="R176" s="111" t="s">
        <v>3799</v>
      </c>
    </row>
    <row r="177" spans="1:18" ht="12.75">
      <c r="A177" s="25" t="b">
        <v>0</v>
      </c>
      <c r="B177" s="25" t="s">
        <v>3799</v>
      </c>
      <c r="C177" s="25" t="s">
        <v>3800</v>
      </c>
      <c r="D177" s="25"/>
      <c r="E177" s="112" t="s">
        <v>3798</v>
      </c>
      <c r="F177" s="25" t="s">
        <v>3801</v>
      </c>
      <c r="G177" s="25" t="s">
        <v>3802</v>
      </c>
      <c r="H177" s="25" t="s">
        <v>2737</v>
      </c>
      <c r="I177" s="25" t="s">
        <v>2914</v>
      </c>
      <c r="J177" s="25" t="s">
        <v>3803</v>
      </c>
      <c r="N177" s="25" t="s">
        <v>2697</v>
      </c>
      <c r="Q177" s="110" t="s">
        <v>3804</v>
      </c>
      <c r="R177" s="111" t="s">
        <v>3805</v>
      </c>
    </row>
    <row r="178" spans="1:18" ht="12.75">
      <c r="A178" s="25" t="b">
        <v>0</v>
      </c>
      <c r="B178" s="25" t="s">
        <v>3805</v>
      </c>
      <c r="C178" s="25" t="s">
        <v>3806</v>
      </c>
      <c r="D178" s="25"/>
      <c r="E178" s="112" t="s">
        <v>3804</v>
      </c>
      <c r="F178" s="25" t="s">
        <v>3807</v>
      </c>
      <c r="G178" s="25" t="s">
        <v>3808</v>
      </c>
      <c r="H178" s="25" t="s">
        <v>2745</v>
      </c>
      <c r="I178" s="25" t="s">
        <v>3710</v>
      </c>
      <c r="J178" s="25" t="s">
        <v>3809</v>
      </c>
      <c r="K178" s="25" t="s">
        <v>3810</v>
      </c>
      <c r="L178" s="25" t="s">
        <v>3811</v>
      </c>
      <c r="N178" s="25" t="s">
        <v>2697</v>
      </c>
      <c r="Q178" s="110" t="s">
        <v>3812</v>
      </c>
      <c r="R178" s="111" t="s">
        <v>3813</v>
      </c>
    </row>
    <row r="179" spans="1:18" ht="12.75">
      <c r="A179" s="25" t="b">
        <v>0</v>
      </c>
      <c r="B179" s="25" t="s">
        <v>3813</v>
      </c>
      <c r="C179" s="25" t="s">
        <v>3814</v>
      </c>
      <c r="D179" s="25"/>
      <c r="E179" s="112" t="s">
        <v>3812</v>
      </c>
      <c r="F179" s="25" t="s">
        <v>3815</v>
      </c>
      <c r="G179" s="25" t="s">
        <v>3816</v>
      </c>
      <c r="H179" s="25" t="s">
        <v>2710</v>
      </c>
      <c r="I179" s="25" t="s">
        <v>2695</v>
      </c>
      <c r="J179" s="25" t="s">
        <v>3817</v>
      </c>
      <c r="L179" s="25" t="s">
        <v>3818</v>
      </c>
      <c r="N179" s="25" t="s">
        <v>2697</v>
      </c>
      <c r="Q179" s="110" t="s">
        <v>3819</v>
      </c>
      <c r="R179" s="111" t="s">
        <v>3820</v>
      </c>
    </row>
    <row r="180" spans="1:18" ht="12.75">
      <c r="A180" s="25" t="b">
        <v>0</v>
      </c>
      <c r="B180" s="25" t="s">
        <v>3820</v>
      </c>
      <c r="C180" s="25" t="s">
        <v>3821</v>
      </c>
      <c r="D180" s="25"/>
      <c r="E180" s="112" t="s">
        <v>3819</v>
      </c>
      <c r="F180" s="25" t="s">
        <v>3822</v>
      </c>
      <c r="G180" s="25" t="s">
        <v>3014</v>
      </c>
      <c r="H180" s="25" t="s">
        <v>2745</v>
      </c>
      <c r="I180" s="25" t="s">
        <v>2918</v>
      </c>
      <c r="J180" s="25" t="s">
        <v>3823</v>
      </c>
      <c r="K180" s="25" t="s">
        <v>3824</v>
      </c>
      <c r="L180" s="25" t="s">
        <v>3825</v>
      </c>
      <c r="N180" s="25" t="s">
        <v>2697</v>
      </c>
      <c r="Q180" s="110" t="s">
        <v>3826</v>
      </c>
      <c r="R180" s="111" t="s">
        <v>3827</v>
      </c>
    </row>
    <row r="181" spans="1:18" ht="12.75">
      <c r="A181" s="25" t="b">
        <v>0</v>
      </c>
      <c r="B181" s="25" t="s">
        <v>3827</v>
      </c>
      <c r="C181" s="25" t="s">
        <v>3828</v>
      </c>
      <c r="D181" s="25"/>
      <c r="E181" s="112" t="s">
        <v>3826</v>
      </c>
      <c r="F181" s="25" t="s">
        <v>3829</v>
      </c>
      <c r="G181" s="25" t="s">
        <v>3830</v>
      </c>
      <c r="H181" s="25" t="s">
        <v>2724</v>
      </c>
      <c r="J181" s="25" t="s">
        <v>3831</v>
      </c>
      <c r="L181" s="25" t="s">
        <v>3832</v>
      </c>
      <c r="N181" s="25" t="s">
        <v>2697</v>
      </c>
      <c r="Q181" s="110" t="s">
        <v>3833</v>
      </c>
      <c r="R181" s="111" t="s">
        <v>3834</v>
      </c>
    </row>
    <row r="182" spans="1:18" ht="12.75">
      <c r="A182" s="25" t="b">
        <v>0</v>
      </c>
      <c r="B182" s="25" t="s">
        <v>3834</v>
      </c>
      <c r="C182" s="25" t="s">
        <v>3835</v>
      </c>
      <c r="D182" s="25"/>
      <c r="E182" s="112" t="s">
        <v>3833</v>
      </c>
      <c r="F182" s="25" t="s">
        <v>3836</v>
      </c>
      <c r="G182" s="113">
        <v>50000</v>
      </c>
      <c r="H182" s="25" t="s">
        <v>3292</v>
      </c>
      <c r="I182" s="25" t="s">
        <v>2695</v>
      </c>
      <c r="J182" s="25" t="s">
        <v>3837</v>
      </c>
      <c r="L182" s="25" t="s">
        <v>3838</v>
      </c>
      <c r="N182" s="25" t="s">
        <v>2697</v>
      </c>
      <c r="Q182" s="110" t="s">
        <v>3839</v>
      </c>
      <c r="R182" s="111" t="s">
        <v>3840</v>
      </c>
    </row>
    <row r="183" spans="1:18" ht="12.75">
      <c r="A183" s="25" t="b">
        <v>0</v>
      </c>
      <c r="B183" s="25" t="s">
        <v>3840</v>
      </c>
      <c r="C183" s="25" t="s">
        <v>3841</v>
      </c>
      <c r="D183" s="25"/>
      <c r="E183" s="112" t="s">
        <v>3839</v>
      </c>
      <c r="F183" s="25" t="s">
        <v>3842</v>
      </c>
      <c r="G183" s="25" t="s">
        <v>3843</v>
      </c>
      <c r="H183" s="25" t="s">
        <v>3844</v>
      </c>
      <c r="I183" s="25" t="s">
        <v>2717</v>
      </c>
      <c r="J183" s="25" t="s">
        <v>3845</v>
      </c>
      <c r="L183" s="25" t="s">
        <v>3846</v>
      </c>
      <c r="N183" s="25" t="s">
        <v>2697</v>
      </c>
      <c r="Q183" s="110" t="s">
        <v>3847</v>
      </c>
      <c r="R183" s="111" t="s">
        <v>3848</v>
      </c>
    </row>
    <row r="184" spans="1:18" ht="12.75">
      <c r="A184" s="25" t="b">
        <v>0</v>
      </c>
      <c r="B184" s="25" t="s">
        <v>3848</v>
      </c>
      <c r="C184" s="25" t="s">
        <v>3849</v>
      </c>
      <c r="D184" s="25"/>
      <c r="E184" s="112" t="s">
        <v>3847</v>
      </c>
      <c r="F184" s="25" t="s">
        <v>3850</v>
      </c>
      <c r="G184" s="25" t="s">
        <v>3851</v>
      </c>
      <c r="H184" s="25" t="s">
        <v>2737</v>
      </c>
      <c r="I184" s="25" t="s">
        <v>2717</v>
      </c>
      <c r="J184" s="25" t="s">
        <v>3852</v>
      </c>
      <c r="L184" s="25" t="s">
        <v>3853</v>
      </c>
      <c r="N184" s="25" t="s">
        <v>2697</v>
      </c>
      <c r="Q184" s="110" t="s">
        <v>3854</v>
      </c>
      <c r="R184" s="111" t="s">
        <v>3855</v>
      </c>
    </row>
    <row r="185" spans="1:18" ht="12.75">
      <c r="A185" s="25" t="b">
        <v>0</v>
      </c>
      <c r="B185" s="25" t="s">
        <v>3855</v>
      </c>
      <c r="C185" s="25" t="s">
        <v>3856</v>
      </c>
      <c r="D185" s="25"/>
      <c r="E185" s="112" t="s">
        <v>3854</v>
      </c>
      <c r="F185" s="25" t="s">
        <v>3857</v>
      </c>
      <c r="G185" s="25" t="s">
        <v>3858</v>
      </c>
      <c r="H185" s="25" t="s">
        <v>2745</v>
      </c>
      <c r="I185" s="25" t="s">
        <v>2717</v>
      </c>
      <c r="J185" s="25" t="s">
        <v>3859</v>
      </c>
      <c r="N185" s="25" t="s">
        <v>2697</v>
      </c>
      <c r="Q185" s="110" t="s">
        <v>3860</v>
      </c>
      <c r="R185" s="111" t="s">
        <v>3861</v>
      </c>
    </row>
    <row r="186" spans="1:18" ht="12.75">
      <c r="A186" s="25" t="b">
        <v>0</v>
      </c>
      <c r="B186" s="25" t="s">
        <v>3861</v>
      </c>
      <c r="C186" s="25" t="s">
        <v>3862</v>
      </c>
      <c r="D186" s="25"/>
      <c r="E186" s="112" t="s">
        <v>3860</v>
      </c>
      <c r="F186" s="25" t="s">
        <v>1633</v>
      </c>
      <c r="G186" s="25" t="s">
        <v>3863</v>
      </c>
      <c r="H186" s="25" t="s">
        <v>3020</v>
      </c>
      <c r="I186" s="25" t="s">
        <v>2695</v>
      </c>
      <c r="J186" s="25" t="s">
        <v>3864</v>
      </c>
      <c r="N186" s="25" t="s">
        <v>2697</v>
      </c>
      <c r="Q186" s="110" t="s">
        <v>3865</v>
      </c>
      <c r="R186" s="111" t="s">
        <v>3866</v>
      </c>
    </row>
    <row r="187" spans="1:18" ht="12.75">
      <c r="A187" s="25" t="b">
        <v>0</v>
      </c>
      <c r="B187" s="25" t="s">
        <v>3866</v>
      </c>
      <c r="C187" s="25" t="s">
        <v>3867</v>
      </c>
      <c r="D187" s="25"/>
      <c r="E187" s="112" t="s">
        <v>3865</v>
      </c>
      <c r="F187" s="25" t="s">
        <v>2906</v>
      </c>
      <c r="G187" s="25" t="s">
        <v>3868</v>
      </c>
      <c r="H187" s="25" t="s">
        <v>2900</v>
      </c>
      <c r="I187" s="25" t="s">
        <v>2988</v>
      </c>
      <c r="J187" s="25" t="s">
        <v>3869</v>
      </c>
      <c r="N187" s="25" t="s">
        <v>2697</v>
      </c>
      <c r="Q187" s="110" t="s">
        <v>3870</v>
      </c>
      <c r="R187" s="111" t="s">
        <v>3871</v>
      </c>
    </row>
    <row r="188" spans="1:18" ht="12.75">
      <c r="A188" s="25" t="b">
        <v>0</v>
      </c>
      <c r="B188" s="25" t="s">
        <v>3871</v>
      </c>
      <c r="C188" s="25" t="s">
        <v>3872</v>
      </c>
      <c r="D188" s="25"/>
      <c r="E188" s="112" t="s">
        <v>3870</v>
      </c>
      <c r="F188" s="25" t="s">
        <v>3873</v>
      </c>
      <c r="G188" s="25" t="s">
        <v>3874</v>
      </c>
      <c r="H188" s="25" t="s">
        <v>2737</v>
      </c>
      <c r="I188" s="25" t="s">
        <v>2717</v>
      </c>
      <c r="J188" s="25" t="s">
        <v>3875</v>
      </c>
      <c r="K188" s="25" t="s">
        <v>3876</v>
      </c>
      <c r="N188" s="25" t="s">
        <v>2697</v>
      </c>
      <c r="Q188" s="110" t="s">
        <v>3877</v>
      </c>
      <c r="R188" s="111" t="s">
        <v>3878</v>
      </c>
    </row>
    <row r="189" spans="1:18" ht="12.75">
      <c r="A189" s="25" t="b">
        <v>0</v>
      </c>
      <c r="B189" s="25" t="s">
        <v>3878</v>
      </c>
      <c r="C189" s="25" t="s">
        <v>975</v>
      </c>
      <c r="D189" s="25"/>
      <c r="E189" s="112" t="s">
        <v>3877</v>
      </c>
      <c r="F189" s="25" t="s">
        <v>3879</v>
      </c>
      <c r="G189" s="25" t="s">
        <v>1925</v>
      </c>
      <c r="H189" s="25" t="s">
        <v>2806</v>
      </c>
      <c r="J189" s="25" t="s">
        <v>976</v>
      </c>
      <c r="N189" s="25" t="s">
        <v>2697</v>
      </c>
      <c r="Q189" s="110" t="s">
        <v>3880</v>
      </c>
      <c r="R189" s="111" t="s">
        <v>3881</v>
      </c>
    </row>
    <row r="190" spans="1:18" ht="12.75">
      <c r="A190" s="25" t="b">
        <v>0</v>
      </c>
      <c r="B190" s="25" t="s">
        <v>3881</v>
      </c>
      <c r="C190" s="25" t="s">
        <v>3882</v>
      </c>
      <c r="D190" s="25"/>
      <c r="E190" s="112" t="s">
        <v>3880</v>
      </c>
      <c r="F190" s="25" t="s">
        <v>3883</v>
      </c>
      <c r="G190" s="25" t="s">
        <v>3884</v>
      </c>
      <c r="H190" s="25" t="s">
        <v>2745</v>
      </c>
      <c r="I190" s="25" t="s">
        <v>2695</v>
      </c>
      <c r="J190" s="25" t="s">
        <v>3885</v>
      </c>
      <c r="L190" s="25" t="s">
        <v>3886</v>
      </c>
      <c r="N190" s="25" t="s">
        <v>2697</v>
      </c>
      <c r="Q190" s="110" t="s">
        <v>3887</v>
      </c>
      <c r="R190" s="111" t="s">
        <v>3888</v>
      </c>
    </row>
    <row r="191" spans="1:18" ht="12.75">
      <c r="A191" s="25" t="b">
        <v>0</v>
      </c>
      <c r="B191" s="25" t="s">
        <v>3888</v>
      </c>
      <c r="C191" s="25" t="s">
        <v>3889</v>
      </c>
      <c r="D191" s="25"/>
      <c r="E191" s="112" t="s">
        <v>3887</v>
      </c>
      <c r="F191" s="25" t="s">
        <v>3890</v>
      </c>
      <c r="G191" s="25" t="s">
        <v>3891</v>
      </c>
      <c r="H191" s="25" t="s">
        <v>2737</v>
      </c>
      <c r="I191" s="25" t="s">
        <v>2695</v>
      </c>
      <c r="J191" s="25" t="s">
        <v>3892</v>
      </c>
      <c r="N191" s="25" t="s">
        <v>2697</v>
      </c>
      <c r="Q191" s="110" t="s">
        <v>3893</v>
      </c>
      <c r="R191" s="111" t="s">
        <v>3894</v>
      </c>
    </row>
    <row r="192" spans="1:18" ht="12.75">
      <c r="A192" s="25" t="b">
        <v>0</v>
      </c>
      <c r="B192" s="25" t="s">
        <v>3894</v>
      </c>
      <c r="C192" s="25" t="s">
        <v>3895</v>
      </c>
      <c r="D192" s="25"/>
      <c r="E192" s="112" t="s">
        <v>3893</v>
      </c>
      <c r="F192" s="25" t="s">
        <v>3896</v>
      </c>
      <c r="G192" s="25" t="s">
        <v>3897</v>
      </c>
      <c r="H192" s="25" t="s">
        <v>3617</v>
      </c>
      <c r="I192" s="25" t="s">
        <v>2717</v>
      </c>
      <c r="J192" s="25" t="s">
        <v>3898</v>
      </c>
      <c r="L192" s="25" t="s">
        <v>3899</v>
      </c>
      <c r="N192" s="25" t="s">
        <v>2697</v>
      </c>
      <c r="Q192" s="110" t="s">
        <v>3900</v>
      </c>
      <c r="R192" s="111" t="s">
        <v>3901</v>
      </c>
    </row>
    <row r="193" spans="1:18" ht="12.75">
      <c r="A193" s="25" t="b">
        <v>0</v>
      </c>
      <c r="B193" s="25" t="s">
        <v>3901</v>
      </c>
      <c r="C193" s="25" t="s">
        <v>3902</v>
      </c>
      <c r="D193" s="25"/>
      <c r="E193" s="112" t="s">
        <v>3900</v>
      </c>
      <c r="F193" s="25" t="s">
        <v>3903</v>
      </c>
      <c r="G193" s="25" t="s">
        <v>3395</v>
      </c>
      <c r="H193" s="25" t="s">
        <v>3292</v>
      </c>
      <c r="J193" s="25" t="s">
        <v>1303</v>
      </c>
      <c r="L193" s="25" t="s">
        <v>3904</v>
      </c>
      <c r="N193" s="25" t="s">
        <v>2697</v>
      </c>
      <c r="Q193" s="110" t="s">
        <v>3905</v>
      </c>
      <c r="R193" s="111" t="s">
        <v>3906</v>
      </c>
    </row>
    <row r="194" spans="1:18" ht="12.75">
      <c r="A194" s="25" t="b">
        <v>0</v>
      </c>
      <c r="B194" s="25" t="s">
        <v>3906</v>
      </c>
      <c r="C194" s="25" t="s">
        <v>3907</v>
      </c>
      <c r="D194" s="25"/>
      <c r="E194" s="112" t="s">
        <v>3905</v>
      </c>
      <c r="F194" s="25" t="s">
        <v>3908</v>
      </c>
      <c r="G194" s="25" t="s">
        <v>3909</v>
      </c>
      <c r="H194" s="25" t="s">
        <v>2764</v>
      </c>
      <c r="I194" s="25" t="s">
        <v>2717</v>
      </c>
      <c r="J194" s="25" t="s">
        <v>3910</v>
      </c>
      <c r="N194" s="25" t="s">
        <v>2697</v>
      </c>
      <c r="Q194" s="110" t="s">
        <v>3911</v>
      </c>
      <c r="R194" s="111" t="s">
        <v>3912</v>
      </c>
    </row>
    <row r="195" spans="1:18" ht="12.75">
      <c r="A195" s="25" t="b">
        <v>0</v>
      </c>
      <c r="B195" s="25" t="s">
        <v>3912</v>
      </c>
      <c r="C195" s="25" t="s">
        <v>3913</v>
      </c>
      <c r="D195" s="25"/>
      <c r="E195" s="112" t="s">
        <v>3911</v>
      </c>
      <c r="F195" s="25" t="s">
        <v>3914</v>
      </c>
      <c r="G195" s="25" t="s">
        <v>3915</v>
      </c>
      <c r="H195" s="25" t="s">
        <v>2745</v>
      </c>
      <c r="I195" s="25" t="s">
        <v>2717</v>
      </c>
      <c r="J195" s="25" t="s">
        <v>3916</v>
      </c>
      <c r="N195" s="25" t="s">
        <v>2697</v>
      </c>
      <c r="Q195" s="110" t="s">
        <v>3917</v>
      </c>
      <c r="R195" s="111" t="s">
        <v>3918</v>
      </c>
    </row>
    <row r="196" spans="1:18" ht="12.75">
      <c r="A196" s="25" t="b">
        <v>0</v>
      </c>
      <c r="B196" s="25" t="s">
        <v>3918</v>
      </c>
      <c r="C196" s="25" t="s">
        <v>3919</v>
      </c>
      <c r="D196" s="25"/>
      <c r="E196" s="112" t="s">
        <v>3917</v>
      </c>
      <c r="F196" s="25" t="s">
        <v>3920</v>
      </c>
      <c r="G196" s="25" t="s">
        <v>3921</v>
      </c>
      <c r="H196" s="25" t="s">
        <v>2724</v>
      </c>
      <c r="I196" s="25" t="s">
        <v>2695</v>
      </c>
      <c r="J196" s="25" t="s">
        <v>811</v>
      </c>
      <c r="L196" s="25" t="s">
        <v>3922</v>
      </c>
      <c r="N196" s="25" t="s">
        <v>2697</v>
      </c>
      <c r="Q196" s="110" t="s">
        <v>3923</v>
      </c>
      <c r="R196" s="111" t="s">
        <v>3924</v>
      </c>
    </row>
    <row r="197" spans="1:18" ht="12.75">
      <c r="A197" s="25" t="b">
        <v>0</v>
      </c>
      <c r="B197" s="25" t="s">
        <v>3924</v>
      </c>
      <c r="C197" s="25" t="s">
        <v>3925</v>
      </c>
      <c r="D197" s="25"/>
      <c r="E197" s="112" t="s">
        <v>3923</v>
      </c>
      <c r="F197" s="25" t="s">
        <v>3926</v>
      </c>
      <c r="G197" s="25" t="s">
        <v>3927</v>
      </c>
      <c r="H197" s="25" t="s">
        <v>2694</v>
      </c>
      <c r="I197" s="25" t="s">
        <v>2717</v>
      </c>
      <c r="J197" s="25" t="s">
        <v>3928</v>
      </c>
      <c r="M197" s="25" t="s">
        <v>3929</v>
      </c>
      <c r="N197" s="25" t="s">
        <v>2697</v>
      </c>
      <c r="Q197" s="110" t="s">
        <v>3930</v>
      </c>
      <c r="R197" s="111" t="s">
        <v>3931</v>
      </c>
    </row>
    <row r="198" spans="1:18" ht="12.75">
      <c r="A198" s="25" t="b">
        <v>0</v>
      </c>
      <c r="B198" s="25" t="s">
        <v>3931</v>
      </c>
      <c r="C198" s="25" t="s">
        <v>3932</v>
      </c>
      <c r="D198" s="25"/>
      <c r="E198" s="112" t="s">
        <v>3930</v>
      </c>
      <c r="F198" s="25" t="s">
        <v>3933</v>
      </c>
      <c r="G198" s="25" t="s">
        <v>3934</v>
      </c>
      <c r="H198" s="25" t="s">
        <v>3286</v>
      </c>
      <c r="I198" s="25" t="s">
        <v>3935</v>
      </c>
      <c r="J198" s="25" t="s">
        <v>3936</v>
      </c>
      <c r="L198" s="25" t="s">
        <v>3937</v>
      </c>
      <c r="N198" s="25" t="s">
        <v>2697</v>
      </c>
      <c r="Q198" s="110" t="s">
        <v>519</v>
      </c>
      <c r="R198" s="111" t="s">
        <v>517</v>
      </c>
    </row>
    <row r="199" spans="1:18" ht="12.75">
      <c r="A199" s="25" t="b">
        <v>0</v>
      </c>
      <c r="B199" s="25" t="s">
        <v>517</v>
      </c>
      <c r="C199" s="25" t="s">
        <v>3938</v>
      </c>
      <c r="D199" s="25"/>
      <c r="E199" s="112" t="s">
        <v>519</v>
      </c>
      <c r="F199" s="25" t="s">
        <v>3939</v>
      </c>
      <c r="G199" s="25" t="s">
        <v>3940</v>
      </c>
      <c r="H199" s="25" t="s">
        <v>2745</v>
      </c>
      <c r="I199" s="25" t="s">
        <v>2717</v>
      </c>
      <c r="J199" s="25" t="s">
        <v>3941</v>
      </c>
      <c r="L199" s="25" t="s">
        <v>3942</v>
      </c>
      <c r="N199" s="25" t="s">
        <v>2697</v>
      </c>
      <c r="Q199" s="110" t="s">
        <v>3943</v>
      </c>
      <c r="R199" s="111" t="s">
        <v>3944</v>
      </c>
    </row>
    <row r="200" spans="1:18" ht="12.75">
      <c r="A200" s="25" t="b">
        <v>0</v>
      </c>
      <c r="B200" s="25" t="s">
        <v>3944</v>
      </c>
      <c r="C200" s="25" t="s">
        <v>3945</v>
      </c>
      <c r="D200" s="25"/>
      <c r="E200" s="112" t="s">
        <v>3943</v>
      </c>
      <c r="F200" s="25" t="s">
        <v>3946</v>
      </c>
      <c r="G200" s="25" t="s">
        <v>3947</v>
      </c>
      <c r="H200" s="25" t="s">
        <v>2815</v>
      </c>
      <c r="I200" s="25" t="s">
        <v>2717</v>
      </c>
      <c r="J200" s="25" t="s">
        <v>3948</v>
      </c>
      <c r="L200" s="25" t="s">
        <v>3949</v>
      </c>
      <c r="N200" s="25" t="s">
        <v>2697</v>
      </c>
      <c r="Q200" s="110" t="s">
        <v>3950</v>
      </c>
      <c r="R200" s="111" t="s">
        <v>3951</v>
      </c>
    </row>
    <row r="201" spans="1:18" ht="12.75">
      <c r="A201" s="25" t="b">
        <v>0</v>
      </c>
      <c r="B201" s="25" t="s">
        <v>3951</v>
      </c>
      <c r="C201" s="25" t="s">
        <v>3952</v>
      </c>
      <c r="D201" s="25"/>
      <c r="E201" s="112" t="s">
        <v>3950</v>
      </c>
      <c r="F201" s="25" t="s">
        <v>3953</v>
      </c>
      <c r="G201" s="25" t="s">
        <v>3954</v>
      </c>
      <c r="H201" s="25" t="s">
        <v>2745</v>
      </c>
      <c r="I201" s="25" t="s">
        <v>3347</v>
      </c>
      <c r="J201" s="25" t="s">
        <v>3955</v>
      </c>
      <c r="L201" s="25" t="s">
        <v>3956</v>
      </c>
      <c r="N201" s="25" t="s">
        <v>2697</v>
      </c>
      <c r="Q201" s="110" t="s">
        <v>3957</v>
      </c>
      <c r="R201" s="111" t="s">
        <v>3958</v>
      </c>
    </row>
    <row r="202" spans="1:18" ht="12.75">
      <c r="A202" s="25" t="b">
        <v>0</v>
      </c>
      <c r="B202" s="25" t="s">
        <v>3958</v>
      </c>
      <c r="C202" s="25" t="s">
        <v>3959</v>
      </c>
      <c r="D202" s="25"/>
      <c r="E202" s="112" t="s">
        <v>3957</v>
      </c>
      <c r="F202" s="25" t="s">
        <v>3960</v>
      </c>
      <c r="G202" s="25" t="s">
        <v>3961</v>
      </c>
      <c r="H202" s="25" t="s">
        <v>3020</v>
      </c>
      <c r="I202" s="25" t="s">
        <v>2717</v>
      </c>
      <c r="J202" s="25" t="s">
        <v>3962</v>
      </c>
      <c r="L202" s="25" t="s">
        <v>3963</v>
      </c>
      <c r="N202" s="25" t="s">
        <v>2697</v>
      </c>
      <c r="Q202" s="110" t="s">
        <v>3964</v>
      </c>
      <c r="R202" s="111" t="s">
        <v>3965</v>
      </c>
    </row>
    <row r="203" spans="1:18" ht="12.75">
      <c r="A203" s="25" t="b">
        <v>0</v>
      </c>
      <c r="B203" s="25" t="s">
        <v>3965</v>
      </c>
      <c r="C203" s="25" t="s">
        <v>3966</v>
      </c>
      <c r="D203" s="25"/>
      <c r="E203" s="112" t="s">
        <v>3964</v>
      </c>
      <c r="F203" s="25" t="s">
        <v>3967</v>
      </c>
      <c r="G203" s="25" t="s">
        <v>3968</v>
      </c>
      <c r="H203" s="25" t="s">
        <v>2745</v>
      </c>
      <c r="I203" s="25" t="s">
        <v>3969</v>
      </c>
      <c r="J203" s="25" t="s">
        <v>3970</v>
      </c>
      <c r="L203" s="25" t="s">
        <v>3971</v>
      </c>
      <c r="N203" s="25" t="s">
        <v>2697</v>
      </c>
      <c r="Q203" s="110" t="s">
        <v>3972</v>
      </c>
      <c r="R203" s="111" t="s">
        <v>3848</v>
      </c>
    </row>
    <row r="204" spans="1:18" ht="12.75">
      <c r="A204" s="25" t="b">
        <v>0</v>
      </c>
      <c r="B204" s="25" t="s">
        <v>3848</v>
      </c>
      <c r="C204" s="25" t="s">
        <v>3973</v>
      </c>
      <c r="D204" s="25"/>
      <c r="E204" s="112" t="s">
        <v>3972</v>
      </c>
      <c r="F204" s="25" t="s">
        <v>3974</v>
      </c>
      <c r="G204" s="25" t="s">
        <v>3975</v>
      </c>
      <c r="H204" s="25" t="s">
        <v>3020</v>
      </c>
      <c r="I204" s="25" t="s">
        <v>2717</v>
      </c>
      <c r="J204" s="25" t="s">
        <v>3976</v>
      </c>
      <c r="N204" s="25" t="s">
        <v>2697</v>
      </c>
      <c r="Q204" s="110" t="s">
        <v>3847</v>
      </c>
      <c r="R204" s="111" t="s">
        <v>3848</v>
      </c>
    </row>
    <row r="205" spans="1:18" ht="12.75">
      <c r="A205" s="25" t="b">
        <v>0</v>
      </c>
      <c r="B205" s="25" t="s">
        <v>3848</v>
      </c>
      <c r="C205" s="25" t="s">
        <v>3973</v>
      </c>
      <c r="D205" s="25"/>
      <c r="E205" s="112" t="s">
        <v>3847</v>
      </c>
      <c r="F205" s="25" t="s">
        <v>3977</v>
      </c>
      <c r="G205" s="25" t="s">
        <v>3978</v>
      </c>
      <c r="H205" s="25" t="s">
        <v>2737</v>
      </c>
      <c r="I205" s="25" t="s">
        <v>2717</v>
      </c>
      <c r="J205" s="25" t="s">
        <v>3976</v>
      </c>
      <c r="K205" s="25" t="s">
        <v>3979</v>
      </c>
      <c r="N205" s="25" t="s">
        <v>2697</v>
      </c>
      <c r="Q205" s="110" t="s">
        <v>3980</v>
      </c>
      <c r="R205" s="111" t="s">
        <v>3981</v>
      </c>
    </row>
    <row r="206" spans="1:18" ht="12.75">
      <c r="A206" s="25" t="b">
        <v>0</v>
      </c>
      <c r="B206" s="25" t="s">
        <v>3981</v>
      </c>
      <c r="C206" s="25" t="s">
        <v>3982</v>
      </c>
      <c r="D206" s="25"/>
      <c r="E206" s="112" t="s">
        <v>3980</v>
      </c>
      <c r="F206" s="25" t="s">
        <v>3983</v>
      </c>
      <c r="G206" s="25" t="s">
        <v>3984</v>
      </c>
      <c r="H206" s="25" t="s">
        <v>2857</v>
      </c>
      <c r="I206" s="25" t="s">
        <v>2717</v>
      </c>
      <c r="J206" s="25" t="s">
        <v>3985</v>
      </c>
      <c r="L206" s="25" t="s">
        <v>3986</v>
      </c>
      <c r="M206" s="25" t="s">
        <v>3987</v>
      </c>
      <c r="N206" s="25" t="s">
        <v>2697</v>
      </c>
      <c r="Q206" s="110" t="s">
        <v>3988</v>
      </c>
      <c r="R206" s="111" t="s">
        <v>3989</v>
      </c>
    </row>
    <row r="207" spans="1:18" ht="12.75">
      <c r="A207" s="25" t="b">
        <v>0</v>
      </c>
      <c r="B207" s="25" t="s">
        <v>3989</v>
      </c>
      <c r="C207" s="25" t="s">
        <v>3990</v>
      </c>
      <c r="D207" s="25"/>
      <c r="E207" s="112" t="s">
        <v>3988</v>
      </c>
      <c r="F207" s="25" t="s">
        <v>3991</v>
      </c>
      <c r="G207" s="25" t="s">
        <v>3992</v>
      </c>
      <c r="H207" s="25" t="s">
        <v>2745</v>
      </c>
      <c r="I207" s="25" t="s">
        <v>2717</v>
      </c>
      <c r="J207" s="25" t="s">
        <v>3993</v>
      </c>
      <c r="N207" s="25" t="s">
        <v>2697</v>
      </c>
      <c r="Q207" s="110" t="s">
        <v>3994</v>
      </c>
      <c r="R207" s="111" t="s">
        <v>3995</v>
      </c>
    </row>
    <row r="208" spans="1:18" ht="12.75">
      <c r="A208" s="25" t="b">
        <v>0</v>
      </c>
      <c r="B208" s="25" t="s">
        <v>3995</v>
      </c>
      <c r="C208" s="25" t="s">
        <v>3996</v>
      </c>
      <c r="D208" s="25"/>
      <c r="E208" s="112" t="s">
        <v>3994</v>
      </c>
      <c r="F208" s="25" t="s">
        <v>3997</v>
      </c>
      <c r="G208" s="25" t="s">
        <v>3998</v>
      </c>
      <c r="H208" s="25" t="s">
        <v>3064</v>
      </c>
      <c r="I208" s="25" t="s">
        <v>3999</v>
      </c>
      <c r="J208" s="25" t="s">
        <v>4000</v>
      </c>
      <c r="N208" s="25" t="s">
        <v>2697</v>
      </c>
      <c r="Q208" s="110" t="s">
        <v>4001</v>
      </c>
      <c r="R208" s="111" t="s">
        <v>3995</v>
      </c>
    </row>
    <row r="209" spans="1:18" ht="12.75">
      <c r="A209" s="25" t="b">
        <v>0</v>
      </c>
      <c r="B209" s="25" t="s">
        <v>3995</v>
      </c>
      <c r="C209" s="25" t="s">
        <v>3996</v>
      </c>
      <c r="D209" s="25"/>
      <c r="E209" s="112" t="s">
        <v>4001</v>
      </c>
      <c r="F209" s="25" t="s">
        <v>4002</v>
      </c>
      <c r="G209" s="25" t="s">
        <v>4003</v>
      </c>
      <c r="H209" s="25" t="s">
        <v>2694</v>
      </c>
      <c r="I209" s="25" t="s">
        <v>4004</v>
      </c>
      <c r="J209" s="25" t="s">
        <v>4005</v>
      </c>
      <c r="N209" s="25" t="s">
        <v>2697</v>
      </c>
      <c r="Q209" s="110" t="s">
        <v>4006</v>
      </c>
      <c r="R209" s="111" t="s">
        <v>4007</v>
      </c>
    </row>
    <row r="210" spans="1:18" ht="12.75">
      <c r="A210" s="25" t="b">
        <v>0</v>
      </c>
      <c r="B210" s="25" t="s">
        <v>4007</v>
      </c>
      <c r="C210" s="25" t="s">
        <v>4008</v>
      </c>
      <c r="D210" s="25"/>
      <c r="E210" s="112" t="s">
        <v>4006</v>
      </c>
      <c r="F210" s="25" t="s">
        <v>4009</v>
      </c>
      <c r="G210" s="25" t="s">
        <v>4010</v>
      </c>
      <c r="H210" s="25" t="s">
        <v>2815</v>
      </c>
      <c r="J210" s="25" t="s">
        <v>4011</v>
      </c>
      <c r="N210" s="25" t="s">
        <v>2697</v>
      </c>
      <c r="Q210" s="110" t="s">
        <v>4012</v>
      </c>
      <c r="R210" s="111" t="s">
        <v>4013</v>
      </c>
    </row>
    <row r="211" spans="1:18" ht="12.75">
      <c r="A211" s="25" t="b">
        <v>0</v>
      </c>
      <c r="B211" s="25" t="s">
        <v>4013</v>
      </c>
      <c r="C211" s="25" t="s">
        <v>4008</v>
      </c>
      <c r="D211" s="25"/>
      <c r="E211" s="112" t="s">
        <v>4012</v>
      </c>
      <c r="F211" s="25" t="s">
        <v>4014</v>
      </c>
      <c r="G211" s="25" t="s">
        <v>3716</v>
      </c>
      <c r="H211" s="25" t="s">
        <v>2815</v>
      </c>
      <c r="J211" s="25" t="s">
        <v>4015</v>
      </c>
      <c r="N211" s="25" t="s">
        <v>2697</v>
      </c>
      <c r="Q211" s="110" t="s">
        <v>4016</v>
      </c>
      <c r="R211" s="111" t="s">
        <v>4017</v>
      </c>
    </row>
    <row r="212" spans="1:18" ht="12.75">
      <c r="A212" s="25" t="b">
        <v>0</v>
      </c>
      <c r="B212" s="25" t="s">
        <v>4017</v>
      </c>
      <c r="C212" s="25" t="s">
        <v>4018</v>
      </c>
      <c r="D212" s="25"/>
      <c r="E212" s="112" t="s">
        <v>4016</v>
      </c>
      <c r="F212" s="25" t="s">
        <v>4019</v>
      </c>
      <c r="G212" s="25" t="s">
        <v>2869</v>
      </c>
      <c r="H212" s="25" t="s">
        <v>2745</v>
      </c>
      <c r="I212" s="25" t="s">
        <v>2717</v>
      </c>
      <c r="J212" s="25" t="s">
        <v>4020</v>
      </c>
      <c r="K212" s="25" t="s">
        <v>4021</v>
      </c>
      <c r="L212" s="25" t="s">
        <v>4022</v>
      </c>
      <c r="N212" s="25" t="s">
        <v>2697</v>
      </c>
      <c r="Q212" s="110" t="s">
        <v>4023</v>
      </c>
      <c r="R212" s="111" t="s">
        <v>4024</v>
      </c>
    </row>
    <row r="213" spans="1:18" ht="12.75">
      <c r="A213" s="25" t="b">
        <v>0</v>
      </c>
      <c r="B213" s="25" t="s">
        <v>4024</v>
      </c>
      <c r="C213" s="25" t="s">
        <v>4025</v>
      </c>
      <c r="D213" s="25"/>
      <c r="E213" s="112" t="s">
        <v>4023</v>
      </c>
      <c r="F213" s="25" t="s">
        <v>4026</v>
      </c>
      <c r="G213" s="25" t="s">
        <v>4027</v>
      </c>
      <c r="H213" s="25" t="s">
        <v>2694</v>
      </c>
      <c r="I213" s="25" t="s">
        <v>2695</v>
      </c>
      <c r="J213" s="25" t="s">
        <v>4028</v>
      </c>
      <c r="N213" s="25" t="s">
        <v>2697</v>
      </c>
      <c r="Q213" s="110" t="s">
        <v>4029</v>
      </c>
      <c r="R213" s="111" t="s">
        <v>4030</v>
      </c>
    </row>
    <row r="214" spans="1:18" ht="12.75">
      <c r="A214" s="25" t="b">
        <v>0</v>
      </c>
      <c r="B214" s="25" t="s">
        <v>4030</v>
      </c>
      <c r="C214" s="25" t="s">
        <v>4025</v>
      </c>
      <c r="D214" s="25"/>
      <c r="E214" s="112" t="s">
        <v>4029</v>
      </c>
      <c r="F214" s="25" t="s">
        <v>4026</v>
      </c>
      <c r="G214" s="25" t="s">
        <v>4031</v>
      </c>
      <c r="H214" s="25" t="s">
        <v>2694</v>
      </c>
      <c r="I214" s="25" t="s">
        <v>2695</v>
      </c>
      <c r="J214" s="25" t="s">
        <v>4032</v>
      </c>
      <c r="N214" s="25" t="s">
        <v>2697</v>
      </c>
      <c r="Q214" s="110" t="s">
        <v>4033</v>
      </c>
      <c r="R214" s="111" t="s">
        <v>4034</v>
      </c>
    </row>
    <row r="215" spans="1:18" ht="12.75">
      <c r="A215" s="25" t="b">
        <v>0</v>
      </c>
      <c r="B215" s="25" t="s">
        <v>4034</v>
      </c>
      <c r="C215" s="25" t="s">
        <v>4035</v>
      </c>
      <c r="D215" s="25"/>
      <c r="E215" s="112" t="s">
        <v>4033</v>
      </c>
      <c r="F215" s="25" t="s">
        <v>4036</v>
      </c>
      <c r="G215" s="25" t="s">
        <v>4037</v>
      </c>
      <c r="H215" s="25" t="s">
        <v>2737</v>
      </c>
      <c r="I215" s="25" t="s">
        <v>2717</v>
      </c>
      <c r="J215" s="25" t="s">
        <v>4038</v>
      </c>
      <c r="L215" s="25" t="s">
        <v>4039</v>
      </c>
      <c r="N215" s="25" t="s">
        <v>2697</v>
      </c>
      <c r="Q215" s="110" t="s">
        <v>4040</v>
      </c>
      <c r="R215" s="111" t="s">
        <v>4041</v>
      </c>
    </row>
    <row r="216" spans="1:18" ht="12.75">
      <c r="A216" s="25" t="b">
        <v>0</v>
      </c>
      <c r="B216" s="25" t="s">
        <v>4041</v>
      </c>
      <c r="C216" s="25" t="s">
        <v>4042</v>
      </c>
      <c r="D216" s="25"/>
      <c r="E216" s="112" t="s">
        <v>4040</v>
      </c>
      <c r="F216" s="25" t="s">
        <v>4043</v>
      </c>
      <c r="G216" s="25" t="s">
        <v>4044</v>
      </c>
      <c r="H216" s="25" t="s">
        <v>2710</v>
      </c>
      <c r="J216" s="25" t="s">
        <v>4045</v>
      </c>
      <c r="L216" s="25" t="s">
        <v>4046</v>
      </c>
      <c r="N216" s="25" t="s">
        <v>2697</v>
      </c>
      <c r="Q216" s="110" t="s">
        <v>4047</v>
      </c>
      <c r="R216" s="111" t="s">
        <v>4048</v>
      </c>
    </row>
    <row r="217" spans="1:18" ht="12.75">
      <c r="A217" s="25" t="b">
        <v>0</v>
      </c>
      <c r="B217" s="25" t="s">
        <v>4048</v>
      </c>
      <c r="C217" s="25" t="s">
        <v>4049</v>
      </c>
      <c r="D217" s="25"/>
      <c r="E217" s="112" t="s">
        <v>4047</v>
      </c>
      <c r="F217" s="25" t="s">
        <v>4050</v>
      </c>
      <c r="G217" s="25" t="s">
        <v>4051</v>
      </c>
      <c r="H217" s="25" t="s">
        <v>2694</v>
      </c>
      <c r="I217" s="25" t="s">
        <v>2717</v>
      </c>
      <c r="J217" s="25" t="s">
        <v>4052</v>
      </c>
      <c r="N217" s="25" t="s">
        <v>2697</v>
      </c>
      <c r="Q217" s="110" t="s">
        <v>4053</v>
      </c>
      <c r="R217" s="111" t="s">
        <v>4054</v>
      </c>
    </row>
    <row r="218" spans="1:18" ht="12.75">
      <c r="A218" s="25" t="b">
        <v>0</v>
      </c>
      <c r="B218" s="25" t="s">
        <v>4054</v>
      </c>
      <c r="C218" s="25" t="s">
        <v>4055</v>
      </c>
      <c r="D218" s="25"/>
      <c r="E218" s="112" t="s">
        <v>4053</v>
      </c>
      <c r="F218" s="25" t="s">
        <v>4056</v>
      </c>
      <c r="G218" s="25" t="s">
        <v>4057</v>
      </c>
      <c r="H218" s="25" t="s">
        <v>2694</v>
      </c>
      <c r="J218" s="25" t="s">
        <v>4058</v>
      </c>
      <c r="K218" s="25" t="s">
        <v>4059</v>
      </c>
      <c r="L218" s="25" t="s">
        <v>4060</v>
      </c>
      <c r="N218" s="25" t="s">
        <v>2697</v>
      </c>
      <c r="Q218" s="110" t="s">
        <v>4061</v>
      </c>
      <c r="R218" s="111" t="s">
        <v>4062</v>
      </c>
    </row>
    <row r="219" spans="1:18" ht="12.75">
      <c r="A219" s="25" t="b">
        <v>0</v>
      </c>
      <c r="B219" s="25" t="s">
        <v>4062</v>
      </c>
      <c r="C219" s="25" t="s">
        <v>4063</v>
      </c>
      <c r="D219" s="25"/>
      <c r="E219" s="112" t="s">
        <v>4061</v>
      </c>
      <c r="F219" s="25" t="s">
        <v>4064</v>
      </c>
      <c r="G219" s="25" t="s">
        <v>3187</v>
      </c>
      <c r="H219" s="25" t="s">
        <v>2737</v>
      </c>
      <c r="I219" s="25" t="s">
        <v>2695</v>
      </c>
      <c r="J219" s="25" t="s">
        <v>4065</v>
      </c>
      <c r="L219" s="25" t="s">
        <v>4066</v>
      </c>
      <c r="N219" s="25" t="s">
        <v>2697</v>
      </c>
      <c r="Q219" s="110" t="s">
        <v>4067</v>
      </c>
      <c r="R219" s="111" t="s">
        <v>4068</v>
      </c>
    </row>
    <row r="220" spans="1:18" ht="12.75">
      <c r="A220" s="25" t="b">
        <v>0</v>
      </c>
      <c r="B220" s="25" t="s">
        <v>4068</v>
      </c>
      <c r="C220" s="25" t="s">
        <v>4069</v>
      </c>
      <c r="D220" s="25"/>
      <c r="E220" s="112" t="s">
        <v>4067</v>
      </c>
      <c r="F220" s="25" t="s">
        <v>4070</v>
      </c>
      <c r="G220" s="25" t="s">
        <v>3851</v>
      </c>
      <c r="H220" s="25" t="s">
        <v>2737</v>
      </c>
      <c r="I220" s="25" t="s">
        <v>2717</v>
      </c>
      <c r="J220" s="25" t="s">
        <v>4071</v>
      </c>
      <c r="N220" s="25" t="s">
        <v>2697</v>
      </c>
      <c r="Q220" s="110" t="s">
        <v>4072</v>
      </c>
      <c r="R220" s="111" t="s">
        <v>4073</v>
      </c>
    </row>
    <row r="221" spans="1:18" ht="12.75">
      <c r="A221" s="25" t="b">
        <v>0</v>
      </c>
      <c r="B221" s="25" t="s">
        <v>4073</v>
      </c>
      <c r="C221" s="25" t="s">
        <v>4074</v>
      </c>
      <c r="D221" s="25"/>
      <c r="E221" s="112" t="s">
        <v>4072</v>
      </c>
      <c r="F221" s="25" t="s">
        <v>4075</v>
      </c>
      <c r="G221" s="25" t="s">
        <v>4076</v>
      </c>
      <c r="H221" s="25" t="s">
        <v>2737</v>
      </c>
      <c r="J221" s="25" t="s">
        <v>4077</v>
      </c>
      <c r="L221" s="25" t="s">
        <v>4078</v>
      </c>
      <c r="N221" s="25" t="s">
        <v>2697</v>
      </c>
      <c r="Q221" s="110" t="s">
        <v>4079</v>
      </c>
      <c r="R221" s="111" t="s">
        <v>4080</v>
      </c>
    </row>
    <row r="222" spans="1:18" ht="12.75">
      <c r="A222" s="25" t="b">
        <v>0</v>
      </c>
      <c r="B222" s="25" t="s">
        <v>4080</v>
      </c>
      <c r="C222" s="25" t="s">
        <v>4081</v>
      </c>
      <c r="D222" s="25"/>
      <c r="E222" s="112" t="s">
        <v>4079</v>
      </c>
      <c r="F222" s="25" t="s">
        <v>4082</v>
      </c>
      <c r="G222" s="25" t="s">
        <v>4083</v>
      </c>
      <c r="H222" s="25" t="s">
        <v>2745</v>
      </c>
      <c r="I222" s="25" t="s">
        <v>4084</v>
      </c>
      <c r="J222" s="25" t="s">
        <v>4085</v>
      </c>
      <c r="N222" s="25" t="s">
        <v>2697</v>
      </c>
      <c r="Q222" s="110" t="s">
        <v>4086</v>
      </c>
      <c r="R222" s="111" t="s">
        <v>4087</v>
      </c>
    </row>
    <row r="223" spans="1:18" ht="12.75">
      <c r="A223" s="25" t="b">
        <v>0</v>
      </c>
      <c r="B223" s="25" t="s">
        <v>4087</v>
      </c>
      <c r="C223" s="25" t="s">
        <v>4088</v>
      </c>
      <c r="D223" s="25"/>
      <c r="E223" s="112" t="s">
        <v>4086</v>
      </c>
      <c r="F223" s="25" t="s">
        <v>4089</v>
      </c>
      <c r="G223" s="25" t="s">
        <v>4090</v>
      </c>
      <c r="H223" s="25" t="s">
        <v>2745</v>
      </c>
      <c r="J223" s="25" t="s">
        <v>4091</v>
      </c>
      <c r="N223" s="25" t="s">
        <v>2697</v>
      </c>
      <c r="Q223" s="110" t="s">
        <v>4092</v>
      </c>
      <c r="R223" s="111" t="s">
        <v>4093</v>
      </c>
    </row>
    <row r="224" spans="1:18" ht="12.75">
      <c r="A224" s="25" t="b">
        <v>0</v>
      </c>
      <c r="B224" s="25" t="s">
        <v>4093</v>
      </c>
      <c r="C224" s="25" t="s">
        <v>4094</v>
      </c>
      <c r="D224" s="25"/>
      <c r="E224" s="112" t="s">
        <v>4092</v>
      </c>
      <c r="F224" s="25" t="s">
        <v>4095</v>
      </c>
      <c r="G224" s="25" t="s">
        <v>4096</v>
      </c>
      <c r="H224" s="25" t="s">
        <v>2694</v>
      </c>
      <c r="I224" s="25" t="s">
        <v>2717</v>
      </c>
      <c r="J224" s="25" t="s">
        <v>4097</v>
      </c>
      <c r="L224" s="25" t="s">
        <v>4098</v>
      </c>
      <c r="N224" s="25" t="s">
        <v>2697</v>
      </c>
      <c r="Q224" s="110" t="s">
        <v>4099</v>
      </c>
      <c r="R224" s="111" t="s">
        <v>4100</v>
      </c>
    </row>
    <row r="225" spans="1:18" ht="12.75">
      <c r="A225" s="25" t="b">
        <v>0</v>
      </c>
      <c r="B225" s="25" t="s">
        <v>4100</v>
      </c>
      <c r="C225" s="25" t="s">
        <v>4101</v>
      </c>
      <c r="D225" s="25"/>
      <c r="E225" s="112" t="s">
        <v>4099</v>
      </c>
      <c r="F225" s="25" t="s">
        <v>643</v>
      </c>
      <c r="G225" s="25" t="s">
        <v>4102</v>
      </c>
      <c r="H225" s="25" t="s">
        <v>2745</v>
      </c>
      <c r="I225" s="25" t="s">
        <v>2717</v>
      </c>
      <c r="J225" s="25" t="s">
        <v>4103</v>
      </c>
      <c r="N225" s="25" t="s">
        <v>2697</v>
      </c>
      <c r="Q225" s="110" t="s">
        <v>4104</v>
      </c>
      <c r="R225" s="111" t="s">
        <v>4105</v>
      </c>
    </row>
    <row r="226" spans="1:18" ht="12.75">
      <c r="A226" s="25" t="b">
        <v>0</v>
      </c>
      <c r="B226" s="25" t="s">
        <v>4105</v>
      </c>
      <c r="C226" s="25" t="s">
        <v>4106</v>
      </c>
      <c r="D226" s="25"/>
      <c r="E226" s="112" t="s">
        <v>4104</v>
      </c>
      <c r="F226" s="25" t="s">
        <v>4107</v>
      </c>
      <c r="G226" s="25" t="s">
        <v>4108</v>
      </c>
      <c r="H226" s="25" t="s">
        <v>2737</v>
      </c>
      <c r="I226" s="25" t="s">
        <v>2717</v>
      </c>
      <c r="J226" s="25" t="s">
        <v>4109</v>
      </c>
      <c r="N226" s="25" t="s">
        <v>2697</v>
      </c>
      <c r="Q226" s="110" t="s">
        <v>4110</v>
      </c>
      <c r="R226" s="111" t="s">
        <v>4111</v>
      </c>
    </row>
    <row r="227" spans="1:18" ht="12.75">
      <c r="A227" s="25" t="b">
        <v>0</v>
      </c>
      <c r="B227" s="25" t="s">
        <v>4111</v>
      </c>
      <c r="C227" s="25" t="s">
        <v>4112</v>
      </c>
      <c r="D227" s="25"/>
      <c r="E227" s="112" t="s">
        <v>4110</v>
      </c>
      <c r="F227" s="25" t="s">
        <v>4113</v>
      </c>
      <c r="G227" s="25" t="s">
        <v>4114</v>
      </c>
      <c r="H227" s="25" t="s">
        <v>2900</v>
      </c>
      <c r="I227" s="25" t="s">
        <v>2717</v>
      </c>
      <c r="J227" s="25" t="s">
        <v>4112</v>
      </c>
      <c r="L227" s="25" t="s">
        <v>4115</v>
      </c>
      <c r="N227" s="25" t="s">
        <v>2697</v>
      </c>
      <c r="Q227" s="110" t="s">
        <v>4116</v>
      </c>
      <c r="R227" s="111" t="s">
        <v>4117</v>
      </c>
    </row>
    <row r="228" spans="1:18" ht="12.75">
      <c r="A228" s="25" t="b">
        <v>0</v>
      </c>
      <c r="B228" s="25" t="s">
        <v>4117</v>
      </c>
      <c r="C228" s="25" t="s">
        <v>4118</v>
      </c>
      <c r="D228" s="25"/>
      <c r="E228" s="112" t="s">
        <v>4116</v>
      </c>
      <c r="F228" s="25" t="s">
        <v>4119</v>
      </c>
      <c r="G228" s="25" t="s">
        <v>4120</v>
      </c>
      <c r="H228" s="25" t="s">
        <v>2724</v>
      </c>
      <c r="J228" s="25" t="s">
        <v>4121</v>
      </c>
      <c r="L228" s="25" t="s">
        <v>4122</v>
      </c>
      <c r="N228" s="25" t="s">
        <v>2697</v>
      </c>
      <c r="Q228" s="110" t="s">
        <v>4123</v>
      </c>
      <c r="R228" s="111" t="s">
        <v>4124</v>
      </c>
    </row>
    <row r="229" spans="1:18" ht="12.75">
      <c r="A229" s="25" t="b">
        <v>0</v>
      </c>
      <c r="B229" s="25" t="s">
        <v>4124</v>
      </c>
      <c r="C229" s="25" t="s">
        <v>4125</v>
      </c>
      <c r="D229" s="25"/>
      <c r="E229" s="112" t="s">
        <v>4123</v>
      </c>
      <c r="F229" s="25" t="s">
        <v>4126</v>
      </c>
      <c r="G229" s="25" t="s">
        <v>4127</v>
      </c>
      <c r="H229" s="25" t="s">
        <v>2694</v>
      </c>
      <c r="I229" s="25" t="s">
        <v>2914</v>
      </c>
      <c r="J229" s="25" t="s">
        <v>4128</v>
      </c>
      <c r="L229" s="25" t="s">
        <v>4129</v>
      </c>
      <c r="N229" s="25" t="s">
        <v>2697</v>
      </c>
      <c r="Q229" s="110" t="s">
        <v>4130</v>
      </c>
      <c r="R229" s="111" t="s">
        <v>4131</v>
      </c>
    </row>
    <row r="230" spans="1:18" ht="12.75">
      <c r="A230" s="25" t="b">
        <v>0</v>
      </c>
      <c r="B230" s="25" t="s">
        <v>4131</v>
      </c>
      <c r="C230" s="25" t="s">
        <v>4132</v>
      </c>
      <c r="D230" s="25"/>
      <c r="E230" s="112" t="s">
        <v>4130</v>
      </c>
      <c r="F230" s="25" t="s">
        <v>4133</v>
      </c>
      <c r="G230" s="25" t="s">
        <v>4134</v>
      </c>
      <c r="H230" s="25" t="s">
        <v>2737</v>
      </c>
      <c r="I230" s="25" t="s">
        <v>2717</v>
      </c>
      <c r="J230" s="25" t="s">
        <v>4135</v>
      </c>
      <c r="N230" s="25" t="s">
        <v>2697</v>
      </c>
      <c r="Q230" s="110" t="s">
        <v>4136</v>
      </c>
      <c r="R230" s="111" t="s">
        <v>4137</v>
      </c>
    </row>
    <row r="231" spans="1:18" ht="12.75">
      <c r="A231" s="25" t="b">
        <v>0</v>
      </c>
      <c r="B231" s="25" t="s">
        <v>2916</v>
      </c>
      <c r="C231" s="25" t="s">
        <v>4138</v>
      </c>
      <c r="D231" s="25"/>
      <c r="E231" s="25"/>
      <c r="F231" s="25" t="s">
        <v>4139</v>
      </c>
      <c r="G231" s="25" t="s">
        <v>4140</v>
      </c>
      <c r="H231" s="25" t="s">
        <v>2710</v>
      </c>
      <c r="I231" s="25" t="s">
        <v>2717</v>
      </c>
      <c r="J231" s="25" t="s">
        <v>1416</v>
      </c>
      <c r="N231" s="25" t="s">
        <v>2697</v>
      </c>
      <c r="Q231" s="110" t="s">
        <v>4141</v>
      </c>
      <c r="R231" s="111" t="s">
        <v>4142</v>
      </c>
    </row>
    <row r="232" spans="1:18" ht="12.75">
      <c r="A232" s="25" t="b">
        <v>0</v>
      </c>
      <c r="B232" s="25" t="s">
        <v>4137</v>
      </c>
      <c r="C232" s="25" t="s">
        <v>4143</v>
      </c>
      <c r="D232" s="25"/>
      <c r="E232" s="112" t="s">
        <v>4136</v>
      </c>
      <c r="F232" s="25" t="s">
        <v>4144</v>
      </c>
      <c r="G232" s="25" t="s">
        <v>3193</v>
      </c>
      <c r="H232" s="25" t="s">
        <v>3020</v>
      </c>
      <c r="J232" s="25" t="s">
        <v>4145</v>
      </c>
      <c r="L232" s="25" t="s">
        <v>4146</v>
      </c>
      <c r="N232" s="25" t="s">
        <v>2697</v>
      </c>
      <c r="Q232" s="110" t="s">
        <v>4147</v>
      </c>
      <c r="R232" s="111" t="s">
        <v>4148</v>
      </c>
    </row>
    <row r="233" spans="1:18" ht="12.75">
      <c r="A233" s="25" t="b">
        <v>0</v>
      </c>
      <c r="B233" s="25" t="s">
        <v>4142</v>
      </c>
      <c r="C233" s="25" t="s">
        <v>4143</v>
      </c>
      <c r="D233" s="25"/>
      <c r="E233" s="112" t="s">
        <v>4141</v>
      </c>
      <c r="F233" s="25" t="s">
        <v>4149</v>
      </c>
      <c r="G233" s="25" t="s">
        <v>4150</v>
      </c>
      <c r="H233" s="25" t="s">
        <v>3020</v>
      </c>
      <c r="J233" s="25" t="s">
        <v>4151</v>
      </c>
      <c r="L233" s="25" t="s">
        <v>4152</v>
      </c>
      <c r="N233" s="25" t="s">
        <v>2697</v>
      </c>
      <c r="Q233" s="110" t="s">
        <v>4153</v>
      </c>
      <c r="R233" s="111" t="s">
        <v>4154</v>
      </c>
    </row>
    <row r="234" spans="1:18" ht="12.75">
      <c r="A234" s="25" t="b">
        <v>0</v>
      </c>
      <c r="B234" s="25" t="s">
        <v>4148</v>
      </c>
      <c r="C234" s="25" t="s">
        <v>4155</v>
      </c>
      <c r="D234" s="25"/>
      <c r="E234" s="112" t="s">
        <v>4147</v>
      </c>
      <c r="F234" s="25" t="s">
        <v>4156</v>
      </c>
      <c r="G234" s="25" t="s">
        <v>4157</v>
      </c>
      <c r="H234" s="25" t="s">
        <v>2737</v>
      </c>
      <c r="I234" s="25" t="s">
        <v>2695</v>
      </c>
      <c r="J234" s="25" t="s">
        <v>4158</v>
      </c>
      <c r="N234" s="25" t="s">
        <v>2697</v>
      </c>
      <c r="Q234" s="110" t="s">
        <v>4159</v>
      </c>
      <c r="R234" s="111" t="s">
        <v>4160</v>
      </c>
    </row>
    <row r="235" spans="1:18" ht="12.75">
      <c r="A235" s="25" t="b">
        <v>0</v>
      </c>
      <c r="B235" s="25" t="s">
        <v>4154</v>
      </c>
      <c r="C235" s="25" t="s">
        <v>776</v>
      </c>
      <c r="D235" s="25"/>
      <c r="E235" s="112" t="s">
        <v>4153</v>
      </c>
      <c r="F235" s="25" t="s">
        <v>4161</v>
      </c>
      <c r="G235" s="25" t="s">
        <v>4162</v>
      </c>
      <c r="H235" s="25" t="s">
        <v>2703</v>
      </c>
      <c r="I235" s="25" t="s">
        <v>2695</v>
      </c>
      <c r="J235" s="25" t="s">
        <v>4163</v>
      </c>
      <c r="L235" s="25" t="s">
        <v>4164</v>
      </c>
      <c r="N235" s="25" t="s">
        <v>2697</v>
      </c>
      <c r="Q235" s="110" t="s">
        <v>4165</v>
      </c>
      <c r="R235" s="111" t="s">
        <v>4166</v>
      </c>
    </row>
    <row r="236" spans="1:18" ht="12.75">
      <c r="A236" s="25" t="b">
        <v>0</v>
      </c>
      <c r="B236" s="25" t="s">
        <v>4160</v>
      </c>
      <c r="C236" s="25" t="s">
        <v>4167</v>
      </c>
      <c r="D236" s="25"/>
      <c r="E236" s="112" t="s">
        <v>4159</v>
      </c>
      <c r="F236" s="25" t="s">
        <v>4168</v>
      </c>
      <c r="G236" s="25" t="s">
        <v>4169</v>
      </c>
      <c r="H236" s="25" t="s">
        <v>2745</v>
      </c>
      <c r="I236" s="25" t="s">
        <v>2717</v>
      </c>
      <c r="J236" s="25" t="s">
        <v>4170</v>
      </c>
      <c r="N236" s="25" t="s">
        <v>2697</v>
      </c>
      <c r="Q236" s="110" t="s">
        <v>4171</v>
      </c>
      <c r="R236" s="111" t="s">
        <v>4172</v>
      </c>
    </row>
    <row r="237" spans="1:18" ht="12.75">
      <c r="A237" s="25" t="b">
        <v>0</v>
      </c>
      <c r="B237" s="25" t="s">
        <v>4166</v>
      </c>
      <c r="C237" s="25" t="s">
        <v>4173</v>
      </c>
      <c r="D237" s="25"/>
      <c r="E237" s="112" t="s">
        <v>4165</v>
      </c>
      <c r="F237" s="25" t="s">
        <v>4174</v>
      </c>
      <c r="G237" s="25" t="s">
        <v>4175</v>
      </c>
      <c r="H237" s="25" t="s">
        <v>2745</v>
      </c>
      <c r="I237" s="25" t="s">
        <v>4176</v>
      </c>
      <c r="J237" s="25" t="s">
        <v>4177</v>
      </c>
      <c r="K237" s="25" t="s">
        <v>4178</v>
      </c>
      <c r="N237" s="25" t="s">
        <v>2697</v>
      </c>
      <c r="Q237" s="110" t="s">
        <v>4179</v>
      </c>
      <c r="R237" s="111" t="s">
        <v>4180</v>
      </c>
    </row>
    <row r="238" spans="1:18" ht="12.75">
      <c r="A238" s="25" t="b">
        <v>0</v>
      </c>
      <c r="B238" s="25" t="s">
        <v>4172</v>
      </c>
      <c r="C238" s="25" t="s">
        <v>4181</v>
      </c>
      <c r="D238" s="25"/>
      <c r="E238" s="112" t="s">
        <v>4171</v>
      </c>
      <c r="F238" s="25" t="s">
        <v>4182</v>
      </c>
      <c r="G238" s="25" t="s">
        <v>4183</v>
      </c>
      <c r="H238" s="25" t="s">
        <v>2724</v>
      </c>
      <c r="J238" s="25" t="s">
        <v>4184</v>
      </c>
      <c r="K238" s="25" t="s">
        <v>4185</v>
      </c>
      <c r="L238" s="25" t="s">
        <v>4186</v>
      </c>
      <c r="N238" s="25" t="s">
        <v>2697</v>
      </c>
      <c r="Q238" s="110" t="s">
        <v>4187</v>
      </c>
      <c r="R238" s="111" t="s">
        <v>4188</v>
      </c>
    </row>
    <row r="239" spans="1:18" ht="12.75">
      <c r="A239" s="25" t="b">
        <v>0</v>
      </c>
      <c r="B239" s="25" t="s">
        <v>4180</v>
      </c>
      <c r="C239" s="25" t="s">
        <v>4189</v>
      </c>
      <c r="D239" s="25"/>
      <c r="E239" s="112" t="s">
        <v>4179</v>
      </c>
      <c r="F239" s="25" t="s">
        <v>4190</v>
      </c>
      <c r="G239" s="25" t="s">
        <v>4191</v>
      </c>
      <c r="H239" s="25" t="s">
        <v>3020</v>
      </c>
      <c r="I239" s="25" t="s">
        <v>3279</v>
      </c>
      <c r="J239" s="25" t="s">
        <v>4192</v>
      </c>
      <c r="N239" s="25" t="s">
        <v>2697</v>
      </c>
      <c r="Q239" s="110" t="s">
        <v>4193</v>
      </c>
      <c r="R239" s="111" t="s">
        <v>4194</v>
      </c>
    </row>
    <row r="240" spans="1:18" ht="12.75">
      <c r="A240" s="25" t="b">
        <v>0</v>
      </c>
      <c r="B240" s="25" t="s">
        <v>4188</v>
      </c>
      <c r="C240" s="25" t="s">
        <v>4195</v>
      </c>
      <c r="D240" s="25"/>
      <c r="E240" s="112" t="s">
        <v>4187</v>
      </c>
      <c r="F240" s="25" t="s">
        <v>4196</v>
      </c>
      <c r="G240" s="25" t="s">
        <v>2837</v>
      </c>
      <c r="H240" s="25" t="s">
        <v>2737</v>
      </c>
      <c r="J240" s="25" t="s">
        <v>4197</v>
      </c>
      <c r="L240" s="25" t="s">
        <v>4198</v>
      </c>
      <c r="N240" s="25" t="s">
        <v>2697</v>
      </c>
      <c r="Q240" s="110" t="s">
        <v>4199</v>
      </c>
      <c r="R240" s="111" t="s">
        <v>4200</v>
      </c>
    </row>
    <row r="241" spans="1:14" ht="12.75">
      <c r="A241" s="25" t="b">
        <v>0</v>
      </c>
      <c r="B241" s="25" t="s">
        <v>3076</v>
      </c>
      <c r="C241" s="25" t="s">
        <v>4201</v>
      </c>
      <c r="D241" s="25"/>
      <c r="E241" s="25"/>
      <c r="F241" s="25" t="s">
        <v>3078</v>
      </c>
      <c r="G241" s="25" t="s">
        <v>4202</v>
      </c>
      <c r="H241" s="25" t="s">
        <v>2694</v>
      </c>
      <c r="I241" s="25" t="s">
        <v>4203</v>
      </c>
      <c r="J241" s="25" t="s">
        <v>4204</v>
      </c>
      <c r="L241" s="25" t="s">
        <v>4205</v>
      </c>
      <c r="N241" s="25" t="s">
        <v>2697</v>
      </c>
    </row>
    <row r="242" spans="1:14" ht="12.75">
      <c r="A242" s="25" t="b">
        <v>0</v>
      </c>
      <c r="B242" s="25" t="s">
        <v>4194</v>
      </c>
      <c r="C242" s="25" t="s">
        <v>4206</v>
      </c>
      <c r="D242" s="25"/>
      <c r="E242" s="112" t="s">
        <v>4193</v>
      </c>
      <c r="F242" s="25" t="s">
        <v>4207</v>
      </c>
      <c r="G242" s="25" t="s">
        <v>4208</v>
      </c>
      <c r="H242" s="25" t="s">
        <v>2745</v>
      </c>
      <c r="I242" s="25" t="s">
        <v>2717</v>
      </c>
      <c r="J242" s="25" t="s">
        <v>4209</v>
      </c>
      <c r="L242" s="25" t="s">
        <v>4210</v>
      </c>
      <c r="M242" s="25" t="s">
        <v>2998</v>
      </c>
      <c r="N242" s="25" t="s">
        <v>2697</v>
      </c>
    </row>
    <row r="243" spans="1:14" ht="12.75">
      <c r="A243" s="25" t="b">
        <v>0</v>
      </c>
      <c r="B243" s="25" t="s">
        <v>4200</v>
      </c>
      <c r="C243" s="112" t="s">
        <v>4211</v>
      </c>
      <c r="D243" s="25"/>
      <c r="E243" s="112" t="s">
        <v>4199</v>
      </c>
      <c r="F243" s="25" t="s">
        <v>4026</v>
      </c>
      <c r="G243" s="25" t="s">
        <v>4212</v>
      </c>
      <c r="H243" s="25" t="s">
        <v>2798</v>
      </c>
      <c r="I243" s="25" t="s">
        <v>2717</v>
      </c>
      <c r="J243" s="25" t="s">
        <v>4213</v>
      </c>
      <c r="L243" s="25" t="s">
        <v>4214</v>
      </c>
      <c r="N243" s="25" t="s">
        <v>2697</v>
      </c>
    </row>
    <row r="244" spans="1:14" ht="12.75">
      <c r="A244" s="25" t="b">
        <v>0</v>
      </c>
      <c r="B244" s="25" t="s">
        <v>2920</v>
      </c>
      <c r="C244" s="25" t="s">
        <v>4215</v>
      </c>
      <c r="D244" s="25"/>
      <c r="E244" s="25"/>
      <c r="F244" s="25" t="s">
        <v>4216</v>
      </c>
      <c r="G244" s="25" t="s">
        <v>4217</v>
      </c>
      <c r="H244" s="25" t="s">
        <v>2857</v>
      </c>
      <c r="I244" s="25" t="s">
        <v>2695</v>
      </c>
      <c r="J244" s="25" t="s">
        <v>4218</v>
      </c>
      <c r="L244" s="25" t="s">
        <v>4219</v>
      </c>
      <c r="N244" s="25" t="s">
        <v>2697</v>
      </c>
    </row>
    <row r="245" spans="1:14" ht="12.75">
      <c r="D245" s="25"/>
      <c r="E245" s="25"/>
    </row>
    <row r="246" spans="1:14" ht="12.75">
      <c r="D246" s="25"/>
      <c r="E246" s="25"/>
    </row>
    <row r="247" spans="1:14" ht="12.75">
      <c r="D247" s="25"/>
      <c r="E247" s="25"/>
    </row>
    <row r="248" spans="1:14" ht="12.75">
      <c r="D248" s="25"/>
      <c r="E248" s="25"/>
    </row>
    <row r="249" spans="1:14" ht="12.75">
      <c r="D249" s="25"/>
      <c r="E249" s="25"/>
    </row>
    <row r="250" spans="1:14" ht="12.75">
      <c r="D250" s="25"/>
      <c r="E250" s="25"/>
    </row>
    <row r="251" spans="1:14" ht="12.75">
      <c r="D251" s="25"/>
      <c r="E251" s="25"/>
    </row>
    <row r="252" spans="1:14" ht="12.75">
      <c r="D252" s="25"/>
      <c r="E252" s="25"/>
    </row>
    <row r="253" spans="1:14" ht="12.75">
      <c r="D253" s="25"/>
      <c r="E253" s="25"/>
    </row>
    <row r="254" spans="1:14" ht="12.75">
      <c r="D254" s="25"/>
      <c r="E254" s="25"/>
    </row>
  </sheetData>
  <autoFilter ref="A1:N244" xr:uid="{00000000-0009-0000-0000-00000B000000}"/>
  <hyperlinks>
    <hyperlink ref="Q1" r:id="rId1" xr:uid="{00000000-0004-0000-0B00-000000000000}"/>
    <hyperlink ref="E2" r:id="rId2" xr:uid="{00000000-0004-0000-0B00-000001000000}"/>
    <hyperlink ref="Q2" r:id="rId3" xr:uid="{00000000-0004-0000-0B00-000002000000}"/>
    <hyperlink ref="E3" r:id="rId4" xr:uid="{00000000-0004-0000-0B00-000003000000}"/>
    <hyperlink ref="Q3" r:id="rId5" xr:uid="{00000000-0004-0000-0B00-000004000000}"/>
    <hyperlink ref="E4" r:id="rId6" xr:uid="{00000000-0004-0000-0B00-000005000000}"/>
    <hyperlink ref="Q4" r:id="rId7" xr:uid="{00000000-0004-0000-0B00-000006000000}"/>
    <hyperlink ref="E5" r:id="rId8" xr:uid="{00000000-0004-0000-0B00-000007000000}"/>
    <hyperlink ref="Q5" r:id="rId9" xr:uid="{00000000-0004-0000-0B00-000008000000}"/>
    <hyperlink ref="E6" r:id="rId10" xr:uid="{00000000-0004-0000-0B00-000009000000}"/>
    <hyperlink ref="Q6" r:id="rId11" xr:uid="{00000000-0004-0000-0B00-00000A000000}"/>
    <hyperlink ref="E7" r:id="rId12" xr:uid="{00000000-0004-0000-0B00-00000B000000}"/>
    <hyperlink ref="Q7" r:id="rId13" xr:uid="{00000000-0004-0000-0B00-00000C000000}"/>
    <hyperlink ref="E8" r:id="rId14" xr:uid="{00000000-0004-0000-0B00-00000D000000}"/>
    <hyperlink ref="Q8" r:id="rId15" xr:uid="{00000000-0004-0000-0B00-00000E000000}"/>
    <hyperlink ref="E9" r:id="rId16" xr:uid="{00000000-0004-0000-0B00-00000F000000}"/>
    <hyperlink ref="Q9" r:id="rId17" xr:uid="{00000000-0004-0000-0B00-000010000000}"/>
    <hyperlink ref="E10" r:id="rId18" xr:uid="{00000000-0004-0000-0B00-000011000000}"/>
    <hyperlink ref="Q10" r:id="rId19" xr:uid="{00000000-0004-0000-0B00-000012000000}"/>
    <hyperlink ref="E11" r:id="rId20" xr:uid="{00000000-0004-0000-0B00-000013000000}"/>
    <hyperlink ref="Q11" r:id="rId21" xr:uid="{00000000-0004-0000-0B00-000014000000}"/>
    <hyperlink ref="E12" r:id="rId22" xr:uid="{00000000-0004-0000-0B00-000015000000}"/>
    <hyperlink ref="Q12" r:id="rId23" xr:uid="{00000000-0004-0000-0B00-000016000000}"/>
    <hyperlink ref="E13" r:id="rId24" xr:uid="{00000000-0004-0000-0B00-000017000000}"/>
    <hyperlink ref="Q13" r:id="rId25" xr:uid="{00000000-0004-0000-0B00-000018000000}"/>
    <hyperlink ref="E14" r:id="rId26" xr:uid="{00000000-0004-0000-0B00-000019000000}"/>
    <hyperlink ref="Q14" r:id="rId27" xr:uid="{00000000-0004-0000-0B00-00001A000000}"/>
    <hyperlink ref="E15" r:id="rId28" xr:uid="{00000000-0004-0000-0B00-00001B000000}"/>
    <hyperlink ref="Q15" r:id="rId29" xr:uid="{00000000-0004-0000-0B00-00001C000000}"/>
    <hyperlink ref="E16" r:id="rId30" xr:uid="{00000000-0004-0000-0B00-00001D000000}"/>
    <hyperlink ref="Q16" r:id="rId31" xr:uid="{00000000-0004-0000-0B00-00001E000000}"/>
    <hyperlink ref="E17" r:id="rId32" xr:uid="{00000000-0004-0000-0B00-00001F000000}"/>
    <hyperlink ref="Q17" r:id="rId33" xr:uid="{00000000-0004-0000-0B00-000020000000}"/>
    <hyperlink ref="E18" r:id="rId34" xr:uid="{00000000-0004-0000-0B00-000021000000}"/>
    <hyperlink ref="Q18" r:id="rId35" xr:uid="{00000000-0004-0000-0B00-000022000000}"/>
    <hyperlink ref="E19" r:id="rId36" xr:uid="{00000000-0004-0000-0B00-000023000000}"/>
    <hyperlink ref="Q19" r:id="rId37" xr:uid="{00000000-0004-0000-0B00-000024000000}"/>
    <hyperlink ref="E20" r:id="rId38" xr:uid="{00000000-0004-0000-0B00-000025000000}"/>
    <hyperlink ref="Q20" r:id="rId39" xr:uid="{00000000-0004-0000-0B00-000026000000}"/>
    <hyperlink ref="E21" r:id="rId40" xr:uid="{00000000-0004-0000-0B00-000027000000}"/>
    <hyperlink ref="Q21" r:id="rId41" xr:uid="{00000000-0004-0000-0B00-000028000000}"/>
    <hyperlink ref="E22" r:id="rId42" xr:uid="{00000000-0004-0000-0B00-000029000000}"/>
    <hyperlink ref="Q22" r:id="rId43" xr:uid="{00000000-0004-0000-0B00-00002A000000}"/>
    <hyperlink ref="E23" r:id="rId44" xr:uid="{00000000-0004-0000-0B00-00002B000000}"/>
    <hyperlink ref="Q23" r:id="rId45" xr:uid="{00000000-0004-0000-0B00-00002C000000}"/>
    <hyperlink ref="E24" r:id="rId46" xr:uid="{00000000-0004-0000-0B00-00002D000000}"/>
    <hyperlink ref="Q24" r:id="rId47" xr:uid="{00000000-0004-0000-0B00-00002E000000}"/>
    <hyperlink ref="E25" r:id="rId48" xr:uid="{00000000-0004-0000-0B00-00002F000000}"/>
    <hyperlink ref="Q25" r:id="rId49" xr:uid="{00000000-0004-0000-0B00-000030000000}"/>
    <hyperlink ref="E26" r:id="rId50" xr:uid="{00000000-0004-0000-0B00-000031000000}"/>
    <hyperlink ref="Q26" r:id="rId51" xr:uid="{00000000-0004-0000-0B00-000032000000}"/>
    <hyperlink ref="E27" r:id="rId52" xr:uid="{00000000-0004-0000-0B00-000033000000}"/>
    <hyperlink ref="J27" r:id="rId53" xr:uid="{00000000-0004-0000-0B00-000034000000}"/>
    <hyperlink ref="Q27" r:id="rId54" xr:uid="{00000000-0004-0000-0B00-000035000000}"/>
    <hyperlink ref="E28" r:id="rId55" xr:uid="{00000000-0004-0000-0B00-000036000000}"/>
    <hyperlink ref="Q28" r:id="rId56" xr:uid="{00000000-0004-0000-0B00-000037000000}"/>
    <hyperlink ref="E29" r:id="rId57" xr:uid="{00000000-0004-0000-0B00-000038000000}"/>
    <hyperlink ref="Q29" r:id="rId58" xr:uid="{00000000-0004-0000-0B00-000039000000}"/>
    <hyperlink ref="E30" r:id="rId59" xr:uid="{00000000-0004-0000-0B00-00003A000000}"/>
    <hyperlink ref="Q30" r:id="rId60" xr:uid="{00000000-0004-0000-0B00-00003B000000}"/>
    <hyperlink ref="E31" r:id="rId61" xr:uid="{00000000-0004-0000-0B00-00003C000000}"/>
    <hyperlink ref="Q31" r:id="rId62" xr:uid="{00000000-0004-0000-0B00-00003D000000}"/>
    <hyperlink ref="E32" r:id="rId63" xr:uid="{00000000-0004-0000-0B00-00003E000000}"/>
    <hyperlink ref="Q32" r:id="rId64" xr:uid="{00000000-0004-0000-0B00-00003F000000}"/>
    <hyperlink ref="E33" r:id="rId65" xr:uid="{00000000-0004-0000-0B00-000040000000}"/>
    <hyperlink ref="Q33" r:id="rId66" xr:uid="{00000000-0004-0000-0B00-000041000000}"/>
    <hyperlink ref="E34" r:id="rId67" xr:uid="{00000000-0004-0000-0B00-000042000000}"/>
    <hyperlink ref="Q34" r:id="rId68" xr:uid="{00000000-0004-0000-0B00-000043000000}"/>
    <hyperlink ref="E35" r:id="rId69" xr:uid="{00000000-0004-0000-0B00-000044000000}"/>
    <hyperlink ref="Q35" r:id="rId70" xr:uid="{00000000-0004-0000-0B00-000045000000}"/>
    <hyperlink ref="E36" r:id="rId71" xr:uid="{00000000-0004-0000-0B00-000046000000}"/>
    <hyperlink ref="Q36" r:id="rId72" xr:uid="{00000000-0004-0000-0B00-000047000000}"/>
    <hyperlink ref="E37" r:id="rId73" xr:uid="{00000000-0004-0000-0B00-000048000000}"/>
    <hyperlink ref="Q37" r:id="rId74" xr:uid="{00000000-0004-0000-0B00-000049000000}"/>
    <hyperlink ref="E38" r:id="rId75" xr:uid="{00000000-0004-0000-0B00-00004A000000}"/>
    <hyperlink ref="Q38" r:id="rId76" xr:uid="{00000000-0004-0000-0B00-00004B000000}"/>
    <hyperlink ref="E39" r:id="rId77" xr:uid="{00000000-0004-0000-0B00-00004C000000}"/>
    <hyperlink ref="Q39" r:id="rId78" xr:uid="{00000000-0004-0000-0B00-00004D000000}"/>
    <hyperlink ref="E40" r:id="rId79" xr:uid="{00000000-0004-0000-0B00-00004E000000}"/>
    <hyperlink ref="Q40" r:id="rId80" xr:uid="{00000000-0004-0000-0B00-00004F000000}"/>
    <hyperlink ref="E41" r:id="rId81" xr:uid="{00000000-0004-0000-0B00-000050000000}"/>
    <hyperlink ref="Q41" r:id="rId82" xr:uid="{00000000-0004-0000-0B00-000051000000}"/>
    <hyperlink ref="E42" r:id="rId83" xr:uid="{00000000-0004-0000-0B00-000052000000}"/>
    <hyperlink ref="Q42" r:id="rId84" xr:uid="{00000000-0004-0000-0B00-000053000000}"/>
    <hyperlink ref="E43" r:id="rId85" xr:uid="{00000000-0004-0000-0B00-000054000000}"/>
    <hyperlink ref="Q43" r:id="rId86" xr:uid="{00000000-0004-0000-0B00-000055000000}"/>
    <hyperlink ref="E44" r:id="rId87" xr:uid="{00000000-0004-0000-0B00-000056000000}"/>
    <hyperlink ref="Q44" r:id="rId88" xr:uid="{00000000-0004-0000-0B00-000057000000}"/>
    <hyperlink ref="E45" r:id="rId89" xr:uid="{00000000-0004-0000-0B00-000058000000}"/>
    <hyperlink ref="Q45" r:id="rId90" xr:uid="{00000000-0004-0000-0B00-000059000000}"/>
    <hyperlink ref="E46" r:id="rId91" xr:uid="{00000000-0004-0000-0B00-00005A000000}"/>
    <hyperlink ref="Q46" r:id="rId92" xr:uid="{00000000-0004-0000-0B00-00005B000000}"/>
    <hyperlink ref="E47" r:id="rId93" xr:uid="{00000000-0004-0000-0B00-00005C000000}"/>
    <hyperlink ref="Q47" r:id="rId94" xr:uid="{00000000-0004-0000-0B00-00005D000000}"/>
    <hyperlink ref="E48" r:id="rId95" xr:uid="{00000000-0004-0000-0B00-00005E000000}"/>
    <hyperlink ref="Q48" r:id="rId96" xr:uid="{00000000-0004-0000-0B00-00005F000000}"/>
    <hyperlink ref="E49" r:id="rId97" xr:uid="{00000000-0004-0000-0B00-000060000000}"/>
    <hyperlink ref="Q49" r:id="rId98" xr:uid="{00000000-0004-0000-0B00-000061000000}"/>
    <hyperlink ref="E50" r:id="rId99" xr:uid="{00000000-0004-0000-0B00-000062000000}"/>
    <hyperlink ref="Q50" r:id="rId100" xr:uid="{00000000-0004-0000-0B00-000063000000}"/>
    <hyperlink ref="E51" r:id="rId101" xr:uid="{00000000-0004-0000-0B00-000064000000}"/>
    <hyperlink ref="Q51" r:id="rId102" xr:uid="{00000000-0004-0000-0B00-000065000000}"/>
    <hyperlink ref="E52" r:id="rId103" xr:uid="{00000000-0004-0000-0B00-000066000000}"/>
    <hyperlink ref="Q52" r:id="rId104" xr:uid="{00000000-0004-0000-0B00-000067000000}"/>
    <hyperlink ref="E53" r:id="rId105" xr:uid="{00000000-0004-0000-0B00-000068000000}"/>
    <hyperlink ref="Q53" r:id="rId106" xr:uid="{00000000-0004-0000-0B00-000069000000}"/>
    <hyperlink ref="E54" r:id="rId107" xr:uid="{00000000-0004-0000-0B00-00006A000000}"/>
    <hyperlink ref="Q54" r:id="rId108" xr:uid="{00000000-0004-0000-0B00-00006B000000}"/>
    <hyperlink ref="E55" r:id="rId109" xr:uid="{00000000-0004-0000-0B00-00006C000000}"/>
    <hyperlink ref="Q55" r:id="rId110" xr:uid="{00000000-0004-0000-0B00-00006D000000}"/>
    <hyperlink ref="E56" r:id="rId111" xr:uid="{00000000-0004-0000-0B00-00006E000000}"/>
    <hyperlink ref="Q56" r:id="rId112" xr:uid="{00000000-0004-0000-0B00-00006F000000}"/>
    <hyperlink ref="E57" r:id="rId113" xr:uid="{00000000-0004-0000-0B00-000070000000}"/>
    <hyperlink ref="Q57" r:id="rId114" xr:uid="{00000000-0004-0000-0B00-000071000000}"/>
    <hyperlink ref="E58" r:id="rId115" xr:uid="{00000000-0004-0000-0B00-000072000000}"/>
    <hyperlink ref="Q58" r:id="rId116" xr:uid="{00000000-0004-0000-0B00-000073000000}"/>
    <hyperlink ref="E59" r:id="rId117" xr:uid="{00000000-0004-0000-0B00-000074000000}"/>
    <hyperlink ref="Q59" r:id="rId118" xr:uid="{00000000-0004-0000-0B00-000075000000}"/>
    <hyperlink ref="E60" r:id="rId119" xr:uid="{00000000-0004-0000-0B00-000076000000}"/>
    <hyperlink ref="Q60" r:id="rId120" xr:uid="{00000000-0004-0000-0B00-000077000000}"/>
    <hyperlink ref="E61" r:id="rId121" xr:uid="{00000000-0004-0000-0B00-000078000000}"/>
    <hyperlink ref="Q61" r:id="rId122" xr:uid="{00000000-0004-0000-0B00-000079000000}"/>
    <hyperlink ref="E62" r:id="rId123" xr:uid="{00000000-0004-0000-0B00-00007A000000}"/>
    <hyperlink ref="Q62" r:id="rId124" xr:uid="{00000000-0004-0000-0B00-00007B000000}"/>
    <hyperlink ref="E63" r:id="rId125" xr:uid="{00000000-0004-0000-0B00-00007C000000}"/>
    <hyperlink ref="Q63" r:id="rId126" xr:uid="{00000000-0004-0000-0B00-00007D000000}"/>
    <hyperlink ref="E64" r:id="rId127" xr:uid="{00000000-0004-0000-0B00-00007E000000}"/>
    <hyperlink ref="Q64" r:id="rId128" xr:uid="{00000000-0004-0000-0B00-00007F000000}"/>
    <hyperlink ref="E65" r:id="rId129" xr:uid="{00000000-0004-0000-0B00-000080000000}"/>
    <hyperlink ref="Q65" r:id="rId130" xr:uid="{00000000-0004-0000-0B00-000081000000}"/>
    <hyperlink ref="E66" r:id="rId131" xr:uid="{00000000-0004-0000-0B00-000082000000}"/>
    <hyperlink ref="Q66" r:id="rId132" xr:uid="{00000000-0004-0000-0B00-000083000000}"/>
    <hyperlink ref="E67" r:id="rId133" xr:uid="{00000000-0004-0000-0B00-000084000000}"/>
    <hyperlink ref="Q67" r:id="rId134" xr:uid="{00000000-0004-0000-0B00-000085000000}"/>
    <hyperlink ref="E68" r:id="rId135" xr:uid="{00000000-0004-0000-0B00-000086000000}"/>
    <hyperlink ref="Q68" r:id="rId136" xr:uid="{00000000-0004-0000-0B00-000087000000}"/>
    <hyperlink ref="E69" r:id="rId137" xr:uid="{00000000-0004-0000-0B00-000088000000}"/>
    <hyperlink ref="Q69" r:id="rId138" xr:uid="{00000000-0004-0000-0B00-000089000000}"/>
    <hyperlink ref="E70" r:id="rId139" xr:uid="{00000000-0004-0000-0B00-00008A000000}"/>
    <hyperlink ref="Q70" r:id="rId140" xr:uid="{00000000-0004-0000-0B00-00008B000000}"/>
    <hyperlink ref="E71" r:id="rId141" xr:uid="{00000000-0004-0000-0B00-00008C000000}"/>
    <hyperlink ref="Q71" r:id="rId142" xr:uid="{00000000-0004-0000-0B00-00008D000000}"/>
    <hyperlink ref="E72" r:id="rId143" xr:uid="{00000000-0004-0000-0B00-00008E000000}"/>
    <hyperlink ref="Q72" r:id="rId144" xr:uid="{00000000-0004-0000-0B00-00008F000000}"/>
    <hyperlink ref="E73" r:id="rId145" xr:uid="{00000000-0004-0000-0B00-000090000000}"/>
    <hyperlink ref="Q73" r:id="rId146" xr:uid="{00000000-0004-0000-0B00-000091000000}"/>
    <hyperlink ref="E74" r:id="rId147" xr:uid="{00000000-0004-0000-0B00-000092000000}"/>
    <hyperlink ref="Q74" r:id="rId148" xr:uid="{00000000-0004-0000-0B00-000093000000}"/>
    <hyperlink ref="E75" r:id="rId149" xr:uid="{00000000-0004-0000-0B00-000094000000}"/>
    <hyperlink ref="Q75" r:id="rId150" xr:uid="{00000000-0004-0000-0B00-000095000000}"/>
    <hyperlink ref="E76" r:id="rId151" xr:uid="{00000000-0004-0000-0B00-000096000000}"/>
    <hyperlink ref="Q76" r:id="rId152" xr:uid="{00000000-0004-0000-0B00-000097000000}"/>
    <hyperlink ref="E77" r:id="rId153" xr:uid="{00000000-0004-0000-0B00-000098000000}"/>
    <hyperlink ref="Q77" r:id="rId154" xr:uid="{00000000-0004-0000-0B00-000099000000}"/>
    <hyperlink ref="E78" r:id="rId155" xr:uid="{00000000-0004-0000-0B00-00009A000000}"/>
    <hyperlink ref="Q78" r:id="rId156" xr:uid="{00000000-0004-0000-0B00-00009B000000}"/>
    <hyperlink ref="E79" r:id="rId157" xr:uid="{00000000-0004-0000-0B00-00009C000000}"/>
    <hyperlink ref="Q79" r:id="rId158" xr:uid="{00000000-0004-0000-0B00-00009D000000}"/>
    <hyperlink ref="E80" r:id="rId159" xr:uid="{00000000-0004-0000-0B00-00009E000000}"/>
    <hyperlink ref="Q80" r:id="rId160" xr:uid="{00000000-0004-0000-0B00-00009F000000}"/>
    <hyperlink ref="E81" r:id="rId161" xr:uid="{00000000-0004-0000-0B00-0000A0000000}"/>
    <hyperlink ref="Q81" r:id="rId162" xr:uid="{00000000-0004-0000-0B00-0000A1000000}"/>
    <hyperlink ref="E82" r:id="rId163" xr:uid="{00000000-0004-0000-0B00-0000A2000000}"/>
    <hyperlink ref="Q82" r:id="rId164" xr:uid="{00000000-0004-0000-0B00-0000A3000000}"/>
    <hyperlink ref="E83" r:id="rId165" xr:uid="{00000000-0004-0000-0B00-0000A4000000}"/>
    <hyperlink ref="Q83" r:id="rId166" xr:uid="{00000000-0004-0000-0B00-0000A5000000}"/>
    <hyperlink ref="E84" r:id="rId167" xr:uid="{00000000-0004-0000-0B00-0000A6000000}"/>
    <hyperlink ref="Q84" r:id="rId168" xr:uid="{00000000-0004-0000-0B00-0000A7000000}"/>
    <hyperlink ref="E85" r:id="rId169" xr:uid="{00000000-0004-0000-0B00-0000A8000000}"/>
    <hyperlink ref="Q85" r:id="rId170" xr:uid="{00000000-0004-0000-0B00-0000A9000000}"/>
    <hyperlink ref="E86" r:id="rId171" xr:uid="{00000000-0004-0000-0B00-0000AA000000}"/>
    <hyperlink ref="Q86" r:id="rId172" xr:uid="{00000000-0004-0000-0B00-0000AB000000}"/>
    <hyperlink ref="E87" r:id="rId173" xr:uid="{00000000-0004-0000-0B00-0000AC000000}"/>
    <hyperlink ref="Q87" r:id="rId174" xr:uid="{00000000-0004-0000-0B00-0000AD000000}"/>
    <hyperlink ref="E88" r:id="rId175" xr:uid="{00000000-0004-0000-0B00-0000AE000000}"/>
    <hyperlink ref="Q88" r:id="rId176" xr:uid="{00000000-0004-0000-0B00-0000AF000000}"/>
    <hyperlink ref="E89" r:id="rId177" xr:uid="{00000000-0004-0000-0B00-0000B0000000}"/>
    <hyperlink ref="Q89" r:id="rId178" xr:uid="{00000000-0004-0000-0B00-0000B1000000}"/>
    <hyperlink ref="E90" r:id="rId179" xr:uid="{00000000-0004-0000-0B00-0000B2000000}"/>
    <hyperlink ref="Q90" r:id="rId180" xr:uid="{00000000-0004-0000-0B00-0000B3000000}"/>
    <hyperlink ref="E91" r:id="rId181" xr:uid="{00000000-0004-0000-0B00-0000B4000000}"/>
    <hyperlink ref="Q91" r:id="rId182" xr:uid="{00000000-0004-0000-0B00-0000B5000000}"/>
    <hyperlink ref="E92" r:id="rId183" xr:uid="{00000000-0004-0000-0B00-0000B6000000}"/>
    <hyperlink ref="Q92" r:id="rId184" xr:uid="{00000000-0004-0000-0B00-0000B7000000}"/>
    <hyperlink ref="E93" r:id="rId185" xr:uid="{00000000-0004-0000-0B00-0000B8000000}"/>
    <hyperlink ref="Q93" r:id="rId186" xr:uid="{00000000-0004-0000-0B00-0000B9000000}"/>
    <hyperlink ref="E94" r:id="rId187" xr:uid="{00000000-0004-0000-0B00-0000BA000000}"/>
    <hyperlink ref="Q94" r:id="rId188" xr:uid="{00000000-0004-0000-0B00-0000BB000000}"/>
    <hyperlink ref="E95" r:id="rId189" xr:uid="{00000000-0004-0000-0B00-0000BC000000}"/>
    <hyperlink ref="Q95" r:id="rId190" xr:uid="{00000000-0004-0000-0B00-0000BD000000}"/>
    <hyperlink ref="E96" r:id="rId191" xr:uid="{00000000-0004-0000-0B00-0000BE000000}"/>
    <hyperlink ref="Q96" r:id="rId192" xr:uid="{00000000-0004-0000-0B00-0000BF000000}"/>
    <hyperlink ref="E97" r:id="rId193" xr:uid="{00000000-0004-0000-0B00-0000C0000000}"/>
    <hyperlink ref="Q97" r:id="rId194" xr:uid="{00000000-0004-0000-0B00-0000C1000000}"/>
    <hyperlink ref="E98" r:id="rId195" xr:uid="{00000000-0004-0000-0B00-0000C2000000}"/>
    <hyperlink ref="Q98" r:id="rId196" xr:uid="{00000000-0004-0000-0B00-0000C3000000}"/>
    <hyperlink ref="E99" r:id="rId197" xr:uid="{00000000-0004-0000-0B00-0000C4000000}"/>
    <hyperlink ref="Q99" r:id="rId198" xr:uid="{00000000-0004-0000-0B00-0000C5000000}"/>
    <hyperlink ref="E100" r:id="rId199" xr:uid="{00000000-0004-0000-0B00-0000C6000000}"/>
    <hyperlink ref="Q100" r:id="rId200" xr:uid="{00000000-0004-0000-0B00-0000C7000000}"/>
    <hyperlink ref="E101" r:id="rId201" xr:uid="{00000000-0004-0000-0B00-0000C8000000}"/>
    <hyperlink ref="Q101" r:id="rId202" xr:uid="{00000000-0004-0000-0B00-0000C9000000}"/>
    <hyperlink ref="E102" r:id="rId203" xr:uid="{00000000-0004-0000-0B00-0000CA000000}"/>
    <hyperlink ref="Q102" r:id="rId204" xr:uid="{00000000-0004-0000-0B00-0000CB000000}"/>
    <hyperlink ref="E103" r:id="rId205" xr:uid="{00000000-0004-0000-0B00-0000CC000000}"/>
    <hyperlink ref="Q103" r:id="rId206" xr:uid="{00000000-0004-0000-0B00-0000CD000000}"/>
    <hyperlink ref="E104" r:id="rId207" xr:uid="{00000000-0004-0000-0B00-0000CE000000}"/>
    <hyperlink ref="L104" r:id="rId208" xr:uid="{00000000-0004-0000-0B00-0000CF000000}"/>
    <hyperlink ref="Q104" r:id="rId209" xr:uid="{00000000-0004-0000-0B00-0000D0000000}"/>
    <hyperlink ref="E105" r:id="rId210" xr:uid="{00000000-0004-0000-0B00-0000D1000000}"/>
    <hyperlink ref="Q105" r:id="rId211" xr:uid="{00000000-0004-0000-0B00-0000D2000000}"/>
    <hyperlink ref="E106" r:id="rId212" xr:uid="{00000000-0004-0000-0B00-0000D3000000}"/>
    <hyperlink ref="Q106" r:id="rId213" xr:uid="{00000000-0004-0000-0B00-0000D4000000}"/>
    <hyperlink ref="E107" r:id="rId214" xr:uid="{00000000-0004-0000-0B00-0000D5000000}"/>
    <hyperlink ref="Q107" r:id="rId215" xr:uid="{00000000-0004-0000-0B00-0000D6000000}"/>
    <hyperlink ref="E108" r:id="rId216" xr:uid="{00000000-0004-0000-0B00-0000D7000000}"/>
    <hyperlink ref="Q108" r:id="rId217" xr:uid="{00000000-0004-0000-0B00-0000D8000000}"/>
    <hyperlink ref="E109" r:id="rId218" xr:uid="{00000000-0004-0000-0B00-0000D9000000}"/>
    <hyperlink ref="Q109" r:id="rId219" xr:uid="{00000000-0004-0000-0B00-0000DA000000}"/>
    <hyperlink ref="E110" r:id="rId220" xr:uid="{00000000-0004-0000-0B00-0000DB000000}"/>
    <hyperlink ref="Q110" r:id="rId221" xr:uid="{00000000-0004-0000-0B00-0000DC000000}"/>
    <hyperlink ref="E111" r:id="rId222" xr:uid="{00000000-0004-0000-0B00-0000DD000000}"/>
    <hyperlink ref="Q111" r:id="rId223" xr:uid="{00000000-0004-0000-0B00-0000DE000000}"/>
    <hyperlink ref="E112" r:id="rId224" xr:uid="{00000000-0004-0000-0B00-0000DF000000}"/>
    <hyperlink ref="Q112" r:id="rId225" xr:uid="{00000000-0004-0000-0B00-0000E0000000}"/>
    <hyperlink ref="E113" r:id="rId226" xr:uid="{00000000-0004-0000-0B00-0000E1000000}"/>
    <hyperlink ref="Q113" r:id="rId227" xr:uid="{00000000-0004-0000-0B00-0000E2000000}"/>
    <hyperlink ref="E114" r:id="rId228" xr:uid="{00000000-0004-0000-0B00-0000E3000000}"/>
    <hyperlink ref="Q114" r:id="rId229" xr:uid="{00000000-0004-0000-0B00-0000E4000000}"/>
    <hyperlink ref="E115" r:id="rId230" xr:uid="{00000000-0004-0000-0B00-0000E5000000}"/>
    <hyperlink ref="Q115" r:id="rId231" xr:uid="{00000000-0004-0000-0B00-0000E6000000}"/>
    <hyperlink ref="E116" r:id="rId232" xr:uid="{00000000-0004-0000-0B00-0000E7000000}"/>
    <hyperlink ref="Q116" r:id="rId233" xr:uid="{00000000-0004-0000-0B00-0000E8000000}"/>
    <hyperlink ref="E117" r:id="rId234" xr:uid="{00000000-0004-0000-0B00-0000E9000000}"/>
    <hyperlink ref="Q117" r:id="rId235" xr:uid="{00000000-0004-0000-0B00-0000EA000000}"/>
    <hyperlink ref="E118" r:id="rId236" xr:uid="{00000000-0004-0000-0B00-0000EB000000}"/>
    <hyperlink ref="Q118" r:id="rId237" xr:uid="{00000000-0004-0000-0B00-0000EC000000}"/>
    <hyperlink ref="E119" r:id="rId238" xr:uid="{00000000-0004-0000-0B00-0000ED000000}"/>
    <hyperlink ref="Q119" r:id="rId239" xr:uid="{00000000-0004-0000-0B00-0000EE000000}"/>
    <hyperlink ref="E120" r:id="rId240" xr:uid="{00000000-0004-0000-0B00-0000EF000000}"/>
    <hyperlink ref="Q120" r:id="rId241" xr:uid="{00000000-0004-0000-0B00-0000F0000000}"/>
    <hyperlink ref="E121" r:id="rId242" xr:uid="{00000000-0004-0000-0B00-0000F1000000}"/>
    <hyperlink ref="Q121" r:id="rId243" xr:uid="{00000000-0004-0000-0B00-0000F2000000}"/>
    <hyperlink ref="E122" r:id="rId244" xr:uid="{00000000-0004-0000-0B00-0000F3000000}"/>
    <hyperlink ref="Q122" r:id="rId245" xr:uid="{00000000-0004-0000-0B00-0000F4000000}"/>
    <hyperlink ref="E123" r:id="rId246" xr:uid="{00000000-0004-0000-0B00-0000F5000000}"/>
    <hyperlink ref="Q123" r:id="rId247" xr:uid="{00000000-0004-0000-0B00-0000F6000000}"/>
    <hyperlink ref="E124" r:id="rId248" xr:uid="{00000000-0004-0000-0B00-0000F7000000}"/>
    <hyperlink ref="Q124" r:id="rId249" xr:uid="{00000000-0004-0000-0B00-0000F8000000}"/>
    <hyperlink ref="E125" r:id="rId250" xr:uid="{00000000-0004-0000-0B00-0000F9000000}"/>
    <hyperlink ref="Q126" r:id="rId251" xr:uid="{00000000-0004-0000-0B00-0000FA000000}"/>
    <hyperlink ref="E127" r:id="rId252" xr:uid="{00000000-0004-0000-0B00-0000FB000000}"/>
    <hyperlink ref="Q127" r:id="rId253" xr:uid="{00000000-0004-0000-0B00-0000FC000000}"/>
    <hyperlink ref="E128" r:id="rId254" xr:uid="{00000000-0004-0000-0B00-0000FD000000}"/>
    <hyperlink ref="Q128" r:id="rId255" xr:uid="{00000000-0004-0000-0B00-0000FE000000}"/>
    <hyperlink ref="E129" r:id="rId256" xr:uid="{00000000-0004-0000-0B00-0000FF000000}"/>
    <hyperlink ref="Q129" r:id="rId257" xr:uid="{00000000-0004-0000-0B00-000000010000}"/>
    <hyperlink ref="E130" r:id="rId258" xr:uid="{00000000-0004-0000-0B00-000001010000}"/>
    <hyperlink ref="Q130" r:id="rId259" xr:uid="{00000000-0004-0000-0B00-000002010000}"/>
    <hyperlink ref="E131" r:id="rId260" xr:uid="{00000000-0004-0000-0B00-000003010000}"/>
    <hyperlink ref="Q131" r:id="rId261" xr:uid="{00000000-0004-0000-0B00-000004010000}"/>
    <hyperlink ref="E132" r:id="rId262" xr:uid="{00000000-0004-0000-0B00-000005010000}"/>
    <hyperlink ref="Q132" r:id="rId263" xr:uid="{00000000-0004-0000-0B00-000006010000}"/>
    <hyperlink ref="E133" r:id="rId264" xr:uid="{00000000-0004-0000-0B00-000007010000}"/>
    <hyperlink ref="Q133" r:id="rId265" xr:uid="{00000000-0004-0000-0B00-000008010000}"/>
    <hyperlink ref="E134" r:id="rId266" xr:uid="{00000000-0004-0000-0B00-000009010000}"/>
    <hyperlink ref="Q134" r:id="rId267" xr:uid="{00000000-0004-0000-0B00-00000A010000}"/>
    <hyperlink ref="E135" r:id="rId268" xr:uid="{00000000-0004-0000-0B00-00000B010000}"/>
    <hyperlink ref="Q135" r:id="rId269" xr:uid="{00000000-0004-0000-0B00-00000C010000}"/>
    <hyperlink ref="E136" r:id="rId270" xr:uid="{00000000-0004-0000-0B00-00000D010000}"/>
    <hyperlink ref="Q136" r:id="rId271" xr:uid="{00000000-0004-0000-0B00-00000E010000}"/>
    <hyperlink ref="E137" r:id="rId272" xr:uid="{00000000-0004-0000-0B00-00000F010000}"/>
    <hyperlink ref="Q137" r:id="rId273" xr:uid="{00000000-0004-0000-0B00-000010010000}"/>
    <hyperlink ref="E138" r:id="rId274" xr:uid="{00000000-0004-0000-0B00-000011010000}"/>
    <hyperlink ref="Q138" r:id="rId275" xr:uid="{00000000-0004-0000-0B00-000012010000}"/>
    <hyperlink ref="E139" r:id="rId276" xr:uid="{00000000-0004-0000-0B00-000013010000}"/>
    <hyperlink ref="Q139" r:id="rId277" xr:uid="{00000000-0004-0000-0B00-000014010000}"/>
    <hyperlink ref="E140" r:id="rId278" xr:uid="{00000000-0004-0000-0B00-000015010000}"/>
    <hyperlink ref="Q140" r:id="rId279" xr:uid="{00000000-0004-0000-0B00-000016010000}"/>
    <hyperlink ref="E141" r:id="rId280" xr:uid="{00000000-0004-0000-0B00-000017010000}"/>
    <hyperlink ref="Q141" r:id="rId281" xr:uid="{00000000-0004-0000-0B00-000018010000}"/>
    <hyperlink ref="E142" r:id="rId282" xr:uid="{00000000-0004-0000-0B00-000019010000}"/>
    <hyperlink ref="Q142" r:id="rId283" xr:uid="{00000000-0004-0000-0B00-00001A010000}"/>
    <hyperlink ref="E143" r:id="rId284" xr:uid="{00000000-0004-0000-0B00-00001B010000}"/>
    <hyperlink ref="Q143" r:id="rId285" xr:uid="{00000000-0004-0000-0B00-00001C010000}"/>
    <hyperlink ref="E144" r:id="rId286" xr:uid="{00000000-0004-0000-0B00-00001D010000}"/>
    <hyperlink ref="Q144" r:id="rId287" xr:uid="{00000000-0004-0000-0B00-00001E010000}"/>
    <hyperlink ref="E145" r:id="rId288" xr:uid="{00000000-0004-0000-0B00-00001F010000}"/>
    <hyperlink ref="Q145" r:id="rId289" xr:uid="{00000000-0004-0000-0B00-000020010000}"/>
    <hyperlink ref="E146" r:id="rId290" xr:uid="{00000000-0004-0000-0B00-000021010000}"/>
    <hyperlink ref="Q146" r:id="rId291" xr:uid="{00000000-0004-0000-0B00-000022010000}"/>
    <hyperlink ref="E147" r:id="rId292" xr:uid="{00000000-0004-0000-0B00-000023010000}"/>
    <hyperlink ref="Q147" r:id="rId293" xr:uid="{00000000-0004-0000-0B00-000024010000}"/>
    <hyperlink ref="E148" r:id="rId294" xr:uid="{00000000-0004-0000-0B00-000025010000}"/>
    <hyperlink ref="Q148" r:id="rId295" xr:uid="{00000000-0004-0000-0B00-000026010000}"/>
    <hyperlink ref="E149" r:id="rId296" xr:uid="{00000000-0004-0000-0B00-000027010000}"/>
    <hyperlink ref="Q149" r:id="rId297" xr:uid="{00000000-0004-0000-0B00-000028010000}"/>
    <hyperlink ref="E150" r:id="rId298" xr:uid="{00000000-0004-0000-0B00-000029010000}"/>
    <hyperlink ref="Q150" r:id="rId299" xr:uid="{00000000-0004-0000-0B00-00002A010000}"/>
    <hyperlink ref="E151" r:id="rId300" xr:uid="{00000000-0004-0000-0B00-00002B010000}"/>
    <hyperlink ref="Q151" r:id="rId301" xr:uid="{00000000-0004-0000-0B00-00002C010000}"/>
    <hyperlink ref="E152" r:id="rId302" xr:uid="{00000000-0004-0000-0B00-00002D010000}"/>
    <hyperlink ref="Q152" r:id="rId303" xr:uid="{00000000-0004-0000-0B00-00002E010000}"/>
    <hyperlink ref="E153" r:id="rId304" xr:uid="{00000000-0004-0000-0B00-00002F010000}"/>
    <hyperlink ref="Q153" r:id="rId305" xr:uid="{00000000-0004-0000-0B00-000030010000}"/>
    <hyperlink ref="E154" r:id="rId306" xr:uid="{00000000-0004-0000-0B00-000031010000}"/>
    <hyperlink ref="Q154" r:id="rId307" xr:uid="{00000000-0004-0000-0B00-000032010000}"/>
    <hyperlink ref="E155" r:id="rId308" xr:uid="{00000000-0004-0000-0B00-000033010000}"/>
    <hyperlink ref="Q155" r:id="rId309" xr:uid="{00000000-0004-0000-0B00-000034010000}"/>
    <hyperlink ref="E156" r:id="rId310" xr:uid="{00000000-0004-0000-0B00-000035010000}"/>
    <hyperlink ref="Q156" r:id="rId311" xr:uid="{00000000-0004-0000-0B00-000036010000}"/>
    <hyperlink ref="E157" r:id="rId312" xr:uid="{00000000-0004-0000-0B00-000037010000}"/>
    <hyperlink ref="Q157" r:id="rId313" xr:uid="{00000000-0004-0000-0B00-000038010000}"/>
    <hyperlink ref="E158" r:id="rId314" xr:uid="{00000000-0004-0000-0B00-000039010000}"/>
    <hyperlink ref="Q158" r:id="rId315" xr:uid="{00000000-0004-0000-0B00-00003A010000}"/>
    <hyperlink ref="E159" r:id="rId316" xr:uid="{00000000-0004-0000-0B00-00003B010000}"/>
    <hyperlink ref="Q159" r:id="rId317" xr:uid="{00000000-0004-0000-0B00-00003C010000}"/>
    <hyperlink ref="E160" r:id="rId318" xr:uid="{00000000-0004-0000-0B00-00003D010000}"/>
    <hyperlink ref="Q160" r:id="rId319" xr:uid="{00000000-0004-0000-0B00-00003E010000}"/>
    <hyperlink ref="E161" r:id="rId320" xr:uid="{00000000-0004-0000-0B00-00003F010000}"/>
    <hyperlink ref="Q161" r:id="rId321" xr:uid="{00000000-0004-0000-0B00-000040010000}"/>
    <hyperlink ref="E162" r:id="rId322" xr:uid="{00000000-0004-0000-0B00-000041010000}"/>
    <hyperlink ref="Q162" r:id="rId323" xr:uid="{00000000-0004-0000-0B00-000042010000}"/>
    <hyperlink ref="E163" r:id="rId324" xr:uid="{00000000-0004-0000-0B00-000043010000}"/>
    <hyperlink ref="Q163" r:id="rId325" xr:uid="{00000000-0004-0000-0B00-000044010000}"/>
    <hyperlink ref="E164" r:id="rId326" xr:uid="{00000000-0004-0000-0B00-000045010000}"/>
    <hyperlink ref="Q164" r:id="rId327" xr:uid="{00000000-0004-0000-0B00-000046010000}"/>
    <hyperlink ref="E165" r:id="rId328" xr:uid="{00000000-0004-0000-0B00-000047010000}"/>
    <hyperlink ref="Q165" r:id="rId329" xr:uid="{00000000-0004-0000-0B00-000048010000}"/>
    <hyperlink ref="E166" r:id="rId330" xr:uid="{00000000-0004-0000-0B00-000049010000}"/>
    <hyperlink ref="Q166" r:id="rId331" xr:uid="{00000000-0004-0000-0B00-00004A010000}"/>
    <hyperlink ref="E167" r:id="rId332" xr:uid="{00000000-0004-0000-0B00-00004B010000}"/>
    <hyperlink ref="Q167" r:id="rId333" xr:uid="{00000000-0004-0000-0B00-00004C010000}"/>
    <hyperlink ref="E168" r:id="rId334" xr:uid="{00000000-0004-0000-0B00-00004D010000}"/>
    <hyperlink ref="Q168" r:id="rId335" xr:uid="{00000000-0004-0000-0B00-00004E010000}"/>
    <hyperlink ref="E169" r:id="rId336" xr:uid="{00000000-0004-0000-0B00-00004F010000}"/>
    <hyperlink ref="Q169" r:id="rId337" xr:uid="{00000000-0004-0000-0B00-000050010000}"/>
    <hyperlink ref="E170" r:id="rId338" xr:uid="{00000000-0004-0000-0B00-000051010000}"/>
    <hyperlink ref="Q170" r:id="rId339" xr:uid="{00000000-0004-0000-0B00-000052010000}"/>
    <hyperlink ref="E171" r:id="rId340" xr:uid="{00000000-0004-0000-0B00-000053010000}"/>
    <hyperlink ref="Q171" r:id="rId341" xr:uid="{00000000-0004-0000-0B00-000054010000}"/>
    <hyperlink ref="E172" r:id="rId342" xr:uid="{00000000-0004-0000-0B00-000055010000}"/>
    <hyperlink ref="Q172" r:id="rId343" xr:uid="{00000000-0004-0000-0B00-000056010000}"/>
    <hyperlink ref="E173" r:id="rId344" xr:uid="{00000000-0004-0000-0B00-000057010000}"/>
    <hyperlink ref="Q173" r:id="rId345" xr:uid="{00000000-0004-0000-0B00-000058010000}"/>
    <hyperlink ref="E174" r:id="rId346" xr:uid="{00000000-0004-0000-0B00-000059010000}"/>
    <hyperlink ref="Q174" r:id="rId347" xr:uid="{00000000-0004-0000-0B00-00005A010000}"/>
    <hyperlink ref="E175" r:id="rId348" xr:uid="{00000000-0004-0000-0B00-00005B010000}"/>
    <hyperlink ref="Q175" r:id="rId349" xr:uid="{00000000-0004-0000-0B00-00005C010000}"/>
    <hyperlink ref="E176" r:id="rId350" xr:uid="{00000000-0004-0000-0B00-00005D010000}"/>
    <hyperlink ref="Q176" r:id="rId351" xr:uid="{00000000-0004-0000-0B00-00005E010000}"/>
    <hyperlink ref="E177" r:id="rId352" xr:uid="{00000000-0004-0000-0B00-00005F010000}"/>
    <hyperlink ref="Q177" r:id="rId353" xr:uid="{00000000-0004-0000-0B00-000060010000}"/>
    <hyperlink ref="E178" r:id="rId354" xr:uid="{00000000-0004-0000-0B00-000061010000}"/>
    <hyperlink ref="Q178" r:id="rId355" xr:uid="{00000000-0004-0000-0B00-000062010000}"/>
    <hyperlink ref="E179" r:id="rId356" xr:uid="{00000000-0004-0000-0B00-000063010000}"/>
    <hyperlink ref="Q179" r:id="rId357" xr:uid="{00000000-0004-0000-0B00-000064010000}"/>
    <hyperlink ref="E180" r:id="rId358" xr:uid="{00000000-0004-0000-0B00-000065010000}"/>
    <hyperlink ref="Q180" r:id="rId359" xr:uid="{00000000-0004-0000-0B00-000066010000}"/>
    <hyperlink ref="E181" r:id="rId360" xr:uid="{00000000-0004-0000-0B00-000067010000}"/>
    <hyperlink ref="Q181" r:id="rId361" xr:uid="{00000000-0004-0000-0B00-000068010000}"/>
    <hyperlink ref="E182" r:id="rId362" xr:uid="{00000000-0004-0000-0B00-000069010000}"/>
    <hyperlink ref="Q182" r:id="rId363" xr:uid="{00000000-0004-0000-0B00-00006A010000}"/>
    <hyperlink ref="E183" r:id="rId364" xr:uid="{00000000-0004-0000-0B00-00006B010000}"/>
    <hyperlink ref="Q183" r:id="rId365" xr:uid="{00000000-0004-0000-0B00-00006C010000}"/>
    <hyperlink ref="E184" r:id="rId366" xr:uid="{00000000-0004-0000-0B00-00006D010000}"/>
    <hyperlink ref="Q184" r:id="rId367" xr:uid="{00000000-0004-0000-0B00-00006E010000}"/>
    <hyperlink ref="E185" r:id="rId368" xr:uid="{00000000-0004-0000-0B00-00006F010000}"/>
    <hyperlink ref="Q185" r:id="rId369" xr:uid="{00000000-0004-0000-0B00-000070010000}"/>
    <hyperlink ref="E186" r:id="rId370" xr:uid="{00000000-0004-0000-0B00-000071010000}"/>
    <hyperlink ref="Q186" r:id="rId371" xr:uid="{00000000-0004-0000-0B00-000072010000}"/>
    <hyperlink ref="E187" r:id="rId372" xr:uid="{00000000-0004-0000-0B00-000073010000}"/>
    <hyperlink ref="Q187" r:id="rId373" xr:uid="{00000000-0004-0000-0B00-000074010000}"/>
    <hyperlink ref="E188" r:id="rId374" xr:uid="{00000000-0004-0000-0B00-000075010000}"/>
    <hyperlink ref="Q188" r:id="rId375" xr:uid="{00000000-0004-0000-0B00-000076010000}"/>
    <hyperlink ref="E189" r:id="rId376" xr:uid="{00000000-0004-0000-0B00-000077010000}"/>
    <hyperlink ref="Q189" r:id="rId377" xr:uid="{00000000-0004-0000-0B00-000078010000}"/>
    <hyperlink ref="E190" r:id="rId378" xr:uid="{00000000-0004-0000-0B00-000079010000}"/>
    <hyperlink ref="Q190" r:id="rId379" xr:uid="{00000000-0004-0000-0B00-00007A010000}"/>
    <hyperlink ref="E191" r:id="rId380" xr:uid="{00000000-0004-0000-0B00-00007B010000}"/>
    <hyperlink ref="Q191" r:id="rId381" xr:uid="{00000000-0004-0000-0B00-00007C010000}"/>
    <hyperlink ref="E192" r:id="rId382" xr:uid="{00000000-0004-0000-0B00-00007D010000}"/>
    <hyperlink ref="Q192" r:id="rId383" xr:uid="{00000000-0004-0000-0B00-00007E010000}"/>
    <hyperlink ref="E193" r:id="rId384" xr:uid="{00000000-0004-0000-0B00-00007F010000}"/>
    <hyperlink ref="Q193" r:id="rId385" xr:uid="{00000000-0004-0000-0B00-000080010000}"/>
    <hyperlink ref="E194" r:id="rId386" xr:uid="{00000000-0004-0000-0B00-000081010000}"/>
    <hyperlink ref="Q194" r:id="rId387" xr:uid="{00000000-0004-0000-0B00-000082010000}"/>
    <hyperlink ref="E195" r:id="rId388" xr:uid="{00000000-0004-0000-0B00-000083010000}"/>
    <hyperlink ref="Q195" r:id="rId389" xr:uid="{00000000-0004-0000-0B00-000084010000}"/>
    <hyperlink ref="E196" r:id="rId390" xr:uid="{00000000-0004-0000-0B00-000085010000}"/>
    <hyperlink ref="Q196" r:id="rId391" xr:uid="{00000000-0004-0000-0B00-000086010000}"/>
    <hyperlink ref="E197" r:id="rId392" xr:uid="{00000000-0004-0000-0B00-000087010000}"/>
    <hyperlink ref="Q197" r:id="rId393" xr:uid="{00000000-0004-0000-0B00-000088010000}"/>
    <hyperlink ref="E198" r:id="rId394" xr:uid="{00000000-0004-0000-0B00-000089010000}"/>
    <hyperlink ref="Q198" r:id="rId395" xr:uid="{00000000-0004-0000-0B00-00008A010000}"/>
    <hyperlink ref="E199" r:id="rId396" xr:uid="{00000000-0004-0000-0B00-00008B010000}"/>
    <hyperlink ref="Q199" r:id="rId397" xr:uid="{00000000-0004-0000-0B00-00008C010000}"/>
    <hyperlink ref="E200" r:id="rId398" xr:uid="{00000000-0004-0000-0B00-00008D010000}"/>
    <hyperlink ref="Q200" r:id="rId399" xr:uid="{00000000-0004-0000-0B00-00008E010000}"/>
    <hyperlink ref="E201" r:id="rId400" xr:uid="{00000000-0004-0000-0B00-00008F010000}"/>
    <hyperlink ref="Q201" r:id="rId401" xr:uid="{00000000-0004-0000-0B00-000090010000}"/>
    <hyperlink ref="E202" r:id="rId402" xr:uid="{00000000-0004-0000-0B00-000091010000}"/>
    <hyperlink ref="Q202" r:id="rId403" xr:uid="{00000000-0004-0000-0B00-000092010000}"/>
    <hyperlink ref="E203" r:id="rId404" xr:uid="{00000000-0004-0000-0B00-000093010000}"/>
    <hyperlink ref="Q203" r:id="rId405" xr:uid="{00000000-0004-0000-0B00-000094010000}"/>
    <hyperlink ref="E204" r:id="rId406" xr:uid="{00000000-0004-0000-0B00-000095010000}"/>
    <hyperlink ref="Q204" r:id="rId407" xr:uid="{00000000-0004-0000-0B00-000096010000}"/>
    <hyperlink ref="E205" r:id="rId408" xr:uid="{00000000-0004-0000-0B00-000097010000}"/>
    <hyperlink ref="Q205" r:id="rId409" xr:uid="{00000000-0004-0000-0B00-000098010000}"/>
    <hyperlink ref="E206" r:id="rId410" xr:uid="{00000000-0004-0000-0B00-000099010000}"/>
    <hyperlink ref="Q206" r:id="rId411" xr:uid="{00000000-0004-0000-0B00-00009A010000}"/>
    <hyperlink ref="E207" r:id="rId412" xr:uid="{00000000-0004-0000-0B00-00009B010000}"/>
    <hyperlink ref="Q207" r:id="rId413" xr:uid="{00000000-0004-0000-0B00-00009C010000}"/>
    <hyperlink ref="E208" r:id="rId414" xr:uid="{00000000-0004-0000-0B00-00009D010000}"/>
    <hyperlink ref="Q208" r:id="rId415" xr:uid="{00000000-0004-0000-0B00-00009E010000}"/>
    <hyperlink ref="E209" r:id="rId416" xr:uid="{00000000-0004-0000-0B00-00009F010000}"/>
    <hyperlink ref="Q209" r:id="rId417" xr:uid="{00000000-0004-0000-0B00-0000A0010000}"/>
    <hyperlink ref="E210" r:id="rId418" xr:uid="{00000000-0004-0000-0B00-0000A1010000}"/>
    <hyperlink ref="Q210" r:id="rId419" xr:uid="{00000000-0004-0000-0B00-0000A2010000}"/>
    <hyperlink ref="E211" r:id="rId420" xr:uid="{00000000-0004-0000-0B00-0000A3010000}"/>
    <hyperlink ref="Q211" r:id="rId421" xr:uid="{00000000-0004-0000-0B00-0000A4010000}"/>
    <hyperlink ref="E212" r:id="rId422" xr:uid="{00000000-0004-0000-0B00-0000A5010000}"/>
    <hyperlink ref="Q212" r:id="rId423" xr:uid="{00000000-0004-0000-0B00-0000A6010000}"/>
    <hyperlink ref="E213" r:id="rId424" xr:uid="{00000000-0004-0000-0B00-0000A7010000}"/>
    <hyperlink ref="Q213" r:id="rId425" xr:uid="{00000000-0004-0000-0B00-0000A8010000}"/>
    <hyperlink ref="E214" r:id="rId426" xr:uid="{00000000-0004-0000-0B00-0000A9010000}"/>
    <hyperlink ref="Q214" r:id="rId427" xr:uid="{00000000-0004-0000-0B00-0000AA010000}"/>
    <hyperlink ref="E215" r:id="rId428" xr:uid="{00000000-0004-0000-0B00-0000AB010000}"/>
    <hyperlink ref="Q215" r:id="rId429" xr:uid="{00000000-0004-0000-0B00-0000AC010000}"/>
    <hyperlink ref="E216" r:id="rId430" xr:uid="{00000000-0004-0000-0B00-0000AD010000}"/>
    <hyperlink ref="Q216" r:id="rId431" xr:uid="{00000000-0004-0000-0B00-0000AE010000}"/>
    <hyperlink ref="E217" r:id="rId432" xr:uid="{00000000-0004-0000-0B00-0000AF010000}"/>
    <hyperlink ref="Q217" r:id="rId433" xr:uid="{00000000-0004-0000-0B00-0000B0010000}"/>
    <hyperlink ref="E218" r:id="rId434" xr:uid="{00000000-0004-0000-0B00-0000B1010000}"/>
    <hyperlink ref="Q218" r:id="rId435" xr:uid="{00000000-0004-0000-0B00-0000B2010000}"/>
    <hyperlink ref="E219" r:id="rId436" xr:uid="{00000000-0004-0000-0B00-0000B3010000}"/>
    <hyperlink ref="Q219" r:id="rId437" xr:uid="{00000000-0004-0000-0B00-0000B4010000}"/>
    <hyperlink ref="E220" r:id="rId438" xr:uid="{00000000-0004-0000-0B00-0000B5010000}"/>
    <hyperlink ref="Q220" r:id="rId439" xr:uid="{00000000-0004-0000-0B00-0000B6010000}"/>
    <hyperlink ref="E221" r:id="rId440" xr:uid="{00000000-0004-0000-0B00-0000B7010000}"/>
    <hyperlink ref="Q221" r:id="rId441" xr:uid="{00000000-0004-0000-0B00-0000B8010000}"/>
    <hyperlink ref="E222" r:id="rId442" xr:uid="{00000000-0004-0000-0B00-0000B9010000}"/>
    <hyperlink ref="Q222" r:id="rId443" xr:uid="{00000000-0004-0000-0B00-0000BA010000}"/>
    <hyperlink ref="E223" r:id="rId444" xr:uid="{00000000-0004-0000-0B00-0000BB010000}"/>
    <hyperlink ref="Q223" r:id="rId445" xr:uid="{00000000-0004-0000-0B00-0000BC010000}"/>
    <hyperlink ref="E224" r:id="rId446" xr:uid="{00000000-0004-0000-0B00-0000BD010000}"/>
    <hyperlink ref="Q224" r:id="rId447" xr:uid="{00000000-0004-0000-0B00-0000BE010000}"/>
    <hyperlink ref="E225" r:id="rId448" xr:uid="{00000000-0004-0000-0B00-0000BF010000}"/>
    <hyperlink ref="Q225" r:id="rId449" xr:uid="{00000000-0004-0000-0B00-0000C0010000}"/>
    <hyperlink ref="E226" r:id="rId450" xr:uid="{00000000-0004-0000-0B00-0000C1010000}"/>
    <hyperlink ref="Q226" r:id="rId451" xr:uid="{00000000-0004-0000-0B00-0000C2010000}"/>
    <hyperlink ref="E227" r:id="rId452" xr:uid="{00000000-0004-0000-0B00-0000C3010000}"/>
    <hyperlink ref="Q227" r:id="rId453" xr:uid="{00000000-0004-0000-0B00-0000C4010000}"/>
    <hyperlink ref="E228" r:id="rId454" xr:uid="{00000000-0004-0000-0B00-0000C5010000}"/>
    <hyperlink ref="Q228" r:id="rId455" xr:uid="{00000000-0004-0000-0B00-0000C6010000}"/>
    <hyperlink ref="E229" r:id="rId456" xr:uid="{00000000-0004-0000-0B00-0000C7010000}"/>
    <hyperlink ref="Q229" r:id="rId457" xr:uid="{00000000-0004-0000-0B00-0000C8010000}"/>
    <hyperlink ref="E230" r:id="rId458" xr:uid="{00000000-0004-0000-0B00-0000C9010000}"/>
    <hyperlink ref="Q230" r:id="rId459" xr:uid="{00000000-0004-0000-0B00-0000CA010000}"/>
    <hyperlink ref="Q231" r:id="rId460" xr:uid="{00000000-0004-0000-0B00-0000CB010000}"/>
    <hyperlink ref="E232" r:id="rId461" xr:uid="{00000000-0004-0000-0B00-0000CC010000}"/>
    <hyperlink ref="Q232" r:id="rId462" xr:uid="{00000000-0004-0000-0B00-0000CD010000}"/>
    <hyperlink ref="E233" r:id="rId463" xr:uid="{00000000-0004-0000-0B00-0000CE010000}"/>
    <hyperlink ref="Q233" r:id="rId464" xr:uid="{00000000-0004-0000-0B00-0000CF010000}"/>
    <hyperlink ref="E234" r:id="rId465" xr:uid="{00000000-0004-0000-0B00-0000D0010000}"/>
    <hyperlink ref="Q234" r:id="rId466" xr:uid="{00000000-0004-0000-0B00-0000D1010000}"/>
    <hyperlink ref="E235" r:id="rId467" xr:uid="{00000000-0004-0000-0B00-0000D2010000}"/>
    <hyperlink ref="Q235" r:id="rId468" xr:uid="{00000000-0004-0000-0B00-0000D3010000}"/>
    <hyperlink ref="E236" r:id="rId469" xr:uid="{00000000-0004-0000-0B00-0000D4010000}"/>
    <hyperlink ref="Q236" r:id="rId470" xr:uid="{00000000-0004-0000-0B00-0000D5010000}"/>
    <hyperlink ref="E237" r:id="rId471" xr:uid="{00000000-0004-0000-0B00-0000D6010000}"/>
    <hyperlink ref="Q237" r:id="rId472" xr:uid="{00000000-0004-0000-0B00-0000D7010000}"/>
    <hyperlink ref="E238" r:id="rId473" xr:uid="{00000000-0004-0000-0B00-0000D8010000}"/>
    <hyperlink ref="Q238" r:id="rId474" xr:uid="{00000000-0004-0000-0B00-0000D9010000}"/>
    <hyperlink ref="E239" r:id="rId475" xr:uid="{00000000-0004-0000-0B00-0000DA010000}"/>
    <hyperlink ref="Q239" r:id="rId476" xr:uid="{00000000-0004-0000-0B00-0000DB010000}"/>
    <hyperlink ref="E240" r:id="rId477" xr:uid="{00000000-0004-0000-0B00-0000DC010000}"/>
    <hyperlink ref="Q240" r:id="rId478" xr:uid="{00000000-0004-0000-0B00-0000DD010000}"/>
    <hyperlink ref="E242" r:id="rId479" xr:uid="{00000000-0004-0000-0B00-0000DE010000}"/>
    <hyperlink ref="C243" r:id="rId480" xr:uid="{00000000-0004-0000-0B00-0000DF010000}"/>
    <hyperlink ref="E243" r:id="rId481" xr:uid="{00000000-0004-0000-0B00-0000E001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FF"/>
    <outlinePr summaryBelow="0" summaryRight="0"/>
  </sheetPr>
  <dimension ref="A1:I592"/>
  <sheetViews>
    <sheetView workbookViewId="0"/>
  </sheetViews>
  <sheetFormatPr defaultColWidth="14.42578125" defaultRowHeight="15.75" customHeight="1"/>
  <cols>
    <col min="1" max="1" width="9" customWidth="1"/>
  </cols>
  <sheetData>
    <row r="1" spans="1:9">
      <c r="A1" s="43" t="s">
        <v>72</v>
      </c>
      <c r="B1" s="43" t="s">
        <v>58</v>
      </c>
      <c r="C1" s="43" t="s">
        <v>60</v>
      </c>
      <c r="D1" s="43" t="s">
        <v>34</v>
      </c>
      <c r="E1" s="43" t="s">
        <v>35</v>
      </c>
      <c r="F1" s="43" t="s">
        <v>4220</v>
      </c>
      <c r="G1" s="43" t="s">
        <v>4221</v>
      </c>
      <c r="H1" s="43" t="s">
        <v>4222</v>
      </c>
      <c r="I1" s="43" t="s">
        <v>4223</v>
      </c>
    </row>
    <row r="2" spans="1:9">
      <c r="A2" s="25" t="b">
        <v>0</v>
      </c>
      <c r="B2" s="25" t="s">
        <v>4224</v>
      </c>
      <c r="C2" s="25" t="s">
        <v>4225</v>
      </c>
      <c r="D2" s="25"/>
      <c r="E2" s="112" t="s">
        <v>4226</v>
      </c>
      <c r="F2" s="25" t="s">
        <v>4227</v>
      </c>
      <c r="G2" s="25" t="s">
        <v>4228</v>
      </c>
      <c r="H2" s="25" t="s">
        <v>4229</v>
      </c>
      <c r="I2" s="112" t="s">
        <v>4230</v>
      </c>
    </row>
    <row r="3" spans="1:9">
      <c r="A3" s="25" t="b">
        <v>0</v>
      </c>
      <c r="B3" s="25" t="s">
        <v>4231</v>
      </c>
      <c r="C3" s="25" t="s">
        <v>4232</v>
      </c>
      <c r="D3" s="25"/>
      <c r="E3" s="112" t="s">
        <v>4233</v>
      </c>
      <c r="F3" s="25" t="s">
        <v>2311</v>
      </c>
      <c r="G3" s="25" t="s">
        <v>4228</v>
      </c>
      <c r="H3" s="25" t="s">
        <v>4234</v>
      </c>
      <c r="I3" s="112" t="s">
        <v>4235</v>
      </c>
    </row>
    <row r="4" spans="1:9">
      <c r="A4" s="25" t="b">
        <v>0</v>
      </c>
      <c r="B4" s="25" t="s">
        <v>4236</v>
      </c>
      <c r="C4" s="25" t="s">
        <v>4232</v>
      </c>
      <c r="D4" s="25"/>
      <c r="E4" s="112" t="s">
        <v>4237</v>
      </c>
      <c r="F4" s="25" t="s">
        <v>2311</v>
      </c>
      <c r="G4" s="25" t="s">
        <v>4228</v>
      </c>
      <c r="H4" s="25" t="s">
        <v>4234</v>
      </c>
      <c r="I4" s="112" t="s">
        <v>4238</v>
      </c>
    </row>
    <row r="5" spans="1:9">
      <c r="A5" s="25" t="b">
        <v>0</v>
      </c>
      <c r="B5" s="25" t="s">
        <v>4239</v>
      </c>
      <c r="C5" s="25" t="s">
        <v>4232</v>
      </c>
      <c r="D5" s="25"/>
      <c r="E5" s="112" t="s">
        <v>4240</v>
      </c>
      <c r="F5" s="25" t="s">
        <v>2311</v>
      </c>
      <c r="G5" s="25" t="s">
        <v>4228</v>
      </c>
      <c r="H5" s="25" t="s">
        <v>4234</v>
      </c>
      <c r="I5" s="112" t="s">
        <v>4241</v>
      </c>
    </row>
    <row r="6" spans="1:9">
      <c r="A6" s="25" t="b">
        <v>0</v>
      </c>
      <c r="B6" s="25" t="s">
        <v>4242</v>
      </c>
      <c r="C6" s="25" t="s">
        <v>4232</v>
      </c>
      <c r="D6" s="25"/>
      <c r="E6" s="112" t="s">
        <v>4243</v>
      </c>
      <c r="F6" s="25" t="s">
        <v>2311</v>
      </c>
      <c r="G6" s="25" t="s">
        <v>4244</v>
      </c>
      <c r="H6" s="25" t="s">
        <v>4234</v>
      </c>
      <c r="I6" s="112" t="s">
        <v>4245</v>
      </c>
    </row>
    <row r="7" spans="1:9">
      <c r="A7" s="25" t="b">
        <v>0</v>
      </c>
      <c r="B7" s="25" t="s">
        <v>4246</v>
      </c>
      <c r="C7" s="25" t="s">
        <v>4232</v>
      </c>
      <c r="D7" s="25"/>
      <c r="E7" s="112" t="s">
        <v>4247</v>
      </c>
      <c r="F7" s="25" t="s">
        <v>2311</v>
      </c>
      <c r="G7" s="25" t="s">
        <v>4228</v>
      </c>
      <c r="H7" s="25" t="s">
        <v>4234</v>
      </c>
      <c r="I7" s="112" t="s">
        <v>4248</v>
      </c>
    </row>
    <row r="8" spans="1:9">
      <c r="A8" s="25" t="b">
        <v>0</v>
      </c>
      <c r="B8" s="25" t="s">
        <v>4249</v>
      </c>
      <c r="C8" s="25" t="s">
        <v>4250</v>
      </c>
      <c r="D8" s="25"/>
      <c r="E8" s="112" t="s">
        <v>4251</v>
      </c>
      <c r="F8" s="25" t="s">
        <v>2311</v>
      </c>
      <c r="G8" s="25" t="s">
        <v>4228</v>
      </c>
      <c r="H8" s="25" t="s">
        <v>4234</v>
      </c>
      <c r="I8" s="112" t="s">
        <v>4252</v>
      </c>
    </row>
    <row r="9" spans="1:9">
      <c r="A9" s="25" t="b">
        <v>0</v>
      </c>
      <c r="B9" s="25" t="s">
        <v>4253</v>
      </c>
      <c r="C9" s="25" t="s">
        <v>4254</v>
      </c>
      <c r="D9" s="25"/>
      <c r="E9" s="112" t="s">
        <v>4255</v>
      </c>
      <c r="F9" s="25" t="s">
        <v>54</v>
      </c>
      <c r="G9" s="25" t="s">
        <v>4228</v>
      </c>
      <c r="H9" s="25" t="s">
        <v>4234</v>
      </c>
      <c r="I9" s="112" t="s">
        <v>4256</v>
      </c>
    </row>
    <row r="10" spans="1:9">
      <c r="A10" s="25" t="b">
        <v>0</v>
      </c>
      <c r="B10" s="25" t="s">
        <v>4257</v>
      </c>
      <c r="C10" s="25" t="s">
        <v>4254</v>
      </c>
      <c r="D10" s="25"/>
      <c r="E10" s="112" t="s">
        <v>4258</v>
      </c>
      <c r="F10" s="25" t="s">
        <v>54</v>
      </c>
      <c r="G10" s="25" t="s">
        <v>4228</v>
      </c>
      <c r="H10" s="25" t="s">
        <v>4259</v>
      </c>
      <c r="I10" s="112" t="s">
        <v>4260</v>
      </c>
    </row>
    <row r="11" spans="1:9">
      <c r="A11" s="25" t="b">
        <v>0</v>
      </c>
      <c r="B11" s="25" t="s">
        <v>4261</v>
      </c>
      <c r="C11" s="25" t="s">
        <v>4262</v>
      </c>
      <c r="D11" s="25"/>
      <c r="E11" s="112" t="s">
        <v>4263</v>
      </c>
      <c r="F11" s="25" t="s">
        <v>4264</v>
      </c>
      <c r="G11" s="25" t="s">
        <v>4244</v>
      </c>
      <c r="H11" s="25" t="s">
        <v>4265</v>
      </c>
      <c r="I11" s="112" t="s">
        <v>4266</v>
      </c>
    </row>
    <row r="12" spans="1:9">
      <c r="A12" s="25" t="b">
        <v>0</v>
      </c>
      <c r="B12" s="25" t="s">
        <v>4267</v>
      </c>
      <c r="C12" s="25" t="s">
        <v>4268</v>
      </c>
      <c r="D12" s="25"/>
      <c r="E12" s="112" t="s">
        <v>4269</v>
      </c>
      <c r="F12" s="25" t="s">
        <v>54</v>
      </c>
      <c r="G12" s="25" t="s">
        <v>4270</v>
      </c>
      <c r="H12" s="25" t="s">
        <v>4271</v>
      </c>
      <c r="I12" s="112" t="s">
        <v>4272</v>
      </c>
    </row>
    <row r="13" spans="1:9">
      <c r="A13" s="25" t="b">
        <v>0</v>
      </c>
      <c r="B13" s="25" t="s">
        <v>4273</v>
      </c>
      <c r="C13" s="25" t="s">
        <v>4274</v>
      </c>
      <c r="D13" s="25"/>
      <c r="E13" s="112" t="s">
        <v>4275</v>
      </c>
      <c r="F13" s="25" t="s">
        <v>4276</v>
      </c>
      <c r="G13" s="25" t="s">
        <v>4228</v>
      </c>
      <c r="H13" s="25" t="s">
        <v>4234</v>
      </c>
      <c r="I13" s="112" t="s">
        <v>4277</v>
      </c>
    </row>
    <row r="14" spans="1:9">
      <c r="A14" s="25" t="b">
        <v>0</v>
      </c>
      <c r="B14" s="25" t="s">
        <v>645</v>
      </c>
      <c r="C14" s="25" t="s">
        <v>641</v>
      </c>
      <c r="D14" s="25"/>
      <c r="E14" s="112" t="s">
        <v>646</v>
      </c>
      <c r="F14" s="25" t="s">
        <v>4278</v>
      </c>
      <c r="G14" s="25" t="s">
        <v>4228</v>
      </c>
      <c r="H14" s="25" t="s">
        <v>4234</v>
      </c>
      <c r="I14" s="112" t="s">
        <v>4279</v>
      </c>
    </row>
    <row r="15" spans="1:9">
      <c r="A15" s="25" t="b">
        <v>0</v>
      </c>
      <c r="B15" s="25" t="s">
        <v>4280</v>
      </c>
      <c r="C15" s="25" t="s">
        <v>4281</v>
      </c>
      <c r="D15" s="25"/>
      <c r="E15" s="112" t="s">
        <v>4282</v>
      </c>
      <c r="F15" s="25" t="s">
        <v>4283</v>
      </c>
      <c r="G15" s="25" t="s">
        <v>4270</v>
      </c>
      <c r="H15" s="25" t="s">
        <v>4259</v>
      </c>
      <c r="I15" s="112" t="s">
        <v>4284</v>
      </c>
    </row>
    <row r="16" spans="1:9">
      <c r="A16" s="25" t="b">
        <v>0</v>
      </c>
      <c r="B16" s="25" t="s">
        <v>4285</v>
      </c>
      <c r="C16" s="25" t="s">
        <v>4281</v>
      </c>
      <c r="D16" s="25"/>
      <c r="E16" s="112" t="s">
        <v>4286</v>
      </c>
      <c r="F16" s="25" t="s">
        <v>4283</v>
      </c>
      <c r="G16" s="25" t="s">
        <v>4270</v>
      </c>
      <c r="H16" s="25" t="s">
        <v>4259</v>
      </c>
      <c r="I16" s="112" t="s">
        <v>4287</v>
      </c>
    </row>
    <row r="17" spans="1:9">
      <c r="A17" s="25" t="b">
        <v>0</v>
      </c>
      <c r="B17" s="25" t="s">
        <v>4288</v>
      </c>
      <c r="C17" s="25" t="s">
        <v>4289</v>
      </c>
      <c r="D17" s="25"/>
      <c r="E17" s="112" t="s">
        <v>4290</v>
      </c>
      <c r="F17" s="25" t="s">
        <v>54</v>
      </c>
      <c r="G17" s="25" t="s">
        <v>4228</v>
      </c>
      <c r="H17" s="25" t="s">
        <v>4234</v>
      </c>
      <c r="I17" s="112" t="s">
        <v>4291</v>
      </c>
    </row>
    <row r="18" spans="1:9">
      <c r="A18" s="25" t="b">
        <v>0</v>
      </c>
      <c r="B18" s="25" t="s">
        <v>4292</v>
      </c>
      <c r="C18" s="25" t="s">
        <v>4293</v>
      </c>
      <c r="D18" s="25"/>
      <c r="E18" s="112" t="s">
        <v>4294</v>
      </c>
      <c r="F18" s="25" t="s">
        <v>4295</v>
      </c>
      <c r="G18" s="25" t="s">
        <v>4228</v>
      </c>
      <c r="H18" s="25" t="s">
        <v>4259</v>
      </c>
      <c r="I18" s="112" t="s">
        <v>4296</v>
      </c>
    </row>
    <row r="19" spans="1:9">
      <c r="A19" s="25" t="b">
        <v>0</v>
      </c>
      <c r="B19" s="25" t="s">
        <v>4297</v>
      </c>
      <c r="C19" s="25" t="s">
        <v>4298</v>
      </c>
      <c r="D19" s="25"/>
      <c r="E19" s="112" t="s">
        <v>4299</v>
      </c>
      <c r="F19" s="25" t="s">
        <v>4276</v>
      </c>
      <c r="G19" s="25" t="s">
        <v>4228</v>
      </c>
      <c r="H19" s="25" t="s">
        <v>4300</v>
      </c>
      <c r="I19" s="112" t="s">
        <v>4301</v>
      </c>
    </row>
    <row r="20" spans="1:9">
      <c r="A20" s="25" t="b">
        <v>0</v>
      </c>
      <c r="B20" s="25" t="s">
        <v>4302</v>
      </c>
      <c r="C20" s="25" t="s">
        <v>4303</v>
      </c>
      <c r="D20" s="25"/>
      <c r="E20" s="112" t="s">
        <v>4304</v>
      </c>
      <c r="F20" s="25" t="s">
        <v>4305</v>
      </c>
      <c r="G20" s="25" t="s">
        <v>4228</v>
      </c>
      <c r="H20" s="25" t="s">
        <v>4306</v>
      </c>
      <c r="I20" s="112" t="s">
        <v>4307</v>
      </c>
    </row>
    <row r="21" spans="1:9">
      <c r="A21" s="25" t="b">
        <v>0</v>
      </c>
      <c r="B21" s="25" t="s">
        <v>4308</v>
      </c>
      <c r="C21" s="25" t="s">
        <v>4309</v>
      </c>
      <c r="D21" s="25"/>
      <c r="E21" s="112" t="s">
        <v>4310</v>
      </c>
      <c r="F21" s="25" t="s">
        <v>4311</v>
      </c>
      <c r="G21" s="25" t="s">
        <v>4228</v>
      </c>
      <c r="H21" s="25" t="s">
        <v>4259</v>
      </c>
      <c r="I21" s="112" t="s">
        <v>4312</v>
      </c>
    </row>
    <row r="22" spans="1:9">
      <c r="A22" s="25" t="b">
        <v>0</v>
      </c>
      <c r="B22" s="25" t="s">
        <v>4313</v>
      </c>
      <c r="C22" s="25" t="s">
        <v>4309</v>
      </c>
      <c r="D22" s="25"/>
      <c r="E22" s="112" t="s">
        <v>4314</v>
      </c>
      <c r="F22" s="25" t="s">
        <v>4311</v>
      </c>
      <c r="G22" s="25" t="s">
        <v>4228</v>
      </c>
      <c r="H22" s="25" t="s">
        <v>4259</v>
      </c>
      <c r="I22" s="112" t="s">
        <v>4315</v>
      </c>
    </row>
    <row r="23" spans="1:9">
      <c r="A23" s="25" t="b">
        <v>0</v>
      </c>
      <c r="B23" s="25" t="s">
        <v>4316</v>
      </c>
      <c r="C23" s="25" t="s">
        <v>4317</v>
      </c>
      <c r="D23" s="25"/>
      <c r="E23" s="112" t="s">
        <v>4318</v>
      </c>
      <c r="F23" s="25" t="s">
        <v>54</v>
      </c>
      <c r="G23" s="25" t="s">
        <v>4228</v>
      </c>
      <c r="H23" s="25" t="s">
        <v>4234</v>
      </c>
      <c r="I23" s="112" t="s">
        <v>4319</v>
      </c>
    </row>
    <row r="24" spans="1:9">
      <c r="A24" s="25" t="b">
        <v>0</v>
      </c>
      <c r="B24" s="25" t="s">
        <v>4320</v>
      </c>
      <c r="C24" s="25" t="s">
        <v>4317</v>
      </c>
      <c r="D24" s="25"/>
      <c r="E24" s="112" t="s">
        <v>4321</v>
      </c>
      <c r="F24" s="25" t="s">
        <v>4322</v>
      </c>
      <c r="G24" s="25" t="s">
        <v>4323</v>
      </c>
      <c r="H24" s="25" t="s">
        <v>4229</v>
      </c>
      <c r="I24" s="112" t="s">
        <v>4324</v>
      </c>
    </row>
    <row r="25" spans="1:9">
      <c r="A25" s="25" t="b">
        <v>0</v>
      </c>
      <c r="B25" s="25" t="s">
        <v>4325</v>
      </c>
      <c r="C25" s="25" t="s">
        <v>4326</v>
      </c>
      <c r="D25" s="25"/>
      <c r="E25" s="112" t="s">
        <v>4327</v>
      </c>
      <c r="F25" s="25" t="s">
        <v>54</v>
      </c>
      <c r="G25" s="25" t="s">
        <v>4228</v>
      </c>
      <c r="H25" s="25" t="s">
        <v>4259</v>
      </c>
      <c r="I25" s="112" t="s">
        <v>4328</v>
      </c>
    </row>
    <row r="26" spans="1:9">
      <c r="A26" s="25" t="b">
        <v>0</v>
      </c>
      <c r="B26" s="25" t="s">
        <v>4329</v>
      </c>
      <c r="C26" s="25" t="s">
        <v>4326</v>
      </c>
      <c r="D26" s="25"/>
      <c r="E26" s="112" t="s">
        <v>4330</v>
      </c>
      <c r="F26" s="25" t="s">
        <v>4331</v>
      </c>
      <c r="G26" s="25" t="s">
        <v>4270</v>
      </c>
      <c r="H26" s="25" t="s">
        <v>4234</v>
      </c>
      <c r="I26" s="112" t="s">
        <v>4332</v>
      </c>
    </row>
    <row r="27" spans="1:9">
      <c r="A27" s="25" t="b">
        <v>0</v>
      </c>
      <c r="B27" s="25" t="s">
        <v>4333</v>
      </c>
      <c r="C27" s="25" t="s">
        <v>4334</v>
      </c>
      <c r="F27" s="25" t="s">
        <v>4335</v>
      </c>
      <c r="G27" s="25" t="s">
        <v>4228</v>
      </c>
      <c r="H27" s="25" t="s">
        <v>4336</v>
      </c>
      <c r="I27" s="112" t="s">
        <v>4337</v>
      </c>
    </row>
    <row r="28" spans="1:9">
      <c r="A28" s="25" t="b">
        <v>0</v>
      </c>
      <c r="B28" s="25" t="s">
        <v>4338</v>
      </c>
      <c r="C28" s="25" t="s">
        <v>4339</v>
      </c>
      <c r="F28" s="25" t="s">
        <v>4278</v>
      </c>
      <c r="G28" s="25" t="s">
        <v>4270</v>
      </c>
      <c r="H28" s="25" t="s">
        <v>4340</v>
      </c>
    </row>
    <row r="29" spans="1:9">
      <c r="A29" s="25" t="b">
        <v>0</v>
      </c>
      <c r="B29" s="25" t="s">
        <v>4341</v>
      </c>
      <c r="C29" s="25" t="s">
        <v>4342</v>
      </c>
      <c r="F29" s="25" t="s">
        <v>4305</v>
      </c>
      <c r="G29" s="25" t="s">
        <v>4228</v>
      </c>
      <c r="H29" s="25" t="s">
        <v>4234</v>
      </c>
      <c r="I29" s="112" t="s">
        <v>4343</v>
      </c>
    </row>
    <row r="30" spans="1:9">
      <c r="A30" s="25" t="b">
        <v>0</v>
      </c>
      <c r="B30" s="25" t="s">
        <v>4344</v>
      </c>
      <c r="C30" s="25" t="s">
        <v>4345</v>
      </c>
      <c r="D30" s="25"/>
      <c r="E30" s="112" t="s">
        <v>4346</v>
      </c>
      <c r="F30" s="25" t="s">
        <v>4278</v>
      </c>
      <c r="G30" s="25" t="s">
        <v>4228</v>
      </c>
      <c r="H30" s="25" t="s">
        <v>4234</v>
      </c>
      <c r="I30" s="112" t="s">
        <v>4347</v>
      </c>
    </row>
    <row r="31" spans="1:9">
      <c r="A31" s="25" t="b">
        <v>0</v>
      </c>
      <c r="B31" s="25" t="s">
        <v>4348</v>
      </c>
      <c r="C31" s="25" t="s">
        <v>4345</v>
      </c>
      <c r="D31" s="25"/>
      <c r="E31" s="112" t="s">
        <v>4349</v>
      </c>
      <c r="F31" s="25" t="s">
        <v>4278</v>
      </c>
      <c r="G31" s="25" t="s">
        <v>4228</v>
      </c>
      <c r="H31" s="25" t="s">
        <v>4234</v>
      </c>
      <c r="I31" s="112" t="s">
        <v>4350</v>
      </c>
    </row>
    <row r="32" spans="1:9">
      <c r="A32" s="25" t="b">
        <v>0</v>
      </c>
      <c r="B32" s="25" t="s">
        <v>4351</v>
      </c>
      <c r="C32" s="25" t="s">
        <v>4352</v>
      </c>
      <c r="D32" s="25"/>
      <c r="E32" s="112" t="s">
        <v>4353</v>
      </c>
      <c r="F32" s="25" t="s">
        <v>4276</v>
      </c>
      <c r="G32" s="25" t="s">
        <v>4228</v>
      </c>
      <c r="H32" s="25" t="s">
        <v>4259</v>
      </c>
      <c r="I32" s="112" t="s">
        <v>4354</v>
      </c>
    </row>
    <row r="33" spans="1:9">
      <c r="A33" s="25" t="b">
        <v>0</v>
      </c>
      <c r="B33" s="25" t="s">
        <v>4355</v>
      </c>
      <c r="C33" s="25" t="s">
        <v>4356</v>
      </c>
      <c r="D33" s="25"/>
      <c r="E33" s="112" t="s">
        <v>4357</v>
      </c>
      <c r="F33" s="25" t="s">
        <v>4358</v>
      </c>
      <c r="G33" s="25" t="s">
        <v>4228</v>
      </c>
      <c r="H33" s="25" t="s">
        <v>4259</v>
      </c>
      <c r="I33" s="112" t="s">
        <v>4359</v>
      </c>
    </row>
    <row r="34" spans="1:9">
      <c r="A34" s="25" t="b">
        <v>0</v>
      </c>
      <c r="B34" s="25" t="s">
        <v>4360</v>
      </c>
      <c r="C34" s="25" t="s">
        <v>4361</v>
      </c>
      <c r="D34" s="25"/>
      <c r="E34" s="112" t="s">
        <v>4362</v>
      </c>
      <c r="F34" s="25" t="s">
        <v>4278</v>
      </c>
      <c r="G34" s="25" t="s">
        <v>4270</v>
      </c>
      <c r="H34" s="25" t="s">
        <v>4363</v>
      </c>
      <c r="I34" s="112" t="s">
        <v>4364</v>
      </c>
    </row>
    <row r="35" spans="1:9">
      <c r="A35" s="25" t="b">
        <v>0</v>
      </c>
      <c r="B35" s="25" t="s">
        <v>4365</v>
      </c>
      <c r="C35" s="25" t="s">
        <v>4366</v>
      </c>
      <c r="D35" s="25"/>
      <c r="E35" s="112" t="s">
        <v>4367</v>
      </c>
      <c r="F35" s="25" t="s">
        <v>4276</v>
      </c>
      <c r="G35" s="25" t="s">
        <v>4228</v>
      </c>
      <c r="H35" s="25" t="s">
        <v>4259</v>
      </c>
      <c r="I35" s="112" t="s">
        <v>4368</v>
      </c>
    </row>
    <row r="36" spans="1:9">
      <c r="A36" s="25" t="b">
        <v>0</v>
      </c>
      <c r="B36" s="25" t="s">
        <v>4369</v>
      </c>
      <c r="C36" s="25" t="s">
        <v>4366</v>
      </c>
      <c r="D36" s="25"/>
      <c r="E36" s="112" t="s">
        <v>4370</v>
      </c>
      <c r="F36" s="25" t="s">
        <v>4276</v>
      </c>
      <c r="G36" s="25" t="s">
        <v>4228</v>
      </c>
      <c r="H36" s="25" t="s">
        <v>4259</v>
      </c>
      <c r="I36" s="112" t="s">
        <v>4371</v>
      </c>
    </row>
    <row r="37" spans="1:9">
      <c r="A37" s="25" t="b">
        <v>0</v>
      </c>
      <c r="B37" s="25" t="s">
        <v>4372</v>
      </c>
      <c r="C37" s="25" t="s">
        <v>4366</v>
      </c>
      <c r="D37" s="25"/>
      <c r="E37" s="112" t="s">
        <v>4373</v>
      </c>
      <c r="F37" s="25" t="s">
        <v>4276</v>
      </c>
      <c r="G37" s="25" t="s">
        <v>4228</v>
      </c>
      <c r="H37" s="25" t="s">
        <v>4259</v>
      </c>
      <c r="I37" s="112" t="s">
        <v>4374</v>
      </c>
    </row>
    <row r="38" spans="1:9">
      <c r="A38" s="25" t="b">
        <v>0</v>
      </c>
      <c r="B38" s="25" t="s">
        <v>4375</v>
      </c>
      <c r="C38" s="25" t="s">
        <v>4376</v>
      </c>
      <c r="D38" s="25"/>
      <c r="E38" s="112" t="s">
        <v>4377</v>
      </c>
      <c r="F38" s="25" t="s">
        <v>54</v>
      </c>
      <c r="G38" s="25" t="s">
        <v>4228</v>
      </c>
      <c r="H38" s="25" t="s">
        <v>4234</v>
      </c>
      <c r="I38" s="112" t="s">
        <v>4378</v>
      </c>
    </row>
    <row r="39" spans="1:9">
      <c r="A39" s="25" t="b">
        <v>0</v>
      </c>
      <c r="B39" s="25" t="s">
        <v>4379</v>
      </c>
      <c r="C39" s="25" t="s">
        <v>4380</v>
      </c>
      <c r="D39" s="25"/>
      <c r="E39" s="112" t="s">
        <v>4381</v>
      </c>
      <c r="F39" s="25" t="s">
        <v>4305</v>
      </c>
      <c r="G39" s="25" t="s">
        <v>4228</v>
      </c>
      <c r="H39" s="25" t="s">
        <v>4234</v>
      </c>
      <c r="I39" s="112" t="s">
        <v>4382</v>
      </c>
    </row>
    <row r="40" spans="1:9">
      <c r="A40" s="25" t="b">
        <v>0</v>
      </c>
      <c r="B40" s="25" t="s">
        <v>4383</v>
      </c>
      <c r="C40" s="25" t="s">
        <v>4380</v>
      </c>
      <c r="D40" s="25"/>
      <c r="E40" s="112" t="s">
        <v>4384</v>
      </c>
      <c r="F40" s="25" t="s">
        <v>4305</v>
      </c>
      <c r="G40" s="25" t="s">
        <v>4228</v>
      </c>
      <c r="H40" s="25" t="s">
        <v>4234</v>
      </c>
      <c r="I40" s="112" t="s">
        <v>4385</v>
      </c>
    </row>
    <row r="41" spans="1:9">
      <c r="A41" s="25" t="b">
        <v>0</v>
      </c>
      <c r="B41" s="25" t="s">
        <v>4386</v>
      </c>
      <c r="C41" s="25" t="s">
        <v>4380</v>
      </c>
      <c r="D41" s="25"/>
      <c r="E41" s="112" t="s">
        <v>4387</v>
      </c>
      <c r="F41" s="25" t="s">
        <v>4305</v>
      </c>
      <c r="G41" s="25" t="s">
        <v>4270</v>
      </c>
      <c r="H41" s="25" t="s">
        <v>4388</v>
      </c>
      <c r="I41" s="112" t="s">
        <v>4389</v>
      </c>
    </row>
    <row r="42" spans="1:9">
      <c r="A42" s="25" t="b">
        <v>0</v>
      </c>
      <c r="B42" s="25" t="s">
        <v>4390</v>
      </c>
      <c r="C42" s="25" t="s">
        <v>4380</v>
      </c>
      <c r="D42" s="25"/>
      <c r="E42" s="112" t="s">
        <v>4391</v>
      </c>
      <c r="F42" s="25" t="s">
        <v>4305</v>
      </c>
      <c r="G42" s="25" t="s">
        <v>4228</v>
      </c>
      <c r="H42" s="25" t="s">
        <v>4234</v>
      </c>
      <c r="I42" s="112" t="s">
        <v>4392</v>
      </c>
    </row>
    <row r="43" spans="1:9">
      <c r="A43" s="25" t="b">
        <v>0</v>
      </c>
      <c r="B43" s="25" t="s">
        <v>4393</v>
      </c>
      <c r="C43" s="25" t="s">
        <v>4394</v>
      </c>
      <c r="D43" s="25"/>
      <c r="E43" s="112" t="s">
        <v>4395</v>
      </c>
      <c r="F43" s="25" t="s">
        <v>4278</v>
      </c>
      <c r="G43" s="25" t="s">
        <v>4228</v>
      </c>
      <c r="H43" s="25" t="s">
        <v>4259</v>
      </c>
      <c r="I43" s="112" t="s">
        <v>4396</v>
      </c>
    </row>
    <row r="44" spans="1:9">
      <c r="A44" s="25" t="b">
        <v>0</v>
      </c>
      <c r="B44" s="25" t="s">
        <v>4397</v>
      </c>
      <c r="C44" s="25" t="s">
        <v>4394</v>
      </c>
      <c r="F44" s="25" t="s">
        <v>54</v>
      </c>
      <c r="G44" s="25" t="s">
        <v>4228</v>
      </c>
    </row>
    <row r="45" spans="1:9">
      <c r="A45" s="25" t="b">
        <v>0</v>
      </c>
      <c r="B45" s="25" t="s">
        <v>4398</v>
      </c>
      <c r="C45" s="25" t="s">
        <v>4399</v>
      </c>
      <c r="D45" s="25"/>
      <c r="E45" s="112" t="s">
        <v>4400</v>
      </c>
      <c r="F45" s="25" t="s">
        <v>4401</v>
      </c>
      <c r="G45" s="25" t="s">
        <v>4228</v>
      </c>
      <c r="H45" s="25" t="s">
        <v>4363</v>
      </c>
      <c r="I45" s="112" t="s">
        <v>4402</v>
      </c>
    </row>
    <row r="46" spans="1:9">
      <c r="A46" s="25" t="b">
        <v>0</v>
      </c>
      <c r="B46" s="25" t="s">
        <v>4403</v>
      </c>
      <c r="C46" s="25" t="s">
        <v>4404</v>
      </c>
      <c r="D46" s="25"/>
      <c r="E46" s="112" t="s">
        <v>4405</v>
      </c>
      <c r="F46" s="25" t="s">
        <v>4276</v>
      </c>
      <c r="G46" s="25" t="s">
        <v>4228</v>
      </c>
      <c r="H46" s="25" t="s">
        <v>4234</v>
      </c>
      <c r="I46" s="112" t="s">
        <v>4406</v>
      </c>
    </row>
    <row r="47" spans="1:9">
      <c r="A47" s="25" t="b">
        <v>0</v>
      </c>
      <c r="B47" s="25" t="s">
        <v>4407</v>
      </c>
      <c r="C47" s="25" t="s">
        <v>4408</v>
      </c>
      <c r="D47" s="25"/>
      <c r="E47" s="112" t="s">
        <v>4409</v>
      </c>
      <c r="F47" s="25" t="s">
        <v>4410</v>
      </c>
      <c r="G47" s="25" t="s">
        <v>4270</v>
      </c>
      <c r="H47" s="25" t="s">
        <v>4411</v>
      </c>
      <c r="I47" s="112" t="s">
        <v>4412</v>
      </c>
    </row>
    <row r="48" spans="1:9">
      <c r="A48" s="25" t="b">
        <v>0</v>
      </c>
      <c r="B48" s="25" t="s">
        <v>4413</v>
      </c>
      <c r="C48" s="25" t="s">
        <v>4414</v>
      </c>
      <c r="D48" s="25"/>
      <c r="E48" s="112" t="s">
        <v>4415</v>
      </c>
      <c r="F48" s="25" t="s">
        <v>4264</v>
      </c>
      <c r="G48" s="25" t="s">
        <v>4228</v>
      </c>
      <c r="H48" s="25" t="s">
        <v>4234</v>
      </c>
      <c r="I48" s="112" t="s">
        <v>4416</v>
      </c>
    </row>
    <row r="49" spans="1:9">
      <c r="A49" s="25" t="b">
        <v>0</v>
      </c>
      <c r="B49" s="25" t="s">
        <v>4417</v>
      </c>
      <c r="C49" s="25" t="s">
        <v>4418</v>
      </c>
      <c r="D49" s="25"/>
      <c r="E49" s="112" t="s">
        <v>4419</v>
      </c>
      <c r="F49" s="25" t="s">
        <v>4276</v>
      </c>
      <c r="G49" s="25" t="s">
        <v>4228</v>
      </c>
      <c r="H49" s="25" t="s">
        <v>4420</v>
      </c>
      <c r="I49" s="112" t="s">
        <v>4421</v>
      </c>
    </row>
    <row r="50" spans="1:9">
      <c r="A50" s="25" t="b">
        <v>0</v>
      </c>
      <c r="B50" s="25" t="s">
        <v>4422</v>
      </c>
      <c r="C50" s="25" t="s">
        <v>4423</v>
      </c>
      <c r="D50" s="25"/>
      <c r="E50" s="112" t="s">
        <v>4424</v>
      </c>
      <c r="F50" s="25" t="s">
        <v>4425</v>
      </c>
      <c r="G50" s="25" t="s">
        <v>4228</v>
      </c>
      <c r="H50" s="25" t="s">
        <v>4426</v>
      </c>
      <c r="I50" s="112" t="s">
        <v>4427</v>
      </c>
    </row>
    <row r="51" spans="1:9">
      <c r="A51" s="25" t="b">
        <v>0</v>
      </c>
      <c r="B51" s="25" t="s">
        <v>4428</v>
      </c>
      <c r="C51" s="25" t="s">
        <v>4423</v>
      </c>
      <c r="D51" s="25"/>
      <c r="E51" s="112" t="s">
        <v>4429</v>
      </c>
      <c r="F51" s="25" t="s">
        <v>54</v>
      </c>
      <c r="G51" s="25" t="s">
        <v>4228</v>
      </c>
      <c r="H51" s="25" t="s">
        <v>4234</v>
      </c>
      <c r="I51" s="112" t="s">
        <v>4430</v>
      </c>
    </row>
    <row r="52" spans="1:9">
      <c r="A52" s="25" t="b">
        <v>0</v>
      </c>
      <c r="B52" s="25" t="s">
        <v>4431</v>
      </c>
      <c r="C52" s="25" t="s">
        <v>4432</v>
      </c>
      <c r="D52" s="25"/>
      <c r="E52" s="112" t="s">
        <v>4433</v>
      </c>
      <c r="F52" s="25" t="s">
        <v>4434</v>
      </c>
      <c r="G52" s="25" t="s">
        <v>4228</v>
      </c>
      <c r="H52" s="25" t="s">
        <v>4234</v>
      </c>
      <c r="I52" s="112" t="s">
        <v>4435</v>
      </c>
    </row>
    <row r="53" spans="1:9">
      <c r="A53" s="25" t="b">
        <v>0</v>
      </c>
      <c r="B53" s="25" t="s">
        <v>4436</v>
      </c>
      <c r="C53" s="25" t="s">
        <v>4437</v>
      </c>
      <c r="F53" s="25" t="s">
        <v>2311</v>
      </c>
      <c r="G53" s="25" t="s">
        <v>4228</v>
      </c>
      <c r="H53" s="25" t="s">
        <v>4234</v>
      </c>
      <c r="I53" s="112" t="s">
        <v>4438</v>
      </c>
    </row>
    <row r="54" spans="1:9">
      <c r="A54" s="25" t="b">
        <v>0</v>
      </c>
      <c r="B54" s="25" t="s">
        <v>4439</v>
      </c>
      <c r="C54" s="25" t="s">
        <v>4437</v>
      </c>
      <c r="F54" s="25" t="s">
        <v>2311</v>
      </c>
      <c r="G54" s="25" t="s">
        <v>4228</v>
      </c>
      <c r="H54" s="25" t="s">
        <v>4234</v>
      </c>
    </row>
    <row r="55" spans="1:9">
      <c r="A55" s="25" t="b">
        <v>0</v>
      </c>
      <c r="B55" s="25" t="s">
        <v>4440</v>
      </c>
      <c r="C55" s="25" t="s">
        <v>4437</v>
      </c>
      <c r="F55" s="25" t="s">
        <v>2311</v>
      </c>
      <c r="G55" s="25" t="s">
        <v>4228</v>
      </c>
      <c r="H55" s="25" t="s">
        <v>4234</v>
      </c>
    </row>
    <row r="56" spans="1:9">
      <c r="A56" s="25" t="b">
        <v>0</v>
      </c>
      <c r="B56" s="25" t="s">
        <v>4441</v>
      </c>
      <c r="C56" s="25" t="s">
        <v>4437</v>
      </c>
      <c r="F56" s="25" t="s">
        <v>2311</v>
      </c>
      <c r="G56" s="25" t="s">
        <v>4228</v>
      </c>
      <c r="H56" s="25" t="s">
        <v>4229</v>
      </c>
      <c r="I56" s="112" t="s">
        <v>4442</v>
      </c>
    </row>
    <row r="57" spans="1:9">
      <c r="A57" s="25" t="b">
        <v>0</v>
      </c>
      <c r="B57" s="25" t="s">
        <v>4443</v>
      </c>
      <c r="C57" s="25" t="s">
        <v>4437</v>
      </c>
      <c r="F57" s="25" t="s">
        <v>2311</v>
      </c>
      <c r="G57" s="25" t="s">
        <v>4228</v>
      </c>
      <c r="H57" s="25" t="s">
        <v>4234</v>
      </c>
    </row>
    <row r="58" spans="1:9">
      <c r="A58" s="25" t="b">
        <v>0</v>
      </c>
      <c r="B58" s="25" t="s">
        <v>4444</v>
      </c>
      <c r="C58" s="25" t="s">
        <v>4437</v>
      </c>
      <c r="F58" s="25" t="s">
        <v>2311</v>
      </c>
      <c r="G58" s="25" t="s">
        <v>4228</v>
      </c>
      <c r="H58" s="25" t="s">
        <v>4234</v>
      </c>
    </row>
    <row r="59" spans="1:9">
      <c r="A59" s="25" t="b">
        <v>0</v>
      </c>
      <c r="B59" s="25" t="s">
        <v>4445</v>
      </c>
      <c r="C59" s="25" t="s">
        <v>4437</v>
      </c>
      <c r="F59" s="25" t="s">
        <v>2311</v>
      </c>
      <c r="G59" s="25" t="s">
        <v>4228</v>
      </c>
      <c r="H59" s="25" t="s">
        <v>4234</v>
      </c>
    </row>
    <row r="60" spans="1:9">
      <c r="A60" s="25" t="b">
        <v>0</v>
      </c>
      <c r="B60" s="25" t="s">
        <v>4446</v>
      </c>
      <c r="C60" s="25" t="s">
        <v>4437</v>
      </c>
      <c r="F60" s="25" t="s">
        <v>2311</v>
      </c>
      <c r="G60" s="25" t="s">
        <v>4228</v>
      </c>
      <c r="H60" s="25" t="s">
        <v>4234</v>
      </c>
    </row>
    <row r="61" spans="1:9">
      <c r="A61" s="25" t="b">
        <v>0</v>
      </c>
      <c r="B61" s="25" t="s">
        <v>4447</v>
      </c>
      <c r="C61" s="25" t="s">
        <v>4437</v>
      </c>
      <c r="F61" s="25" t="s">
        <v>2311</v>
      </c>
      <c r="G61" s="25" t="s">
        <v>4228</v>
      </c>
      <c r="H61" s="25" t="s">
        <v>4234</v>
      </c>
    </row>
    <row r="62" spans="1:9">
      <c r="A62" s="25" t="b">
        <v>0</v>
      </c>
      <c r="B62" s="25" t="s">
        <v>4448</v>
      </c>
      <c r="C62" s="25" t="s">
        <v>4437</v>
      </c>
      <c r="F62" s="25" t="s">
        <v>2311</v>
      </c>
      <c r="G62" s="25" t="s">
        <v>4228</v>
      </c>
      <c r="H62" s="25" t="s">
        <v>4449</v>
      </c>
      <c r="I62" s="112" t="s">
        <v>4450</v>
      </c>
    </row>
    <row r="63" spans="1:9">
      <c r="A63" s="25" t="b">
        <v>0</v>
      </c>
      <c r="B63" s="25" t="s">
        <v>4451</v>
      </c>
      <c r="C63" s="25" t="s">
        <v>4437</v>
      </c>
      <c r="F63" s="25" t="s">
        <v>2311</v>
      </c>
      <c r="G63" s="25" t="s">
        <v>4228</v>
      </c>
      <c r="H63" s="25" t="s">
        <v>4234</v>
      </c>
    </row>
    <row r="64" spans="1:9">
      <c r="A64" s="25" t="b">
        <v>0</v>
      </c>
      <c r="B64" s="25" t="s">
        <v>4452</v>
      </c>
      <c r="C64" s="25" t="s">
        <v>4437</v>
      </c>
      <c r="F64" s="25" t="s">
        <v>2311</v>
      </c>
      <c r="G64" s="25" t="s">
        <v>4228</v>
      </c>
      <c r="H64" s="25" t="s">
        <v>4234</v>
      </c>
    </row>
    <row r="65" spans="1:9">
      <c r="A65" s="25" t="b">
        <v>0</v>
      </c>
      <c r="B65" s="25" t="s">
        <v>4453</v>
      </c>
      <c r="C65" s="25" t="s">
        <v>4437</v>
      </c>
      <c r="F65" s="25" t="s">
        <v>2311</v>
      </c>
      <c r="G65" s="25" t="s">
        <v>4228</v>
      </c>
      <c r="H65" s="25" t="s">
        <v>4234</v>
      </c>
    </row>
    <row r="66" spans="1:9">
      <c r="A66" s="25" t="b">
        <v>0</v>
      </c>
      <c r="B66" s="25" t="s">
        <v>4454</v>
      </c>
      <c r="C66" s="25" t="s">
        <v>4437</v>
      </c>
      <c r="F66" s="25" t="s">
        <v>2311</v>
      </c>
      <c r="G66" s="25" t="s">
        <v>4228</v>
      </c>
      <c r="H66" s="25" t="s">
        <v>4234</v>
      </c>
    </row>
    <row r="67" spans="1:9">
      <c r="A67" s="25" t="b">
        <v>0</v>
      </c>
      <c r="B67" s="25" t="s">
        <v>4455</v>
      </c>
      <c r="C67" s="25" t="s">
        <v>4437</v>
      </c>
      <c r="F67" s="25" t="s">
        <v>2311</v>
      </c>
      <c r="G67" s="25" t="s">
        <v>4228</v>
      </c>
      <c r="H67" s="25" t="s">
        <v>4234</v>
      </c>
    </row>
    <row r="68" spans="1:9">
      <c r="A68" s="25" t="b">
        <v>0</v>
      </c>
      <c r="B68" s="25" t="s">
        <v>4456</v>
      </c>
      <c r="C68" s="25" t="s">
        <v>4437</v>
      </c>
      <c r="F68" s="25" t="s">
        <v>2311</v>
      </c>
      <c r="G68" s="25" t="s">
        <v>4228</v>
      </c>
      <c r="H68" s="25" t="s">
        <v>4234</v>
      </c>
      <c r="I68" s="112" t="s">
        <v>4457</v>
      </c>
    </row>
    <row r="69" spans="1:9">
      <c r="A69" s="25" t="b">
        <v>0</v>
      </c>
      <c r="B69" s="25" t="s">
        <v>4458</v>
      </c>
      <c r="C69" s="25" t="s">
        <v>4437</v>
      </c>
      <c r="F69" s="25" t="s">
        <v>2311</v>
      </c>
      <c r="G69" s="25" t="s">
        <v>4228</v>
      </c>
      <c r="H69" s="25" t="s">
        <v>4234</v>
      </c>
    </row>
    <row r="70" spans="1:9">
      <c r="A70" s="25" t="b">
        <v>0</v>
      </c>
      <c r="B70" s="25" t="s">
        <v>4459</v>
      </c>
      <c r="C70" s="25" t="s">
        <v>4437</v>
      </c>
      <c r="F70" s="25" t="s">
        <v>2311</v>
      </c>
      <c r="G70" s="25" t="s">
        <v>4228</v>
      </c>
      <c r="H70" s="25" t="s">
        <v>4234</v>
      </c>
    </row>
    <row r="71" spans="1:9">
      <c r="A71" s="25" t="b">
        <v>0</v>
      </c>
      <c r="B71" s="25" t="s">
        <v>4460</v>
      </c>
      <c r="C71" s="25" t="s">
        <v>4437</v>
      </c>
      <c r="F71" s="25" t="s">
        <v>2311</v>
      </c>
      <c r="G71" s="25" t="s">
        <v>4228</v>
      </c>
      <c r="H71" s="25" t="s">
        <v>4234</v>
      </c>
    </row>
    <row r="72" spans="1:9">
      <c r="A72" s="25" t="b">
        <v>0</v>
      </c>
      <c r="B72" s="25" t="s">
        <v>4461</v>
      </c>
      <c r="C72" s="25" t="s">
        <v>4437</v>
      </c>
      <c r="F72" s="25" t="s">
        <v>2311</v>
      </c>
      <c r="G72" s="25" t="s">
        <v>4228</v>
      </c>
      <c r="H72" s="25" t="s">
        <v>4234</v>
      </c>
    </row>
    <row r="73" spans="1:9">
      <c r="A73" s="25" t="b">
        <v>0</v>
      </c>
      <c r="B73" s="25" t="s">
        <v>4462</v>
      </c>
      <c r="C73" s="25" t="s">
        <v>4437</v>
      </c>
      <c r="F73" s="25" t="s">
        <v>2311</v>
      </c>
      <c r="G73" s="25" t="s">
        <v>4228</v>
      </c>
      <c r="H73" s="25" t="s">
        <v>4234</v>
      </c>
    </row>
    <row r="74" spans="1:9">
      <c r="A74" s="25" t="b">
        <v>0</v>
      </c>
      <c r="B74" s="25" t="s">
        <v>4463</v>
      </c>
      <c r="C74" s="25" t="s">
        <v>4437</v>
      </c>
      <c r="F74" s="25" t="s">
        <v>2311</v>
      </c>
      <c r="G74" s="25" t="s">
        <v>4228</v>
      </c>
      <c r="H74" s="25" t="s">
        <v>4234</v>
      </c>
    </row>
    <row r="75" spans="1:9">
      <c r="A75" s="25" t="b">
        <v>0</v>
      </c>
      <c r="B75" s="25" t="s">
        <v>4464</v>
      </c>
      <c r="C75" s="25" t="s">
        <v>4437</v>
      </c>
      <c r="F75" s="25" t="s">
        <v>2311</v>
      </c>
      <c r="G75" s="25" t="s">
        <v>4228</v>
      </c>
      <c r="H75" s="25" t="s">
        <v>4234</v>
      </c>
    </row>
    <row r="76" spans="1:9">
      <c r="A76" s="25" t="b">
        <v>0</v>
      </c>
      <c r="B76" s="25" t="s">
        <v>4465</v>
      </c>
      <c r="C76" s="25" t="s">
        <v>4437</v>
      </c>
      <c r="F76" s="25" t="s">
        <v>2311</v>
      </c>
      <c r="G76" s="25" t="s">
        <v>4228</v>
      </c>
      <c r="H76" s="25" t="s">
        <v>4234</v>
      </c>
    </row>
    <row r="77" spans="1:9">
      <c r="A77" s="25" t="b">
        <v>0</v>
      </c>
      <c r="B77" s="25" t="s">
        <v>4466</v>
      </c>
      <c r="C77" s="25" t="s">
        <v>4437</v>
      </c>
      <c r="F77" s="25" t="s">
        <v>2311</v>
      </c>
      <c r="G77" s="25" t="s">
        <v>4228</v>
      </c>
      <c r="H77" s="25" t="s">
        <v>4234</v>
      </c>
    </row>
    <row r="78" spans="1:9">
      <c r="A78" s="25" t="b">
        <v>0</v>
      </c>
      <c r="B78" s="25" t="s">
        <v>4467</v>
      </c>
      <c r="C78" s="25" t="s">
        <v>4437</v>
      </c>
      <c r="F78" s="25" t="s">
        <v>2311</v>
      </c>
      <c r="G78" s="25" t="s">
        <v>4228</v>
      </c>
      <c r="H78" s="25" t="s">
        <v>4234</v>
      </c>
      <c r="I78" s="112" t="s">
        <v>4468</v>
      </c>
    </row>
    <row r="79" spans="1:9">
      <c r="A79" s="25" t="b">
        <v>0</v>
      </c>
      <c r="B79" s="25" t="s">
        <v>4469</v>
      </c>
      <c r="C79" s="25" t="s">
        <v>4437</v>
      </c>
      <c r="F79" s="25" t="s">
        <v>2311</v>
      </c>
      <c r="G79" s="25" t="s">
        <v>4228</v>
      </c>
      <c r="H79" s="25" t="s">
        <v>4234</v>
      </c>
    </row>
    <row r="80" spans="1:9">
      <c r="A80" s="25" t="b">
        <v>0</v>
      </c>
      <c r="B80" s="25" t="s">
        <v>4470</v>
      </c>
      <c r="C80" s="25" t="s">
        <v>4437</v>
      </c>
      <c r="F80" s="25" t="s">
        <v>2311</v>
      </c>
      <c r="G80" s="25" t="s">
        <v>4228</v>
      </c>
      <c r="H80" s="25" t="s">
        <v>4234</v>
      </c>
      <c r="I80" s="112" t="s">
        <v>4471</v>
      </c>
    </row>
    <row r="81" spans="1:9">
      <c r="A81" s="25" t="b">
        <v>0</v>
      </c>
      <c r="B81" s="25" t="s">
        <v>4472</v>
      </c>
      <c r="C81" s="25" t="s">
        <v>4437</v>
      </c>
      <c r="F81" s="25" t="s">
        <v>2311</v>
      </c>
      <c r="G81" s="25" t="s">
        <v>4228</v>
      </c>
      <c r="H81" s="25" t="s">
        <v>4234</v>
      </c>
    </row>
    <row r="82" spans="1:9">
      <c r="A82" s="25" t="b">
        <v>0</v>
      </c>
      <c r="B82" s="25" t="s">
        <v>4473</v>
      </c>
      <c r="C82" s="25" t="s">
        <v>4437</v>
      </c>
      <c r="F82" s="25" t="s">
        <v>2311</v>
      </c>
      <c r="G82" s="25" t="s">
        <v>4228</v>
      </c>
      <c r="H82" s="25" t="s">
        <v>4234</v>
      </c>
    </row>
    <row r="83" spans="1:9">
      <c r="A83" s="25" t="b">
        <v>0</v>
      </c>
      <c r="B83" s="25" t="s">
        <v>4474</v>
      </c>
      <c r="C83" s="25" t="s">
        <v>4437</v>
      </c>
      <c r="F83" s="25" t="s">
        <v>2311</v>
      </c>
      <c r="G83" s="25" t="s">
        <v>4228</v>
      </c>
      <c r="H83" s="25" t="s">
        <v>4234</v>
      </c>
    </row>
    <row r="84" spans="1:9">
      <c r="A84" s="25" t="b">
        <v>0</v>
      </c>
      <c r="B84" s="25" t="s">
        <v>4475</v>
      </c>
      <c r="C84" s="25" t="s">
        <v>4437</v>
      </c>
      <c r="F84" s="25" t="s">
        <v>2311</v>
      </c>
      <c r="G84" s="25" t="s">
        <v>4228</v>
      </c>
      <c r="H84" s="25" t="s">
        <v>4259</v>
      </c>
      <c r="I84" s="112" t="s">
        <v>4476</v>
      </c>
    </row>
    <row r="85" spans="1:9">
      <c r="A85" s="25" t="b">
        <v>0</v>
      </c>
      <c r="B85" s="25" t="s">
        <v>4477</v>
      </c>
      <c r="C85" s="25" t="s">
        <v>4478</v>
      </c>
      <c r="D85" s="25"/>
      <c r="E85" s="112" t="s">
        <v>4479</v>
      </c>
      <c r="F85" s="25" t="s">
        <v>4480</v>
      </c>
      <c r="G85" s="25" t="s">
        <v>4270</v>
      </c>
      <c r="H85" s="25" t="s">
        <v>4265</v>
      </c>
      <c r="I85" s="112" t="s">
        <v>4481</v>
      </c>
    </row>
    <row r="86" spans="1:9">
      <c r="A86" s="25" t="b">
        <v>0</v>
      </c>
      <c r="B86" s="25" t="s">
        <v>4482</v>
      </c>
      <c r="C86" s="25" t="s">
        <v>4483</v>
      </c>
      <c r="D86" s="25"/>
      <c r="E86" s="112" t="s">
        <v>4484</v>
      </c>
      <c r="F86" s="25" t="s">
        <v>4485</v>
      </c>
      <c r="G86" s="25" t="s">
        <v>4228</v>
      </c>
      <c r="H86" s="25" t="s">
        <v>4234</v>
      </c>
    </row>
    <row r="87" spans="1:9">
      <c r="A87" s="25" t="b">
        <v>0</v>
      </c>
      <c r="B87" s="25" t="s">
        <v>4486</v>
      </c>
      <c r="C87" s="25" t="s">
        <v>4487</v>
      </c>
      <c r="D87" s="25"/>
      <c r="E87" s="112" t="s">
        <v>4488</v>
      </c>
      <c r="F87" s="25" t="s">
        <v>4278</v>
      </c>
      <c r="G87" s="25" t="s">
        <v>4270</v>
      </c>
      <c r="H87" s="25" t="s">
        <v>4234</v>
      </c>
      <c r="I87" s="112" t="s">
        <v>4489</v>
      </c>
    </row>
    <row r="88" spans="1:9">
      <c r="A88" s="25" t="b">
        <v>0</v>
      </c>
      <c r="B88" s="25" t="s">
        <v>4490</v>
      </c>
      <c r="C88" s="25" t="s">
        <v>4491</v>
      </c>
      <c r="D88" s="25"/>
      <c r="E88" s="112" t="s">
        <v>4492</v>
      </c>
      <c r="F88" s="25" t="s">
        <v>4264</v>
      </c>
      <c r="G88" s="25" t="s">
        <v>4270</v>
      </c>
      <c r="H88" s="25" t="s">
        <v>4265</v>
      </c>
      <c r="I88" s="112" t="s">
        <v>4493</v>
      </c>
    </row>
    <row r="89" spans="1:9">
      <c r="A89" s="25" t="b">
        <v>0</v>
      </c>
      <c r="B89" s="25" t="s">
        <v>4494</v>
      </c>
      <c r="C89" s="25" t="s">
        <v>4495</v>
      </c>
      <c r="D89" s="25"/>
      <c r="E89" s="112" t="s">
        <v>4496</v>
      </c>
      <c r="F89" s="25" t="s">
        <v>4497</v>
      </c>
      <c r="G89" s="25" t="s">
        <v>4228</v>
      </c>
      <c r="H89" s="25" t="s">
        <v>4234</v>
      </c>
      <c r="I89" s="112" t="s">
        <v>4498</v>
      </c>
    </row>
    <row r="90" spans="1:9">
      <c r="A90" s="25" t="b">
        <v>0</v>
      </c>
      <c r="B90" s="25" t="s">
        <v>4499</v>
      </c>
      <c r="C90" s="25" t="s">
        <v>4495</v>
      </c>
      <c r="F90" s="25" t="s">
        <v>4500</v>
      </c>
      <c r="G90" s="25" t="s">
        <v>4244</v>
      </c>
      <c r="H90" s="25" t="s">
        <v>4234</v>
      </c>
      <c r="I90" s="112" t="s">
        <v>4498</v>
      </c>
    </row>
    <row r="91" spans="1:9">
      <c r="A91" s="25" t="b">
        <v>0</v>
      </c>
      <c r="B91" s="25" t="s">
        <v>4501</v>
      </c>
      <c r="C91" s="25" t="s">
        <v>4495</v>
      </c>
      <c r="D91" s="25"/>
      <c r="E91" s="112" t="s">
        <v>4502</v>
      </c>
      <c r="F91" s="25" t="s">
        <v>4500</v>
      </c>
      <c r="G91" s="25" t="s">
        <v>4244</v>
      </c>
      <c r="H91" s="25" t="s">
        <v>4234</v>
      </c>
      <c r="I91" s="112" t="s">
        <v>4503</v>
      </c>
    </row>
    <row r="92" spans="1:9">
      <c r="A92" s="25" t="b">
        <v>0</v>
      </c>
      <c r="B92" s="25" t="s">
        <v>4504</v>
      </c>
      <c r="C92" s="25" t="s">
        <v>4505</v>
      </c>
      <c r="D92" s="25"/>
      <c r="E92" s="112" t="s">
        <v>4506</v>
      </c>
      <c r="F92" s="25" t="s">
        <v>4507</v>
      </c>
      <c r="G92" s="25" t="s">
        <v>4508</v>
      </c>
      <c r="H92" s="25" t="s">
        <v>4265</v>
      </c>
      <c r="I92" s="112" t="s">
        <v>4509</v>
      </c>
    </row>
    <row r="93" spans="1:9">
      <c r="A93" s="25" t="b">
        <v>0</v>
      </c>
      <c r="B93" s="25" t="s">
        <v>4510</v>
      </c>
      <c r="C93" s="25" t="s">
        <v>4505</v>
      </c>
      <c r="F93" s="25" t="s">
        <v>54</v>
      </c>
      <c r="G93" s="25" t="s">
        <v>4228</v>
      </c>
      <c r="H93" s="25" t="s">
        <v>4234</v>
      </c>
      <c r="I93" s="112" t="s">
        <v>4511</v>
      </c>
    </row>
    <row r="94" spans="1:9">
      <c r="A94" s="25" t="b">
        <v>0</v>
      </c>
      <c r="B94" s="25" t="s">
        <v>4512</v>
      </c>
      <c r="C94" s="25" t="s">
        <v>4505</v>
      </c>
      <c r="D94" s="25"/>
      <c r="E94" s="112" t="s">
        <v>4513</v>
      </c>
      <c r="F94" s="25" t="s">
        <v>4485</v>
      </c>
      <c r="G94" s="25" t="s">
        <v>4514</v>
      </c>
      <c r="I94" s="112" t="s">
        <v>4515</v>
      </c>
    </row>
    <row r="95" spans="1:9">
      <c r="A95" s="25" t="b">
        <v>0</v>
      </c>
      <c r="B95" s="25" t="s">
        <v>4516</v>
      </c>
      <c r="C95" s="25" t="s">
        <v>4517</v>
      </c>
      <c r="D95" s="25"/>
      <c r="E95" s="112" t="s">
        <v>4518</v>
      </c>
      <c r="F95" s="25" t="s">
        <v>4519</v>
      </c>
      <c r="G95" s="25" t="s">
        <v>4228</v>
      </c>
      <c r="I95" s="112" t="s">
        <v>4520</v>
      </c>
    </row>
    <row r="96" spans="1:9">
      <c r="A96" s="25" t="b">
        <v>0</v>
      </c>
      <c r="B96" s="25" t="s">
        <v>4521</v>
      </c>
      <c r="C96" s="25" t="s">
        <v>4522</v>
      </c>
      <c r="D96" s="25"/>
      <c r="E96" s="112" t="s">
        <v>4523</v>
      </c>
      <c r="F96" s="25" t="s">
        <v>4276</v>
      </c>
      <c r="G96" s="25" t="s">
        <v>4270</v>
      </c>
      <c r="H96" s="25" t="s">
        <v>4234</v>
      </c>
      <c r="I96" s="112" t="s">
        <v>4524</v>
      </c>
    </row>
    <row r="97" spans="1:9">
      <c r="A97" s="25" t="b">
        <v>0</v>
      </c>
      <c r="B97" s="25" t="s">
        <v>4525</v>
      </c>
      <c r="C97" s="25" t="s">
        <v>4522</v>
      </c>
      <c r="D97" s="25"/>
      <c r="E97" s="112" t="s">
        <v>4526</v>
      </c>
      <c r="F97" s="25" t="s">
        <v>54</v>
      </c>
      <c r="G97" s="25" t="s">
        <v>4228</v>
      </c>
      <c r="H97" s="25" t="s">
        <v>4527</v>
      </c>
      <c r="I97" s="112" t="s">
        <v>4528</v>
      </c>
    </row>
    <row r="98" spans="1:9">
      <c r="A98" s="25" t="b">
        <v>0</v>
      </c>
      <c r="B98" s="25" t="s">
        <v>4529</v>
      </c>
      <c r="C98" s="25" t="s">
        <v>4530</v>
      </c>
      <c r="F98" s="25" t="s">
        <v>54</v>
      </c>
      <c r="G98" s="25" t="s">
        <v>4244</v>
      </c>
      <c r="H98" s="25" t="s">
        <v>4531</v>
      </c>
      <c r="I98" s="112" t="s">
        <v>4532</v>
      </c>
    </row>
    <row r="99" spans="1:9">
      <c r="A99" s="25" t="b">
        <v>0</v>
      </c>
      <c r="B99" s="25" t="s">
        <v>4533</v>
      </c>
      <c r="C99" s="25" t="s">
        <v>4534</v>
      </c>
      <c r="D99" s="25"/>
      <c r="E99" s="112" t="s">
        <v>4535</v>
      </c>
      <c r="F99" s="25" t="s">
        <v>4276</v>
      </c>
      <c r="G99" s="25" t="s">
        <v>4228</v>
      </c>
    </row>
    <row r="100" spans="1:9">
      <c r="A100" s="25" t="b">
        <v>0</v>
      </c>
      <c r="B100" s="25" t="s">
        <v>4536</v>
      </c>
      <c r="C100" s="25" t="s">
        <v>4537</v>
      </c>
      <c r="D100" s="25"/>
      <c r="E100" s="112" t="s">
        <v>4538</v>
      </c>
      <c r="F100" s="25" t="s">
        <v>4276</v>
      </c>
      <c r="G100" s="25" t="s">
        <v>4270</v>
      </c>
      <c r="H100" s="25" t="s">
        <v>4234</v>
      </c>
      <c r="I100" s="112" t="s">
        <v>4539</v>
      </c>
    </row>
    <row r="101" spans="1:9">
      <c r="A101" s="25" t="b">
        <v>0</v>
      </c>
      <c r="B101" s="25" t="s">
        <v>4540</v>
      </c>
      <c r="C101" s="25" t="s">
        <v>4537</v>
      </c>
      <c r="D101" s="25"/>
      <c r="E101" s="112" t="s">
        <v>4541</v>
      </c>
      <c r="F101" s="25" t="s">
        <v>54</v>
      </c>
      <c r="G101" s="25" t="s">
        <v>4270</v>
      </c>
      <c r="H101" s="25" t="s">
        <v>4234</v>
      </c>
      <c r="I101" s="112" t="s">
        <v>4542</v>
      </c>
    </row>
    <row r="102" spans="1:9">
      <c r="A102" s="25" t="b">
        <v>0</v>
      </c>
      <c r="B102" s="25" t="s">
        <v>4543</v>
      </c>
      <c r="C102" s="25" t="s">
        <v>4544</v>
      </c>
      <c r="D102" s="25"/>
      <c r="E102" s="112" t="s">
        <v>4545</v>
      </c>
      <c r="F102" s="25" t="s">
        <v>4546</v>
      </c>
      <c r="G102" s="25" t="s">
        <v>4270</v>
      </c>
      <c r="H102" s="25" t="s">
        <v>4234</v>
      </c>
      <c r="I102" s="112" t="s">
        <v>4547</v>
      </c>
    </row>
    <row r="103" spans="1:9">
      <c r="A103" s="25" t="b">
        <v>0</v>
      </c>
      <c r="B103" s="25" t="s">
        <v>4548</v>
      </c>
      <c r="C103" s="25" t="s">
        <v>4549</v>
      </c>
      <c r="D103" s="25"/>
      <c r="E103" s="112" t="s">
        <v>4550</v>
      </c>
      <c r="F103" s="25" t="s">
        <v>4551</v>
      </c>
      <c r="G103" s="25" t="s">
        <v>4228</v>
      </c>
      <c r="H103" s="25" t="s">
        <v>4234</v>
      </c>
      <c r="I103" s="112" t="s">
        <v>4552</v>
      </c>
    </row>
    <row r="104" spans="1:9">
      <c r="A104" s="25" t="b">
        <v>0</v>
      </c>
      <c r="B104" s="25" t="s">
        <v>4553</v>
      </c>
      <c r="C104" s="25" t="s">
        <v>4554</v>
      </c>
      <c r="D104" s="25"/>
      <c r="E104" s="112" t="s">
        <v>4555</v>
      </c>
      <c r="F104" s="25" t="s">
        <v>4305</v>
      </c>
      <c r="G104" s="25" t="s">
        <v>4228</v>
      </c>
      <c r="H104" s="25" t="s">
        <v>4234</v>
      </c>
      <c r="I104" s="112" t="s">
        <v>4556</v>
      </c>
    </row>
    <row r="105" spans="1:9">
      <c r="A105" s="25" t="b">
        <v>0</v>
      </c>
      <c r="B105" s="25" t="s">
        <v>4557</v>
      </c>
      <c r="C105" s="25" t="s">
        <v>4558</v>
      </c>
      <c r="D105" s="25"/>
      <c r="E105" s="112" t="s">
        <v>4559</v>
      </c>
      <c r="F105" s="25" t="s">
        <v>54</v>
      </c>
      <c r="G105" s="25" t="s">
        <v>4228</v>
      </c>
      <c r="H105" s="25" t="s">
        <v>4259</v>
      </c>
      <c r="I105" s="112" t="s">
        <v>4560</v>
      </c>
    </row>
    <row r="106" spans="1:9">
      <c r="A106" s="25" t="b">
        <v>0</v>
      </c>
      <c r="B106" s="25" t="s">
        <v>4561</v>
      </c>
      <c r="C106" s="25" t="s">
        <v>4558</v>
      </c>
      <c r="D106" s="25"/>
      <c r="E106" s="112" t="s">
        <v>4562</v>
      </c>
      <c r="F106" s="25" t="s">
        <v>4563</v>
      </c>
      <c r="G106" s="25" t="s">
        <v>4228</v>
      </c>
      <c r="H106" s="25" t="s">
        <v>4259</v>
      </c>
      <c r="I106" s="112" t="s">
        <v>4564</v>
      </c>
    </row>
    <row r="107" spans="1:9">
      <c r="A107" s="25" t="b">
        <v>0</v>
      </c>
      <c r="B107" s="25" t="s">
        <v>4565</v>
      </c>
      <c r="C107" s="25" t="s">
        <v>4566</v>
      </c>
      <c r="D107" s="25"/>
      <c r="E107" s="112" t="s">
        <v>4567</v>
      </c>
      <c r="F107" s="25" t="s">
        <v>4568</v>
      </c>
      <c r="G107" s="25" t="s">
        <v>4270</v>
      </c>
      <c r="H107" s="25" t="s">
        <v>4265</v>
      </c>
      <c r="I107" s="112" t="s">
        <v>4569</v>
      </c>
    </row>
    <row r="108" spans="1:9">
      <c r="A108" s="25" t="b">
        <v>0</v>
      </c>
      <c r="B108" s="25" t="s">
        <v>4570</v>
      </c>
      <c r="C108" s="25" t="s">
        <v>4571</v>
      </c>
      <c r="D108" s="25"/>
      <c r="E108" s="112" t="s">
        <v>4572</v>
      </c>
      <c r="F108" s="25" t="s">
        <v>4305</v>
      </c>
      <c r="G108" s="25" t="s">
        <v>4323</v>
      </c>
      <c r="H108" s="25" t="s">
        <v>4234</v>
      </c>
      <c r="I108" s="112" t="s">
        <v>4573</v>
      </c>
    </row>
    <row r="109" spans="1:9">
      <c r="A109" s="25" t="b">
        <v>0</v>
      </c>
      <c r="B109" s="25" t="s">
        <v>4574</v>
      </c>
      <c r="C109" s="25" t="s">
        <v>2849</v>
      </c>
      <c r="D109" s="25"/>
      <c r="E109" s="112" t="s">
        <v>4575</v>
      </c>
      <c r="F109" s="25" t="s">
        <v>54</v>
      </c>
      <c r="G109" s="25" t="s">
        <v>4228</v>
      </c>
      <c r="H109" s="25" t="s">
        <v>4234</v>
      </c>
      <c r="I109" s="112" t="s">
        <v>4576</v>
      </c>
    </row>
    <row r="110" spans="1:9">
      <c r="A110" s="25" t="b">
        <v>0</v>
      </c>
      <c r="B110" s="25" t="s">
        <v>4577</v>
      </c>
      <c r="C110" s="25" t="s">
        <v>4578</v>
      </c>
      <c r="D110" s="25"/>
      <c r="E110" s="112" t="s">
        <v>4579</v>
      </c>
      <c r="F110" s="25" t="s">
        <v>4580</v>
      </c>
      <c r="G110" s="25" t="s">
        <v>4270</v>
      </c>
      <c r="H110" s="25" t="s">
        <v>4581</v>
      </c>
      <c r="I110" s="112" t="s">
        <v>4582</v>
      </c>
    </row>
    <row r="111" spans="1:9">
      <c r="A111" s="25" t="b">
        <v>0</v>
      </c>
      <c r="B111" s="25" t="s">
        <v>4583</v>
      </c>
      <c r="C111" s="25" t="s">
        <v>4584</v>
      </c>
      <c r="F111" s="25" t="s">
        <v>54</v>
      </c>
      <c r="G111" s="25" t="s">
        <v>4228</v>
      </c>
      <c r="H111" s="25" t="s">
        <v>4259</v>
      </c>
      <c r="I111" s="112" t="s">
        <v>4585</v>
      </c>
    </row>
    <row r="112" spans="1:9">
      <c r="A112" s="25" t="b">
        <v>0</v>
      </c>
      <c r="B112" s="25" t="s">
        <v>4586</v>
      </c>
      <c r="C112" s="25" t="s">
        <v>4587</v>
      </c>
      <c r="F112" s="25" t="s">
        <v>4588</v>
      </c>
      <c r="G112" s="25" t="s">
        <v>4228</v>
      </c>
      <c r="H112" s="25" t="s">
        <v>4589</v>
      </c>
      <c r="I112" s="112" t="s">
        <v>4590</v>
      </c>
    </row>
    <row r="113" spans="1:9">
      <c r="A113" s="25" t="b">
        <v>0</v>
      </c>
      <c r="B113" s="25" t="s">
        <v>4591</v>
      </c>
      <c r="C113" s="25" t="s">
        <v>4592</v>
      </c>
      <c r="D113" s="25"/>
      <c r="E113" s="112" t="s">
        <v>4593</v>
      </c>
      <c r="F113" s="25" t="s">
        <v>4594</v>
      </c>
      <c r="G113" s="25" t="s">
        <v>4228</v>
      </c>
      <c r="H113" s="25" t="s">
        <v>4527</v>
      </c>
    </row>
    <row r="114" spans="1:9">
      <c r="A114" s="25" t="b">
        <v>0</v>
      </c>
      <c r="B114" s="25" t="s">
        <v>4595</v>
      </c>
      <c r="C114" s="25" t="s">
        <v>4596</v>
      </c>
      <c r="D114" s="25"/>
      <c r="E114" s="112" t="s">
        <v>4597</v>
      </c>
      <c r="F114" s="25" t="s">
        <v>4276</v>
      </c>
      <c r="G114" s="25" t="s">
        <v>4228</v>
      </c>
      <c r="H114" s="25" t="s">
        <v>4229</v>
      </c>
      <c r="I114" s="112" t="s">
        <v>4598</v>
      </c>
    </row>
    <row r="115" spans="1:9">
      <c r="A115" s="25" t="b">
        <v>0</v>
      </c>
      <c r="B115" s="25" t="s">
        <v>4599</v>
      </c>
      <c r="C115" s="25" t="s">
        <v>4600</v>
      </c>
      <c r="D115" s="25"/>
      <c r="E115" s="112" t="s">
        <v>4601</v>
      </c>
      <c r="F115" s="25" t="s">
        <v>4276</v>
      </c>
      <c r="G115" s="25" t="s">
        <v>4270</v>
      </c>
      <c r="H115" s="25" t="s">
        <v>4602</v>
      </c>
      <c r="I115" s="112" t="s">
        <v>4603</v>
      </c>
    </row>
    <row r="116" spans="1:9">
      <c r="A116" s="25" t="b">
        <v>0</v>
      </c>
      <c r="B116" s="25" t="s">
        <v>4604</v>
      </c>
      <c r="C116" s="25" t="s">
        <v>4600</v>
      </c>
      <c r="F116" s="25" t="s">
        <v>4605</v>
      </c>
      <c r="G116" s="25" t="s">
        <v>4270</v>
      </c>
      <c r="H116" s="25" t="s">
        <v>4606</v>
      </c>
      <c r="I116" s="112" t="s">
        <v>4607</v>
      </c>
    </row>
    <row r="117" spans="1:9">
      <c r="A117" s="25" t="b">
        <v>0</v>
      </c>
      <c r="B117" s="25" t="s">
        <v>4608</v>
      </c>
      <c r="C117" s="25" t="s">
        <v>4609</v>
      </c>
      <c r="D117" s="25"/>
      <c r="E117" s="112" t="s">
        <v>4610</v>
      </c>
      <c r="F117" s="25" t="s">
        <v>54</v>
      </c>
      <c r="G117" s="25" t="s">
        <v>4270</v>
      </c>
      <c r="H117" s="25" t="s">
        <v>4234</v>
      </c>
      <c r="I117" s="112" t="s">
        <v>4611</v>
      </c>
    </row>
    <row r="118" spans="1:9">
      <c r="A118" s="25" t="b">
        <v>0</v>
      </c>
      <c r="B118" s="25" t="s">
        <v>4612</v>
      </c>
      <c r="C118" s="25" t="s">
        <v>4613</v>
      </c>
      <c r="D118" s="25"/>
      <c r="E118" s="112" t="s">
        <v>4614</v>
      </c>
      <c r="F118" s="25" t="s">
        <v>54</v>
      </c>
      <c r="G118" s="25" t="s">
        <v>4228</v>
      </c>
      <c r="H118" s="25" t="s">
        <v>4259</v>
      </c>
      <c r="I118" s="112" t="s">
        <v>4615</v>
      </c>
    </row>
    <row r="119" spans="1:9">
      <c r="A119" s="25" t="b">
        <v>0</v>
      </c>
      <c r="B119" s="25" t="s">
        <v>4616</v>
      </c>
      <c r="C119" s="25" t="s">
        <v>4617</v>
      </c>
      <c r="D119" s="25"/>
      <c r="E119" s="112" t="s">
        <v>4618</v>
      </c>
      <c r="F119" s="25" t="s">
        <v>4276</v>
      </c>
      <c r="G119" s="25" t="s">
        <v>4228</v>
      </c>
      <c r="H119" s="25" t="s">
        <v>4619</v>
      </c>
      <c r="I119" s="112" t="s">
        <v>4620</v>
      </c>
    </row>
    <row r="120" spans="1:9">
      <c r="A120" s="25" t="b">
        <v>0</v>
      </c>
      <c r="B120" s="25" t="s">
        <v>4621</v>
      </c>
      <c r="C120" s="25" t="s">
        <v>4617</v>
      </c>
      <c r="D120" s="25"/>
      <c r="E120" s="112" t="s">
        <v>4622</v>
      </c>
      <c r="F120" s="25" t="s">
        <v>4276</v>
      </c>
      <c r="G120" s="25" t="s">
        <v>4228</v>
      </c>
      <c r="H120" s="25" t="s">
        <v>4619</v>
      </c>
      <c r="I120" s="112" t="s">
        <v>4623</v>
      </c>
    </row>
    <row r="121" spans="1:9">
      <c r="A121" s="25" t="b">
        <v>0</v>
      </c>
      <c r="B121" s="25" t="s">
        <v>4624</v>
      </c>
      <c r="C121" s="25" t="s">
        <v>4625</v>
      </c>
      <c r="D121" s="25"/>
      <c r="E121" s="112" t="s">
        <v>4626</v>
      </c>
      <c r="F121" s="25" t="s">
        <v>54</v>
      </c>
      <c r="G121" s="25" t="s">
        <v>4228</v>
      </c>
      <c r="H121" s="25" t="s">
        <v>4234</v>
      </c>
      <c r="I121" s="112" t="s">
        <v>4627</v>
      </c>
    </row>
    <row r="122" spans="1:9">
      <c r="A122" s="25" t="b">
        <v>0</v>
      </c>
      <c r="B122" s="25" t="s">
        <v>663</v>
      </c>
      <c r="C122" s="25" t="s">
        <v>4628</v>
      </c>
      <c r="D122" s="25"/>
      <c r="E122" s="112" t="s">
        <v>664</v>
      </c>
      <c r="F122" s="25" t="s">
        <v>54</v>
      </c>
      <c r="G122" s="25" t="s">
        <v>4228</v>
      </c>
      <c r="H122" s="25" t="s">
        <v>4259</v>
      </c>
      <c r="I122" s="112" t="s">
        <v>4629</v>
      </c>
    </row>
    <row r="123" spans="1:9">
      <c r="A123" s="25" t="b">
        <v>0</v>
      </c>
      <c r="B123" s="25" t="s">
        <v>4630</v>
      </c>
      <c r="C123" s="25" t="s">
        <v>4631</v>
      </c>
      <c r="D123" s="25"/>
      <c r="E123" s="112" t="s">
        <v>4632</v>
      </c>
      <c r="F123" s="25" t="s">
        <v>4276</v>
      </c>
      <c r="G123" s="25" t="s">
        <v>4228</v>
      </c>
      <c r="H123" s="25" t="s">
        <v>4234</v>
      </c>
      <c r="I123" s="112" t="s">
        <v>4633</v>
      </c>
    </row>
    <row r="124" spans="1:9">
      <c r="A124" s="25" t="b">
        <v>0</v>
      </c>
      <c r="B124" s="25" t="s">
        <v>4634</v>
      </c>
      <c r="C124" s="25" t="s">
        <v>255</v>
      </c>
      <c r="D124" s="25"/>
      <c r="E124" s="112" t="s">
        <v>4635</v>
      </c>
      <c r="F124" s="25" t="s">
        <v>54</v>
      </c>
      <c r="G124" s="25" t="s">
        <v>4228</v>
      </c>
      <c r="H124" s="25" t="s">
        <v>4229</v>
      </c>
      <c r="I124" s="112" t="s">
        <v>4636</v>
      </c>
    </row>
    <row r="125" spans="1:9">
      <c r="A125" s="25" t="b">
        <v>0</v>
      </c>
      <c r="B125" s="25" t="s">
        <v>4637</v>
      </c>
      <c r="C125" s="25" t="s">
        <v>4638</v>
      </c>
      <c r="D125" s="25"/>
      <c r="E125" s="112" t="s">
        <v>4639</v>
      </c>
      <c r="F125" s="25" t="s">
        <v>4640</v>
      </c>
      <c r="G125" s="25" t="s">
        <v>4244</v>
      </c>
      <c r="H125" s="25" t="s">
        <v>4259</v>
      </c>
      <c r="I125" s="112" t="s">
        <v>4641</v>
      </c>
    </row>
    <row r="126" spans="1:9">
      <c r="A126" s="25" t="b">
        <v>0</v>
      </c>
      <c r="B126" s="25" t="s">
        <v>4642</v>
      </c>
      <c r="C126" s="25" t="s">
        <v>4643</v>
      </c>
      <c r="D126" s="25"/>
      <c r="E126" s="112" t="s">
        <v>4644</v>
      </c>
      <c r="F126" s="25" t="s">
        <v>54</v>
      </c>
      <c r="G126" s="25" t="s">
        <v>4228</v>
      </c>
      <c r="H126" s="25" t="s">
        <v>4234</v>
      </c>
      <c r="I126" s="112" t="s">
        <v>4645</v>
      </c>
    </row>
    <row r="127" spans="1:9">
      <c r="A127" s="25" t="b">
        <v>0</v>
      </c>
      <c r="B127" s="25" t="s">
        <v>4646</v>
      </c>
      <c r="C127" s="25" t="s">
        <v>4643</v>
      </c>
      <c r="D127" s="25"/>
      <c r="E127" s="112" t="s">
        <v>4647</v>
      </c>
      <c r="F127" s="25" t="s">
        <v>54</v>
      </c>
      <c r="G127" s="25" t="s">
        <v>4228</v>
      </c>
      <c r="H127" s="25" t="s">
        <v>4234</v>
      </c>
      <c r="I127" s="112" t="s">
        <v>4648</v>
      </c>
    </row>
    <row r="128" spans="1:9">
      <c r="A128" s="25" t="b">
        <v>0</v>
      </c>
      <c r="B128" s="25" t="s">
        <v>4649</v>
      </c>
      <c r="C128" s="25" t="s">
        <v>4643</v>
      </c>
      <c r="D128" s="25"/>
      <c r="E128" s="112" t="s">
        <v>4650</v>
      </c>
      <c r="F128" s="25" t="s">
        <v>4278</v>
      </c>
      <c r="G128" s="25" t="s">
        <v>4228</v>
      </c>
      <c r="H128" s="25" t="s">
        <v>4234</v>
      </c>
      <c r="I128" s="112" t="s">
        <v>4651</v>
      </c>
    </row>
    <row r="129" spans="1:9">
      <c r="A129" s="25" t="b">
        <v>0</v>
      </c>
      <c r="B129" s="25" t="s">
        <v>4652</v>
      </c>
      <c r="C129" s="25" t="s">
        <v>4653</v>
      </c>
      <c r="D129" s="25"/>
      <c r="E129" s="112" t="s">
        <v>4654</v>
      </c>
      <c r="F129" s="25" t="s">
        <v>4278</v>
      </c>
      <c r="G129" s="25" t="s">
        <v>4228</v>
      </c>
      <c r="H129" s="25" t="s">
        <v>4655</v>
      </c>
      <c r="I129" s="112" t="s">
        <v>4656</v>
      </c>
    </row>
    <row r="130" spans="1:9">
      <c r="A130" s="25" t="b">
        <v>0</v>
      </c>
      <c r="B130" s="25" t="s">
        <v>4657</v>
      </c>
      <c r="C130" s="25" t="s">
        <v>4658</v>
      </c>
      <c r="D130" s="25"/>
      <c r="E130" s="112" t="s">
        <v>4659</v>
      </c>
      <c r="F130" s="25" t="s">
        <v>2311</v>
      </c>
      <c r="G130" s="25" t="s">
        <v>4228</v>
      </c>
      <c r="H130" s="25" t="s">
        <v>4234</v>
      </c>
      <c r="I130" s="112" t="s">
        <v>4660</v>
      </c>
    </row>
    <row r="131" spans="1:9">
      <c r="A131" s="25" t="b">
        <v>0</v>
      </c>
      <c r="B131" s="25" t="s">
        <v>4661</v>
      </c>
      <c r="C131" s="25" t="s">
        <v>4658</v>
      </c>
      <c r="D131" s="25"/>
      <c r="E131" s="112" t="s">
        <v>4662</v>
      </c>
      <c r="F131" s="25" t="s">
        <v>2311</v>
      </c>
      <c r="G131" s="25" t="s">
        <v>4228</v>
      </c>
      <c r="H131" s="25" t="s">
        <v>4234</v>
      </c>
      <c r="I131" s="112" t="s">
        <v>4663</v>
      </c>
    </row>
    <row r="132" spans="1:9">
      <c r="A132" s="25" t="b">
        <v>0</v>
      </c>
      <c r="B132" s="25" t="s">
        <v>4664</v>
      </c>
      <c r="C132" s="25" t="s">
        <v>4658</v>
      </c>
      <c r="D132" s="25"/>
      <c r="E132" s="112" t="s">
        <v>4665</v>
      </c>
      <c r="F132" s="25" t="s">
        <v>2311</v>
      </c>
      <c r="G132" s="25" t="s">
        <v>4228</v>
      </c>
      <c r="H132" s="25" t="s">
        <v>4234</v>
      </c>
      <c r="I132" s="112" t="s">
        <v>4666</v>
      </c>
    </row>
    <row r="133" spans="1:9">
      <c r="A133" s="25" t="b">
        <v>0</v>
      </c>
      <c r="B133" s="25" t="s">
        <v>4667</v>
      </c>
      <c r="C133" s="25" t="s">
        <v>4658</v>
      </c>
      <c r="D133" s="25"/>
      <c r="E133" s="112" t="s">
        <v>4668</v>
      </c>
      <c r="F133" s="25" t="s">
        <v>2311</v>
      </c>
      <c r="G133" s="25" t="s">
        <v>4228</v>
      </c>
      <c r="H133" s="25" t="s">
        <v>4234</v>
      </c>
      <c r="I133" s="112" t="s">
        <v>4669</v>
      </c>
    </row>
    <row r="134" spans="1:9">
      <c r="A134" s="25" t="b">
        <v>0</v>
      </c>
      <c r="B134" s="25" t="s">
        <v>4670</v>
      </c>
      <c r="C134" s="25" t="s">
        <v>4658</v>
      </c>
      <c r="D134" s="25"/>
      <c r="E134" s="112" t="s">
        <v>4671</v>
      </c>
      <c r="F134" s="25" t="s">
        <v>2311</v>
      </c>
      <c r="G134" s="25" t="s">
        <v>4228</v>
      </c>
      <c r="H134" s="25" t="s">
        <v>4234</v>
      </c>
      <c r="I134" s="112" t="s">
        <v>4672</v>
      </c>
    </row>
    <row r="135" spans="1:9">
      <c r="A135" s="25" t="b">
        <v>0</v>
      </c>
      <c r="B135" s="25" t="s">
        <v>4673</v>
      </c>
      <c r="C135" s="25" t="s">
        <v>4658</v>
      </c>
      <c r="D135" s="25"/>
      <c r="E135" s="112" t="s">
        <v>4674</v>
      </c>
      <c r="F135" s="25" t="s">
        <v>2311</v>
      </c>
      <c r="G135" s="25" t="s">
        <v>4228</v>
      </c>
      <c r="H135" s="25" t="s">
        <v>4234</v>
      </c>
      <c r="I135" s="112" t="s">
        <v>4675</v>
      </c>
    </row>
    <row r="136" spans="1:9">
      <c r="A136" s="25" t="b">
        <v>0</v>
      </c>
      <c r="B136" s="25" t="s">
        <v>4676</v>
      </c>
      <c r="C136" s="25" t="s">
        <v>4658</v>
      </c>
      <c r="D136" s="25"/>
      <c r="E136" s="112" t="s">
        <v>4677</v>
      </c>
      <c r="F136" s="25" t="s">
        <v>2311</v>
      </c>
      <c r="G136" s="25" t="s">
        <v>4228</v>
      </c>
      <c r="H136" s="25" t="s">
        <v>4234</v>
      </c>
      <c r="I136" s="112" t="s">
        <v>4678</v>
      </c>
    </row>
    <row r="137" spans="1:9">
      <c r="A137" s="25" t="b">
        <v>0</v>
      </c>
      <c r="B137" s="25" t="s">
        <v>4679</v>
      </c>
      <c r="C137" s="25" t="s">
        <v>4658</v>
      </c>
      <c r="D137" s="25"/>
      <c r="E137" s="112" t="s">
        <v>4680</v>
      </c>
      <c r="F137" s="25" t="s">
        <v>2311</v>
      </c>
      <c r="G137" s="25" t="s">
        <v>4228</v>
      </c>
      <c r="H137" s="25" t="s">
        <v>4234</v>
      </c>
      <c r="I137" s="112" t="s">
        <v>4681</v>
      </c>
    </row>
    <row r="138" spans="1:9">
      <c r="A138" s="25" t="b">
        <v>0</v>
      </c>
      <c r="B138" s="25" t="s">
        <v>4682</v>
      </c>
      <c r="C138" s="25" t="s">
        <v>4658</v>
      </c>
      <c r="D138" s="25"/>
      <c r="E138" s="112" t="s">
        <v>4683</v>
      </c>
      <c r="F138" s="25" t="s">
        <v>2311</v>
      </c>
      <c r="G138" s="25" t="s">
        <v>4228</v>
      </c>
      <c r="H138" s="25" t="s">
        <v>4234</v>
      </c>
      <c r="I138" s="112" t="s">
        <v>4684</v>
      </c>
    </row>
    <row r="139" spans="1:9">
      <c r="A139" s="25" t="b">
        <v>0</v>
      </c>
      <c r="B139" s="25" t="s">
        <v>4685</v>
      </c>
      <c r="C139" s="25" t="s">
        <v>4658</v>
      </c>
      <c r="D139" s="25"/>
      <c r="E139" s="112" t="s">
        <v>4686</v>
      </c>
      <c r="F139" s="25" t="s">
        <v>2311</v>
      </c>
      <c r="G139" s="25" t="s">
        <v>4228</v>
      </c>
      <c r="H139" s="25" t="s">
        <v>4234</v>
      </c>
      <c r="I139" s="112" t="s">
        <v>4687</v>
      </c>
    </row>
    <row r="140" spans="1:9">
      <c r="A140" s="25" t="b">
        <v>0</v>
      </c>
      <c r="B140" s="25" t="s">
        <v>4688</v>
      </c>
      <c r="C140" s="25" t="s">
        <v>4658</v>
      </c>
      <c r="D140" s="25"/>
      <c r="E140" s="112" t="s">
        <v>4689</v>
      </c>
      <c r="F140" s="25" t="s">
        <v>2311</v>
      </c>
      <c r="G140" s="25" t="s">
        <v>4228</v>
      </c>
      <c r="H140" s="25" t="s">
        <v>4234</v>
      </c>
      <c r="I140" s="112" t="s">
        <v>4690</v>
      </c>
    </row>
    <row r="141" spans="1:9">
      <c r="A141" s="25" t="b">
        <v>0</v>
      </c>
      <c r="B141" s="25" t="s">
        <v>4691</v>
      </c>
      <c r="C141" s="25" t="s">
        <v>4658</v>
      </c>
      <c r="D141" s="25"/>
      <c r="E141" s="112" t="s">
        <v>4692</v>
      </c>
      <c r="F141" s="25" t="s">
        <v>2311</v>
      </c>
      <c r="G141" s="25" t="s">
        <v>4228</v>
      </c>
      <c r="H141" s="25" t="s">
        <v>4234</v>
      </c>
      <c r="I141" s="112" t="s">
        <v>4693</v>
      </c>
    </row>
    <row r="142" spans="1:9">
      <c r="A142" s="25" t="b">
        <v>0</v>
      </c>
      <c r="B142" s="25" t="s">
        <v>4694</v>
      </c>
      <c r="C142" s="25" t="s">
        <v>4658</v>
      </c>
      <c r="D142" s="25"/>
      <c r="E142" s="112" t="s">
        <v>4695</v>
      </c>
      <c r="F142" s="25" t="s">
        <v>2311</v>
      </c>
      <c r="G142" s="25" t="s">
        <v>4228</v>
      </c>
      <c r="H142" s="25" t="s">
        <v>4234</v>
      </c>
      <c r="I142" s="112" t="s">
        <v>4696</v>
      </c>
    </row>
    <row r="143" spans="1:9">
      <c r="A143" s="25" t="b">
        <v>0</v>
      </c>
      <c r="B143" s="25" t="s">
        <v>4697</v>
      </c>
      <c r="C143" s="25" t="s">
        <v>4658</v>
      </c>
      <c r="F143" s="25" t="s">
        <v>2311</v>
      </c>
      <c r="G143" s="25" t="s">
        <v>4228</v>
      </c>
      <c r="H143" s="25" t="s">
        <v>4234</v>
      </c>
      <c r="I143" s="112" t="s">
        <v>4698</v>
      </c>
    </row>
    <row r="144" spans="1:9">
      <c r="A144" s="25" t="b">
        <v>0</v>
      </c>
      <c r="B144" s="25" t="s">
        <v>4699</v>
      </c>
      <c r="C144" s="25" t="s">
        <v>4658</v>
      </c>
      <c r="D144" s="25"/>
      <c r="E144" s="112" t="s">
        <v>4700</v>
      </c>
      <c r="F144" s="25" t="s">
        <v>2311</v>
      </c>
      <c r="G144" s="25" t="s">
        <v>4228</v>
      </c>
      <c r="H144" s="25" t="s">
        <v>4234</v>
      </c>
      <c r="I144" s="112" t="s">
        <v>4701</v>
      </c>
    </row>
    <row r="145" spans="1:9">
      <c r="A145" s="25" t="b">
        <v>0</v>
      </c>
      <c r="B145" s="25" t="s">
        <v>4702</v>
      </c>
      <c r="C145" s="25" t="s">
        <v>4658</v>
      </c>
      <c r="D145" s="25"/>
      <c r="E145" s="112" t="s">
        <v>4703</v>
      </c>
      <c r="F145" s="25" t="s">
        <v>2311</v>
      </c>
      <c r="G145" s="25" t="s">
        <v>4228</v>
      </c>
      <c r="H145" s="25" t="s">
        <v>4234</v>
      </c>
      <c r="I145" s="112" t="s">
        <v>4704</v>
      </c>
    </row>
    <row r="146" spans="1:9">
      <c r="A146" s="25" t="b">
        <v>0</v>
      </c>
      <c r="B146" s="25" t="s">
        <v>4705</v>
      </c>
      <c r="C146" s="25" t="s">
        <v>4658</v>
      </c>
      <c r="D146" s="25"/>
      <c r="E146" s="112" t="s">
        <v>4706</v>
      </c>
      <c r="F146" s="25" t="s">
        <v>2311</v>
      </c>
      <c r="G146" s="25" t="s">
        <v>4228</v>
      </c>
      <c r="H146" s="25" t="s">
        <v>4234</v>
      </c>
      <c r="I146" s="112" t="s">
        <v>4707</v>
      </c>
    </row>
    <row r="147" spans="1:9">
      <c r="A147" s="25" t="b">
        <v>0</v>
      </c>
      <c r="B147" s="25" t="s">
        <v>4708</v>
      </c>
      <c r="C147" s="25" t="s">
        <v>4658</v>
      </c>
      <c r="D147" s="25"/>
      <c r="E147" s="112" t="s">
        <v>4709</v>
      </c>
      <c r="F147" s="25" t="s">
        <v>2311</v>
      </c>
      <c r="G147" s="25" t="s">
        <v>4228</v>
      </c>
      <c r="H147" s="25" t="s">
        <v>4234</v>
      </c>
      <c r="I147" s="112" t="s">
        <v>4710</v>
      </c>
    </row>
    <row r="148" spans="1:9">
      <c r="A148" s="25" t="b">
        <v>0</v>
      </c>
      <c r="B148" s="25" t="s">
        <v>4711</v>
      </c>
      <c r="C148" s="25" t="s">
        <v>4658</v>
      </c>
      <c r="D148" s="25"/>
      <c r="E148" s="112" t="s">
        <v>4712</v>
      </c>
      <c r="F148" s="25" t="s">
        <v>2311</v>
      </c>
      <c r="G148" s="25" t="s">
        <v>4228</v>
      </c>
      <c r="H148" s="25" t="s">
        <v>4234</v>
      </c>
      <c r="I148" s="112" t="s">
        <v>4713</v>
      </c>
    </row>
    <row r="149" spans="1:9">
      <c r="A149" s="25" t="b">
        <v>0</v>
      </c>
      <c r="B149" s="25" t="s">
        <v>4714</v>
      </c>
      <c r="C149" s="25" t="s">
        <v>4658</v>
      </c>
      <c r="F149" s="25" t="s">
        <v>2311</v>
      </c>
      <c r="G149" s="25" t="s">
        <v>4228</v>
      </c>
      <c r="H149" s="25" t="s">
        <v>4234</v>
      </c>
      <c r="I149" s="112" t="s">
        <v>4715</v>
      </c>
    </row>
    <row r="150" spans="1:9">
      <c r="A150" s="25" t="b">
        <v>0</v>
      </c>
      <c r="B150" s="25" t="s">
        <v>4716</v>
      </c>
      <c r="C150" s="25" t="s">
        <v>4658</v>
      </c>
      <c r="D150" s="25"/>
      <c r="E150" s="112" t="s">
        <v>4717</v>
      </c>
      <c r="F150" s="25" t="s">
        <v>2311</v>
      </c>
      <c r="G150" s="25" t="s">
        <v>4228</v>
      </c>
      <c r="H150" s="25" t="s">
        <v>4234</v>
      </c>
      <c r="I150" s="112" t="s">
        <v>4718</v>
      </c>
    </row>
    <row r="151" spans="1:9">
      <c r="A151" s="25" t="b">
        <v>0</v>
      </c>
      <c r="B151" s="25" t="s">
        <v>4719</v>
      </c>
      <c r="C151" s="25" t="s">
        <v>4658</v>
      </c>
      <c r="D151" s="25"/>
      <c r="E151" s="112" t="s">
        <v>4720</v>
      </c>
      <c r="F151" s="25" t="s">
        <v>2311</v>
      </c>
      <c r="G151" s="25" t="s">
        <v>4228</v>
      </c>
      <c r="H151" s="25" t="s">
        <v>4234</v>
      </c>
      <c r="I151" s="112" t="s">
        <v>4721</v>
      </c>
    </row>
    <row r="152" spans="1:9">
      <c r="A152" s="25" t="b">
        <v>0</v>
      </c>
      <c r="B152" s="25" t="s">
        <v>4722</v>
      </c>
      <c r="C152" s="25" t="s">
        <v>4658</v>
      </c>
      <c r="D152" s="25"/>
      <c r="E152" s="112" t="s">
        <v>4723</v>
      </c>
      <c r="F152" s="25" t="s">
        <v>2311</v>
      </c>
      <c r="G152" s="25" t="s">
        <v>4228</v>
      </c>
      <c r="H152" s="25" t="s">
        <v>4589</v>
      </c>
      <c r="I152" s="112" t="s">
        <v>4724</v>
      </c>
    </row>
    <row r="153" spans="1:9">
      <c r="A153" s="25" t="b">
        <v>0</v>
      </c>
      <c r="B153" s="25" t="s">
        <v>4725</v>
      </c>
      <c r="C153" s="25" t="s">
        <v>4658</v>
      </c>
      <c r="D153" s="25"/>
      <c r="E153" s="112" t="s">
        <v>4726</v>
      </c>
      <c r="F153" s="25" t="s">
        <v>2311</v>
      </c>
      <c r="G153" s="25" t="s">
        <v>4228</v>
      </c>
      <c r="H153" s="25" t="s">
        <v>4727</v>
      </c>
      <c r="I153" s="112" t="s">
        <v>4728</v>
      </c>
    </row>
    <row r="154" spans="1:9">
      <c r="A154" s="25" t="b">
        <v>0</v>
      </c>
      <c r="B154" s="25" t="s">
        <v>4729</v>
      </c>
      <c r="C154" s="25" t="s">
        <v>4658</v>
      </c>
      <c r="D154" s="25"/>
      <c r="E154" s="112" t="s">
        <v>4730</v>
      </c>
      <c r="F154" s="25" t="s">
        <v>2311</v>
      </c>
      <c r="G154" s="25" t="s">
        <v>4228</v>
      </c>
      <c r="H154" s="25" t="s">
        <v>4234</v>
      </c>
      <c r="I154" s="112" t="s">
        <v>4731</v>
      </c>
    </row>
    <row r="155" spans="1:9">
      <c r="A155" s="25" t="b">
        <v>0</v>
      </c>
      <c r="B155" s="25" t="s">
        <v>4732</v>
      </c>
      <c r="C155" s="25" t="s">
        <v>4658</v>
      </c>
      <c r="D155" s="25"/>
      <c r="E155" s="112" t="s">
        <v>4733</v>
      </c>
      <c r="F155" s="25" t="s">
        <v>2311</v>
      </c>
      <c r="G155" s="25" t="s">
        <v>4228</v>
      </c>
      <c r="H155" s="25" t="s">
        <v>4234</v>
      </c>
      <c r="I155" s="112" t="s">
        <v>4734</v>
      </c>
    </row>
    <row r="156" spans="1:9">
      <c r="A156" s="25" t="b">
        <v>0</v>
      </c>
      <c r="B156" s="25" t="s">
        <v>4735</v>
      </c>
      <c r="C156" s="25" t="s">
        <v>4658</v>
      </c>
      <c r="F156" s="25" t="s">
        <v>2311</v>
      </c>
      <c r="G156" s="25" t="s">
        <v>4228</v>
      </c>
      <c r="H156" s="25" t="s">
        <v>4234</v>
      </c>
      <c r="I156" s="112" t="s">
        <v>4736</v>
      </c>
    </row>
    <row r="157" spans="1:9">
      <c r="A157" s="25" t="b">
        <v>0</v>
      </c>
      <c r="B157" s="25" t="s">
        <v>4737</v>
      </c>
      <c r="C157" s="25" t="s">
        <v>4658</v>
      </c>
      <c r="D157" s="25"/>
      <c r="E157" s="112" t="s">
        <v>4738</v>
      </c>
      <c r="F157" s="25" t="s">
        <v>2311</v>
      </c>
      <c r="G157" s="25" t="s">
        <v>4228</v>
      </c>
      <c r="H157" s="25" t="s">
        <v>4234</v>
      </c>
      <c r="I157" s="112" t="s">
        <v>4739</v>
      </c>
    </row>
    <row r="158" spans="1:9">
      <c r="A158" s="25" t="b">
        <v>0</v>
      </c>
      <c r="B158" s="25" t="s">
        <v>4740</v>
      </c>
      <c r="C158" s="25" t="s">
        <v>4741</v>
      </c>
      <c r="D158" s="25"/>
      <c r="E158" s="112" t="s">
        <v>4742</v>
      </c>
      <c r="F158" s="25" t="s">
        <v>2311</v>
      </c>
      <c r="G158" s="25" t="s">
        <v>4228</v>
      </c>
      <c r="H158" s="25" t="s">
        <v>4234</v>
      </c>
      <c r="I158" s="112" t="s">
        <v>4743</v>
      </c>
    </row>
    <row r="159" spans="1:9">
      <c r="A159" s="25" t="b">
        <v>0</v>
      </c>
      <c r="B159" s="25" t="s">
        <v>4744</v>
      </c>
      <c r="C159" s="25" t="s">
        <v>4745</v>
      </c>
      <c r="D159" s="25"/>
      <c r="E159" s="112" t="s">
        <v>4746</v>
      </c>
      <c r="G159" s="25" t="s">
        <v>4228</v>
      </c>
      <c r="H159" s="25" t="s">
        <v>4234</v>
      </c>
      <c r="I159" s="112" t="s">
        <v>4747</v>
      </c>
    </row>
    <row r="160" spans="1:9">
      <c r="A160" s="25" t="b">
        <v>0</v>
      </c>
      <c r="B160" s="25" t="s">
        <v>4748</v>
      </c>
      <c r="C160" s="25" t="s">
        <v>4749</v>
      </c>
      <c r="F160" s="25" t="s">
        <v>2311</v>
      </c>
      <c r="G160" s="25" t="s">
        <v>4228</v>
      </c>
      <c r="H160" s="25" t="s">
        <v>4234</v>
      </c>
      <c r="I160" s="112" t="s">
        <v>4750</v>
      </c>
    </row>
    <row r="161" spans="1:9">
      <c r="A161" s="25" t="b">
        <v>0</v>
      </c>
      <c r="B161" s="25" t="s">
        <v>4751</v>
      </c>
      <c r="C161" s="25" t="s">
        <v>4752</v>
      </c>
      <c r="F161" s="25" t="s">
        <v>2311</v>
      </c>
      <c r="G161" s="25" t="s">
        <v>4228</v>
      </c>
      <c r="H161" s="25" t="s">
        <v>4234</v>
      </c>
      <c r="I161" s="112" t="s">
        <v>4753</v>
      </c>
    </row>
    <row r="162" spans="1:9">
      <c r="A162" s="25" t="b">
        <v>0</v>
      </c>
      <c r="B162" s="25" t="s">
        <v>4754</v>
      </c>
      <c r="C162" s="25" t="s">
        <v>4755</v>
      </c>
      <c r="D162" s="25"/>
      <c r="E162" s="112" t="s">
        <v>4756</v>
      </c>
      <c r="G162" s="25" t="s">
        <v>4228</v>
      </c>
      <c r="H162" s="25" t="s">
        <v>4234</v>
      </c>
      <c r="I162" s="112" t="s">
        <v>4757</v>
      </c>
    </row>
    <row r="163" spans="1:9">
      <c r="A163" s="25" t="b">
        <v>0</v>
      </c>
      <c r="B163" s="25" t="s">
        <v>4758</v>
      </c>
      <c r="C163" s="25" t="s">
        <v>4759</v>
      </c>
      <c r="D163" s="25"/>
      <c r="E163" s="112" t="s">
        <v>4760</v>
      </c>
      <c r="F163" s="25" t="s">
        <v>4264</v>
      </c>
      <c r="G163" s="25" t="s">
        <v>4270</v>
      </c>
      <c r="H163" s="25" t="s">
        <v>4234</v>
      </c>
      <c r="I163" s="112" t="s">
        <v>4761</v>
      </c>
    </row>
    <row r="164" spans="1:9">
      <c r="A164" s="25" t="b">
        <v>0</v>
      </c>
      <c r="B164" s="25" t="s">
        <v>4762</v>
      </c>
      <c r="C164" s="25" t="s">
        <v>4763</v>
      </c>
      <c r="D164" s="25"/>
      <c r="E164" s="112" t="s">
        <v>4764</v>
      </c>
      <c r="F164" s="25" t="s">
        <v>4305</v>
      </c>
      <c r="G164" s="25" t="s">
        <v>4270</v>
      </c>
      <c r="H164" s="25" t="s">
        <v>4265</v>
      </c>
      <c r="I164" s="112" t="s">
        <v>4765</v>
      </c>
    </row>
    <row r="165" spans="1:9">
      <c r="A165" s="25" t="b">
        <v>0</v>
      </c>
      <c r="B165" s="25" t="s">
        <v>4766</v>
      </c>
      <c r="C165" s="25" t="s">
        <v>4767</v>
      </c>
      <c r="D165" s="25"/>
      <c r="E165" s="112" t="s">
        <v>4768</v>
      </c>
      <c r="F165" s="25" t="s">
        <v>4276</v>
      </c>
      <c r="G165" s="25" t="s">
        <v>4270</v>
      </c>
      <c r="H165" s="25" t="s">
        <v>4619</v>
      </c>
      <c r="I165" s="112" t="s">
        <v>4769</v>
      </c>
    </row>
    <row r="166" spans="1:9">
      <c r="A166" s="25" t="b">
        <v>0</v>
      </c>
      <c r="B166" s="25" t="s">
        <v>4770</v>
      </c>
      <c r="C166" s="25" t="s">
        <v>4767</v>
      </c>
      <c r="D166" s="25"/>
      <c r="E166" s="112" t="s">
        <v>4771</v>
      </c>
      <c r="F166" s="25" t="s">
        <v>4276</v>
      </c>
      <c r="G166" s="25" t="s">
        <v>4270</v>
      </c>
      <c r="H166" s="25" t="s">
        <v>4259</v>
      </c>
      <c r="I166" s="112" t="s">
        <v>4772</v>
      </c>
    </row>
    <row r="167" spans="1:9">
      <c r="A167" s="25" t="b">
        <v>0</v>
      </c>
      <c r="B167" s="25" t="s">
        <v>4773</v>
      </c>
      <c r="C167" s="25" t="s">
        <v>4774</v>
      </c>
      <c r="F167" s="25" t="s">
        <v>4305</v>
      </c>
      <c r="G167" s="25" t="s">
        <v>4244</v>
      </c>
      <c r="H167" s="25" t="s">
        <v>4306</v>
      </c>
      <c r="I167" s="112" t="s">
        <v>4775</v>
      </c>
    </row>
    <row r="168" spans="1:9">
      <c r="A168" s="25" t="b">
        <v>0</v>
      </c>
      <c r="B168" s="25" t="s">
        <v>4776</v>
      </c>
      <c r="C168" s="25" t="s">
        <v>4777</v>
      </c>
      <c r="F168" s="25" t="s">
        <v>54</v>
      </c>
      <c r="G168" s="25" t="s">
        <v>4228</v>
      </c>
      <c r="H168" s="25" t="s">
        <v>4778</v>
      </c>
      <c r="I168" s="112" t="s">
        <v>4779</v>
      </c>
    </row>
    <row r="169" spans="1:9">
      <c r="A169" s="25" t="b">
        <v>0</v>
      </c>
      <c r="B169" s="25" t="s">
        <v>4780</v>
      </c>
      <c r="C169" s="25" t="s">
        <v>4777</v>
      </c>
      <c r="F169" s="25" t="s">
        <v>54</v>
      </c>
      <c r="G169" s="25" t="s">
        <v>4228</v>
      </c>
      <c r="H169" s="25" t="s">
        <v>4778</v>
      </c>
      <c r="I169" s="112" t="s">
        <v>4781</v>
      </c>
    </row>
    <row r="170" spans="1:9">
      <c r="A170" s="25" t="b">
        <v>0</v>
      </c>
      <c r="B170" s="25" t="s">
        <v>4782</v>
      </c>
      <c r="C170" s="25" t="s">
        <v>2961</v>
      </c>
      <c r="D170" s="25"/>
      <c r="E170" s="112" t="s">
        <v>4783</v>
      </c>
      <c r="F170" s="25" t="s">
        <v>54</v>
      </c>
      <c r="G170" s="25" t="s">
        <v>4228</v>
      </c>
      <c r="H170" s="25" t="s">
        <v>4388</v>
      </c>
      <c r="I170" s="112" t="s">
        <v>4784</v>
      </c>
    </row>
    <row r="171" spans="1:9">
      <c r="A171" s="25" t="b">
        <v>0</v>
      </c>
      <c r="B171" s="25" t="s">
        <v>4785</v>
      </c>
      <c r="C171" s="25" t="s">
        <v>2961</v>
      </c>
      <c r="D171" s="25"/>
      <c r="E171" s="112" t="s">
        <v>4786</v>
      </c>
      <c r="F171" s="25" t="s">
        <v>4305</v>
      </c>
      <c r="G171" s="25" t="s">
        <v>4228</v>
      </c>
      <c r="H171" s="25" t="s">
        <v>4234</v>
      </c>
      <c r="I171" s="112" t="s">
        <v>4787</v>
      </c>
    </row>
    <row r="172" spans="1:9">
      <c r="A172" s="25" t="b">
        <v>0</v>
      </c>
      <c r="B172" s="25" t="s">
        <v>4788</v>
      </c>
      <c r="C172" s="25" t="s">
        <v>2961</v>
      </c>
      <c r="D172" s="25"/>
      <c r="E172" s="112" t="s">
        <v>4789</v>
      </c>
      <c r="F172" s="25" t="s">
        <v>4305</v>
      </c>
      <c r="G172" s="25" t="s">
        <v>4228</v>
      </c>
      <c r="H172" s="25" t="s">
        <v>4234</v>
      </c>
      <c r="I172" s="112" t="s">
        <v>4790</v>
      </c>
    </row>
    <row r="173" spans="1:9">
      <c r="A173" s="25" t="b">
        <v>0</v>
      </c>
      <c r="B173" s="25" t="s">
        <v>4791</v>
      </c>
      <c r="C173" s="25" t="s">
        <v>4792</v>
      </c>
      <c r="D173" s="25"/>
      <c r="E173" s="112" t="s">
        <v>4793</v>
      </c>
      <c r="F173" s="25" t="s">
        <v>4305</v>
      </c>
      <c r="G173" s="25" t="s">
        <v>4228</v>
      </c>
      <c r="H173" s="25" t="s">
        <v>4234</v>
      </c>
      <c r="I173" s="112" t="s">
        <v>4794</v>
      </c>
    </row>
    <row r="174" spans="1:9">
      <c r="A174" s="25" t="b">
        <v>0</v>
      </c>
      <c r="B174" s="25" t="s">
        <v>4795</v>
      </c>
      <c r="C174" s="25" t="s">
        <v>4796</v>
      </c>
      <c r="D174" s="25"/>
      <c r="E174" s="112" t="s">
        <v>4797</v>
      </c>
      <c r="F174" s="25" t="s">
        <v>4425</v>
      </c>
      <c r="G174" s="25" t="s">
        <v>4228</v>
      </c>
      <c r="H174" s="25" t="s">
        <v>4234</v>
      </c>
      <c r="I174" s="112" t="s">
        <v>4798</v>
      </c>
    </row>
    <row r="175" spans="1:9">
      <c r="A175" s="25" t="b">
        <v>0</v>
      </c>
      <c r="B175" s="25" t="s">
        <v>4799</v>
      </c>
      <c r="C175" s="25" t="s">
        <v>4800</v>
      </c>
      <c r="D175" s="25"/>
      <c r="E175" s="112" t="s">
        <v>4801</v>
      </c>
      <c r="F175" s="25" t="s">
        <v>54</v>
      </c>
      <c r="G175" s="25" t="s">
        <v>4228</v>
      </c>
      <c r="H175" s="25" t="s">
        <v>4234</v>
      </c>
      <c r="I175" s="112" t="s">
        <v>4802</v>
      </c>
    </row>
    <row r="176" spans="1:9">
      <c r="A176" s="25" t="b">
        <v>0</v>
      </c>
      <c r="B176" s="25" t="s">
        <v>4803</v>
      </c>
      <c r="C176" s="25" t="s">
        <v>4800</v>
      </c>
      <c r="D176" s="25"/>
      <c r="E176" s="112" t="s">
        <v>4804</v>
      </c>
      <c r="F176" s="25" t="s">
        <v>54</v>
      </c>
      <c r="G176" s="25" t="s">
        <v>4228</v>
      </c>
      <c r="H176" s="25" t="s">
        <v>4234</v>
      </c>
      <c r="I176" s="112" t="s">
        <v>4805</v>
      </c>
    </row>
    <row r="177" spans="1:9">
      <c r="A177" s="25" t="b">
        <v>0</v>
      </c>
      <c r="B177" s="25" t="s">
        <v>4806</v>
      </c>
      <c r="C177" s="25" t="s">
        <v>4807</v>
      </c>
      <c r="F177" s="25" t="s">
        <v>4278</v>
      </c>
      <c r="G177" s="25" t="s">
        <v>4228</v>
      </c>
      <c r="H177" s="25" t="s">
        <v>4808</v>
      </c>
      <c r="I177" s="112" t="s">
        <v>4809</v>
      </c>
    </row>
    <row r="178" spans="1:9">
      <c r="A178" s="25" t="b">
        <v>0</v>
      </c>
      <c r="B178" s="25" t="s">
        <v>4810</v>
      </c>
      <c r="C178" s="25" t="s">
        <v>4811</v>
      </c>
      <c r="D178" s="25"/>
      <c r="E178" s="112" t="s">
        <v>4812</v>
      </c>
      <c r="F178" s="25" t="s">
        <v>54</v>
      </c>
      <c r="G178" s="25" t="s">
        <v>4228</v>
      </c>
      <c r="H178" s="25" t="s">
        <v>4234</v>
      </c>
      <c r="I178" s="112" t="s">
        <v>4813</v>
      </c>
    </row>
    <row r="179" spans="1:9">
      <c r="A179" s="25" t="b">
        <v>0</v>
      </c>
      <c r="B179" s="25" t="s">
        <v>4814</v>
      </c>
      <c r="C179" s="25" t="s">
        <v>4815</v>
      </c>
      <c r="D179" s="25"/>
      <c r="E179" s="112" t="s">
        <v>4816</v>
      </c>
      <c r="F179" s="25" t="s">
        <v>54</v>
      </c>
      <c r="G179" s="25" t="s">
        <v>4228</v>
      </c>
      <c r="H179" s="25" t="s">
        <v>4234</v>
      </c>
    </row>
    <row r="180" spans="1:9">
      <c r="A180" s="25" t="b">
        <v>0</v>
      </c>
      <c r="B180" s="25" t="s">
        <v>4817</v>
      </c>
      <c r="C180" s="25" t="s">
        <v>4818</v>
      </c>
      <c r="F180" s="25" t="s">
        <v>4278</v>
      </c>
      <c r="G180" s="25" t="s">
        <v>4270</v>
      </c>
      <c r="H180" s="25" t="s">
        <v>4234</v>
      </c>
      <c r="I180" s="112" t="s">
        <v>4819</v>
      </c>
    </row>
    <row r="181" spans="1:9">
      <c r="A181" s="25" t="b">
        <v>0</v>
      </c>
      <c r="B181" s="25" t="s">
        <v>4820</v>
      </c>
      <c r="C181" s="25" t="s">
        <v>4818</v>
      </c>
      <c r="F181" s="25" t="s">
        <v>4278</v>
      </c>
      <c r="G181" s="25" t="s">
        <v>4228</v>
      </c>
      <c r="H181" s="25" t="s">
        <v>4234</v>
      </c>
      <c r="I181" s="112" t="s">
        <v>4821</v>
      </c>
    </row>
    <row r="182" spans="1:9">
      <c r="A182" s="25" t="b">
        <v>0</v>
      </c>
      <c r="B182" s="25" t="s">
        <v>4822</v>
      </c>
      <c r="C182" s="25" t="s">
        <v>4822</v>
      </c>
      <c r="D182" s="25"/>
      <c r="E182" s="112" t="s">
        <v>4823</v>
      </c>
      <c r="F182" s="25" t="s">
        <v>2311</v>
      </c>
      <c r="G182" s="25" t="s">
        <v>4228</v>
      </c>
      <c r="H182" s="25" t="s">
        <v>4259</v>
      </c>
    </row>
    <row r="183" spans="1:9">
      <c r="A183" s="25" t="b">
        <v>0</v>
      </c>
      <c r="B183" s="25" t="s">
        <v>4824</v>
      </c>
      <c r="C183" s="25" t="s">
        <v>4825</v>
      </c>
      <c r="F183" s="25" t="s">
        <v>4278</v>
      </c>
      <c r="G183" s="25" t="s">
        <v>4228</v>
      </c>
      <c r="H183" s="25" t="s">
        <v>4826</v>
      </c>
      <c r="I183" s="112" t="s">
        <v>4827</v>
      </c>
    </row>
    <row r="184" spans="1:9">
      <c r="A184" s="25" t="b">
        <v>0</v>
      </c>
      <c r="B184" s="25" t="s">
        <v>4828</v>
      </c>
      <c r="C184" s="25" t="s">
        <v>4829</v>
      </c>
      <c r="D184" s="25"/>
      <c r="E184" s="112" t="s">
        <v>4830</v>
      </c>
      <c r="F184" s="25" t="s">
        <v>4831</v>
      </c>
      <c r="G184" s="25" t="s">
        <v>4228</v>
      </c>
      <c r="H184" s="25" t="s">
        <v>4234</v>
      </c>
      <c r="I184" s="112" t="s">
        <v>4832</v>
      </c>
    </row>
    <row r="185" spans="1:9">
      <c r="A185" s="25" t="b">
        <v>0</v>
      </c>
      <c r="B185" s="25" t="s">
        <v>4833</v>
      </c>
      <c r="C185" s="25" t="s">
        <v>4834</v>
      </c>
      <c r="D185" s="25"/>
      <c r="E185" s="112" t="s">
        <v>4835</v>
      </c>
      <c r="F185" s="25" t="s">
        <v>54</v>
      </c>
      <c r="G185" s="25" t="s">
        <v>4228</v>
      </c>
      <c r="H185" s="25" t="s">
        <v>4234</v>
      </c>
      <c r="I185" s="112" t="s">
        <v>4836</v>
      </c>
    </row>
    <row r="186" spans="1:9">
      <c r="A186" s="25" t="b">
        <v>0</v>
      </c>
      <c r="B186" s="25" t="s">
        <v>4837</v>
      </c>
      <c r="C186" s="25" t="s">
        <v>4838</v>
      </c>
      <c r="F186" s="25" t="s">
        <v>54</v>
      </c>
      <c r="G186" s="25" t="s">
        <v>4270</v>
      </c>
      <c r="H186" s="25" t="s">
        <v>4619</v>
      </c>
      <c r="I186" s="112" t="s">
        <v>4839</v>
      </c>
    </row>
    <row r="187" spans="1:9">
      <c r="A187" s="25" t="b">
        <v>0</v>
      </c>
      <c r="B187" s="25" t="s">
        <v>4840</v>
      </c>
      <c r="C187" s="25" t="s">
        <v>4841</v>
      </c>
      <c r="D187" s="25"/>
      <c r="E187" s="112" t="s">
        <v>4842</v>
      </c>
      <c r="F187" s="25" t="s">
        <v>4843</v>
      </c>
      <c r="G187" s="25" t="s">
        <v>4228</v>
      </c>
      <c r="H187" s="25" t="s">
        <v>4234</v>
      </c>
      <c r="I187" s="112" t="s">
        <v>4844</v>
      </c>
    </row>
    <row r="188" spans="1:9">
      <c r="A188" s="25" t="b">
        <v>0</v>
      </c>
      <c r="B188" s="25" t="s">
        <v>4845</v>
      </c>
      <c r="C188" s="25" t="s">
        <v>4846</v>
      </c>
      <c r="D188" s="25"/>
      <c r="E188" s="112" t="s">
        <v>4847</v>
      </c>
      <c r="F188" s="25" t="s">
        <v>54</v>
      </c>
      <c r="G188" s="25" t="s">
        <v>4270</v>
      </c>
      <c r="H188" s="25" t="s">
        <v>4259</v>
      </c>
      <c r="I188" s="112" t="s">
        <v>4848</v>
      </c>
    </row>
    <row r="189" spans="1:9">
      <c r="A189" s="25" t="b">
        <v>0</v>
      </c>
      <c r="B189" s="25" t="s">
        <v>4849</v>
      </c>
      <c r="C189" s="25" t="s">
        <v>4850</v>
      </c>
      <c r="D189" s="25"/>
      <c r="E189" s="112" t="s">
        <v>4851</v>
      </c>
      <c r="F189" s="25" t="s">
        <v>4852</v>
      </c>
      <c r="G189" s="25" t="s">
        <v>4228</v>
      </c>
      <c r="H189" s="25" t="s">
        <v>4234</v>
      </c>
      <c r="I189" s="112" t="s">
        <v>4853</v>
      </c>
    </row>
    <row r="190" spans="1:9">
      <c r="A190" s="25" t="b">
        <v>0</v>
      </c>
      <c r="B190" s="25" t="s">
        <v>4854</v>
      </c>
      <c r="C190" s="25" t="s">
        <v>4855</v>
      </c>
      <c r="D190" s="25"/>
      <c r="E190" s="112" t="s">
        <v>4856</v>
      </c>
      <c r="F190" s="25" t="s">
        <v>4410</v>
      </c>
      <c r="G190" s="25" t="s">
        <v>4228</v>
      </c>
      <c r="H190" s="25" t="s">
        <v>4857</v>
      </c>
      <c r="I190" s="112" t="s">
        <v>4858</v>
      </c>
    </row>
    <row r="191" spans="1:9">
      <c r="A191" s="25" t="b">
        <v>0</v>
      </c>
      <c r="B191" s="25" t="s">
        <v>4859</v>
      </c>
      <c r="C191" s="25" t="s">
        <v>4855</v>
      </c>
      <c r="D191" s="25"/>
      <c r="E191" s="112" t="s">
        <v>4860</v>
      </c>
      <c r="F191" s="25" t="s">
        <v>4410</v>
      </c>
      <c r="G191" s="25" t="s">
        <v>4228</v>
      </c>
      <c r="H191" s="25" t="s">
        <v>4229</v>
      </c>
      <c r="I191" s="112" t="s">
        <v>4861</v>
      </c>
    </row>
    <row r="192" spans="1:9">
      <c r="A192" s="25" t="b">
        <v>0</v>
      </c>
      <c r="B192" s="25" t="s">
        <v>4862</v>
      </c>
      <c r="C192" s="25" t="s">
        <v>4863</v>
      </c>
      <c r="D192" s="25"/>
      <c r="E192" s="112" t="s">
        <v>4864</v>
      </c>
      <c r="F192" s="25" t="s">
        <v>4278</v>
      </c>
      <c r="G192" s="25" t="s">
        <v>4228</v>
      </c>
      <c r="H192" s="25" t="s">
        <v>4234</v>
      </c>
      <c r="I192" s="112" t="s">
        <v>4865</v>
      </c>
    </row>
    <row r="193" spans="1:9">
      <c r="A193" s="25" t="b">
        <v>0</v>
      </c>
      <c r="B193" s="25" t="s">
        <v>4866</v>
      </c>
      <c r="C193" s="25" t="s">
        <v>4867</v>
      </c>
      <c r="F193" s="25" t="s">
        <v>2311</v>
      </c>
      <c r="G193" s="25" t="s">
        <v>4228</v>
      </c>
      <c r="H193" s="25" t="s">
        <v>4234</v>
      </c>
      <c r="I193" s="112" t="s">
        <v>4868</v>
      </c>
    </row>
    <row r="194" spans="1:9">
      <c r="A194" s="25" t="b">
        <v>0</v>
      </c>
      <c r="B194" s="25" t="s">
        <v>4869</v>
      </c>
      <c r="C194" s="25" t="s">
        <v>4870</v>
      </c>
      <c r="D194" s="25"/>
      <c r="E194" s="112" t="s">
        <v>4871</v>
      </c>
      <c r="F194" s="25" t="s">
        <v>4872</v>
      </c>
      <c r="G194" s="25" t="s">
        <v>4514</v>
      </c>
      <c r="H194" s="25" t="s">
        <v>4234</v>
      </c>
      <c r="I194" s="112" t="s">
        <v>4873</v>
      </c>
    </row>
    <row r="195" spans="1:9">
      <c r="A195" s="25" t="b">
        <v>0</v>
      </c>
      <c r="B195" s="25" t="s">
        <v>4874</v>
      </c>
      <c r="C195" s="25" t="s">
        <v>4875</v>
      </c>
      <c r="D195" s="25"/>
      <c r="E195" s="112" t="s">
        <v>4876</v>
      </c>
      <c r="F195" s="25" t="s">
        <v>4877</v>
      </c>
      <c r="G195" s="25" t="s">
        <v>4228</v>
      </c>
      <c r="H195" s="25" t="s">
        <v>4527</v>
      </c>
      <c r="I195" s="112" t="s">
        <v>4865</v>
      </c>
    </row>
    <row r="196" spans="1:9">
      <c r="A196" s="25" t="b">
        <v>0</v>
      </c>
      <c r="B196" s="25" t="s">
        <v>4878</v>
      </c>
      <c r="C196" s="25" t="s">
        <v>4879</v>
      </c>
      <c r="D196" s="25"/>
      <c r="E196" s="112" t="s">
        <v>4880</v>
      </c>
      <c r="F196" s="25" t="s">
        <v>4485</v>
      </c>
      <c r="G196" s="25" t="s">
        <v>4228</v>
      </c>
      <c r="H196" s="25" t="s">
        <v>4234</v>
      </c>
    </row>
    <row r="197" spans="1:9">
      <c r="A197" s="25" t="b">
        <v>0</v>
      </c>
      <c r="B197" s="25" t="s">
        <v>4881</v>
      </c>
      <c r="C197" s="25" t="s">
        <v>4882</v>
      </c>
      <c r="D197" s="25"/>
      <c r="E197" s="112" t="s">
        <v>4883</v>
      </c>
      <c r="F197" s="25" t="s">
        <v>4305</v>
      </c>
      <c r="G197" s="25" t="s">
        <v>4270</v>
      </c>
      <c r="H197" s="25" t="s">
        <v>4265</v>
      </c>
      <c r="I197" s="112" t="s">
        <v>4884</v>
      </c>
    </row>
    <row r="198" spans="1:9">
      <c r="A198" s="25" t="b">
        <v>0</v>
      </c>
      <c r="B198" s="25" t="s">
        <v>4885</v>
      </c>
      <c r="C198" s="25" t="s">
        <v>4882</v>
      </c>
      <c r="F198" s="25" t="s">
        <v>54</v>
      </c>
      <c r="G198" s="25" t="s">
        <v>4270</v>
      </c>
      <c r="H198" s="25" t="s">
        <v>4234</v>
      </c>
      <c r="I198" s="112" t="s">
        <v>4886</v>
      </c>
    </row>
    <row r="199" spans="1:9">
      <c r="A199" s="25" t="b">
        <v>0</v>
      </c>
      <c r="B199" s="25" t="s">
        <v>4887</v>
      </c>
      <c r="C199" s="25" t="s">
        <v>4888</v>
      </c>
      <c r="D199" s="25"/>
      <c r="E199" s="112" t="s">
        <v>4889</v>
      </c>
      <c r="F199" s="25" t="s">
        <v>4890</v>
      </c>
      <c r="G199" s="25" t="s">
        <v>4228</v>
      </c>
      <c r="H199" s="25" t="s">
        <v>4234</v>
      </c>
      <c r="I199" s="112" t="s">
        <v>4891</v>
      </c>
    </row>
    <row r="200" spans="1:9">
      <c r="A200" s="25" t="b">
        <v>0</v>
      </c>
      <c r="B200" s="25" t="s">
        <v>4892</v>
      </c>
      <c r="C200" s="25" t="s">
        <v>4893</v>
      </c>
      <c r="D200" s="25"/>
      <c r="E200" s="112" t="s">
        <v>4894</v>
      </c>
      <c r="F200" s="25" t="s">
        <v>4305</v>
      </c>
      <c r="G200" s="25" t="s">
        <v>4228</v>
      </c>
      <c r="H200" s="25" t="s">
        <v>4895</v>
      </c>
      <c r="I200" s="112" t="s">
        <v>4896</v>
      </c>
    </row>
    <row r="201" spans="1:9">
      <c r="A201" s="25" t="b">
        <v>0</v>
      </c>
      <c r="B201" s="25" t="s">
        <v>4897</v>
      </c>
      <c r="C201" s="25" t="s">
        <v>4898</v>
      </c>
      <c r="D201" s="25"/>
      <c r="E201" s="112" t="s">
        <v>4899</v>
      </c>
      <c r="F201" s="25" t="s">
        <v>4276</v>
      </c>
      <c r="G201" s="25" t="s">
        <v>4270</v>
      </c>
      <c r="H201" s="25" t="s">
        <v>4527</v>
      </c>
      <c r="I201" s="112" t="s">
        <v>4900</v>
      </c>
    </row>
    <row r="202" spans="1:9">
      <c r="A202" s="25" t="b">
        <v>0</v>
      </c>
      <c r="B202" s="25" t="s">
        <v>4901</v>
      </c>
      <c r="C202" s="25" t="s">
        <v>4902</v>
      </c>
      <c r="D202" s="25"/>
      <c r="E202" s="112" t="s">
        <v>4903</v>
      </c>
      <c r="F202" s="25" t="s">
        <v>4551</v>
      </c>
      <c r="G202" s="25" t="s">
        <v>4228</v>
      </c>
      <c r="H202" s="25" t="s">
        <v>4234</v>
      </c>
      <c r="I202" s="112" t="s">
        <v>4904</v>
      </c>
    </row>
    <row r="203" spans="1:9">
      <c r="A203" s="25" t="b">
        <v>0</v>
      </c>
      <c r="B203" s="25" t="s">
        <v>453</v>
      </c>
      <c r="C203" s="25" t="s">
        <v>454</v>
      </c>
      <c r="D203" s="25"/>
      <c r="E203" s="112" t="s">
        <v>4905</v>
      </c>
      <c r="F203" s="25" t="s">
        <v>4264</v>
      </c>
      <c r="G203" s="25" t="s">
        <v>4228</v>
      </c>
      <c r="H203" s="25" t="s">
        <v>4234</v>
      </c>
      <c r="I203" s="112" t="s">
        <v>4906</v>
      </c>
    </row>
    <row r="204" spans="1:9">
      <c r="A204" s="25" t="b">
        <v>0</v>
      </c>
      <c r="B204" s="25" t="s">
        <v>459</v>
      </c>
      <c r="C204" s="25" t="s">
        <v>4907</v>
      </c>
      <c r="D204" s="25"/>
      <c r="E204" s="112" t="s">
        <v>460</v>
      </c>
      <c r="F204" s="25" t="s">
        <v>4908</v>
      </c>
      <c r="G204" s="25" t="s">
        <v>4228</v>
      </c>
      <c r="H204" s="25" t="s">
        <v>4234</v>
      </c>
      <c r="I204" s="112" t="s">
        <v>4909</v>
      </c>
    </row>
    <row r="205" spans="1:9">
      <c r="A205" s="25" t="b">
        <v>0</v>
      </c>
      <c r="B205" s="25" t="s">
        <v>4910</v>
      </c>
      <c r="C205" s="25" t="s">
        <v>4911</v>
      </c>
      <c r="D205" s="25"/>
      <c r="E205" s="112" t="s">
        <v>4912</v>
      </c>
      <c r="F205" s="25" t="s">
        <v>4588</v>
      </c>
      <c r="G205" s="25" t="s">
        <v>4228</v>
      </c>
      <c r="H205" s="25" t="s">
        <v>4388</v>
      </c>
      <c r="I205" s="112" t="s">
        <v>4913</v>
      </c>
    </row>
    <row r="206" spans="1:9">
      <c r="A206" s="25" t="b">
        <v>0</v>
      </c>
      <c r="B206" s="25" t="s">
        <v>4914</v>
      </c>
      <c r="C206" s="25" t="s">
        <v>4915</v>
      </c>
      <c r="D206" s="25"/>
      <c r="E206" s="112" t="s">
        <v>4916</v>
      </c>
      <c r="F206" s="25" t="s">
        <v>4276</v>
      </c>
      <c r="G206" s="25" t="s">
        <v>4228</v>
      </c>
      <c r="H206" s="25" t="s">
        <v>4527</v>
      </c>
      <c r="I206" s="112" t="s">
        <v>4917</v>
      </c>
    </row>
    <row r="207" spans="1:9">
      <c r="A207" s="25" t="b">
        <v>0</v>
      </c>
      <c r="B207" s="25" t="s">
        <v>4918</v>
      </c>
      <c r="C207" s="25" t="s">
        <v>4918</v>
      </c>
      <c r="D207" s="25"/>
      <c r="E207" s="112" t="s">
        <v>4919</v>
      </c>
      <c r="F207" s="25" t="s">
        <v>2311</v>
      </c>
      <c r="G207" s="25" t="s">
        <v>4244</v>
      </c>
      <c r="H207" s="25" t="s">
        <v>4259</v>
      </c>
      <c r="I207" s="112" t="s">
        <v>4920</v>
      </c>
    </row>
    <row r="208" spans="1:9">
      <c r="A208" s="25" t="b">
        <v>0</v>
      </c>
      <c r="B208" s="25" t="s">
        <v>4921</v>
      </c>
      <c r="C208" s="25" t="s">
        <v>4922</v>
      </c>
      <c r="D208" s="25"/>
      <c r="E208" s="112" t="s">
        <v>4923</v>
      </c>
      <c r="F208" s="25" t="s">
        <v>2311</v>
      </c>
      <c r="G208" s="25" t="s">
        <v>4244</v>
      </c>
      <c r="H208" s="25" t="s">
        <v>4259</v>
      </c>
      <c r="I208" s="112" t="s">
        <v>4924</v>
      </c>
    </row>
    <row r="209" spans="1:9">
      <c r="A209" s="25" t="b">
        <v>0</v>
      </c>
      <c r="B209" s="25" t="s">
        <v>4925</v>
      </c>
      <c r="C209" s="25" t="s">
        <v>4926</v>
      </c>
      <c r="F209" s="25" t="s">
        <v>54</v>
      </c>
      <c r="G209" s="25" t="s">
        <v>4927</v>
      </c>
    </row>
    <row r="210" spans="1:9">
      <c r="A210" s="25" t="b">
        <v>0</v>
      </c>
      <c r="B210" s="25" t="s">
        <v>4928</v>
      </c>
      <c r="C210" s="25" t="s">
        <v>4929</v>
      </c>
      <c r="D210" s="25"/>
      <c r="E210" s="112" t="s">
        <v>4930</v>
      </c>
      <c r="F210" s="25" t="s">
        <v>4278</v>
      </c>
      <c r="G210" s="25" t="s">
        <v>4244</v>
      </c>
      <c r="H210" s="25" t="s">
        <v>4602</v>
      </c>
      <c r="I210" s="112" t="s">
        <v>4931</v>
      </c>
    </row>
    <row r="211" spans="1:9">
      <c r="A211" s="25" t="b">
        <v>0</v>
      </c>
      <c r="B211" s="25" t="s">
        <v>4932</v>
      </c>
      <c r="C211" s="25" t="s">
        <v>4933</v>
      </c>
      <c r="D211" s="25"/>
      <c r="E211" s="112" t="s">
        <v>4934</v>
      </c>
      <c r="F211" s="25" t="s">
        <v>4276</v>
      </c>
      <c r="G211" s="25" t="s">
        <v>4228</v>
      </c>
      <c r="H211" s="25" t="s">
        <v>4935</v>
      </c>
      <c r="I211" s="112" t="s">
        <v>4936</v>
      </c>
    </row>
    <row r="212" spans="1:9">
      <c r="A212" s="25" t="b">
        <v>0</v>
      </c>
      <c r="B212" s="25" t="s">
        <v>4937</v>
      </c>
      <c r="C212" s="25" t="s">
        <v>4933</v>
      </c>
      <c r="D212" s="25"/>
      <c r="E212" s="112" t="s">
        <v>4938</v>
      </c>
      <c r="F212" s="25" t="s">
        <v>54</v>
      </c>
      <c r="G212" s="25" t="s">
        <v>4228</v>
      </c>
      <c r="H212" s="25" t="s">
        <v>4935</v>
      </c>
      <c r="I212" s="112" t="s">
        <v>4939</v>
      </c>
    </row>
    <row r="213" spans="1:9">
      <c r="A213" s="25" t="b">
        <v>0</v>
      </c>
      <c r="B213" s="25" t="s">
        <v>4940</v>
      </c>
      <c r="C213" s="25" t="s">
        <v>4933</v>
      </c>
      <c r="D213" s="25"/>
      <c r="E213" s="112" t="s">
        <v>4941</v>
      </c>
      <c r="F213" s="25" t="s">
        <v>54</v>
      </c>
      <c r="G213" s="25" t="s">
        <v>4228</v>
      </c>
      <c r="H213" s="25" t="s">
        <v>4259</v>
      </c>
      <c r="I213" s="112" t="s">
        <v>4942</v>
      </c>
    </row>
    <row r="214" spans="1:9">
      <c r="A214" s="25" t="b">
        <v>0</v>
      </c>
      <c r="B214" s="25" t="s">
        <v>4943</v>
      </c>
      <c r="C214" s="25" t="s">
        <v>4944</v>
      </c>
      <c r="D214" s="25"/>
      <c r="E214" s="112" t="s">
        <v>4945</v>
      </c>
      <c r="F214" s="25" t="s">
        <v>54</v>
      </c>
      <c r="G214" s="25" t="s">
        <v>4228</v>
      </c>
      <c r="H214" s="25" t="s">
        <v>4234</v>
      </c>
      <c r="I214" s="112" t="s">
        <v>4946</v>
      </c>
    </row>
    <row r="215" spans="1:9">
      <c r="A215" s="25" t="b">
        <v>0</v>
      </c>
      <c r="B215" s="25" t="s">
        <v>4947</v>
      </c>
      <c r="C215" s="25" t="s">
        <v>4948</v>
      </c>
      <c r="D215" s="25"/>
      <c r="E215" s="112" t="s">
        <v>4949</v>
      </c>
      <c r="F215" s="25" t="s">
        <v>54</v>
      </c>
      <c r="G215" s="25" t="s">
        <v>4228</v>
      </c>
      <c r="H215" s="25" t="s">
        <v>4950</v>
      </c>
      <c r="I215" s="112" t="s">
        <v>4951</v>
      </c>
    </row>
    <row r="216" spans="1:9">
      <c r="A216" s="25" t="b">
        <v>0</v>
      </c>
      <c r="B216" s="25" t="s">
        <v>4952</v>
      </c>
      <c r="C216" s="25" t="s">
        <v>4953</v>
      </c>
      <c r="D216" s="25"/>
      <c r="E216" s="112" t="s">
        <v>4954</v>
      </c>
      <c r="F216" s="25" t="s">
        <v>54</v>
      </c>
      <c r="G216" s="25" t="s">
        <v>4228</v>
      </c>
      <c r="H216" s="25" t="s">
        <v>4955</v>
      </c>
      <c r="I216" s="112" t="s">
        <v>4956</v>
      </c>
    </row>
    <row r="217" spans="1:9">
      <c r="A217" s="25" t="b">
        <v>0</v>
      </c>
      <c r="B217" s="25" t="s">
        <v>4957</v>
      </c>
      <c r="C217" s="25" t="s">
        <v>4958</v>
      </c>
      <c r="D217" s="25"/>
      <c r="E217" s="112" t="s">
        <v>4959</v>
      </c>
      <c r="F217" s="25" t="s">
        <v>2311</v>
      </c>
      <c r="G217" s="25" t="s">
        <v>4270</v>
      </c>
      <c r="H217" s="25" t="s">
        <v>4960</v>
      </c>
      <c r="I217" s="112" t="s">
        <v>4961</v>
      </c>
    </row>
    <row r="218" spans="1:9">
      <c r="A218" s="25" t="b">
        <v>0</v>
      </c>
      <c r="B218" s="25" t="s">
        <v>4962</v>
      </c>
      <c r="C218" s="25" t="s">
        <v>4962</v>
      </c>
      <c r="D218" s="25"/>
      <c r="E218" s="112" t="s">
        <v>4963</v>
      </c>
      <c r="F218" s="25" t="s">
        <v>4964</v>
      </c>
      <c r="G218" s="25" t="s">
        <v>4228</v>
      </c>
      <c r="H218" s="25" t="s">
        <v>4234</v>
      </c>
      <c r="I218" s="112" t="s">
        <v>4965</v>
      </c>
    </row>
    <row r="219" spans="1:9">
      <c r="A219" s="25" t="b">
        <v>0</v>
      </c>
      <c r="B219" s="25" t="s">
        <v>4966</v>
      </c>
      <c r="C219" s="25" t="s">
        <v>4967</v>
      </c>
      <c r="D219" s="25"/>
      <c r="E219" s="112" t="s">
        <v>4968</v>
      </c>
      <c r="F219" s="25" t="s">
        <v>4278</v>
      </c>
      <c r="G219" s="25" t="s">
        <v>4270</v>
      </c>
      <c r="H219" s="25" t="s">
        <v>4234</v>
      </c>
      <c r="I219" s="112" t="s">
        <v>4969</v>
      </c>
    </row>
    <row r="220" spans="1:9">
      <c r="A220" s="25" t="b">
        <v>0</v>
      </c>
      <c r="B220" s="25" t="s">
        <v>4970</v>
      </c>
      <c r="C220" s="25" t="s">
        <v>4971</v>
      </c>
      <c r="D220" s="25"/>
      <c r="E220" s="112" t="s">
        <v>4972</v>
      </c>
      <c r="F220" s="25" t="s">
        <v>54</v>
      </c>
      <c r="G220" s="25" t="s">
        <v>4270</v>
      </c>
      <c r="H220" s="25" t="s">
        <v>4340</v>
      </c>
      <c r="I220" s="112" t="s">
        <v>4973</v>
      </c>
    </row>
    <row r="221" spans="1:9">
      <c r="A221" s="25" t="b">
        <v>0</v>
      </c>
      <c r="B221" s="25" t="s">
        <v>4974</v>
      </c>
      <c r="C221" s="25" t="s">
        <v>4974</v>
      </c>
      <c r="D221" s="25"/>
      <c r="E221" s="112" t="s">
        <v>4975</v>
      </c>
      <c r="F221" s="25" t="s">
        <v>2311</v>
      </c>
      <c r="G221" s="25" t="s">
        <v>4228</v>
      </c>
      <c r="H221" s="25" t="s">
        <v>4234</v>
      </c>
    </row>
    <row r="222" spans="1:9">
      <c r="A222" s="25" t="b">
        <v>0</v>
      </c>
      <c r="B222" s="25" t="s">
        <v>4976</v>
      </c>
      <c r="C222" s="25" t="s">
        <v>4977</v>
      </c>
      <c r="D222" s="25"/>
      <c r="E222" s="112" t="s">
        <v>4978</v>
      </c>
      <c r="F222" s="25" t="s">
        <v>54</v>
      </c>
      <c r="G222" s="25" t="s">
        <v>4228</v>
      </c>
      <c r="H222" s="25" t="s">
        <v>4259</v>
      </c>
      <c r="I222" s="112" t="s">
        <v>4979</v>
      </c>
    </row>
    <row r="223" spans="1:9">
      <c r="A223" s="25" t="b">
        <v>0</v>
      </c>
      <c r="B223" s="25" t="s">
        <v>4980</v>
      </c>
      <c r="C223" s="25" t="s">
        <v>4981</v>
      </c>
      <c r="D223" s="25"/>
      <c r="E223" s="112" t="s">
        <v>4982</v>
      </c>
      <c r="F223" s="25" t="s">
        <v>4276</v>
      </c>
      <c r="G223" s="25" t="s">
        <v>4244</v>
      </c>
      <c r="H223" s="25" t="s">
        <v>4589</v>
      </c>
      <c r="I223" s="112" t="s">
        <v>4983</v>
      </c>
    </row>
    <row r="224" spans="1:9">
      <c r="A224" s="25" t="b">
        <v>0</v>
      </c>
      <c r="B224" s="25" t="s">
        <v>4984</v>
      </c>
      <c r="C224" s="25" t="s">
        <v>4984</v>
      </c>
      <c r="D224" s="25"/>
      <c r="E224" s="112" t="s">
        <v>4985</v>
      </c>
      <c r="F224" s="25" t="s">
        <v>2311</v>
      </c>
      <c r="G224" s="25" t="s">
        <v>4514</v>
      </c>
      <c r="H224" s="25" t="s">
        <v>4234</v>
      </c>
      <c r="I224" s="112" t="s">
        <v>4986</v>
      </c>
    </row>
    <row r="225" spans="1:9">
      <c r="A225" s="25" t="b">
        <v>0</v>
      </c>
      <c r="B225" s="25" t="s">
        <v>4987</v>
      </c>
      <c r="C225" s="25" t="s">
        <v>4988</v>
      </c>
      <c r="D225" s="25"/>
      <c r="E225" s="112" t="s">
        <v>4989</v>
      </c>
      <c r="F225" s="25" t="s">
        <v>4305</v>
      </c>
      <c r="G225" s="25" t="s">
        <v>4270</v>
      </c>
      <c r="H225" s="25" t="s">
        <v>4234</v>
      </c>
      <c r="I225" s="112" t="s">
        <v>4990</v>
      </c>
    </row>
    <row r="226" spans="1:9">
      <c r="A226" s="25" t="b">
        <v>0</v>
      </c>
      <c r="B226" s="25" t="s">
        <v>4991</v>
      </c>
      <c r="C226" s="25" t="s">
        <v>3120</v>
      </c>
      <c r="D226" s="25"/>
      <c r="E226" s="112" t="s">
        <v>4992</v>
      </c>
      <c r="F226" s="25" t="s">
        <v>4993</v>
      </c>
      <c r="G226" s="25" t="s">
        <v>4228</v>
      </c>
      <c r="H226" s="25" t="s">
        <v>4527</v>
      </c>
    </row>
    <row r="227" spans="1:9">
      <c r="A227" s="25" t="b">
        <v>0</v>
      </c>
      <c r="B227" s="25" t="s">
        <v>4994</v>
      </c>
      <c r="C227" s="25" t="s">
        <v>4995</v>
      </c>
      <c r="D227" s="25"/>
      <c r="E227" s="112" t="s">
        <v>4996</v>
      </c>
      <c r="F227" s="25" t="s">
        <v>4276</v>
      </c>
      <c r="G227" s="25" t="s">
        <v>4244</v>
      </c>
      <c r="H227" s="25" t="s">
        <v>4234</v>
      </c>
      <c r="I227" s="112" t="s">
        <v>4997</v>
      </c>
    </row>
    <row r="228" spans="1:9">
      <c r="A228" s="25" t="b">
        <v>0</v>
      </c>
      <c r="B228" s="25" t="s">
        <v>92</v>
      </c>
      <c r="C228" s="25" t="s">
        <v>311</v>
      </c>
      <c r="D228" s="25"/>
      <c r="E228" s="112" t="s">
        <v>4998</v>
      </c>
      <c r="F228" s="25" t="s">
        <v>4276</v>
      </c>
      <c r="G228" s="25" t="s">
        <v>4228</v>
      </c>
      <c r="H228" s="25" t="s">
        <v>4619</v>
      </c>
    </row>
    <row r="229" spans="1:9">
      <c r="A229" s="25" t="b">
        <v>0</v>
      </c>
      <c r="B229" s="25" t="s">
        <v>4999</v>
      </c>
      <c r="C229" s="25" t="s">
        <v>5000</v>
      </c>
      <c r="F229" s="25" t="s">
        <v>2311</v>
      </c>
      <c r="G229" s="25" t="s">
        <v>4270</v>
      </c>
      <c r="H229" s="25" t="s">
        <v>4340</v>
      </c>
      <c r="I229" s="112" t="s">
        <v>5001</v>
      </c>
    </row>
    <row r="230" spans="1:9">
      <c r="A230" s="25" t="b">
        <v>0</v>
      </c>
      <c r="B230" s="25" t="s">
        <v>5002</v>
      </c>
      <c r="C230" s="25" t="s">
        <v>3134</v>
      </c>
      <c r="D230" s="25"/>
      <c r="E230" s="112" t="s">
        <v>5003</v>
      </c>
      <c r="F230" s="25" t="s">
        <v>54</v>
      </c>
      <c r="G230" s="25" t="s">
        <v>4270</v>
      </c>
      <c r="H230" s="25" t="s">
        <v>4259</v>
      </c>
      <c r="I230" s="112" t="s">
        <v>5004</v>
      </c>
    </row>
    <row r="231" spans="1:9">
      <c r="A231" s="25" t="b">
        <v>0</v>
      </c>
      <c r="B231" s="25" t="s">
        <v>5005</v>
      </c>
      <c r="C231" s="25" t="s">
        <v>5006</v>
      </c>
      <c r="D231" s="25"/>
      <c r="E231" s="112" t="s">
        <v>5007</v>
      </c>
      <c r="F231" s="25" t="s">
        <v>4278</v>
      </c>
      <c r="G231" s="25" t="s">
        <v>4228</v>
      </c>
      <c r="H231" s="25" t="s">
        <v>4619</v>
      </c>
      <c r="I231" s="112" t="s">
        <v>5008</v>
      </c>
    </row>
    <row r="232" spans="1:9">
      <c r="A232" s="25" t="b">
        <v>0</v>
      </c>
      <c r="B232" s="25" t="s">
        <v>5009</v>
      </c>
      <c r="C232" s="25" t="s">
        <v>5010</v>
      </c>
      <c r="F232" s="25" t="s">
        <v>54</v>
      </c>
      <c r="G232" s="25" t="s">
        <v>4228</v>
      </c>
      <c r="H232" s="25" t="s">
        <v>4259</v>
      </c>
      <c r="I232" s="112" t="s">
        <v>5011</v>
      </c>
    </row>
    <row r="233" spans="1:9">
      <c r="A233" s="25" t="b">
        <v>0</v>
      </c>
      <c r="B233" s="25" t="s">
        <v>5012</v>
      </c>
      <c r="C233" s="25" t="s">
        <v>5013</v>
      </c>
      <c r="F233" s="25" t="s">
        <v>4278</v>
      </c>
      <c r="G233" s="25" t="s">
        <v>4270</v>
      </c>
      <c r="H233" s="25" t="s">
        <v>5014</v>
      </c>
      <c r="I233" s="112" t="s">
        <v>5015</v>
      </c>
    </row>
    <row r="234" spans="1:9">
      <c r="A234" s="25" t="b">
        <v>0</v>
      </c>
      <c r="B234" s="25" t="s">
        <v>5016</v>
      </c>
      <c r="C234" s="25" t="s">
        <v>5013</v>
      </c>
      <c r="F234" s="25" t="s">
        <v>4640</v>
      </c>
      <c r="G234" s="25" t="s">
        <v>4270</v>
      </c>
      <c r="H234" s="25" t="s">
        <v>5014</v>
      </c>
      <c r="I234" s="112" t="s">
        <v>5017</v>
      </c>
    </row>
    <row r="235" spans="1:9">
      <c r="A235" s="25" t="b">
        <v>0</v>
      </c>
      <c r="B235" s="25" t="s">
        <v>5018</v>
      </c>
      <c r="C235" s="25" t="s">
        <v>5018</v>
      </c>
      <c r="D235" s="25"/>
      <c r="E235" s="112" t="s">
        <v>5019</v>
      </c>
      <c r="F235" s="25" t="s">
        <v>2311</v>
      </c>
      <c r="G235" s="25" t="s">
        <v>4228</v>
      </c>
      <c r="H235" s="25" t="s">
        <v>4960</v>
      </c>
    </row>
    <row r="236" spans="1:9">
      <c r="A236" s="25" t="b">
        <v>0</v>
      </c>
      <c r="B236" s="25" t="s">
        <v>5020</v>
      </c>
      <c r="C236" s="25" t="s">
        <v>666</v>
      </c>
      <c r="D236" s="25"/>
      <c r="E236" s="112" t="s">
        <v>5021</v>
      </c>
      <c r="F236" s="25" t="s">
        <v>4276</v>
      </c>
      <c r="G236" s="25" t="s">
        <v>4228</v>
      </c>
      <c r="I236" s="112" t="s">
        <v>5022</v>
      </c>
    </row>
    <row r="237" spans="1:9">
      <c r="A237" s="25" t="b">
        <v>0</v>
      </c>
      <c r="B237" s="25" t="s">
        <v>5023</v>
      </c>
      <c r="C237" s="25" t="s">
        <v>5024</v>
      </c>
      <c r="D237" s="25"/>
      <c r="E237" s="112" t="s">
        <v>5025</v>
      </c>
      <c r="F237" s="25" t="s">
        <v>4551</v>
      </c>
      <c r="G237" s="25" t="s">
        <v>4228</v>
      </c>
      <c r="H237" s="25" t="s">
        <v>4259</v>
      </c>
      <c r="I237" s="112" t="s">
        <v>5026</v>
      </c>
    </row>
    <row r="238" spans="1:9">
      <c r="A238" s="25" t="b">
        <v>0</v>
      </c>
      <c r="B238" s="25" t="s">
        <v>5027</v>
      </c>
      <c r="C238" s="25" t="s">
        <v>5024</v>
      </c>
      <c r="D238" s="25"/>
      <c r="E238" s="112" t="s">
        <v>5028</v>
      </c>
      <c r="F238" s="25" t="s">
        <v>54</v>
      </c>
      <c r="G238" s="25" t="s">
        <v>4228</v>
      </c>
      <c r="H238" s="25" t="s">
        <v>4259</v>
      </c>
      <c r="I238" s="112" t="s">
        <v>5029</v>
      </c>
    </row>
    <row r="239" spans="1:9">
      <c r="A239" s="25" t="b">
        <v>0</v>
      </c>
      <c r="B239" s="25" t="s">
        <v>570</v>
      </c>
      <c r="C239" s="25" t="s">
        <v>571</v>
      </c>
      <c r="F239" s="25" t="s">
        <v>4278</v>
      </c>
      <c r="G239" s="25" t="s">
        <v>4228</v>
      </c>
      <c r="H239" s="25" t="s">
        <v>4234</v>
      </c>
      <c r="I239" s="112" t="s">
        <v>5030</v>
      </c>
    </row>
    <row r="240" spans="1:9">
      <c r="A240" s="25" t="b">
        <v>0</v>
      </c>
      <c r="B240" s="25" t="s">
        <v>5031</v>
      </c>
      <c r="C240" s="25" t="s">
        <v>5032</v>
      </c>
      <c r="D240" s="25"/>
      <c r="E240" s="112" t="s">
        <v>5033</v>
      </c>
      <c r="F240" s="25" t="s">
        <v>4305</v>
      </c>
      <c r="G240" s="25" t="s">
        <v>4228</v>
      </c>
      <c r="H240" s="25" t="s">
        <v>4265</v>
      </c>
      <c r="I240" s="112" t="s">
        <v>5034</v>
      </c>
    </row>
    <row r="241" spans="1:9">
      <c r="A241" s="25" t="b">
        <v>0</v>
      </c>
      <c r="B241" s="25" t="s">
        <v>5035</v>
      </c>
      <c r="C241" s="25" t="s">
        <v>674</v>
      </c>
      <c r="D241" s="25"/>
      <c r="E241" s="112" t="s">
        <v>5036</v>
      </c>
      <c r="F241" s="25" t="s">
        <v>54</v>
      </c>
      <c r="G241" s="25" t="s">
        <v>4228</v>
      </c>
      <c r="H241" s="25" t="s">
        <v>4259</v>
      </c>
      <c r="I241" s="112" t="s">
        <v>5037</v>
      </c>
    </row>
    <row r="242" spans="1:9">
      <c r="A242" s="25" t="b">
        <v>0</v>
      </c>
      <c r="B242" s="25" t="s">
        <v>5038</v>
      </c>
      <c r="C242" s="25" t="s">
        <v>5039</v>
      </c>
      <c r="D242" s="25"/>
      <c r="E242" s="112" t="s">
        <v>5040</v>
      </c>
      <c r="F242" s="25" t="s">
        <v>4276</v>
      </c>
      <c r="G242" s="25" t="s">
        <v>4228</v>
      </c>
      <c r="H242" s="25" t="s">
        <v>4259</v>
      </c>
      <c r="I242" s="112" t="s">
        <v>5041</v>
      </c>
    </row>
    <row r="243" spans="1:9">
      <c r="A243" s="25" t="b">
        <v>0</v>
      </c>
      <c r="B243" s="25" t="s">
        <v>5042</v>
      </c>
      <c r="C243" s="25" t="s">
        <v>5039</v>
      </c>
      <c r="D243" s="25"/>
      <c r="E243" s="112" t="s">
        <v>5043</v>
      </c>
      <c r="F243" s="25" t="s">
        <v>4276</v>
      </c>
      <c r="G243" s="25" t="s">
        <v>4228</v>
      </c>
      <c r="H243" s="25" t="s">
        <v>4259</v>
      </c>
      <c r="I243" s="112" t="s">
        <v>5044</v>
      </c>
    </row>
    <row r="244" spans="1:9">
      <c r="A244" s="25" t="b">
        <v>0</v>
      </c>
      <c r="B244" s="25" t="s">
        <v>5045</v>
      </c>
      <c r="C244" s="25" t="s">
        <v>5046</v>
      </c>
      <c r="D244" s="25"/>
      <c r="E244" s="112" t="s">
        <v>5047</v>
      </c>
      <c r="F244" s="25" t="s">
        <v>5048</v>
      </c>
      <c r="G244" s="25" t="s">
        <v>4228</v>
      </c>
      <c r="H244" s="25" t="s">
        <v>4229</v>
      </c>
      <c r="I244" s="112" t="s">
        <v>5049</v>
      </c>
    </row>
    <row r="245" spans="1:9">
      <c r="A245" s="25" t="b">
        <v>0</v>
      </c>
      <c r="B245" s="25" t="s">
        <v>5050</v>
      </c>
      <c r="C245" s="25" t="s">
        <v>5051</v>
      </c>
      <c r="D245" s="25"/>
      <c r="E245" s="112" t="s">
        <v>5052</v>
      </c>
      <c r="F245" s="25" t="s">
        <v>5053</v>
      </c>
      <c r="G245" s="25" t="s">
        <v>4228</v>
      </c>
      <c r="H245" s="25" t="s">
        <v>4234</v>
      </c>
      <c r="I245" s="112" t="s">
        <v>5054</v>
      </c>
    </row>
    <row r="246" spans="1:9">
      <c r="A246" s="25" t="b">
        <v>0</v>
      </c>
      <c r="B246" s="25" t="s">
        <v>5055</v>
      </c>
      <c r="C246" s="25" t="s">
        <v>5051</v>
      </c>
      <c r="D246" s="25"/>
      <c r="E246" s="112" t="s">
        <v>5056</v>
      </c>
      <c r="F246" s="25" t="s">
        <v>54</v>
      </c>
      <c r="G246" s="25" t="s">
        <v>4228</v>
      </c>
      <c r="H246" s="25" t="s">
        <v>4527</v>
      </c>
      <c r="I246" s="112" t="s">
        <v>5057</v>
      </c>
    </row>
    <row r="247" spans="1:9">
      <c r="A247" s="25" t="b">
        <v>0</v>
      </c>
      <c r="B247" s="25" t="s">
        <v>5058</v>
      </c>
      <c r="C247" s="25" t="s">
        <v>5059</v>
      </c>
      <c r="F247" s="25" t="s">
        <v>4278</v>
      </c>
      <c r="G247" s="25" t="s">
        <v>4228</v>
      </c>
      <c r="H247" s="25" t="s">
        <v>4589</v>
      </c>
      <c r="I247" s="112" t="s">
        <v>5060</v>
      </c>
    </row>
    <row r="248" spans="1:9">
      <c r="A248" s="25" t="b">
        <v>0</v>
      </c>
      <c r="B248" s="25" t="s">
        <v>5061</v>
      </c>
      <c r="C248" s="25" t="s">
        <v>5062</v>
      </c>
      <c r="D248" s="25"/>
      <c r="E248" s="112" t="s">
        <v>5063</v>
      </c>
      <c r="F248" s="25" t="s">
        <v>5064</v>
      </c>
      <c r="G248" s="25" t="s">
        <v>4228</v>
      </c>
      <c r="H248" s="25" t="s">
        <v>4234</v>
      </c>
      <c r="I248" s="25" t="s">
        <v>5065</v>
      </c>
    </row>
    <row r="249" spans="1:9">
      <c r="A249" s="25" t="b">
        <v>0</v>
      </c>
      <c r="B249" s="25" t="s">
        <v>5066</v>
      </c>
      <c r="C249" s="25" t="s">
        <v>5067</v>
      </c>
      <c r="D249" s="25"/>
      <c r="E249" s="112" t="s">
        <v>5068</v>
      </c>
      <c r="F249" s="25" t="s">
        <v>4305</v>
      </c>
      <c r="G249" s="25" t="s">
        <v>4228</v>
      </c>
      <c r="H249" s="25" t="s">
        <v>4234</v>
      </c>
      <c r="I249" s="112" t="s">
        <v>5069</v>
      </c>
    </row>
    <row r="250" spans="1:9">
      <c r="A250" s="25" t="b">
        <v>0</v>
      </c>
      <c r="B250" s="25" t="s">
        <v>5070</v>
      </c>
      <c r="C250" s="25" t="s">
        <v>5067</v>
      </c>
      <c r="D250" s="25"/>
      <c r="E250" s="112" t="s">
        <v>5071</v>
      </c>
      <c r="F250" s="25" t="s">
        <v>4305</v>
      </c>
      <c r="G250" s="25" t="s">
        <v>4228</v>
      </c>
      <c r="H250" s="25" t="s">
        <v>4234</v>
      </c>
      <c r="I250" s="112" t="s">
        <v>5072</v>
      </c>
    </row>
    <row r="251" spans="1:9">
      <c r="A251" s="25" t="b">
        <v>0</v>
      </c>
      <c r="B251" s="25" t="s">
        <v>5073</v>
      </c>
      <c r="C251" s="25" t="s">
        <v>5074</v>
      </c>
      <c r="F251" s="25" t="s">
        <v>54</v>
      </c>
      <c r="G251" s="25" t="s">
        <v>4228</v>
      </c>
      <c r="H251" s="25" t="s">
        <v>5075</v>
      </c>
      <c r="I251" s="112" t="s">
        <v>5076</v>
      </c>
    </row>
    <row r="252" spans="1:9">
      <c r="A252" s="25" t="b">
        <v>0</v>
      </c>
      <c r="B252" s="25" t="s">
        <v>5077</v>
      </c>
      <c r="C252" s="25" t="s">
        <v>5078</v>
      </c>
      <c r="D252" s="25"/>
      <c r="E252" s="112" t="s">
        <v>5079</v>
      </c>
      <c r="F252" s="25" t="s">
        <v>5080</v>
      </c>
      <c r="G252" s="25" t="s">
        <v>4270</v>
      </c>
      <c r="H252" s="25" t="s">
        <v>4234</v>
      </c>
      <c r="I252" s="112" t="s">
        <v>5081</v>
      </c>
    </row>
    <row r="253" spans="1:9">
      <c r="A253" s="25" t="b">
        <v>0</v>
      </c>
      <c r="B253" s="25" t="s">
        <v>5082</v>
      </c>
      <c r="C253" s="25" t="s">
        <v>5083</v>
      </c>
      <c r="D253" s="25"/>
      <c r="E253" s="112" t="s">
        <v>5084</v>
      </c>
      <c r="F253" s="25" t="s">
        <v>54</v>
      </c>
      <c r="G253" s="25" t="s">
        <v>4228</v>
      </c>
      <c r="H253" s="25" t="s">
        <v>4234</v>
      </c>
      <c r="I253" s="112" t="s">
        <v>5085</v>
      </c>
    </row>
    <row r="254" spans="1:9">
      <c r="A254" s="25" t="b">
        <v>0</v>
      </c>
      <c r="B254" s="25" t="s">
        <v>5086</v>
      </c>
      <c r="C254" s="25" t="s">
        <v>5083</v>
      </c>
      <c r="D254" s="25"/>
      <c r="E254" s="112" t="s">
        <v>5087</v>
      </c>
      <c r="F254" s="25" t="s">
        <v>54</v>
      </c>
      <c r="G254" s="25" t="s">
        <v>4270</v>
      </c>
      <c r="H254" s="25" t="s">
        <v>4234</v>
      </c>
      <c r="I254" s="112" t="s">
        <v>5088</v>
      </c>
    </row>
    <row r="255" spans="1:9">
      <c r="A255" s="25" t="b">
        <v>0</v>
      </c>
      <c r="B255" s="25" t="s">
        <v>5089</v>
      </c>
      <c r="C255" s="25" t="s">
        <v>682</v>
      </c>
      <c r="D255" s="25"/>
      <c r="E255" s="112" t="s">
        <v>5090</v>
      </c>
      <c r="F255" s="25" t="s">
        <v>54</v>
      </c>
      <c r="G255" s="25" t="s">
        <v>4228</v>
      </c>
      <c r="H255" s="25" t="s">
        <v>4234</v>
      </c>
      <c r="I255" s="112" t="s">
        <v>5091</v>
      </c>
    </row>
    <row r="256" spans="1:9">
      <c r="A256" s="25" t="b">
        <v>0</v>
      </c>
      <c r="B256" s="25" t="s">
        <v>5092</v>
      </c>
      <c r="C256" s="25" t="s">
        <v>5093</v>
      </c>
      <c r="D256" s="25"/>
      <c r="E256" s="112" t="s">
        <v>5094</v>
      </c>
      <c r="F256" s="25" t="s">
        <v>4305</v>
      </c>
      <c r="G256" s="25" t="s">
        <v>4228</v>
      </c>
      <c r="H256" s="25" t="s">
        <v>4234</v>
      </c>
      <c r="I256" s="112" t="s">
        <v>5095</v>
      </c>
    </row>
    <row r="257" spans="1:9">
      <c r="A257" s="25" t="b">
        <v>0</v>
      </c>
      <c r="B257" s="25" t="s">
        <v>5096</v>
      </c>
      <c r="C257" s="25" t="s">
        <v>5097</v>
      </c>
      <c r="D257" s="25"/>
      <c r="E257" s="112" t="s">
        <v>5098</v>
      </c>
      <c r="F257" s="25" t="s">
        <v>4278</v>
      </c>
      <c r="G257" s="25" t="s">
        <v>4228</v>
      </c>
      <c r="H257" s="25" t="s">
        <v>4234</v>
      </c>
    </row>
    <row r="258" spans="1:9">
      <c r="A258" s="25" t="b">
        <v>0</v>
      </c>
      <c r="B258" s="25" t="s">
        <v>4694</v>
      </c>
      <c r="C258" s="25" t="s">
        <v>5099</v>
      </c>
      <c r="D258" s="25"/>
      <c r="E258" s="112" t="s">
        <v>4695</v>
      </c>
      <c r="F258" s="25" t="s">
        <v>4305</v>
      </c>
      <c r="G258" s="25" t="s">
        <v>4228</v>
      </c>
      <c r="H258" s="25" t="s">
        <v>4234</v>
      </c>
      <c r="I258" s="112" t="s">
        <v>4696</v>
      </c>
    </row>
    <row r="259" spans="1:9">
      <c r="A259" s="25" t="b">
        <v>0</v>
      </c>
      <c r="B259" s="25" t="s">
        <v>5100</v>
      </c>
      <c r="C259" s="25" t="s">
        <v>5101</v>
      </c>
      <c r="D259" s="25"/>
      <c r="E259" s="112" t="s">
        <v>5102</v>
      </c>
      <c r="F259" s="25" t="s">
        <v>54</v>
      </c>
      <c r="G259" s="25" t="s">
        <v>4270</v>
      </c>
      <c r="H259" s="25" t="s">
        <v>5103</v>
      </c>
      <c r="I259" s="112" t="s">
        <v>5104</v>
      </c>
    </row>
    <row r="260" spans="1:9">
      <c r="A260" s="25" t="b">
        <v>0</v>
      </c>
      <c r="B260" s="25" t="s">
        <v>5105</v>
      </c>
      <c r="C260" s="25" t="s">
        <v>5106</v>
      </c>
      <c r="F260" s="25" t="s">
        <v>4278</v>
      </c>
      <c r="G260" s="25" t="s">
        <v>4270</v>
      </c>
      <c r="H260" s="25" t="s">
        <v>4234</v>
      </c>
      <c r="I260" s="112" t="s">
        <v>5107</v>
      </c>
    </row>
    <row r="261" spans="1:9">
      <c r="A261" s="25" t="b">
        <v>0</v>
      </c>
      <c r="B261" s="25" t="s">
        <v>5108</v>
      </c>
      <c r="C261" s="25" t="s">
        <v>5109</v>
      </c>
      <c r="F261" s="25" t="s">
        <v>4278</v>
      </c>
      <c r="G261" s="25" t="s">
        <v>4228</v>
      </c>
      <c r="H261" s="25" t="s">
        <v>4527</v>
      </c>
      <c r="I261" s="112" t="s">
        <v>5110</v>
      </c>
    </row>
    <row r="262" spans="1:9">
      <c r="A262" s="25" t="b">
        <v>0</v>
      </c>
      <c r="B262" s="25" t="s">
        <v>5111</v>
      </c>
      <c r="C262" s="25" t="s">
        <v>5112</v>
      </c>
      <c r="D262" s="25"/>
      <c r="E262" s="112" t="s">
        <v>5113</v>
      </c>
      <c r="F262" s="25" t="s">
        <v>5114</v>
      </c>
      <c r="G262" s="25" t="s">
        <v>4228</v>
      </c>
      <c r="H262" s="25" t="s">
        <v>4259</v>
      </c>
      <c r="I262" s="112" t="s">
        <v>5115</v>
      </c>
    </row>
    <row r="263" spans="1:9">
      <c r="A263" s="25" t="b">
        <v>0</v>
      </c>
      <c r="B263" s="25" t="s">
        <v>5116</v>
      </c>
      <c r="C263" s="25" t="s">
        <v>5117</v>
      </c>
      <c r="F263" s="25" t="s">
        <v>4305</v>
      </c>
      <c r="G263" s="25" t="s">
        <v>4228</v>
      </c>
      <c r="H263" s="25" t="s">
        <v>4388</v>
      </c>
      <c r="I263" s="112" t="s">
        <v>5118</v>
      </c>
    </row>
    <row r="264" spans="1:9">
      <c r="A264" s="25" t="b">
        <v>0</v>
      </c>
      <c r="B264" s="25" t="s">
        <v>5119</v>
      </c>
      <c r="C264" s="25" t="s">
        <v>5120</v>
      </c>
      <c r="F264" s="25" t="s">
        <v>5121</v>
      </c>
      <c r="G264" s="25" t="s">
        <v>4927</v>
      </c>
      <c r="H264" s="25" t="s">
        <v>4259</v>
      </c>
      <c r="I264" s="112" t="s">
        <v>5122</v>
      </c>
    </row>
    <row r="265" spans="1:9">
      <c r="A265" s="25" t="b">
        <v>0</v>
      </c>
      <c r="B265" s="25" t="s">
        <v>5123</v>
      </c>
      <c r="C265" s="25" t="s">
        <v>5120</v>
      </c>
      <c r="F265" s="25" t="s">
        <v>5121</v>
      </c>
      <c r="G265" s="25" t="s">
        <v>4927</v>
      </c>
      <c r="H265" s="25" t="s">
        <v>4259</v>
      </c>
      <c r="I265" s="112" t="s">
        <v>5124</v>
      </c>
    </row>
    <row r="266" spans="1:9">
      <c r="A266" s="25" t="b">
        <v>0</v>
      </c>
      <c r="B266" s="25" t="s">
        <v>5125</v>
      </c>
      <c r="C266" s="25" t="s">
        <v>5126</v>
      </c>
      <c r="D266" s="25"/>
      <c r="E266" s="112" t="s">
        <v>5127</v>
      </c>
      <c r="F266" s="25" t="s">
        <v>4276</v>
      </c>
      <c r="G266" s="25" t="s">
        <v>4228</v>
      </c>
      <c r="H266" s="25" t="s">
        <v>4234</v>
      </c>
      <c r="I266" s="112" t="s">
        <v>5128</v>
      </c>
    </row>
    <row r="267" spans="1:9">
      <c r="A267" s="25" t="b">
        <v>0</v>
      </c>
      <c r="B267" s="25" t="s">
        <v>5129</v>
      </c>
      <c r="C267" s="25" t="s">
        <v>5129</v>
      </c>
      <c r="F267" s="25" t="s">
        <v>2311</v>
      </c>
      <c r="G267" s="25" t="s">
        <v>4244</v>
      </c>
      <c r="H267" s="25" t="s">
        <v>4259</v>
      </c>
      <c r="I267" s="112" t="s">
        <v>5130</v>
      </c>
    </row>
    <row r="268" spans="1:9">
      <c r="A268" s="25" t="b">
        <v>0</v>
      </c>
      <c r="B268" s="25" t="s">
        <v>5131</v>
      </c>
      <c r="C268" s="25" t="s">
        <v>5132</v>
      </c>
      <c r="D268" s="25"/>
      <c r="E268" s="112" t="s">
        <v>5133</v>
      </c>
      <c r="F268" s="25" t="s">
        <v>5134</v>
      </c>
      <c r="G268" s="25" t="s">
        <v>4244</v>
      </c>
      <c r="H268" s="25" t="s">
        <v>4619</v>
      </c>
      <c r="I268" s="112" t="s">
        <v>5135</v>
      </c>
    </row>
    <row r="269" spans="1:9">
      <c r="A269" s="25" t="b">
        <v>0</v>
      </c>
      <c r="B269" s="25" t="s">
        <v>5136</v>
      </c>
      <c r="C269" s="25" t="s">
        <v>5132</v>
      </c>
      <c r="D269" s="25"/>
      <c r="E269" s="112" t="s">
        <v>5137</v>
      </c>
      <c r="G269" s="25" t="s">
        <v>4244</v>
      </c>
      <c r="H269" s="25" t="s">
        <v>4234</v>
      </c>
      <c r="I269" s="112" t="s">
        <v>5138</v>
      </c>
    </row>
    <row r="270" spans="1:9">
      <c r="A270" s="25" t="b">
        <v>0</v>
      </c>
      <c r="B270" s="25" t="s">
        <v>5139</v>
      </c>
      <c r="C270" s="25" t="s">
        <v>5132</v>
      </c>
      <c r="F270" s="25" t="s">
        <v>4276</v>
      </c>
      <c r="G270" s="25" t="s">
        <v>4270</v>
      </c>
      <c r="H270" s="25" t="s">
        <v>4388</v>
      </c>
      <c r="I270" s="112" t="s">
        <v>5140</v>
      </c>
    </row>
    <row r="271" spans="1:9">
      <c r="A271" s="25" t="b">
        <v>0</v>
      </c>
      <c r="B271" s="25" t="s">
        <v>5141</v>
      </c>
      <c r="C271" s="25" t="s">
        <v>5132</v>
      </c>
      <c r="D271" s="25"/>
      <c r="E271" s="112" t="s">
        <v>5142</v>
      </c>
      <c r="F271" s="25" t="s">
        <v>4640</v>
      </c>
      <c r="G271" s="25" t="s">
        <v>4244</v>
      </c>
      <c r="H271" s="25" t="s">
        <v>4388</v>
      </c>
      <c r="I271" s="112" t="s">
        <v>5143</v>
      </c>
    </row>
    <row r="272" spans="1:9">
      <c r="A272" s="25" t="b">
        <v>0</v>
      </c>
      <c r="B272" s="25" t="s">
        <v>5144</v>
      </c>
      <c r="C272" s="25" t="s">
        <v>5145</v>
      </c>
      <c r="D272" s="25"/>
      <c r="E272" s="112" t="s">
        <v>5146</v>
      </c>
      <c r="F272" s="25" t="s">
        <v>4276</v>
      </c>
      <c r="G272" s="25" t="s">
        <v>4228</v>
      </c>
      <c r="H272" s="25" t="s">
        <v>4229</v>
      </c>
      <c r="I272" s="112" t="s">
        <v>5147</v>
      </c>
    </row>
    <row r="273" spans="1:9">
      <c r="A273" s="25" t="b">
        <v>0</v>
      </c>
      <c r="B273" s="25" t="s">
        <v>5148</v>
      </c>
      <c r="C273" s="25" t="s">
        <v>5145</v>
      </c>
      <c r="D273" s="25"/>
      <c r="E273" s="112" t="s">
        <v>5149</v>
      </c>
      <c r="F273" s="25" t="s">
        <v>54</v>
      </c>
      <c r="G273" s="25" t="s">
        <v>4228</v>
      </c>
      <c r="H273" s="25" t="s">
        <v>4229</v>
      </c>
      <c r="I273" s="112" t="s">
        <v>5147</v>
      </c>
    </row>
    <row r="274" spans="1:9">
      <c r="A274" s="25" t="b">
        <v>0</v>
      </c>
      <c r="B274" s="25" t="s">
        <v>5150</v>
      </c>
      <c r="C274" s="25" t="s">
        <v>5145</v>
      </c>
      <c r="D274" s="25"/>
      <c r="E274" s="112" t="s">
        <v>5151</v>
      </c>
      <c r="F274" s="25" t="s">
        <v>5152</v>
      </c>
      <c r="G274" s="25" t="s">
        <v>4270</v>
      </c>
      <c r="H274" s="25" t="s">
        <v>4259</v>
      </c>
      <c r="I274" s="112" t="s">
        <v>5153</v>
      </c>
    </row>
    <row r="275" spans="1:9">
      <c r="A275" s="25" t="b">
        <v>0</v>
      </c>
      <c r="B275" s="25" t="s">
        <v>5154</v>
      </c>
      <c r="C275" s="25" t="s">
        <v>5155</v>
      </c>
      <c r="D275" s="25"/>
      <c r="E275" s="112" t="s">
        <v>5156</v>
      </c>
      <c r="F275" s="25" t="s">
        <v>4278</v>
      </c>
      <c r="G275" s="25" t="s">
        <v>4244</v>
      </c>
      <c r="H275" s="25" t="s">
        <v>4340</v>
      </c>
      <c r="I275" s="112" t="s">
        <v>5157</v>
      </c>
    </row>
    <row r="276" spans="1:9">
      <c r="A276" s="25" t="b">
        <v>0</v>
      </c>
      <c r="B276" s="25" t="s">
        <v>5158</v>
      </c>
      <c r="C276" s="25" t="s">
        <v>5159</v>
      </c>
      <c r="D276" s="25"/>
      <c r="E276" s="112" t="s">
        <v>5160</v>
      </c>
      <c r="F276" s="25" t="s">
        <v>4264</v>
      </c>
      <c r="G276" s="25" t="s">
        <v>4228</v>
      </c>
      <c r="H276" s="25" t="s">
        <v>4229</v>
      </c>
      <c r="I276" s="112" t="s">
        <v>5161</v>
      </c>
    </row>
    <row r="277" spans="1:9">
      <c r="A277" s="25" t="b">
        <v>0</v>
      </c>
      <c r="B277" s="25" t="s">
        <v>5162</v>
      </c>
      <c r="C277" s="25" t="s">
        <v>5159</v>
      </c>
      <c r="D277" s="25"/>
      <c r="E277" s="112" t="s">
        <v>5163</v>
      </c>
      <c r="F277" s="25" t="s">
        <v>4276</v>
      </c>
      <c r="G277" s="25" t="s">
        <v>4228</v>
      </c>
      <c r="H277" s="25" t="s">
        <v>4229</v>
      </c>
      <c r="I277" s="112" t="s">
        <v>5164</v>
      </c>
    </row>
    <row r="278" spans="1:9">
      <c r="A278" s="25" t="b">
        <v>0</v>
      </c>
      <c r="B278" s="25" t="s">
        <v>5165</v>
      </c>
      <c r="C278" s="25" t="s">
        <v>5166</v>
      </c>
      <c r="F278" s="25" t="s">
        <v>4276</v>
      </c>
      <c r="G278" s="25" t="s">
        <v>4270</v>
      </c>
      <c r="H278" s="25" t="s">
        <v>4363</v>
      </c>
      <c r="I278" s="112" t="s">
        <v>5167</v>
      </c>
    </row>
    <row r="279" spans="1:9">
      <c r="A279" s="25" t="b">
        <v>0</v>
      </c>
      <c r="B279" s="25" t="s">
        <v>5168</v>
      </c>
      <c r="C279" s="25" t="s">
        <v>5169</v>
      </c>
      <c r="F279" s="25" t="s">
        <v>4278</v>
      </c>
      <c r="G279" s="25" t="s">
        <v>4228</v>
      </c>
      <c r="H279" s="25" t="s">
        <v>4259</v>
      </c>
      <c r="I279" s="112" t="s">
        <v>5170</v>
      </c>
    </row>
    <row r="280" spans="1:9">
      <c r="A280" s="25" t="b">
        <v>0</v>
      </c>
      <c r="B280" s="25" t="s">
        <v>5171</v>
      </c>
      <c r="C280" s="25" t="s">
        <v>5172</v>
      </c>
      <c r="F280" s="25" t="s">
        <v>4278</v>
      </c>
      <c r="G280" s="25" t="s">
        <v>4228</v>
      </c>
      <c r="H280" s="25" t="s">
        <v>4259</v>
      </c>
      <c r="I280" s="112" t="s">
        <v>5173</v>
      </c>
    </row>
    <row r="281" spans="1:9">
      <c r="A281" s="25" t="b">
        <v>0</v>
      </c>
      <c r="B281" s="25" t="s">
        <v>5174</v>
      </c>
      <c r="C281" s="25" t="s">
        <v>5172</v>
      </c>
      <c r="F281" s="25" t="s">
        <v>4278</v>
      </c>
      <c r="G281" s="25" t="s">
        <v>4514</v>
      </c>
      <c r="H281" s="25" t="s">
        <v>5175</v>
      </c>
      <c r="I281" s="112" t="s">
        <v>5176</v>
      </c>
    </row>
    <row r="282" spans="1:9">
      <c r="A282" s="25" t="b">
        <v>0</v>
      </c>
      <c r="B282" s="25" t="s">
        <v>5177</v>
      </c>
      <c r="C282" s="25" t="s">
        <v>5172</v>
      </c>
      <c r="F282" s="25" t="s">
        <v>4278</v>
      </c>
      <c r="G282" s="25" t="s">
        <v>4228</v>
      </c>
      <c r="H282" s="25" t="s">
        <v>4259</v>
      </c>
      <c r="I282" s="112" t="s">
        <v>5178</v>
      </c>
    </row>
    <row r="283" spans="1:9">
      <c r="A283" s="25" t="b">
        <v>0</v>
      </c>
      <c r="B283" s="25" t="s">
        <v>5179</v>
      </c>
      <c r="C283" s="25" t="s">
        <v>5180</v>
      </c>
      <c r="F283" s="25" t="s">
        <v>2311</v>
      </c>
      <c r="G283" s="25" t="s">
        <v>4228</v>
      </c>
      <c r="H283" s="25" t="s">
        <v>4234</v>
      </c>
      <c r="I283" s="112" t="s">
        <v>5181</v>
      </c>
    </row>
    <row r="284" spans="1:9">
      <c r="A284" s="25" t="b">
        <v>0</v>
      </c>
      <c r="B284" s="25" t="s">
        <v>5182</v>
      </c>
      <c r="C284" s="25" t="s">
        <v>5183</v>
      </c>
      <c r="D284" s="25"/>
      <c r="E284" s="112" t="s">
        <v>5184</v>
      </c>
      <c r="F284" s="25" t="s">
        <v>4276</v>
      </c>
      <c r="G284" s="25" t="s">
        <v>4228</v>
      </c>
      <c r="H284" s="25" t="s">
        <v>4606</v>
      </c>
      <c r="I284" s="112" t="s">
        <v>5185</v>
      </c>
    </row>
    <row r="285" spans="1:9">
      <c r="A285" s="25" t="b">
        <v>0</v>
      </c>
      <c r="B285" s="25" t="s">
        <v>5186</v>
      </c>
      <c r="C285" s="25" t="s">
        <v>5187</v>
      </c>
      <c r="F285" s="25" t="s">
        <v>54</v>
      </c>
      <c r="G285" s="25" t="s">
        <v>4228</v>
      </c>
      <c r="H285" s="25" t="s">
        <v>4259</v>
      </c>
      <c r="I285" s="112" t="s">
        <v>5188</v>
      </c>
    </row>
    <row r="286" spans="1:9">
      <c r="A286" s="25" t="b">
        <v>0</v>
      </c>
      <c r="B286" s="25" t="s">
        <v>5189</v>
      </c>
      <c r="C286" s="25" t="s">
        <v>5190</v>
      </c>
      <c r="D286" s="25"/>
      <c r="E286" s="112" t="s">
        <v>5191</v>
      </c>
      <c r="F286" s="25" t="s">
        <v>4227</v>
      </c>
      <c r="G286" s="25" t="s">
        <v>4228</v>
      </c>
      <c r="H286" s="25" t="s">
        <v>4234</v>
      </c>
      <c r="I286" s="112" t="s">
        <v>5192</v>
      </c>
    </row>
    <row r="287" spans="1:9">
      <c r="A287" s="25" t="b">
        <v>0</v>
      </c>
      <c r="B287" s="25" t="s">
        <v>5189</v>
      </c>
      <c r="C287" s="25" t="s">
        <v>5190</v>
      </c>
      <c r="F287" s="25" t="s">
        <v>4227</v>
      </c>
      <c r="G287" s="25" t="s">
        <v>4228</v>
      </c>
      <c r="H287" s="25" t="s">
        <v>4234</v>
      </c>
    </row>
    <row r="288" spans="1:9">
      <c r="A288" s="25" t="b">
        <v>0</v>
      </c>
      <c r="B288" s="25" t="s">
        <v>41</v>
      </c>
      <c r="C288" s="25" t="s">
        <v>42</v>
      </c>
      <c r="D288" s="25"/>
      <c r="E288" s="112" t="s">
        <v>43</v>
      </c>
      <c r="F288" s="25" t="s">
        <v>5193</v>
      </c>
      <c r="G288" s="25" t="s">
        <v>4228</v>
      </c>
      <c r="H288" s="25" t="s">
        <v>4589</v>
      </c>
      <c r="I288" s="112" t="s">
        <v>5194</v>
      </c>
    </row>
    <row r="289" spans="1:9">
      <c r="A289" s="25" t="b">
        <v>0</v>
      </c>
      <c r="B289" s="25" t="s">
        <v>5195</v>
      </c>
      <c r="C289" s="25" t="s">
        <v>42</v>
      </c>
      <c r="D289" s="25"/>
      <c r="E289" s="112" t="s">
        <v>5196</v>
      </c>
      <c r="F289" s="25" t="s">
        <v>54</v>
      </c>
      <c r="G289" s="25" t="s">
        <v>4228</v>
      </c>
      <c r="H289" s="25" t="s">
        <v>4259</v>
      </c>
      <c r="I289" s="112" t="s">
        <v>5197</v>
      </c>
    </row>
    <row r="290" spans="1:9">
      <c r="A290" s="25" t="b">
        <v>0</v>
      </c>
      <c r="B290" s="25" t="s">
        <v>5198</v>
      </c>
      <c r="C290" s="25" t="s">
        <v>5199</v>
      </c>
      <c r="D290" s="25"/>
      <c r="E290" s="112" t="s">
        <v>5200</v>
      </c>
      <c r="F290" s="25" t="s">
        <v>54</v>
      </c>
      <c r="G290" s="25" t="s">
        <v>4228</v>
      </c>
      <c r="H290" s="25" t="s">
        <v>4234</v>
      </c>
      <c r="I290" s="112" t="s">
        <v>5201</v>
      </c>
    </row>
    <row r="291" spans="1:9">
      <c r="A291" s="25" t="b">
        <v>0</v>
      </c>
      <c r="B291" s="25" t="s">
        <v>5202</v>
      </c>
      <c r="C291" s="25" t="s">
        <v>5203</v>
      </c>
      <c r="D291" s="25"/>
      <c r="E291" s="112" t="s">
        <v>5204</v>
      </c>
      <c r="F291" s="25" t="s">
        <v>4278</v>
      </c>
      <c r="G291" s="25" t="s">
        <v>4270</v>
      </c>
      <c r="H291" s="25" t="s">
        <v>4960</v>
      </c>
      <c r="I291" s="112" t="s">
        <v>5205</v>
      </c>
    </row>
    <row r="292" spans="1:9">
      <c r="A292" s="25" t="b">
        <v>0</v>
      </c>
      <c r="B292" s="25" t="s">
        <v>5206</v>
      </c>
      <c r="C292" s="25" t="s">
        <v>5207</v>
      </c>
      <c r="D292" s="25"/>
      <c r="E292" s="112" t="s">
        <v>5208</v>
      </c>
      <c r="F292" s="25" t="s">
        <v>5209</v>
      </c>
      <c r="G292" s="25" t="s">
        <v>4228</v>
      </c>
      <c r="H292" s="25" t="s">
        <v>4619</v>
      </c>
      <c r="I292" s="112" t="s">
        <v>5210</v>
      </c>
    </row>
    <row r="293" spans="1:9">
      <c r="A293" s="25" t="b">
        <v>0</v>
      </c>
      <c r="B293" s="25" t="s">
        <v>5211</v>
      </c>
      <c r="C293" s="25" t="s">
        <v>5212</v>
      </c>
      <c r="D293" s="25"/>
      <c r="E293" s="112" t="s">
        <v>5213</v>
      </c>
      <c r="F293" s="25" t="s">
        <v>4305</v>
      </c>
      <c r="G293" s="25" t="s">
        <v>4228</v>
      </c>
      <c r="H293" s="25" t="s">
        <v>4234</v>
      </c>
      <c r="I293" s="112" t="s">
        <v>5214</v>
      </c>
    </row>
    <row r="294" spans="1:9">
      <c r="A294" s="25" t="b">
        <v>0</v>
      </c>
      <c r="B294" s="25" t="s">
        <v>5215</v>
      </c>
      <c r="C294" s="25" t="s">
        <v>5212</v>
      </c>
      <c r="D294" s="25"/>
      <c r="E294" s="112" t="s">
        <v>5216</v>
      </c>
      <c r="F294" s="25" t="s">
        <v>54</v>
      </c>
      <c r="G294" s="25" t="s">
        <v>4228</v>
      </c>
      <c r="H294" s="25" t="s">
        <v>4234</v>
      </c>
      <c r="I294" s="112" t="s">
        <v>5217</v>
      </c>
    </row>
    <row r="295" spans="1:9">
      <c r="A295" s="25" t="b">
        <v>0</v>
      </c>
      <c r="B295" s="25" t="s">
        <v>5218</v>
      </c>
      <c r="C295" s="25" t="s">
        <v>5212</v>
      </c>
      <c r="D295" s="25"/>
      <c r="E295" s="112" t="s">
        <v>5219</v>
      </c>
      <c r="F295" s="25" t="s">
        <v>54</v>
      </c>
      <c r="G295" s="25" t="s">
        <v>4270</v>
      </c>
      <c r="H295" s="25" t="s">
        <v>4234</v>
      </c>
      <c r="I295" s="112" t="s">
        <v>5220</v>
      </c>
    </row>
    <row r="296" spans="1:9">
      <c r="A296" s="25" t="b">
        <v>0</v>
      </c>
      <c r="B296" s="25" t="s">
        <v>5221</v>
      </c>
      <c r="C296" s="25" t="s">
        <v>5222</v>
      </c>
      <c r="D296" s="25"/>
      <c r="E296" s="112" t="s">
        <v>5223</v>
      </c>
      <c r="F296" s="25" t="s">
        <v>4305</v>
      </c>
      <c r="G296" s="25" t="s">
        <v>4228</v>
      </c>
      <c r="H296" s="25" t="s">
        <v>4234</v>
      </c>
      <c r="I296" s="112" t="s">
        <v>5224</v>
      </c>
    </row>
    <row r="297" spans="1:9">
      <c r="A297" s="25" t="b">
        <v>0</v>
      </c>
      <c r="B297" s="25" t="s">
        <v>5225</v>
      </c>
      <c r="C297" s="25" t="s">
        <v>5226</v>
      </c>
      <c r="D297" s="25"/>
      <c r="E297" s="112" t="s">
        <v>5227</v>
      </c>
      <c r="F297" s="25" t="s">
        <v>4551</v>
      </c>
      <c r="G297" s="25" t="s">
        <v>4228</v>
      </c>
      <c r="H297" s="25" t="s">
        <v>4265</v>
      </c>
      <c r="I297" s="112" t="s">
        <v>5228</v>
      </c>
    </row>
    <row r="298" spans="1:9">
      <c r="A298" s="25" t="b">
        <v>0</v>
      </c>
      <c r="B298" s="25" t="s">
        <v>5229</v>
      </c>
      <c r="C298" s="25" t="s">
        <v>5230</v>
      </c>
      <c r="D298" s="25"/>
      <c r="E298" s="112" t="s">
        <v>5231</v>
      </c>
      <c r="F298" s="25" t="s">
        <v>4335</v>
      </c>
      <c r="G298" s="25" t="s">
        <v>4228</v>
      </c>
      <c r="H298" s="25" t="s">
        <v>5232</v>
      </c>
      <c r="I298" s="112" t="s">
        <v>5233</v>
      </c>
    </row>
    <row r="299" spans="1:9">
      <c r="A299" s="25" t="b">
        <v>0</v>
      </c>
      <c r="B299" s="25" t="s">
        <v>5234</v>
      </c>
      <c r="C299" s="25" t="s">
        <v>5235</v>
      </c>
      <c r="D299" s="25"/>
      <c r="E299" s="112" t="s">
        <v>1078</v>
      </c>
      <c r="F299" s="25" t="s">
        <v>4278</v>
      </c>
      <c r="G299" s="25" t="s">
        <v>4270</v>
      </c>
      <c r="H299" s="25" t="s">
        <v>4259</v>
      </c>
      <c r="I299" s="112" t="s">
        <v>5236</v>
      </c>
    </row>
    <row r="300" spans="1:9">
      <c r="A300" s="25" t="b">
        <v>0</v>
      </c>
      <c r="B300" s="25" t="s">
        <v>5237</v>
      </c>
      <c r="C300" s="25" t="s">
        <v>5235</v>
      </c>
      <c r="D300" s="25"/>
      <c r="E300" s="112" t="s">
        <v>5238</v>
      </c>
      <c r="F300" s="25" t="s">
        <v>4278</v>
      </c>
      <c r="G300" s="25" t="s">
        <v>4270</v>
      </c>
      <c r="H300" s="25" t="s">
        <v>4259</v>
      </c>
      <c r="I300" s="112" t="s">
        <v>5239</v>
      </c>
    </row>
    <row r="301" spans="1:9">
      <c r="A301" s="25" t="b">
        <v>0</v>
      </c>
      <c r="B301" s="25" t="s">
        <v>5240</v>
      </c>
      <c r="C301" s="25" t="s">
        <v>5235</v>
      </c>
      <c r="D301" s="25"/>
      <c r="E301" s="112" t="s">
        <v>5241</v>
      </c>
      <c r="F301" s="25" t="s">
        <v>4278</v>
      </c>
      <c r="G301" s="25" t="s">
        <v>4270</v>
      </c>
      <c r="H301" s="25" t="s">
        <v>4259</v>
      </c>
      <c r="I301" s="112" t="s">
        <v>5242</v>
      </c>
    </row>
    <row r="302" spans="1:9">
      <c r="A302" s="25" t="b">
        <v>0</v>
      </c>
      <c r="B302" s="25" t="s">
        <v>5243</v>
      </c>
      <c r="C302" s="25" t="s">
        <v>5235</v>
      </c>
      <c r="D302" s="25"/>
      <c r="E302" s="112" t="s">
        <v>5244</v>
      </c>
      <c r="F302" s="25" t="s">
        <v>4278</v>
      </c>
      <c r="G302" s="25" t="s">
        <v>4270</v>
      </c>
      <c r="H302" s="25" t="s">
        <v>4259</v>
      </c>
      <c r="I302" s="112" t="s">
        <v>5245</v>
      </c>
    </row>
    <row r="303" spans="1:9">
      <c r="A303" s="25" t="b">
        <v>0</v>
      </c>
      <c r="B303" s="25" t="s">
        <v>5246</v>
      </c>
      <c r="C303" s="25" t="s">
        <v>5235</v>
      </c>
      <c r="D303" s="25"/>
      <c r="E303" s="112" t="s">
        <v>5247</v>
      </c>
      <c r="F303" s="25" t="s">
        <v>4278</v>
      </c>
      <c r="G303" s="25" t="s">
        <v>4270</v>
      </c>
      <c r="H303" s="25" t="s">
        <v>4259</v>
      </c>
      <c r="I303" s="112" t="s">
        <v>5248</v>
      </c>
    </row>
    <row r="304" spans="1:9">
      <c r="A304" s="25" t="b">
        <v>0</v>
      </c>
      <c r="B304" s="25" t="s">
        <v>5249</v>
      </c>
      <c r="C304" s="25" t="s">
        <v>5235</v>
      </c>
      <c r="F304" s="25" t="s">
        <v>4278</v>
      </c>
      <c r="G304" s="25" t="s">
        <v>4270</v>
      </c>
      <c r="H304" s="25" t="s">
        <v>4259</v>
      </c>
      <c r="I304" s="112" t="s">
        <v>5250</v>
      </c>
    </row>
    <row r="305" spans="1:9">
      <c r="A305" s="25" t="b">
        <v>0</v>
      </c>
      <c r="B305" s="25" t="s">
        <v>5251</v>
      </c>
      <c r="C305" s="25" t="s">
        <v>5252</v>
      </c>
      <c r="F305" s="25" t="s">
        <v>4278</v>
      </c>
      <c r="G305" s="25" t="s">
        <v>4228</v>
      </c>
      <c r="H305" s="25" t="s">
        <v>4234</v>
      </c>
      <c r="I305" s="112" t="s">
        <v>5253</v>
      </c>
    </row>
    <row r="306" spans="1:9">
      <c r="A306" s="25" t="b">
        <v>0</v>
      </c>
      <c r="B306" s="25" t="s">
        <v>5254</v>
      </c>
      <c r="C306" s="25" t="s">
        <v>5255</v>
      </c>
      <c r="D306" s="25"/>
      <c r="E306" s="112" t="s">
        <v>5256</v>
      </c>
      <c r="F306" s="25" t="s">
        <v>4410</v>
      </c>
      <c r="G306" s="25" t="s">
        <v>4228</v>
      </c>
      <c r="H306" s="25" t="s">
        <v>4234</v>
      </c>
      <c r="I306" s="112" t="s">
        <v>5257</v>
      </c>
    </row>
    <row r="307" spans="1:9">
      <c r="A307" s="25" t="b">
        <v>0</v>
      </c>
      <c r="B307" s="25" t="s">
        <v>5258</v>
      </c>
      <c r="C307" s="25" t="s">
        <v>5255</v>
      </c>
      <c r="D307" s="25"/>
      <c r="E307" s="112" t="s">
        <v>5259</v>
      </c>
      <c r="F307" s="25" t="s">
        <v>4410</v>
      </c>
      <c r="G307" s="25" t="s">
        <v>4228</v>
      </c>
      <c r="H307" s="25" t="s">
        <v>4234</v>
      </c>
      <c r="I307" s="112" t="s">
        <v>5260</v>
      </c>
    </row>
    <row r="308" spans="1:9">
      <c r="A308" s="25" t="b">
        <v>0</v>
      </c>
      <c r="B308" s="25" t="s">
        <v>5261</v>
      </c>
      <c r="C308" s="25" t="s">
        <v>5262</v>
      </c>
      <c r="D308" s="25"/>
      <c r="E308" s="112" t="s">
        <v>5263</v>
      </c>
      <c r="F308" s="25" t="s">
        <v>5264</v>
      </c>
      <c r="G308" s="25" t="s">
        <v>4228</v>
      </c>
      <c r="H308" s="25" t="s">
        <v>4259</v>
      </c>
      <c r="I308" s="112" t="s">
        <v>5265</v>
      </c>
    </row>
    <row r="309" spans="1:9">
      <c r="A309" s="25" t="b">
        <v>0</v>
      </c>
      <c r="B309" s="25" t="s">
        <v>5266</v>
      </c>
      <c r="C309" s="25" t="s">
        <v>5267</v>
      </c>
      <c r="D309" s="25"/>
      <c r="E309" s="112" t="s">
        <v>5268</v>
      </c>
      <c r="F309" s="25" t="s">
        <v>4276</v>
      </c>
      <c r="G309" s="25" t="s">
        <v>4270</v>
      </c>
      <c r="H309" s="25" t="s">
        <v>4259</v>
      </c>
      <c r="I309" s="112" t="s">
        <v>5269</v>
      </c>
    </row>
    <row r="310" spans="1:9">
      <c r="A310" s="25" t="b">
        <v>0</v>
      </c>
      <c r="B310" s="25" t="s">
        <v>5270</v>
      </c>
      <c r="C310" s="25" t="s">
        <v>5271</v>
      </c>
      <c r="D310" s="25"/>
      <c r="E310" s="112" t="s">
        <v>5272</v>
      </c>
      <c r="F310" s="25" t="s">
        <v>5273</v>
      </c>
      <c r="G310" s="25" t="s">
        <v>4270</v>
      </c>
      <c r="H310" s="25" t="s">
        <v>5274</v>
      </c>
      <c r="I310" s="112" t="s">
        <v>5275</v>
      </c>
    </row>
    <row r="311" spans="1:9">
      <c r="A311" s="25" t="b">
        <v>0</v>
      </c>
      <c r="B311" s="25" t="s">
        <v>5276</v>
      </c>
      <c r="C311" s="25" t="s">
        <v>5277</v>
      </c>
      <c r="D311" s="25"/>
      <c r="E311" s="112" t="s">
        <v>5278</v>
      </c>
      <c r="F311" s="25" t="s">
        <v>5279</v>
      </c>
      <c r="G311" s="25" t="s">
        <v>4270</v>
      </c>
      <c r="H311" s="25" t="s">
        <v>5274</v>
      </c>
      <c r="I311" s="112" t="s">
        <v>5280</v>
      </c>
    </row>
    <row r="312" spans="1:9">
      <c r="A312" s="25" t="b">
        <v>0</v>
      </c>
      <c r="B312" s="25" t="s">
        <v>5281</v>
      </c>
      <c r="C312" s="25" t="s">
        <v>5277</v>
      </c>
      <c r="D312" s="25"/>
      <c r="E312" s="112" t="s">
        <v>5282</v>
      </c>
      <c r="F312" s="25" t="s">
        <v>5283</v>
      </c>
      <c r="G312" s="25" t="s">
        <v>4270</v>
      </c>
      <c r="H312" s="25" t="s">
        <v>5274</v>
      </c>
      <c r="I312" s="112" t="s">
        <v>5284</v>
      </c>
    </row>
    <row r="313" spans="1:9">
      <c r="A313" s="25" t="b">
        <v>0</v>
      </c>
      <c r="B313" s="25" t="s">
        <v>5285</v>
      </c>
      <c r="C313" s="25" t="s">
        <v>5286</v>
      </c>
      <c r="D313" s="25"/>
      <c r="E313" s="112" t="s">
        <v>5287</v>
      </c>
      <c r="F313" s="25" t="s">
        <v>5288</v>
      </c>
      <c r="G313" s="25" t="s">
        <v>4228</v>
      </c>
      <c r="H313" s="25" t="s">
        <v>4527</v>
      </c>
      <c r="I313" s="112" t="s">
        <v>5289</v>
      </c>
    </row>
    <row r="314" spans="1:9">
      <c r="A314" s="25" t="b">
        <v>0</v>
      </c>
      <c r="B314" s="25" t="s">
        <v>5290</v>
      </c>
      <c r="C314" s="25" t="s">
        <v>5291</v>
      </c>
      <c r="D314" s="25"/>
      <c r="E314" s="112" t="s">
        <v>5292</v>
      </c>
      <c r="F314" s="25" t="s">
        <v>54</v>
      </c>
      <c r="G314" s="25" t="s">
        <v>4228</v>
      </c>
      <c r="H314" s="25" t="s">
        <v>5293</v>
      </c>
      <c r="I314" s="112" t="s">
        <v>5294</v>
      </c>
    </row>
    <row r="315" spans="1:9">
      <c r="A315" s="25" t="b">
        <v>0</v>
      </c>
      <c r="B315" s="25" t="s">
        <v>5295</v>
      </c>
      <c r="C315" s="25" t="s">
        <v>5296</v>
      </c>
      <c r="D315" s="25"/>
      <c r="E315" s="112" t="s">
        <v>5297</v>
      </c>
      <c r="F315" s="25" t="s">
        <v>4305</v>
      </c>
      <c r="G315" s="25" t="s">
        <v>4228</v>
      </c>
      <c r="H315" s="25" t="s">
        <v>4259</v>
      </c>
      <c r="I315" s="112" t="s">
        <v>5298</v>
      </c>
    </row>
    <row r="316" spans="1:9">
      <c r="A316" s="25" t="b">
        <v>0</v>
      </c>
      <c r="B316" s="25" t="s">
        <v>5299</v>
      </c>
      <c r="C316" s="25" t="s">
        <v>5300</v>
      </c>
      <c r="D316" s="25"/>
      <c r="E316" s="112" t="s">
        <v>5301</v>
      </c>
      <c r="F316" s="25" t="s">
        <v>5302</v>
      </c>
      <c r="G316" s="25" t="s">
        <v>4228</v>
      </c>
      <c r="H316" s="25" t="s">
        <v>4234</v>
      </c>
      <c r="I316" s="112" t="s">
        <v>5303</v>
      </c>
    </row>
    <row r="317" spans="1:9">
      <c r="A317" s="25" t="b">
        <v>0</v>
      </c>
      <c r="B317" s="25" t="s">
        <v>3289</v>
      </c>
      <c r="C317" s="25" t="s">
        <v>3290</v>
      </c>
      <c r="D317" s="25"/>
      <c r="E317" s="112" t="s">
        <v>5304</v>
      </c>
      <c r="G317" s="25" t="s">
        <v>4228</v>
      </c>
      <c r="H317" s="25" t="s">
        <v>4234</v>
      </c>
      <c r="I317" s="112" t="s">
        <v>5305</v>
      </c>
    </row>
    <row r="318" spans="1:9">
      <c r="A318" s="25" t="b">
        <v>0</v>
      </c>
      <c r="B318" s="25" t="s">
        <v>5306</v>
      </c>
      <c r="C318" s="25" t="s">
        <v>3290</v>
      </c>
      <c r="F318" s="25" t="s">
        <v>5307</v>
      </c>
      <c r="G318" s="25" t="s">
        <v>4228</v>
      </c>
      <c r="H318" s="25" t="s">
        <v>5308</v>
      </c>
    </row>
    <row r="319" spans="1:9">
      <c r="A319" s="25" t="b">
        <v>0</v>
      </c>
      <c r="B319" s="25" t="s">
        <v>5309</v>
      </c>
      <c r="C319" s="25" t="s">
        <v>3290</v>
      </c>
      <c r="D319" s="25"/>
      <c r="E319" s="112" t="s">
        <v>5310</v>
      </c>
      <c r="F319" s="25" t="s">
        <v>4305</v>
      </c>
      <c r="G319" s="25" t="s">
        <v>5311</v>
      </c>
      <c r="H319" s="25" t="s">
        <v>4234</v>
      </c>
    </row>
    <row r="320" spans="1:9">
      <c r="A320" s="25" t="b">
        <v>0</v>
      </c>
      <c r="B320" s="25" t="s">
        <v>5312</v>
      </c>
      <c r="C320" s="25" t="s">
        <v>5313</v>
      </c>
      <c r="D320" s="25"/>
      <c r="E320" s="112" t="s">
        <v>5314</v>
      </c>
      <c r="F320" s="25" t="s">
        <v>54</v>
      </c>
      <c r="G320" s="25" t="s">
        <v>4228</v>
      </c>
      <c r="H320" s="25" t="s">
        <v>4234</v>
      </c>
      <c r="I320" s="112" t="s">
        <v>5315</v>
      </c>
    </row>
    <row r="321" spans="1:9">
      <c r="A321" s="25" t="b">
        <v>0</v>
      </c>
      <c r="B321" s="25" t="s">
        <v>5316</v>
      </c>
      <c r="C321" s="25" t="s">
        <v>5317</v>
      </c>
      <c r="F321" s="25" t="s">
        <v>5318</v>
      </c>
      <c r="G321" s="25" t="s">
        <v>4270</v>
      </c>
      <c r="H321" s="25" t="s">
        <v>4234</v>
      </c>
      <c r="I321" s="112" t="s">
        <v>5319</v>
      </c>
    </row>
    <row r="322" spans="1:9">
      <c r="A322" s="25" t="b">
        <v>0</v>
      </c>
      <c r="B322" s="25" t="s">
        <v>5320</v>
      </c>
      <c r="C322" s="25" t="s">
        <v>5321</v>
      </c>
      <c r="D322" s="25"/>
      <c r="E322" s="112" t="s">
        <v>5322</v>
      </c>
      <c r="F322" s="25" t="s">
        <v>54</v>
      </c>
      <c r="G322" s="25" t="s">
        <v>4228</v>
      </c>
      <c r="H322" s="25" t="s">
        <v>4234</v>
      </c>
      <c r="I322" s="112" t="s">
        <v>5323</v>
      </c>
    </row>
    <row r="323" spans="1:9">
      <c r="A323" s="25" t="b">
        <v>0</v>
      </c>
      <c r="B323" s="25" t="s">
        <v>5324</v>
      </c>
      <c r="C323" s="25" t="s">
        <v>5325</v>
      </c>
      <c r="D323" s="25"/>
      <c r="E323" s="112" t="s">
        <v>5326</v>
      </c>
      <c r="F323" s="25" t="s">
        <v>54</v>
      </c>
      <c r="G323" s="25" t="s">
        <v>4228</v>
      </c>
      <c r="H323" s="25" t="s">
        <v>4234</v>
      </c>
      <c r="I323" s="112" t="s">
        <v>5327</v>
      </c>
    </row>
    <row r="324" spans="1:9">
      <c r="A324" s="25" t="b">
        <v>0</v>
      </c>
      <c r="B324" s="25" t="s">
        <v>5328</v>
      </c>
      <c r="C324" s="25" t="s">
        <v>5329</v>
      </c>
      <c r="D324" s="25"/>
      <c r="E324" s="112" t="s">
        <v>5330</v>
      </c>
      <c r="F324" s="25" t="s">
        <v>5288</v>
      </c>
      <c r="G324" s="25" t="s">
        <v>4228</v>
      </c>
      <c r="H324" s="25" t="s">
        <v>4960</v>
      </c>
      <c r="I324" s="112" t="s">
        <v>5331</v>
      </c>
    </row>
    <row r="325" spans="1:9">
      <c r="A325" s="25" t="b">
        <v>0</v>
      </c>
      <c r="B325" s="25" t="s">
        <v>5332</v>
      </c>
      <c r="C325" s="25" t="s">
        <v>5333</v>
      </c>
      <c r="D325" s="25"/>
      <c r="E325" s="112" t="s">
        <v>5334</v>
      </c>
      <c r="F325" s="25" t="s">
        <v>5335</v>
      </c>
      <c r="G325" s="25" t="s">
        <v>4270</v>
      </c>
      <c r="H325" s="25" t="s">
        <v>4259</v>
      </c>
      <c r="I325" s="112" t="s">
        <v>5336</v>
      </c>
    </row>
    <row r="326" spans="1:9">
      <c r="A326" s="25" t="b">
        <v>0</v>
      </c>
      <c r="B326" s="25" t="s">
        <v>5337</v>
      </c>
      <c r="C326" s="25" t="s">
        <v>5338</v>
      </c>
      <c r="D326" s="25"/>
      <c r="E326" s="112" t="s">
        <v>5339</v>
      </c>
      <c r="F326" s="25" t="s">
        <v>4278</v>
      </c>
      <c r="G326" s="25" t="s">
        <v>4244</v>
      </c>
      <c r="H326" s="25" t="s">
        <v>4259</v>
      </c>
      <c r="I326" s="112" t="s">
        <v>5340</v>
      </c>
    </row>
    <row r="327" spans="1:9">
      <c r="A327" s="25" t="b">
        <v>0</v>
      </c>
      <c r="B327" s="25" t="s">
        <v>5341</v>
      </c>
      <c r="C327" s="25" t="s">
        <v>5342</v>
      </c>
      <c r="F327" s="25" t="s">
        <v>4278</v>
      </c>
      <c r="G327" s="25" t="s">
        <v>4228</v>
      </c>
      <c r="H327" s="25" t="s">
        <v>5343</v>
      </c>
      <c r="I327" s="112" t="s">
        <v>5344</v>
      </c>
    </row>
    <row r="328" spans="1:9">
      <c r="A328" s="25" t="b">
        <v>0</v>
      </c>
      <c r="B328" s="25" t="s">
        <v>5345</v>
      </c>
      <c r="C328" s="25" t="s">
        <v>5346</v>
      </c>
      <c r="D328" s="25"/>
      <c r="E328" s="112" t="s">
        <v>5347</v>
      </c>
      <c r="F328" s="25" t="s">
        <v>4485</v>
      </c>
      <c r="G328" s="25" t="s">
        <v>4228</v>
      </c>
    </row>
    <row r="329" spans="1:9">
      <c r="A329" s="25" t="b">
        <v>0</v>
      </c>
      <c r="B329" s="25" t="s">
        <v>5348</v>
      </c>
      <c r="C329" s="25" t="s">
        <v>5346</v>
      </c>
      <c r="D329" s="25"/>
      <c r="E329" s="112" t="s">
        <v>5349</v>
      </c>
      <c r="F329" s="25" t="s">
        <v>54</v>
      </c>
      <c r="G329" s="25" t="s">
        <v>4228</v>
      </c>
      <c r="H329" s="25" t="s">
        <v>4234</v>
      </c>
      <c r="I329" s="112" t="s">
        <v>5350</v>
      </c>
    </row>
    <row r="330" spans="1:9">
      <c r="A330" s="25" t="b">
        <v>0</v>
      </c>
      <c r="B330" s="25" t="s">
        <v>5351</v>
      </c>
      <c r="C330" s="25" t="s">
        <v>5352</v>
      </c>
      <c r="D330" s="25"/>
      <c r="E330" s="112" t="s">
        <v>5353</v>
      </c>
      <c r="F330" s="25" t="s">
        <v>4276</v>
      </c>
      <c r="G330" s="25" t="s">
        <v>4228</v>
      </c>
      <c r="H330" s="25" t="s">
        <v>4234</v>
      </c>
    </row>
    <row r="331" spans="1:9">
      <c r="A331" s="25" t="b">
        <v>0</v>
      </c>
      <c r="B331" s="25" t="s">
        <v>5354</v>
      </c>
      <c r="C331" s="25" t="s">
        <v>66</v>
      </c>
      <c r="D331" s="25"/>
      <c r="E331" s="112" t="s">
        <v>5355</v>
      </c>
      <c r="F331" s="25" t="s">
        <v>4305</v>
      </c>
      <c r="G331" s="25" t="s">
        <v>4228</v>
      </c>
      <c r="I331" s="112" t="s">
        <v>5356</v>
      </c>
    </row>
    <row r="332" spans="1:9">
      <c r="A332" s="25" t="b">
        <v>0</v>
      </c>
      <c r="B332" s="25" t="s">
        <v>5357</v>
      </c>
      <c r="C332" s="25" t="s">
        <v>66</v>
      </c>
      <c r="D332" s="25"/>
      <c r="E332" s="112" t="s">
        <v>5358</v>
      </c>
      <c r="F332" s="25" t="s">
        <v>5359</v>
      </c>
      <c r="G332" s="25" t="s">
        <v>4228</v>
      </c>
    </row>
    <row r="333" spans="1:9">
      <c r="A333" s="25" t="b">
        <v>0</v>
      </c>
      <c r="B333" s="25" t="s">
        <v>5360</v>
      </c>
      <c r="C333" s="25" t="s">
        <v>5361</v>
      </c>
      <c r="D333" s="25"/>
      <c r="E333" s="112" t="s">
        <v>5362</v>
      </c>
      <c r="F333" s="25" t="s">
        <v>4276</v>
      </c>
      <c r="G333" s="25" t="s">
        <v>4228</v>
      </c>
      <c r="H333" s="25" t="s">
        <v>4259</v>
      </c>
      <c r="I333" s="112" t="s">
        <v>5363</v>
      </c>
    </row>
    <row r="334" spans="1:9">
      <c r="A334" s="25" t="b">
        <v>0</v>
      </c>
      <c r="B334" s="25" t="s">
        <v>5364</v>
      </c>
      <c r="C334" s="25" t="s">
        <v>5364</v>
      </c>
      <c r="F334" s="25" t="s">
        <v>2311</v>
      </c>
      <c r="G334" s="25" t="s">
        <v>4228</v>
      </c>
      <c r="H334" s="25" t="s">
        <v>4527</v>
      </c>
    </row>
    <row r="335" spans="1:9">
      <c r="A335" s="25" t="b">
        <v>0</v>
      </c>
      <c r="B335" s="25" t="s">
        <v>5365</v>
      </c>
      <c r="C335" s="25" t="s">
        <v>5366</v>
      </c>
      <c r="D335" s="25"/>
      <c r="E335" s="112" t="s">
        <v>5367</v>
      </c>
      <c r="F335" s="25" t="s">
        <v>5368</v>
      </c>
      <c r="G335" s="25" t="s">
        <v>4228</v>
      </c>
      <c r="H335" s="25" t="s">
        <v>4234</v>
      </c>
      <c r="I335" s="112" t="s">
        <v>5369</v>
      </c>
    </row>
    <row r="336" spans="1:9">
      <c r="A336" s="25" t="b">
        <v>0</v>
      </c>
      <c r="B336" s="25" t="s">
        <v>5370</v>
      </c>
      <c r="C336" s="25" t="s">
        <v>5366</v>
      </c>
      <c r="D336" s="25"/>
      <c r="E336" s="112" t="s">
        <v>5371</v>
      </c>
      <c r="F336" s="25" t="s">
        <v>5372</v>
      </c>
      <c r="G336" s="25" t="s">
        <v>4228</v>
      </c>
      <c r="H336" s="25" t="s">
        <v>4234</v>
      </c>
      <c r="I336" s="112" t="s">
        <v>5373</v>
      </c>
    </row>
    <row r="337" spans="1:9">
      <c r="A337" s="25" t="b">
        <v>0</v>
      </c>
      <c r="B337" s="25" t="s">
        <v>5374</v>
      </c>
      <c r="C337" s="25" t="s">
        <v>5375</v>
      </c>
      <c r="D337" s="25"/>
      <c r="E337" s="112" t="s">
        <v>5376</v>
      </c>
      <c r="F337" s="25" t="s">
        <v>4276</v>
      </c>
      <c r="G337" s="25" t="s">
        <v>4228</v>
      </c>
      <c r="H337" s="25" t="s">
        <v>4234</v>
      </c>
      <c r="I337" s="112" t="s">
        <v>5377</v>
      </c>
    </row>
    <row r="338" spans="1:9">
      <c r="A338" s="25" t="b">
        <v>0</v>
      </c>
      <c r="B338" s="25" t="s">
        <v>5378</v>
      </c>
      <c r="C338" s="25" t="s">
        <v>5379</v>
      </c>
      <c r="D338" s="25"/>
      <c r="E338" s="112" t="s">
        <v>5380</v>
      </c>
      <c r="F338" s="25" t="s">
        <v>4305</v>
      </c>
      <c r="G338" s="25" t="s">
        <v>4228</v>
      </c>
      <c r="H338" s="25" t="s">
        <v>5381</v>
      </c>
      <c r="I338" s="112" t="s">
        <v>5382</v>
      </c>
    </row>
    <row r="339" spans="1:9">
      <c r="A339" s="25" t="b">
        <v>0</v>
      </c>
      <c r="B339" s="25" t="s">
        <v>5383</v>
      </c>
      <c r="C339" s="25" t="s">
        <v>5379</v>
      </c>
      <c r="D339" s="25"/>
      <c r="E339" s="112" t="s">
        <v>5384</v>
      </c>
      <c r="F339" s="25" t="s">
        <v>4305</v>
      </c>
      <c r="G339" s="25" t="s">
        <v>4228</v>
      </c>
      <c r="H339" s="25" t="s">
        <v>5385</v>
      </c>
      <c r="I339" s="112" t="s">
        <v>5386</v>
      </c>
    </row>
    <row r="340" spans="1:9">
      <c r="A340" s="25" t="b">
        <v>0</v>
      </c>
      <c r="B340" s="25" t="s">
        <v>5387</v>
      </c>
      <c r="C340" s="25" t="s">
        <v>5388</v>
      </c>
      <c r="F340" s="25" t="s">
        <v>2311</v>
      </c>
      <c r="G340" s="25" t="s">
        <v>4270</v>
      </c>
      <c r="H340" s="25" t="s">
        <v>4259</v>
      </c>
      <c r="I340" s="112" t="s">
        <v>5389</v>
      </c>
    </row>
    <row r="341" spans="1:9">
      <c r="A341" s="25" t="b">
        <v>0</v>
      </c>
      <c r="B341" s="25" t="s">
        <v>5390</v>
      </c>
      <c r="C341" s="25" t="s">
        <v>5391</v>
      </c>
      <c r="D341" s="25"/>
      <c r="E341" s="112" t="s">
        <v>5392</v>
      </c>
      <c r="F341" s="25" t="s">
        <v>5273</v>
      </c>
      <c r="G341" s="25" t="s">
        <v>4228</v>
      </c>
      <c r="H341" s="25" t="s">
        <v>4234</v>
      </c>
      <c r="I341" s="112" t="s">
        <v>5393</v>
      </c>
    </row>
    <row r="342" spans="1:9">
      <c r="A342" s="25" t="b">
        <v>0</v>
      </c>
      <c r="B342" s="25" t="s">
        <v>5394</v>
      </c>
      <c r="C342" s="25" t="s">
        <v>5395</v>
      </c>
      <c r="D342" s="25"/>
      <c r="E342" s="112" t="s">
        <v>5396</v>
      </c>
      <c r="F342" s="25" t="s">
        <v>5064</v>
      </c>
      <c r="G342" s="25" t="s">
        <v>4228</v>
      </c>
      <c r="H342" s="25" t="s">
        <v>4234</v>
      </c>
      <c r="I342" s="112" t="s">
        <v>5397</v>
      </c>
    </row>
    <row r="343" spans="1:9">
      <c r="A343" s="25" t="b">
        <v>0</v>
      </c>
      <c r="B343" s="25" t="s">
        <v>5398</v>
      </c>
      <c r="C343" s="25" t="s">
        <v>5399</v>
      </c>
      <c r="D343" s="25"/>
      <c r="E343" s="112" t="s">
        <v>5400</v>
      </c>
      <c r="F343" s="25" t="s">
        <v>4831</v>
      </c>
      <c r="G343" s="25" t="s">
        <v>4228</v>
      </c>
      <c r="H343" s="25" t="s">
        <v>5385</v>
      </c>
      <c r="I343" s="112" t="s">
        <v>5401</v>
      </c>
    </row>
    <row r="344" spans="1:9">
      <c r="A344" s="25" t="b">
        <v>0</v>
      </c>
      <c r="B344" s="25" t="s">
        <v>5402</v>
      </c>
      <c r="C344" s="25" t="s">
        <v>5399</v>
      </c>
      <c r="D344" s="25"/>
      <c r="E344" s="112" t="s">
        <v>5403</v>
      </c>
      <c r="F344" s="25" t="s">
        <v>4831</v>
      </c>
      <c r="G344" s="25" t="s">
        <v>4228</v>
      </c>
      <c r="H344" s="25" t="s">
        <v>4857</v>
      </c>
      <c r="I344" s="112" t="s">
        <v>5404</v>
      </c>
    </row>
    <row r="345" spans="1:9">
      <c r="A345" s="25" t="b">
        <v>0</v>
      </c>
      <c r="B345" s="25" t="s">
        <v>5405</v>
      </c>
      <c r="C345" s="25" t="s">
        <v>5399</v>
      </c>
      <c r="D345" s="25"/>
      <c r="E345" s="112" t="s">
        <v>5406</v>
      </c>
      <c r="F345" s="25" t="s">
        <v>4831</v>
      </c>
      <c r="G345" s="25" t="s">
        <v>4228</v>
      </c>
      <c r="H345" s="25" t="s">
        <v>4234</v>
      </c>
      <c r="I345" s="112" t="s">
        <v>5407</v>
      </c>
    </row>
    <row r="346" spans="1:9">
      <c r="A346" s="25" t="b">
        <v>0</v>
      </c>
      <c r="B346" s="25" t="s">
        <v>5408</v>
      </c>
      <c r="C346" s="25" t="s">
        <v>5399</v>
      </c>
      <c r="D346" s="25"/>
      <c r="E346" s="112" t="s">
        <v>5409</v>
      </c>
      <c r="F346" s="25" t="s">
        <v>5410</v>
      </c>
      <c r="G346" s="25" t="s">
        <v>4228</v>
      </c>
      <c r="H346" s="25" t="s">
        <v>4234</v>
      </c>
      <c r="I346" s="112" t="s">
        <v>5411</v>
      </c>
    </row>
    <row r="347" spans="1:9">
      <c r="A347" s="25" t="b">
        <v>0</v>
      </c>
      <c r="B347" s="25" t="s">
        <v>5412</v>
      </c>
      <c r="C347" s="25" t="s">
        <v>5413</v>
      </c>
      <c r="D347" s="25"/>
      <c r="E347" s="112" t="s">
        <v>5414</v>
      </c>
      <c r="F347" s="25" t="s">
        <v>5415</v>
      </c>
      <c r="G347" s="25" t="s">
        <v>4270</v>
      </c>
      <c r="H347" s="25" t="s">
        <v>4606</v>
      </c>
      <c r="I347" s="112" t="s">
        <v>5416</v>
      </c>
    </row>
    <row r="348" spans="1:9">
      <c r="A348" s="25" t="b">
        <v>0</v>
      </c>
      <c r="B348" s="25" t="s">
        <v>5417</v>
      </c>
      <c r="C348" s="25" t="s">
        <v>5418</v>
      </c>
      <c r="D348" s="25"/>
      <c r="E348" s="112" t="s">
        <v>5419</v>
      </c>
      <c r="F348" s="25" t="s">
        <v>5420</v>
      </c>
      <c r="G348" s="25" t="s">
        <v>4228</v>
      </c>
      <c r="H348" s="25" t="s">
        <v>4229</v>
      </c>
      <c r="I348" s="112" t="s">
        <v>5421</v>
      </c>
    </row>
    <row r="349" spans="1:9">
      <c r="A349" s="25" t="b">
        <v>0</v>
      </c>
      <c r="B349" s="25" t="s">
        <v>5422</v>
      </c>
      <c r="C349" s="25" t="s">
        <v>5423</v>
      </c>
      <c r="D349" s="25"/>
      <c r="E349" s="112" t="s">
        <v>5424</v>
      </c>
      <c r="F349" s="25" t="s">
        <v>4551</v>
      </c>
      <c r="G349" s="25" t="s">
        <v>4270</v>
      </c>
      <c r="H349" s="25" t="s">
        <v>4581</v>
      </c>
      <c r="I349" s="112" t="s">
        <v>5425</v>
      </c>
    </row>
    <row r="350" spans="1:9">
      <c r="A350" s="25" t="b">
        <v>0</v>
      </c>
      <c r="B350" s="25" t="s">
        <v>5426</v>
      </c>
      <c r="C350" s="25" t="s">
        <v>5427</v>
      </c>
      <c r="D350" s="25"/>
      <c r="E350" s="112" t="s">
        <v>5428</v>
      </c>
      <c r="F350" s="25" t="s">
        <v>5429</v>
      </c>
      <c r="G350" s="25" t="s">
        <v>4244</v>
      </c>
      <c r="H350" s="25" t="s">
        <v>5430</v>
      </c>
      <c r="I350" s="112" t="s">
        <v>5431</v>
      </c>
    </row>
    <row r="351" spans="1:9">
      <c r="A351" s="25" t="b">
        <v>0</v>
      </c>
      <c r="B351" s="25" t="s">
        <v>5432</v>
      </c>
      <c r="C351" s="25" t="s">
        <v>5433</v>
      </c>
      <c r="D351" s="25"/>
      <c r="E351" s="112" t="s">
        <v>5434</v>
      </c>
      <c r="F351" s="25" t="s">
        <v>4264</v>
      </c>
      <c r="G351" s="25" t="s">
        <v>4228</v>
      </c>
      <c r="H351" s="25" t="s">
        <v>4234</v>
      </c>
      <c r="I351" s="112" t="s">
        <v>5435</v>
      </c>
    </row>
    <row r="352" spans="1:9">
      <c r="A352" s="25" t="b">
        <v>0</v>
      </c>
      <c r="B352" s="25" t="s">
        <v>5436</v>
      </c>
      <c r="C352" s="25" t="s">
        <v>5437</v>
      </c>
      <c r="F352" s="25" t="s">
        <v>54</v>
      </c>
      <c r="G352" s="25" t="s">
        <v>4228</v>
      </c>
      <c r="H352" s="25" t="s">
        <v>4259</v>
      </c>
      <c r="I352" s="112" t="s">
        <v>5438</v>
      </c>
    </row>
    <row r="353" spans="1:9">
      <c r="A353" s="25" t="b">
        <v>0</v>
      </c>
      <c r="B353" s="25" t="s">
        <v>5439</v>
      </c>
      <c r="C353" s="25" t="s">
        <v>5440</v>
      </c>
      <c r="D353" s="25"/>
      <c r="E353" s="112" t="s">
        <v>5441</v>
      </c>
      <c r="F353" s="25" t="s">
        <v>4276</v>
      </c>
      <c r="G353" s="25" t="s">
        <v>4228</v>
      </c>
      <c r="H353" s="25" t="s">
        <v>4234</v>
      </c>
      <c r="I353" s="112" t="s">
        <v>5442</v>
      </c>
    </row>
    <row r="354" spans="1:9">
      <c r="A354" s="25" t="b">
        <v>0</v>
      </c>
      <c r="B354" s="25" t="s">
        <v>5443</v>
      </c>
      <c r="C354" s="25" t="s">
        <v>3547</v>
      </c>
      <c r="D354" s="25"/>
      <c r="E354" s="112" t="s">
        <v>5444</v>
      </c>
      <c r="F354" s="25" t="s">
        <v>54</v>
      </c>
      <c r="G354" s="25" t="s">
        <v>4270</v>
      </c>
      <c r="H354" s="25" t="s">
        <v>4306</v>
      </c>
      <c r="I354" s="112" t="s">
        <v>5445</v>
      </c>
    </row>
    <row r="355" spans="1:9">
      <c r="A355" s="25" t="b">
        <v>0</v>
      </c>
      <c r="B355" s="25" t="s">
        <v>5446</v>
      </c>
      <c r="C355" s="25" t="s">
        <v>3547</v>
      </c>
      <c r="D355" s="25"/>
      <c r="E355" s="112" t="s">
        <v>5447</v>
      </c>
      <c r="F355" s="25" t="s">
        <v>54</v>
      </c>
      <c r="G355" s="25" t="s">
        <v>4270</v>
      </c>
      <c r="H355" s="25" t="s">
        <v>4234</v>
      </c>
      <c r="I355" s="112" t="s">
        <v>5448</v>
      </c>
    </row>
    <row r="356" spans="1:9">
      <c r="A356" s="25" t="b">
        <v>0</v>
      </c>
      <c r="B356" s="25" t="s">
        <v>5449</v>
      </c>
      <c r="C356" s="25" t="s">
        <v>3547</v>
      </c>
      <c r="F356" s="25" t="s">
        <v>54</v>
      </c>
      <c r="G356" s="25" t="s">
        <v>4244</v>
      </c>
      <c r="H356" s="25" t="s">
        <v>4234</v>
      </c>
      <c r="I356" s="112" t="s">
        <v>5450</v>
      </c>
    </row>
    <row r="357" spans="1:9">
      <c r="A357" s="25" t="b">
        <v>0</v>
      </c>
      <c r="B357" s="25" t="s">
        <v>5451</v>
      </c>
      <c r="C357" s="25" t="s">
        <v>5452</v>
      </c>
      <c r="D357" s="25"/>
      <c r="E357" s="112" t="s">
        <v>5453</v>
      </c>
      <c r="F357" s="25" t="s">
        <v>4507</v>
      </c>
      <c r="G357" s="25" t="s">
        <v>4228</v>
      </c>
      <c r="H357" s="25" t="s">
        <v>4234</v>
      </c>
      <c r="I357" s="112" t="s">
        <v>5454</v>
      </c>
    </row>
    <row r="358" spans="1:9">
      <c r="A358" s="25" t="b">
        <v>0</v>
      </c>
      <c r="B358" s="25" t="s">
        <v>5455</v>
      </c>
      <c r="C358" s="25" t="s">
        <v>5456</v>
      </c>
      <c r="D358" s="25"/>
      <c r="E358" s="112" t="s">
        <v>5457</v>
      </c>
      <c r="F358" s="25" t="s">
        <v>54</v>
      </c>
      <c r="G358" s="25" t="s">
        <v>4228</v>
      </c>
      <c r="H358" s="25" t="s">
        <v>4265</v>
      </c>
      <c r="I358" s="112" t="s">
        <v>5458</v>
      </c>
    </row>
    <row r="359" spans="1:9">
      <c r="A359" s="25" t="b">
        <v>0</v>
      </c>
      <c r="B359" s="25" t="s">
        <v>5459</v>
      </c>
      <c r="C359" s="25" t="s">
        <v>5460</v>
      </c>
      <c r="D359" s="25"/>
      <c r="E359" s="112" t="s">
        <v>5461</v>
      </c>
      <c r="F359" s="25" t="s">
        <v>5462</v>
      </c>
      <c r="G359" s="25" t="s">
        <v>4270</v>
      </c>
      <c r="H359" s="25" t="s">
        <v>5075</v>
      </c>
      <c r="I359" s="112" t="s">
        <v>5463</v>
      </c>
    </row>
    <row r="360" spans="1:9">
      <c r="A360" s="25" t="b">
        <v>0</v>
      </c>
      <c r="B360" s="25" t="s">
        <v>5464</v>
      </c>
      <c r="C360" s="25" t="s">
        <v>5465</v>
      </c>
      <c r="F360" s="25" t="s">
        <v>54</v>
      </c>
      <c r="G360" s="25" t="s">
        <v>4228</v>
      </c>
      <c r="H360" s="25" t="s">
        <v>4234</v>
      </c>
      <c r="I360" s="112" t="s">
        <v>5466</v>
      </c>
    </row>
    <row r="361" spans="1:9">
      <c r="A361" s="25" t="b">
        <v>0</v>
      </c>
      <c r="B361" s="25" t="s">
        <v>5467</v>
      </c>
      <c r="C361" s="25" t="s">
        <v>5465</v>
      </c>
      <c r="D361" s="25"/>
      <c r="E361" s="112" t="s">
        <v>5468</v>
      </c>
      <c r="F361" s="25" t="s">
        <v>5469</v>
      </c>
      <c r="G361" s="25" t="s">
        <v>4228</v>
      </c>
      <c r="H361" s="25" t="s">
        <v>4234</v>
      </c>
      <c r="I361" s="112" t="s">
        <v>5466</v>
      </c>
    </row>
    <row r="362" spans="1:9">
      <c r="A362" s="25" t="b">
        <v>0</v>
      </c>
      <c r="B362" s="25" t="s">
        <v>5470</v>
      </c>
      <c r="C362" s="25" t="s">
        <v>5465</v>
      </c>
      <c r="D362" s="25"/>
      <c r="E362" s="112" t="s">
        <v>5471</v>
      </c>
      <c r="F362" s="25" t="s">
        <v>4305</v>
      </c>
      <c r="G362" s="25" t="s">
        <v>4228</v>
      </c>
      <c r="H362" s="25" t="s">
        <v>4388</v>
      </c>
      <c r="I362" s="112" t="s">
        <v>5472</v>
      </c>
    </row>
    <row r="363" spans="1:9">
      <c r="A363" s="25" t="b">
        <v>0</v>
      </c>
      <c r="B363" s="25" t="s">
        <v>5473</v>
      </c>
      <c r="C363" s="25" t="s">
        <v>5474</v>
      </c>
      <c r="D363" s="25"/>
      <c r="E363" s="112" t="s">
        <v>5475</v>
      </c>
      <c r="F363" s="25" t="s">
        <v>54</v>
      </c>
      <c r="G363" s="25" t="s">
        <v>4244</v>
      </c>
      <c r="H363" s="25" t="s">
        <v>4340</v>
      </c>
      <c r="I363" s="112" t="s">
        <v>5476</v>
      </c>
    </row>
    <row r="364" spans="1:9">
      <c r="A364" s="25" t="b">
        <v>0</v>
      </c>
      <c r="B364" s="25" t="s">
        <v>3576</v>
      </c>
      <c r="C364" s="25" t="s">
        <v>5477</v>
      </c>
      <c r="D364" s="25"/>
      <c r="E364" s="112" t="s">
        <v>5478</v>
      </c>
      <c r="F364" s="25" t="s">
        <v>4485</v>
      </c>
      <c r="G364" s="25" t="s">
        <v>4228</v>
      </c>
      <c r="H364" s="25" t="s">
        <v>4259</v>
      </c>
      <c r="I364" s="112" t="s">
        <v>5479</v>
      </c>
    </row>
    <row r="365" spans="1:9">
      <c r="A365" s="25" t="b">
        <v>0</v>
      </c>
      <c r="B365" s="25" t="s">
        <v>5480</v>
      </c>
      <c r="C365" s="25" t="s">
        <v>5481</v>
      </c>
      <c r="D365" s="25"/>
      <c r="E365" s="112" t="s">
        <v>5482</v>
      </c>
      <c r="G365" s="25" t="s">
        <v>4228</v>
      </c>
      <c r="H365" s="25" t="s">
        <v>4234</v>
      </c>
      <c r="I365" s="112" t="s">
        <v>5483</v>
      </c>
    </row>
    <row r="366" spans="1:9">
      <c r="A366" s="25" t="b">
        <v>0</v>
      </c>
      <c r="B366" s="25" t="s">
        <v>5484</v>
      </c>
      <c r="C366" s="25" t="s">
        <v>5485</v>
      </c>
      <c r="F366" s="25" t="s">
        <v>54</v>
      </c>
      <c r="G366" s="25" t="s">
        <v>4244</v>
      </c>
      <c r="H366" s="25" t="s">
        <v>4259</v>
      </c>
      <c r="I366" s="112" t="s">
        <v>5486</v>
      </c>
    </row>
    <row r="367" spans="1:9">
      <c r="A367" s="25" t="b">
        <v>0</v>
      </c>
      <c r="B367" s="25" t="s">
        <v>5487</v>
      </c>
      <c r="C367" s="25" t="s">
        <v>5487</v>
      </c>
      <c r="F367" s="25" t="s">
        <v>2311</v>
      </c>
      <c r="G367" s="25" t="s">
        <v>4244</v>
      </c>
      <c r="H367" s="25" t="s">
        <v>4259</v>
      </c>
      <c r="I367" s="112" t="s">
        <v>5486</v>
      </c>
    </row>
    <row r="368" spans="1:9">
      <c r="A368" s="25" t="b">
        <v>0</v>
      </c>
      <c r="B368" s="25" t="s">
        <v>5488</v>
      </c>
      <c r="C368" s="25" t="s">
        <v>5489</v>
      </c>
      <c r="D368" s="25"/>
      <c r="E368" s="112" t="s">
        <v>5490</v>
      </c>
      <c r="F368" s="25" t="s">
        <v>54</v>
      </c>
      <c r="G368" s="25" t="s">
        <v>4514</v>
      </c>
      <c r="H368" s="25" t="s">
        <v>4234</v>
      </c>
      <c r="I368" s="112" t="s">
        <v>5491</v>
      </c>
    </row>
    <row r="369" spans="1:9">
      <c r="A369" s="25" t="b">
        <v>0</v>
      </c>
      <c r="B369" s="25" t="s">
        <v>5492</v>
      </c>
      <c r="C369" s="25" t="s">
        <v>5493</v>
      </c>
      <c r="D369" s="25"/>
      <c r="E369" s="112" t="s">
        <v>5494</v>
      </c>
      <c r="F369" s="25" t="s">
        <v>4276</v>
      </c>
      <c r="G369" s="25" t="s">
        <v>4228</v>
      </c>
      <c r="H369" s="25" t="s">
        <v>5495</v>
      </c>
      <c r="I369" s="112" t="s">
        <v>5496</v>
      </c>
    </row>
    <row r="370" spans="1:9">
      <c r="A370" s="25" t="b">
        <v>0</v>
      </c>
      <c r="B370" s="25" t="s">
        <v>5497</v>
      </c>
      <c r="C370" s="25" t="s">
        <v>5498</v>
      </c>
      <c r="D370" s="25"/>
      <c r="E370" s="112" t="s">
        <v>5499</v>
      </c>
      <c r="F370" s="25" t="s">
        <v>5500</v>
      </c>
      <c r="G370" s="25" t="s">
        <v>4228</v>
      </c>
      <c r="H370" s="25" t="s">
        <v>4234</v>
      </c>
      <c r="I370" s="112" t="s">
        <v>5501</v>
      </c>
    </row>
    <row r="371" spans="1:9">
      <c r="A371" s="25" t="b">
        <v>0</v>
      </c>
      <c r="B371" s="25" t="s">
        <v>5502</v>
      </c>
      <c r="C371" s="25" t="s">
        <v>5503</v>
      </c>
      <c r="D371" s="25"/>
      <c r="E371" s="112" t="s">
        <v>5504</v>
      </c>
      <c r="F371" s="25" t="s">
        <v>4485</v>
      </c>
      <c r="G371" s="25" t="s">
        <v>4228</v>
      </c>
      <c r="H371" s="25" t="s">
        <v>4259</v>
      </c>
      <c r="I371" s="112" t="s">
        <v>5505</v>
      </c>
    </row>
    <row r="372" spans="1:9">
      <c r="A372" s="25" t="b">
        <v>0</v>
      </c>
      <c r="B372" s="25" t="s">
        <v>5506</v>
      </c>
      <c r="C372" s="25" t="s">
        <v>5507</v>
      </c>
      <c r="D372" s="25"/>
      <c r="E372" s="112" t="s">
        <v>5508</v>
      </c>
      <c r="F372" s="25" t="s">
        <v>54</v>
      </c>
      <c r="G372" s="25" t="s">
        <v>4228</v>
      </c>
      <c r="H372" s="25" t="s">
        <v>4234</v>
      </c>
      <c r="I372" s="112" t="s">
        <v>5509</v>
      </c>
    </row>
    <row r="373" spans="1:9">
      <c r="A373" s="25" t="b">
        <v>0</v>
      </c>
      <c r="B373" s="25" t="s">
        <v>5510</v>
      </c>
      <c r="C373" s="25" t="s">
        <v>5511</v>
      </c>
      <c r="D373" s="25"/>
      <c r="E373" s="112" t="s">
        <v>5512</v>
      </c>
      <c r="F373" s="25" t="s">
        <v>4305</v>
      </c>
      <c r="G373" s="25" t="s">
        <v>4228</v>
      </c>
      <c r="H373" s="25" t="s">
        <v>4229</v>
      </c>
      <c r="I373" s="112" t="s">
        <v>5513</v>
      </c>
    </row>
    <row r="374" spans="1:9">
      <c r="A374" s="25" t="b">
        <v>0</v>
      </c>
      <c r="B374" s="25" t="s">
        <v>5514</v>
      </c>
      <c r="C374" s="25" t="s">
        <v>5515</v>
      </c>
      <c r="D374" s="25"/>
      <c r="E374" s="112" t="s">
        <v>5516</v>
      </c>
      <c r="F374" s="25" t="s">
        <v>4276</v>
      </c>
      <c r="G374" s="25" t="s">
        <v>4228</v>
      </c>
      <c r="H374" s="25" t="s">
        <v>4259</v>
      </c>
      <c r="I374" s="112" t="s">
        <v>5517</v>
      </c>
    </row>
    <row r="375" spans="1:9">
      <c r="A375" s="25" t="b">
        <v>0</v>
      </c>
      <c r="B375" s="25" t="s">
        <v>5518</v>
      </c>
      <c r="C375" s="25" t="s">
        <v>5518</v>
      </c>
      <c r="D375" s="25"/>
      <c r="E375" s="112" t="s">
        <v>1784</v>
      </c>
      <c r="F375" s="25" t="s">
        <v>2311</v>
      </c>
      <c r="G375" s="25" t="s">
        <v>4244</v>
      </c>
      <c r="H375" s="25" t="s">
        <v>4259</v>
      </c>
      <c r="I375" s="112" t="s">
        <v>5519</v>
      </c>
    </row>
    <row r="376" spans="1:9">
      <c r="A376" s="25" t="b">
        <v>0</v>
      </c>
      <c r="B376" s="25" t="s">
        <v>5520</v>
      </c>
      <c r="C376" s="25" t="s">
        <v>5521</v>
      </c>
      <c r="D376" s="25"/>
      <c r="E376" s="112" t="s">
        <v>5522</v>
      </c>
      <c r="F376" s="25" t="s">
        <v>54</v>
      </c>
      <c r="G376" s="25" t="s">
        <v>4270</v>
      </c>
      <c r="H376" s="25" t="s">
        <v>4950</v>
      </c>
      <c r="I376" s="112" t="s">
        <v>5523</v>
      </c>
    </row>
    <row r="377" spans="1:9">
      <c r="A377" s="25" t="b">
        <v>0</v>
      </c>
      <c r="B377" s="25" t="s">
        <v>5524</v>
      </c>
      <c r="C377" s="25" t="s">
        <v>593</v>
      </c>
      <c r="D377" s="25"/>
      <c r="E377" s="112" t="s">
        <v>5525</v>
      </c>
      <c r="F377" s="25" t="s">
        <v>54</v>
      </c>
      <c r="G377" s="25" t="s">
        <v>4514</v>
      </c>
      <c r="H377" s="25" t="s">
        <v>4234</v>
      </c>
      <c r="I377" s="112" t="s">
        <v>5526</v>
      </c>
    </row>
    <row r="378" spans="1:9">
      <c r="A378" s="25" t="b">
        <v>0</v>
      </c>
      <c r="B378" s="25" t="s">
        <v>5527</v>
      </c>
      <c r="C378" s="25" t="s">
        <v>5528</v>
      </c>
      <c r="F378" s="25" t="s">
        <v>54</v>
      </c>
      <c r="G378" s="25" t="s">
        <v>4270</v>
      </c>
      <c r="H378" s="25" t="s">
        <v>4234</v>
      </c>
      <c r="I378" s="112" t="s">
        <v>5529</v>
      </c>
    </row>
    <row r="379" spans="1:9">
      <c r="A379" s="25" t="b">
        <v>0</v>
      </c>
      <c r="B379" s="25" t="s">
        <v>5530</v>
      </c>
      <c r="C379" s="25" t="s">
        <v>5528</v>
      </c>
      <c r="D379" s="25"/>
      <c r="E379" s="112" t="s">
        <v>5531</v>
      </c>
      <c r="F379" s="25" t="s">
        <v>5532</v>
      </c>
      <c r="G379" s="25" t="s">
        <v>4270</v>
      </c>
      <c r="H379" s="25" t="s">
        <v>5533</v>
      </c>
    </row>
    <row r="380" spans="1:9">
      <c r="A380" s="25" t="b">
        <v>0</v>
      </c>
      <c r="B380" s="25" t="s">
        <v>5534</v>
      </c>
      <c r="C380" s="25" t="s">
        <v>5528</v>
      </c>
      <c r="D380" s="25"/>
      <c r="E380" s="112" t="s">
        <v>5535</v>
      </c>
      <c r="F380" s="25" t="s">
        <v>4276</v>
      </c>
      <c r="G380" s="25" t="s">
        <v>4228</v>
      </c>
      <c r="H380" s="25" t="s">
        <v>4589</v>
      </c>
      <c r="I380" s="112" t="s">
        <v>5536</v>
      </c>
    </row>
    <row r="381" spans="1:9">
      <c r="A381" s="25" t="b">
        <v>0</v>
      </c>
      <c r="B381" s="25" t="s">
        <v>5537</v>
      </c>
      <c r="C381" s="25" t="s">
        <v>5528</v>
      </c>
      <c r="D381" s="25"/>
      <c r="E381" s="112" t="s">
        <v>5538</v>
      </c>
      <c r="F381" s="25" t="s">
        <v>4305</v>
      </c>
      <c r="G381" s="25" t="s">
        <v>4228</v>
      </c>
      <c r="H381" s="25" t="s">
        <v>4234</v>
      </c>
      <c r="I381" s="112" t="s">
        <v>5539</v>
      </c>
    </row>
    <row r="382" spans="1:9">
      <c r="A382" s="25" t="b">
        <v>0</v>
      </c>
      <c r="B382" s="25" t="s">
        <v>5540</v>
      </c>
      <c r="C382" s="25" t="s">
        <v>5541</v>
      </c>
      <c r="F382" s="25" t="s">
        <v>5542</v>
      </c>
      <c r="G382" s="25" t="s">
        <v>4270</v>
      </c>
      <c r="H382" s="25" t="s">
        <v>4265</v>
      </c>
      <c r="I382" s="112" t="s">
        <v>5543</v>
      </c>
    </row>
    <row r="383" spans="1:9">
      <c r="A383" s="25" t="b">
        <v>0</v>
      </c>
      <c r="B383" s="25" t="s">
        <v>5544</v>
      </c>
      <c r="C383" s="25" t="s">
        <v>5545</v>
      </c>
      <c r="D383" s="25"/>
      <c r="E383" s="112" t="s">
        <v>5546</v>
      </c>
      <c r="F383" s="25" t="s">
        <v>4276</v>
      </c>
      <c r="G383" s="25" t="s">
        <v>4244</v>
      </c>
      <c r="H383" s="25" t="s">
        <v>4265</v>
      </c>
      <c r="I383" s="112" t="s">
        <v>5543</v>
      </c>
    </row>
    <row r="384" spans="1:9">
      <c r="A384" s="25" t="b">
        <v>0</v>
      </c>
      <c r="B384" s="25" t="s">
        <v>5547</v>
      </c>
      <c r="C384" s="25" t="s">
        <v>5548</v>
      </c>
      <c r="D384" s="25"/>
      <c r="E384" s="112" t="s">
        <v>5549</v>
      </c>
      <c r="F384" s="25" t="s">
        <v>5550</v>
      </c>
      <c r="G384" s="25" t="s">
        <v>4270</v>
      </c>
      <c r="H384" s="25" t="s">
        <v>4265</v>
      </c>
      <c r="I384" s="112" t="s">
        <v>5551</v>
      </c>
    </row>
    <row r="385" spans="1:9">
      <c r="A385" s="25" t="b">
        <v>0</v>
      </c>
      <c r="B385" s="25" t="s">
        <v>5552</v>
      </c>
      <c r="C385" s="25" t="s">
        <v>5553</v>
      </c>
      <c r="D385" s="25"/>
      <c r="E385" s="112" t="s">
        <v>5554</v>
      </c>
      <c r="F385" s="25" t="s">
        <v>54</v>
      </c>
      <c r="G385" s="25" t="s">
        <v>4228</v>
      </c>
      <c r="H385" s="25" t="s">
        <v>4619</v>
      </c>
      <c r="I385" s="112" t="s">
        <v>5555</v>
      </c>
    </row>
    <row r="386" spans="1:9">
      <c r="A386" s="25" t="b">
        <v>0</v>
      </c>
      <c r="B386" s="25" t="s">
        <v>5556</v>
      </c>
      <c r="C386" s="25" t="s">
        <v>5557</v>
      </c>
      <c r="D386" s="25"/>
      <c r="E386" s="112" t="s">
        <v>5558</v>
      </c>
      <c r="F386" s="25" t="s">
        <v>54</v>
      </c>
      <c r="G386" s="25" t="s">
        <v>4228</v>
      </c>
      <c r="H386" s="25" t="s">
        <v>4234</v>
      </c>
      <c r="I386" s="112" t="s">
        <v>5559</v>
      </c>
    </row>
    <row r="387" spans="1:9">
      <c r="A387" s="25" t="b">
        <v>0</v>
      </c>
      <c r="B387" s="25" t="s">
        <v>5560</v>
      </c>
      <c r="C387" s="25" t="s">
        <v>5557</v>
      </c>
      <c r="D387" s="25"/>
      <c r="E387" s="112" t="s">
        <v>5561</v>
      </c>
      <c r="F387" s="25" t="s">
        <v>4305</v>
      </c>
      <c r="G387" s="25" t="s">
        <v>4270</v>
      </c>
      <c r="H387" s="25" t="s">
        <v>4229</v>
      </c>
      <c r="I387" s="112" t="s">
        <v>5562</v>
      </c>
    </row>
    <row r="388" spans="1:9">
      <c r="A388" s="25" t="b">
        <v>0</v>
      </c>
      <c r="B388" s="25" t="s">
        <v>5563</v>
      </c>
      <c r="C388" s="25" t="s">
        <v>5564</v>
      </c>
      <c r="D388" s="25"/>
      <c r="E388" s="112" t="s">
        <v>5565</v>
      </c>
      <c r="F388" s="25" t="s">
        <v>4305</v>
      </c>
      <c r="G388" s="25" t="s">
        <v>4228</v>
      </c>
      <c r="H388" s="25" t="s">
        <v>4234</v>
      </c>
      <c r="I388" s="112" t="s">
        <v>5566</v>
      </c>
    </row>
    <row r="389" spans="1:9">
      <c r="A389" s="25" t="b">
        <v>0</v>
      </c>
      <c r="B389" s="25" t="s">
        <v>5567</v>
      </c>
      <c r="C389" s="25" t="s">
        <v>5568</v>
      </c>
      <c r="D389" s="25"/>
      <c r="E389" s="112" t="s">
        <v>5569</v>
      </c>
      <c r="F389" s="25" t="s">
        <v>54</v>
      </c>
      <c r="G389" s="25" t="s">
        <v>4228</v>
      </c>
      <c r="H389" s="25" t="s">
        <v>4259</v>
      </c>
      <c r="I389" s="112" t="s">
        <v>5570</v>
      </c>
    </row>
    <row r="390" spans="1:9">
      <c r="A390" s="25" t="b">
        <v>0</v>
      </c>
      <c r="B390" s="25" t="s">
        <v>5571</v>
      </c>
      <c r="C390" s="25" t="s">
        <v>5572</v>
      </c>
      <c r="D390" s="25"/>
      <c r="E390" s="112" t="s">
        <v>5573</v>
      </c>
      <c r="F390" s="25" t="s">
        <v>4401</v>
      </c>
      <c r="G390" s="25" t="s">
        <v>4270</v>
      </c>
      <c r="H390" s="25" t="s">
        <v>4619</v>
      </c>
      <c r="I390" s="112" t="s">
        <v>5574</v>
      </c>
    </row>
    <row r="391" spans="1:9">
      <c r="A391" s="25" t="b">
        <v>0</v>
      </c>
      <c r="B391" s="25" t="s">
        <v>5575</v>
      </c>
      <c r="C391" s="25" t="s">
        <v>5576</v>
      </c>
      <c r="F391" s="25" t="s">
        <v>5335</v>
      </c>
      <c r="G391" s="25" t="s">
        <v>4270</v>
      </c>
      <c r="H391" s="25" t="s">
        <v>4259</v>
      </c>
      <c r="I391" s="112" t="s">
        <v>5577</v>
      </c>
    </row>
    <row r="392" spans="1:9">
      <c r="A392" s="25" t="b">
        <v>0</v>
      </c>
      <c r="B392" s="25" t="s">
        <v>5578</v>
      </c>
      <c r="C392" s="25" t="s">
        <v>5579</v>
      </c>
      <c r="F392" s="25" t="s">
        <v>54</v>
      </c>
      <c r="G392" s="25" t="s">
        <v>4228</v>
      </c>
      <c r="H392" s="25" t="s">
        <v>4234</v>
      </c>
      <c r="I392" s="112" t="s">
        <v>5580</v>
      </c>
    </row>
    <row r="393" spans="1:9">
      <c r="A393" s="25" t="b">
        <v>0</v>
      </c>
      <c r="B393" s="25" t="s">
        <v>5581</v>
      </c>
      <c r="C393" s="25" t="s">
        <v>5582</v>
      </c>
      <c r="D393" s="25"/>
      <c r="E393" s="112" t="s">
        <v>5583</v>
      </c>
      <c r="F393" s="25" t="s">
        <v>5584</v>
      </c>
      <c r="G393" s="25" t="s">
        <v>4228</v>
      </c>
      <c r="H393" s="25" t="s">
        <v>4234</v>
      </c>
      <c r="I393" s="112" t="s">
        <v>5585</v>
      </c>
    </row>
    <row r="394" spans="1:9">
      <c r="A394" s="25" t="b">
        <v>0</v>
      </c>
      <c r="B394" s="25" t="s">
        <v>5586</v>
      </c>
      <c r="C394" s="25" t="s">
        <v>5587</v>
      </c>
      <c r="D394" s="25"/>
      <c r="E394" s="112" t="s">
        <v>5588</v>
      </c>
      <c r="F394" s="25" t="s">
        <v>5589</v>
      </c>
      <c r="G394" s="25" t="s">
        <v>4228</v>
      </c>
      <c r="H394" s="25" t="s">
        <v>4259</v>
      </c>
    </row>
    <row r="395" spans="1:9">
      <c r="A395" s="25" t="b">
        <v>0</v>
      </c>
      <c r="B395" s="25" t="s">
        <v>5590</v>
      </c>
      <c r="C395" s="25" t="s">
        <v>5591</v>
      </c>
      <c r="F395" s="25" t="s">
        <v>5335</v>
      </c>
      <c r="G395" s="25" t="s">
        <v>4228</v>
      </c>
      <c r="H395" s="25" t="s">
        <v>4259</v>
      </c>
      <c r="I395" s="112" t="s">
        <v>5592</v>
      </c>
    </row>
    <row r="396" spans="1:9">
      <c r="A396" s="25" t="b">
        <v>0</v>
      </c>
      <c r="B396" s="25" t="s">
        <v>5593</v>
      </c>
      <c r="C396" s="25" t="s">
        <v>5594</v>
      </c>
      <c r="D396" s="25"/>
      <c r="E396" s="112" t="s">
        <v>5595</v>
      </c>
      <c r="F396" s="25" t="s">
        <v>4276</v>
      </c>
      <c r="G396" s="25" t="s">
        <v>4228</v>
      </c>
      <c r="H396" s="25" t="s">
        <v>4234</v>
      </c>
      <c r="I396" s="112" t="s">
        <v>5596</v>
      </c>
    </row>
    <row r="397" spans="1:9">
      <c r="A397" s="25" t="b">
        <v>0</v>
      </c>
      <c r="B397" s="25" t="s">
        <v>5597</v>
      </c>
      <c r="C397" s="25" t="s">
        <v>5598</v>
      </c>
      <c r="D397" s="25"/>
      <c r="E397" s="112" t="s">
        <v>5599</v>
      </c>
      <c r="F397" s="25" t="s">
        <v>54</v>
      </c>
      <c r="G397" s="25" t="s">
        <v>4228</v>
      </c>
      <c r="H397" s="25" t="s">
        <v>4619</v>
      </c>
      <c r="I397" s="112" t="s">
        <v>5600</v>
      </c>
    </row>
    <row r="398" spans="1:9">
      <c r="A398" s="25" t="b">
        <v>0</v>
      </c>
      <c r="B398" s="25" t="s">
        <v>5601</v>
      </c>
      <c r="C398" s="25" t="s">
        <v>5602</v>
      </c>
      <c r="D398" s="25"/>
      <c r="E398" s="112" t="s">
        <v>5603</v>
      </c>
      <c r="F398" s="25" t="s">
        <v>5288</v>
      </c>
      <c r="G398" s="25" t="s">
        <v>4228</v>
      </c>
      <c r="H398" s="25" t="s">
        <v>4619</v>
      </c>
      <c r="I398" s="112" t="s">
        <v>5604</v>
      </c>
    </row>
    <row r="399" spans="1:9">
      <c r="A399" s="25" t="b">
        <v>0</v>
      </c>
      <c r="B399" s="25" t="s">
        <v>5605</v>
      </c>
      <c r="C399" s="25" t="s">
        <v>3687</v>
      </c>
      <c r="D399" s="25"/>
      <c r="E399" s="112" t="s">
        <v>5606</v>
      </c>
      <c r="F399" s="25" t="s">
        <v>5607</v>
      </c>
      <c r="G399" s="25" t="s">
        <v>4514</v>
      </c>
      <c r="H399" s="25" t="s">
        <v>4581</v>
      </c>
      <c r="I399" s="112" t="s">
        <v>5608</v>
      </c>
    </row>
    <row r="400" spans="1:9">
      <c r="A400" s="25" t="b">
        <v>0</v>
      </c>
      <c r="B400" s="25" t="s">
        <v>5609</v>
      </c>
      <c r="C400" s="25" t="s">
        <v>5610</v>
      </c>
      <c r="D400" s="25"/>
      <c r="E400" s="112" t="s">
        <v>5611</v>
      </c>
      <c r="F400" s="25" t="s">
        <v>4276</v>
      </c>
      <c r="G400" s="25" t="s">
        <v>4228</v>
      </c>
      <c r="H400" s="25" t="s">
        <v>4234</v>
      </c>
      <c r="I400" s="112" t="s">
        <v>5612</v>
      </c>
    </row>
    <row r="401" spans="1:9">
      <c r="A401" s="25" t="b">
        <v>0</v>
      </c>
      <c r="B401" s="25" t="s">
        <v>5613</v>
      </c>
      <c r="C401" s="25" t="s">
        <v>5614</v>
      </c>
      <c r="D401" s="25"/>
      <c r="E401" s="112" t="s">
        <v>5615</v>
      </c>
      <c r="F401" s="25" t="s">
        <v>5616</v>
      </c>
      <c r="G401" s="25" t="s">
        <v>4228</v>
      </c>
      <c r="H401" s="25" t="s">
        <v>4234</v>
      </c>
      <c r="I401" s="112" t="s">
        <v>5617</v>
      </c>
    </row>
    <row r="402" spans="1:9">
      <c r="A402" s="25" t="b">
        <v>0</v>
      </c>
      <c r="B402" s="25" t="s">
        <v>5618</v>
      </c>
      <c r="C402" s="25" t="s">
        <v>5619</v>
      </c>
      <c r="D402" s="25"/>
      <c r="E402" s="112" t="s">
        <v>5620</v>
      </c>
      <c r="F402" s="25" t="s">
        <v>5621</v>
      </c>
      <c r="G402" s="25" t="s">
        <v>4228</v>
      </c>
      <c r="H402" s="25" t="s">
        <v>4950</v>
      </c>
      <c r="I402" s="112" t="s">
        <v>5622</v>
      </c>
    </row>
    <row r="403" spans="1:9">
      <c r="A403" s="25" t="b">
        <v>0</v>
      </c>
      <c r="B403" s="25" t="s">
        <v>5623</v>
      </c>
      <c r="C403" s="25" t="s">
        <v>5624</v>
      </c>
      <c r="D403" s="25"/>
      <c r="E403" s="112" t="s">
        <v>5625</v>
      </c>
      <c r="F403" s="25" t="s">
        <v>5626</v>
      </c>
      <c r="G403" s="25" t="s">
        <v>4270</v>
      </c>
      <c r="H403" s="25" t="s">
        <v>4259</v>
      </c>
      <c r="I403" s="112" t="s">
        <v>5627</v>
      </c>
    </row>
    <row r="404" spans="1:9">
      <c r="A404" s="25" t="b">
        <v>0</v>
      </c>
      <c r="B404" s="25" t="s">
        <v>5628</v>
      </c>
      <c r="C404" s="25" t="s">
        <v>5629</v>
      </c>
      <c r="D404" s="25"/>
      <c r="E404" s="112" t="s">
        <v>5630</v>
      </c>
      <c r="F404" s="25" t="s">
        <v>5631</v>
      </c>
      <c r="G404" s="25" t="s">
        <v>4228</v>
      </c>
      <c r="H404" s="25" t="s">
        <v>4234</v>
      </c>
      <c r="I404" s="112" t="s">
        <v>5632</v>
      </c>
    </row>
    <row r="405" spans="1:9">
      <c r="A405" s="25" t="b">
        <v>0</v>
      </c>
      <c r="B405" s="25" t="s">
        <v>5633</v>
      </c>
      <c r="C405" s="25" t="s">
        <v>5629</v>
      </c>
      <c r="D405" s="25"/>
      <c r="E405" s="112" t="s">
        <v>5634</v>
      </c>
      <c r="F405" s="25" t="s">
        <v>54</v>
      </c>
      <c r="G405" s="25" t="s">
        <v>4228</v>
      </c>
      <c r="H405" s="25" t="s">
        <v>4935</v>
      </c>
      <c r="I405" s="112" t="s">
        <v>5635</v>
      </c>
    </row>
    <row r="406" spans="1:9">
      <c r="A406" s="25" t="b">
        <v>0</v>
      </c>
      <c r="B406" s="25" t="s">
        <v>5636</v>
      </c>
      <c r="C406" s="25" t="s">
        <v>5629</v>
      </c>
      <c r="D406" s="25"/>
      <c r="E406" s="112" t="s">
        <v>5637</v>
      </c>
      <c r="F406" s="25" t="s">
        <v>54</v>
      </c>
      <c r="G406" s="25" t="s">
        <v>4228</v>
      </c>
      <c r="H406" s="25" t="s">
        <v>4340</v>
      </c>
      <c r="I406" s="112" t="s">
        <v>5638</v>
      </c>
    </row>
    <row r="407" spans="1:9">
      <c r="A407" s="25" t="b">
        <v>0</v>
      </c>
      <c r="B407" s="25" t="s">
        <v>5639</v>
      </c>
      <c r="C407" s="25" t="s">
        <v>5629</v>
      </c>
      <c r="D407" s="25"/>
      <c r="E407" s="112" t="s">
        <v>5640</v>
      </c>
      <c r="F407" s="25" t="s">
        <v>54</v>
      </c>
      <c r="G407" s="25" t="s">
        <v>4228</v>
      </c>
      <c r="H407" s="25" t="s">
        <v>4340</v>
      </c>
      <c r="I407" s="112" t="s">
        <v>5641</v>
      </c>
    </row>
    <row r="408" spans="1:9">
      <c r="A408" s="25" t="b">
        <v>0</v>
      </c>
      <c r="B408" s="25" t="s">
        <v>5642</v>
      </c>
      <c r="C408" s="25" t="s">
        <v>5629</v>
      </c>
      <c r="D408" s="25"/>
      <c r="E408" s="112" t="s">
        <v>5643</v>
      </c>
      <c r="F408" s="25" t="s">
        <v>54</v>
      </c>
      <c r="G408" s="25" t="s">
        <v>4514</v>
      </c>
      <c r="H408" s="25" t="s">
        <v>4234</v>
      </c>
      <c r="I408" s="112" t="s">
        <v>5644</v>
      </c>
    </row>
    <row r="409" spans="1:9">
      <c r="A409" s="25" t="b">
        <v>0</v>
      </c>
      <c r="B409" s="25" t="s">
        <v>5645</v>
      </c>
      <c r="C409" s="25" t="s">
        <v>5646</v>
      </c>
      <c r="D409" s="25"/>
      <c r="E409" s="112" t="s">
        <v>5647</v>
      </c>
      <c r="F409" s="25" t="s">
        <v>54</v>
      </c>
      <c r="G409" s="25" t="s">
        <v>4228</v>
      </c>
      <c r="H409" s="25" t="s">
        <v>4234</v>
      </c>
      <c r="I409" s="112" t="s">
        <v>5648</v>
      </c>
    </row>
    <row r="410" spans="1:9">
      <c r="A410" s="25" t="b">
        <v>0</v>
      </c>
      <c r="B410" s="25" t="s">
        <v>5649</v>
      </c>
      <c r="C410" s="25" t="s">
        <v>5650</v>
      </c>
      <c r="D410" s="25"/>
      <c r="E410" s="112" t="s">
        <v>5651</v>
      </c>
      <c r="F410" s="25" t="s">
        <v>4276</v>
      </c>
      <c r="G410" s="25" t="s">
        <v>4228</v>
      </c>
      <c r="H410" s="25" t="s">
        <v>4234</v>
      </c>
      <c r="I410" s="112" t="s">
        <v>5652</v>
      </c>
    </row>
    <row r="411" spans="1:9">
      <c r="A411" s="25" t="b">
        <v>0</v>
      </c>
      <c r="B411" s="25" t="s">
        <v>5653</v>
      </c>
      <c r="C411" s="25" t="s">
        <v>5654</v>
      </c>
      <c r="D411" s="25"/>
      <c r="E411" s="112" t="s">
        <v>5655</v>
      </c>
      <c r="F411" s="25" t="s">
        <v>54</v>
      </c>
      <c r="G411" s="25" t="s">
        <v>4228</v>
      </c>
      <c r="H411" s="25" t="s">
        <v>5656</v>
      </c>
      <c r="I411" s="112" t="s">
        <v>5657</v>
      </c>
    </row>
    <row r="412" spans="1:9">
      <c r="A412" s="25" t="b">
        <v>0</v>
      </c>
      <c r="B412" s="25" t="s">
        <v>5658</v>
      </c>
      <c r="C412" s="25" t="s">
        <v>5659</v>
      </c>
      <c r="D412" s="25"/>
      <c r="E412" s="112" t="s">
        <v>5660</v>
      </c>
      <c r="F412" s="25" t="s">
        <v>5661</v>
      </c>
      <c r="G412" s="25" t="s">
        <v>4514</v>
      </c>
      <c r="H412" s="25" t="s">
        <v>4234</v>
      </c>
      <c r="I412" s="112" t="s">
        <v>5662</v>
      </c>
    </row>
    <row r="413" spans="1:9">
      <c r="A413" s="25" t="b">
        <v>0</v>
      </c>
      <c r="B413" s="25" t="s">
        <v>5663</v>
      </c>
      <c r="C413" s="25" t="s">
        <v>5664</v>
      </c>
      <c r="D413" s="25"/>
      <c r="E413" s="112" t="s">
        <v>5665</v>
      </c>
      <c r="F413" s="25" t="s">
        <v>5666</v>
      </c>
      <c r="G413" s="25" t="s">
        <v>4228</v>
      </c>
      <c r="H413" s="25" t="s">
        <v>4826</v>
      </c>
      <c r="I413" s="112" t="s">
        <v>5667</v>
      </c>
    </row>
    <row r="414" spans="1:9">
      <c r="A414" s="25" t="b">
        <v>0</v>
      </c>
      <c r="B414" s="25" t="s">
        <v>5668</v>
      </c>
      <c r="C414" s="25" t="s">
        <v>5664</v>
      </c>
      <c r="D414" s="25"/>
      <c r="E414" s="112" t="s">
        <v>5669</v>
      </c>
      <c r="F414" s="25" t="s">
        <v>54</v>
      </c>
      <c r="G414" s="25" t="s">
        <v>4228</v>
      </c>
      <c r="H414" s="25" t="s">
        <v>5385</v>
      </c>
      <c r="I414" s="112" t="s">
        <v>5670</v>
      </c>
    </row>
    <row r="415" spans="1:9">
      <c r="A415" s="25" t="b">
        <v>0</v>
      </c>
      <c r="B415" s="25" t="s">
        <v>5671</v>
      </c>
      <c r="C415" s="25" t="s">
        <v>5672</v>
      </c>
      <c r="F415" s="25" t="s">
        <v>54</v>
      </c>
      <c r="G415" s="25" t="s">
        <v>4228</v>
      </c>
      <c r="H415" s="25" t="s">
        <v>4527</v>
      </c>
      <c r="I415" s="112" t="s">
        <v>5673</v>
      </c>
    </row>
    <row r="416" spans="1:9">
      <c r="A416" s="25" t="b">
        <v>0</v>
      </c>
      <c r="B416" s="25" t="s">
        <v>5674</v>
      </c>
      <c r="C416" s="25" t="s">
        <v>5675</v>
      </c>
      <c r="D416" s="25"/>
      <c r="E416" s="112" t="s">
        <v>5676</v>
      </c>
      <c r="F416" s="25" t="s">
        <v>5677</v>
      </c>
      <c r="G416" s="25" t="s">
        <v>4270</v>
      </c>
      <c r="H416" s="25" t="s">
        <v>4259</v>
      </c>
      <c r="I416" s="112" t="s">
        <v>5678</v>
      </c>
    </row>
    <row r="417" spans="1:9">
      <c r="A417" s="25" t="b">
        <v>0</v>
      </c>
      <c r="B417" s="25" t="s">
        <v>350</v>
      </c>
      <c r="C417" s="25" t="s">
        <v>5679</v>
      </c>
      <c r="D417" s="25"/>
      <c r="E417" s="112" t="s">
        <v>352</v>
      </c>
      <c r="F417" s="25" t="s">
        <v>4305</v>
      </c>
      <c r="G417" s="25" t="s">
        <v>4270</v>
      </c>
      <c r="H417" s="25" t="s">
        <v>4229</v>
      </c>
      <c r="I417" s="112" t="s">
        <v>5680</v>
      </c>
    </row>
    <row r="418" spans="1:9">
      <c r="A418" s="25" t="b">
        <v>0</v>
      </c>
      <c r="B418" s="25" t="s">
        <v>5681</v>
      </c>
      <c r="C418" s="25" t="s">
        <v>5682</v>
      </c>
      <c r="D418" s="25"/>
      <c r="E418" s="112" t="s">
        <v>5683</v>
      </c>
      <c r="F418" s="25" t="s">
        <v>54</v>
      </c>
      <c r="G418" s="25" t="s">
        <v>4228</v>
      </c>
      <c r="H418" s="25" t="s">
        <v>4234</v>
      </c>
      <c r="I418" s="112" t="s">
        <v>5684</v>
      </c>
    </row>
    <row r="419" spans="1:9">
      <c r="A419" s="25" t="b">
        <v>0</v>
      </c>
      <c r="B419" s="25" t="s">
        <v>5685</v>
      </c>
      <c r="C419" s="25" t="s">
        <v>5682</v>
      </c>
      <c r="D419" s="25"/>
      <c r="E419" s="112" t="s">
        <v>5686</v>
      </c>
      <c r="F419" s="25" t="s">
        <v>54</v>
      </c>
      <c r="G419" s="25" t="s">
        <v>4228</v>
      </c>
      <c r="H419" s="25" t="s">
        <v>4234</v>
      </c>
      <c r="I419" s="112" t="s">
        <v>5687</v>
      </c>
    </row>
    <row r="420" spans="1:9">
      <c r="A420" s="25" t="b">
        <v>0</v>
      </c>
      <c r="B420" s="25" t="s">
        <v>5688</v>
      </c>
      <c r="C420" s="25" t="s">
        <v>5682</v>
      </c>
      <c r="D420" s="25"/>
      <c r="E420" s="112" t="s">
        <v>5689</v>
      </c>
      <c r="F420" s="25" t="s">
        <v>4305</v>
      </c>
      <c r="G420" s="25" t="s">
        <v>4228</v>
      </c>
      <c r="H420" s="25" t="s">
        <v>4388</v>
      </c>
      <c r="I420" s="112" t="s">
        <v>5690</v>
      </c>
    </row>
    <row r="421" spans="1:9">
      <c r="A421" s="25" t="b">
        <v>0</v>
      </c>
      <c r="B421" s="25" t="s">
        <v>5691</v>
      </c>
      <c r="C421" s="25" t="s">
        <v>5692</v>
      </c>
      <c r="D421" s="25"/>
      <c r="E421" s="112" t="s">
        <v>5693</v>
      </c>
      <c r="F421" s="25" t="s">
        <v>54</v>
      </c>
      <c r="G421" s="25" t="s">
        <v>4228</v>
      </c>
      <c r="H421" s="25" t="s">
        <v>5694</v>
      </c>
      <c r="I421" s="112" t="s">
        <v>5695</v>
      </c>
    </row>
    <row r="422" spans="1:9">
      <c r="A422" s="25" t="b">
        <v>0</v>
      </c>
      <c r="B422" s="25" t="s">
        <v>5696</v>
      </c>
      <c r="C422" s="25" t="s">
        <v>5697</v>
      </c>
      <c r="D422" s="25"/>
      <c r="E422" s="112" t="s">
        <v>5698</v>
      </c>
      <c r="F422" s="25" t="s">
        <v>5302</v>
      </c>
      <c r="G422" s="25" t="s">
        <v>4228</v>
      </c>
      <c r="H422" s="25" t="s">
        <v>4234</v>
      </c>
      <c r="I422" s="112" t="s">
        <v>5699</v>
      </c>
    </row>
    <row r="423" spans="1:9">
      <c r="A423" s="25" t="b">
        <v>0</v>
      </c>
      <c r="B423" s="25" t="s">
        <v>5700</v>
      </c>
      <c r="C423" s="25" t="s">
        <v>5701</v>
      </c>
      <c r="D423" s="25"/>
      <c r="E423" s="112" t="s">
        <v>5702</v>
      </c>
      <c r="F423" s="25" t="s">
        <v>4278</v>
      </c>
      <c r="G423" s="25" t="s">
        <v>4228</v>
      </c>
      <c r="H423" s="25" t="s">
        <v>4259</v>
      </c>
      <c r="I423" s="112" t="s">
        <v>5703</v>
      </c>
    </row>
    <row r="424" spans="1:9">
      <c r="A424" s="25" t="b">
        <v>0</v>
      </c>
      <c r="B424" s="25" t="s">
        <v>5704</v>
      </c>
      <c r="C424" s="25" t="s">
        <v>5701</v>
      </c>
      <c r="D424" s="25"/>
      <c r="E424" s="112" t="s">
        <v>5705</v>
      </c>
      <c r="F424" s="25" t="s">
        <v>4305</v>
      </c>
      <c r="G424" s="25" t="s">
        <v>4228</v>
      </c>
      <c r="H424" s="25" t="s">
        <v>5706</v>
      </c>
      <c r="I424" s="112" t="s">
        <v>5707</v>
      </c>
    </row>
    <row r="425" spans="1:9">
      <c r="A425" s="25" t="b">
        <v>0</v>
      </c>
      <c r="B425" s="25" t="s">
        <v>5708</v>
      </c>
      <c r="C425" s="25" t="s">
        <v>5709</v>
      </c>
      <c r="D425" s="25"/>
      <c r="E425" s="112" t="s">
        <v>5710</v>
      </c>
      <c r="F425" s="25" t="s">
        <v>4276</v>
      </c>
      <c r="G425" s="25" t="s">
        <v>4228</v>
      </c>
      <c r="H425" s="25" t="s">
        <v>5711</v>
      </c>
      <c r="I425" s="112" t="s">
        <v>5712</v>
      </c>
    </row>
    <row r="426" spans="1:9">
      <c r="A426" s="25" t="b">
        <v>0</v>
      </c>
      <c r="B426" s="25" t="s">
        <v>5713</v>
      </c>
      <c r="C426" s="25" t="s">
        <v>5714</v>
      </c>
      <c r="D426" s="25"/>
      <c r="E426" s="112" t="s">
        <v>5715</v>
      </c>
      <c r="F426" s="25" t="s">
        <v>54</v>
      </c>
      <c r="G426" s="25" t="s">
        <v>4228</v>
      </c>
      <c r="H426" s="25" t="s">
        <v>4229</v>
      </c>
      <c r="I426" s="112" t="s">
        <v>5716</v>
      </c>
    </row>
    <row r="427" spans="1:9">
      <c r="A427" s="25" t="b">
        <v>0</v>
      </c>
      <c r="B427" s="25" t="s">
        <v>5717</v>
      </c>
      <c r="C427" s="25" t="s">
        <v>5714</v>
      </c>
      <c r="D427" s="25"/>
      <c r="E427" s="112" t="s">
        <v>5718</v>
      </c>
      <c r="F427" s="25" t="s">
        <v>54</v>
      </c>
      <c r="G427" s="25" t="s">
        <v>4228</v>
      </c>
      <c r="H427" s="25" t="s">
        <v>4229</v>
      </c>
      <c r="I427" s="112" t="s">
        <v>5719</v>
      </c>
    </row>
    <row r="428" spans="1:9">
      <c r="A428" s="25" t="b">
        <v>0</v>
      </c>
      <c r="B428" s="25" t="s">
        <v>5720</v>
      </c>
      <c r="C428" s="25" t="s">
        <v>5721</v>
      </c>
      <c r="D428" s="25"/>
      <c r="E428" s="112" t="s">
        <v>5722</v>
      </c>
      <c r="F428" s="25" t="s">
        <v>5723</v>
      </c>
      <c r="G428" s="25" t="s">
        <v>4270</v>
      </c>
      <c r="H428" s="25" t="s">
        <v>4234</v>
      </c>
      <c r="I428" s="112" t="s">
        <v>5724</v>
      </c>
    </row>
    <row r="429" spans="1:9">
      <c r="A429" s="25" t="b">
        <v>0</v>
      </c>
      <c r="B429" s="25" t="s">
        <v>5725</v>
      </c>
      <c r="C429" s="25" t="s">
        <v>5726</v>
      </c>
      <c r="F429" s="25" t="s">
        <v>4311</v>
      </c>
      <c r="G429" s="25" t="s">
        <v>4228</v>
      </c>
      <c r="H429" s="25" t="s">
        <v>5727</v>
      </c>
      <c r="I429" s="112" t="s">
        <v>5728</v>
      </c>
    </row>
    <row r="430" spans="1:9">
      <c r="A430" s="25" t="b">
        <v>0</v>
      </c>
      <c r="B430" s="25" t="s">
        <v>5729</v>
      </c>
      <c r="C430" s="25" t="s">
        <v>5730</v>
      </c>
      <c r="D430" s="25"/>
      <c r="E430" s="112" t="s">
        <v>5731</v>
      </c>
      <c r="F430" s="25" t="s">
        <v>5288</v>
      </c>
      <c r="G430" s="25" t="s">
        <v>4228</v>
      </c>
      <c r="H430" s="25" t="s">
        <v>4234</v>
      </c>
      <c r="I430" s="112" t="s">
        <v>5732</v>
      </c>
    </row>
    <row r="431" spans="1:9">
      <c r="A431" s="25" t="b">
        <v>0</v>
      </c>
      <c r="B431" s="25" t="s">
        <v>5733</v>
      </c>
      <c r="C431" s="25" t="s">
        <v>5734</v>
      </c>
      <c r="D431" s="25"/>
      <c r="E431" s="112" t="s">
        <v>5735</v>
      </c>
      <c r="F431" s="25" t="s">
        <v>54</v>
      </c>
      <c r="G431" s="25" t="s">
        <v>4270</v>
      </c>
      <c r="H431" s="25" t="s">
        <v>5736</v>
      </c>
      <c r="I431" s="112" t="s">
        <v>5737</v>
      </c>
    </row>
    <row r="432" spans="1:9">
      <c r="A432" s="25" t="b">
        <v>0</v>
      </c>
      <c r="B432" s="25" t="s">
        <v>5738</v>
      </c>
      <c r="C432" s="25" t="s">
        <v>5739</v>
      </c>
      <c r="F432" s="25" t="s">
        <v>4551</v>
      </c>
      <c r="G432" s="25" t="s">
        <v>4270</v>
      </c>
      <c r="H432" s="25" t="s">
        <v>5736</v>
      </c>
      <c r="I432" s="112" t="s">
        <v>5740</v>
      </c>
    </row>
    <row r="433" spans="1:9">
      <c r="A433" s="25" t="b">
        <v>0</v>
      </c>
      <c r="B433" s="25" t="s">
        <v>5741</v>
      </c>
      <c r="C433" s="25" t="s">
        <v>5742</v>
      </c>
      <c r="D433" s="25"/>
      <c r="E433" s="112" t="s">
        <v>5743</v>
      </c>
      <c r="F433" s="25" t="s">
        <v>54</v>
      </c>
      <c r="G433" s="25" t="s">
        <v>4228</v>
      </c>
      <c r="H433" s="25" t="s">
        <v>4229</v>
      </c>
      <c r="I433" s="112" t="s">
        <v>5744</v>
      </c>
    </row>
    <row r="434" spans="1:9">
      <c r="A434" s="25" t="b">
        <v>0</v>
      </c>
      <c r="B434" s="25" t="s">
        <v>5745</v>
      </c>
      <c r="C434" s="25" t="s">
        <v>5746</v>
      </c>
      <c r="D434" s="25"/>
      <c r="E434" s="112" t="s">
        <v>5747</v>
      </c>
      <c r="F434" s="25" t="s">
        <v>5677</v>
      </c>
      <c r="G434" s="25" t="s">
        <v>4228</v>
      </c>
      <c r="H434" s="25" t="s">
        <v>5748</v>
      </c>
      <c r="I434" s="112" t="s">
        <v>5749</v>
      </c>
    </row>
    <row r="435" spans="1:9">
      <c r="A435" s="25" t="b">
        <v>0</v>
      </c>
      <c r="B435" s="25" t="s">
        <v>5750</v>
      </c>
      <c r="C435" s="25" t="s">
        <v>5751</v>
      </c>
      <c r="D435" s="25"/>
      <c r="E435" s="112" t="s">
        <v>5752</v>
      </c>
      <c r="F435" s="25" t="s">
        <v>4264</v>
      </c>
      <c r="G435" s="25" t="s">
        <v>4228</v>
      </c>
      <c r="H435" s="25" t="s">
        <v>4234</v>
      </c>
      <c r="I435" s="112" t="s">
        <v>5753</v>
      </c>
    </row>
    <row r="436" spans="1:9">
      <c r="A436" s="25" t="b">
        <v>0</v>
      </c>
      <c r="B436" s="25" t="s">
        <v>5754</v>
      </c>
      <c r="C436" s="25" t="s">
        <v>5755</v>
      </c>
      <c r="F436" s="25" t="s">
        <v>54</v>
      </c>
      <c r="G436" s="25" t="s">
        <v>4270</v>
      </c>
      <c r="H436" s="25" t="s">
        <v>4234</v>
      </c>
      <c r="I436" s="112" t="s">
        <v>5756</v>
      </c>
    </row>
    <row r="437" spans="1:9">
      <c r="A437" s="25" t="b">
        <v>0</v>
      </c>
      <c r="B437" s="25" t="s">
        <v>5757</v>
      </c>
      <c r="C437" s="25" t="s">
        <v>5758</v>
      </c>
      <c r="F437" s="25" t="s">
        <v>4278</v>
      </c>
      <c r="G437" s="25" t="s">
        <v>4228</v>
      </c>
      <c r="H437" s="25" t="s">
        <v>5759</v>
      </c>
      <c r="I437" s="112" t="s">
        <v>5760</v>
      </c>
    </row>
    <row r="438" spans="1:9">
      <c r="A438" s="25" t="b">
        <v>0</v>
      </c>
      <c r="B438" s="25" t="s">
        <v>5761</v>
      </c>
      <c r="C438" s="25" t="s">
        <v>5762</v>
      </c>
      <c r="D438" s="25"/>
      <c r="E438" s="112" t="s">
        <v>5763</v>
      </c>
      <c r="F438" s="25" t="s">
        <v>4278</v>
      </c>
      <c r="G438" s="25" t="s">
        <v>4270</v>
      </c>
      <c r="H438" s="25" t="s">
        <v>5764</v>
      </c>
      <c r="I438" s="112" t="s">
        <v>5765</v>
      </c>
    </row>
    <row r="439" spans="1:9">
      <c r="A439" s="25" t="b">
        <v>0</v>
      </c>
      <c r="B439" s="25" t="s">
        <v>5766</v>
      </c>
      <c r="C439" s="25" t="s">
        <v>5767</v>
      </c>
      <c r="D439" s="25"/>
      <c r="E439" s="112" t="s">
        <v>5768</v>
      </c>
      <c r="F439" s="25" t="s">
        <v>4278</v>
      </c>
      <c r="G439" s="25" t="s">
        <v>4270</v>
      </c>
      <c r="H439" s="25" t="s">
        <v>4234</v>
      </c>
      <c r="I439" s="112" t="s">
        <v>5769</v>
      </c>
    </row>
    <row r="440" spans="1:9">
      <c r="A440" s="25" t="b">
        <v>0</v>
      </c>
      <c r="B440" s="25" t="s">
        <v>193</v>
      </c>
      <c r="C440" s="25" t="s">
        <v>188</v>
      </c>
      <c r="D440" s="25"/>
      <c r="E440" s="112" t="s">
        <v>5770</v>
      </c>
      <c r="F440" s="25" t="s">
        <v>4485</v>
      </c>
      <c r="G440" s="25" t="s">
        <v>4228</v>
      </c>
      <c r="H440" s="25" t="s">
        <v>4234</v>
      </c>
    </row>
    <row r="441" spans="1:9">
      <c r="A441" s="25" t="b">
        <v>0</v>
      </c>
      <c r="B441" s="25" t="s">
        <v>5771</v>
      </c>
      <c r="C441" s="25" t="s">
        <v>5772</v>
      </c>
      <c r="D441" s="25"/>
      <c r="E441" s="112" t="s">
        <v>5773</v>
      </c>
      <c r="F441" s="25" t="s">
        <v>4276</v>
      </c>
      <c r="G441" s="25" t="s">
        <v>4228</v>
      </c>
      <c r="H441" s="25" t="s">
        <v>4589</v>
      </c>
      <c r="I441" s="112" t="s">
        <v>5774</v>
      </c>
    </row>
    <row r="442" spans="1:9">
      <c r="A442" s="25" t="b">
        <v>0</v>
      </c>
      <c r="B442" s="25" t="s">
        <v>5775</v>
      </c>
      <c r="C442" s="25" t="s">
        <v>5776</v>
      </c>
      <c r="F442" s="25" t="s">
        <v>54</v>
      </c>
      <c r="G442" s="25" t="s">
        <v>4270</v>
      </c>
      <c r="H442" s="25" t="s">
        <v>4265</v>
      </c>
      <c r="I442" s="112" t="s">
        <v>5777</v>
      </c>
    </row>
    <row r="443" spans="1:9">
      <c r="A443" s="25" t="b">
        <v>0</v>
      </c>
      <c r="B443" s="25" t="s">
        <v>5778</v>
      </c>
      <c r="C443" s="25" t="s">
        <v>5776</v>
      </c>
      <c r="F443" s="25" t="s">
        <v>54</v>
      </c>
      <c r="G443" s="25" t="s">
        <v>4270</v>
      </c>
      <c r="H443" s="25" t="s">
        <v>4259</v>
      </c>
      <c r="I443" s="112" t="s">
        <v>5779</v>
      </c>
    </row>
    <row r="444" spans="1:9">
      <c r="A444" s="25" t="b">
        <v>0</v>
      </c>
      <c r="B444" s="25" t="s">
        <v>5780</v>
      </c>
      <c r="C444" s="25" t="s">
        <v>5781</v>
      </c>
      <c r="D444" s="25"/>
      <c r="E444" s="112" t="s">
        <v>5782</v>
      </c>
      <c r="F444" s="25" t="s">
        <v>54</v>
      </c>
      <c r="G444" s="25" t="s">
        <v>4228</v>
      </c>
      <c r="H444" s="25" t="s">
        <v>4340</v>
      </c>
      <c r="I444" s="112" t="s">
        <v>5783</v>
      </c>
    </row>
    <row r="445" spans="1:9">
      <c r="A445" s="25" t="b">
        <v>0</v>
      </c>
      <c r="B445" s="25" t="s">
        <v>5784</v>
      </c>
      <c r="C445" s="25" t="s">
        <v>5785</v>
      </c>
      <c r="F445" s="25" t="s">
        <v>5677</v>
      </c>
      <c r="G445" s="25" t="s">
        <v>4270</v>
      </c>
      <c r="H445" s="25" t="s">
        <v>4259</v>
      </c>
      <c r="I445" s="112" t="s">
        <v>5786</v>
      </c>
    </row>
    <row r="446" spans="1:9">
      <c r="A446" s="25" t="b">
        <v>0</v>
      </c>
      <c r="B446" s="25" t="s">
        <v>5787</v>
      </c>
      <c r="C446" s="25" t="s">
        <v>5788</v>
      </c>
      <c r="F446" s="25" t="s">
        <v>54</v>
      </c>
      <c r="G446" s="25" t="s">
        <v>4228</v>
      </c>
      <c r="H446" s="25" t="s">
        <v>5789</v>
      </c>
    </row>
    <row r="447" spans="1:9">
      <c r="A447" s="25" t="b">
        <v>0</v>
      </c>
      <c r="B447" s="25" t="s">
        <v>5790</v>
      </c>
      <c r="C447" s="25" t="s">
        <v>5791</v>
      </c>
      <c r="F447" s="25" t="s">
        <v>4227</v>
      </c>
      <c r="G447" s="25" t="s">
        <v>4228</v>
      </c>
      <c r="H447" s="25" t="s">
        <v>4960</v>
      </c>
      <c r="I447" s="112" t="s">
        <v>5792</v>
      </c>
    </row>
    <row r="448" spans="1:9">
      <c r="A448" s="25" t="b">
        <v>0</v>
      </c>
      <c r="B448" s="25" t="s">
        <v>5793</v>
      </c>
      <c r="C448" s="25" t="s">
        <v>5794</v>
      </c>
      <c r="D448" s="25"/>
      <c r="E448" s="112" t="s">
        <v>5795</v>
      </c>
      <c r="F448" s="25" t="s">
        <v>4434</v>
      </c>
      <c r="G448" s="25" t="s">
        <v>4228</v>
      </c>
      <c r="H448" s="25" t="s">
        <v>4527</v>
      </c>
      <c r="I448" s="112" t="s">
        <v>5796</v>
      </c>
    </row>
    <row r="449" spans="1:9">
      <c r="A449" s="25" t="b">
        <v>0</v>
      </c>
      <c r="B449" s="25" t="s">
        <v>5797</v>
      </c>
      <c r="C449" s="25" t="s">
        <v>5794</v>
      </c>
      <c r="F449" s="25" t="s">
        <v>4410</v>
      </c>
      <c r="G449" s="25" t="s">
        <v>4244</v>
      </c>
      <c r="H449" s="25" t="s">
        <v>4527</v>
      </c>
      <c r="I449" s="112" t="s">
        <v>5798</v>
      </c>
    </row>
    <row r="450" spans="1:9">
      <c r="A450" s="25" t="b">
        <v>0</v>
      </c>
      <c r="B450" s="25" t="s">
        <v>5799</v>
      </c>
      <c r="C450" s="25" t="s">
        <v>5794</v>
      </c>
      <c r="D450" s="25"/>
      <c r="E450" s="112" t="s">
        <v>5800</v>
      </c>
      <c r="F450" s="25" t="s">
        <v>4305</v>
      </c>
      <c r="G450" s="25" t="s">
        <v>4228</v>
      </c>
      <c r="H450" s="25" t="s">
        <v>4234</v>
      </c>
      <c r="I450" s="112" t="s">
        <v>5801</v>
      </c>
    </row>
    <row r="451" spans="1:9">
      <c r="A451" s="25" t="b">
        <v>0</v>
      </c>
      <c r="B451" s="25" t="s">
        <v>5802</v>
      </c>
      <c r="C451" s="25" t="s">
        <v>5803</v>
      </c>
      <c r="D451" s="25"/>
      <c r="E451" s="112" t="s">
        <v>5804</v>
      </c>
      <c r="F451" s="25" t="s">
        <v>5805</v>
      </c>
      <c r="G451" s="25" t="s">
        <v>4514</v>
      </c>
      <c r="H451" s="25" t="s">
        <v>4259</v>
      </c>
      <c r="I451" s="112" t="s">
        <v>5806</v>
      </c>
    </row>
    <row r="452" spans="1:9">
      <c r="A452" s="25" t="b">
        <v>0</v>
      </c>
      <c r="B452" s="25" t="s">
        <v>5807</v>
      </c>
      <c r="C452" s="25" t="s">
        <v>5808</v>
      </c>
      <c r="D452" s="25"/>
      <c r="E452" s="112" t="s">
        <v>5809</v>
      </c>
      <c r="F452" s="25" t="s">
        <v>4276</v>
      </c>
      <c r="G452" s="25" t="s">
        <v>4228</v>
      </c>
      <c r="H452" s="25" t="s">
        <v>4234</v>
      </c>
      <c r="I452" s="112" t="s">
        <v>5810</v>
      </c>
    </row>
    <row r="453" spans="1:9">
      <c r="A453" s="25" t="b">
        <v>0</v>
      </c>
      <c r="B453" s="25" t="s">
        <v>5811</v>
      </c>
      <c r="C453" s="25" t="s">
        <v>5808</v>
      </c>
      <c r="D453" s="25"/>
      <c r="E453" s="112" t="s">
        <v>5812</v>
      </c>
      <c r="F453" s="25" t="s">
        <v>4485</v>
      </c>
      <c r="G453" s="25" t="s">
        <v>4228</v>
      </c>
      <c r="I453" s="112" t="s">
        <v>5813</v>
      </c>
    </row>
    <row r="454" spans="1:9">
      <c r="A454" s="25" t="b">
        <v>0</v>
      </c>
      <c r="B454" s="25" t="s">
        <v>5814</v>
      </c>
      <c r="C454" s="25" t="s">
        <v>5808</v>
      </c>
      <c r="F454" s="25" t="s">
        <v>4485</v>
      </c>
      <c r="G454" s="25" t="s">
        <v>4228</v>
      </c>
    </row>
    <row r="455" spans="1:9">
      <c r="A455" s="25" t="b">
        <v>0</v>
      </c>
      <c r="B455" s="25" t="s">
        <v>5815</v>
      </c>
      <c r="C455" s="25" t="s">
        <v>5816</v>
      </c>
      <c r="D455" s="25"/>
      <c r="E455" s="112" t="s">
        <v>5817</v>
      </c>
      <c r="F455" s="25" t="s">
        <v>5818</v>
      </c>
      <c r="G455" s="25" t="s">
        <v>4270</v>
      </c>
      <c r="H455" s="25" t="s">
        <v>4259</v>
      </c>
      <c r="I455" s="112" t="s">
        <v>5819</v>
      </c>
    </row>
    <row r="456" spans="1:9">
      <c r="A456" s="25" t="b">
        <v>0</v>
      </c>
      <c r="B456" s="25" t="s">
        <v>5820</v>
      </c>
      <c r="C456" s="25" t="s">
        <v>5821</v>
      </c>
      <c r="D456" s="25"/>
      <c r="E456" s="112" t="s">
        <v>5822</v>
      </c>
      <c r="F456" s="25" t="s">
        <v>4278</v>
      </c>
      <c r="G456" s="25" t="s">
        <v>4244</v>
      </c>
      <c r="H456" s="25" t="s">
        <v>4259</v>
      </c>
      <c r="I456" s="112" t="s">
        <v>5823</v>
      </c>
    </row>
    <row r="457" spans="1:9">
      <c r="A457" s="25" t="b">
        <v>0</v>
      </c>
      <c r="B457" s="25" t="s">
        <v>5824</v>
      </c>
      <c r="C457" s="25" t="s">
        <v>5821</v>
      </c>
      <c r="F457" s="25" t="s">
        <v>4278</v>
      </c>
      <c r="G457" s="25" t="s">
        <v>4244</v>
      </c>
      <c r="H457" s="25" t="s">
        <v>5075</v>
      </c>
      <c r="I457" s="112" t="s">
        <v>5825</v>
      </c>
    </row>
    <row r="458" spans="1:9">
      <c r="A458" s="25" t="b">
        <v>0</v>
      </c>
      <c r="B458" s="25" t="s">
        <v>5826</v>
      </c>
      <c r="C458" s="25" t="s">
        <v>5827</v>
      </c>
      <c r="D458" s="25"/>
      <c r="E458" s="112" t="s">
        <v>5828</v>
      </c>
      <c r="F458" s="25" t="s">
        <v>5064</v>
      </c>
      <c r="G458" s="25" t="s">
        <v>4270</v>
      </c>
      <c r="H458" s="25" t="s">
        <v>4229</v>
      </c>
      <c r="I458" s="112" t="s">
        <v>5829</v>
      </c>
    </row>
    <row r="459" spans="1:9">
      <c r="A459" s="25" t="b">
        <v>0</v>
      </c>
      <c r="B459" s="25" t="s">
        <v>5830</v>
      </c>
      <c r="C459" s="25" t="s">
        <v>5831</v>
      </c>
      <c r="D459" s="25"/>
      <c r="E459" s="112" t="s">
        <v>5832</v>
      </c>
      <c r="F459" s="25" t="s">
        <v>54</v>
      </c>
      <c r="G459" s="25" t="s">
        <v>4228</v>
      </c>
      <c r="H459" s="25" t="s">
        <v>4234</v>
      </c>
      <c r="I459" s="112" t="s">
        <v>5833</v>
      </c>
    </row>
    <row r="460" spans="1:9">
      <c r="A460" s="25" t="b">
        <v>0</v>
      </c>
      <c r="B460" s="25" t="s">
        <v>5834</v>
      </c>
      <c r="C460" s="25" t="s">
        <v>5831</v>
      </c>
      <c r="D460" s="25"/>
      <c r="E460" s="112" t="s">
        <v>5835</v>
      </c>
      <c r="F460" s="25" t="s">
        <v>4264</v>
      </c>
      <c r="G460" s="25" t="s">
        <v>4228</v>
      </c>
      <c r="H460" s="25" t="s">
        <v>4340</v>
      </c>
      <c r="I460" s="112" t="s">
        <v>5836</v>
      </c>
    </row>
    <row r="461" spans="1:9">
      <c r="A461" s="25" t="b">
        <v>0</v>
      </c>
      <c r="B461" s="25" t="s">
        <v>5837</v>
      </c>
      <c r="C461" s="25" t="s">
        <v>5838</v>
      </c>
      <c r="D461" s="25"/>
      <c r="E461" s="112" t="s">
        <v>5839</v>
      </c>
      <c r="F461" s="25" t="s">
        <v>54</v>
      </c>
      <c r="G461" s="25" t="s">
        <v>4270</v>
      </c>
      <c r="H461" s="25" t="s">
        <v>4340</v>
      </c>
      <c r="I461" s="112" t="s">
        <v>5840</v>
      </c>
    </row>
    <row r="462" spans="1:9">
      <c r="A462" s="25" t="b">
        <v>0</v>
      </c>
      <c r="B462" s="25" t="s">
        <v>5841</v>
      </c>
      <c r="C462" s="25" t="s">
        <v>5842</v>
      </c>
      <c r="D462" s="25"/>
      <c r="E462" s="112" t="s">
        <v>5843</v>
      </c>
      <c r="F462" s="25" t="s">
        <v>4276</v>
      </c>
      <c r="G462" s="25" t="s">
        <v>4228</v>
      </c>
      <c r="H462" s="25" t="s">
        <v>5844</v>
      </c>
      <c r="I462" s="112" t="s">
        <v>5845</v>
      </c>
    </row>
    <row r="463" spans="1:9">
      <c r="A463" s="25" t="b">
        <v>0</v>
      </c>
      <c r="B463" s="25" t="s">
        <v>5846</v>
      </c>
      <c r="C463" s="25" t="s">
        <v>5847</v>
      </c>
      <c r="D463" s="25"/>
      <c r="E463" s="112" t="s">
        <v>5848</v>
      </c>
      <c r="F463" s="25" t="s">
        <v>4278</v>
      </c>
      <c r="G463" s="25" t="s">
        <v>4228</v>
      </c>
      <c r="H463" s="25" t="s">
        <v>4265</v>
      </c>
      <c r="I463" s="112" t="s">
        <v>5849</v>
      </c>
    </row>
    <row r="464" spans="1:9">
      <c r="A464" s="25" t="b">
        <v>0</v>
      </c>
      <c r="B464" s="25" t="s">
        <v>5850</v>
      </c>
      <c r="C464" s="25" t="s">
        <v>5847</v>
      </c>
      <c r="D464" s="25"/>
      <c r="E464" s="112" t="s">
        <v>5851</v>
      </c>
      <c r="F464" s="25" t="s">
        <v>5852</v>
      </c>
      <c r="G464" s="25" t="s">
        <v>4228</v>
      </c>
      <c r="H464" s="25" t="s">
        <v>4234</v>
      </c>
      <c r="I464" s="112" t="s">
        <v>5853</v>
      </c>
    </row>
    <row r="465" spans="1:9">
      <c r="A465" s="25" t="b">
        <v>0</v>
      </c>
      <c r="B465" s="25" t="s">
        <v>5854</v>
      </c>
      <c r="C465" s="25" t="s">
        <v>5847</v>
      </c>
      <c r="D465" s="25"/>
      <c r="E465" s="112" t="s">
        <v>5855</v>
      </c>
      <c r="F465" s="25" t="s">
        <v>5852</v>
      </c>
      <c r="G465" s="25" t="s">
        <v>4228</v>
      </c>
      <c r="H465" s="25" t="s">
        <v>4234</v>
      </c>
      <c r="I465" s="112" t="s">
        <v>5856</v>
      </c>
    </row>
    <row r="466" spans="1:9">
      <c r="A466" s="25" t="b">
        <v>0</v>
      </c>
      <c r="B466" s="25" t="s">
        <v>5857</v>
      </c>
      <c r="C466" s="25" t="s">
        <v>5858</v>
      </c>
      <c r="D466" s="25"/>
      <c r="E466" s="112" t="s">
        <v>5859</v>
      </c>
      <c r="F466" s="25" t="s">
        <v>5677</v>
      </c>
      <c r="G466" s="25" t="s">
        <v>4228</v>
      </c>
      <c r="H466" s="25" t="s">
        <v>4655</v>
      </c>
      <c r="I466" s="112" t="s">
        <v>5860</v>
      </c>
    </row>
    <row r="467" spans="1:9">
      <c r="A467" s="25" t="b">
        <v>0</v>
      </c>
      <c r="B467" s="25" t="s">
        <v>5861</v>
      </c>
      <c r="C467" s="25" t="s">
        <v>5862</v>
      </c>
      <c r="F467" s="25" t="s">
        <v>54</v>
      </c>
      <c r="G467" s="25" t="s">
        <v>4228</v>
      </c>
      <c r="H467" s="25" t="s">
        <v>5759</v>
      </c>
      <c r="I467" s="112" t="s">
        <v>5863</v>
      </c>
    </row>
    <row r="468" spans="1:9">
      <c r="A468" s="25" t="b">
        <v>0</v>
      </c>
      <c r="B468" s="25" t="s">
        <v>5864</v>
      </c>
      <c r="C468" s="25" t="s">
        <v>5865</v>
      </c>
      <c r="F468" s="25" t="s">
        <v>5866</v>
      </c>
      <c r="G468" s="25" t="s">
        <v>4228</v>
      </c>
      <c r="H468" s="25" t="s">
        <v>4234</v>
      </c>
      <c r="I468" s="112" t="s">
        <v>5867</v>
      </c>
    </row>
    <row r="469" spans="1:9">
      <c r="A469" s="25" t="b">
        <v>0</v>
      </c>
      <c r="B469" s="25" t="s">
        <v>5868</v>
      </c>
      <c r="C469" s="25" t="s">
        <v>5869</v>
      </c>
      <c r="F469" s="25" t="s">
        <v>54</v>
      </c>
      <c r="G469" s="25" t="s">
        <v>4270</v>
      </c>
      <c r="H469" s="25" t="s">
        <v>4259</v>
      </c>
      <c r="I469" s="112" t="s">
        <v>5870</v>
      </c>
    </row>
    <row r="470" spans="1:9">
      <c r="A470" s="25" t="b">
        <v>0</v>
      </c>
      <c r="B470" s="25" t="s">
        <v>5871</v>
      </c>
      <c r="C470" s="25" t="s">
        <v>5872</v>
      </c>
      <c r="D470" s="25"/>
      <c r="E470" s="112" t="s">
        <v>5873</v>
      </c>
      <c r="F470" s="25" t="s">
        <v>4276</v>
      </c>
      <c r="G470" s="25" t="s">
        <v>4270</v>
      </c>
      <c r="H470" s="25" t="s">
        <v>4340</v>
      </c>
      <c r="I470" s="112" t="s">
        <v>5874</v>
      </c>
    </row>
    <row r="471" spans="1:9">
      <c r="A471" s="25" t="b">
        <v>0</v>
      </c>
      <c r="B471" s="25" t="s">
        <v>5875</v>
      </c>
      <c r="C471" s="25" t="s">
        <v>5876</v>
      </c>
      <c r="D471" s="25"/>
      <c r="E471" s="112" t="s">
        <v>5877</v>
      </c>
      <c r="F471" s="25" t="s">
        <v>5878</v>
      </c>
      <c r="G471" s="25" t="s">
        <v>4228</v>
      </c>
      <c r="H471" s="25" t="s">
        <v>4234</v>
      </c>
    </row>
    <row r="472" spans="1:9">
      <c r="A472" s="25" t="b">
        <v>0</v>
      </c>
      <c r="B472" s="25" t="s">
        <v>5879</v>
      </c>
      <c r="C472" s="25" t="s">
        <v>5876</v>
      </c>
      <c r="D472" s="25"/>
      <c r="E472" s="112" t="s">
        <v>5880</v>
      </c>
      <c r="F472" s="25" t="s">
        <v>52</v>
      </c>
      <c r="G472" s="25" t="s">
        <v>4228</v>
      </c>
      <c r="H472" s="25" t="s">
        <v>4234</v>
      </c>
    </row>
    <row r="473" spans="1:9">
      <c r="A473" s="25" t="b">
        <v>0</v>
      </c>
      <c r="B473" s="25" t="s">
        <v>5881</v>
      </c>
      <c r="C473" s="25" t="s">
        <v>5882</v>
      </c>
      <c r="D473" s="25"/>
      <c r="E473" s="112" t="s">
        <v>5883</v>
      </c>
      <c r="F473" s="25" t="s">
        <v>4276</v>
      </c>
      <c r="G473" s="25" t="s">
        <v>4228</v>
      </c>
      <c r="H473" s="25" t="s">
        <v>4527</v>
      </c>
      <c r="I473" s="112" t="s">
        <v>5884</v>
      </c>
    </row>
    <row r="474" spans="1:9">
      <c r="A474" s="25" t="b">
        <v>0</v>
      </c>
      <c r="B474" s="25" t="s">
        <v>5885</v>
      </c>
      <c r="C474" s="25" t="s">
        <v>5886</v>
      </c>
      <c r="D474" s="25"/>
      <c r="E474" s="112" t="s">
        <v>5887</v>
      </c>
      <c r="F474" s="25" t="s">
        <v>54</v>
      </c>
      <c r="G474" s="25" t="s">
        <v>4228</v>
      </c>
      <c r="H474" s="25" t="s">
        <v>5888</v>
      </c>
      <c r="I474" s="112" t="s">
        <v>5889</v>
      </c>
    </row>
    <row r="475" spans="1:9">
      <c r="A475" s="25" t="b">
        <v>0</v>
      </c>
      <c r="B475" s="25" t="s">
        <v>5890</v>
      </c>
      <c r="C475" s="25" t="s">
        <v>5891</v>
      </c>
      <c r="D475" s="25"/>
      <c r="E475" s="112" t="s">
        <v>5892</v>
      </c>
      <c r="F475" s="25" t="s">
        <v>54</v>
      </c>
      <c r="G475" s="25" t="s">
        <v>4228</v>
      </c>
      <c r="H475" s="25" t="s">
        <v>4234</v>
      </c>
      <c r="I475" s="112" t="s">
        <v>5893</v>
      </c>
    </row>
    <row r="476" spans="1:9">
      <c r="A476" s="25" t="b">
        <v>0</v>
      </c>
      <c r="B476" s="25" t="s">
        <v>5894</v>
      </c>
      <c r="C476" s="25" t="s">
        <v>5895</v>
      </c>
      <c r="D476" s="25"/>
      <c r="E476" s="112" t="s">
        <v>5896</v>
      </c>
      <c r="F476" s="25" t="s">
        <v>4276</v>
      </c>
      <c r="G476" s="25" t="s">
        <v>4270</v>
      </c>
      <c r="H476" s="25" t="s">
        <v>4340</v>
      </c>
      <c r="I476" s="112" t="s">
        <v>5897</v>
      </c>
    </row>
    <row r="477" spans="1:9">
      <c r="A477" s="25" t="b">
        <v>0</v>
      </c>
      <c r="B477" s="25" t="s">
        <v>5898</v>
      </c>
      <c r="C477" s="25" t="s">
        <v>5895</v>
      </c>
      <c r="D477" s="25"/>
      <c r="E477" s="112" t="s">
        <v>5899</v>
      </c>
      <c r="F477" s="25" t="s">
        <v>4276</v>
      </c>
      <c r="G477" s="25" t="s">
        <v>4270</v>
      </c>
      <c r="H477" s="25" t="s">
        <v>4340</v>
      </c>
      <c r="I477" s="112" t="s">
        <v>5900</v>
      </c>
    </row>
    <row r="478" spans="1:9">
      <c r="A478" s="25" t="b">
        <v>0</v>
      </c>
      <c r="B478" s="25" t="s">
        <v>5901</v>
      </c>
      <c r="C478" s="25" t="s">
        <v>5902</v>
      </c>
      <c r="D478" s="25"/>
      <c r="E478" s="112" t="s">
        <v>5903</v>
      </c>
      <c r="F478" s="25" t="s">
        <v>4519</v>
      </c>
      <c r="G478" s="25" t="s">
        <v>4228</v>
      </c>
      <c r="H478" s="25" t="s">
        <v>4259</v>
      </c>
      <c r="I478" s="25" t="s">
        <v>5904</v>
      </c>
    </row>
    <row r="479" spans="1:9">
      <c r="A479" s="25" t="b">
        <v>0</v>
      </c>
      <c r="B479" s="25" t="s">
        <v>5905</v>
      </c>
      <c r="C479" s="25" t="s">
        <v>736</v>
      </c>
      <c r="D479" s="25"/>
      <c r="E479" s="112" t="s">
        <v>5906</v>
      </c>
      <c r="F479" s="25" t="s">
        <v>54</v>
      </c>
      <c r="G479" s="25" t="s">
        <v>4228</v>
      </c>
      <c r="H479" s="25" t="s">
        <v>4234</v>
      </c>
      <c r="I479" s="112" t="s">
        <v>5907</v>
      </c>
    </row>
    <row r="480" spans="1:9">
      <c r="A480" s="25" t="b">
        <v>0</v>
      </c>
      <c r="B480" s="25" t="s">
        <v>5908</v>
      </c>
      <c r="C480" s="25" t="s">
        <v>736</v>
      </c>
      <c r="D480" s="25"/>
      <c r="E480" s="112" t="s">
        <v>5909</v>
      </c>
      <c r="F480" s="25" t="s">
        <v>54</v>
      </c>
      <c r="G480" s="25" t="s">
        <v>4228</v>
      </c>
      <c r="H480" s="25" t="s">
        <v>5910</v>
      </c>
      <c r="I480" s="112" t="s">
        <v>5911</v>
      </c>
    </row>
    <row r="481" spans="1:9">
      <c r="A481" s="25" t="b">
        <v>0</v>
      </c>
      <c r="B481" s="25" t="s">
        <v>5912</v>
      </c>
      <c r="C481" s="25" t="s">
        <v>5913</v>
      </c>
      <c r="D481" s="25"/>
      <c r="E481" s="112" t="s">
        <v>5914</v>
      </c>
      <c r="F481" s="25" t="s">
        <v>4278</v>
      </c>
      <c r="G481" s="25" t="s">
        <v>4228</v>
      </c>
      <c r="H481" s="25" t="s">
        <v>4234</v>
      </c>
      <c r="I481" s="112" t="s">
        <v>5915</v>
      </c>
    </row>
    <row r="482" spans="1:9">
      <c r="A482" s="25" t="b">
        <v>0</v>
      </c>
      <c r="B482" s="25" t="s">
        <v>5916</v>
      </c>
      <c r="C482" s="25" t="s">
        <v>5917</v>
      </c>
      <c r="F482" s="25" t="s">
        <v>2311</v>
      </c>
      <c r="G482" s="25" t="s">
        <v>4228</v>
      </c>
      <c r="H482" s="25" t="s">
        <v>5385</v>
      </c>
    </row>
    <row r="483" spans="1:9">
      <c r="A483" s="25" t="b">
        <v>0</v>
      </c>
      <c r="B483" s="25" t="s">
        <v>5918</v>
      </c>
      <c r="C483" s="25" t="s">
        <v>5917</v>
      </c>
      <c r="F483" s="25" t="s">
        <v>2311</v>
      </c>
      <c r="G483" s="25" t="s">
        <v>4927</v>
      </c>
      <c r="H483" s="25" t="s">
        <v>5385</v>
      </c>
      <c r="I483" s="112" t="s">
        <v>5919</v>
      </c>
    </row>
    <row r="484" spans="1:9">
      <c r="A484" s="25" t="b">
        <v>0</v>
      </c>
      <c r="B484" s="25" t="s">
        <v>5920</v>
      </c>
      <c r="C484" s="25" t="s">
        <v>502</v>
      </c>
      <c r="D484" s="25"/>
      <c r="E484" s="112" t="s">
        <v>5921</v>
      </c>
      <c r="F484" s="25" t="s">
        <v>4276</v>
      </c>
      <c r="G484" s="25" t="s">
        <v>4228</v>
      </c>
      <c r="H484" s="25" t="s">
        <v>5922</v>
      </c>
      <c r="I484" s="112" t="s">
        <v>5923</v>
      </c>
    </row>
    <row r="485" spans="1:9">
      <c r="A485" s="25" t="b">
        <v>0</v>
      </c>
      <c r="B485" s="25" t="s">
        <v>5924</v>
      </c>
      <c r="C485" s="25" t="s">
        <v>5925</v>
      </c>
      <c r="F485" s="25" t="s">
        <v>5273</v>
      </c>
      <c r="G485" s="25" t="s">
        <v>4228</v>
      </c>
      <c r="H485" s="25" t="s">
        <v>5926</v>
      </c>
      <c r="I485" s="112" t="s">
        <v>5927</v>
      </c>
    </row>
    <row r="486" spans="1:9">
      <c r="A486" s="25" t="b">
        <v>0</v>
      </c>
      <c r="B486" s="25" t="s">
        <v>5928</v>
      </c>
      <c r="C486" s="25" t="s">
        <v>5929</v>
      </c>
      <c r="D486" s="25"/>
      <c r="E486" s="112" t="s">
        <v>5930</v>
      </c>
      <c r="F486" s="25" t="s">
        <v>5931</v>
      </c>
      <c r="G486" s="25" t="s">
        <v>4270</v>
      </c>
      <c r="H486" s="25" t="s">
        <v>4271</v>
      </c>
      <c r="I486" s="112" t="s">
        <v>5932</v>
      </c>
    </row>
    <row r="487" spans="1:9">
      <c r="A487" s="25" t="b">
        <v>0</v>
      </c>
      <c r="B487" s="25" t="s">
        <v>5933</v>
      </c>
      <c r="C487" s="25" t="s">
        <v>5934</v>
      </c>
      <c r="D487" s="25"/>
      <c r="E487" s="112" t="s">
        <v>5935</v>
      </c>
      <c r="F487" s="25" t="s">
        <v>4278</v>
      </c>
      <c r="G487" s="25" t="s">
        <v>4228</v>
      </c>
      <c r="H487" s="25" t="s">
        <v>4259</v>
      </c>
      <c r="I487" s="112" t="s">
        <v>5936</v>
      </c>
    </row>
    <row r="488" spans="1:9">
      <c r="A488" s="25" t="b">
        <v>0</v>
      </c>
      <c r="B488" s="25" t="s">
        <v>5937</v>
      </c>
      <c r="C488" s="25" t="s">
        <v>5934</v>
      </c>
      <c r="D488" s="25"/>
      <c r="E488" s="112" t="s">
        <v>5938</v>
      </c>
      <c r="F488" s="25" t="s">
        <v>4278</v>
      </c>
      <c r="G488" s="25" t="s">
        <v>5939</v>
      </c>
      <c r="H488" s="25" t="s">
        <v>5940</v>
      </c>
      <c r="I488" s="112" t="s">
        <v>5941</v>
      </c>
    </row>
    <row r="489" spans="1:9">
      <c r="A489" s="25" t="b">
        <v>0</v>
      </c>
      <c r="B489" s="25" t="s">
        <v>5942</v>
      </c>
      <c r="C489" s="25" t="s">
        <v>5943</v>
      </c>
      <c r="D489" s="25"/>
      <c r="E489" s="112" t="s">
        <v>5944</v>
      </c>
      <c r="F489" s="25" t="s">
        <v>5945</v>
      </c>
      <c r="G489" s="25" t="s">
        <v>4270</v>
      </c>
      <c r="H489" s="25" t="s">
        <v>4271</v>
      </c>
      <c r="I489" s="112" t="s">
        <v>5946</v>
      </c>
    </row>
    <row r="490" spans="1:9">
      <c r="A490" s="25" t="b">
        <v>0</v>
      </c>
      <c r="B490" s="25" t="s">
        <v>5947</v>
      </c>
      <c r="C490" s="25" t="s">
        <v>5948</v>
      </c>
      <c r="D490" s="25"/>
      <c r="E490" s="112" t="s">
        <v>5949</v>
      </c>
      <c r="F490" s="25" t="s">
        <v>4305</v>
      </c>
      <c r="G490" s="25" t="s">
        <v>4228</v>
      </c>
      <c r="H490" s="25" t="s">
        <v>4234</v>
      </c>
      <c r="I490" s="112" t="s">
        <v>5950</v>
      </c>
    </row>
    <row r="491" spans="1:9">
      <c r="A491" s="25" t="b">
        <v>0</v>
      </c>
      <c r="B491" s="25" t="s">
        <v>5951</v>
      </c>
      <c r="C491" s="25" t="s">
        <v>5952</v>
      </c>
      <c r="D491" s="25"/>
      <c r="E491" s="112" t="s">
        <v>5953</v>
      </c>
      <c r="F491" s="25" t="s">
        <v>5954</v>
      </c>
      <c r="G491" s="25" t="s">
        <v>4228</v>
      </c>
      <c r="H491" s="25" t="s">
        <v>4234</v>
      </c>
      <c r="I491" s="112" t="s">
        <v>5955</v>
      </c>
    </row>
    <row r="492" spans="1:9">
      <c r="A492" s="25" t="b">
        <v>0</v>
      </c>
      <c r="B492" s="25" t="s">
        <v>517</v>
      </c>
      <c r="C492" s="25" t="s">
        <v>3938</v>
      </c>
      <c r="D492" s="25"/>
      <c r="E492" s="112" t="s">
        <v>519</v>
      </c>
      <c r="F492" s="25" t="s">
        <v>54</v>
      </c>
      <c r="G492" s="25" t="s">
        <v>4228</v>
      </c>
      <c r="H492" s="25" t="s">
        <v>5956</v>
      </c>
      <c r="I492" s="112" t="s">
        <v>5957</v>
      </c>
    </row>
    <row r="493" spans="1:9">
      <c r="A493" s="25" t="b">
        <v>0</v>
      </c>
      <c r="B493" s="25" t="s">
        <v>5958</v>
      </c>
      <c r="C493" s="25" t="s">
        <v>5959</v>
      </c>
      <c r="D493" s="25"/>
      <c r="E493" s="112" t="s">
        <v>5960</v>
      </c>
      <c r="F493" s="25" t="s">
        <v>5961</v>
      </c>
      <c r="G493" s="25" t="s">
        <v>4228</v>
      </c>
      <c r="H493" s="25" t="s">
        <v>4229</v>
      </c>
      <c r="I493" s="112" t="s">
        <v>5962</v>
      </c>
    </row>
    <row r="494" spans="1:9">
      <c r="A494" s="25" t="b">
        <v>0</v>
      </c>
      <c r="B494" s="25" t="s">
        <v>5963</v>
      </c>
      <c r="C494" s="25" t="s">
        <v>5959</v>
      </c>
      <c r="D494" s="25"/>
      <c r="E494" s="112" t="s">
        <v>5964</v>
      </c>
      <c r="F494" s="25" t="s">
        <v>5961</v>
      </c>
      <c r="G494" s="25" t="s">
        <v>4514</v>
      </c>
      <c r="H494" s="25" t="s">
        <v>4234</v>
      </c>
      <c r="I494" s="112" t="s">
        <v>5965</v>
      </c>
    </row>
    <row r="495" spans="1:9">
      <c r="A495" s="25" t="b">
        <v>0</v>
      </c>
      <c r="B495" s="25" t="s">
        <v>5966</v>
      </c>
      <c r="C495" s="25" t="s">
        <v>5967</v>
      </c>
      <c r="D495" s="25"/>
      <c r="E495" s="112" t="s">
        <v>5968</v>
      </c>
      <c r="F495" s="25" t="s">
        <v>4335</v>
      </c>
      <c r="G495" s="25" t="s">
        <v>4228</v>
      </c>
      <c r="H495" s="25" t="s">
        <v>4259</v>
      </c>
      <c r="I495" s="112" t="s">
        <v>5969</v>
      </c>
    </row>
    <row r="496" spans="1:9">
      <c r="A496" s="25" t="b">
        <v>0</v>
      </c>
      <c r="B496" s="25" t="s">
        <v>5970</v>
      </c>
      <c r="C496" s="25" t="s">
        <v>5970</v>
      </c>
      <c r="D496" s="25"/>
      <c r="E496" s="112" t="s">
        <v>5971</v>
      </c>
      <c r="F496" s="25" t="s">
        <v>2311</v>
      </c>
      <c r="G496" s="25" t="s">
        <v>4323</v>
      </c>
      <c r="H496" s="25" t="s">
        <v>4259</v>
      </c>
    </row>
    <row r="497" spans="1:9">
      <c r="A497" s="25" t="b">
        <v>0</v>
      </c>
      <c r="B497" s="25" t="s">
        <v>5972</v>
      </c>
      <c r="C497" s="25" t="s">
        <v>5973</v>
      </c>
      <c r="F497" s="25" t="s">
        <v>4278</v>
      </c>
      <c r="G497" s="25" t="s">
        <v>4228</v>
      </c>
      <c r="H497" s="25" t="s">
        <v>4265</v>
      </c>
      <c r="I497" s="112" t="s">
        <v>5974</v>
      </c>
    </row>
    <row r="498" spans="1:9">
      <c r="A498" s="25" t="b">
        <v>0</v>
      </c>
      <c r="B498" s="25" t="s">
        <v>5975</v>
      </c>
      <c r="C498" s="25" t="s">
        <v>5976</v>
      </c>
      <c r="D498" s="25"/>
      <c r="E498" s="112" t="s">
        <v>5977</v>
      </c>
      <c r="F498" s="25" t="s">
        <v>5978</v>
      </c>
      <c r="G498" s="25" t="s">
        <v>4270</v>
      </c>
      <c r="H498" s="25" t="s">
        <v>4388</v>
      </c>
      <c r="I498" s="112" t="s">
        <v>5979</v>
      </c>
    </row>
    <row r="499" spans="1:9">
      <c r="A499" s="25" t="b">
        <v>0</v>
      </c>
      <c r="B499" s="25" t="s">
        <v>5980</v>
      </c>
      <c r="C499" s="25" t="s">
        <v>3966</v>
      </c>
      <c r="D499" s="25"/>
      <c r="E499" s="112" t="s">
        <v>5981</v>
      </c>
      <c r="F499" s="25" t="s">
        <v>4640</v>
      </c>
      <c r="G499" s="25" t="s">
        <v>4244</v>
      </c>
      <c r="H499" s="25" t="s">
        <v>5982</v>
      </c>
      <c r="I499" s="112" t="s">
        <v>5983</v>
      </c>
    </row>
    <row r="500" spans="1:9">
      <c r="A500" s="25" t="b">
        <v>0</v>
      </c>
      <c r="B500" s="25" t="s">
        <v>5984</v>
      </c>
      <c r="C500" s="25" t="s">
        <v>5985</v>
      </c>
      <c r="D500" s="25"/>
      <c r="E500" s="112" t="s">
        <v>5986</v>
      </c>
      <c r="F500" s="25" t="s">
        <v>54</v>
      </c>
      <c r="G500" s="25" t="s">
        <v>4228</v>
      </c>
      <c r="H500" s="25" t="s">
        <v>4259</v>
      </c>
      <c r="I500" s="112" t="s">
        <v>5987</v>
      </c>
    </row>
    <row r="501" spans="1:9">
      <c r="A501" s="25" t="b">
        <v>0</v>
      </c>
      <c r="B501" s="25" t="s">
        <v>5988</v>
      </c>
      <c r="C501" s="25" t="s">
        <v>5989</v>
      </c>
      <c r="D501" s="25"/>
      <c r="E501" s="112" t="s">
        <v>5990</v>
      </c>
      <c r="F501" s="25" t="s">
        <v>4305</v>
      </c>
      <c r="G501" s="25" t="s">
        <v>4228</v>
      </c>
      <c r="H501" s="25" t="s">
        <v>4234</v>
      </c>
      <c r="I501" s="112" t="s">
        <v>5991</v>
      </c>
    </row>
    <row r="502" spans="1:9">
      <c r="A502" s="25" t="b">
        <v>0</v>
      </c>
      <c r="B502" s="25" t="s">
        <v>5992</v>
      </c>
      <c r="C502" s="25" t="s">
        <v>5993</v>
      </c>
      <c r="D502" s="25"/>
      <c r="E502" s="112" t="s">
        <v>5994</v>
      </c>
      <c r="F502" s="25" t="s">
        <v>4278</v>
      </c>
      <c r="G502" s="25" t="s">
        <v>4228</v>
      </c>
      <c r="H502" s="25" t="s">
        <v>5385</v>
      </c>
      <c r="I502" s="112" t="s">
        <v>5995</v>
      </c>
    </row>
    <row r="503" spans="1:9">
      <c r="A503" s="25" t="b">
        <v>0</v>
      </c>
      <c r="B503" s="25" t="s">
        <v>5996</v>
      </c>
      <c r="C503" s="25" t="s">
        <v>5997</v>
      </c>
      <c r="D503" s="25"/>
      <c r="E503" s="112" t="s">
        <v>5998</v>
      </c>
      <c r="F503" s="25" t="s">
        <v>4276</v>
      </c>
      <c r="G503" s="25" t="s">
        <v>4244</v>
      </c>
      <c r="H503" s="25" t="s">
        <v>4234</v>
      </c>
      <c r="I503" s="112" t="s">
        <v>5999</v>
      </c>
    </row>
    <row r="504" spans="1:9">
      <c r="A504" s="25" t="b">
        <v>0</v>
      </c>
      <c r="B504" s="25" t="s">
        <v>6000</v>
      </c>
      <c r="C504" s="25" t="s">
        <v>6001</v>
      </c>
      <c r="F504" s="25" t="s">
        <v>54</v>
      </c>
      <c r="G504" s="25" t="s">
        <v>4270</v>
      </c>
      <c r="H504" s="25" t="s">
        <v>4340</v>
      </c>
      <c r="I504" s="112" t="s">
        <v>6002</v>
      </c>
    </row>
    <row r="505" spans="1:9">
      <c r="A505" s="25" t="b">
        <v>0</v>
      </c>
      <c r="B505" s="25" t="s">
        <v>6003</v>
      </c>
      <c r="C505" s="25" t="s">
        <v>6004</v>
      </c>
      <c r="D505" s="25"/>
      <c r="E505" s="112" t="s">
        <v>6005</v>
      </c>
      <c r="F505" s="25" t="s">
        <v>6006</v>
      </c>
      <c r="G505" s="25" t="s">
        <v>4270</v>
      </c>
      <c r="H505" s="25" t="s">
        <v>4340</v>
      </c>
      <c r="I505" s="112" t="s">
        <v>6007</v>
      </c>
    </row>
    <row r="506" spans="1:9">
      <c r="A506" s="25" t="b">
        <v>0</v>
      </c>
      <c r="B506" s="25" t="s">
        <v>6008</v>
      </c>
      <c r="C506" s="25" t="s">
        <v>6009</v>
      </c>
      <c r="D506" s="25"/>
      <c r="E506" s="112" t="s">
        <v>6010</v>
      </c>
      <c r="F506" s="25" t="s">
        <v>54</v>
      </c>
      <c r="G506" s="25" t="s">
        <v>4270</v>
      </c>
      <c r="H506" s="25" t="s">
        <v>4606</v>
      </c>
      <c r="I506" s="112" t="s">
        <v>6011</v>
      </c>
    </row>
    <row r="507" spans="1:9">
      <c r="A507" s="25" t="b">
        <v>0</v>
      </c>
      <c r="B507" s="25" t="s">
        <v>6012</v>
      </c>
      <c r="C507" s="25" t="s">
        <v>6013</v>
      </c>
      <c r="D507" s="25"/>
      <c r="E507" s="112" t="s">
        <v>6014</v>
      </c>
      <c r="F507" s="25" t="s">
        <v>54</v>
      </c>
      <c r="G507" s="25" t="s">
        <v>4270</v>
      </c>
      <c r="H507" s="25" t="s">
        <v>6015</v>
      </c>
      <c r="I507" s="112" t="s">
        <v>6016</v>
      </c>
    </row>
    <row r="508" spans="1:9">
      <c r="A508" s="25" t="b">
        <v>0</v>
      </c>
      <c r="B508" s="25" t="s">
        <v>6017</v>
      </c>
      <c r="C508" s="25" t="s">
        <v>6018</v>
      </c>
      <c r="D508" s="25"/>
      <c r="E508" s="112" t="s">
        <v>6019</v>
      </c>
      <c r="F508" s="25" t="s">
        <v>4278</v>
      </c>
      <c r="G508" s="25" t="s">
        <v>4270</v>
      </c>
      <c r="H508" s="25" t="s">
        <v>4234</v>
      </c>
      <c r="I508" s="112" t="s">
        <v>6020</v>
      </c>
    </row>
    <row r="509" spans="1:9">
      <c r="A509" s="25" t="b">
        <v>0</v>
      </c>
      <c r="B509" s="25" t="s">
        <v>6021</v>
      </c>
      <c r="C509" s="25" t="s">
        <v>6021</v>
      </c>
      <c r="D509" s="25"/>
      <c r="E509" s="112" t="s">
        <v>6022</v>
      </c>
      <c r="F509" s="25" t="s">
        <v>4964</v>
      </c>
      <c r="G509" s="25" t="s">
        <v>4228</v>
      </c>
      <c r="H509" s="25" t="s">
        <v>5956</v>
      </c>
      <c r="I509" s="112" t="s">
        <v>6023</v>
      </c>
    </row>
    <row r="510" spans="1:9">
      <c r="A510" s="25" t="b">
        <v>0</v>
      </c>
      <c r="B510" s="25" t="s">
        <v>6024</v>
      </c>
      <c r="C510" s="25" t="s">
        <v>6025</v>
      </c>
      <c r="D510" s="25"/>
      <c r="E510" s="112" t="s">
        <v>6026</v>
      </c>
      <c r="F510" s="25" t="s">
        <v>6027</v>
      </c>
      <c r="G510" s="25" t="s">
        <v>4270</v>
      </c>
      <c r="H510" s="25" t="s">
        <v>4411</v>
      </c>
      <c r="I510" s="112" t="s">
        <v>6028</v>
      </c>
    </row>
    <row r="511" spans="1:9">
      <c r="A511" s="25" t="b">
        <v>0</v>
      </c>
      <c r="B511" s="25" t="s">
        <v>6029</v>
      </c>
      <c r="C511" s="25" t="s">
        <v>563</v>
      </c>
      <c r="D511" s="25"/>
      <c r="E511" s="112" t="s">
        <v>6030</v>
      </c>
      <c r="F511" s="25" t="s">
        <v>6031</v>
      </c>
      <c r="G511" s="25" t="s">
        <v>4228</v>
      </c>
      <c r="I511" s="112" t="s">
        <v>6032</v>
      </c>
    </row>
    <row r="512" spans="1:9">
      <c r="A512" s="25" t="b">
        <v>0</v>
      </c>
      <c r="B512" s="25" t="s">
        <v>562</v>
      </c>
      <c r="C512" s="25" t="s">
        <v>563</v>
      </c>
      <c r="F512" s="25" t="s">
        <v>4278</v>
      </c>
      <c r="G512" s="25" t="s">
        <v>4228</v>
      </c>
      <c r="H512" s="25" t="s">
        <v>4229</v>
      </c>
      <c r="I512" s="112" t="s">
        <v>6033</v>
      </c>
    </row>
    <row r="513" spans="1:9">
      <c r="A513" s="25" t="b">
        <v>0</v>
      </c>
      <c r="B513" s="25" t="s">
        <v>6034</v>
      </c>
      <c r="C513" s="25" t="s">
        <v>6035</v>
      </c>
      <c r="G513" s="25" t="s">
        <v>4228</v>
      </c>
      <c r="H513" s="25" t="s">
        <v>4234</v>
      </c>
      <c r="I513" s="112" t="s">
        <v>6036</v>
      </c>
    </row>
    <row r="514" spans="1:9">
      <c r="A514" s="25" t="b">
        <v>0</v>
      </c>
      <c r="B514" s="25" t="s">
        <v>6037</v>
      </c>
      <c r="C514" s="25" t="s">
        <v>6038</v>
      </c>
      <c r="D514" s="25"/>
      <c r="E514" s="112" t="s">
        <v>6039</v>
      </c>
      <c r="F514" s="25" t="s">
        <v>4305</v>
      </c>
      <c r="G514" s="25" t="s">
        <v>4228</v>
      </c>
      <c r="H514" s="25" t="s">
        <v>5075</v>
      </c>
      <c r="I514" s="112" t="s">
        <v>6040</v>
      </c>
    </row>
    <row r="515" spans="1:9">
      <c r="A515" s="25" t="b">
        <v>0</v>
      </c>
      <c r="B515" s="25" t="s">
        <v>6041</v>
      </c>
      <c r="C515" s="25" t="s">
        <v>6038</v>
      </c>
      <c r="D515" s="25"/>
      <c r="E515" s="112" t="s">
        <v>6042</v>
      </c>
      <c r="F515" s="25" t="s">
        <v>4305</v>
      </c>
      <c r="G515" s="25" t="s">
        <v>4228</v>
      </c>
      <c r="H515" s="25" t="s">
        <v>4388</v>
      </c>
      <c r="I515" s="112" t="s">
        <v>6043</v>
      </c>
    </row>
    <row r="516" spans="1:9">
      <c r="A516" s="25" t="b">
        <v>0</v>
      </c>
      <c r="B516" s="25" t="s">
        <v>6044</v>
      </c>
      <c r="C516" s="25" t="s">
        <v>6038</v>
      </c>
      <c r="D516" s="25"/>
      <c r="E516" s="112" t="s">
        <v>6045</v>
      </c>
      <c r="F516" s="25" t="s">
        <v>54</v>
      </c>
      <c r="G516" s="25" t="s">
        <v>6046</v>
      </c>
      <c r="H516" s="25" t="s">
        <v>5075</v>
      </c>
      <c r="I516" s="112" t="s">
        <v>6047</v>
      </c>
    </row>
    <row r="517" spans="1:9">
      <c r="A517" s="25" t="b">
        <v>0</v>
      </c>
      <c r="B517" s="25" t="s">
        <v>6048</v>
      </c>
      <c r="C517" s="25" t="s">
        <v>6049</v>
      </c>
      <c r="F517" s="25" t="s">
        <v>4278</v>
      </c>
      <c r="G517" s="25" t="s">
        <v>4228</v>
      </c>
      <c r="H517" s="25" t="s">
        <v>4259</v>
      </c>
      <c r="I517" s="112" t="s">
        <v>6050</v>
      </c>
    </row>
    <row r="518" spans="1:9">
      <c r="A518" s="25" t="b">
        <v>0</v>
      </c>
      <c r="B518" s="25" t="s">
        <v>6051</v>
      </c>
      <c r="C518" s="25" t="s">
        <v>6052</v>
      </c>
      <c r="F518" s="25" t="s">
        <v>4278</v>
      </c>
      <c r="G518" s="25" t="s">
        <v>4244</v>
      </c>
      <c r="H518" s="25" t="s">
        <v>4259</v>
      </c>
      <c r="I518" s="112" t="s">
        <v>6053</v>
      </c>
    </row>
    <row r="519" spans="1:9">
      <c r="A519" s="25" t="b">
        <v>0</v>
      </c>
      <c r="B519" s="25" t="s">
        <v>6054</v>
      </c>
      <c r="C519" s="25" t="s">
        <v>6055</v>
      </c>
      <c r="D519" s="25"/>
      <c r="E519" s="112" t="s">
        <v>6056</v>
      </c>
      <c r="F519" s="25" t="s">
        <v>4276</v>
      </c>
      <c r="G519" s="25" t="s">
        <v>4228</v>
      </c>
      <c r="H519" s="25" t="s">
        <v>4589</v>
      </c>
      <c r="I519" s="112" t="s">
        <v>6057</v>
      </c>
    </row>
    <row r="520" spans="1:9">
      <c r="A520" s="25" t="b">
        <v>0</v>
      </c>
      <c r="B520" s="25" t="s">
        <v>6058</v>
      </c>
      <c r="C520" s="25" t="s">
        <v>6059</v>
      </c>
      <c r="D520" s="25"/>
      <c r="E520" s="112" t="s">
        <v>6060</v>
      </c>
      <c r="F520" s="25" t="s">
        <v>4276</v>
      </c>
      <c r="G520" s="25" t="s">
        <v>4270</v>
      </c>
      <c r="H520" s="25" t="s">
        <v>4234</v>
      </c>
      <c r="I520" s="112" t="s">
        <v>6061</v>
      </c>
    </row>
    <row r="521" spans="1:9">
      <c r="A521" s="25" t="b">
        <v>0</v>
      </c>
      <c r="B521" s="25" t="s">
        <v>6062</v>
      </c>
      <c r="C521" s="25" t="s">
        <v>6059</v>
      </c>
      <c r="D521" s="25"/>
      <c r="E521" s="112" t="s">
        <v>6063</v>
      </c>
      <c r="F521" s="25" t="s">
        <v>4276</v>
      </c>
      <c r="G521" s="25" t="s">
        <v>4228</v>
      </c>
      <c r="H521" s="25" t="s">
        <v>4234</v>
      </c>
      <c r="I521" s="112" t="s">
        <v>6064</v>
      </c>
    </row>
    <row r="522" spans="1:9">
      <c r="A522" s="25" t="b">
        <v>0</v>
      </c>
      <c r="B522" s="25" t="s">
        <v>6065</v>
      </c>
      <c r="C522" s="25" t="s">
        <v>6059</v>
      </c>
      <c r="D522" s="25"/>
      <c r="E522" s="112" t="s">
        <v>6066</v>
      </c>
      <c r="F522" s="25" t="s">
        <v>4276</v>
      </c>
      <c r="G522" s="25" t="s">
        <v>4228</v>
      </c>
      <c r="H522" s="25" t="s">
        <v>4234</v>
      </c>
      <c r="I522" s="112" t="s">
        <v>6067</v>
      </c>
    </row>
    <row r="523" spans="1:9">
      <c r="A523" s="25" t="b">
        <v>0</v>
      </c>
      <c r="B523" s="25" t="s">
        <v>4676</v>
      </c>
      <c r="C523" s="25" t="s">
        <v>6068</v>
      </c>
      <c r="D523" s="25"/>
      <c r="E523" s="112" t="s">
        <v>4677</v>
      </c>
      <c r="F523" s="25" t="s">
        <v>6069</v>
      </c>
      <c r="G523" s="25" t="s">
        <v>4228</v>
      </c>
      <c r="H523" s="25" t="s">
        <v>4234</v>
      </c>
      <c r="I523" s="112" t="s">
        <v>4678</v>
      </c>
    </row>
    <row r="524" spans="1:9">
      <c r="A524" s="25" t="b">
        <v>0</v>
      </c>
      <c r="B524" s="25" t="s">
        <v>6070</v>
      </c>
      <c r="C524" s="25" t="s">
        <v>6071</v>
      </c>
      <c r="D524" s="25"/>
      <c r="E524" s="112" t="s">
        <v>6072</v>
      </c>
      <c r="F524" s="25" t="s">
        <v>4278</v>
      </c>
      <c r="G524" s="25" t="s">
        <v>4228</v>
      </c>
      <c r="H524" s="25" t="s">
        <v>4259</v>
      </c>
      <c r="I524" s="112" t="s">
        <v>6073</v>
      </c>
    </row>
    <row r="525" spans="1:9">
      <c r="A525" s="25" t="b">
        <v>0</v>
      </c>
      <c r="B525" s="25" t="s">
        <v>6074</v>
      </c>
      <c r="C525" s="25" t="s">
        <v>6071</v>
      </c>
      <c r="D525" s="25"/>
      <c r="E525" s="112" t="s">
        <v>6072</v>
      </c>
      <c r="F525" s="25" t="s">
        <v>4305</v>
      </c>
      <c r="G525" s="25" t="s">
        <v>4228</v>
      </c>
      <c r="H525" s="25" t="s">
        <v>4259</v>
      </c>
      <c r="I525" s="112" t="s">
        <v>6073</v>
      </c>
    </row>
    <row r="526" spans="1:9">
      <c r="A526" s="25" t="b">
        <v>0</v>
      </c>
      <c r="B526" s="25" t="s">
        <v>6075</v>
      </c>
      <c r="C526" s="25" t="s">
        <v>6076</v>
      </c>
      <c r="F526" s="25" t="s">
        <v>4278</v>
      </c>
      <c r="G526" s="25" t="s">
        <v>4228</v>
      </c>
      <c r="H526" s="25" t="s">
        <v>4234</v>
      </c>
      <c r="I526" s="112" t="s">
        <v>6077</v>
      </c>
    </row>
    <row r="527" spans="1:9">
      <c r="A527" s="25" t="b">
        <v>0</v>
      </c>
      <c r="B527" s="25" t="s">
        <v>6078</v>
      </c>
      <c r="C527" s="25" t="s">
        <v>6079</v>
      </c>
      <c r="D527" s="25"/>
      <c r="E527" s="112" t="s">
        <v>6080</v>
      </c>
      <c r="F527" s="25" t="s">
        <v>54</v>
      </c>
      <c r="G527" s="25" t="s">
        <v>4228</v>
      </c>
      <c r="H527" s="25" t="s">
        <v>4265</v>
      </c>
      <c r="I527" s="112" t="s">
        <v>6081</v>
      </c>
    </row>
    <row r="528" spans="1:9">
      <c r="A528" s="25" t="b">
        <v>0</v>
      </c>
      <c r="B528" s="25" t="s">
        <v>6082</v>
      </c>
      <c r="C528" s="25" t="s">
        <v>6083</v>
      </c>
      <c r="D528" s="25"/>
      <c r="E528" s="112" t="s">
        <v>6084</v>
      </c>
      <c r="F528" s="25" t="s">
        <v>4305</v>
      </c>
      <c r="G528" s="25" t="s">
        <v>4228</v>
      </c>
      <c r="H528" s="25" t="s">
        <v>4388</v>
      </c>
      <c r="I528" s="112" t="s">
        <v>6085</v>
      </c>
    </row>
    <row r="529" spans="1:9">
      <c r="A529" s="25" t="b">
        <v>0</v>
      </c>
      <c r="B529" s="25" t="s">
        <v>6086</v>
      </c>
      <c r="C529" s="25" t="s">
        <v>6087</v>
      </c>
      <c r="D529" s="25"/>
      <c r="E529" s="112" t="s">
        <v>6088</v>
      </c>
      <c r="F529" s="25" t="s">
        <v>4305</v>
      </c>
      <c r="G529" s="25" t="s">
        <v>4228</v>
      </c>
      <c r="H529" s="25" t="s">
        <v>4411</v>
      </c>
      <c r="I529" s="112" t="s">
        <v>6089</v>
      </c>
    </row>
    <row r="530" spans="1:9">
      <c r="A530" s="25" t="b">
        <v>0</v>
      </c>
      <c r="B530" s="25" t="s">
        <v>6090</v>
      </c>
      <c r="C530" s="25" t="s">
        <v>6091</v>
      </c>
      <c r="F530" s="25" t="s">
        <v>54</v>
      </c>
      <c r="G530" s="25" t="s">
        <v>4270</v>
      </c>
      <c r="H530" s="25" t="s">
        <v>4259</v>
      </c>
      <c r="I530" s="112" t="s">
        <v>6092</v>
      </c>
    </row>
    <row r="531" spans="1:9">
      <c r="A531" s="25" t="b">
        <v>0</v>
      </c>
      <c r="B531" s="25" t="s">
        <v>6093</v>
      </c>
      <c r="C531" s="25" t="s">
        <v>6094</v>
      </c>
      <c r="D531" s="25"/>
      <c r="E531" s="112" t="s">
        <v>6095</v>
      </c>
      <c r="F531" s="25" t="s">
        <v>4276</v>
      </c>
      <c r="G531" s="25" t="s">
        <v>4228</v>
      </c>
      <c r="H531" s="25" t="s">
        <v>4229</v>
      </c>
      <c r="I531" s="112" t="s">
        <v>6096</v>
      </c>
    </row>
    <row r="532" spans="1:9">
      <c r="A532" s="25" t="b">
        <v>0</v>
      </c>
      <c r="B532" s="25" t="s">
        <v>6097</v>
      </c>
      <c r="C532" s="25" t="s">
        <v>6098</v>
      </c>
      <c r="D532" s="25"/>
      <c r="E532" s="112" t="s">
        <v>6099</v>
      </c>
      <c r="F532" s="25" t="s">
        <v>54</v>
      </c>
      <c r="G532" s="25" t="s">
        <v>4228</v>
      </c>
      <c r="H532" s="25" t="s">
        <v>4388</v>
      </c>
      <c r="I532" s="112" t="s">
        <v>6100</v>
      </c>
    </row>
    <row r="533" spans="1:9">
      <c r="A533" s="25" t="b">
        <v>0</v>
      </c>
      <c r="B533" s="25" t="s">
        <v>6101</v>
      </c>
      <c r="C533" s="25" t="s">
        <v>6102</v>
      </c>
      <c r="D533" s="25"/>
      <c r="E533" s="112" t="s">
        <v>6103</v>
      </c>
      <c r="F533" s="25" t="s">
        <v>4335</v>
      </c>
      <c r="G533" s="25" t="s">
        <v>4244</v>
      </c>
      <c r="H533" s="25" t="s">
        <v>4527</v>
      </c>
      <c r="I533" s="112" t="s">
        <v>6104</v>
      </c>
    </row>
    <row r="534" spans="1:9">
      <c r="A534" s="25" t="b">
        <v>0</v>
      </c>
      <c r="B534" s="25" t="s">
        <v>6105</v>
      </c>
      <c r="C534" s="25" t="s">
        <v>6106</v>
      </c>
      <c r="D534" s="25"/>
      <c r="E534" s="112" t="s">
        <v>6107</v>
      </c>
      <c r="F534" s="25" t="s">
        <v>54</v>
      </c>
      <c r="G534" s="25" t="s">
        <v>4228</v>
      </c>
      <c r="H534" s="25" t="s">
        <v>4234</v>
      </c>
      <c r="I534" s="112" t="s">
        <v>6108</v>
      </c>
    </row>
    <row r="535" spans="1:9">
      <c r="A535" s="25" t="b">
        <v>0</v>
      </c>
      <c r="B535" s="25" t="s">
        <v>6109</v>
      </c>
      <c r="C535" s="25" t="s">
        <v>768</v>
      </c>
      <c r="D535" s="25"/>
      <c r="E535" s="112" t="s">
        <v>6110</v>
      </c>
      <c r="F535" s="25" t="s">
        <v>4305</v>
      </c>
      <c r="G535" s="25" t="s">
        <v>4228</v>
      </c>
      <c r="H535" s="25" t="s">
        <v>4234</v>
      </c>
      <c r="I535" s="112" t="s">
        <v>6111</v>
      </c>
    </row>
    <row r="536" spans="1:9">
      <c r="A536" s="25" t="b">
        <v>0</v>
      </c>
      <c r="B536" s="25" t="s">
        <v>6112</v>
      </c>
      <c r="C536" s="25" t="s">
        <v>6113</v>
      </c>
      <c r="D536" s="25"/>
      <c r="E536" s="112" t="s">
        <v>6114</v>
      </c>
      <c r="F536" s="25" t="s">
        <v>54</v>
      </c>
      <c r="G536" s="25" t="s">
        <v>4228</v>
      </c>
      <c r="H536" s="25" t="s">
        <v>4265</v>
      </c>
      <c r="I536" s="112" t="s">
        <v>6115</v>
      </c>
    </row>
    <row r="537" spans="1:9">
      <c r="A537" s="25" t="b">
        <v>0</v>
      </c>
      <c r="B537" s="25" t="s">
        <v>6116</v>
      </c>
      <c r="C537" s="25" t="s">
        <v>6113</v>
      </c>
      <c r="D537" s="25"/>
      <c r="E537" s="112" t="s">
        <v>6117</v>
      </c>
      <c r="F537" s="25" t="s">
        <v>54</v>
      </c>
      <c r="G537" s="25" t="s">
        <v>4270</v>
      </c>
      <c r="H537" s="25" t="s">
        <v>4265</v>
      </c>
      <c r="I537" s="112" t="s">
        <v>6118</v>
      </c>
    </row>
    <row r="538" spans="1:9">
      <c r="A538" s="25" t="b">
        <v>0</v>
      </c>
      <c r="B538" s="25" t="s">
        <v>6119</v>
      </c>
      <c r="C538" s="25" t="s">
        <v>6120</v>
      </c>
      <c r="D538" s="25"/>
      <c r="E538" s="112" t="s">
        <v>6121</v>
      </c>
      <c r="F538" s="25" t="s">
        <v>4305</v>
      </c>
      <c r="G538" s="25" t="s">
        <v>4228</v>
      </c>
      <c r="H538" s="25" t="s">
        <v>4527</v>
      </c>
      <c r="I538" s="112" t="s">
        <v>6122</v>
      </c>
    </row>
    <row r="539" spans="1:9">
      <c r="A539" s="25" t="b">
        <v>0</v>
      </c>
      <c r="B539" s="25" t="s">
        <v>6123</v>
      </c>
      <c r="C539" s="25" t="s">
        <v>6124</v>
      </c>
      <c r="D539" s="25"/>
      <c r="E539" s="112" t="s">
        <v>6125</v>
      </c>
      <c r="F539" s="25" t="s">
        <v>54</v>
      </c>
      <c r="G539" s="25" t="s">
        <v>4228</v>
      </c>
      <c r="H539" s="25" t="s">
        <v>4527</v>
      </c>
      <c r="I539" s="112" t="s">
        <v>6126</v>
      </c>
    </row>
    <row r="540" spans="1:9">
      <c r="A540" s="25" t="b">
        <v>0</v>
      </c>
      <c r="B540" s="25" t="s">
        <v>6127</v>
      </c>
      <c r="C540" s="25" t="s">
        <v>6128</v>
      </c>
      <c r="F540" s="25" t="s">
        <v>6129</v>
      </c>
      <c r="G540" s="25" t="s">
        <v>4270</v>
      </c>
      <c r="H540" s="25" t="s">
        <v>4340</v>
      </c>
      <c r="I540" s="112" t="s">
        <v>6130</v>
      </c>
    </row>
    <row r="541" spans="1:9">
      <c r="A541" s="25" t="b">
        <v>0</v>
      </c>
      <c r="B541" s="25" t="s">
        <v>6131</v>
      </c>
      <c r="C541" s="25" t="s">
        <v>6132</v>
      </c>
      <c r="D541" s="25"/>
      <c r="E541" s="112" t="s">
        <v>6133</v>
      </c>
      <c r="F541" s="25" t="s">
        <v>4276</v>
      </c>
      <c r="G541" s="25" t="s">
        <v>4228</v>
      </c>
      <c r="H541" s="25" t="s">
        <v>4935</v>
      </c>
      <c r="I541" s="112" t="s">
        <v>6134</v>
      </c>
    </row>
    <row r="542" spans="1:9">
      <c r="A542" s="25" t="b">
        <v>0</v>
      </c>
      <c r="B542" s="25" t="s">
        <v>6135</v>
      </c>
      <c r="C542" s="25" t="s">
        <v>6136</v>
      </c>
      <c r="F542" s="25" t="s">
        <v>54</v>
      </c>
      <c r="G542" s="25" t="s">
        <v>4228</v>
      </c>
      <c r="H542" s="25" t="s">
        <v>4527</v>
      </c>
      <c r="I542" s="112" t="s">
        <v>6137</v>
      </c>
    </row>
    <row r="543" spans="1:9">
      <c r="A543" s="25" t="b">
        <v>0</v>
      </c>
      <c r="B543" s="25" t="s">
        <v>6138</v>
      </c>
      <c r="C543" s="25" t="s">
        <v>6139</v>
      </c>
      <c r="D543" s="25"/>
      <c r="E543" s="112" t="s">
        <v>6140</v>
      </c>
      <c r="F543" s="25" t="s">
        <v>4588</v>
      </c>
      <c r="G543" s="25" t="s">
        <v>4228</v>
      </c>
      <c r="H543" s="25" t="s">
        <v>4234</v>
      </c>
      <c r="I543" s="112" t="s">
        <v>6141</v>
      </c>
    </row>
    <row r="544" spans="1:9">
      <c r="A544" s="25" t="b">
        <v>0</v>
      </c>
      <c r="B544" s="25" t="s">
        <v>6142</v>
      </c>
      <c r="C544" s="25" t="s">
        <v>6143</v>
      </c>
      <c r="F544" s="25" t="s">
        <v>54</v>
      </c>
      <c r="G544" s="25" t="s">
        <v>4228</v>
      </c>
      <c r="H544" s="25" t="s">
        <v>4234</v>
      </c>
      <c r="I544" s="112" t="s">
        <v>6144</v>
      </c>
    </row>
    <row r="545" spans="1:9">
      <c r="A545" s="25" t="b">
        <v>0</v>
      </c>
      <c r="B545" s="25" t="s">
        <v>6145</v>
      </c>
      <c r="C545" s="25" t="s">
        <v>6143</v>
      </c>
      <c r="F545" s="25" t="s">
        <v>54</v>
      </c>
      <c r="G545" s="25" t="s">
        <v>4270</v>
      </c>
      <c r="H545" s="25" t="s">
        <v>4234</v>
      </c>
      <c r="I545" s="112" t="s">
        <v>6146</v>
      </c>
    </row>
    <row r="546" spans="1:9">
      <c r="A546" s="25" t="b">
        <v>0</v>
      </c>
      <c r="B546" s="25" t="s">
        <v>6147</v>
      </c>
      <c r="C546" s="25" t="s">
        <v>6148</v>
      </c>
      <c r="D546" s="25"/>
      <c r="E546" s="112" t="s">
        <v>6149</v>
      </c>
      <c r="F546" s="25" t="s">
        <v>6150</v>
      </c>
      <c r="G546" s="25" t="s">
        <v>4270</v>
      </c>
      <c r="H546" s="25" t="s">
        <v>4411</v>
      </c>
      <c r="I546" s="112" t="s">
        <v>6151</v>
      </c>
    </row>
    <row r="547" spans="1:9">
      <c r="A547" s="25" t="b">
        <v>0</v>
      </c>
      <c r="B547" s="25" t="s">
        <v>6152</v>
      </c>
      <c r="C547" s="25" t="s">
        <v>6153</v>
      </c>
      <c r="D547" s="25"/>
      <c r="E547" s="112" t="s">
        <v>6154</v>
      </c>
      <c r="F547" s="25" t="s">
        <v>54</v>
      </c>
      <c r="G547" s="25" t="s">
        <v>4228</v>
      </c>
      <c r="H547" s="25" t="s">
        <v>5759</v>
      </c>
      <c r="I547" s="112" t="s">
        <v>6155</v>
      </c>
    </row>
    <row r="548" spans="1:9">
      <c r="A548" s="25" t="b">
        <v>0</v>
      </c>
      <c r="B548" s="25" t="s">
        <v>6156</v>
      </c>
      <c r="C548" s="25" t="s">
        <v>6157</v>
      </c>
      <c r="D548" s="25"/>
      <c r="E548" s="112" t="s">
        <v>6158</v>
      </c>
      <c r="F548" s="25" t="s">
        <v>4276</v>
      </c>
      <c r="G548" s="25" t="s">
        <v>4228</v>
      </c>
      <c r="H548" s="25" t="s">
        <v>4234</v>
      </c>
      <c r="I548" s="112" t="s">
        <v>6159</v>
      </c>
    </row>
    <row r="549" spans="1:9">
      <c r="A549" s="25" t="b">
        <v>0</v>
      </c>
      <c r="B549" s="25" t="s">
        <v>6160</v>
      </c>
      <c r="C549" s="25" t="s">
        <v>6157</v>
      </c>
      <c r="F549" s="25" t="s">
        <v>4276</v>
      </c>
      <c r="G549" s="25" t="s">
        <v>4228</v>
      </c>
      <c r="H549" s="25" t="s">
        <v>4234</v>
      </c>
      <c r="I549" s="112" t="s">
        <v>6161</v>
      </c>
    </row>
    <row r="550" spans="1:9">
      <c r="A550" s="25" t="b">
        <v>0</v>
      </c>
      <c r="B550" s="25" t="s">
        <v>6162</v>
      </c>
      <c r="C550" s="25" t="s">
        <v>6163</v>
      </c>
      <c r="F550" s="25" t="s">
        <v>4305</v>
      </c>
      <c r="G550" s="25" t="s">
        <v>4228</v>
      </c>
      <c r="H550" s="25" t="s">
        <v>4234</v>
      </c>
      <c r="I550" s="112" t="s">
        <v>6164</v>
      </c>
    </row>
    <row r="551" spans="1:9">
      <c r="A551" s="25" t="b">
        <v>0</v>
      </c>
      <c r="B551" s="25" t="s">
        <v>6165</v>
      </c>
      <c r="C551" s="25" t="s">
        <v>6166</v>
      </c>
      <c r="F551" s="25" t="s">
        <v>4305</v>
      </c>
      <c r="G551" s="25" t="s">
        <v>4228</v>
      </c>
      <c r="H551" s="25" t="s">
        <v>4265</v>
      </c>
      <c r="I551" s="112" t="s">
        <v>6167</v>
      </c>
    </row>
    <row r="552" spans="1:9">
      <c r="A552" s="25" t="b">
        <v>0</v>
      </c>
      <c r="B552" s="25" t="s">
        <v>6168</v>
      </c>
      <c r="C552" s="25" t="s">
        <v>6169</v>
      </c>
      <c r="D552" s="25"/>
      <c r="E552" s="112" t="s">
        <v>6170</v>
      </c>
      <c r="F552" s="25" t="s">
        <v>54</v>
      </c>
      <c r="G552" s="25" t="s">
        <v>4228</v>
      </c>
      <c r="H552" s="25" t="s">
        <v>6171</v>
      </c>
      <c r="I552" s="112" t="s">
        <v>6172</v>
      </c>
    </row>
    <row r="553" spans="1:9">
      <c r="A553" s="25" t="b">
        <v>0</v>
      </c>
      <c r="B553" s="25" t="s">
        <v>6173</v>
      </c>
      <c r="C553" s="25" t="s">
        <v>6174</v>
      </c>
      <c r="D553" s="25"/>
      <c r="E553" s="112" t="s">
        <v>6175</v>
      </c>
      <c r="F553" s="25" t="s">
        <v>4551</v>
      </c>
      <c r="G553" s="25" t="s">
        <v>4228</v>
      </c>
      <c r="H553" s="25" t="s">
        <v>6176</v>
      </c>
      <c r="I553" s="112" t="s">
        <v>6177</v>
      </c>
    </row>
    <row r="554" spans="1:9">
      <c r="A554" s="25" t="b">
        <v>0</v>
      </c>
      <c r="B554" s="25" t="s">
        <v>6178</v>
      </c>
      <c r="C554" s="25" t="s">
        <v>6179</v>
      </c>
      <c r="D554" s="25"/>
      <c r="E554" s="112" t="s">
        <v>6180</v>
      </c>
      <c r="F554" s="25" t="s">
        <v>4276</v>
      </c>
      <c r="G554" s="25" t="s">
        <v>4270</v>
      </c>
      <c r="H554" s="25" t="s">
        <v>4619</v>
      </c>
      <c r="I554" s="112" t="s">
        <v>6181</v>
      </c>
    </row>
    <row r="555" spans="1:9">
      <c r="A555" s="25" t="b">
        <v>0</v>
      </c>
      <c r="B555" s="25" t="s">
        <v>6182</v>
      </c>
      <c r="C555" s="25" t="s">
        <v>6183</v>
      </c>
      <c r="F555" s="25" t="s">
        <v>54</v>
      </c>
      <c r="G555" s="25" t="s">
        <v>4270</v>
      </c>
      <c r="H555" s="25" t="s">
        <v>4265</v>
      </c>
      <c r="I555" s="112" t="s">
        <v>6184</v>
      </c>
    </row>
    <row r="556" spans="1:9">
      <c r="A556" s="25" t="b">
        <v>0</v>
      </c>
      <c r="B556" s="25" t="s">
        <v>6185</v>
      </c>
      <c r="C556" s="25" t="s">
        <v>6186</v>
      </c>
      <c r="D556" s="25"/>
      <c r="E556" s="112" t="s">
        <v>6187</v>
      </c>
      <c r="F556" s="25" t="s">
        <v>4264</v>
      </c>
      <c r="G556" s="25" t="s">
        <v>4270</v>
      </c>
      <c r="H556" s="25" t="s">
        <v>4265</v>
      </c>
      <c r="I556" s="112" t="s">
        <v>6188</v>
      </c>
    </row>
    <row r="557" spans="1:9">
      <c r="A557" s="25" t="b">
        <v>0</v>
      </c>
      <c r="B557" s="25" t="s">
        <v>6189</v>
      </c>
      <c r="C557" s="25" t="s">
        <v>6190</v>
      </c>
      <c r="F557" s="25" t="s">
        <v>54</v>
      </c>
      <c r="G557" s="25" t="s">
        <v>4228</v>
      </c>
      <c r="H557" s="25" t="s">
        <v>4229</v>
      </c>
      <c r="I557" s="112" t="s">
        <v>6191</v>
      </c>
    </row>
    <row r="558" spans="1:9">
      <c r="A558" s="25" t="b">
        <v>0</v>
      </c>
      <c r="B558" s="25" t="s">
        <v>6192</v>
      </c>
      <c r="C558" s="25" t="s">
        <v>6190</v>
      </c>
      <c r="F558" s="25" t="s">
        <v>54</v>
      </c>
      <c r="G558" s="25" t="s">
        <v>4228</v>
      </c>
      <c r="H558" s="25" t="s">
        <v>4259</v>
      </c>
      <c r="I558" s="112" t="s">
        <v>6193</v>
      </c>
    </row>
    <row r="559" spans="1:9">
      <c r="A559" s="25" t="b">
        <v>0</v>
      </c>
      <c r="B559" s="25" t="s">
        <v>6194</v>
      </c>
      <c r="C559" s="25" t="s">
        <v>6190</v>
      </c>
      <c r="F559" s="25" t="s">
        <v>54</v>
      </c>
      <c r="G559" s="25" t="s">
        <v>4228</v>
      </c>
      <c r="H559" s="25" t="s">
        <v>4234</v>
      </c>
      <c r="I559" s="112" t="s">
        <v>6195</v>
      </c>
    </row>
    <row r="560" spans="1:9">
      <c r="A560" s="25" t="b">
        <v>0</v>
      </c>
      <c r="B560" s="25" t="s">
        <v>6196</v>
      </c>
      <c r="C560" s="25" t="s">
        <v>6190</v>
      </c>
      <c r="F560" s="25" t="s">
        <v>54</v>
      </c>
      <c r="G560" s="25" t="s">
        <v>4228</v>
      </c>
      <c r="H560" s="25" t="s">
        <v>4234</v>
      </c>
      <c r="I560" s="112" t="s">
        <v>6197</v>
      </c>
    </row>
    <row r="561" spans="1:9">
      <c r="A561" s="25" t="b">
        <v>0</v>
      </c>
      <c r="B561" s="25" t="s">
        <v>6198</v>
      </c>
      <c r="C561" s="25" t="s">
        <v>6190</v>
      </c>
      <c r="F561" s="25" t="s">
        <v>54</v>
      </c>
      <c r="G561" s="25" t="s">
        <v>4228</v>
      </c>
      <c r="H561" s="25" t="s">
        <v>4234</v>
      </c>
      <c r="I561" s="112" t="s">
        <v>6199</v>
      </c>
    </row>
    <row r="562" spans="1:9">
      <c r="A562" s="25" t="b">
        <v>0</v>
      </c>
      <c r="B562" s="25" t="s">
        <v>6200</v>
      </c>
      <c r="C562" s="25" t="s">
        <v>6190</v>
      </c>
      <c r="F562" s="25" t="s">
        <v>54</v>
      </c>
      <c r="G562" s="25" t="s">
        <v>4228</v>
      </c>
      <c r="H562" s="25" t="s">
        <v>4259</v>
      </c>
      <c r="I562" s="112" t="s">
        <v>6201</v>
      </c>
    </row>
    <row r="563" spans="1:9">
      <c r="A563" s="25" t="b">
        <v>0</v>
      </c>
      <c r="B563" s="25" t="s">
        <v>6202</v>
      </c>
      <c r="C563" s="25" t="s">
        <v>6190</v>
      </c>
      <c r="D563" s="25"/>
      <c r="E563" s="112" t="s">
        <v>6203</v>
      </c>
      <c r="F563" s="25" t="s">
        <v>54</v>
      </c>
      <c r="G563" s="25" t="s">
        <v>4244</v>
      </c>
      <c r="H563" s="25" t="s">
        <v>4259</v>
      </c>
      <c r="I563" s="112" t="s">
        <v>6204</v>
      </c>
    </row>
    <row r="564" spans="1:9">
      <c r="A564" s="25" t="b">
        <v>0</v>
      </c>
      <c r="B564" s="25" t="s">
        <v>6205</v>
      </c>
      <c r="C564" s="25" t="s">
        <v>6190</v>
      </c>
      <c r="F564" s="25" t="s">
        <v>54</v>
      </c>
      <c r="G564" s="25" t="s">
        <v>4228</v>
      </c>
      <c r="H564" s="25" t="s">
        <v>4234</v>
      </c>
      <c r="I564" s="112" t="s">
        <v>6206</v>
      </c>
    </row>
    <row r="565" spans="1:9">
      <c r="A565" s="25" t="b">
        <v>0</v>
      </c>
      <c r="B565" s="25" t="s">
        <v>6207</v>
      </c>
      <c r="C565" s="25" t="s">
        <v>784</v>
      </c>
      <c r="D565" s="25"/>
      <c r="E565" s="112" t="s">
        <v>6208</v>
      </c>
      <c r="F565" s="25" t="s">
        <v>54</v>
      </c>
      <c r="G565" s="25" t="s">
        <v>4228</v>
      </c>
      <c r="H565" s="25" t="s">
        <v>4234</v>
      </c>
      <c r="I565" s="112" t="s">
        <v>6209</v>
      </c>
    </row>
    <row r="566" spans="1:9">
      <c r="A566" s="25" t="b">
        <v>0</v>
      </c>
      <c r="B566" s="25" t="s">
        <v>6210</v>
      </c>
      <c r="C566" s="25" t="s">
        <v>784</v>
      </c>
      <c r="F566" s="25" t="s">
        <v>6211</v>
      </c>
      <c r="G566" s="25" t="s">
        <v>4228</v>
      </c>
      <c r="H566" s="25" t="s">
        <v>5910</v>
      </c>
      <c r="I566" s="112" t="s">
        <v>6212</v>
      </c>
    </row>
    <row r="567" spans="1:9">
      <c r="A567" s="25" t="b">
        <v>0</v>
      </c>
      <c r="B567" s="25" t="s">
        <v>6213</v>
      </c>
      <c r="C567" s="25" t="s">
        <v>784</v>
      </c>
      <c r="D567" s="25"/>
      <c r="E567" s="112" t="s">
        <v>6214</v>
      </c>
      <c r="F567" s="25" t="s">
        <v>6215</v>
      </c>
      <c r="G567" s="25" t="s">
        <v>4228</v>
      </c>
      <c r="H567" s="25" t="s">
        <v>4234</v>
      </c>
      <c r="I567" s="112" t="s">
        <v>6216</v>
      </c>
    </row>
    <row r="568" spans="1:9">
      <c r="A568" s="25" t="b">
        <v>0</v>
      </c>
      <c r="B568" s="25" t="s">
        <v>6217</v>
      </c>
      <c r="C568" s="25" t="s">
        <v>784</v>
      </c>
      <c r="D568" s="25"/>
      <c r="E568" s="112" t="s">
        <v>6218</v>
      </c>
      <c r="F568" s="25" t="s">
        <v>5666</v>
      </c>
      <c r="G568" s="25" t="s">
        <v>4228</v>
      </c>
      <c r="H568" s="25" t="s">
        <v>4234</v>
      </c>
      <c r="I568" s="112" t="s">
        <v>6219</v>
      </c>
    </row>
    <row r="569" spans="1:9">
      <c r="A569" s="25" t="b">
        <v>0</v>
      </c>
      <c r="B569" s="25" t="s">
        <v>6220</v>
      </c>
      <c r="C569" s="25" t="s">
        <v>784</v>
      </c>
      <c r="D569" s="25"/>
      <c r="E569" s="112" t="s">
        <v>6221</v>
      </c>
      <c r="F569" s="25" t="s">
        <v>54</v>
      </c>
      <c r="G569" s="25" t="s">
        <v>4270</v>
      </c>
      <c r="H569" s="25" t="s">
        <v>4234</v>
      </c>
      <c r="I569" s="112" t="s">
        <v>6222</v>
      </c>
    </row>
    <row r="570" spans="1:9">
      <c r="A570" s="25" t="b">
        <v>0</v>
      </c>
      <c r="B570" s="25" t="s">
        <v>6223</v>
      </c>
      <c r="C570" s="25" t="s">
        <v>6224</v>
      </c>
      <c r="D570" s="25"/>
      <c r="E570" s="112" t="s">
        <v>6225</v>
      </c>
      <c r="F570" s="25" t="s">
        <v>54</v>
      </c>
      <c r="G570" s="25" t="s">
        <v>4228</v>
      </c>
      <c r="H570" s="25" t="s">
        <v>4234</v>
      </c>
      <c r="I570" s="112" t="s">
        <v>6226</v>
      </c>
    </row>
    <row r="571" spans="1:9">
      <c r="A571" s="25" t="b">
        <v>0</v>
      </c>
      <c r="B571" s="25" t="s">
        <v>6227</v>
      </c>
      <c r="C571" s="25" t="s">
        <v>6228</v>
      </c>
      <c r="D571" s="25"/>
      <c r="E571" s="112" t="s">
        <v>6229</v>
      </c>
      <c r="F571" s="25" t="s">
        <v>4276</v>
      </c>
      <c r="G571" s="25" t="s">
        <v>4228</v>
      </c>
      <c r="H571" s="25" t="s">
        <v>4527</v>
      </c>
      <c r="I571" s="112" t="s">
        <v>6230</v>
      </c>
    </row>
    <row r="572" spans="1:9">
      <c r="A572" s="25" t="b">
        <v>0</v>
      </c>
      <c r="B572" s="25" t="s">
        <v>6231</v>
      </c>
      <c r="D572" s="25"/>
      <c r="E572" s="112" t="s">
        <v>6232</v>
      </c>
      <c r="F572" s="25" t="s">
        <v>2311</v>
      </c>
      <c r="G572" s="25" t="s">
        <v>4514</v>
      </c>
      <c r="H572" s="25" t="s">
        <v>4259</v>
      </c>
    </row>
    <row r="573" spans="1:9">
      <c r="A573" s="25" t="b">
        <v>0</v>
      </c>
      <c r="B573" s="25" t="s">
        <v>483</v>
      </c>
      <c r="C573" s="25" t="s">
        <v>478</v>
      </c>
      <c r="D573" s="25"/>
      <c r="E573" s="112" t="s">
        <v>484</v>
      </c>
      <c r="F573" s="25" t="s">
        <v>54</v>
      </c>
      <c r="G573" s="25" t="s">
        <v>4514</v>
      </c>
      <c r="H573" s="25" t="s">
        <v>4619</v>
      </c>
    </row>
    <row r="574" spans="1:9">
      <c r="A574" s="25" t="b">
        <v>0</v>
      </c>
      <c r="B574" s="25" t="s">
        <v>477</v>
      </c>
      <c r="C574" s="25" t="s">
        <v>478</v>
      </c>
      <c r="D574" s="25"/>
      <c r="E574" s="112" t="s">
        <v>479</v>
      </c>
      <c r="F574" s="25" t="s">
        <v>4278</v>
      </c>
      <c r="G574" s="25" t="s">
        <v>4228</v>
      </c>
      <c r="H574" s="25" t="s">
        <v>4619</v>
      </c>
    </row>
    <row r="575" spans="1:9">
      <c r="A575" s="25" t="b">
        <v>0</v>
      </c>
      <c r="B575" s="25" t="s">
        <v>6233</v>
      </c>
      <c r="C575" s="25" t="s">
        <v>6234</v>
      </c>
      <c r="D575" s="25"/>
      <c r="E575" s="112" t="s">
        <v>6235</v>
      </c>
      <c r="F575" s="25" t="s">
        <v>54</v>
      </c>
      <c r="G575" s="25" t="s">
        <v>4514</v>
      </c>
      <c r="H575" s="25" t="s">
        <v>4527</v>
      </c>
    </row>
    <row r="576" spans="1:9">
      <c r="A576" s="25" t="b">
        <v>0</v>
      </c>
      <c r="B576" s="25" t="s">
        <v>6236</v>
      </c>
      <c r="C576" s="25" t="s">
        <v>6234</v>
      </c>
      <c r="D576" s="25"/>
      <c r="E576" s="112" t="s">
        <v>6237</v>
      </c>
      <c r="F576" s="25" t="s">
        <v>4305</v>
      </c>
      <c r="G576" s="25" t="s">
        <v>4270</v>
      </c>
      <c r="H576" s="25" t="s">
        <v>4527</v>
      </c>
      <c r="I576" s="112" t="s">
        <v>6238</v>
      </c>
    </row>
    <row r="577" spans="1:9">
      <c r="A577" s="25" t="b">
        <v>0</v>
      </c>
      <c r="B577" s="25" t="s">
        <v>6239</v>
      </c>
      <c r="C577" s="25" t="s">
        <v>6240</v>
      </c>
      <c r="D577" s="25"/>
      <c r="E577" s="112" t="s">
        <v>6241</v>
      </c>
      <c r="F577" s="25" t="s">
        <v>54</v>
      </c>
      <c r="G577" s="25" t="s">
        <v>4514</v>
      </c>
      <c r="H577" s="25" t="s">
        <v>4259</v>
      </c>
    </row>
    <row r="578" spans="1:9">
      <c r="A578" s="25" t="b">
        <v>0</v>
      </c>
      <c r="B578" s="25" t="s">
        <v>6242</v>
      </c>
      <c r="C578" s="25" t="s">
        <v>6243</v>
      </c>
      <c r="D578" s="25"/>
      <c r="E578" s="112" t="s">
        <v>6244</v>
      </c>
      <c r="F578" s="25" t="s">
        <v>4305</v>
      </c>
      <c r="G578" s="25" t="s">
        <v>4228</v>
      </c>
      <c r="H578" s="25" t="s">
        <v>6245</v>
      </c>
      <c r="I578" s="112" t="s">
        <v>6246</v>
      </c>
    </row>
    <row r="579" spans="1:9">
      <c r="A579" s="25" t="b">
        <v>0</v>
      </c>
      <c r="B579" s="25" t="s">
        <v>6247</v>
      </c>
      <c r="C579" s="25" t="s">
        <v>6248</v>
      </c>
      <c r="D579" s="25"/>
      <c r="E579" s="112" t="s">
        <v>6249</v>
      </c>
      <c r="F579" s="25" t="s">
        <v>6250</v>
      </c>
      <c r="G579" s="25" t="s">
        <v>4514</v>
      </c>
      <c r="H579" s="25" t="s">
        <v>4234</v>
      </c>
      <c r="I579" s="112" t="s">
        <v>6251</v>
      </c>
    </row>
    <row r="580" spans="1:9">
      <c r="A580" s="25" t="b">
        <v>0</v>
      </c>
      <c r="B580" s="25" t="s">
        <v>6252</v>
      </c>
      <c r="C580" s="25" t="s">
        <v>6253</v>
      </c>
      <c r="D580" s="25"/>
      <c r="E580" s="112" t="s">
        <v>6254</v>
      </c>
      <c r="F580" s="25" t="s">
        <v>4276</v>
      </c>
      <c r="G580" s="25" t="s">
        <v>4270</v>
      </c>
      <c r="H580" s="25" t="s">
        <v>4234</v>
      </c>
    </row>
    <row r="581" spans="1:9">
      <c r="A581" s="25" t="b">
        <v>0</v>
      </c>
      <c r="B581" s="25" t="s">
        <v>6255</v>
      </c>
      <c r="C581" s="25" t="s">
        <v>6253</v>
      </c>
      <c r="F581" s="25" t="s">
        <v>4276</v>
      </c>
      <c r="G581" s="25" t="s">
        <v>4514</v>
      </c>
      <c r="H581" s="25" t="s">
        <v>4234</v>
      </c>
    </row>
    <row r="582" spans="1:9">
      <c r="A582" s="25" t="b">
        <v>0</v>
      </c>
      <c r="B582" s="25" t="s">
        <v>6256</v>
      </c>
      <c r="D582" s="25"/>
      <c r="E582" s="112" t="s">
        <v>6257</v>
      </c>
      <c r="F582" s="25" t="s">
        <v>2311</v>
      </c>
      <c r="G582" s="25" t="s">
        <v>4228</v>
      </c>
      <c r="H582" s="25" t="s">
        <v>4234</v>
      </c>
    </row>
    <row r="583" spans="1:9">
      <c r="A583" s="25" t="b">
        <v>0</v>
      </c>
      <c r="B583" s="25" t="s">
        <v>6258</v>
      </c>
      <c r="D583" s="25"/>
      <c r="E583" s="112" t="s">
        <v>6259</v>
      </c>
      <c r="F583" s="25" t="s">
        <v>2311</v>
      </c>
      <c r="G583" s="25" t="s">
        <v>4270</v>
      </c>
      <c r="H583" s="25" t="s">
        <v>4234</v>
      </c>
    </row>
    <row r="584" spans="1:9">
      <c r="A584" s="25" t="b">
        <v>0</v>
      </c>
      <c r="B584" s="25" t="s">
        <v>6260</v>
      </c>
      <c r="C584" s="25" t="s">
        <v>6261</v>
      </c>
      <c r="D584" s="25"/>
      <c r="E584" s="112" t="s">
        <v>6262</v>
      </c>
      <c r="F584" s="25" t="s">
        <v>4305</v>
      </c>
      <c r="G584" s="25" t="s">
        <v>4228</v>
      </c>
    </row>
    <row r="585" spans="1:9">
      <c r="A585" s="25" t="b">
        <v>0</v>
      </c>
      <c r="B585" s="25" t="s">
        <v>6263</v>
      </c>
      <c r="D585" s="25"/>
      <c r="E585" s="112" t="s">
        <v>6264</v>
      </c>
      <c r="F585" s="25" t="s">
        <v>54</v>
      </c>
      <c r="G585" s="25" t="s">
        <v>4228</v>
      </c>
      <c r="H585" s="25" t="s">
        <v>6265</v>
      </c>
    </row>
    <row r="586" spans="1:9">
      <c r="A586" s="25" t="b">
        <v>0</v>
      </c>
      <c r="B586" s="25" t="s">
        <v>6266</v>
      </c>
      <c r="C586" s="25" t="s">
        <v>3648</v>
      </c>
      <c r="D586" s="25"/>
      <c r="E586" s="112" t="s">
        <v>6267</v>
      </c>
      <c r="F586" s="25" t="s">
        <v>54</v>
      </c>
      <c r="G586" s="25" t="s">
        <v>4228</v>
      </c>
      <c r="H586" s="25" t="s">
        <v>4234</v>
      </c>
    </row>
    <row r="587" spans="1:9">
      <c r="A587" s="25" t="b">
        <v>0</v>
      </c>
      <c r="B587" s="25" t="s">
        <v>6268</v>
      </c>
      <c r="C587" s="25" t="s">
        <v>5097</v>
      </c>
      <c r="D587" s="25"/>
      <c r="E587" s="112" t="s">
        <v>6269</v>
      </c>
      <c r="F587" s="25" t="s">
        <v>54</v>
      </c>
      <c r="G587" s="25" t="s">
        <v>4228</v>
      </c>
      <c r="H587" s="25" t="s">
        <v>4234</v>
      </c>
    </row>
    <row r="588" spans="1:9">
      <c r="A588" s="25" t="b">
        <v>0</v>
      </c>
      <c r="B588" s="25" t="s">
        <v>6270</v>
      </c>
      <c r="C588" s="25" t="s">
        <v>6271</v>
      </c>
      <c r="D588" s="25"/>
      <c r="E588" s="112" t="s">
        <v>6272</v>
      </c>
      <c r="F588" s="25" t="s">
        <v>4551</v>
      </c>
      <c r="G588" s="25" t="s">
        <v>4514</v>
      </c>
      <c r="H588" s="25" t="s">
        <v>4619</v>
      </c>
    </row>
    <row r="589" spans="1:9">
      <c r="A589" s="25" t="b">
        <v>0</v>
      </c>
      <c r="B589" s="25" t="s">
        <v>6273</v>
      </c>
      <c r="C589" s="25" t="s">
        <v>6274</v>
      </c>
      <c r="D589" s="25"/>
      <c r="E589" s="112" t="s">
        <v>6275</v>
      </c>
      <c r="F589" s="25" t="s">
        <v>4278</v>
      </c>
      <c r="G589" s="25" t="s">
        <v>4228</v>
      </c>
      <c r="H589" s="25" t="s">
        <v>4265</v>
      </c>
      <c r="I589" s="112" t="s">
        <v>6276</v>
      </c>
    </row>
    <row r="590" spans="1:9">
      <c r="A590" s="25" t="b">
        <v>0</v>
      </c>
      <c r="B590" s="25" t="s">
        <v>6277</v>
      </c>
      <c r="C590" s="25" t="s">
        <v>6278</v>
      </c>
      <c r="D590" s="25"/>
      <c r="E590" s="112" t="s">
        <v>6279</v>
      </c>
      <c r="F590" s="25" t="s">
        <v>4276</v>
      </c>
      <c r="G590" s="25" t="s">
        <v>4270</v>
      </c>
      <c r="H590" s="25" t="s">
        <v>4340</v>
      </c>
      <c r="I590" s="112" t="s">
        <v>6280</v>
      </c>
    </row>
    <row r="591" spans="1:9">
      <c r="A591" s="25" t="b">
        <v>0</v>
      </c>
      <c r="B591" s="25" t="s">
        <v>6281</v>
      </c>
      <c r="C591" s="25" t="s">
        <v>6282</v>
      </c>
      <c r="D591" s="25"/>
      <c r="E591" s="112" t="s">
        <v>6283</v>
      </c>
      <c r="F591" s="25" t="s">
        <v>4278</v>
      </c>
      <c r="G591" s="25" t="s">
        <v>4514</v>
      </c>
      <c r="H591" s="25" t="s">
        <v>6284</v>
      </c>
      <c r="I591" s="112" t="s">
        <v>6285</v>
      </c>
    </row>
    <row r="592" spans="1:9">
      <c r="A592" s="25" t="b">
        <v>0</v>
      </c>
      <c r="B592" s="25" t="s">
        <v>6286</v>
      </c>
      <c r="C592" s="25" t="s">
        <v>6287</v>
      </c>
      <c r="D592" s="25"/>
      <c r="E592" s="112" t="s">
        <v>6288</v>
      </c>
      <c r="F592" s="25" t="s">
        <v>6289</v>
      </c>
      <c r="G592" s="25" t="s">
        <v>4228</v>
      </c>
    </row>
  </sheetData>
  <autoFilter ref="A1:I592" xr:uid="{00000000-0009-0000-0000-00000C000000}"/>
  <hyperlinks>
    <hyperlink ref="E2" r:id="rId1" xr:uid="{00000000-0004-0000-0C00-000000000000}"/>
    <hyperlink ref="I2" r:id="rId2" xr:uid="{00000000-0004-0000-0C00-000001000000}"/>
    <hyperlink ref="E3" r:id="rId3" xr:uid="{00000000-0004-0000-0C00-000002000000}"/>
    <hyperlink ref="I3" r:id="rId4" xr:uid="{00000000-0004-0000-0C00-000003000000}"/>
    <hyperlink ref="E4" r:id="rId5" xr:uid="{00000000-0004-0000-0C00-000004000000}"/>
    <hyperlink ref="I4" r:id="rId6" xr:uid="{00000000-0004-0000-0C00-000005000000}"/>
    <hyperlink ref="E5" r:id="rId7" xr:uid="{00000000-0004-0000-0C00-000006000000}"/>
    <hyperlink ref="I5" r:id="rId8" xr:uid="{00000000-0004-0000-0C00-000007000000}"/>
    <hyperlink ref="E6" r:id="rId9" xr:uid="{00000000-0004-0000-0C00-000008000000}"/>
    <hyperlink ref="I6" r:id="rId10" xr:uid="{00000000-0004-0000-0C00-000009000000}"/>
    <hyperlink ref="E7" r:id="rId11" xr:uid="{00000000-0004-0000-0C00-00000A000000}"/>
    <hyperlink ref="I7" r:id="rId12" xr:uid="{00000000-0004-0000-0C00-00000B000000}"/>
    <hyperlink ref="E8" r:id="rId13" xr:uid="{00000000-0004-0000-0C00-00000C000000}"/>
    <hyperlink ref="I8" r:id="rId14" xr:uid="{00000000-0004-0000-0C00-00000D000000}"/>
    <hyperlink ref="E9" r:id="rId15" xr:uid="{00000000-0004-0000-0C00-00000E000000}"/>
    <hyperlink ref="I9" r:id="rId16" xr:uid="{00000000-0004-0000-0C00-00000F000000}"/>
    <hyperlink ref="E10" r:id="rId17" xr:uid="{00000000-0004-0000-0C00-000010000000}"/>
    <hyperlink ref="I10" r:id="rId18" xr:uid="{00000000-0004-0000-0C00-000011000000}"/>
    <hyperlink ref="E11" r:id="rId19" xr:uid="{00000000-0004-0000-0C00-000012000000}"/>
    <hyperlink ref="I11" r:id="rId20" xr:uid="{00000000-0004-0000-0C00-000013000000}"/>
    <hyperlink ref="E12" r:id="rId21" xr:uid="{00000000-0004-0000-0C00-000014000000}"/>
    <hyperlink ref="I12" r:id="rId22" xr:uid="{00000000-0004-0000-0C00-000015000000}"/>
    <hyperlink ref="E13" r:id="rId23" xr:uid="{00000000-0004-0000-0C00-000016000000}"/>
    <hyperlink ref="I13" r:id="rId24" xr:uid="{00000000-0004-0000-0C00-000017000000}"/>
    <hyperlink ref="E14" r:id="rId25" xr:uid="{00000000-0004-0000-0C00-000018000000}"/>
    <hyperlink ref="I14" r:id="rId26" xr:uid="{00000000-0004-0000-0C00-000019000000}"/>
    <hyperlink ref="E15" r:id="rId27" xr:uid="{00000000-0004-0000-0C00-00001A000000}"/>
    <hyperlink ref="I15" r:id="rId28" xr:uid="{00000000-0004-0000-0C00-00001B000000}"/>
    <hyperlink ref="E16" r:id="rId29" xr:uid="{00000000-0004-0000-0C00-00001C000000}"/>
    <hyperlink ref="I16" r:id="rId30" xr:uid="{00000000-0004-0000-0C00-00001D000000}"/>
    <hyperlink ref="E17" r:id="rId31" xr:uid="{00000000-0004-0000-0C00-00001E000000}"/>
    <hyperlink ref="I17" r:id="rId32" xr:uid="{00000000-0004-0000-0C00-00001F000000}"/>
    <hyperlink ref="E18" r:id="rId33" xr:uid="{00000000-0004-0000-0C00-000020000000}"/>
    <hyperlink ref="I18" r:id="rId34" xr:uid="{00000000-0004-0000-0C00-000021000000}"/>
    <hyperlink ref="E19" r:id="rId35" xr:uid="{00000000-0004-0000-0C00-000022000000}"/>
    <hyperlink ref="I19" r:id="rId36" xr:uid="{00000000-0004-0000-0C00-000023000000}"/>
    <hyperlink ref="E20" r:id="rId37" xr:uid="{00000000-0004-0000-0C00-000024000000}"/>
    <hyperlink ref="I20" r:id="rId38" xr:uid="{00000000-0004-0000-0C00-000025000000}"/>
    <hyperlink ref="E21" r:id="rId39" xr:uid="{00000000-0004-0000-0C00-000026000000}"/>
    <hyperlink ref="I21" r:id="rId40" xr:uid="{00000000-0004-0000-0C00-000027000000}"/>
    <hyperlink ref="E22" r:id="rId41" xr:uid="{00000000-0004-0000-0C00-000028000000}"/>
    <hyperlink ref="I22" r:id="rId42" xr:uid="{00000000-0004-0000-0C00-000029000000}"/>
    <hyperlink ref="E23" r:id="rId43" xr:uid="{00000000-0004-0000-0C00-00002A000000}"/>
    <hyperlink ref="I23" r:id="rId44" xr:uid="{00000000-0004-0000-0C00-00002B000000}"/>
    <hyperlink ref="E24" r:id="rId45" xr:uid="{00000000-0004-0000-0C00-00002C000000}"/>
    <hyperlink ref="I24" r:id="rId46" location="section-overview" xr:uid="{00000000-0004-0000-0C00-00002D000000}"/>
    <hyperlink ref="E25" r:id="rId47" xr:uid="{00000000-0004-0000-0C00-00002E000000}"/>
    <hyperlink ref="I25" r:id="rId48" xr:uid="{00000000-0004-0000-0C00-00002F000000}"/>
    <hyperlink ref="E26" r:id="rId49" xr:uid="{00000000-0004-0000-0C00-000030000000}"/>
    <hyperlink ref="I26" r:id="rId50" xr:uid="{00000000-0004-0000-0C00-000031000000}"/>
    <hyperlink ref="I27" r:id="rId51" xr:uid="{00000000-0004-0000-0C00-000032000000}"/>
    <hyperlink ref="I29" r:id="rId52" xr:uid="{00000000-0004-0000-0C00-000033000000}"/>
    <hyperlink ref="E30" r:id="rId53" xr:uid="{00000000-0004-0000-0C00-000034000000}"/>
    <hyperlink ref="I30" r:id="rId54" xr:uid="{00000000-0004-0000-0C00-000035000000}"/>
    <hyperlink ref="E31" r:id="rId55" xr:uid="{00000000-0004-0000-0C00-000036000000}"/>
    <hyperlink ref="I31" r:id="rId56" xr:uid="{00000000-0004-0000-0C00-000037000000}"/>
    <hyperlink ref="E32" r:id="rId57" xr:uid="{00000000-0004-0000-0C00-000038000000}"/>
    <hyperlink ref="I32" r:id="rId58" xr:uid="{00000000-0004-0000-0C00-000039000000}"/>
    <hyperlink ref="E33" r:id="rId59" xr:uid="{00000000-0004-0000-0C00-00003A000000}"/>
    <hyperlink ref="I33" r:id="rId60" xr:uid="{00000000-0004-0000-0C00-00003B000000}"/>
    <hyperlink ref="E34" r:id="rId61" xr:uid="{00000000-0004-0000-0C00-00003C000000}"/>
    <hyperlink ref="I34" r:id="rId62" xr:uid="{00000000-0004-0000-0C00-00003D000000}"/>
    <hyperlink ref="E35" r:id="rId63" xr:uid="{00000000-0004-0000-0C00-00003E000000}"/>
    <hyperlink ref="I35" r:id="rId64" xr:uid="{00000000-0004-0000-0C00-00003F000000}"/>
    <hyperlink ref="E36" r:id="rId65" xr:uid="{00000000-0004-0000-0C00-000040000000}"/>
    <hyperlink ref="I36" r:id="rId66" xr:uid="{00000000-0004-0000-0C00-000041000000}"/>
    <hyperlink ref="E37" r:id="rId67" xr:uid="{00000000-0004-0000-0C00-000042000000}"/>
    <hyperlink ref="I37" r:id="rId68" xr:uid="{00000000-0004-0000-0C00-000043000000}"/>
    <hyperlink ref="E38" r:id="rId69" xr:uid="{00000000-0004-0000-0C00-000044000000}"/>
    <hyperlink ref="I38" r:id="rId70" xr:uid="{00000000-0004-0000-0C00-000045000000}"/>
    <hyperlink ref="E39" r:id="rId71" xr:uid="{00000000-0004-0000-0C00-000046000000}"/>
    <hyperlink ref="I39" r:id="rId72" xr:uid="{00000000-0004-0000-0C00-000047000000}"/>
    <hyperlink ref="E40" r:id="rId73" xr:uid="{00000000-0004-0000-0C00-000048000000}"/>
    <hyperlink ref="I40" r:id="rId74" xr:uid="{00000000-0004-0000-0C00-000049000000}"/>
    <hyperlink ref="E41" r:id="rId75" xr:uid="{00000000-0004-0000-0C00-00004A000000}"/>
    <hyperlink ref="I41" r:id="rId76" xr:uid="{00000000-0004-0000-0C00-00004B000000}"/>
    <hyperlink ref="E42" r:id="rId77" xr:uid="{00000000-0004-0000-0C00-00004C000000}"/>
    <hyperlink ref="I42" r:id="rId78" xr:uid="{00000000-0004-0000-0C00-00004D000000}"/>
    <hyperlink ref="E43" r:id="rId79" xr:uid="{00000000-0004-0000-0C00-00004E000000}"/>
    <hyperlink ref="I43" r:id="rId80" xr:uid="{00000000-0004-0000-0C00-00004F000000}"/>
    <hyperlink ref="E45" r:id="rId81" xr:uid="{00000000-0004-0000-0C00-000050000000}"/>
    <hyperlink ref="I45" r:id="rId82" xr:uid="{00000000-0004-0000-0C00-000051000000}"/>
    <hyperlink ref="E46" r:id="rId83" xr:uid="{00000000-0004-0000-0C00-000052000000}"/>
    <hyperlink ref="I46" r:id="rId84" xr:uid="{00000000-0004-0000-0C00-000053000000}"/>
    <hyperlink ref="E47" r:id="rId85" xr:uid="{00000000-0004-0000-0C00-000054000000}"/>
    <hyperlink ref="I47" r:id="rId86" xr:uid="{00000000-0004-0000-0C00-000055000000}"/>
    <hyperlink ref="E48" r:id="rId87" xr:uid="{00000000-0004-0000-0C00-000056000000}"/>
    <hyperlink ref="I48" r:id="rId88" xr:uid="{00000000-0004-0000-0C00-000057000000}"/>
    <hyperlink ref="E49" r:id="rId89" xr:uid="{00000000-0004-0000-0C00-000058000000}"/>
    <hyperlink ref="I49" r:id="rId90" xr:uid="{00000000-0004-0000-0C00-000059000000}"/>
    <hyperlink ref="E50" r:id="rId91" xr:uid="{00000000-0004-0000-0C00-00005A000000}"/>
    <hyperlink ref="I50" r:id="rId92" xr:uid="{00000000-0004-0000-0C00-00005B000000}"/>
    <hyperlink ref="E51" r:id="rId93" xr:uid="{00000000-0004-0000-0C00-00005C000000}"/>
    <hyperlink ref="I51" r:id="rId94" xr:uid="{00000000-0004-0000-0C00-00005D000000}"/>
    <hyperlink ref="E52" r:id="rId95" xr:uid="{00000000-0004-0000-0C00-00005E000000}"/>
    <hyperlink ref="I52" r:id="rId96" xr:uid="{00000000-0004-0000-0C00-00005F000000}"/>
    <hyperlink ref="I53" r:id="rId97" xr:uid="{00000000-0004-0000-0C00-000060000000}"/>
    <hyperlink ref="I56" r:id="rId98" xr:uid="{00000000-0004-0000-0C00-000061000000}"/>
    <hyperlink ref="I62" r:id="rId99" xr:uid="{00000000-0004-0000-0C00-000062000000}"/>
    <hyperlink ref="I68" r:id="rId100" xr:uid="{00000000-0004-0000-0C00-000063000000}"/>
    <hyperlink ref="I78" r:id="rId101" xr:uid="{00000000-0004-0000-0C00-000064000000}"/>
    <hyperlink ref="I80" r:id="rId102" xr:uid="{00000000-0004-0000-0C00-000065000000}"/>
    <hyperlink ref="I84" r:id="rId103" xr:uid="{00000000-0004-0000-0C00-000066000000}"/>
    <hyperlink ref="E85" r:id="rId104" xr:uid="{00000000-0004-0000-0C00-000067000000}"/>
    <hyperlink ref="I85" r:id="rId105" xr:uid="{00000000-0004-0000-0C00-000068000000}"/>
    <hyperlink ref="E86" r:id="rId106" xr:uid="{00000000-0004-0000-0C00-000069000000}"/>
    <hyperlink ref="E87" r:id="rId107" xr:uid="{00000000-0004-0000-0C00-00006A000000}"/>
    <hyperlink ref="I87" r:id="rId108" xr:uid="{00000000-0004-0000-0C00-00006B000000}"/>
    <hyperlink ref="E88" r:id="rId109" xr:uid="{00000000-0004-0000-0C00-00006C000000}"/>
    <hyperlink ref="I88" r:id="rId110" xr:uid="{00000000-0004-0000-0C00-00006D000000}"/>
    <hyperlink ref="E89" r:id="rId111" xr:uid="{00000000-0004-0000-0C00-00006E000000}"/>
    <hyperlink ref="I89" r:id="rId112" xr:uid="{00000000-0004-0000-0C00-00006F000000}"/>
    <hyperlink ref="I90" r:id="rId113" xr:uid="{00000000-0004-0000-0C00-000070000000}"/>
    <hyperlink ref="E91" r:id="rId114" xr:uid="{00000000-0004-0000-0C00-000071000000}"/>
    <hyperlink ref="I91" r:id="rId115" xr:uid="{00000000-0004-0000-0C00-000072000000}"/>
    <hyperlink ref="E92" r:id="rId116" xr:uid="{00000000-0004-0000-0C00-000073000000}"/>
    <hyperlink ref="I92" r:id="rId117" xr:uid="{00000000-0004-0000-0C00-000074000000}"/>
    <hyperlink ref="I93" r:id="rId118" xr:uid="{00000000-0004-0000-0C00-000075000000}"/>
    <hyperlink ref="E94" r:id="rId119" xr:uid="{00000000-0004-0000-0C00-000076000000}"/>
    <hyperlink ref="I94" r:id="rId120" xr:uid="{00000000-0004-0000-0C00-000077000000}"/>
    <hyperlink ref="E95" r:id="rId121" xr:uid="{00000000-0004-0000-0C00-000078000000}"/>
    <hyperlink ref="I95" r:id="rId122" xr:uid="{00000000-0004-0000-0C00-000079000000}"/>
    <hyperlink ref="E96" r:id="rId123" xr:uid="{00000000-0004-0000-0C00-00007A000000}"/>
    <hyperlink ref="I96" r:id="rId124" xr:uid="{00000000-0004-0000-0C00-00007B000000}"/>
    <hyperlink ref="E97" r:id="rId125" xr:uid="{00000000-0004-0000-0C00-00007C000000}"/>
    <hyperlink ref="I97" r:id="rId126" xr:uid="{00000000-0004-0000-0C00-00007D000000}"/>
    <hyperlink ref="I98" r:id="rId127" xr:uid="{00000000-0004-0000-0C00-00007E000000}"/>
    <hyperlink ref="E99" r:id="rId128" xr:uid="{00000000-0004-0000-0C00-00007F000000}"/>
    <hyperlink ref="E100" r:id="rId129" xr:uid="{00000000-0004-0000-0C00-000080000000}"/>
    <hyperlink ref="I100" r:id="rId130" xr:uid="{00000000-0004-0000-0C00-000081000000}"/>
    <hyperlink ref="E101" r:id="rId131" xr:uid="{00000000-0004-0000-0C00-000082000000}"/>
    <hyperlink ref="I101" r:id="rId132" xr:uid="{00000000-0004-0000-0C00-000083000000}"/>
    <hyperlink ref="E102" r:id="rId133" xr:uid="{00000000-0004-0000-0C00-000084000000}"/>
    <hyperlink ref="I102" r:id="rId134" xr:uid="{00000000-0004-0000-0C00-000085000000}"/>
    <hyperlink ref="E103" r:id="rId135" xr:uid="{00000000-0004-0000-0C00-000086000000}"/>
    <hyperlink ref="I103" r:id="rId136" xr:uid="{00000000-0004-0000-0C00-000087000000}"/>
    <hyperlink ref="E104" r:id="rId137" xr:uid="{00000000-0004-0000-0C00-000088000000}"/>
    <hyperlink ref="I104" r:id="rId138" xr:uid="{00000000-0004-0000-0C00-000089000000}"/>
    <hyperlink ref="E105" r:id="rId139" xr:uid="{00000000-0004-0000-0C00-00008A000000}"/>
    <hyperlink ref="I105" r:id="rId140" xr:uid="{00000000-0004-0000-0C00-00008B000000}"/>
    <hyperlink ref="E106" r:id="rId141" xr:uid="{00000000-0004-0000-0C00-00008C000000}"/>
    <hyperlink ref="I106" r:id="rId142" xr:uid="{00000000-0004-0000-0C00-00008D000000}"/>
    <hyperlink ref="E107" r:id="rId143" xr:uid="{00000000-0004-0000-0C00-00008E000000}"/>
    <hyperlink ref="I107" r:id="rId144" xr:uid="{00000000-0004-0000-0C00-00008F000000}"/>
    <hyperlink ref="E108" r:id="rId145" xr:uid="{00000000-0004-0000-0C00-000090000000}"/>
    <hyperlink ref="I108" r:id="rId146" xr:uid="{00000000-0004-0000-0C00-000091000000}"/>
    <hyperlink ref="E109" r:id="rId147" xr:uid="{00000000-0004-0000-0C00-000092000000}"/>
    <hyperlink ref="I109" r:id="rId148" xr:uid="{00000000-0004-0000-0C00-000093000000}"/>
    <hyperlink ref="E110" r:id="rId149" xr:uid="{00000000-0004-0000-0C00-000094000000}"/>
    <hyperlink ref="I110" r:id="rId150" xr:uid="{00000000-0004-0000-0C00-000095000000}"/>
    <hyperlink ref="I111" r:id="rId151" xr:uid="{00000000-0004-0000-0C00-000096000000}"/>
    <hyperlink ref="I112" r:id="rId152" xr:uid="{00000000-0004-0000-0C00-000097000000}"/>
    <hyperlink ref="E113" r:id="rId153" xr:uid="{00000000-0004-0000-0C00-000098000000}"/>
    <hyperlink ref="E114" r:id="rId154" xr:uid="{00000000-0004-0000-0C00-000099000000}"/>
    <hyperlink ref="I114" r:id="rId155" xr:uid="{00000000-0004-0000-0C00-00009A000000}"/>
    <hyperlink ref="E115" r:id="rId156" xr:uid="{00000000-0004-0000-0C00-00009B000000}"/>
    <hyperlink ref="I115" r:id="rId157" xr:uid="{00000000-0004-0000-0C00-00009C000000}"/>
    <hyperlink ref="I116" r:id="rId158" xr:uid="{00000000-0004-0000-0C00-00009D000000}"/>
    <hyperlink ref="E117" r:id="rId159" xr:uid="{00000000-0004-0000-0C00-00009E000000}"/>
    <hyperlink ref="I117" r:id="rId160" xr:uid="{00000000-0004-0000-0C00-00009F000000}"/>
    <hyperlink ref="E118" r:id="rId161" xr:uid="{00000000-0004-0000-0C00-0000A0000000}"/>
    <hyperlink ref="I118" r:id="rId162" xr:uid="{00000000-0004-0000-0C00-0000A1000000}"/>
    <hyperlink ref="E119" r:id="rId163" xr:uid="{00000000-0004-0000-0C00-0000A2000000}"/>
    <hyperlink ref="I119" r:id="rId164" xr:uid="{00000000-0004-0000-0C00-0000A3000000}"/>
    <hyperlink ref="E120" r:id="rId165" xr:uid="{00000000-0004-0000-0C00-0000A4000000}"/>
    <hyperlink ref="I120" r:id="rId166" xr:uid="{00000000-0004-0000-0C00-0000A5000000}"/>
    <hyperlink ref="E121" r:id="rId167" xr:uid="{00000000-0004-0000-0C00-0000A6000000}"/>
    <hyperlink ref="I121" r:id="rId168" xr:uid="{00000000-0004-0000-0C00-0000A7000000}"/>
    <hyperlink ref="E122" r:id="rId169" xr:uid="{00000000-0004-0000-0C00-0000A8000000}"/>
    <hyperlink ref="I122" r:id="rId170" xr:uid="{00000000-0004-0000-0C00-0000A9000000}"/>
    <hyperlink ref="E123" r:id="rId171" xr:uid="{00000000-0004-0000-0C00-0000AA000000}"/>
    <hyperlink ref="I123" r:id="rId172" xr:uid="{00000000-0004-0000-0C00-0000AB000000}"/>
    <hyperlink ref="E124" r:id="rId173" xr:uid="{00000000-0004-0000-0C00-0000AC000000}"/>
    <hyperlink ref="I124" r:id="rId174" xr:uid="{00000000-0004-0000-0C00-0000AD000000}"/>
    <hyperlink ref="E125" r:id="rId175" xr:uid="{00000000-0004-0000-0C00-0000AE000000}"/>
    <hyperlink ref="I125" r:id="rId176" xr:uid="{00000000-0004-0000-0C00-0000AF000000}"/>
    <hyperlink ref="E126" r:id="rId177" xr:uid="{00000000-0004-0000-0C00-0000B0000000}"/>
    <hyperlink ref="I126" r:id="rId178" xr:uid="{00000000-0004-0000-0C00-0000B1000000}"/>
    <hyperlink ref="E127" r:id="rId179" xr:uid="{00000000-0004-0000-0C00-0000B2000000}"/>
    <hyperlink ref="I127" r:id="rId180" xr:uid="{00000000-0004-0000-0C00-0000B3000000}"/>
    <hyperlink ref="E128" r:id="rId181" xr:uid="{00000000-0004-0000-0C00-0000B4000000}"/>
    <hyperlink ref="I128" r:id="rId182" xr:uid="{00000000-0004-0000-0C00-0000B5000000}"/>
    <hyperlink ref="E129" r:id="rId183" xr:uid="{00000000-0004-0000-0C00-0000B6000000}"/>
    <hyperlink ref="I129" r:id="rId184" xr:uid="{00000000-0004-0000-0C00-0000B7000000}"/>
    <hyperlink ref="E130" r:id="rId185" xr:uid="{00000000-0004-0000-0C00-0000B8000000}"/>
    <hyperlink ref="I130" r:id="rId186" xr:uid="{00000000-0004-0000-0C00-0000B9000000}"/>
    <hyperlink ref="E131" r:id="rId187" xr:uid="{00000000-0004-0000-0C00-0000BA000000}"/>
    <hyperlink ref="I131" r:id="rId188" xr:uid="{00000000-0004-0000-0C00-0000BB000000}"/>
    <hyperlink ref="E132" r:id="rId189" xr:uid="{00000000-0004-0000-0C00-0000BC000000}"/>
    <hyperlink ref="I132" r:id="rId190" xr:uid="{00000000-0004-0000-0C00-0000BD000000}"/>
    <hyperlink ref="E133" r:id="rId191" xr:uid="{00000000-0004-0000-0C00-0000BE000000}"/>
    <hyperlink ref="I133" r:id="rId192" xr:uid="{00000000-0004-0000-0C00-0000BF000000}"/>
    <hyperlink ref="E134" r:id="rId193" xr:uid="{00000000-0004-0000-0C00-0000C0000000}"/>
    <hyperlink ref="I134" r:id="rId194" xr:uid="{00000000-0004-0000-0C00-0000C1000000}"/>
    <hyperlink ref="E135" r:id="rId195" xr:uid="{00000000-0004-0000-0C00-0000C2000000}"/>
    <hyperlink ref="I135" r:id="rId196" xr:uid="{00000000-0004-0000-0C00-0000C3000000}"/>
    <hyperlink ref="E136" r:id="rId197" xr:uid="{00000000-0004-0000-0C00-0000C4000000}"/>
    <hyperlink ref="I136" r:id="rId198" xr:uid="{00000000-0004-0000-0C00-0000C5000000}"/>
    <hyperlink ref="E137" r:id="rId199" xr:uid="{00000000-0004-0000-0C00-0000C6000000}"/>
    <hyperlink ref="I137" r:id="rId200" xr:uid="{00000000-0004-0000-0C00-0000C7000000}"/>
    <hyperlink ref="E138" r:id="rId201" xr:uid="{00000000-0004-0000-0C00-0000C8000000}"/>
    <hyperlink ref="I138" r:id="rId202" xr:uid="{00000000-0004-0000-0C00-0000C9000000}"/>
    <hyperlink ref="E139" r:id="rId203" xr:uid="{00000000-0004-0000-0C00-0000CA000000}"/>
    <hyperlink ref="I139" r:id="rId204" xr:uid="{00000000-0004-0000-0C00-0000CB000000}"/>
    <hyperlink ref="E140" r:id="rId205" xr:uid="{00000000-0004-0000-0C00-0000CC000000}"/>
    <hyperlink ref="I140" r:id="rId206" xr:uid="{00000000-0004-0000-0C00-0000CD000000}"/>
    <hyperlink ref="E141" r:id="rId207" xr:uid="{00000000-0004-0000-0C00-0000CE000000}"/>
    <hyperlink ref="I141" r:id="rId208" xr:uid="{00000000-0004-0000-0C00-0000CF000000}"/>
    <hyperlink ref="E142" r:id="rId209" xr:uid="{00000000-0004-0000-0C00-0000D0000000}"/>
    <hyperlink ref="I142" r:id="rId210" xr:uid="{00000000-0004-0000-0C00-0000D1000000}"/>
    <hyperlink ref="I143" r:id="rId211" xr:uid="{00000000-0004-0000-0C00-0000D2000000}"/>
    <hyperlink ref="E144" r:id="rId212" xr:uid="{00000000-0004-0000-0C00-0000D3000000}"/>
    <hyperlink ref="I144" r:id="rId213" xr:uid="{00000000-0004-0000-0C00-0000D4000000}"/>
    <hyperlink ref="E145" r:id="rId214" xr:uid="{00000000-0004-0000-0C00-0000D5000000}"/>
    <hyperlink ref="I145" r:id="rId215" xr:uid="{00000000-0004-0000-0C00-0000D6000000}"/>
    <hyperlink ref="E146" r:id="rId216" xr:uid="{00000000-0004-0000-0C00-0000D7000000}"/>
    <hyperlink ref="I146" r:id="rId217" xr:uid="{00000000-0004-0000-0C00-0000D8000000}"/>
    <hyperlink ref="E147" r:id="rId218" xr:uid="{00000000-0004-0000-0C00-0000D9000000}"/>
    <hyperlink ref="I147" r:id="rId219" xr:uid="{00000000-0004-0000-0C00-0000DA000000}"/>
    <hyperlink ref="E148" r:id="rId220" xr:uid="{00000000-0004-0000-0C00-0000DB000000}"/>
    <hyperlink ref="I148" r:id="rId221" xr:uid="{00000000-0004-0000-0C00-0000DC000000}"/>
    <hyperlink ref="I149" r:id="rId222" xr:uid="{00000000-0004-0000-0C00-0000DD000000}"/>
    <hyperlink ref="E150" r:id="rId223" xr:uid="{00000000-0004-0000-0C00-0000DE000000}"/>
    <hyperlink ref="I150" r:id="rId224" xr:uid="{00000000-0004-0000-0C00-0000DF000000}"/>
    <hyperlink ref="E151" r:id="rId225" xr:uid="{00000000-0004-0000-0C00-0000E0000000}"/>
    <hyperlink ref="I151" r:id="rId226" xr:uid="{00000000-0004-0000-0C00-0000E1000000}"/>
    <hyperlink ref="E152" r:id="rId227" xr:uid="{00000000-0004-0000-0C00-0000E2000000}"/>
    <hyperlink ref="I152" r:id="rId228" xr:uid="{00000000-0004-0000-0C00-0000E3000000}"/>
    <hyperlink ref="E153" r:id="rId229" xr:uid="{00000000-0004-0000-0C00-0000E4000000}"/>
    <hyperlink ref="I153" r:id="rId230" xr:uid="{00000000-0004-0000-0C00-0000E5000000}"/>
    <hyperlink ref="E154" r:id="rId231" xr:uid="{00000000-0004-0000-0C00-0000E6000000}"/>
    <hyperlink ref="I154" r:id="rId232" xr:uid="{00000000-0004-0000-0C00-0000E7000000}"/>
    <hyperlink ref="E155" r:id="rId233" xr:uid="{00000000-0004-0000-0C00-0000E8000000}"/>
    <hyperlink ref="I155" r:id="rId234" xr:uid="{00000000-0004-0000-0C00-0000E9000000}"/>
    <hyperlink ref="I156" r:id="rId235" xr:uid="{00000000-0004-0000-0C00-0000EA000000}"/>
    <hyperlink ref="E157" r:id="rId236" xr:uid="{00000000-0004-0000-0C00-0000EB000000}"/>
    <hyperlink ref="I157" r:id="rId237" xr:uid="{00000000-0004-0000-0C00-0000EC000000}"/>
    <hyperlink ref="E158" r:id="rId238" xr:uid="{00000000-0004-0000-0C00-0000ED000000}"/>
    <hyperlink ref="I158" r:id="rId239" xr:uid="{00000000-0004-0000-0C00-0000EE000000}"/>
    <hyperlink ref="E159" r:id="rId240" xr:uid="{00000000-0004-0000-0C00-0000EF000000}"/>
    <hyperlink ref="I159" r:id="rId241" xr:uid="{00000000-0004-0000-0C00-0000F0000000}"/>
    <hyperlink ref="I160" r:id="rId242" xr:uid="{00000000-0004-0000-0C00-0000F1000000}"/>
    <hyperlink ref="I161" r:id="rId243" location="section-overview" xr:uid="{00000000-0004-0000-0C00-0000F2000000}"/>
    <hyperlink ref="E162" r:id="rId244" xr:uid="{00000000-0004-0000-0C00-0000F3000000}"/>
    <hyperlink ref="I162" r:id="rId245" xr:uid="{00000000-0004-0000-0C00-0000F4000000}"/>
    <hyperlink ref="E163" r:id="rId246" xr:uid="{00000000-0004-0000-0C00-0000F5000000}"/>
    <hyperlink ref="I163" r:id="rId247" xr:uid="{00000000-0004-0000-0C00-0000F6000000}"/>
    <hyperlink ref="E164" r:id="rId248" xr:uid="{00000000-0004-0000-0C00-0000F7000000}"/>
    <hyperlink ref="I164" r:id="rId249" xr:uid="{00000000-0004-0000-0C00-0000F8000000}"/>
    <hyperlink ref="E165" r:id="rId250" xr:uid="{00000000-0004-0000-0C00-0000F9000000}"/>
    <hyperlink ref="I165" r:id="rId251" xr:uid="{00000000-0004-0000-0C00-0000FA000000}"/>
    <hyperlink ref="E166" r:id="rId252" xr:uid="{00000000-0004-0000-0C00-0000FB000000}"/>
    <hyperlink ref="I166" r:id="rId253" xr:uid="{00000000-0004-0000-0C00-0000FC000000}"/>
    <hyperlink ref="I167" r:id="rId254" xr:uid="{00000000-0004-0000-0C00-0000FD000000}"/>
    <hyperlink ref="I168" r:id="rId255" xr:uid="{00000000-0004-0000-0C00-0000FE000000}"/>
    <hyperlink ref="I169" r:id="rId256" xr:uid="{00000000-0004-0000-0C00-0000FF000000}"/>
    <hyperlink ref="E170" r:id="rId257" xr:uid="{00000000-0004-0000-0C00-000000010000}"/>
    <hyperlink ref="I170" r:id="rId258" xr:uid="{00000000-0004-0000-0C00-000001010000}"/>
    <hyperlink ref="E171" r:id="rId259" xr:uid="{00000000-0004-0000-0C00-000002010000}"/>
    <hyperlink ref="I171" r:id="rId260" xr:uid="{00000000-0004-0000-0C00-000003010000}"/>
    <hyperlink ref="E172" r:id="rId261" xr:uid="{00000000-0004-0000-0C00-000004010000}"/>
    <hyperlink ref="I172" r:id="rId262" xr:uid="{00000000-0004-0000-0C00-000005010000}"/>
    <hyperlink ref="E173" r:id="rId263" xr:uid="{00000000-0004-0000-0C00-000006010000}"/>
    <hyperlink ref="I173" r:id="rId264" xr:uid="{00000000-0004-0000-0C00-000007010000}"/>
    <hyperlink ref="E174" r:id="rId265" xr:uid="{00000000-0004-0000-0C00-000008010000}"/>
    <hyperlink ref="I174" r:id="rId266" xr:uid="{00000000-0004-0000-0C00-000009010000}"/>
    <hyperlink ref="E175" r:id="rId267" xr:uid="{00000000-0004-0000-0C00-00000A010000}"/>
    <hyperlink ref="I175" r:id="rId268" xr:uid="{00000000-0004-0000-0C00-00000B010000}"/>
    <hyperlink ref="E176" r:id="rId269" xr:uid="{00000000-0004-0000-0C00-00000C010000}"/>
    <hyperlink ref="I176" r:id="rId270" xr:uid="{00000000-0004-0000-0C00-00000D010000}"/>
    <hyperlink ref="I177" r:id="rId271" xr:uid="{00000000-0004-0000-0C00-00000E010000}"/>
    <hyperlink ref="E178" r:id="rId272" xr:uid="{00000000-0004-0000-0C00-00000F010000}"/>
    <hyperlink ref="I178" r:id="rId273" xr:uid="{00000000-0004-0000-0C00-000010010000}"/>
    <hyperlink ref="E179" r:id="rId274" xr:uid="{00000000-0004-0000-0C00-000011010000}"/>
    <hyperlink ref="I180" r:id="rId275" xr:uid="{00000000-0004-0000-0C00-000012010000}"/>
    <hyperlink ref="I181" r:id="rId276" xr:uid="{00000000-0004-0000-0C00-000013010000}"/>
    <hyperlink ref="E182" r:id="rId277" xr:uid="{00000000-0004-0000-0C00-000014010000}"/>
    <hyperlink ref="I183" r:id="rId278" xr:uid="{00000000-0004-0000-0C00-000015010000}"/>
    <hyperlink ref="E184" r:id="rId279" xr:uid="{00000000-0004-0000-0C00-000016010000}"/>
    <hyperlink ref="I184" r:id="rId280" xr:uid="{00000000-0004-0000-0C00-000017010000}"/>
    <hyperlink ref="E185" r:id="rId281" xr:uid="{00000000-0004-0000-0C00-000018010000}"/>
    <hyperlink ref="I185" r:id="rId282" xr:uid="{00000000-0004-0000-0C00-000019010000}"/>
    <hyperlink ref="I186" r:id="rId283" xr:uid="{00000000-0004-0000-0C00-00001A010000}"/>
    <hyperlink ref="E187" r:id="rId284" xr:uid="{00000000-0004-0000-0C00-00001B010000}"/>
    <hyperlink ref="I187" r:id="rId285" xr:uid="{00000000-0004-0000-0C00-00001C010000}"/>
    <hyperlink ref="E188" r:id="rId286" xr:uid="{00000000-0004-0000-0C00-00001D010000}"/>
    <hyperlink ref="I188" r:id="rId287" xr:uid="{00000000-0004-0000-0C00-00001E010000}"/>
    <hyperlink ref="E189" r:id="rId288" xr:uid="{00000000-0004-0000-0C00-00001F010000}"/>
    <hyperlink ref="I189" r:id="rId289" xr:uid="{00000000-0004-0000-0C00-000020010000}"/>
    <hyperlink ref="E190" r:id="rId290" xr:uid="{00000000-0004-0000-0C00-000021010000}"/>
    <hyperlink ref="I190" r:id="rId291" xr:uid="{00000000-0004-0000-0C00-000022010000}"/>
    <hyperlink ref="E191" r:id="rId292" xr:uid="{00000000-0004-0000-0C00-000023010000}"/>
    <hyperlink ref="I191" r:id="rId293" xr:uid="{00000000-0004-0000-0C00-000024010000}"/>
    <hyperlink ref="E192" r:id="rId294" xr:uid="{00000000-0004-0000-0C00-000025010000}"/>
    <hyperlink ref="I192" r:id="rId295" xr:uid="{00000000-0004-0000-0C00-000026010000}"/>
    <hyperlink ref="I193" r:id="rId296" xr:uid="{00000000-0004-0000-0C00-000027010000}"/>
    <hyperlink ref="E194" r:id="rId297" xr:uid="{00000000-0004-0000-0C00-000028010000}"/>
    <hyperlink ref="I194" r:id="rId298" xr:uid="{00000000-0004-0000-0C00-000029010000}"/>
    <hyperlink ref="E195" r:id="rId299" xr:uid="{00000000-0004-0000-0C00-00002A010000}"/>
    <hyperlink ref="I195" r:id="rId300" xr:uid="{00000000-0004-0000-0C00-00002B010000}"/>
    <hyperlink ref="E196" r:id="rId301" xr:uid="{00000000-0004-0000-0C00-00002C010000}"/>
    <hyperlink ref="E197" r:id="rId302" xr:uid="{00000000-0004-0000-0C00-00002D010000}"/>
    <hyperlink ref="I197" r:id="rId303" xr:uid="{00000000-0004-0000-0C00-00002E010000}"/>
    <hyperlink ref="I198" r:id="rId304" xr:uid="{00000000-0004-0000-0C00-00002F010000}"/>
    <hyperlink ref="E199" r:id="rId305" xr:uid="{00000000-0004-0000-0C00-000030010000}"/>
    <hyperlink ref="I199" r:id="rId306" location="section-overview" xr:uid="{00000000-0004-0000-0C00-000031010000}"/>
    <hyperlink ref="E200" r:id="rId307" xr:uid="{00000000-0004-0000-0C00-000032010000}"/>
    <hyperlink ref="I200" r:id="rId308" xr:uid="{00000000-0004-0000-0C00-000033010000}"/>
    <hyperlink ref="E201" r:id="rId309" xr:uid="{00000000-0004-0000-0C00-000034010000}"/>
    <hyperlink ref="I201" r:id="rId310" xr:uid="{00000000-0004-0000-0C00-000035010000}"/>
    <hyperlink ref="E202" r:id="rId311" xr:uid="{00000000-0004-0000-0C00-000036010000}"/>
    <hyperlink ref="I202" r:id="rId312" xr:uid="{00000000-0004-0000-0C00-000037010000}"/>
    <hyperlink ref="E203" r:id="rId313" xr:uid="{00000000-0004-0000-0C00-000038010000}"/>
    <hyperlink ref="I203" r:id="rId314" xr:uid="{00000000-0004-0000-0C00-000039010000}"/>
    <hyperlink ref="E204" r:id="rId315" xr:uid="{00000000-0004-0000-0C00-00003A010000}"/>
    <hyperlink ref="I204" r:id="rId316" xr:uid="{00000000-0004-0000-0C00-00003B010000}"/>
    <hyperlink ref="E205" r:id="rId317" xr:uid="{00000000-0004-0000-0C00-00003C010000}"/>
    <hyperlink ref="I205" r:id="rId318" xr:uid="{00000000-0004-0000-0C00-00003D010000}"/>
    <hyperlink ref="E206" r:id="rId319" xr:uid="{00000000-0004-0000-0C00-00003E010000}"/>
    <hyperlink ref="I206" r:id="rId320" xr:uid="{00000000-0004-0000-0C00-00003F010000}"/>
    <hyperlink ref="E207" r:id="rId321" xr:uid="{00000000-0004-0000-0C00-000040010000}"/>
    <hyperlink ref="I207" r:id="rId322" xr:uid="{00000000-0004-0000-0C00-000041010000}"/>
    <hyperlink ref="E208" r:id="rId323" xr:uid="{00000000-0004-0000-0C00-000042010000}"/>
    <hyperlink ref="I208" r:id="rId324" xr:uid="{00000000-0004-0000-0C00-000043010000}"/>
    <hyperlink ref="E210" r:id="rId325" xr:uid="{00000000-0004-0000-0C00-000044010000}"/>
    <hyperlink ref="I210" r:id="rId326" xr:uid="{00000000-0004-0000-0C00-000045010000}"/>
    <hyperlink ref="E211" r:id="rId327" xr:uid="{00000000-0004-0000-0C00-000046010000}"/>
    <hyperlink ref="I211" r:id="rId328" xr:uid="{00000000-0004-0000-0C00-000047010000}"/>
    <hyperlink ref="E212" r:id="rId329" xr:uid="{00000000-0004-0000-0C00-000048010000}"/>
    <hyperlink ref="I212" r:id="rId330" xr:uid="{00000000-0004-0000-0C00-000049010000}"/>
    <hyperlink ref="E213" r:id="rId331" xr:uid="{00000000-0004-0000-0C00-00004A010000}"/>
    <hyperlink ref="I213" r:id="rId332" xr:uid="{00000000-0004-0000-0C00-00004B010000}"/>
    <hyperlink ref="E214" r:id="rId333" xr:uid="{00000000-0004-0000-0C00-00004C010000}"/>
    <hyperlink ref="I214" r:id="rId334" xr:uid="{00000000-0004-0000-0C00-00004D010000}"/>
    <hyperlink ref="E215" r:id="rId335" xr:uid="{00000000-0004-0000-0C00-00004E010000}"/>
    <hyperlink ref="I215" r:id="rId336" xr:uid="{00000000-0004-0000-0C00-00004F010000}"/>
    <hyperlink ref="E216" r:id="rId337" xr:uid="{00000000-0004-0000-0C00-000050010000}"/>
    <hyperlink ref="I216" r:id="rId338" xr:uid="{00000000-0004-0000-0C00-000051010000}"/>
    <hyperlink ref="E217" r:id="rId339" xr:uid="{00000000-0004-0000-0C00-000052010000}"/>
    <hyperlink ref="I217" r:id="rId340" xr:uid="{00000000-0004-0000-0C00-000053010000}"/>
    <hyperlink ref="E218" r:id="rId341" xr:uid="{00000000-0004-0000-0C00-000054010000}"/>
    <hyperlink ref="I218" r:id="rId342" xr:uid="{00000000-0004-0000-0C00-000055010000}"/>
    <hyperlink ref="E219" r:id="rId343" xr:uid="{00000000-0004-0000-0C00-000056010000}"/>
    <hyperlink ref="I219" r:id="rId344" xr:uid="{00000000-0004-0000-0C00-000057010000}"/>
    <hyperlink ref="E220" r:id="rId345" xr:uid="{00000000-0004-0000-0C00-000058010000}"/>
    <hyperlink ref="I220" r:id="rId346" xr:uid="{00000000-0004-0000-0C00-000059010000}"/>
    <hyperlink ref="E221" r:id="rId347" xr:uid="{00000000-0004-0000-0C00-00005A010000}"/>
    <hyperlink ref="E222" r:id="rId348" xr:uid="{00000000-0004-0000-0C00-00005B010000}"/>
    <hyperlink ref="I222" r:id="rId349" xr:uid="{00000000-0004-0000-0C00-00005C010000}"/>
    <hyperlink ref="E223" r:id="rId350" xr:uid="{00000000-0004-0000-0C00-00005D010000}"/>
    <hyperlink ref="I223" r:id="rId351" xr:uid="{00000000-0004-0000-0C00-00005E010000}"/>
    <hyperlink ref="E224" r:id="rId352" xr:uid="{00000000-0004-0000-0C00-00005F010000}"/>
    <hyperlink ref="I224" r:id="rId353" xr:uid="{00000000-0004-0000-0C00-000060010000}"/>
    <hyperlink ref="E225" r:id="rId354" xr:uid="{00000000-0004-0000-0C00-000061010000}"/>
    <hyperlink ref="I225" r:id="rId355" xr:uid="{00000000-0004-0000-0C00-000062010000}"/>
    <hyperlink ref="E226" r:id="rId356" xr:uid="{00000000-0004-0000-0C00-000063010000}"/>
    <hyperlink ref="E227" r:id="rId357" xr:uid="{00000000-0004-0000-0C00-000064010000}"/>
    <hyperlink ref="I227" r:id="rId358" xr:uid="{00000000-0004-0000-0C00-000065010000}"/>
    <hyperlink ref="E228" r:id="rId359" xr:uid="{00000000-0004-0000-0C00-000066010000}"/>
    <hyperlink ref="I229" r:id="rId360" xr:uid="{00000000-0004-0000-0C00-000067010000}"/>
    <hyperlink ref="E230" r:id="rId361" xr:uid="{00000000-0004-0000-0C00-000068010000}"/>
    <hyperlink ref="I230" r:id="rId362" xr:uid="{00000000-0004-0000-0C00-000069010000}"/>
    <hyperlink ref="E231" r:id="rId363" xr:uid="{00000000-0004-0000-0C00-00006A010000}"/>
    <hyperlink ref="I231" r:id="rId364" xr:uid="{00000000-0004-0000-0C00-00006B010000}"/>
    <hyperlink ref="I232" r:id="rId365" xr:uid="{00000000-0004-0000-0C00-00006C010000}"/>
    <hyperlink ref="I233" r:id="rId366" xr:uid="{00000000-0004-0000-0C00-00006D010000}"/>
    <hyperlink ref="I234" r:id="rId367" xr:uid="{00000000-0004-0000-0C00-00006E010000}"/>
    <hyperlink ref="E235" r:id="rId368" xr:uid="{00000000-0004-0000-0C00-00006F010000}"/>
    <hyperlink ref="E236" r:id="rId369" xr:uid="{00000000-0004-0000-0C00-000070010000}"/>
    <hyperlink ref="I236" r:id="rId370" xr:uid="{00000000-0004-0000-0C00-000071010000}"/>
    <hyperlink ref="E237" r:id="rId371" xr:uid="{00000000-0004-0000-0C00-000072010000}"/>
    <hyperlink ref="I237" r:id="rId372" xr:uid="{00000000-0004-0000-0C00-000073010000}"/>
    <hyperlink ref="E238" r:id="rId373" xr:uid="{00000000-0004-0000-0C00-000074010000}"/>
    <hyperlink ref="I238" r:id="rId374" xr:uid="{00000000-0004-0000-0C00-000075010000}"/>
    <hyperlink ref="I239" r:id="rId375" xr:uid="{00000000-0004-0000-0C00-000076010000}"/>
    <hyperlink ref="E240" r:id="rId376" xr:uid="{00000000-0004-0000-0C00-000077010000}"/>
    <hyperlink ref="I240" r:id="rId377" xr:uid="{00000000-0004-0000-0C00-000078010000}"/>
    <hyperlink ref="E241" r:id="rId378" xr:uid="{00000000-0004-0000-0C00-000079010000}"/>
    <hyperlink ref="I241" r:id="rId379" xr:uid="{00000000-0004-0000-0C00-00007A010000}"/>
    <hyperlink ref="E242" r:id="rId380" xr:uid="{00000000-0004-0000-0C00-00007B010000}"/>
    <hyperlink ref="I242" r:id="rId381" xr:uid="{00000000-0004-0000-0C00-00007C010000}"/>
    <hyperlink ref="E243" r:id="rId382" xr:uid="{00000000-0004-0000-0C00-00007D010000}"/>
    <hyperlink ref="I243" r:id="rId383" xr:uid="{00000000-0004-0000-0C00-00007E010000}"/>
    <hyperlink ref="E244" r:id="rId384" xr:uid="{00000000-0004-0000-0C00-00007F010000}"/>
    <hyperlink ref="I244" r:id="rId385" xr:uid="{00000000-0004-0000-0C00-000080010000}"/>
    <hyperlink ref="E245" r:id="rId386" xr:uid="{00000000-0004-0000-0C00-000081010000}"/>
    <hyperlink ref="I245" r:id="rId387" xr:uid="{00000000-0004-0000-0C00-000082010000}"/>
    <hyperlink ref="E246" r:id="rId388" xr:uid="{00000000-0004-0000-0C00-000083010000}"/>
    <hyperlink ref="I246" r:id="rId389" xr:uid="{00000000-0004-0000-0C00-000084010000}"/>
    <hyperlink ref="I247" r:id="rId390" xr:uid="{00000000-0004-0000-0C00-000085010000}"/>
    <hyperlink ref="E248" r:id="rId391" xr:uid="{00000000-0004-0000-0C00-000086010000}"/>
    <hyperlink ref="E249" r:id="rId392" xr:uid="{00000000-0004-0000-0C00-000087010000}"/>
    <hyperlink ref="I249" r:id="rId393" xr:uid="{00000000-0004-0000-0C00-000088010000}"/>
    <hyperlink ref="E250" r:id="rId394" xr:uid="{00000000-0004-0000-0C00-000089010000}"/>
    <hyperlink ref="I250" r:id="rId395" xr:uid="{00000000-0004-0000-0C00-00008A010000}"/>
    <hyperlink ref="I251" r:id="rId396" xr:uid="{00000000-0004-0000-0C00-00008B010000}"/>
    <hyperlink ref="E252" r:id="rId397" xr:uid="{00000000-0004-0000-0C00-00008C010000}"/>
    <hyperlink ref="I252" r:id="rId398" xr:uid="{00000000-0004-0000-0C00-00008D010000}"/>
    <hyperlink ref="E253" r:id="rId399" xr:uid="{00000000-0004-0000-0C00-00008E010000}"/>
    <hyperlink ref="I253" r:id="rId400" xr:uid="{00000000-0004-0000-0C00-00008F010000}"/>
    <hyperlink ref="E254" r:id="rId401" xr:uid="{00000000-0004-0000-0C00-000090010000}"/>
    <hyperlink ref="I254" r:id="rId402" xr:uid="{00000000-0004-0000-0C00-000091010000}"/>
    <hyperlink ref="E255" r:id="rId403" xr:uid="{00000000-0004-0000-0C00-000092010000}"/>
    <hyperlink ref="I255" r:id="rId404" xr:uid="{00000000-0004-0000-0C00-000093010000}"/>
    <hyperlink ref="E256" r:id="rId405" xr:uid="{00000000-0004-0000-0C00-000094010000}"/>
    <hyperlink ref="I256" r:id="rId406" xr:uid="{00000000-0004-0000-0C00-000095010000}"/>
    <hyperlink ref="E257" r:id="rId407" xr:uid="{00000000-0004-0000-0C00-000096010000}"/>
    <hyperlink ref="E258" r:id="rId408" xr:uid="{00000000-0004-0000-0C00-000097010000}"/>
    <hyperlink ref="I258" r:id="rId409" xr:uid="{00000000-0004-0000-0C00-000098010000}"/>
    <hyperlink ref="E259" r:id="rId410" xr:uid="{00000000-0004-0000-0C00-000099010000}"/>
    <hyperlink ref="I259" r:id="rId411" xr:uid="{00000000-0004-0000-0C00-00009A010000}"/>
    <hyperlink ref="I260" r:id="rId412" xr:uid="{00000000-0004-0000-0C00-00009B010000}"/>
    <hyperlink ref="I261" r:id="rId413" location="section-overview" xr:uid="{00000000-0004-0000-0C00-00009C010000}"/>
    <hyperlink ref="E262" r:id="rId414" xr:uid="{00000000-0004-0000-0C00-00009D010000}"/>
    <hyperlink ref="I262" r:id="rId415" xr:uid="{00000000-0004-0000-0C00-00009E010000}"/>
    <hyperlink ref="I263" r:id="rId416" xr:uid="{00000000-0004-0000-0C00-00009F010000}"/>
    <hyperlink ref="I264" r:id="rId417" location="section-overview" xr:uid="{00000000-0004-0000-0C00-0000A0010000}"/>
    <hyperlink ref="I265" r:id="rId418" xr:uid="{00000000-0004-0000-0C00-0000A1010000}"/>
    <hyperlink ref="E266" r:id="rId419" xr:uid="{00000000-0004-0000-0C00-0000A2010000}"/>
    <hyperlink ref="I266" r:id="rId420" xr:uid="{00000000-0004-0000-0C00-0000A3010000}"/>
    <hyperlink ref="I267" r:id="rId421" xr:uid="{00000000-0004-0000-0C00-0000A4010000}"/>
    <hyperlink ref="E268" r:id="rId422" xr:uid="{00000000-0004-0000-0C00-0000A5010000}"/>
    <hyperlink ref="I268" r:id="rId423" xr:uid="{00000000-0004-0000-0C00-0000A6010000}"/>
    <hyperlink ref="E269" r:id="rId424" xr:uid="{00000000-0004-0000-0C00-0000A7010000}"/>
    <hyperlink ref="I269" r:id="rId425" xr:uid="{00000000-0004-0000-0C00-0000A8010000}"/>
    <hyperlink ref="I270" r:id="rId426" xr:uid="{00000000-0004-0000-0C00-0000A9010000}"/>
    <hyperlink ref="E271" r:id="rId427" xr:uid="{00000000-0004-0000-0C00-0000AA010000}"/>
    <hyperlink ref="I271" r:id="rId428" xr:uid="{00000000-0004-0000-0C00-0000AB010000}"/>
    <hyperlink ref="E272" r:id="rId429" xr:uid="{00000000-0004-0000-0C00-0000AC010000}"/>
    <hyperlink ref="I272" r:id="rId430" xr:uid="{00000000-0004-0000-0C00-0000AD010000}"/>
    <hyperlink ref="E273" r:id="rId431" xr:uid="{00000000-0004-0000-0C00-0000AE010000}"/>
    <hyperlink ref="I273" r:id="rId432" xr:uid="{00000000-0004-0000-0C00-0000AF010000}"/>
    <hyperlink ref="E274" r:id="rId433" xr:uid="{00000000-0004-0000-0C00-0000B0010000}"/>
    <hyperlink ref="I274" r:id="rId434" xr:uid="{00000000-0004-0000-0C00-0000B1010000}"/>
    <hyperlink ref="E275" r:id="rId435" xr:uid="{00000000-0004-0000-0C00-0000B2010000}"/>
    <hyperlink ref="I275" r:id="rId436" xr:uid="{00000000-0004-0000-0C00-0000B3010000}"/>
    <hyperlink ref="E276" r:id="rId437" xr:uid="{00000000-0004-0000-0C00-0000B4010000}"/>
    <hyperlink ref="I276" r:id="rId438" xr:uid="{00000000-0004-0000-0C00-0000B5010000}"/>
    <hyperlink ref="E277" r:id="rId439" xr:uid="{00000000-0004-0000-0C00-0000B6010000}"/>
    <hyperlink ref="I277" r:id="rId440" location="section-overview" xr:uid="{00000000-0004-0000-0C00-0000B7010000}"/>
    <hyperlink ref="I278" r:id="rId441" xr:uid="{00000000-0004-0000-0C00-0000B8010000}"/>
    <hyperlink ref="I279" r:id="rId442" xr:uid="{00000000-0004-0000-0C00-0000B9010000}"/>
    <hyperlink ref="I280" r:id="rId443" xr:uid="{00000000-0004-0000-0C00-0000BA010000}"/>
    <hyperlink ref="I281" r:id="rId444" xr:uid="{00000000-0004-0000-0C00-0000BB010000}"/>
    <hyperlink ref="I282" r:id="rId445" xr:uid="{00000000-0004-0000-0C00-0000BC010000}"/>
    <hyperlink ref="I283" r:id="rId446" xr:uid="{00000000-0004-0000-0C00-0000BD010000}"/>
    <hyperlink ref="E284" r:id="rId447" xr:uid="{00000000-0004-0000-0C00-0000BE010000}"/>
    <hyperlink ref="I284" r:id="rId448" xr:uid="{00000000-0004-0000-0C00-0000BF010000}"/>
    <hyperlink ref="I285" r:id="rId449" xr:uid="{00000000-0004-0000-0C00-0000C0010000}"/>
    <hyperlink ref="E286" r:id="rId450" xr:uid="{00000000-0004-0000-0C00-0000C1010000}"/>
    <hyperlink ref="I286" r:id="rId451" xr:uid="{00000000-0004-0000-0C00-0000C2010000}"/>
    <hyperlink ref="E288" r:id="rId452" xr:uid="{00000000-0004-0000-0C00-0000C3010000}"/>
    <hyperlink ref="I288" r:id="rId453" xr:uid="{00000000-0004-0000-0C00-0000C4010000}"/>
    <hyperlink ref="E289" r:id="rId454" xr:uid="{00000000-0004-0000-0C00-0000C5010000}"/>
    <hyperlink ref="I289" r:id="rId455" xr:uid="{00000000-0004-0000-0C00-0000C6010000}"/>
    <hyperlink ref="E290" r:id="rId456" xr:uid="{00000000-0004-0000-0C00-0000C7010000}"/>
    <hyperlink ref="I290" r:id="rId457" xr:uid="{00000000-0004-0000-0C00-0000C8010000}"/>
    <hyperlink ref="E291" r:id="rId458" xr:uid="{00000000-0004-0000-0C00-0000C9010000}"/>
    <hyperlink ref="I291" r:id="rId459" xr:uid="{00000000-0004-0000-0C00-0000CA010000}"/>
    <hyperlink ref="E292" r:id="rId460" xr:uid="{00000000-0004-0000-0C00-0000CB010000}"/>
    <hyperlink ref="I292" r:id="rId461" xr:uid="{00000000-0004-0000-0C00-0000CC010000}"/>
    <hyperlink ref="E293" r:id="rId462" xr:uid="{00000000-0004-0000-0C00-0000CD010000}"/>
    <hyperlink ref="I293" r:id="rId463" xr:uid="{00000000-0004-0000-0C00-0000CE010000}"/>
    <hyperlink ref="E294" r:id="rId464" xr:uid="{00000000-0004-0000-0C00-0000CF010000}"/>
    <hyperlink ref="I294" r:id="rId465" xr:uid="{00000000-0004-0000-0C00-0000D0010000}"/>
    <hyperlink ref="E295" r:id="rId466" xr:uid="{00000000-0004-0000-0C00-0000D1010000}"/>
    <hyperlink ref="I295" r:id="rId467" xr:uid="{00000000-0004-0000-0C00-0000D2010000}"/>
    <hyperlink ref="E296" r:id="rId468" xr:uid="{00000000-0004-0000-0C00-0000D3010000}"/>
    <hyperlink ref="I296" r:id="rId469" xr:uid="{00000000-0004-0000-0C00-0000D4010000}"/>
    <hyperlink ref="E297" r:id="rId470" xr:uid="{00000000-0004-0000-0C00-0000D5010000}"/>
    <hyperlink ref="I297" r:id="rId471" xr:uid="{00000000-0004-0000-0C00-0000D6010000}"/>
    <hyperlink ref="E298" r:id="rId472" xr:uid="{00000000-0004-0000-0C00-0000D7010000}"/>
    <hyperlink ref="I298" r:id="rId473" xr:uid="{00000000-0004-0000-0C00-0000D8010000}"/>
    <hyperlink ref="E299" r:id="rId474" xr:uid="{00000000-0004-0000-0C00-0000D9010000}"/>
    <hyperlink ref="I299" r:id="rId475" xr:uid="{00000000-0004-0000-0C00-0000DA010000}"/>
    <hyperlink ref="E300" r:id="rId476" xr:uid="{00000000-0004-0000-0C00-0000DB010000}"/>
    <hyperlink ref="I300" r:id="rId477" xr:uid="{00000000-0004-0000-0C00-0000DC010000}"/>
    <hyperlink ref="E301" r:id="rId478" xr:uid="{00000000-0004-0000-0C00-0000DD010000}"/>
    <hyperlink ref="I301" r:id="rId479" xr:uid="{00000000-0004-0000-0C00-0000DE010000}"/>
    <hyperlink ref="E302" r:id="rId480" xr:uid="{00000000-0004-0000-0C00-0000DF010000}"/>
    <hyperlink ref="I302" r:id="rId481" xr:uid="{00000000-0004-0000-0C00-0000E0010000}"/>
    <hyperlink ref="E303" r:id="rId482" xr:uid="{00000000-0004-0000-0C00-0000E1010000}"/>
    <hyperlink ref="I303" r:id="rId483" xr:uid="{00000000-0004-0000-0C00-0000E2010000}"/>
    <hyperlink ref="I304" r:id="rId484" xr:uid="{00000000-0004-0000-0C00-0000E3010000}"/>
    <hyperlink ref="I305" r:id="rId485" xr:uid="{00000000-0004-0000-0C00-0000E4010000}"/>
    <hyperlink ref="E306" r:id="rId486" xr:uid="{00000000-0004-0000-0C00-0000E5010000}"/>
    <hyperlink ref="I306" r:id="rId487" xr:uid="{00000000-0004-0000-0C00-0000E6010000}"/>
    <hyperlink ref="E307" r:id="rId488" xr:uid="{00000000-0004-0000-0C00-0000E7010000}"/>
    <hyperlink ref="I307" r:id="rId489" xr:uid="{00000000-0004-0000-0C00-0000E8010000}"/>
    <hyperlink ref="E308" r:id="rId490" xr:uid="{00000000-0004-0000-0C00-0000E9010000}"/>
    <hyperlink ref="I308" r:id="rId491" xr:uid="{00000000-0004-0000-0C00-0000EA010000}"/>
    <hyperlink ref="E309" r:id="rId492" xr:uid="{00000000-0004-0000-0C00-0000EB010000}"/>
    <hyperlink ref="I309" r:id="rId493" xr:uid="{00000000-0004-0000-0C00-0000EC010000}"/>
    <hyperlink ref="E310" r:id="rId494" xr:uid="{00000000-0004-0000-0C00-0000ED010000}"/>
    <hyperlink ref="I310" r:id="rId495" xr:uid="{00000000-0004-0000-0C00-0000EE010000}"/>
    <hyperlink ref="E311" r:id="rId496" xr:uid="{00000000-0004-0000-0C00-0000EF010000}"/>
    <hyperlink ref="I311" r:id="rId497" xr:uid="{00000000-0004-0000-0C00-0000F0010000}"/>
    <hyperlink ref="E312" r:id="rId498" xr:uid="{00000000-0004-0000-0C00-0000F1010000}"/>
    <hyperlink ref="I312" r:id="rId499" xr:uid="{00000000-0004-0000-0C00-0000F2010000}"/>
    <hyperlink ref="E313" r:id="rId500" xr:uid="{00000000-0004-0000-0C00-0000F3010000}"/>
    <hyperlink ref="I313" r:id="rId501" xr:uid="{00000000-0004-0000-0C00-0000F4010000}"/>
    <hyperlink ref="E314" r:id="rId502" xr:uid="{00000000-0004-0000-0C00-0000F5010000}"/>
    <hyperlink ref="I314" r:id="rId503" xr:uid="{00000000-0004-0000-0C00-0000F6010000}"/>
    <hyperlink ref="E315" r:id="rId504" xr:uid="{00000000-0004-0000-0C00-0000F7010000}"/>
    <hyperlink ref="I315" r:id="rId505" xr:uid="{00000000-0004-0000-0C00-0000F8010000}"/>
    <hyperlink ref="E316" r:id="rId506" xr:uid="{00000000-0004-0000-0C00-0000F9010000}"/>
    <hyperlink ref="I316" r:id="rId507" xr:uid="{00000000-0004-0000-0C00-0000FA010000}"/>
    <hyperlink ref="E317" r:id="rId508" xr:uid="{00000000-0004-0000-0C00-0000FB010000}"/>
    <hyperlink ref="I317" r:id="rId509" xr:uid="{00000000-0004-0000-0C00-0000FC010000}"/>
    <hyperlink ref="E319" r:id="rId510" xr:uid="{00000000-0004-0000-0C00-0000FD010000}"/>
    <hyperlink ref="E320" r:id="rId511" xr:uid="{00000000-0004-0000-0C00-0000FE010000}"/>
    <hyperlink ref="I320" r:id="rId512" xr:uid="{00000000-0004-0000-0C00-0000FF010000}"/>
    <hyperlink ref="I321" r:id="rId513" xr:uid="{00000000-0004-0000-0C00-000000020000}"/>
    <hyperlink ref="E322" r:id="rId514" xr:uid="{00000000-0004-0000-0C00-000001020000}"/>
    <hyperlink ref="I322" r:id="rId515" xr:uid="{00000000-0004-0000-0C00-000002020000}"/>
    <hyperlink ref="E323" r:id="rId516" xr:uid="{00000000-0004-0000-0C00-000003020000}"/>
    <hyperlink ref="I323" r:id="rId517" xr:uid="{00000000-0004-0000-0C00-000004020000}"/>
    <hyperlink ref="E324" r:id="rId518" xr:uid="{00000000-0004-0000-0C00-000005020000}"/>
    <hyperlink ref="I324" r:id="rId519" xr:uid="{00000000-0004-0000-0C00-000006020000}"/>
    <hyperlink ref="E325" r:id="rId520" xr:uid="{00000000-0004-0000-0C00-000007020000}"/>
    <hyperlink ref="I325" r:id="rId521" xr:uid="{00000000-0004-0000-0C00-000008020000}"/>
    <hyperlink ref="E326" r:id="rId522" xr:uid="{00000000-0004-0000-0C00-000009020000}"/>
    <hyperlink ref="I326" r:id="rId523" xr:uid="{00000000-0004-0000-0C00-00000A020000}"/>
    <hyperlink ref="I327" r:id="rId524" xr:uid="{00000000-0004-0000-0C00-00000B020000}"/>
    <hyperlink ref="E328" r:id="rId525" xr:uid="{00000000-0004-0000-0C00-00000C020000}"/>
    <hyperlink ref="E329" r:id="rId526" xr:uid="{00000000-0004-0000-0C00-00000D020000}"/>
    <hyperlink ref="I329" r:id="rId527" xr:uid="{00000000-0004-0000-0C00-00000E020000}"/>
    <hyperlink ref="E330" r:id="rId528" xr:uid="{00000000-0004-0000-0C00-00000F020000}"/>
    <hyperlink ref="E331" r:id="rId529" xr:uid="{00000000-0004-0000-0C00-000010020000}"/>
    <hyperlink ref="I331" r:id="rId530" location="section-overview" xr:uid="{00000000-0004-0000-0C00-000011020000}"/>
    <hyperlink ref="E332" r:id="rId531" xr:uid="{00000000-0004-0000-0C00-000012020000}"/>
    <hyperlink ref="E333" r:id="rId532" xr:uid="{00000000-0004-0000-0C00-000013020000}"/>
    <hyperlink ref="I333" r:id="rId533" xr:uid="{00000000-0004-0000-0C00-000014020000}"/>
    <hyperlink ref="E335" r:id="rId534" xr:uid="{00000000-0004-0000-0C00-000015020000}"/>
    <hyperlink ref="I335" r:id="rId535" xr:uid="{00000000-0004-0000-0C00-000016020000}"/>
    <hyperlink ref="E336" r:id="rId536" xr:uid="{00000000-0004-0000-0C00-000017020000}"/>
    <hyperlink ref="I336" r:id="rId537" xr:uid="{00000000-0004-0000-0C00-000018020000}"/>
    <hyperlink ref="E337" r:id="rId538" xr:uid="{00000000-0004-0000-0C00-000019020000}"/>
    <hyperlink ref="I337" r:id="rId539" xr:uid="{00000000-0004-0000-0C00-00001A020000}"/>
    <hyperlink ref="E338" r:id="rId540" xr:uid="{00000000-0004-0000-0C00-00001B020000}"/>
    <hyperlink ref="I338" r:id="rId541" xr:uid="{00000000-0004-0000-0C00-00001C020000}"/>
    <hyperlink ref="E339" r:id="rId542" xr:uid="{00000000-0004-0000-0C00-00001D020000}"/>
    <hyperlink ref="I339" r:id="rId543" xr:uid="{00000000-0004-0000-0C00-00001E020000}"/>
    <hyperlink ref="I340" r:id="rId544" xr:uid="{00000000-0004-0000-0C00-00001F020000}"/>
    <hyperlink ref="E341" r:id="rId545" xr:uid="{00000000-0004-0000-0C00-000020020000}"/>
    <hyperlink ref="I341" r:id="rId546" xr:uid="{00000000-0004-0000-0C00-000021020000}"/>
    <hyperlink ref="E342" r:id="rId547" xr:uid="{00000000-0004-0000-0C00-000022020000}"/>
    <hyperlink ref="I342" r:id="rId548" xr:uid="{00000000-0004-0000-0C00-000023020000}"/>
    <hyperlink ref="E343" r:id="rId549" xr:uid="{00000000-0004-0000-0C00-000024020000}"/>
    <hyperlink ref="I343" r:id="rId550" xr:uid="{00000000-0004-0000-0C00-000025020000}"/>
    <hyperlink ref="E344" r:id="rId551" xr:uid="{00000000-0004-0000-0C00-000026020000}"/>
    <hyperlink ref="I344" r:id="rId552" xr:uid="{00000000-0004-0000-0C00-000027020000}"/>
    <hyperlink ref="E345" r:id="rId553" xr:uid="{00000000-0004-0000-0C00-000028020000}"/>
    <hyperlink ref="I345" r:id="rId554" xr:uid="{00000000-0004-0000-0C00-000029020000}"/>
    <hyperlink ref="E346" r:id="rId555" xr:uid="{00000000-0004-0000-0C00-00002A020000}"/>
    <hyperlink ref="I346" r:id="rId556" xr:uid="{00000000-0004-0000-0C00-00002B020000}"/>
    <hyperlink ref="E347" r:id="rId557" xr:uid="{00000000-0004-0000-0C00-00002C020000}"/>
    <hyperlink ref="I347" r:id="rId558" xr:uid="{00000000-0004-0000-0C00-00002D020000}"/>
    <hyperlink ref="E348" r:id="rId559" xr:uid="{00000000-0004-0000-0C00-00002E020000}"/>
    <hyperlink ref="I348" r:id="rId560" xr:uid="{00000000-0004-0000-0C00-00002F020000}"/>
    <hyperlink ref="E349" r:id="rId561" xr:uid="{00000000-0004-0000-0C00-000030020000}"/>
    <hyperlink ref="I349" r:id="rId562" xr:uid="{00000000-0004-0000-0C00-000031020000}"/>
    <hyperlink ref="E350" r:id="rId563" xr:uid="{00000000-0004-0000-0C00-000032020000}"/>
    <hyperlink ref="I350" r:id="rId564" xr:uid="{00000000-0004-0000-0C00-000033020000}"/>
    <hyperlink ref="E351" r:id="rId565" xr:uid="{00000000-0004-0000-0C00-000034020000}"/>
    <hyperlink ref="I351" r:id="rId566" xr:uid="{00000000-0004-0000-0C00-000035020000}"/>
    <hyperlink ref="I352" r:id="rId567" xr:uid="{00000000-0004-0000-0C00-000036020000}"/>
    <hyperlink ref="E353" r:id="rId568" xr:uid="{00000000-0004-0000-0C00-000037020000}"/>
    <hyperlink ref="I353" r:id="rId569" xr:uid="{00000000-0004-0000-0C00-000038020000}"/>
    <hyperlink ref="E354" r:id="rId570" xr:uid="{00000000-0004-0000-0C00-000039020000}"/>
    <hyperlink ref="I354" r:id="rId571" xr:uid="{00000000-0004-0000-0C00-00003A020000}"/>
    <hyperlink ref="E355" r:id="rId572" xr:uid="{00000000-0004-0000-0C00-00003B020000}"/>
    <hyperlink ref="I355" r:id="rId573" xr:uid="{00000000-0004-0000-0C00-00003C020000}"/>
    <hyperlink ref="I356" r:id="rId574" xr:uid="{00000000-0004-0000-0C00-00003D020000}"/>
    <hyperlink ref="E357" r:id="rId575" xr:uid="{00000000-0004-0000-0C00-00003E020000}"/>
    <hyperlink ref="I357" r:id="rId576" xr:uid="{00000000-0004-0000-0C00-00003F020000}"/>
    <hyperlink ref="E358" r:id="rId577" xr:uid="{00000000-0004-0000-0C00-000040020000}"/>
    <hyperlink ref="I358" r:id="rId578" xr:uid="{00000000-0004-0000-0C00-000041020000}"/>
    <hyperlink ref="E359" r:id="rId579" xr:uid="{00000000-0004-0000-0C00-000042020000}"/>
    <hyperlink ref="I359" r:id="rId580" xr:uid="{00000000-0004-0000-0C00-000043020000}"/>
    <hyperlink ref="I360" r:id="rId581" xr:uid="{00000000-0004-0000-0C00-000044020000}"/>
    <hyperlink ref="E361" r:id="rId582" xr:uid="{00000000-0004-0000-0C00-000045020000}"/>
    <hyperlink ref="I361" r:id="rId583" xr:uid="{00000000-0004-0000-0C00-000046020000}"/>
    <hyperlink ref="E362" r:id="rId584" xr:uid="{00000000-0004-0000-0C00-000047020000}"/>
    <hyperlink ref="I362" r:id="rId585" xr:uid="{00000000-0004-0000-0C00-000048020000}"/>
    <hyperlink ref="E363" r:id="rId586" xr:uid="{00000000-0004-0000-0C00-000049020000}"/>
    <hyperlink ref="I363" r:id="rId587" xr:uid="{00000000-0004-0000-0C00-00004A020000}"/>
    <hyperlink ref="E364" r:id="rId588" xr:uid="{00000000-0004-0000-0C00-00004B020000}"/>
    <hyperlink ref="I364" r:id="rId589" xr:uid="{00000000-0004-0000-0C00-00004C020000}"/>
    <hyperlink ref="E365" r:id="rId590" xr:uid="{00000000-0004-0000-0C00-00004D020000}"/>
    <hyperlink ref="I365" r:id="rId591" xr:uid="{00000000-0004-0000-0C00-00004E020000}"/>
    <hyperlink ref="I366" r:id="rId592" xr:uid="{00000000-0004-0000-0C00-00004F020000}"/>
    <hyperlink ref="I367" r:id="rId593" xr:uid="{00000000-0004-0000-0C00-000050020000}"/>
    <hyperlink ref="E368" r:id="rId594" xr:uid="{00000000-0004-0000-0C00-000051020000}"/>
    <hyperlink ref="I368" r:id="rId595" xr:uid="{00000000-0004-0000-0C00-000052020000}"/>
    <hyperlink ref="E369" r:id="rId596" xr:uid="{00000000-0004-0000-0C00-000053020000}"/>
    <hyperlink ref="I369" r:id="rId597" xr:uid="{00000000-0004-0000-0C00-000054020000}"/>
    <hyperlink ref="E370" r:id="rId598" xr:uid="{00000000-0004-0000-0C00-000055020000}"/>
    <hyperlink ref="I370" r:id="rId599" xr:uid="{00000000-0004-0000-0C00-000056020000}"/>
    <hyperlink ref="E371" r:id="rId600" xr:uid="{00000000-0004-0000-0C00-000057020000}"/>
    <hyperlink ref="I371" r:id="rId601" xr:uid="{00000000-0004-0000-0C00-000058020000}"/>
    <hyperlink ref="E372" r:id="rId602" xr:uid="{00000000-0004-0000-0C00-000059020000}"/>
    <hyperlink ref="I372" r:id="rId603" xr:uid="{00000000-0004-0000-0C00-00005A020000}"/>
    <hyperlink ref="E373" r:id="rId604" xr:uid="{00000000-0004-0000-0C00-00005B020000}"/>
    <hyperlink ref="I373" r:id="rId605" xr:uid="{00000000-0004-0000-0C00-00005C020000}"/>
    <hyperlink ref="E374" r:id="rId606" xr:uid="{00000000-0004-0000-0C00-00005D020000}"/>
    <hyperlink ref="I374" r:id="rId607" xr:uid="{00000000-0004-0000-0C00-00005E020000}"/>
    <hyperlink ref="E375" r:id="rId608" xr:uid="{00000000-0004-0000-0C00-00005F020000}"/>
    <hyperlink ref="I375" r:id="rId609" xr:uid="{00000000-0004-0000-0C00-000060020000}"/>
    <hyperlink ref="E376" r:id="rId610" xr:uid="{00000000-0004-0000-0C00-000061020000}"/>
    <hyperlink ref="I376" r:id="rId611" xr:uid="{00000000-0004-0000-0C00-000062020000}"/>
    <hyperlink ref="E377" r:id="rId612" xr:uid="{00000000-0004-0000-0C00-000063020000}"/>
    <hyperlink ref="I377" r:id="rId613" xr:uid="{00000000-0004-0000-0C00-000064020000}"/>
    <hyperlink ref="I378" r:id="rId614" location="section-overview" xr:uid="{00000000-0004-0000-0C00-000065020000}"/>
    <hyperlink ref="E379" r:id="rId615" xr:uid="{00000000-0004-0000-0C00-000066020000}"/>
    <hyperlink ref="E380" r:id="rId616" xr:uid="{00000000-0004-0000-0C00-000067020000}"/>
    <hyperlink ref="I380" r:id="rId617" xr:uid="{00000000-0004-0000-0C00-000068020000}"/>
    <hyperlink ref="E381" r:id="rId618" xr:uid="{00000000-0004-0000-0C00-000069020000}"/>
    <hyperlink ref="I381" r:id="rId619" xr:uid="{00000000-0004-0000-0C00-00006A020000}"/>
    <hyperlink ref="I382" r:id="rId620" xr:uid="{00000000-0004-0000-0C00-00006B020000}"/>
    <hyperlink ref="E383" r:id="rId621" xr:uid="{00000000-0004-0000-0C00-00006C020000}"/>
    <hyperlink ref="I383" r:id="rId622" xr:uid="{00000000-0004-0000-0C00-00006D020000}"/>
    <hyperlink ref="E384" r:id="rId623" xr:uid="{00000000-0004-0000-0C00-00006E020000}"/>
    <hyperlink ref="I384" r:id="rId624" xr:uid="{00000000-0004-0000-0C00-00006F020000}"/>
    <hyperlink ref="E385" r:id="rId625" xr:uid="{00000000-0004-0000-0C00-000070020000}"/>
    <hyperlink ref="I385" r:id="rId626" xr:uid="{00000000-0004-0000-0C00-000071020000}"/>
    <hyperlink ref="E386" r:id="rId627" xr:uid="{00000000-0004-0000-0C00-000072020000}"/>
    <hyperlink ref="I386" r:id="rId628" xr:uid="{00000000-0004-0000-0C00-000073020000}"/>
    <hyperlink ref="E387" r:id="rId629" xr:uid="{00000000-0004-0000-0C00-000074020000}"/>
    <hyperlink ref="I387" r:id="rId630" xr:uid="{00000000-0004-0000-0C00-000075020000}"/>
    <hyperlink ref="E388" r:id="rId631" xr:uid="{00000000-0004-0000-0C00-000076020000}"/>
    <hyperlink ref="I388" r:id="rId632" xr:uid="{00000000-0004-0000-0C00-000077020000}"/>
    <hyperlink ref="E389" r:id="rId633" xr:uid="{00000000-0004-0000-0C00-000078020000}"/>
    <hyperlink ref="I389" r:id="rId634" xr:uid="{00000000-0004-0000-0C00-000079020000}"/>
    <hyperlink ref="E390" r:id="rId635" xr:uid="{00000000-0004-0000-0C00-00007A020000}"/>
    <hyperlink ref="I390" r:id="rId636" xr:uid="{00000000-0004-0000-0C00-00007B020000}"/>
    <hyperlink ref="I391" r:id="rId637" xr:uid="{00000000-0004-0000-0C00-00007C020000}"/>
    <hyperlink ref="I392" r:id="rId638" xr:uid="{00000000-0004-0000-0C00-00007D020000}"/>
    <hyperlink ref="E393" r:id="rId639" xr:uid="{00000000-0004-0000-0C00-00007E020000}"/>
    <hyperlink ref="I393" r:id="rId640" xr:uid="{00000000-0004-0000-0C00-00007F020000}"/>
    <hyperlink ref="E394" r:id="rId641" xr:uid="{00000000-0004-0000-0C00-000080020000}"/>
    <hyperlink ref="I395" r:id="rId642" xr:uid="{00000000-0004-0000-0C00-000081020000}"/>
    <hyperlink ref="E396" r:id="rId643" xr:uid="{00000000-0004-0000-0C00-000082020000}"/>
    <hyperlink ref="I396" r:id="rId644" xr:uid="{00000000-0004-0000-0C00-000083020000}"/>
    <hyperlink ref="E397" r:id="rId645" xr:uid="{00000000-0004-0000-0C00-000084020000}"/>
    <hyperlink ref="I397" r:id="rId646" xr:uid="{00000000-0004-0000-0C00-000085020000}"/>
    <hyperlink ref="E398" r:id="rId647" xr:uid="{00000000-0004-0000-0C00-000086020000}"/>
    <hyperlink ref="I398" r:id="rId648" xr:uid="{00000000-0004-0000-0C00-000087020000}"/>
    <hyperlink ref="E399" r:id="rId649" xr:uid="{00000000-0004-0000-0C00-000088020000}"/>
    <hyperlink ref="I399" r:id="rId650" xr:uid="{00000000-0004-0000-0C00-000089020000}"/>
    <hyperlink ref="E400" r:id="rId651" xr:uid="{00000000-0004-0000-0C00-00008A020000}"/>
    <hyperlink ref="I400" r:id="rId652" xr:uid="{00000000-0004-0000-0C00-00008B020000}"/>
    <hyperlink ref="E401" r:id="rId653" xr:uid="{00000000-0004-0000-0C00-00008C020000}"/>
    <hyperlink ref="I401" r:id="rId654" xr:uid="{00000000-0004-0000-0C00-00008D020000}"/>
    <hyperlink ref="E402" r:id="rId655" xr:uid="{00000000-0004-0000-0C00-00008E020000}"/>
    <hyperlink ref="I402" r:id="rId656" xr:uid="{00000000-0004-0000-0C00-00008F020000}"/>
    <hyperlink ref="E403" r:id="rId657" xr:uid="{00000000-0004-0000-0C00-000090020000}"/>
    <hyperlink ref="I403" r:id="rId658" xr:uid="{00000000-0004-0000-0C00-000091020000}"/>
    <hyperlink ref="E404" r:id="rId659" xr:uid="{00000000-0004-0000-0C00-000092020000}"/>
    <hyperlink ref="I404" r:id="rId660" xr:uid="{00000000-0004-0000-0C00-000093020000}"/>
    <hyperlink ref="E405" r:id="rId661" xr:uid="{00000000-0004-0000-0C00-000094020000}"/>
    <hyperlink ref="I405" r:id="rId662" xr:uid="{00000000-0004-0000-0C00-000095020000}"/>
    <hyperlink ref="E406" r:id="rId663" xr:uid="{00000000-0004-0000-0C00-000096020000}"/>
    <hyperlink ref="I406" r:id="rId664" xr:uid="{00000000-0004-0000-0C00-000097020000}"/>
    <hyperlink ref="E407" r:id="rId665" xr:uid="{00000000-0004-0000-0C00-000098020000}"/>
    <hyperlink ref="I407" r:id="rId666" xr:uid="{00000000-0004-0000-0C00-000099020000}"/>
    <hyperlink ref="E408" r:id="rId667" xr:uid="{00000000-0004-0000-0C00-00009A020000}"/>
    <hyperlink ref="I408" r:id="rId668" xr:uid="{00000000-0004-0000-0C00-00009B020000}"/>
    <hyperlink ref="E409" r:id="rId669" xr:uid="{00000000-0004-0000-0C00-00009C020000}"/>
    <hyperlink ref="I409" r:id="rId670" xr:uid="{00000000-0004-0000-0C00-00009D020000}"/>
    <hyperlink ref="E410" r:id="rId671" xr:uid="{00000000-0004-0000-0C00-00009E020000}"/>
    <hyperlink ref="I410" r:id="rId672" xr:uid="{00000000-0004-0000-0C00-00009F020000}"/>
    <hyperlink ref="E411" r:id="rId673" xr:uid="{00000000-0004-0000-0C00-0000A0020000}"/>
    <hyperlink ref="I411" r:id="rId674" xr:uid="{00000000-0004-0000-0C00-0000A1020000}"/>
    <hyperlink ref="E412" r:id="rId675" xr:uid="{00000000-0004-0000-0C00-0000A2020000}"/>
    <hyperlink ref="I412" r:id="rId676" xr:uid="{00000000-0004-0000-0C00-0000A3020000}"/>
    <hyperlink ref="E413" r:id="rId677" xr:uid="{00000000-0004-0000-0C00-0000A4020000}"/>
    <hyperlink ref="I413" r:id="rId678" xr:uid="{00000000-0004-0000-0C00-0000A5020000}"/>
    <hyperlink ref="E414" r:id="rId679" xr:uid="{00000000-0004-0000-0C00-0000A6020000}"/>
    <hyperlink ref="I414" r:id="rId680" xr:uid="{00000000-0004-0000-0C00-0000A7020000}"/>
    <hyperlink ref="I415" r:id="rId681" xr:uid="{00000000-0004-0000-0C00-0000A8020000}"/>
    <hyperlink ref="E416" r:id="rId682" xr:uid="{00000000-0004-0000-0C00-0000A9020000}"/>
    <hyperlink ref="I416" r:id="rId683" xr:uid="{00000000-0004-0000-0C00-0000AA020000}"/>
    <hyperlink ref="E417" r:id="rId684" xr:uid="{00000000-0004-0000-0C00-0000AB020000}"/>
    <hyperlink ref="I417" r:id="rId685" xr:uid="{00000000-0004-0000-0C00-0000AC020000}"/>
    <hyperlink ref="E418" r:id="rId686" xr:uid="{00000000-0004-0000-0C00-0000AD020000}"/>
    <hyperlink ref="I418" r:id="rId687" xr:uid="{00000000-0004-0000-0C00-0000AE020000}"/>
    <hyperlink ref="E419" r:id="rId688" xr:uid="{00000000-0004-0000-0C00-0000AF020000}"/>
    <hyperlink ref="I419" r:id="rId689" xr:uid="{00000000-0004-0000-0C00-0000B0020000}"/>
    <hyperlink ref="E420" r:id="rId690" xr:uid="{00000000-0004-0000-0C00-0000B1020000}"/>
    <hyperlink ref="I420" r:id="rId691" xr:uid="{00000000-0004-0000-0C00-0000B2020000}"/>
    <hyperlink ref="E421" r:id="rId692" xr:uid="{00000000-0004-0000-0C00-0000B3020000}"/>
    <hyperlink ref="I421" r:id="rId693" xr:uid="{00000000-0004-0000-0C00-0000B4020000}"/>
    <hyperlink ref="E422" r:id="rId694" xr:uid="{00000000-0004-0000-0C00-0000B5020000}"/>
    <hyperlink ref="I422" r:id="rId695" xr:uid="{00000000-0004-0000-0C00-0000B6020000}"/>
    <hyperlink ref="E423" r:id="rId696" xr:uid="{00000000-0004-0000-0C00-0000B7020000}"/>
    <hyperlink ref="I423" r:id="rId697" xr:uid="{00000000-0004-0000-0C00-0000B8020000}"/>
    <hyperlink ref="E424" r:id="rId698" xr:uid="{00000000-0004-0000-0C00-0000B9020000}"/>
    <hyperlink ref="I424" r:id="rId699" xr:uid="{00000000-0004-0000-0C00-0000BA020000}"/>
    <hyperlink ref="E425" r:id="rId700" xr:uid="{00000000-0004-0000-0C00-0000BB020000}"/>
    <hyperlink ref="I425" r:id="rId701" xr:uid="{00000000-0004-0000-0C00-0000BC020000}"/>
    <hyperlink ref="E426" r:id="rId702" xr:uid="{00000000-0004-0000-0C00-0000BD020000}"/>
    <hyperlink ref="I426" r:id="rId703" xr:uid="{00000000-0004-0000-0C00-0000BE020000}"/>
    <hyperlink ref="E427" r:id="rId704" xr:uid="{00000000-0004-0000-0C00-0000BF020000}"/>
    <hyperlink ref="I427" r:id="rId705" xr:uid="{00000000-0004-0000-0C00-0000C0020000}"/>
    <hyperlink ref="E428" r:id="rId706" xr:uid="{00000000-0004-0000-0C00-0000C1020000}"/>
    <hyperlink ref="I428" r:id="rId707" xr:uid="{00000000-0004-0000-0C00-0000C2020000}"/>
    <hyperlink ref="I429" r:id="rId708" xr:uid="{00000000-0004-0000-0C00-0000C3020000}"/>
    <hyperlink ref="E430" r:id="rId709" xr:uid="{00000000-0004-0000-0C00-0000C4020000}"/>
    <hyperlink ref="I430" r:id="rId710" xr:uid="{00000000-0004-0000-0C00-0000C5020000}"/>
    <hyperlink ref="E431" r:id="rId711" xr:uid="{00000000-0004-0000-0C00-0000C6020000}"/>
    <hyperlink ref="I431" r:id="rId712" xr:uid="{00000000-0004-0000-0C00-0000C7020000}"/>
    <hyperlink ref="I432" r:id="rId713" xr:uid="{00000000-0004-0000-0C00-0000C8020000}"/>
    <hyperlink ref="E433" r:id="rId714" xr:uid="{00000000-0004-0000-0C00-0000C9020000}"/>
    <hyperlink ref="I433" r:id="rId715" xr:uid="{00000000-0004-0000-0C00-0000CA020000}"/>
    <hyperlink ref="E434" r:id="rId716" xr:uid="{00000000-0004-0000-0C00-0000CB020000}"/>
    <hyperlink ref="I434" r:id="rId717" xr:uid="{00000000-0004-0000-0C00-0000CC020000}"/>
    <hyperlink ref="E435" r:id="rId718" xr:uid="{00000000-0004-0000-0C00-0000CD020000}"/>
    <hyperlink ref="I435" r:id="rId719" xr:uid="{00000000-0004-0000-0C00-0000CE020000}"/>
    <hyperlink ref="I436" r:id="rId720" xr:uid="{00000000-0004-0000-0C00-0000CF020000}"/>
    <hyperlink ref="I437" r:id="rId721" xr:uid="{00000000-0004-0000-0C00-0000D0020000}"/>
    <hyperlink ref="E438" r:id="rId722" xr:uid="{00000000-0004-0000-0C00-0000D1020000}"/>
    <hyperlink ref="I438" r:id="rId723" xr:uid="{00000000-0004-0000-0C00-0000D2020000}"/>
    <hyperlink ref="E439" r:id="rId724" xr:uid="{00000000-0004-0000-0C00-0000D3020000}"/>
    <hyperlink ref="I439" r:id="rId725" xr:uid="{00000000-0004-0000-0C00-0000D4020000}"/>
    <hyperlink ref="E440" r:id="rId726" xr:uid="{00000000-0004-0000-0C00-0000D5020000}"/>
    <hyperlink ref="E441" r:id="rId727" xr:uid="{00000000-0004-0000-0C00-0000D6020000}"/>
    <hyperlink ref="I441" r:id="rId728" location="section-overview" xr:uid="{00000000-0004-0000-0C00-0000D7020000}"/>
    <hyperlink ref="I442" r:id="rId729" xr:uid="{00000000-0004-0000-0C00-0000D8020000}"/>
    <hyperlink ref="I443" r:id="rId730" xr:uid="{00000000-0004-0000-0C00-0000D9020000}"/>
    <hyperlink ref="E444" r:id="rId731" xr:uid="{00000000-0004-0000-0C00-0000DA020000}"/>
    <hyperlink ref="I444" r:id="rId732" xr:uid="{00000000-0004-0000-0C00-0000DB020000}"/>
    <hyperlink ref="I445" r:id="rId733" xr:uid="{00000000-0004-0000-0C00-0000DC020000}"/>
    <hyperlink ref="I447" r:id="rId734" xr:uid="{00000000-0004-0000-0C00-0000DD020000}"/>
    <hyperlink ref="E448" r:id="rId735" xr:uid="{00000000-0004-0000-0C00-0000DE020000}"/>
    <hyperlink ref="I448" r:id="rId736" xr:uid="{00000000-0004-0000-0C00-0000DF020000}"/>
    <hyperlink ref="I449" r:id="rId737" xr:uid="{00000000-0004-0000-0C00-0000E0020000}"/>
    <hyperlink ref="E450" r:id="rId738" xr:uid="{00000000-0004-0000-0C00-0000E1020000}"/>
    <hyperlink ref="I450" r:id="rId739" xr:uid="{00000000-0004-0000-0C00-0000E2020000}"/>
    <hyperlink ref="E451" r:id="rId740" xr:uid="{00000000-0004-0000-0C00-0000E3020000}"/>
    <hyperlink ref="I451" r:id="rId741" xr:uid="{00000000-0004-0000-0C00-0000E4020000}"/>
    <hyperlink ref="E452" r:id="rId742" xr:uid="{00000000-0004-0000-0C00-0000E5020000}"/>
    <hyperlink ref="I452" r:id="rId743" xr:uid="{00000000-0004-0000-0C00-0000E6020000}"/>
    <hyperlink ref="E453" r:id="rId744" xr:uid="{00000000-0004-0000-0C00-0000E7020000}"/>
    <hyperlink ref="I453" r:id="rId745" xr:uid="{00000000-0004-0000-0C00-0000E8020000}"/>
    <hyperlink ref="E455" r:id="rId746" xr:uid="{00000000-0004-0000-0C00-0000E9020000}"/>
    <hyperlink ref="I455" r:id="rId747" xr:uid="{00000000-0004-0000-0C00-0000EA020000}"/>
    <hyperlink ref="E456" r:id="rId748" xr:uid="{00000000-0004-0000-0C00-0000EB020000}"/>
    <hyperlink ref="I456" r:id="rId749" xr:uid="{00000000-0004-0000-0C00-0000EC020000}"/>
    <hyperlink ref="I457" r:id="rId750" xr:uid="{00000000-0004-0000-0C00-0000ED020000}"/>
    <hyperlink ref="E458" r:id="rId751" xr:uid="{00000000-0004-0000-0C00-0000EE020000}"/>
    <hyperlink ref="I458" r:id="rId752" xr:uid="{00000000-0004-0000-0C00-0000EF020000}"/>
    <hyperlink ref="E459" r:id="rId753" xr:uid="{00000000-0004-0000-0C00-0000F0020000}"/>
    <hyperlink ref="I459" r:id="rId754" xr:uid="{00000000-0004-0000-0C00-0000F1020000}"/>
    <hyperlink ref="E460" r:id="rId755" xr:uid="{00000000-0004-0000-0C00-0000F2020000}"/>
    <hyperlink ref="I460" r:id="rId756" xr:uid="{00000000-0004-0000-0C00-0000F3020000}"/>
    <hyperlink ref="E461" r:id="rId757" xr:uid="{00000000-0004-0000-0C00-0000F4020000}"/>
    <hyperlink ref="I461" r:id="rId758" xr:uid="{00000000-0004-0000-0C00-0000F5020000}"/>
    <hyperlink ref="E462" r:id="rId759" xr:uid="{00000000-0004-0000-0C00-0000F6020000}"/>
    <hyperlink ref="I462" r:id="rId760" location="section-overview" xr:uid="{00000000-0004-0000-0C00-0000F7020000}"/>
    <hyperlink ref="E463" r:id="rId761" xr:uid="{00000000-0004-0000-0C00-0000F8020000}"/>
    <hyperlink ref="I463" r:id="rId762" xr:uid="{00000000-0004-0000-0C00-0000F9020000}"/>
    <hyperlink ref="E464" r:id="rId763" xr:uid="{00000000-0004-0000-0C00-0000FA020000}"/>
    <hyperlink ref="I464" r:id="rId764" xr:uid="{00000000-0004-0000-0C00-0000FB020000}"/>
    <hyperlink ref="E465" r:id="rId765" xr:uid="{00000000-0004-0000-0C00-0000FC020000}"/>
    <hyperlink ref="I465" r:id="rId766" xr:uid="{00000000-0004-0000-0C00-0000FD020000}"/>
    <hyperlink ref="E466" r:id="rId767" xr:uid="{00000000-0004-0000-0C00-0000FE020000}"/>
    <hyperlink ref="I466" r:id="rId768" xr:uid="{00000000-0004-0000-0C00-0000FF020000}"/>
    <hyperlink ref="I467" r:id="rId769" xr:uid="{00000000-0004-0000-0C00-000000030000}"/>
    <hyperlink ref="I468" r:id="rId770" xr:uid="{00000000-0004-0000-0C00-000001030000}"/>
    <hyperlink ref="I469" r:id="rId771" xr:uid="{00000000-0004-0000-0C00-000002030000}"/>
    <hyperlink ref="E470" r:id="rId772" xr:uid="{00000000-0004-0000-0C00-000003030000}"/>
    <hyperlink ref="I470" r:id="rId773" xr:uid="{00000000-0004-0000-0C00-000004030000}"/>
    <hyperlink ref="E471" r:id="rId774" xr:uid="{00000000-0004-0000-0C00-000005030000}"/>
    <hyperlink ref="E472" r:id="rId775" xr:uid="{00000000-0004-0000-0C00-000006030000}"/>
    <hyperlink ref="E473" r:id="rId776" xr:uid="{00000000-0004-0000-0C00-000007030000}"/>
    <hyperlink ref="I473" r:id="rId777" xr:uid="{00000000-0004-0000-0C00-000008030000}"/>
    <hyperlink ref="E474" r:id="rId778" xr:uid="{00000000-0004-0000-0C00-000009030000}"/>
    <hyperlink ref="I474" r:id="rId779" xr:uid="{00000000-0004-0000-0C00-00000A030000}"/>
    <hyperlink ref="E475" r:id="rId780" xr:uid="{00000000-0004-0000-0C00-00000B030000}"/>
    <hyperlink ref="I475" r:id="rId781" xr:uid="{00000000-0004-0000-0C00-00000C030000}"/>
    <hyperlink ref="E476" r:id="rId782" xr:uid="{00000000-0004-0000-0C00-00000D030000}"/>
    <hyperlink ref="I476" r:id="rId783" xr:uid="{00000000-0004-0000-0C00-00000E030000}"/>
    <hyperlink ref="E477" r:id="rId784" xr:uid="{00000000-0004-0000-0C00-00000F030000}"/>
    <hyperlink ref="I477" r:id="rId785" xr:uid="{00000000-0004-0000-0C00-000010030000}"/>
    <hyperlink ref="E478" r:id="rId786" xr:uid="{00000000-0004-0000-0C00-000011030000}"/>
    <hyperlink ref="E479" r:id="rId787" xr:uid="{00000000-0004-0000-0C00-000012030000}"/>
    <hyperlink ref="I479" r:id="rId788" xr:uid="{00000000-0004-0000-0C00-000013030000}"/>
    <hyperlink ref="E480" r:id="rId789" xr:uid="{00000000-0004-0000-0C00-000014030000}"/>
    <hyperlink ref="I480" r:id="rId790" xr:uid="{00000000-0004-0000-0C00-000015030000}"/>
    <hyperlink ref="E481" r:id="rId791" xr:uid="{00000000-0004-0000-0C00-000016030000}"/>
    <hyperlink ref="I481" r:id="rId792" xr:uid="{00000000-0004-0000-0C00-000017030000}"/>
    <hyperlink ref="I483" r:id="rId793" xr:uid="{00000000-0004-0000-0C00-000018030000}"/>
    <hyperlink ref="E484" r:id="rId794" xr:uid="{00000000-0004-0000-0C00-000019030000}"/>
    <hyperlink ref="I484" r:id="rId795" xr:uid="{00000000-0004-0000-0C00-00001A030000}"/>
    <hyperlink ref="I485" r:id="rId796" xr:uid="{00000000-0004-0000-0C00-00001B030000}"/>
    <hyperlink ref="E486" r:id="rId797" xr:uid="{00000000-0004-0000-0C00-00001C030000}"/>
    <hyperlink ref="I486" r:id="rId798" xr:uid="{00000000-0004-0000-0C00-00001D030000}"/>
    <hyperlink ref="E487" r:id="rId799" xr:uid="{00000000-0004-0000-0C00-00001E030000}"/>
    <hyperlink ref="I487" r:id="rId800" location="section-overview" xr:uid="{00000000-0004-0000-0C00-00001F030000}"/>
    <hyperlink ref="E488" r:id="rId801" xr:uid="{00000000-0004-0000-0C00-000020030000}"/>
    <hyperlink ref="I488" r:id="rId802" xr:uid="{00000000-0004-0000-0C00-000021030000}"/>
    <hyperlink ref="E489" r:id="rId803" xr:uid="{00000000-0004-0000-0C00-000022030000}"/>
    <hyperlink ref="I489" r:id="rId804" xr:uid="{00000000-0004-0000-0C00-000023030000}"/>
    <hyperlink ref="E490" r:id="rId805" xr:uid="{00000000-0004-0000-0C00-000024030000}"/>
    <hyperlink ref="I490" r:id="rId806" xr:uid="{00000000-0004-0000-0C00-000025030000}"/>
    <hyperlink ref="E491" r:id="rId807" xr:uid="{00000000-0004-0000-0C00-000026030000}"/>
    <hyperlink ref="I491" r:id="rId808" xr:uid="{00000000-0004-0000-0C00-000027030000}"/>
    <hyperlink ref="E492" r:id="rId809" xr:uid="{00000000-0004-0000-0C00-000028030000}"/>
    <hyperlink ref="I492" r:id="rId810" xr:uid="{00000000-0004-0000-0C00-000029030000}"/>
    <hyperlink ref="E493" r:id="rId811" xr:uid="{00000000-0004-0000-0C00-00002A030000}"/>
    <hyperlink ref="I493" r:id="rId812" xr:uid="{00000000-0004-0000-0C00-00002B030000}"/>
    <hyperlink ref="E494" r:id="rId813" xr:uid="{00000000-0004-0000-0C00-00002C030000}"/>
    <hyperlink ref="I494" r:id="rId814" xr:uid="{00000000-0004-0000-0C00-00002D030000}"/>
    <hyperlink ref="E495" r:id="rId815" xr:uid="{00000000-0004-0000-0C00-00002E030000}"/>
    <hyperlink ref="I495" r:id="rId816" xr:uid="{00000000-0004-0000-0C00-00002F030000}"/>
    <hyperlink ref="E496" r:id="rId817" xr:uid="{00000000-0004-0000-0C00-000030030000}"/>
    <hyperlink ref="I497" r:id="rId818" xr:uid="{00000000-0004-0000-0C00-000031030000}"/>
    <hyperlink ref="E498" r:id="rId819" xr:uid="{00000000-0004-0000-0C00-000032030000}"/>
    <hyperlink ref="I498" r:id="rId820" xr:uid="{00000000-0004-0000-0C00-000033030000}"/>
    <hyperlink ref="E499" r:id="rId821" xr:uid="{00000000-0004-0000-0C00-000034030000}"/>
    <hyperlink ref="I499" r:id="rId822" xr:uid="{00000000-0004-0000-0C00-000035030000}"/>
    <hyperlink ref="E500" r:id="rId823" xr:uid="{00000000-0004-0000-0C00-000036030000}"/>
    <hyperlink ref="I500" r:id="rId824" xr:uid="{00000000-0004-0000-0C00-000037030000}"/>
    <hyperlink ref="E501" r:id="rId825" xr:uid="{00000000-0004-0000-0C00-000038030000}"/>
    <hyperlink ref="I501" r:id="rId826" xr:uid="{00000000-0004-0000-0C00-000039030000}"/>
    <hyperlink ref="E502" r:id="rId827" xr:uid="{00000000-0004-0000-0C00-00003A030000}"/>
    <hyperlink ref="I502" r:id="rId828" xr:uid="{00000000-0004-0000-0C00-00003B030000}"/>
    <hyperlink ref="E503" r:id="rId829" xr:uid="{00000000-0004-0000-0C00-00003C030000}"/>
    <hyperlink ref="I503" r:id="rId830" xr:uid="{00000000-0004-0000-0C00-00003D030000}"/>
    <hyperlink ref="I504" r:id="rId831" xr:uid="{00000000-0004-0000-0C00-00003E030000}"/>
    <hyperlink ref="E505" r:id="rId832" xr:uid="{00000000-0004-0000-0C00-00003F030000}"/>
    <hyperlink ref="I505" r:id="rId833" xr:uid="{00000000-0004-0000-0C00-000040030000}"/>
    <hyperlink ref="E506" r:id="rId834" xr:uid="{00000000-0004-0000-0C00-000041030000}"/>
    <hyperlink ref="I506" r:id="rId835" xr:uid="{00000000-0004-0000-0C00-000042030000}"/>
    <hyperlink ref="E507" r:id="rId836" xr:uid="{00000000-0004-0000-0C00-000043030000}"/>
    <hyperlink ref="I507" r:id="rId837" location="section-locked-charts" xr:uid="{00000000-0004-0000-0C00-000044030000}"/>
    <hyperlink ref="E508" r:id="rId838" xr:uid="{00000000-0004-0000-0C00-000045030000}"/>
    <hyperlink ref="I508" r:id="rId839" xr:uid="{00000000-0004-0000-0C00-000046030000}"/>
    <hyperlink ref="E509" r:id="rId840" xr:uid="{00000000-0004-0000-0C00-000047030000}"/>
    <hyperlink ref="I509" r:id="rId841" xr:uid="{00000000-0004-0000-0C00-000048030000}"/>
    <hyperlink ref="E510" r:id="rId842" xr:uid="{00000000-0004-0000-0C00-000049030000}"/>
    <hyperlink ref="I510" r:id="rId843" xr:uid="{00000000-0004-0000-0C00-00004A030000}"/>
    <hyperlink ref="E511" r:id="rId844" xr:uid="{00000000-0004-0000-0C00-00004B030000}"/>
    <hyperlink ref="I511" r:id="rId845" xr:uid="{00000000-0004-0000-0C00-00004C030000}"/>
    <hyperlink ref="I512" r:id="rId846" xr:uid="{00000000-0004-0000-0C00-00004D030000}"/>
    <hyperlink ref="I513" r:id="rId847" xr:uid="{00000000-0004-0000-0C00-00004E030000}"/>
    <hyperlink ref="E514" r:id="rId848" xr:uid="{00000000-0004-0000-0C00-00004F030000}"/>
    <hyperlink ref="I514" r:id="rId849" xr:uid="{00000000-0004-0000-0C00-000050030000}"/>
    <hyperlink ref="E515" r:id="rId850" xr:uid="{00000000-0004-0000-0C00-000051030000}"/>
    <hyperlink ref="I515" r:id="rId851" xr:uid="{00000000-0004-0000-0C00-000052030000}"/>
    <hyperlink ref="E516" r:id="rId852" xr:uid="{00000000-0004-0000-0C00-000053030000}"/>
    <hyperlink ref="I516" r:id="rId853" xr:uid="{00000000-0004-0000-0C00-000054030000}"/>
    <hyperlink ref="I517" r:id="rId854" xr:uid="{00000000-0004-0000-0C00-000055030000}"/>
    <hyperlink ref="I518" r:id="rId855" xr:uid="{00000000-0004-0000-0C00-000056030000}"/>
    <hyperlink ref="E519" r:id="rId856" xr:uid="{00000000-0004-0000-0C00-000057030000}"/>
    <hyperlink ref="I519" r:id="rId857" xr:uid="{00000000-0004-0000-0C00-000058030000}"/>
    <hyperlink ref="E520" r:id="rId858" xr:uid="{00000000-0004-0000-0C00-000059030000}"/>
    <hyperlink ref="I520" r:id="rId859" xr:uid="{00000000-0004-0000-0C00-00005A030000}"/>
    <hyperlink ref="E521" r:id="rId860" xr:uid="{00000000-0004-0000-0C00-00005B030000}"/>
    <hyperlink ref="I521" r:id="rId861" xr:uid="{00000000-0004-0000-0C00-00005C030000}"/>
    <hyperlink ref="E522" r:id="rId862" xr:uid="{00000000-0004-0000-0C00-00005D030000}"/>
    <hyperlink ref="I522" r:id="rId863" xr:uid="{00000000-0004-0000-0C00-00005E030000}"/>
    <hyperlink ref="E523" r:id="rId864" xr:uid="{00000000-0004-0000-0C00-00005F030000}"/>
    <hyperlink ref="I523" r:id="rId865" xr:uid="{00000000-0004-0000-0C00-000060030000}"/>
    <hyperlink ref="E524" r:id="rId866" xr:uid="{00000000-0004-0000-0C00-000061030000}"/>
    <hyperlink ref="I524" r:id="rId867" xr:uid="{00000000-0004-0000-0C00-000062030000}"/>
    <hyperlink ref="E525" r:id="rId868" xr:uid="{00000000-0004-0000-0C00-000063030000}"/>
    <hyperlink ref="I525" r:id="rId869" xr:uid="{00000000-0004-0000-0C00-000064030000}"/>
    <hyperlink ref="I526" r:id="rId870" xr:uid="{00000000-0004-0000-0C00-000065030000}"/>
    <hyperlink ref="E527" r:id="rId871" xr:uid="{00000000-0004-0000-0C00-000066030000}"/>
    <hyperlink ref="I527" r:id="rId872" xr:uid="{00000000-0004-0000-0C00-000067030000}"/>
    <hyperlink ref="E528" r:id="rId873" xr:uid="{00000000-0004-0000-0C00-000068030000}"/>
    <hyperlink ref="I528" r:id="rId874" xr:uid="{00000000-0004-0000-0C00-000069030000}"/>
    <hyperlink ref="E529" r:id="rId875" xr:uid="{00000000-0004-0000-0C00-00006A030000}"/>
    <hyperlink ref="I529" r:id="rId876" xr:uid="{00000000-0004-0000-0C00-00006B030000}"/>
    <hyperlink ref="I530" r:id="rId877" xr:uid="{00000000-0004-0000-0C00-00006C030000}"/>
    <hyperlink ref="E531" r:id="rId878" xr:uid="{00000000-0004-0000-0C00-00006D030000}"/>
    <hyperlink ref="I531" r:id="rId879" xr:uid="{00000000-0004-0000-0C00-00006E030000}"/>
    <hyperlink ref="E532" r:id="rId880" xr:uid="{00000000-0004-0000-0C00-00006F030000}"/>
    <hyperlink ref="I532" r:id="rId881" xr:uid="{00000000-0004-0000-0C00-000070030000}"/>
    <hyperlink ref="E533" r:id="rId882" xr:uid="{00000000-0004-0000-0C00-000071030000}"/>
    <hyperlink ref="I533" r:id="rId883" xr:uid="{00000000-0004-0000-0C00-000072030000}"/>
    <hyperlink ref="E534" r:id="rId884" xr:uid="{00000000-0004-0000-0C00-000073030000}"/>
    <hyperlink ref="I534" r:id="rId885" xr:uid="{00000000-0004-0000-0C00-000074030000}"/>
    <hyperlink ref="E535" r:id="rId886" xr:uid="{00000000-0004-0000-0C00-000075030000}"/>
    <hyperlink ref="I535" r:id="rId887" xr:uid="{00000000-0004-0000-0C00-000076030000}"/>
    <hyperlink ref="E536" r:id="rId888" xr:uid="{00000000-0004-0000-0C00-000077030000}"/>
    <hyperlink ref="I536" r:id="rId889" xr:uid="{00000000-0004-0000-0C00-000078030000}"/>
    <hyperlink ref="E537" r:id="rId890" xr:uid="{00000000-0004-0000-0C00-000079030000}"/>
    <hyperlink ref="I537" r:id="rId891" xr:uid="{00000000-0004-0000-0C00-00007A030000}"/>
    <hyperlink ref="E538" r:id="rId892" xr:uid="{00000000-0004-0000-0C00-00007B030000}"/>
    <hyperlink ref="I538" r:id="rId893" xr:uid="{00000000-0004-0000-0C00-00007C030000}"/>
    <hyperlink ref="E539" r:id="rId894" xr:uid="{00000000-0004-0000-0C00-00007D030000}"/>
    <hyperlink ref="I539" r:id="rId895" xr:uid="{00000000-0004-0000-0C00-00007E030000}"/>
    <hyperlink ref="I540" r:id="rId896" xr:uid="{00000000-0004-0000-0C00-00007F030000}"/>
    <hyperlink ref="E541" r:id="rId897" xr:uid="{00000000-0004-0000-0C00-000080030000}"/>
    <hyperlink ref="I541" r:id="rId898" xr:uid="{00000000-0004-0000-0C00-000081030000}"/>
    <hyperlink ref="I542" r:id="rId899" xr:uid="{00000000-0004-0000-0C00-000082030000}"/>
    <hyperlink ref="E543" r:id="rId900" xr:uid="{00000000-0004-0000-0C00-000083030000}"/>
    <hyperlink ref="I543" r:id="rId901" location="section-overview" xr:uid="{00000000-0004-0000-0C00-000084030000}"/>
    <hyperlink ref="I544" r:id="rId902" xr:uid="{00000000-0004-0000-0C00-000085030000}"/>
    <hyperlink ref="I545" r:id="rId903" xr:uid="{00000000-0004-0000-0C00-000086030000}"/>
    <hyperlink ref="E546" r:id="rId904" xr:uid="{00000000-0004-0000-0C00-000087030000}"/>
    <hyperlink ref="I546" r:id="rId905" xr:uid="{00000000-0004-0000-0C00-000088030000}"/>
    <hyperlink ref="E547" r:id="rId906" xr:uid="{00000000-0004-0000-0C00-000089030000}"/>
    <hyperlink ref="I547" r:id="rId907" xr:uid="{00000000-0004-0000-0C00-00008A030000}"/>
    <hyperlink ref="E548" r:id="rId908" xr:uid="{00000000-0004-0000-0C00-00008B030000}"/>
    <hyperlink ref="I548" r:id="rId909" xr:uid="{00000000-0004-0000-0C00-00008C030000}"/>
    <hyperlink ref="I549" r:id="rId910" xr:uid="{00000000-0004-0000-0C00-00008D030000}"/>
    <hyperlink ref="I550" r:id="rId911" xr:uid="{00000000-0004-0000-0C00-00008E030000}"/>
    <hyperlink ref="I551" r:id="rId912" xr:uid="{00000000-0004-0000-0C00-00008F030000}"/>
    <hyperlink ref="E552" r:id="rId913" xr:uid="{00000000-0004-0000-0C00-000090030000}"/>
    <hyperlink ref="I552" r:id="rId914" xr:uid="{00000000-0004-0000-0C00-000091030000}"/>
    <hyperlink ref="E553" r:id="rId915" xr:uid="{00000000-0004-0000-0C00-000092030000}"/>
    <hyperlink ref="I553" r:id="rId916" xr:uid="{00000000-0004-0000-0C00-000093030000}"/>
    <hyperlink ref="E554" r:id="rId917" xr:uid="{00000000-0004-0000-0C00-000094030000}"/>
    <hyperlink ref="I554" r:id="rId918" xr:uid="{00000000-0004-0000-0C00-000095030000}"/>
    <hyperlink ref="I555" r:id="rId919" xr:uid="{00000000-0004-0000-0C00-000096030000}"/>
    <hyperlink ref="E556" r:id="rId920" xr:uid="{00000000-0004-0000-0C00-000097030000}"/>
    <hyperlink ref="I556" r:id="rId921" xr:uid="{00000000-0004-0000-0C00-000098030000}"/>
    <hyperlink ref="I557" r:id="rId922" xr:uid="{00000000-0004-0000-0C00-000099030000}"/>
    <hyperlink ref="I558" r:id="rId923" xr:uid="{00000000-0004-0000-0C00-00009A030000}"/>
    <hyperlink ref="I559" r:id="rId924" xr:uid="{00000000-0004-0000-0C00-00009B030000}"/>
    <hyperlink ref="I560" r:id="rId925" xr:uid="{00000000-0004-0000-0C00-00009C030000}"/>
    <hyperlink ref="I561" r:id="rId926" xr:uid="{00000000-0004-0000-0C00-00009D030000}"/>
    <hyperlink ref="I562" r:id="rId927" xr:uid="{00000000-0004-0000-0C00-00009E030000}"/>
    <hyperlink ref="E563" r:id="rId928" xr:uid="{00000000-0004-0000-0C00-00009F030000}"/>
    <hyperlink ref="I563" r:id="rId929" xr:uid="{00000000-0004-0000-0C00-0000A0030000}"/>
    <hyperlink ref="I564" r:id="rId930" xr:uid="{00000000-0004-0000-0C00-0000A1030000}"/>
    <hyperlink ref="E565" r:id="rId931" xr:uid="{00000000-0004-0000-0C00-0000A2030000}"/>
    <hyperlink ref="I565" r:id="rId932" xr:uid="{00000000-0004-0000-0C00-0000A3030000}"/>
    <hyperlink ref="I566" r:id="rId933" xr:uid="{00000000-0004-0000-0C00-0000A4030000}"/>
    <hyperlink ref="E567" r:id="rId934" xr:uid="{00000000-0004-0000-0C00-0000A5030000}"/>
    <hyperlink ref="I567" r:id="rId935" xr:uid="{00000000-0004-0000-0C00-0000A6030000}"/>
    <hyperlink ref="E568" r:id="rId936" xr:uid="{00000000-0004-0000-0C00-0000A7030000}"/>
    <hyperlink ref="I568" r:id="rId937" xr:uid="{00000000-0004-0000-0C00-0000A8030000}"/>
    <hyperlink ref="E569" r:id="rId938" xr:uid="{00000000-0004-0000-0C00-0000A9030000}"/>
    <hyperlink ref="I569" r:id="rId939" xr:uid="{00000000-0004-0000-0C00-0000AA030000}"/>
    <hyperlink ref="E570" r:id="rId940" xr:uid="{00000000-0004-0000-0C00-0000AB030000}"/>
    <hyperlink ref="I570" r:id="rId941" xr:uid="{00000000-0004-0000-0C00-0000AC030000}"/>
    <hyperlink ref="E571" r:id="rId942" xr:uid="{00000000-0004-0000-0C00-0000AD030000}"/>
    <hyperlink ref="I571" r:id="rId943" xr:uid="{00000000-0004-0000-0C00-0000AE030000}"/>
    <hyperlink ref="E572" r:id="rId944" xr:uid="{00000000-0004-0000-0C00-0000AF030000}"/>
    <hyperlink ref="E573" r:id="rId945" xr:uid="{00000000-0004-0000-0C00-0000B0030000}"/>
    <hyperlink ref="E574" r:id="rId946" xr:uid="{00000000-0004-0000-0C00-0000B1030000}"/>
    <hyperlink ref="E575" r:id="rId947" xr:uid="{00000000-0004-0000-0C00-0000B2030000}"/>
    <hyperlink ref="E576" r:id="rId948" xr:uid="{00000000-0004-0000-0C00-0000B3030000}"/>
    <hyperlink ref="I576" r:id="rId949" xr:uid="{00000000-0004-0000-0C00-0000B4030000}"/>
    <hyperlink ref="E577" r:id="rId950" xr:uid="{00000000-0004-0000-0C00-0000B5030000}"/>
    <hyperlink ref="E578" r:id="rId951" xr:uid="{00000000-0004-0000-0C00-0000B6030000}"/>
    <hyperlink ref="I578" r:id="rId952" location="section-overview" xr:uid="{00000000-0004-0000-0C00-0000B7030000}"/>
    <hyperlink ref="E579" r:id="rId953" xr:uid="{00000000-0004-0000-0C00-0000B8030000}"/>
    <hyperlink ref="I579" r:id="rId954" xr:uid="{00000000-0004-0000-0C00-0000B9030000}"/>
    <hyperlink ref="E580" r:id="rId955" xr:uid="{00000000-0004-0000-0C00-0000BA030000}"/>
    <hyperlink ref="E582" r:id="rId956" xr:uid="{00000000-0004-0000-0C00-0000BB030000}"/>
    <hyperlink ref="E583" r:id="rId957" xr:uid="{00000000-0004-0000-0C00-0000BC030000}"/>
    <hyperlink ref="E584" r:id="rId958" xr:uid="{00000000-0004-0000-0C00-0000BD030000}"/>
    <hyperlink ref="E585" r:id="rId959" xr:uid="{00000000-0004-0000-0C00-0000BE030000}"/>
    <hyperlink ref="E586" r:id="rId960" xr:uid="{00000000-0004-0000-0C00-0000BF030000}"/>
    <hyperlink ref="E587" r:id="rId961" xr:uid="{00000000-0004-0000-0C00-0000C0030000}"/>
    <hyperlink ref="E588" r:id="rId962" xr:uid="{00000000-0004-0000-0C00-0000C1030000}"/>
    <hyperlink ref="E589" r:id="rId963" xr:uid="{00000000-0004-0000-0C00-0000C2030000}"/>
    <hyperlink ref="I589" r:id="rId964" location="section-overview" xr:uid="{00000000-0004-0000-0C00-0000C3030000}"/>
    <hyperlink ref="E590" r:id="rId965" xr:uid="{00000000-0004-0000-0C00-0000C4030000}"/>
    <hyperlink ref="I590" r:id="rId966" xr:uid="{00000000-0004-0000-0C00-0000C5030000}"/>
    <hyperlink ref="E591" r:id="rId967" xr:uid="{00000000-0004-0000-0C00-0000C6030000}"/>
    <hyperlink ref="I591" r:id="rId968" xr:uid="{00000000-0004-0000-0C00-0000C7030000}"/>
    <hyperlink ref="E592" r:id="rId969" xr:uid="{00000000-0004-0000-0C00-0000C803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outlinePr summaryBelow="0" summaryRight="0"/>
  </sheetPr>
  <dimension ref="A1:G469"/>
  <sheetViews>
    <sheetView workbookViewId="0"/>
  </sheetViews>
  <sheetFormatPr defaultColWidth="14.42578125" defaultRowHeight="15.75" customHeight="1"/>
  <cols>
    <col min="7" max="7" width="37.42578125" customWidth="1"/>
  </cols>
  <sheetData>
    <row r="1" spans="1:7">
      <c r="A1" s="116"/>
      <c r="B1" s="116" t="s">
        <v>74</v>
      </c>
      <c r="C1" s="117" t="s">
        <v>6290</v>
      </c>
      <c r="D1" s="118"/>
      <c r="E1" s="117"/>
      <c r="F1" s="118"/>
    </row>
    <row r="2" spans="1:7">
      <c r="A2" s="116"/>
      <c r="B2" s="116"/>
      <c r="C2" s="117"/>
      <c r="D2" s="118"/>
      <c r="E2" s="117"/>
      <c r="F2" s="118"/>
    </row>
    <row r="3" spans="1:7">
      <c r="A3" s="116" t="s">
        <v>72</v>
      </c>
      <c r="B3" s="116" t="s">
        <v>58</v>
      </c>
      <c r="C3" s="116" t="s">
        <v>60</v>
      </c>
      <c r="D3" s="119" t="s">
        <v>34</v>
      </c>
      <c r="E3" s="116" t="s">
        <v>35</v>
      </c>
      <c r="F3" s="116" t="s">
        <v>6291</v>
      </c>
      <c r="G3" s="43" t="s">
        <v>6292</v>
      </c>
    </row>
    <row r="4" spans="1:7">
      <c r="A4" s="118" t="b">
        <v>0</v>
      </c>
      <c r="B4" s="118" t="s">
        <v>6293</v>
      </c>
      <c r="C4" s="63" t="str">
        <f t="shared" ref="C4:C9" si="0">HYPERLINK("https://www.linkedin.com/search/results/index/?keywords=3L%20Capital","3L Capital")</f>
        <v>3L Capital</v>
      </c>
      <c r="D4" s="118"/>
      <c r="E4" s="120" t="s">
        <v>6294</v>
      </c>
      <c r="F4" s="118" t="s">
        <v>6295</v>
      </c>
      <c r="G4" s="120" t="s">
        <v>6296</v>
      </c>
    </row>
    <row r="5" spans="1:7">
      <c r="A5" s="118" t="b">
        <v>0</v>
      </c>
      <c r="B5" s="118" t="s">
        <v>6297</v>
      </c>
      <c r="C5" s="63" t="str">
        <f t="shared" si="0"/>
        <v>3L Capital</v>
      </c>
      <c r="D5" s="118"/>
      <c r="E5" s="120" t="s">
        <v>6298</v>
      </c>
      <c r="F5" s="118" t="s">
        <v>6295</v>
      </c>
      <c r="G5" s="120" t="s">
        <v>6296</v>
      </c>
    </row>
    <row r="6" spans="1:7">
      <c r="A6" s="118" t="b">
        <v>0</v>
      </c>
      <c r="B6" s="118" t="s">
        <v>6299</v>
      </c>
      <c r="C6" s="63" t="str">
        <f t="shared" si="0"/>
        <v>3L Capital</v>
      </c>
      <c r="D6" s="118"/>
      <c r="E6" s="120" t="s">
        <v>6300</v>
      </c>
      <c r="F6" s="118" t="s">
        <v>6295</v>
      </c>
      <c r="G6" s="120" t="s">
        <v>6296</v>
      </c>
    </row>
    <row r="7" spans="1:7">
      <c r="A7" s="118" t="b">
        <v>0</v>
      </c>
      <c r="B7" s="118" t="s">
        <v>6301</v>
      </c>
      <c r="C7" s="63" t="str">
        <f t="shared" si="0"/>
        <v>3L Capital</v>
      </c>
      <c r="D7" s="118"/>
      <c r="E7" s="120" t="s">
        <v>6302</v>
      </c>
      <c r="F7" s="118" t="s">
        <v>6295</v>
      </c>
      <c r="G7" s="120" t="s">
        <v>6296</v>
      </c>
    </row>
    <row r="8" spans="1:7">
      <c r="A8" s="118" t="b">
        <v>0</v>
      </c>
      <c r="B8" s="118" t="s">
        <v>6303</v>
      </c>
      <c r="C8" s="63" t="str">
        <f t="shared" si="0"/>
        <v>3L Capital</v>
      </c>
      <c r="D8" s="118"/>
      <c r="E8" s="120" t="s">
        <v>6304</v>
      </c>
      <c r="F8" s="118" t="s">
        <v>6295</v>
      </c>
      <c r="G8" s="120" t="s">
        <v>6296</v>
      </c>
    </row>
    <row r="9" spans="1:7">
      <c r="A9" s="118" t="b">
        <v>0</v>
      </c>
      <c r="B9" s="118" t="s">
        <v>6305</v>
      </c>
      <c r="C9" s="63" t="str">
        <f t="shared" si="0"/>
        <v>3L Capital</v>
      </c>
      <c r="D9" s="118"/>
      <c r="E9" s="120" t="s">
        <v>6306</v>
      </c>
      <c r="F9" s="118" t="s">
        <v>6295</v>
      </c>
      <c r="G9" s="120" t="s">
        <v>6296</v>
      </c>
    </row>
    <row r="10" spans="1:7">
      <c r="A10" s="118" t="b">
        <v>0</v>
      </c>
      <c r="B10" s="118" t="s">
        <v>6307</v>
      </c>
      <c r="C10" s="63" t="str">
        <f>HYPERLINK("https://3rodeo.com/","3Rodeo")</f>
        <v>3Rodeo</v>
      </c>
      <c r="D10" s="118"/>
      <c r="E10" s="120" t="s">
        <v>6308</v>
      </c>
      <c r="F10" s="118" t="s">
        <v>6309</v>
      </c>
      <c r="G10" s="120" t="s">
        <v>6310</v>
      </c>
    </row>
    <row r="11" spans="1:7">
      <c r="A11" s="118" t="b">
        <v>0</v>
      </c>
      <c r="B11" s="118" t="s">
        <v>213</v>
      </c>
      <c r="C11" s="63" t="str">
        <f t="shared" ref="C11:C15" si="1">HYPERLINK("Acre.vc","Acre Venture Partners")</f>
        <v>Acre Venture Partners</v>
      </c>
      <c r="D11" s="118"/>
      <c r="E11" s="120" t="s">
        <v>6311</v>
      </c>
      <c r="F11" s="118" t="s">
        <v>6312</v>
      </c>
      <c r="G11" s="120" t="s">
        <v>6313</v>
      </c>
    </row>
    <row r="12" spans="1:7">
      <c r="A12" s="118" t="b">
        <v>0</v>
      </c>
      <c r="B12" s="118" t="s">
        <v>218</v>
      </c>
      <c r="C12" s="63" t="str">
        <f t="shared" si="1"/>
        <v>Acre Venture Partners</v>
      </c>
      <c r="D12" s="118"/>
      <c r="E12" s="120" t="s">
        <v>6314</v>
      </c>
      <c r="F12" s="118" t="s">
        <v>6312</v>
      </c>
      <c r="G12" s="120" t="s">
        <v>6313</v>
      </c>
    </row>
    <row r="13" spans="1:7">
      <c r="A13" s="118" t="b">
        <v>0</v>
      </c>
      <c r="B13" s="118" t="s">
        <v>6315</v>
      </c>
      <c r="C13" s="63" t="str">
        <f t="shared" si="1"/>
        <v>Acre Venture Partners</v>
      </c>
      <c r="D13" s="118"/>
      <c r="E13" s="120" t="s">
        <v>6316</v>
      </c>
      <c r="F13" s="118" t="s">
        <v>6312</v>
      </c>
      <c r="G13" s="120" t="s">
        <v>6313</v>
      </c>
    </row>
    <row r="14" spans="1:7">
      <c r="A14" s="118" t="b">
        <v>0</v>
      </c>
      <c r="B14" s="118" t="s">
        <v>6317</v>
      </c>
      <c r="C14" s="63" t="str">
        <f t="shared" si="1"/>
        <v>Acre Venture Partners</v>
      </c>
      <c r="D14" s="118"/>
      <c r="E14" s="120" t="s">
        <v>6318</v>
      </c>
      <c r="F14" s="118" t="s">
        <v>6312</v>
      </c>
      <c r="G14" s="120" t="s">
        <v>6313</v>
      </c>
    </row>
    <row r="15" spans="1:7">
      <c r="A15" s="118" t="b">
        <v>0</v>
      </c>
      <c r="B15" s="118" t="s">
        <v>6319</v>
      </c>
      <c r="C15" s="63" t="str">
        <f t="shared" si="1"/>
        <v>Acre Venture Partners</v>
      </c>
      <c r="D15" s="118"/>
      <c r="E15" s="120" t="s">
        <v>6320</v>
      </c>
      <c r="F15" s="118" t="s">
        <v>6312</v>
      </c>
      <c r="G15" s="120" t="s">
        <v>6313</v>
      </c>
    </row>
    <row r="16" spans="1:7">
      <c r="A16" s="118" t="b">
        <v>0</v>
      </c>
      <c r="B16" s="118" t="s">
        <v>6321</v>
      </c>
      <c r="C16" s="63" t="str">
        <f t="shared" ref="C16:C17" si="2">HYPERLINK("http://www.actoneventures.com/","Act One Ventures")</f>
        <v>Act One Ventures</v>
      </c>
      <c r="D16" s="120"/>
      <c r="E16" s="120" t="s">
        <v>6322</v>
      </c>
      <c r="F16" s="118" t="s">
        <v>6323</v>
      </c>
      <c r="G16" s="120" t="s">
        <v>6324</v>
      </c>
    </row>
    <row r="17" spans="1:7">
      <c r="A17" s="118" t="b">
        <v>0</v>
      </c>
      <c r="B17" s="118" t="s">
        <v>6325</v>
      </c>
      <c r="C17" s="63" t="str">
        <f t="shared" si="2"/>
        <v>Act One Ventures</v>
      </c>
      <c r="D17" s="118"/>
      <c r="E17" s="120" t="s">
        <v>6326</v>
      </c>
      <c r="F17" s="118" t="s">
        <v>6323</v>
      </c>
      <c r="G17" s="120" t="s">
        <v>6324</v>
      </c>
    </row>
    <row r="18" spans="1:7">
      <c r="A18" s="118" t="b">
        <v>0</v>
      </c>
      <c r="B18" s="118" t="s">
        <v>4333</v>
      </c>
      <c r="C18" s="63" t="str">
        <f>HYPERLINK("http://www.advancitcapital.com/","Advancit Capital")</f>
        <v>Advancit Capital</v>
      </c>
      <c r="D18" s="118"/>
      <c r="E18" s="118"/>
      <c r="F18" s="118" t="s">
        <v>6327</v>
      </c>
      <c r="G18" s="120" t="s">
        <v>6328</v>
      </c>
    </row>
    <row r="19" spans="1:7">
      <c r="A19" s="118" t="b">
        <v>0</v>
      </c>
      <c r="B19" s="118" t="s">
        <v>6329</v>
      </c>
      <c r="C19" s="121" t="str">
        <f>HYPERLINK("https://www.acgpartners.com/","Alliance Consumer Growth (ACG)")</f>
        <v>Alliance Consumer Growth (ACG)</v>
      </c>
      <c r="D19" s="118"/>
      <c r="E19" s="120" t="s">
        <v>6330</v>
      </c>
      <c r="F19" s="118" t="s">
        <v>6331</v>
      </c>
      <c r="G19" s="120" t="s">
        <v>6332</v>
      </c>
    </row>
    <row r="20" spans="1:7">
      <c r="A20" s="118" t="b">
        <v>0</v>
      </c>
      <c r="B20" s="118" t="s">
        <v>6333</v>
      </c>
      <c r="C20" s="63" t="str">
        <f t="shared" ref="C20:C23" si="3">HYPERLINK("https://www.linkedin.com/in/nateredmond","Alpha Edison")</f>
        <v>Alpha Edison</v>
      </c>
      <c r="D20" s="118"/>
      <c r="E20" s="120" t="s">
        <v>6334</v>
      </c>
      <c r="F20" s="118" t="s">
        <v>6335</v>
      </c>
      <c r="G20" s="120" t="s">
        <v>6336</v>
      </c>
    </row>
    <row r="21" spans="1:7">
      <c r="A21" s="118" t="b">
        <v>0</v>
      </c>
      <c r="B21" s="118" t="s">
        <v>6337</v>
      </c>
      <c r="C21" s="63" t="str">
        <f t="shared" si="3"/>
        <v>Alpha Edison</v>
      </c>
      <c r="D21" s="118"/>
      <c r="E21" s="120" t="s">
        <v>6338</v>
      </c>
      <c r="F21" s="118" t="s">
        <v>6335</v>
      </c>
      <c r="G21" s="120" t="s">
        <v>6336</v>
      </c>
    </row>
    <row r="22" spans="1:7">
      <c r="A22" s="118" t="b">
        <v>0</v>
      </c>
      <c r="B22" s="118" t="s">
        <v>6339</v>
      </c>
      <c r="C22" s="63" t="str">
        <f t="shared" si="3"/>
        <v>Alpha Edison</v>
      </c>
      <c r="D22" s="118"/>
      <c r="E22" s="120" t="s">
        <v>6340</v>
      </c>
      <c r="F22" s="118" t="s">
        <v>6335</v>
      </c>
      <c r="G22" s="120" t="s">
        <v>6336</v>
      </c>
    </row>
    <row r="23" spans="1:7">
      <c r="A23" s="118" t="b">
        <v>0</v>
      </c>
      <c r="B23" s="118" t="s">
        <v>6341</v>
      </c>
      <c r="C23" s="63" t="str">
        <f t="shared" si="3"/>
        <v>Alpha Edison</v>
      </c>
      <c r="D23" s="118"/>
      <c r="E23" s="120" t="s">
        <v>6342</v>
      </c>
      <c r="F23" s="118" t="s">
        <v>6335</v>
      </c>
      <c r="G23" s="120" t="s">
        <v>6336</v>
      </c>
    </row>
    <row r="24" spans="1:7">
      <c r="A24" s="118" t="b">
        <v>0</v>
      </c>
      <c r="B24" s="118" t="s">
        <v>6343</v>
      </c>
      <c r="C24" s="63" t="str">
        <f t="shared" ref="C24:C27" si="4">HYPERLINK("http://www.altpointventures.com/","Altpoint Capital")</f>
        <v>Altpoint Capital</v>
      </c>
      <c r="D24" s="118"/>
      <c r="E24" s="120" t="s">
        <v>6344</v>
      </c>
      <c r="F24" s="118" t="s">
        <v>6345</v>
      </c>
      <c r="G24" s="120" t="s">
        <v>6346</v>
      </c>
    </row>
    <row r="25" spans="1:7">
      <c r="A25" s="118" t="b">
        <v>0</v>
      </c>
      <c r="B25" s="118" t="s">
        <v>6347</v>
      </c>
      <c r="C25" s="63" t="str">
        <f t="shared" si="4"/>
        <v>Altpoint Capital</v>
      </c>
      <c r="D25" s="118"/>
      <c r="E25" s="120" t="s">
        <v>6348</v>
      </c>
      <c r="F25" s="118" t="s">
        <v>6345</v>
      </c>
      <c r="G25" s="120" t="s">
        <v>6349</v>
      </c>
    </row>
    <row r="26" spans="1:7">
      <c r="A26" s="118" t="b">
        <v>0</v>
      </c>
      <c r="B26" s="118" t="s">
        <v>6350</v>
      </c>
      <c r="C26" s="63" t="str">
        <f t="shared" si="4"/>
        <v>Altpoint Capital</v>
      </c>
      <c r="D26" s="118"/>
      <c r="E26" s="120" t="s">
        <v>6351</v>
      </c>
      <c r="F26" s="118" t="s">
        <v>6345</v>
      </c>
      <c r="G26" s="120" t="s">
        <v>6352</v>
      </c>
    </row>
    <row r="27" spans="1:7">
      <c r="A27" s="118" t="b">
        <v>0</v>
      </c>
      <c r="B27" s="118" t="s">
        <v>6353</v>
      </c>
      <c r="C27" s="63" t="str">
        <f t="shared" si="4"/>
        <v>Altpoint Capital</v>
      </c>
      <c r="D27" s="120"/>
      <c r="E27" s="120" t="s">
        <v>6354</v>
      </c>
      <c r="F27" s="118" t="s">
        <v>6345</v>
      </c>
      <c r="G27" s="120" t="s">
        <v>6355</v>
      </c>
    </row>
    <row r="28" spans="1:7">
      <c r="A28" s="118" t="b">
        <v>0</v>
      </c>
      <c r="B28" s="118" t="s">
        <v>6356</v>
      </c>
      <c r="C28" s="63" t="str">
        <f t="shared" ref="C28:C29" si="5">HYPERLINK("http://www.amplify.la/","Amplify.LA")</f>
        <v>Amplify.LA</v>
      </c>
      <c r="D28" s="120"/>
      <c r="E28" s="120" t="s">
        <v>6357</v>
      </c>
      <c r="F28" s="118" t="s">
        <v>6358</v>
      </c>
      <c r="G28" s="120" t="s">
        <v>6359</v>
      </c>
    </row>
    <row r="29" spans="1:7">
      <c r="A29" s="118" t="b">
        <v>0</v>
      </c>
      <c r="B29" s="118" t="s">
        <v>6360</v>
      </c>
      <c r="C29" s="63" t="str">
        <f t="shared" si="5"/>
        <v>Amplify.LA</v>
      </c>
      <c r="D29" s="120"/>
      <c r="E29" s="120" t="s">
        <v>6361</v>
      </c>
      <c r="F29" s="118" t="s">
        <v>6358</v>
      </c>
      <c r="G29" s="120" t="s">
        <v>6359</v>
      </c>
    </row>
    <row r="30" spans="1:7">
      <c r="A30" s="118" t="b">
        <v>0</v>
      </c>
      <c r="B30" s="118" t="s">
        <v>6362</v>
      </c>
      <c r="C30" s="63" t="str">
        <f t="shared" ref="C30:C33" si="6">HYPERLINK("https://www.ankonacap.com/","Ankona Capital")</f>
        <v>Ankona Capital</v>
      </c>
      <c r="D30" s="120"/>
      <c r="E30" s="120" t="s">
        <v>6363</v>
      </c>
      <c r="F30" s="118" t="s">
        <v>6364</v>
      </c>
      <c r="G30" s="120" t="s">
        <v>6365</v>
      </c>
    </row>
    <row r="31" spans="1:7">
      <c r="A31" s="118" t="b">
        <v>0</v>
      </c>
      <c r="B31" s="118" t="s">
        <v>6366</v>
      </c>
      <c r="C31" s="63" t="str">
        <f t="shared" si="6"/>
        <v>Ankona Capital</v>
      </c>
      <c r="D31" s="120"/>
      <c r="E31" s="120" t="s">
        <v>6367</v>
      </c>
      <c r="F31" s="118" t="s">
        <v>6364</v>
      </c>
      <c r="G31" s="120" t="s">
        <v>6365</v>
      </c>
    </row>
    <row r="32" spans="1:7">
      <c r="A32" s="118" t="b">
        <v>0</v>
      </c>
      <c r="B32" s="118" t="s">
        <v>6368</v>
      </c>
      <c r="C32" s="63" t="str">
        <f t="shared" si="6"/>
        <v>Ankona Capital</v>
      </c>
      <c r="D32" s="120"/>
      <c r="E32" s="120" t="s">
        <v>6369</v>
      </c>
      <c r="F32" s="118" t="s">
        <v>6364</v>
      </c>
      <c r="G32" s="120" t="s">
        <v>6365</v>
      </c>
    </row>
    <row r="33" spans="1:7">
      <c r="A33" s="118" t="b">
        <v>0</v>
      </c>
      <c r="B33" s="118" t="s">
        <v>6370</v>
      </c>
      <c r="C33" s="63" t="str">
        <f t="shared" si="6"/>
        <v>Ankona Capital</v>
      </c>
      <c r="D33" s="120"/>
      <c r="E33" s="120" t="s">
        <v>6371</v>
      </c>
      <c r="F33" s="118" t="s">
        <v>6364</v>
      </c>
      <c r="G33" s="120" t="s">
        <v>6365</v>
      </c>
    </row>
    <row r="34" spans="1:7">
      <c r="A34" s="118" t="b">
        <v>0</v>
      </c>
      <c r="B34" s="118" t="s">
        <v>6372</v>
      </c>
      <c r="C34" s="63" t="str">
        <f>HYPERLINK("http://anthemvp.com","Anthem Venture Partners")</f>
        <v>Anthem Venture Partners</v>
      </c>
      <c r="D34" s="118"/>
      <c r="E34" s="120" t="s">
        <v>6373</v>
      </c>
      <c r="F34" s="118" t="s">
        <v>6374</v>
      </c>
      <c r="G34" s="120" t="s">
        <v>6375</v>
      </c>
    </row>
    <row r="35" spans="1:7">
      <c r="A35" s="118" t="b">
        <v>0</v>
      </c>
      <c r="B35" s="118" t="s">
        <v>6376</v>
      </c>
      <c r="C35" s="63" t="str">
        <f t="shared" ref="C35:C39" si="7">HYPERLINK("https://anzupartners.com/","Anzu Partners")</f>
        <v>Anzu Partners</v>
      </c>
      <c r="D35" s="118"/>
      <c r="E35" s="120" t="s">
        <v>6377</v>
      </c>
      <c r="F35" s="95" t="s">
        <v>6378</v>
      </c>
      <c r="G35" s="120" t="s">
        <v>6379</v>
      </c>
    </row>
    <row r="36" spans="1:7">
      <c r="A36" s="118" t="b">
        <v>0</v>
      </c>
      <c r="B36" s="118" t="s">
        <v>6380</v>
      </c>
      <c r="C36" s="63" t="str">
        <f t="shared" si="7"/>
        <v>Anzu Partners</v>
      </c>
      <c r="D36" s="118"/>
      <c r="E36" s="120" t="s">
        <v>6381</v>
      </c>
      <c r="F36" s="95" t="s">
        <v>6378</v>
      </c>
      <c r="G36" s="120" t="s">
        <v>6379</v>
      </c>
    </row>
    <row r="37" spans="1:7">
      <c r="A37" s="118" t="b">
        <v>0</v>
      </c>
      <c r="B37" s="118" t="s">
        <v>6382</v>
      </c>
      <c r="C37" s="63" t="str">
        <f t="shared" si="7"/>
        <v>Anzu Partners</v>
      </c>
      <c r="D37" s="118"/>
      <c r="E37" s="120" t="s">
        <v>6383</v>
      </c>
      <c r="F37" s="95" t="s">
        <v>6378</v>
      </c>
      <c r="G37" s="120" t="s">
        <v>6379</v>
      </c>
    </row>
    <row r="38" spans="1:7">
      <c r="A38" s="118" t="b">
        <v>0</v>
      </c>
      <c r="B38" s="118" t="s">
        <v>6384</v>
      </c>
      <c r="C38" s="63" t="str">
        <f t="shared" si="7"/>
        <v>Anzu Partners</v>
      </c>
      <c r="D38" s="118"/>
      <c r="E38" s="120" t="s">
        <v>6385</v>
      </c>
      <c r="F38" s="95" t="s">
        <v>6378</v>
      </c>
      <c r="G38" s="120" t="s">
        <v>6379</v>
      </c>
    </row>
    <row r="39" spans="1:7">
      <c r="A39" s="118" t="b">
        <v>0</v>
      </c>
      <c r="B39" s="118" t="s">
        <v>6386</v>
      </c>
      <c r="C39" s="63" t="str">
        <f t="shared" si="7"/>
        <v>Anzu Partners</v>
      </c>
      <c r="D39" s="120"/>
      <c r="E39" s="120" t="s">
        <v>6387</v>
      </c>
      <c r="F39" s="95" t="s">
        <v>6378</v>
      </c>
      <c r="G39" s="120" t="s">
        <v>6379</v>
      </c>
    </row>
    <row r="40" spans="1:7">
      <c r="A40" s="118" t="b">
        <v>0</v>
      </c>
      <c r="B40" s="118" t="s">
        <v>6388</v>
      </c>
      <c r="C40" s="63" t="str">
        <f>HYPERLINK("http://www.archematrix.com/","ArcheMatrix Ventures")</f>
        <v>ArcheMatrix Ventures</v>
      </c>
      <c r="D40" s="120"/>
      <c r="E40" s="120" t="s">
        <v>6389</v>
      </c>
      <c r="F40" s="118" t="s">
        <v>6390</v>
      </c>
      <c r="G40" s="120" t="s">
        <v>6391</v>
      </c>
    </row>
    <row r="41" spans="1:7">
      <c r="A41" s="118" t="b">
        <v>0</v>
      </c>
      <c r="B41" s="118" t="s">
        <v>6392</v>
      </c>
      <c r="C41" s="63" t="str">
        <f t="shared" ref="C41:C42" si="8">HYPERLINK("http://www.archervc.com/","Archer Ventures")</f>
        <v>Archer Ventures</v>
      </c>
      <c r="D41" s="118"/>
      <c r="E41" s="120" t="s">
        <v>6393</v>
      </c>
      <c r="F41" s="118" t="s">
        <v>6394</v>
      </c>
      <c r="G41" s="120" t="s">
        <v>6395</v>
      </c>
    </row>
    <row r="42" spans="1:7">
      <c r="A42" s="118" t="b">
        <v>0</v>
      </c>
      <c r="B42" s="118" t="s">
        <v>6396</v>
      </c>
      <c r="C42" s="63" t="str">
        <f t="shared" si="8"/>
        <v>Archer Ventures</v>
      </c>
      <c r="D42" s="118"/>
      <c r="E42" s="120" t="s">
        <v>6397</v>
      </c>
      <c r="F42" s="118" t="s">
        <v>6394</v>
      </c>
      <c r="G42" s="120" t="s">
        <v>6395</v>
      </c>
    </row>
    <row r="43" spans="1:7">
      <c r="A43" s="118" t="b">
        <v>0</v>
      </c>
      <c r="B43" s="118" t="s">
        <v>6398</v>
      </c>
      <c r="C43" s="63" t="str">
        <f t="shared" ref="C43:C44" si="9">HYPERLINK("http://www.arenavc.com/","Arena Ventures")</f>
        <v>Arena Ventures</v>
      </c>
      <c r="D43" s="118"/>
      <c r="E43" s="120" t="s">
        <v>6399</v>
      </c>
      <c r="F43" s="118" t="s">
        <v>6400</v>
      </c>
      <c r="G43" s="120" t="s">
        <v>6401</v>
      </c>
    </row>
    <row r="44" spans="1:7">
      <c r="A44" s="118" t="b">
        <v>0</v>
      </c>
      <c r="B44" s="118" t="s">
        <v>6402</v>
      </c>
      <c r="C44" s="63" t="str">
        <f t="shared" si="9"/>
        <v>Arena Ventures</v>
      </c>
      <c r="D44" s="120"/>
      <c r="E44" s="120" t="s">
        <v>6403</v>
      </c>
      <c r="F44" s="118" t="s">
        <v>6400</v>
      </c>
      <c r="G44" s="120" t="s">
        <v>6401</v>
      </c>
    </row>
    <row r="45" spans="1:7">
      <c r="A45" s="118" t="b">
        <v>0</v>
      </c>
      <c r="B45" s="118" t="s">
        <v>6404</v>
      </c>
      <c r="C45" s="63" t="str">
        <f t="shared" ref="C45:C46" si="10">HYPERLINK("http://www.arrowrootcapital.com/","Arrowroot Capital")</f>
        <v>Arrowroot Capital</v>
      </c>
      <c r="D45" s="118"/>
      <c r="E45" s="120" t="s">
        <v>6405</v>
      </c>
      <c r="F45" s="118" t="s">
        <v>6406</v>
      </c>
      <c r="G45" s="120" t="s">
        <v>6407</v>
      </c>
    </row>
    <row r="46" spans="1:7">
      <c r="A46" s="118" t="b">
        <v>0</v>
      </c>
      <c r="B46" s="118" t="s">
        <v>6408</v>
      </c>
      <c r="C46" s="63" t="str">
        <f t="shared" si="10"/>
        <v>Arrowroot Capital</v>
      </c>
      <c r="D46" s="118"/>
      <c r="E46" s="120" t="s">
        <v>6409</v>
      </c>
      <c r="F46" s="118" t="s">
        <v>6406</v>
      </c>
      <c r="G46" s="120" t="s">
        <v>6407</v>
      </c>
    </row>
    <row r="47" spans="1:7">
      <c r="A47" s="118" t="b">
        <v>0</v>
      </c>
      <c r="B47" s="118" t="s">
        <v>6410</v>
      </c>
      <c r="C47" s="63" t="str">
        <f>HYPERLINK("http://www.avalon-ventures.com/","Avalon Ventures")</f>
        <v>Avalon Ventures</v>
      </c>
      <c r="D47" s="118"/>
      <c r="E47" s="120" t="s">
        <v>6411</v>
      </c>
      <c r="F47" s="118" t="s">
        <v>6412</v>
      </c>
      <c r="G47" s="120" t="s">
        <v>6413</v>
      </c>
    </row>
    <row r="48" spans="1:7">
      <c r="A48" s="118" t="b">
        <v>0</v>
      </c>
      <c r="B48" s="118" t="s">
        <v>6414</v>
      </c>
      <c r="C48" s="63" t="str">
        <f>HYPERLINK("http://deadline.com/2016/09/peter-guber-ted-leonsis-lead-group-buy-control-esports-team-liquid-1201826800/","AXiomatic")</f>
        <v>AXiomatic</v>
      </c>
      <c r="D48" s="118"/>
      <c r="E48" s="120" t="s">
        <v>6415</v>
      </c>
      <c r="F48" s="118" t="s">
        <v>6416</v>
      </c>
      <c r="G48" s="120" t="s">
        <v>6417</v>
      </c>
    </row>
    <row r="49" spans="1:7">
      <c r="A49" s="118" t="b">
        <v>0</v>
      </c>
      <c r="B49" s="118" t="s">
        <v>6418</v>
      </c>
      <c r="C49" s="63" t="str">
        <f>HYPERLINK("http://techcrunch.com/2016/05/19/facebook-co-founder-eduardo-saverins-new-fund-closes-initial-140m-for-deals-in-asia/","B Capital")</f>
        <v>B Capital</v>
      </c>
      <c r="D49" s="118"/>
      <c r="E49" s="120" t="s">
        <v>6419</v>
      </c>
      <c r="F49" s="118" t="s">
        <v>6420</v>
      </c>
      <c r="G49" s="120" t="s">
        <v>6421</v>
      </c>
    </row>
    <row r="50" spans="1:7">
      <c r="A50" s="118" t="b">
        <v>0</v>
      </c>
      <c r="B50" s="118" t="s">
        <v>6422</v>
      </c>
      <c r="C50" s="63" t="s">
        <v>6423</v>
      </c>
      <c r="D50" s="118"/>
      <c r="E50" s="120" t="s">
        <v>6424</v>
      </c>
      <c r="F50" s="118" t="s">
        <v>6425</v>
      </c>
      <c r="G50" s="120" t="s">
        <v>6426</v>
      </c>
    </row>
    <row r="51" spans="1:7">
      <c r="A51" s="118" t="b">
        <v>0</v>
      </c>
      <c r="B51" s="118" t="s">
        <v>6427</v>
      </c>
      <c r="C51" s="63" t="s">
        <v>6423</v>
      </c>
      <c r="D51" s="118"/>
      <c r="E51" s="120" t="s">
        <v>6428</v>
      </c>
      <c r="F51" s="118" t="s">
        <v>6425</v>
      </c>
      <c r="G51" s="120" t="s">
        <v>6426</v>
      </c>
    </row>
    <row r="52" spans="1:7">
      <c r="A52" s="118" t="b">
        <v>0</v>
      </c>
      <c r="B52" s="118" t="s">
        <v>4504</v>
      </c>
      <c r="C52" s="63" t="str">
        <f>HYPERLINK("http://backstagecapital.com/","Backstage Capital ")</f>
        <v xml:space="preserve">Backstage Capital </v>
      </c>
      <c r="D52" s="118"/>
      <c r="E52" s="120" t="s">
        <v>6429</v>
      </c>
      <c r="F52" s="118" t="s">
        <v>6430</v>
      </c>
      <c r="G52" s="120" t="s">
        <v>6421</v>
      </c>
    </row>
    <row r="53" spans="1:7">
      <c r="A53" s="118" t="b">
        <v>0</v>
      </c>
      <c r="B53" s="118" t="s">
        <v>6431</v>
      </c>
      <c r="C53" s="63" t="str">
        <f>HYPERLINK("http://bam.vc/","BAM Ventures")</f>
        <v>BAM Ventures</v>
      </c>
      <c r="D53" s="118"/>
      <c r="E53" s="120" t="s">
        <v>6432</v>
      </c>
      <c r="F53" s="118" t="s">
        <v>6433</v>
      </c>
      <c r="G53" s="120" t="s">
        <v>6434</v>
      </c>
    </row>
    <row r="54" spans="1:7">
      <c r="A54" s="118" t="b">
        <v>0</v>
      </c>
      <c r="B54" s="118" t="s">
        <v>6435</v>
      </c>
      <c r="C54" s="63" t="str">
        <f>HYPERLINK("http://basepointvc.com/","Basepoint Ventures")</f>
        <v>Basepoint Ventures</v>
      </c>
      <c r="D54" s="118"/>
      <c r="E54" s="120" t="s">
        <v>6334</v>
      </c>
      <c r="F54" s="118" t="s">
        <v>6436</v>
      </c>
      <c r="G54" s="120" t="s">
        <v>6437</v>
      </c>
    </row>
    <row r="55" spans="1:7">
      <c r="A55" s="118" t="b">
        <v>0</v>
      </c>
      <c r="B55" s="118" t="s">
        <v>6438</v>
      </c>
      <c r="C55" s="63" t="str">
        <f t="shared" ref="C55:C62" si="11">HYPERLINK("http://www.bdmifund.com/","BDMI")</f>
        <v>BDMI</v>
      </c>
      <c r="D55" s="118"/>
      <c r="E55" s="120" t="s">
        <v>6439</v>
      </c>
      <c r="F55" s="118" t="s">
        <v>6440</v>
      </c>
      <c r="G55" s="120" t="s">
        <v>6441</v>
      </c>
    </row>
    <row r="56" spans="1:7">
      <c r="A56" s="118" t="b">
        <v>0</v>
      </c>
      <c r="B56" s="118" t="s">
        <v>6442</v>
      </c>
      <c r="C56" s="63" t="str">
        <f t="shared" si="11"/>
        <v>BDMI</v>
      </c>
      <c r="D56" s="118"/>
      <c r="E56" s="120" t="s">
        <v>6443</v>
      </c>
      <c r="F56" s="118" t="s">
        <v>6440</v>
      </c>
      <c r="G56" s="120" t="s">
        <v>6441</v>
      </c>
    </row>
    <row r="57" spans="1:7">
      <c r="A57" s="118" t="b">
        <v>0</v>
      </c>
      <c r="B57" s="118" t="s">
        <v>6444</v>
      </c>
      <c r="C57" s="63" t="str">
        <f t="shared" si="11"/>
        <v>BDMI</v>
      </c>
      <c r="D57" s="118"/>
      <c r="E57" s="120" t="s">
        <v>6445</v>
      </c>
      <c r="F57" s="118" t="s">
        <v>6440</v>
      </c>
      <c r="G57" s="120" t="s">
        <v>6441</v>
      </c>
    </row>
    <row r="58" spans="1:7">
      <c r="A58" s="118" t="b">
        <v>0</v>
      </c>
      <c r="B58" s="118" t="s">
        <v>6446</v>
      </c>
      <c r="C58" s="63" t="str">
        <f t="shared" si="11"/>
        <v>BDMI</v>
      </c>
      <c r="D58" s="118"/>
      <c r="E58" s="120" t="s">
        <v>6447</v>
      </c>
      <c r="F58" s="118" t="s">
        <v>6440</v>
      </c>
      <c r="G58" s="120" t="s">
        <v>6441</v>
      </c>
    </row>
    <row r="59" spans="1:7">
      <c r="A59" s="118" t="b">
        <v>0</v>
      </c>
      <c r="B59" s="118" t="s">
        <v>2842</v>
      </c>
      <c r="C59" s="63" t="str">
        <f t="shared" si="11"/>
        <v>BDMI</v>
      </c>
      <c r="D59" s="118"/>
      <c r="E59" s="120" t="s">
        <v>6448</v>
      </c>
      <c r="F59" s="118" t="s">
        <v>6440</v>
      </c>
      <c r="G59" s="120" t="s">
        <v>6441</v>
      </c>
    </row>
    <row r="60" spans="1:7">
      <c r="A60" s="118" t="b">
        <v>0</v>
      </c>
      <c r="B60" s="118" t="s">
        <v>6449</v>
      </c>
      <c r="C60" s="63" t="str">
        <f t="shared" si="11"/>
        <v>BDMI</v>
      </c>
      <c r="D60" s="118"/>
      <c r="E60" s="120" t="s">
        <v>6450</v>
      </c>
      <c r="F60" s="118" t="s">
        <v>6440</v>
      </c>
      <c r="G60" s="120" t="s">
        <v>6441</v>
      </c>
    </row>
    <row r="61" spans="1:7">
      <c r="A61" s="118" t="b">
        <v>0</v>
      </c>
      <c r="B61" s="118" t="s">
        <v>6451</v>
      </c>
      <c r="C61" s="63" t="str">
        <f t="shared" si="11"/>
        <v>BDMI</v>
      </c>
      <c r="D61" s="118"/>
      <c r="E61" s="120" t="s">
        <v>6452</v>
      </c>
      <c r="F61" s="118" t="s">
        <v>6440</v>
      </c>
      <c r="G61" s="120" t="s">
        <v>6441</v>
      </c>
    </row>
    <row r="62" spans="1:7">
      <c r="A62" s="118" t="b">
        <v>0</v>
      </c>
      <c r="B62" s="118" t="s">
        <v>6453</v>
      </c>
      <c r="C62" s="63" t="str">
        <f t="shared" si="11"/>
        <v>BDMI</v>
      </c>
      <c r="D62" s="118"/>
      <c r="E62" s="120" t="s">
        <v>6454</v>
      </c>
      <c r="F62" s="118" t="s">
        <v>6440</v>
      </c>
      <c r="G62" s="120" t="s">
        <v>6441</v>
      </c>
    </row>
    <row r="63" spans="1:7">
      <c r="A63" s="118" t="b">
        <v>0</v>
      </c>
      <c r="B63" s="118" t="s">
        <v>6455</v>
      </c>
      <c r="C63" s="63" t="str">
        <f t="shared" ref="C63:C64" si="12">HYPERLINK("http://www.bitkraft.net/","BITKRAFT")</f>
        <v>BITKRAFT</v>
      </c>
      <c r="D63" s="118"/>
      <c r="E63" s="120" t="s">
        <v>6456</v>
      </c>
      <c r="F63" s="118" t="s">
        <v>6457</v>
      </c>
      <c r="G63" s="120" t="s">
        <v>6458</v>
      </c>
    </row>
    <row r="64" spans="1:7">
      <c r="A64" s="118" t="b">
        <v>0</v>
      </c>
      <c r="B64" s="118" t="s">
        <v>6459</v>
      </c>
      <c r="C64" s="63" t="str">
        <f t="shared" si="12"/>
        <v>BITKRAFT</v>
      </c>
      <c r="D64" s="118"/>
      <c r="E64" s="120" t="s">
        <v>6460</v>
      </c>
      <c r="F64" s="118" t="s">
        <v>6457</v>
      </c>
      <c r="G64" s="120" t="s">
        <v>6458</v>
      </c>
    </row>
    <row r="65" spans="1:7">
      <c r="A65" s="118" t="b">
        <v>0</v>
      </c>
      <c r="B65" s="118" t="s">
        <v>6461</v>
      </c>
      <c r="C65" s="63" t="str">
        <f t="shared" ref="C65:C75" si="13">HYPERLINK("http://www.onblueprint.com/","Blueprint Equity")</f>
        <v>Blueprint Equity</v>
      </c>
      <c r="D65" s="118"/>
      <c r="E65" s="120" t="s">
        <v>6462</v>
      </c>
      <c r="F65" s="118" t="s">
        <v>6463</v>
      </c>
      <c r="G65" s="120" t="s">
        <v>6464</v>
      </c>
    </row>
    <row r="66" spans="1:7">
      <c r="A66" s="118" t="b">
        <v>0</v>
      </c>
      <c r="B66" s="118" t="s">
        <v>6465</v>
      </c>
      <c r="C66" s="63" t="str">
        <f t="shared" si="13"/>
        <v>Blueprint Equity</v>
      </c>
      <c r="D66" s="118"/>
      <c r="E66" s="120" t="s">
        <v>6466</v>
      </c>
      <c r="F66" s="118" t="s">
        <v>6463</v>
      </c>
      <c r="G66" s="120" t="s">
        <v>6464</v>
      </c>
    </row>
    <row r="67" spans="1:7">
      <c r="A67" s="118" t="b">
        <v>0</v>
      </c>
      <c r="B67" s="118" t="s">
        <v>6467</v>
      </c>
      <c r="C67" s="63" t="str">
        <f t="shared" si="13"/>
        <v>Blueprint Equity</v>
      </c>
      <c r="D67" s="118"/>
      <c r="E67" s="120" t="s">
        <v>6468</v>
      </c>
      <c r="F67" s="118" t="s">
        <v>6463</v>
      </c>
      <c r="G67" s="120" t="s">
        <v>6464</v>
      </c>
    </row>
    <row r="68" spans="1:7">
      <c r="A68" s="118" t="b">
        <v>0</v>
      </c>
      <c r="B68" s="118" t="s">
        <v>6469</v>
      </c>
      <c r="C68" s="63" t="str">
        <f t="shared" si="13"/>
        <v>Blueprint Equity</v>
      </c>
      <c r="D68" s="118"/>
      <c r="E68" s="120" t="s">
        <v>6470</v>
      </c>
      <c r="F68" s="118" t="s">
        <v>6463</v>
      </c>
      <c r="G68" s="120" t="s">
        <v>6464</v>
      </c>
    </row>
    <row r="69" spans="1:7">
      <c r="A69" s="118" t="b">
        <v>0</v>
      </c>
      <c r="B69" s="118" t="s">
        <v>6471</v>
      </c>
      <c r="C69" s="63" t="str">
        <f t="shared" si="13"/>
        <v>Blueprint Equity</v>
      </c>
      <c r="D69" s="118"/>
      <c r="E69" s="120" t="s">
        <v>6472</v>
      </c>
      <c r="F69" s="118" t="s">
        <v>6463</v>
      </c>
      <c r="G69" s="120" t="s">
        <v>6464</v>
      </c>
    </row>
    <row r="70" spans="1:7">
      <c r="A70" s="118" t="b">
        <v>0</v>
      </c>
      <c r="B70" s="118" t="s">
        <v>6473</v>
      </c>
      <c r="C70" s="63" t="str">
        <f t="shared" si="13"/>
        <v>Blueprint Equity</v>
      </c>
      <c r="D70" s="118"/>
      <c r="E70" s="120" t="s">
        <v>6474</v>
      </c>
      <c r="F70" s="118" t="s">
        <v>6463</v>
      </c>
      <c r="G70" s="120" t="s">
        <v>6464</v>
      </c>
    </row>
    <row r="71" spans="1:7">
      <c r="A71" s="118" t="b">
        <v>0</v>
      </c>
      <c r="B71" s="118" t="s">
        <v>6475</v>
      </c>
      <c r="C71" s="63" t="str">
        <f t="shared" si="13"/>
        <v>Blueprint Equity</v>
      </c>
      <c r="D71" s="118"/>
      <c r="E71" s="120" t="s">
        <v>6476</v>
      </c>
      <c r="F71" s="118" t="s">
        <v>6463</v>
      </c>
      <c r="G71" s="120" t="s">
        <v>6464</v>
      </c>
    </row>
    <row r="72" spans="1:7">
      <c r="A72" s="118" t="b">
        <v>0</v>
      </c>
      <c r="B72" s="118" t="s">
        <v>6477</v>
      </c>
      <c r="C72" s="63" t="str">
        <f t="shared" si="13"/>
        <v>Blueprint Equity</v>
      </c>
      <c r="D72" s="118"/>
      <c r="E72" s="120" t="s">
        <v>6478</v>
      </c>
      <c r="F72" s="118" t="s">
        <v>6463</v>
      </c>
      <c r="G72" s="120" t="s">
        <v>6464</v>
      </c>
    </row>
    <row r="73" spans="1:7">
      <c r="A73" s="118" t="b">
        <v>0</v>
      </c>
      <c r="B73" s="118" t="s">
        <v>6479</v>
      </c>
      <c r="C73" s="63" t="str">
        <f t="shared" si="13"/>
        <v>Blueprint Equity</v>
      </c>
      <c r="D73" s="118"/>
      <c r="E73" s="120" t="s">
        <v>6480</v>
      </c>
      <c r="F73" s="118" t="s">
        <v>6463</v>
      </c>
      <c r="G73" s="120" t="s">
        <v>6464</v>
      </c>
    </row>
    <row r="74" spans="1:7">
      <c r="A74" s="118" t="b">
        <v>0</v>
      </c>
      <c r="B74" s="118" t="s">
        <v>6481</v>
      </c>
      <c r="C74" s="63" t="str">
        <f t="shared" si="13"/>
        <v>Blueprint Equity</v>
      </c>
      <c r="D74" s="118"/>
      <c r="E74" s="120" t="s">
        <v>6482</v>
      </c>
      <c r="F74" s="118" t="s">
        <v>6463</v>
      </c>
      <c r="G74" s="120" t="s">
        <v>6464</v>
      </c>
    </row>
    <row r="75" spans="1:7">
      <c r="A75" s="118" t="b">
        <v>0</v>
      </c>
      <c r="B75" s="118" t="s">
        <v>6483</v>
      </c>
      <c r="C75" s="63" t="str">
        <f t="shared" si="13"/>
        <v>Blueprint Equity</v>
      </c>
      <c r="D75" s="118"/>
      <c r="E75" s="120" t="s">
        <v>6484</v>
      </c>
      <c r="F75" s="118" t="s">
        <v>6463</v>
      </c>
      <c r="G75" s="120" t="s">
        <v>6464</v>
      </c>
    </row>
    <row r="76" spans="1:7">
      <c r="A76" s="118" t="b">
        <v>0</v>
      </c>
      <c r="B76" s="118" t="s">
        <v>6485</v>
      </c>
      <c r="C76" s="63" t="str">
        <f>HYPERLINK("https://www.boldcapitalpartners.com/","Bold Capital Partners")</f>
        <v>Bold Capital Partners</v>
      </c>
      <c r="D76" s="118"/>
      <c r="E76" s="120" t="s">
        <v>6486</v>
      </c>
      <c r="F76" s="118" t="s">
        <v>6487</v>
      </c>
      <c r="G76" s="120" t="s">
        <v>6488</v>
      </c>
    </row>
    <row r="77" spans="1:7">
      <c r="A77" s="118" t="b">
        <v>0</v>
      </c>
      <c r="B77" s="118" t="s">
        <v>6489</v>
      </c>
      <c r="C77" s="63" t="str">
        <f t="shared" ref="C77:C78" si="14">HYPERLINK("https://www.bonfirevc.com/","Bonfire Ventures")</f>
        <v>Bonfire Ventures</v>
      </c>
      <c r="D77" s="118"/>
      <c r="E77" s="120" t="s">
        <v>6490</v>
      </c>
      <c r="F77" s="118" t="s">
        <v>6491</v>
      </c>
      <c r="G77" s="120" t="s">
        <v>6492</v>
      </c>
    </row>
    <row r="78" spans="1:7">
      <c r="A78" s="118" t="b">
        <v>0</v>
      </c>
      <c r="B78" s="118" t="s">
        <v>6493</v>
      </c>
      <c r="C78" s="63" t="str">
        <f t="shared" si="14"/>
        <v>Bonfire Ventures</v>
      </c>
      <c r="D78" s="118"/>
      <c r="E78" s="120" t="s">
        <v>6494</v>
      </c>
      <c r="F78" s="118" t="s">
        <v>6491</v>
      </c>
      <c r="G78" s="120" t="s">
        <v>6492</v>
      </c>
    </row>
    <row r="79" spans="1:7">
      <c r="A79" s="118" t="b">
        <v>0</v>
      </c>
      <c r="B79" s="118" t="s">
        <v>6495</v>
      </c>
      <c r="C79" s="63" t="str">
        <f t="shared" ref="C79:C80" si="15">HYPERLINK("https://www.brilliant.ventures/","Brilliant Ventures")</f>
        <v>Brilliant Ventures</v>
      </c>
      <c r="D79" s="118"/>
      <c r="E79" s="120" t="s">
        <v>6496</v>
      </c>
      <c r="F79" s="118" t="s">
        <v>6497</v>
      </c>
      <c r="G79" s="120" t="s">
        <v>6498</v>
      </c>
    </row>
    <row r="80" spans="1:7">
      <c r="A80" s="118" t="b">
        <v>0</v>
      </c>
      <c r="B80" s="118" t="s">
        <v>6499</v>
      </c>
      <c r="C80" s="63" t="str">
        <f t="shared" si="15"/>
        <v>Brilliant Ventures</v>
      </c>
      <c r="D80" s="118"/>
      <c r="E80" s="120" t="s">
        <v>6500</v>
      </c>
      <c r="F80" s="118" t="s">
        <v>6497</v>
      </c>
      <c r="G80" s="120" t="s">
        <v>6498</v>
      </c>
    </row>
    <row r="81" spans="1:7">
      <c r="A81" s="118" t="b">
        <v>0</v>
      </c>
      <c r="B81" s="118" t="s">
        <v>6501</v>
      </c>
      <c r="C81" s="63" t="str">
        <f>HYPERLINK("http://www.crunchbase.com/organization/broad-beach-ventures","Broad Beach Ventures")</f>
        <v>Broad Beach Ventures</v>
      </c>
      <c r="D81" s="118"/>
      <c r="E81" s="120" t="s">
        <v>6502</v>
      </c>
      <c r="F81" s="118" t="s">
        <v>6503</v>
      </c>
      <c r="G81" s="120" t="s">
        <v>6504</v>
      </c>
    </row>
    <row r="82" spans="1:7">
      <c r="A82" s="118" t="b">
        <v>0</v>
      </c>
      <c r="B82" s="118" t="s">
        <v>6505</v>
      </c>
      <c r="C82" s="63" t="str">
        <f t="shared" ref="C82:C83" si="16">HYPERLINK("http://www.bryantstibel.com/about/","BryantStibel")</f>
        <v>BryantStibel</v>
      </c>
      <c r="D82" s="118"/>
      <c r="E82" s="120" t="s">
        <v>6506</v>
      </c>
      <c r="F82" s="118" t="s">
        <v>6507</v>
      </c>
      <c r="G82" s="120" t="s">
        <v>6508</v>
      </c>
    </row>
    <row r="83" spans="1:7">
      <c r="A83" s="118" t="b">
        <v>0</v>
      </c>
      <c r="B83" s="118" t="s">
        <v>6509</v>
      </c>
      <c r="C83" s="63" t="str">
        <f t="shared" si="16"/>
        <v>BryantStibel</v>
      </c>
      <c r="D83" s="118"/>
      <c r="E83" s="120" t="s">
        <v>6510</v>
      </c>
      <c r="F83" s="118" t="s">
        <v>6507</v>
      </c>
      <c r="G83" s="120" t="s">
        <v>6508</v>
      </c>
    </row>
    <row r="84" spans="1:7">
      <c r="A84" s="118" t="b">
        <v>0</v>
      </c>
      <c r="B84" s="118" t="s">
        <v>6511</v>
      </c>
      <c r="C84" s="63" t="str">
        <f t="shared" ref="C84:C85" si="17">HYPERLINK("https://www.crunchbase.com/organization/calibrate-ventures","Calibrate Ventures")</f>
        <v>Calibrate Ventures</v>
      </c>
      <c r="D84" s="118"/>
      <c r="E84" s="120" t="s">
        <v>6512</v>
      </c>
      <c r="F84" s="118" t="s">
        <v>6513</v>
      </c>
      <c r="G84" s="120" t="s">
        <v>6514</v>
      </c>
    </row>
    <row r="85" spans="1:7">
      <c r="A85" s="118" t="b">
        <v>0</v>
      </c>
      <c r="B85" s="118" t="s">
        <v>6515</v>
      </c>
      <c r="C85" s="63" t="str">
        <f t="shared" si="17"/>
        <v>Calibrate Ventures</v>
      </c>
      <c r="D85" s="118"/>
      <c r="E85" s="120" t="s">
        <v>6516</v>
      </c>
      <c r="F85" s="118" t="s">
        <v>6513</v>
      </c>
      <c r="G85" s="120" t="s">
        <v>6514</v>
      </c>
    </row>
    <row r="86" spans="1:7">
      <c r="A86" s="118" t="b">
        <v>0</v>
      </c>
      <c r="B86" s="118" t="s">
        <v>6517</v>
      </c>
      <c r="C86" s="63" t="str">
        <f t="shared" ref="C86:C87" si="18">HYPERLINK("http://ctventures.com/","California Technology Ventures")</f>
        <v>California Technology Ventures</v>
      </c>
      <c r="D86" s="118"/>
      <c r="E86" s="120" t="s">
        <v>6518</v>
      </c>
      <c r="F86" s="118" t="s">
        <v>6519</v>
      </c>
      <c r="G86" s="120" t="s">
        <v>6520</v>
      </c>
    </row>
    <row r="87" spans="1:7">
      <c r="A87" s="118" t="b">
        <v>0</v>
      </c>
      <c r="B87" s="118" t="s">
        <v>6521</v>
      </c>
      <c r="C87" s="63" t="str">
        <f t="shared" si="18"/>
        <v>California Technology Ventures</v>
      </c>
      <c r="D87" s="118"/>
      <c r="E87" s="120" t="s">
        <v>6522</v>
      </c>
      <c r="F87" s="118" t="s">
        <v>6519</v>
      </c>
      <c r="G87" s="120" t="s">
        <v>6520</v>
      </c>
    </row>
    <row r="88" spans="1:7">
      <c r="A88" s="118" t="b">
        <v>0</v>
      </c>
      <c r="B88" s="118" t="s">
        <v>6523</v>
      </c>
      <c r="C88" s="63" t="str">
        <f>HYPERLINK("http://canyoncreekcapital.com/","Canyon Creek Capital")</f>
        <v>Canyon Creek Capital</v>
      </c>
      <c r="D88" s="118"/>
      <c r="E88" s="120" t="s">
        <v>6524</v>
      </c>
      <c r="F88" s="118" t="s">
        <v>6525</v>
      </c>
      <c r="G88" s="120" t="s">
        <v>6526</v>
      </c>
    </row>
    <row r="89" spans="1:7">
      <c r="A89" s="118" t="b">
        <v>0</v>
      </c>
      <c r="B89" s="118" t="s">
        <v>6527</v>
      </c>
      <c r="C89" s="63" t="str">
        <f>HYPERLINK("http://www.casaverdecapital.com/","Casa Verde Capital ")</f>
        <v xml:space="preserve">Casa Verde Capital </v>
      </c>
      <c r="D89" s="118"/>
      <c r="E89" s="120" t="s">
        <v>6528</v>
      </c>
      <c r="F89" s="118" t="s">
        <v>6529</v>
      </c>
      <c r="G89" s="120" t="s">
        <v>6530</v>
      </c>
    </row>
    <row r="90" spans="1:7">
      <c r="A90" s="118" t="b">
        <v>0</v>
      </c>
      <c r="B90" s="118" t="s">
        <v>6531</v>
      </c>
      <c r="C90" s="63" t="str">
        <f>HYPERLINK("http://www.cerracap.com/","CerraCap Ventures")</f>
        <v>CerraCap Ventures</v>
      </c>
      <c r="D90" s="118"/>
      <c r="E90" s="120" t="s">
        <v>6532</v>
      </c>
      <c r="F90" s="118" t="s">
        <v>6533</v>
      </c>
      <c r="G90" s="120" t="s">
        <v>6534</v>
      </c>
    </row>
    <row r="91" spans="1:7">
      <c r="A91" s="118" t="b">
        <v>0</v>
      </c>
      <c r="B91" s="118" t="s">
        <v>6535</v>
      </c>
      <c r="C91" s="63" t="str">
        <f>HYPERLINK("http://www.chaacventures.com/","Chaac Ventures")</f>
        <v>Chaac Ventures</v>
      </c>
      <c r="D91" s="118"/>
      <c r="E91" s="120" t="s">
        <v>6536</v>
      </c>
      <c r="F91" s="118" t="s">
        <v>6537</v>
      </c>
      <c r="G91" s="120" t="s">
        <v>6538</v>
      </c>
    </row>
    <row r="92" spans="1:7">
      <c r="A92" s="118" t="b">
        <v>0</v>
      </c>
      <c r="B92" s="118" t="s">
        <v>6539</v>
      </c>
      <c r="C92" s="63" t="str">
        <f>HYPERLINK("https://clearvisionequity.com","ClearVision Equity")</f>
        <v>ClearVision Equity</v>
      </c>
      <c r="D92" s="118"/>
      <c r="E92" s="120" t="s">
        <v>6540</v>
      </c>
      <c r="F92" s="118" t="s">
        <v>6541</v>
      </c>
      <c r="G92" s="120" t="s">
        <v>6542</v>
      </c>
    </row>
    <row r="93" spans="1:7">
      <c r="A93" s="118" t="b">
        <v>0</v>
      </c>
      <c r="B93" s="118" t="s">
        <v>6543</v>
      </c>
      <c r="C93" s="63" t="str">
        <f>HYPERLINK("http://www.clocktowerventures.com/","Clocktower Technology Investors")</f>
        <v>Clocktower Technology Investors</v>
      </c>
      <c r="D93" s="118"/>
      <c r="E93" s="120" t="s">
        <v>6544</v>
      </c>
      <c r="F93" s="118" t="s">
        <v>6545</v>
      </c>
      <c r="G93" s="120" t="s">
        <v>6546</v>
      </c>
    </row>
    <row r="94" spans="1:7">
      <c r="A94" s="118" t="b">
        <v>0</v>
      </c>
      <c r="B94" s="118" t="s">
        <v>6547</v>
      </c>
      <c r="C94" s="63" t="str">
        <f>HYPERLINK("https://cn2ventures.com/portfolio/","CN2 Ventures")</f>
        <v>CN2 Ventures</v>
      </c>
      <c r="D94" s="118"/>
      <c r="E94" s="120" t="s">
        <v>6548</v>
      </c>
      <c r="F94" s="118" t="s">
        <v>6549</v>
      </c>
      <c r="G94" s="120" t="s">
        <v>6550</v>
      </c>
    </row>
    <row r="95" spans="1:7">
      <c r="A95" s="118" t="b">
        <v>0</v>
      </c>
      <c r="B95" s="118" t="s">
        <v>6551</v>
      </c>
      <c r="C95" s="63" t="str">
        <f>HYPERLINK("http://www.businesswire.com/news/home/20161018005377/en/Comcast-Ventures-Hires-Dinesh-Moorjani-Managing-Director","Comcast Ventures")</f>
        <v>Comcast Ventures</v>
      </c>
      <c r="D95" s="118"/>
      <c r="E95" s="120" t="s">
        <v>6552</v>
      </c>
      <c r="F95" s="118" t="s">
        <v>6553</v>
      </c>
      <c r="G95" s="120" t="s">
        <v>6554</v>
      </c>
    </row>
    <row r="96" spans="1:7">
      <c r="A96" s="118" t="b">
        <v>0</v>
      </c>
      <c r="B96" s="118" t="s">
        <v>6555</v>
      </c>
      <c r="C96" s="63" t="str">
        <f>HYPERLINK("http://www.corazoncap.com/index.html","Corazon Capital")</f>
        <v>Corazon Capital</v>
      </c>
      <c r="D96" s="118"/>
      <c r="E96" s="120" t="s">
        <v>6556</v>
      </c>
      <c r="F96" s="118" t="s">
        <v>6557</v>
      </c>
      <c r="G96" s="120" t="s">
        <v>6558</v>
      </c>
    </row>
    <row r="97" spans="1:7">
      <c r="A97" s="118" t="b">
        <v>0</v>
      </c>
      <c r="B97" s="118" t="s">
        <v>6559</v>
      </c>
      <c r="C97" s="63" t="str">
        <f t="shared" ref="C97:C99" si="19">HYPERLINK("http://www.corevc.com/","Core Innovation Capital")</f>
        <v>Core Innovation Capital</v>
      </c>
      <c r="D97" s="118"/>
      <c r="E97" s="120" t="s">
        <v>6560</v>
      </c>
      <c r="F97" s="118" t="s">
        <v>6561</v>
      </c>
      <c r="G97" s="120" t="s">
        <v>6562</v>
      </c>
    </row>
    <row r="98" spans="1:7">
      <c r="A98" s="118" t="b">
        <v>0</v>
      </c>
      <c r="B98" s="118" t="s">
        <v>6563</v>
      </c>
      <c r="C98" s="63" t="str">
        <f t="shared" si="19"/>
        <v>Core Innovation Capital</v>
      </c>
      <c r="D98" s="118"/>
      <c r="E98" s="120" t="s">
        <v>6564</v>
      </c>
      <c r="F98" s="118" t="s">
        <v>6561</v>
      </c>
      <c r="G98" s="120" t="s">
        <v>6562</v>
      </c>
    </row>
    <row r="99" spans="1:7">
      <c r="A99" s="118" t="b">
        <v>0</v>
      </c>
      <c r="B99" s="118" t="s">
        <v>6565</v>
      </c>
      <c r="C99" s="63" t="str">
        <f t="shared" si="19"/>
        <v>Core Innovation Capital</v>
      </c>
      <c r="D99" s="118"/>
      <c r="E99" s="120" t="s">
        <v>6566</v>
      </c>
      <c r="F99" s="118" t="s">
        <v>6561</v>
      </c>
      <c r="G99" s="120" t="s">
        <v>6562</v>
      </c>
    </row>
    <row r="100" spans="1:7">
      <c r="A100" s="118" t="b">
        <v>0</v>
      </c>
      <c r="B100" s="118" t="s">
        <v>6567</v>
      </c>
      <c r="C100" s="63" t="str">
        <f>HYPERLINK("http://www.cornerstoneondemand.com/about-us/innovationfund","Cornerstone Innovation Fund")</f>
        <v>Cornerstone Innovation Fund</v>
      </c>
      <c r="D100" s="118"/>
      <c r="E100" s="120" t="s">
        <v>6568</v>
      </c>
      <c r="F100" s="118" t="s">
        <v>6569</v>
      </c>
      <c r="G100" s="120" t="s">
        <v>6570</v>
      </c>
    </row>
    <row r="101" spans="1:7">
      <c r="A101" s="118" t="b">
        <v>0</v>
      </c>
      <c r="B101" s="118" t="s">
        <v>6571</v>
      </c>
      <c r="C101" s="63" t="str">
        <f t="shared" ref="C101:C104" si="20">HYPERLINK("http://correlationvc.com/","Correlation Ventures")</f>
        <v>Correlation Ventures</v>
      </c>
      <c r="D101" s="118"/>
      <c r="E101" s="120" t="s">
        <v>6572</v>
      </c>
      <c r="F101" s="118" t="s">
        <v>6573</v>
      </c>
      <c r="G101" s="120" t="s">
        <v>6574</v>
      </c>
    </row>
    <row r="102" spans="1:7">
      <c r="A102" s="118" t="b">
        <v>0</v>
      </c>
      <c r="B102" s="118" t="s">
        <v>6575</v>
      </c>
      <c r="C102" s="63" t="str">
        <f t="shared" si="20"/>
        <v>Correlation Ventures</v>
      </c>
      <c r="D102" s="118"/>
      <c r="E102" s="120" t="s">
        <v>6576</v>
      </c>
      <c r="F102" s="118" t="s">
        <v>6573</v>
      </c>
      <c r="G102" s="118"/>
    </row>
    <row r="103" spans="1:7">
      <c r="A103" s="118" t="b">
        <v>0</v>
      </c>
      <c r="B103" s="118" t="s">
        <v>6577</v>
      </c>
      <c r="C103" s="63" t="str">
        <f t="shared" si="20"/>
        <v>Correlation Ventures</v>
      </c>
      <c r="D103" s="118"/>
      <c r="E103" s="120" t="s">
        <v>6578</v>
      </c>
      <c r="F103" s="118" t="s">
        <v>6573</v>
      </c>
      <c r="G103" s="118"/>
    </row>
    <row r="104" spans="1:7">
      <c r="A104" s="118" t="b">
        <v>0</v>
      </c>
      <c r="B104" s="118" t="s">
        <v>6579</v>
      </c>
      <c r="C104" s="63" t="str">
        <f t="shared" si="20"/>
        <v>Correlation Ventures</v>
      </c>
      <c r="D104" s="118"/>
      <c r="E104" s="120" t="s">
        <v>6580</v>
      </c>
      <c r="F104" s="118" t="s">
        <v>6573</v>
      </c>
      <c r="G104" s="118"/>
    </row>
    <row r="105" spans="1:7">
      <c r="A105" s="118" t="b">
        <v>0</v>
      </c>
      <c r="B105" s="118" t="s">
        <v>6581</v>
      </c>
      <c r="C105" s="63" t="str">
        <f>HYPERLINK("http://www.courtsidevc.com/","Courtside Ventures ")</f>
        <v xml:space="preserve">Courtside Ventures </v>
      </c>
      <c r="D105" s="118"/>
      <c r="E105" s="120" t="s">
        <v>6582</v>
      </c>
      <c r="F105" s="118" t="s">
        <v>6583</v>
      </c>
      <c r="G105" s="120" t="s">
        <v>6584</v>
      </c>
    </row>
    <row r="106" spans="1:7">
      <c r="A106" s="118" t="b">
        <v>0</v>
      </c>
      <c r="B106" s="118" t="s">
        <v>6585</v>
      </c>
      <c r="C106" s="63" t="str">
        <f>HYPERLINK("https://www.craftventures.com/","Craft Ventures")</f>
        <v>Craft Ventures</v>
      </c>
      <c r="D106" s="118"/>
      <c r="E106" s="120" t="s">
        <v>6586</v>
      </c>
      <c r="F106" s="118" t="s">
        <v>6587</v>
      </c>
      <c r="G106" s="120" t="s">
        <v>6588</v>
      </c>
    </row>
    <row r="107" spans="1:7">
      <c r="A107" s="118" t="b">
        <v>0</v>
      </c>
      <c r="B107" s="118" t="s">
        <v>6589</v>
      </c>
      <c r="C107" s="63" t="str">
        <f t="shared" ref="C107:C108" si="21">HYPERLINK("http://www.crosscutventures.com/","Crosscut Ventures")</f>
        <v>Crosscut Ventures</v>
      </c>
      <c r="D107" s="118"/>
      <c r="E107" s="120" t="s">
        <v>6590</v>
      </c>
      <c r="F107" s="118" t="s">
        <v>6591</v>
      </c>
      <c r="G107" s="120" t="s">
        <v>6592</v>
      </c>
    </row>
    <row r="108" spans="1:7">
      <c r="A108" s="118" t="b">
        <v>0</v>
      </c>
      <c r="B108" s="118" t="s">
        <v>6593</v>
      </c>
      <c r="C108" s="63" t="str">
        <f t="shared" si="21"/>
        <v>Crosscut Ventures</v>
      </c>
      <c r="D108" s="118"/>
      <c r="E108" s="120" t="s">
        <v>6594</v>
      </c>
      <c r="F108" s="118" t="s">
        <v>6591</v>
      </c>
      <c r="G108" s="120" t="s">
        <v>6592</v>
      </c>
    </row>
    <row r="109" spans="1:7">
      <c r="A109" s="118" t="b">
        <v>0</v>
      </c>
      <c r="B109" s="118" t="s">
        <v>6595</v>
      </c>
      <c r="C109" s="63" t="str">
        <f>HYPERLINK("http://cryptocurrencypartners.com/","Crypto Currency Partners")</f>
        <v>Crypto Currency Partners</v>
      </c>
      <c r="D109" s="118"/>
      <c r="E109" s="120" t="s">
        <v>6596</v>
      </c>
      <c r="F109" s="118" t="s">
        <v>6597</v>
      </c>
      <c r="G109" s="120" t="s">
        <v>6598</v>
      </c>
    </row>
    <row r="110" spans="1:7">
      <c r="A110" s="118" t="b">
        <v>0</v>
      </c>
      <c r="B110" s="118" t="s">
        <v>6599</v>
      </c>
      <c r="C110" s="63" t="str">
        <f t="shared" ref="C110:C111" si="22">HYPERLINK("http://dahercapital.com/","Daher Capital")</f>
        <v>Daher Capital</v>
      </c>
      <c r="D110" s="118"/>
      <c r="E110" s="120" t="s">
        <v>6600</v>
      </c>
      <c r="F110" s="118" t="s">
        <v>6601</v>
      </c>
      <c r="G110" s="120" t="s">
        <v>6602</v>
      </c>
    </row>
    <row r="111" spans="1:7">
      <c r="A111" s="118" t="b">
        <v>0</v>
      </c>
      <c r="B111" s="118" t="s">
        <v>6603</v>
      </c>
      <c r="C111" s="63" t="str">
        <f t="shared" si="22"/>
        <v>Daher Capital</v>
      </c>
      <c r="D111" s="118"/>
      <c r="E111" s="120" t="s">
        <v>6604</v>
      </c>
      <c r="F111" s="118" t="s">
        <v>6601</v>
      </c>
      <c r="G111" s="120" t="s">
        <v>6605</v>
      </c>
    </row>
    <row r="112" spans="1:7">
      <c r="A112" s="118" t="b">
        <v>0</v>
      </c>
      <c r="B112" s="122" t="s">
        <v>6606</v>
      </c>
      <c r="C112" s="63" t="str">
        <f>HYPERLINK("http://www.digitalisventures.com/","Digitalis Ventures")</f>
        <v>Digitalis Ventures</v>
      </c>
      <c r="D112" s="118"/>
      <c r="E112" s="120" t="s">
        <v>6607</v>
      </c>
      <c r="F112" s="118" t="s">
        <v>6608</v>
      </c>
      <c r="G112" s="120" t="s">
        <v>6609</v>
      </c>
    </row>
    <row r="113" spans="1:7">
      <c r="A113" s="118" t="b">
        <v>0</v>
      </c>
      <c r="B113" s="118" t="s">
        <v>6610</v>
      </c>
      <c r="C113" s="63" t="str">
        <f>HYPERLINK("http://disneyaccelerator.com/","Disney Accelerator")</f>
        <v>Disney Accelerator</v>
      </c>
      <c r="D113" s="120"/>
      <c r="E113" s="120" t="s">
        <v>6611</v>
      </c>
      <c r="F113" s="118" t="s">
        <v>6612</v>
      </c>
      <c r="G113" s="120" t="s">
        <v>6613</v>
      </c>
    </row>
    <row r="114" spans="1:7">
      <c r="A114" s="118" t="b">
        <v>0</v>
      </c>
      <c r="B114" s="118" t="s">
        <v>6614</v>
      </c>
      <c r="C114" s="63" t="str">
        <f>HYPERLINK("http://dtadvisers.com/","Disruptive Technology Advisers ")</f>
        <v xml:space="preserve">Disruptive Technology Advisers </v>
      </c>
      <c r="D114" s="118"/>
      <c r="E114" s="120" t="s">
        <v>6615</v>
      </c>
      <c r="F114" s="118" t="s">
        <v>6616</v>
      </c>
      <c r="G114" s="120" t="s">
        <v>6617</v>
      </c>
    </row>
    <row r="115" spans="1:7">
      <c r="A115" s="118" t="b">
        <v>0</v>
      </c>
      <c r="B115" s="118" t="s">
        <v>6618</v>
      </c>
      <c r="C115" s="121" t="str">
        <f>HYPERLINK("https://www.notion.so/Draft-Ventures-01078d397c9a4bad803f06da96a433d5","Draft Ventures")</f>
        <v>Draft Ventures</v>
      </c>
      <c r="D115" s="118"/>
      <c r="E115" s="120" t="s">
        <v>6619</v>
      </c>
      <c r="F115" s="118"/>
      <c r="G115" s="120" t="s">
        <v>6620</v>
      </c>
    </row>
    <row r="116" spans="1:7">
      <c r="A116" s="118" t="b">
        <v>0</v>
      </c>
      <c r="B116" s="118" t="s">
        <v>6621</v>
      </c>
      <c r="C116" s="121" t="str">
        <f>HYPERLINK("	www.dyrdekmachine.com","Dyrdek Machine")</f>
        <v>Dyrdek Machine</v>
      </c>
      <c r="D116" s="118"/>
      <c r="E116" s="120" t="s">
        <v>6622</v>
      </c>
      <c r="F116" s="118" t="s">
        <v>6623</v>
      </c>
      <c r="G116" s="120" t="s">
        <v>6624</v>
      </c>
    </row>
    <row r="117" spans="1:7">
      <c r="A117" s="118" t="b">
        <v>0</v>
      </c>
      <c r="B117" s="25" t="s">
        <v>6625</v>
      </c>
      <c r="C117" s="123" t="s">
        <v>6626</v>
      </c>
      <c r="E117" s="120" t="s">
        <v>6627</v>
      </c>
      <c r="G117" s="123" t="s">
        <v>6628</v>
      </c>
    </row>
    <row r="118" spans="1:7">
      <c r="A118" s="118" t="b">
        <v>0</v>
      </c>
      <c r="B118" s="118" t="s">
        <v>6629</v>
      </c>
      <c r="C118" s="63" t="str">
        <f>HYPERLINK("http://www.elevation.com/","Elevation Partners")</f>
        <v>Elevation Partners</v>
      </c>
      <c r="D118" s="120"/>
      <c r="E118" s="120" t="s">
        <v>6630</v>
      </c>
      <c r="F118" s="118" t="s">
        <v>6631</v>
      </c>
      <c r="G118" s="120" t="s">
        <v>6632</v>
      </c>
    </row>
    <row r="119" spans="1:7">
      <c r="A119" s="118" t="b">
        <v>0</v>
      </c>
      <c r="B119" s="118" t="s">
        <v>6388</v>
      </c>
      <c r="C119" s="63" t="str">
        <f t="shared" ref="C119:C120" si="23">HYPERLINK("https://www.embark.vc/","Embark Ventures")</f>
        <v>Embark Ventures</v>
      </c>
      <c r="D119" s="118"/>
      <c r="E119" s="120" t="s">
        <v>6633</v>
      </c>
      <c r="F119" s="118" t="s">
        <v>6634</v>
      </c>
      <c r="G119" s="120" t="s">
        <v>6635</v>
      </c>
    </row>
    <row r="120" spans="1:7">
      <c r="A120" s="118" t="b">
        <v>0</v>
      </c>
      <c r="B120" s="118" t="s">
        <v>6636</v>
      </c>
      <c r="C120" s="63" t="str">
        <f t="shared" si="23"/>
        <v>Embark Ventures</v>
      </c>
      <c r="D120" s="118"/>
      <c r="E120" s="120" t="s">
        <v>6637</v>
      </c>
      <c r="F120" s="118" t="s">
        <v>6634</v>
      </c>
      <c r="G120" s="120" t="s">
        <v>6635</v>
      </c>
    </row>
    <row r="121" spans="1:7">
      <c r="A121" s="118" t="b">
        <v>0</v>
      </c>
      <c r="B121" s="118" t="s">
        <v>6638</v>
      </c>
      <c r="C121" s="63" t="str">
        <f t="shared" ref="C121:C122" si="24">HYPERLINK("http://www.evolutionmediacapital.com","Evolution Media Capital (EMC)")</f>
        <v>Evolution Media Capital (EMC)</v>
      </c>
      <c r="D121" s="118"/>
      <c r="E121" s="120" t="s">
        <v>6639</v>
      </c>
      <c r="F121" s="118" t="s">
        <v>6640</v>
      </c>
      <c r="G121" s="120" t="s">
        <v>6641</v>
      </c>
    </row>
    <row r="122" spans="1:7">
      <c r="A122" s="118" t="b">
        <v>0</v>
      </c>
      <c r="B122" s="118" t="s">
        <v>6642</v>
      </c>
      <c r="C122" s="63" t="str">
        <f t="shared" si="24"/>
        <v>Evolution Media Capital (EMC)</v>
      </c>
      <c r="D122" s="118"/>
      <c r="E122" s="120" t="s">
        <v>6643</v>
      </c>
      <c r="F122" s="118" t="s">
        <v>6640</v>
      </c>
      <c r="G122" s="120" t="s">
        <v>6641</v>
      </c>
    </row>
    <row r="123" spans="1:7">
      <c r="A123" s="118" t="b">
        <v>0</v>
      </c>
      <c r="B123" s="118" t="s">
        <v>6644</v>
      </c>
      <c r="C123" s="63" t="str">
        <f t="shared" ref="C123:C124" si="25">HYPERLINK("http://www.fertittacapital.com/","Fertitta Capital ")</f>
        <v xml:space="preserve">Fertitta Capital </v>
      </c>
      <c r="D123" s="118"/>
      <c r="E123" s="120" t="s">
        <v>6645</v>
      </c>
      <c r="F123" s="118" t="s">
        <v>6646</v>
      </c>
      <c r="G123" s="120" t="s">
        <v>6647</v>
      </c>
    </row>
    <row r="124" spans="1:7">
      <c r="A124" s="118" t="b">
        <v>0</v>
      </c>
      <c r="B124" s="118" t="s">
        <v>6648</v>
      </c>
      <c r="C124" s="63" t="str">
        <f t="shared" si="25"/>
        <v xml:space="preserve">Fertitta Capital </v>
      </c>
      <c r="D124" s="120"/>
      <c r="E124" s="120" t="s">
        <v>6649</v>
      </c>
      <c r="F124" s="118" t="s">
        <v>6646</v>
      </c>
      <c r="G124" s="120" t="s">
        <v>6647</v>
      </c>
    </row>
    <row r="125" spans="1:7">
      <c r="A125" s="118" t="b">
        <v>0</v>
      </c>
      <c r="B125" s="118" t="s">
        <v>348</v>
      </c>
      <c r="C125" s="63" t="str">
        <f t="shared" ref="C125:C126" si="26">HYPERLINK("https://www.crunchbase.com/person/brendan-wallace#/entity","Fifth Wall ")</f>
        <v xml:space="preserve">Fifth Wall </v>
      </c>
      <c r="D125" s="118"/>
      <c r="E125" s="120" t="s">
        <v>6650</v>
      </c>
      <c r="F125" s="118" t="s">
        <v>6651</v>
      </c>
      <c r="G125" s="120" t="s">
        <v>6652</v>
      </c>
    </row>
    <row r="126" spans="1:7">
      <c r="A126" s="118" t="b">
        <v>0</v>
      </c>
      <c r="B126" s="118" t="s">
        <v>6653</v>
      </c>
      <c r="C126" s="63" t="str">
        <f t="shared" si="26"/>
        <v xml:space="preserve">Fifth Wall </v>
      </c>
      <c r="D126" s="118"/>
      <c r="E126" s="120" t="s">
        <v>6654</v>
      </c>
      <c r="F126" s="118" t="s">
        <v>6651</v>
      </c>
      <c r="G126" s="120" t="s">
        <v>6655</v>
      </c>
    </row>
    <row r="127" spans="1:7">
      <c r="A127" s="118" t="b">
        <v>0</v>
      </c>
      <c r="B127" s="118" t="s">
        <v>6656</v>
      </c>
      <c r="C127" s="63" t="str">
        <f t="shared" ref="C127:C129" si="27">HYPERLINK("https://www.pehub.com/2016/09/fika-ventures-seeks-50-mln-for-inaugural-fund/","Fika Ventures")</f>
        <v>Fika Ventures</v>
      </c>
      <c r="D127" s="118"/>
      <c r="E127" s="120" t="s">
        <v>6657</v>
      </c>
      <c r="F127" s="118" t="s">
        <v>6658</v>
      </c>
      <c r="G127" s="120" t="s">
        <v>6659</v>
      </c>
    </row>
    <row r="128" spans="1:7">
      <c r="A128" s="118" t="b">
        <v>0</v>
      </c>
      <c r="B128" s="118" t="s">
        <v>6660</v>
      </c>
      <c r="C128" s="63" t="str">
        <f t="shared" si="27"/>
        <v>Fika Ventures</v>
      </c>
      <c r="D128" s="118"/>
      <c r="E128" s="120" t="s">
        <v>6661</v>
      </c>
      <c r="F128" s="118" t="s">
        <v>6658</v>
      </c>
      <c r="G128" s="120" t="s">
        <v>6659</v>
      </c>
    </row>
    <row r="129" spans="1:7">
      <c r="A129" s="118" t="b">
        <v>0</v>
      </c>
      <c r="B129" s="118" t="s">
        <v>5031</v>
      </c>
      <c r="C129" s="63" t="str">
        <f t="shared" si="27"/>
        <v>Fika Ventures</v>
      </c>
      <c r="D129" s="118"/>
      <c r="E129" s="120" t="s">
        <v>6662</v>
      </c>
      <c r="F129" s="118" t="s">
        <v>6658</v>
      </c>
      <c r="G129" s="120" t="s">
        <v>6659</v>
      </c>
    </row>
    <row r="130" spans="1:7">
      <c r="A130" s="118" t="b">
        <v>0</v>
      </c>
      <c r="B130" s="118" t="s">
        <v>685</v>
      </c>
      <c r="C130" s="63" t="str">
        <f t="shared" ref="C130:C136" si="28">HYPERLINK("https://foundersfund.com/","Founders Fund")</f>
        <v>Founders Fund</v>
      </c>
      <c r="D130" s="120"/>
      <c r="E130" s="120" t="s">
        <v>6663</v>
      </c>
      <c r="F130" s="118" t="s">
        <v>6664</v>
      </c>
      <c r="G130" s="120" t="s">
        <v>6665</v>
      </c>
    </row>
    <row r="131" spans="1:7">
      <c r="A131" s="118" t="b">
        <v>0</v>
      </c>
      <c r="B131" s="118" t="s">
        <v>687</v>
      </c>
      <c r="C131" s="63" t="str">
        <f t="shared" si="28"/>
        <v>Founders Fund</v>
      </c>
      <c r="D131" s="120"/>
      <c r="E131" s="120" t="s">
        <v>6666</v>
      </c>
      <c r="F131" s="118" t="s">
        <v>6664</v>
      </c>
      <c r="G131" s="120" t="s">
        <v>6665</v>
      </c>
    </row>
    <row r="132" spans="1:7">
      <c r="A132" s="118" t="b">
        <v>0</v>
      </c>
      <c r="B132" s="118" t="s">
        <v>6667</v>
      </c>
      <c r="C132" s="63" t="str">
        <f t="shared" si="28"/>
        <v>Founders Fund</v>
      </c>
      <c r="D132" s="120"/>
      <c r="E132" s="120" t="s">
        <v>6668</v>
      </c>
      <c r="F132" s="118" t="s">
        <v>6664</v>
      </c>
      <c r="G132" s="120" t="s">
        <v>6665</v>
      </c>
    </row>
    <row r="133" spans="1:7">
      <c r="A133" s="118" t="b">
        <v>0</v>
      </c>
      <c r="B133" s="118" t="s">
        <v>6669</v>
      </c>
      <c r="C133" s="63" t="str">
        <f t="shared" si="28"/>
        <v>Founders Fund</v>
      </c>
      <c r="D133" s="120"/>
      <c r="E133" s="120" t="s">
        <v>6670</v>
      </c>
      <c r="F133" s="118" t="s">
        <v>6664</v>
      </c>
      <c r="G133" s="120" t="s">
        <v>6665</v>
      </c>
    </row>
    <row r="134" spans="1:7">
      <c r="A134" s="118" t="b">
        <v>0</v>
      </c>
      <c r="B134" s="118" t="s">
        <v>6671</v>
      </c>
      <c r="C134" s="63" t="str">
        <f t="shared" si="28"/>
        <v>Founders Fund</v>
      </c>
      <c r="D134" s="120"/>
      <c r="E134" s="120" t="s">
        <v>6672</v>
      </c>
      <c r="F134" s="118" t="s">
        <v>6664</v>
      </c>
      <c r="G134" s="120" t="s">
        <v>6665</v>
      </c>
    </row>
    <row r="135" spans="1:7">
      <c r="A135" s="118" t="b">
        <v>0</v>
      </c>
      <c r="B135" s="118" t="s">
        <v>6673</v>
      </c>
      <c r="C135" s="63" t="str">
        <f t="shared" si="28"/>
        <v>Founders Fund</v>
      </c>
      <c r="D135" s="120"/>
      <c r="E135" s="120" t="s">
        <v>6674</v>
      </c>
      <c r="F135" s="118" t="s">
        <v>6664</v>
      </c>
      <c r="G135" s="120" t="s">
        <v>6665</v>
      </c>
    </row>
    <row r="136" spans="1:7">
      <c r="A136" s="118" t="b">
        <v>0</v>
      </c>
      <c r="B136" s="118" t="s">
        <v>6675</v>
      </c>
      <c r="C136" s="63" t="str">
        <f t="shared" si="28"/>
        <v>Founders Fund</v>
      </c>
      <c r="D136" s="120"/>
      <c r="E136" s="120" t="s">
        <v>6676</v>
      </c>
      <c r="F136" s="118" t="s">
        <v>6664</v>
      </c>
      <c r="G136" s="120" t="s">
        <v>6665</v>
      </c>
    </row>
    <row r="137" spans="1:7">
      <c r="A137" s="118" t="b">
        <v>0</v>
      </c>
      <c r="B137" s="118" t="s">
        <v>6677</v>
      </c>
      <c r="C137" s="63" t="str">
        <f t="shared" ref="C137:C144" si="29">HYPERLINK("http://www.freemanspogli.com/","Freeman Spogli &amp; Co.")</f>
        <v>Freeman Spogli &amp; Co.</v>
      </c>
      <c r="D137" s="118"/>
      <c r="E137" s="120" t="s">
        <v>6678</v>
      </c>
      <c r="F137" s="118" t="s">
        <v>6679</v>
      </c>
      <c r="G137" s="120" t="s">
        <v>6680</v>
      </c>
    </row>
    <row r="138" spans="1:7">
      <c r="A138" s="118" t="b">
        <v>0</v>
      </c>
      <c r="B138" s="118" t="s">
        <v>6681</v>
      </c>
      <c r="C138" s="63" t="str">
        <f t="shared" si="29"/>
        <v>Freeman Spogli &amp; Co.</v>
      </c>
      <c r="D138" s="118"/>
      <c r="E138" s="120" t="s">
        <v>6682</v>
      </c>
      <c r="F138" s="118" t="s">
        <v>6679</v>
      </c>
      <c r="G138" s="120" t="s">
        <v>6680</v>
      </c>
    </row>
    <row r="139" spans="1:7">
      <c r="A139" s="118" t="b">
        <v>0</v>
      </c>
      <c r="B139" s="118" t="s">
        <v>6683</v>
      </c>
      <c r="C139" s="63" t="str">
        <f t="shared" si="29"/>
        <v>Freeman Spogli &amp; Co.</v>
      </c>
      <c r="D139" s="118"/>
      <c r="E139" s="120" t="s">
        <v>6684</v>
      </c>
      <c r="F139" s="118" t="s">
        <v>6679</v>
      </c>
      <c r="G139" s="120" t="s">
        <v>6680</v>
      </c>
    </row>
    <row r="140" spans="1:7">
      <c r="A140" s="118" t="b">
        <v>0</v>
      </c>
      <c r="B140" s="118" t="s">
        <v>6685</v>
      </c>
      <c r="C140" s="63" t="str">
        <f t="shared" si="29"/>
        <v>Freeman Spogli &amp; Co.</v>
      </c>
      <c r="D140" s="118"/>
      <c r="E140" s="120" t="s">
        <v>6686</v>
      </c>
      <c r="F140" s="118" t="s">
        <v>6679</v>
      </c>
      <c r="G140" s="120" t="s">
        <v>6680</v>
      </c>
    </row>
    <row r="141" spans="1:7">
      <c r="A141" s="118" t="b">
        <v>0</v>
      </c>
      <c r="B141" s="118" t="s">
        <v>6687</v>
      </c>
      <c r="C141" s="63" t="str">
        <f t="shared" si="29"/>
        <v>Freeman Spogli &amp; Co.</v>
      </c>
      <c r="D141" s="118"/>
      <c r="E141" s="120" t="s">
        <v>6688</v>
      </c>
      <c r="F141" s="118" t="s">
        <v>6679</v>
      </c>
      <c r="G141" s="120" t="s">
        <v>6680</v>
      </c>
    </row>
    <row r="142" spans="1:7">
      <c r="A142" s="118" t="b">
        <v>0</v>
      </c>
      <c r="B142" s="118" t="s">
        <v>6689</v>
      </c>
      <c r="C142" s="63" t="str">
        <f t="shared" si="29"/>
        <v>Freeman Spogli &amp; Co.</v>
      </c>
      <c r="D142" s="118"/>
      <c r="E142" s="120" t="s">
        <v>6690</v>
      </c>
      <c r="F142" s="118" t="s">
        <v>6679</v>
      </c>
      <c r="G142" s="120" t="s">
        <v>6680</v>
      </c>
    </row>
    <row r="143" spans="1:7">
      <c r="A143" s="118" t="b">
        <v>0</v>
      </c>
      <c r="B143" s="118" t="s">
        <v>6691</v>
      </c>
      <c r="C143" s="63" t="str">
        <f t="shared" si="29"/>
        <v>Freeman Spogli &amp; Co.</v>
      </c>
      <c r="D143" s="118"/>
      <c r="E143" s="120" t="s">
        <v>6692</v>
      </c>
      <c r="F143" s="118" t="s">
        <v>6679</v>
      </c>
      <c r="G143" s="120" t="s">
        <v>6680</v>
      </c>
    </row>
    <row r="144" spans="1:7">
      <c r="A144" s="118" t="b">
        <v>0</v>
      </c>
      <c r="B144" s="118" t="s">
        <v>6693</v>
      </c>
      <c r="C144" s="63" t="str">
        <f t="shared" si="29"/>
        <v>Freeman Spogli &amp; Co.</v>
      </c>
      <c r="D144" s="118"/>
      <c r="E144" s="120" t="s">
        <v>6694</v>
      </c>
      <c r="F144" s="118" t="s">
        <v>6679</v>
      </c>
      <c r="G144" s="120" t="s">
        <v>6680</v>
      </c>
    </row>
    <row r="145" spans="1:7">
      <c r="A145" s="118" t="b">
        <v>0</v>
      </c>
      <c r="B145" s="118" t="s">
        <v>6695</v>
      </c>
      <c r="C145" s="63" t="str">
        <f>HYPERLINK("http://fungcapitalusa.com/","Fung Capital")</f>
        <v>Fung Capital</v>
      </c>
      <c r="D145" s="118"/>
      <c r="E145" s="120" t="s">
        <v>6696</v>
      </c>
      <c r="F145" s="118" t="s">
        <v>6697</v>
      </c>
      <c r="G145" s="120" t="s">
        <v>6698</v>
      </c>
    </row>
    <row r="146" spans="1:7">
      <c r="A146" s="118" t="b">
        <v>0</v>
      </c>
      <c r="B146" s="118" t="s">
        <v>6699</v>
      </c>
      <c r="C146" s="121" t="s">
        <v>6700</v>
      </c>
      <c r="D146" s="118"/>
      <c r="E146" s="120" t="s">
        <v>6701</v>
      </c>
      <c r="F146" s="118" t="s">
        <v>6702</v>
      </c>
      <c r="G146" s="120" t="s">
        <v>6703</v>
      </c>
    </row>
    <row r="147" spans="1:7">
      <c r="A147" s="118" t="b">
        <v>0</v>
      </c>
      <c r="B147" s="118" t="s">
        <v>6704</v>
      </c>
      <c r="C147" s="121" t="s">
        <v>6700</v>
      </c>
      <c r="D147" s="118"/>
      <c r="E147" s="120" t="s">
        <v>6705</v>
      </c>
      <c r="F147" s="118" t="s">
        <v>6702</v>
      </c>
      <c r="G147" s="120" t="s">
        <v>6703</v>
      </c>
    </row>
    <row r="148" spans="1:7">
      <c r="A148" s="118" t="b">
        <v>0</v>
      </c>
      <c r="B148" s="118" t="s">
        <v>6706</v>
      </c>
      <c r="C148" s="121" t="str">
        <f>HYPERLINK("https://www.globalfounderscapital.com/","Global Founders Capital")</f>
        <v>Global Founders Capital</v>
      </c>
      <c r="D148" s="118"/>
      <c r="E148" s="120" t="s">
        <v>6707</v>
      </c>
      <c r="F148" s="118" t="s">
        <v>6708</v>
      </c>
      <c r="G148" s="120" t="s">
        <v>6709</v>
      </c>
    </row>
    <row r="149" spans="1:7">
      <c r="A149" s="118" t="b">
        <v>0</v>
      </c>
      <c r="B149" s="118" t="s">
        <v>6710</v>
      </c>
      <c r="C149" s="63" t="s">
        <v>6711</v>
      </c>
      <c r="D149" s="118"/>
      <c r="E149" s="120" t="s">
        <v>6712</v>
      </c>
      <c r="F149" s="118" t="s">
        <v>6713</v>
      </c>
      <c r="G149" s="120" t="s">
        <v>6714</v>
      </c>
    </row>
    <row r="150" spans="1:7">
      <c r="A150" s="118" t="b">
        <v>0</v>
      </c>
      <c r="B150" s="118" t="s">
        <v>41</v>
      </c>
      <c r="C150" s="63" t="str">
        <f t="shared" ref="C150:C159" si="30">HYPERLINK("http://greycroft.com/","Greycroft Partners")</f>
        <v>Greycroft Partners</v>
      </c>
      <c r="D150" s="118"/>
      <c r="E150" s="120" t="s">
        <v>43</v>
      </c>
      <c r="F150" s="118" t="s">
        <v>6715</v>
      </c>
      <c r="G150" s="120" t="s">
        <v>6716</v>
      </c>
    </row>
    <row r="151" spans="1:7">
      <c r="A151" s="118" t="b">
        <v>0</v>
      </c>
      <c r="B151" s="118" t="s">
        <v>6717</v>
      </c>
      <c r="C151" s="63" t="str">
        <f t="shared" si="30"/>
        <v>Greycroft Partners</v>
      </c>
      <c r="D151" s="118"/>
      <c r="E151" s="120" t="s">
        <v>6718</v>
      </c>
      <c r="F151" s="118" t="s">
        <v>6715</v>
      </c>
      <c r="G151" s="120" t="s">
        <v>6719</v>
      </c>
    </row>
    <row r="152" spans="1:7">
      <c r="A152" s="118" t="b">
        <v>0</v>
      </c>
      <c r="B152" s="118" t="s">
        <v>6720</v>
      </c>
      <c r="C152" s="63" t="str">
        <f t="shared" si="30"/>
        <v>Greycroft Partners</v>
      </c>
      <c r="D152" s="118"/>
      <c r="E152" s="120" t="s">
        <v>6721</v>
      </c>
      <c r="F152" s="118" t="s">
        <v>6715</v>
      </c>
      <c r="G152" s="120" t="s">
        <v>6722</v>
      </c>
    </row>
    <row r="153" spans="1:7">
      <c r="A153" s="118" t="b">
        <v>0</v>
      </c>
      <c r="B153" s="118" t="s">
        <v>6723</v>
      </c>
      <c r="C153" s="63" t="str">
        <f t="shared" si="30"/>
        <v>Greycroft Partners</v>
      </c>
      <c r="D153" s="118"/>
      <c r="E153" s="120" t="s">
        <v>6724</v>
      </c>
      <c r="F153" s="118" t="s">
        <v>6715</v>
      </c>
      <c r="G153" s="120" t="s">
        <v>6725</v>
      </c>
    </row>
    <row r="154" spans="1:7">
      <c r="A154" s="118" t="b">
        <v>0</v>
      </c>
      <c r="B154" s="118" t="s">
        <v>6726</v>
      </c>
      <c r="C154" s="63" t="str">
        <f t="shared" si="30"/>
        <v>Greycroft Partners</v>
      </c>
      <c r="D154" s="118"/>
      <c r="E154" s="120" t="s">
        <v>6727</v>
      </c>
      <c r="F154" s="118" t="s">
        <v>6715</v>
      </c>
      <c r="G154" s="120" t="s">
        <v>6728</v>
      </c>
    </row>
    <row r="155" spans="1:7">
      <c r="A155" s="118" t="b">
        <v>0</v>
      </c>
      <c r="B155" s="118" t="s">
        <v>6729</v>
      </c>
      <c r="C155" s="63" t="str">
        <f t="shared" si="30"/>
        <v>Greycroft Partners</v>
      </c>
      <c r="D155" s="118"/>
      <c r="E155" s="120" t="s">
        <v>6730</v>
      </c>
      <c r="F155" s="118" t="s">
        <v>6715</v>
      </c>
      <c r="G155" s="120" t="s">
        <v>6731</v>
      </c>
    </row>
    <row r="156" spans="1:7">
      <c r="A156" s="118" t="b">
        <v>0</v>
      </c>
      <c r="B156" s="118" t="s">
        <v>6732</v>
      </c>
      <c r="C156" s="63" t="str">
        <f t="shared" si="30"/>
        <v>Greycroft Partners</v>
      </c>
      <c r="D156" s="118"/>
      <c r="E156" s="120" t="s">
        <v>6733</v>
      </c>
      <c r="F156" s="118" t="s">
        <v>6715</v>
      </c>
      <c r="G156" s="120" t="s">
        <v>6734</v>
      </c>
    </row>
    <row r="157" spans="1:7">
      <c r="A157" s="118" t="b">
        <v>0</v>
      </c>
      <c r="B157" s="118" t="s">
        <v>6735</v>
      </c>
      <c r="C157" s="63" t="str">
        <f t="shared" si="30"/>
        <v>Greycroft Partners</v>
      </c>
      <c r="D157" s="118"/>
      <c r="E157" s="120" t="s">
        <v>6736</v>
      </c>
      <c r="F157" s="118" t="s">
        <v>6715</v>
      </c>
      <c r="G157" s="120" t="s">
        <v>6737</v>
      </c>
    </row>
    <row r="158" spans="1:7">
      <c r="A158" s="118" t="b">
        <v>0</v>
      </c>
      <c r="B158" s="118" t="s">
        <v>6738</v>
      </c>
      <c r="C158" s="63" t="str">
        <f t="shared" si="30"/>
        <v>Greycroft Partners</v>
      </c>
      <c r="D158" s="118"/>
      <c r="E158" s="120" t="s">
        <v>6739</v>
      </c>
      <c r="F158" s="118" t="s">
        <v>6715</v>
      </c>
      <c r="G158" s="120" t="s">
        <v>6740</v>
      </c>
    </row>
    <row r="159" spans="1:7">
      <c r="A159" s="118" t="b">
        <v>0</v>
      </c>
      <c r="B159" s="118" t="s">
        <v>6356</v>
      </c>
      <c r="C159" s="63" t="str">
        <f t="shared" si="30"/>
        <v>Greycroft Partners</v>
      </c>
      <c r="D159" s="118"/>
      <c r="E159" s="120" t="s">
        <v>6357</v>
      </c>
      <c r="F159" s="118" t="s">
        <v>6715</v>
      </c>
      <c r="G159" s="120" t="s">
        <v>6741</v>
      </c>
    </row>
    <row r="160" spans="1:7">
      <c r="A160" s="118" t="b">
        <v>0</v>
      </c>
      <c r="B160" s="118" t="s">
        <v>6742</v>
      </c>
      <c r="C160" s="63" t="str">
        <f t="shared" ref="C160:C161" si="31">HYPERLINK("http://www.griffingp.com/","Griffin Gaming Partners")</f>
        <v>Griffin Gaming Partners</v>
      </c>
      <c r="D160" s="118"/>
      <c r="E160" s="120" t="s">
        <v>6743</v>
      </c>
      <c r="F160" s="118" t="s">
        <v>6744</v>
      </c>
      <c r="G160" s="120" t="s">
        <v>6745</v>
      </c>
    </row>
    <row r="161" spans="1:7">
      <c r="A161" s="118" t="b">
        <v>0</v>
      </c>
      <c r="B161" s="118" t="s">
        <v>6746</v>
      </c>
      <c r="C161" s="63" t="str">
        <f t="shared" si="31"/>
        <v>Griffin Gaming Partners</v>
      </c>
      <c r="D161" s="118"/>
      <c r="E161" s="120" t="s">
        <v>6747</v>
      </c>
      <c r="F161" s="118" t="s">
        <v>6744</v>
      </c>
      <c r="G161" s="120" t="s">
        <v>6745</v>
      </c>
    </row>
    <row r="162" spans="1:7">
      <c r="A162" s="118" t="b">
        <v>0</v>
      </c>
      <c r="B162" s="118" t="s">
        <v>6748</v>
      </c>
      <c r="C162" s="63" t="str">
        <f>HYPERLINK("www.sg-vc.com","Group 11")</f>
        <v>Group 11</v>
      </c>
      <c r="D162" s="118"/>
      <c r="E162" s="120" t="s">
        <v>6749</v>
      </c>
      <c r="F162" s="118" t="s">
        <v>6750</v>
      </c>
      <c r="G162" s="120" t="s">
        <v>6751</v>
      </c>
    </row>
    <row r="163" spans="1:7">
      <c r="A163" s="118" t="b">
        <v>0</v>
      </c>
      <c r="B163" s="118" t="s">
        <v>6752</v>
      </c>
      <c r="C163" s="63" t="str">
        <f>HYPERLINK("http://guggenheimpartners.com/news/guggenheim-launches-guggenheim-digital-media-appo","Guggenheim Digital Media")</f>
        <v>Guggenheim Digital Media</v>
      </c>
      <c r="D163" s="118"/>
      <c r="E163" s="120" t="s">
        <v>6753</v>
      </c>
      <c r="F163" s="118" t="s">
        <v>6754</v>
      </c>
      <c r="G163" s="120" t="s">
        <v>6755</v>
      </c>
    </row>
    <row r="164" spans="1:7">
      <c r="A164" s="118" t="b">
        <v>0</v>
      </c>
      <c r="B164" s="118" t="s">
        <v>5225</v>
      </c>
      <c r="C164" s="63" t="str">
        <f t="shared" ref="C164:C167" si="32">HYPERLINK("https://www.linkedin.com/in/jessedraper","Halogen Ventures")</f>
        <v>Halogen Ventures</v>
      </c>
      <c r="D164" s="118"/>
      <c r="E164" s="120" t="s">
        <v>5227</v>
      </c>
      <c r="F164" s="118" t="s">
        <v>6756</v>
      </c>
      <c r="G164" s="120" t="s">
        <v>6757</v>
      </c>
    </row>
    <row r="165" spans="1:7">
      <c r="A165" s="118" t="b">
        <v>0</v>
      </c>
      <c r="B165" s="118" t="s">
        <v>6758</v>
      </c>
      <c r="C165" s="63" t="str">
        <f t="shared" si="32"/>
        <v>Halogen Ventures</v>
      </c>
      <c r="D165" s="118"/>
      <c r="E165" s="120" t="s">
        <v>6759</v>
      </c>
      <c r="F165" s="118" t="s">
        <v>6756</v>
      </c>
      <c r="G165" s="120" t="s">
        <v>6757</v>
      </c>
    </row>
    <row r="166" spans="1:7">
      <c r="A166" s="118" t="b">
        <v>0</v>
      </c>
      <c r="B166" s="118" t="s">
        <v>6760</v>
      </c>
      <c r="C166" s="63" t="str">
        <f t="shared" si="32"/>
        <v>Halogen Ventures</v>
      </c>
      <c r="D166" s="118"/>
      <c r="E166" s="120" t="s">
        <v>6761</v>
      </c>
      <c r="F166" s="118" t="s">
        <v>6756</v>
      </c>
      <c r="G166" s="120" t="s">
        <v>6757</v>
      </c>
    </row>
    <row r="167" spans="1:7">
      <c r="A167" s="118" t="b">
        <v>0</v>
      </c>
      <c r="B167" s="118" t="s">
        <v>6762</v>
      </c>
      <c r="C167" s="63" t="str">
        <f t="shared" si="32"/>
        <v>Halogen Ventures</v>
      </c>
      <c r="D167" s="118"/>
      <c r="E167" s="120" t="s">
        <v>6763</v>
      </c>
      <c r="F167" s="118" t="s">
        <v>6756</v>
      </c>
      <c r="G167" s="120" t="s">
        <v>6757</v>
      </c>
    </row>
    <row r="168" spans="1:7">
      <c r="A168" s="118" t="b">
        <v>0</v>
      </c>
      <c r="B168" s="118" t="s">
        <v>6764</v>
      </c>
      <c r="C168" s="63" t="str">
        <f t="shared" ref="C168:C169" si="33">HYPERLINK("https://harpoon.vc","Harpoon ")</f>
        <v xml:space="preserve">Harpoon </v>
      </c>
      <c r="D168" s="118"/>
      <c r="E168" s="120" t="s">
        <v>6765</v>
      </c>
      <c r="F168" s="118" t="s">
        <v>6766</v>
      </c>
      <c r="G168" s="120" t="s">
        <v>6767</v>
      </c>
    </row>
    <row r="169" spans="1:7">
      <c r="A169" s="118" t="b">
        <v>0</v>
      </c>
      <c r="B169" s="118" t="s">
        <v>6768</v>
      </c>
      <c r="C169" s="63" t="str">
        <f t="shared" si="33"/>
        <v xml:space="preserve">Harpoon </v>
      </c>
      <c r="D169" s="118"/>
      <c r="E169" s="120" t="s">
        <v>6769</v>
      </c>
      <c r="F169" s="118" t="s">
        <v>6766</v>
      </c>
      <c r="G169" s="120" t="s">
        <v>6767</v>
      </c>
    </row>
    <row r="170" spans="1:7">
      <c r="A170" s="118" t="b">
        <v>0</v>
      </c>
      <c r="B170" s="118" t="s">
        <v>6770</v>
      </c>
      <c r="C170" s="63" t="str">
        <f>HYPERLINK("https://hawkeventures.com/","Hawke Ventures")</f>
        <v>Hawke Ventures</v>
      </c>
      <c r="D170" s="118"/>
      <c r="E170" s="120" t="s">
        <v>6771</v>
      </c>
      <c r="F170" s="118" t="s">
        <v>6772</v>
      </c>
      <c r="G170" s="120" t="s">
        <v>6773</v>
      </c>
    </row>
    <row r="171" spans="1:7">
      <c r="A171" s="118" t="b">
        <v>0</v>
      </c>
      <c r="B171" s="118" t="s">
        <v>6774</v>
      </c>
      <c r="C171" s="63" t="str">
        <f>HYPERLINK("http://www.venture51.com/","Hinge Capital")</f>
        <v>Hinge Capital</v>
      </c>
      <c r="D171" s="118"/>
      <c r="E171" s="120" t="s">
        <v>6775</v>
      </c>
      <c r="F171" s="118" t="s">
        <v>6776</v>
      </c>
      <c r="G171" s="120" t="s">
        <v>6777</v>
      </c>
    </row>
    <row r="172" spans="1:7">
      <c r="A172" s="118" t="b">
        <v>0</v>
      </c>
      <c r="B172" s="118" t="s">
        <v>6778</v>
      </c>
      <c r="C172" s="63" t="str">
        <f>HYPERLINK("http://www.boeing.com/company/key-orgs/horizon-x/ventures/index.page","Horizon X Ventures")</f>
        <v>Horizon X Ventures</v>
      </c>
      <c r="D172" s="118"/>
      <c r="E172" s="120" t="s">
        <v>6779</v>
      </c>
      <c r="F172" s="118" t="s">
        <v>6780</v>
      </c>
      <c r="G172" s="120" t="s">
        <v>6781</v>
      </c>
    </row>
    <row r="173" spans="1:7">
      <c r="A173" s="118" t="b">
        <v>0</v>
      </c>
      <c r="B173" s="118" t="s">
        <v>6782</v>
      </c>
      <c r="C173" s="63" t="str">
        <f t="shared" ref="C173:C176" si="34">HYPERLINK("http://www.latimes.com/business/la-fi-himi-oza-20150913-story.html","Ideal Merchant Partners")</f>
        <v>Ideal Merchant Partners</v>
      </c>
      <c r="D173" s="118"/>
      <c r="E173" s="120" t="s">
        <v>6783</v>
      </c>
      <c r="F173" s="118" t="s">
        <v>6784</v>
      </c>
      <c r="G173" s="120" t="s">
        <v>6785</v>
      </c>
    </row>
    <row r="174" spans="1:7">
      <c r="A174" s="118" t="b">
        <v>0</v>
      </c>
      <c r="B174" s="118" t="s">
        <v>6786</v>
      </c>
      <c r="C174" s="63" t="str">
        <f t="shared" si="34"/>
        <v>Ideal Merchant Partners</v>
      </c>
      <c r="D174" s="118"/>
      <c r="E174" s="120" t="s">
        <v>6787</v>
      </c>
      <c r="F174" s="118" t="s">
        <v>6784</v>
      </c>
      <c r="G174" s="120" t="s">
        <v>6785</v>
      </c>
    </row>
    <row r="175" spans="1:7">
      <c r="A175" s="118" t="b">
        <v>0</v>
      </c>
      <c r="B175" s="118" t="s">
        <v>6788</v>
      </c>
      <c r="C175" s="63" t="str">
        <f t="shared" si="34"/>
        <v>Ideal Merchant Partners</v>
      </c>
      <c r="D175" s="118"/>
      <c r="E175" s="120" t="s">
        <v>6789</v>
      </c>
      <c r="F175" s="118" t="s">
        <v>6784</v>
      </c>
      <c r="G175" s="120" t="s">
        <v>6785</v>
      </c>
    </row>
    <row r="176" spans="1:7">
      <c r="A176" s="118" t="b">
        <v>0</v>
      </c>
      <c r="B176" s="118" t="s">
        <v>6790</v>
      </c>
      <c r="C176" s="63" t="str">
        <f t="shared" si="34"/>
        <v>Ideal Merchant Partners</v>
      </c>
      <c r="D176" s="118"/>
      <c r="E176" s="120" t="s">
        <v>6791</v>
      </c>
      <c r="F176" s="118" t="s">
        <v>6784</v>
      </c>
      <c r="G176" s="120" t="s">
        <v>6785</v>
      </c>
    </row>
    <row r="177" spans="1:7">
      <c r="A177" s="118" t="b">
        <v>0</v>
      </c>
      <c r="B177" s="118" t="s">
        <v>6792</v>
      </c>
      <c r="C177" s="63" t="str">
        <f t="shared" ref="C177:C180" si="35">HYPERLINK("http://www.idealab.com/","idealab")</f>
        <v>idealab</v>
      </c>
      <c r="D177" s="118"/>
      <c r="E177" s="120" t="s">
        <v>6793</v>
      </c>
      <c r="F177" s="118" t="s">
        <v>6794</v>
      </c>
      <c r="G177" s="120" t="s">
        <v>6795</v>
      </c>
    </row>
    <row r="178" spans="1:7">
      <c r="A178" s="118" t="b">
        <v>0</v>
      </c>
      <c r="B178" s="118" t="s">
        <v>6796</v>
      </c>
      <c r="C178" s="63" t="str">
        <f t="shared" si="35"/>
        <v>idealab</v>
      </c>
      <c r="D178" s="118"/>
      <c r="E178" s="120" t="s">
        <v>6797</v>
      </c>
      <c r="F178" s="118" t="s">
        <v>6794</v>
      </c>
      <c r="G178" s="120" t="s">
        <v>6795</v>
      </c>
    </row>
    <row r="179" spans="1:7">
      <c r="A179" s="118" t="b">
        <v>0</v>
      </c>
      <c r="B179" s="118" t="s">
        <v>6798</v>
      </c>
      <c r="C179" s="63" t="str">
        <f t="shared" si="35"/>
        <v>idealab</v>
      </c>
      <c r="D179" s="118"/>
      <c r="E179" s="120" t="s">
        <v>6799</v>
      </c>
      <c r="F179" s="118" t="s">
        <v>6794</v>
      </c>
      <c r="G179" s="120" t="s">
        <v>6795</v>
      </c>
    </row>
    <row r="180" spans="1:7">
      <c r="A180" s="118" t="b">
        <v>0</v>
      </c>
      <c r="B180" s="118" t="s">
        <v>6800</v>
      </c>
      <c r="C180" s="63" t="str">
        <f t="shared" si="35"/>
        <v>idealab</v>
      </c>
      <c r="D180" s="118"/>
      <c r="E180" s="120" t="s">
        <v>6801</v>
      </c>
      <c r="F180" s="118" t="s">
        <v>6794</v>
      </c>
      <c r="G180" s="120" t="s">
        <v>6795</v>
      </c>
    </row>
    <row r="181" spans="1:7">
      <c r="A181" s="118" t="b">
        <v>0</v>
      </c>
      <c r="B181" s="118" t="s">
        <v>6802</v>
      </c>
      <c r="C181" s="63" t="str">
        <f t="shared" ref="C181:C182" si="36">HYPERLINK("http://www.im-vtn.com/","Ingram Micro Ventures")</f>
        <v>Ingram Micro Ventures</v>
      </c>
      <c r="D181" s="118"/>
      <c r="E181" s="120" t="s">
        <v>6803</v>
      </c>
      <c r="F181" s="118" t="s">
        <v>6804</v>
      </c>
      <c r="G181" s="120" t="s">
        <v>6805</v>
      </c>
    </row>
    <row r="182" spans="1:7">
      <c r="A182" s="118" t="b">
        <v>0</v>
      </c>
      <c r="B182" s="118" t="s">
        <v>6806</v>
      </c>
      <c r="C182" s="63" t="str">
        <f t="shared" si="36"/>
        <v>Ingram Micro Ventures</v>
      </c>
      <c r="D182" s="118"/>
      <c r="E182" s="120" t="s">
        <v>6807</v>
      </c>
      <c r="F182" s="118" t="s">
        <v>6804</v>
      </c>
      <c r="G182" s="120" t="s">
        <v>6805</v>
      </c>
    </row>
    <row r="183" spans="1:7">
      <c r="A183" s="118" t="b">
        <v>0</v>
      </c>
      <c r="B183" s="118" t="s">
        <v>6808</v>
      </c>
      <c r="C183" s="63" t="str">
        <f t="shared" ref="C183:C186" si="37">HYPERLINK("http://www.ivp.com/","IVP")</f>
        <v>IVP</v>
      </c>
      <c r="D183" s="118"/>
      <c r="E183" s="120" t="s">
        <v>6809</v>
      </c>
      <c r="F183" s="118" t="s">
        <v>6810</v>
      </c>
      <c r="G183" s="120" t="s">
        <v>6811</v>
      </c>
    </row>
    <row r="184" spans="1:7">
      <c r="A184" s="118" t="b">
        <v>0</v>
      </c>
      <c r="B184" s="118" t="s">
        <v>6812</v>
      </c>
      <c r="C184" s="63" t="str">
        <f t="shared" si="37"/>
        <v>IVP</v>
      </c>
      <c r="D184" s="118"/>
      <c r="E184" s="120" t="s">
        <v>6813</v>
      </c>
      <c r="F184" s="118" t="s">
        <v>6810</v>
      </c>
      <c r="G184" s="120" t="s">
        <v>6811</v>
      </c>
    </row>
    <row r="185" spans="1:7">
      <c r="A185" s="118" t="b">
        <v>0</v>
      </c>
      <c r="B185" s="118" t="s">
        <v>6814</v>
      </c>
      <c r="C185" s="63" t="str">
        <f t="shared" si="37"/>
        <v>IVP</v>
      </c>
      <c r="D185" s="118"/>
      <c r="E185" s="120" t="s">
        <v>6815</v>
      </c>
      <c r="F185" s="118" t="s">
        <v>6810</v>
      </c>
      <c r="G185" s="120" t="s">
        <v>6811</v>
      </c>
    </row>
    <row r="186" spans="1:7">
      <c r="A186" s="118" t="b">
        <v>0</v>
      </c>
      <c r="B186" s="118" t="s">
        <v>6816</v>
      </c>
      <c r="C186" s="63" t="str">
        <f t="shared" si="37"/>
        <v>IVP</v>
      </c>
      <c r="D186" s="118"/>
      <c r="E186" s="120" t="s">
        <v>6817</v>
      </c>
      <c r="F186" s="118" t="s">
        <v>6810</v>
      </c>
      <c r="G186" s="120" t="s">
        <v>6811</v>
      </c>
    </row>
    <row r="187" spans="1:7">
      <c r="A187" s="118" t="b">
        <v>0</v>
      </c>
      <c r="B187" s="118" t="s">
        <v>6818</v>
      </c>
      <c r="C187" s="63" t="str">
        <f t="shared" ref="C187:C188" si="38">HYPERLINK("http://www.jumpinvestors.com/","Jump Investors")</f>
        <v>Jump Investors</v>
      </c>
      <c r="D187" s="118"/>
      <c r="E187" s="120" t="s">
        <v>6819</v>
      </c>
      <c r="F187" s="118" t="s">
        <v>6820</v>
      </c>
      <c r="G187" s="120" t="s">
        <v>6821</v>
      </c>
    </row>
    <row r="188" spans="1:7">
      <c r="A188" s="118" t="b">
        <v>0</v>
      </c>
      <c r="B188" s="118" t="s">
        <v>6822</v>
      </c>
      <c r="C188" s="63" t="str">
        <f t="shared" si="38"/>
        <v>Jump Investors</v>
      </c>
      <c r="D188" s="118"/>
      <c r="E188" s="120" t="s">
        <v>6823</v>
      </c>
      <c r="F188" s="118" t="s">
        <v>6820</v>
      </c>
      <c r="G188" s="120" t="s">
        <v>6821</v>
      </c>
    </row>
    <row r="189" spans="1:7">
      <c r="A189" s="118" t="b">
        <v>0</v>
      </c>
      <c r="B189" s="118" t="s">
        <v>6824</v>
      </c>
      <c r="C189" s="63" t="str">
        <f t="shared" ref="C189:C191" si="39">HYPERLINK("http://k5launch.com/","K5 Ventures")</f>
        <v>K5 Ventures</v>
      </c>
      <c r="D189" s="118"/>
      <c r="E189" s="120" t="s">
        <v>6825</v>
      </c>
      <c r="F189" s="118" t="s">
        <v>6826</v>
      </c>
      <c r="G189" s="120" t="s">
        <v>6827</v>
      </c>
    </row>
    <row r="190" spans="1:7">
      <c r="A190" s="118" t="b">
        <v>0</v>
      </c>
      <c r="B190" s="122" t="s">
        <v>6828</v>
      </c>
      <c r="C190" s="63" t="str">
        <f t="shared" si="39"/>
        <v>K5 Ventures</v>
      </c>
      <c r="D190" s="118"/>
      <c r="E190" s="120" t="s">
        <v>6829</v>
      </c>
      <c r="F190" s="118" t="s">
        <v>6826</v>
      </c>
      <c r="G190" s="120" t="s">
        <v>6827</v>
      </c>
    </row>
    <row r="191" spans="1:7">
      <c r="A191" s="118" t="b">
        <v>0</v>
      </c>
      <c r="B191" s="122" t="s">
        <v>6830</v>
      </c>
      <c r="C191" s="63" t="str">
        <f t="shared" si="39"/>
        <v>K5 Ventures</v>
      </c>
      <c r="D191" s="118"/>
      <c r="E191" s="120" t="s">
        <v>6831</v>
      </c>
      <c r="F191" s="118" t="s">
        <v>6826</v>
      </c>
      <c r="G191" s="120" t="s">
        <v>6827</v>
      </c>
    </row>
    <row r="192" spans="1:7">
      <c r="A192" s="118" t="b">
        <v>0</v>
      </c>
      <c r="B192" s="118" t="s">
        <v>6832</v>
      </c>
      <c r="C192" s="63" t="str">
        <f t="shared" ref="C192:C195" si="40">HYPERLINK("http://www.kairosventures.com/","Kairos Ventures")</f>
        <v>Kairos Ventures</v>
      </c>
      <c r="D192" s="118"/>
      <c r="E192" s="120" t="s">
        <v>6833</v>
      </c>
      <c r="F192" s="118" t="s">
        <v>6834</v>
      </c>
      <c r="G192" s="120" t="s">
        <v>6835</v>
      </c>
    </row>
    <row r="193" spans="1:7">
      <c r="A193" s="118" t="b">
        <v>0</v>
      </c>
      <c r="B193" s="118" t="s">
        <v>6836</v>
      </c>
      <c r="C193" s="63" t="str">
        <f t="shared" si="40"/>
        <v>Kairos Ventures</v>
      </c>
      <c r="D193" s="118"/>
      <c r="E193" s="120" t="s">
        <v>6837</v>
      </c>
      <c r="F193" s="118" t="s">
        <v>6834</v>
      </c>
      <c r="G193" s="120" t="s">
        <v>6835</v>
      </c>
    </row>
    <row r="194" spans="1:7">
      <c r="A194" s="118" t="b">
        <v>0</v>
      </c>
      <c r="B194" s="118" t="s">
        <v>6838</v>
      </c>
      <c r="C194" s="63" t="str">
        <f t="shared" si="40"/>
        <v>Kairos Ventures</v>
      </c>
      <c r="D194" s="118"/>
      <c r="E194" s="120" t="s">
        <v>6839</v>
      </c>
      <c r="F194" s="118" t="s">
        <v>6834</v>
      </c>
      <c r="G194" s="120" t="s">
        <v>6835</v>
      </c>
    </row>
    <row r="195" spans="1:7">
      <c r="A195" s="118" t="b">
        <v>0</v>
      </c>
      <c r="B195" s="118" t="s">
        <v>6840</v>
      </c>
      <c r="C195" s="63" t="str">
        <f t="shared" si="40"/>
        <v>Kairos Ventures</v>
      </c>
      <c r="D195" s="118"/>
      <c r="E195" s="120" t="s">
        <v>6841</v>
      </c>
      <c r="F195" s="118" t="s">
        <v>6834</v>
      </c>
      <c r="G195" s="120" t="s">
        <v>6835</v>
      </c>
    </row>
    <row r="196" spans="1:7">
      <c r="A196" s="118" t="b">
        <v>0</v>
      </c>
      <c r="B196" s="118" t="s">
        <v>6842</v>
      </c>
      <c r="C196" s="63" t="str">
        <f t="shared" ref="C196:C197" si="41">HYPERLINK("http://kaktuscapital.com/","Kaktus Capital")</f>
        <v>Kaktus Capital</v>
      </c>
      <c r="D196" s="118"/>
      <c r="E196" s="120" t="s">
        <v>6843</v>
      </c>
      <c r="F196" s="118" t="s">
        <v>6844</v>
      </c>
      <c r="G196" s="120" t="s">
        <v>6845</v>
      </c>
    </row>
    <row r="197" spans="1:7">
      <c r="A197" s="118" t="b">
        <v>0</v>
      </c>
      <c r="B197" s="118" t="s">
        <v>6846</v>
      </c>
      <c r="C197" s="63" t="str">
        <f t="shared" si="41"/>
        <v>Kaktus Capital</v>
      </c>
      <c r="D197" s="118"/>
      <c r="E197" s="120" t="s">
        <v>6847</v>
      </c>
      <c r="F197" s="118" t="s">
        <v>6844</v>
      </c>
      <c r="G197" s="120" t="s">
        <v>6845</v>
      </c>
    </row>
    <row r="198" spans="1:7">
      <c r="A198" s="118" t="b">
        <v>0</v>
      </c>
      <c r="B198" s="118" t="s">
        <v>6848</v>
      </c>
      <c r="C198" s="63" t="str">
        <f t="shared" ref="C198:C204" si="42">HYPERLINK("http://www.kaynecapital.com/","Kayne Anderson Capital Advisors")</f>
        <v>Kayne Anderson Capital Advisors</v>
      </c>
      <c r="D198" s="118"/>
      <c r="E198" s="120" t="s">
        <v>6849</v>
      </c>
      <c r="F198" s="118" t="s">
        <v>6850</v>
      </c>
      <c r="G198" s="120" t="s">
        <v>6851</v>
      </c>
    </row>
    <row r="199" spans="1:7">
      <c r="A199" s="118" t="b">
        <v>0</v>
      </c>
      <c r="B199" s="118" t="s">
        <v>6852</v>
      </c>
      <c r="C199" s="63" t="str">
        <f t="shared" si="42"/>
        <v>Kayne Anderson Capital Advisors</v>
      </c>
      <c r="D199" s="118"/>
      <c r="E199" s="120" t="s">
        <v>6853</v>
      </c>
      <c r="F199" s="118" t="s">
        <v>6850</v>
      </c>
      <c r="G199" s="120" t="s">
        <v>6851</v>
      </c>
    </row>
    <row r="200" spans="1:7">
      <c r="A200" s="118" t="b">
        <v>0</v>
      </c>
      <c r="B200" s="118" t="s">
        <v>6854</v>
      </c>
      <c r="C200" s="63" t="str">
        <f t="shared" si="42"/>
        <v>Kayne Anderson Capital Advisors</v>
      </c>
      <c r="D200" s="118"/>
      <c r="E200" s="120" t="s">
        <v>6855</v>
      </c>
      <c r="F200" s="118" t="s">
        <v>6850</v>
      </c>
      <c r="G200" s="120" t="s">
        <v>6851</v>
      </c>
    </row>
    <row r="201" spans="1:7">
      <c r="A201" s="118" t="b">
        <v>0</v>
      </c>
      <c r="B201" s="118" t="s">
        <v>6856</v>
      </c>
      <c r="C201" s="63" t="str">
        <f t="shared" si="42"/>
        <v>Kayne Anderson Capital Advisors</v>
      </c>
      <c r="D201" s="118"/>
      <c r="E201" s="120" t="s">
        <v>6857</v>
      </c>
      <c r="F201" s="118" t="s">
        <v>6850</v>
      </c>
      <c r="G201" s="120" t="s">
        <v>6851</v>
      </c>
    </row>
    <row r="202" spans="1:7">
      <c r="A202" s="118" t="b">
        <v>0</v>
      </c>
      <c r="B202" s="118" t="s">
        <v>6858</v>
      </c>
      <c r="C202" s="63" t="str">
        <f t="shared" si="42"/>
        <v>Kayne Anderson Capital Advisors</v>
      </c>
      <c r="D202" s="118"/>
      <c r="E202" s="120" t="s">
        <v>6859</v>
      </c>
      <c r="F202" s="118" t="s">
        <v>6850</v>
      </c>
      <c r="G202" s="120" t="s">
        <v>6851</v>
      </c>
    </row>
    <row r="203" spans="1:7">
      <c r="A203" s="118" t="b">
        <v>0</v>
      </c>
      <c r="B203" s="118" t="s">
        <v>6860</v>
      </c>
      <c r="C203" s="63" t="str">
        <f t="shared" si="42"/>
        <v>Kayne Anderson Capital Advisors</v>
      </c>
      <c r="D203" s="118"/>
      <c r="E203" s="120" t="s">
        <v>6861</v>
      </c>
      <c r="F203" s="118" t="s">
        <v>6850</v>
      </c>
      <c r="G203" s="120" t="s">
        <v>6851</v>
      </c>
    </row>
    <row r="204" spans="1:7">
      <c r="A204" s="118" t="b">
        <v>0</v>
      </c>
      <c r="B204" s="118" t="s">
        <v>6862</v>
      </c>
      <c r="C204" s="63" t="str">
        <f t="shared" si="42"/>
        <v>Kayne Anderson Capital Advisors</v>
      </c>
      <c r="D204" s="118"/>
      <c r="E204" s="120" t="s">
        <v>6863</v>
      </c>
      <c r="F204" s="118" t="s">
        <v>6850</v>
      </c>
      <c r="G204" s="120" t="s">
        <v>6851</v>
      </c>
    </row>
    <row r="205" spans="1:7">
      <c r="A205" s="118" t="b">
        <v>0</v>
      </c>
      <c r="B205" s="118" t="s">
        <v>6864</v>
      </c>
      <c r="C205" s="63" t="str">
        <f t="shared" ref="C205:C206" si="43">HYPERLINK("https://angel.co/kohfounders","KohFounders")</f>
        <v>KohFounders</v>
      </c>
      <c r="D205" s="118"/>
      <c r="E205" s="120" t="s">
        <v>6865</v>
      </c>
      <c r="F205" s="118" t="s">
        <v>6866</v>
      </c>
      <c r="G205" s="120" t="s">
        <v>6867</v>
      </c>
    </row>
    <row r="206" spans="1:7">
      <c r="A206" s="118" t="b">
        <v>0</v>
      </c>
      <c r="B206" s="118" t="s">
        <v>6868</v>
      </c>
      <c r="C206" s="63" t="str">
        <f t="shared" si="43"/>
        <v>KohFounders</v>
      </c>
      <c r="D206" s="118"/>
      <c r="E206" s="120" t="s">
        <v>6869</v>
      </c>
      <c r="F206" s="118" t="s">
        <v>6866</v>
      </c>
      <c r="G206" s="120" t="s">
        <v>6867</v>
      </c>
    </row>
    <row r="207" spans="1:7">
      <c r="A207" s="118" t="b">
        <v>0</v>
      </c>
      <c r="B207" s="118" t="s">
        <v>6870</v>
      </c>
      <c r="C207" s="63" t="str">
        <f>HYPERLINK("http://komboventures.com/","Kombo Ventures")</f>
        <v>Kombo Ventures</v>
      </c>
      <c r="D207" s="118"/>
      <c r="E207" s="120" t="s">
        <v>6871</v>
      </c>
      <c r="F207" s="118" t="s">
        <v>6872</v>
      </c>
      <c r="G207" s="120" t="s">
        <v>6873</v>
      </c>
    </row>
    <row r="208" spans="1:7">
      <c r="A208" s="118" t="b">
        <v>0</v>
      </c>
      <c r="B208" s="118" t="s">
        <v>6874</v>
      </c>
      <c r="C208" s="63" t="str">
        <f t="shared" ref="C208:C209" si="44">HYPERLINK("http://ldrventures.com/","LDR Ventures")</f>
        <v>LDR Ventures</v>
      </c>
      <c r="D208" s="118"/>
      <c r="E208" s="120" t="s">
        <v>6875</v>
      </c>
      <c r="F208" s="118" t="s">
        <v>6876</v>
      </c>
      <c r="G208" s="120" t="s">
        <v>6877</v>
      </c>
    </row>
    <row r="209" spans="1:7">
      <c r="A209" s="118" t="b">
        <v>0</v>
      </c>
      <c r="B209" s="118" t="s">
        <v>6878</v>
      </c>
      <c r="C209" s="63" t="str">
        <f t="shared" si="44"/>
        <v>LDR Ventures</v>
      </c>
      <c r="D209" s="118"/>
      <c r="E209" s="120" t="s">
        <v>6879</v>
      </c>
      <c r="F209" s="118" t="s">
        <v>6876</v>
      </c>
      <c r="G209" s="120" t="s">
        <v>6880</v>
      </c>
    </row>
    <row r="210" spans="1:7">
      <c r="A210" s="118" t="b">
        <v>0</v>
      </c>
      <c r="B210" s="118" t="s">
        <v>6881</v>
      </c>
      <c r="C210" s="63" t="str">
        <f>HYPERLINK("http://www.legacyangelventures.com/","Legacy Ventures")</f>
        <v>Legacy Ventures</v>
      </c>
      <c r="D210" s="118"/>
      <c r="E210" s="120" t="s">
        <v>6882</v>
      </c>
      <c r="F210" s="118" t="s">
        <v>6883</v>
      </c>
      <c r="G210" s="120" t="s">
        <v>6884</v>
      </c>
    </row>
    <row r="211" spans="1:7">
      <c r="A211" s="118" t="b">
        <v>0</v>
      </c>
      <c r="B211" s="118" t="s">
        <v>171</v>
      </c>
      <c r="C211" s="63" t="str">
        <f t="shared" ref="C211:C212" si="45">HYPERLINK("http://lowercasecapital.com/","Lowercarbon Capital")</f>
        <v>Lowercarbon Capital</v>
      </c>
      <c r="D211" s="118"/>
      <c r="E211" s="120" t="s">
        <v>6885</v>
      </c>
      <c r="F211" s="118" t="s">
        <v>6886</v>
      </c>
      <c r="G211" s="120" t="s">
        <v>6887</v>
      </c>
    </row>
    <row r="212" spans="1:7">
      <c r="A212" s="118" t="b">
        <v>0</v>
      </c>
      <c r="B212" s="118" t="s">
        <v>6888</v>
      </c>
      <c r="C212" s="63" t="str">
        <f t="shared" si="45"/>
        <v>Lowercarbon Capital</v>
      </c>
      <c r="D212" s="118"/>
      <c r="E212" s="124" t="s">
        <v>6889</v>
      </c>
      <c r="F212" s="118" t="s">
        <v>6886</v>
      </c>
      <c r="G212" s="124" t="s">
        <v>6887</v>
      </c>
    </row>
    <row r="213" spans="1:7">
      <c r="A213" s="118" t="b">
        <v>0</v>
      </c>
      <c r="B213" s="118" t="s">
        <v>6890</v>
      </c>
      <c r="C213" s="63" t="str">
        <f t="shared" ref="C213:C214" si="46">HYPERLINK("https://angel.co/lumalaunch","Luma Launch")</f>
        <v>Luma Launch</v>
      </c>
      <c r="D213" s="118"/>
      <c r="E213" s="120" t="s">
        <v>6891</v>
      </c>
      <c r="F213" s="118" t="s">
        <v>6892</v>
      </c>
      <c r="G213" s="120" t="s">
        <v>6893</v>
      </c>
    </row>
    <row r="214" spans="1:7">
      <c r="A214" s="118" t="b">
        <v>0</v>
      </c>
      <c r="B214" s="118" t="s">
        <v>6894</v>
      </c>
      <c r="C214" s="63" t="str">
        <f t="shared" si="46"/>
        <v>Luma Launch</v>
      </c>
      <c r="D214" s="118"/>
      <c r="E214" s="120" t="s">
        <v>6895</v>
      </c>
      <c r="F214" s="118" t="s">
        <v>6892</v>
      </c>
      <c r="G214" s="120" t="s">
        <v>6893</v>
      </c>
    </row>
    <row r="215" spans="1:7">
      <c r="A215" s="118" t="b">
        <v>0</v>
      </c>
      <c r="B215" s="118" t="s">
        <v>6896</v>
      </c>
      <c r="C215" s="63" t="str">
        <f t="shared" ref="C215:C227" si="47">HYPERLINK("http://m13company.com/","M13")</f>
        <v>M13</v>
      </c>
      <c r="D215" s="118"/>
      <c r="E215" s="120" t="s">
        <v>6897</v>
      </c>
      <c r="F215" s="118" t="s">
        <v>6898</v>
      </c>
      <c r="G215" s="120" t="s">
        <v>6899</v>
      </c>
    </row>
    <row r="216" spans="1:7">
      <c r="A216" s="118" t="b">
        <v>0</v>
      </c>
      <c r="B216" s="118" t="s">
        <v>6900</v>
      </c>
      <c r="C216" s="63" t="str">
        <f t="shared" si="47"/>
        <v>M13</v>
      </c>
      <c r="D216" s="118"/>
      <c r="E216" s="120" t="s">
        <v>6901</v>
      </c>
      <c r="F216" s="118" t="s">
        <v>6898</v>
      </c>
      <c r="G216" s="120" t="s">
        <v>6899</v>
      </c>
    </row>
    <row r="217" spans="1:7">
      <c r="A217" s="118" t="b">
        <v>0</v>
      </c>
      <c r="B217" s="118" t="s">
        <v>6902</v>
      </c>
      <c r="C217" s="63" t="str">
        <f t="shared" si="47"/>
        <v>M13</v>
      </c>
      <c r="D217" s="118"/>
      <c r="E217" s="120" t="s">
        <v>6903</v>
      </c>
      <c r="F217" s="118" t="s">
        <v>6898</v>
      </c>
      <c r="G217" s="120" t="s">
        <v>6899</v>
      </c>
    </row>
    <row r="218" spans="1:7">
      <c r="A218" s="118" t="b">
        <v>0</v>
      </c>
      <c r="B218" s="118" t="s">
        <v>6499</v>
      </c>
      <c r="C218" s="63" t="str">
        <f t="shared" si="47"/>
        <v>M13</v>
      </c>
      <c r="D218" s="118"/>
      <c r="E218" s="120" t="s">
        <v>6500</v>
      </c>
      <c r="F218" s="118" t="s">
        <v>6898</v>
      </c>
      <c r="G218" s="120" t="s">
        <v>6899</v>
      </c>
    </row>
    <row r="219" spans="1:7">
      <c r="A219" s="118" t="b">
        <v>0</v>
      </c>
      <c r="B219" s="118" t="s">
        <v>6904</v>
      </c>
      <c r="C219" s="63" t="str">
        <f t="shared" si="47"/>
        <v>M13</v>
      </c>
      <c r="D219" s="120"/>
      <c r="E219" s="120" t="s">
        <v>6905</v>
      </c>
      <c r="F219" s="118" t="s">
        <v>6898</v>
      </c>
      <c r="G219" s="120" t="s">
        <v>6899</v>
      </c>
    </row>
    <row r="220" spans="1:7">
      <c r="A220" s="118" t="b">
        <v>0</v>
      </c>
      <c r="B220" s="118" t="s">
        <v>6906</v>
      </c>
      <c r="C220" s="63" t="str">
        <f t="shared" si="47"/>
        <v>M13</v>
      </c>
      <c r="D220" s="118"/>
      <c r="E220" s="120" t="s">
        <v>6907</v>
      </c>
      <c r="F220" s="118" t="s">
        <v>6898</v>
      </c>
      <c r="G220" s="120" t="s">
        <v>6899</v>
      </c>
    </row>
    <row r="221" spans="1:7">
      <c r="A221" s="118" t="b">
        <v>0</v>
      </c>
      <c r="B221" s="118" t="s">
        <v>6908</v>
      </c>
      <c r="C221" s="63" t="str">
        <f t="shared" si="47"/>
        <v>M13</v>
      </c>
      <c r="D221" s="118"/>
      <c r="E221" s="120" t="s">
        <v>6909</v>
      </c>
      <c r="F221" s="118" t="s">
        <v>6898</v>
      </c>
      <c r="G221" s="120" t="s">
        <v>6899</v>
      </c>
    </row>
    <row r="222" spans="1:7">
      <c r="A222" s="118" t="b">
        <v>0</v>
      </c>
      <c r="B222" s="118" t="s">
        <v>6910</v>
      </c>
      <c r="C222" s="63" t="str">
        <f t="shared" si="47"/>
        <v>M13</v>
      </c>
      <c r="D222" s="118"/>
      <c r="E222" s="120" t="s">
        <v>6911</v>
      </c>
      <c r="F222" s="118" t="s">
        <v>6898</v>
      </c>
      <c r="G222" s="120" t="s">
        <v>6899</v>
      </c>
    </row>
    <row r="223" spans="1:7">
      <c r="A223" s="118" t="b">
        <v>0</v>
      </c>
      <c r="B223" s="118" t="s">
        <v>6912</v>
      </c>
      <c r="C223" s="63" t="str">
        <f t="shared" si="47"/>
        <v>M13</v>
      </c>
      <c r="D223" s="118"/>
      <c r="E223" s="120" t="s">
        <v>6913</v>
      </c>
      <c r="F223" s="118" t="s">
        <v>6898</v>
      </c>
      <c r="G223" s="120" t="s">
        <v>6899</v>
      </c>
    </row>
    <row r="224" spans="1:7">
      <c r="A224" s="118" t="b">
        <v>0</v>
      </c>
      <c r="B224" s="118" t="s">
        <v>6914</v>
      </c>
      <c r="C224" s="63" t="str">
        <f t="shared" si="47"/>
        <v>M13</v>
      </c>
      <c r="D224" s="118"/>
      <c r="E224" s="120" t="s">
        <v>6915</v>
      </c>
      <c r="F224" s="118" t="s">
        <v>6898</v>
      </c>
      <c r="G224" s="120" t="s">
        <v>6899</v>
      </c>
    </row>
    <row r="225" spans="1:7">
      <c r="A225" s="118" t="b">
        <v>0</v>
      </c>
      <c r="B225" s="118" t="s">
        <v>6916</v>
      </c>
      <c r="C225" s="63" t="str">
        <f t="shared" si="47"/>
        <v>M13</v>
      </c>
      <c r="D225" s="118"/>
      <c r="E225" s="120" t="s">
        <v>6917</v>
      </c>
      <c r="F225" s="118" t="s">
        <v>6898</v>
      </c>
      <c r="G225" s="120" t="s">
        <v>6899</v>
      </c>
    </row>
    <row r="226" spans="1:7">
      <c r="A226" s="118" t="b">
        <v>0</v>
      </c>
      <c r="B226" s="118" t="s">
        <v>6918</v>
      </c>
      <c r="C226" s="63" t="str">
        <f t="shared" si="47"/>
        <v>M13</v>
      </c>
      <c r="D226" s="118"/>
      <c r="E226" s="120" t="s">
        <v>6919</v>
      </c>
      <c r="F226" s="118" t="s">
        <v>6898</v>
      </c>
      <c r="G226" s="120" t="s">
        <v>6899</v>
      </c>
    </row>
    <row r="227" spans="1:7">
      <c r="A227" s="118" t="b">
        <v>0</v>
      </c>
      <c r="B227" s="118" t="s">
        <v>6920</v>
      </c>
      <c r="C227" s="63" t="str">
        <f t="shared" si="47"/>
        <v>M13</v>
      </c>
      <c r="D227" s="118"/>
      <c r="E227" s="120" t="s">
        <v>6921</v>
      </c>
      <c r="F227" s="118" t="s">
        <v>6898</v>
      </c>
      <c r="G227" s="120" t="s">
        <v>6899</v>
      </c>
    </row>
    <row r="228" spans="1:7">
      <c r="A228" s="118" t="b">
        <v>0</v>
      </c>
      <c r="B228" s="118" t="s">
        <v>6922</v>
      </c>
      <c r="C228" s="63" t="str">
        <f t="shared" ref="C228:C231" si="48">HYPERLINK("http://macventurecapital.com","MaC VC")</f>
        <v>MaC VC</v>
      </c>
      <c r="D228" s="118"/>
      <c r="E228" s="120" t="s">
        <v>6923</v>
      </c>
      <c r="F228" s="118" t="s">
        <v>6924</v>
      </c>
      <c r="G228" s="120" t="s">
        <v>6925</v>
      </c>
    </row>
    <row r="229" spans="1:7">
      <c r="A229" s="118" t="b">
        <v>0</v>
      </c>
      <c r="B229" s="118" t="s">
        <v>6926</v>
      </c>
      <c r="C229" s="63" t="str">
        <f t="shared" si="48"/>
        <v>MaC VC</v>
      </c>
      <c r="D229" s="118"/>
      <c r="E229" s="120" t="s">
        <v>6927</v>
      </c>
      <c r="F229" s="118" t="s">
        <v>6924</v>
      </c>
      <c r="G229" s="120" t="s">
        <v>6925</v>
      </c>
    </row>
    <row r="230" spans="1:7">
      <c r="A230" s="118" t="b">
        <v>0</v>
      </c>
      <c r="B230" s="118" t="s">
        <v>6928</v>
      </c>
      <c r="C230" s="63" t="str">
        <f t="shared" si="48"/>
        <v>MaC VC</v>
      </c>
      <c r="D230" s="118"/>
      <c r="E230" s="120" t="s">
        <v>6929</v>
      </c>
      <c r="F230" s="118" t="s">
        <v>6924</v>
      </c>
      <c r="G230" s="120" t="s">
        <v>6925</v>
      </c>
    </row>
    <row r="231" spans="1:7">
      <c r="A231" s="118" t="b">
        <v>0</v>
      </c>
      <c r="B231" s="118" t="s">
        <v>6930</v>
      </c>
      <c r="C231" s="63" t="str">
        <f t="shared" si="48"/>
        <v>MaC VC</v>
      </c>
      <c r="D231" s="118"/>
      <c r="E231" s="120" t="s">
        <v>6931</v>
      </c>
      <c r="F231" s="118" t="s">
        <v>6924</v>
      </c>
      <c r="G231" s="120" t="s">
        <v>6925</v>
      </c>
    </row>
    <row r="232" spans="1:7">
      <c r="A232" s="118" t="b">
        <v>0</v>
      </c>
      <c r="B232" s="118" t="s">
        <v>6932</v>
      </c>
      <c r="C232" s="63" t="str">
        <f t="shared" ref="C232:C235" si="49">HYPERLINK("http://magicjohnson.com/","Magic Johnson Enterprises")</f>
        <v>Magic Johnson Enterprises</v>
      </c>
      <c r="D232" s="118"/>
      <c r="E232" s="120" t="s">
        <v>6933</v>
      </c>
      <c r="F232" s="118" t="s">
        <v>6934</v>
      </c>
      <c r="G232" s="120" t="s">
        <v>6935</v>
      </c>
    </row>
    <row r="233" spans="1:7">
      <c r="A233" s="118" t="b">
        <v>0</v>
      </c>
      <c r="B233" s="118" t="s">
        <v>6936</v>
      </c>
      <c r="C233" s="63" t="str">
        <f t="shared" si="49"/>
        <v>Magic Johnson Enterprises</v>
      </c>
      <c r="D233" s="118"/>
      <c r="E233" s="120" t="s">
        <v>6937</v>
      </c>
      <c r="F233" s="118" t="s">
        <v>6934</v>
      </c>
      <c r="G233" s="120" t="s">
        <v>6935</v>
      </c>
    </row>
    <row r="234" spans="1:7">
      <c r="A234" s="118" t="b">
        <v>0</v>
      </c>
      <c r="B234" s="118" t="s">
        <v>6938</v>
      </c>
      <c r="C234" s="63" t="str">
        <f t="shared" si="49"/>
        <v>Magic Johnson Enterprises</v>
      </c>
      <c r="D234" s="118"/>
      <c r="E234" s="120" t="s">
        <v>6939</v>
      </c>
      <c r="F234" s="118" t="s">
        <v>6934</v>
      </c>
      <c r="G234" s="120" t="s">
        <v>6935</v>
      </c>
    </row>
    <row r="235" spans="1:7">
      <c r="A235" s="118" t="b">
        <v>0</v>
      </c>
      <c r="B235" s="118" t="s">
        <v>6940</v>
      </c>
      <c r="C235" s="63" t="str">
        <f t="shared" si="49"/>
        <v>Magic Johnson Enterprises</v>
      </c>
      <c r="D235" s="118"/>
      <c r="E235" s="120" t="s">
        <v>6941</v>
      </c>
      <c r="F235" s="118" t="s">
        <v>6934</v>
      </c>
      <c r="G235" s="120" t="s">
        <v>6935</v>
      </c>
    </row>
    <row r="236" spans="1:7">
      <c r="A236" s="118" t="b">
        <v>0</v>
      </c>
      <c r="B236" s="118" t="s">
        <v>6942</v>
      </c>
      <c r="C236" s="63" t="str">
        <f t="shared" ref="C236:C238" si="50">HYPERLINK("http://makeinla.com/","Make in LA")</f>
        <v>Make in LA</v>
      </c>
      <c r="D236" s="118"/>
      <c r="E236" s="120" t="s">
        <v>6943</v>
      </c>
      <c r="F236" s="118" t="s">
        <v>6944</v>
      </c>
      <c r="G236" s="120" t="s">
        <v>6945</v>
      </c>
    </row>
    <row r="237" spans="1:7">
      <c r="A237" s="118" t="b">
        <v>0</v>
      </c>
      <c r="B237" s="118" t="s">
        <v>6946</v>
      </c>
      <c r="C237" s="63" t="str">
        <f t="shared" si="50"/>
        <v>Make in LA</v>
      </c>
      <c r="D237" s="118"/>
      <c r="E237" s="120" t="s">
        <v>6947</v>
      </c>
      <c r="F237" s="118" t="s">
        <v>6944</v>
      </c>
      <c r="G237" s="120" t="s">
        <v>6945</v>
      </c>
    </row>
    <row r="238" spans="1:7">
      <c r="A238" s="118" t="b">
        <v>0</v>
      </c>
      <c r="B238" s="118" t="s">
        <v>6948</v>
      </c>
      <c r="C238" s="63" t="str">
        <f t="shared" si="50"/>
        <v>Make in LA</v>
      </c>
      <c r="D238" s="118"/>
      <c r="E238" s="120" t="s">
        <v>6949</v>
      </c>
      <c r="F238" s="118" t="s">
        <v>6944</v>
      </c>
      <c r="G238" s="120" t="s">
        <v>6945</v>
      </c>
    </row>
    <row r="239" spans="1:7">
      <c r="A239" s="118" t="b">
        <v>0</v>
      </c>
      <c r="B239" s="118" t="s">
        <v>6950</v>
      </c>
      <c r="C239" s="63" t="s">
        <v>6951</v>
      </c>
      <c r="D239" s="118"/>
      <c r="E239" s="120" t="s">
        <v>6952</v>
      </c>
      <c r="F239" s="118" t="s">
        <v>6953</v>
      </c>
      <c r="G239" s="120" t="s">
        <v>6954</v>
      </c>
    </row>
    <row r="240" spans="1:7">
      <c r="A240" s="118" t="b">
        <v>0</v>
      </c>
      <c r="B240" s="118" t="s">
        <v>6955</v>
      </c>
      <c r="C240" s="63" t="str">
        <f t="shared" ref="C240:C243" si="51">HYPERLINK("http://www.marchcp.com/","March Capital Partners")</f>
        <v>March Capital Partners</v>
      </c>
      <c r="D240" s="118"/>
      <c r="E240" s="120" t="s">
        <v>6956</v>
      </c>
      <c r="F240" s="118" t="s">
        <v>6957</v>
      </c>
      <c r="G240" s="120" t="s">
        <v>6958</v>
      </c>
    </row>
    <row r="241" spans="1:7">
      <c r="A241" s="118" t="b">
        <v>0</v>
      </c>
      <c r="B241" s="118" t="s">
        <v>6959</v>
      </c>
      <c r="C241" s="63" t="str">
        <f t="shared" si="51"/>
        <v>March Capital Partners</v>
      </c>
      <c r="D241" s="118"/>
      <c r="E241" s="120" t="s">
        <v>6960</v>
      </c>
      <c r="F241" s="118" t="s">
        <v>6957</v>
      </c>
      <c r="G241" s="120" t="s">
        <v>6958</v>
      </c>
    </row>
    <row r="242" spans="1:7">
      <c r="A242" s="118" t="b">
        <v>0</v>
      </c>
      <c r="B242" s="118" t="s">
        <v>6961</v>
      </c>
      <c r="C242" s="63" t="str">
        <f t="shared" si="51"/>
        <v>March Capital Partners</v>
      </c>
      <c r="D242" s="118"/>
      <c r="E242" s="120" t="s">
        <v>6962</v>
      </c>
      <c r="F242" s="118" t="s">
        <v>6957</v>
      </c>
      <c r="G242" s="120" t="s">
        <v>6958</v>
      </c>
    </row>
    <row r="243" spans="1:7">
      <c r="A243" s="118" t="b">
        <v>0</v>
      </c>
      <c r="B243" s="118" t="s">
        <v>6963</v>
      </c>
      <c r="C243" s="63" t="str">
        <f t="shared" si="51"/>
        <v>March Capital Partners</v>
      </c>
      <c r="D243" s="118"/>
      <c r="E243" s="120" t="s">
        <v>6964</v>
      </c>
      <c r="F243" s="118" t="s">
        <v>6957</v>
      </c>
      <c r="G243" s="120" t="s">
        <v>6958</v>
      </c>
    </row>
    <row r="244" spans="1:7">
      <c r="A244" s="118" t="b">
        <v>0</v>
      </c>
      <c r="B244" s="118" t="s">
        <v>6965</v>
      </c>
      <c r="C244" s="63" t="str">
        <f>HYPERLINK("http://markcubancompanies.com","Mark Cuban Companies")</f>
        <v>Mark Cuban Companies</v>
      </c>
      <c r="D244" s="118"/>
      <c r="E244" s="120" t="s">
        <v>6966</v>
      </c>
      <c r="F244" s="118"/>
      <c r="G244" s="120" t="s">
        <v>6967</v>
      </c>
    </row>
    <row r="245" spans="1:7">
      <c r="A245" s="118" t="b">
        <v>0</v>
      </c>
      <c r="B245" s="118" t="s">
        <v>6968</v>
      </c>
      <c r="C245" s="63" t="str">
        <f t="shared" ref="C245:C246" si="52">HYPERLINK("http://www.mg.com/","McCourt Group")</f>
        <v>McCourt Group</v>
      </c>
      <c r="D245" s="118"/>
      <c r="E245" s="120" t="s">
        <v>6969</v>
      </c>
      <c r="F245" s="118" t="s">
        <v>6970</v>
      </c>
      <c r="G245" s="120" t="s">
        <v>6971</v>
      </c>
    </row>
    <row r="246" spans="1:7">
      <c r="A246" s="118" t="b">
        <v>0</v>
      </c>
      <c r="B246" s="118" t="s">
        <v>6972</v>
      </c>
      <c r="C246" s="63" t="str">
        <f t="shared" si="52"/>
        <v>McCourt Group</v>
      </c>
      <c r="D246" s="118"/>
      <c r="E246" s="120" t="s">
        <v>6973</v>
      </c>
      <c r="F246" s="118" t="s">
        <v>6970</v>
      </c>
      <c r="G246" s="120" t="s">
        <v>6971</v>
      </c>
    </row>
    <row r="247" spans="1:7">
      <c r="A247" s="118" t="b">
        <v>0</v>
      </c>
      <c r="B247" s="118" t="s">
        <v>6974</v>
      </c>
      <c r="C247" s="63" t="str">
        <f>HYPERLINK("http://www.miramarvp.com/","Miramar Venture Partners")</f>
        <v>Miramar Venture Partners</v>
      </c>
      <c r="D247" s="118"/>
      <c r="E247" s="120" t="s">
        <v>6975</v>
      </c>
      <c r="F247" s="118" t="s">
        <v>6976</v>
      </c>
      <c r="G247" s="120" t="s">
        <v>6977</v>
      </c>
    </row>
    <row r="248" spans="1:7">
      <c r="A248" s="118" t="b">
        <v>0</v>
      </c>
      <c r="B248" s="118" t="s">
        <v>6978</v>
      </c>
      <c r="C248" s="63" t="str">
        <f t="shared" ref="C248:C252" si="53">HYPERLINK("http://www.mkcapital.com/","MK Capital")</f>
        <v>MK Capital</v>
      </c>
      <c r="D248" s="118"/>
      <c r="E248" s="120" t="s">
        <v>6979</v>
      </c>
      <c r="F248" s="118" t="s">
        <v>6980</v>
      </c>
      <c r="G248" s="120" t="s">
        <v>6981</v>
      </c>
    </row>
    <row r="249" spans="1:7">
      <c r="A249" s="118" t="b">
        <v>0</v>
      </c>
      <c r="B249" s="118" t="s">
        <v>6982</v>
      </c>
      <c r="C249" s="63" t="str">
        <f t="shared" si="53"/>
        <v>MK Capital</v>
      </c>
      <c r="D249" s="118"/>
      <c r="E249" s="120" t="s">
        <v>6983</v>
      </c>
      <c r="F249" s="118" t="s">
        <v>6980</v>
      </c>
      <c r="G249" s="120" t="s">
        <v>6981</v>
      </c>
    </row>
    <row r="250" spans="1:7">
      <c r="A250" s="118" t="b">
        <v>0</v>
      </c>
      <c r="B250" s="118" t="s">
        <v>5597</v>
      </c>
      <c r="C250" s="63" t="str">
        <f t="shared" si="53"/>
        <v>MK Capital</v>
      </c>
      <c r="D250" s="118"/>
      <c r="E250" s="120" t="s">
        <v>6984</v>
      </c>
      <c r="F250" s="118" t="s">
        <v>6980</v>
      </c>
      <c r="G250" s="120" t="s">
        <v>6981</v>
      </c>
    </row>
    <row r="251" spans="1:7">
      <c r="A251" s="118" t="b">
        <v>0</v>
      </c>
      <c r="B251" s="118" t="s">
        <v>6985</v>
      </c>
      <c r="C251" s="63" t="str">
        <f t="shared" si="53"/>
        <v>MK Capital</v>
      </c>
      <c r="D251" s="118"/>
      <c r="E251" s="120" t="s">
        <v>6986</v>
      </c>
      <c r="F251" s="118" t="s">
        <v>6980</v>
      </c>
      <c r="G251" s="120" t="s">
        <v>6981</v>
      </c>
    </row>
    <row r="252" spans="1:7">
      <c r="A252" s="118" t="b">
        <v>0</v>
      </c>
      <c r="B252" s="118" t="s">
        <v>6987</v>
      </c>
      <c r="C252" s="63" t="str">
        <f t="shared" si="53"/>
        <v>MK Capital</v>
      </c>
      <c r="D252" s="118"/>
      <c r="E252" s="120" t="s">
        <v>6988</v>
      </c>
      <c r="F252" s="118" t="s">
        <v>6980</v>
      </c>
      <c r="G252" s="120" t="s">
        <v>6981</v>
      </c>
    </row>
    <row r="253" spans="1:7">
      <c r="A253" s="118" t="b">
        <v>0</v>
      </c>
      <c r="B253" s="118" t="s">
        <v>6989</v>
      </c>
      <c r="C253" s="63" t="str">
        <f>HYPERLINK("http://www.moonshotscapital.com/","Moonshots Capital")</f>
        <v>Moonshots Capital</v>
      </c>
      <c r="D253" s="120"/>
      <c r="E253" s="120" t="s">
        <v>6990</v>
      </c>
      <c r="F253" s="118" t="s">
        <v>6991</v>
      </c>
      <c r="G253" s="120" t="s">
        <v>6992</v>
      </c>
    </row>
    <row r="254" spans="1:7">
      <c r="A254" s="118" t="b">
        <v>0</v>
      </c>
      <c r="B254" s="118" t="s">
        <v>6993</v>
      </c>
      <c r="C254" s="63" t="str">
        <f t="shared" ref="C254:C262" si="54">HYPERLINK("https://morpheus.com/portfolio/","Morpheus Ventures")</f>
        <v>Morpheus Ventures</v>
      </c>
      <c r="D254" s="118"/>
      <c r="E254" s="120" t="s">
        <v>6994</v>
      </c>
      <c r="F254" s="118" t="s">
        <v>6995</v>
      </c>
      <c r="G254" s="120" t="s">
        <v>6996</v>
      </c>
    </row>
    <row r="255" spans="1:7">
      <c r="A255" s="118" t="b">
        <v>0</v>
      </c>
      <c r="B255" s="118" t="s">
        <v>6997</v>
      </c>
      <c r="C255" s="63" t="str">
        <f t="shared" si="54"/>
        <v>Morpheus Ventures</v>
      </c>
      <c r="D255" s="118"/>
      <c r="E255" s="120" t="s">
        <v>6998</v>
      </c>
      <c r="F255" s="118" t="s">
        <v>6995</v>
      </c>
      <c r="G255" s="120" t="s">
        <v>6996</v>
      </c>
    </row>
    <row r="256" spans="1:7">
      <c r="A256" s="118" t="b">
        <v>0</v>
      </c>
      <c r="B256" s="118" t="s">
        <v>6999</v>
      </c>
      <c r="C256" s="63" t="str">
        <f t="shared" si="54"/>
        <v>Morpheus Ventures</v>
      </c>
      <c r="D256" s="118"/>
      <c r="E256" s="120" t="s">
        <v>7000</v>
      </c>
      <c r="F256" s="118" t="s">
        <v>6995</v>
      </c>
      <c r="G256" s="120" t="s">
        <v>6996</v>
      </c>
    </row>
    <row r="257" spans="1:7">
      <c r="A257" s="118" t="b">
        <v>0</v>
      </c>
      <c r="B257" s="118" t="s">
        <v>7001</v>
      </c>
      <c r="C257" s="63" t="str">
        <f t="shared" si="54"/>
        <v>Morpheus Ventures</v>
      </c>
      <c r="D257" s="118"/>
      <c r="E257" s="120" t="s">
        <v>7002</v>
      </c>
      <c r="F257" s="118" t="s">
        <v>6995</v>
      </c>
      <c r="G257" s="120" t="s">
        <v>6996</v>
      </c>
    </row>
    <row r="258" spans="1:7">
      <c r="A258" s="118" t="b">
        <v>0</v>
      </c>
      <c r="B258" s="118" t="s">
        <v>7003</v>
      </c>
      <c r="C258" s="63" t="str">
        <f t="shared" si="54"/>
        <v>Morpheus Ventures</v>
      </c>
      <c r="D258" s="118"/>
      <c r="E258" s="120" t="s">
        <v>7004</v>
      </c>
      <c r="F258" s="118" t="s">
        <v>6995</v>
      </c>
      <c r="G258" s="120" t="s">
        <v>6996</v>
      </c>
    </row>
    <row r="259" spans="1:7">
      <c r="A259" s="118" t="b">
        <v>0</v>
      </c>
      <c r="B259" s="118" t="s">
        <v>7005</v>
      </c>
      <c r="C259" s="63" t="str">
        <f t="shared" si="54"/>
        <v>Morpheus Ventures</v>
      </c>
      <c r="D259" s="118"/>
      <c r="E259" s="120" t="s">
        <v>7006</v>
      </c>
      <c r="F259" s="118" t="s">
        <v>6995</v>
      </c>
      <c r="G259" s="120" t="s">
        <v>6996</v>
      </c>
    </row>
    <row r="260" spans="1:7">
      <c r="A260" s="118" t="b">
        <v>0</v>
      </c>
      <c r="B260" s="118" t="s">
        <v>7007</v>
      </c>
      <c r="C260" s="63" t="str">
        <f t="shared" si="54"/>
        <v>Morpheus Ventures</v>
      </c>
      <c r="D260" s="118"/>
      <c r="E260" s="120" t="s">
        <v>7008</v>
      </c>
      <c r="F260" s="118" t="s">
        <v>6995</v>
      </c>
      <c r="G260" s="120" t="s">
        <v>6996</v>
      </c>
    </row>
    <row r="261" spans="1:7">
      <c r="A261" s="118" t="b">
        <v>0</v>
      </c>
      <c r="B261" s="118" t="s">
        <v>7009</v>
      </c>
      <c r="C261" s="63" t="str">
        <f t="shared" si="54"/>
        <v>Morpheus Ventures</v>
      </c>
      <c r="D261" s="120"/>
      <c r="E261" s="120" t="s">
        <v>7010</v>
      </c>
      <c r="F261" s="118" t="s">
        <v>6995</v>
      </c>
      <c r="G261" s="120" t="s">
        <v>6996</v>
      </c>
    </row>
    <row r="262" spans="1:7">
      <c r="A262" s="118" t="b">
        <v>0</v>
      </c>
      <c r="B262" s="118" t="s">
        <v>7011</v>
      </c>
      <c r="C262" s="63" t="str">
        <f t="shared" si="54"/>
        <v>Morpheus Ventures</v>
      </c>
      <c r="D262" s="120"/>
      <c r="E262" s="120" t="s">
        <v>7012</v>
      </c>
      <c r="F262" s="118" t="s">
        <v>6995</v>
      </c>
      <c r="G262" s="120" t="s">
        <v>6996</v>
      </c>
    </row>
    <row r="263" spans="1:7">
      <c r="A263" s="118" t="b">
        <v>0</v>
      </c>
      <c r="B263" s="118" t="s">
        <v>7013</v>
      </c>
      <c r="C263" s="63" t="str">
        <f t="shared" ref="C263:C264" si="55">HYPERLINK("http://www.muckercapital.com/","Mucker Capital")</f>
        <v>Mucker Capital</v>
      </c>
      <c r="D263" s="118"/>
      <c r="E263" s="120" t="s">
        <v>7014</v>
      </c>
      <c r="F263" s="118" t="s">
        <v>7015</v>
      </c>
      <c r="G263" s="120" t="s">
        <v>7016</v>
      </c>
    </row>
    <row r="264" spans="1:7">
      <c r="A264" s="118" t="b">
        <v>0</v>
      </c>
      <c r="B264" s="118" t="s">
        <v>7017</v>
      </c>
      <c r="C264" s="63" t="str">
        <f t="shared" si="55"/>
        <v>Mucker Capital</v>
      </c>
      <c r="D264" s="118"/>
      <c r="E264" s="120" t="s">
        <v>7018</v>
      </c>
      <c r="F264" s="118" t="s">
        <v>7015</v>
      </c>
      <c r="G264" s="120" t="s">
        <v>7016</v>
      </c>
    </row>
    <row r="265" spans="1:7">
      <c r="A265" s="118" t="b">
        <v>0</v>
      </c>
      <c r="B265" s="118" t="s">
        <v>7019</v>
      </c>
      <c r="C265" s="63" t="str">
        <f t="shared" ref="C265:C267" si="56">HYPERLINK("https://musecapital.vc/","Muse Capital")</f>
        <v>Muse Capital</v>
      </c>
      <c r="D265" s="118"/>
      <c r="E265" s="120" t="s">
        <v>7020</v>
      </c>
      <c r="F265" s="118" t="s">
        <v>7021</v>
      </c>
      <c r="G265" s="120" t="s">
        <v>7022</v>
      </c>
    </row>
    <row r="266" spans="1:7">
      <c r="A266" s="118" t="b">
        <v>0</v>
      </c>
      <c r="B266" s="118" t="s">
        <v>7023</v>
      </c>
      <c r="C266" s="63" t="str">
        <f t="shared" si="56"/>
        <v>Muse Capital</v>
      </c>
      <c r="D266" s="118"/>
      <c r="E266" s="120" t="s">
        <v>7024</v>
      </c>
      <c r="F266" s="118" t="s">
        <v>7021</v>
      </c>
      <c r="G266" s="120" t="s">
        <v>7022</v>
      </c>
    </row>
    <row r="267" spans="1:7">
      <c r="A267" s="118" t="b">
        <v>0</v>
      </c>
      <c r="B267" s="118" t="s">
        <v>7025</v>
      </c>
      <c r="C267" s="63" t="str">
        <f t="shared" si="56"/>
        <v>Muse Capital</v>
      </c>
      <c r="D267" s="118"/>
      <c r="E267" s="120" t="s">
        <v>7026</v>
      </c>
      <c r="F267" s="118" t="s">
        <v>7021</v>
      </c>
      <c r="G267" s="120" t="s">
        <v>7022</v>
      </c>
    </row>
    <row r="268" spans="1:7">
      <c r="A268" s="118" t="b">
        <v>0</v>
      </c>
      <c r="B268" s="118" t="s">
        <v>7027</v>
      </c>
      <c r="C268" s="63" t="str">
        <f>HYPERLINK("http://nalainvestments.com/","NALA Investments")</f>
        <v>NALA Investments</v>
      </c>
      <c r="D268" s="118"/>
      <c r="E268" s="120" t="s">
        <v>7028</v>
      </c>
      <c r="F268" s="118"/>
      <c r="G268" s="120" t="s">
        <v>7029</v>
      </c>
    </row>
    <row r="269" spans="1:7">
      <c r="A269" s="118" t="b">
        <v>0</v>
      </c>
      <c r="B269" s="118" t="s">
        <v>7030</v>
      </c>
      <c r="C269" s="63" t="str">
        <f>HYPERLINK("http://www.nantworks.com","NantCapital")</f>
        <v>NantCapital</v>
      </c>
      <c r="D269" s="118"/>
      <c r="E269" s="120" t="s">
        <v>7031</v>
      </c>
      <c r="F269" s="118" t="s">
        <v>7032</v>
      </c>
      <c r="G269" s="120" t="s">
        <v>7033</v>
      </c>
    </row>
    <row r="270" spans="1:7">
      <c r="A270" s="118" t="b">
        <v>0</v>
      </c>
      <c r="B270" s="118" t="s">
        <v>7034</v>
      </c>
      <c r="C270" s="63" t="str">
        <f t="shared" ref="C270:C271" si="57">HYPERLINK("https://www.navigatevc.com/","Navigate Ventures ")</f>
        <v xml:space="preserve">Navigate Ventures </v>
      </c>
      <c r="D270" s="118"/>
      <c r="E270" s="120" t="s">
        <v>7035</v>
      </c>
      <c r="F270" s="118" t="s">
        <v>7036</v>
      </c>
      <c r="G270" s="120" t="s">
        <v>7037</v>
      </c>
    </row>
    <row r="271" spans="1:7">
      <c r="A271" s="118" t="b">
        <v>0</v>
      </c>
      <c r="B271" s="118" t="s">
        <v>7038</v>
      </c>
      <c r="C271" s="63" t="str">
        <f t="shared" si="57"/>
        <v xml:space="preserve">Navigate Ventures </v>
      </c>
      <c r="D271" s="118"/>
      <c r="E271" s="120" t="s">
        <v>7039</v>
      </c>
      <c r="F271" s="118" t="s">
        <v>7036</v>
      </c>
      <c r="G271" s="120" t="s">
        <v>7037</v>
      </c>
    </row>
    <row r="272" spans="1:7">
      <c r="A272" s="118" t="b">
        <v>0</v>
      </c>
      <c r="B272" s="118" t="s">
        <v>7040</v>
      </c>
      <c r="C272" s="63" t="str">
        <f>HYPERLINK("https://www.noname.ventures/","NoName Ventures")</f>
        <v>NoName Ventures</v>
      </c>
      <c r="D272" s="118"/>
      <c r="E272" s="120" t="s">
        <v>7041</v>
      </c>
      <c r="F272" s="118" t="s">
        <v>7042</v>
      </c>
      <c r="G272" s="120" t="s">
        <v>7043</v>
      </c>
    </row>
    <row r="273" spans="1:7">
      <c r="A273" s="118" t="b">
        <v>0</v>
      </c>
      <c r="B273" s="118" t="s">
        <v>7044</v>
      </c>
      <c r="C273" s="63" t="str">
        <f t="shared" ref="C273:C274" si="58">HYPERLINK("http://okapivc.com/","Okapi Venture Capital")</f>
        <v>Okapi Venture Capital</v>
      </c>
      <c r="D273" s="118"/>
      <c r="E273" s="120" t="s">
        <v>7045</v>
      </c>
      <c r="F273" s="118" t="s">
        <v>7046</v>
      </c>
      <c r="G273" s="120" t="s">
        <v>7047</v>
      </c>
    </row>
    <row r="274" spans="1:7">
      <c r="A274" s="118" t="b">
        <v>0</v>
      </c>
      <c r="B274" s="118" t="s">
        <v>7048</v>
      </c>
      <c r="C274" s="63" t="str">
        <f t="shared" si="58"/>
        <v>Okapi Venture Capital</v>
      </c>
      <c r="D274" s="118"/>
      <c r="E274" s="120" t="s">
        <v>7049</v>
      </c>
      <c r="F274" s="118" t="s">
        <v>7046</v>
      </c>
      <c r="G274" s="120" t="s">
        <v>7047</v>
      </c>
    </row>
    <row r="275" spans="1:7">
      <c r="A275" s="118" t="b">
        <v>0</v>
      </c>
      <c r="B275" s="118" t="s">
        <v>7050</v>
      </c>
      <c r="C275" s="63" t="str">
        <f>HYPERLINK("https://osfund.co/","OS Fund ")</f>
        <v xml:space="preserve">OS Fund </v>
      </c>
      <c r="D275" s="118"/>
      <c r="E275" s="120" t="s">
        <v>7051</v>
      </c>
      <c r="F275" s="118" t="s">
        <v>7052</v>
      </c>
      <c r="G275" s="120" t="s">
        <v>7053</v>
      </c>
    </row>
    <row r="276" spans="1:7">
      <c r="A276" s="118" t="b">
        <v>0</v>
      </c>
      <c r="B276" s="118" t="s">
        <v>7054</v>
      </c>
      <c r="C276" s="63" t="str">
        <f t="shared" ref="C276:C278" si="59">HYPERLINK("palisadesgrowth.com","Palisades Growth Capital")</f>
        <v>Palisades Growth Capital</v>
      </c>
      <c r="D276" s="118"/>
      <c r="E276" s="120" t="s">
        <v>7055</v>
      </c>
      <c r="F276" s="118" t="s">
        <v>7056</v>
      </c>
      <c r="G276" s="120" t="s">
        <v>7057</v>
      </c>
    </row>
    <row r="277" spans="1:7">
      <c r="A277" s="118" t="b">
        <v>0</v>
      </c>
      <c r="B277" s="118" t="s">
        <v>7058</v>
      </c>
      <c r="C277" s="63" t="str">
        <f t="shared" si="59"/>
        <v>Palisades Growth Capital</v>
      </c>
      <c r="D277" s="118"/>
      <c r="E277" s="120" t="s">
        <v>7059</v>
      </c>
      <c r="F277" s="118" t="s">
        <v>7056</v>
      </c>
      <c r="G277" s="120" t="s">
        <v>7057</v>
      </c>
    </row>
    <row r="278" spans="1:7">
      <c r="A278" s="118" t="b">
        <v>0</v>
      </c>
      <c r="B278" s="118" t="s">
        <v>7060</v>
      </c>
      <c r="C278" s="63" t="str">
        <f t="shared" si="59"/>
        <v>Palisades Growth Capital</v>
      </c>
      <c r="D278" s="118"/>
      <c r="E278" s="120" t="s">
        <v>7061</v>
      </c>
      <c r="F278" s="118" t="s">
        <v>7056</v>
      </c>
      <c r="G278" s="120" t="s">
        <v>7057</v>
      </c>
    </row>
    <row r="279" spans="1:7">
      <c r="A279" s="118" t="b">
        <v>0</v>
      </c>
      <c r="B279" s="118" t="s">
        <v>7062</v>
      </c>
      <c r="C279" s="63" t="str">
        <f>HYPERLINK("http://pasadenaangels.com/","Pasadena Angels")</f>
        <v>Pasadena Angels</v>
      </c>
      <c r="D279" s="118"/>
      <c r="E279" s="120" t="s">
        <v>7063</v>
      </c>
      <c r="F279" s="118" t="s">
        <v>7064</v>
      </c>
      <c r="G279" s="120" t="s">
        <v>7065</v>
      </c>
    </row>
    <row r="280" spans="1:7">
      <c r="A280" s="118" t="b">
        <v>0</v>
      </c>
      <c r="B280" s="118" t="s">
        <v>7066</v>
      </c>
      <c r="C280" s="63" t="str">
        <f>HYPERLINK("http://www.peateventures.com/","Peate Ventures")</f>
        <v>Peate Ventures</v>
      </c>
      <c r="D280" s="118"/>
      <c r="E280" s="120" t="s">
        <v>7067</v>
      </c>
      <c r="F280" s="118" t="s">
        <v>7068</v>
      </c>
      <c r="G280" s="120" t="s">
        <v>7069</v>
      </c>
    </row>
    <row r="281" spans="1:7">
      <c r="A281" s="118" t="b">
        <v>0</v>
      </c>
      <c r="B281" s="118" t="s">
        <v>7070</v>
      </c>
      <c r="C281" s="63" t="str">
        <f>HYPERLINK("https://pelionvp.com/","Pelion Venture Partners")</f>
        <v>Pelion Venture Partners</v>
      </c>
      <c r="D281" s="118"/>
      <c r="E281" s="120" t="s">
        <v>7071</v>
      </c>
      <c r="F281" s="118" t="s">
        <v>7072</v>
      </c>
      <c r="G281" s="120" t="s">
        <v>7073</v>
      </c>
    </row>
    <row r="282" spans="1:7">
      <c r="A282" s="118" t="b">
        <v>0</v>
      </c>
      <c r="B282" s="118" t="s">
        <v>7074</v>
      </c>
      <c r="C282" s="63" t="str">
        <f>HYPERLINK("https://www.plgventures.com/","PLG Ventures")</f>
        <v>PLG Ventures</v>
      </c>
      <c r="D282" s="118"/>
      <c r="E282" s="120" t="s">
        <v>6730</v>
      </c>
      <c r="F282" s="118" t="s">
        <v>7075</v>
      </c>
      <c r="G282" s="120" t="s">
        <v>7076</v>
      </c>
    </row>
    <row r="283" spans="1:7">
      <c r="A283" s="118" t="b">
        <v>0</v>
      </c>
      <c r="B283" s="118" t="s">
        <v>7077</v>
      </c>
      <c r="C283" s="63" t="str">
        <f t="shared" ref="C283:C284" si="60">HYPERLINK("http://www.pluscapital.com/","Plus Capital")</f>
        <v>Plus Capital</v>
      </c>
      <c r="D283" s="118"/>
      <c r="E283" s="120" t="s">
        <v>7078</v>
      </c>
      <c r="F283" s="118" t="s">
        <v>7079</v>
      </c>
      <c r="G283" s="120" t="s">
        <v>7080</v>
      </c>
    </row>
    <row r="284" spans="1:7">
      <c r="A284" s="118" t="b">
        <v>0</v>
      </c>
      <c r="B284" s="118" t="s">
        <v>7081</v>
      </c>
      <c r="C284" s="63" t="str">
        <f t="shared" si="60"/>
        <v>Plus Capital</v>
      </c>
      <c r="D284" s="118"/>
      <c r="E284" s="120" t="s">
        <v>7082</v>
      </c>
      <c r="F284" s="118" t="s">
        <v>7079</v>
      </c>
      <c r="G284" s="120" t="s">
        <v>7080</v>
      </c>
    </row>
    <row r="285" spans="1:7">
      <c r="A285" s="118" t="b">
        <v>0</v>
      </c>
      <c r="B285" s="118" t="s">
        <v>7083</v>
      </c>
      <c r="C285" s="63" t="str">
        <f t="shared" ref="C285:C286" si="61">HYPERLINK("http://www.powerplantvc.com/","Powerplant Ventures")</f>
        <v>Powerplant Ventures</v>
      </c>
      <c r="D285" s="118"/>
      <c r="E285" s="120" t="s">
        <v>7084</v>
      </c>
      <c r="F285" s="118" t="s">
        <v>7085</v>
      </c>
      <c r="G285" s="120" t="s">
        <v>7086</v>
      </c>
    </row>
    <row r="286" spans="1:7">
      <c r="A286" s="118" t="b">
        <v>0</v>
      </c>
      <c r="B286" s="118" t="s">
        <v>7087</v>
      </c>
      <c r="C286" s="63" t="str">
        <f t="shared" si="61"/>
        <v>Powerplant Ventures</v>
      </c>
      <c r="D286" s="118"/>
      <c r="E286" s="120" t="s">
        <v>7088</v>
      </c>
      <c r="F286" s="118" t="s">
        <v>7085</v>
      </c>
      <c r="G286" s="120" t="s">
        <v>7086</v>
      </c>
    </row>
    <row r="287" spans="1:7">
      <c r="A287" s="118" t="b">
        <v>0</v>
      </c>
      <c r="B287" s="118" t="s">
        <v>7089</v>
      </c>
      <c r="C287" s="63" t="str">
        <f t="shared" ref="C287:C288" si="62">HYPERLINK("http://www.pritzkergroup.com/venture-capital/","Pritzker Group Venture Capital")</f>
        <v>Pritzker Group Venture Capital</v>
      </c>
      <c r="D287" s="120"/>
      <c r="E287" s="120" t="s">
        <v>7090</v>
      </c>
      <c r="F287" s="118" t="s">
        <v>7091</v>
      </c>
      <c r="G287" s="120" t="s">
        <v>7092</v>
      </c>
    </row>
    <row r="288" spans="1:7">
      <c r="A288" s="118" t="b">
        <v>0</v>
      </c>
      <c r="B288" s="118" t="s">
        <v>7093</v>
      </c>
      <c r="C288" s="63" t="str">
        <f t="shared" si="62"/>
        <v>Pritzker Group Venture Capital</v>
      </c>
      <c r="D288" s="118"/>
      <c r="E288" s="120" t="s">
        <v>7094</v>
      </c>
      <c r="F288" s="118" t="s">
        <v>7091</v>
      </c>
      <c r="G288" s="120" t="s">
        <v>7092</v>
      </c>
    </row>
    <row r="289" spans="1:7">
      <c r="A289" s="118" t="b">
        <v>0</v>
      </c>
      <c r="B289" s="118" t="s">
        <v>7095</v>
      </c>
      <c r="C289" s="63" t="str">
        <f>HYPERLINK("http://qbvp.com/","QueensBridge Venture Partners")</f>
        <v>QueensBridge Venture Partners</v>
      </c>
      <c r="D289" s="118"/>
      <c r="E289" s="120" t="s">
        <v>7096</v>
      </c>
      <c r="F289" s="118"/>
      <c r="G289" s="120" t="s">
        <v>7097</v>
      </c>
    </row>
    <row r="290" spans="1:7">
      <c r="A290" s="118" t="b">
        <v>0</v>
      </c>
      <c r="B290" s="118" t="s">
        <v>7098</v>
      </c>
      <c r="C290" s="63" t="str">
        <f t="shared" ref="C290:C295" si="63">HYPERLINK("http://www.raine.com/","Raine Ventures")</f>
        <v>Raine Ventures</v>
      </c>
      <c r="D290" s="120"/>
      <c r="E290" s="120" t="s">
        <v>7099</v>
      </c>
      <c r="F290" s="118" t="s">
        <v>7100</v>
      </c>
      <c r="G290" s="120" t="s">
        <v>7101</v>
      </c>
    </row>
    <row r="291" spans="1:7">
      <c r="A291" s="118" t="b">
        <v>0</v>
      </c>
      <c r="B291" s="62" t="s">
        <v>7102</v>
      </c>
      <c r="C291" s="63" t="str">
        <f t="shared" si="63"/>
        <v>Raine Ventures</v>
      </c>
      <c r="D291" s="118"/>
      <c r="E291" s="120" t="s">
        <v>7103</v>
      </c>
      <c r="F291" s="118" t="s">
        <v>7100</v>
      </c>
      <c r="G291" s="120" t="s">
        <v>7101</v>
      </c>
    </row>
    <row r="292" spans="1:7">
      <c r="A292" s="118" t="b">
        <v>0</v>
      </c>
      <c r="B292" s="118" t="s">
        <v>7104</v>
      </c>
      <c r="C292" s="63" t="str">
        <f t="shared" si="63"/>
        <v>Raine Ventures</v>
      </c>
      <c r="D292" s="118"/>
      <c r="E292" s="120" t="s">
        <v>7105</v>
      </c>
      <c r="F292" s="118" t="s">
        <v>7100</v>
      </c>
      <c r="G292" s="120" t="s">
        <v>7101</v>
      </c>
    </row>
    <row r="293" spans="1:7">
      <c r="A293" s="118" t="b">
        <v>0</v>
      </c>
      <c r="B293" s="118" t="s">
        <v>7106</v>
      </c>
      <c r="C293" s="63" t="str">
        <f t="shared" si="63"/>
        <v>Raine Ventures</v>
      </c>
      <c r="D293" s="118"/>
      <c r="E293" s="120" t="s">
        <v>7107</v>
      </c>
      <c r="F293" s="118" t="s">
        <v>7100</v>
      </c>
      <c r="G293" s="120" t="s">
        <v>7101</v>
      </c>
    </row>
    <row r="294" spans="1:7">
      <c r="A294" s="118" t="b">
        <v>0</v>
      </c>
      <c r="B294" s="118" t="s">
        <v>7108</v>
      </c>
      <c r="C294" s="63" t="str">
        <f t="shared" si="63"/>
        <v>Raine Ventures</v>
      </c>
      <c r="D294" s="118"/>
      <c r="E294" s="120" t="s">
        <v>7109</v>
      </c>
      <c r="F294" s="118" t="s">
        <v>7100</v>
      </c>
      <c r="G294" s="120" t="s">
        <v>7101</v>
      </c>
    </row>
    <row r="295" spans="1:7">
      <c r="A295" s="118" t="b">
        <v>0</v>
      </c>
      <c r="B295" s="118" t="s">
        <v>7110</v>
      </c>
      <c r="C295" s="63" t="str">
        <f t="shared" si="63"/>
        <v>Raine Ventures</v>
      </c>
      <c r="D295" s="118"/>
      <c r="E295" s="120" t="s">
        <v>7111</v>
      </c>
      <c r="F295" s="118" t="s">
        <v>7100</v>
      </c>
      <c r="G295" s="120" t="s">
        <v>7101</v>
      </c>
    </row>
    <row r="296" spans="1:7">
      <c r="A296" s="118" t="b">
        <v>0</v>
      </c>
      <c r="B296" s="118" t="s">
        <v>7112</v>
      </c>
      <c r="C296" s="63" t="s">
        <v>7113</v>
      </c>
      <c r="D296" s="118"/>
      <c r="E296" s="120" t="s">
        <v>7114</v>
      </c>
      <c r="F296" s="118" t="s">
        <v>7115</v>
      </c>
      <c r="G296" s="120" t="s">
        <v>7116</v>
      </c>
    </row>
    <row r="297" spans="1:7">
      <c r="A297" s="118" t="b">
        <v>0</v>
      </c>
      <c r="B297" s="118" t="s">
        <v>7117</v>
      </c>
      <c r="C297" s="63" t="str">
        <f>HYPERLINK("http://www.redpoint.com/","Redpoint Ventures")</f>
        <v>Redpoint Ventures</v>
      </c>
      <c r="D297" s="118"/>
      <c r="E297" s="120" t="s">
        <v>7118</v>
      </c>
      <c r="F297" s="118" t="s">
        <v>7119</v>
      </c>
      <c r="G297" s="120" t="s">
        <v>7120</v>
      </c>
    </row>
    <row r="298" spans="1:7">
      <c r="A298" s="118" t="b">
        <v>0</v>
      </c>
      <c r="B298" s="118" t="s">
        <v>7121</v>
      </c>
      <c r="C298" s="63" t="str">
        <f t="shared" ref="C298:C300" si="64">HYPERLINK("http://fortune.com/2016/03/22/sv-angel-co-founder-david-lee-launches-new-vc-firm/?iid=sr-link2","Refactor Capital")</f>
        <v>Refactor Capital</v>
      </c>
      <c r="D298" s="118"/>
      <c r="E298" s="120" t="s">
        <v>7122</v>
      </c>
      <c r="F298" s="118" t="s">
        <v>7123</v>
      </c>
      <c r="G298" s="120" t="s">
        <v>7124</v>
      </c>
    </row>
    <row r="299" spans="1:7">
      <c r="A299" s="118" t="b">
        <v>0</v>
      </c>
      <c r="B299" s="118" t="s">
        <v>612</v>
      </c>
      <c r="C299" s="63" t="str">
        <f t="shared" si="64"/>
        <v>Refactor Capital</v>
      </c>
      <c r="D299" s="118"/>
      <c r="E299" s="120" t="s">
        <v>7125</v>
      </c>
      <c r="F299" s="118" t="s">
        <v>7123</v>
      </c>
      <c r="G299" s="120" t="s">
        <v>7124</v>
      </c>
    </row>
    <row r="300" spans="1:7">
      <c r="A300" s="118" t="b">
        <v>0</v>
      </c>
      <c r="B300" s="118" t="s">
        <v>614</v>
      </c>
      <c r="C300" s="63" t="str">
        <f t="shared" si="64"/>
        <v>Refactor Capital</v>
      </c>
      <c r="D300" s="118"/>
      <c r="E300" s="120" t="s">
        <v>7126</v>
      </c>
      <c r="F300" s="118" t="s">
        <v>7123</v>
      </c>
      <c r="G300" s="120" t="s">
        <v>7124</v>
      </c>
    </row>
    <row r="301" spans="1:7">
      <c r="A301" s="118" t="b">
        <v>0</v>
      </c>
      <c r="B301" s="118" t="s">
        <v>7127</v>
      </c>
      <c r="C301" s="63" t="str">
        <f t="shared" ref="C301:C302" si="65">HYPERLINK("http://rezven.com/","RezVen Partners")</f>
        <v>RezVen Partners</v>
      </c>
      <c r="D301" s="118"/>
      <c r="E301" s="120" t="s">
        <v>7128</v>
      </c>
      <c r="F301" s="118" t="s">
        <v>7129</v>
      </c>
      <c r="G301" s="120" t="s">
        <v>7130</v>
      </c>
    </row>
    <row r="302" spans="1:7">
      <c r="A302" s="118" t="b">
        <v>0</v>
      </c>
      <c r="B302" s="118" t="s">
        <v>7131</v>
      </c>
      <c r="C302" s="63" t="str">
        <f t="shared" si="65"/>
        <v>RezVen Partners</v>
      </c>
      <c r="D302" s="118"/>
      <c r="E302" s="120" t="s">
        <v>7132</v>
      </c>
      <c r="F302" s="118" t="s">
        <v>7129</v>
      </c>
      <c r="G302" s="120" t="s">
        <v>7130</v>
      </c>
    </row>
    <row r="303" spans="1:7">
      <c r="A303" s="118" t="b">
        <v>0</v>
      </c>
      <c r="B303" s="118" t="s">
        <v>7133</v>
      </c>
      <c r="C303" s="63" t="str">
        <f t="shared" ref="C303:C304" si="66">HYPERLINK("https://riot.vc/","Riot VC")</f>
        <v>Riot VC</v>
      </c>
      <c r="D303" s="118"/>
      <c r="E303" s="120" t="s">
        <v>7134</v>
      </c>
      <c r="F303" s="118" t="s">
        <v>7135</v>
      </c>
      <c r="G303" s="120" t="s">
        <v>7136</v>
      </c>
    </row>
    <row r="304" spans="1:7">
      <c r="A304" s="118" t="b">
        <v>0</v>
      </c>
      <c r="B304" s="118" t="s">
        <v>7137</v>
      </c>
      <c r="C304" s="63" t="str">
        <f t="shared" si="66"/>
        <v>Riot VC</v>
      </c>
      <c r="D304" s="118"/>
      <c r="E304" s="120" t="s">
        <v>7138</v>
      </c>
      <c r="F304" s="118" t="s">
        <v>7135</v>
      </c>
      <c r="G304" s="120" t="s">
        <v>7136</v>
      </c>
    </row>
    <row r="305" spans="1:7">
      <c r="A305" s="118" t="b">
        <v>0</v>
      </c>
      <c r="B305" s="118" t="s">
        <v>5850</v>
      </c>
      <c r="C305" s="63" t="str">
        <f t="shared" ref="C305:C306" si="67">HYPERLINK("http://www.rivetventures.com/","Rivet Ventures")</f>
        <v>Rivet Ventures</v>
      </c>
      <c r="D305" s="118"/>
      <c r="E305" s="120" t="s">
        <v>7139</v>
      </c>
      <c r="F305" s="118" t="s">
        <v>7140</v>
      </c>
      <c r="G305" s="120" t="s">
        <v>7141</v>
      </c>
    </row>
    <row r="306" spans="1:7">
      <c r="A306" s="118" t="b">
        <v>0</v>
      </c>
      <c r="B306" s="118" t="s">
        <v>7142</v>
      </c>
      <c r="C306" s="63" t="str">
        <f t="shared" si="67"/>
        <v>Rivet Ventures</v>
      </c>
      <c r="D306" s="118"/>
      <c r="E306" s="120" t="s">
        <v>7143</v>
      </c>
      <c r="F306" s="118" t="s">
        <v>7140</v>
      </c>
      <c r="G306" s="120" t="s">
        <v>7141</v>
      </c>
    </row>
    <row r="307" spans="1:7">
      <c r="A307" s="118" t="b">
        <v>0</v>
      </c>
      <c r="B307" s="118" t="s">
        <v>7144</v>
      </c>
      <c r="C307" s="63" t="str">
        <f t="shared" ref="C307:C308" si="68">HYPERLINK("http://www.rizvitraverse.com/","Rizvi Traverse")</f>
        <v>Rizvi Traverse</v>
      </c>
      <c r="D307" s="118"/>
      <c r="E307" s="118"/>
      <c r="F307" s="118" t="s">
        <v>7145</v>
      </c>
      <c r="G307" s="120" t="s">
        <v>7146</v>
      </c>
    </row>
    <row r="308" spans="1:7">
      <c r="A308" s="118" t="b">
        <v>0</v>
      </c>
      <c r="B308" s="118" t="s">
        <v>7147</v>
      </c>
      <c r="C308" s="63" t="str">
        <f t="shared" si="68"/>
        <v>Rizvi Traverse</v>
      </c>
      <c r="D308" s="118"/>
      <c r="E308" s="118"/>
      <c r="F308" s="118" t="s">
        <v>7145</v>
      </c>
      <c r="G308" s="120" t="s">
        <v>7146</v>
      </c>
    </row>
    <row r="309" spans="1:7">
      <c r="A309" s="118" t="b">
        <v>0</v>
      </c>
      <c r="B309" s="118" t="s">
        <v>7148</v>
      </c>
      <c r="C309" s="63" t="str">
        <f t="shared" ref="C309:C310" si="69">HYPERLINK("http://www.rre.com/","RRE Ventures")</f>
        <v>RRE Ventures</v>
      </c>
      <c r="D309" s="118"/>
      <c r="E309" s="120" t="s">
        <v>7149</v>
      </c>
      <c r="F309" s="118" t="s">
        <v>7150</v>
      </c>
      <c r="G309" s="120" t="s">
        <v>7151</v>
      </c>
    </row>
    <row r="310" spans="1:7">
      <c r="A310" s="118" t="b">
        <v>0</v>
      </c>
      <c r="B310" s="118" t="s">
        <v>7152</v>
      </c>
      <c r="C310" s="63" t="str">
        <f t="shared" si="69"/>
        <v>RRE Ventures</v>
      </c>
      <c r="D310" s="118"/>
      <c r="E310" s="120" t="s">
        <v>7153</v>
      </c>
      <c r="F310" s="118" t="s">
        <v>7150</v>
      </c>
      <c r="G310" s="120" t="s">
        <v>7151</v>
      </c>
    </row>
    <row r="311" spans="1:7">
      <c r="A311" s="118" t="b">
        <v>0</v>
      </c>
      <c r="B311" s="118" t="s">
        <v>7154</v>
      </c>
      <c r="C311" s="63" t="s">
        <v>7155</v>
      </c>
      <c r="D311" s="118"/>
      <c r="E311" s="120" t="s">
        <v>7156</v>
      </c>
      <c r="F311" s="118" t="s">
        <v>7157</v>
      </c>
      <c r="G311" s="120" t="s">
        <v>7158</v>
      </c>
    </row>
    <row r="312" spans="1:7">
      <c r="A312" s="118" t="b">
        <v>0</v>
      </c>
      <c r="B312" s="118" t="s">
        <v>7159</v>
      </c>
      <c r="C312" s="63" t="str">
        <f t="shared" ref="C312:C316" si="70">HYPERLINK("http://www.saban.com/Ventures","Saban Ventures")</f>
        <v>Saban Ventures</v>
      </c>
      <c r="D312" s="118"/>
      <c r="E312" s="120" t="s">
        <v>7160</v>
      </c>
      <c r="F312" s="118" t="s">
        <v>7161</v>
      </c>
      <c r="G312" s="120" t="s">
        <v>7162</v>
      </c>
    </row>
    <row r="313" spans="1:7">
      <c r="A313" s="118" t="b">
        <v>0</v>
      </c>
      <c r="B313" s="118" t="s">
        <v>7163</v>
      </c>
      <c r="C313" s="63" t="str">
        <f t="shared" si="70"/>
        <v>Saban Ventures</v>
      </c>
      <c r="D313" s="118"/>
      <c r="E313" s="120" t="s">
        <v>7164</v>
      </c>
      <c r="F313" s="118" t="s">
        <v>7161</v>
      </c>
      <c r="G313" s="120" t="s">
        <v>7162</v>
      </c>
    </row>
    <row r="314" spans="1:7">
      <c r="A314" s="118" t="b">
        <v>0</v>
      </c>
      <c r="B314" s="118" t="s">
        <v>7159</v>
      </c>
      <c r="C314" s="63" t="str">
        <f t="shared" si="70"/>
        <v>Saban Ventures</v>
      </c>
      <c r="D314" s="118"/>
      <c r="E314" s="120" t="s">
        <v>7165</v>
      </c>
      <c r="F314" s="118" t="s">
        <v>7161</v>
      </c>
      <c r="G314" s="120" t="s">
        <v>7162</v>
      </c>
    </row>
    <row r="315" spans="1:7">
      <c r="A315" s="118" t="b">
        <v>0</v>
      </c>
      <c r="B315" s="118" t="s">
        <v>7166</v>
      </c>
      <c r="C315" s="63" t="str">
        <f t="shared" si="70"/>
        <v>Saban Ventures</v>
      </c>
      <c r="D315" s="118"/>
      <c r="E315" s="120" t="s">
        <v>7167</v>
      </c>
      <c r="F315" s="118" t="s">
        <v>7161</v>
      </c>
      <c r="G315" s="120" t="s">
        <v>7162</v>
      </c>
    </row>
    <row r="316" spans="1:7">
      <c r="A316" s="118" t="b">
        <v>0</v>
      </c>
      <c r="B316" s="118" t="s">
        <v>7168</v>
      </c>
      <c r="C316" s="63" t="str">
        <f t="shared" si="70"/>
        <v>Saban Ventures</v>
      </c>
      <c r="D316" s="118"/>
      <c r="E316" s="120" t="s">
        <v>7169</v>
      </c>
      <c r="F316" s="118" t="s">
        <v>7161</v>
      </c>
      <c r="G316" s="120" t="s">
        <v>7162</v>
      </c>
    </row>
    <row r="317" spans="1:7">
      <c r="A317" s="118" t="b">
        <v>0</v>
      </c>
      <c r="B317" s="118" t="s">
        <v>7170</v>
      </c>
      <c r="C317" s="63" t="str">
        <f t="shared" ref="C317:C322" si="71">HYPERLINK("http://stubbsalderton.com/preccelerator/","SAM Ventures")</f>
        <v>SAM Ventures</v>
      </c>
      <c r="D317" s="118"/>
      <c r="E317" s="120" t="s">
        <v>7171</v>
      </c>
      <c r="F317" s="118" t="s">
        <v>7172</v>
      </c>
      <c r="G317" s="120" t="s">
        <v>7173</v>
      </c>
    </row>
    <row r="318" spans="1:7">
      <c r="A318" s="118" t="b">
        <v>0</v>
      </c>
      <c r="B318" s="118" t="s">
        <v>7174</v>
      </c>
      <c r="C318" s="63" t="str">
        <f t="shared" si="71"/>
        <v>SAM Ventures</v>
      </c>
      <c r="D318" s="118"/>
      <c r="E318" s="120" t="s">
        <v>7175</v>
      </c>
      <c r="F318" s="118" t="s">
        <v>7172</v>
      </c>
      <c r="G318" s="120" t="s">
        <v>7173</v>
      </c>
    </row>
    <row r="319" spans="1:7">
      <c r="A319" s="118" t="b">
        <v>0</v>
      </c>
      <c r="B319" s="118" t="s">
        <v>7176</v>
      </c>
      <c r="C319" s="63" t="str">
        <f t="shared" si="71"/>
        <v>SAM Ventures</v>
      </c>
      <c r="D319" s="118"/>
      <c r="E319" s="120" t="s">
        <v>7177</v>
      </c>
      <c r="F319" s="118" t="s">
        <v>7172</v>
      </c>
      <c r="G319" s="120" t="s">
        <v>7173</v>
      </c>
    </row>
    <row r="320" spans="1:7">
      <c r="A320" s="118" t="b">
        <v>0</v>
      </c>
      <c r="B320" s="118" t="s">
        <v>7178</v>
      </c>
      <c r="C320" s="63" t="str">
        <f t="shared" si="71"/>
        <v>SAM Ventures</v>
      </c>
      <c r="D320" s="118"/>
      <c r="E320" s="120" t="s">
        <v>7179</v>
      </c>
      <c r="F320" s="118" t="s">
        <v>7172</v>
      </c>
      <c r="G320" s="120" t="s">
        <v>7173</v>
      </c>
    </row>
    <row r="321" spans="1:7">
      <c r="A321" s="118" t="b">
        <v>0</v>
      </c>
      <c r="B321" s="118" t="s">
        <v>7180</v>
      </c>
      <c r="C321" s="63" t="str">
        <f t="shared" si="71"/>
        <v>SAM Ventures</v>
      </c>
      <c r="D321" s="118"/>
      <c r="E321" s="120" t="s">
        <v>7181</v>
      </c>
      <c r="F321" s="118" t="s">
        <v>7172</v>
      </c>
      <c r="G321" s="120" t="s">
        <v>7173</v>
      </c>
    </row>
    <row r="322" spans="1:7">
      <c r="A322" s="118" t="b">
        <v>0</v>
      </c>
      <c r="B322" s="118" t="s">
        <v>7182</v>
      </c>
      <c r="C322" s="63" t="str">
        <f t="shared" si="71"/>
        <v>SAM Ventures</v>
      </c>
      <c r="D322" s="118"/>
      <c r="E322" s="120" t="s">
        <v>7183</v>
      </c>
      <c r="F322" s="118" t="s">
        <v>7172</v>
      </c>
      <c r="G322" s="120" t="s">
        <v>7173</v>
      </c>
    </row>
    <row r="323" spans="1:7">
      <c r="A323" s="118" t="b">
        <v>0</v>
      </c>
      <c r="B323" s="118" t="s">
        <v>7184</v>
      </c>
      <c r="C323" s="63" t="str">
        <f t="shared" ref="C323:C325" si="72">HYPERLINK("http://science-inc.com/","Science Inc.")</f>
        <v>Science Inc.</v>
      </c>
      <c r="D323" s="118"/>
      <c r="E323" s="120" t="s">
        <v>7185</v>
      </c>
      <c r="F323" s="118" t="s">
        <v>7186</v>
      </c>
      <c r="G323" s="120" t="s">
        <v>7187</v>
      </c>
    </row>
    <row r="324" spans="1:7">
      <c r="A324" s="118" t="b">
        <v>0</v>
      </c>
      <c r="B324" s="118" t="s">
        <v>7188</v>
      </c>
      <c r="C324" s="63" t="str">
        <f t="shared" si="72"/>
        <v>Science Inc.</v>
      </c>
      <c r="D324" s="118"/>
      <c r="E324" s="120" t="s">
        <v>7189</v>
      </c>
      <c r="F324" s="118" t="s">
        <v>7186</v>
      </c>
      <c r="G324" s="120" t="s">
        <v>7187</v>
      </c>
    </row>
    <row r="325" spans="1:7">
      <c r="A325" s="118" t="b">
        <v>0</v>
      </c>
      <c r="B325" s="118" t="s">
        <v>7190</v>
      </c>
      <c r="C325" s="63" t="str">
        <f t="shared" si="72"/>
        <v>Science Inc.</v>
      </c>
      <c r="D325" s="118"/>
      <c r="E325" s="120" t="s">
        <v>7191</v>
      </c>
      <c r="F325" s="118" t="s">
        <v>7186</v>
      </c>
      <c r="G325" s="120" t="s">
        <v>7187</v>
      </c>
    </row>
    <row r="326" spans="1:7">
      <c r="A326" s="118" t="b">
        <v>0</v>
      </c>
      <c r="B326" s="118" t="s">
        <v>7192</v>
      </c>
      <c r="C326" s="63" t="str">
        <f t="shared" ref="C326:C327" si="73">HYPERLINK("http://scopecapitalpartners.com/","SCOPE Capital Partners")</f>
        <v>SCOPE Capital Partners</v>
      </c>
      <c r="D326" s="118"/>
      <c r="E326" s="120" t="s">
        <v>7193</v>
      </c>
      <c r="F326" s="118" t="s">
        <v>7194</v>
      </c>
      <c r="G326" s="120" t="s">
        <v>7195</v>
      </c>
    </row>
    <row r="327" spans="1:7">
      <c r="A327" s="118" t="b">
        <v>0</v>
      </c>
      <c r="B327" s="118" t="s">
        <v>7196</v>
      </c>
      <c r="C327" s="63" t="str">
        <f t="shared" si="73"/>
        <v>SCOPE Capital Partners</v>
      </c>
      <c r="D327" s="118"/>
      <c r="E327" s="120" t="s">
        <v>7197</v>
      </c>
      <c r="F327" s="118" t="s">
        <v>7194</v>
      </c>
      <c r="G327" s="120" t="s">
        <v>7195</v>
      </c>
    </row>
    <row r="328" spans="1:7">
      <c r="A328" s="118" t="b">
        <v>0</v>
      </c>
      <c r="B328" s="118" t="s">
        <v>7198</v>
      </c>
      <c r="C328" s="63" t="str">
        <f t="shared" ref="C328:C330" si="74">HYPERLINK("https://scopusventures.com/","Scopus Ventures")</f>
        <v>Scopus Ventures</v>
      </c>
      <c r="D328" s="120"/>
      <c r="E328" s="120" t="s">
        <v>7199</v>
      </c>
      <c r="F328" s="118" t="s">
        <v>7200</v>
      </c>
      <c r="G328" s="120" t="s">
        <v>7201</v>
      </c>
    </row>
    <row r="329" spans="1:7">
      <c r="A329" s="118" t="b">
        <v>0</v>
      </c>
      <c r="B329" s="118" t="s">
        <v>7202</v>
      </c>
      <c r="C329" s="63" t="str">
        <f t="shared" si="74"/>
        <v>Scopus Ventures</v>
      </c>
      <c r="D329" s="120"/>
      <c r="E329" s="120" t="s">
        <v>7203</v>
      </c>
      <c r="F329" s="118" t="s">
        <v>7200</v>
      </c>
      <c r="G329" s="120" t="s">
        <v>7201</v>
      </c>
    </row>
    <row r="330" spans="1:7">
      <c r="A330" s="118" t="b">
        <v>0</v>
      </c>
      <c r="B330" s="118" t="s">
        <v>7204</v>
      </c>
      <c r="C330" s="63" t="str">
        <f t="shared" si="74"/>
        <v>Scopus Ventures</v>
      </c>
      <c r="D330" s="120"/>
      <c r="E330" s="120" t="s">
        <v>7205</v>
      </c>
      <c r="F330" s="118" t="s">
        <v>7200</v>
      </c>
      <c r="G330" s="120" t="s">
        <v>7201</v>
      </c>
    </row>
    <row r="331" spans="1:7">
      <c r="A331" s="118" t="b">
        <v>0</v>
      </c>
      <c r="B331" s="118" t="s">
        <v>7206</v>
      </c>
      <c r="C331" s="63" t="str">
        <f>HYPERLINK("http://www.section32.com/","Section 32")</f>
        <v>Section 32</v>
      </c>
      <c r="D331" s="118"/>
      <c r="E331" s="120" t="s">
        <v>7207</v>
      </c>
      <c r="F331" s="118" t="s">
        <v>7208</v>
      </c>
      <c r="G331" s="120" t="s">
        <v>7209</v>
      </c>
    </row>
    <row r="332" spans="1:7">
      <c r="A332" s="118" t="b">
        <v>0</v>
      </c>
      <c r="B332" s="118" t="s">
        <v>7210</v>
      </c>
      <c r="C332" s="63" t="str">
        <f>HYPERLINK("http://serraventures.com/","Serra Ventures")</f>
        <v>Serra Ventures</v>
      </c>
      <c r="D332" s="118"/>
      <c r="E332" s="120" t="s">
        <v>7211</v>
      </c>
      <c r="F332" s="118" t="s">
        <v>7212</v>
      </c>
      <c r="G332" s="120" t="s">
        <v>7213</v>
      </c>
    </row>
    <row r="333" spans="1:7">
      <c r="A333" s="118" t="b">
        <v>0</v>
      </c>
      <c r="B333" s="118" t="s">
        <v>7214</v>
      </c>
      <c r="C333" s="63" t="str">
        <f t="shared" ref="C333:C344" si="75">HYPERLINK("http://www.shamrockcap.com/","Shamrock Capital Advisors")</f>
        <v>Shamrock Capital Advisors</v>
      </c>
      <c r="D333" s="118"/>
      <c r="E333" s="120" t="s">
        <v>7215</v>
      </c>
      <c r="F333" s="118" t="s">
        <v>7216</v>
      </c>
      <c r="G333" s="120" t="s">
        <v>7217</v>
      </c>
    </row>
    <row r="334" spans="1:7">
      <c r="A334" s="118" t="b">
        <v>0</v>
      </c>
      <c r="B334" s="118" t="s">
        <v>7218</v>
      </c>
      <c r="C334" s="63" t="str">
        <f t="shared" si="75"/>
        <v>Shamrock Capital Advisors</v>
      </c>
      <c r="D334" s="120"/>
      <c r="E334" s="120" t="s">
        <v>7219</v>
      </c>
      <c r="F334" s="118" t="s">
        <v>7216</v>
      </c>
      <c r="G334" s="120" t="s">
        <v>7217</v>
      </c>
    </row>
    <row r="335" spans="1:7">
      <c r="A335" s="118" t="b">
        <v>0</v>
      </c>
      <c r="B335" s="118" t="s">
        <v>7220</v>
      </c>
      <c r="C335" s="63" t="str">
        <f t="shared" si="75"/>
        <v>Shamrock Capital Advisors</v>
      </c>
      <c r="D335" s="120"/>
      <c r="E335" s="120" t="s">
        <v>7221</v>
      </c>
      <c r="F335" s="118" t="s">
        <v>7216</v>
      </c>
      <c r="G335" s="120" t="s">
        <v>7217</v>
      </c>
    </row>
    <row r="336" spans="1:7">
      <c r="A336" s="118" t="b">
        <v>0</v>
      </c>
      <c r="B336" s="118" t="s">
        <v>7222</v>
      </c>
      <c r="C336" s="63" t="str">
        <f t="shared" si="75"/>
        <v>Shamrock Capital Advisors</v>
      </c>
      <c r="D336" s="120"/>
      <c r="E336" s="120" t="s">
        <v>7223</v>
      </c>
      <c r="F336" s="118" t="s">
        <v>7216</v>
      </c>
      <c r="G336" s="120" t="s">
        <v>7217</v>
      </c>
    </row>
    <row r="337" spans="1:7">
      <c r="A337" s="118" t="b">
        <v>0</v>
      </c>
      <c r="B337" s="118" t="s">
        <v>7224</v>
      </c>
      <c r="C337" s="63" t="str">
        <f t="shared" si="75"/>
        <v>Shamrock Capital Advisors</v>
      </c>
      <c r="D337" s="118"/>
      <c r="E337" s="120" t="s">
        <v>7225</v>
      </c>
      <c r="F337" s="118" t="s">
        <v>7216</v>
      </c>
      <c r="G337" s="120" t="s">
        <v>7217</v>
      </c>
    </row>
    <row r="338" spans="1:7">
      <c r="A338" s="118" t="b">
        <v>0</v>
      </c>
      <c r="B338" s="118" t="s">
        <v>7226</v>
      </c>
      <c r="C338" s="63" t="str">
        <f t="shared" si="75"/>
        <v>Shamrock Capital Advisors</v>
      </c>
      <c r="D338" s="118"/>
      <c r="E338" s="124" t="s">
        <v>7227</v>
      </c>
      <c r="F338" s="118" t="s">
        <v>7216</v>
      </c>
      <c r="G338" s="120" t="s">
        <v>7217</v>
      </c>
    </row>
    <row r="339" spans="1:7">
      <c r="A339" s="118" t="b">
        <v>0</v>
      </c>
      <c r="B339" s="118" t="s">
        <v>7228</v>
      </c>
      <c r="C339" s="63" t="str">
        <f t="shared" si="75"/>
        <v>Shamrock Capital Advisors</v>
      </c>
      <c r="D339" s="120"/>
      <c r="E339" s="120" t="s">
        <v>7229</v>
      </c>
      <c r="F339" s="118" t="s">
        <v>7216</v>
      </c>
      <c r="G339" s="120" t="s">
        <v>7217</v>
      </c>
    </row>
    <row r="340" spans="1:7">
      <c r="A340" s="118" t="b">
        <v>0</v>
      </c>
      <c r="B340" s="118" t="s">
        <v>7230</v>
      </c>
      <c r="C340" s="63" t="str">
        <f t="shared" si="75"/>
        <v>Shamrock Capital Advisors</v>
      </c>
      <c r="D340" s="120"/>
      <c r="E340" s="120" t="s">
        <v>7231</v>
      </c>
      <c r="F340" s="118" t="s">
        <v>7216</v>
      </c>
      <c r="G340" s="120" t="s">
        <v>7217</v>
      </c>
    </row>
    <row r="341" spans="1:7">
      <c r="A341" s="118" t="b">
        <v>0</v>
      </c>
      <c r="B341" s="118" t="s">
        <v>7232</v>
      </c>
      <c r="C341" s="63" t="str">
        <f t="shared" si="75"/>
        <v>Shamrock Capital Advisors</v>
      </c>
      <c r="D341" s="120"/>
      <c r="E341" s="120" t="s">
        <v>7233</v>
      </c>
      <c r="F341" s="118" t="s">
        <v>7216</v>
      </c>
      <c r="G341" s="120" t="s">
        <v>7217</v>
      </c>
    </row>
    <row r="342" spans="1:7">
      <c r="A342" s="118" t="b">
        <v>0</v>
      </c>
      <c r="B342" s="118" t="s">
        <v>7234</v>
      </c>
      <c r="C342" s="63" t="str">
        <f t="shared" si="75"/>
        <v>Shamrock Capital Advisors</v>
      </c>
      <c r="D342" s="118"/>
      <c r="E342" s="120" t="s">
        <v>7235</v>
      </c>
      <c r="F342" s="118" t="s">
        <v>7216</v>
      </c>
      <c r="G342" s="120" t="s">
        <v>7217</v>
      </c>
    </row>
    <row r="343" spans="1:7">
      <c r="A343" s="118" t="b">
        <v>0</v>
      </c>
      <c r="B343" s="118" t="s">
        <v>7236</v>
      </c>
      <c r="C343" s="63" t="str">
        <f t="shared" si="75"/>
        <v>Shamrock Capital Advisors</v>
      </c>
      <c r="D343" s="118"/>
      <c r="E343" s="120" t="s">
        <v>7237</v>
      </c>
      <c r="F343" s="118" t="s">
        <v>7216</v>
      </c>
      <c r="G343" s="120" t="s">
        <v>7217</v>
      </c>
    </row>
    <row r="344" spans="1:7">
      <c r="A344" s="118" t="b">
        <v>0</v>
      </c>
      <c r="B344" s="118" t="s">
        <v>7238</v>
      </c>
      <c r="C344" s="63" t="str">
        <f t="shared" si="75"/>
        <v>Shamrock Capital Advisors</v>
      </c>
      <c r="D344" s="118"/>
      <c r="E344" s="120" t="s">
        <v>7239</v>
      </c>
      <c r="F344" s="118" t="s">
        <v>7216</v>
      </c>
      <c r="G344" s="120" t="s">
        <v>7217</v>
      </c>
    </row>
    <row r="345" spans="1:7">
      <c r="A345" s="118" t="b">
        <v>0</v>
      </c>
      <c r="B345" s="118" t="s">
        <v>7240</v>
      </c>
      <c r="C345" s="63" t="str">
        <f>HYPERLINK("http://skvcap.com/","SK Ventures")</f>
        <v>SK Ventures</v>
      </c>
      <c r="D345" s="118"/>
      <c r="E345" s="120" t="s">
        <v>7241</v>
      </c>
      <c r="F345" s="118" t="s">
        <v>7242</v>
      </c>
      <c r="G345" s="120" t="s">
        <v>7243</v>
      </c>
    </row>
    <row r="346" spans="1:7">
      <c r="A346" s="118" t="b">
        <v>0</v>
      </c>
      <c r="B346" s="118" t="s">
        <v>7244</v>
      </c>
      <c r="C346" s="63" t="str">
        <f t="shared" ref="C346:C347" si="76">HYPERLINK("http://www.strategiclaw.com/?_escaped_fragment_=slp-ventures/cfv6","SLP Ventures")</f>
        <v>SLP Ventures</v>
      </c>
      <c r="D346" s="118"/>
      <c r="E346" s="120" t="s">
        <v>7245</v>
      </c>
      <c r="F346" s="118" t="s">
        <v>7246</v>
      </c>
      <c r="G346" s="120" t="s">
        <v>7247</v>
      </c>
    </row>
    <row r="347" spans="1:7">
      <c r="A347" s="118" t="b">
        <v>0</v>
      </c>
      <c r="B347" s="118" t="s">
        <v>7248</v>
      </c>
      <c r="C347" s="63" t="str">
        <f t="shared" si="76"/>
        <v>SLP Ventures</v>
      </c>
      <c r="D347" s="118"/>
      <c r="E347" s="120" t="s">
        <v>7249</v>
      </c>
      <c r="F347" s="118" t="s">
        <v>7246</v>
      </c>
      <c r="G347" s="118" t="s">
        <v>7250</v>
      </c>
    </row>
    <row r="348" spans="1:7">
      <c r="A348" s="118" t="b">
        <v>0</v>
      </c>
      <c r="B348" s="118" t="s">
        <v>7251</v>
      </c>
      <c r="C348" s="63" t="str">
        <f>HYPERLINK("http://socialleveragellc.com/","Social Leverage")</f>
        <v>Social Leverage</v>
      </c>
      <c r="D348" s="118"/>
      <c r="E348" s="120" t="s">
        <v>7252</v>
      </c>
      <c r="F348" s="118" t="s">
        <v>7253</v>
      </c>
      <c r="G348" s="120" t="s">
        <v>7254</v>
      </c>
    </row>
    <row r="349" spans="1:7">
      <c r="A349" s="118" t="b">
        <v>0</v>
      </c>
      <c r="B349" s="118" t="s">
        <v>5937</v>
      </c>
      <c r="C349" s="63" t="str">
        <f>HYPERLINK("http://www.sogalventures.com/","SoGal Ventures")</f>
        <v>SoGal Ventures</v>
      </c>
      <c r="D349" s="118"/>
      <c r="E349" s="120" t="s">
        <v>5938</v>
      </c>
      <c r="F349" s="118" t="s">
        <v>7255</v>
      </c>
      <c r="G349" s="120" t="s">
        <v>7256</v>
      </c>
    </row>
    <row r="350" spans="1:7">
      <c r="A350" s="118" t="b">
        <v>0</v>
      </c>
      <c r="B350" s="118" t="s">
        <v>7257</v>
      </c>
      <c r="C350" s="63" t="str">
        <f t="shared" ref="C350:C354" si="77">HYPERLINK("https://www.crunchbase.com/organization/sound-ventures","Sound Ventures")</f>
        <v>Sound Ventures</v>
      </c>
      <c r="D350" s="118"/>
      <c r="E350" s="120" t="s">
        <v>7258</v>
      </c>
      <c r="F350" s="118" t="s">
        <v>7259</v>
      </c>
      <c r="G350" s="120" t="s">
        <v>7260</v>
      </c>
    </row>
    <row r="351" spans="1:7">
      <c r="A351" s="118" t="b">
        <v>0</v>
      </c>
      <c r="B351" s="118" t="s">
        <v>7261</v>
      </c>
      <c r="C351" s="63" t="str">
        <f t="shared" si="77"/>
        <v>Sound Ventures</v>
      </c>
      <c r="D351" s="120"/>
      <c r="E351" s="120" t="s">
        <v>7262</v>
      </c>
      <c r="F351" s="118" t="s">
        <v>7259</v>
      </c>
      <c r="G351" s="120" t="s">
        <v>7260</v>
      </c>
    </row>
    <row r="352" spans="1:7">
      <c r="A352" s="118" t="b">
        <v>0</v>
      </c>
      <c r="B352" s="118" t="s">
        <v>7263</v>
      </c>
      <c r="C352" s="63" t="str">
        <f t="shared" si="77"/>
        <v>Sound Ventures</v>
      </c>
      <c r="D352" s="120"/>
      <c r="E352" s="120" t="s">
        <v>7264</v>
      </c>
      <c r="F352" s="118" t="s">
        <v>7259</v>
      </c>
      <c r="G352" s="120" t="s">
        <v>7260</v>
      </c>
    </row>
    <row r="353" spans="1:7">
      <c r="A353" s="118" t="b">
        <v>0</v>
      </c>
      <c r="B353" s="118" t="s">
        <v>7265</v>
      </c>
      <c r="C353" s="63" t="str">
        <f t="shared" si="77"/>
        <v>Sound Ventures</v>
      </c>
      <c r="D353" s="120"/>
      <c r="E353" s="120" t="s">
        <v>7266</v>
      </c>
      <c r="F353" s="118" t="s">
        <v>7259</v>
      </c>
      <c r="G353" s="120" t="s">
        <v>7260</v>
      </c>
    </row>
    <row r="354" spans="1:7">
      <c r="A354" s="118" t="b">
        <v>0</v>
      </c>
      <c r="B354" s="118" t="s">
        <v>7267</v>
      </c>
      <c r="C354" s="63" t="str">
        <f t="shared" si="77"/>
        <v>Sound Ventures</v>
      </c>
      <c r="D354" s="120"/>
      <c r="E354" s="120" t="s">
        <v>7268</v>
      </c>
      <c r="F354" s="118" t="s">
        <v>7259</v>
      </c>
      <c r="G354" s="120" t="s">
        <v>7260</v>
      </c>
    </row>
    <row r="355" spans="1:7">
      <c r="A355" s="118" t="b">
        <v>0</v>
      </c>
      <c r="B355" s="118" t="s">
        <v>7269</v>
      </c>
      <c r="C355" s="63" t="str">
        <f>HYPERLINK("http://www.stagevp.com/","Stage Venture Partners")</f>
        <v>Stage Venture Partners</v>
      </c>
      <c r="D355" s="118"/>
      <c r="E355" s="120" t="s">
        <v>7270</v>
      </c>
      <c r="F355" s="118" t="s">
        <v>7271</v>
      </c>
      <c r="G355" s="120" t="s">
        <v>7272</v>
      </c>
    </row>
    <row r="356" spans="1:7">
      <c r="A356" s="118" t="b">
        <v>0</v>
      </c>
      <c r="B356" s="118" t="s">
        <v>7273</v>
      </c>
      <c r="C356" s="63" t="str">
        <f>HYPERLINK("http://starburst.aero/","Starburst Aerospace Accelerator ")</f>
        <v xml:space="preserve">Starburst Aerospace Accelerator </v>
      </c>
      <c r="D356" s="120"/>
      <c r="E356" s="120" t="s">
        <v>7274</v>
      </c>
      <c r="F356" s="118" t="s">
        <v>7275</v>
      </c>
      <c r="G356" s="120" t="s">
        <v>7276</v>
      </c>
    </row>
    <row r="357" spans="1:7">
      <c r="A357" s="118" t="b">
        <v>0</v>
      </c>
      <c r="B357" s="118" t="s">
        <v>7277</v>
      </c>
      <c r="C357" s="63" t="str">
        <f>HYPERLINK("http://www.startengine.com/","Start Engine")</f>
        <v>Start Engine</v>
      </c>
      <c r="D357" s="118"/>
      <c r="E357" s="120" t="s">
        <v>7278</v>
      </c>
      <c r="F357" s="118"/>
      <c r="G357" s="120" t="s">
        <v>7279</v>
      </c>
    </row>
    <row r="358" spans="1:7">
      <c r="A358" s="118" t="b">
        <v>0</v>
      </c>
      <c r="B358" s="118" t="s">
        <v>7280</v>
      </c>
      <c r="C358" s="63" t="str">
        <f t="shared" ref="C358:C359" si="78">HYPERLINK("https://www.strandview.com/","Strandview Capital")</f>
        <v>Strandview Capital</v>
      </c>
      <c r="D358" s="118"/>
      <c r="E358" s="120" t="s">
        <v>7281</v>
      </c>
      <c r="F358" s="118" t="s">
        <v>7282</v>
      </c>
      <c r="G358" s="120" t="s">
        <v>7283</v>
      </c>
    </row>
    <row r="359" spans="1:7">
      <c r="A359" s="118" t="b">
        <v>0</v>
      </c>
      <c r="B359" s="118" t="s">
        <v>7284</v>
      </c>
      <c r="C359" s="63" t="str">
        <f t="shared" si="78"/>
        <v>Strandview Capital</v>
      </c>
      <c r="D359" s="118"/>
      <c r="E359" s="120" t="s">
        <v>7285</v>
      </c>
      <c r="F359" s="118" t="s">
        <v>7282</v>
      </c>
      <c r="G359" s="120" t="s">
        <v>7283</v>
      </c>
    </row>
    <row r="360" spans="1:7">
      <c r="A360" s="118" t="b">
        <v>0</v>
      </c>
      <c r="B360" s="118" t="s">
        <v>7286</v>
      </c>
      <c r="C360" s="63" t="str">
        <f t="shared" ref="C360:C361" si="79">HYPERLINK("http://www.strongvc.com/","Strong Ventures")</f>
        <v>Strong Ventures</v>
      </c>
      <c r="D360" s="120"/>
      <c r="E360" s="120" t="s">
        <v>7287</v>
      </c>
      <c r="F360" s="118" t="s">
        <v>7288</v>
      </c>
      <c r="G360" s="120" t="s">
        <v>7289</v>
      </c>
    </row>
    <row r="361" spans="1:7">
      <c r="A361" s="118" t="b">
        <v>0</v>
      </c>
      <c r="B361" s="118" t="s">
        <v>7290</v>
      </c>
      <c r="C361" s="63" t="str">
        <f t="shared" si="79"/>
        <v>Strong Ventures</v>
      </c>
      <c r="D361" s="120"/>
      <c r="E361" s="120" t="s">
        <v>7291</v>
      </c>
      <c r="F361" s="118" t="s">
        <v>7288</v>
      </c>
      <c r="G361" s="120" t="s">
        <v>7289</v>
      </c>
    </row>
    <row r="362" spans="1:7">
      <c r="A362" s="118" t="b">
        <v>0</v>
      </c>
      <c r="B362" s="118" t="s">
        <v>7292</v>
      </c>
      <c r="C362" s="63" t="str">
        <f t="shared" ref="C362:C364" si="80">HYPERLINK("http://www.struckcapital.com/","Struck Capital")</f>
        <v>Struck Capital</v>
      </c>
      <c r="D362" s="118"/>
      <c r="E362" s="120" t="s">
        <v>7293</v>
      </c>
      <c r="F362" s="118" t="s">
        <v>7294</v>
      </c>
      <c r="G362" s="120" t="s">
        <v>7295</v>
      </c>
    </row>
    <row r="363" spans="1:7">
      <c r="A363" s="118" t="b">
        <v>0</v>
      </c>
      <c r="B363" s="118" t="s">
        <v>7296</v>
      </c>
      <c r="C363" s="63" t="str">
        <f t="shared" si="80"/>
        <v>Struck Capital</v>
      </c>
      <c r="D363" s="118"/>
      <c r="E363" s="120" t="s">
        <v>7297</v>
      </c>
      <c r="F363" s="118" t="s">
        <v>7294</v>
      </c>
      <c r="G363" s="120" t="s">
        <v>7295</v>
      </c>
    </row>
    <row r="364" spans="1:7">
      <c r="A364" s="118" t="b">
        <v>0</v>
      </c>
      <c r="B364" s="118" t="s">
        <v>7298</v>
      </c>
      <c r="C364" s="63" t="str">
        <f t="shared" si="80"/>
        <v>Struck Capital</v>
      </c>
      <c r="D364" s="118"/>
      <c r="E364" s="120" t="s">
        <v>7299</v>
      </c>
      <c r="F364" s="118" t="s">
        <v>7294</v>
      </c>
      <c r="G364" s="120" t="s">
        <v>7295</v>
      </c>
    </row>
    <row r="365" spans="1:7">
      <c r="A365" s="118" t="b">
        <v>0</v>
      </c>
      <c r="B365" s="118" t="s">
        <v>7300</v>
      </c>
      <c r="C365" s="63" t="str">
        <f t="shared" ref="C365:C367" si="81">HYPERLINK("http://shv.io/","Summation Health Ventures")</f>
        <v>Summation Health Ventures</v>
      </c>
      <c r="D365" s="118"/>
      <c r="E365" s="120" t="s">
        <v>7301</v>
      </c>
      <c r="F365" s="118" t="s">
        <v>7302</v>
      </c>
      <c r="G365" s="120" t="s">
        <v>7303</v>
      </c>
    </row>
    <row r="366" spans="1:7">
      <c r="A366" s="118" t="b">
        <v>0</v>
      </c>
      <c r="B366" s="118" t="s">
        <v>7304</v>
      </c>
      <c r="C366" s="63" t="str">
        <f t="shared" si="81"/>
        <v>Summation Health Ventures</v>
      </c>
      <c r="D366" s="118"/>
      <c r="E366" s="120" t="s">
        <v>7305</v>
      </c>
      <c r="F366" s="118" t="s">
        <v>7302</v>
      </c>
      <c r="G366" s="120" t="s">
        <v>7303</v>
      </c>
    </row>
    <row r="367" spans="1:7">
      <c r="A367" s="118" t="b">
        <v>0</v>
      </c>
      <c r="B367" s="118" t="s">
        <v>7306</v>
      </c>
      <c r="C367" s="63" t="str">
        <f t="shared" si="81"/>
        <v>Summation Health Ventures</v>
      </c>
      <c r="D367" s="118"/>
      <c r="E367" s="120" t="s">
        <v>7307</v>
      </c>
      <c r="F367" s="118" t="s">
        <v>7302</v>
      </c>
      <c r="G367" s="120" t="s">
        <v>7303</v>
      </c>
    </row>
    <row r="368" spans="1:7">
      <c r="A368" s="118" t="b">
        <v>0</v>
      </c>
      <c r="B368" s="118" t="s">
        <v>7308</v>
      </c>
      <c r="C368" s="63" t="str">
        <f t="shared" ref="C368:C370" si="82">HYPERLINK("http://www.susaventures.com/","Susa Ventures")</f>
        <v>Susa Ventures</v>
      </c>
      <c r="D368" s="118"/>
      <c r="E368" s="120" t="s">
        <v>7309</v>
      </c>
      <c r="F368" s="118" t="s">
        <v>7310</v>
      </c>
      <c r="G368" s="120" t="s">
        <v>7311</v>
      </c>
    </row>
    <row r="369" spans="1:7">
      <c r="A369" s="118" t="b">
        <v>0</v>
      </c>
      <c r="B369" s="118" t="s">
        <v>7312</v>
      </c>
      <c r="C369" s="63" t="str">
        <f t="shared" si="82"/>
        <v>Susa Ventures</v>
      </c>
      <c r="D369" s="118"/>
      <c r="E369" s="120" t="s">
        <v>7313</v>
      </c>
      <c r="F369" s="118" t="s">
        <v>7310</v>
      </c>
      <c r="G369" s="120" t="s">
        <v>7311</v>
      </c>
    </row>
    <row r="370" spans="1:7">
      <c r="A370" s="118" t="b">
        <v>0</v>
      </c>
      <c r="B370" s="118" t="s">
        <v>7314</v>
      </c>
      <c r="C370" s="63" t="str">
        <f t="shared" si="82"/>
        <v>Susa Ventures</v>
      </c>
      <c r="D370" s="118"/>
      <c r="E370" s="120" t="s">
        <v>7315</v>
      </c>
      <c r="F370" s="118" t="s">
        <v>7310</v>
      </c>
      <c r="G370" s="120" t="s">
        <v>7311</v>
      </c>
    </row>
    <row r="371" spans="1:7">
      <c r="A371" s="118" t="b">
        <v>0</v>
      </c>
      <c r="B371" s="118" t="s">
        <v>7316</v>
      </c>
      <c r="C371" s="63" t="str">
        <f>HYPERLINK("http://svangel.com/","SV Angel")</f>
        <v>SV Angel</v>
      </c>
      <c r="D371" s="118"/>
      <c r="E371" s="120" t="s">
        <v>7317</v>
      </c>
      <c r="F371" s="118" t="s">
        <v>7318</v>
      </c>
      <c r="G371" s="120" t="s">
        <v>7319</v>
      </c>
    </row>
    <row r="372" spans="1:7">
      <c r="A372" s="118" t="b">
        <v>0</v>
      </c>
      <c r="B372" s="118" t="s">
        <v>7320</v>
      </c>
      <c r="C372" s="63" t="str">
        <f>HYPERLINK("http://www.svb.com/svbcapital/","SVB Capital")</f>
        <v>SVB Capital</v>
      </c>
      <c r="D372" s="118"/>
      <c r="E372" s="120" t="s">
        <v>7321</v>
      </c>
      <c r="F372" s="118" t="s">
        <v>7322</v>
      </c>
      <c r="G372" s="120" t="s">
        <v>7323</v>
      </c>
    </row>
    <row r="373" spans="1:7">
      <c r="A373" s="118" t="b">
        <v>0</v>
      </c>
      <c r="B373" s="118" t="s">
        <v>7324</v>
      </c>
      <c r="C373" s="63" t="str">
        <f>HYPERLINK("https://swayvc.com/","Sway Ventures")</f>
        <v>Sway Ventures</v>
      </c>
      <c r="D373" s="118"/>
      <c r="E373" s="120" t="s">
        <v>7325</v>
      </c>
      <c r="F373" s="118" t="s">
        <v>7326</v>
      </c>
      <c r="G373" s="120" t="s">
        <v>7327</v>
      </c>
    </row>
    <row r="374" spans="1:7">
      <c r="A374" s="118" t="b">
        <v>0</v>
      </c>
      <c r="B374" s="118" t="s">
        <v>7328</v>
      </c>
      <c r="C374" s="121" t="str">
        <f>HYPERLINK("https://sweetcapital.com/","Sweet Capital")</f>
        <v>Sweet Capital</v>
      </c>
      <c r="D374" s="118"/>
      <c r="E374" s="120" t="s">
        <v>7329</v>
      </c>
      <c r="F374" s="118" t="s">
        <v>7330</v>
      </c>
      <c r="G374" s="120" t="s">
        <v>7331</v>
      </c>
    </row>
    <row r="375" spans="1:7">
      <c r="A375" s="118" t="b">
        <v>0</v>
      </c>
      <c r="B375" s="118" t="s">
        <v>7332</v>
      </c>
      <c r="C375" s="63" t="str">
        <f t="shared" ref="C375:C380" si="83">HYPERLINK("http://www.crunchbase.com/organization/the-chernin-group","TCG - The Chernin Group")</f>
        <v>TCG - The Chernin Group</v>
      </c>
      <c r="D375" s="118"/>
      <c r="E375" s="120" t="s">
        <v>7333</v>
      </c>
      <c r="F375" s="118" t="s">
        <v>7334</v>
      </c>
      <c r="G375" s="120" t="s">
        <v>7335</v>
      </c>
    </row>
    <row r="376" spans="1:7">
      <c r="A376" s="118" t="b">
        <v>0</v>
      </c>
      <c r="B376" s="118" t="s">
        <v>7336</v>
      </c>
      <c r="C376" s="63" t="str">
        <f t="shared" si="83"/>
        <v>TCG - The Chernin Group</v>
      </c>
      <c r="D376" s="118"/>
      <c r="E376" s="120" t="s">
        <v>7337</v>
      </c>
      <c r="F376" s="118" t="s">
        <v>7334</v>
      </c>
      <c r="G376" s="120" t="s">
        <v>7335</v>
      </c>
    </row>
    <row r="377" spans="1:7">
      <c r="A377" s="118" t="b">
        <v>0</v>
      </c>
      <c r="B377" s="118" t="s">
        <v>7338</v>
      </c>
      <c r="C377" s="63" t="str">
        <f t="shared" si="83"/>
        <v>TCG - The Chernin Group</v>
      </c>
      <c r="D377" s="118"/>
      <c r="E377" s="120" t="s">
        <v>7339</v>
      </c>
      <c r="F377" s="118" t="s">
        <v>7334</v>
      </c>
      <c r="G377" s="120" t="s">
        <v>7335</v>
      </c>
    </row>
    <row r="378" spans="1:7">
      <c r="A378" s="118" t="b">
        <v>0</v>
      </c>
      <c r="B378" s="118" t="s">
        <v>7340</v>
      </c>
      <c r="C378" s="63" t="str">
        <f t="shared" si="83"/>
        <v>TCG - The Chernin Group</v>
      </c>
      <c r="D378" s="118"/>
      <c r="E378" s="120" t="s">
        <v>7341</v>
      </c>
      <c r="F378" s="118" t="s">
        <v>7334</v>
      </c>
      <c r="G378" s="120" t="s">
        <v>7335</v>
      </c>
    </row>
    <row r="379" spans="1:7">
      <c r="A379" s="118" t="b">
        <v>0</v>
      </c>
      <c r="B379" s="118" t="s">
        <v>7342</v>
      </c>
      <c r="C379" s="63" t="str">
        <f t="shared" si="83"/>
        <v>TCG - The Chernin Group</v>
      </c>
      <c r="D379" s="118"/>
      <c r="E379" s="120" t="s">
        <v>7343</v>
      </c>
      <c r="F379" s="118" t="s">
        <v>7334</v>
      </c>
      <c r="G379" s="120" t="s">
        <v>7335</v>
      </c>
    </row>
    <row r="380" spans="1:7">
      <c r="A380" s="118" t="b">
        <v>0</v>
      </c>
      <c r="B380" s="118" t="s">
        <v>7344</v>
      </c>
      <c r="C380" s="63" t="str">
        <f t="shared" si="83"/>
        <v>TCG - The Chernin Group</v>
      </c>
      <c r="D380" s="118"/>
      <c r="E380" s="120" t="s">
        <v>7345</v>
      </c>
      <c r="F380" s="118" t="s">
        <v>7334</v>
      </c>
      <c r="G380" s="120" t="s">
        <v>7335</v>
      </c>
    </row>
    <row r="381" spans="1:7">
      <c r="A381" s="118" t="b">
        <v>0</v>
      </c>
      <c r="B381" s="118" t="s">
        <v>7346</v>
      </c>
      <c r="C381" s="63" t="str">
        <f t="shared" ref="C381:C386" si="84">HYPERLINK("https://www.techcoastangels.com","Tech Coast Angels")</f>
        <v>Tech Coast Angels</v>
      </c>
      <c r="D381" s="118"/>
      <c r="E381" s="120" t="s">
        <v>7347</v>
      </c>
      <c r="F381" s="118" t="s">
        <v>7348</v>
      </c>
      <c r="G381" s="120" t="s">
        <v>7349</v>
      </c>
    </row>
    <row r="382" spans="1:7">
      <c r="A382" s="118" t="b">
        <v>0</v>
      </c>
      <c r="B382" s="118" t="s">
        <v>7350</v>
      </c>
      <c r="C382" s="63" t="str">
        <f t="shared" si="84"/>
        <v>Tech Coast Angels</v>
      </c>
      <c r="D382" s="118"/>
      <c r="E382" s="120" t="s">
        <v>7351</v>
      </c>
      <c r="F382" s="118" t="s">
        <v>7348</v>
      </c>
      <c r="G382" s="120" t="s">
        <v>7349</v>
      </c>
    </row>
    <row r="383" spans="1:7">
      <c r="A383" s="118" t="b">
        <v>0</v>
      </c>
      <c r="B383" s="118" t="s">
        <v>7352</v>
      </c>
      <c r="C383" s="63" t="str">
        <f t="shared" si="84"/>
        <v>Tech Coast Angels</v>
      </c>
      <c r="D383" s="118"/>
      <c r="E383" s="120" t="s">
        <v>7353</v>
      </c>
      <c r="F383" s="118" t="s">
        <v>7348</v>
      </c>
      <c r="G383" s="120" t="s">
        <v>7349</v>
      </c>
    </row>
    <row r="384" spans="1:7">
      <c r="A384" s="118" t="b">
        <v>0</v>
      </c>
      <c r="B384" s="118" t="s">
        <v>7354</v>
      </c>
      <c r="C384" s="63" t="str">
        <f t="shared" si="84"/>
        <v>Tech Coast Angels</v>
      </c>
      <c r="D384" s="118"/>
      <c r="E384" s="120" t="s">
        <v>7355</v>
      </c>
      <c r="F384" s="118" t="s">
        <v>7348</v>
      </c>
      <c r="G384" s="120" t="s">
        <v>7349</v>
      </c>
    </row>
    <row r="385" spans="1:7">
      <c r="A385" s="118" t="b">
        <v>0</v>
      </c>
      <c r="B385" s="118" t="s">
        <v>7356</v>
      </c>
      <c r="C385" s="63" t="str">
        <f t="shared" si="84"/>
        <v>Tech Coast Angels</v>
      </c>
      <c r="D385" s="118"/>
      <c r="E385" s="120" t="s">
        <v>7357</v>
      </c>
      <c r="F385" s="118" t="s">
        <v>7348</v>
      </c>
      <c r="G385" s="120" t="s">
        <v>7349</v>
      </c>
    </row>
    <row r="386" spans="1:7">
      <c r="A386" s="118" t="b">
        <v>0</v>
      </c>
      <c r="B386" s="118" t="s">
        <v>7358</v>
      </c>
      <c r="C386" s="63" t="str">
        <f t="shared" si="84"/>
        <v>Tech Coast Angels</v>
      </c>
      <c r="D386" s="118"/>
      <c r="E386" s="120" t="s">
        <v>7359</v>
      </c>
      <c r="F386" s="118" t="s">
        <v>7348</v>
      </c>
      <c r="G386" s="120" t="s">
        <v>7349</v>
      </c>
    </row>
    <row r="387" spans="1:7">
      <c r="A387" s="118" t="b">
        <v>0</v>
      </c>
      <c r="B387" s="118" t="s">
        <v>7360</v>
      </c>
      <c r="C387" s="63" t="str">
        <f t="shared" ref="C387:C388" si="85">HYPERLINK("http://www.technicolor.com","Technicolor Ventures")</f>
        <v>Technicolor Ventures</v>
      </c>
      <c r="D387" s="118"/>
      <c r="E387" s="120" t="s">
        <v>7361</v>
      </c>
      <c r="F387" s="118" t="s">
        <v>7362</v>
      </c>
      <c r="G387" s="120" t="s">
        <v>7363</v>
      </c>
    </row>
    <row r="388" spans="1:7">
      <c r="A388" s="118" t="b">
        <v>0</v>
      </c>
      <c r="B388" s="118" t="s">
        <v>7364</v>
      </c>
      <c r="C388" s="63" t="str">
        <f t="shared" si="85"/>
        <v>Technicolor Ventures</v>
      </c>
      <c r="D388" s="118"/>
      <c r="E388" s="120" t="s">
        <v>7365</v>
      </c>
      <c r="F388" s="118" t="s">
        <v>7362</v>
      </c>
      <c r="G388" s="120" t="s">
        <v>7363</v>
      </c>
    </row>
    <row r="389" spans="1:7">
      <c r="A389" s="118" t="b">
        <v>0</v>
      </c>
      <c r="B389" s="118" t="s">
        <v>7366</v>
      </c>
      <c r="C389" s="63" t="str">
        <f>HYPERLINK("http://www.techstarscedarssinaiaccelerator.com/","Techstars Healthcare Accelerator")</f>
        <v>Techstars Healthcare Accelerator</v>
      </c>
      <c r="D389" s="118"/>
      <c r="E389" s="120" t="s">
        <v>7301</v>
      </c>
      <c r="F389" s="118" t="s">
        <v>7367</v>
      </c>
      <c r="G389" s="120" t="s">
        <v>7368</v>
      </c>
    </row>
    <row r="390" spans="1:7">
      <c r="A390" s="118" t="b">
        <v>0</v>
      </c>
      <c r="B390" s="118" t="s">
        <v>7369</v>
      </c>
      <c r="C390" s="63" t="str">
        <f t="shared" ref="C390:C393" si="86">HYPERLINK("http://tenoneten.net/","TenOneTen Ventures")</f>
        <v>TenOneTen Ventures</v>
      </c>
      <c r="D390" s="118"/>
      <c r="E390" s="120" t="s">
        <v>7370</v>
      </c>
      <c r="F390" s="118" t="s">
        <v>7371</v>
      </c>
      <c r="G390" s="120" t="s">
        <v>7372</v>
      </c>
    </row>
    <row r="391" spans="1:7">
      <c r="A391" s="118" t="b">
        <v>0</v>
      </c>
      <c r="B391" s="118" t="s">
        <v>7373</v>
      </c>
      <c r="C391" s="63" t="str">
        <f t="shared" si="86"/>
        <v>TenOneTen Ventures</v>
      </c>
      <c r="D391" s="118"/>
      <c r="E391" s="120" t="s">
        <v>7374</v>
      </c>
      <c r="F391" s="118" t="s">
        <v>7371</v>
      </c>
      <c r="G391" s="120" t="s">
        <v>7372</v>
      </c>
    </row>
    <row r="392" spans="1:7">
      <c r="A392" s="118" t="b">
        <v>0</v>
      </c>
      <c r="B392" s="118" t="s">
        <v>7375</v>
      </c>
      <c r="C392" s="63" t="str">
        <f t="shared" si="86"/>
        <v>TenOneTen Ventures</v>
      </c>
      <c r="D392" s="118"/>
      <c r="E392" s="120" t="s">
        <v>7376</v>
      </c>
      <c r="F392" s="118" t="s">
        <v>7371</v>
      </c>
      <c r="G392" s="120" t="s">
        <v>7372</v>
      </c>
    </row>
    <row r="393" spans="1:7">
      <c r="A393" s="118" t="b">
        <v>0</v>
      </c>
      <c r="B393" s="118" t="s">
        <v>7377</v>
      </c>
      <c r="C393" s="63" t="str">
        <f t="shared" si="86"/>
        <v>TenOneTen Ventures</v>
      </c>
      <c r="D393" s="118"/>
      <c r="E393" s="120" t="s">
        <v>7378</v>
      </c>
      <c r="F393" s="118" t="s">
        <v>7371</v>
      </c>
      <c r="G393" s="120" t="s">
        <v>7372</v>
      </c>
    </row>
    <row r="394" spans="1:7">
      <c r="A394" s="118" t="b">
        <v>0</v>
      </c>
      <c r="B394" s="118" t="s">
        <v>7379</v>
      </c>
      <c r="C394" s="63" t="str">
        <f t="shared" ref="C394:C395" si="87">HYPERLINK("http://www.thefund.vc/","The Fund")</f>
        <v>The Fund</v>
      </c>
      <c r="D394" s="118"/>
      <c r="E394" s="120" t="s">
        <v>7380</v>
      </c>
      <c r="F394" s="118" t="s">
        <v>7381</v>
      </c>
      <c r="G394" s="120" t="s">
        <v>7382</v>
      </c>
    </row>
    <row r="395" spans="1:7">
      <c r="A395" s="118" t="b">
        <v>0</v>
      </c>
      <c r="B395" s="118" t="s">
        <v>7383</v>
      </c>
      <c r="C395" s="63" t="str">
        <f t="shared" si="87"/>
        <v>The Fund</v>
      </c>
      <c r="D395" s="118"/>
      <c r="E395" s="120" t="s">
        <v>7384</v>
      </c>
      <c r="F395" s="118" t="s">
        <v>7381</v>
      </c>
      <c r="G395" s="120" t="s">
        <v>7382</v>
      </c>
    </row>
    <row r="396" spans="1:7">
      <c r="A396" s="118" t="b">
        <v>0</v>
      </c>
      <c r="B396" s="118" t="s">
        <v>7385</v>
      </c>
      <c r="C396" s="63" t="str">
        <f>HYPERLINK("https://www.crunchbase.com/organization/third-wave-digital#/entity","Third Wave Digital")</f>
        <v>Third Wave Digital</v>
      </c>
      <c r="D396" s="118"/>
      <c r="E396" s="120" t="s">
        <v>7386</v>
      </c>
      <c r="F396" s="118" t="s">
        <v>7387</v>
      </c>
      <c r="G396" s="120" t="s">
        <v>7388</v>
      </c>
    </row>
    <row r="397" spans="1:7">
      <c r="A397" s="118" t="b">
        <v>0</v>
      </c>
      <c r="B397" s="118" t="s">
        <v>7389</v>
      </c>
      <c r="C397" s="63" t="str">
        <f>HYPERLINK("http://www.crunchbase.com/organization/third-wave-ventures","Third Wave Ventures")</f>
        <v>Third Wave Ventures</v>
      </c>
      <c r="D397" s="118"/>
      <c r="E397" s="120" t="s">
        <v>7390</v>
      </c>
      <c r="F397" s="118" t="s">
        <v>7391</v>
      </c>
      <c r="G397" s="120" t="s">
        <v>7392</v>
      </c>
    </row>
    <row r="398" spans="1:7">
      <c r="A398" s="118" t="b">
        <v>0</v>
      </c>
      <c r="B398" s="118" t="s">
        <v>7393</v>
      </c>
      <c r="C398" s="63" t="str">
        <f t="shared" ref="C398:C400" si="88">HYPERLINK("https://www.crunchbase.com/organization/tiller-partners","Tiller Partners")</f>
        <v>Tiller Partners</v>
      </c>
      <c r="D398" s="118"/>
      <c r="E398" s="120" t="s">
        <v>7394</v>
      </c>
      <c r="F398" s="118" t="s">
        <v>7395</v>
      </c>
      <c r="G398" s="120" t="s">
        <v>7396</v>
      </c>
    </row>
    <row r="399" spans="1:7">
      <c r="A399" s="118" t="b">
        <v>0</v>
      </c>
      <c r="B399" s="118" t="s">
        <v>7397</v>
      </c>
      <c r="C399" s="63" t="str">
        <f t="shared" si="88"/>
        <v>Tiller Partners</v>
      </c>
      <c r="D399" s="118"/>
      <c r="E399" s="120" t="s">
        <v>7398</v>
      </c>
      <c r="F399" s="118" t="s">
        <v>7395</v>
      </c>
      <c r="G399" s="120" t="s">
        <v>7396</v>
      </c>
    </row>
    <row r="400" spans="1:7">
      <c r="A400" s="118" t="b">
        <v>0</v>
      </c>
      <c r="B400" s="118" t="s">
        <v>7399</v>
      </c>
      <c r="C400" s="63" t="str">
        <f t="shared" si="88"/>
        <v>Tiller Partners</v>
      </c>
      <c r="D400" s="118"/>
      <c r="E400" s="120" t="s">
        <v>7400</v>
      </c>
      <c r="F400" s="118" t="s">
        <v>7395</v>
      </c>
      <c r="G400" s="120" t="s">
        <v>7396</v>
      </c>
    </row>
    <row r="401" spans="1:7">
      <c r="A401" s="118" t="b">
        <v>0</v>
      </c>
      <c r="B401" s="118" t="s">
        <v>7401</v>
      </c>
      <c r="C401" s="63" t="str">
        <f t="shared" ref="C401:C403" si="89">HYPERLINK("http://tobacapital.com/","Toba Capital")</f>
        <v>Toba Capital</v>
      </c>
      <c r="D401" s="118"/>
      <c r="E401" s="120" t="s">
        <v>7402</v>
      </c>
      <c r="F401" s="118" t="s">
        <v>7403</v>
      </c>
      <c r="G401" s="120" t="s">
        <v>7404</v>
      </c>
    </row>
    <row r="402" spans="1:7">
      <c r="A402" s="118" t="b">
        <v>0</v>
      </c>
      <c r="B402" s="118" t="s">
        <v>7405</v>
      </c>
      <c r="C402" s="63" t="str">
        <f t="shared" si="89"/>
        <v>Toba Capital</v>
      </c>
      <c r="D402" s="118"/>
      <c r="E402" s="120" t="s">
        <v>7406</v>
      </c>
      <c r="F402" s="118" t="s">
        <v>7403</v>
      </c>
      <c r="G402" s="120" t="s">
        <v>7404</v>
      </c>
    </row>
    <row r="403" spans="1:7">
      <c r="A403" s="118" t="b">
        <v>0</v>
      </c>
      <c r="B403" s="118" t="s">
        <v>7407</v>
      </c>
      <c r="C403" s="63" t="str">
        <f t="shared" si="89"/>
        <v>Toba Capital</v>
      </c>
      <c r="D403" s="118"/>
      <c r="E403" s="120" t="s">
        <v>7408</v>
      </c>
      <c r="F403" s="118" t="s">
        <v>7403</v>
      </c>
      <c r="G403" s="120" t="s">
        <v>7404</v>
      </c>
    </row>
    <row r="404" spans="1:7">
      <c r="A404" s="118" t="b">
        <v>0</v>
      </c>
      <c r="B404" s="118" t="s">
        <v>7409</v>
      </c>
      <c r="C404" s="63" t="str">
        <f>HYPERLINK("http://tornante.com/","Tornante Company")</f>
        <v>Tornante Company</v>
      </c>
      <c r="D404" s="118"/>
      <c r="E404" s="120" t="s">
        <v>7410</v>
      </c>
      <c r="F404" s="118" t="s">
        <v>7411</v>
      </c>
      <c r="G404" s="120" t="s">
        <v>7412</v>
      </c>
    </row>
    <row r="405" spans="1:7">
      <c r="A405" s="118" t="b">
        <v>0</v>
      </c>
      <c r="B405" s="118" t="s">
        <v>7413</v>
      </c>
      <c r="C405" s="63" t="str">
        <f t="shared" ref="C405:C410" si="90">HYPERLINK("http://www.touchdownvc.com/","Touchdown Ventures")</f>
        <v>Touchdown Ventures</v>
      </c>
      <c r="D405" s="118"/>
      <c r="E405" s="120" t="s">
        <v>7414</v>
      </c>
      <c r="F405" s="118" t="s">
        <v>7415</v>
      </c>
      <c r="G405" s="120" t="s">
        <v>7416</v>
      </c>
    </row>
    <row r="406" spans="1:7">
      <c r="A406" s="118" t="b">
        <v>0</v>
      </c>
      <c r="B406" s="118" t="s">
        <v>7417</v>
      </c>
      <c r="C406" s="63" t="str">
        <f t="shared" si="90"/>
        <v>Touchdown Ventures</v>
      </c>
      <c r="D406" s="118"/>
      <c r="E406" s="120" t="s">
        <v>7418</v>
      </c>
      <c r="F406" s="118" t="s">
        <v>7415</v>
      </c>
      <c r="G406" s="120" t="s">
        <v>7416</v>
      </c>
    </row>
    <row r="407" spans="1:7">
      <c r="A407" s="118" t="b">
        <v>0</v>
      </c>
      <c r="B407" s="118" t="s">
        <v>7419</v>
      </c>
      <c r="C407" s="63" t="str">
        <f t="shared" si="90"/>
        <v>Touchdown Ventures</v>
      </c>
      <c r="D407" s="118"/>
      <c r="E407" s="120" t="s">
        <v>7420</v>
      </c>
      <c r="F407" s="118" t="s">
        <v>7415</v>
      </c>
      <c r="G407" s="120" t="s">
        <v>7416</v>
      </c>
    </row>
    <row r="408" spans="1:7">
      <c r="A408" s="118" t="b">
        <v>0</v>
      </c>
      <c r="B408" s="118" t="s">
        <v>7421</v>
      </c>
      <c r="C408" s="63" t="str">
        <f t="shared" si="90"/>
        <v>Touchdown Ventures</v>
      </c>
      <c r="D408" s="118"/>
      <c r="E408" s="120" t="s">
        <v>7422</v>
      </c>
      <c r="F408" s="118" t="s">
        <v>7415</v>
      </c>
      <c r="G408" s="120" t="s">
        <v>7416</v>
      </c>
    </row>
    <row r="409" spans="1:7">
      <c r="A409" s="118" t="b">
        <v>0</v>
      </c>
      <c r="B409" s="118" t="s">
        <v>7423</v>
      </c>
      <c r="C409" s="63" t="str">
        <f t="shared" si="90"/>
        <v>Touchdown Ventures</v>
      </c>
      <c r="D409" s="118"/>
      <c r="E409" s="120" t="s">
        <v>7424</v>
      </c>
      <c r="F409" s="118" t="s">
        <v>7415</v>
      </c>
      <c r="G409" s="120" t="s">
        <v>7416</v>
      </c>
    </row>
    <row r="410" spans="1:7">
      <c r="A410" s="118" t="b">
        <v>0</v>
      </c>
      <c r="B410" s="118" t="s">
        <v>7425</v>
      </c>
      <c r="C410" s="63" t="str">
        <f t="shared" si="90"/>
        <v>Touchdown Ventures</v>
      </c>
      <c r="D410" s="118"/>
      <c r="E410" s="120" t="s">
        <v>7426</v>
      </c>
      <c r="F410" s="118" t="s">
        <v>7415</v>
      </c>
      <c r="G410" s="120" t="s">
        <v>7416</v>
      </c>
    </row>
    <row r="411" spans="1:7">
      <c r="A411" s="118" t="b">
        <v>0</v>
      </c>
      <c r="B411" s="118" t="s">
        <v>7427</v>
      </c>
      <c r="C411" s="63" t="str">
        <f>HYPERLINK("http://troycapitalpartners.com/","Troy Capital Partners")</f>
        <v>Troy Capital Partners</v>
      </c>
      <c r="D411" s="118"/>
      <c r="E411" s="120" t="s">
        <v>7428</v>
      </c>
      <c r="F411" s="118" t="s">
        <v>7429</v>
      </c>
      <c r="G411" s="120" t="s">
        <v>7430</v>
      </c>
    </row>
    <row r="412" spans="1:7">
      <c r="A412" s="118" t="b">
        <v>0</v>
      </c>
      <c r="B412" s="118" t="s">
        <v>7431</v>
      </c>
      <c r="C412" s="63" t="str">
        <f t="shared" ref="C412:C421" si="91">HYPERLINK("http://turnerimpact.com/","Turner Impact Capital")</f>
        <v>Turner Impact Capital</v>
      </c>
      <c r="D412" s="118"/>
      <c r="E412" s="120" t="s">
        <v>7432</v>
      </c>
      <c r="F412" s="118" t="s">
        <v>7433</v>
      </c>
      <c r="G412" s="120" t="s">
        <v>7434</v>
      </c>
    </row>
    <row r="413" spans="1:7">
      <c r="A413" s="118" t="b">
        <v>0</v>
      </c>
      <c r="B413" s="118" t="s">
        <v>7435</v>
      </c>
      <c r="C413" s="63" t="str">
        <f t="shared" si="91"/>
        <v>Turner Impact Capital</v>
      </c>
      <c r="D413" s="120"/>
      <c r="E413" s="120" t="s">
        <v>7436</v>
      </c>
      <c r="F413" s="118" t="s">
        <v>7433</v>
      </c>
      <c r="G413" s="120" t="s">
        <v>7434</v>
      </c>
    </row>
    <row r="414" spans="1:7">
      <c r="A414" s="118" t="b">
        <v>0</v>
      </c>
      <c r="B414" s="118" t="s">
        <v>7437</v>
      </c>
      <c r="C414" s="63" t="str">
        <f t="shared" si="91"/>
        <v>Turner Impact Capital</v>
      </c>
      <c r="D414" s="120"/>
      <c r="E414" s="120" t="s">
        <v>7438</v>
      </c>
      <c r="F414" s="118" t="s">
        <v>7433</v>
      </c>
      <c r="G414" s="120" t="s">
        <v>7434</v>
      </c>
    </row>
    <row r="415" spans="1:7">
      <c r="A415" s="118" t="b">
        <v>0</v>
      </c>
      <c r="B415" s="118" t="s">
        <v>7439</v>
      </c>
      <c r="C415" s="63" t="str">
        <f t="shared" si="91"/>
        <v>Turner Impact Capital</v>
      </c>
      <c r="D415" s="120"/>
      <c r="E415" s="120" t="s">
        <v>7440</v>
      </c>
      <c r="F415" s="118" t="s">
        <v>7433</v>
      </c>
      <c r="G415" s="120" t="s">
        <v>7434</v>
      </c>
    </row>
    <row r="416" spans="1:7">
      <c r="A416" s="118" t="b">
        <v>0</v>
      </c>
      <c r="B416" s="118" t="s">
        <v>7441</v>
      </c>
      <c r="C416" s="63" t="str">
        <f t="shared" si="91"/>
        <v>Turner Impact Capital</v>
      </c>
      <c r="D416" s="120"/>
      <c r="E416" s="120" t="s">
        <v>7442</v>
      </c>
      <c r="F416" s="118" t="s">
        <v>7433</v>
      </c>
      <c r="G416" s="120" t="s">
        <v>7434</v>
      </c>
    </row>
    <row r="417" spans="1:7">
      <c r="A417" s="118" t="b">
        <v>0</v>
      </c>
      <c r="B417" s="118" t="s">
        <v>7443</v>
      </c>
      <c r="C417" s="63" t="str">
        <f t="shared" si="91"/>
        <v>Turner Impact Capital</v>
      </c>
      <c r="D417" s="120"/>
      <c r="E417" s="120" t="s">
        <v>7444</v>
      </c>
      <c r="F417" s="118" t="s">
        <v>7433</v>
      </c>
      <c r="G417" s="120" t="s">
        <v>7434</v>
      </c>
    </row>
    <row r="418" spans="1:7">
      <c r="A418" s="118" t="b">
        <v>0</v>
      </c>
      <c r="B418" s="118" t="s">
        <v>7445</v>
      </c>
      <c r="C418" s="63" t="str">
        <f t="shared" si="91"/>
        <v>Turner Impact Capital</v>
      </c>
      <c r="D418" s="118"/>
      <c r="E418" s="120" t="s">
        <v>7446</v>
      </c>
      <c r="F418" s="118" t="s">
        <v>7433</v>
      </c>
      <c r="G418" s="120" t="s">
        <v>7434</v>
      </c>
    </row>
    <row r="419" spans="1:7">
      <c r="A419" s="118" t="b">
        <v>0</v>
      </c>
      <c r="B419" s="118" t="s">
        <v>7447</v>
      </c>
      <c r="C419" s="63" t="str">
        <f t="shared" si="91"/>
        <v>Turner Impact Capital</v>
      </c>
      <c r="D419" s="118"/>
      <c r="E419" s="120" t="s">
        <v>7448</v>
      </c>
      <c r="F419" s="118" t="s">
        <v>7433</v>
      </c>
      <c r="G419" s="120" t="s">
        <v>7434</v>
      </c>
    </row>
    <row r="420" spans="1:7">
      <c r="A420" s="118" t="b">
        <v>0</v>
      </c>
      <c r="B420" s="118" t="s">
        <v>7449</v>
      </c>
      <c r="C420" s="63" t="str">
        <f t="shared" si="91"/>
        <v>Turner Impact Capital</v>
      </c>
      <c r="D420" s="118"/>
      <c r="E420" s="120" t="s">
        <v>7450</v>
      </c>
      <c r="F420" s="118" t="s">
        <v>7433</v>
      </c>
      <c r="G420" s="120" t="s">
        <v>7434</v>
      </c>
    </row>
    <row r="421" spans="1:7">
      <c r="A421" s="118" t="b">
        <v>0</v>
      </c>
      <c r="B421" s="118" t="s">
        <v>7451</v>
      </c>
      <c r="C421" s="63" t="str">
        <f t="shared" si="91"/>
        <v>Turner Impact Capital</v>
      </c>
      <c r="D421" s="118"/>
      <c r="E421" s="120" t="s">
        <v>7452</v>
      </c>
      <c r="F421" s="118" t="s">
        <v>7433</v>
      </c>
      <c r="G421" s="120" t="s">
        <v>7434</v>
      </c>
    </row>
    <row r="422" spans="1:7">
      <c r="A422" s="118" t="b">
        <v>0</v>
      </c>
      <c r="B422" s="118" t="s">
        <v>7453</v>
      </c>
      <c r="C422" s="63" t="str">
        <f>HYPERLINK("http://www.tyltlab.com/","TYLT Lab")</f>
        <v>TYLT Lab</v>
      </c>
      <c r="D422" s="118"/>
      <c r="E422" s="120" t="s">
        <v>7454</v>
      </c>
      <c r="F422" s="118" t="s">
        <v>7455</v>
      </c>
      <c r="G422" s="120" t="s">
        <v>7456</v>
      </c>
    </row>
    <row r="423" spans="1:7">
      <c r="A423" s="118" t="b">
        <v>0</v>
      </c>
      <c r="B423" s="118" t="s">
        <v>7457</v>
      </c>
      <c r="C423" s="63" t="str">
        <f>HYPERLINK("https://unlockvp.com/philosophy/","Unlock Venture Partners")</f>
        <v>Unlock Venture Partners</v>
      </c>
      <c r="D423" s="120"/>
      <c r="E423" s="120" t="s">
        <v>7458</v>
      </c>
      <c r="F423" s="118" t="s">
        <v>7459</v>
      </c>
      <c r="G423" s="120" t="s">
        <v>7460</v>
      </c>
    </row>
    <row r="424" spans="1:7">
      <c r="A424" s="118" t="b">
        <v>0</v>
      </c>
      <c r="B424" s="118" t="s">
        <v>7461</v>
      </c>
      <c r="C424" s="63" t="str">
        <f t="shared" ref="C424:C428" si="92">HYPERLINK("http://upfront.com/","Upfront Ventures")</f>
        <v>Upfront Ventures</v>
      </c>
      <c r="D424" s="118"/>
      <c r="E424" s="120" t="s">
        <v>7462</v>
      </c>
      <c r="F424" s="118" t="s">
        <v>7463</v>
      </c>
      <c r="G424" s="120" t="s">
        <v>7464</v>
      </c>
    </row>
    <row r="425" spans="1:7">
      <c r="A425" s="118" t="b">
        <v>0</v>
      </c>
      <c r="B425" s="118" t="s">
        <v>7465</v>
      </c>
      <c r="C425" s="63" t="str">
        <f t="shared" si="92"/>
        <v>Upfront Ventures</v>
      </c>
      <c r="D425" s="118"/>
      <c r="E425" s="120" t="s">
        <v>7466</v>
      </c>
      <c r="F425" s="118" t="s">
        <v>7463</v>
      </c>
      <c r="G425" s="120" t="s">
        <v>7464</v>
      </c>
    </row>
    <row r="426" spans="1:7">
      <c r="A426" s="118" t="b">
        <v>0</v>
      </c>
      <c r="B426" s="118" t="s">
        <v>6116</v>
      </c>
      <c r="C426" s="63" t="str">
        <f t="shared" si="92"/>
        <v>Upfront Ventures</v>
      </c>
      <c r="D426" s="118"/>
      <c r="E426" s="120" t="s">
        <v>7467</v>
      </c>
      <c r="F426" s="118" t="s">
        <v>7463</v>
      </c>
      <c r="G426" s="120" t="s">
        <v>7464</v>
      </c>
    </row>
    <row r="427" spans="1:7">
      <c r="A427" s="118" t="b">
        <v>0</v>
      </c>
      <c r="B427" s="118" t="s">
        <v>7468</v>
      </c>
      <c r="C427" s="63" t="str">
        <f t="shared" si="92"/>
        <v>Upfront Ventures</v>
      </c>
      <c r="D427" s="118"/>
      <c r="E427" s="120" t="s">
        <v>7469</v>
      </c>
      <c r="F427" s="118" t="s">
        <v>7463</v>
      </c>
      <c r="G427" s="120" t="s">
        <v>7464</v>
      </c>
    </row>
    <row r="428" spans="1:7">
      <c r="A428" s="118" t="b">
        <v>0</v>
      </c>
      <c r="B428" s="62" t="s">
        <v>6112</v>
      </c>
      <c r="C428" s="63" t="str">
        <f t="shared" si="92"/>
        <v>Upfront Ventures</v>
      </c>
      <c r="D428" s="118"/>
      <c r="E428" s="120" t="s">
        <v>7470</v>
      </c>
      <c r="F428" s="118" t="s">
        <v>7463</v>
      </c>
      <c r="G428" s="120" t="s">
        <v>7464</v>
      </c>
    </row>
    <row r="429" spans="1:7">
      <c r="A429" s="118" t="b">
        <v>0</v>
      </c>
      <c r="B429" s="118" t="s">
        <v>6109</v>
      </c>
      <c r="C429" s="63" t="str">
        <f t="shared" ref="C429:C432" si="93">HYPERLINK("https://www.usv.com/","USV")</f>
        <v>USV</v>
      </c>
      <c r="D429" s="118"/>
      <c r="E429" s="120" t="s">
        <v>7471</v>
      </c>
      <c r="F429" s="118" t="s">
        <v>7472</v>
      </c>
      <c r="G429" s="120" t="s">
        <v>7473</v>
      </c>
    </row>
    <row r="430" spans="1:7">
      <c r="A430" s="118" t="b">
        <v>0</v>
      </c>
      <c r="B430" s="118" t="s">
        <v>7474</v>
      </c>
      <c r="C430" s="63" t="str">
        <f t="shared" si="93"/>
        <v>USV</v>
      </c>
      <c r="D430" s="118"/>
      <c r="E430" s="120" t="s">
        <v>7475</v>
      </c>
      <c r="F430" s="118" t="s">
        <v>7472</v>
      </c>
      <c r="G430" s="120" t="s">
        <v>7473</v>
      </c>
    </row>
    <row r="431" spans="1:7">
      <c r="A431" s="118" t="b">
        <v>0</v>
      </c>
      <c r="B431" s="118" t="s">
        <v>773</v>
      </c>
      <c r="C431" s="63" t="str">
        <f t="shared" si="93"/>
        <v>USV</v>
      </c>
      <c r="D431" s="118"/>
      <c r="E431" s="120" t="s">
        <v>7476</v>
      </c>
      <c r="F431" s="118" t="s">
        <v>7472</v>
      </c>
      <c r="G431" s="120" t="s">
        <v>7473</v>
      </c>
    </row>
    <row r="432" spans="1:7">
      <c r="A432" s="118" t="b">
        <v>0</v>
      </c>
      <c r="B432" s="118" t="s">
        <v>771</v>
      </c>
      <c r="C432" s="63" t="str">
        <f t="shared" si="93"/>
        <v>USV</v>
      </c>
      <c r="D432" s="118"/>
      <c r="E432" s="120" t="s">
        <v>7477</v>
      </c>
      <c r="F432" s="118" t="s">
        <v>7472</v>
      </c>
      <c r="G432" s="120" t="s">
        <v>7473</v>
      </c>
    </row>
    <row r="433" spans="1:7">
      <c r="A433" s="118" t="b">
        <v>0</v>
      </c>
      <c r="B433" s="118" t="s">
        <v>7478</v>
      </c>
      <c r="C433" s="121" t="str">
        <f>HYPERLINK("https://www.unitedtalent.com/ventures/","UTA Ventures")</f>
        <v>UTA Ventures</v>
      </c>
      <c r="D433" s="118"/>
      <c r="E433" s="120" t="s">
        <v>7479</v>
      </c>
      <c r="F433" s="118" t="s">
        <v>7480</v>
      </c>
      <c r="G433" s="120" t="s">
        <v>7481</v>
      </c>
    </row>
    <row r="434" spans="1:7">
      <c r="A434" s="118" t="b">
        <v>0</v>
      </c>
      <c r="B434" s="118" t="s">
        <v>7482</v>
      </c>
      <c r="C434" s="63" t="str">
        <f t="shared" ref="C434:C440" si="94">HYPERLINK("https://www.valorep.com/","Valor Equity Partners")</f>
        <v>Valor Equity Partners</v>
      </c>
      <c r="D434" s="118"/>
      <c r="E434" s="120" t="s">
        <v>7483</v>
      </c>
      <c r="F434" s="118" t="s">
        <v>7484</v>
      </c>
      <c r="G434" s="120" t="s">
        <v>7485</v>
      </c>
    </row>
    <row r="435" spans="1:7">
      <c r="A435" s="118" t="b">
        <v>0</v>
      </c>
      <c r="B435" s="118" t="s">
        <v>7486</v>
      </c>
      <c r="C435" s="63" t="str">
        <f t="shared" si="94"/>
        <v>Valor Equity Partners</v>
      </c>
      <c r="D435" s="118"/>
      <c r="E435" s="120" t="s">
        <v>7487</v>
      </c>
      <c r="F435" s="118" t="s">
        <v>7484</v>
      </c>
      <c r="G435" s="120" t="s">
        <v>7485</v>
      </c>
    </row>
    <row r="436" spans="1:7">
      <c r="A436" s="118" t="b">
        <v>0</v>
      </c>
      <c r="B436" s="118" t="s">
        <v>7488</v>
      </c>
      <c r="C436" s="63" t="str">
        <f t="shared" si="94"/>
        <v>Valor Equity Partners</v>
      </c>
      <c r="D436" s="118"/>
      <c r="E436" s="120" t="s">
        <v>7489</v>
      </c>
      <c r="F436" s="118" t="s">
        <v>7484</v>
      </c>
      <c r="G436" s="120" t="s">
        <v>7485</v>
      </c>
    </row>
    <row r="437" spans="1:7">
      <c r="A437" s="118" t="b">
        <v>0</v>
      </c>
      <c r="B437" s="118" t="s">
        <v>7490</v>
      </c>
      <c r="C437" s="63" t="str">
        <f t="shared" si="94"/>
        <v>Valor Equity Partners</v>
      </c>
      <c r="D437" s="118"/>
      <c r="E437" s="120" t="s">
        <v>7491</v>
      </c>
      <c r="F437" s="118" t="s">
        <v>7484</v>
      </c>
      <c r="G437" s="120" t="s">
        <v>7485</v>
      </c>
    </row>
    <row r="438" spans="1:7">
      <c r="A438" s="118" t="b">
        <v>0</v>
      </c>
      <c r="B438" s="118" t="s">
        <v>7492</v>
      </c>
      <c r="C438" s="63" t="str">
        <f t="shared" si="94"/>
        <v>Valor Equity Partners</v>
      </c>
      <c r="D438" s="118"/>
      <c r="E438" s="120" t="s">
        <v>7493</v>
      </c>
      <c r="F438" s="118" t="s">
        <v>7484</v>
      </c>
      <c r="G438" s="120" t="s">
        <v>7485</v>
      </c>
    </row>
    <row r="439" spans="1:7">
      <c r="A439" s="118" t="b">
        <v>0</v>
      </c>
      <c r="B439" s="118" t="s">
        <v>7494</v>
      </c>
      <c r="C439" s="63" t="str">
        <f t="shared" si="94"/>
        <v>Valor Equity Partners</v>
      </c>
      <c r="D439" s="118"/>
      <c r="E439" s="120" t="s">
        <v>7495</v>
      </c>
      <c r="F439" s="118" t="s">
        <v>7484</v>
      </c>
      <c r="G439" s="120" t="s">
        <v>7485</v>
      </c>
    </row>
    <row r="440" spans="1:7">
      <c r="A440" s="118" t="b">
        <v>0</v>
      </c>
      <c r="B440" s="118" t="s">
        <v>7496</v>
      </c>
      <c r="C440" s="63" t="str">
        <f t="shared" si="94"/>
        <v>Valor Equity Partners</v>
      </c>
      <c r="D440" s="118"/>
      <c r="E440" s="120" t="s">
        <v>7497</v>
      </c>
      <c r="F440" s="118" t="s">
        <v>7484</v>
      </c>
      <c r="G440" s="120" t="s">
        <v>7485</v>
      </c>
    </row>
    <row r="441" spans="1:7">
      <c r="A441" s="118" t="b">
        <v>0</v>
      </c>
      <c r="B441" s="118" t="s">
        <v>7498</v>
      </c>
      <c r="C441" s="63" t="str">
        <f>HYPERLINK("http://velospartners.com/","Velos Partners")</f>
        <v>Velos Partners</v>
      </c>
      <c r="D441" s="118"/>
      <c r="E441" s="120" t="s">
        <v>7499</v>
      </c>
      <c r="F441" s="118"/>
      <c r="G441" s="120" t="s">
        <v>7500</v>
      </c>
    </row>
    <row r="442" spans="1:7">
      <c r="A442" s="118" t="b">
        <v>0</v>
      </c>
      <c r="B442" s="118" t="s">
        <v>7501</v>
      </c>
      <c r="C442" s="63" t="str">
        <f t="shared" ref="C442:C447" si="95">HYPERLINK("http://www.vicentecapital.com/","Vicente Capital Partners")</f>
        <v>Vicente Capital Partners</v>
      </c>
      <c r="D442" s="120"/>
      <c r="E442" s="120" t="s">
        <v>7502</v>
      </c>
      <c r="F442" s="118" t="s">
        <v>7503</v>
      </c>
      <c r="G442" s="120" t="s">
        <v>7504</v>
      </c>
    </row>
    <row r="443" spans="1:7">
      <c r="A443" s="118" t="b">
        <v>0</v>
      </c>
      <c r="B443" s="118" t="s">
        <v>7505</v>
      </c>
      <c r="C443" s="63" t="str">
        <f t="shared" si="95"/>
        <v>Vicente Capital Partners</v>
      </c>
      <c r="D443" s="120"/>
      <c r="E443" s="120" t="s">
        <v>7506</v>
      </c>
      <c r="F443" s="118" t="s">
        <v>7503</v>
      </c>
      <c r="G443" s="120" t="s">
        <v>7504</v>
      </c>
    </row>
    <row r="444" spans="1:7">
      <c r="A444" s="118" t="b">
        <v>0</v>
      </c>
      <c r="B444" s="118" t="s">
        <v>7507</v>
      </c>
      <c r="C444" s="63" t="str">
        <f t="shared" si="95"/>
        <v>Vicente Capital Partners</v>
      </c>
      <c r="D444" s="120"/>
      <c r="E444" s="120" t="s">
        <v>7508</v>
      </c>
      <c r="F444" s="118" t="s">
        <v>7503</v>
      </c>
      <c r="G444" s="120" t="s">
        <v>7504</v>
      </c>
    </row>
    <row r="445" spans="1:7">
      <c r="A445" s="118" t="b">
        <v>0</v>
      </c>
      <c r="B445" s="118" t="s">
        <v>7509</v>
      </c>
      <c r="C445" s="63" t="str">
        <f t="shared" si="95"/>
        <v>Vicente Capital Partners</v>
      </c>
      <c r="D445" s="118"/>
      <c r="E445" s="120" t="s">
        <v>7510</v>
      </c>
      <c r="F445" s="118" t="s">
        <v>7503</v>
      </c>
      <c r="G445" s="120" t="s">
        <v>7504</v>
      </c>
    </row>
    <row r="446" spans="1:7">
      <c r="A446" s="118" t="b">
        <v>0</v>
      </c>
      <c r="B446" s="118" t="s">
        <v>7511</v>
      </c>
      <c r="C446" s="63" t="str">
        <f t="shared" si="95"/>
        <v>Vicente Capital Partners</v>
      </c>
      <c r="D446" s="118"/>
      <c r="E446" s="120" t="s">
        <v>7512</v>
      </c>
      <c r="F446" s="118" t="s">
        <v>7503</v>
      </c>
      <c r="G446" s="120" t="s">
        <v>7504</v>
      </c>
    </row>
    <row r="447" spans="1:7">
      <c r="A447" s="118" t="b">
        <v>0</v>
      </c>
      <c r="B447" s="118" t="s">
        <v>7513</v>
      </c>
      <c r="C447" s="63" t="str">
        <f t="shared" si="95"/>
        <v>Vicente Capital Partners</v>
      </c>
      <c r="D447" s="118"/>
      <c r="E447" s="120" t="s">
        <v>7514</v>
      </c>
      <c r="F447" s="118" t="s">
        <v>7503</v>
      </c>
      <c r="G447" s="120" t="s">
        <v>7504</v>
      </c>
    </row>
    <row r="448" spans="1:7">
      <c r="A448" s="118" t="b">
        <v>0</v>
      </c>
      <c r="B448" s="118" t="s">
        <v>7515</v>
      </c>
      <c r="C448" s="63" t="str">
        <f>HYPERLINK("https://www.walkabout.vc/","Walkabout Ventures")</f>
        <v>Walkabout Ventures</v>
      </c>
      <c r="D448" s="118"/>
      <c r="E448" s="120" t="s">
        <v>7516</v>
      </c>
      <c r="F448" s="118" t="s">
        <v>7517</v>
      </c>
      <c r="G448" s="120" t="s">
        <v>7518</v>
      </c>
    </row>
    <row r="449" spans="1:7">
      <c r="A449" s="118" t="b">
        <v>0</v>
      </c>
      <c r="B449" s="118" t="s">
        <v>7519</v>
      </c>
      <c r="C449" s="63" t="str">
        <f>HYPERLINK("http://www.wmgllc.com/","Wasserman Media Group")</f>
        <v>Wasserman Media Group</v>
      </c>
      <c r="D449" s="118"/>
      <c r="E449" s="120" t="s">
        <v>7520</v>
      </c>
      <c r="F449" s="118" t="s">
        <v>7521</v>
      </c>
      <c r="G449" s="120" t="s">
        <v>7522</v>
      </c>
    </row>
    <row r="450" spans="1:7">
      <c r="A450" s="118" t="b">
        <v>0</v>
      </c>
      <c r="B450" s="118" t="s">
        <v>7523</v>
      </c>
      <c r="C450" s="63" t="str">
        <f>HYPERLINK("http://watertowerventures.com/","Watertower Ventures")</f>
        <v>Watertower Ventures</v>
      </c>
      <c r="D450" s="118"/>
      <c r="E450" s="120" t="s">
        <v>7524</v>
      </c>
      <c r="F450" s="118" t="s">
        <v>7525</v>
      </c>
      <c r="G450" s="120" t="s">
        <v>7526</v>
      </c>
    </row>
    <row r="451" spans="1:7">
      <c r="A451" s="118" t="b">
        <v>0</v>
      </c>
      <c r="B451" s="118" t="s">
        <v>7527</v>
      </c>
      <c r="C451" s="63" t="str">
        <f t="shared" ref="C451:C454" si="96">HYPERLINK("http://wavemaker.vc/","Wavemaker Partners")</f>
        <v>Wavemaker Partners</v>
      </c>
      <c r="D451" s="118"/>
      <c r="E451" s="120" t="s">
        <v>7528</v>
      </c>
      <c r="F451" s="118" t="s">
        <v>7529</v>
      </c>
      <c r="G451" s="120" t="s">
        <v>7530</v>
      </c>
    </row>
    <row r="452" spans="1:7">
      <c r="A452" s="118" t="b">
        <v>0</v>
      </c>
      <c r="B452" s="118" t="s">
        <v>7531</v>
      </c>
      <c r="C452" s="63" t="str">
        <f t="shared" si="96"/>
        <v>Wavemaker Partners</v>
      </c>
      <c r="D452" s="118"/>
      <c r="E452" s="120" t="s">
        <v>7532</v>
      </c>
      <c r="F452" s="118" t="s">
        <v>7529</v>
      </c>
      <c r="G452" s="120" t="s">
        <v>7530</v>
      </c>
    </row>
    <row r="453" spans="1:7">
      <c r="A453" s="118" t="b">
        <v>0</v>
      </c>
      <c r="B453" s="118" t="s">
        <v>7533</v>
      </c>
      <c r="C453" s="63" t="str">
        <f t="shared" si="96"/>
        <v>Wavemaker Partners</v>
      </c>
      <c r="D453" s="120"/>
      <c r="E453" s="120" t="s">
        <v>7534</v>
      </c>
      <c r="F453" s="118" t="s">
        <v>7529</v>
      </c>
      <c r="G453" s="120" t="s">
        <v>7530</v>
      </c>
    </row>
    <row r="454" spans="1:7">
      <c r="A454" s="118" t="b">
        <v>0</v>
      </c>
      <c r="B454" s="118" t="s">
        <v>7535</v>
      </c>
      <c r="C454" s="63" t="str">
        <f t="shared" si="96"/>
        <v>Wavemaker Partners</v>
      </c>
      <c r="D454" s="118"/>
      <c r="E454" s="120" t="s">
        <v>7536</v>
      </c>
      <c r="F454" s="118" t="s">
        <v>7529</v>
      </c>
      <c r="G454" s="120" t="s">
        <v>7530</v>
      </c>
    </row>
    <row r="455" spans="1:7">
      <c r="A455" s="118" t="b">
        <v>0</v>
      </c>
      <c r="B455" s="118" t="s">
        <v>7537</v>
      </c>
      <c r="C455" s="63" t="str">
        <f>HYPERLINK("https://medium.com/@rrhoover/weekend-fund-%EF%B8%8F-72dfdc830f00","Weekend Fund")</f>
        <v>Weekend Fund</v>
      </c>
      <c r="D455" s="118"/>
      <c r="E455" s="120" t="s">
        <v>7538</v>
      </c>
      <c r="F455" s="118" t="s">
        <v>7539</v>
      </c>
      <c r="G455" s="120" t="s">
        <v>7540</v>
      </c>
    </row>
    <row r="456" spans="1:7">
      <c r="A456" s="118" t="b">
        <v>0</v>
      </c>
      <c r="B456" s="118" t="s">
        <v>7541</v>
      </c>
      <c r="C456" s="63" t="str">
        <f t="shared" ref="C456:C457" si="97">HYPERLINK("http://westlakebio.com/","Westlake Village BioPartners")</f>
        <v>Westlake Village BioPartners</v>
      </c>
      <c r="D456" s="118"/>
      <c r="E456" s="120" t="s">
        <v>7542</v>
      </c>
      <c r="F456" s="118" t="s">
        <v>7543</v>
      </c>
      <c r="G456" s="120" t="s">
        <v>7544</v>
      </c>
    </row>
    <row r="457" spans="1:7">
      <c r="A457" s="118" t="b">
        <v>0</v>
      </c>
      <c r="B457" s="118" t="s">
        <v>7545</v>
      </c>
      <c r="C457" s="63" t="str">
        <f t="shared" si="97"/>
        <v>Westlake Village BioPartners</v>
      </c>
      <c r="D457" s="118"/>
      <c r="E457" s="120" t="s">
        <v>7546</v>
      </c>
      <c r="F457" s="118" t="s">
        <v>7543</v>
      </c>
      <c r="G457" s="120" t="s">
        <v>7544</v>
      </c>
    </row>
    <row r="458" spans="1:7">
      <c r="A458" s="118" t="b">
        <v>0</v>
      </c>
      <c r="B458" s="118" t="s">
        <v>7547</v>
      </c>
      <c r="C458" s="63" t="str">
        <f t="shared" ref="C458:C460" si="98">HYPERLINK("http://wildcat.vc/","Wildcat Venture Partners")</f>
        <v>Wildcat Venture Partners</v>
      </c>
      <c r="D458" s="118"/>
      <c r="E458" s="120" t="s">
        <v>7548</v>
      </c>
      <c r="F458" s="118" t="s">
        <v>7549</v>
      </c>
      <c r="G458" s="120" t="s">
        <v>7550</v>
      </c>
    </row>
    <row r="459" spans="1:7">
      <c r="A459" s="118" t="b">
        <v>0</v>
      </c>
      <c r="B459" s="118" t="s">
        <v>7551</v>
      </c>
      <c r="C459" s="63" t="str">
        <f t="shared" si="98"/>
        <v>Wildcat Venture Partners</v>
      </c>
      <c r="D459" s="118"/>
      <c r="E459" s="120" t="s">
        <v>7552</v>
      </c>
      <c r="F459" s="118" t="s">
        <v>7549</v>
      </c>
      <c r="G459" s="120" t="s">
        <v>7550</v>
      </c>
    </row>
    <row r="460" spans="1:7">
      <c r="A460" s="118" t="b">
        <v>0</v>
      </c>
      <c r="B460" s="118" t="s">
        <v>7553</v>
      </c>
      <c r="C460" s="63" t="str">
        <f t="shared" si="98"/>
        <v>Wildcat Venture Partners</v>
      </c>
      <c r="D460" s="120"/>
      <c r="E460" s="120" t="s">
        <v>7554</v>
      </c>
      <c r="F460" s="118" t="s">
        <v>7549</v>
      </c>
      <c r="G460" s="120" t="s">
        <v>7550</v>
      </c>
    </row>
    <row r="461" spans="1:7">
      <c r="A461" s="118" t="b">
        <v>0</v>
      </c>
      <c r="B461" s="118" t="s">
        <v>7555</v>
      </c>
      <c r="C461" s="63" t="str">
        <f t="shared" ref="C461:C462" si="99">HYPERLINK("http://www.wmeentertainment.com","WME Ventures")</f>
        <v>WME Ventures</v>
      </c>
      <c r="D461" s="118"/>
      <c r="E461" s="120" t="s">
        <v>7556</v>
      </c>
      <c r="F461" s="118" t="s">
        <v>7557</v>
      </c>
      <c r="G461" s="120" t="s">
        <v>7558</v>
      </c>
    </row>
    <row r="462" spans="1:7">
      <c r="A462" s="118" t="b">
        <v>0</v>
      </c>
      <c r="B462" s="118" t="s">
        <v>7559</v>
      </c>
      <c r="C462" s="63" t="str">
        <f t="shared" si="99"/>
        <v>WME Ventures</v>
      </c>
      <c r="D462" s="118"/>
      <c r="E462" s="120" t="s">
        <v>7560</v>
      </c>
      <c r="F462" s="118" t="s">
        <v>7557</v>
      </c>
      <c r="G462" s="120" t="s">
        <v>7558</v>
      </c>
    </row>
    <row r="463" spans="1:7">
      <c r="A463" s="118" t="b">
        <v>0</v>
      </c>
      <c r="B463" s="118" t="s">
        <v>7561</v>
      </c>
      <c r="C463" s="63" t="str">
        <f t="shared" ref="C463:C464" si="100">HYPERLINK("http://www.hollywoodreporter.com/news/jeffrey-katzenberg-raises-600-million-new-venture-wndrco-968958","WndrCo")</f>
        <v>WndrCo</v>
      </c>
      <c r="D463" s="118"/>
      <c r="E463" s="120" t="s">
        <v>7562</v>
      </c>
      <c r="F463" s="118" t="s">
        <v>7563</v>
      </c>
      <c r="G463" s="120" t="s">
        <v>7564</v>
      </c>
    </row>
    <row r="464" spans="1:7">
      <c r="A464" s="118" t="b">
        <v>0</v>
      </c>
      <c r="B464" s="118" t="s">
        <v>6182</v>
      </c>
      <c r="C464" s="63" t="str">
        <f t="shared" si="100"/>
        <v>WndrCo</v>
      </c>
      <c r="D464" s="118"/>
      <c r="E464" s="120" t="s">
        <v>7565</v>
      </c>
      <c r="F464" s="118" t="s">
        <v>7563</v>
      </c>
      <c r="G464" s="120" t="s">
        <v>7564</v>
      </c>
    </row>
    <row r="465" spans="1:7">
      <c r="A465" s="118" t="b">
        <v>0</v>
      </c>
      <c r="B465" s="118" t="s">
        <v>7566</v>
      </c>
      <c r="C465" s="63" t="str">
        <f>HYPERLINK("http://www.womensvcfund.com/","Women's Venture Capital Fund")</f>
        <v>Women's Venture Capital Fund</v>
      </c>
      <c r="D465" s="118"/>
      <c r="E465" s="120" t="s">
        <v>7567</v>
      </c>
      <c r="F465" s="118" t="s">
        <v>7568</v>
      </c>
      <c r="G465" s="120" t="s">
        <v>7569</v>
      </c>
    </row>
    <row r="466" spans="1:7">
      <c r="A466" s="118" t="b">
        <v>0</v>
      </c>
      <c r="B466" s="118" t="s">
        <v>7570</v>
      </c>
      <c r="C466" s="63" t="str">
        <f t="shared" ref="C466:C467" si="101">HYPERLINK("http://www.wondervc.com/","Wonder Ventures")</f>
        <v>Wonder Ventures</v>
      </c>
      <c r="D466" s="118"/>
      <c r="E466" s="120" t="s">
        <v>7571</v>
      </c>
      <c r="F466" s="118" t="s">
        <v>7572</v>
      </c>
      <c r="G466" s="120" t="s">
        <v>7573</v>
      </c>
    </row>
    <row r="467" spans="1:7">
      <c r="A467" s="118" t="b">
        <v>0</v>
      </c>
      <c r="B467" s="118" t="s">
        <v>7574</v>
      </c>
      <c r="C467" s="63" t="str">
        <f t="shared" si="101"/>
        <v>Wonder Ventures</v>
      </c>
      <c r="D467" s="118"/>
      <c r="E467" s="120" t="s">
        <v>7575</v>
      </c>
      <c r="F467" s="118" t="s">
        <v>7572</v>
      </c>
      <c r="G467" s="120" t="s">
        <v>7573</v>
      </c>
    </row>
    <row r="468" spans="1:7">
      <c r="A468" s="118" t="b">
        <v>0</v>
      </c>
      <c r="B468" s="118" t="s">
        <v>7576</v>
      </c>
      <c r="C468" s="63" t="str">
        <f t="shared" ref="C468:C469" si="102">HYPERLINK("https://www.yellowla.com/","Yellow")</f>
        <v>Yellow</v>
      </c>
      <c r="D468" s="118"/>
      <c r="E468" s="120" t="s">
        <v>7577</v>
      </c>
      <c r="F468" s="118" t="s">
        <v>7578</v>
      </c>
      <c r="G468" s="120" t="s">
        <v>7579</v>
      </c>
    </row>
    <row r="469" spans="1:7">
      <c r="A469" s="118" t="b">
        <v>0</v>
      </c>
      <c r="B469" s="118" t="s">
        <v>7580</v>
      </c>
      <c r="C469" s="63" t="str">
        <f t="shared" si="102"/>
        <v>Yellow</v>
      </c>
      <c r="D469" s="118"/>
      <c r="E469" s="120" t="s">
        <v>7581</v>
      </c>
      <c r="F469" s="118" t="s">
        <v>7578</v>
      </c>
      <c r="G469" s="120" t="s">
        <v>7579</v>
      </c>
    </row>
  </sheetData>
  <hyperlinks>
    <hyperlink ref="E4" r:id="rId1" xr:uid="{00000000-0004-0000-0D00-000000000000}"/>
    <hyperlink ref="G4" r:id="rId2" xr:uid="{00000000-0004-0000-0D00-000001000000}"/>
    <hyperlink ref="E5" r:id="rId3" xr:uid="{00000000-0004-0000-0D00-000002000000}"/>
    <hyperlink ref="G5" r:id="rId4" xr:uid="{00000000-0004-0000-0D00-000003000000}"/>
    <hyperlink ref="E6" r:id="rId5" xr:uid="{00000000-0004-0000-0D00-000004000000}"/>
    <hyperlink ref="G6" r:id="rId6" xr:uid="{00000000-0004-0000-0D00-000005000000}"/>
    <hyperlink ref="E7" r:id="rId7" xr:uid="{00000000-0004-0000-0D00-000006000000}"/>
    <hyperlink ref="G7" r:id="rId8" xr:uid="{00000000-0004-0000-0D00-000007000000}"/>
    <hyperlink ref="E8" r:id="rId9" xr:uid="{00000000-0004-0000-0D00-000008000000}"/>
    <hyperlink ref="G8" r:id="rId10" xr:uid="{00000000-0004-0000-0D00-000009000000}"/>
    <hyperlink ref="E9" r:id="rId11" xr:uid="{00000000-0004-0000-0D00-00000A000000}"/>
    <hyperlink ref="G9" r:id="rId12" xr:uid="{00000000-0004-0000-0D00-00000B000000}"/>
    <hyperlink ref="E10" r:id="rId13" xr:uid="{00000000-0004-0000-0D00-00000C000000}"/>
    <hyperlink ref="G10" r:id="rId14" xr:uid="{00000000-0004-0000-0D00-00000D000000}"/>
    <hyperlink ref="E11" r:id="rId15" xr:uid="{00000000-0004-0000-0D00-00000E000000}"/>
    <hyperlink ref="G11" r:id="rId16" xr:uid="{00000000-0004-0000-0D00-00000F000000}"/>
    <hyperlink ref="E12" r:id="rId17" xr:uid="{00000000-0004-0000-0D00-000010000000}"/>
    <hyperlink ref="G12" r:id="rId18" xr:uid="{00000000-0004-0000-0D00-000011000000}"/>
    <hyperlink ref="E13" r:id="rId19" xr:uid="{00000000-0004-0000-0D00-000012000000}"/>
    <hyperlink ref="G13" r:id="rId20" xr:uid="{00000000-0004-0000-0D00-000013000000}"/>
    <hyperlink ref="E14" r:id="rId21" xr:uid="{00000000-0004-0000-0D00-000014000000}"/>
    <hyperlink ref="G14" r:id="rId22" xr:uid="{00000000-0004-0000-0D00-000015000000}"/>
    <hyperlink ref="E15" r:id="rId23" xr:uid="{00000000-0004-0000-0D00-000016000000}"/>
    <hyperlink ref="G15" r:id="rId24" xr:uid="{00000000-0004-0000-0D00-000017000000}"/>
    <hyperlink ref="E16" r:id="rId25" xr:uid="{00000000-0004-0000-0D00-000018000000}"/>
    <hyperlink ref="G16" r:id="rId26" xr:uid="{00000000-0004-0000-0D00-000019000000}"/>
    <hyperlink ref="E17" r:id="rId27" xr:uid="{00000000-0004-0000-0D00-00001A000000}"/>
    <hyperlink ref="G17" r:id="rId28" xr:uid="{00000000-0004-0000-0D00-00001B000000}"/>
    <hyperlink ref="G18" r:id="rId29" xr:uid="{00000000-0004-0000-0D00-00001C000000}"/>
    <hyperlink ref="E19" r:id="rId30" xr:uid="{00000000-0004-0000-0D00-00001D000000}"/>
    <hyperlink ref="G19" r:id="rId31" xr:uid="{00000000-0004-0000-0D00-00001E000000}"/>
    <hyperlink ref="E20" r:id="rId32" xr:uid="{00000000-0004-0000-0D00-00001F000000}"/>
    <hyperlink ref="G20" r:id="rId33" xr:uid="{00000000-0004-0000-0D00-000020000000}"/>
    <hyperlink ref="E21" r:id="rId34" xr:uid="{00000000-0004-0000-0D00-000021000000}"/>
    <hyperlink ref="G21" r:id="rId35" xr:uid="{00000000-0004-0000-0D00-000022000000}"/>
    <hyperlink ref="E22" r:id="rId36" xr:uid="{00000000-0004-0000-0D00-000023000000}"/>
    <hyperlink ref="G22" r:id="rId37" xr:uid="{00000000-0004-0000-0D00-000024000000}"/>
    <hyperlink ref="E23" r:id="rId38" xr:uid="{00000000-0004-0000-0D00-000025000000}"/>
    <hyperlink ref="G23" r:id="rId39" xr:uid="{00000000-0004-0000-0D00-000026000000}"/>
    <hyperlink ref="E24" r:id="rId40" xr:uid="{00000000-0004-0000-0D00-000027000000}"/>
    <hyperlink ref="G24" r:id="rId41" xr:uid="{00000000-0004-0000-0D00-000028000000}"/>
    <hyperlink ref="E25" r:id="rId42" xr:uid="{00000000-0004-0000-0D00-000029000000}"/>
    <hyperlink ref="G25" r:id="rId43" xr:uid="{00000000-0004-0000-0D00-00002A000000}"/>
    <hyperlink ref="E26" r:id="rId44" xr:uid="{00000000-0004-0000-0D00-00002B000000}"/>
    <hyperlink ref="G26" r:id="rId45" xr:uid="{00000000-0004-0000-0D00-00002C000000}"/>
    <hyperlink ref="E27" r:id="rId46" xr:uid="{00000000-0004-0000-0D00-00002D000000}"/>
    <hyperlink ref="G27" r:id="rId47" xr:uid="{00000000-0004-0000-0D00-00002E000000}"/>
    <hyperlink ref="E28" r:id="rId48" xr:uid="{00000000-0004-0000-0D00-00002F000000}"/>
    <hyperlink ref="G28" r:id="rId49" xr:uid="{00000000-0004-0000-0D00-000030000000}"/>
    <hyperlink ref="E29" r:id="rId50" xr:uid="{00000000-0004-0000-0D00-000031000000}"/>
    <hyperlink ref="G29" r:id="rId51" xr:uid="{00000000-0004-0000-0D00-000032000000}"/>
    <hyperlink ref="E30" r:id="rId52" xr:uid="{00000000-0004-0000-0D00-000033000000}"/>
    <hyperlink ref="G30" r:id="rId53" xr:uid="{00000000-0004-0000-0D00-000034000000}"/>
    <hyperlink ref="E31" r:id="rId54" xr:uid="{00000000-0004-0000-0D00-000035000000}"/>
    <hyperlink ref="G31" r:id="rId55" xr:uid="{00000000-0004-0000-0D00-000036000000}"/>
    <hyperlink ref="E32" r:id="rId56" xr:uid="{00000000-0004-0000-0D00-000037000000}"/>
    <hyperlink ref="G32" r:id="rId57" xr:uid="{00000000-0004-0000-0D00-000038000000}"/>
    <hyperlink ref="E33" r:id="rId58" xr:uid="{00000000-0004-0000-0D00-000039000000}"/>
    <hyperlink ref="G33" r:id="rId59" xr:uid="{00000000-0004-0000-0D00-00003A000000}"/>
    <hyperlink ref="E34" r:id="rId60" xr:uid="{00000000-0004-0000-0D00-00003B000000}"/>
    <hyperlink ref="G34" r:id="rId61" xr:uid="{00000000-0004-0000-0D00-00003C000000}"/>
    <hyperlink ref="E35" r:id="rId62" xr:uid="{00000000-0004-0000-0D00-00003D000000}"/>
    <hyperlink ref="G35" r:id="rId63" xr:uid="{00000000-0004-0000-0D00-00003E000000}"/>
    <hyperlink ref="E36" r:id="rId64" xr:uid="{00000000-0004-0000-0D00-00003F000000}"/>
    <hyperlink ref="G36" r:id="rId65" xr:uid="{00000000-0004-0000-0D00-000040000000}"/>
    <hyperlink ref="E37" r:id="rId66" xr:uid="{00000000-0004-0000-0D00-000041000000}"/>
    <hyperlink ref="G37" r:id="rId67" xr:uid="{00000000-0004-0000-0D00-000042000000}"/>
    <hyperlink ref="E38" r:id="rId68" xr:uid="{00000000-0004-0000-0D00-000043000000}"/>
    <hyperlink ref="G38" r:id="rId69" xr:uid="{00000000-0004-0000-0D00-000044000000}"/>
    <hyperlink ref="E39" r:id="rId70" xr:uid="{00000000-0004-0000-0D00-000045000000}"/>
    <hyperlink ref="G39" r:id="rId71" xr:uid="{00000000-0004-0000-0D00-000046000000}"/>
    <hyperlink ref="E40" r:id="rId72" xr:uid="{00000000-0004-0000-0D00-000047000000}"/>
    <hyperlink ref="G40" r:id="rId73" xr:uid="{00000000-0004-0000-0D00-000048000000}"/>
    <hyperlink ref="E41" r:id="rId74" xr:uid="{00000000-0004-0000-0D00-000049000000}"/>
    <hyperlink ref="G41" r:id="rId75" xr:uid="{00000000-0004-0000-0D00-00004A000000}"/>
    <hyperlink ref="E42" r:id="rId76" xr:uid="{00000000-0004-0000-0D00-00004B000000}"/>
    <hyperlink ref="G42" r:id="rId77" xr:uid="{00000000-0004-0000-0D00-00004C000000}"/>
    <hyperlink ref="E43" r:id="rId78" xr:uid="{00000000-0004-0000-0D00-00004D000000}"/>
    <hyperlink ref="G43" r:id="rId79" xr:uid="{00000000-0004-0000-0D00-00004E000000}"/>
    <hyperlink ref="E44" r:id="rId80" xr:uid="{00000000-0004-0000-0D00-00004F000000}"/>
    <hyperlink ref="G44" r:id="rId81" xr:uid="{00000000-0004-0000-0D00-000050000000}"/>
    <hyperlink ref="E45" r:id="rId82" xr:uid="{00000000-0004-0000-0D00-000051000000}"/>
    <hyperlink ref="G45" r:id="rId83" xr:uid="{00000000-0004-0000-0D00-000052000000}"/>
    <hyperlink ref="E46" r:id="rId84" xr:uid="{00000000-0004-0000-0D00-000053000000}"/>
    <hyperlink ref="G46" r:id="rId85" xr:uid="{00000000-0004-0000-0D00-000054000000}"/>
    <hyperlink ref="E47" r:id="rId86" xr:uid="{00000000-0004-0000-0D00-000055000000}"/>
    <hyperlink ref="G47" r:id="rId87" xr:uid="{00000000-0004-0000-0D00-000056000000}"/>
    <hyperlink ref="E48" r:id="rId88" xr:uid="{00000000-0004-0000-0D00-000057000000}"/>
    <hyperlink ref="G48" r:id="rId89" xr:uid="{00000000-0004-0000-0D00-000058000000}"/>
    <hyperlink ref="E49" r:id="rId90" xr:uid="{00000000-0004-0000-0D00-000059000000}"/>
    <hyperlink ref="G49" r:id="rId91" xr:uid="{00000000-0004-0000-0D00-00005A000000}"/>
    <hyperlink ref="C50" r:id="rId92" xr:uid="{00000000-0004-0000-0D00-00005B000000}"/>
    <hyperlink ref="E50" r:id="rId93" xr:uid="{00000000-0004-0000-0D00-00005C000000}"/>
    <hyperlink ref="G50" r:id="rId94" xr:uid="{00000000-0004-0000-0D00-00005D000000}"/>
    <hyperlink ref="C51" r:id="rId95" xr:uid="{00000000-0004-0000-0D00-00005E000000}"/>
    <hyperlink ref="E51" r:id="rId96" xr:uid="{00000000-0004-0000-0D00-00005F000000}"/>
    <hyperlink ref="G51" r:id="rId97" xr:uid="{00000000-0004-0000-0D00-000060000000}"/>
    <hyperlink ref="E52" r:id="rId98" xr:uid="{00000000-0004-0000-0D00-000061000000}"/>
    <hyperlink ref="G52" r:id="rId99" xr:uid="{00000000-0004-0000-0D00-000062000000}"/>
    <hyperlink ref="E53" r:id="rId100" xr:uid="{00000000-0004-0000-0D00-000063000000}"/>
    <hyperlink ref="G53" r:id="rId101" xr:uid="{00000000-0004-0000-0D00-000064000000}"/>
    <hyperlink ref="E54" r:id="rId102" xr:uid="{00000000-0004-0000-0D00-000065000000}"/>
    <hyperlink ref="G54" r:id="rId103" xr:uid="{00000000-0004-0000-0D00-000066000000}"/>
    <hyperlink ref="E55" r:id="rId104" xr:uid="{00000000-0004-0000-0D00-000067000000}"/>
    <hyperlink ref="G55" r:id="rId105" xr:uid="{00000000-0004-0000-0D00-000068000000}"/>
    <hyperlink ref="E56" r:id="rId106" xr:uid="{00000000-0004-0000-0D00-000069000000}"/>
    <hyperlink ref="G56" r:id="rId107" xr:uid="{00000000-0004-0000-0D00-00006A000000}"/>
    <hyperlink ref="E57" r:id="rId108" xr:uid="{00000000-0004-0000-0D00-00006B000000}"/>
    <hyperlink ref="G57" r:id="rId109" xr:uid="{00000000-0004-0000-0D00-00006C000000}"/>
    <hyperlink ref="E58" r:id="rId110" xr:uid="{00000000-0004-0000-0D00-00006D000000}"/>
    <hyperlink ref="G58" r:id="rId111" xr:uid="{00000000-0004-0000-0D00-00006E000000}"/>
    <hyperlink ref="E59" r:id="rId112" xr:uid="{00000000-0004-0000-0D00-00006F000000}"/>
    <hyperlink ref="G59" r:id="rId113" xr:uid="{00000000-0004-0000-0D00-000070000000}"/>
    <hyperlink ref="E60" r:id="rId114" xr:uid="{00000000-0004-0000-0D00-000071000000}"/>
    <hyperlink ref="G60" r:id="rId115" xr:uid="{00000000-0004-0000-0D00-000072000000}"/>
    <hyperlink ref="E61" r:id="rId116" xr:uid="{00000000-0004-0000-0D00-000073000000}"/>
    <hyperlink ref="G61" r:id="rId117" xr:uid="{00000000-0004-0000-0D00-000074000000}"/>
    <hyperlink ref="E62" r:id="rId118" xr:uid="{00000000-0004-0000-0D00-000075000000}"/>
    <hyperlink ref="G62" r:id="rId119" xr:uid="{00000000-0004-0000-0D00-000076000000}"/>
    <hyperlink ref="E63" r:id="rId120" xr:uid="{00000000-0004-0000-0D00-000077000000}"/>
    <hyperlink ref="G63" r:id="rId121" xr:uid="{00000000-0004-0000-0D00-000078000000}"/>
    <hyperlink ref="E64" r:id="rId122" xr:uid="{00000000-0004-0000-0D00-000079000000}"/>
    <hyperlink ref="G64" r:id="rId123" xr:uid="{00000000-0004-0000-0D00-00007A000000}"/>
    <hyperlink ref="E65" r:id="rId124" xr:uid="{00000000-0004-0000-0D00-00007B000000}"/>
    <hyperlink ref="G65" r:id="rId125" xr:uid="{00000000-0004-0000-0D00-00007C000000}"/>
    <hyperlink ref="E66" r:id="rId126" xr:uid="{00000000-0004-0000-0D00-00007D000000}"/>
    <hyperlink ref="G66" r:id="rId127" xr:uid="{00000000-0004-0000-0D00-00007E000000}"/>
    <hyperlink ref="E67" r:id="rId128" xr:uid="{00000000-0004-0000-0D00-00007F000000}"/>
    <hyperlink ref="G67" r:id="rId129" xr:uid="{00000000-0004-0000-0D00-000080000000}"/>
    <hyperlink ref="E68" r:id="rId130" xr:uid="{00000000-0004-0000-0D00-000081000000}"/>
    <hyperlink ref="G68" r:id="rId131" xr:uid="{00000000-0004-0000-0D00-000082000000}"/>
    <hyperlink ref="E69" r:id="rId132" xr:uid="{00000000-0004-0000-0D00-000083000000}"/>
    <hyperlink ref="G69" r:id="rId133" xr:uid="{00000000-0004-0000-0D00-000084000000}"/>
    <hyperlink ref="E70" r:id="rId134" xr:uid="{00000000-0004-0000-0D00-000085000000}"/>
    <hyperlink ref="G70" r:id="rId135" xr:uid="{00000000-0004-0000-0D00-000086000000}"/>
    <hyperlink ref="E71" r:id="rId136" xr:uid="{00000000-0004-0000-0D00-000087000000}"/>
    <hyperlink ref="G71" r:id="rId137" xr:uid="{00000000-0004-0000-0D00-000088000000}"/>
    <hyperlink ref="E72" r:id="rId138" xr:uid="{00000000-0004-0000-0D00-000089000000}"/>
    <hyperlink ref="G72" r:id="rId139" xr:uid="{00000000-0004-0000-0D00-00008A000000}"/>
    <hyperlink ref="E73" r:id="rId140" xr:uid="{00000000-0004-0000-0D00-00008B000000}"/>
    <hyperlink ref="G73" r:id="rId141" xr:uid="{00000000-0004-0000-0D00-00008C000000}"/>
    <hyperlink ref="E74" r:id="rId142" xr:uid="{00000000-0004-0000-0D00-00008D000000}"/>
    <hyperlink ref="G74" r:id="rId143" xr:uid="{00000000-0004-0000-0D00-00008E000000}"/>
    <hyperlink ref="E75" r:id="rId144" xr:uid="{00000000-0004-0000-0D00-00008F000000}"/>
    <hyperlink ref="G75" r:id="rId145" xr:uid="{00000000-0004-0000-0D00-000090000000}"/>
    <hyperlink ref="E76" r:id="rId146" xr:uid="{00000000-0004-0000-0D00-000091000000}"/>
    <hyperlink ref="G76" r:id="rId147" xr:uid="{00000000-0004-0000-0D00-000092000000}"/>
    <hyperlink ref="E77" r:id="rId148" xr:uid="{00000000-0004-0000-0D00-000093000000}"/>
    <hyperlink ref="G77" r:id="rId149" xr:uid="{00000000-0004-0000-0D00-000094000000}"/>
    <hyperlink ref="E78" r:id="rId150" xr:uid="{00000000-0004-0000-0D00-000095000000}"/>
    <hyperlink ref="G78" r:id="rId151" xr:uid="{00000000-0004-0000-0D00-000096000000}"/>
    <hyperlink ref="E79" r:id="rId152" xr:uid="{00000000-0004-0000-0D00-000097000000}"/>
    <hyperlink ref="G79" r:id="rId153" xr:uid="{00000000-0004-0000-0D00-000098000000}"/>
    <hyperlink ref="E80" r:id="rId154" xr:uid="{00000000-0004-0000-0D00-000099000000}"/>
    <hyperlink ref="G80" r:id="rId155" xr:uid="{00000000-0004-0000-0D00-00009A000000}"/>
    <hyperlink ref="E81" r:id="rId156" xr:uid="{00000000-0004-0000-0D00-00009B000000}"/>
    <hyperlink ref="G81" r:id="rId157" xr:uid="{00000000-0004-0000-0D00-00009C000000}"/>
    <hyperlink ref="E82" r:id="rId158" xr:uid="{00000000-0004-0000-0D00-00009D000000}"/>
    <hyperlink ref="G82" r:id="rId159" xr:uid="{00000000-0004-0000-0D00-00009E000000}"/>
    <hyperlink ref="E83" r:id="rId160" xr:uid="{00000000-0004-0000-0D00-00009F000000}"/>
    <hyperlink ref="G83" r:id="rId161" xr:uid="{00000000-0004-0000-0D00-0000A0000000}"/>
    <hyperlink ref="E84" r:id="rId162" xr:uid="{00000000-0004-0000-0D00-0000A1000000}"/>
    <hyperlink ref="G84" r:id="rId163" xr:uid="{00000000-0004-0000-0D00-0000A2000000}"/>
    <hyperlink ref="E85" r:id="rId164" xr:uid="{00000000-0004-0000-0D00-0000A3000000}"/>
    <hyperlink ref="G85" r:id="rId165" xr:uid="{00000000-0004-0000-0D00-0000A4000000}"/>
    <hyperlink ref="E86" r:id="rId166" xr:uid="{00000000-0004-0000-0D00-0000A5000000}"/>
    <hyperlink ref="G86" r:id="rId167" xr:uid="{00000000-0004-0000-0D00-0000A6000000}"/>
    <hyperlink ref="E87" r:id="rId168" xr:uid="{00000000-0004-0000-0D00-0000A7000000}"/>
    <hyperlink ref="G87" r:id="rId169" xr:uid="{00000000-0004-0000-0D00-0000A8000000}"/>
    <hyperlink ref="E88" r:id="rId170" xr:uid="{00000000-0004-0000-0D00-0000A9000000}"/>
    <hyperlink ref="G88" r:id="rId171" xr:uid="{00000000-0004-0000-0D00-0000AA000000}"/>
    <hyperlink ref="E89" r:id="rId172" xr:uid="{00000000-0004-0000-0D00-0000AB000000}"/>
    <hyperlink ref="G89" r:id="rId173" xr:uid="{00000000-0004-0000-0D00-0000AC000000}"/>
    <hyperlink ref="E90" r:id="rId174" xr:uid="{00000000-0004-0000-0D00-0000AD000000}"/>
    <hyperlink ref="G90" r:id="rId175" xr:uid="{00000000-0004-0000-0D00-0000AE000000}"/>
    <hyperlink ref="E91" r:id="rId176" xr:uid="{00000000-0004-0000-0D00-0000AF000000}"/>
    <hyperlink ref="G91" r:id="rId177" xr:uid="{00000000-0004-0000-0D00-0000B0000000}"/>
    <hyperlink ref="E92" r:id="rId178" xr:uid="{00000000-0004-0000-0D00-0000B1000000}"/>
    <hyperlink ref="G92" r:id="rId179" xr:uid="{00000000-0004-0000-0D00-0000B2000000}"/>
    <hyperlink ref="E93" r:id="rId180" xr:uid="{00000000-0004-0000-0D00-0000B3000000}"/>
    <hyperlink ref="G93" r:id="rId181" xr:uid="{00000000-0004-0000-0D00-0000B4000000}"/>
    <hyperlink ref="E94" r:id="rId182" xr:uid="{00000000-0004-0000-0D00-0000B5000000}"/>
    <hyperlink ref="G94" r:id="rId183" xr:uid="{00000000-0004-0000-0D00-0000B6000000}"/>
    <hyperlink ref="E95" r:id="rId184" xr:uid="{00000000-0004-0000-0D00-0000B7000000}"/>
    <hyperlink ref="G95" r:id="rId185" xr:uid="{00000000-0004-0000-0D00-0000B8000000}"/>
    <hyperlink ref="E96" r:id="rId186" xr:uid="{00000000-0004-0000-0D00-0000B9000000}"/>
    <hyperlink ref="G96" r:id="rId187" xr:uid="{00000000-0004-0000-0D00-0000BA000000}"/>
    <hyperlink ref="E97" r:id="rId188" xr:uid="{00000000-0004-0000-0D00-0000BB000000}"/>
    <hyperlink ref="G97" r:id="rId189" xr:uid="{00000000-0004-0000-0D00-0000BC000000}"/>
    <hyperlink ref="E98" r:id="rId190" xr:uid="{00000000-0004-0000-0D00-0000BD000000}"/>
    <hyperlink ref="G98" r:id="rId191" xr:uid="{00000000-0004-0000-0D00-0000BE000000}"/>
    <hyperlink ref="E99" r:id="rId192" xr:uid="{00000000-0004-0000-0D00-0000BF000000}"/>
    <hyperlink ref="G99" r:id="rId193" xr:uid="{00000000-0004-0000-0D00-0000C0000000}"/>
    <hyperlink ref="E100" r:id="rId194" xr:uid="{00000000-0004-0000-0D00-0000C1000000}"/>
    <hyperlink ref="G100" r:id="rId195" xr:uid="{00000000-0004-0000-0D00-0000C2000000}"/>
    <hyperlink ref="E101" r:id="rId196" xr:uid="{00000000-0004-0000-0D00-0000C3000000}"/>
    <hyperlink ref="G101" r:id="rId197" xr:uid="{00000000-0004-0000-0D00-0000C4000000}"/>
    <hyperlink ref="E102" r:id="rId198" xr:uid="{00000000-0004-0000-0D00-0000C5000000}"/>
    <hyperlink ref="E103" r:id="rId199" xr:uid="{00000000-0004-0000-0D00-0000C6000000}"/>
    <hyperlink ref="E104" r:id="rId200" xr:uid="{00000000-0004-0000-0D00-0000C7000000}"/>
    <hyperlink ref="E105" r:id="rId201" xr:uid="{00000000-0004-0000-0D00-0000C8000000}"/>
    <hyperlink ref="G105" r:id="rId202" xr:uid="{00000000-0004-0000-0D00-0000C9000000}"/>
    <hyperlink ref="E106" r:id="rId203" xr:uid="{00000000-0004-0000-0D00-0000CA000000}"/>
    <hyperlink ref="G106" r:id="rId204" xr:uid="{00000000-0004-0000-0D00-0000CB000000}"/>
    <hyperlink ref="E107" r:id="rId205" xr:uid="{00000000-0004-0000-0D00-0000CC000000}"/>
    <hyperlink ref="G107" r:id="rId206" xr:uid="{00000000-0004-0000-0D00-0000CD000000}"/>
    <hyperlink ref="E108" r:id="rId207" xr:uid="{00000000-0004-0000-0D00-0000CE000000}"/>
    <hyperlink ref="G108" r:id="rId208" xr:uid="{00000000-0004-0000-0D00-0000CF000000}"/>
    <hyperlink ref="E109" r:id="rId209" xr:uid="{00000000-0004-0000-0D00-0000D0000000}"/>
    <hyperlink ref="G109" r:id="rId210" xr:uid="{00000000-0004-0000-0D00-0000D1000000}"/>
    <hyperlink ref="E110" r:id="rId211" xr:uid="{00000000-0004-0000-0D00-0000D2000000}"/>
    <hyperlink ref="G110" r:id="rId212" xr:uid="{00000000-0004-0000-0D00-0000D3000000}"/>
    <hyperlink ref="E111" r:id="rId213" xr:uid="{00000000-0004-0000-0D00-0000D4000000}"/>
    <hyperlink ref="G111" r:id="rId214" xr:uid="{00000000-0004-0000-0D00-0000D5000000}"/>
    <hyperlink ref="E112" r:id="rId215" xr:uid="{00000000-0004-0000-0D00-0000D6000000}"/>
    <hyperlink ref="G112" r:id="rId216" xr:uid="{00000000-0004-0000-0D00-0000D7000000}"/>
    <hyperlink ref="E113" r:id="rId217" xr:uid="{00000000-0004-0000-0D00-0000D8000000}"/>
    <hyperlink ref="G113" r:id="rId218" xr:uid="{00000000-0004-0000-0D00-0000D9000000}"/>
    <hyperlink ref="E114" r:id="rId219" xr:uid="{00000000-0004-0000-0D00-0000DA000000}"/>
    <hyperlink ref="G114" r:id="rId220" xr:uid="{00000000-0004-0000-0D00-0000DB000000}"/>
    <hyperlink ref="E115" r:id="rId221" xr:uid="{00000000-0004-0000-0D00-0000DC000000}"/>
    <hyperlink ref="G115" r:id="rId222" xr:uid="{00000000-0004-0000-0D00-0000DD000000}"/>
    <hyperlink ref="E116" r:id="rId223" xr:uid="{00000000-0004-0000-0D00-0000DE000000}"/>
    <hyperlink ref="G116" r:id="rId224" xr:uid="{00000000-0004-0000-0D00-0000DF000000}"/>
    <hyperlink ref="C117" r:id="rId225" xr:uid="{00000000-0004-0000-0D00-0000E0000000}"/>
    <hyperlink ref="E117" r:id="rId226" xr:uid="{00000000-0004-0000-0D00-0000E1000000}"/>
    <hyperlink ref="G117" r:id="rId227" xr:uid="{00000000-0004-0000-0D00-0000E2000000}"/>
    <hyperlink ref="E118" r:id="rId228" xr:uid="{00000000-0004-0000-0D00-0000E3000000}"/>
    <hyperlink ref="G118" r:id="rId229" xr:uid="{00000000-0004-0000-0D00-0000E4000000}"/>
    <hyperlink ref="E119" r:id="rId230" xr:uid="{00000000-0004-0000-0D00-0000E5000000}"/>
    <hyperlink ref="G119" r:id="rId231" xr:uid="{00000000-0004-0000-0D00-0000E6000000}"/>
    <hyperlink ref="E120" r:id="rId232" xr:uid="{00000000-0004-0000-0D00-0000E7000000}"/>
    <hyperlink ref="G120" r:id="rId233" xr:uid="{00000000-0004-0000-0D00-0000E8000000}"/>
    <hyperlink ref="E121" r:id="rId234" xr:uid="{00000000-0004-0000-0D00-0000E9000000}"/>
    <hyperlink ref="G121" r:id="rId235" xr:uid="{00000000-0004-0000-0D00-0000EA000000}"/>
    <hyperlink ref="E122" r:id="rId236" xr:uid="{00000000-0004-0000-0D00-0000EB000000}"/>
    <hyperlink ref="G122" r:id="rId237" xr:uid="{00000000-0004-0000-0D00-0000EC000000}"/>
    <hyperlink ref="E123" r:id="rId238" xr:uid="{00000000-0004-0000-0D00-0000ED000000}"/>
    <hyperlink ref="G123" r:id="rId239" xr:uid="{00000000-0004-0000-0D00-0000EE000000}"/>
    <hyperlink ref="E124" r:id="rId240" xr:uid="{00000000-0004-0000-0D00-0000EF000000}"/>
    <hyperlink ref="G124" r:id="rId241" xr:uid="{00000000-0004-0000-0D00-0000F0000000}"/>
    <hyperlink ref="E125" r:id="rId242" xr:uid="{00000000-0004-0000-0D00-0000F1000000}"/>
    <hyperlink ref="G125" r:id="rId243" xr:uid="{00000000-0004-0000-0D00-0000F2000000}"/>
    <hyperlink ref="E126" r:id="rId244" xr:uid="{00000000-0004-0000-0D00-0000F3000000}"/>
    <hyperlink ref="G126" r:id="rId245" xr:uid="{00000000-0004-0000-0D00-0000F4000000}"/>
    <hyperlink ref="E127" r:id="rId246" xr:uid="{00000000-0004-0000-0D00-0000F5000000}"/>
    <hyperlink ref="G127" r:id="rId247" xr:uid="{00000000-0004-0000-0D00-0000F6000000}"/>
    <hyperlink ref="E128" r:id="rId248" xr:uid="{00000000-0004-0000-0D00-0000F7000000}"/>
    <hyperlink ref="G128" r:id="rId249" xr:uid="{00000000-0004-0000-0D00-0000F8000000}"/>
    <hyperlink ref="E129" r:id="rId250" xr:uid="{00000000-0004-0000-0D00-0000F9000000}"/>
    <hyperlink ref="G129" r:id="rId251" xr:uid="{00000000-0004-0000-0D00-0000FA000000}"/>
    <hyperlink ref="E130" r:id="rId252" xr:uid="{00000000-0004-0000-0D00-0000FB000000}"/>
    <hyperlink ref="G130" r:id="rId253" xr:uid="{00000000-0004-0000-0D00-0000FC000000}"/>
    <hyperlink ref="E131" r:id="rId254" xr:uid="{00000000-0004-0000-0D00-0000FD000000}"/>
    <hyperlink ref="G131" r:id="rId255" xr:uid="{00000000-0004-0000-0D00-0000FE000000}"/>
    <hyperlink ref="E132" r:id="rId256" xr:uid="{00000000-0004-0000-0D00-0000FF000000}"/>
    <hyperlink ref="G132" r:id="rId257" xr:uid="{00000000-0004-0000-0D00-000000010000}"/>
    <hyperlink ref="E133" r:id="rId258" xr:uid="{00000000-0004-0000-0D00-000001010000}"/>
    <hyperlink ref="G133" r:id="rId259" xr:uid="{00000000-0004-0000-0D00-000002010000}"/>
    <hyperlink ref="E134" r:id="rId260" xr:uid="{00000000-0004-0000-0D00-000003010000}"/>
    <hyperlink ref="G134" r:id="rId261" xr:uid="{00000000-0004-0000-0D00-000004010000}"/>
    <hyperlink ref="E135" r:id="rId262" xr:uid="{00000000-0004-0000-0D00-000005010000}"/>
    <hyperlink ref="G135" r:id="rId263" xr:uid="{00000000-0004-0000-0D00-000006010000}"/>
    <hyperlink ref="E136" r:id="rId264" xr:uid="{00000000-0004-0000-0D00-000007010000}"/>
    <hyperlink ref="G136" r:id="rId265" xr:uid="{00000000-0004-0000-0D00-000008010000}"/>
    <hyperlink ref="E137" r:id="rId266" xr:uid="{00000000-0004-0000-0D00-000009010000}"/>
    <hyperlink ref="G137" r:id="rId267" xr:uid="{00000000-0004-0000-0D00-00000A010000}"/>
    <hyperlink ref="E138" r:id="rId268" xr:uid="{00000000-0004-0000-0D00-00000B010000}"/>
    <hyperlink ref="G138" r:id="rId269" xr:uid="{00000000-0004-0000-0D00-00000C010000}"/>
    <hyperlink ref="E139" r:id="rId270" xr:uid="{00000000-0004-0000-0D00-00000D010000}"/>
    <hyperlink ref="G139" r:id="rId271" xr:uid="{00000000-0004-0000-0D00-00000E010000}"/>
    <hyperlink ref="E140" r:id="rId272" xr:uid="{00000000-0004-0000-0D00-00000F010000}"/>
    <hyperlink ref="G140" r:id="rId273" xr:uid="{00000000-0004-0000-0D00-000010010000}"/>
    <hyperlink ref="E141" r:id="rId274" xr:uid="{00000000-0004-0000-0D00-000011010000}"/>
    <hyperlink ref="G141" r:id="rId275" xr:uid="{00000000-0004-0000-0D00-000012010000}"/>
    <hyperlink ref="E142" r:id="rId276" xr:uid="{00000000-0004-0000-0D00-000013010000}"/>
    <hyperlink ref="G142" r:id="rId277" xr:uid="{00000000-0004-0000-0D00-000014010000}"/>
    <hyperlink ref="E143" r:id="rId278" xr:uid="{00000000-0004-0000-0D00-000015010000}"/>
    <hyperlink ref="G143" r:id="rId279" xr:uid="{00000000-0004-0000-0D00-000016010000}"/>
    <hyperlink ref="E144" r:id="rId280" xr:uid="{00000000-0004-0000-0D00-000017010000}"/>
    <hyperlink ref="G144" r:id="rId281" xr:uid="{00000000-0004-0000-0D00-000018010000}"/>
    <hyperlink ref="E145" r:id="rId282" xr:uid="{00000000-0004-0000-0D00-000019010000}"/>
    <hyperlink ref="G145" r:id="rId283" xr:uid="{00000000-0004-0000-0D00-00001A010000}"/>
    <hyperlink ref="C146" r:id="rId284" xr:uid="{00000000-0004-0000-0D00-00001B010000}"/>
    <hyperlink ref="E146" r:id="rId285" xr:uid="{00000000-0004-0000-0D00-00001C010000}"/>
    <hyperlink ref="G146" r:id="rId286" xr:uid="{00000000-0004-0000-0D00-00001D010000}"/>
    <hyperlink ref="C147" r:id="rId287" xr:uid="{00000000-0004-0000-0D00-00001E010000}"/>
    <hyperlink ref="E147" r:id="rId288" xr:uid="{00000000-0004-0000-0D00-00001F010000}"/>
    <hyperlink ref="G147" r:id="rId289" xr:uid="{00000000-0004-0000-0D00-000020010000}"/>
    <hyperlink ref="E148" r:id="rId290" xr:uid="{00000000-0004-0000-0D00-000021010000}"/>
    <hyperlink ref="G148" r:id="rId291" xr:uid="{00000000-0004-0000-0D00-000022010000}"/>
    <hyperlink ref="C149" r:id="rId292" xr:uid="{00000000-0004-0000-0D00-000023010000}"/>
    <hyperlink ref="E149" r:id="rId293" xr:uid="{00000000-0004-0000-0D00-000024010000}"/>
    <hyperlink ref="G149" r:id="rId294" xr:uid="{00000000-0004-0000-0D00-000025010000}"/>
    <hyperlink ref="E150" r:id="rId295" xr:uid="{00000000-0004-0000-0D00-000026010000}"/>
    <hyperlink ref="G150" r:id="rId296" xr:uid="{00000000-0004-0000-0D00-000027010000}"/>
    <hyperlink ref="E151" r:id="rId297" xr:uid="{00000000-0004-0000-0D00-000028010000}"/>
    <hyperlink ref="G151" r:id="rId298" xr:uid="{00000000-0004-0000-0D00-000029010000}"/>
    <hyperlink ref="E152" r:id="rId299" xr:uid="{00000000-0004-0000-0D00-00002A010000}"/>
    <hyperlink ref="G152" r:id="rId300" xr:uid="{00000000-0004-0000-0D00-00002B010000}"/>
    <hyperlink ref="E153" r:id="rId301" xr:uid="{00000000-0004-0000-0D00-00002C010000}"/>
    <hyperlink ref="G153" r:id="rId302" xr:uid="{00000000-0004-0000-0D00-00002D010000}"/>
    <hyperlink ref="E154" r:id="rId303" xr:uid="{00000000-0004-0000-0D00-00002E010000}"/>
    <hyperlink ref="G154" r:id="rId304" xr:uid="{00000000-0004-0000-0D00-00002F010000}"/>
    <hyperlink ref="E155" r:id="rId305" xr:uid="{00000000-0004-0000-0D00-000030010000}"/>
    <hyperlink ref="G155" r:id="rId306" xr:uid="{00000000-0004-0000-0D00-000031010000}"/>
    <hyperlink ref="E156" r:id="rId307" xr:uid="{00000000-0004-0000-0D00-000032010000}"/>
    <hyperlink ref="G156" r:id="rId308" xr:uid="{00000000-0004-0000-0D00-000033010000}"/>
    <hyperlink ref="E157" r:id="rId309" xr:uid="{00000000-0004-0000-0D00-000034010000}"/>
    <hyperlink ref="G157" r:id="rId310" xr:uid="{00000000-0004-0000-0D00-000035010000}"/>
    <hyperlink ref="E158" r:id="rId311" xr:uid="{00000000-0004-0000-0D00-000036010000}"/>
    <hyperlink ref="G158" r:id="rId312" xr:uid="{00000000-0004-0000-0D00-000037010000}"/>
    <hyperlink ref="E159" r:id="rId313" xr:uid="{00000000-0004-0000-0D00-000038010000}"/>
    <hyperlink ref="G159" r:id="rId314" xr:uid="{00000000-0004-0000-0D00-000039010000}"/>
    <hyperlink ref="E160" r:id="rId315" xr:uid="{00000000-0004-0000-0D00-00003A010000}"/>
    <hyperlink ref="G160" r:id="rId316" xr:uid="{00000000-0004-0000-0D00-00003B010000}"/>
    <hyperlink ref="E161" r:id="rId317" xr:uid="{00000000-0004-0000-0D00-00003C010000}"/>
    <hyperlink ref="G161" r:id="rId318" xr:uid="{00000000-0004-0000-0D00-00003D010000}"/>
    <hyperlink ref="E162" r:id="rId319" xr:uid="{00000000-0004-0000-0D00-00003E010000}"/>
    <hyperlink ref="G162" r:id="rId320" xr:uid="{00000000-0004-0000-0D00-00003F010000}"/>
    <hyperlink ref="E163" r:id="rId321" xr:uid="{00000000-0004-0000-0D00-000040010000}"/>
    <hyperlink ref="G163" r:id="rId322" xr:uid="{00000000-0004-0000-0D00-000041010000}"/>
    <hyperlink ref="E164" r:id="rId323" xr:uid="{00000000-0004-0000-0D00-000042010000}"/>
    <hyperlink ref="G164" r:id="rId324" xr:uid="{00000000-0004-0000-0D00-000043010000}"/>
    <hyperlink ref="E165" r:id="rId325" xr:uid="{00000000-0004-0000-0D00-000044010000}"/>
    <hyperlink ref="G165" r:id="rId326" xr:uid="{00000000-0004-0000-0D00-000045010000}"/>
    <hyperlink ref="E166" r:id="rId327" xr:uid="{00000000-0004-0000-0D00-000046010000}"/>
    <hyperlink ref="G166" r:id="rId328" xr:uid="{00000000-0004-0000-0D00-000047010000}"/>
    <hyperlink ref="E167" r:id="rId329" xr:uid="{00000000-0004-0000-0D00-000048010000}"/>
    <hyperlink ref="G167" r:id="rId330" xr:uid="{00000000-0004-0000-0D00-000049010000}"/>
    <hyperlink ref="E168" r:id="rId331" xr:uid="{00000000-0004-0000-0D00-00004A010000}"/>
    <hyperlink ref="G168" r:id="rId332" xr:uid="{00000000-0004-0000-0D00-00004B010000}"/>
    <hyperlink ref="E169" r:id="rId333" xr:uid="{00000000-0004-0000-0D00-00004C010000}"/>
    <hyperlink ref="G169" r:id="rId334" xr:uid="{00000000-0004-0000-0D00-00004D010000}"/>
    <hyperlink ref="E170" r:id="rId335" xr:uid="{00000000-0004-0000-0D00-00004E010000}"/>
    <hyperlink ref="G170" r:id="rId336" xr:uid="{00000000-0004-0000-0D00-00004F010000}"/>
    <hyperlink ref="E171" r:id="rId337" xr:uid="{00000000-0004-0000-0D00-000050010000}"/>
    <hyperlink ref="G171" r:id="rId338" xr:uid="{00000000-0004-0000-0D00-000051010000}"/>
    <hyperlink ref="E172" r:id="rId339" xr:uid="{00000000-0004-0000-0D00-000052010000}"/>
    <hyperlink ref="G172" r:id="rId340" xr:uid="{00000000-0004-0000-0D00-000053010000}"/>
    <hyperlink ref="E173" r:id="rId341" xr:uid="{00000000-0004-0000-0D00-000054010000}"/>
    <hyperlink ref="G173" r:id="rId342" xr:uid="{00000000-0004-0000-0D00-000055010000}"/>
    <hyperlink ref="E174" r:id="rId343" xr:uid="{00000000-0004-0000-0D00-000056010000}"/>
    <hyperlink ref="G174" r:id="rId344" xr:uid="{00000000-0004-0000-0D00-000057010000}"/>
    <hyperlink ref="E175" r:id="rId345" xr:uid="{00000000-0004-0000-0D00-000058010000}"/>
    <hyperlink ref="G175" r:id="rId346" xr:uid="{00000000-0004-0000-0D00-000059010000}"/>
    <hyperlink ref="E176" r:id="rId347" xr:uid="{00000000-0004-0000-0D00-00005A010000}"/>
    <hyperlink ref="G176" r:id="rId348" xr:uid="{00000000-0004-0000-0D00-00005B010000}"/>
    <hyperlink ref="E177" r:id="rId349" xr:uid="{00000000-0004-0000-0D00-00005C010000}"/>
    <hyperlink ref="G177" r:id="rId350" xr:uid="{00000000-0004-0000-0D00-00005D010000}"/>
    <hyperlink ref="E178" r:id="rId351" xr:uid="{00000000-0004-0000-0D00-00005E010000}"/>
    <hyperlink ref="G178" r:id="rId352" xr:uid="{00000000-0004-0000-0D00-00005F010000}"/>
    <hyperlink ref="E179" r:id="rId353" xr:uid="{00000000-0004-0000-0D00-000060010000}"/>
    <hyperlink ref="G179" r:id="rId354" xr:uid="{00000000-0004-0000-0D00-000061010000}"/>
    <hyperlink ref="E180" r:id="rId355" xr:uid="{00000000-0004-0000-0D00-000062010000}"/>
    <hyperlink ref="G180" r:id="rId356" xr:uid="{00000000-0004-0000-0D00-000063010000}"/>
    <hyperlink ref="E181" r:id="rId357" xr:uid="{00000000-0004-0000-0D00-000064010000}"/>
    <hyperlink ref="G181" r:id="rId358" xr:uid="{00000000-0004-0000-0D00-000065010000}"/>
    <hyperlink ref="E182" r:id="rId359" xr:uid="{00000000-0004-0000-0D00-000066010000}"/>
    <hyperlink ref="G182" r:id="rId360" xr:uid="{00000000-0004-0000-0D00-000067010000}"/>
    <hyperlink ref="E183" r:id="rId361" xr:uid="{00000000-0004-0000-0D00-000068010000}"/>
    <hyperlink ref="G183" r:id="rId362" xr:uid="{00000000-0004-0000-0D00-000069010000}"/>
    <hyperlink ref="E184" r:id="rId363" xr:uid="{00000000-0004-0000-0D00-00006A010000}"/>
    <hyperlink ref="G184" r:id="rId364" xr:uid="{00000000-0004-0000-0D00-00006B010000}"/>
    <hyperlink ref="E185" r:id="rId365" xr:uid="{00000000-0004-0000-0D00-00006C010000}"/>
    <hyperlink ref="G185" r:id="rId366" xr:uid="{00000000-0004-0000-0D00-00006D010000}"/>
    <hyperlink ref="E186" r:id="rId367" xr:uid="{00000000-0004-0000-0D00-00006E010000}"/>
    <hyperlink ref="G186" r:id="rId368" xr:uid="{00000000-0004-0000-0D00-00006F010000}"/>
    <hyperlink ref="E187" r:id="rId369" xr:uid="{00000000-0004-0000-0D00-000070010000}"/>
    <hyperlink ref="G187" r:id="rId370" xr:uid="{00000000-0004-0000-0D00-000071010000}"/>
    <hyperlink ref="E188" r:id="rId371" xr:uid="{00000000-0004-0000-0D00-000072010000}"/>
    <hyperlink ref="G188" r:id="rId372" xr:uid="{00000000-0004-0000-0D00-000073010000}"/>
    <hyperlink ref="E189" r:id="rId373" xr:uid="{00000000-0004-0000-0D00-000074010000}"/>
    <hyperlink ref="G189" r:id="rId374" xr:uid="{00000000-0004-0000-0D00-000075010000}"/>
    <hyperlink ref="E190" r:id="rId375" xr:uid="{00000000-0004-0000-0D00-000076010000}"/>
    <hyperlink ref="G190" r:id="rId376" xr:uid="{00000000-0004-0000-0D00-000077010000}"/>
    <hyperlink ref="E191" r:id="rId377" xr:uid="{00000000-0004-0000-0D00-000078010000}"/>
    <hyperlink ref="G191" r:id="rId378" xr:uid="{00000000-0004-0000-0D00-000079010000}"/>
    <hyperlink ref="E192" r:id="rId379" xr:uid="{00000000-0004-0000-0D00-00007A010000}"/>
    <hyperlink ref="G192" r:id="rId380" xr:uid="{00000000-0004-0000-0D00-00007B010000}"/>
    <hyperlink ref="E193" r:id="rId381" xr:uid="{00000000-0004-0000-0D00-00007C010000}"/>
    <hyperlink ref="G193" r:id="rId382" xr:uid="{00000000-0004-0000-0D00-00007D010000}"/>
    <hyperlink ref="E194" r:id="rId383" xr:uid="{00000000-0004-0000-0D00-00007E010000}"/>
    <hyperlink ref="G194" r:id="rId384" xr:uid="{00000000-0004-0000-0D00-00007F010000}"/>
    <hyperlink ref="E195" r:id="rId385" xr:uid="{00000000-0004-0000-0D00-000080010000}"/>
    <hyperlink ref="G195" r:id="rId386" xr:uid="{00000000-0004-0000-0D00-000081010000}"/>
    <hyperlink ref="E196" r:id="rId387" xr:uid="{00000000-0004-0000-0D00-000082010000}"/>
    <hyperlink ref="G196" r:id="rId388" xr:uid="{00000000-0004-0000-0D00-000083010000}"/>
    <hyperlink ref="E197" r:id="rId389" xr:uid="{00000000-0004-0000-0D00-000084010000}"/>
    <hyperlink ref="G197" r:id="rId390" xr:uid="{00000000-0004-0000-0D00-000085010000}"/>
    <hyperlink ref="E198" r:id="rId391" xr:uid="{00000000-0004-0000-0D00-000086010000}"/>
    <hyperlink ref="G198" r:id="rId392" xr:uid="{00000000-0004-0000-0D00-000087010000}"/>
    <hyperlink ref="E199" r:id="rId393" xr:uid="{00000000-0004-0000-0D00-000088010000}"/>
    <hyperlink ref="G199" r:id="rId394" xr:uid="{00000000-0004-0000-0D00-000089010000}"/>
    <hyperlink ref="E200" r:id="rId395" xr:uid="{00000000-0004-0000-0D00-00008A010000}"/>
    <hyperlink ref="G200" r:id="rId396" xr:uid="{00000000-0004-0000-0D00-00008B010000}"/>
    <hyperlink ref="E201" r:id="rId397" xr:uid="{00000000-0004-0000-0D00-00008C010000}"/>
    <hyperlink ref="G201" r:id="rId398" xr:uid="{00000000-0004-0000-0D00-00008D010000}"/>
    <hyperlink ref="E202" r:id="rId399" xr:uid="{00000000-0004-0000-0D00-00008E010000}"/>
    <hyperlink ref="G202" r:id="rId400" xr:uid="{00000000-0004-0000-0D00-00008F010000}"/>
    <hyperlink ref="E203" r:id="rId401" xr:uid="{00000000-0004-0000-0D00-000090010000}"/>
    <hyperlink ref="G203" r:id="rId402" xr:uid="{00000000-0004-0000-0D00-000091010000}"/>
    <hyperlink ref="E204" r:id="rId403" xr:uid="{00000000-0004-0000-0D00-000092010000}"/>
    <hyperlink ref="G204" r:id="rId404" xr:uid="{00000000-0004-0000-0D00-000093010000}"/>
    <hyperlink ref="E205" r:id="rId405" xr:uid="{00000000-0004-0000-0D00-000094010000}"/>
    <hyperlink ref="G205" r:id="rId406" xr:uid="{00000000-0004-0000-0D00-000095010000}"/>
    <hyperlink ref="E206" r:id="rId407" xr:uid="{00000000-0004-0000-0D00-000096010000}"/>
    <hyperlink ref="G206" r:id="rId408" xr:uid="{00000000-0004-0000-0D00-000097010000}"/>
    <hyperlink ref="E207" r:id="rId409" xr:uid="{00000000-0004-0000-0D00-000098010000}"/>
    <hyperlink ref="G207" r:id="rId410" xr:uid="{00000000-0004-0000-0D00-000099010000}"/>
    <hyperlink ref="E208" r:id="rId411" xr:uid="{00000000-0004-0000-0D00-00009A010000}"/>
    <hyperlink ref="G208" r:id="rId412" xr:uid="{00000000-0004-0000-0D00-00009B010000}"/>
    <hyperlink ref="E209" r:id="rId413" xr:uid="{00000000-0004-0000-0D00-00009C010000}"/>
    <hyperlink ref="G209" r:id="rId414" xr:uid="{00000000-0004-0000-0D00-00009D010000}"/>
    <hyperlink ref="E210" r:id="rId415" xr:uid="{00000000-0004-0000-0D00-00009E010000}"/>
    <hyperlink ref="G210" r:id="rId416" xr:uid="{00000000-0004-0000-0D00-00009F010000}"/>
    <hyperlink ref="E211" r:id="rId417" xr:uid="{00000000-0004-0000-0D00-0000A0010000}"/>
    <hyperlink ref="G211" r:id="rId418" xr:uid="{00000000-0004-0000-0D00-0000A1010000}"/>
    <hyperlink ref="E212" r:id="rId419" xr:uid="{00000000-0004-0000-0D00-0000A2010000}"/>
    <hyperlink ref="G212" r:id="rId420" xr:uid="{00000000-0004-0000-0D00-0000A3010000}"/>
    <hyperlink ref="E213" r:id="rId421" xr:uid="{00000000-0004-0000-0D00-0000A4010000}"/>
    <hyperlink ref="G213" r:id="rId422" xr:uid="{00000000-0004-0000-0D00-0000A5010000}"/>
    <hyperlink ref="E214" r:id="rId423" xr:uid="{00000000-0004-0000-0D00-0000A6010000}"/>
    <hyperlink ref="G214" r:id="rId424" xr:uid="{00000000-0004-0000-0D00-0000A7010000}"/>
    <hyperlink ref="E215" r:id="rId425" xr:uid="{00000000-0004-0000-0D00-0000A8010000}"/>
    <hyperlink ref="G215" r:id="rId426" xr:uid="{00000000-0004-0000-0D00-0000A9010000}"/>
    <hyperlink ref="E216" r:id="rId427" xr:uid="{00000000-0004-0000-0D00-0000AA010000}"/>
    <hyperlink ref="G216" r:id="rId428" xr:uid="{00000000-0004-0000-0D00-0000AB010000}"/>
    <hyperlink ref="E217" r:id="rId429" xr:uid="{00000000-0004-0000-0D00-0000AC010000}"/>
    <hyperlink ref="G217" r:id="rId430" xr:uid="{00000000-0004-0000-0D00-0000AD010000}"/>
    <hyperlink ref="E218" r:id="rId431" xr:uid="{00000000-0004-0000-0D00-0000AE010000}"/>
    <hyperlink ref="G218" r:id="rId432" xr:uid="{00000000-0004-0000-0D00-0000AF010000}"/>
    <hyperlink ref="E219" r:id="rId433" xr:uid="{00000000-0004-0000-0D00-0000B0010000}"/>
    <hyperlink ref="G219" r:id="rId434" xr:uid="{00000000-0004-0000-0D00-0000B1010000}"/>
    <hyperlink ref="E220" r:id="rId435" xr:uid="{00000000-0004-0000-0D00-0000B2010000}"/>
    <hyperlink ref="G220" r:id="rId436" xr:uid="{00000000-0004-0000-0D00-0000B3010000}"/>
    <hyperlink ref="E221" r:id="rId437" xr:uid="{00000000-0004-0000-0D00-0000B4010000}"/>
    <hyperlink ref="G221" r:id="rId438" xr:uid="{00000000-0004-0000-0D00-0000B5010000}"/>
    <hyperlink ref="E222" r:id="rId439" xr:uid="{00000000-0004-0000-0D00-0000B6010000}"/>
    <hyperlink ref="G222" r:id="rId440" xr:uid="{00000000-0004-0000-0D00-0000B7010000}"/>
    <hyperlink ref="E223" r:id="rId441" xr:uid="{00000000-0004-0000-0D00-0000B8010000}"/>
    <hyperlink ref="G223" r:id="rId442" xr:uid="{00000000-0004-0000-0D00-0000B9010000}"/>
    <hyperlink ref="E224" r:id="rId443" xr:uid="{00000000-0004-0000-0D00-0000BA010000}"/>
    <hyperlink ref="G224" r:id="rId444" xr:uid="{00000000-0004-0000-0D00-0000BB010000}"/>
    <hyperlink ref="E225" r:id="rId445" xr:uid="{00000000-0004-0000-0D00-0000BC010000}"/>
    <hyperlink ref="G225" r:id="rId446" xr:uid="{00000000-0004-0000-0D00-0000BD010000}"/>
    <hyperlink ref="E226" r:id="rId447" xr:uid="{00000000-0004-0000-0D00-0000BE010000}"/>
    <hyperlink ref="G226" r:id="rId448" xr:uid="{00000000-0004-0000-0D00-0000BF010000}"/>
    <hyperlink ref="E227" r:id="rId449" xr:uid="{00000000-0004-0000-0D00-0000C0010000}"/>
    <hyperlink ref="G227" r:id="rId450" xr:uid="{00000000-0004-0000-0D00-0000C1010000}"/>
    <hyperlink ref="E228" r:id="rId451" xr:uid="{00000000-0004-0000-0D00-0000C2010000}"/>
    <hyperlink ref="G228" r:id="rId452" xr:uid="{00000000-0004-0000-0D00-0000C3010000}"/>
    <hyperlink ref="E229" r:id="rId453" xr:uid="{00000000-0004-0000-0D00-0000C4010000}"/>
    <hyperlink ref="G229" r:id="rId454" xr:uid="{00000000-0004-0000-0D00-0000C5010000}"/>
    <hyperlink ref="E230" r:id="rId455" xr:uid="{00000000-0004-0000-0D00-0000C6010000}"/>
    <hyperlink ref="G230" r:id="rId456" xr:uid="{00000000-0004-0000-0D00-0000C7010000}"/>
    <hyperlink ref="E231" r:id="rId457" xr:uid="{00000000-0004-0000-0D00-0000C8010000}"/>
    <hyperlink ref="G231" r:id="rId458" xr:uid="{00000000-0004-0000-0D00-0000C9010000}"/>
    <hyperlink ref="E232" r:id="rId459" xr:uid="{00000000-0004-0000-0D00-0000CA010000}"/>
    <hyperlink ref="G232" r:id="rId460" xr:uid="{00000000-0004-0000-0D00-0000CB010000}"/>
    <hyperlink ref="E233" r:id="rId461" xr:uid="{00000000-0004-0000-0D00-0000CC010000}"/>
    <hyperlink ref="G233" r:id="rId462" xr:uid="{00000000-0004-0000-0D00-0000CD010000}"/>
    <hyperlink ref="E234" r:id="rId463" xr:uid="{00000000-0004-0000-0D00-0000CE010000}"/>
    <hyperlink ref="G234" r:id="rId464" xr:uid="{00000000-0004-0000-0D00-0000CF010000}"/>
    <hyperlink ref="E235" r:id="rId465" xr:uid="{00000000-0004-0000-0D00-0000D0010000}"/>
    <hyperlink ref="G235" r:id="rId466" xr:uid="{00000000-0004-0000-0D00-0000D1010000}"/>
    <hyperlink ref="E236" r:id="rId467" xr:uid="{00000000-0004-0000-0D00-0000D2010000}"/>
    <hyperlink ref="G236" r:id="rId468" xr:uid="{00000000-0004-0000-0D00-0000D3010000}"/>
    <hyperlink ref="E237" r:id="rId469" xr:uid="{00000000-0004-0000-0D00-0000D4010000}"/>
    <hyperlink ref="G237" r:id="rId470" xr:uid="{00000000-0004-0000-0D00-0000D5010000}"/>
    <hyperlink ref="E238" r:id="rId471" xr:uid="{00000000-0004-0000-0D00-0000D6010000}"/>
    <hyperlink ref="G238" r:id="rId472" xr:uid="{00000000-0004-0000-0D00-0000D7010000}"/>
    <hyperlink ref="C239" r:id="rId473" xr:uid="{00000000-0004-0000-0D00-0000D8010000}"/>
    <hyperlink ref="E239" r:id="rId474" xr:uid="{00000000-0004-0000-0D00-0000D9010000}"/>
    <hyperlink ref="G239" r:id="rId475" xr:uid="{00000000-0004-0000-0D00-0000DA010000}"/>
    <hyperlink ref="E240" r:id="rId476" xr:uid="{00000000-0004-0000-0D00-0000DB010000}"/>
    <hyperlink ref="G240" r:id="rId477" xr:uid="{00000000-0004-0000-0D00-0000DC010000}"/>
    <hyperlink ref="E241" r:id="rId478" xr:uid="{00000000-0004-0000-0D00-0000DD010000}"/>
    <hyperlink ref="G241" r:id="rId479" xr:uid="{00000000-0004-0000-0D00-0000DE010000}"/>
    <hyperlink ref="E242" r:id="rId480" xr:uid="{00000000-0004-0000-0D00-0000DF010000}"/>
    <hyperlink ref="G242" r:id="rId481" xr:uid="{00000000-0004-0000-0D00-0000E0010000}"/>
    <hyperlink ref="E243" r:id="rId482" xr:uid="{00000000-0004-0000-0D00-0000E1010000}"/>
    <hyperlink ref="G243" r:id="rId483" xr:uid="{00000000-0004-0000-0D00-0000E2010000}"/>
    <hyperlink ref="E244" r:id="rId484" xr:uid="{00000000-0004-0000-0D00-0000E3010000}"/>
    <hyperlink ref="G244" r:id="rId485" xr:uid="{00000000-0004-0000-0D00-0000E4010000}"/>
    <hyperlink ref="E245" r:id="rId486" xr:uid="{00000000-0004-0000-0D00-0000E5010000}"/>
    <hyperlink ref="G245" r:id="rId487" xr:uid="{00000000-0004-0000-0D00-0000E6010000}"/>
    <hyperlink ref="E246" r:id="rId488" xr:uid="{00000000-0004-0000-0D00-0000E7010000}"/>
    <hyperlink ref="G246" r:id="rId489" xr:uid="{00000000-0004-0000-0D00-0000E8010000}"/>
    <hyperlink ref="E247" r:id="rId490" xr:uid="{00000000-0004-0000-0D00-0000E9010000}"/>
    <hyperlink ref="G247" r:id="rId491" xr:uid="{00000000-0004-0000-0D00-0000EA010000}"/>
    <hyperlink ref="E248" r:id="rId492" xr:uid="{00000000-0004-0000-0D00-0000EB010000}"/>
    <hyperlink ref="G248" r:id="rId493" xr:uid="{00000000-0004-0000-0D00-0000EC010000}"/>
    <hyperlink ref="E249" r:id="rId494" xr:uid="{00000000-0004-0000-0D00-0000ED010000}"/>
    <hyperlink ref="G249" r:id="rId495" xr:uid="{00000000-0004-0000-0D00-0000EE010000}"/>
    <hyperlink ref="E250" r:id="rId496" xr:uid="{00000000-0004-0000-0D00-0000EF010000}"/>
    <hyperlink ref="G250" r:id="rId497" xr:uid="{00000000-0004-0000-0D00-0000F0010000}"/>
    <hyperlink ref="E251" r:id="rId498" xr:uid="{00000000-0004-0000-0D00-0000F1010000}"/>
    <hyperlink ref="G251" r:id="rId499" xr:uid="{00000000-0004-0000-0D00-0000F2010000}"/>
    <hyperlink ref="E252" r:id="rId500" xr:uid="{00000000-0004-0000-0D00-0000F3010000}"/>
    <hyperlink ref="G252" r:id="rId501" xr:uid="{00000000-0004-0000-0D00-0000F4010000}"/>
    <hyperlink ref="E253" r:id="rId502" xr:uid="{00000000-0004-0000-0D00-0000F5010000}"/>
    <hyperlink ref="G253" r:id="rId503" xr:uid="{00000000-0004-0000-0D00-0000F6010000}"/>
    <hyperlink ref="E254" r:id="rId504" xr:uid="{00000000-0004-0000-0D00-0000F7010000}"/>
    <hyperlink ref="G254" r:id="rId505" xr:uid="{00000000-0004-0000-0D00-0000F8010000}"/>
    <hyperlink ref="E255" r:id="rId506" xr:uid="{00000000-0004-0000-0D00-0000F9010000}"/>
    <hyperlink ref="G255" r:id="rId507" xr:uid="{00000000-0004-0000-0D00-0000FA010000}"/>
    <hyperlink ref="E256" r:id="rId508" xr:uid="{00000000-0004-0000-0D00-0000FB010000}"/>
    <hyperlink ref="G256" r:id="rId509" xr:uid="{00000000-0004-0000-0D00-0000FC010000}"/>
    <hyperlink ref="E257" r:id="rId510" xr:uid="{00000000-0004-0000-0D00-0000FD010000}"/>
    <hyperlink ref="G257" r:id="rId511" xr:uid="{00000000-0004-0000-0D00-0000FE010000}"/>
    <hyperlink ref="E258" r:id="rId512" xr:uid="{00000000-0004-0000-0D00-0000FF010000}"/>
    <hyperlink ref="G258" r:id="rId513" xr:uid="{00000000-0004-0000-0D00-000000020000}"/>
    <hyperlink ref="E259" r:id="rId514" xr:uid="{00000000-0004-0000-0D00-000001020000}"/>
    <hyperlink ref="G259" r:id="rId515" xr:uid="{00000000-0004-0000-0D00-000002020000}"/>
    <hyperlink ref="E260" r:id="rId516" xr:uid="{00000000-0004-0000-0D00-000003020000}"/>
    <hyperlink ref="G260" r:id="rId517" xr:uid="{00000000-0004-0000-0D00-000004020000}"/>
    <hyperlink ref="E261" r:id="rId518" xr:uid="{00000000-0004-0000-0D00-000005020000}"/>
    <hyperlink ref="G261" r:id="rId519" xr:uid="{00000000-0004-0000-0D00-000006020000}"/>
    <hyperlink ref="E262" r:id="rId520" xr:uid="{00000000-0004-0000-0D00-000007020000}"/>
    <hyperlink ref="G262" r:id="rId521" xr:uid="{00000000-0004-0000-0D00-000008020000}"/>
    <hyperlink ref="E263" r:id="rId522" xr:uid="{00000000-0004-0000-0D00-000009020000}"/>
    <hyperlink ref="G263" r:id="rId523" xr:uid="{00000000-0004-0000-0D00-00000A020000}"/>
    <hyperlink ref="E264" r:id="rId524" xr:uid="{00000000-0004-0000-0D00-00000B020000}"/>
    <hyperlink ref="G264" r:id="rId525" xr:uid="{00000000-0004-0000-0D00-00000C020000}"/>
    <hyperlink ref="E265" r:id="rId526" xr:uid="{00000000-0004-0000-0D00-00000D020000}"/>
    <hyperlink ref="G265" r:id="rId527" xr:uid="{00000000-0004-0000-0D00-00000E020000}"/>
    <hyperlink ref="E266" r:id="rId528" xr:uid="{00000000-0004-0000-0D00-00000F020000}"/>
    <hyperlink ref="G266" r:id="rId529" xr:uid="{00000000-0004-0000-0D00-000010020000}"/>
    <hyperlink ref="E267" r:id="rId530" xr:uid="{00000000-0004-0000-0D00-000011020000}"/>
    <hyperlink ref="G267" r:id="rId531" xr:uid="{00000000-0004-0000-0D00-000012020000}"/>
    <hyperlink ref="E268" r:id="rId532" xr:uid="{00000000-0004-0000-0D00-000013020000}"/>
    <hyperlink ref="G268" r:id="rId533" xr:uid="{00000000-0004-0000-0D00-000014020000}"/>
    <hyperlink ref="E269" r:id="rId534" xr:uid="{00000000-0004-0000-0D00-000015020000}"/>
    <hyperlink ref="G269" r:id="rId535" xr:uid="{00000000-0004-0000-0D00-000016020000}"/>
    <hyperlink ref="E270" r:id="rId536" xr:uid="{00000000-0004-0000-0D00-000017020000}"/>
    <hyperlink ref="G270" r:id="rId537" xr:uid="{00000000-0004-0000-0D00-000018020000}"/>
    <hyperlink ref="E271" r:id="rId538" xr:uid="{00000000-0004-0000-0D00-000019020000}"/>
    <hyperlink ref="G271" r:id="rId539" xr:uid="{00000000-0004-0000-0D00-00001A020000}"/>
    <hyperlink ref="E272" r:id="rId540" xr:uid="{00000000-0004-0000-0D00-00001B020000}"/>
    <hyperlink ref="G272" r:id="rId541" xr:uid="{00000000-0004-0000-0D00-00001C020000}"/>
    <hyperlink ref="E273" r:id="rId542" xr:uid="{00000000-0004-0000-0D00-00001D020000}"/>
    <hyperlink ref="G273" r:id="rId543" xr:uid="{00000000-0004-0000-0D00-00001E020000}"/>
    <hyperlink ref="E274" r:id="rId544" xr:uid="{00000000-0004-0000-0D00-00001F020000}"/>
    <hyperlink ref="G274" r:id="rId545" xr:uid="{00000000-0004-0000-0D00-000020020000}"/>
    <hyperlink ref="E275" r:id="rId546" xr:uid="{00000000-0004-0000-0D00-000021020000}"/>
    <hyperlink ref="G275" r:id="rId547" xr:uid="{00000000-0004-0000-0D00-000022020000}"/>
    <hyperlink ref="E276" r:id="rId548" xr:uid="{00000000-0004-0000-0D00-000023020000}"/>
    <hyperlink ref="G276" r:id="rId549" xr:uid="{00000000-0004-0000-0D00-000024020000}"/>
    <hyperlink ref="E277" r:id="rId550" xr:uid="{00000000-0004-0000-0D00-000025020000}"/>
    <hyperlink ref="G277" r:id="rId551" xr:uid="{00000000-0004-0000-0D00-000026020000}"/>
    <hyperlink ref="E278" r:id="rId552" xr:uid="{00000000-0004-0000-0D00-000027020000}"/>
    <hyperlink ref="G278" r:id="rId553" xr:uid="{00000000-0004-0000-0D00-000028020000}"/>
    <hyperlink ref="E279" r:id="rId554" xr:uid="{00000000-0004-0000-0D00-000029020000}"/>
    <hyperlink ref="G279" r:id="rId555" xr:uid="{00000000-0004-0000-0D00-00002A020000}"/>
    <hyperlink ref="E280" r:id="rId556" xr:uid="{00000000-0004-0000-0D00-00002B020000}"/>
    <hyperlink ref="G280" r:id="rId557" xr:uid="{00000000-0004-0000-0D00-00002C020000}"/>
    <hyperlink ref="E281" r:id="rId558" xr:uid="{00000000-0004-0000-0D00-00002D020000}"/>
    <hyperlink ref="G281" r:id="rId559" xr:uid="{00000000-0004-0000-0D00-00002E020000}"/>
    <hyperlink ref="E282" r:id="rId560" xr:uid="{00000000-0004-0000-0D00-00002F020000}"/>
    <hyperlink ref="G282" r:id="rId561" xr:uid="{00000000-0004-0000-0D00-000030020000}"/>
    <hyperlink ref="E283" r:id="rId562" xr:uid="{00000000-0004-0000-0D00-000031020000}"/>
    <hyperlink ref="G283" r:id="rId563" xr:uid="{00000000-0004-0000-0D00-000032020000}"/>
    <hyperlink ref="E284" r:id="rId564" xr:uid="{00000000-0004-0000-0D00-000033020000}"/>
    <hyperlink ref="G284" r:id="rId565" xr:uid="{00000000-0004-0000-0D00-000034020000}"/>
    <hyperlink ref="E285" r:id="rId566" xr:uid="{00000000-0004-0000-0D00-000035020000}"/>
    <hyperlink ref="G285" r:id="rId567" xr:uid="{00000000-0004-0000-0D00-000036020000}"/>
    <hyperlink ref="E286" r:id="rId568" xr:uid="{00000000-0004-0000-0D00-000037020000}"/>
    <hyperlink ref="G286" r:id="rId569" xr:uid="{00000000-0004-0000-0D00-000038020000}"/>
    <hyperlink ref="E287" r:id="rId570" xr:uid="{00000000-0004-0000-0D00-000039020000}"/>
    <hyperlink ref="G287" r:id="rId571" xr:uid="{00000000-0004-0000-0D00-00003A020000}"/>
    <hyperlink ref="E288" r:id="rId572" xr:uid="{00000000-0004-0000-0D00-00003B020000}"/>
    <hyperlink ref="G288" r:id="rId573" xr:uid="{00000000-0004-0000-0D00-00003C020000}"/>
    <hyperlink ref="E289" r:id="rId574" xr:uid="{00000000-0004-0000-0D00-00003D020000}"/>
    <hyperlink ref="G289" r:id="rId575" xr:uid="{00000000-0004-0000-0D00-00003E020000}"/>
    <hyperlink ref="E290" r:id="rId576" xr:uid="{00000000-0004-0000-0D00-00003F020000}"/>
    <hyperlink ref="G290" r:id="rId577" xr:uid="{00000000-0004-0000-0D00-000040020000}"/>
    <hyperlink ref="E291" r:id="rId578" xr:uid="{00000000-0004-0000-0D00-000041020000}"/>
    <hyperlink ref="G291" r:id="rId579" xr:uid="{00000000-0004-0000-0D00-000042020000}"/>
    <hyperlink ref="E292" r:id="rId580" xr:uid="{00000000-0004-0000-0D00-000043020000}"/>
    <hyperlink ref="G292" r:id="rId581" xr:uid="{00000000-0004-0000-0D00-000044020000}"/>
    <hyperlink ref="E293" r:id="rId582" xr:uid="{00000000-0004-0000-0D00-000045020000}"/>
    <hyperlink ref="G293" r:id="rId583" xr:uid="{00000000-0004-0000-0D00-000046020000}"/>
    <hyperlink ref="E294" r:id="rId584" xr:uid="{00000000-0004-0000-0D00-000047020000}"/>
    <hyperlink ref="G294" r:id="rId585" xr:uid="{00000000-0004-0000-0D00-000048020000}"/>
    <hyperlink ref="E295" r:id="rId586" xr:uid="{00000000-0004-0000-0D00-000049020000}"/>
    <hyperlink ref="G295" r:id="rId587" xr:uid="{00000000-0004-0000-0D00-00004A020000}"/>
    <hyperlink ref="C296" r:id="rId588" xr:uid="{00000000-0004-0000-0D00-00004B020000}"/>
    <hyperlink ref="E296" r:id="rId589" xr:uid="{00000000-0004-0000-0D00-00004C020000}"/>
    <hyperlink ref="G296" r:id="rId590" xr:uid="{00000000-0004-0000-0D00-00004D020000}"/>
    <hyperlink ref="E297" r:id="rId591" xr:uid="{00000000-0004-0000-0D00-00004E020000}"/>
    <hyperlink ref="G297" r:id="rId592" xr:uid="{00000000-0004-0000-0D00-00004F020000}"/>
    <hyperlink ref="E298" r:id="rId593" xr:uid="{00000000-0004-0000-0D00-000050020000}"/>
    <hyperlink ref="G298" r:id="rId594" xr:uid="{00000000-0004-0000-0D00-000051020000}"/>
    <hyperlink ref="E299" r:id="rId595" xr:uid="{00000000-0004-0000-0D00-000052020000}"/>
    <hyperlink ref="G299" r:id="rId596" xr:uid="{00000000-0004-0000-0D00-000053020000}"/>
    <hyperlink ref="E300" r:id="rId597" xr:uid="{00000000-0004-0000-0D00-000054020000}"/>
    <hyperlink ref="G300" r:id="rId598" xr:uid="{00000000-0004-0000-0D00-000055020000}"/>
    <hyperlink ref="E301" r:id="rId599" xr:uid="{00000000-0004-0000-0D00-000056020000}"/>
    <hyperlink ref="G301" r:id="rId600" xr:uid="{00000000-0004-0000-0D00-000057020000}"/>
    <hyperlink ref="E302" r:id="rId601" xr:uid="{00000000-0004-0000-0D00-000058020000}"/>
    <hyperlink ref="G302" r:id="rId602" xr:uid="{00000000-0004-0000-0D00-000059020000}"/>
    <hyperlink ref="E303" r:id="rId603" xr:uid="{00000000-0004-0000-0D00-00005A020000}"/>
    <hyperlink ref="G303" r:id="rId604" xr:uid="{00000000-0004-0000-0D00-00005B020000}"/>
    <hyperlink ref="E304" r:id="rId605" xr:uid="{00000000-0004-0000-0D00-00005C020000}"/>
    <hyperlink ref="G304" r:id="rId606" xr:uid="{00000000-0004-0000-0D00-00005D020000}"/>
    <hyperlink ref="E305" r:id="rId607" xr:uid="{00000000-0004-0000-0D00-00005E020000}"/>
    <hyperlink ref="G305" r:id="rId608" xr:uid="{00000000-0004-0000-0D00-00005F020000}"/>
    <hyperlink ref="E306" r:id="rId609" xr:uid="{00000000-0004-0000-0D00-000060020000}"/>
    <hyperlink ref="G306" r:id="rId610" xr:uid="{00000000-0004-0000-0D00-000061020000}"/>
    <hyperlink ref="G307" r:id="rId611" xr:uid="{00000000-0004-0000-0D00-000062020000}"/>
    <hyperlink ref="G308" r:id="rId612" xr:uid="{00000000-0004-0000-0D00-000063020000}"/>
    <hyperlink ref="E309" r:id="rId613" xr:uid="{00000000-0004-0000-0D00-000064020000}"/>
    <hyperlink ref="G309" r:id="rId614" xr:uid="{00000000-0004-0000-0D00-000065020000}"/>
    <hyperlink ref="E310" r:id="rId615" xr:uid="{00000000-0004-0000-0D00-000066020000}"/>
    <hyperlink ref="G310" r:id="rId616" xr:uid="{00000000-0004-0000-0D00-000067020000}"/>
    <hyperlink ref="C311" r:id="rId617" xr:uid="{00000000-0004-0000-0D00-000068020000}"/>
    <hyperlink ref="E311" r:id="rId618" xr:uid="{00000000-0004-0000-0D00-000069020000}"/>
    <hyperlink ref="G311" r:id="rId619" xr:uid="{00000000-0004-0000-0D00-00006A020000}"/>
    <hyperlink ref="E312" r:id="rId620" xr:uid="{00000000-0004-0000-0D00-00006B020000}"/>
    <hyperlink ref="G312" r:id="rId621" xr:uid="{00000000-0004-0000-0D00-00006C020000}"/>
    <hyperlink ref="E313" r:id="rId622" xr:uid="{00000000-0004-0000-0D00-00006D020000}"/>
    <hyperlink ref="G313" r:id="rId623" xr:uid="{00000000-0004-0000-0D00-00006E020000}"/>
    <hyperlink ref="E314" r:id="rId624" xr:uid="{00000000-0004-0000-0D00-00006F020000}"/>
    <hyperlink ref="G314" r:id="rId625" xr:uid="{00000000-0004-0000-0D00-000070020000}"/>
    <hyperlink ref="E315" r:id="rId626" xr:uid="{00000000-0004-0000-0D00-000071020000}"/>
    <hyperlink ref="G315" r:id="rId627" xr:uid="{00000000-0004-0000-0D00-000072020000}"/>
    <hyperlink ref="E316" r:id="rId628" xr:uid="{00000000-0004-0000-0D00-000073020000}"/>
    <hyperlink ref="G316" r:id="rId629" xr:uid="{00000000-0004-0000-0D00-000074020000}"/>
    <hyperlink ref="E317" r:id="rId630" xr:uid="{00000000-0004-0000-0D00-000075020000}"/>
    <hyperlink ref="G317" r:id="rId631" xr:uid="{00000000-0004-0000-0D00-000076020000}"/>
    <hyperlink ref="E318" r:id="rId632" xr:uid="{00000000-0004-0000-0D00-000077020000}"/>
    <hyperlink ref="G318" r:id="rId633" xr:uid="{00000000-0004-0000-0D00-000078020000}"/>
    <hyperlink ref="E319" r:id="rId634" xr:uid="{00000000-0004-0000-0D00-000079020000}"/>
    <hyperlink ref="G319" r:id="rId635" xr:uid="{00000000-0004-0000-0D00-00007A020000}"/>
    <hyperlink ref="E320" r:id="rId636" xr:uid="{00000000-0004-0000-0D00-00007B020000}"/>
    <hyperlink ref="G320" r:id="rId637" xr:uid="{00000000-0004-0000-0D00-00007C020000}"/>
    <hyperlink ref="E321" r:id="rId638" xr:uid="{00000000-0004-0000-0D00-00007D020000}"/>
    <hyperlink ref="G321" r:id="rId639" xr:uid="{00000000-0004-0000-0D00-00007E020000}"/>
    <hyperlink ref="E322" r:id="rId640" xr:uid="{00000000-0004-0000-0D00-00007F020000}"/>
    <hyperlink ref="G322" r:id="rId641" xr:uid="{00000000-0004-0000-0D00-000080020000}"/>
    <hyperlink ref="E323" r:id="rId642" xr:uid="{00000000-0004-0000-0D00-000081020000}"/>
    <hyperlink ref="G323" r:id="rId643" xr:uid="{00000000-0004-0000-0D00-000082020000}"/>
    <hyperlink ref="E324" r:id="rId644" xr:uid="{00000000-0004-0000-0D00-000083020000}"/>
    <hyperlink ref="G324" r:id="rId645" xr:uid="{00000000-0004-0000-0D00-000084020000}"/>
    <hyperlink ref="E325" r:id="rId646" xr:uid="{00000000-0004-0000-0D00-000085020000}"/>
    <hyperlink ref="G325" r:id="rId647" xr:uid="{00000000-0004-0000-0D00-000086020000}"/>
    <hyperlink ref="E326" r:id="rId648" xr:uid="{00000000-0004-0000-0D00-000087020000}"/>
    <hyperlink ref="G326" r:id="rId649" xr:uid="{00000000-0004-0000-0D00-000088020000}"/>
    <hyperlink ref="E327" r:id="rId650" xr:uid="{00000000-0004-0000-0D00-000089020000}"/>
    <hyperlink ref="G327" r:id="rId651" xr:uid="{00000000-0004-0000-0D00-00008A020000}"/>
    <hyperlink ref="E328" r:id="rId652" xr:uid="{00000000-0004-0000-0D00-00008B020000}"/>
    <hyperlink ref="G328" r:id="rId653" xr:uid="{00000000-0004-0000-0D00-00008C020000}"/>
    <hyperlink ref="E329" r:id="rId654" xr:uid="{00000000-0004-0000-0D00-00008D020000}"/>
    <hyperlink ref="G329" r:id="rId655" xr:uid="{00000000-0004-0000-0D00-00008E020000}"/>
    <hyperlink ref="E330" r:id="rId656" xr:uid="{00000000-0004-0000-0D00-00008F020000}"/>
    <hyperlink ref="G330" r:id="rId657" xr:uid="{00000000-0004-0000-0D00-000090020000}"/>
    <hyperlink ref="E331" r:id="rId658" xr:uid="{00000000-0004-0000-0D00-000091020000}"/>
    <hyperlink ref="G331" r:id="rId659" xr:uid="{00000000-0004-0000-0D00-000092020000}"/>
    <hyperlink ref="E332" r:id="rId660" xr:uid="{00000000-0004-0000-0D00-000093020000}"/>
    <hyperlink ref="G332" r:id="rId661" xr:uid="{00000000-0004-0000-0D00-000094020000}"/>
    <hyperlink ref="E333" r:id="rId662" xr:uid="{00000000-0004-0000-0D00-000095020000}"/>
    <hyperlink ref="G333" r:id="rId663" xr:uid="{00000000-0004-0000-0D00-000096020000}"/>
    <hyperlink ref="E334" r:id="rId664" xr:uid="{00000000-0004-0000-0D00-000097020000}"/>
    <hyperlink ref="G334" r:id="rId665" xr:uid="{00000000-0004-0000-0D00-000098020000}"/>
    <hyperlink ref="E335" r:id="rId666" xr:uid="{00000000-0004-0000-0D00-000099020000}"/>
    <hyperlink ref="G335" r:id="rId667" xr:uid="{00000000-0004-0000-0D00-00009A020000}"/>
    <hyperlink ref="E336" r:id="rId668" xr:uid="{00000000-0004-0000-0D00-00009B020000}"/>
    <hyperlink ref="G336" r:id="rId669" xr:uid="{00000000-0004-0000-0D00-00009C020000}"/>
    <hyperlink ref="E337" r:id="rId670" xr:uid="{00000000-0004-0000-0D00-00009D020000}"/>
    <hyperlink ref="G337" r:id="rId671" xr:uid="{00000000-0004-0000-0D00-00009E020000}"/>
    <hyperlink ref="E338" r:id="rId672" xr:uid="{00000000-0004-0000-0D00-00009F020000}"/>
    <hyperlink ref="G338" r:id="rId673" xr:uid="{00000000-0004-0000-0D00-0000A0020000}"/>
    <hyperlink ref="E339" r:id="rId674" xr:uid="{00000000-0004-0000-0D00-0000A1020000}"/>
    <hyperlink ref="G339" r:id="rId675" xr:uid="{00000000-0004-0000-0D00-0000A2020000}"/>
    <hyperlink ref="E340" r:id="rId676" xr:uid="{00000000-0004-0000-0D00-0000A3020000}"/>
    <hyperlink ref="G340" r:id="rId677" xr:uid="{00000000-0004-0000-0D00-0000A4020000}"/>
    <hyperlink ref="E341" r:id="rId678" xr:uid="{00000000-0004-0000-0D00-0000A5020000}"/>
    <hyperlink ref="G341" r:id="rId679" xr:uid="{00000000-0004-0000-0D00-0000A6020000}"/>
    <hyperlink ref="E342" r:id="rId680" xr:uid="{00000000-0004-0000-0D00-0000A7020000}"/>
    <hyperlink ref="G342" r:id="rId681" xr:uid="{00000000-0004-0000-0D00-0000A8020000}"/>
    <hyperlink ref="E343" r:id="rId682" xr:uid="{00000000-0004-0000-0D00-0000A9020000}"/>
    <hyperlink ref="G343" r:id="rId683" xr:uid="{00000000-0004-0000-0D00-0000AA020000}"/>
    <hyperlink ref="E344" r:id="rId684" xr:uid="{00000000-0004-0000-0D00-0000AB020000}"/>
    <hyperlink ref="G344" r:id="rId685" xr:uid="{00000000-0004-0000-0D00-0000AC020000}"/>
    <hyperlink ref="E345" r:id="rId686" xr:uid="{00000000-0004-0000-0D00-0000AD020000}"/>
    <hyperlink ref="G345" r:id="rId687" xr:uid="{00000000-0004-0000-0D00-0000AE020000}"/>
    <hyperlink ref="E346" r:id="rId688" xr:uid="{00000000-0004-0000-0D00-0000AF020000}"/>
    <hyperlink ref="G346" r:id="rId689" xr:uid="{00000000-0004-0000-0D00-0000B0020000}"/>
    <hyperlink ref="E347" r:id="rId690" xr:uid="{00000000-0004-0000-0D00-0000B1020000}"/>
    <hyperlink ref="E348" r:id="rId691" xr:uid="{00000000-0004-0000-0D00-0000B2020000}"/>
    <hyperlink ref="G348" r:id="rId692" xr:uid="{00000000-0004-0000-0D00-0000B3020000}"/>
    <hyperlink ref="E349" r:id="rId693" xr:uid="{00000000-0004-0000-0D00-0000B4020000}"/>
    <hyperlink ref="G349" r:id="rId694" xr:uid="{00000000-0004-0000-0D00-0000B5020000}"/>
    <hyperlink ref="E350" r:id="rId695" xr:uid="{00000000-0004-0000-0D00-0000B6020000}"/>
    <hyperlink ref="G350" r:id="rId696" xr:uid="{00000000-0004-0000-0D00-0000B7020000}"/>
    <hyperlink ref="E351" r:id="rId697" xr:uid="{00000000-0004-0000-0D00-0000B8020000}"/>
    <hyperlink ref="G351" r:id="rId698" xr:uid="{00000000-0004-0000-0D00-0000B9020000}"/>
    <hyperlink ref="E352" r:id="rId699" xr:uid="{00000000-0004-0000-0D00-0000BA020000}"/>
    <hyperlink ref="G352" r:id="rId700" xr:uid="{00000000-0004-0000-0D00-0000BB020000}"/>
    <hyperlink ref="E353" r:id="rId701" xr:uid="{00000000-0004-0000-0D00-0000BC020000}"/>
    <hyperlink ref="G353" r:id="rId702" xr:uid="{00000000-0004-0000-0D00-0000BD020000}"/>
    <hyperlink ref="E354" r:id="rId703" xr:uid="{00000000-0004-0000-0D00-0000BE020000}"/>
    <hyperlink ref="G354" r:id="rId704" xr:uid="{00000000-0004-0000-0D00-0000BF020000}"/>
    <hyperlink ref="E355" r:id="rId705" xr:uid="{00000000-0004-0000-0D00-0000C0020000}"/>
    <hyperlink ref="G355" r:id="rId706" xr:uid="{00000000-0004-0000-0D00-0000C1020000}"/>
    <hyperlink ref="E356" r:id="rId707" xr:uid="{00000000-0004-0000-0D00-0000C2020000}"/>
    <hyperlink ref="G356" r:id="rId708" xr:uid="{00000000-0004-0000-0D00-0000C3020000}"/>
    <hyperlink ref="E357" r:id="rId709" xr:uid="{00000000-0004-0000-0D00-0000C4020000}"/>
    <hyperlink ref="G357" r:id="rId710" xr:uid="{00000000-0004-0000-0D00-0000C5020000}"/>
    <hyperlink ref="E358" r:id="rId711" xr:uid="{00000000-0004-0000-0D00-0000C6020000}"/>
    <hyperlink ref="G358" r:id="rId712" xr:uid="{00000000-0004-0000-0D00-0000C7020000}"/>
    <hyperlink ref="E359" r:id="rId713" xr:uid="{00000000-0004-0000-0D00-0000C8020000}"/>
    <hyperlink ref="G359" r:id="rId714" xr:uid="{00000000-0004-0000-0D00-0000C9020000}"/>
    <hyperlink ref="E360" r:id="rId715" xr:uid="{00000000-0004-0000-0D00-0000CA020000}"/>
    <hyperlink ref="G360" r:id="rId716" xr:uid="{00000000-0004-0000-0D00-0000CB020000}"/>
    <hyperlink ref="E361" r:id="rId717" xr:uid="{00000000-0004-0000-0D00-0000CC020000}"/>
    <hyperlink ref="G361" r:id="rId718" xr:uid="{00000000-0004-0000-0D00-0000CD020000}"/>
    <hyperlink ref="E362" r:id="rId719" xr:uid="{00000000-0004-0000-0D00-0000CE020000}"/>
    <hyperlink ref="G362" r:id="rId720" xr:uid="{00000000-0004-0000-0D00-0000CF020000}"/>
    <hyperlink ref="E363" r:id="rId721" xr:uid="{00000000-0004-0000-0D00-0000D0020000}"/>
    <hyperlink ref="G363" r:id="rId722" xr:uid="{00000000-0004-0000-0D00-0000D1020000}"/>
    <hyperlink ref="E364" r:id="rId723" xr:uid="{00000000-0004-0000-0D00-0000D2020000}"/>
    <hyperlink ref="G364" r:id="rId724" xr:uid="{00000000-0004-0000-0D00-0000D3020000}"/>
    <hyperlink ref="E365" r:id="rId725" xr:uid="{00000000-0004-0000-0D00-0000D4020000}"/>
    <hyperlink ref="G365" r:id="rId726" xr:uid="{00000000-0004-0000-0D00-0000D5020000}"/>
    <hyperlink ref="E366" r:id="rId727" xr:uid="{00000000-0004-0000-0D00-0000D6020000}"/>
    <hyperlink ref="G366" r:id="rId728" xr:uid="{00000000-0004-0000-0D00-0000D7020000}"/>
    <hyperlink ref="E367" r:id="rId729" xr:uid="{00000000-0004-0000-0D00-0000D8020000}"/>
    <hyperlink ref="G367" r:id="rId730" xr:uid="{00000000-0004-0000-0D00-0000D9020000}"/>
    <hyperlink ref="E368" r:id="rId731" xr:uid="{00000000-0004-0000-0D00-0000DA020000}"/>
    <hyperlink ref="G368" r:id="rId732" xr:uid="{00000000-0004-0000-0D00-0000DB020000}"/>
    <hyperlink ref="E369" r:id="rId733" xr:uid="{00000000-0004-0000-0D00-0000DC020000}"/>
    <hyperlink ref="G369" r:id="rId734" xr:uid="{00000000-0004-0000-0D00-0000DD020000}"/>
    <hyperlink ref="E370" r:id="rId735" xr:uid="{00000000-0004-0000-0D00-0000DE020000}"/>
    <hyperlink ref="G370" r:id="rId736" xr:uid="{00000000-0004-0000-0D00-0000DF020000}"/>
    <hyperlink ref="E371" r:id="rId737" xr:uid="{00000000-0004-0000-0D00-0000E0020000}"/>
    <hyperlink ref="G371" r:id="rId738" xr:uid="{00000000-0004-0000-0D00-0000E1020000}"/>
    <hyperlink ref="E372" r:id="rId739" xr:uid="{00000000-0004-0000-0D00-0000E2020000}"/>
    <hyperlink ref="G372" r:id="rId740" xr:uid="{00000000-0004-0000-0D00-0000E3020000}"/>
    <hyperlink ref="E373" r:id="rId741" xr:uid="{00000000-0004-0000-0D00-0000E4020000}"/>
    <hyperlink ref="G373" r:id="rId742" xr:uid="{00000000-0004-0000-0D00-0000E5020000}"/>
    <hyperlink ref="E374" r:id="rId743" xr:uid="{00000000-0004-0000-0D00-0000E6020000}"/>
    <hyperlink ref="G374" r:id="rId744" xr:uid="{00000000-0004-0000-0D00-0000E7020000}"/>
    <hyperlink ref="E375" r:id="rId745" xr:uid="{00000000-0004-0000-0D00-0000E8020000}"/>
    <hyperlink ref="G375" r:id="rId746" xr:uid="{00000000-0004-0000-0D00-0000E9020000}"/>
    <hyperlink ref="E376" r:id="rId747" xr:uid="{00000000-0004-0000-0D00-0000EA020000}"/>
    <hyperlink ref="G376" r:id="rId748" xr:uid="{00000000-0004-0000-0D00-0000EB020000}"/>
    <hyperlink ref="E377" r:id="rId749" xr:uid="{00000000-0004-0000-0D00-0000EC020000}"/>
    <hyperlink ref="G377" r:id="rId750" xr:uid="{00000000-0004-0000-0D00-0000ED020000}"/>
    <hyperlink ref="E378" r:id="rId751" xr:uid="{00000000-0004-0000-0D00-0000EE020000}"/>
    <hyperlink ref="G378" r:id="rId752" xr:uid="{00000000-0004-0000-0D00-0000EF020000}"/>
    <hyperlink ref="E379" r:id="rId753" xr:uid="{00000000-0004-0000-0D00-0000F0020000}"/>
    <hyperlink ref="G379" r:id="rId754" xr:uid="{00000000-0004-0000-0D00-0000F1020000}"/>
    <hyperlink ref="E380" r:id="rId755" xr:uid="{00000000-0004-0000-0D00-0000F2020000}"/>
    <hyperlink ref="G380" r:id="rId756" xr:uid="{00000000-0004-0000-0D00-0000F3020000}"/>
    <hyperlink ref="E381" r:id="rId757" xr:uid="{00000000-0004-0000-0D00-0000F4020000}"/>
    <hyperlink ref="G381" r:id="rId758" xr:uid="{00000000-0004-0000-0D00-0000F5020000}"/>
    <hyperlink ref="E382" r:id="rId759" xr:uid="{00000000-0004-0000-0D00-0000F6020000}"/>
    <hyperlink ref="G382" r:id="rId760" xr:uid="{00000000-0004-0000-0D00-0000F7020000}"/>
    <hyperlink ref="E383" r:id="rId761" xr:uid="{00000000-0004-0000-0D00-0000F8020000}"/>
    <hyperlink ref="G383" r:id="rId762" xr:uid="{00000000-0004-0000-0D00-0000F9020000}"/>
    <hyperlink ref="E384" r:id="rId763" xr:uid="{00000000-0004-0000-0D00-0000FA020000}"/>
    <hyperlink ref="G384" r:id="rId764" xr:uid="{00000000-0004-0000-0D00-0000FB020000}"/>
    <hyperlink ref="E385" r:id="rId765" xr:uid="{00000000-0004-0000-0D00-0000FC020000}"/>
    <hyperlink ref="G385" r:id="rId766" xr:uid="{00000000-0004-0000-0D00-0000FD020000}"/>
    <hyperlink ref="E386" r:id="rId767" xr:uid="{00000000-0004-0000-0D00-0000FE020000}"/>
    <hyperlink ref="G386" r:id="rId768" xr:uid="{00000000-0004-0000-0D00-0000FF020000}"/>
    <hyperlink ref="E387" r:id="rId769" xr:uid="{00000000-0004-0000-0D00-000000030000}"/>
    <hyperlink ref="G387" r:id="rId770" location="team" xr:uid="{00000000-0004-0000-0D00-000001030000}"/>
    <hyperlink ref="E388" r:id="rId771" xr:uid="{00000000-0004-0000-0D00-000002030000}"/>
    <hyperlink ref="G388" r:id="rId772" location="team" xr:uid="{00000000-0004-0000-0D00-000003030000}"/>
    <hyperlink ref="E389" r:id="rId773" xr:uid="{00000000-0004-0000-0D00-000004030000}"/>
    <hyperlink ref="G389" r:id="rId774" xr:uid="{00000000-0004-0000-0D00-000005030000}"/>
    <hyperlink ref="E390" r:id="rId775" xr:uid="{00000000-0004-0000-0D00-000006030000}"/>
    <hyperlink ref="G390" r:id="rId776" xr:uid="{00000000-0004-0000-0D00-000007030000}"/>
    <hyperlink ref="E391" r:id="rId777" xr:uid="{00000000-0004-0000-0D00-000008030000}"/>
    <hyperlink ref="G391" r:id="rId778" xr:uid="{00000000-0004-0000-0D00-000009030000}"/>
    <hyperlink ref="E392" r:id="rId779" xr:uid="{00000000-0004-0000-0D00-00000A030000}"/>
    <hyperlink ref="G392" r:id="rId780" xr:uid="{00000000-0004-0000-0D00-00000B030000}"/>
    <hyperlink ref="E393" r:id="rId781" xr:uid="{00000000-0004-0000-0D00-00000C030000}"/>
    <hyperlink ref="G393" r:id="rId782" xr:uid="{00000000-0004-0000-0D00-00000D030000}"/>
    <hyperlink ref="E394" r:id="rId783" xr:uid="{00000000-0004-0000-0D00-00000E030000}"/>
    <hyperlink ref="G394" r:id="rId784" xr:uid="{00000000-0004-0000-0D00-00000F030000}"/>
    <hyperlink ref="E395" r:id="rId785" xr:uid="{00000000-0004-0000-0D00-000010030000}"/>
    <hyperlink ref="G395" r:id="rId786" xr:uid="{00000000-0004-0000-0D00-000011030000}"/>
    <hyperlink ref="E396" r:id="rId787" xr:uid="{00000000-0004-0000-0D00-000012030000}"/>
    <hyperlink ref="G396" r:id="rId788" xr:uid="{00000000-0004-0000-0D00-000013030000}"/>
    <hyperlink ref="E397" r:id="rId789" xr:uid="{00000000-0004-0000-0D00-000014030000}"/>
    <hyperlink ref="G397" r:id="rId790" xr:uid="{00000000-0004-0000-0D00-000015030000}"/>
    <hyperlink ref="E398" r:id="rId791" xr:uid="{00000000-0004-0000-0D00-000016030000}"/>
    <hyperlink ref="G398" r:id="rId792" xr:uid="{00000000-0004-0000-0D00-000017030000}"/>
    <hyperlink ref="E399" r:id="rId793" xr:uid="{00000000-0004-0000-0D00-000018030000}"/>
    <hyperlink ref="G399" r:id="rId794" xr:uid="{00000000-0004-0000-0D00-000019030000}"/>
    <hyperlink ref="E400" r:id="rId795" xr:uid="{00000000-0004-0000-0D00-00001A030000}"/>
    <hyperlink ref="G400" r:id="rId796" xr:uid="{00000000-0004-0000-0D00-00001B030000}"/>
    <hyperlink ref="E401" r:id="rId797" xr:uid="{00000000-0004-0000-0D00-00001C030000}"/>
    <hyperlink ref="G401" r:id="rId798" xr:uid="{00000000-0004-0000-0D00-00001D030000}"/>
    <hyperlink ref="E402" r:id="rId799" xr:uid="{00000000-0004-0000-0D00-00001E030000}"/>
    <hyperlink ref="G402" r:id="rId800" xr:uid="{00000000-0004-0000-0D00-00001F030000}"/>
    <hyperlink ref="E403" r:id="rId801" xr:uid="{00000000-0004-0000-0D00-000020030000}"/>
    <hyperlink ref="G403" r:id="rId802" xr:uid="{00000000-0004-0000-0D00-000021030000}"/>
    <hyperlink ref="E404" r:id="rId803" xr:uid="{00000000-0004-0000-0D00-000022030000}"/>
    <hyperlink ref="G404" r:id="rId804" xr:uid="{00000000-0004-0000-0D00-000023030000}"/>
    <hyperlink ref="E405" r:id="rId805" xr:uid="{00000000-0004-0000-0D00-000024030000}"/>
    <hyperlink ref="G405" r:id="rId806" xr:uid="{00000000-0004-0000-0D00-000025030000}"/>
    <hyperlink ref="E406" r:id="rId807" xr:uid="{00000000-0004-0000-0D00-000026030000}"/>
    <hyperlink ref="G406" r:id="rId808" xr:uid="{00000000-0004-0000-0D00-000027030000}"/>
    <hyperlink ref="E407" r:id="rId809" xr:uid="{00000000-0004-0000-0D00-000028030000}"/>
    <hyperlink ref="G407" r:id="rId810" xr:uid="{00000000-0004-0000-0D00-000029030000}"/>
    <hyperlink ref="E408" r:id="rId811" xr:uid="{00000000-0004-0000-0D00-00002A030000}"/>
    <hyperlink ref="G408" r:id="rId812" xr:uid="{00000000-0004-0000-0D00-00002B030000}"/>
    <hyperlink ref="E409" r:id="rId813" xr:uid="{00000000-0004-0000-0D00-00002C030000}"/>
    <hyperlink ref="G409" r:id="rId814" xr:uid="{00000000-0004-0000-0D00-00002D030000}"/>
    <hyperlink ref="E410" r:id="rId815" xr:uid="{00000000-0004-0000-0D00-00002E030000}"/>
    <hyperlink ref="G410" r:id="rId816" xr:uid="{00000000-0004-0000-0D00-00002F030000}"/>
    <hyperlink ref="E411" r:id="rId817" xr:uid="{00000000-0004-0000-0D00-000030030000}"/>
    <hyperlink ref="G411" r:id="rId818" xr:uid="{00000000-0004-0000-0D00-000031030000}"/>
    <hyperlink ref="E412" r:id="rId819" xr:uid="{00000000-0004-0000-0D00-000032030000}"/>
    <hyperlink ref="G412" r:id="rId820" xr:uid="{00000000-0004-0000-0D00-000033030000}"/>
    <hyperlink ref="E413" r:id="rId821" xr:uid="{00000000-0004-0000-0D00-000034030000}"/>
    <hyperlink ref="G413" r:id="rId822" xr:uid="{00000000-0004-0000-0D00-000035030000}"/>
    <hyperlink ref="E414" r:id="rId823" xr:uid="{00000000-0004-0000-0D00-000036030000}"/>
    <hyperlink ref="G414" r:id="rId824" xr:uid="{00000000-0004-0000-0D00-000037030000}"/>
    <hyperlink ref="E415" r:id="rId825" xr:uid="{00000000-0004-0000-0D00-000038030000}"/>
    <hyperlink ref="G415" r:id="rId826" xr:uid="{00000000-0004-0000-0D00-000039030000}"/>
    <hyperlink ref="E416" r:id="rId827" xr:uid="{00000000-0004-0000-0D00-00003A030000}"/>
    <hyperlink ref="G416" r:id="rId828" xr:uid="{00000000-0004-0000-0D00-00003B030000}"/>
    <hyperlink ref="E417" r:id="rId829" xr:uid="{00000000-0004-0000-0D00-00003C030000}"/>
    <hyperlink ref="G417" r:id="rId830" xr:uid="{00000000-0004-0000-0D00-00003D030000}"/>
    <hyperlink ref="E418" r:id="rId831" xr:uid="{00000000-0004-0000-0D00-00003E030000}"/>
    <hyperlink ref="G418" r:id="rId832" xr:uid="{00000000-0004-0000-0D00-00003F030000}"/>
    <hyperlink ref="E419" r:id="rId833" xr:uid="{00000000-0004-0000-0D00-000040030000}"/>
    <hyperlink ref="G419" r:id="rId834" xr:uid="{00000000-0004-0000-0D00-000041030000}"/>
    <hyperlink ref="E420" r:id="rId835" xr:uid="{00000000-0004-0000-0D00-000042030000}"/>
    <hyperlink ref="G420" r:id="rId836" xr:uid="{00000000-0004-0000-0D00-000043030000}"/>
    <hyperlink ref="E421" r:id="rId837" xr:uid="{00000000-0004-0000-0D00-000044030000}"/>
    <hyperlink ref="G421" r:id="rId838" xr:uid="{00000000-0004-0000-0D00-000045030000}"/>
    <hyperlink ref="E422" r:id="rId839" xr:uid="{00000000-0004-0000-0D00-000046030000}"/>
    <hyperlink ref="G422" r:id="rId840" xr:uid="{00000000-0004-0000-0D00-000047030000}"/>
    <hyperlink ref="E423" r:id="rId841" xr:uid="{00000000-0004-0000-0D00-000048030000}"/>
    <hyperlink ref="G423" r:id="rId842" xr:uid="{00000000-0004-0000-0D00-000049030000}"/>
    <hyperlink ref="E424" r:id="rId843" xr:uid="{00000000-0004-0000-0D00-00004A030000}"/>
    <hyperlink ref="G424" r:id="rId844" xr:uid="{00000000-0004-0000-0D00-00004B030000}"/>
    <hyperlink ref="E425" r:id="rId845" xr:uid="{00000000-0004-0000-0D00-00004C030000}"/>
    <hyperlink ref="G425" r:id="rId846" xr:uid="{00000000-0004-0000-0D00-00004D030000}"/>
    <hyperlink ref="E426" r:id="rId847" xr:uid="{00000000-0004-0000-0D00-00004E030000}"/>
    <hyperlink ref="G426" r:id="rId848" xr:uid="{00000000-0004-0000-0D00-00004F030000}"/>
    <hyperlink ref="E427" r:id="rId849" xr:uid="{00000000-0004-0000-0D00-000050030000}"/>
    <hyperlink ref="G427" r:id="rId850" xr:uid="{00000000-0004-0000-0D00-000051030000}"/>
    <hyperlink ref="E428" r:id="rId851" xr:uid="{00000000-0004-0000-0D00-000052030000}"/>
    <hyperlink ref="G428" r:id="rId852" xr:uid="{00000000-0004-0000-0D00-000053030000}"/>
    <hyperlink ref="E429" r:id="rId853" xr:uid="{00000000-0004-0000-0D00-000054030000}"/>
    <hyperlink ref="G429" r:id="rId854" xr:uid="{00000000-0004-0000-0D00-000055030000}"/>
    <hyperlink ref="E430" r:id="rId855" xr:uid="{00000000-0004-0000-0D00-000056030000}"/>
    <hyperlink ref="G430" r:id="rId856" xr:uid="{00000000-0004-0000-0D00-000057030000}"/>
    <hyperlink ref="E431" r:id="rId857" xr:uid="{00000000-0004-0000-0D00-000058030000}"/>
    <hyperlink ref="G431" r:id="rId858" xr:uid="{00000000-0004-0000-0D00-000059030000}"/>
    <hyperlink ref="E432" r:id="rId859" xr:uid="{00000000-0004-0000-0D00-00005A030000}"/>
    <hyperlink ref="G432" r:id="rId860" xr:uid="{00000000-0004-0000-0D00-00005B030000}"/>
    <hyperlink ref="E433" r:id="rId861" xr:uid="{00000000-0004-0000-0D00-00005C030000}"/>
    <hyperlink ref="G433" r:id="rId862" xr:uid="{00000000-0004-0000-0D00-00005D030000}"/>
    <hyperlink ref="E434" r:id="rId863" xr:uid="{00000000-0004-0000-0D00-00005E030000}"/>
    <hyperlink ref="G434" r:id="rId864" xr:uid="{00000000-0004-0000-0D00-00005F030000}"/>
    <hyperlink ref="E435" r:id="rId865" xr:uid="{00000000-0004-0000-0D00-000060030000}"/>
    <hyperlink ref="G435" r:id="rId866" xr:uid="{00000000-0004-0000-0D00-000061030000}"/>
    <hyperlink ref="E436" r:id="rId867" xr:uid="{00000000-0004-0000-0D00-000062030000}"/>
    <hyperlink ref="G436" r:id="rId868" xr:uid="{00000000-0004-0000-0D00-000063030000}"/>
    <hyperlink ref="E437" r:id="rId869" xr:uid="{00000000-0004-0000-0D00-000064030000}"/>
    <hyperlink ref="G437" r:id="rId870" xr:uid="{00000000-0004-0000-0D00-000065030000}"/>
    <hyperlink ref="E438" r:id="rId871" xr:uid="{00000000-0004-0000-0D00-000066030000}"/>
    <hyperlink ref="G438" r:id="rId872" xr:uid="{00000000-0004-0000-0D00-000067030000}"/>
    <hyperlink ref="E439" r:id="rId873" xr:uid="{00000000-0004-0000-0D00-000068030000}"/>
    <hyperlink ref="G439" r:id="rId874" xr:uid="{00000000-0004-0000-0D00-000069030000}"/>
    <hyperlink ref="E440" r:id="rId875" xr:uid="{00000000-0004-0000-0D00-00006A030000}"/>
    <hyperlink ref="G440" r:id="rId876" xr:uid="{00000000-0004-0000-0D00-00006B030000}"/>
    <hyperlink ref="E441" r:id="rId877" xr:uid="{00000000-0004-0000-0D00-00006C030000}"/>
    <hyperlink ref="G441" r:id="rId878" xr:uid="{00000000-0004-0000-0D00-00006D030000}"/>
    <hyperlink ref="E442" r:id="rId879" xr:uid="{00000000-0004-0000-0D00-00006E030000}"/>
    <hyperlink ref="G442" r:id="rId880" xr:uid="{00000000-0004-0000-0D00-00006F030000}"/>
    <hyperlink ref="E443" r:id="rId881" xr:uid="{00000000-0004-0000-0D00-000070030000}"/>
    <hyperlink ref="G443" r:id="rId882" xr:uid="{00000000-0004-0000-0D00-000071030000}"/>
    <hyperlink ref="E444" r:id="rId883" xr:uid="{00000000-0004-0000-0D00-000072030000}"/>
    <hyperlink ref="G444" r:id="rId884" xr:uid="{00000000-0004-0000-0D00-000073030000}"/>
    <hyperlink ref="E445" r:id="rId885" xr:uid="{00000000-0004-0000-0D00-000074030000}"/>
    <hyperlink ref="G445" r:id="rId886" xr:uid="{00000000-0004-0000-0D00-000075030000}"/>
    <hyperlink ref="E446" r:id="rId887" xr:uid="{00000000-0004-0000-0D00-000076030000}"/>
    <hyperlink ref="G446" r:id="rId888" xr:uid="{00000000-0004-0000-0D00-000077030000}"/>
    <hyperlink ref="E447" r:id="rId889" xr:uid="{00000000-0004-0000-0D00-000078030000}"/>
    <hyperlink ref="G447" r:id="rId890" xr:uid="{00000000-0004-0000-0D00-000079030000}"/>
    <hyperlink ref="E448" r:id="rId891" xr:uid="{00000000-0004-0000-0D00-00007A030000}"/>
    <hyperlink ref="G448" r:id="rId892" xr:uid="{00000000-0004-0000-0D00-00007B030000}"/>
    <hyperlink ref="E449" r:id="rId893" xr:uid="{00000000-0004-0000-0D00-00007C030000}"/>
    <hyperlink ref="G449" r:id="rId894" xr:uid="{00000000-0004-0000-0D00-00007D030000}"/>
    <hyperlink ref="E450" r:id="rId895" xr:uid="{00000000-0004-0000-0D00-00007E030000}"/>
    <hyperlink ref="G450" r:id="rId896" xr:uid="{00000000-0004-0000-0D00-00007F030000}"/>
    <hyperlink ref="E451" r:id="rId897" xr:uid="{00000000-0004-0000-0D00-000080030000}"/>
    <hyperlink ref="G451" r:id="rId898" xr:uid="{00000000-0004-0000-0D00-000081030000}"/>
    <hyperlink ref="E452" r:id="rId899" xr:uid="{00000000-0004-0000-0D00-000082030000}"/>
    <hyperlink ref="G452" r:id="rId900" xr:uid="{00000000-0004-0000-0D00-000083030000}"/>
    <hyperlink ref="E453" r:id="rId901" xr:uid="{00000000-0004-0000-0D00-000084030000}"/>
    <hyperlink ref="G453" r:id="rId902" xr:uid="{00000000-0004-0000-0D00-000085030000}"/>
    <hyperlink ref="E454" r:id="rId903" xr:uid="{00000000-0004-0000-0D00-000086030000}"/>
    <hyperlink ref="G454" r:id="rId904" xr:uid="{00000000-0004-0000-0D00-000087030000}"/>
    <hyperlink ref="E455" r:id="rId905" xr:uid="{00000000-0004-0000-0D00-000088030000}"/>
    <hyperlink ref="G455" r:id="rId906" xr:uid="{00000000-0004-0000-0D00-000089030000}"/>
    <hyperlink ref="E456" r:id="rId907" xr:uid="{00000000-0004-0000-0D00-00008A030000}"/>
    <hyperlink ref="G456" r:id="rId908" xr:uid="{00000000-0004-0000-0D00-00008B030000}"/>
    <hyperlink ref="E457" r:id="rId909" xr:uid="{00000000-0004-0000-0D00-00008C030000}"/>
    <hyperlink ref="G457" r:id="rId910" xr:uid="{00000000-0004-0000-0D00-00008D030000}"/>
    <hyperlink ref="E458" r:id="rId911" xr:uid="{00000000-0004-0000-0D00-00008E030000}"/>
    <hyperlink ref="G458" r:id="rId912" xr:uid="{00000000-0004-0000-0D00-00008F030000}"/>
    <hyperlink ref="E459" r:id="rId913" xr:uid="{00000000-0004-0000-0D00-000090030000}"/>
    <hyperlink ref="G459" r:id="rId914" xr:uid="{00000000-0004-0000-0D00-000091030000}"/>
    <hyperlink ref="E460" r:id="rId915" xr:uid="{00000000-0004-0000-0D00-000092030000}"/>
    <hyperlink ref="G460" r:id="rId916" xr:uid="{00000000-0004-0000-0D00-000093030000}"/>
    <hyperlink ref="E461" r:id="rId917" xr:uid="{00000000-0004-0000-0D00-000094030000}"/>
    <hyperlink ref="G461" r:id="rId918" xr:uid="{00000000-0004-0000-0D00-000095030000}"/>
    <hyperlink ref="E462" r:id="rId919" xr:uid="{00000000-0004-0000-0D00-000096030000}"/>
    <hyperlink ref="G462" r:id="rId920" xr:uid="{00000000-0004-0000-0D00-000097030000}"/>
    <hyperlink ref="E463" r:id="rId921" xr:uid="{00000000-0004-0000-0D00-000098030000}"/>
    <hyperlink ref="G463" r:id="rId922" xr:uid="{00000000-0004-0000-0D00-000099030000}"/>
    <hyperlink ref="E464" r:id="rId923" xr:uid="{00000000-0004-0000-0D00-00009A030000}"/>
    <hyperlink ref="G464" r:id="rId924" xr:uid="{00000000-0004-0000-0D00-00009B030000}"/>
    <hyperlink ref="E465" r:id="rId925" xr:uid="{00000000-0004-0000-0D00-00009C030000}"/>
    <hyperlink ref="G465" r:id="rId926" xr:uid="{00000000-0004-0000-0D00-00009D030000}"/>
    <hyperlink ref="E466" r:id="rId927" xr:uid="{00000000-0004-0000-0D00-00009E030000}"/>
    <hyperlink ref="G466" r:id="rId928" xr:uid="{00000000-0004-0000-0D00-00009F030000}"/>
    <hyperlink ref="E467" r:id="rId929" xr:uid="{00000000-0004-0000-0D00-0000A0030000}"/>
    <hyperlink ref="G467" r:id="rId930" xr:uid="{00000000-0004-0000-0D00-0000A1030000}"/>
    <hyperlink ref="E468" r:id="rId931" xr:uid="{00000000-0004-0000-0D00-0000A2030000}"/>
    <hyperlink ref="G468" r:id="rId932" xr:uid="{00000000-0004-0000-0D00-0000A3030000}"/>
    <hyperlink ref="E469" r:id="rId933" xr:uid="{00000000-0004-0000-0D00-0000A4030000}"/>
    <hyperlink ref="G469" r:id="rId934" xr:uid="{00000000-0004-0000-0D00-0000A503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FF"/>
    <outlinePr summaryBelow="0" summaryRight="0"/>
  </sheetPr>
  <dimension ref="A1:J15278"/>
  <sheetViews>
    <sheetView showGridLines="0" topLeftCell="C19" workbookViewId="0"/>
  </sheetViews>
  <sheetFormatPr defaultColWidth="14.42578125" defaultRowHeight="15.75" customHeight="1"/>
  <cols>
    <col min="1" max="2" width="14.42578125" hidden="1"/>
    <col min="3" max="3" width="11.85546875" customWidth="1"/>
    <col min="9" max="9" width="20" customWidth="1"/>
  </cols>
  <sheetData>
    <row r="1" spans="1:10" ht="12.75">
      <c r="A1" s="118"/>
      <c r="B1" s="118"/>
      <c r="C1" s="116"/>
      <c r="D1" s="116" t="s">
        <v>74</v>
      </c>
      <c r="E1" s="169" t="s">
        <v>7582</v>
      </c>
      <c r="F1" s="152"/>
      <c r="G1" s="152"/>
      <c r="H1" s="152"/>
      <c r="I1" s="152"/>
      <c r="J1" s="152"/>
    </row>
    <row r="2" spans="1:10" ht="25.5" customHeight="1">
      <c r="A2" s="118"/>
      <c r="B2" s="118"/>
      <c r="C2" s="116"/>
      <c r="D2" s="170"/>
      <c r="E2" s="152"/>
      <c r="F2" s="152"/>
      <c r="G2" s="152"/>
      <c r="H2" s="152"/>
      <c r="I2" s="152"/>
      <c r="J2" s="118"/>
    </row>
    <row r="3" spans="1:10" ht="8.25" customHeight="1">
      <c r="A3" s="118"/>
      <c r="B3" s="118"/>
      <c r="C3" s="116"/>
      <c r="D3" s="116"/>
      <c r="E3" s="117"/>
      <c r="F3" s="118"/>
      <c r="G3" s="117"/>
      <c r="H3" s="118"/>
      <c r="I3" s="118"/>
      <c r="J3" s="118"/>
    </row>
    <row r="4" spans="1:10" ht="12.75">
      <c r="A4" s="118" t="s">
        <v>7583</v>
      </c>
      <c r="B4" s="118" t="s">
        <v>7584</v>
      </c>
      <c r="C4" s="116" t="s">
        <v>72</v>
      </c>
      <c r="D4" s="116" t="s">
        <v>7585</v>
      </c>
      <c r="E4" s="117" t="s">
        <v>60</v>
      </c>
      <c r="F4" s="118" t="s">
        <v>34</v>
      </c>
      <c r="G4" s="117" t="s">
        <v>35</v>
      </c>
      <c r="H4" s="118" t="s">
        <v>4220</v>
      </c>
      <c r="I4" s="118" t="s">
        <v>4222</v>
      </c>
      <c r="J4" s="118" t="s">
        <v>7586</v>
      </c>
    </row>
    <row r="5" spans="1:10" ht="12.75">
      <c r="A5" s="118" t="s">
        <v>1474</v>
      </c>
      <c r="B5" s="118" t="s">
        <v>7587</v>
      </c>
      <c r="C5" s="118" t="b">
        <v>0</v>
      </c>
      <c r="D5" s="118" t="e">
        <f t="shared" ref="D5:D174" ca="1" si="0">_xludf.concat(_xludf.concat(A5," "),B5)</f>
        <v>#NAME?</v>
      </c>
      <c r="E5" s="118" t="s">
        <v>4225</v>
      </c>
      <c r="F5" s="118" t="s">
        <v>7588</v>
      </c>
      <c r="G5" s="124" t="s">
        <v>7589</v>
      </c>
      <c r="H5" s="118" t="s">
        <v>54</v>
      </c>
      <c r="I5" s="118" t="s">
        <v>7590</v>
      </c>
      <c r="J5" s="118" t="s">
        <v>7591</v>
      </c>
    </row>
    <row r="6" spans="1:10" ht="12.75">
      <c r="A6" s="118" t="s">
        <v>2671</v>
      </c>
      <c r="B6" s="118" t="s">
        <v>7592</v>
      </c>
      <c r="C6" s="118" t="b">
        <v>0</v>
      </c>
      <c r="D6" s="118" t="e">
        <f t="shared" ca="1" si="0"/>
        <v>#NAME?</v>
      </c>
      <c r="E6" s="118" t="s">
        <v>4225</v>
      </c>
      <c r="F6" s="118" t="s">
        <v>7593</v>
      </c>
      <c r="G6" s="124" t="s">
        <v>7594</v>
      </c>
      <c r="H6" s="118" t="s">
        <v>54</v>
      </c>
      <c r="I6" s="118" t="s">
        <v>7590</v>
      </c>
      <c r="J6" s="118" t="s">
        <v>7591</v>
      </c>
    </row>
    <row r="7" spans="1:10" ht="12.75">
      <c r="A7" s="118" t="s">
        <v>7595</v>
      </c>
      <c r="B7" s="118" t="s">
        <v>7596</v>
      </c>
      <c r="C7" s="118" t="b">
        <v>0</v>
      </c>
      <c r="D7" s="118" t="e">
        <f t="shared" ca="1" si="0"/>
        <v>#NAME?</v>
      </c>
      <c r="E7" s="118" t="s">
        <v>4225</v>
      </c>
      <c r="F7" s="118" t="s">
        <v>7597</v>
      </c>
      <c r="G7" s="124" t="s">
        <v>7598</v>
      </c>
      <c r="H7" s="118" t="s">
        <v>7599</v>
      </c>
      <c r="I7" s="118" t="s">
        <v>7590</v>
      </c>
      <c r="J7" s="118" t="s">
        <v>7591</v>
      </c>
    </row>
    <row r="8" spans="1:10" ht="12.75">
      <c r="A8" s="118" t="s">
        <v>7600</v>
      </c>
      <c r="B8" s="118" t="s">
        <v>7601</v>
      </c>
      <c r="C8" s="118" t="b">
        <v>0</v>
      </c>
      <c r="D8" s="118" t="e">
        <f t="shared" ca="1" si="0"/>
        <v>#NAME?</v>
      </c>
      <c r="E8" s="118" t="s">
        <v>4225</v>
      </c>
      <c r="F8" s="118" t="s">
        <v>7602</v>
      </c>
      <c r="G8" s="124" t="s">
        <v>7603</v>
      </c>
      <c r="H8" s="118" t="s">
        <v>7599</v>
      </c>
      <c r="I8" s="118" t="s">
        <v>7590</v>
      </c>
      <c r="J8" s="118" t="s">
        <v>7591</v>
      </c>
    </row>
    <row r="9" spans="1:10" ht="12.75">
      <c r="A9" s="118" t="s">
        <v>2571</v>
      </c>
      <c r="B9" s="118" t="s">
        <v>7604</v>
      </c>
      <c r="C9" s="118" t="b">
        <v>0</v>
      </c>
      <c r="D9" s="118" t="e">
        <f t="shared" ca="1" si="0"/>
        <v>#NAME?</v>
      </c>
      <c r="E9" s="118" t="s">
        <v>4225</v>
      </c>
      <c r="F9" s="118" t="s">
        <v>7605</v>
      </c>
      <c r="G9" s="124" t="s">
        <v>7606</v>
      </c>
      <c r="H9" s="118" t="s">
        <v>7599</v>
      </c>
      <c r="I9" s="118" t="s">
        <v>7590</v>
      </c>
      <c r="J9" s="118" t="s">
        <v>7591</v>
      </c>
    </row>
    <row r="10" spans="1:10" ht="12.75">
      <c r="A10" s="118" t="s">
        <v>7607</v>
      </c>
      <c r="B10" s="118" t="s">
        <v>7608</v>
      </c>
      <c r="C10" s="118" t="b">
        <v>0</v>
      </c>
      <c r="D10" s="118" t="e">
        <f t="shared" ca="1" si="0"/>
        <v>#NAME?</v>
      </c>
      <c r="E10" s="118" t="s">
        <v>4225</v>
      </c>
      <c r="F10" s="118" t="s">
        <v>7609</v>
      </c>
      <c r="G10" s="124" t="s">
        <v>7610</v>
      </c>
      <c r="H10" s="118" t="s">
        <v>7611</v>
      </c>
      <c r="I10" s="118" t="s">
        <v>7590</v>
      </c>
      <c r="J10" s="118" t="s">
        <v>7591</v>
      </c>
    </row>
    <row r="11" spans="1:10" ht="12.75">
      <c r="A11" s="118" t="s">
        <v>1591</v>
      </c>
      <c r="B11" s="118" t="s">
        <v>7612</v>
      </c>
      <c r="C11" s="118" t="b">
        <v>0</v>
      </c>
      <c r="D11" s="118" t="e">
        <f t="shared" ca="1" si="0"/>
        <v>#NAME?</v>
      </c>
      <c r="E11" s="118" t="s">
        <v>7613</v>
      </c>
      <c r="F11" s="118" t="s">
        <v>7614</v>
      </c>
      <c r="G11" s="124" t="s">
        <v>7615</v>
      </c>
      <c r="H11" s="118" t="s">
        <v>54</v>
      </c>
      <c r="I11" s="118" t="s">
        <v>7616</v>
      </c>
      <c r="J11" s="118" t="s">
        <v>7617</v>
      </c>
    </row>
    <row r="12" spans="1:10" ht="12.75">
      <c r="A12" s="118" t="s">
        <v>7618</v>
      </c>
      <c r="B12" s="118" t="s">
        <v>7619</v>
      </c>
      <c r="C12" s="118" t="b">
        <v>0</v>
      </c>
      <c r="D12" s="118" t="e">
        <f t="shared" ca="1" si="0"/>
        <v>#NAME?</v>
      </c>
      <c r="E12" s="118" t="s">
        <v>4274</v>
      </c>
      <c r="F12" s="118" t="s">
        <v>7620</v>
      </c>
      <c r="G12" s="124" t="s">
        <v>7621</v>
      </c>
      <c r="H12" s="118" t="s">
        <v>4278</v>
      </c>
      <c r="I12" s="118" t="s">
        <v>3131</v>
      </c>
      <c r="J12" s="118" t="s">
        <v>7622</v>
      </c>
    </row>
    <row r="13" spans="1:10" ht="12.75">
      <c r="A13" s="118" t="s">
        <v>814</v>
      </c>
      <c r="B13" s="118" t="s">
        <v>7623</v>
      </c>
      <c r="C13" s="118" t="b">
        <v>0</v>
      </c>
      <c r="D13" s="118" t="e">
        <f t="shared" ca="1" si="0"/>
        <v>#NAME?</v>
      </c>
      <c r="E13" s="118" t="s">
        <v>4274</v>
      </c>
      <c r="F13" s="118" t="s">
        <v>7624</v>
      </c>
      <c r="G13" s="124" t="s">
        <v>7625</v>
      </c>
      <c r="H13" s="118" t="s">
        <v>4278</v>
      </c>
      <c r="I13" s="118" t="s">
        <v>3131</v>
      </c>
      <c r="J13" s="118" t="s">
        <v>7622</v>
      </c>
    </row>
    <row r="14" spans="1:10" ht="12.75">
      <c r="A14" s="118" t="s">
        <v>814</v>
      </c>
      <c r="B14" s="118" t="s">
        <v>7626</v>
      </c>
      <c r="C14" s="118" t="b">
        <v>0</v>
      </c>
      <c r="D14" s="118" t="e">
        <f t="shared" ca="1" si="0"/>
        <v>#NAME?</v>
      </c>
      <c r="E14" s="118" t="s">
        <v>4274</v>
      </c>
      <c r="F14" s="118" t="s">
        <v>7627</v>
      </c>
      <c r="G14" s="124" t="s">
        <v>7628</v>
      </c>
      <c r="H14" s="118" t="s">
        <v>7611</v>
      </c>
      <c r="I14" s="118" t="s">
        <v>3131</v>
      </c>
      <c r="J14" s="118" t="s">
        <v>7622</v>
      </c>
    </row>
    <row r="15" spans="1:10" ht="12.75">
      <c r="A15" s="118" t="s">
        <v>7629</v>
      </c>
      <c r="B15" s="118" t="s">
        <v>7630</v>
      </c>
      <c r="C15" s="118" t="b">
        <v>0</v>
      </c>
      <c r="D15" s="118" t="e">
        <f t="shared" ca="1" si="0"/>
        <v>#NAME?</v>
      </c>
      <c r="E15" s="118" t="s">
        <v>7631</v>
      </c>
      <c r="F15" s="118" t="s">
        <v>7632</v>
      </c>
      <c r="G15" s="124" t="s">
        <v>7633</v>
      </c>
      <c r="H15" s="118" t="s">
        <v>7634</v>
      </c>
      <c r="I15" s="118" t="s">
        <v>7635</v>
      </c>
      <c r="J15" s="118" t="s">
        <v>7636</v>
      </c>
    </row>
    <row r="16" spans="1:10" ht="12.75">
      <c r="A16" s="118" t="s">
        <v>7637</v>
      </c>
      <c r="B16" s="118" t="s">
        <v>7638</v>
      </c>
      <c r="C16" s="118" t="b">
        <v>0</v>
      </c>
      <c r="D16" s="118" t="e">
        <f t="shared" ca="1" si="0"/>
        <v>#NAME?</v>
      </c>
      <c r="E16" s="118" t="s">
        <v>7639</v>
      </c>
      <c r="F16" s="118" t="s">
        <v>7640</v>
      </c>
      <c r="G16" s="124" t="s">
        <v>7641</v>
      </c>
      <c r="H16" s="118" t="s">
        <v>4278</v>
      </c>
      <c r="I16" s="118" t="s">
        <v>7642</v>
      </c>
      <c r="J16" s="118"/>
    </row>
    <row r="17" spans="1:10" ht="12.75">
      <c r="A17" s="118" t="s">
        <v>7643</v>
      </c>
      <c r="B17" s="118" t="s">
        <v>7644</v>
      </c>
      <c r="C17" s="118" t="b">
        <v>0</v>
      </c>
      <c r="D17" s="118" t="e">
        <f t="shared" ca="1" si="0"/>
        <v>#NAME?</v>
      </c>
      <c r="E17" s="118" t="s">
        <v>7639</v>
      </c>
      <c r="F17" s="118" t="s">
        <v>7645</v>
      </c>
      <c r="G17" s="124" t="s">
        <v>7646</v>
      </c>
      <c r="H17" s="118" t="s">
        <v>7647</v>
      </c>
      <c r="I17" s="118" t="s">
        <v>7642</v>
      </c>
      <c r="J17" s="118"/>
    </row>
    <row r="18" spans="1:10" ht="12.75">
      <c r="A18" s="118" t="s">
        <v>7648</v>
      </c>
      <c r="B18" s="118" t="s">
        <v>7649</v>
      </c>
      <c r="C18" s="118" t="b">
        <v>0</v>
      </c>
      <c r="D18" s="118" t="e">
        <f t="shared" ca="1" si="0"/>
        <v>#NAME?</v>
      </c>
      <c r="E18" s="118" t="s">
        <v>7639</v>
      </c>
      <c r="F18" s="118" t="s">
        <v>7650</v>
      </c>
      <c r="G18" s="124" t="s">
        <v>7651</v>
      </c>
      <c r="H18" s="118" t="s">
        <v>4831</v>
      </c>
      <c r="I18" s="118" t="s">
        <v>7642</v>
      </c>
      <c r="J18" s="118"/>
    </row>
    <row r="19" spans="1:10" ht="12.75">
      <c r="A19" s="118" t="s">
        <v>882</v>
      </c>
      <c r="B19" s="118" t="s">
        <v>7652</v>
      </c>
      <c r="C19" s="118" t="b">
        <v>0</v>
      </c>
      <c r="D19" s="118" t="e">
        <f t="shared" ca="1" si="0"/>
        <v>#NAME?</v>
      </c>
      <c r="E19" s="118" t="s">
        <v>7639</v>
      </c>
      <c r="F19" s="118" t="s">
        <v>7653</v>
      </c>
      <c r="G19" s="124" t="s">
        <v>7654</v>
      </c>
      <c r="H19" s="118" t="s">
        <v>7647</v>
      </c>
      <c r="I19" s="118" t="s">
        <v>7642</v>
      </c>
      <c r="J19" s="118"/>
    </row>
    <row r="20" spans="1:10" ht="12.75">
      <c r="A20" s="118" t="s">
        <v>1093</v>
      </c>
      <c r="B20" s="118" t="s">
        <v>7655</v>
      </c>
      <c r="C20" s="118" t="b">
        <v>0</v>
      </c>
      <c r="D20" s="118" t="e">
        <f t="shared" ca="1" si="0"/>
        <v>#NAME?</v>
      </c>
      <c r="E20" s="118" t="s">
        <v>7639</v>
      </c>
      <c r="F20" s="118" t="s">
        <v>7656</v>
      </c>
      <c r="G20" s="124" t="s">
        <v>7657</v>
      </c>
      <c r="H20" s="118" t="s">
        <v>7611</v>
      </c>
      <c r="I20" s="118" t="s">
        <v>7642</v>
      </c>
      <c r="J20" s="118"/>
    </row>
    <row r="21" spans="1:10" ht="12.75">
      <c r="A21" s="118" t="s">
        <v>7658</v>
      </c>
      <c r="B21" s="118" t="s">
        <v>7659</v>
      </c>
      <c r="C21" s="118" t="b">
        <v>0</v>
      </c>
      <c r="D21" s="118" t="e">
        <f t="shared" ca="1" si="0"/>
        <v>#NAME?</v>
      </c>
      <c r="E21" s="118" t="s">
        <v>7639</v>
      </c>
      <c r="F21" s="118" t="s">
        <v>7660</v>
      </c>
      <c r="G21" s="124" t="s">
        <v>7661</v>
      </c>
      <c r="H21" s="118" t="s">
        <v>4278</v>
      </c>
      <c r="I21" s="118" t="s">
        <v>7642</v>
      </c>
      <c r="J21" s="118"/>
    </row>
    <row r="22" spans="1:10" ht="12.75">
      <c r="A22" s="118" t="s">
        <v>1069</v>
      </c>
      <c r="B22" s="118" t="s">
        <v>7662</v>
      </c>
      <c r="C22" s="118" t="b">
        <v>0</v>
      </c>
      <c r="D22" s="118" t="e">
        <f t="shared" ca="1" si="0"/>
        <v>#NAME?</v>
      </c>
      <c r="E22" s="118" t="s">
        <v>7639</v>
      </c>
      <c r="F22" s="118" t="s">
        <v>7663</v>
      </c>
      <c r="G22" s="124" t="s">
        <v>7664</v>
      </c>
      <c r="H22" s="118" t="s">
        <v>54</v>
      </c>
      <c r="I22" s="118" t="s">
        <v>7642</v>
      </c>
      <c r="J22" s="118"/>
    </row>
    <row r="23" spans="1:10" ht="12.75">
      <c r="A23" s="118" t="s">
        <v>7665</v>
      </c>
      <c r="B23" s="118" t="s">
        <v>7666</v>
      </c>
      <c r="C23" s="118" t="b">
        <v>0</v>
      </c>
      <c r="D23" s="118" t="e">
        <f t="shared" ca="1" si="0"/>
        <v>#NAME?</v>
      </c>
      <c r="E23" s="118" t="s">
        <v>7667</v>
      </c>
      <c r="F23" s="118" t="s">
        <v>7668</v>
      </c>
      <c r="G23" s="124" t="s">
        <v>7669</v>
      </c>
      <c r="H23" s="118" t="s">
        <v>7670</v>
      </c>
      <c r="I23" s="118" t="s">
        <v>7671</v>
      </c>
      <c r="J23" s="118" t="s">
        <v>7672</v>
      </c>
    </row>
    <row r="24" spans="1:10" ht="12.75">
      <c r="A24" s="118" t="s">
        <v>7673</v>
      </c>
      <c r="B24" s="118" t="s">
        <v>7674</v>
      </c>
      <c r="C24" s="118" t="b">
        <v>0</v>
      </c>
      <c r="D24" s="118" t="e">
        <f t="shared" ca="1" si="0"/>
        <v>#NAME?</v>
      </c>
      <c r="E24" s="118" t="s">
        <v>7675</v>
      </c>
      <c r="F24" s="118" t="s">
        <v>7676</v>
      </c>
      <c r="G24" s="124" t="s">
        <v>7677</v>
      </c>
      <c r="H24" s="118" t="s">
        <v>4278</v>
      </c>
      <c r="I24" s="118" t="s">
        <v>7678</v>
      </c>
      <c r="J24" s="118" t="s">
        <v>7591</v>
      </c>
    </row>
    <row r="25" spans="1:10" ht="12.75">
      <c r="A25" s="118" t="s">
        <v>7679</v>
      </c>
      <c r="B25" s="118" t="s">
        <v>7680</v>
      </c>
      <c r="C25" s="118" t="b">
        <v>0</v>
      </c>
      <c r="D25" s="118" t="e">
        <f t="shared" ca="1" si="0"/>
        <v>#NAME?</v>
      </c>
      <c r="E25" s="118" t="s">
        <v>7681</v>
      </c>
      <c r="F25" s="118" t="s">
        <v>7682</v>
      </c>
      <c r="G25" s="124" t="s">
        <v>7683</v>
      </c>
      <c r="H25" s="118" t="s">
        <v>5607</v>
      </c>
      <c r="I25" s="118" t="s">
        <v>7684</v>
      </c>
      <c r="J25" s="118"/>
    </row>
    <row r="26" spans="1:10" ht="12.75">
      <c r="A26" s="118" t="s">
        <v>7685</v>
      </c>
      <c r="B26" s="118" t="s">
        <v>7686</v>
      </c>
      <c r="C26" s="118" t="b">
        <v>0</v>
      </c>
      <c r="D26" s="118" t="e">
        <f t="shared" ca="1" si="0"/>
        <v>#NAME?</v>
      </c>
      <c r="E26" s="118" t="s">
        <v>7681</v>
      </c>
      <c r="F26" s="118" t="s">
        <v>7687</v>
      </c>
      <c r="G26" s="124" t="s">
        <v>7688</v>
      </c>
      <c r="H26" s="118" t="s">
        <v>4485</v>
      </c>
      <c r="I26" s="118" t="s">
        <v>7684</v>
      </c>
      <c r="J26" s="118"/>
    </row>
    <row r="27" spans="1:10" ht="12.75">
      <c r="A27" s="118" t="s">
        <v>7689</v>
      </c>
      <c r="B27" s="118" t="s">
        <v>7690</v>
      </c>
      <c r="C27" s="118" t="b">
        <v>0</v>
      </c>
      <c r="D27" s="118" t="e">
        <f t="shared" ca="1" si="0"/>
        <v>#NAME?</v>
      </c>
      <c r="E27" s="118" t="s">
        <v>7681</v>
      </c>
      <c r="F27" s="118" t="s">
        <v>7691</v>
      </c>
      <c r="G27" s="124" t="s">
        <v>7692</v>
      </c>
      <c r="H27" s="118" t="s">
        <v>4278</v>
      </c>
      <c r="I27" s="118" t="s">
        <v>7684</v>
      </c>
      <c r="J27" s="118"/>
    </row>
    <row r="28" spans="1:10" ht="12.75">
      <c r="A28" s="118" t="s">
        <v>7693</v>
      </c>
      <c r="B28" s="118" t="s">
        <v>7694</v>
      </c>
      <c r="C28" s="118" t="b">
        <v>0</v>
      </c>
      <c r="D28" s="118" t="e">
        <f t="shared" ca="1" si="0"/>
        <v>#NAME?</v>
      </c>
      <c r="E28" s="118" t="s">
        <v>7681</v>
      </c>
      <c r="F28" s="118" t="s">
        <v>7695</v>
      </c>
      <c r="G28" s="124" t="s">
        <v>7696</v>
      </c>
      <c r="H28" s="118" t="s">
        <v>5607</v>
      </c>
      <c r="I28" s="118" t="s">
        <v>7684</v>
      </c>
      <c r="J28" s="118"/>
    </row>
    <row r="29" spans="1:10" ht="12.75">
      <c r="A29" s="118" t="s">
        <v>7697</v>
      </c>
      <c r="B29" s="118" t="s">
        <v>7698</v>
      </c>
      <c r="C29" s="118" t="b">
        <v>0</v>
      </c>
      <c r="D29" s="118" t="e">
        <f t="shared" ca="1" si="0"/>
        <v>#NAME?</v>
      </c>
      <c r="E29" s="118" t="s">
        <v>7681</v>
      </c>
      <c r="F29" s="118" t="s">
        <v>7699</v>
      </c>
      <c r="G29" s="124" t="s">
        <v>7700</v>
      </c>
      <c r="H29" s="118" t="s">
        <v>4485</v>
      </c>
      <c r="I29" s="118" t="s">
        <v>7684</v>
      </c>
      <c r="J29" s="118"/>
    </row>
    <row r="30" spans="1:10" ht="12.75">
      <c r="A30" s="118" t="s">
        <v>7701</v>
      </c>
      <c r="B30" s="118" t="s">
        <v>7702</v>
      </c>
      <c r="C30" s="118" t="b">
        <v>0</v>
      </c>
      <c r="D30" s="118" t="e">
        <f t="shared" ca="1" si="0"/>
        <v>#NAME?</v>
      </c>
      <c r="E30" s="118" t="s">
        <v>7681</v>
      </c>
      <c r="F30" s="118" t="s">
        <v>7703</v>
      </c>
      <c r="G30" s="124" t="s">
        <v>7704</v>
      </c>
      <c r="H30" s="118" t="s">
        <v>4485</v>
      </c>
      <c r="I30" s="118" t="s">
        <v>7684</v>
      </c>
      <c r="J30" s="118"/>
    </row>
    <row r="31" spans="1:10" ht="12.75">
      <c r="A31" s="118" t="s">
        <v>7705</v>
      </c>
      <c r="B31" s="118" t="s">
        <v>7706</v>
      </c>
      <c r="C31" s="118" t="b">
        <v>0</v>
      </c>
      <c r="D31" s="118" t="e">
        <f t="shared" ca="1" si="0"/>
        <v>#NAME?</v>
      </c>
      <c r="E31" s="118" t="s">
        <v>7681</v>
      </c>
      <c r="F31" s="118" t="s">
        <v>7707</v>
      </c>
      <c r="G31" s="124" t="s">
        <v>7708</v>
      </c>
      <c r="H31" s="118" t="s">
        <v>4278</v>
      </c>
      <c r="I31" s="118" t="s">
        <v>7684</v>
      </c>
      <c r="J31" s="118"/>
    </row>
    <row r="32" spans="1:10" ht="12.75">
      <c r="A32" s="118" t="s">
        <v>7709</v>
      </c>
      <c r="B32" s="118" t="s">
        <v>7710</v>
      </c>
      <c r="C32" s="118" t="b">
        <v>0</v>
      </c>
      <c r="D32" s="118" t="e">
        <f t="shared" ca="1" si="0"/>
        <v>#NAME?</v>
      </c>
      <c r="E32" s="118" t="s">
        <v>7681</v>
      </c>
      <c r="F32" s="118" t="s">
        <v>7711</v>
      </c>
      <c r="G32" s="124" t="s">
        <v>7712</v>
      </c>
      <c r="H32" s="118" t="s">
        <v>4852</v>
      </c>
      <c r="I32" s="118" t="s">
        <v>7684</v>
      </c>
      <c r="J32" s="118"/>
    </row>
    <row r="33" spans="1:10" ht="12.75">
      <c r="A33" s="118" t="s">
        <v>7713</v>
      </c>
      <c r="B33" s="118" t="s">
        <v>7714</v>
      </c>
      <c r="C33" s="118" t="b">
        <v>0</v>
      </c>
      <c r="D33" s="118" t="e">
        <f t="shared" ca="1" si="0"/>
        <v>#NAME?</v>
      </c>
      <c r="E33" s="118" t="s">
        <v>7681</v>
      </c>
      <c r="F33" s="118" t="s">
        <v>7715</v>
      </c>
      <c r="G33" s="124" t="s">
        <v>7716</v>
      </c>
      <c r="H33" s="118" t="s">
        <v>5607</v>
      </c>
      <c r="I33" s="118" t="s">
        <v>7684</v>
      </c>
      <c r="J33" s="118"/>
    </row>
    <row r="34" spans="1:10" ht="12.75">
      <c r="A34" s="118" t="s">
        <v>7717</v>
      </c>
      <c r="B34" s="118" t="s">
        <v>7718</v>
      </c>
      <c r="C34" s="118" t="b">
        <v>0</v>
      </c>
      <c r="D34" s="118" t="e">
        <f t="shared" ca="1" si="0"/>
        <v>#NAME?</v>
      </c>
      <c r="E34" s="118" t="s">
        <v>7681</v>
      </c>
      <c r="F34" s="118" t="s">
        <v>7719</v>
      </c>
      <c r="G34" s="124" t="s">
        <v>7720</v>
      </c>
      <c r="H34" s="118" t="s">
        <v>4278</v>
      </c>
      <c r="I34" s="118" t="s">
        <v>7684</v>
      </c>
      <c r="J34" s="118"/>
    </row>
    <row r="35" spans="1:10" ht="12.75">
      <c r="A35" s="118" t="s">
        <v>7665</v>
      </c>
      <c r="B35" s="118" t="s">
        <v>7721</v>
      </c>
      <c r="C35" s="118" t="b">
        <v>0</v>
      </c>
      <c r="D35" s="118" t="e">
        <f t="shared" ca="1" si="0"/>
        <v>#NAME?</v>
      </c>
      <c r="E35" s="125">
        <v>21</v>
      </c>
      <c r="F35" s="118" t="s">
        <v>7722</v>
      </c>
      <c r="G35" s="124" t="s">
        <v>7723</v>
      </c>
      <c r="H35" s="118" t="s">
        <v>4485</v>
      </c>
      <c r="I35" s="118" t="s">
        <v>7724</v>
      </c>
      <c r="J35" s="118"/>
    </row>
    <row r="36" spans="1:10" ht="12.75">
      <c r="A36" s="118" t="s">
        <v>7725</v>
      </c>
      <c r="B36" s="118" t="s">
        <v>1666</v>
      </c>
      <c r="C36" s="118" t="b">
        <v>0</v>
      </c>
      <c r="D36" s="118" t="e">
        <f t="shared" ca="1" si="0"/>
        <v>#NAME?</v>
      </c>
      <c r="E36" s="125">
        <v>21</v>
      </c>
      <c r="F36" s="118" t="s">
        <v>7726</v>
      </c>
      <c r="G36" s="124" t="s">
        <v>7727</v>
      </c>
      <c r="H36" s="118" t="s">
        <v>7728</v>
      </c>
      <c r="I36" s="118" t="s">
        <v>7724</v>
      </c>
      <c r="J36" s="118"/>
    </row>
    <row r="37" spans="1:10" ht="12.75">
      <c r="A37" s="118" t="s">
        <v>7729</v>
      </c>
      <c r="B37" s="118" t="s">
        <v>7730</v>
      </c>
      <c r="C37" s="118" t="b">
        <v>0</v>
      </c>
      <c r="D37" s="118" t="e">
        <f t="shared" ca="1" si="0"/>
        <v>#NAME?</v>
      </c>
      <c r="E37" s="125">
        <v>21</v>
      </c>
      <c r="F37" s="118" t="s">
        <v>7731</v>
      </c>
      <c r="G37" s="124" t="s">
        <v>7732</v>
      </c>
      <c r="H37" s="118" t="s">
        <v>4278</v>
      </c>
      <c r="I37" s="118" t="s">
        <v>7724</v>
      </c>
      <c r="J37" s="118"/>
    </row>
    <row r="38" spans="1:10" ht="12.75">
      <c r="A38" s="118" t="s">
        <v>7733</v>
      </c>
      <c r="B38" s="118" t="s">
        <v>7734</v>
      </c>
      <c r="C38" s="118" t="b">
        <v>0</v>
      </c>
      <c r="D38" s="118" t="e">
        <f t="shared" ca="1" si="0"/>
        <v>#NAME?</v>
      </c>
      <c r="E38" s="125">
        <v>21</v>
      </c>
      <c r="F38" s="118" t="s">
        <v>7735</v>
      </c>
      <c r="G38" s="124" t="s">
        <v>7736</v>
      </c>
      <c r="H38" s="118" t="s">
        <v>5961</v>
      </c>
      <c r="I38" s="118" t="s">
        <v>7737</v>
      </c>
      <c r="J38" s="118"/>
    </row>
    <row r="39" spans="1:10" ht="12.75">
      <c r="A39" s="118" t="s">
        <v>1671</v>
      </c>
      <c r="B39" s="118" t="s">
        <v>7738</v>
      </c>
      <c r="C39" s="118" t="b">
        <v>0</v>
      </c>
      <c r="D39" s="118" t="e">
        <f t="shared" ca="1" si="0"/>
        <v>#NAME?</v>
      </c>
      <c r="E39" s="125">
        <v>21</v>
      </c>
      <c r="F39" s="118" t="s">
        <v>7739</v>
      </c>
      <c r="G39" s="124" t="s">
        <v>7740</v>
      </c>
      <c r="H39" s="118" t="s">
        <v>4278</v>
      </c>
      <c r="I39" s="118" t="s">
        <v>7724</v>
      </c>
      <c r="J39" s="118"/>
    </row>
    <row r="40" spans="1:10" ht="12.75">
      <c r="A40" s="118" t="s">
        <v>7741</v>
      </c>
      <c r="B40" s="118" t="s">
        <v>7742</v>
      </c>
      <c r="C40" s="118" t="b">
        <v>0</v>
      </c>
      <c r="D40" s="118" t="e">
        <f t="shared" ca="1" si="0"/>
        <v>#NAME?</v>
      </c>
      <c r="E40" s="125">
        <v>21</v>
      </c>
      <c r="F40" s="118" t="s">
        <v>7743</v>
      </c>
      <c r="G40" s="124" t="s">
        <v>7744</v>
      </c>
      <c r="H40" s="118" t="s">
        <v>5607</v>
      </c>
      <c r="I40" s="118" t="s">
        <v>7737</v>
      </c>
      <c r="J40" s="118"/>
    </row>
    <row r="41" spans="1:10" ht="12.75">
      <c r="A41" s="118" t="s">
        <v>7745</v>
      </c>
      <c r="B41" s="118" t="s">
        <v>7746</v>
      </c>
      <c r="C41" s="118" t="b">
        <v>0</v>
      </c>
      <c r="D41" s="118" t="e">
        <f t="shared" ca="1" si="0"/>
        <v>#NAME?</v>
      </c>
      <c r="E41" s="125">
        <v>21</v>
      </c>
      <c r="F41" s="118" t="s">
        <v>7747</v>
      </c>
      <c r="G41" s="124" t="s">
        <v>7748</v>
      </c>
      <c r="H41" s="118" t="s">
        <v>5607</v>
      </c>
      <c r="I41" s="118" t="s">
        <v>7737</v>
      </c>
      <c r="J41" s="118"/>
    </row>
    <row r="42" spans="1:10" ht="12.75">
      <c r="A42" s="118" t="s">
        <v>7749</v>
      </c>
      <c r="B42" s="118" t="s">
        <v>7750</v>
      </c>
      <c r="C42" s="118" t="b">
        <v>0</v>
      </c>
      <c r="D42" s="118" t="e">
        <f t="shared" ca="1" si="0"/>
        <v>#NAME?</v>
      </c>
      <c r="E42" s="118" t="s">
        <v>7751</v>
      </c>
      <c r="F42" s="118" t="s">
        <v>7752</v>
      </c>
      <c r="G42" s="124" t="s">
        <v>7753</v>
      </c>
      <c r="H42" s="118" t="s">
        <v>7754</v>
      </c>
      <c r="I42" s="118" t="s">
        <v>7755</v>
      </c>
      <c r="J42" s="118" t="s">
        <v>7756</v>
      </c>
    </row>
    <row r="43" spans="1:10" ht="12.75">
      <c r="A43" s="118" t="s">
        <v>7757</v>
      </c>
      <c r="B43" s="118" t="s">
        <v>7758</v>
      </c>
      <c r="C43" s="118" t="b">
        <v>0</v>
      </c>
      <c r="D43" s="118" t="e">
        <f t="shared" ca="1" si="0"/>
        <v>#NAME?</v>
      </c>
      <c r="E43" s="118" t="s">
        <v>7759</v>
      </c>
      <c r="F43" s="118" t="s">
        <v>7760</v>
      </c>
      <c r="G43" s="124" t="s">
        <v>7761</v>
      </c>
      <c r="H43" s="118" t="s">
        <v>6031</v>
      </c>
      <c r="I43" s="118" t="s">
        <v>7762</v>
      </c>
      <c r="J43" s="118" t="s">
        <v>7763</v>
      </c>
    </row>
    <row r="44" spans="1:10" ht="12.75">
      <c r="A44" s="118" t="s">
        <v>1544</v>
      </c>
      <c r="B44" s="118" t="s">
        <v>7764</v>
      </c>
      <c r="C44" s="118" t="b">
        <v>0</v>
      </c>
      <c r="D44" s="118" t="e">
        <f t="shared" ca="1" si="0"/>
        <v>#NAME?</v>
      </c>
      <c r="E44" s="118" t="s">
        <v>7759</v>
      </c>
      <c r="F44" s="118" t="s">
        <v>7765</v>
      </c>
      <c r="G44" s="124" t="s">
        <v>7766</v>
      </c>
      <c r="H44" s="118" t="s">
        <v>7767</v>
      </c>
      <c r="I44" s="118" t="s">
        <v>7762</v>
      </c>
      <c r="J44" s="118" t="s">
        <v>7763</v>
      </c>
    </row>
    <row r="45" spans="1:10" ht="12.75">
      <c r="A45" s="118" t="s">
        <v>1544</v>
      </c>
      <c r="B45" s="118" t="s">
        <v>7768</v>
      </c>
      <c r="C45" s="118" t="b">
        <v>0</v>
      </c>
      <c r="D45" s="118" t="e">
        <f t="shared" ca="1" si="0"/>
        <v>#NAME?</v>
      </c>
      <c r="E45" s="118" t="s">
        <v>7759</v>
      </c>
      <c r="F45" s="118" t="s">
        <v>7769</v>
      </c>
      <c r="G45" s="124" t="s">
        <v>7770</v>
      </c>
      <c r="H45" s="118" t="s">
        <v>7771</v>
      </c>
      <c r="I45" s="118" t="s">
        <v>7762</v>
      </c>
      <c r="J45" s="118" t="s">
        <v>7763</v>
      </c>
    </row>
    <row r="46" spans="1:10" ht="12.75">
      <c r="A46" s="118" t="s">
        <v>7772</v>
      </c>
      <c r="B46" s="118" t="s">
        <v>7773</v>
      </c>
      <c r="C46" s="118" t="b">
        <v>0</v>
      </c>
      <c r="D46" s="118" t="e">
        <f t="shared" ca="1" si="0"/>
        <v>#NAME?</v>
      </c>
      <c r="E46" s="118" t="s">
        <v>7774</v>
      </c>
      <c r="F46" s="118" t="s">
        <v>7775</v>
      </c>
      <c r="G46" s="124" t="s">
        <v>7776</v>
      </c>
      <c r="H46" s="118" t="s">
        <v>4278</v>
      </c>
      <c r="I46" s="118" t="s">
        <v>7777</v>
      </c>
      <c r="J46" s="118" t="s">
        <v>7636</v>
      </c>
    </row>
    <row r="47" spans="1:10" ht="12.75">
      <c r="A47" s="118" t="s">
        <v>2641</v>
      </c>
      <c r="B47" s="118" t="s">
        <v>7778</v>
      </c>
      <c r="C47" s="118" t="b">
        <v>0</v>
      </c>
      <c r="D47" s="118" t="e">
        <f t="shared" ca="1" si="0"/>
        <v>#NAME?</v>
      </c>
      <c r="E47" s="118" t="s">
        <v>7774</v>
      </c>
      <c r="F47" s="118" t="s">
        <v>7779</v>
      </c>
      <c r="G47" s="124" t="s">
        <v>7780</v>
      </c>
      <c r="H47" s="118" t="s">
        <v>4831</v>
      </c>
      <c r="I47" s="118" t="s">
        <v>7777</v>
      </c>
      <c r="J47" s="118" t="s">
        <v>7636</v>
      </c>
    </row>
    <row r="48" spans="1:10" ht="12.75">
      <c r="A48" s="118" t="s">
        <v>1544</v>
      </c>
      <c r="B48" s="118" t="s">
        <v>7781</v>
      </c>
      <c r="C48" s="118" t="b">
        <v>0</v>
      </c>
      <c r="D48" s="118" t="e">
        <f t="shared" ca="1" si="0"/>
        <v>#NAME?</v>
      </c>
      <c r="E48" s="118" t="s">
        <v>7774</v>
      </c>
      <c r="F48" s="118" t="s">
        <v>7782</v>
      </c>
      <c r="G48" s="124" t="s">
        <v>7783</v>
      </c>
      <c r="H48" s="118" t="s">
        <v>7784</v>
      </c>
      <c r="I48" s="118" t="s">
        <v>7777</v>
      </c>
      <c r="J48" s="118" t="s">
        <v>7636</v>
      </c>
    </row>
    <row r="49" spans="1:10" ht="12.75">
      <c r="A49" s="118" t="s">
        <v>7785</v>
      </c>
      <c r="B49" s="118" t="s">
        <v>7786</v>
      </c>
      <c r="C49" s="118" t="b">
        <v>0</v>
      </c>
      <c r="D49" s="118" t="e">
        <f t="shared" ca="1" si="0"/>
        <v>#NAME?</v>
      </c>
      <c r="E49" s="118" t="s">
        <v>7774</v>
      </c>
      <c r="F49" s="118" t="s">
        <v>7787</v>
      </c>
      <c r="G49" s="124" t="s">
        <v>7788</v>
      </c>
      <c r="H49" s="118" t="s">
        <v>4278</v>
      </c>
      <c r="I49" s="118" t="s">
        <v>7777</v>
      </c>
      <c r="J49" s="118" t="s">
        <v>7636</v>
      </c>
    </row>
    <row r="50" spans="1:10" ht="12.75">
      <c r="A50" s="118" t="s">
        <v>7789</v>
      </c>
      <c r="B50" s="118" t="s">
        <v>7790</v>
      </c>
      <c r="C50" s="118" t="b">
        <v>0</v>
      </c>
      <c r="D50" s="118" t="e">
        <f t="shared" ca="1" si="0"/>
        <v>#NAME?</v>
      </c>
      <c r="E50" s="118" t="s">
        <v>7791</v>
      </c>
      <c r="F50" s="118" t="s">
        <v>7792</v>
      </c>
      <c r="G50" s="124" t="s">
        <v>7793</v>
      </c>
      <c r="H50" s="118" t="s">
        <v>4278</v>
      </c>
      <c r="I50" s="118" t="s">
        <v>7794</v>
      </c>
      <c r="J50" s="118" t="s">
        <v>7795</v>
      </c>
    </row>
    <row r="51" spans="1:10" ht="12.75">
      <c r="A51" s="118" t="s">
        <v>1026</v>
      </c>
      <c r="B51" s="118" t="s">
        <v>7796</v>
      </c>
      <c r="C51" s="118" t="b">
        <v>0</v>
      </c>
      <c r="D51" s="118" t="e">
        <f t="shared" ca="1" si="0"/>
        <v>#NAME?</v>
      </c>
      <c r="E51" s="118" t="s">
        <v>7797</v>
      </c>
      <c r="F51" s="118" t="s">
        <v>7798</v>
      </c>
      <c r="G51" s="124" t="s">
        <v>7799</v>
      </c>
      <c r="H51" s="118" t="s">
        <v>54</v>
      </c>
      <c r="I51" s="118" t="s">
        <v>7642</v>
      </c>
      <c r="J51" s="118"/>
    </row>
    <row r="52" spans="1:10" ht="12.75">
      <c r="A52" s="118" t="s">
        <v>7800</v>
      </c>
      <c r="B52" s="118" t="s">
        <v>7801</v>
      </c>
      <c r="C52" s="118" t="b">
        <v>0</v>
      </c>
      <c r="D52" s="118" t="e">
        <f t="shared" ca="1" si="0"/>
        <v>#NAME?</v>
      </c>
      <c r="E52" s="125">
        <v>360</v>
      </c>
      <c r="F52" s="118" t="s">
        <v>7802</v>
      </c>
      <c r="G52" s="124" t="s">
        <v>7803</v>
      </c>
      <c r="H52" s="118" t="s">
        <v>4305</v>
      </c>
      <c r="I52" s="118" t="s">
        <v>7737</v>
      </c>
      <c r="J52" s="118"/>
    </row>
    <row r="53" spans="1:10" ht="12.75">
      <c r="A53" s="118" t="s">
        <v>7804</v>
      </c>
      <c r="B53" s="118" t="s">
        <v>7805</v>
      </c>
      <c r="C53" s="118" t="b">
        <v>0</v>
      </c>
      <c r="D53" s="118" t="e">
        <f t="shared" ca="1" si="0"/>
        <v>#NAME?</v>
      </c>
      <c r="E53" s="125">
        <v>360</v>
      </c>
      <c r="F53" s="118" t="s">
        <v>7806</v>
      </c>
      <c r="G53" s="124" t="s">
        <v>7807</v>
      </c>
      <c r="H53" s="118" t="s">
        <v>4305</v>
      </c>
      <c r="I53" s="118" t="s">
        <v>7684</v>
      </c>
      <c r="J53" s="118"/>
    </row>
    <row r="54" spans="1:10" ht="12.75">
      <c r="A54" s="118" t="s">
        <v>7808</v>
      </c>
      <c r="B54" s="118" t="s">
        <v>7809</v>
      </c>
      <c r="C54" s="118" t="b">
        <v>0</v>
      </c>
      <c r="D54" s="118" t="e">
        <f t="shared" ca="1" si="0"/>
        <v>#NAME?</v>
      </c>
      <c r="E54" s="125">
        <v>360</v>
      </c>
      <c r="F54" s="118" t="s">
        <v>7810</v>
      </c>
      <c r="G54" s="124" t="s">
        <v>7811</v>
      </c>
      <c r="H54" s="118" t="s">
        <v>4305</v>
      </c>
      <c r="I54" s="118" t="s">
        <v>7737</v>
      </c>
      <c r="J54" s="118"/>
    </row>
    <row r="55" spans="1:10" ht="12.75">
      <c r="A55" s="118" t="s">
        <v>7701</v>
      </c>
      <c r="B55" s="118" t="s">
        <v>7812</v>
      </c>
      <c r="C55" s="118" t="b">
        <v>0</v>
      </c>
      <c r="D55" s="118" t="e">
        <f t="shared" ca="1" si="0"/>
        <v>#NAME?</v>
      </c>
      <c r="E55" s="125">
        <v>360</v>
      </c>
      <c r="F55" s="118" t="s">
        <v>7813</v>
      </c>
      <c r="G55" s="124" t="s">
        <v>7814</v>
      </c>
      <c r="H55" s="118" t="s">
        <v>4305</v>
      </c>
      <c r="I55" s="118" t="s">
        <v>7815</v>
      </c>
      <c r="J55" s="118"/>
    </row>
    <row r="56" spans="1:10" ht="12.75">
      <c r="A56" s="118" t="s">
        <v>1266</v>
      </c>
      <c r="B56" s="118" t="s">
        <v>7816</v>
      </c>
      <c r="C56" s="118" t="b">
        <v>0</v>
      </c>
      <c r="D56" s="118" t="e">
        <f t="shared" ca="1" si="0"/>
        <v>#NAME?</v>
      </c>
      <c r="E56" s="118" t="s">
        <v>7817</v>
      </c>
      <c r="F56" s="118" t="s">
        <v>7818</v>
      </c>
      <c r="G56" s="124" t="s">
        <v>7819</v>
      </c>
      <c r="H56" s="118" t="s">
        <v>4278</v>
      </c>
      <c r="I56" s="118" t="s">
        <v>7820</v>
      </c>
      <c r="J56" s="118" t="s">
        <v>7820</v>
      </c>
    </row>
    <row r="57" spans="1:10" ht="12.75">
      <c r="A57" s="118" t="s">
        <v>7821</v>
      </c>
      <c r="B57" s="118" t="s">
        <v>7822</v>
      </c>
      <c r="C57" s="118" t="b">
        <v>0</v>
      </c>
      <c r="D57" s="118" t="e">
        <f t="shared" ca="1" si="0"/>
        <v>#NAME?</v>
      </c>
      <c r="E57" s="118" t="s">
        <v>7817</v>
      </c>
      <c r="F57" s="118" t="s">
        <v>7823</v>
      </c>
      <c r="G57" s="124" t="s">
        <v>7824</v>
      </c>
      <c r="H57" s="118" t="s">
        <v>54</v>
      </c>
      <c r="I57" s="118" t="s">
        <v>7825</v>
      </c>
      <c r="J57" s="118" t="s">
        <v>7825</v>
      </c>
    </row>
    <row r="58" spans="1:10" ht="12.75">
      <c r="A58" s="118" t="s">
        <v>1591</v>
      </c>
      <c r="B58" s="118" t="s">
        <v>7826</v>
      </c>
      <c r="C58" s="118" t="b">
        <v>0</v>
      </c>
      <c r="D58" s="118" t="e">
        <f t="shared" ca="1" si="0"/>
        <v>#NAME?</v>
      </c>
      <c r="E58" s="118" t="s">
        <v>7827</v>
      </c>
      <c r="F58" s="118" t="s">
        <v>7828</v>
      </c>
      <c r="G58" s="124" t="s">
        <v>7829</v>
      </c>
      <c r="H58" s="118" t="s">
        <v>54</v>
      </c>
      <c r="I58" s="118"/>
      <c r="J58" s="118"/>
    </row>
    <row r="59" spans="1:10" ht="12.75">
      <c r="A59" s="118" t="s">
        <v>7830</v>
      </c>
      <c r="B59" s="118" t="s">
        <v>7831</v>
      </c>
      <c r="C59" s="118" t="b">
        <v>0</v>
      </c>
      <c r="D59" s="118" t="e">
        <f t="shared" ca="1" si="0"/>
        <v>#NAME?</v>
      </c>
      <c r="E59" s="118" t="s">
        <v>7827</v>
      </c>
      <c r="F59" s="118" t="s">
        <v>7832</v>
      </c>
      <c r="G59" s="124" t="s">
        <v>7833</v>
      </c>
      <c r="H59" s="118" t="s">
        <v>5273</v>
      </c>
      <c r="I59" s="118"/>
      <c r="J59" s="118"/>
    </row>
    <row r="60" spans="1:10" ht="12.75">
      <c r="A60" s="118" t="s">
        <v>814</v>
      </c>
      <c r="B60" s="118" t="s">
        <v>7834</v>
      </c>
      <c r="C60" s="118" t="b">
        <v>0</v>
      </c>
      <c r="D60" s="118" t="e">
        <f t="shared" ca="1" si="0"/>
        <v>#NAME?</v>
      </c>
      <c r="E60" s="118" t="s">
        <v>7835</v>
      </c>
      <c r="F60" s="118" t="s">
        <v>7836</v>
      </c>
      <c r="G60" s="124" t="s">
        <v>7837</v>
      </c>
      <c r="H60" s="118" t="s">
        <v>4485</v>
      </c>
      <c r="I60" s="118" t="s">
        <v>7820</v>
      </c>
      <c r="J60" s="118" t="s">
        <v>7820</v>
      </c>
    </row>
    <row r="61" spans="1:10" ht="12.75">
      <c r="A61" s="118" t="s">
        <v>7838</v>
      </c>
      <c r="B61" s="118" t="s">
        <v>7839</v>
      </c>
      <c r="C61" s="118" t="b">
        <v>0</v>
      </c>
      <c r="D61" s="118" t="e">
        <f t="shared" ca="1" si="0"/>
        <v>#NAME?</v>
      </c>
      <c r="E61" s="118" t="s">
        <v>7835</v>
      </c>
      <c r="F61" s="118" t="s">
        <v>7840</v>
      </c>
      <c r="G61" s="124" t="s">
        <v>7841</v>
      </c>
      <c r="H61" s="118" t="s">
        <v>4872</v>
      </c>
      <c r="I61" s="118" t="s">
        <v>7820</v>
      </c>
      <c r="J61" s="118" t="s">
        <v>7820</v>
      </c>
    </row>
    <row r="62" spans="1:10" ht="12.75">
      <c r="A62" s="118" t="s">
        <v>2013</v>
      </c>
      <c r="B62" s="118" t="s">
        <v>7842</v>
      </c>
      <c r="C62" s="118" t="b">
        <v>0</v>
      </c>
      <c r="D62" s="118" t="e">
        <f t="shared" ca="1" si="0"/>
        <v>#NAME?</v>
      </c>
      <c r="E62" s="118" t="s">
        <v>7835</v>
      </c>
      <c r="F62" s="118" t="s">
        <v>7843</v>
      </c>
      <c r="G62" s="124" t="s">
        <v>7844</v>
      </c>
      <c r="H62" s="118" t="s">
        <v>54</v>
      </c>
      <c r="I62" s="118" t="s">
        <v>7820</v>
      </c>
      <c r="J62" s="118" t="s">
        <v>7820</v>
      </c>
    </row>
    <row r="63" spans="1:10" ht="12.75">
      <c r="A63" s="118" t="s">
        <v>7845</v>
      </c>
      <c r="B63" s="118" t="s">
        <v>7846</v>
      </c>
      <c r="C63" s="118" t="b">
        <v>0</v>
      </c>
      <c r="D63" s="118" t="e">
        <f t="shared" ca="1" si="0"/>
        <v>#NAME?</v>
      </c>
      <c r="E63" s="118" t="s">
        <v>7847</v>
      </c>
      <c r="F63" s="118" t="s">
        <v>7848</v>
      </c>
      <c r="G63" s="124" t="s">
        <v>7849</v>
      </c>
      <c r="H63" s="118" t="s">
        <v>5273</v>
      </c>
      <c r="I63" s="126" t="s">
        <v>7850</v>
      </c>
      <c r="J63" s="118"/>
    </row>
    <row r="64" spans="1:10" ht="12.75">
      <c r="A64" s="118" t="s">
        <v>7851</v>
      </c>
      <c r="B64" s="118" t="s">
        <v>7852</v>
      </c>
      <c r="C64" s="118" t="b">
        <v>0</v>
      </c>
      <c r="D64" s="118" t="e">
        <f t="shared" ca="1" si="0"/>
        <v>#NAME?</v>
      </c>
      <c r="E64" s="118" t="s">
        <v>7847</v>
      </c>
      <c r="F64" s="118" t="s">
        <v>7853</v>
      </c>
      <c r="G64" s="124" t="s">
        <v>7854</v>
      </c>
      <c r="H64" s="118" t="s">
        <v>7855</v>
      </c>
      <c r="I64" s="126" t="s">
        <v>7850</v>
      </c>
      <c r="J64" s="118"/>
    </row>
    <row r="65" spans="1:10" ht="12.75">
      <c r="A65" s="118" t="s">
        <v>7856</v>
      </c>
      <c r="B65" s="118" t="s">
        <v>7857</v>
      </c>
      <c r="C65" s="118" t="b">
        <v>0</v>
      </c>
      <c r="D65" s="118" t="e">
        <f t="shared" ca="1" si="0"/>
        <v>#NAME?</v>
      </c>
      <c r="E65" s="118" t="s">
        <v>7847</v>
      </c>
      <c r="F65" s="118" t="s">
        <v>7858</v>
      </c>
      <c r="G65" s="124" t="s">
        <v>7859</v>
      </c>
      <c r="H65" s="118" t="s">
        <v>5273</v>
      </c>
      <c r="I65" s="126" t="s">
        <v>7850</v>
      </c>
      <c r="J65" s="118"/>
    </row>
    <row r="66" spans="1:10" ht="12.75">
      <c r="A66" s="118" t="s">
        <v>7860</v>
      </c>
      <c r="B66" s="118" t="s">
        <v>7861</v>
      </c>
      <c r="C66" s="118" t="b">
        <v>0</v>
      </c>
      <c r="D66" s="118" t="e">
        <f t="shared" ca="1" si="0"/>
        <v>#NAME?</v>
      </c>
      <c r="E66" s="118" t="s">
        <v>7847</v>
      </c>
      <c r="F66" s="118" t="s">
        <v>7862</v>
      </c>
      <c r="G66" s="124" t="s">
        <v>7863</v>
      </c>
      <c r="H66" s="118" t="s">
        <v>5607</v>
      </c>
      <c r="I66" s="126" t="s">
        <v>7850</v>
      </c>
      <c r="J66" s="118"/>
    </row>
    <row r="67" spans="1:10" ht="12.75">
      <c r="A67" s="118" t="s">
        <v>1484</v>
      </c>
      <c r="B67" s="118" t="s">
        <v>7864</v>
      </c>
      <c r="C67" s="118" t="b">
        <v>0</v>
      </c>
      <c r="D67" s="118" t="e">
        <f t="shared" ca="1" si="0"/>
        <v>#NAME?</v>
      </c>
      <c r="E67" s="118" t="s">
        <v>7847</v>
      </c>
      <c r="F67" s="118" t="s">
        <v>7865</v>
      </c>
      <c r="G67" s="124" t="s">
        <v>7866</v>
      </c>
      <c r="H67" s="118" t="s">
        <v>7867</v>
      </c>
      <c r="I67" s="126" t="s">
        <v>7850</v>
      </c>
      <c r="J67" s="118"/>
    </row>
    <row r="68" spans="1:10" ht="12.75">
      <c r="A68" s="118" t="s">
        <v>7868</v>
      </c>
      <c r="B68" s="118" t="s">
        <v>7869</v>
      </c>
      <c r="C68" s="118" t="b">
        <v>0</v>
      </c>
      <c r="D68" s="118" t="e">
        <f t="shared" ca="1" si="0"/>
        <v>#NAME?</v>
      </c>
      <c r="E68" s="118" t="s">
        <v>7847</v>
      </c>
      <c r="F68" s="118" t="s">
        <v>7870</v>
      </c>
      <c r="G68" s="124" t="s">
        <v>7871</v>
      </c>
      <c r="H68" s="118" t="s">
        <v>5607</v>
      </c>
      <c r="I68" s="126" t="s">
        <v>7850</v>
      </c>
      <c r="J68" s="118"/>
    </row>
    <row r="69" spans="1:10" ht="12.75">
      <c r="A69" s="118" t="s">
        <v>7872</v>
      </c>
      <c r="B69" s="118" t="s">
        <v>7873</v>
      </c>
      <c r="C69" s="118" t="b">
        <v>0</v>
      </c>
      <c r="D69" s="118" t="e">
        <f t="shared" ca="1" si="0"/>
        <v>#NAME?</v>
      </c>
      <c r="E69" s="118" t="s">
        <v>7847</v>
      </c>
      <c r="F69" s="118" t="s">
        <v>7874</v>
      </c>
      <c r="G69" s="124" t="s">
        <v>7875</v>
      </c>
      <c r="H69" s="118" t="s">
        <v>7867</v>
      </c>
      <c r="I69" s="126" t="s">
        <v>7850</v>
      </c>
      <c r="J69" s="118"/>
    </row>
    <row r="70" spans="1:10" ht="12.75">
      <c r="A70" s="118" t="s">
        <v>7876</v>
      </c>
      <c r="B70" s="118" t="s">
        <v>7877</v>
      </c>
      <c r="C70" s="118" t="b">
        <v>0</v>
      </c>
      <c r="D70" s="118" t="e">
        <f t="shared" ca="1" si="0"/>
        <v>#NAME?</v>
      </c>
      <c r="E70" s="118" t="s">
        <v>7878</v>
      </c>
      <c r="F70" s="118" t="s">
        <v>7879</v>
      </c>
      <c r="G70" s="124" t="s">
        <v>7880</v>
      </c>
      <c r="H70" s="118" t="s">
        <v>5607</v>
      </c>
      <c r="I70" s="118" t="s">
        <v>7881</v>
      </c>
      <c r="J70" s="118"/>
    </row>
    <row r="71" spans="1:10" ht="12.75">
      <c r="A71" s="118" t="s">
        <v>7882</v>
      </c>
      <c r="B71" s="118" t="s">
        <v>7883</v>
      </c>
      <c r="C71" s="118" t="b">
        <v>0</v>
      </c>
      <c r="D71" s="118" t="e">
        <f t="shared" ca="1" si="0"/>
        <v>#NAME?</v>
      </c>
      <c r="E71" s="118" t="s">
        <v>7878</v>
      </c>
      <c r="F71" s="118" t="s">
        <v>7884</v>
      </c>
      <c r="G71" s="124" t="s">
        <v>7885</v>
      </c>
      <c r="H71" s="118" t="s">
        <v>5273</v>
      </c>
      <c r="I71" s="118" t="s">
        <v>7881</v>
      </c>
      <c r="J71" s="118"/>
    </row>
    <row r="72" spans="1:10" ht="12.75">
      <c r="A72" s="118" t="s">
        <v>798</v>
      </c>
      <c r="B72" s="118" t="s">
        <v>7886</v>
      </c>
      <c r="C72" s="118" t="b">
        <v>0</v>
      </c>
      <c r="D72" s="118" t="e">
        <f t="shared" ca="1" si="0"/>
        <v>#NAME?</v>
      </c>
      <c r="E72" s="118" t="s">
        <v>7878</v>
      </c>
      <c r="F72" s="118" t="s">
        <v>7887</v>
      </c>
      <c r="G72" s="124" t="s">
        <v>7888</v>
      </c>
      <c r="H72" s="118" t="s">
        <v>7855</v>
      </c>
      <c r="I72" s="118" t="s">
        <v>7881</v>
      </c>
      <c r="J72" s="118"/>
    </row>
    <row r="73" spans="1:10" ht="12.75">
      <c r="A73" s="118" t="s">
        <v>7889</v>
      </c>
      <c r="B73" s="118" t="s">
        <v>7890</v>
      </c>
      <c r="C73" s="118" t="b">
        <v>0</v>
      </c>
      <c r="D73" s="118" t="e">
        <f t="shared" ca="1" si="0"/>
        <v>#NAME?</v>
      </c>
      <c r="E73" s="118" t="s">
        <v>7878</v>
      </c>
      <c r="F73" s="118" t="s">
        <v>7891</v>
      </c>
      <c r="G73" s="124" t="s">
        <v>7892</v>
      </c>
      <c r="H73" s="118" t="s">
        <v>4278</v>
      </c>
      <c r="I73" s="118" t="s">
        <v>7881</v>
      </c>
      <c r="J73" s="118"/>
    </row>
    <row r="74" spans="1:10" ht="12.75">
      <c r="A74" s="118" t="s">
        <v>7893</v>
      </c>
      <c r="B74" s="118" t="s">
        <v>7894</v>
      </c>
      <c r="C74" s="118" t="b">
        <v>0</v>
      </c>
      <c r="D74" s="118" t="e">
        <f t="shared" ca="1" si="0"/>
        <v>#NAME?</v>
      </c>
      <c r="E74" s="118" t="s">
        <v>7878</v>
      </c>
      <c r="F74" s="118" t="s">
        <v>7895</v>
      </c>
      <c r="G74" s="124" t="s">
        <v>7896</v>
      </c>
      <c r="H74" s="118" t="s">
        <v>5273</v>
      </c>
      <c r="I74" s="118" t="s">
        <v>7881</v>
      </c>
      <c r="J74" s="118"/>
    </row>
    <row r="75" spans="1:10" ht="12.75">
      <c r="A75" s="118" t="s">
        <v>7897</v>
      </c>
      <c r="B75" s="118" t="s">
        <v>7898</v>
      </c>
      <c r="C75" s="118" t="b">
        <v>0</v>
      </c>
      <c r="D75" s="118" t="e">
        <f t="shared" ca="1" si="0"/>
        <v>#NAME?</v>
      </c>
      <c r="E75" s="118" t="s">
        <v>7878</v>
      </c>
      <c r="F75" s="118" t="s">
        <v>7899</v>
      </c>
      <c r="G75" s="124" t="s">
        <v>7900</v>
      </c>
      <c r="H75" s="118" t="s">
        <v>7867</v>
      </c>
      <c r="I75" s="118" t="s">
        <v>7881</v>
      </c>
      <c r="J75" s="118"/>
    </row>
    <row r="76" spans="1:10" ht="12.75">
      <c r="A76" s="118" t="s">
        <v>1069</v>
      </c>
      <c r="B76" s="118" t="s">
        <v>7901</v>
      </c>
      <c r="C76" s="118" t="b">
        <v>0</v>
      </c>
      <c r="D76" s="118" t="e">
        <f t="shared" ca="1" si="0"/>
        <v>#NAME?</v>
      </c>
      <c r="E76" s="118" t="s">
        <v>7878</v>
      </c>
      <c r="F76" s="118" t="s">
        <v>7902</v>
      </c>
      <c r="G76" s="124" t="s">
        <v>7903</v>
      </c>
      <c r="H76" s="118" t="s">
        <v>7904</v>
      </c>
      <c r="I76" s="118" t="s">
        <v>7881</v>
      </c>
      <c r="J76" s="118"/>
    </row>
    <row r="77" spans="1:10" ht="12.75">
      <c r="A77" s="118" t="s">
        <v>7905</v>
      </c>
      <c r="B77" s="118" t="s">
        <v>7906</v>
      </c>
      <c r="C77" s="118" t="b">
        <v>0</v>
      </c>
      <c r="D77" s="118" t="e">
        <f t="shared" ca="1" si="0"/>
        <v>#NAME?</v>
      </c>
      <c r="E77" s="118" t="s">
        <v>7907</v>
      </c>
      <c r="F77" s="118" t="s">
        <v>7908</v>
      </c>
      <c r="G77" s="124" t="s">
        <v>7909</v>
      </c>
      <c r="H77" s="118" t="s">
        <v>7855</v>
      </c>
      <c r="I77" s="118" t="s">
        <v>7684</v>
      </c>
      <c r="J77" s="118"/>
    </row>
    <row r="78" spans="1:10" ht="12.75">
      <c r="A78" s="118" t="s">
        <v>7910</v>
      </c>
      <c r="B78" s="118" t="s">
        <v>7911</v>
      </c>
      <c r="C78" s="118" t="b">
        <v>0</v>
      </c>
      <c r="D78" s="118" t="e">
        <f t="shared" ca="1" si="0"/>
        <v>#NAME?</v>
      </c>
      <c r="E78" s="118" t="s">
        <v>7907</v>
      </c>
      <c r="F78" s="118" t="s">
        <v>7912</v>
      </c>
      <c r="G78" s="124" t="s">
        <v>7913</v>
      </c>
      <c r="H78" s="118" t="s">
        <v>5607</v>
      </c>
      <c r="I78" s="118" t="s">
        <v>7684</v>
      </c>
      <c r="J78" s="118"/>
    </row>
    <row r="79" spans="1:10" ht="12.75">
      <c r="A79" s="118" t="s">
        <v>7685</v>
      </c>
      <c r="B79" s="118" t="s">
        <v>7914</v>
      </c>
      <c r="C79" s="118" t="b">
        <v>0</v>
      </c>
      <c r="D79" s="118" t="e">
        <f t="shared" ca="1" si="0"/>
        <v>#NAME?</v>
      </c>
      <c r="E79" s="118" t="s">
        <v>7907</v>
      </c>
      <c r="F79" s="118" t="s">
        <v>7915</v>
      </c>
      <c r="G79" s="124" t="s">
        <v>7916</v>
      </c>
      <c r="H79" s="118" t="s">
        <v>7855</v>
      </c>
      <c r="I79" s="118" t="s">
        <v>7684</v>
      </c>
      <c r="J79" s="118"/>
    </row>
    <row r="80" spans="1:10" ht="12.75">
      <c r="A80" s="118" t="s">
        <v>7917</v>
      </c>
      <c r="B80" s="118" t="s">
        <v>7918</v>
      </c>
      <c r="C80" s="118" t="b">
        <v>0</v>
      </c>
      <c r="D80" s="118" t="e">
        <f t="shared" ca="1" si="0"/>
        <v>#NAME?</v>
      </c>
      <c r="E80" s="118" t="s">
        <v>7907</v>
      </c>
      <c r="F80" s="118" t="s">
        <v>7919</v>
      </c>
      <c r="G80" s="124" t="s">
        <v>7920</v>
      </c>
      <c r="H80" s="118" t="s">
        <v>5273</v>
      </c>
      <c r="I80" s="118" t="s">
        <v>7684</v>
      </c>
      <c r="J80" s="118"/>
    </row>
    <row r="81" spans="1:10" ht="12.75">
      <c r="A81" s="118" t="s">
        <v>2561</v>
      </c>
      <c r="B81" s="118" t="s">
        <v>7921</v>
      </c>
      <c r="C81" s="118" t="b">
        <v>0</v>
      </c>
      <c r="D81" s="118" t="e">
        <f t="shared" ca="1" si="0"/>
        <v>#NAME?</v>
      </c>
      <c r="E81" s="118" t="s">
        <v>7907</v>
      </c>
      <c r="F81" s="118" t="s">
        <v>7922</v>
      </c>
      <c r="G81" s="124" t="s">
        <v>7923</v>
      </c>
      <c r="H81" s="118" t="s">
        <v>5607</v>
      </c>
      <c r="I81" s="118" t="s">
        <v>7684</v>
      </c>
      <c r="J81" s="118"/>
    </row>
    <row r="82" spans="1:10" ht="12.75">
      <c r="A82" s="118" t="s">
        <v>7924</v>
      </c>
      <c r="B82" s="118" t="s">
        <v>7925</v>
      </c>
      <c r="C82" s="118" t="b">
        <v>0</v>
      </c>
      <c r="D82" s="118" t="e">
        <f t="shared" ca="1" si="0"/>
        <v>#NAME?</v>
      </c>
      <c r="E82" s="118" t="s">
        <v>7907</v>
      </c>
      <c r="F82" s="118" t="s">
        <v>7926</v>
      </c>
      <c r="G82" s="124" t="s">
        <v>7927</v>
      </c>
      <c r="H82" s="118" t="s">
        <v>5273</v>
      </c>
      <c r="I82" s="118" t="s">
        <v>7684</v>
      </c>
      <c r="J82" s="118"/>
    </row>
    <row r="83" spans="1:10" ht="12.75">
      <c r="A83" s="118" t="s">
        <v>7893</v>
      </c>
      <c r="B83" s="118" t="s">
        <v>7928</v>
      </c>
      <c r="C83" s="118" t="b">
        <v>0</v>
      </c>
      <c r="D83" s="118" t="e">
        <f t="shared" ca="1" si="0"/>
        <v>#NAME?</v>
      </c>
      <c r="E83" s="118" t="s">
        <v>7907</v>
      </c>
      <c r="F83" s="118" t="s">
        <v>7929</v>
      </c>
      <c r="G83" s="124" t="s">
        <v>7930</v>
      </c>
      <c r="H83" s="118" t="s">
        <v>5607</v>
      </c>
      <c r="I83" s="118" t="s">
        <v>7684</v>
      </c>
      <c r="J83" s="118"/>
    </row>
    <row r="84" spans="1:10" ht="12.75">
      <c r="A84" s="118" t="s">
        <v>7931</v>
      </c>
      <c r="B84" s="118" t="s">
        <v>7932</v>
      </c>
      <c r="C84" s="118" t="b">
        <v>0</v>
      </c>
      <c r="D84" s="118" t="e">
        <f t="shared" ca="1" si="0"/>
        <v>#NAME?</v>
      </c>
      <c r="E84" s="118" t="s">
        <v>7907</v>
      </c>
      <c r="F84" s="118" t="s">
        <v>7933</v>
      </c>
      <c r="G84" s="124" t="s">
        <v>7934</v>
      </c>
      <c r="H84" s="118" t="s">
        <v>7867</v>
      </c>
      <c r="I84" s="118" t="s">
        <v>7684</v>
      </c>
      <c r="J84" s="118"/>
    </row>
    <row r="85" spans="1:10" ht="12.75">
      <c r="A85" s="118" t="s">
        <v>7717</v>
      </c>
      <c r="B85" s="118" t="s">
        <v>7935</v>
      </c>
      <c r="C85" s="118" t="b">
        <v>0</v>
      </c>
      <c r="D85" s="118" t="e">
        <f t="shared" ca="1" si="0"/>
        <v>#NAME?</v>
      </c>
      <c r="E85" s="118" t="s">
        <v>7907</v>
      </c>
      <c r="F85" s="118" t="s">
        <v>7936</v>
      </c>
      <c r="G85" s="124" t="s">
        <v>7937</v>
      </c>
      <c r="H85" s="118" t="s">
        <v>54</v>
      </c>
      <c r="I85" s="118" t="s">
        <v>7684</v>
      </c>
      <c r="J85" s="118"/>
    </row>
    <row r="86" spans="1:10" ht="12.75">
      <c r="A86" s="118" t="s">
        <v>7717</v>
      </c>
      <c r="B86" s="118" t="s">
        <v>7938</v>
      </c>
      <c r="C86" s="118" t="b">
        <v>0</v>
      </c>
      <c r="D86" s="118" t="e">
        <f t="shared" ca="1" si="0"/>
        <v>#NAME?</v>
      </c>
      <c r="E86" s="118" t="s">
        <v>7907</v>
      </c>
      <c r="F86" s="118" t="s">
        <v>7939</v>
      </c>
      <c r="G86" s="124" t="s">
        <v>7940</v>
      </c>
      <c r="H86" s="118" t="s">
        <v>5273</v>
      </c>
      <c r="I86" s="118" t="s">
        <v>7684</v>
      </c>
      <c r="J86" s="118"/>
    </row>
    <row r="87" spans="1:10" ht="12.75">
      <c r="A87" s="118" t="s">
        <v>7941</v>
      </c>
      <c r="B87" s="118" t="s">
        <v>7942</v>
      </c>
      <c r="C87" s="118" t="b">
        <v>0</v>
      </c>
      <c r="D87" s="118" t="e">
        <f t="shared" ca="1" si="0"/>
        <v>#NAME?</v>
      </c>
      <c r="E87" s="118" t="s">
        <v>7907</v>
      </c>
      <c r="F87" s="118" t="s">
        <v>7943</v>
      </c>
      <c r="G87" s="124" t="s">
        <v>7944</v>
      </c>
      <c r="H87" s="118" t="s">
        <v>54</v>
      </c>
      <c r="I87" s="118" t="s">
        <v>7684</v>
      </c>
      <c r="J87" s="118"/>
    </row>
    <row r="88" spans="1:10" ht="12.75">
      <c r="A88" s="118" t="s">
        <v>7945</v>
      </c>
      <c r="B88" s="118" t="s">
        <v>7946</v>
      </c>
      <c r="C88" s="118" t="b">
        <v>0</v>
      </c>
      <c r="D88" s="118" t="e">
        <f t="shared" ca="1" si="0"/>
        <v>#NAME?</v>
      </c>
      <c r="E88" s="118" t="s">
        <v>7947</v>
      </c>
      <c r="F88" s="118" t="s">
        <v>7948</v>
      </c>
      <c r="G88" s="124" t="s">
        <v>7949</v>
      </c>
      <c r="H88" s="118" t="s">
        <v>7950</v>
      </c>
      <c r="I88" s="118" t="s">
        <v>7642</v>
      </c>
      <c r="J88" s="118"/>
    </row>
    <row r="89" spans="1:10" ht="12.75">
      <c r="A89" s="118" t="s">
        <v>814</v>
      </c>
      <c r="B89" s="118" t="s">
        <v>7951</v>
      </c>
      <c r="C89" s="118" t="b">
        <v>0</v>
      </c>
      <c r="D89" s="118" t="e">
        <f t="shared" ca="1" si="0"/>
        <v>#NAME?</v>
      </c>
      <c r="E89" s="118" t="s">
        <v>7947</v>
      </c>
      <c r="F89" s="118" t="s">
        <v>7952</v>
      </c>
      <c r="G89" s="124" t="s">
        <v>7953</v>
      </c>
      <c r="H89" s="118" t="s">
        <v>4276</v>
      </c>
      <c r="I89" s="118" t="s">
        <v>7642</v>
      </c>
      <c r="J89" s="118"/>
    </row>
    <row r="90" spans="1:10" ht="12.75">
      <c r="A90" s="118" t="s">
        <v>814</v>
      </c>
      <c r="B90" s="118" t="s">
        <v>7954</v>
      </c>
      <c r="C90" s="118" t="b">
        <v>0</v>
      </c>
      <c r="D90" s="118" t="e">
        <f t="shared" ca="1" si="0"/>
        <v>#NAME?</v>
      </c>
      <c r="E90" s="118" t="s">
        <v>7947</v>
      </c>
      <c r="F90" s="118" t="s">
        <v>7955</v>
      </c>
      <c r="G90" s="124" t="s">
        <v>7956</v>
      </c>
      <c r="H90" s="118" t="s">
        <v>5273</v>
      </c>
      <c r="I90" s="118" t="s">
        <v>7642</v>
      </c>
      <c r="J90" s="118"/>
    </row>
    <row r="91" spans="1:10" ht="12.75">
      <c r="A91" s="118" t="s">
        <v>7772</v>
      </c>
      <c r="B91" s="118" t="s">
        <v>2407</v>
      </c>
      <c r="C91" s="118" t="b">
        <v>0</v>
      </c>
      <c r="D91" s="118" t="e">
        <f t="shared" ca="1" si="0"/>
        <v>#NAME?</v>
      </c>
      <c r="E91" s="118" t="s">
        <v>7947</v>
      </c>
      <c r="F91" s="118" t="s">
        <v>7957</v>
      </c>
      <c r="G91" s="124" t="s">
        <v>7958</v>
      </c>
      <c r="H91" s="118" t="s">
        <v>54</v>
      </c>
      <c r="I91" s="118" t="s">
        <v>7642</v>
      </c>
      <c r="J91" s="118"/>
    </row>
    <row r="92" spans="1:10" ht="12.75">
      <c r="A92" s="118" t="s">
        <v>7959</v>
      </c>
      <c r="B92" s="118" t="s">
        <v>7960</v>
      </c>
      <c r="C92" s="118" t="b">
        <v>0</v>
      </c>
      <c r="D92" s="118" t="e">
        <f t="shared" ca="1" si="0"/>
        <v>#NAME?</v>
      </c>
      <c r="E92" s="118" t="s">
        <v>7947</v>
      </c>
      <c r="F92" s="118" t="s">
        <v>7961</v>
      </c>
      <c r="G92" s="124" t="s">
        <v>7962</v>
      </c>
      <c r="H92" s="118" t="s">
        <v>5273</v>
      </c>
      <c r="I92" s="118" t="s">
        <v>7642</v>
      </c>
      <c r="J92" s="118"/>
    </row>
    <row r="93" spans="1:10" ht="12.75">
      <c r="A93" s="118" t="s">
        <v>1666</v>
      </c>
      <c r="B93" s="118" t="s">
        <v>7963</v>
      </c>
      <c r="C93" s="118" t="b">
        <v>0</v>
      </c>
      <c r="D93" s="118" t="e">
        <f t="shared" ca="1" si="0"/>
        <v>#NAME?</v>
      </c>
      <c r="E93" s="118" t="s">
        <v>7947</v>
      </c>
      <c r="F93" s="118" t="s">
        <v>7964</v>
      </c>
      <c r="G93" s="124" t="s">
        <v>7965</v>
      </c>
      <c r="H93" s="118" t="s">
        <v>5273</v>
      </c>
      <c r="I93" s="118" t="s">
        <v>7642</v>
      </c>
      <c r="J93" s="118"/>
    </row>
    <row r="94" spans="1:10" ht="12.75">
      <c r="A94" s="118" t="s">
        <v>7966</v>
      </c>
      <c r="B94" s="118" t="s">
        <v>7967</v>
      </c>
      <c r="C94" s="118" t="b">
        <v>0</v>
      </c>
      <c r="D94" s="118" t="e">
        <f t="shared" ca="1" si="0"/>
        <v>#NAME?</v>
      </c>
      <c r="E94" s="118" t="s">
        <v>7947</v>
      </c>
      <c r="F94" s="118" t="s">
        <v>7968</v>
      </c>
      <c r="G94" s="124" t="s">
        <v>7969</v>
      </c>
      <c r="H94" s="118" t="s">
        <v>54</v>
      </c>
      <c r="I94" s="118" t="s">
        <v>7642</v>
      </c>
      <c r="J94" s="118"/>
    </row>
    <row r="95" spans="1:10" ht="12.75">
      <c r="A95" s="118" t="s">
        <v>7970</v>
      </c>
      <c r="B95" s="118" t="s">
        <v>7971</v>
      </c>
      <c r="C95" s="118" t="b">
        <v>0</v>
      </c>
      <c r="D95" s="118" t="e">
        <f t="shared" ca="1" si="0"/>
        <v>#NAME?</v>
      </c>
      <c r="E95" s="118" t="s">
        <v>7947</v>
      </c>
      <c r="F95" s="118" t="s">
        <v>7972</v>
      </c>
      <c r="G95" s="124" t="s">
        <v>7973</v>
      </c>
      <c r="H95" s="118" t="s">
        <v>5273</v>
      </c>
      <c r="I95" s="118" t="s">
        <v>7642</v>
      </c>
      <c r="J95" s="118"/>
    </row>
    <row r="96" spans="1:10" ht="12.75">
      <c r="A96" s="118" t="s">
        <v>2561</v>
      </c>
      <c r="B96" s="118" t="s">
        <v>7974</v>
      </c>
      <c r="C96" s="118" t="b">
        <v>0</v>
      </c>
      <c r="D96" s="118" t="e">
        <f t="shared" ca="1" si="0"/>
        <v>#NAME?</v>
      </c>
      <c r="E96" s="118" t="s">
        <v>7947</v>
      </c>
      <c r="F96" s="118" t="s">
        <v>7975</v>
      </c>
      <c r="G96" s="124" t="s">
        <v>7976</v>
      </c>
      <c r="H96" s="118" t="s">
        <v>7977</v>
      </c>
      <c r="I96" s="118" t="s">
        <v>7642</v>
      </c>
      <c r="J96" s="118"/>
    </row>
    <row r="97" spans="1:10" ht="12.75">
      <c r="A97" s="118" t="s">
        <v>1591</v>
      </c>
      <c r="B97" s="118" t="s">
        <v>7978</v>
      </c>
      <c r="C97" s="118" t="b">
        <v>0</v>
      </c>
      <c r="D97" s="118" t="e">
        <f t="shared" ca="1" si="0"/>
        <v>#NAME?</v>
      </c>
      <c r="E97" s="118" t="s">
        <v>7947</v>
      </c>
      <c r="F97" s="118" t="s">
        <v>7979</v>
      </c>
      <c r="G97" s="124" t="s">
        <v>7980</v>
      </c>
      <c r="H97" s="118" t="s">
        <v>5273</v>
      </c>
      <c r="I97" s="118" t="s">
        <v>7642</v>
      </c>
      <c r="J97" s="118"/>
    </row>
    <row r="98" spans="1:10" ht="12.75">
      <c r="A98" s="118" t="s">
        <v>1026</v>
      </c>
      <c r="B98" s="118" t="s">
        <v>7981</v>
      </c>
      <c r="C98" s="118" t="b">
        <v>0</v>
      </c>
      <c r="D98" s="118" t="e">
        <f t="shared" ca="1" si="0"/>
        <v>#NAME?</v>
      </c>
      <c r="E98" s="118" t="s">
        <v>7947</v>
      </c>
      <c r="F98" s="118" t="s">
        <v>7982</v>
      </c>
      <c r="G98" s="124" t="s">
        <v>7983</v>
      </c>
      <c r="H98" s="118" t="s">
        <v>5273</v>
      </c>
      <c r="I98" s="118" t="s">
        <v>7642</v>
      </c>
      <c r="J98" s="118"/>
    </row>
    <row r="99" spans="1:10" ht="12.75">
      <c r="A99" s="118" t="s">
        <v>7984</v>
      </c>
      <c r="B99" s="118" t="s">
        <v>7985</v>
      </c>
      <c r="C99" s="118" t="b">
        <v>0</v>
      </c>
      <c r="D99" s="118" t="e">
        <f t="shared" ca="1" si="0"/>
        <v>#NAME?</v>
      </c>
      <c r="E99" s="118" t="s">
        <v>7947</v>
      </c>
      <c r="F99" s="118" t="s">
        <v>7986</v>
      </c>
      <c r="G99" s="124" t="s">
        <v>7987</v>
      </c>
      <c r="H99" s="118" t="s">
        <v>5273</v>
      </c>
      <c r="I99" s="118" t="s">
        <v>7642</v>
      </c>
      <c r="J99" s="118"/>
    </row>
    <row r="100" spans="1:10" ht="12.75">
      <c r="A100" s="118" t="s">
        <v>2268</v>
      </c>
      <c r="B100" s="118" t="s">
        <v>7988</v>
      </c>
      <c r="C100" s="118" t="b">
        <v>0</v>
      </c>
      <c r="D100" s="118" t="e">
        <f t="shared" ca="1" si="0"/>
        <v>#NAME?</v>
      </c>
      <c r="E100" s="118" t="s">
        <v>7947</v>
      </c>
      <c r="F100" s="118" t="s">
        <v>7989</v>
      </c>
      <c r="G100" s="124" t="s">
        <v>7990</v>
      </c>
      <c r="H100" s="118" t="s">
        <v>5273</v>
      </c>
      <c r="I100" s="118" t="s">
        <v>7642</v>
      </c>
      <c r="J100" s="118"/>
    </row>
    <row r="101" spans="1:10" ht="12.75">
      <c r="A101" s="118" t="s">
        <v>7991</v>
      </c>
      <c r="B101" s="118" t="s">
        <v>7992</v>
      </c>
      <c r="C101" s="118" t="b">
        <v>0</v>
      </c>
      <c r="D101" s="118" t="e">
        <f t="shared" ca="1" si="0"/>
        <v>#NAME?</v>
      </c>
      <c r="E101" s="118" t="s">
        <v>7947</v>
      </c>
      <c r="F101" s="118" t="s">
        <v>7993</v>
      </c>
      <c r="G101" s="124" t="s">
        <v>7994</v>
      </c>
      <c r="H101" s="118" t="s">
        <v>7995</v>
      </c>
      <c r="I101" s="118" t="s">
        <v>7642</v>
      </c>
      <c r="J101" s="118"/>
    </row>
    <row r="102" spans="1:10" ht="12.75">
      <c r="A102" s="118" t="s">
        <v>7996</v>
      </c>
      <c r="B102" s="118" t="s">
        <v>7997</v>
      </c>
      <c r="C102" s="118" t="b">
        <v>0</v>
      </c>
      <c r="D102" s="118" t="e">
        <f t="shared" ca="1" si="0"/>
        <v>#NAME?</v>
      </c>
      <c r="E102" s="118" t="s">
        <v>7947</v>
      </c>
      <c r="F102" s="118" t="s">
        <v>7998</v>
      </c>
      <c r="G102" s="124" t="s">
        <v>7999</v>
      </c>
      <c r="H102" s="118" t="s">
        <v>5273</v>
      </c>
      <c r="I102" s="118" t="s">
        <v>7642</v>
      </c>
      <c r="J102" s="118"/>
    </row>
    <row r="103" spans="1:10" ht="12.75">
      <c r="A103" s="118" t="s">
        <v>882</v>
      </c>
      <c r="B103" s="118" t="s">
        <v>8000</v>
      </c>
      <c r="C103" s="118" t="b">
        <v>0</v>
      </c>
      <c r="D103" s="118" t="e">
        <f t="shared" ca="1" si="0"/>
        <v>#NAME?</v>
      </c>
      <c r="E103" s="118" t="s">
        <v>7947</v>
      </c>
      <c r="F103" s="118" t="s">
        <v>8001</v>
      </c>
      <c r="G103" s="124" t="s">
        <v>8002</v>
      </c>
      <c r="H103" s="118" t="s">
        <v>5273</v>
      </c>
      <c r="I103" s="118" t="s">
        <v>7642</v>
      </c>
      <c r="J103" s="118"/>
    </row>
    <row r="104" spans="1:10" ht="12.75">
      <c r="A104" s="118" t="s">
        <v>1277</v>
      </c>
      <c r="B104" s="118" t="s">
        <v>8003</v>
      </c>
      <c r="C104" s="118" t="b">
        <v>0</v>
      </c>
      <c r="D104" s="118" t="e">
        <f t="shared" ca="1" si="0"/>
        <v>#NAME?</v>
      </c>
      <c r="E104" s="118" t="s">
        <v>7947</v>
      </c>
      <c r="F104" s="118" t="s">
        <v>8004</v>
      </c>
      <c r="G104" s="124" t="s">
        <v>8005</v>
      </c>
      <c r="H104" s="118" t="s">
        <v>5273</v>
      </c>
      <c r="I104" s="118" t="s">
        <v>7642</v>
      </c>
      <c r="J104" s="118"/>
    </row>
    <row r="105" spans="1:10" ht="12.75">
      <c r="A105" s="118" t="s">
        <v>1495</v>
      </c>
      <c r="B105" s="118" t="s">
        <v>8006</v>
      </c>
      <c r="C105" s="118" t="b">
        <v>0</v>
      </c>
      <c r="D105" s="118" t="e">
        <f t="shared" ca="1" si="0"/>
        <v>#NAME?</v>
      </c>
      <c r="E105" s="118" t="s">
        <v>7947</v>
      </c>
      <c r="F105" s="118" t="s">
        <v>8007</v>
      </c>
      <c r="G105" s="124" t="s">
        <v>8008</v>
      </c>
      <c r="H105" s="118" t="s">
        <v>4908</v>
      </c>
      <c r="I105" s="118" t="s">
        <v>7642</v>
      </c>
      <c r="J105" s="118"/>
    </row>
    <row r="106" spans="1:10" ht="12.75">
      <c r="A106" s="118" t="s">
        <v>1495</v>
      </c>
      <c r="B106" s="118" t="s">
        <v>8009</v>
      </c>
      <c r="C106" s="118" t="b">
        <v>0</v>
      </c>
      <c r="D106" s="118" t="e">
        <f t="shared" ca="1" si="0"/>
        <v>#NAME?</v>
      </c>
      <c r="E106" s="118" t="s">
        <v>7947</v>
      </c>
      <c r="F106" s="118" t="s">
        <v>8010</v>
      </c>
      <c r="G106" s="124" t="s">
        <v>8011</v>
      </c>
      <c r="H106" s="118" t="s">
        <v>5273</v>
      </c>
      <c r="I106" s="118" t="s">
        <v>7642</v>
      </c>
      <c r="J106" s="118"/>
    </row>
    <row r="107" spans="1:10" ht="12.75">
      <c r="A107" s="118" t="s">
        <v>8012</v>
      </c>
      <c r="B107" s="118" t="s">
        <v>8013</v>
      </c>
      <c r="C107" s="118" t="b">
        <v>0</v>
      </c>
      <c r="D107" s="118" t="e">
        <f t="shared" ca="1" si="0"/>
        <v>#NAME?</v>
      </c>
      <c r="E107" s="118" t="s">
        <v>7947</v>
      </c>
      <c r="F107" s="118" t="s">
        <v>8014</v>
      </c>
      <c r="G107" s="124" t="s">
        <v>8015</v>
      </c>
      <c r="H107" s="118" t="s">
        <v>54</v>
      </c>
      <c r="I107" s="118" t="s">
        <v>7642</v>
      </c>
      <c r="J107" s="118"/>
    </row>
    <row r="108" spans="1:10" ht="12.75">
      <c r="A108" s="118" t="s">
        <v>8016</v>
      </c>
      <c r="B108" s="118" t="s">
        <v>8017</v>
      </c>
      <c r="C108" s="118" t="b">
        <v>0</v>
      </c>
      <c r="D108" s="118" t="e">
        <f t="shared" ca="1" si="0"/>
        <v>#NAME?</v>
      </c>
      <c r="E108" s="118" t="s">
        <v>7947</v>
      </c>
      <c r="F108" s="118" t="s">
        <v>8018</v>
      </c>
      <c r="G108" s="124" t="s">
        <v>8019</v>
      </c>
      <c r="H108" s="118" t="s">
        <v>54</v>
      </c>
      <c r="I108" s="118" t="s">
        <v>7642</v>
      </c>
      <c r="J108" s="118"/>
    </row>
    <row r="109" spans="1:10" ht="12.75">
      <c r="A109" s="118" t="s">
        <v>8020</v>
      </c>
      <c r="B109" s="118" t="s">
        <v>8021</v>
      </c>
      <c r="C109" s="118" t="b">
        <v>0</v>
      </c>
      <c r="D109" s="118" t="e">
        <f t="shared" ca="1" si="0"/>
        <v>#NAME?</v>
      </c>
      <c r="E109" s="118" t="s">
        <v>7947</v>
      </c>
      <c r="F109" s="118" t="s">
        <v>8022</v>
      </c>
      <c r="G109" s="124" t="s">
        <v>8023</v>
      </c>
      <c r="H109" s="118" t="s">
        <v>5273</v>
      </c>
      <c r="I109" s="118" t="s">
        <v>7642</v>
      </c>
      <c r="J109" s="118"/>
    </row>
    <row r="110" spans="1:10" ht="12.75">
      <c r="A110" s="118" t="s">
        <v>8024</v>
      </c>
      <c r="B110" s="118" t="s">
        <v>8025</v>
      </c>
      <c r="C110" s="118" t="b">
        <v>0</v>
      </c>
      <c r="D110" s="118" t="e">
        <f t="shared" ca="1" si="0"/>
        <v>#NAME?</v>
      </c>
      <c r="E110" s="118" t="s">
        <v>7947</v>
      </c>
      <c r="F110" s="118" t="s">
        <v>8026</v>
      </c>
      <c r="G110" s="124" t="s">
        <v>8027</v>
      </c>
      <c r="H110" s="118" t="s">
        <v>5273</v>
      </c>
      <c r="I110" s="118" t="s">
        <v>7642</v>
      </c>
      <c r="J110" s="118"/>
    </row>
    <row r="111" spans="1:10" ht="12.75">
      <c r="A111" s="118" t="s">
        <v>2135</v>
      </c>
      <c r="B111" s="118" t="s">
        <v>8028</v>
      </c>
      <c r="C111" s="118" t="b">
        <v>0</v>
      </c>
      <c r="D111" s="118" t="e">
        <f t="shared" ca="1" si="0"/>
        <v>#NAME?</v>
      </c>
      <c r="E111" s="118" t="s">
        <v>7947</v>
      </c>
      <c r="F111" s="118" t="s">
        <v>8029</v>
      </c>
      <c r="G111" s="124" t="s">
        <v>8030</v>
      </c>
      <c r="H111" s="118" t="s">
        <v>54</v>
      </c>
      <c r="I111" s="118" t="s">
        <v>7642</v>
      </c>
      <c r="J111" s="118"/>
    </row>
    <row r="112" spans="1:10" ht="12.75">
      <c r="A112" s="118" t="s">
        <v>8031</v>
      </c>
      <c r="B112" s="118" t="s">
        <v>8032</v>
      </c>
      <c r="C112" s="118" t="b">
        <v>0</v>
      </c>
      <c r="D112" s="118" t="e">
        <f t="shared" ca="1" si="0"/>
        <v>#NAME?</v>
      </c>
      <c r="E112" s="118" t="s">
        <v>7947</v>
      </c>
      <c r="F112" s="118" t="s">
        <v>8033</v>
      </c>
      <c r="G112" s="124" t="s">
        <v>8034</v>
      </c>
      <c r="H112" s="118" t="s">
        <v>8035</v>
      </c>
      <c r="I112" s="118" t="s">
        <v>7642</v>
      </c>
      <c r="J112" s="118"/>
    </row>
    <row r="113" spans="1:10" ht="12.75">
      <c r="A113" s="118" t="s">
        <v>995</v>
      </c>
      <c r="B113" s="118" t="s">
        <v>8036</v>
      </c>
      <c r="C113" s="118" t="b">
        <v>0</v>
      </c>
      <c r="D113" s="118" t="e">
        <f t="shared" ca="1" si="0"/>
        <v>#NAME?</v>
      </c>
      <c r="E113" s="118" t="s">
        <v>7947</v>
      </c>
      <c r="F113" s="118" t="s">
        <v>8037</v>
      </c>
      <c r="G113" s="124" t="s">
        <v>8038</v>
      </c>
      <c r="H113" s="118" t="s">
        <v>5273</v>
      </c>
      <c r="I113" s="118" t="s">
        <v>7642</v>
      </c>
      <c r="J113" s="118"/>
    </row>
    <row r="114" spans="1:10" ht="12.75">
      <c r="A114" s="118" t="s">
        <v>8039</v>
      </c>
      <c r="B114" s="118" t="s">
        <v>7666</v>
      </c>
      <c r="C114" s="118" t="b">
        <v>0</v>
      </c>
      <c r="D114" s="118" t="e">
        <f t="shared" ca="1" si="0"/>
        <v>#NAME?</v>
      </c>
      <c r="E114" s="118" t="s">
        <v>7947</v>
      </c>
      <c r="F114" s="118" t="s">
        <v>8040</v>
      </c>
      <c r="G114" s="124" t="s">
        <v>8041</v>
      </c>
      <c r="H114" s="118" t="s">
        <v>5273</v>
      </c>
      <c r="I114" s="118" t="s">
        <v>7642</v>
      </c>
      <c r="J114" s="118"/>
    </row>
    <row r="115" spans="1:10" ht="12.75">
      <c r="A115" s="118" t="s">
        <v>1769</v>
      </c>
      <c r="B115" s="118" t="s">
        <v>8042</v>
      </c>
      <c r="C115" s="118" t="b">
        <v>0</v>
      </c>
      <c r="D115" s="118" t="e">
        <f t="shared" ca="1" si="0"/>
        <v>#NAME?</v>
      </c>
      <c r="E115" s="118" t="s">
        <v>7947</v>
      </c>
      <c r="F115" s="118" t="s">
        <v>8043</v>
      </c>
      <c r="G115" s="124" t="s">
        <v>8044</v>
      </c>
      <c r="H115" s="118" t="s">
        <v>5273</v>
      </c>
      <c r="I115" s="118" t="s">
        <v>7642</v>
      </c>
      <c r="J115" s="118"/>
    </row>
    <row r="116" spans="1:10" ht="12.75">
      <c r="A116" s="118" t="s">
        <v>8045</v>
      </c>
      <c r="B116" s="118" t="s">
        <v>8046</v>
      </c>
      <c r="C116" s="118" t="b">
        <v>0</v>
      </c>
      <c r="D116" s="118" t="e">
        <f t="shared" ca="1" si="0"/>
        <v>#NAME?</v>
      </c>
      <c r="E116" s="118" t="s">
        <v>8047</v>
      </c>
      <c r="F116" s="118" t="s">
        <v>8048</v>
      </c>
      <c r="G116" s="124" t="s">
        <v>8049</v>
      </c>
      <c r="H116" s="118" t="s">
        <v>54</v>
      </c>
      <c r="I116" s="118" t="s">
        <v>8050</v>
      </c>
      <c r="J116" s="118"/>
    </row>
    <row r="117" spans="1:10" ht="12.75">
      <c r="A117" s="118" t="s">
        <v>8051</v>
      </c>
      <c r="B117" s="118" t="s">
        <v>8052</v>
      </c>
      <c r="C117" s="118" t="b">
        <v>0</v>
      </c>
      <c r="D117" s="118" t="e">
        <f t="shared" ca="1" si="0"/>
        <v>#NAME?</v>
      </c>
      <c r="E117" s="118" t="s">
        <v>8047</v>
      </c>
      <c r="F117" s="118" t="s">
        <v>8053</v>
      </c>
      <c r="G117" s="124" t="s">
        <v>8054</v>
      </c>
      <c r="H117" s="118" t="s">
        <v>7855</v>
      </c>
      <c r="I117" s="118" t="s">
        <v>8050</v>
      </c>
      <c r="J117" s="118"/>
    </row>
    <row r="118" spans="1:10" ht="12.75">
      <c r="A118" s="118" t="s">
        <v>8055</v>
      </c>
      <c r="B118" s="118" t="s">
        <v>8056</v>
      </c>
      <c r="C118" s="118" t="b">
        <v>0</v>
      </c>
      <c r="D118" s="118" t="e">
        <f t="shared" ca="1" si="0"/>
        <v>#NAME?</v>
      </c>
      <c r="E118" s="118" t="s">
        <v>8047</v>
      </c>
      <c r="F118" s="118" t="s">
        <v>8057</v>
      </c>
      <c r="G118" s="124" t="s">
        <v>8058</v>
      </c>
      <c r="H118" s="118" t="s">
        <v>7855</v>
      </c>
      <c r="I118" s="118" t="s">
        <v>8050</v>
      </c>
      <c r="J118" s="118"/>
    </row>
    <row r="119" spans="1:10" ht="12.75">
      <c r="A119" s="118" t="s">
        <v>8059</v>
      </c>
      <c r="B119" s="118" t="s">
        <v>8060</v>
      </c>
      <c r="C119" s="118" t="b">
        <v>0</v>
      </c>
      <c r="D119" s="118" t="e">
        <f t="shared" ca="1" si="0"/>
        <v>#NAME?</v>
      </c>
      <c r="E119" s="118" t="s">
        <v>8047</v>
      </c>
      <c r="F119" s="118" t="s">
        <v>8061</v>
      </c>
      <c r="G119" s="124" t="s">
        <v>8062</v>
      </c>
      <c r="H119" s="118" t="s">
        <v>5273</v>
      </c>
      <c r="I119" s="118" t="s">
        <v>8050</v>
      </c>
      <c r="J119" s="118"/>
    </row>
    <row r="120" spans="1:10" ht="12.75">
      <c r="A120" s="118" t="s">
        <v>8063</v>
      </c>
      <c r="B120" s="118" t="s">
        <v>8064</v>
      </c>
      <c r="C120" s="118" t="b">
        <v>0</v>
      </c>
      <c r="D120" s="118" t="e">
        <f t="shared" ca="1" si="0"/>
        <v>#NAME?</v>
      </c>
      <c r="E120" s="118" t="s">
        <v>8047</v>
      </c>
      <c r="F120" s="118" t="s">
        <v>8065</v>
      </c>
      <c r="G120" s="124" t="s">
        <v>8066</v>
      </c>
      <c r="H120" s="118" t="s">
        <v>5273</v>
      </c>
      <c r="I120" s="118" t="s">
        <v>8050</v>
      </c>
      <c r="J120" s="118"/>
    </row>
    <row r="121" spans="1:10" ht="12.75">
      <c r="A121" s="118" t="s">
        <v>8067</v>
      </c>
      <c r="B121" s="118" t="s">
        <v>8068</v>
      </c>
      <c r="C121" s="118" t="b">
        <v>0</v>
      </c>
      <c r="D121" s="118" t="e">
        <f t="shared" ca="1" si="0"/>
        <v>#NAME?</v>
      </c>
      <c r="E121" s="118" t="s">
        <v>8047</v>
      </c>
      <c r="F121" s="118" t="s">
        <v>8069</v>
      </c>
      <c r="G121" s="124" t="s">
        <v>8070</v>
      </c>
      <c r="H121" s="118" t="s">
        <v>5273</v>
      </c>
      <c r="I121" s="118" t="s">
        <v>8050</v>
      </c>
      <c r="J121" s="118"/>
    </row>
    <row r="122" spans="1:10" ht="12.75">
      <c r="A122" s="118" t="s">
        <v>902</v>
      </c>
      <c r="B122" s="118" t="s">
        <v>8071</v>
      </c>
      <c r="C122" s="118" t="b">
        <v>0</v>
      </c>
      <c r="D122" s="118" t="e">
        <f t="shared" ca="1" si="0"/>
        <v>#NAME?</v>
      </c>
      <c r="E122" s="118" t="s">
        <v>8072</v>
      </c>
      <c r="F122" s="118" t="s">
        <v>8073</v>
      </c>
      <c r="G122" s="124" t="s">
        <v>8074</v>
      </c>
      <c r="H122" s="118" t="s">
        <v>8075</v>
      </c>
      <c r="I122" s="118" t="s">
        <v>7642</v>
      </c>
      <c r="J122" s="118"/>
    </row>
    <row r="123" spans="1:10" ht="12.75">
      <c r="A123" s="118" t="s">
        <v>8076</v>
      </c>
      <c r="B123" s="118" t="s">
        <v>8077</v>
      </c>
      <c r="C123" s="118" t="b">
        <v>0</v>
      </c>
      <c r="D123" s="118" t="e">
        <f t="shared" ca="1" si="0"/>
        <v>#NAME?</v>
      </c>
      <c r="E123" s="118" t="s">
        <v>8072</v>
      </c>
      <c r="F123" s="118" t="s">
        <v>8078</v>
      </c>
      <c r="G123" s="124" t="s">
        <v>8079</v>
      </c>
      <c r="H123" s="118" t="s">
        <v>8075</v>
      </c>
      <c r="I123" s="118" t="s">
        <v>7642</v>
      </c>
      <c r="J123" s="118"/>
    </row>
    <row r="124" spans="1:10" ht="12.75">
      <c r="A124" s="118" t="s">
        <v>8080</v>
      </c>
      <c r="B124" s="118" t="s">
        <v>8081</v>
      </c>
      <c r="C124" s="118" t="b">
        <v>0</v>
      </c>
      <c r="D124" s="118" t="e">
        <f t="shared" ca="1" si="0"/>
        <v>#NAME?</v>
      </c>
      <c r="E124" s="118" t="s">
        <v>8082</v>
      </c>
      <c r="F124" s="118" t="s">
        <v>8083</v>
      </c>
      <c r="G124" s="124" t="s">
        <v>8084</v>
      </c>
      <c r="H124" s="118" t="s">
        <v>5607</v>
      </c>
      <c r="I124" s="118" t="s">
        <v>8085</v>
      </c>
      <c r="J124" s="118"/>
    </row>
    <row r="125" spans="1:10" ht="12.75">
      <c r="A125" s="118" t="s">
        <v>8086</v>
      </c>
      <c r="B125" s="118" t="s">
        <v>8087</v>
      </c>
      <c r="C125" s="118" t="b">
        <v>0</v>
      </c>
      <c r="D125" s="118" t="e">
        <f t="shared" ca="1" si="0"/>
        <v>#NAME?</v>
      </c>
      <c r="E125" s="118" t="s">
        <v>8082</v>
      </c>
      <c r="F125" s="118" t="s">
        <v>8088</v>
      </c>
      <c r="G125" s="124" t="s">
        <v>8089</v>
      </c>
      <c r="H125" s="118" t="s">
        <v>5607</v>
      </c>
      <c r="I125" s="118" t="s">
        <v>8085</v>
      </c>
      <c r="J125" s="118"/>
    </row>
    <row r="126" spans="1:10" ht="12.75">
      <c r="A126" s="118" t="s">
        <v>8090</v>
      </c>
      <c r="B126" s="118" t="s">
        <v>8091</v>
      </c>
      <c r="C126" s="118" t="b">
        <v>0</v>
      </c>
      <c r="D126" s="118" t="e">
        <f t="shared" ca="1" si="0"/>
        <v>#NAME?</v>
      </c>
      <c r="E126" s="118" t="s">
        <v>8082</v>
      </c>
      <c r="F126" s="118" t="s">
        <v>8092</v>
      </c>
      <c r="G126" s="124" t="s">
        <v>8093</v>
      </c>
      <c r="H126" s="118" t="s">
        <v>7867</v>
      </c>
      <c r="I126" s="118" t="s">
        <v>8085</v>
      </c>
      <c r="J126" s="118"/>
    </row>
    <row r="127" spans="1:10" ht="12.75">
      <c r="A127" s="118" t="s">
        <v>8094</v>
      </c>
      <c r="B127" s="118" t="s">
        <v>7626</v>
      </c>
      <c r="C127" s="118" t="b">
        <v>0</v>
      </c>
      <c r="D127" s="118" t="e">
        <f t="shared" ca="1" si="0"/>
        <v>#NAME?</v>
      </c>
      <c r="E127" s="118" t="s">
        <v>8082</v>
      </c>
      <c r="F127" s="118" t="s">
        <v>8095</v>
      </c>
      <c r="G127" s="124" t="s">
        <v>8096</v>
      </c>
      <c r="H127" s="118" t="s">
        <v>5273</v>
      </c>
      <c r="I127" s="118" t="s">
        <v>8085</v>
      </c>
      <c r="J127" s="118"/>
    </row>
    <row r="128" spans="1:10" ht="12.75">
      <c r="A128" s="118" t="s">
        <v>1124</v>
      </c>
      <c r="B128" s="118" t="s">
        <v>8097</v>
      </c>
      <c r="C128" s="118" t="b">
        <v>0</v>
      </c>
      <c r="D128" s="118" t="e">
        <f t="shared" ca="1" si="0"/>
        <v>#NAME?</v>
      </c>
      <c r="E128" s="118" t="s">
        <v>8082</v>
      </c>
      <c r="F128" s="118" t="s">
        <v>8098</v>
      </c>
      <c r="G128" s="124" t="s">
        <v>8099</v>
      </c>
      <c r="H128" s="118" t="s">
        <v>5273</v>
      </c>
      <c r="I128" s="118" t="s">
        <v>8085</v>
      </c>
      <c r="J128" s="118"/>
    </row>
    <row r="129" spans="1:10" ht="12.75">
      <c r="A129" s="118" t="s">
        <v>8100</v>
      </c>
      <c r="B129" s="118" t="s">
        <v>8101</v>
      </c>
      <c r="C129" s="118" t="b">
        <v>0</v>
      </c>
      <c r="D129" s="118" t="e">
        <f t="shared" ca="1" si="0"/>
        <v>#NAME?</v>
      </c>
      <c r="E129" s="118" t="s">
        <v>8082</v>
      </c>
      <c r="F129" s="118" t="s">
        <v>8102</v>
      </c>
      <c r="G129" s="124" t="s">
        <v>8103</v>
      </c>
      <c r="H129" s="118" t="s">
        <v>7867</v>
      </c>
      <c r="I129" s="118" t="s">
        <v>8085</v>
      </c>
      <c r="J129" s="118"/>
    </row>
    <row r="130" spans="1:10" ht="12.75">
      <c r="A130" s="118" t="s">
        <v>8104</v>
      </c>
      <c r="B130" s="118" t="s">
        <v>8105</v>
      </c>
      <c r="C130" s="118" t="b">
        <v>0</v>
      </c>
      <c r="D130" s="118" t="e">
        <f t="shared" ca="1" si="0"/>
        <v>#NAME?</v>
      </c>
      <c r="E130" s="118" t="s">
        <v>8082</v>
      </c>
      <c r="F130" s="118" t="s">
        <v>8106</v>
      </c>
      <c r="G130" s="124" t="s">
        <v>8107</v>
      </c>
      <c r="H130" s="118" t="s">
        <v>7855</v>
      </c>
      <c r="I130" s="118" t="s">
        <v>8085</v>
      </c>
      <c r="J130" s="118"/>
    </row>
    <row r="131" spans="1:10" ht="12.75">
      <c r="A131" s="118" t="s">
        <v>7970</v>
      </c>
      <c r="B131" s="118" t="s">
        <v>8108</v>
      </c>
      <c r="C131" s="118" t="b">
        <v>0</v>
      </c>
      <c r="D131" s="118" t="e">
        <f t="shared" ca="1" si="0"/>
        <v>#NAME?</v>
      </c>
      <c r="E131" s="118" t="s">
        <v>8109</v>
      </c>
      <c r="F131" s="118" t="s">
        <v>8110</v>
      </c>
      <c r="G131" s="124" t="s">
        <v>8111</v>
      </c>
      <c r="H131" s="118" t="s">
        <v>4872</v>
      </c>
      <c r="I131" s="118" t="s">
        <v>8112</v>
      </c>
      <c r="J131" s="118"/>
    </row>
    <row r="132" spans="1:10" ht="12.75">
      <c r="A132" s="118" t="s">
        <v>7970</v>
      </c>
      <c r="B132" s="118" t="s">
        <v>1124</v>
      </c>
      <c r="C132" s="118" t="b">
        <v>0</v>
      </c>
      <c r="D132" s="118" t="e">
        <f t="shared" ca="1" si="0"/>
        <v>#NAME?</v>
      </c>
      <c r="E132" s="118" t="s">
        <v>8109</v>
      </c>
      <c r="F132" s="118" t="s">
        <v>8113</v>
      </c>
      <c r="G132" s="124" t="s">
        <v>8114</v>
      </c>
      <c r="H132" s="118" t="s">
        <v>4872</v>
      </c>
      <c r="I132" s="118" t="s">
        <v>8112</v>
      </c>
      <c r="J132" s="118"/>
    </row>
    <row r="133" spans="1:10" ht="12.75">
      <c r="A133" s="118" t="s">
        <v>8115</v>
      </c>
      <c r="B133" s="118" t="s">
        <v>8116</v>
      </c>
      <c r="C133" s="118" t="b">
        <v>0</v>
      </c>
      <c r="D133" s="118" t="e">
        <f t="shared" ca="1" si="0"/>
        <v>#NAME?</v>
      </c>
      <c r="E133" s="118" t="s">
        <v>8109</v>
      </c>
      <c r="F133" s="118" t="s">
        <v>8117</v>
      </c>
      <c r="G133" s="124" t="s">
        <v>8118</v>
      </c>
      <c r="H133" s="118" t="s">
        <v>5273</v>
      </c>
      <c r="I133" s="118" t="s">
        <v>8112</v>
      </c>
      <c r="J133" s="118"/>
    </row>
    <row r="134" spans="1:10" ht="12.75">
      <c r="A134" s="118" t="s">
        <v>8119</v>
      </c>
      <c r="B134" s="118" t="s">
        <v>8120</v>
      </c>
      <c r="C134" s="118" t="b">
        <v>0</v>
      </c>
      <c r="D134" s="118" t="e">
        <f t="shared" ca="1" si="0"/>
        <v>#NAME?</v>
      </c>
      <c r="E134" s="118" t="s">
        <v>8121</v>
      </c>
      <c r="F134" s="118" t="s">
        <v>8122</v>
      </c>
      <c r="G134" s="124" t="s">
        <v>8123</v>
      </c>
      <c r="H134" s="118" t="s">
        <v>4278</v>
      </c>
      <c r="I134" s="118" t="s">
        <v>8124</v>
      </c>
      <c r="J134" s="118" t="s">
        <v>7622</v>
      </c>
    </row>
    <row r="135" spans="1:10" ht="12.75">
      <c r="A135" s="118" t="s">
        <v>882</v>
      </c>
      <c r="B135" s="118" t="s">
        <v>8125</v>
      </c>
      <c r="C135" s="118" t="b">
        <v>0</v>
      </c>
      <c r="D135" s="118" t="e">
        <f t="shared" ca="1" si="0"/>
        <v>#NAME?</v>
      </c>
      <c r="E135" s="118" t="s">
        <v>8121</v>
      </c>
      <c r="F135" s="118" t="s">
        <v>8126</v>
      </c>
      <c r="G135" s="124" t="s">
        <v>8127</v>
      </c>
      <c r="H135" s="118" t="s">
        <v>4485</v>
      </c>
      <c r="I135" s="118" t="s">
        <v>8124</v>
      </c>
      <c r="J135" s="118" t="s">
        <v>7622</v>
      </c>
    </row>
    <row r="136" spans="1:10" ht="12.75">
      <c r="A136" s="118" t="s">
        <v>8128</v>
      </c>
      <c r="B136" s="118" t="s">
        <v>8129</v>
      </c>
      <c r="C136" s="118" t="b">
        <v>0</v>
      </c>
      <c r="D136" s="118" t="e">
        <f t="shared" ca="1" si="0"/>
        <v>#NAME?</v>
      </c>
      <c r="E136" s="118" t="s">
        <v>641</v>
      </c>
      <c r="F136" s="118" t="s">
        <v>8130</v>
      </c>
      <c r="G136" s="124" t="s">
        <v>646</v>
      </c>
      <c r="H136" s="118" t="s">
        <v>4278</v>
      </c>
      <c r="I136" s="118" t="s">
        <v>8131</v>
      </c>
      <c r="J136" s="118" t="s">
        <v>7622</v>
      </c>
    </row>
    <row r="137" spans="1:10" ht="12.75">
      <c r="A137" s="118" t="s">
        <v>814</v>
      </c>
      <c r="B137" s="118" t="s">
        <v>8132</v>
      </c>
      <c r="C137" s="118" t="b">
        <v>0</v>
      </c>
      <c r="D137" s="118" t="e">
        <f t="shared" ca="1" si="0"/>
        <v>#NAME?</v>
      </c>
      <c r="E137" s="118" t="s">
        <v>8133</v>
      </c>
      <c r="F137" s="118" t="s">
        <v>8134</v>
      </c>
      <c r="G137" s="124" t="s">
        <v>8135</v>
      </c>
      <c r="H137" s="118" t="s">
        <v>4278</v>
      </c>
      <c r="I137" s="118" t="s">
        <v>8136</v>
      </c>
      <c r="J137" s="118" t="s">
        <v>7622</v>
      </c>
    </row>
    <row r="138" spans="1:10" ht="12.75">
      <c r="A138" s="118" t="s">
        <v>8137</v>
      </c>
      <c r="B138" s="118" t="s">
        <v>8138</v>
      </c>
      <c r="C138" s="118" t="b">
        <v>0</v>
      </c>
      <c r="D138" s="118" t="e">
        <f t="shared" ca="1" si="0"/>
        <v>#NAME?</v>
      </c>
      <c r="E138" s="118" t="s">
        <v>8133</v>
      </c>
      <c r="F138" s="118" t="s">
        <v>8139</v>
      </c>
      <c r="G138" s="124" t="s">
        <v>8140</v>
      </c>
      <c r="H138" s="118" t="s">
        <v>5607</v>
      </c>
      <c r="I138" s="118" t="s">
        <v>8136</v>
      </c>
      <c r="J138" s="118" t="s">
        <v>7622</v>
      </c>
    </row>
    <row r="139" spans="1:10" ht="12.75">
      <c r="A139" s="118" t="s">
        <v>836</v>
      </c>
      <c r="B139" s="118" t="s">
        <v>8141</v>
      </c>
      <c r="C139" s="118" t="b">
        <v>0</v>
      </c>
      <c r="D139" s="118" t="e">
        <f t="shared" ca="1" si="0"/>
        <v>#NAME?</v>
      </c>
      <c r="E139" s="118" t="s">
        <v>8133</v>
      </c>
      <c r="F139" s="118" t="s">
        <v>8142</v>
      </c>
      <c r="G139" s="124" t="s">
        <v>8143</v>
      </c>
      <c r="H139" s="118" t="s">
        <v>8144</v>
      </c>
      <c r="I139" s="118" t="s">
        <v>8136</v>
      </c>
      <c r="J139" s="118" t="s">
        <v>7622</v>
      </c>
    </row>
    <row r="140" spans="1:10" ht="12.75">
      <c r="A140" s="118" t="s">
        <v>1591</v>
      </c>
      <c r="B140" s="118" t="s">
        <v>8145</v>
      </c>
      <c r="C140" s="118" t="b">
        <v>0</v>
      </c>
      <c r="D140" s="118" t="e">
        <f t="shared" ca="1" si="0"/>
        <v>#NAME?</v>
      </c>
      <c r="E140" s="118" t="s">
        <v>8133</v>
      </c>
      <c r="F140" s="118" t="s">
        <v>8146</v>
      </c>
      <c r="G140" s="124" t="s">
        <v>8147</v>
      </c>
      <c r="H140" s="118" t="s">
        <v>5209</v>
      </c>
      <c r="I140" s="118" t="s">
        <v>8136</v>
      </c>
      <c r="J140" s="118" t="s">
        <v>7622</v>
      </c>
    </row>
    <row r="141" spans="1:10" ht="12.75">
      <c r="A141" s="118" t="s">
        <v>8148</v>
      </c>
      <c r="B141" s="118" t="s">
        <v>8149</v>
      </c>
      <c r="C141" s="118" t="b">
        <v>0</v>
      </c>
      <c r="D141" s="118" t="e">
        <f t="shared" ca="1" si="0"/>
        <v>#NAME?</v>
      </c>
      <c r="E141" s="118" t="s">
        <v>8133</v>
      </c>
      <c r="F141" s="118" t="s">
        <v>8150</v>
      </c>
      <c r="G141" s="124" t="s">
        <v>8151</v>
      </c>
      <c r="H141" s="118" t="s">
        <v>54</v>
      </c>
      <c r="I141" s="118" t="s">
        <v>8152</v>
      </c>
      <c r="J141" s="118" t="s">
        <v>7591</v>
      </c>
    </row>
    <row r="142" spans="1:10" ht="12.75">
      <c r="A142" s="118" t="s">
        <v>798</v>
      </c>
      <c r="B142" s="118" t="s">
        <v>8153</v>
      </c>
      <c r="C142" s="118" t="b">
        <v>0</v>
      </c>
      <c r="D142" s="118" t="e">
        <f t="shared" ca="1" si="0"/>
        <v>#NAME?</v>
      </c>
      <c r="E142" s="118" t="s">
        <v>8133</v>
      </c>
      <c r="F142" s="118" t="s">
        <v>8154</v>
      </c>
      <c r="G142" s="124" t="s">
        <v>8155</v>
      </c>
      <c r="H142" s="118" t="s">
        <v>4485</v>
      </c>
      <c r="I142" s="118" t="s">
        <v>8136</v>
      </c>
      <c r="J142" s="118" t="s">
        <v>7622</v>
      </c>
    </row>
    <row r="143" spans="1:10" ht="12.75">
      <c r="A143" s="118" t="s">
        <v>8156</v>
      </c>
      <c r="B143" s="118" t="s">
        <v>8157</v>
      </c>
      <c r="C143" s="118" t="b">
        <v>0</v>
      </c>
      <c r="D143" s="118" t="e">
        <f t="shared" ca="1" si="0"/>
        <v>#NAME?</v>
      </c>
      <c r="E143" s="118" t="s">
        <v>8133</v>
      </c>
      <c r="F143" s="118" t="s">
        <v>8158</v>
      </c>
      <c r="G143" s="124" t="s">
        <v>8159</v>
      </c>
      <c r="H143" s="118" t="s">
        <v>8144</v>
      </c>
      <c r="I143" s="118" t="s">
        <v>8136</v>
      </c>
      <c r="J143" s="118" t="s">
        <v>7622</v>
      </c>
    </row>
    <row r="144" spans="1:10" ht="12.75">
      <c r="A144" s="118" t="s">
        <v>873</v>
      </c>
      <c r="B144" s="118" t="s">
        <v>8160</v>
      </c>
      <c r="C144" s="118" t="b">
        <v>0</v>
      </c>
      <c r="D144" s="118" t="e">
        <f t="shared" ca="1" si="0"/>
        <v>#NAME?</v>
      </c>
      <c r="E144" s="118" t="s">
        <v>8133</v>
      </c>
      <c r="F144" s="118" t="s">
        <v>8161</v>
      </c>
      <c r="G144" s="124" t="s">
        <v>8162</v>
      </c>
      <c r="H144" s="118" t="s">
        <v>8163</v>
      </c>
      <c r="I144" s="118" t="s">
        <v>8136</v>
      </c>
      <c r="J144" s="118" t="s">
        <v>7622</v>
      </c>
    </row>
    <row r="145" spans="1:10" ht="12.75">
      <c r="A145" s="118" t="s">
        <v>1484</v>
      </c>
      <c r="B145" s="118" t="s">
        <v>2641</v>
      </c>
      <c r="C145" s="118" t="b">
        <v>0</v>
      </c>
      <c r="D145" s="118" t="e">
        <f t="shared" ca="1" si="0"/>
        <v>#NAME?</v>
      </c>
      <c r="E145" s="118" t="s">
        <v>8133</v>
      </c>
      <c r="F145" s="118" t="s">
        <v>8164</v>
      </c>
      <c r="G145" s="124" t="s">
        <v>8165</v>
      </c>
      <c r="H145" s="118" t="s">
        <v>8144</v>
      </c>
      <c r="I145" s="118" t="s">
        <v>8152</v>
      </c>
      <c r="J145" s="118" t="s">
        <v>7591</v>
      </c>
    </row>
    <row r="146" spans="1:10" ht="12.75">
      <c r="A146" s="118" t="s">
        <v>2013</v>
      </c>
      <c r="B146" s="118" t="s">
        <v>8166</v>
      </c>
      <c r="C146" s="118" t="b">
        <v>0</v>
      </c>
      <c r="D146" s="118" t="e">
        <f t="shared" ca="1" si="0"/>
        <v>#NAME?</v>
      </c>
      <c r="E146" s="118" t="s">
        <v>8133</v>
      </c>
      <c r="F146" s="118" t="s">
        <v>8167</v>
      </c>
      <c r="G146" s="124" t="s">
        <v>8168</v>
      </c>
      <c r="H146" s="118" t="s">
        <v>8144</v>
      </c>
      <c r="I146" s="118" t="s">
        <v>8152</v>
      </c>
      <c r="J146" s="118" t="s">
        <v>7591</v>
      </c>
    </row>
    <row r="147" spans="1:10" ht="12.75">
      <c r="A147" s="118" t="s">
        <v>2135</v>
      </c>
      <c r="B147" s="118" t="s">
        <v>8169</v>
      </c>
      <c r="C147" s="118" t="b">
        <v>0</v>
      </c>
      <c r="D147" s="118" t="e">
        <f t="shared" ca="1" si="0"/>
        <v>#NAME?</v>
      </c>
      <c r="E147" s="118" t="s">
        <v>8133</v>
      </c>
      <c r="F147" s="118" t="s">
        <v>8170</v>
      </c>
      <c r="G147" s="124" t="s">
        <v>8171</v>
      </c>
      <c r="H147" s="118" t="s">
        <v>4278</v>
      </c>
      <c r="I147" s="118" t="s">
        <v>8152</v>
      </c>
      <c r="J147" s="118" t="s">
        <v>7591</v>
      </c>
    </row>
    <row r="148" spans="1:10" ht="12.75">
      <c r="A148" s="118" t="s">
        <v>8172</v>
      </c>
      <c r="B148" s="118" t="s">
        <v>8173</v>
      </c>
      <c r="C148" s="118" t="b">
        <v>0</v>
      </c>
      <c r="D148" s="118" t="e">
        <f t="shared" ca="1" si="0"/>
        <v>#NAME?</v>
      </c>
      <c r="E148" s="118" t="s">
        <v>8174</v>
      </c>
      <c r="F148" s="118" t="s">
        <v>8175</v>
      </c>
      <c r="G148" s="124" t="s">
        <v>8176</v>
      </c>
      <c r="H148" s="118" t="s">
        <v>4485</v>
      </c>
      <c r="I148" s="118" t="s">
        <v>8177</v>
      </c>
      <c r="J148" s="118"/>
    </row>
    <row r="149" spans="1:10" ht="12.75">
      <c r="A149" s="118" t="s">
        <v>8178</v>
      </c>
      <c r="B149" s="118" t="s">
        <v>8179</v>
      </c>
      <c r="C149" s="118" t="b">
        <v>0</v>
      </c>
      <c r="D149" s="118" t="e">
        <f t="shared" ca="1" si="0"/>
        <v>#NAME?</v>
      </c>
      <c r="E149" s="118" t="s">
        <v>8180</v>
      </c>
      <c r="F149" s="118" t="s">
        <v>8181</v>
      </c>
      <c r="G149" s="124" t="s">
        <v>8182</v>
      </c>
      <c r="H149" s="118" t="s">
        <v>4278</v>
      </c>
      <c r="I149" s="118" t="s">
        <v>7777</v>
      </c>
      <c r="J149" s="118" t="s">
        <v>7636</v>
      </c>
    </row>
    <row r="150" spans="1:10" ht="12.75">
      <c r="A150" s="118" t="s">
        <v>1005</v>
      </c>
      <c r="B150" s="118" t="s">
        <v>8183</v>
      </c>
      <c r="C150" s="118" t="b">
        <v>0</v>
      </c>
      <c r="D150" s="118" t="e">
        <f t="shared" ca="1" si="0"/>
        <v>#NAME?</v>
      </c>
      <c r="E150" s="118" t="s">
        <v>8180</v>
      </c>
      <c r="F150" s="118" t="s">
        <v>8184</v>
      </c>
      <c r="G150" s="124" t="s">
        <v>8185</v>
      </c>
      <c r="H150" s="118" t="s">
        <v>4278</v>
      </c>
      <c r="I150" s="118" t="s">
        <v>7777</v>
      </c>
      <c r="J150" s="118" t="s">
        <v>7636</v>
      </c>
    </row>
    <row r="151" spans="1:10" ht="12.75">
      <c r="A151" s="118" t="s">
        <v>8186</v>
      </c>
      <c r="B151" s="118" t="s">
        <v>8187</v>
      </c>
      <c r="C151" s="118" t="b">
        <v>0</v>
      </c>
      <c r="D151" s="118" t="e">
        <f t="shared" ca="1" si="0"/>
        <v>#NAME?</v>
      </c>
      <c r="E151" s="118" t="s">
        <v>8188</v>
      </c>
      <c r="F151" s="118" t="s">
        <v>8189</v>
      </c>
      <c r="G151" s="124" t="s">
        <v>8190</v>
      </c>
      <c r="H151" s="118" t="s">
        <v>54</v>
      </c>
      <c r="I151" s="118" t="s">
        <v>7642</v>
      </c>
      <c r="J151" s="118"/>
    </row>
    <row r="152" spans="1:10" ht="12.75">
      <c r="A152" s="118" t="s">
        <v>8191</v>
      </c>
      <c r="B152" s="118" t="s">
        <v>8192</v>
      </c>
      <c r="C152" s="118" t="b">
        <v>0</v>
      </c>
      <c r="D152" s="118" t="e">
        <f t="shared" ca="1" si="0"/>
        <v>#NAME?</v>
      </c>
      <c r="E152" s="118" t="s">
        <v>8188</v>
      </c>
      <c r="F152" s="118" t="s">
        <v>8193</v>
      </c>
      <c r="G152" s="124" t="s">
        <v>8194</v>
      </c>
      <c r="H152" s="118" t="s">
        <v>54</v>
      </c>
      <c r="I152" s="118" t="s">
        <v>7642</v>
      </c>
      <c r="J152" s="118"/>
    </row>
    <row r="153" spans="1:10" ht="12.75">
      <c r="A153" s="118" t="s">
        <v>8195</v>
      </c>
      <c r="B153" s="118" t="s">
        <v>8196</v>
      </c>
      <c r="C153" s="118" t="b">
        <v>0</v>
      </c>
      <c r="D153" s="118" t="e">
        <f t="shared" ca="1" si="0"/>
        <v>#NAME?</v>
      </c>
      <c r="E153" s="118" t="s">
        <v>8188</v>
      </c>
      <c r="F153" s="118" t="s">
        <v>8197</v>
      </c>
      <c r="G153" s="124" t="s">
        <v>8198</v>
      </c>
      <c r="H153" s="118" t="s">
        <v>54</v>
      </c>
      <c r="I153" s="118" t="s">
        <v>7642</v>
      </c>
      <c r="J153" s="118"/>
    </row>
    <row r="154" spans="1:10" ht="12.75">
      <c r="A154" s="118" t="s">
        <v>8199</v>
      </c>
      <c r="B154" s="118" t="s">
        <v>8200</v>
      </c>
      <c r="C154" s="118" t="b">
        <v>0</v>
      </c>
      <c r="D154" s="118" t="e">
        <f t="shared" ca="1" si="0"/>
        <v>#NAME?</v>
      </c>
      <c r="E154" s="118" t="s">
        <v>8201</v>
      </c>
      <c r="F154" s="118" t="s">
        <v>8202</v>
      </c>
      <c r="G154" s="124" t="s">
        <v>8203</v>
      </c>
      <c r="H154" s="118" t="s">
        <v>54</v>
      </c>
      <c r="I154" s="118" t="s">
        <v>8204</v>
      </c>
      <c r="J154" s="118"/>
    </row>
    <row r="155" spans="1:10" ht="12.75">
      <c r="A155" s="118" t="s">
        <v>8205</v>
      </c>
      <c r="B155" s="118" t="s">
        <v>8206</v>
      </c>
      <c r="C155" s="118" t="b">
        <v>0</v>
      </c>
      <c r="D155" s="118" t="e">
        <f t="shared" ca="1" si="0"/>
        <v>#NAME?</v>
      </c>
      <c r="E155" s="118" t="s">
        <v>8201</v>
      </c>
      <c r="F155" s="118" t="s">
        <v>8207</v>
      </c>
      <c r="G155" s="124" t="s">
        <v>8208</v>
      </c>
      <c r="H155" s="118" t="s">
        <v>54</v>
      </c>
      <c r="I155" s="118" t="s">
        <v>8204</v>
      </c>
      <c r="J155" s="118"/>
    </row>
    <row r="156" spans="1:10" ht="12.75">
      <c r="A156" s="118" t="s">
        <v>7905</v>
      </c>
      <c r="B156" s="118" t="s">
        <v>8209</v>
      </c>
      <c r="C156" s="118" t="b">
        <v>0</v>
      </c>
      <c r="D156" s="118" t="e">
        <f t="shared" ca="1" si="0"/>
        <v>#NAME?</v>
      </c>
      <c r="E156" s="118" t="s">
        <v>8210</v>
      </c>
      <c r="F156" s="118" t="s">
        <v>8211</v>
      </c>
      <c r="G156" s="124" t="s">
        <v>8212</v>
      </c>
      <c r="H156" s="118" t="s">
        <v>5368</v>
      </c>
      <c r="I156" s="118" t="s">
        <v>7684</v>
      </c>
      <c r="J156" s="118"/>
    </row>
    <row r="157" spans="1:10" ht="12.75">
      <c r="A157" s="118" t="s">
        <v>8213</v>
      </c>
      <c r="B157" s="118" t="s">
        <v>8214</v>
      </c>
      <c r="C157" s="118" t="b">
        <v>0</v>
      </c>
      <c r="D157" s="118" t="e">
        <f t="shared" ca="1" si="0"/>
        <v>#NAME?</v>
      </c>
      <c r="E157" s="118" t="s">
        <v>8210</v>
      </c>
      <c r="F157" s="118" t="s">
        <v>8215</v>
      </c>
      <c r="G157" s="124" t="s">
        <v>8216</v>
      </c>
      <c r="H157" s="118" t="s">
        <v>54</v>
      </c>
      <c r="I157" s="118" t="s">
        <v>7684</v>
      </c>
      <c r="J157" s="118"/>
    </row>
    <row r="158" spans="1:10" ht="12.75">
      <c r="A158" s="118" t="s">
        <v>7697</v>
      </c>
      <c r="B158" s="118" t="s">
        <v>8217</v>
      </c>
      <c r="C158" s="118" t="b">
        <v>0</v>
      </c>
      <c r="D158" s="118" t="e">
        <f t="shared" ca="1" si="0"/>
        <v>#NAME?</v>
      </c>
      <c r="E158" s="118" t="s">
        <v>8210</v>
      </c>
      <c r="F158" s="118" t="s">
        <v>8218</v>
      </c>
      <c r="G158" s="124" t="s">
        <v>8219</v>
      </c>
      <c r="H158" s="118" t="s">
        <v>4278</v>
      </c>
      <c r="I158" s="118" t="s">
        <v>7684</v>
      </c>
      <c r="J158" s="118"/>
    </row>
    <row r="159" spans="1:10" ht="12.75">
      <c r="A159" s="118" t="s">
        <v>8220</v>
      </c>
      <c r="B159" s="118" t="s">
        <v>8221</v>
      </c>
      <c r="C159" s="118" t="b">
        <v>0</v>
      </c>
      <c r="D159" s="118" t="e">
        <f t="shared" ca="1" si="0"/>
        <v>#NAME?</v>
      </c>
      <c r="E159" s="118" t="s">
        <v>8210</v>
      </c>
      <c r="F159" s="118" t="s">
        <v>8222</v>
      </c>
      <c r="G159" s="124" t="s">
        <v>8223</v>
      </c>
      <c r="H159" s="118" t="s">
        <v>5607</v>
      </c>
      <c r="I159" s="118" t="s">
        <v>7684</v>
      </c>
      <c r="J159" s="118"/>
    </row>
    <row r="160" spans="1:10" ht="12.75">
      <c r="A160" s="118" t="s">
        <v>8224</v>
      </c>
      <c r="B160" s="118" t="s">
        <v>8225</v>
      </c>
      <c r="C160" s="118" t="b">
        <v>0</v>
      </c>
      <c r="D160" s="118" t="e">
        <f t="shared" ca="1" si="0"/>
        <v>#NAME?</v>
      </c>
      <c r="E160" s="118" t="s">
        <v>8210</v>
      </c>
      <c r="F160" s="118" t="s">
        <v>8226</v>
      </c>
      <c r="G160" s="124" t="s">
        <v>8227</v>
      </c>
      <c r="H160" s="118" t="s">
        <v>5064</v>
      </c>
      <c r="I160" s="118" t="s">
        <v>7684</v>
      </c>
      <c r="J160" s="118"/>
    </row>
    <row r="161" spans="1:10" ht="12.75">
      <c r="A161" s="118" t="s">
        <v>8228</v>
      </c>
      <c r="B161" s="118" t="s">
        <v>2274</v>
      </c>
      <c r="C161" s="118" t="b">
        <v>0</v>
      </c>
      <c r="D161" s="118" t="e">
        <f t="shared" ca="1" si="0"/>
        <v>#NAME?</v>
      </c>
      <c r="E161" s="118" t="s">
        <v>8210</v>
      </c>
      <c r="F161" s="118" t="s">
        <v>8229</v>
      </c>
      <c r="G161" s="124" t="s">
        <v>8230</v>
      </c>
      <c r="H161" s="118" t="s">
        <v>5368</v>
      </c>
      <c r="I161" s="118" t="s">
        <v>7684</v>
      </c>
      <c r="J161" s="118"/>
    </row>
    <row r="162" spans="1:10" ht="12.75">
      <c r="A162" s="118" t="s">
        <v>7924</v>
      </c>
      <c r="B162" s="118" t="s">
        <v>8231</v>
      </c>
      <c r="C162" s="118" t="b">
        <v>0</v>
      </c>
      <c r="D162" s="118" t="e">
        <f t="shared" ca="1" si="0"/>
        <v>#NAME?</v>
      </c>
      <c r="E162" s="118" t="s">
        <v>8232</v>
      </c>
      <c r="F162" s="118" t="s">
        <v>8233</v>
      </c>
      <c r="G162" s="124" t="s">
        <v>8234</v>
      </c>
      <c r="H162" s="118" t="s">
        <v>8235</v>
      </c>
      <c r="I162" s="118" t="s">
        <v>7881</v>
      </c>
      <c r="J162" s="118"/>
    </row>
    <row r="163" spans="1:10" ht="12.75">
      <c r="A163" s="118" t="s">
        <v>8236</v>
      </c>
      <c r="B163" s="118" t="s">
        <v>8237</v>
      </c>
      <c r="C163" s="118" t="b">
        <v>0</v>
      </c>
      <c r="D163" s="118" t="e">
        <f t="shared" ca="1" si="0"/>
        <v>#NAME?</v>
      </c>
      <c r="E163" s="118" t="s">
        <v>8232</v>
      </c>
      <c r="F163" s="118" t="s">
        <v>8238</v>
      </c>
      <c r="G163" s="124" t="s">
        <v>8239</v>
      </c>
      <c r="H163" s="118" t="s">
        <v>4278</v>
      </c>
      <c r="I163" s="118" t="s">
        <v>7881</v>
      </c>
      <c r="J163" s="118"/>
    </row>
    <row r="164" spans="1:10" ht="12.75">
      <c r="A164" s="118" t="s">
        <v>836</v>
      </c>
      <c r="B164" s="118" t="s">
        <v>8240</v>
      </c>
      <c r="C164" s="118" t="b">
        <v>0</v>
      </c>
      <c r="D164" s="118" t="e">
        <f t="shared" ca="1" si="0"/>
        <v>#NAME?</v>
      </c>
      <c r="E164" s="118" t="s">
        <v>8241</v>
      </c>
      <c r="F164" s="118" t="s">
        <v>8242</v>
      </c>
      <c r="G164" s="124" t="s">
        <v>8243</v>
      </c>
      <c r="H164" s="118" t="s">
        <v>4278</v>
      </c>
      <c r="I164" s="118" t="s">
        <v>8244</v>
      </c>
      <c r="J164" s="118" t="s">
        <v>8245</v>
      </c>
    </row>
    <row r="165" spans="1:10" ht="12.75">
      <c r="A165" s="118" t="s">
        <v>8246</v>
      </c>
      <c r="B165" s="118" t="s">
        <v>8247</v>
      </c>
      <c r="C165" s="118" t="b">
        <v>0</v>
      </c>
      <c r="D165" s="118" t="e">
        <f t="shared" ca="1" si="0"/>
        <v>#NAME?</v>
      </c>
      <c r="E165" s="118" t="s">
        <v>8248</v>
      </c>
      <c r="F165" s="118" t="s">
        <v>8249</v>
      </c>
      <c r="G165" s="124" t="s">
        <v>8250</v>
      </c>
      <c r="H165" s="118" t="s">
        <v>4485</v>
      </c>
      <c r="I165" s="118" t="s">
        <v>8050</v>
      </c>
      <c r="J165" s="118"/>
    </row>
    <row r="166" spans="1:10" ht="12.75">
      <c r="A166" s="118" t="s">
        <v>8251</v>
      </c>
      <c r="B166" s="118" t="s">
        <v>8252</v>
      </c>
      <c r="C166" s="118" t="b">
        <v>0</v>
      </c>
      <c r="D166" s="118" t="e">
        <f t="shared" ca="1" si="0"/>
        <v>#NAME?</v>
      </c>
      <c r="E166" s="118" t="s">
        <v>8248</v>
      </c>
      <c r="F166" s="118" t="s">
        <v>8253</v>
      </c>
      <c r="G166" s="124" t="s">
        <v>8254</v>
      </c>
      <c r="H166" s="118" t="s">
        <v>5961</v>
      </c>
      <c r="I166" s="118" t="s">
        <v>8050</v>
      </c>
      <c r="J166" s="118"/>
    </row>
    <row r="167" spans="1:10" ht="12.75">
      <c r="A167" s="118" t="s">
        <v>8255</v>
      </c>
      <c r="B167" s="118" t="s">
        <v>8255</v>
      </c>
      <c r="C167" s="118" t="b">
        <v>0</v>
      </c>
      <c r="D167" s="118" t="e">
        <f t="shared" ca="1" si="0"/>
        <v>#NAME?</v>
      </c>
      <c r="E167" s="118" t="s">
        <v>8248</v>
      </c>
      <c r="F167" s="118" t="s">
        <v>8256</v>
      </c>
      <c r="G167" s="124" t="s">
        <v>8257</v>
      </c>
      <c r="H167" s="118" t="s">
        <v>8258</v>
      </c>
      <c r="I167" s="118" t="s">
        <v>8050</v>
      </c>
      <c r="J167" s="118"/>
    </row>
    <row r="168" spans="1:10" ht="12.75">
      <c r="A168" s="118" t="s">
        <v>8259</v>
      </c>
      <c r="B168" s="118" t="s">
        <v>8260</v>
      </c>
      <c r="C168" s="118" t="b">
        <v>0</v>
      </c>
      <c r="D168" s="118" t="e">
        <f t="shared" ca="1" si="0"/>
        <v>#NAME?</v>
      </c>
      <c r="E168" s="118" t="s">
        <v>8248</v>
      </c>
      <c r="F168" s="118" t="s">
        <v>8261</v>
      </c>
      <c r="G168" s="124" t="s">
        <v>8262</v>
      </c>
      <c r="H168" s="118" t="s">
        <v>4485</v>
      </c>
      <c r="I168" s="118" t="s">
        <v>8050</v>
      </c>
      <c r="J168" s="118"/>
    </row>
    <row r="169" spans="1:10" ht="12.75">
      <c r="A169" s="118" t="s">
        <v>8263</v>
      </c>
      <c r="B169" s="118" t="s">
        <v>8264</v>
      </c>
      <c r="C169" s="118" t="b">
        <v>0</v>
      </c>
      <c r="D169" s="118" t="e">
        <f t="shared" ca="1" si="0"/>
        <v>#NAME?</v>
      </c>
      <c r="E169" s="118" t="s">
        <v>8248</v>
      </c>
      <c r="F169" s="118" t="s">
        <v>8265</v>
      </c>
      <c r="G169" s="124" t="s">
        <v>8266</v>
      </c>
      <c r="H169" s="118" t="s">
        <v>8267</v>
      </c>
      <c r="I169" s="118" t="s">
        <v>8050</v>
      </c>
      <c r="J169" s="118"/>
    </row>
    <row r="170" spans="1:10" ht="12.75">
      <c r="A170" s="118" t="s">
        <v>8268</v>
      </c>
      <c r="B170" s="118" t="s">
        <v>8269</v>
      </c>
      <c r="C170" s="118" t="b">
        <v>0</v>
      </c>
      <c r="D170" s="118" t="e">
        <f t="shared" ca="1" si="0"/>
        <v>#NAME?</v>
      </c>
      <c r="E170" s="118" t="s">
        <v>8270</v>
      </c>
      <c r="F170" s="118" t="s">
        <v>8271</v>
      </c>
      <c r="G170" s="124" t="s">
        <v>8272</v>
      </c>
      <c r="H170" s="118" t="s">
        <v>4276</v>
      </c>
      <c r="I170" s="118" t="s">
        <v>8085</v>
      </c>
      <c r="J170" s="118"/>
    </row>
    <row r="171" spans="1:10" ht="12.75">
      <c r="A171" s="118" t="s">
        <v>7685</v>
      </c>
      <c r="B171" s="118" t="s">
        <v>8273</v>
      </c>
      <c r="C171" s="118" t="b">
        <v>0</v>
      </c>
      <c r="D171" s="118" t="e">
        <f t="shared" ca="1" si="0"/>
        <v>#NAME?</v>
      </c>
      <c r="E171" s="118" t="s">
        <v>8274</v>
      </c>
      <c r="F171" s="118" t="s">
        <v>8275</v>
      </c>
      <c r="G171" s="124" t="s">
        <v>8276</v>
      </c>
      <c r="H171" s="118" t="s">
        <v>5273</v>
      </c>
      <c r="I171" s="118" t="s">
        <v>7684</v>
      </c>
      <c r="J171" s="118"/>
    </row>
    <row r="172" spans="1:10" ht="12.75">
      <c r="A172" s="118" t="s">
        <v>7685</v>
      </c>
      <c r="B172" s="118" t="s">
        <v>8277</v>
      </c>
      <c r="C172" s="118" t="b">
        <v>0</v>
      </c>
      <c r="D172" s="118" t="e">
        <f t="shared" ca="1" si="0"/>
        <v>#NAME?</v>
      </c>
      <c r="E172" s="118" t="s">
        <v>8274</v>
      </c>
      <c r="F172" s="118" t="s">
        <v>8278</v>
      </c>
      <c r="G172" s="124" t="s">
        <v>8279</v>
      </c>
      <c r="H172" s="118" t="s">
        <v>5273</v>
      </c>
      <c r="I172" s="118" t="s">
        <v>7684</v>
      </c>
      <c r="J172" s="118"/>
    </row>
    <row r="173" spans="1:10" ht="12.75">
      <c r="A173" s="118" t="s">
        <v>8280</v>
      </c>
      <c r="B173" s="118" t="s">
        <v>8281</v>
      </c>
      <c r="C173" s="118" t="b">
        <v>0</v>
      </c>
      <c r="D173" s="118" t="e">
        <f t="shared" ca="1" si="0"/>
        <v>#NAME?</v>
      </c>
      <c r="E173" s="118" t="s">
        <v>8274</v>
      </c>
      <c r="F173" s="118" t="s">
        <v>8282</v>
      </c>
      <c r="G173" s="124" t="s">
        <v>8283</v>
      </c>
      <c r="H173" s="118" t="s">
        <v>54</v>
      </c>
      <c r="I173" s="118" t="s">
        <v>7684</v>
      </c>
      <c r="J173" s="118"/>
    </row>
    <row r="174" spans="1:10" ht="12.75">
      <c r="A174" s="118" t="s">
        <v>8284</v>
      </c>
      <c r="B174" s="118" t="s">
        <v>8285</v>
      </c>
      <c r="C174" s="118" t="b">
        <v>0</v>
      </c>
      <c r="D174" s="118" t="e">
        <f t="shared" ca="1" si="0"/>
        <v>#NAME?</v>
      </c>
      <c r="E174" s="118" t="s">
        <v>8274</v>
      </c>
      <c r="F174" s="118" t="s">
        <v>8286</v>
      </c>
      <c r="G174" s="118"/>
      <c r="H174" s="118" t="s">
        <v>4640</v>
      </c>
      <c r="I174" s="118" t="s">
        <v>7684</v>
      </c>
      <c r="J174" s="118"/>
    </row>
    <row r="175" spans="1:10" ht="12.75">
      <c r="A175" s="118" t="s">
        <v>8287</v>
      </c>
      <c r="B175" s="118" t="s">
        <v>8288</v>
      </c>
      <c r="C175" s="118" t="b">
        <v>0</v>
      </c>
      <c r="D175" s="117" t="s">
        <v>8289</v>
      </c>
      <c r="E175" s="118" t="s">
        <v>8274</v>
      </c>
      <c r="F175" s="118" t="s">
        <v>8290</v>
      </c>
      <c r="G175" s="118"/>
      <c r="H175" s="118" t="s">
        <v>5273</v>
      </c>
      <c r="I175" s="118" t="s">
        <v>7684</v>
      </c>
      <c r="J175" s="118"/>
    </row>
    <row r="176" spans="1:10" ht="12.75">
      <c r="A176" s="118" t="s">
        <v>8291</v>
      </c>
      <c r="B176" s="118" t="s">
        <v>8292</v>
      </c>
      <c r="C176" s="118" t="b">
        <v>0</v>
      </c>
      <c r="D176" s="118" t="e">
        <f t="shared" ref="D176:D13631" ca="1" si="1">_xludf.concat(_xludf.concat(A176," "),B176)</f>
        <v>#NAME?</v>
      </c>
      <c r="E176" s="118" t="s">
        <v>8274</v>
      </c>
      <c r="F176" s="118" t="s">
        <v>8293</v>
      </c>
      <c r="G176" s="124" t="s">
        <v>8294</v>
      </c>
      <c r="H176" s="118" t="s">
        <v>5273</v>
      </c>
      <c r="I176" s="118" t="s">
        <v>7684</v>
      </c>
      <c r="J176" s="118"/>
    </row>
    <row r="177" spans="1:10" ht="12.75">
      <c r="A177" s="118" t="s">
        <v>7893</v>
      </c>
      <c r="B177" s="118" t="s">
        <v>8295</v>
      </c>
      <c r="C177" s="118" t="b">
        <v>0</v>
      </c>
      <c r="D177" s="118" t="e">
        <f t="shared" ca="1" si="1"/>
        <v>#NAME?</v>
      </c>
      <c r="E177" s="118" t="s">
        <v>8274</v>
      </c>
      <c r="F177" s="118" t="s">
        <v>8296</v>
      </c>
      <c r="G177" s="124" t="s">
        <v>8297</v>
      </c>
      <c r="H177" s="118" t="s">
        <v>4278</v>
      </c>
      <c r="I177" s="118" t="s">
        <v>7684</v>
      </c>
      <c r="J177" s="118"/>
    </row>
    <row r="178" spans="1:10" ht="12.75">
      <c r="A178" s="118" t="s">
        <v>8298</v>
      </c>
      <c r="B178" s="118" t="s">
        <v>8299</v>
      </c>
      <c r="C178" s="118" t="b">
        <v>0</v>
      </c>
      <c r="D178" s="118" t="e">
        <f t="shared" ca="1" si="1"/>
        <v>#NAME?</v>
      </c>
      <c r="E178" s="118" t="s">
        <v>8274</v>
      </c>
      <c r="F178" s="118" t="s">
        <v>8300</v>
      </c>
      <c r="G178" s="124" t="s">
        <v>8301</v>
      </c>
      <c r="H178" s="118" t="s">
        <v>4278</v>
      </c>
      <c r="I178" s="118" t="s">
        <v>7684</v>
      </c>
      <c r="J178" s="118"/>
    </row>
    <row r="179" spans="1:10" ht="12.75">
      <c r="A179" s="118" t="s">
        <v>8302</v>
      </c>
      <c r="B179" s="118" t="s">
        <v>8303</v>
      </c>
      <c r="C179" s="118" t="b">
        <v>0</v>
      </c>
      <c r="D179" s="118" t="e">
        <f t="shared" ca="1" si="1"/>
        <v>#NAME?</v>
      </c>
      <c r="E179" s="118" t="s">
        <v>8304</v>
      </c>
      <c r="F179" s="118" t="s">
        <v>8305</v>
      </c>
      <c r="G179" s="124" t="s">
        <v>8306</v>
      </c>
      <c r="H179" s="118" t="s">
        <v>5273</v>
      </c>
      <c r="I179" s="118" t="s">
        <v>8307</v>
      </c>
      <c r="J179" s="118" t="s">
        <v>7636</v>
      </c>
    </row>
    <row r="180" spans="1:10" ht="12.75">
      <c r="A180" s="118" t="s">
        <v>1069</v>
      </c>
      <c r="B180" s="118" t="s">
        <v>8308</v>
      </c>
      <c r="C180" s="118" t="b">
        <v>0</v>
      </c>
      <c r="D180" s="118" t="e">
        <f t="shared" ca="1" si="1"/>
        <v>#NAME?</v>
      </c>
      <c r="E180" s="118" t="s">
        <v>8309</v>
      </c>
      <c r="F180" s="118" t="s">
        <v>8310</v>
      </c>
      <c r="G180" s="124" t="s">
        <v>8311</v>
      </c>
      <c r="H180" s="118" t="s">
        <v>5064</v>
      </c>
      <c r="I180" s="118" t="s">
        <v>8312</v>
      </c>
      <c r="J180" s="118" t="s">
        <v>8313</v>
      </c>
    </row>
    <row r="181" spans="1:10" ht="12.75">
      <c r="A181" s="118" t="s">
        <v>8314</v>
      </c>
      <c r="B181" s="118" t="s">
        <v>8315</v>
      </c>
      <c r="C181" s="118" t="b">
        <v>0</v>
      </c>
      <c r="D181" s="118" t="e">
        <f t="shared" ca="1" si="1"/>
        <v>#NAME?</v>
      </c>
      <c r="E181" s="118" t="s">
        <v>8316</v>
      </c>
      <c r="F181" s="118" t="s">
        <v>8317</v>
      </c>
      <c r="G181" s="124" t="s">
        <v>8318</v>
      </c>
      <c r="H181" s="118" t="s">
        <v>54</v>
      </c>
      <c r="I181" s="118" t="s">
        <v>3131</v>
      </c>
      <c r="J181" s="118" t="s">
        <v>7622</v>
      </c>
    </row>
    <row r="182" spans="1:10" ht="12.75">
      <c r="A182" s="118" t="s">
        <v>1340</v>
      </c>
      <c r="B182" s="118" t="s">
        <v>8319</v>
      </c>
      <c r="C182" s="118" t="b">
        <v>0</v>
      </c>
      <c r="D182" s="118" t="e">
        <f t="shared" ca="1" si="1"/>
        <v>#NAME?</v>
      </c>
      <c r="E182" s="118" t="s">
        <v>8316</v>
      </c>
      <c r="F182" s="118" t="s">
        <v>8320</v>
      </c>
      <c r="G182" s="124" t="s">
        <v>8321</v>
      </c>
      <c r="H182" s="118" t="s">
        <v>8322</v>
      </c>
      <c r="I182" s="118" t="s">
        <v>3131</v>
      </c>
      <c r="J182" s="118" t="s">
        <v>7622</v>
      </c>
    </row>
    <row r="183" spans="1:10" ht="12.75">
      <c r="A183" s="118" t="s">
        <v>8323</v>
      </c>
      <c r="B183" s="118" t="s">
        <v>8324</v>
      </c>
      <c r="C183" s="118" t="b">
        <v>0</v>
      </c>
      <c r="D183" s="118" t="e">
        <f t="shared" ca="1" si="1"/>
        <v>#NAME?</v>
      </c>
      <c r="E183" s="118" t="s">
        <v>8316</v>
      </c>
      <c r="F183" s="118" t="s">
        <v>8325</v>
      </c>
      <c r="G183" s="124" t="s">
        <v>8326</v>
      </c>
      <c r="H183" s="118" t="s">
        <v>54</v>
      </c>
      <c r="I183" s="118" t="s">
        <v>3131</v>
      </c>
      <c r="J183" s="118" t="s">
        <v>7622</v>
      </c>
    </row>
    <row r="184" spans="1:10" ht="12.75">
      <c r="A184" s="118" t="s">
        <v>873</v>
      </c>
      <c r="B184" s="118" t="s">
        <v>8327</v>
      </c>
      <c r="C184" s="118" t="b">
        <v>0</v>
      </c>
      <c r="D184" s="118" t="e">
        <f t="shared" ca="1" si="1"/>
        <v>#NAME?</v>
      </c>
      <c r="E184" s="118" t="s">
        <v>8316</v>
      </c>
      <c r="F184" s="118" t="s">
        <v>8328</v>
      </c>
      <c r="G184" s="124" t="s">
        <v>8329</v>
      </c>
      <c r="H184" s="118" t="s">
        <v>4278</v>
      </c>
      <c r="I184" s="118" t="s">
        <v>3131</v>
      </c>
      <c r="J184" s="118" t="s">
        <v>7622</v>
      </c>
    </row>
    <row r="185" spans="1:10" ht="12.75">
      <c r="A185" s="118" t="s">
        <v>8330</v>
      </c>
      <c r="B185" s="118" t="s">
        <v>8331</v>
      </c>
      <c r="C185" s="118" t="b">
        <v>0</v>
      </c>
      <c r="D185" s="118" t="e">
        <f t="shared" ca="1" si="1"/>
        <v>#NAME?</v>
      </c>
      <c r="E185" s="118" t="s">
        <v>8316</v>
      </c>
      <c r="F185" s="118" t="s">
        <v>8332</v>
      </c>
      <c r="G185" s="124" t="s">
        <v>8333</v>
      </c>
      <c r="H185" s="118" t="s">
        <v>8144</v>
      </c>
      <c r="I185" s="118" t="s">
        <v>3131</v>
      </c>
      <c r="J185" s="118" t="s">
        <v>7622</v>
      </c>
    </row>
    <row r="186" spans="1:10" ht="12.75">
      <c r="A186" s="118" t="s">
        <v>814</v>
      </c>
      <c r="B186" s="118" t="s">
        <v>8334</v>
      </c>
      <c r="C186" s="118" t="b">
        <v>0</v>
      </c>
      <c r="D186" s="118" t="e">
        <f t="shared" ca="1" si="1"/>
        <v>#NAME?</v>
      </c>
      <c r="E186" s="118" t="s">
        <v>8335</v>
      </c>
      <c r="F186" s="118" t="s">
        <v>8336</v>
      </c>
      <c r="G186" s="124" t="s">
        <v>8337</v>
      </c>
      <c r="H186" s="118" t="s">
        <v>8338</v>
      </c>
      <c r="I186" s="118" t="s">
        <v>7642</v>
      </c>
      <c r="J186" s="118"/>
    </row>
    <row r="187" spans="1:10" ht="12.75">
      <c r="A187" s="118" t="s">
        <v>8339</v>
      </c>
      <c r="B187" s="118" t="s">
        <v>8340</v>
      </c>
      <c r="C187" s="118" t="b">
        <v>0</v>
      </c>
      <c r="D187" s="118" t="e">
        <f t="shared" ca="1" si="1"/>
        <v>#NAME?</v>
      </c>
      <c r="E187" s="118" t="s">
        <v>8335</v>
      </c>
      <c r="F187" s="118" t="s">
        <v>8341</v>
      </c>
      <c r="G187" s="124" t="s">
        <v>8342</v>
      </c>
      <c r="H187" s="118" t="s">
        <v>54</v>
      </c>
      <c r="I187" s="118" t="s">
        <v>7642</v>
      </c>
      <c r="J187" s="118"/>
    </row>
    <row r="188" spans="1:10" ht="12.75">
      <c r="A188" s="118" t="s">
        <v>836</v>
      </c>
      <c r="B188" s="118" t="s">
        <v>8343</v>
      </c>
      <c r="C188" s="118" t="b">
        <v>0</v>
      </c>
      <c r="D188" s="118" t="e">
        <f t="shared" ca="1" si="1"/>
        <v>#NAME?</v>
      </c>
      <c r="E188" s="118" t="s">
        <v>8335</v>
      </c>
      <c r="F188" s="118" t="s">
        <v>8344</v>
      </c>
      <c r="G188" s="124" t="s">
        <v>8345</v>
      </c>
      <c r="H188" s="118" t="s">
        <v>8346</v>
      </c>
      <c r="I188" s="118" t="s">
        <v>7642</v>
      </c>
      <c r="J188" s="118"/>
    </row>
    <row r="189" spans="1:10" ht="12.75">
      <c r="A189" s="118" t="s">
        <v>1591</v>
      </c>
      <c r="B189" s="118" t="s">
        <v>8347</v>
      </c>
      <c r="C189" s="118" t="b">
        <v>0</v>
      </c>
      <c r="D189" s="118" t="e">
        <f t="shared" ca="1" si="1"/>
        <v>#NAME?</v>
      </c>
      <c r="E189" s="118" t="s">
        <v>8335</v>
      </c>
      <c r="F189" s="118" t="s">
        <v>8348</v>
      </c>
      <c r="G189" s="124" t="s">
        <v>8349</v>
      </c>
      <c r="H189" s="118" t="s">
        <v>8350</v>
      </c>
      <c r="I189" s="118" t="s">
        <v>8152</v>
      </c>
      <c r="J189" s="118" t="s">
        <v>7591</v>
      </c>
    </row>
    <row r="190" spans="1:10" ht="12.75">
      <c r="A190" s="118" t="s">
        <v>8351</v>
      </c>
      <c r="B190" s="118" t="s">
        <v>8352</v>
      </c>
      <c r="C190" s="118" t="b">
        <v>0</v>
      </c>
      <c r="D190" s="118" t="e">
        <f t="shared" ca="1" si="1"/>
        <v>#NAME?</v>
      </c>
      <c r="E190" s="118" t="s">
        <v>8335</v>
      </c>
      <c r="F190" s="118" t="s">
        <v>8353</v>
      </c>
      <c r="G190" s="124" t="s">
        <v>8354</v>
      </c>
      <c r="H190" s="118" t="s">
        <v>54</v>
      </c>
      <c r="I190" s="118" t="s">
        <v>8136</v>
      </c>
      <c r="J190" s="118" t="s">
        <v>7622</v>
      </c>
    </row>
    <row r="191" spans="1:10" ht="12.75">
      <c r="A191" s="118" t="s">
        <v>882</v>
      </c>
      <c r="B191" s="118" t="s">
        <v>8355</v>
      </c>
      <c r="C191" s="118" t="b">
        <v>0</v>
      </c>
      <c r="D191" s="118" t="e">
        <f t="shared" ca="1" si="1"/>
        <v>#NAME?</v>
      </c>
      <c r="E191" s="118" t="s">
        <v>8335</v>
      </c>
      <c r="F191" s="118" t="s">
        <v>8356</v>
      </c>
      <c r="G191" s="124" t="s">
        <v>8357</v>
      </c>
      <c r="H191" s="118" t="s">
        <v>54</v>
      </c>
      <c r="I191" s="118" t="s">
        <v>8152</v>
      </c>
      <c r="J191" s="118" t="s">
        <v>7591</v>
      </c>
    </row>
    <row r="192" spans="1:10" ht="12.75">
      <c r="A192" s="118" t="s">
        <v>8358</v>
      </c>
      <c r="B192" s="118" t="s">
        <v>8359</v>
      </c>
      <c r="C192" s="118" t="b">
        <v>0</v>
      </c>
      <c r="D192" s="118" t="e">
        <f t="shared" ca="1" si="1"/>
        <v>#NAME?</v>
      </c>
      <c r="E192" s="118" t="s">
        <v>8335</v>
      </c>
      <c r="F192" s="118" t="s">
        <v>8360</v>
      </c>
      <c r="G192" s="124" t="s">
        <v>8361</v>
      </c>
      <c r="H192" s="118" t="s">
        <v>4278</v>
      </c>
      <c r="I192" s="118" t="s">
        <v>7642</v>
      </c>
      <c r="J192" s="118"/>
    </row>
    <row r="193" spans="1:10" ht="12.75">
      <c r="A193" s="118" t="s">
        <v>8039</v>
      </c>
      <c r="B193" s="118" t="s">
        <v>8362</v>
      </c>
      <c r="C193" s="118" t="b">
        <v>0</v>
      </c>
      <c r="D193" s="118" t="e">
        <f t="shared" ca="1" si="1"/>
        <v>#NAME?</v>
      </c>
      <c r="E193" s="118" t="s">
        <v>8335</v>
      </c>
      <c r="F193" s="118" t="s">
        <v>8363</v>
      </c>
      <c r="G193" s="124" t="s">
        <v>8364</v>
      </c>
      <c r="H193" s="118" t="s">
        <v>54</v>
      </c>
      <c r="I193" s="118" t="s">
        <v>7642</v>
      </c>
      <c r="J193" s="118"/>
    </row>
    <row r="194" spans="1:10" ht="12.75">
      <c r="A194" s="118" t="s">
        <v>8365</v>
      </c>
      <c r="B194" s="118" t="s">
        <v>1478</v>
      </c>
      <c r="C194" s="118" t="b">
        <v>0</v>
      </c>
      <c r="D194" s="118" t="e">
        <f t="shared" ca="1" si="1"/>
        <v>#NAME?</v>
      </c>
      <c r="E194" s="118" t="s">
        <v>8335</v>
      </c>
      <c r="F194" s="118" t="s">
        <v>8366</v>
      </c>
      <c r="G194" s="124" t="s">
        <v>8367</v>
      </c>
      <c r="H194" s="118" t="s">
        <v>54</v>
      </c>
      <c r="I194" s="118" t="s">
        <v>8152</v>
      </c>
      <c r="J194" s="118" t="s">
        <v>7591</v>
      </c>
    </row>
    <row r="195" spans="1:10" ht="12.75">
      <c r="A195" s="118" t="s">
        <v>8368</v>
      </c>
      <c r="B195" s="118" t="s">
        <v>8369</v>
      </c>
      <c r="C195" s="118" t="b">
        <v>0</v>
      </c>
      <c r="D195" s="118" t="e">
        <f t="shared" ca="1" si="1"/>
        <v>#NAME?</v>
      </c>
      <c r="E195" s="118" t="s">
        <v>8370</v>
      </c>
      <c r="F195" s="118" t="s">
        <v>8371</v>
      </c>
      <c r="G195" s="124" t="s">
        <v>8372</v>
      </c>
      <c r="H195" s="118" t="s">
        <v>5273</v>
      </c>
      <c r="I195" s="118" t="s">
        <v>7881</v>
      </c>
      <c r="J195" s="118"/>
    </row>
    <row r="196" spans="1:10" ht="12.75">
      <c r="A196" s="118" t="s">
        <v>8373</v>
      </c>
      <c r="B196" s="118" t="s">
        <v>8374</v>
      </c>
      <c r="C196" s="118" t="b">
        <v>0</v>
      </c>
      <c r="D196" s="118" t="e">
        <f t="shared" ca="1" si="1"/>
        <v>#NAME?</v>
      </c>
      <c r="E196" s="118" t="s">
        <v>8370</v>
      </c>
      <c r="F196" s="118" t="s">
        <v>8375</v>
      </c>
      <c r="G196" s="124" t="s">
        <v>8376</v>
      </c>
      <c r="H196" s="118" t="s">
        <v>4276</v>
      </c>
      <c r="I196" s="118" t="s">
        <v>7881</v>
      </c>
      <c r="J196" s="118"/>
    </row>
    <row r="197" spans="1:10" ht="12.75">
      <c r="A197" s="118" t="s">
        <v>7924</v>
      </c>
      <c r="B197" s="118" t="s">
        <v>8377</v>
      </c>
      <c r="C197" s="118" t="b">
        <v>0</v>
      </c>
      <c r="D197" s="118" t="e">
        <f t="shared" ca="1" si="1"/>
        <v>#NAME?</v>
      </c>
      <c r="E197" s="118" t="s">
        <v>8370</v>
      </c>
      <c r="F197" s="118" t="s">
        <v>8378</v>
      </c>
      <c r="G197" s="124" t="s">
        <v>8379</v>
      </c>
      <c r="H197" s="118" t="s">
        <v>4276</v>
      </c>
      <c r="I197" s="118" t="s">
        <v>7881</v>
      </c>
      <c r="J197" s="118"/>
    </row>
    <row r="198" spans="1:10" ht="12.75">
      <c r="A198" s="118" t="s">
        <v>8380</v>
      </c>
      <c r="B198" s="118" t="s">
        <v>8381</v>
      </c>
      <c r="C198" s="118" t="b">
        <v>0</v>
      </c>
      <c r="D198" s="118" t="e">
        <f t="shared" ca="1" si="1"/>
        <v>#NAME?</v>
      </c>
      <c r="E198" s="118" t="s">
        <v>8370</v>
      </c>
      <c r="F198" s="118" t="s">
        <v>8382</v>
      </c>
      <c r="G198" s="124" t="s">
        <v>8383</v>
      </c>
      <c r="H198" s="118" t="s">
        <v>5961</v>
      </c>
      <c r="I198" s="118" t="s">
        <v>7881</v>
      </c>
      <c r="J198" s="118"/>
    </row>
    <row r="199" spans="1:10" ht="12.75">
      <c r="A199" s="118" t="s">
        <v>2584</v>
      </c>
      <c r="B199" s="118" t="s">
        <v>8384</v>
      </c>
      <c r="C199" s="118" t="b">
        <v>0</v>
      </c>
      <c r="D199" s="118" t="e">
        <f t="shared" ca="1" si="1"/>
        <v>#NAME?</v>
      </c>
      <c r="E199" s="118" t="s">
        <v>8370</v>
      </c>
      <c r="F199" s="118" t="s">
        <v>8385</v>
      </c>
      <c r="G199" s="124" t="s">
        <v>8386</v>
      </c>
      <c r="H199" s="118" t="s">
        <v>5264</v>
      </c>
      <c r="I199" s="118" t="s">
        <v>7881</v>
      </c>
      <c r="J199" s="118"/>
    </row>
    <row r="200" spans="1:10" ht="12.75">
      <c r="A200" s="118" t="s">
        <v>8387</v>
      </c>
      <c r="B200" s="118" t="s">
        <v>8388</v>
      </c>
      <c r="C200" s="118" t="b">
        <v>0</v>
      </c>
      <c r="D200" s="118" t="e">
        <f t="shared" ca="1" si="1"/>
        <v>#NAME?</v>
      </c>
      <c r="E200" s="118" t="s">
        <v>8370</v>
      </c>
      <c r="F200" s="118" t="s">
        <v>8389</v>
      </c>
      <c r="G200" s="124" t="s">
        <v>8390</v>
      </c>
      <c r="H200" s="118" t="s">
        <v>8391</v>
      </c>
      <c r="I200" s="118" t="s">
        <v>7881</v>
      </c>
      <c r="J200" s="118"/>
    </row>
    <row r="201" spans="1:10" ht="12.75">
      <c r="A201" s="118" t="s">
        <v>8392</v>
      </c>
      <c r="B201" s="118" t="s">
        <v>8393</v>
      </c>
      <c r="C201" s="118" t="b">
        <v>0</v>
      </c>
      <c r="D201" s="118" t="e">
        <f t="shared" ca="1" si="1"/>
        <v>#NAME?</v>
      </c>
      <c r="E201" s="118" t="s">
        <v>8394</v>
      </c>
      <c r="F201" s="118" t="s">
        <v>8395</v>
      </c>
      <c r="G201" s="124" t="s">
        <v>8396</v>
      </c>
      <c r="H201" s="118" t="s">
        <v>4831</v>
      </c>
      <c r="I201" s="118" t="s">
        <v>7590</v>
      </c>
      <c r="J201" s="118" t="s">
        <v>7591</v>
      </c>
    </row>
    <row r="202" spans="1:10" ht="12.75">
      <c r="A202" s="118" t="s">
        <v>8397</v>
      </c>
      <c r="B202" s="118" t="s">
        <v>8398</v>
      </c>
      <c r="C202" s="118" t="b">
        <v>0</v>
      </c>
      <c r="D202" s="118" t="e">
        <f t="shared" ca="1" si="1"/>
        <v>#NAME?</v>
      </c>
      <c r="E202" s="118" t="s">
        <v>8394</v>
      </c>
      <c r="F202" s="118" t="s">
        <v>8399</v>
      </c>
      <c r="G202" s="124" t="s">
        <v>8400</v>
      </c>
      <c r="H202" s="118" t="s">
        <v>54</v>
      </c>
      <c r="I202" s="118" t="s">
        <v>7590</v>
      </c>
      <c r="J202" s="118" t="s">
        <v>7591</v>
      </c>
    </row>
    <row r="203" spans="1:10" ht="12.75">
      <c r="A203" s="118" t="s">
        <v>8401</v>
      </c>
      <c r="B203" s="118" t="s">
        <v>8402</v>
      </c>
      <c r="C203" s="118" t="b">
        <v>0</v>
      </c>
      <c r="D203" s="118" t="e">
        <f t="shared" ca="1" si="1"/>
        <v>#NAME?</v>
      </c>
      <c r="E203" s="118" t="s">
        <v>8394</v>
      </c>
      <c r="F203" s="118" t="s">
        <v>8403</v>
      </c>
      <c r="G203" s="124" t="s">
        <v>8404</v>
      </c>
      <c r="H203" s="118" t="s">
        <v>54</v>
      </c>
      <c r="I203" s="118" t="s">
        <v>7590</v>
      </c>
      <c r="J203" s="118" t="s">
        <v>7591</v>
      </c>
    </row>
    <row r="204" spans="1:10" ht="12.75">
      <c r="A204" s="118" t="s">
        <v>8405</v>
      </c>
      <c r="B204" s="118" t="s">
        <v>8406</v>
      </c>
      <c r="C204" s="118" t="b">
        <v>0</v>
      </c>
      <c r="D204" s="118" t="e">
        <f t="shared" ca="1" si="1"/>
        <v>#NAME?</v>
      </c>
      <c r="E204" s="118" t="s">
        <v>8394</v>
      </c>
      <c r="F204" s="118" t="s">
        <v>8407</v>
      </c>
      <c r="G204" s="124" t="s">
        <v>8408</v>
      </c>
      <c r="H204" s="118" t="s">
        <v>4831</v>
      </c>
      <c r="I204" s="118" t="s">
        <v>7590</v>
      </c>
      <c r="J204" s="118" t="s">
        <v>7591</v>
      </c>
    </row>
    <row r="205" spans="1:10" ht="12.75">
      <c r="A205" s="118" t="s">
        <v>8409</v>
      </c>
      <c r="B205" s="118" t="s">
        <v>8160</v>
      </c>
      <c r="C205" s="118" t="b">
        <v>0</v>
      </c>
      <c r="D205" s="118" t="e">
        <f t="shared" ca="1" si="1"/>
        <v>#NAME?</v>
      </c>
      <c r="E205" s="118" t="s">
        <v>8394</v>
      </c>
      <c r="F205" s="118" t="s">
        <v>8410</v>
      </c>
      <c r="G205" s="124" t="s">
        <v>8411</v>
      </c>
      <c r="H205" s="118" t="s">
        <v>54</v>
      </c>
      <c r="I205" s="118" t="s">
        <v>7590</v>
      </c>
      <c r="J205" s="118" t="s">
        <v>7591</v>
      </c>
    </row>
    <row r="206" spans="1:10" ht="12.75">
      <c r="A206" s="118" t="s">
        <v>1704</v>
      </c>
      <c r="B206" s="118" t="s">
        <v>8412</v>
      </c>
      <c r="C206" s="118" t="b">
        <v>0</v>
      </c>
      <c r="D206" s="118" t="e">
        <f t="shared" ca="1" si="1"/>
        <v>#NAME?</v>
      </c>
      <c r="E206" s="118" t="s">
        <v>8394</v>
      </c>
      <c r="F206" s="118" t="s">
        <v>8413</v>
      </c>
      <c r="G206" s="124" t="s">
        <v>8414</v>
      </c>
      <c r="H206" s="118" t="s">
        <v>54</v>
      </c>
      <c r="I206" s="118" t="s">
        <v>7590</v>
      </c>
      <c r="J206" s="118" t="s">
        <v>7591</v>
      </c>
    </row>
    <row r="207" spans="1:10" ht="12.75">
      <c r="A207" s="118" t="s">
        <v>8415</v>
      </c>
      <c r="B207" s="118" t="s">
        <v>8416</v>
      </c>
      <c r="C207" s="118" t="b">
        <v>0</v>
      </c>
      <c r="D207" s="118" t="e">
        <f t="shared" ca="1" si="1"/>
        <v>#NAME?</v>
      </c>
      <c r="E207" s="118" t="s">
        <v>8394</v>
      </c>
      <c r="F207" s="118" t="s">
        <v>8417</v>
      </c>
      <c r="G207" s="124" t="s">
        <v>8418</v>
      </c>
      <c r="H207" s="118" t="s">
        <v>54</v>
      </c>
      <c r="I207" s="118" t="s">
        <v>7590</v>
      </c>
      <c r="J207" s="118" t="s">
        <v>7591</v>
      </c>
    </row>
    <row r="208" spans="1:10" ht="12.75">
      <c r="A208" s="118" t="s">
        <v>910</v>
      </c>
      <c r="B208" s="118" t="s">
        <v>8419</v>
      </c>
      <c r="C208" s="118" t="b">
        <v>0</v>
      </c>
      <c r="D208" s="118" t="e">
        <f t="shared" ca="1" si="1"/>
        <v>#NAME?</v>
      </c>
      <c r="E208" s="118" t="s">
        <v>8394</v>
      </c>
      <c r="F208" s="118" t="s">
        <v>8420</v>
      </c>
      <c r="G208" s="124" t="s">
        <v>8421</v>
      </c>
      <c r="H208" s="118" t="s">
        <v>4831</v>
      </c>
      <c r="I208" s="118" t="s">
        <v>7590</v>
      </c>
      <c r="J208" s="118" t="s">
        <v>7591</v>
      </c>
    </row>
    <row r="209" spans="1:10" ht="12.75">
      <c r="A209" s="118" t="s">
        <v>8422</v>
      </c>
      <c r="B209" s="118" t="s">
        <v>8423</v>
      </c>
      <c r="C209" s="118" t="b">
        <v>0</v>
      </c>
      <c r="D209" s="118" t="e">
        <f t="shared" ca="1" si="1"/>
        <v>#NAME?</v>
      </c>
      <c r="E209" s="118" t="s">
        <v>8394</v>
      </c>
      <c r="F209" s="118" t="s">
        <v>8424</v>
      </c>
      <c r="G209" s="124" t="s">
        <v>8425</v>
      </c>
      <c r="H209" s="118" t="s">
        <v>4485</v>
      </c>
      <c r="I209" s="118" t="s">
        <v>7590</v>
      </c>
      <c r="J209" s="118" t="s">
        <v>7591</v>
      </c>
    </row>
    <row r="210" spans="1:10" ht="12.75">
      <c r="A210" s="118" t="s">
        <v>947</v>
      </c>
      <c r="B210" s="118" t="s">
        <v>7587</v>
      </c>
      <c r="C210" s="118" t="b">
        <v>0</v>
      </c>
      <c r="D210" s="118" t="e">
        <f t="shared" ca="1" si="1"/>
        <v>#NAME?</v>
      </c>
      <c r="E210" s="118" t="s">
        <v>8394</v>
      </c>
      <c r="F210" s="118" t="s">
        <v>8426</v>
      </c>
      <c r="G210" s="124" t="s">
        <v>8427</v>
      </c>
      <c r="H210" s="118" t="s">
        <v>4278</v>
      </c>
      <c r="I210" s="118" t="s">
        <v>7590</v>
      </c>
      <c r="J210" s="118" t="s">
        <v>7591</v>
      </c>
    </row>
    <row r="211" spans="1:10" ht="12.75">
      <c r="A211" s="118" t="s">
        <v>836</v>
      </c>
      <c r="B211" s="118" t="s">
        <v>8428</v>
      </c>
      <c r="C211" s="118" t="b">
        <v>0</v>
      </c>
      <c r="D211" s="118" t="e">
        <f t="shared" ca="1" si="1"/>
        <v>#NAME?</v>
      </c>
      <c r="E211" s="118" t="s">
        <v>8394</v>
      </c>
      <c r="F211" s="118" t="s">
        <v>8429</v>
      </c>
      <c r="G211" s="124" t="s">
        <v>8430</v>
      </c>
      <c r="H211" s="118" t="s">
        <v>4831</v>
      </c>
      <c r="I211" s="118" t="s">
        <v>7590</v>
      </c>
      <c r="J211" s="118" t="s">
        <v>7591</v>
      </c>
    </row>
    <row r="212" spans="1:10" ht="12.75">
      <c r="A212" s="118" t="s">
        <v>8431</v>
      </c>
      <c r="B212" s="118" t="s">
        <v>8432</v>
      </c>
      <c r="C212" s="118" t="b">
        <v>0</v>
      </c>
      <c r="D212" s="118" t="e">
        <f t="shared" ca="1" si="1"/>
        <v>#NAME?</v>
      </c>
      <c r="E212" s="118" t="s">
        <v>8394</v>
      </c>
      <c r="F212" s="118" t="s">
        <v>8433</v>
      </c>
      <c r="G212" s="124" t="s">
        <v>8434</v>
      </c>
      <c r="H212" s="118" t="s">
        <v>8435</v>
      </c>
      <c r="I212" s="118" t="s">
        <v>7590</v>
      </c>
      <c r="J212" s="118" t="s">
        <v>7591</v>
      </c>
    </row>
    <row r="213" spans="1:10" ht="12.75">
      <c r="A213" s="118" t="s">
        <v>1591</v>
      </c>
      <c r="B213" s="118" t="s">
        <v>831</v>
      </c>
      <c r="C213" s="118" t="b">
        <v>0</v>
      </c>
      <c r="D213" s="118" t="e">
        <f t="shared" ca="1" si="1"/>
        <v>#NAME?</v>
      </c>
      <c r="E213" s="118" t="s">
        <v>8394</v>
      </c>
      <c r="F213" s="118" t="s">
        <v>8436</v>
      </c>
      <c r="G213" s="124" t="s">
        <v>8437</v>
      </c>
      <c r="H213" s="118" t="s">
        <v>54</v>
      </c>
      <c r="I213" s="118" t="s">
        <v>7590</v>
      </c>
      <c r="J213" s="118" t="s">
        <v>7591</v>
      </c>
    </row>
    <row r="214" spans="1:10" ht="12.75">
      <c r="A214" s="118" t="s">
        <v>1591</v>
      </c>
      <c r="B214" s="118" t="s">
        <v>8438</v>
      </c>
      <c r="C214" s="118" t="b">
        <v>0</v>
      </c>
      <c r="D214" s="118" t="e">
        <f t="shared" ca="1" si="1"/>
        <v>#NAME?</v>
      </c>
      <c r="E214" s="118" t="s">
        <v>8394</v>
      </c>
      <c r="F214" s="118" t="s">
        <v>8439</v>
      </c>
      <c r="G214" s="124" t="s">
        <v>8440</v>
      </c>
      <c r="H214" s="118" t="s">
        <v>54</v>
      </c>
      <c r="I214" s="118" t="s">
        <v>7590</v>
      </c>
      <c r="J214" s="118" t="s">
        <v>7591</v>
      </c>
    </row>
    <row r="215" spans="1:10" ht="12.75">
      <c r="A215" s="118" t="s">
        <v>940</v>
      </c>
      <c r="B215" s="118" t="s">
        <v>8441</v>
      </c>
      <c r="C215" s="118" t="b">
        <v>0</v>
      </c>
      <c r="D215" s="118" t="e">
        <f t="shared" ca="1" si="1"/>
        <v>#NAME?</v>
      </c>
      <c r="E215" s="118" t="s">
        <v>8394</v>
      </c>
      <c r="F215" s="118" t="s">
        <v>8442</v>
      </c>
      <c r="G215" s="124" t="s">
        <v>8443</v>
      </c>
      <c r="H215" s="118" t="s">
        <v>54</v>
      </c>
      <c r="I215" s="118" t="s">
        <v>7590</v>
      </c>
      <c r="J215" s="118" t="s">
        <v>7591</v>
      </c>
    </row>
    <row r="216" spans="1:10" ht="12.75">
      <c r="A216" s="118" t="s">
        <v>882</v>
      </c>
      <c r="B216" s="118" t="s">
        <v>8444</v>
      </c>
      <c r="C216" s="118" t="b">
        <v>0</v>
      </c>
      <c r="D216" s="118" t="e">
        <f t="shared" ca="1" si="1"/>
        <v>#NAME?</v>
      </c>
      <c r="E216" s="118" t="s">
        <v>8394</v>
      </c>
      <c r="F216" s="118" t="s">
        <v>8445</v>
      </c>
      <c r="G216" s="124" t="s">
        <v>8446</v>
      </c>
      <c r="H216" s="118" t="s">
        <v>54</v>
      </c>
      <c r="I216" s="118" t="s">
        <v>7590</v>
      </c>
      <c r="J216" s="118" t="s">
        <v>7591</v>
      </c>
    </row>
    <row r="217" spans="1:10" ht="12.75">
      <c r="A217" s="118" t="s">
        <v>882</v>
      </c>
      <c r="B217" s="118" t="s">
        <v>8447</v>
      </c>
      <c r="C217" s="118" t="b">
        <v>0</v>
      </c>
      <c r="D217" s="118" t="e">
        <f t="shared" ca="1" si="1"/>
        <v>#NAME?</v>
      </c>
      <c r="E217" s="118" t="s">
        <v>8394</v>
      </c>
      <c r="F217" s="118" t="s">
        <v>8448</v>
      </c>
      <c r="G217" s="124" t="s">
        <v>8449</v>
      </c>
      <c r="H217" s="118" t="s">
        <v>4831</v>
      </c>
      <c r="I217" s="118" t="s">
        <v>7590</v>
      </c>
      <c r="J217" s="118" t="s">
        <v>7591</v>
      </c>
    </row>
    <row r="218" spans="1:10" ht="12.75">
      <c r="A218" s="118" t="s">
        <v>8195</v>
      </c>
      <c r="B218" s="118" t="s">
        <v>8450</v>
      </c>
      <c r="C218" s="118" t="b">
        <v>0</v>
      </c>
      <c r="D218" s="118" t="e">
        <f t="shared" ca="1" si="1"/>
        <v>#NAME?</v>
      </c>
      <c r="E218" s="118" t="s">
        <v>8394</v>
      </c>
      <c r="F218" s="118" t="s">
        <v>8451</v>
      </c>
      <c r="G218" s="124" t="s">
        <v>8452</v>
      </c>
      <c r="H218" s="118" t="s">
        <v>4831</v>
      </c>
      <c r="I218" s="118" t="s">
        <v>7590</v>
      </c>
      <c r="J218" s="118" t="s">
        <v>7591</v>
      </c>
    </row>
    <row r="219" spans="1:10" ht="12.75">
      <c r="A219" s="118" t="s">
        <v>7860</v>
      </c>
      <c r="B219" s="118" t="s">
        <v>8453</v>
      </c>
      <c r="C219" s="118" t="b">
        <v>0</v>
      </c>
      <c r="D219" s="118" t="e">
        <f t="shared" ca="1" si="1"/>
        <v>#NAME?</v>
      </c>
      <c r="E219" s="118" t="s">
        <v>8394</v>
      </c>
      <c r="F219" s="118" t="s">
        <v>8454</v>
      </c>
      <c r="G219" s="124" t="s">
        <v>8455</v>
      </c>
      <c r="H219" s="118" t="s">
        <v>54</v>
      </c>
      <c r="I219" s="118" t="s">
        <v>7590</v>
      </c>
      <c r="J219" s="118" t="s">
        <v>7591</v>
      </c>
    </row>
    <row r="220" spans="1:10" ht="12.75">
      <c r="A220" s="118" t="s">
        <v>8456</v>
      </c>
      <c r="B220" s="118" t="s">
        <v>8457</v>
      </c>
      <c r="C220" s="118" t="b">
        <v>0</v>
      </c>
      <c r="D220" s="118" t="e">
        <f t="shared" ca="1" si="1"/>
        <v>#NAME?</v>
      </c>
      <c r="E220" s="118" t="s">
        <v>8394</v>
      </c>
      <c r="F220" s="118" t="s">
        <v>8458</v>
      </c>
      <c r="G220" s="124" t="s">
        <v>8459</v>
      </c>
      <c r="H220" s="118" t="s">
        <v>8435</v>
      </c>
      <c r="I220" s="118" t="s">
        <v>7590</v>
      </c>
      <c r="J220" s="118" t="s">
        <v>7591</v>
      </c>
    </row>
    <row r="221" spans="1:10" ht="12.75">
      <c r="A221" s="118" t="s">
        <v>8460</v>
      </c>
      <c r="B221" s="118" t="s">
        <v>8461</v>
      </c>
      <c r="C221" s="118" t="b">
        <v>0</v>
      </c>
      <c r="D221" s="118" t="e">
        <f t="shared" ca="1" si="1"/>
        <v>#NAME?</v>
      </c>
      <c r="E221" s="118" t="s">
        <v>8394</v>
      </c>
      <c r="F221" s="118" t="s">
        <v>8462</v>
      </c>
      <c r="G221" s="124" t="s">
        <v>8463</v>
      </c>
      <c r="H221" s="118" t="s">
        <v>54</v>
      </c>
      <c r="I221" s="118" t="s">
        <v>7590</v>
      </c>
      <c r="J221" s="118" t="s">
        <v>7591</v>
      </c>
    </row>
    <row r="222" spans="1:10" ht="12.75">
      <c r="A222" s="118" t="s">
        <v>8460</v>
      </c>
      <c r="B222" s="118" t="s">
        <v>8464</v>
      </c>
      <c r="C222" s="118" t="b">
        <v>0</v>
      </c>
      <c r="D222" s="118" t="e">
        <f t="shared" ca="1" si="1"/>
        <v>#NAME?</v>
      </c>
      <c r="E222" s="118" t="s">
        <v>8394</v>
      </c>
      <c r="F222" s="118" t="s">
        <v>8465</v>
      </c>
      <c r="G222" s="124" t="s">
        <v>8466</v>
      </c>
      <c r="H222" s="118" t="s">
        <v>4831</v>
      </c>
      <c r="I222" s="118" t="s">
        <v>7590</v>
      </c>
      <c r="J222" s="118" t="s">
        <v>7591</v>
      </c>
    </row>
    <row r="223" spans="1:10" ht="12.75">
      <c r="A223" s="118" t="s">
        <v>8467</v>
      </c>
      <c r="B223" s="118" t="s">
        <v>8468</v>
      </c>
      <c r="C223" s="118" t="b">
        <v>0</v>
      </c>
      <c r="D223" s="118" t="e">
        <f t="shared" ca="1" si="1"/>
        <v>#NAME?</v>
      </c>
      <c r="E223" s="118" t="s">
        <v>8394</v>
      </c>
      <c r="F223" s="118" t="s">
        <v>8469</v>
      </c>
      <c r="G223" s="124" t="s">
        <v>8470</v>
      </c>
      <c r="H223" s="118" t="s">
        <v>5064</v>
      </c>
      <c r="I223" s="118" t="s">
        <v>7590</v>
      </c>
      <c r="J223" s="118" t="s">
        <v>7591</v>
      </c>
    </row>
    <row r="224" spans="1:10" ht="12.75">
      <c r="A224" s="118" t="s">
        <v>2226</v>
      </c>
      <c r="B224" s="118" t="s">
        <v>8471</v>
      </c>
      <c r="C224" s="118" t="b">
        <v>0</v>
      </c>
      <c r="D224" s="118" t="e">
        <f t="shared" ca="1" si="1"/>
        <v>#NAME?</v>
      </c>
      <c r="E224" s="118" t="s">
        <v>8394</v>
      </c>
      <c r="F224" s="118" t="s">
        <v>8472</v>
      </c>
      <c r="G224" s="124" t="s">
        <v>8473</v>
      </c>
      <c r="H224" s="118" t="s">
        <v>8474</v>
      </c>
      <c r="I224" s="118" t="s">
        <v>7590</v>
      </c>
      <c r="J224" s="118" t="s">
        <v>7591</v>
      </c>
    </row>
    <row r="225" spans="1:10" ht="12.75">
      <c r="A225" s="118" t="s">
        <v>8475</v>
      </c>
      <c r="B225" s="118" t="s">
        <v>8476</v>
      </c>
      <c r="C225" s="118" t="b">
        <v>0</v>
      </c>
      <c r="D225" s="118" t="e">
        <f t="shared" ca="1" si="1"/>
        <v>#NAME?</v>
      </c>
      <c r="E225" s="118" t="s">
        <v>8394</v>
      </c>
      <c r="F225" s="118" t="s">
        <v>8477</v>
      </c>
      <c r="G225" s="124" t="s">
        <v>8478</v>
      </c>
      <c r="H225" s="118" t="s">
        <v>4485</v>
      </c>
      <c r="I225" s="118" t="s">
        <v>7590</v>
      </c>
      <c r="J225" s="118" t="s">
        <v>7591</v>
      </c>
    </row>
    <row r="226" spans="1:10" ht="12.75">
      <c r="A226" s="118" t="s">
        <v>8479</v>
      </c>
      <c r="B226" s="118" t="s">
        <v>8480</v>
      </c>
      <c r="C226" s="118" t="b">
        <v>0</v>
      </c>
      <c r="D226" s="118" t="e">
        <f t="shared" ca="1" si="1"/>
        <v>#NAME?</v>
      </c>
      <c r="E226" s="118" t="s">
        <v>8394</v>
      </c>
      <c r="F226" s="118" t="s">
        <v>8481</v>
      </c>
      <c r="G226" s="124" t="s">
        <v>8482</v>
      </c>
      <c r="H226" s="118" t="s">
        <v>4485</v>
      </c>
      <c r="I226" s="118" t="s">
        <v>7590</v>
      </c>
      <c r="J226" s="118" t="s">
        <v>7591</v>
      </c>
    </row>
    <row r="227" spans="1:10" ht="12.75">
      <c r="A227" s="118" t="s">
        <v>2600</v>
      </c>
      <c r="B227" s="118" t="s">
        <v>8483</v>
      </c>
      <c r="C227" s="118" t="b">
        <v>0</v>
      </c>
      <c r="D227" s="118" t="e">
        <f t="shared" ca="1" si="1"/>
        <v>#NAME?</v>
      </c>
      <c r="E227" s="118" t="s">
        <v>8394</v>
      </c>
      <c r="F227" s="118" t="s">
        <v>8484</v>
      </c>
      <c r="G227" s="124" t="s">
        <v>8485</v>
      </c>
      <c r="H227" s="118" t="s">
        <v>4485</v>
      </c>
      <c r="I227" s="118" t="s">
        <v>7590</v>
      </c>
      <c r="J227" s="118" t="s">
        <v>7591</v>
      </c>
    </row>
    <row r="228" spans="1:10" ht="12.75">
      <c r="A228" s="118" t="s">
        <v>814</v>
      </c>
      <c r="B228" s="118" t="s">
        <v>8486</v>
      </c>
      <c r="C228" s="118" t="b">
        <v>0</v>
      </c>
      <c r="D228" s="118" t="e">
        <f t="shared" ca="1" si="1"/>
        <v>#NAME?</v>
      </c>
      <c r="E228" s="118" t="s">
        <v>8487</v>
      </c>
      <c r="F228" s="118" t="s">
        <v>8488</v>
      </c>
      <c r="G228" s="124" t="s">
        <v>8489</v>
      </c>
      <c r="H228" s="118" t="s">
        <v>4831</v>
      </c>
      <c r="I228" s="118" t="s">
        <v>3131</v>
      </c>
      <c r="J228" s="118" t="s">
        <v>7622</v>
      </c>
    </row>
    <row r="229" spans="1:10" ht="12.75">
      <c r="A229" s="118" t="s">
        <v>8490</v>
      </c>
      <c r="B229" s="118" t="s">
        <v>8491</v>
      </c>
      <c r="C229" s="118" t="b">
        <v>0</v>
      </c>
      <c r="D229" s="118" t="e">
        <f t="shared" ca="1" si="1"/>
        <v>#NAME?</v>
      </c>
      <c r="E229" s="118" t="s">
        <v>8487</v>
      </c>
      <c r="F229" s="118" t="s">
        <v>8492</v>
      </c>
      <c r="G229" s="124" t="s">
        <v>8493</v>
      </c>
      <c r="H229" s="118" t="s">
        <v>4305</v>
      </c>
      <c r="I229" s="118" t="s">
        <v>3131</v>
      </c>
      <c r="J229" s="118" t="s">
        <v>7622</v>
      </c>
    </row>
    <row r="230" spans="1:10" ht="12.75">
      <c r="A230" s="118" t="s">
        <v>8494</v>
      </c>
      <c r="B230" s="118" t="s">
        <v>8495</v>
      </c>
      <c r="C230" s="118" t="b">
        <v>0</v>
      </c>
      <c r="D230" s="118" t="e">
        <f t="shared" ca="1" si="1"/>
        <v>#NAME?</v>
      </c>
      <c r="E230" s="118" t="s">
        <v>8487</v>
      </c>
      <c r="F230" s="118" t="s">
        <v>8496</v>
      </c>
      <c r="G230" s="124" t="s">
        <v>8497</v>
      </c>
      <c r="H230" s="118" t="s">
        <v>4305</v>
      </c>
      <c r="I230" s="118" t="s">
        <v>8312</v>
      </c>
      <c r="J230" s="118" t="s">
        <v>8313</v>
      </c>
    </row>
    <row r="231" spans="1:10" ht="12.75">
      <c r="A231" s="118" t="s">
        <v>8498</v>
      </c>
      <c r="B231" s="118" t="s">
        <v>8499</v>
      </c>
      <c r="C231" s="118" t="b">
        <v>0</v>
      </c>
      <c r="D231" s="118" t="e">
        <f t="shared" ca="1" si="1"/>
        <v>#NAME?</v>
      </c>
      <c r="E231" s="118" t="s">
        <v>8487</v>
      </c>
      <c r="F231" s="118" t="s">
        <v>8500</v>
      </c>
      <c r="G231" s="124" t="s">
        <v>8501</v>
      </c>
      <c r="H231" s="118" t="s">
        <v>8502</v>
      </c>
      <c r="I231" s="118" t="s">
        <v>8312</v>
      </c>
      <c r="J231" s="118" t="s">
        <v>8313</v>
      </c>
    </row>
    <row r="232" spans="1:10" ht="12.75">
      <c r="A232" s="118" t="s">
        <v>836</v>
      </c>
      <c r="B232" s="118" t="s">
        <v>8503</v>
      </c>
      <c r="C232" s="118" t="b">
        <v>0</v>
      </c>
      <c r="D232" s="118" t="e">
        <f t="shared" ca="1" si="1"/>
        <v>#NAME?</v>
      </c>
      <c r="E232" s="118" t="s">
        <v>8487</v>
      </c>
      <c r="F232" s="118" t="s">
        <v>8504</v>
      </c>
      <c r="G232" s="124" t="s">
        <v>8505</v>
      </c>
      <c r="H232" s="118" t="s">
        <v>7611</v>
      </c>
      <c r="I232" s="118" t="s">
        <v>8312</v>
      </c>
      <c r="J232" s="118" t="s">
        <v>8313</v>
      </c>
    </row>
    <row r="233" spans="1:10" ht="12.75">
      <c r="A233" s="118" t="s">
        <v>1591</v>
      </c>
      <c r="B233" s="118" t="s">
        <v>8506</v>
      </c>
      <c r="C233" s="118" t="b">
        <v>0</v>
      </c>
      <c r="D233" s="118" t="e">
        <f t="shared" ca="1" si="1"/>
        <v>#NAME?</v>
      </c>
      <c r="E233" s="118" t="s">
        <v>8487</v>
      </c>
      <c r="F233" s="118" t="s">
        <v>8507</v>
      </c>
      <c r="G233" s="124" t="s">
        <v>8508</v>
      </c>
      <c r="H233" s="118" t="s">
        <v>5584</v>
      </c>
      <c r="I233" s="118" t="s">
        <v>3131</v>
      </c>
      <c r="J233" s="118" t="s">
        <v>7622</v>
      </c>
    </row>
    <row r="234" spans="1:10" ht="12.75">
      <c r="A234" s="118" t="s">
        <v>873</v>
      </c>
      <c r="B234" s="118" t="s">
        <v>8509</v>
      </c>
      <c r="C234" s="118" t="b">
        <v>0</v>
      </c>
      <c r="D234" s="118" t="e">
        <f t="shared" ca="1" si="1"/>
        <v>#NAME?</v>
      </c>
      <c r="E234" s="118" t="s">
        <v>8487</v>
      </c>
      <c r="F234" s="118" t="s">
        <v>8510</v>
      </c>
      <c r="G234" s="124" t="s">
        <v>8511</v>
      </c>
      <c r="H234" s="118" t="s">
        <v>4305</v>
      </c>
      <c r="I234" s="118" t="s">
        <v>8312</v>
      </c>
      <c r="J234" s="118" t="s">
        <v>8313</v>
      </c>
    </row>
    <row r="235" spans="1:10" ht="12.75">
      <c r="A235" s="118" t="s">
        <v>8076</v>
      </c>
      <c r="B235" s="118" t="s">
        <v>8512</v>
      </c>
      <c r="C235" s="118" t="b">
        <v>0</v>
      </c>
      <c r="D235" s="118" t="e">
        <f t="shared" ca="1" si="1"/>
        <v>#NAME?</v>
      </c>
      <c r="E235" s="118" t="s">
        <v>8487</v>
      </c>
      <c r="F235" s="118" t="s">
        <v>8513</v>
      </c>
      <c r="G235" s="124" t="s">
        <v>8514</v>
      </c>
      <c r="H235" s="118" t="s">
        <v>5584</v>
      </c>
      <c r="I235" s="118" t="s">
        <v>8312</v>
      </c>
      <c r="J235" s="118" t="s">
        <v>8313</v>
      </c>
    </row>
    <row r="236" spans="1:10" ht="12.75">
      <c r="A236" s="118" t="s">
        <v>8515</v>
      </c>
      <c r="B236" s="118" t="s">
        <v>8516</v>
      </c>
      <c r="C236" s="118" t="b">
        <v>0</v>
      </c>
      <c r="D236" s="118" t="e">
        <f t="shared" ca="1" si="1"/>
        <v>#NAME?</v>
      </c>
      <c r="E236" s="118" t="s">
        <v>8487</v>
      </c>
      <c r="F236" s="118" t="s">
        <v>8517</v>
      </c>
      <c r="G236" s="124" t="s">
        <v>8518</v>
      </c>
      <c r="H236" s="118" t="s">
        <v>4305</v>
      </c>
      <c r="I236" s="118" t="s">
        <v>8312</v>
      </c>
      <c r="J236" s="118" t="s">
        <v>8313</v>
      </c>
    </row>
    <row r="237" spans="1:10" ht="12.75">
      <c r="A237" s="118" t="s">
        <v>8039</v>
      </c>
      <c r="B237" s="118" t="s">
        <v>8519</v>
      </c>
      <c r="C237" s="118" t="b">
        <v>0</v>
      </c>
      <c r="D237" s="118" t="e">
        <f t="shared" ca="1" si="1"/>
        <v>#NAME?</v>
      </c>
      <c r="E237" s="118" t="s">
        <v>8487</v>
      </c>
      <c r="F237" s="118" t="s">
        <v>8520</v>
      </c>
      <c r="G237" s="124" t="s">
        <v>8521</v>
      </c>
      <c r="H237" s="118" t="s">
        <v>4551</v>
      </c>
      <c r="I237" s="118" t="s">
        <v>8312</v>
      </c>
      <c r="J237" s="118" t="s">
        <v>8313</v>
      </c>
    </row>
    <row r="238" spans="1:10" ht="12.75">
      <c r="A238" s="118" t="s">
        <v>8422</v>
      </c>
      <c r="B238" s="118" t="s">
        <v>8522</v>
      </c>
      <c r="C238" s="118" t="b">
        <v>0</v>
      </c>
      <c r="D238" s="118" t="e">
        <f t="shared" ca="1" si="1"/>
        <v>#NAME?</v>
      </c>
      <c r="E238" s="118" t="s">
        <v>8523</v>
      </c>
      <c r="F238" s="118" t="s">
        <v>8524</v>
      </c>
      <c r="G238" s="124" t="s">
        <v>8525</v>
      </c>
      <c r="H238" s="118" t="s">
        <v>4305</v>
      </c>
      <c r="I238" s="118" t="s">
        <v>8526</v>
      </c>
      <c r="J238" s="118"/>
    </row>
    <row r="239" spans="1:10" ht="12.75">
      <c r="A239" s="118" t="s">
        <v>8527</v>
      </c>
      <c r="B239" s="118" t="s">
        <v>8528</v>
      </c>
      <c r="C239" s="118" t="b">
        <v>0</v>
      </c>
      <c r="D239" s="118" t="e">
        <f t="shared" ca="1" si="1"/>
        <v>#NAME?</v>
      </c>
      <c r="E239" s="118" t="s">
        <v>8523</v>
      </c>
      <c r="F239" s="118" t="s">
        <v>8529</v>
      </c>
      <c r="G239" s="124" t="s">
        <v>8530</v>
      </c>
      <c r="H239" s="118" t="s">
        <v>4305</v>
      </c>
      <c r="I239" s="118" t="s">
        <v>8526</v>
      </c>
      <c r="J239" s="118"/>
    </row>
    <row r="240" spans="1:10" ht="12.75">
      <c r="A240" s="118" t="s">
        <v>910</v>
      </c>
      <c r="B240" s="118" t="s">
        <v>8531</v>
      </c>
      <c r="C240" s="118" t="b">
        <v>0</v>
      </c>
      <c r="D240" s="118" t="e">
        <f t="shared" ca="1" si="1"/>
        <v>#NAME?</v>
      </c>
      <c r="E240" s="118" t="s">
        <v>8532</v>
      </c>
      <c r="F240" s="118" t="s">
        <v>8533</v>
      </c>
      <c r="G240" s="124" t="s">
        <v>8534</v>
      </c>
      <c r="H240" s="118" t="s">
        <v>8535</v>
      </c>
      <c r="I240" s="118" t="s">
        <v>8536</v>
      </c>
      <c r="J240" s="118" t="s">
        <v>8537</v>
      </c>
    </row>
    <row r="241" spans="1:10" ht="12.75">
      <c r="A241" s="118" t="s">
        <v>989</v>
      </c>
      <c r="B241" s="118" t="s">
        <v>8538</v>
      </c>
      <c r="C241" s="118" t="b">
        <v>0</v>
      </c>
      <c r="D241" s="118" t="e">
        <f t="shared" ca="1" si="1"/>
        <v>#NAME?</v>
      </c>
      <c r="E241" s="118" t="s">
        <v>8539</v>
      </c>
      <c r="F241" s="118" t="s">
        <v>8540</v>
      </c>
      <c r="G241" s="124" t="s">
        <v>8541</v>
      </c>
      <c r="H241" s="118" t="s">
        <v>4872</v>
      </c>
      <c r="I241" s="118" t="s">
        <v>8136</v>
      </c>
      <c r="J241" s="118" t="s">
        <v>7622</v>
      </c>
    </row>
    <row r="242" spans="1:10" ht="12.75">
      <c r="A242" s="118" t="s">
        <v>1666</v>
      </c>
      <c r="B242" s="118" t="s">
        <v>8542</v>
      </c>
      <c r="C242" s="118" t="b">
        <v>0</v>
      </c>
      <c r="D242" s="118" t="e">
        <f t="shared" ca="1" si="1"/>
        <v>#NAME?</v>
      </c>
      <c r="E242" s="118" t="s">
        <v>8539</v>
      </c>
      <c r="F242" s="118" t="s">
        <v>8543</v>
      </c>
      <c r="G242" s="124" t="s">
        <v>8544</v>
      </c>
      <c r="H242" s="118" t="s">
        <v>4831</v>
      </c>
      <c r="I242" s="118" t="s">
        <v>8545</v>
      </c>
      <c r="J242" s="118" t="s">
        <v>8546</v>
      </c>
    </row>
    <row r="243" spans="1:10" ht="12.75">
      <c r="A243" s="118" t="s">
        <v>2674</v>
      </c>
      <c r="B243" s="118" t="s">
        <v>8547</v>
      </c>
      <c r="C243" s="118" t="b">
        <v>0</v>
      </c>
      <c r="D243" s="118" t="e">
        <f t="shared" ca="1" si="1"/>
        <v>#NAME?</v>
      </c>
      <c r="E243" s="118" t="s">
        <v>8539</v>
      </c>
      <c r="F243" s="118" t="s">
        <v>8548</v>
      </c>
      <c r="G243" s="124" t="s">
        <v>8549</v>
      </c>
      <c r="H243" s="118" t="s">
        <v>4276</v>
      </c>
      <c r="I243" s="118" t="s">
        <v>8136</v>
      </c>
      <c r="J243" s="118" t="s">
        <v>7622</v>
      </c>
    </row>
    <row r="244" spans="1:10" ht="12.75">
      <c r="A244" s="118" t="s">
        <v>2671</v>
      </c>
      <c r="B244" s="118" t="s">
        <v>8550</v>
      </c>
      <c r="C244" s="118" t="b">
        <v>0</v>
      </c>
      <c r="D244" s="118" t="e">
        <f t="shared" ca="1" si="1"/>
        <v>#NAME?</v>
      </c>
      <c r="E244" s="118" t="s">
        <v>8539</v>
      </c>
      <c r="F244" s="118" t="s">
        <v>8551</v>
      </c>
      <c r="G244" s="124" t="s">
        <v>8552</v>
      </c>
      <c r="H244" s="118" t="s">
        <v>4276</v>
      </c>
      <c r="I244" s="118" t="s">
        <v>8136</v>
      </c>
      <c r="J244" s="118" t="s">
        <v>7622</v>
      </c>
    </row>
    <row r="245" spans="1:10" ht="12.75">
      <c r="A245" s="118" t="s">
        <v>830</v>
      </c>
      <c r="B245" s="118" t="s">
        <v>8553</v>
      </c>
      <c r="C245" s="118" t="b">
        <v>0</v>
      </c>
      <c r="D245" s="118" t="e">
        <f t="shared" ca="1" si="1"/>
        <v>#NAME?</v>
      </c>
      <c r="E245" s="118" t="s">
        <v>8539</v>
      </c>
      <c r="F245" s="118" t="s">
        <v>8554</v>
      </c>
      <c r="G245" s="124" t="s">
        <v>8555</v>
      </c>
      <c r="H245" s="118" t="s">
        <v>4276</v>
      </c>
      <c r="I245" s="118" t="s">
        <v>8136</v>
      </c>
      <c r="J245" s="118" t="s">
        <v>7622</v>
      </c>
    </row>
    <row r="246" spans="1:10" ht="12.75">
      <c r="A246" s="118" t="s">
        <v>8556</v>
      </c>
      <c r="B246" s="118" t="s">
        <v>8557</v>
      </c>
      <c r="C246" s="118" t="b">
        <v>0</v>
      </c>
      <c r="D246" s="118" t="e">
        <f t="shared" ca="1" si="1"/>
        <v>#NAME?</v>
      </c>
      <c r="E246" s="118" t="s">
        <v>8539</v>
      </c>
      <c r="F246" s="118" t="s">
        <v>8558</v>
      </c>
      <c r="G246" s="124" t="s">
        <v>8559</v>
      </c>
      <c r="H246" s="118" t="s">
        <v>4831</v>
      </c>
      <c r="I246" s="118" t="s">
        <v>8136</v>
      </c>
      <c r="J246" s="118" t="s">
        <v>7622</v>
      </c>
    </row>
    <row r="247" spans="1:10" ht="12.75">
      <c r="A247" s="118" t="s">
        <v>8236</v>
      </c>
      <c r="B247" s="118" t="s">
        <v>2164</v>
      </c>
      <c r="C247" s="118" t="b">
        <v>0</v>
      </c>
      <c r="D247" s="118" t="e">
        <f t="shared" ca="1" si="1"/>
        <v>#NAME?</v>
      </c>
      <c r="E247" s="118" t="s">
        <v>8539</v>
      </c>
      <c r="F247" s="118" t="s">
        <v>8560</v>
      </c>
      <c r="G247" s="124" t="s">
        <v>8561</v>
      </c>
      <c r="H247" s="118" t="s">
        <v>4831</v>
      </c>
      <c r="I247" s="118" t="s">
        <v>7642</v>
      </c>
      <c r="J247" s="118"/>
    </row>
    <row r="248" spans="1:10" ht="12.75">
      <c r="A248" s="118" t="s">
        <v>8562</v>
      </c>
      <c r="B248" s="118" t="s">
        <v>1288</v>
      </c>
      <c r="C248" s="118" t="b">
        <v>0</v>
      </c>
      <c r="D248" s="118" t="e">
        <f t="shared" ca="1" si="1"/>
        <v>#NAME?</v>
      </c>
      <c r="E248" s="118" t="s">
        <v>8539</v>
      </c>
      <c r="F248" s="118" t="s">
        <v>8563</v>
      </c>
      <c r="G248" s="124" t="s">
        <v>8564</v>
      </c>
      <c r="H248" s="118" t="s">
        <v>5607</v>
      </c>
      <c r="I248" s="118" t="s">
        <v>8136</v>
      </c>
      <c r="J248" s="118" t="s">
        <v>7622</v>
      </c>
    </row>
    <row r="249" spans="1:10" ht="12.75">
      <c r="A249" s="118" t="s">
        <v>8565</v>
      </c>
      <c r="B249" s="118" t="s">
        <v>8566</v>
      </c>
      <c r="C249" s="118" t="b">
        <v>0</v>
      </c>
      <c r="D249" s="118" t="e">
        <f t="shared" ca="1" si="1"/>
        <v>#NAME?</v>
      </c>
      <c r="E249" s="118" t="s">
        <v>8539</v>
      </c>
      <c r="F249" s="118" t="s">
        <v>8567</v>
      </c>
      <c r="G249" s="124" t="s">
        <v>8568</v>
      </c>
      <c r="H249" s="118" t="s">
        <v>4485</v>
      </c>
      <c r="I249" s="118" t="s">
        <v>8136</v>
      </c>
      <c r="J249" s="118" t="s">
        <v>7622</v>
      </c>
    </row>
    <row r="250" spans="1:10" ht="12.75">
      <c r="A250" s="118" t="s">
        <v>8460</v>
      </c>
      <c r="B250" s="118" t="s">
        <v>8569</v>
      </c>
      <c r="C250" s="118" t="b">
        <v>0</v>
      </c>
      <c r="D250" s="118" t="e">
        <f t="shared" ca="1" si="1"/>
        <v>#NAME?</v>
      </c>
      <c r="E250" s="118" t="s">
        <v>8539</v>
      </c>
      <c r="F250" s="118" t="s">
        <v>8570</v>
      </c>
      <c r="G250" s="124" t="s">
        <v>8571</v>
      </c>
      <c r="H250" s="118" t="s">
        <v>4276</v>
      </c>
      <c r="I250" s="118" t="s">
        <v>8545</v>
      </c>
      <c r="J250" s="118" t="s">
        <v>8546</v>
      </c>
    </row>
    <row r="251" spans="1:10" ht="12.75">
      <c r="A251" s="118" t="s">
        <v>1769</v>
      </c>
      <c r="B251" s="118" t="s">
        <v>8572</v>
      </c>
      <c r="C251" s="118" t="b">
        <v>0</v>
      </c>
      <c r="D251" s="118" t="e">
        <f t="shared" ca="1" si="1"/>
        <v>#NAME?</v>
      </c>
      <c r="E251" s="118" t="s">
        <v>8539</v>
      </c>
      <c r="F251" s="118" t="s">
        <v>8573</v>
      </c>
      <c r="G251" s="124" t="s">
        <v>8574</v>
      </c>
      <c r="H251" s="118" t="s">
        <v>4276</v>
      </c>
      <c r="I251" s="118" t="s">
        <v>8136</v>
      </c>
      <c r="J251" s="118" t="s">
        <v>7622</v>
      </c>
    </row>
    <row r="252" spans="1:10" ht="12.75">
      <c r="A252" s="118" t="s">
        <v>8575</v>
      </c>
      <c r="B252" s="118" t="s">
        <v>2339</v>
      </c>
      <c r="C252" s="118" t="b">
        <v>0</v>
      </c>
      <c r="D252" s="118" t="e">
        <f t="shared" ca="1" si="1"/>
        <v>#NAME?</v>
      </c>
      <c r="E252" s="118" t="s">
        <v>8576</v>
      </c>
      <c r="F252" s="118" t="s">
        <v>8577</v>
      </c>
      <c r="G252" s="124" t="s">
        <v>8578</v>
      </c>
      <c r="H252" s="118" t="s">
        <v>4276</v>
      </c>
      <c r="I252" s="118" t="s">
        <v>8579</v>
      </c>
      <c r="J252" s="118" t="s">
        <v>8580</v>
      </c>
    </row>
    <row r="253" spans="1:10" ht="12.75">
      <c r="A253" s="118" t="s">
        <v>8581</v>
      </c>
      <c r="B253" s="118" t="s">
        <v>8547</v>
      </c>
      <c r="C253" s="118" t="b">
        <v>0</v>
      </c>
      <c r="D253" s="118" t="e">
        <f t="shared" ca="1" si="1"/>
        <v>#NAME?</v>
      </c>
      <c r="E253" s="118" t="s">
        <v>8576</v>
      </c>
      <c r="F253" s="118" t="s">
        <v>8582</v>
      </c>
      <c r="G253" s="124" t="s">
        <v>8583</v>
      </c>
      <c r="H253" s="118" t="s">
        <v>4276</v>
      </c>
      <c r="I253" s="118" t="s">
        <v>8579</v>
      </c>
      <c r="J253" s="118" t="s">
        <v>8580</v>
      </c>
    </row>
    <row r="254" spans="1:10" ht="12.75">
      <c r="A254" s="118" t="s">
        <v>8584</v>
      </c>
      <c r="B254" s="118" t="s">
        <v>8585</v>
      </c>
      <c r="C254" s="118" t="b">
        <v>0</v>
      </c>
      <c r="D254" s="118" t="e">
        <f t="shared" ca="1" si="1"/>
        <v>#NAME?</v>
      </c>
      <c r="E254" s="118" t="s">
        <v>8586</v>
      </c>
      <c r="F254" s="118" t="s">
        <v>8587</v>
      </c>
      <c r="G254" s="124" t="s">
        <v>8588</v>
      </c>
      <c r="H254" s="118" t="s">
        <v>4278</v>
      </c>
      <c r="I254" s="118" t="s">
        <v>3131</v>
      </c>
      <c r="J254" s="118" t="s">
        <v>7622</v>
      </c>
    </row>
    <row r="255" spans="1:10" ht="12.75">
      <c r="A255" s="118" t="s">
        <v>8589</v>
      </c>
      <c r="B255" s="118" t="s">
        <v>8590</v>
      </c>
      <c r="C255" s="118" t="b">
        <v>0</v>
      </c>
      <c r="D255" s="118" t="e">
        <f t="shared" ca="1" si="1"/>
        <v>#NAME?</v>
      </c>
      <c r="E255" s="118" t="s">
        <v>8591</v>
      </c>
      <c r="F255" s="118" t="s">
        <v>8592</v>
      </c>
      <c r="G255" s="124" t="s">
        <v>8593</v>
      </c>
      <c r="H255" s="118" t="s">
        <v>5961</v>
      </c>
      <c r="I255" s="118" t="s">
        <v>8204</v>
      </c>
      <c r="J255" s="118"/>
    </row>
    <row r="256" spans="1:10" ht="12.75">
      <c r="A256" s="118" t="s">
        <v>8594</v>
      </c>
      <c r="B256" s="118" t="s">
        <v>8595</v>
      </c>
      <c r="C256" s="118" t="b">
        <v>0</v>
      </c>
      <c r="D256" s="118" t="e">
        <f t="shared" ca="1" si="1"/>
        <v>#NAME?</v>
      </c>
      <c r="E256" s="118" t="s">
        <v>8591</v>
      </c>
      <c r="F256" s="118" t="s">
        <v>8596</v>
      </c>
      <c r="G256" s="124" t="s">
        <v>8597</v>
      </c>
      <c r="H256" s="118" t="s">
        <v>8598</v>
      </c>
      <c r="I256" s="118" t="s">
        <v>8204</v>
      </c>
      <c r="J256" s="118"/>
    </row>
    <row r="257" spans="1:10" ht="12.75">
      <c r="A257" s="118" t="s">
        <v>8599</v>
      </c>
      <c r="B257" s="118" t="s">
        <v>1141</v>
      </c>
      <c r="C257" s="118" t="b">
        <v>0</v>
      </c>
      <c r="D257" s="118" t="e">
        <f t="shared" ca="1" si="1"/>
        <v>#NAME?</v>
      </c>
      <c r="E257" s="118" t="s">
        <v>8591</v>
      </c>
      <c r="F257" s="118" t="s">
        <v>8600</v>
      </c>
      <c r="G257" s="124" t="s">
        <v>8601</v>
      </c>
      <c r="H257" s="118" t="s">
        <v>8602</v>
      </c>
      <c r="I257" s="118" t="s">
        <v>8204</v>
      </c>
      <c r="J257" s="118"/>
    </row>
    <row r="258" spans="1:10" ht="12.75">
      <c r="A258" s="118" t="s">
        <v>1743</v>
      </c>
      <c r="B258" s="118" t="s">
        <v>8603</v>
      </c>
      <c r="C258" s="118" t="b">
        <v>0</v>
      </c>
      <c r="D258" s="118" t="e">
        <f t="shared" ca="1" si="1"/>
        <v>#NAME?</v>
      </c>
      <c r="E258" s="118" t="s">
        <v>8591</v>
      </c>
      <c r="F258" s="118" t="s">
        <v>8604</v>
      </c>
      <c r="G258" s="124" t="s">
        <v>8605</v>
      </c>
      <c r="H258" s="118" t="s">
        <v>4278</v>
      </c>
      <c r="I258" s="118" t="s">
        <v>8204</v>
      </c>
      <c r="J258" s="118"/>
    </row>
    <row r="259" spans="1:10" ht="12.75">
      <c r="A259" s="118" t="s">
        <v>8606</v>
      </c>
      <c r="B259" s="118" t="s">
        <v>8607</v>
      </c>
      <c r="C259" s="118" t="b">
        <v>0</v>
      </c>
      <c r="D259" s="118" t="e">
        <f t="shared" ca="1" si="1"/>
        <v>#NAME?</v>
      </c>
      <c r="E259" s="118" t="s">
        <v>8608</v>
      </c>
      <c r="F259" s="118" t="s">
        <v>8609</v>
      </c>
      <c r="G259" s="124" t="s">
        <v>8610</v>
      </c>
      <c r="H259" s="118" t="s">
        <v>8611</v>
      </c>
      <c r="I259" s="118" t="s">
        <v>8085</v>
      </c>
      <c r="J259" s="118"/>
    </row>
    <row r="260" spans="1:10" ht="12.75">
      <c r="A260" s="118" t="s">
        <v>1666</v>
      </c>
      <c r="B260" s="118" t="s">
        <v>8612</v>
      </c>
      <c r="C260" s="118" t="b">
        <v>0</v>
      </c>
      <c r="D260" s="118" t="e">
        <f t="shared" ca="1" si="1"/>
        <v>#NAME?</v>
      </c>
      <c r="E260" s="118" t="s">
        <v>8608</v>
      </c>
      <c r="F260" s="118" t="s">
        <v>8613</v>
      </c>
      <c r="G260" s="124" t="s">
        <v>8614</v>
      </c>
      <c r="H260" s="118" t="s">
        <v>7647</v>
      </c>
      <c r="I260" s="118" t="s">
        <v>8085</v>
      </c>
      <c r="J260" s="118"/>
    </row>
    <row r="261" spans="1:10" ht="12.75">
      <c r="A261" s="118" t="s">
        <v>8615</v>
      </c>
      <c r="B261" s="118" t="s">
        <v>8616</v>
      </c>
      <c r="C261" s="118" t="b">
        <v>0</v>
      </c>
      <c r="D261" s="118" t="e">
        <f t="shared" ca="1" si="1"/>
        <v>#NAME?</v>
      </c>
      <c r="E261" s="118" t="s">
        <v>8617</v>
      </c>
      <c r="F261" s="118" t="s">
        <v>8618</v>
      </c>
      <c r="G261" s="124" t="s">
        <v>8619</v>
      </c>
      <c r="H261" s="118" t="s">
        <v>4276</v>
      </c>
      <c r="I261" s="118" t="s">
        <v>8620</v>
      </c>
      <c r="J261" s="118"/>
    </row>
    <row r="262" spans="1:10" ht="12.75">
      <c r="A262" s="118" t="s">
        <v>1704</v>
      </c>
      <c r="B262" s="118" t="s">
        <v>1620</v>
      </c>
      <c r="C262" s="118" t="b">
        <v>0</v>
      </c>
      <c r="D262" s="118" t="e">
        <f t="shared" ca="1" si="1"/>
        <v>#NAME?</v>
      </c>
      <c r="E262" s="118" t="s">
        <v>8621</v>
      </c>
      <c r="F262" s="118" t="s">
        <v>8622</v>
      </c>
      <c r="G262" s="124" t="s">
        <v>8623</v>
      </c>
      <c r="H262" s="118" t="s">
        <v>4276</v>
      </c>
      <c r="I262" s="118" t="s">
        <v>8624</v>
      </c>
      <c r="J262" s="118" t="s">
        <v>8625</v>
      </c>
    </row>
    <row r="263" spans="1:10" ht="12.75">
      <c r="A263" s="118" t="s">
        <v>1173</v>
      </c>
      <c r="B263" s="118" t="s">
        <v>8626</v>
      </c>
      <c r="C263" s="118" t="b">
        <v>0</v>
      </c>
      <c r="D263" s="118" t="e">
        <f t="shared" ca="1" si="1"/>
        <v>#NAME?</v>
      </c>
      <c r="E263" s="118" t="s">
        <v>8621</v>
      </c>
      <c r="F263" s="118" t="s">
        <v>8627</v>
      </c>
      <c r="G263" s="124" t="s">
        <v>8628</v>
      </c>
      <c r="H263" s="118" t="s">
        <v>8144</v>
      </c>
      <c r="I263" s="118" t="s">
        <v>8624</v>
      </c>
      <c r="J263" s="118" t="s">
        <v>8625</v>
      </c>
    </row>
    <row r="264" spans="1:10" ht="12.75">
      <c r="A264" s="118" t="s">
        <v>1173</v>
      </c>
      <c r="B264" s="118" t="s">
        <v>8626</v>
      </c>
      <c r="C264" s="118" t="b">
        <v>0</v>
      </c>
      <c r="D264" s="118" t="e">
        <f t="shared" ca="1" si="1"/>
        <v>#NAME?</v>
      </c>
      <c r="E264" s="118" t="s">
        <v>8621</v>
      </c>
      <c r="F264" s="118" t="s">
        <v>8629</v>
      </c>
      <c r="G264" s="124" t="s">
        <v>8628</v>
      </c>
      <c r="H264" s="118" t="s">
        <v>4276</v>
      </c>
      <c r="I264" s="118" t="s">
        <v>8624</v>
      </c>
      <c r="J264" s="118" t="s">
        <v>8625</v>
      </c>
    </row>
    <row r="265" spans="1:10" ht="12.75">
      <c r="A265" s="118" t="s">
        <v>8431</v>
      </c>
      <c r="B265" s="118" t="s">
        <v>8630</v>
      </c>
      <c r="C265" s="118" t="b">
        <v>0</v>
      </c>
      <c r="D265" s="118" t="e">
        <f t="shared" ca="1" si="1"/>
        <v>#NAME?</v>
      </c>
      <c r="E265" s="118" t="s">
        <v>8621</v>
      </c>
      <c r="F265" s="118" t="s">
        <v>8631</v>
      </c>
      <c r="G265" s="124" t="s">
        <v>8632</v>
      </c>
      <c r="H265" s="118" t="s">
        <v>8144</v>
      </c>
      <c r="I265" s="118" t="s">
        <v>8624</v>
      </c>
      <c r="J265" s="118" t="s">
        <v>8625</v>
      </c>
    </row>
    <row r="266" spans="1:10" ht="12.75">
      <c r="A266" s="118" t="s">
        <v>8633</v>
      </c>
      <c r="B266" s="118" t="s">
        <v>8634</v>
      </c>
      <c r="C266" s="118" t="b">
        <v>0</v>
      </c>
      <c r="D266" s="118" t="e">
        <f t="shared" ca="1" si="1"/>
        <v>#NAME?</v>
      </c>
      <c r="E266" s="118" t="s">
        <v>8621</v>
      </c>
      <c r="F266" s="118" t="s">
        <v>8635</v>
      </c>
      <c r="G266" s="124" t="s">
        <v>8636</v>
      </c>
      <c r="H266" s="118" t="s">
        <v>4276</v>
      </c>
      <c r="I266" s="118" t="s">
        <v>8624</v>
      </c>
      <c r="J266" s="118" t="s">
        <v>8625</v>
      </c>
    </row>
    <row r="267" spans="1:10" ht="12.75">
      <c r="A267" s="118" t="s">
        <v>8637</v>
      </c>
      <c r="B267" s="118" t="s">
        <v>8638</v>
      </c>
      <c r="C267" s="118" t="b">
        <v>0</v>
      </c>
      <c r="D267" s="118" t="e">
        <f t="shared" ca="1" si="1"/>
        <v>#NAME?</v>
      </c>
      <c r="E267" s="118" t="s">
        <v>8639</v>
      </c>
      <c r="F267" s="118" t="s">
        <v>8640</v>
      </c>
      <c r="G267" s="124" t="s">
        <v>8641</v>
      </c>
      <c r="H267" s="118" t="s">
        <v>5302</v>
      </c>
      <c r="I267" s="118" t="s">
        <v>8642</v>
      </c>
      <c r="J267" s="118"/>
    </row>
    <row r="268" spans="1:10" ht="12.75">
      <c r="A268" s="118" t="s">
        <v>8643</v>
      </c>
      <c r="B268" s="118" t="s">
        <v>8644</v>
      </c>
      <c r="C268" s="118" t="b">
        <v>0</v>
      </c>
      <c r="D268" s="118" t="e">
        <f t="shared" ca="1" si="1"/>
        <v>#NAME?</v>
      </c>
      <c r="E268" s="118" t="s">
        <v>8639</v>
      </c>
      <c r="F268" s="118" t="s">
        <v>8645</v>
      </c>
      <c r="G268" s="124" t="s">
        <v>8646</v>
      </c>
      <c r="H268" s="118" t="s">
        <v>5273</v>
      </c>
      <c r="I268" s="118" t="s">
        <v>8642</v>
      </c>
      <c r="J268" s="118"/>
    </row>
    <row r="269" spans="1:10" ht="12.75">
      <c r="A269" s="118" t="s">
        <v>8647</v>
      </c>
      <c r="B269" s="118" t="s">
        <v>8648</v>
      </c>
      <c r="C269" s="118" t="b">
        <v>0</v>
      </c>
      <c r="D269" s="118" t="e">
        <f t="shared" ca="1" si="1"/>
        <v>#NAME?</v>
      </c>
      <c r="E269" s="118" t="s">
        <v>8639</v>
      </c>
      <c r="F269" s="118" t="s">
        <v>8649</v>
      </c>
      <c r="G269" s="124" t="s">
        <v>8650</v>
      </c>
      <c r="H269" s="118" t="s">
        <v>5273</v>
      </c>
      <c r="I269" s="118" t="s">
        <v>8642</v>
      </c>
      <c r="J269" s="118"/>
    </row>
    <row r="270" spans="1:10" ht="12.75">
      <c r="A270" s="118" t="s">
        <v>8651</v>
      </c>
      <c r="B270" s="118" t="s">
        <v>8652</v>
      </c>
      <c r="C270" s="118" t="b">
        <v>0</v>
      </c>
      <c r="D270" s="118" t="e">
        <f t="shared" ca="1" si="1"/>
        <v>#NAME?</v>
      </c>
      <c r="E270" s="118" t="s">
        <v>8653</v>
      </c>
      <c r="F270" s="118" t="s">
        <v>8654</v>
      </c>
      <c r="G270" s="124" t="s">
        <v>8655</v>
      </c>
      <c r="H270" s="118" t="s">
        <v>8656</v>
      </c>
      <c r="I270" s="118" t="s">
        <v>8657</v>
      </c>
      <c r="J270" s="118" t="s">
        <v>8658</v>
      </c>
    </row>
    <row r="271" spans="1:10" ht="12.75">
      <c r="A271" s="118" t="s">
        <v>8659</v>
      </c>
      <c r="B271" s="118" t="s">
        <v>8660</v>
      </c>
      <c r="C271" s="118" t="b">
        <v>0</v>
      </c>
      <c r="D271" s="118" t="e">
        <f t="shared" ca="1" si="1"/>
        <v>#NAME?</v>
      </c>
      <c r="E271" s="118" t="s">
        <v>8653</v>
      </c>
      <c r="F271" s="118" t="s">
        <v>8661</v>
      </c>
      <c r="G271" s="124" t="s">
        <v>8662</v>
      </c>
      <c r="H271" s="118" t="s">
        <v>7784</v>
      </c>
      <c r="I271" s="118" t="s">
        <v>8657</v>
      </c>
      <c r="J271" s="118" t="s">
        <v>8658</v>
      </c>
    </row>
    <row r="272" spans="1:10" ht="12.75">
      <c r="A272" s="118" t="s">
        <v>8663</v>
      </c>
      <c r="B272" s="118" t="s">
        <v>8664</v>
      </c>
      <c r="C272" s="118" t="b">
        <v>0</v>
      </c>
      <c r="D272" s="118" t="e">
        <f t="shared" ca="1" si="1"/>
        <v>#NAME?</v>
      </c>
      <c r="E272" s="118" t="s">
        <v>8653</v>
      </c>
      <c r="F272" s="118" t="s">
        <v>8665</v>
      </c>
      <c r="G272" s="124" t="s">
        <v>8666</v>
      </c>
      <c r="H272" s="118" t="s">
        <v>7611</v>
      </c>
      <c r="I272" s="118" t="s">
        <v>8657</v>
      </c>
      <c r="J272" s="118" t="s">
        <v>8658</v>
      </c>
    </row>
    <row r="273" spans="1:10" ht="12.75">
      <c r="A273" s="118" t="s">
        <v>8667</v>
      </c>
      <c r="B273" s="118" t="s">
        <v>8668</v>
      </c>
      <c r="C273" s="118" t="b">
        <v>0</v>
      </c>
      <c r="D273" s="118" t="e">
        <f t="shared" ca="1" si="1"/>
        <v>#NAME?</v>
      </c>
      <c r="E273" s="118" t="s">
        <v>8653</v>
      </c>
      <c r="F273" s="118" t="s">
        <v>8669</v>
      </c>
      <c r="G273" s="124" t="s">
        <v>8670</v>
      </c>
      <c r="H273" s="118" t="s">
        <v>8671</v>
      </c>
      <c r="I273" s="118" t="s">
        <v>7820</v>
      </c>
      <c r="J273" s="118" t="s">
        <v>7820</v>
      </c>
    </row>
    <row r="274" spans="1:10" ht="12.75">
      <c r="A274" s="118" t="s">
        <v>882</v>
      </c>
      <c r="B274" s="118" t="s">
        <v>8672</v>
      </c>
      <c r="C274" s="118" t="b">
        <v>0</v>
      </c>
      <c r="D274" s="118" t="e">
        <f t="shared" ca="1" si="1"/>
        <v>#NAME?</v>
      </c>
      <c r="E274" s="118" t="s">
        <v>8653</v>
      </c>
      <c r="F274" s="118" t="s">
        <v>8673</v>
      </c>
      <c r="G274" s="124" t="s">
        <v>8674</v>
      </c>
      <c r="H274" s="118" t="s">
        <v>4278</v>
      </c>
      <c r="I274" s="118" t="s">
        <v>7820</v>
      </c>
      <c r="J274" s="118" t="s">
        <v>7820</v>
      </c>
    </row>
    <row r="275" spans="1:10" ht="12.75">
      <c r="A275" s="118" t="s">
        <v>8675</v>
      </c>
      <c r="B275" s="118" t="s">
        <v>8676</v>
      </c>
      <c r="C275" s="118" t="b">
        <v>0</v>
      </c>
      <c r="D275" s="118" t="e">
        <f t="shared" ca="1" si="1"/>
        <v>#NAME?</v>
      </c>
      <c r="E275" s="118" t="s">
        <v>8677</v>
      </c>
      <c r="F275" s="118" t="s">
        <v>8678</v>
      </c>
      <c r="G275" s="124" t="s">
        <v>8679</v>
      </c>
      <c r="H275" s="118" t="s">
        <v>5368</v>
      </c>
      <c r="I275" s="118" t="s">
        <v>7684</v>
      </c>
      <c r="J275" s="118"/>
    </row>
    <row r="276" spans="1:10" ht="12.75">
      <c r="A276" s="118" t="s">
        <v>8680</v>
      </c>
      <c r="B276" s="118" t="s">
        <v>8681</v>
      </c>
      <c r="C276" s="118" t="b">
        <v>0</v>
      </c>
      <c r="D276" s="118" t="e">
        <f t="shared" ca="1" si="1"/>
        <v>#NAME?</v>
      </c>
      <c r="E276" s="118" t="s">
        <v>8677</v>
      </c>
      <c r="F276" s="118" t="s">
        <v>8682</v>
      </c>
      <c r="G276" s="124" t="s">
        <v>8683</v>
      </c>
      <c r="H276" s="118" t="s">
        <v>5368</v>
      </c>
      <c r="I276" s="118" t="s">
        <v>8684</v>
      </c>
      <c r="J276" s="118"/>
    </row>
    <row r="277" spans="1:10" ht="12.75">
      <c r="A277" s="118" t="s">
        <v>8685</v>
      </c>
      <c r="B277" s="118" t="s">
        <v>8686</v>
      </c>
      <c r="C277" s="118" t="b">
        <v>0</v>
      </c>
      <c r="D277" s="118" t="e">
        <f t="shared" ca="1" si="1"/>
        <v>#NAME?</v>
      </c>
      <c r="E277" s="118" t="s">
        <v>8677</v>
      </c>
      <c r="F277" s="118" t="s">
        <v>8687</v>
      </c>
      <c r="G277" s="124" t="s">
        <v>8688</v>
      </c>
      <c r="H277" s="118" t="s">
        <v>54</v>
      </c>
      <c r="I277" s="118" t="s">
        <v>7684</v>
      </c>
      <c r="J277" s="118"/>
    </row>
    <row r="278" spans="1:10" ht="12.75">
      <c r="A278" s="118" t="s">
        <v>8689</v>
      </c>
      <c r="B278" s="118" t="s">
        <v>8690</v>
      </c>
      <c r="C278" s="118" t="b">
        <v>0</v>
      </c>
      <c r="D278" s="118" t="e">
        <f t="shared" ca="1" si="1"/>
        <v>#NAME?</v>
      </c>
      <c r="E278" s="118" t="s">
        <v>8677</v>
      </c>
      <c r="F278" s="118" t="s">
        <v>8691</v>
      </c>
      <c r="G278" s="124" t="s">
        <v>8692</v>
      </c>
      <c r="H278" s="118" t="s">
        <v>7611</v>
      </c>
      <c r="I278" s="118" t="s">
        <v>7684</v>
      </c>
      <c r="J278" s="118"/>
    </row>
    <row r="279" spans="1:10" ht="12.75">
      <c r="A279" s="118" t="s">
        <v>8693</v>
      </c>
      <c r="B279" s="118" t="s">
        <v>8694</v>
      </c>
      <c r="C279" s="118" t="b">
        <v>0</v>
      </c>
      <c r="D279" s="118" t="e">
        <f t="shared" ca="1" si="1"/>
        <v>#NAME?</v>
      </c>
      <c r="E279" s="118" t="s">
        <v>8677</v>
      </c>
      <c r="F279" s="118" t="s">
        <v>8695</v>
      </c>
      <c r="G279" s="124" t="s">
        <v>8696</v>
      </c>
      <c r="H279" s="118" t="s">
        <v>5368</v>
      </c>
      <c r="I279" s="118" t="s">
        <v>7684</v>
      </c>
      <c r="J279" s="118"/>
    </row>
    <row r="280" spans="1:10" ht="12.75">
      <c r="A280" s="118" t="s">
        <v>8697</v>
      </c>
      <c r="B280" s="118" t="s">
        <v>8698</v>
      </c>
      <c r="C280" s="118" t="b">
        <v>0</v>
      </c>
      <c r="D280" s="118" t="e">
        <f t="shared" ca="1" si="1"/>
        <v>#NAME?</v>
      </c>
      <c r="E280" s="118" t="s">
        <v>8677</v>
      </c>
      <c r="F280" s="118" t="s">
        <v>8699</v>
      </c>
      <c r="G280" s="124" t="s">
        <v>8700</v>
      </c>
      <c r="H280" s="118" t="s">
        <v>4831</v>
      </c>
      <c r="I280" s="118" t="s">
        <v>8701</v>
      </c>
      <c r="J280" s="118" t="s">
        <v>8702</v>
      </c>
    </row>
    <row r="281" spans="1:10" ht="12.75">
      <c r="A281" s="118" t="s">
        <v>8703</v>
      </c>
      <c r="B281" s="118" t="s">
        <v>8704</v>
      </c>
      <c r="C281" s="118" t="b">
        <v>0</v>
      </c>
      <c r="D281" s="118" t="e">
        <f t="shared" ca="1" si="1"/>
        <v>#NAME?</v>
      </c>
      <c r="E281" s="118" t="s">
        <v>8677</v>
      </c>
      <c r="F281" s="118" t="s">
        <v>8705</v>
      </c>
      <c r="G281" s="124" t="s">
        <v>8706</v>
      </c>
      <c r="H281" s="118" t="s">
        <v>4278</v>
      </c>
      <c r="I281" s="118" t="s">
        <v>7684</v>
      </c>
      <c r="J281" s="118"/>
    </row>
    <row r="282" spans="1:10" ht="12.75">
      <c r="A282" s="118" t="s">
        <v>8707</v>
      </c>
      <c r="B282" s="118" t="s">
        <v>8708</v>
      </c>
      <c r="C282" s="118" t="b">
        <v>0</v>
      </c>
      <c r="D282" s="118" t="e">
        <f t="shared" ca="1" si="1"/>
        <v>#NAME?</v>
      </c>
      <c r="E282" s="118" t="s">
        <v>8709</v>
      </c>
      <c r="F282" s="118" t="s">
        <v>8710</v>
      </c>
      <c r="G282" s="124" t="s">
        <v>8711</v>
      </c>
      <c r="H282" s="118" t="s">
        <v>4872</v>
      </c>
      <c r="I282" s="118" t="s">
        <v>8136</v>
      </c>
      <c r="J282" s="118" t="s">
        <v>7622</v>
      </c>
    </row>
    <row r="283" spans="1:10" ht="12.75">
      <c r="A283" s="118" t="s">
        <v>8712</v>
      </c>
      <c r="B283" s="118" t="s">
        <v>8713</v>
      </c>
      <c r="C283" s="118" t="b">
        <v>0</v>
      </c>
      <c r="D283" s="118" t="e">
        <f t="shared" ca="1" si="1"/>
        <v>#NAME?</v>
      </c>
      <c r="E283" s="118" t="s">
        <v>8709</v>
      </c>
      <c r="F283" s="118" t="s">
        <v>8714</v>
      </c>
      <c r="G283" s="124" t="s">
        <v>8715</v>
      </c>
      <c r="H283" s="118" t="s">
        <v>8716</v>
      </c>
      <c r="I283" s="118" t="s">
        <v>8136</v>
      </c>
      <c r="J283" s="118" t="s">
        <v>7622</v>
      </c>
    </row>
    <row r="284" spans="1:10" ht="12.75">
      <c r="A284" s="118" t="s">
        <v>8717</v>
      </c>
      <c r="B284" s="118" t="s">
        <v>8718</v>
      </c>
      <c r="C284" s="118" t="b">
        <v>0</v>
      </c>
      <c r="D284" s="118" t="e">
        <f t="shared" ca="1" si="1"/>
        <v>#NAME?</v>
      </c>
      <c r="E284" s="118" t="s">
        <v>8709</v>
      </c>
      <c r="F284" s="118" t="s">
        <v>8719</v>
      </c>
      <c r="G284" s="124" t="s">
        <v>8720</v>
      </c>
      <c r="H284" s="118" t="s">
        <v>4305</v>
      </c>
      <c r="I284" s="118" t="s">
        <v>8136</v>
      </c>
      <c r="J284" s="118" t="s">
        <v>7622</v>
      </c>
    </row>
    <row r="285" spans="1:10" ht="12.75">
      <c r="A285" s="118" t="s">
        <v>8422</v>
      </c>
      <c r="B285" s="118" t="s">
        <v>8721</v>
      </c>
      <c r="C285" s="118" t="b">
        <v>0</v>
      </c>
      <c r="D285" s="118" t="e">
        <f t="shared" ca="1" si="1"/>
        <v>#NAME?</v>
      </c>
      <c r="E285" s="118" t="s">
        <v>8722</v>
      </c>
      <c r="F285" s="118" t="s">
        <v>8723</v>
      </c>
      <c r="G285" s="124" t="s">
        <v>8724</v>
      </c>
      <c r="H285" s="118" t="s">
        <v>4485</v>
      </c>
      <c r="I285" s="118" t="s">
        <v>8725</v>
      </c>
      <c r="J285" s="118" t="s">
        <v>8726</v>
      </c>
    </row>
    <row r="286" spans="1:10" ht="12.75">
      <c r="A286" s="118" t="s">
        <v>2641</v>
      </c>
      <c r="B286" s="118" t="s">
        <v>8727</v>
      </c>
      <c r="C286" s="118" t="b">
        <v>0</v>
      </c>
      <c r="D286" s="118" t="e">
        <f t="shared" ca="1" si="1"/>
        <v>#NAME?</v>
      </c>
      <c r="E286" s="118" t="s">
        <v>8722</v>
      </c>
      <c r="F286" s="118" t="s">
        <v>8728</v>
      </c>
      <c r="G286" s="124" t="s">
        <v>8729</v>
      </c>
      <c r="H286" s="118" t="s">
        <v>4485</v>
      </c>
      <c r="I286" s="118" t="s">
        <v>8725</v>
      </c>
      <c r="J286" s="118" t="s">
        <v>8726</v>
      </c>
    </row>
    <row r="287" spans="1:10" ht="12.75">
      <c r="A287" s="118" t="s">
        <v>8730</v>
      </c>
      <c r="B287" s="118" t="s">
        <v>8721</v>
      </c>
      <c r="C287" s="118" t="b">
        <v>0</v>
      </c>
      <c r="D287" s="118" t="e">
        <f t="shared" ca="1" si="1"/>
        <v>#NAME?</v>
      </c>
      <c r="E287" s="118" t="s">
        <v>8722</v>
      </c>
      <c r="F287" s="118" t="s">
        <v>8731</v>
      </c>
      <c r="G287" s="124" t="s">
        <v>8732</v>
      </c>
      <c r="H287" s="118" t="s">
        <v>4485</v>
      </c>
      <c r="I287" s="118" t="s">
        <v>8725</v>
      </c>
      <c r="J287" s="118" t="s">
        <v>8726</v>
      </c>
    </row>
    <row r="288" spans="1:10" ht="12.75">
      <c r="A288" s="118" t="s">
        <v>8733</v>
      </c>
      <c r="B288" s="118" t="s">
        <v>2164</v>
      </c>
      <c r="C288" s="118" t="b">
        <v>0</v>
      </c>
      <c r="D288" s="118" t="e">
        <f t="shared" ca="1" si="1"/>
        <v>#NAME?</v>
      </c>
      <c r="E288" s="118" t="s">
        <v>8734</v>
      </c>
      <c r="F288" s="118" t="s">
        <v>8735</v>
      </c>
      <c r="G288" s="124" t="s">
        <v>8736</v>
      </c>
      <c r="H288" s="118" t="s">
        <v>4485</v>
      </c>
      <c r="I288" s="118" t="s">
        <v>8737</v>
      </c>
      <c r="J288" s="118"/>
    </row>
    <row r="289" spans="1:10" ht="12.75">
      <c r="A289" s="118" t="s">
        <v>7845</v>
      </c>
      <c r="B289" s="118" t="s">
        <v>2465</v>
      </c>
      <c r="C289" s="118" t="b">
        <v>0</v>
      </c>
      <c r="D289" s="118" t="e">
        <f t="shared" ca="1" si="1"/>
        <v>#NAME?</v>
      </c>
      <c r="E289" s="118" t="s">
        <v>8734</v>
      </c>
      <c r="F289" s="118" t="s">
        <v>8738</v>
      </c>
      <c r="G289" s="124" t="s">
        <v>8739</v>
      </c>
      <c r="H289" s="118" t="s">
        <v>4278</v>
      </c>
      <c r="I289" s="118" t="s">
        <v>8726</v>
      </c>
      <c r="J289" s="118" t="s">
        <v>8740</v>
      </c>
    </row>
    <row r="290" spans="1:10" ht="12.75">
      <c r="A290" s="118" t="s">
        <v>8741</v>
      </c>
      <c r="B290" s="118" t="s">
        <v>2646</v>
      </c>
      <c r="C290" s="118" t="b">
        <v>0</v>
      </c>
      <c r="D290" s="118" t="e">
        <f t="shared" ca="1" si="1"/>
        <v>#NAME?</v>
      </c>
      <c r="E290" s="118" t="s">
        <v>8734</v>
      </c>
      <c r="F290" s="118" t="s">
        <v>8742</v>
      </c>
      <c r="G290" s="124" t="s">
        <v>8743</v>
      </c>
      <c r="H290" s="118" t="s">
        <v>4278</v>
      </c>
      <c r="I290" s="118" t="s">
        <v>8726</v>
      </c>
      <c r="J290" s="118" t="s">
        <v>8740</v>
      </c>
    </row>
    <row r="291" spans="1:10" ht="12.75">
      <c r="A291" s="118" t="s">
        <v>8744</v>
      </c>
      <c r="B291" s="118" t="s">
        <v>8745</v>
      </c>
      <c r="C291" s="118" t="b">
        <v>0</v>
      </c>
      <c r="D291" s="118" t="e">
        <f t="shared" ca="1" si="1"/>
        <v>#NAME?</v>
      </c>
      <c r="E291" s="118" t="s">
        <v>8734</v>
      </c>
      <c r="F291" s="118" t="s">
        <v>8746</v>
      </c>
      <c r="G291" s="124" t="s">
        <v>8747</v>
      </c>
      <c r="H291" s="118" t="s">
        <v>5209</v>
      </c>
      <c r="I291" s="118" t="s">
        <v>8726</v>
      </c>
      <c r="J291" s="118" t="s">
        <v>8740</v>
      </c>
    </row>
    <row r="292" spans="1:10" ht="12.75">
      <c r="A292" s="118" t="s">
        <v>8748</v>
      </c>
      <c r="B292" s="118" t="s">
        <v>8749</v>
      </c>
      <c r="C292" s="118" t="b">
        <v>0</v>
      </c>
      <c r="D292" s="118" t="e">
        <f t="shared" ca="1" si="1"/>
        <v>#NAME?</v>
      </c>
      <c r="E292" s="118" t="s">
        <v>8734</v>
      </c>
      <c r="F292" s="118" t="s">
        <v>8750</v>
      </c>
      <c r="G292" s="124" t="s">
        <v>8751</v>
      </c>
      <c r="H292" s="118" t="s">
        <v>4278</v>
      </c>
      <c r="I292" s="118" t="s">
        <v>8726</v>
      </c>
      <c r="J292" s="118" t="s">
        <v>8740</v>
      </c>
    </row>
    <row r="293" spans="1:10" ht="12.75">
      <c r="A293" s="118" t="s">
        <v>8752</v>
      </c>
      <c r="B293" s="118" t="s">
        <v>8753</v>
      </c>
      <c r="C293" s="118" t="b">
        <v>0</v>
      </c>
      <c r="D293" s="118" t="e">
        <f t="shared" ca="1" si="1"/>
        <v>#NAME?</v>
      </c>
      <c r="E293" s="118" t="s">
        <v>8734</v>
      </c>
      <c r="F293" s="118" t="s">
        <v>8754</v>
      </c>
      <c r="G293" s="124" t="s">
        <v>8755</v>
      </c>
      <c r="H293" s="118" t="s">
        <v>5607</v>
      </c>
      <c r="I293" s="118" t="s">
        <v>8756</v>
      </c>
      <c r="J293" s="118" t="s">
        <v>8756</v>
      </c>
    </row>
    <row r="294" spans="1:10" ht="12.75">
      <c r="A294" s="118" t="s">
        <v>1602</v>
      </c>
      <c r="B294" s="118" t="s">
        <v>8757</v>
      </c>
      <c r="C294" s="118" t="b">
        <v>0</v>
      </c>
      <c r="D294" s="118" t="e">
        <f t="shared" ca="1" si="1"/>
        <v>#NAME?</v>
      </c>
      <c r="E294" s="118" t="s">
        <v>8734</v>
      </c>
      <c r="F294" s="118" t="s">
        <v>8758</v>
      </c>
      <c r="G294" s="124" t="s">
        <v>8759</v>
      </c>
      <c r="H294" s="118" t="s">
        <v>8760</v>
      </c>
      <c r="I294" s="118" t="s">
        <v>8726</v>
      </c>
      <c r="J294" s="118" t="s">
        <v>8740</v>
      </c>
    </row>
    <row r="295" spans="1:10" ht="12.75">
      <c r="A295" s="118" t="s">
        <v>8761</v>
      </c>
      <c r="B295" s="118" t="s">
        <v>8762</v>
      </c>
      <c r="C295" s="118" t="b">
        <v>0</v>
      </c>
      <c r="D295" s="118" t="e">
        <f t="shared" ca="1" si="1"/>
        <v>#NAME?</v>
      </c>
      <c r="E295" s="118" t="s">
        <v>8734</v>
      </c>
      <c r="F295" s="118" t="s">
        <v>8763</v>
      </c>
      <c r="G295" s="124" t="s">
        <v>8764</v>
      </c>
      <c r="H295" s="118" t="s">
        <v>4485</v>
      </c>
      <c r="I295" s="118" t="s">
        <v>8756</v>
      </c>
      <c r="J295" s="118" t="s">
        <v>8756</v>
      </c>
    </row>
    <row r="296" spans="1:10" ht="12.75">
      <c r="A296" s="118" t="s">
        <v>8765</v>
      </c>
      <c r="B296" s="118" t="s">
        <v>8766</v>
      </c>
      <c r="C296" s="118" t="b">
        <v>0</v>
      </c>
      <c r="D296" s="118" t="e">
        <f t="shared" ca="1" si="1"/>
        <v>#NAME?</v>
      </c>
      <c r="E296" s="118" t="s">
        <v>8734</v>
      </c>
      <c r="F296" s="118" t="s">
        <v>8767</v>
      </c>
      <c r="G296" s="124" t="s">
        <v>8768</v>
      </c>
      <c r="H296" s="118" t="s">
        <v>4485</v>
      </c>
      <c r="I296" s="118" t="s">
        <v>8726</v>
      </c>
      <c r="J296" s="118" t="s">
        <v>8740</v>
      </c>
    </row>
    <row r="297" spans="1:10" ht="12.75">
      <c r="A297" s="118" t="s">
        <v>1797</v>
      </c>
      <c r="B297" s="118" t="s">
        <v>8769</v>
      </c>
      <c r="C297" s="118" t="b">
        <v>0</v>
      </c>
      <c r="D297" s="118" t="e">
        <f t="shared" ca="1" si="1"/>
        <v>#NAME?</v>
      </c>
      <c r="E297" s="118" t="s">
        <v>8734</v>
      </c>
      <c r="F297" s="118" t="s">
        <v>8770</v>
      </c>
      <c r="G297" s="124" t="s">
        <v>8771</v>
      </c>
      <c r="H297" s="118" t="s">
        <v>5607</v>
      </c>
      <c r="I297" s="118" t="s">
        <v>8726</v>
      </c>
      <c r="J297" s="118" t="s">
        <v>8740</v>
      </c>
    </row>
    <row r="298" spans="1:10" ht="12.75">
      <c r="A298" s="118" t="s">
        <v>8772</v>
      </c>
      <c r="B298" s="118" t="s">
        <v>8773</v>
      </c>
      <c r="C298" s="118" t="b">
        <v>0</v>
      </c>
      <c r="D298" s="118" t="e">
        <f t="shared" ca="1" si="1"/>
        <v>#NAME?</v>
      </c>
      <c r="E298" s="118" t="s">
        <v>8734</v>
      </c>
      <c r="F298" s="118" t="s">
        <v>8774</v>
      </c>
      <c r="G298" s="124" t="s">
        <v>8775</v>
      </c>
      <c r="H298" s="118" t="s">
        <v>4485</v>
      </c>
      <c r="I298" s="118" t="s">
        <v>8726</v>
      </c>
      <c r="J298" s="118" t="s">
        <v>8740</v>
      </c>
    </row>
    <row r="299" spans="1:10" ht="12.75">
      <c r="A299" s="118" t="s">
        <v>1026</v>
      </c>
      <c r="B299" s="118" t="s">
        <v>8776</v>
      </c>
      <c r="C299" s="118" t="b">
        <v>0</v>
      </c>
      <c r="D299" s="118" t="e">
        <f t="shared" ca="1" si="1"/>
        <v>#NAME?</v>
      </c>
      <c r="E299" s="118" t="s">
        <v>8734</v>
      </c>
      <c r="F299" s="118" t="s">
        <v>8777</v>
      </c>
      <c r="G299" s="124" t="s">
        <v>8778</v>
      </c>
      <c r="H299" s="118" t="s">
        <v>5209</v>
      </c>
      <c r="I299" s="118" t="s">
        <v>8726</v>
      </c>
      <c r="J299" s="118" t="s">
        <v>8740</v>
      </c>
    </row>
    <row r="300" spans="1:10" ht="12.75">
      <c r="A300" s="118" t="s">
        <v>8779</v>
      </c>
      <c r="B300" s="118" t="s">
        <v>8780</v>
      </c>
      <c r="C300" s="118" t="b">
        <v>0</v>
      </c>
      <c r="D300" s="118" t="e">
        <f t="shared" ca="1" si="1"/>
        <v>#NAME?</v>
      </c>
      <c r="E300" s="118" t="s">
        <v>8734</v>
      </c>
      <c r="F300" s="118" t="s">
        <v>8781</v>
      </c>
      <c r="G300" s="124" t="s">
        <v>8782</v>
      </c>
      <c r="H300" s="118" t="s">
        <v>4278</v>
      </c>
      <c r="I300" s="118" t="s">
        <v>8726</v>
      </c>
      <c r="J300" s="118" t="s">
        <v>8740</v>
      </c>
    </row>
    <row r="301" spans="1:10" ht="12.75">
      <c r="A301" s="118" t="s">
        <v>8783</v>
      </c>
      <c r="B301" s="118" t="s">
        <v>8784</v>
      </c>
      <c r="C301" s="118" t="b">
        <v>0</v>
      </c>
      <c r="D301" s="118" t="e">
        <f t="shared" ca="1" si="1"/>
        <v>#NAME?</v>
      </c>
      <c r="E301" s="118" t="s">
        <v>8734</v>
      </c>
      <c r="F301" s="118" t="s">
        <v>8785</v>
      </c>
      <c r="G301" s="124" t="s">
        <v>8786</v>
      </c>
      <c r="H301" s="118" t="s">
        <v>4278</v>
      </c>
      <c r="I301" s="118" t="s">
        <v>8726</v>
      </c>
      <c r="J301" s="118" t="s">
        <v>8740</v>
      </c>
    </row>
    <row r="302" spans="1:10" ht="12.75">
      <c r="A302" s="118" t="s">
        <v>8351</v>
      </c>
      <c r="B302" s="118" t="s">
        <v>8787</v>
      </c>
      <c r="C302" s="118" t="b">
        <v>0</v>
      </c>
      <c r="D302" s="118" t="e">
        <f t="shared" ca="1" si="1"/>
        <v>#NAME?</v>
      </c>
      <c r="E302" s="118" t="s">
        <v>8734</v>
      </c>
      <c r="F302" s="118" t="s">
        <v>8788</v>
      </c>
      <c r="G302" s="124" t="s">
        <v>8789</v>
      </c>
      <c r="H302" s="118" t="s">
        <v>5209</v>
      </c>
      <c r="I302" s="118" t="s">
        <v>8726</v>
      </c>
      <c r="J302" s="118" t="s">
        <v>8740</v>
      </c>
    </row>
    <row r="303" spans="1:10" ht="12.75">
      <c r="A303" s="118" t="s">
        <v>8790</v>
      </c>
      <c r="B303" s="118" t="s">
        <v>8791</v>
      </c>
      <c r="C303" s="118" t="b">
        <v>0</v>
      </c>
      <c r="D303" s="118" t="e">
        <f t="shared" ca="1" si="1"/>
        <v>#NAME?</v>
      </c>
      <c r="E303" s="118" t="s">
        <v>8734</v>
      </c>
      <c r="F303" s="118" t="s">
        <v>8792</v>
      </c>
      <c r="G303" s="124" t="s">
        <v>8793</v>
      </c>
      <c r="H303" s="118" t="s">
        <v>5273</v>
      </c>
      <c r="I303" s="118" t="s">
        <v>8794</v>
      </c>
      <c r="J303" s="118"/>
    </row>
    <row r="304" spans="1:10" ht="12.75">
      <c r="A304" s="118" t="s">
        <v>8795</v>
      </c>
      <c r="B304" s="118" t="s">
        <v>8796</v>
      </c>
      <c r="C304" s="118" t="b">
        <v>0</v>
      </c>
      <c r="D304" s="118" t="e">
        <f t="shared" ca="1" si="1"/>
        <v>#NAME?</v>
      </c>
      <c r="E304" s="118" t="s">
        <v>8734</v>
      </c>
      <c r="F304" s="118" t="s">
        <v>8797</v>
      </c>
      <c r="G304" s="124" t="s">
        <v>8798</v>
      </c>
      <c r="H304" s="118" t="s">
        <v>5273</v>
      </c>
      <c r="I304" s="118" t="s">
        <v>8726</v>
      </c>
      <c r="J304" s="118" t="s">
        <v>8740</v>
      </c>
    </row>
    <row r="305" spans="1:10" ht="12.75">
      <c r="A305" s="118" t="s">
        <v>8799</v>
      </c>
      <c r="B305" s="118" t="s">
        <v>8800</v>
      </c>
      <c r="C305" s="118" t="b">
        <v>0</v>
      </c>
      <c r="D305" s="118" t="e">
        <f t="shared" ca="1" si="1"/>
        <v>#NAME?</v>
      </c>
      <c r="E305" s="118" t="s">
        <v>8734</v>
      </c>
      <c r="F305" s="118" t="s">
        <v>8801</v>
      </c>
      <c r="G305" s="124" t="s">
        <v>8802</v>
      </c>
      <c r="H305" s="118" t="s">
        <v>5607</v>
      </c>
      <c r="I305" s="118" t="s">
        <v>8794</v>
      </c>
      <c r="J305" s="118"/>
    </row>
    <row r="306" spans="1:10" ht="12.75">
      <c r="A306" s="118" t="s">
        <v>8803</v>
      </c>
      <c r="B306" s="118" t="s">
        <v>8804</v>
      </c>
      <c r="C306" s="118" t="b">
        <v>0</v>
      </c>
      <c r="D306" s="118" t="e">
        <f t="shared" ca="1" si="1"/>
        <v>#NAME?</v>
      </c>
      <c r="E306" s="118" t="s">
        <v>8734</v>
      </c>
      <c r="F306" s="118" t="s">
        <v>8805</v>
      </c>
      <c r="G306" s="124" t="s">
        <v>8806</v>
      </c>
      <c r="H306" s="118" t="s">
        <v>5607</v>
      </c>
      <c r="I306" s="118" t="s">
        <v>8737</v>
      </c>
      <c r="J306" s="118"/>
    </row>
    <row r="307" spans="1:10" ht="12.75">
      <c r="A307" s="118" t="s">
        <v>8807</v>
      </c>
      <c r="B307" s="118" t="s">
        <v>8808</v>
      </c>
      <c r="C307" s="118" t="b">
        <v>0</v>
      </c>
      <c r="D307" s="118" t="e">
        <f t="shared" ca="1" si="1"/>
        <v>#NAME?</v>
      </c>
      <c r="E307" s="118" t="s">
        <v>8734</v>
      </c>
      <c r="F307" s="118" t="s">
        <v>8809</v>
      </c>
      <c r="G307" s="124" t="s">
        <v>8810</v>
      </c>
      <c r="H307" s="118" t="s">
        <v>5273</v>
      </c>
      <c r="I307" s="118" t="s">
        <v>8726</v>
      </c>
      <c r="J307" s="118" t="s">
        <v>8740</v>
      </c>
    </row>
    <row r="308" spans="1:10" ht="12.75">
      <c r="A308" s="118" t="s">
        <v>1474</v>
      </c>
      <c r="B308" s="118" t="s">
        <v>8811</v>
      </c>
      <c r="C308" s="118" t="b">
        <v>0</v>
      </c>
      <c r="D308" s="118" t="e">
        <f t="shared" ca="1" si="1"/>
        <v>#NAME?</v>
      </c>
      <c r="E308" s="118" t="s">
        <v>8812</v>
      </c>
      <c r="F308" s="118" t="s">
        <v>8813</v>
      </c>
      <c r="G308" s="124" t="s">
        <v>8814</v>
      </c>
      <c r="H308" s="118" t="s">
        <v>5273</v>
      </c>
      <c r="I308" s="118" t="s">
        <v>8815</v>
      </c>
      <c r="J308" s="118" t="s">
        <v>8816</v>
      </c>
    </row>
    <row r="309" spans="1:10" ht="12.75">
      <c r="A309" s="118" t="s">
        <v>1969</v>
      </c>
      <c r="B309" s="118" t="s">
        <v>8817</v>
      </c>
      <c r="C309" s="118" t="b">
        <v>0</v>
      </c>
      <c r="D309" s="118" t="e">
        <f t="shared" ca="1" si="1"/>
        <v>#NAME?</v>
      </c>
      <c r="E309" s="118" t="s">
        <v>8812</v>
      </c>
      <c r="F309" s="118" t="s">
        <v>8818</v>
      </c>
      <c r="G309" s="124" t="s">
        <v>8819</v>
      </c>
      <c r="H309" s="118" t="s">
        <v>5273</v>
      </c>
      <c r="I309" s="118" t="s">
        <v>8815</v>
      </c>
      <c r="J309" s="118" t="s">
        <v>8816</v>
      </c>
    </row>
    <row r="310" spans="1:10" ht="12.75">
      <c r="A310" s="118" t="s">
        <v>8820</v>
      </c>
      <c r="B310" s="118" t="s">
        <v>8821</v>
      </c>
      <c r="C310" s="118" t="b">
        <v>0</v>
      </c>
      <c r="D310" s="118" t="e">
        <f t="shared" ca="1" si="1"/>
        <v>#NAME?</v>
      </c>
      <c r="E310" s="118" t="s">
        <v>8822</v>
      </c>
      <c r="F310" s="118" t="s">
        <v>8823</v>
      </c>
      <c r="G310" s="124" t="s">
        <v>8824</v>
      </c>
      <c r="H310" s="118" t="s">
        <v>5273</v>
      </c>
      <c r="I310" s="118" t="s">
        <v>8825</v>
      </c>
      <c r="J310" s="118"/>
    </row>
    <row r="311" spans="1:10" ht="12.75">
      <c r="A311" s="118" t="s">
        <v>1591</v>
      </c>
      <c r="B311" s="118" t="s">
        <v>8826</v>
      </c>
      <c r="C311" s="118" t="b">
        <v>0</v>
      </c>
      <c r="D311" s="118" t="e">
        <f t="shared" ca="1" si="1"/>
        <v>#NAME?</v>
      </c>
      <c r="E311" s="118" t="s">
        <v>8822</v>
      </c>
      <c r="F311" s="118" t="s">
        <v>8827</v>
      </c>
      <c r="G311" s="124" t="s">
        <v>8828</v>
      </c>
      <c r="H311" s="118" t="s">
        <v>4276</v>
      </c>
      <c r="I311" s="118" t="s">
        <v>8825</v>
      </c>
      <c r="J311" s="118"/>
    </row>
    <row r="312" spans="1:10" ht="12.75">
      <c r="A312" s="118" t="s">
        <v>1591</v>
      </c>
      <c r="B312" s="118" t="s">
        <v>8829</v>
      </c>
      <c r="C312" s="118" t="b">
        <v>0</v>
      </c>
      <c r="D312" s="118" t="e">
        <f t="shared" ca="1" si="1"/>
        <v>#NAME?</v>
      </c>
      <c r="E312" s="118" t="s">
        <v>8822</v>
      </c>
      <c r="F312" s="118" t="s">
        <v>8830</v>
      </c>
      <c r="G312" s="124" t="s">
        <v>8831</v>
      </c>
      <c r="H312" s="118" t="s">
        <v>5273</v>
      </c>
      <c r="I312" s="118" t="s">
        <v>8825</v>
      </c>
      <c r="J312" s="118"/>
    </row>
    <row r="313" spans="1:10" ht="12.75">
      <c r="A313" s="118" t="s">
        <v>7945</v>
      </c>
      <c r="B313" s="118" t="s">
        <v>8832</v>
      </c>
      <c r="C313" s="118" t="b">
        <v>0</v>
      </c>
      <c r="D313" s="118" t="e">
        <f t="shared" ca="1" si="1"/>
        <v>#NAME?</v>
      </c>
      <c r="E313" s="118" t="s">
        <v>8833</v>
      </c>
      <c r="F313" s="118" t="s">
        <v>8834</v>
      </c>
      <c r="G313" s="124" t="s">
        <v>8835</v>
      </c>
      <c r="H313" s="118" t="s">
        <v>4278</v>
      </c>
      <c r="I313" s="118" t="s">
        <v>8726</v>
      </c>
      <c r="J313" s="118" t="s">
        <v>8740</v>
      </c>
    </row>
    <row r="314" spans="1:10" ht="12.75">
      <c r="A314" s="118" t="s">
        <v>798</v>
      </c>
      <c r="B314" s="118" t="s">
        <v>8836</v>
      </c>
      <c r="C314" s="118" t="b">
        <v>0</v>
      </c>
      <c r="D314" s="118" t="e">
        <f t="shared" ca="1" si="1"/>
        <v>#NAME?</v>
      </c>
      <c r="E314" s="118" t="s">
        <v>8833</v>
      </c>
      <c r="F314" s="118" t="s">
        <v>8837</v>
      </c>
      <c r="G314" s="124" t="s">
        <v>8838</v>
      </c>
      <c r="H314" s="118" t="s">
        <v>4278</v>
      </c>
      <c r="I314" s="118" t="s">
        <v>8726</v>
      </c>
      <c r="J314" s="118" t="s">
        <v>8740</v>
      </c>
    </row>
    <row r="315" spans="1:10" ht="12.75">
      <c r="A315" s="118" t="s">
        <v>8839</v>
      </c>
      <c r="B315" s="118" t="s">
        <v>8840</v>
      </c>
      <c r="C315" s="118" t="b">
        <v>0</v>
      </c>
      <c r="D315" s="118" t="e">
        <f t="shared" ca="1" si="1"/>
        <v>#NAME?</v>
      </c>
      <c r="E315" s="118" t="s">
        <v>8841</v>
      </c>
      <c r="F315" s="118" t="s">
        <v>8842</v>
      </c>
      <c r="G315" s="124" t="s">
        <v>8843</v>
      </c>
      <c r="H315" s="118" t="s">
        <v>54</v>
      </c>
      <c r="I315" s="118" t="s">
        <v>7642</v>
      </c>
      <c r="J315" s="118"/>
    </row>
    <row r="316" spans="1:10" ht="12.75">
      <c r="A316" s="118" t="s">
        <v>8844</v>
      </c>
      <c r="B316" s="118" t="s">
        <v>8845</v>
      </c>
      <c r="C316" s="118" t="b">
        <v>0</v>
      </c>
      <c r="D316" s="118" t="e">
        <f t="shared" ca="1" si="1"/>
        <v>#NAME?</v>
      </c>
      <c r="E316" s="118" t="s">
        <v>8841</v>
      </c>
      <c r="F316" s="118" t="s">
        <v>8846</v>
      </c>
      <c r="G316" s="124" t="s">
        <v>8847</v>
      </c>
      <c r="H316" s="118" t="s">
        <v>8848</v>
      </c>
      <c r="I316" s="118" t="s">
        <v>7642</v>
      </c>
      <c r="J316" s="118"/>
    </row>
    <row r="317" spans="1:10" ht="12.75">
      <c r="A317" s="118" t="s">
        <v>8849</v>
      </c>
      <c r="B317" s="118" t="s">
        <v>8850</v>
      </c>
      <c r="C317" s="118" t="b">
        <v>0</v>
      </c>
      <c r="D317" s="118" t="e">
        <f t="shared" ca="1" si="1"/>
        <v>#NAME?</v>
      </c>
      <c r="E317" s="118" t="s">
        <v>8841</v>
      </c>
      <c r="F317" s="118" t="s">
        <v>8851</v>
      </c>
      <c r="G317" s="124" t="s">
        <v>8852</v>
      </c>
      <c r="H317" s="118" t="s">
        <v>5273</v>
      </c>
      <c r="I317" s="118" t="s">
        <v>8050</v>
      </c>
      <c r="J317" s="118"/>
    </row>
    <row r="318" spans="1:10" ht="12.75">
      <c r="A318" s="118" t="s">
        <v>1666</v>
      </c>
      <c r="B318" s="118" t="s">
        <v>8853</v>
      </c>
      <c r="C318" s="118" t="b">
        <v>0</v>
      </c>
      <c r="D318" s="118" t="e">
        <f t="shared" ca="1" si="1"/>
        <v>#NAME?</v>
      </c>
      <c r="E318" s="118" t="s">
        <v>8841</v>
      </c>
      <c r="F318" s="118" t="s">
        <v>8854</v>
      </c>
      <c r="G318" s="124" t="s">
        <v>8855</v>
      </c>
      <c r="H318" s="118" t="s">
        <v>54</v>
      </c>
      <c r="I318" s="118" t="s">
        <v>7642</v>
      </c>
      <c r="J318" s="118"/>
    </row>
    <row r="319" spans="1:10" ht="12.75">
      <c r="A319" s="118" t="s">
        <v>1666</v>
      </c>
      <c r="B319" s="118" t="s">
        <v>8856</v>
      </c>
      <c r="C319" s="118" t="b">
        <v>0</v>
      </c>
      <c r="D319" s="118" t="e">
        <f t="shared" ca="1" si="1"/>
        <v>#NAME?</v>
      </c>
      <c r="E319" s="118" t="s">
        <v>8841</v>
      </c>
      <c r="F319" s="118" t="s">
        <v>8857</v>
      </c>
      <c r="G319" s="124" t="s">
        <v>8858</v>
      </c>
      <c r="H319" s="118" t="s">
        <v>54</v>
      </c>
      <c r="I319" s="118" t="s">
        <v>7642</v>
      </c>
      <c r="J319" s="118"/>
    </row>
    <row r="320" spans="1:10" ht="12.75">
      <c r="A320" s="118" t="s">
        <v>821</v>
      </c>
      <c r="B320" s="118" t="s">
        <v>8091</v>
      </c>
      <c r="C320" s="118" t="b">
        <v>0</v>
      </c>
      <c r="D320" s="118" t="e">
        <f t="shared" ca="1" si="1"/>
        <v>#NAME?</v>
      </c>
      <c r="E320" s="118" t="s">
        <v>8841</v>
      </c>
      <c r="F320" s="118" t="s">
        <v>8859</v>
      </c>
      <c r="G320" s="124" t="s">
        <v>8860</v>
      </c>
      <c r="H320" s="118" t="s">
        <v>54</v>
      </c>
      <c r="I320" s="118" t="s">
        <v>7642</v>
      </c>
      <c r="J320" s="118"/>
    </row>
    <row r="321" spans="1:10" ht="12.75">
      <c r="A321" s="118" t="s">
        <v>8861</v>
      </c>
      <c r="B321" s="118" t="s">
        <v>8862</v>
      </c>
      <c r="C321" s="118" t="b">
        <v>0</v>
      </c>
      <c r="D321" s="118" t="e">
        <f t="shared" ca="1" si="1"/>
        <v>#NAME?</v>
      </c>
      <c r="E321" s="118" t="s">
        <v>8841</v>
      </c>
      <c r="F321" s="118" t="s">
        <v>8863</v>
      </c>
      <c r="G321" s="124" t="s">
        <v>8864</v>
      </c>
      <c r="H321" s="118" t="s">
        <v>54</v>
      </c>
      <c r="I321" s="118" t="s">
        <v>7642</v>
      </c>
      <c r="J321" s="118"/>
    </row>
    <row r="322" spans="1:10" ht="12.75">
      <c r="A322" s="118" t="s">
        <v>1495</v>
      </c>
      <c r="B322" s="118" t="s">
        <v>963</v>
      </c>
      <c r="C322" s="118" t="b">
        <v>0</v>
      </c>
      <c r="D322" s="118" t="e">
        <f t="shared" ca="1" si="1"/>
        <v>#NAME?</v>
      </c>
      <c r="E322" s="118" t="s">
        <v>8841</v>
      </c>
      <c r="F322" s="118" t="s">
        <v>8865</v>
      </c>
      <c r="G322" s="124" t="s">
        <v>8866</v>
      </c>
      <c r="H322" s="118" t="s">
        <v>54</v>
      </c>
      <c r="I322" s="118" t="s">
        <v>7642</v>
      </c>
      <c r="J322" s="118"/>
    </row>
    <row r="323" spans="1:10" ht="12.75">
      <c r="A323" s="118" t="s">
        <v>873</v>
      </c>
      <c r="B323" s="118" t="s">
        <v>8867</v>
      </c>
      <c r="C323" s="118" t="b">
        <v>0</v>
      </c>
      <c r="D323" s="118" t="e">
        <f t="shared" ca="1" si="1"/>
        <v>#NAME?</v>
      </c>
      <c r="E323" s="118" t="s">
        <v>8841</v>
      </c>
      <c r="F323" s="118" t="s">
        <v>8868</v>
      </c>
      <c r="G323" s="124" t="s">
        <v>8869</v>
      </c>
      <c r="H323" s="118" t="s">
        <v>8870</v>
      </c>
      <c r="I323" s="118" t="s">
        <v>7642</v>
      </c>
      <c r="J323" s="118"/>
    </row>
    <row r="324" spans="1:10" ht="12.75">
      <c r="A324" s="118" t="s">
        <v>8871</v>
      </c>
      <c r="B324" s="118" t="s">
        <v>8872</v>
      </c>
      <c r="C324" s="118" t="b">
        <v>0</v>
      </c>
      <c r="D324" s="118" t="e">
        <f t="shared" ca="1" si="1"/>
        <v>#NAME?</v>
      </c>
      <c r="E324" s="118" t="s">
        <v>8841</v>
      </c>
      <c r="F324" s="118" t="s">
        <v>8873</v>
      </c>
      <c r="G324" s="124" t="s">
        <v>8874</v>
      </c>
      <c r="H324" s="118" t="s">
        <v>54</v>
      </c>
      <c r="I324" s="118" t="s">
        <v>8050</v>
      </c>
      <c r="J324" s="118"/>
    </row>
    <row r="325" spans="1:10" ht="12.75">
      <c r="A325" s="118" t="s">
        <v>8104</v>
      </c>
      <c r="B325" s="118" t="s">
        <v>8875</v>
      </c>
      <c r="C325" s="118" t="b">
        <v>0</v>
      </c>
      <c r="D325" s="118" t="e">
        <f t="shared" ca="1" si="1"/>
        <v>#NAME?</v>
      </c>
      <c r="E325" s="118" t="s">
        <v>8841</v>
      </c>
      <c r="F325" s="118" t="s">
        <v>8876</v>
      </c>
      <c r="G325" s="124" t="s">
        <v>8877</v>
      </c>
      <c r="H325" s="118" t="s">
        <v>54</v>
      </c>
      <c r="I325" s="118" t="s">
        <v>7642</v>
      </c>
      <c r="J325" s="118"/>
    </row>
    <row r="326" spans="1:10" ht="12.75">
      <c r="A326" s="118" t="s">
        <v>8878</v>
      </c>
      <c r="B326" s="118" t="s">
        <v>8879</v>
      </c>
      <c r="C326" s="118" t="b">
        <v>0</v>
      </c>
      <c r="D326" s="118" t="e">
        <f t="shared" ca="1" si="1"/>
        <v>#NAME?</v>
      </c>
      <c r="E326" s="118" t="s">
        <v>8880</v>
      </c>
      <c r="F326" s="118" t="s">
        <v>8881</v>
      </c>
      <c r="G326" s="124" t="s">
        <v>8882</v>
      </c>
      <c r="H326" s="118" t="s">
        <v>54</v>
      </c>
      <c r="I326" s="118" t="s">
        <v>8883</v>
      </c>
      <c r="J326" s="118"/>
    </row>
    <row r="327" spans="1:10" ht="12.75">
      <c r="A327" s="118" t="s">
        <v>830</v>
      </c>
      <c r="B327" s="118" t="s">
        <v>1877</v>
      </c>
      <c r="C327" s="118" t="b">
        <v>0</v>
      </c>
      <c r="D327" s="118" t="e">
        <f t="shared" ca="1" si="1"/>
        <v>#NAME?</v>
      </c>
      <c r="E327" s="118" t="s">
        <v>8880</v>
      </c>
      <c r="F327" s="118" t="s">
        <v>8884</v>
      </c>
      <c r="G327" s="124" t="s">
        <v>8885</v>
      </c>
      <c r="H327" s="118" t="s">
        <v>5273</v>
      </c>
      <c r="I327" s="118" t="s">
        <v>8883</v>
      </c>
      <c r="J327" s="118"/>
    </row>
    <row r="328" spans="1:10" ht="12.75">
      <c r="A328" s="118" t="s">
        <v>1845</v>
      </c>
      <c r="B328" s="118" t="s">
        <v>8886</v>
      </c>
      <c r="C328" s="118" t="b">
        <v>0</v>
      </c>
      <c r="D328" s="118" t="e">
        <f t="shared" ca="1" si="1"/>
        <v>#NAME?</v>
      </c>
      <c r="E328" s="118" t="s">
        <v>8880</v>
      </c>
      <c r="F328" s="118" t="s">
        <v>8887</v>
      </c>
      <c r="G328" s="124" t="s">
        <v>8888</v>
      </c>
      <c r="H328" s="118" t="s">
        <v>5273</v>
      </c>
      <c r="I328" s="118" t="s">
        <v>8883</v>
      </c>
      <c r="J328" s="118"/>
    </row>
    <row r="329" spans="1:10" ht="12.75">
      <c r="A329" s="118" t="s">
        <v>8889</v>
      </c>
      <c r="B329" s="118" t="s">
        <v>8890</v>
      </c>
      <c r="C329" s="118" t="b">
        <v>0</v>
      </c>
      <c r="D329" s="118" t="e">
        <f t="shared" ca="1" si="1"/>
        <v>#NAME?</v>
      </c>
      <c r="E329" s="118" t="s">
        <v>8891</v>
      </c>
      <c r="F329" s="118" t="s">
        <v>8892</v>
      </c>
      <c r="G329" s="124" t="s">
        <v>8893</v>
      </c>
      <c r="H329" s="118" t="s">
        <v>54</v>
      </c>
      <c r="I329" s="118" t="s">
        <v>7684</v>
      </c>
      <c r="J329" s="118"/>
    </row>
    <row r="330" spans="1:10" ht="12.75">
      <c r="A330" s="118" t="s">
        <v>8894</v>
      </c>
      <c r="B330" s="118" t="s">
        <v>8895</v>
      </c>
      <c r="C330" s="118" t="b">
        <v>0</v>
      </c>
      <c r="D330" s="118" t="e">
        <f t="shared" ca="1" si="1"/>
        <v>#NAME?</v>
      </c>
      <c r="E330" s="118" t="s">
        <v>8896</v>
      </c>
      <c r="F330" s="118" t="s">
        <v>8897</v>
      </c>
      <c r="G330" s="124" t="s">
        <v>8898</v>
      </c>
      <c r="H330" s="118" t="s">
        <v>54</v>
      </c>
      <c r="I330" s="118" t="s">
        <v>7642</v>
      </c>
      <c r="J330" s="118"/>
    </row>
    <row r="331" spans="1:10" ht="12.75">
      <c r="A331" s="118" t="s">
        <v>8899</v>
      </c>
      <c r="B331" s="118" t="s">
        <v>8900</v>
      </c>
      <c r="C331" s="118" t="b">
        <v>0</v>
      </c>
      <c r="D331" s="118" t="e">
        <f t="shared" ca="1" si="1"/>
        <v>#NAME?</v>
      </c>
      <c r="E331" s="118" t="s">
        <v>8896</v>
      </c>
      <c r="F331" s="118" t="s">
        <v>8901</v>
      </c>
      <c r="G331" s="124" t="s">
        <v>8902</v>
      </c>
      <c r="H331" s="118" t="s">
        <v>4551</v>
      </c>
      <c r="I331" s="118" t="s">
        <v>7642</v>
      </c>
      <c r="J331" s="118"/>
    </row>
    <row r="332" spans="1:10" ht="12.75">
      <c r="A332" s="118" t="s">
        <v>8903</v>
      </c>
      <c r="B332" s="118" t="s">
        <v>8904</v>
      </c>
      <c r="C332" s="118" t="b">
        <v>0</v>
      </c>
      <c r="D332" s="118" t="e">
        <f t="shared" ca="1" si="1"/>
        <v>#NAME?</v>
      </c>
      <c r="E332" s="118" t="s">
        <v>8905</v>
      </c>
      <c r="F332" s="118" t="s">
        <v>8906</v>
      </c>
      <c r="G332" s="124" t="s">
        <v>8907</v>
      </c>
      <c r="H332" s="118" t="s">
        <v>54</v>
      </c>
      <c r="I332" s="118" t="s">
        <v>8908</v>
      </c>
      <c r="J332" s="118"/>
    </row>
    <row r="333" spans="1:10" ht="12.75">
      <c r="A333" s="118" t="s">
        <v>8422</v>
      </c>
      <c r="B333" s="118" t="s">
        <v>8909</v>
      </c>
      <c r="C333" s="118" t="b">
        <v>0</v>
      </c>
      <c r="D333" s="118" t="e">
        <f t="shared" ca="1" si="1"/>
        <v>#NAME?</v>
      </c>
      <c r="E333" s="118" t="s">
        <v>8905</v>
      </c>
      <c r="F333" s="118" t="s">
        <v>8910</v>
      </c>
      <c r="G333" s="124" t="s">
        <v>8911</v>
      </c>
      <c r="H333" s="118" t="s">
        <v>4551</v>
      </c>
      <c r="I333" s="118" t="s">
        <v>8908</v>
      </c>
      <c r="J333" s="118"/>
    </row>
    <row r="334" spans="1:10" ht="12.75">
      <c r="A334" s="118" t="s">
        <v>8912</v>
      </c>
      <c r="B334" s="118" t="s">
        <v>8913</v>
      </c>
      <c r="C334" s="118" t="b">
        <v>0</v>
      </c>
      <c r="D334" s="118" t="e">
        <f t="shared" ca="1" si="1"/>
        <v>#NAME?</v>
      </c>
      <c r="E334" s="118" t="s">
        <v>8905</v>
      </c>
      <c r="F334" s="118" t="s">
        <v>8914</v>
      </c>
      <c r="G334" s="124" t="s">
        <v>8915</v>
      </c>
      <c r="H334" s="118" t="s">
        <v>4551</v>
      </c>
      <c r="I334" s="118" t="s">
        <v>8908</v>
      </c>
      <c r="J334" s="118"/>
    </row>
    <row r="335" spans="1:10" ht="12.75">
      <c r="A335" s="118" t="s">
        <v>8916</v>
      </c>
      <c r="B335" s="118" t="s">
        <v>8917</v>
      </c>
      <c r="C335" s="118" t="b">
        <v>0</v>
      </c>
      <c r="D335" s="118" t="e">
        <f t="shared" ca="1" si="1"/>
        <v>#NAME?</v>
      </c>
      <c r="E335" s="118" t="s">
        <v>8905</v>
      </c>
      <c r="F335" s="118" t="s">
        <v>8918</v>
      </c>
      <c r="G335" s="124" t="s">
        <v>8919</v>
      </c>
      <c r="H335" s="118" t="s">
        <v>4551</v>
      </c>
      <c r="I335" s="118" t="s">
        <v>8908</v>
      </c>
      <c r="J335" s="118"/>
    </row>
    <row r="336" spans="1:10" ht="12.75">
      <c r="A336" s="118" t="s">
        <v>8920</v>
      </c>
      <c r="B336" s="118" t="s">
        <v>8921</v>
      </c>
      <c r="C336" s="118" t="b">
        <v>0</v>
      </c>
      <c r="D336" s="118" t="e">
        <f t="shared" ca="1" si="1"/>
        <v>#NAME?</v>
      </c>
      <c r="E336" s="118" t="s">
        <v>8922</v>
      </c>
      <c r="F336" s="118" t="s">
        <v>8923</v>
      </c>
      <c r="G336" s="124" t="s">
        <v>8924</v>
      </c>
      <c r="H336" s="118" t="s">
        <v>4278</v>
      </c>
      <c r="I336" s="118" t="s">
        <v>8925</v>
      </c>
      <c r="J336" s="118"/>
    </row>
    <row r="337" spans="1:10" ht="12.75">
      <c r="A337" s="118" t="s">
        <v>8926</v>
      </c>
      <c r="B337" s="118" t="s">
        <v>8927</v>
      </c>
      <c r="C337" s="118" t="b">
        <v>0</v>
      </c>
      <c r="D337" s="118" t="e">
        <f t="shared" ca="1" si="1"/>
        <v>#NAME?</v>
      </c>
      <c r="E337" s="118" t="s">
        <v>8922</v>
      </c>
      <c r="F337" s="118" t="s">
        <v>8928</v>
      </c>
      <c r="G337" s="124" t="s">
        <v>8929</v>
      </c>
      <c r="H337" s="118" t="s">
        <v>5607</v>
      </c>
      <c r="I337" s="118" t="s">
        <v>8925</v>
      </c>
      <c r="J337" s="118"/>
    </row>
    <row r="338" spans="1:10" ht="12.75">
      <c r="A338" s="118" t="s">
        <v>1173</v>
      </c>
      <c r="B338" s="118" t="s">
        <v>8930</v>
      </c>
      <c r="C338" s="118" t="b">
        <v>0</v>
      </c>
      <c r="D338" s="118" t="e">
        <f t="shared" ca="1" si="1"/>
        <v>#NAME?</v>
      </c>
      <c r="E338" s="118" t="s">
        <v>8922</v>
      </c>
      <c r="F338" s="118" t="s">
        <v>8931</v>
      </c>
      <c r="G338" s="124" t="s">
        <v>8932</v>
      </c>
      <c r="H338" s="118" t="s">
        <v>4278</v>
      </c>
      <c r="I338" s="118" t="s">
        <v>8925</v>
      </c>
      <c r="J338" s="118"/>
    </row>
    <row r="339" spans="1:10" ht="12.75">
      <c r="A339" s="118" t="s">
        <v>8933</v>
      </c>
      <c r="B339" s="118" t="s">
        <v>8934</v>
      </c>
      <c r="C339" s="118" t="b">
        <v>0</v>
      </c>
      <c r="D339" s="118" t="e">
        <f t="shared" ca="1" si="1"/>
        <v>#NAME?</v>
      </c>
      <c r="E339" s="118" t="s">
        <v>8922</v>
      </c>
      <c r="F339" s="118" t="s">
        <v>8935</v>
      </c>
      <c r="G339" s="124" t="s">
        <v>8936</v>
      </c>
      <c r="H339" s="118" t="s">
        <v>4278</v>
      </c>
      <c r="I339" s="118" t="s">
        <v>8925</v>
      </c>
      <c r="J339" s="118"/>
    </row>
    <row r="340" spans="1:10" ht="12.75">
      <c r="A340" s="118" t="s">
        <v>8937</v>
      </c>
      <c r="B340" s="118" t="s">
        <v>8938</v>
      </c>
      <c r="C340" s="118" t="b">
        <v>0</v>
      </c>
      <c r="D340" s="118" t="e">
        <f t="shared" ca="1" si="1"/>
        <v>#NAME?</v>
      </c>
      <c r="E340" s="118" t="s">
        <v>8922</v>
      </c>
      <c r="F340" s="118" t="s">
        <v>8939</v>
      </c>
      <c r="G340" s="124" t="s">
        <v>8940</v>
      </c>
      <c r="H340" s="118" t="s">
        <v>5368</v>
      </c>
      <c r="I340" s="118" t="s">
        <v>8925</v>
      </c>
      <c r="J340" s="118"/>
    </row>
    <row r="341" spans="1:10" ht="12.75">
      <c r="A341" s="118" t="s">
        <v>8941</v>
      </c>
      <c r="B341" s="118" t="s">
        <v>8942</v>
      </c>
      <c r="C341" s="118" t="b">
        <v>0</v>
      </c>
      <c r="D341" s="118" t="e">
        <f t="shared" ca="1" si="1"/>
        <v>#NAME?</v>
      </c>
      <c r="E341" s="118" t="s">
        <v>8922</v>
      </c>
      <c r="F341" s="118" t="s">
        <v>8943</v>
      </c>
      <c r="G341" s="124" t="s">
        <v>8944</v>
      </c>
      <c r="H341" s="118" t="s">
        <v>8945</v>
      </c>
      <c r="I341" s="118" t="s">
        <v>8925</v>
      </c>
      <c r="J341" s="118"/>
    </row>
    <row r="342" spans="1:10" ht="12.75">
      <c r="A342" s="118" t="s">
        <v>8946</v>
      </c>
      <c r="B342" s="118" t="s">
        <v>8947</v>
      </c>
      <c r="C342" s="118" t="b">
        <v>0</v>
      </c>
      <c r="D342" s="118" t="e">
        <f t="shared" ca="1" si="1"/>
        <v>#NAME?</v>
      </c>
      <c r="E342" s="118" t="s">
        <v>8922</v>
      </c>
      <c r="F342" s="118" t="s">
        <v>8948</v>
      </c>
      <c r="G342" s="124" t="s">
        <v>8949</v>
      </c>
      <c r="H342" s="118" t="s">
        <v>4278</v>
      </c>
      <c r="I342" s="118" t="s">
        <v>8925</v>
      </c>
      <c r="J342" s="118"/>
    </row>
    <row r="343" spans="1:10" ht="12.75">
      <c r="A343" s="118" t="s">
        <v>1915</v>
      </c>
      <c r="B343" s="118" t="s">
        <v>8950</v>
      </c>
      <c r="C343" s="118" t="b">
        <v>0</v>
      </c>
      <c r="D343" s="118" t="e">
        <f t="shared" ca="1" si="1"/>
        <v>#NAME?</v>
      </c>
      <c r="E343" s="118" t="s">
        <v>8922</v>
      </c>
      <c r="F343" s="118" t="s">
        <v>8951</v>
      </c>
      <c r="G343" s="124" t="s">
        <v>8952</v>
      </c>
      <c r="H343" s="118" t="s">
        <v>4278</v>
      </c>
      <c r="I343" s="118" t="s">
        <v>8925</v>
      </c>
      <c r="J343" s="118"/>
    </row>
    <row r="344" spans="1:10" ht="12.75">
      <c r="A344" s="118" t="s">
        <v>846</v>
      </c>
      <c r="B344" s="118" t="s">
        <v>8953</v>
      </c>
      <c r="C344" s="118" t="b">
        <v>0</v>
      </c>
      <c r="D344" s="118" t="e">
        <f t="shared" ca="1" si="1"/>
        <v>#NAME?</v>
      </c>
      <c r="E344" s="118" t="s">
        <v>8954</v>
      </c>
      <c r="F344" s="118" t="s">
        <v>8955</v>
      </c>
      <c r="G344" s="124" t="s">
        <v>8956</v>
      </c>
      <c r="H344" s="118" t="s">
        <v>4278</v>
      </c>
      <c r="I344" s="118" t="s">
        <v>8957</v>
      </c>
      <c r="J344" s="118" t="s">
        <v>7622</v>
      </c>
    </row>
    <row r="345" spans="1:10" ht="12.75">
      <c r="A345" s="118" t="s">
        <v>7595</v>
      </c>
      <c r="B345" s="118" t="s">
        <v>8958</v>
      </c>
      <c r="C345" s="118" t="b">
        <v>0</v>
      </c>
      <c r="D345" s="118" t="e">
        <f t="shared" ca="1" si="1"/>
        <v>#NAME?</v>
      </c>
      <c r="E345" s="118" t="s">
        <v>8954</v>
      </c>
      <c r="F345" s="118" t="s">
        <v>8959</v>
      </c>
      <c r="G345" s="124" t="s">
        <v>8960</v>
      </c>
      <c r="H345" s="118" t="s">
        <v>4278</v>
      </c>
      <c r="I345" s="118" t="s">
        <v>8957</v>
      </c>
      <c r="J345" s="118" t="s">
        <v>7622</v>
      </c>
    </row>
    <row r="346" spans="1:10" ht="12.75">
      <c r="A346" s="118" t="s">
        <v>8961</v>
      </c>
      <c r="B346" s="118" t="s">
        <v>8962</v>
      </c>
      <c r="C346" s="118" t="b">
        <v>0</v>
      </c>
      <c r="D346" s="118" t="e">
        <f t="shared" ca="1" si="1"/>
        <v>#NAME?</v>
      </c>
      <c r="E346" s="118" t="s">
        <v>8963</v>
      </c>
      <c r="F346" s="118" t="s">
        <v>8964</v>
      </c>
      <c r="G346" s="124" t="s">
        <v>8965</v>
      </c>
      <c r="H346" s="118" t="s">
        <v>54</v>
      </c>
      <c r="I346" s="118" t="s">
        <v>7642</v>
      </c>
      <c r="J346" s="118"/>
    </row>
    <row r="347" spans="1:10" ht="12.75">
      <c r="A347" s="118" t="s">
        <v>2648</v>
      </c>
      <c r="B347" s="118" t="s">
        <v>8966</v>
      </c>
      <c r="C347" s="118" t="b">
        <v>0</v>
      </c>
      <c r="D347" s="118" t="e">
        <f t="shared" ca="1" si="1"/>
        <v>#NAME?</v>
      </c>
      <c r="E347" s="118" t="s">
        <v>8963</v>
      </c>
      <c r="F347" s="118" t="s">
        <v>8967</v>
      </c>
      <c r="G347" s="124" t="s">
        <v>8968</v>
      </c>
      <c r="H347" s="118" t="s">
        <v>54</v>
      </c>
      <c r="I347" s="118" t="s">
        <v>7777</v>
      </c>
      <c r="J347" s="118" t="s">
        <v>7636</v>
      </c>
    </row>
    <row r="348" spans="1:10" ht="12.75">
      <c r="A348" s="118" t="s">
        <v>1666</v>
      </c>
      <c r="B348" s="118" t="s">
        <v>8969</v>
      </c>
      <c r="C348" s="118" t="b">
        <v>0</v>
      </c>
      <c r="D348" s="118" t="e">
        <f t="shared" ca="1" si="1"/>
        <v>#NAME?</v>
      </c>
      <c r="E348" s="118" t="s">
        <v>8963</v>
      </c>
      <c r="F348" s="118" t="s">
        <v>8970</v>
      </c>
      <c r="G348" s="124" t="s">
        <v>8971</v>
      </c>
      <c r="H348" s="118" t="s">
        <v>54</v>
      </c>
      <c r="I348" s="118" t="s">
        <v>7642</v>
      </c>
      <c r="J348" s="118"/>
    </row>
    <row r="349" spans="1:10" ht="12.75">
      <c r="A349" s="118" t="s">
        <v>1666</v>
      </c>
      <c r="B349" s="118" t="s">
        <v>8972</v>
      </c>
      <c r="C349" s="118" t="b">
        <v>0</v>
      </c>
      <c r="D349" s="118" t="e">
        <f t="shared" ca="1" si="1"/>
        <v>#NAME?</v>
      </c>
      <c r="E349" s="118" t="s">
        <v>8963</v>
      </c>
      <c r="F349" s="118" t="s">
        <v>8973</v>
      </c>
      <c r="G349" s="124" t="s">
        <v>8974</v>
      </c>
      <c r="H349" s="118" t="s">
        <v>54</v>
      </c>
      <c r="I349" s="118" t="s">
        <v>8136</v>
      </c>
      <c r="J349" s="118" t="s">
        <v>7622</v>
      </c>
    </row>
    <row r="350" spans="1:10" ht="12.75">
      <c r="A350" s="118" t="s">
        <v>1666</v>
      </c>
      <c r="B350" s="118" t="s">
        <v>1123</v>
      </c>
      <c r="C350" s="118" t="b">
        <v>0</v>
      </c>
      <c r="D350" s="118" t="e">
        <f t="shared" ca="1" si="1"/>
        <v>#NAME?</v>
      </c>
      <c r="E350" s="118" t="s">
        <v>8963</v>
      </c>
      <c r="F350" s="118" t="s">
        <v>8975</v>
      </c>
      <c r="G350" s="124" t="s">
        <v>8976</v>
      </c>
      <c r="H350" s="118" t="s">
        <v>8977</v>
      </c>
      <c r="I350" s="118" t="s">
        <v>7777</v>
      </c>
      <c r="J350" s="118" t="s">
        <v>7636</v>
      </c>
    </row>
    <row r="351" spans="1:10" ht="12.75">
      <c r="A351" s="118" t="s">
        <v>8978</v>
      </c>
      <c r="B351" s="118" t="s">
        <v>1278</v>
      </c>
      <c r="C351" s="118" t="b">
        <v>0</v>
      </c>
      <c r="D351" s="118" t="e">
        <f t="shared" ca="1" si="1"/>
        <v>#NAME?</v>
      </c>
      <c r="E351" s="118" t="s">
        <v>8963</v>
      </c>
      <c r="F351" s="118" t="s">
        <v>8979</v>
      </c>
      <c r="G351" s="124" t="s">
        <v>8980</v>
      </c>
      <c r="H351" s="118" t="s">
        <v>4485</v>
      </c>
      <c r="I351" s="118" t="s">
        <v>8883</v>
      </c>
      <c r="J351" s="118"/>
    </row>
    <row r="352" spans="1:10" ht="12.75">
      <c r="A352" s="118" t="s">
        <v>8981</v>
      </c>
      <c r="B352" s="118" t="s">
        <v>8982</v>
      </c>
      <c r="C352" s="118" t="b">
        <v>0</v>
      </c>
      <c r="D352" s="118" t="e">
        <f t="shared" ca="1" si="1"/>
        <v>#NAME?</v>
      </c>
      <c r="E352" s="118" t="s">
        <v>8963</v>
      </c>
      <c r="F352" s="118" t="s">
        <v>8983</v>
      </c>
      <c r="G352" s="124" t="s">
        <v>8984</v>
      </c>
      <c r="H352" s="118" t="s">
        <v>8985</v>
      </c>
      <c r="I352" s="118" t="s">
        <v>7777</v>
      </c>
      <c r="J352" s="118" t="s">
        <v>7636</v>
      </c>
    </row>
    <row r="353" spans="1:10" ht="12.75">
      <c r="A353" s="118" t="s">
        <v>8986</v>
      </c>
      <c r="B353" s="118" t="s">
        <v>8987</v>
      </c>
      <c r="C353" s="118" t="b">
        <v>0</v>
      </c>
      <c r="D353" s="118" t="e">
        <f t="shared" ca="1" si="1"/>
        <v>#NAME?</v>
      </c>
      <c r="E353" s="118" t="s">
        <v>8963</v>
      </c>
      <c r="F353" s="118" t="s">
        <v>8988</v>
      </c>
      <c r="G353" s="124" t="s">
        <v>8989</v>
      </c>
      <c r="H353" s="118" t="s">
        <v>54</v>
      </c>
      <c r="I353" s="118" t="s">
        <v>8990</v>
      </c>
      <c r="J353" s="118"/>
    </row>
    <row r="354" spans="1:10" ht="12.75">
      <c r="A354" s="118" t="s">
        <v>836</v>
      </c>
      <c r="B354" s="118" t="s">
        <v>8991</v>
      </c>
      <c r="C354" s="118" t="b">
        <v>0</v>
      </c>
      <c r="D354" s="118" t="e">
        <f t="shared" ca="1" si="1"/>
        <v>#NAME?</v>
      </c>
      <c r="E354" s="118" t="s">
        <v>8963</v>
      </c>
      <c r="F354" s="118" t="s">
        <v>8992</v>
      </c>
      <c r="G354" s="124" t="s">
        <v>8993</v>
      </c>
      <c r="H354" s="118" t="s">
        <v>54</v>
      </c>
      <c r="I354" s="118" t="s">
        <v>7777</v>
      </c>
      <c r="J354" s="118" t="s">
        <v>7636</v>
      </c>
    </row>
    <row r="355" spans="1:10" ht="12.75">
      <c r="A355" s="118" t="s">
        <v>2068</v>
      </c>
      <c r="B355" s="118" t="s">
        <v>8890</v>
      </c>
      <c r="C355" s="118" t="b">
        <v>0</v>
      </c>
      <c r="D355" s="118" t="e">
        <f t="shared" ca="1" si="1"/>
        <v>#NAME?</v>
      </c>
      <c r="E355" s="118" t="s">
        <v>8963</v>
      </c>
      <c r="F355" s="118" t="s">
        <v>8994</v>
      </c>
      <c r="G355" s="124" t="s">
        <v>8995</v>
      </c>
      <c r="H355" s="118" t="s">
        <v>8996</v>
      </c>
      <c r="I355" s="118" t="s">
        <v>7777</v>
      </c>
      <c r="J355" s="118" t="s">
        <v>7636</v>
      </c>
    </row>
    <row r="356" spans="1:10" ht="12.75">
      <c r="A356" s="118" t="s">
        <v>2068</v>
      </c>
      <c r="B356" s="118" t="s">
        <v>8997</v>
      </c>
      <c r="C356" s="118" t="b">
        <v>0</v>
      </c>
      <c r="D356" s="118" t="e">
        <f t="shared" ca="1" si="1"/>
        <v>#NAME?</v>
      </c>
      <c r="E356" s="118" t="s">
        <v>8963</v>
      </c>
      <c r="F356" s="118" t="s">
        <v>8998</v>
      </c>
      <c r="G356" s="124" t="s">
        <v>8999</v>
      </c>
      <c r="H356" s="118" t="s">
        <v>54</v>
      </c>
      <c r="I356" s="118" t="s">
        <v>7777</v>
      </c>
      <c r="J356" s="118" t="s">
        <v>7636</v>
      </c>
    </row>
    <row r="357" spans="1:10" ht="12.75">
      <c r="A357" s="118" t="s">
        <v>9000</v>
      </c>
      <c r="B357" s="118" t="s">
        <v>9001</v>
      </c>
      <c r="C357" s="118" t="b">
        <v>0</v>
      </c>
      <c r="D357" s="118" t="e">
        <f t="shared" ca="1" si="1"/>
        <v>#NAME?</v>
      </c>
      <c r="E357" s="118" t="s">
        <v>8963</v>
      </c>
      <c r="F357" s="118" t="s">
        <v>9002</v>
      </c>
      <c r="G357" s="124" t="s">
        <v>9003</v>
      </c>
      <c r="H357" s="118" t="s">
        <v>54</v>
      </c>
      <c r="I357" s="118" t="s">
        <v>7777</v>
      </c>
      <c r="J357" s="118" t="s">
        <v>7636</v>
      </c>
    </row>
    <row r="358" spans="1:10" ht="12.75">
      <c r="A358" s="118" t="s">
        <v>9004</v>
      </c>
      <c r="B358" s="118" t="s">
        <v>9005</v>
      </c>
      <c r="C358" s="118" t="b">
        <v>0</v>
      </c>
      <c r="D358" s="118" t="e">
        <f t="shared" ca="1" si="1"/>
        <v>#NAME?</v>
      </c>
      <c r="E358" s="118" t="s">
        <v>8963</v>
      </c>
      <c r="F358" s="118" t="s">
        <v>9006</v>
      </c>
      <c r="G358" s="124" t="s">
        <v>9007</v>
      </c>
      <c r="H358" s="118" t="s">
        <v>9008</v>
      </c>
      <c r="I358" s="118" t="s">
        <v>8136</v>
      </c>
      <c r="J358" s="118" t="s">
        <v>7622</v>
      </c>
    </row>
    <row r="359" spans="1:10" ht="12.75">
      <c r="A359" s="118" t="s">
        <v>826</v>
      </c>
      <c r="B359" s="118" t="s">
        <v>9009</v>
      </c>
      <c r="C359" s="118" t="b">
        <v>0</v>
      </c>
      <c r="D359" s="118" t="e">
        <f t="shared" ca="1" si="1"/>
        <v>#NAME?</v>
      </c>
      <c r="E359" s="118" t="s">
        <v>8963</v>
      </c>
      <c r="F359" s="118" t="s">
        <v>9010</v>
      </c>
      <c r="G359" s="124" t="s">
        <v>9011</v>
      </c>
      <c r="H359" s="118" t="s">
        <v>6031</v>
      </c>
      <c r="I359" s="118" t="s">
        <v>7777</v>
      </c>
      <c r="J359" s="118" t="s">
        <v>7636</v>
      </c>
    </row>
    <row r="360" spans="1:10" ht="12.75">
      <c r="A360" s="118" t="s">
        <v>9012</v>
      </c>
      <c r="B360" s="118" t="s">
        <v>8652</v>
      </c>
      <c r="C360" s="118" t="b">
        <v>0</v>
      </c>
      <c r="D360" s="118" t="e">
        <f t="shared" ca="1" si="1"/>
        <v>#NAME?</v>
      </c>
      <c r="E360" s="118" t="s">
        <v>8963</v>
      </c>
      <c r="F360" s="118" t="s">
        <v>9013</v>
      </c>
      <c r="G360" s="124" t="s">
        <v>9014</v>
      </c>
      <c r="H360" s="118" t="s">
        <v>54</v>
      </c>
      <c r="I360" s="118"/>
      <c r="J360" s="118"/>
    </row>
    <row r="361" spans="1:10" ht="12.75">
      <c r="A361" s="118" t="s">
        <v>9015</v>
      </c>
      <c r="B361" s="118" t="s">
        <v>826</v>
      </c>
      <c r="C361" s="118" t="b">
        <v>0</v>
      </c>
      <c r="D361" s="118" t="e">
        <f t="shared" ca="1" si="1"/>
        <v>#NAME?</v>
      </c>
      <c r="E361" s="118" t="s">
        <v>8963</v>
      </c>
      <c r="F361" s="118" t="s">
        <v>9016</v>
      </c>
      <c r="G361" s="124" t="s">
        <v>9017</v>
      </c>
      <c r="H361" s="118" t="s">
        <v>8346</v>
      </c>
      <c r="I361" s="118" t="s">
        <v>7777</v>
      </c>
      <c r="J361" s="118" t="s">
        <v>7636</v>
      </c>
    </row>
    <row r="362" spans="1:10" ht="12.75">
      <c r="A362" s="118" t="s">
        <v>9018</v>
      </c>
      <c r="B362" s="118" t="s">
        <v>8861</v>
      </c>
      <c r="C362" s="118" t="b">
        <v>0</v>
      </c>
      <c r="D362" s="118" t="e">
        <f t="shared" ca="1" si="1"/>
        <v>#NAME?</v>
      </c>
      <c r="E362" s="118" t="s">
        <v>8963</v>
      </c>
      <c r="F362" s="118" t="s">
        <v>9019</v>
      </c>
      <c r="G362" s="124" t="s">
        <v>9020</v>
      </c>
      <c r="H362" s="118" t="s">
        <v>54</v>
      </c>
      <c r="I362" s="118" t="s">
        <v>8136</v>
      </c>
      <c r="J362" s="118" t="s">
        <v>7622</v>
      </c>
    </row>
    <row r="363" spans="1:10" ht="12.75">
      <c r="A363" s="118" t="s">
        <v>9021</v>
      </c>
      <c r="B363" s="118" t="s">
        <v>9022</v>
      </c>
      <c r="C363" s="118" t="b">
        <v>0</v>
      </c>
      <c r="D363" s="118" t="e">
        <f t="shared" ca="1" si="1"/>
        <v>#NAME?</v>
      </c>
      <c r="E363" s="118" t="s">
        <v>8963</v>
      </c>
      <c r="F363" s="118" t="s">
        <v>9023</v>
      </c>
      <c r="G363" s="124" t="s">
        <v>9024</v>
      </c>
      <c r="H363" s="118" t="s">
        <v>54</v>
      </c>
      <c r="I363" s="118" t="s">
        <v>7642</v>
      </c>
      <c r="J363" s="118"/>
    </row>
    <row r="364" spans="1:10" ht="12.75">
      <c r="A364" s="118" t="s">
        <v>9025</v>
      </c>
      <c r="B364" s="118" t="s">
        <v>9026</v>
      </c>
      <c r="C364" s="118" t="b">
        <v>0</v>
      </c>
      <c r="D364" s="118" t="e">
        <f t="shared" ca="1" si="1"/>
        <v>#NAME?</v>
      </c>
      <c r="E364" s="118" t="s">
        <v>8963</v>
      </c>
      <c r="F364" s="118" t="s">
        <v>9027</v>
      </c>
      <c r="G364" s="124" t="s">
        <v>9028</v>
      </c>
      <c r="H364" s="118" t="s">
        <v>54</v>
      </c>
      <c r="I364" s="118" t="s">
        <v>7642</v>
      </c>
      <c r="J364" s="118"/>
    </row>
    <row r="365" spans="1:10" ht="12.75">
      <c r="A365" s="118" t="s">
        <v>9029</v>
      </c>
      <c r="B365" s="118" t="s">
        <v>9030</v>
      </c>
      <c r="C365" s="118" t="b">
        <v>0</v>
      </c>
      <c r="D365" s="118" t="e">
        <f t="shared" ca="1" si="1"/>
        <v>#NAME?</v>
      </c>
      <c r="E365" s="118" t="s">
        <v>8963</v>
      </c>
      <c r="F365" s="118" t="s">
        <v>9031</v>
      </c>
      <c r="G365" s="124" t="s">
        <v>9032</v>
      </c>
      <c r="H365" s="118" t="s">
        <v>54</v>
      </c>
      <c r="I365" s="118"/>
      <c r="J365" s="118"/>
    </row>
    <row r="366" spans="1:10" ht="12.75">
      <c r="A366" s="118" t="s">
        <v>9033</v>
      </c>
      <c r="B366" s="118" t="s">
        <v>9034</v>
      </c>
      <c r="C366" s="118" t="b">
        <v>0</v>
      </c>
      <c r="D366" s="118" t="e">
        <f t="shared" ca="1" si="1"/>
        <v>#NAME?</v>
      </c>
      <c r="E366" s="118" t="s">
        <v>8963</v>
      </c>
      <c r="F366" s="118" t="s">
        <v>9035</v>
      </c>
      <c r="G366" s="124" t="s">
        <v>9036</v>
      </c>
      <c r="H366" s="118" t="s">
        <v>4640</v>
      </c>
      <c r="I366" s="118" t="s">
        <v>7777</v>
      </c>
      <c r="J366" s="118" t="s">
        <v>7636</v>
      </c>
    </row>
    <row r="367" spans="1:10" ht="12.75">
      <c r="A367" s="118" t="s">
        <v>2680</v>
      </c>
      <c r="B367" s="118" t="s">
        <v>9037</v>
      </c>
      <c r="C367" s="118" t="b">
        <v>0</v>
      </c>
      <c r="D367" s="118" t="e">
        <f t="shared" ca="1" si="1"/>
        <v>#NAME?</v>
      </c>
      <c r="E367" s="118" t="s">
        <v>8963</v>
      </c>
      <c r="F367" s="118" t="s">
        <v>9038</v>
      </c>
      <c r="G367" s="124" t="s">
        <v>9039</v>
      </c>
      <c r="H367" s="118" t="s">
        <v>9040</v>
      </c>
      <c r="I367" s="118" t="s">
        <v>7777</v>
      </c>
      <c r="J367" s="118" t="s">
        <v>7636</v>
      </c>
    </row>
    <row r="368" spans="1:10" ht="12.75">
      <c r="A368" s="118" t="s">
        <v>995</v>
      </c>
      <c r="B368" s="118" t="s">
        <v>9041</v>
      </c>
      <c r="C368" s="118" t="b">
        <v>0</v>
      </c>
      <c r="D368" s="118" t="e">
        <f t="shared" ca="1" si="1"/>
        <v>#NAME?</v>
      </c>
      <c r="E368" s="118" t="s">
        <v>8963</v>
      </c>
      <c r="F368" s="118" t="s">
        <v>9042</v>
      </c>
      <c r="G368" s="124" t="s">
        <v>9043</v>
      </c>
      <c r="H368" s="118" t="s">
        <v>54</v>
      </c>
      <c r="I368" s="118" t="s">
        <v>7777</v>
      </c>
      <c r="J368" s="118" t="s">
        <v>7636</v>
      </c>
    </row>
    <row r="369" spans="1:10" ht="12.75">
      <c r="A369" s="118" t="s">
        <v>9044</v>
      </c>
      <c r="B369" s="118" t="s">
        <v>9045</v>
      </c>
      <c r="C369" s="118" t="b">
        <v>0</v>
      </c>
      <c r="D369" s="118" t="e">
        <f t="shared" ca="1" si="1"/>
        <v>#NAME?</v>
      </c>
      <c r="E369" s="118" t="s">
        <v>8963</v>
      </c>
      <c r="F369" s="118" t="s">
        <v>9046</v>
      </c>
      <c r="G369" s="124" t="s">
        <v>9047</v>
      </c>
      <c r="H369" s="118" t="s">
        <v>54</v>
      </c>
      <c r="I369" s="118"/>
      <c r="J369" s="118"/>
    </row>
    <row r="370" spans="1:10" ht="12.75">
      <c r="A370" s="118" t="s">
        <v>8733</v>
      </c>
      <c r="B370" s="118" t="s">
        <v>9048</v>
      </c>
      <c r="C370" s="118" t="b">
        <v>0</v>
      </c>
      <c r="D370" s="118" t="e">
        <f t="shared" ca="1" si="1"/>
        <v>#NAME?</v>
      </c>
      <c r="E370" s="118" t="s">
        <v>9049</v>
      </c>
      <c r="F370" s="118" t="s">
        <v>9050</v>
      </c>
      <c r="G370" s="124" t="s">
        <v>9051</v>
      </c>
      <c r="H370" s="118" t="s">
        <v>4278</v>
      </c>
      <c r="I370" s="118" t="s">
        <v>8112</v>
      </c>
      <c r="J370" s="118"/>
    </row>
    <row r="371" spans="1:10" ht="12.75">
      <c r="A371" s="118" t="s">
        <v>9052</v>
      </c>
      <c r="B371" s="118" t="s">
        <v>9053</v>
      </c>
      <c r="C371" s="118" t="b">
        <v>0</v>
      </c>
      <c r="D371" s="118" t="e">
        <f t="shared" ca="1" si="1"/>
        <v>#NAME?</v>
      </c>
      <c r="E371" s="118" t="s">
        <v>9049</v>
      </c>
      <c r="F371" s="118" t="s">
        <v>9054</v>
      </c>
      <c r="G371" s="124" t="s">
        <v>9055</v>
      </c>
      <c r="H371" s="118" t="s">
        <v>5279</v>
      </c>
      <c r="I371" s="118" t="s">
        <v>8112</v>
      </c>
      <c r="J371" s="118"/>
    </row>
    <row r="372" spans="1:10" ht="12.75">
      <c r="A372" s="118" t="s">
        <v>7860</v>
      </c>
      <c r="B372" s="118" t="s">
        <v>9056</v>
      </c>
      <c r="C372" s="118" t="b">
        <v>0</v>
      </c>
      <c r="D372" s="118" t="e">
        <f t="shared" ca="1" si="1"/>
        <v>#NAME?</v>
      </c>
      <c r="E372" s="118" t="s">
        <v>9049</v>
      </c>
      <c r="F372" s="118" t="s">
        <v>9057</v>
      </c>
      <c r="G372" s="124" t="s">
        <v>9058</v>
      </c>
      <c r="H372" s="118" t="s">
        <v>4278</v>
      </c>
      <c r="I372" s="118" t="s">
        <v>8112</v>
      </c>
      <c r="J372" s="118"/>
    </row>
    <row r="373" spans="1:10" ht="12.75">
      <c r="A373" s="118" t="s">
        <v>9059</v>
      </c>
      <c r="B373" s="118" t="s">
        <v>9060</v>
      </c>
      <c r="C373" s="118" t="b">
        <v>0</v>
      </c>
      <c r="D373" s="118" t="e">
        <f t="shared" ca="1" si="1"/>
        <v>#NAME?</v>
      </c>
      <c r="E373" s="118" t="s">
        <v>9049</v>
      </c>
      <c r="F373" s="118" t="s">
        <v>9061</v>
      </c>
      <c r="G373" s="124" t="s">
        <v>9062</v>
      </c>
      <c r="H373" s="118" t="s">
        <v>5607</v>
      </c>
      <c r="I373" s="118" t="s">
        <v>8112</v>
      </c>
      <c r="J373" s="118"/>
    </row>
    <row r="374" spans="1:10" ht="12.75">
      <c r="A374" s="118" t="s">
        <v>995</v>
      </c>
      <c r="B374" s="118" t="s">
        <v>9063</v>
      </c>
      <c r="C374" s="118" t="b">
        <v>0</v>
      </c>
      <c r="D374" s="118" t="e">
        <f t="shared" ca="1" si="1"/>
        <v>#NAME?</v>
      </c>
      <c r="E374" s="118" t="s">
        <v>9064</v>
      </c>
      <c r="F374" s="118" t="s">
        <v>9065</v>
      </c>
      <c r="G374" s="124" t="s">
        <v>9066</v>
      </c>
      <c r="H374" s="118" t="s">
        <v>4278</v>
      </c>
      <c r="I374" s="118" t="s">
        <v>8925</v>
      </c>
      <c r="J374" s="118"/>
    </row>
    <row r="375" spans="1:10" ht="12.75">
      <c r="A375" s="118" t="s">
        <v>9067</v>
      </c>
      <c r="B375" s="118" t="s">
        <v>9068</v>
      </c>
      <c r="C375" s="118" t="b">
        <v>0</v>
      </c>
      <c r="D375" s="118" t="e">
        <f t="shared" ca="1" si="1"/>
        <v>#NAME?</v>
      </c>
      <c r="E375" s="118" t="s">
        <v>9064</v>
      </c>
      <c r="F375" s="118" t="s">
        <v>9069</v>
      </c>
      <c r="G375" s="124" t="s">
        <v>9070</v>
      </c>
      <c r="H375" s="118" t="s">
        <v>4278</v>
      </c>
      <c r="I375" s="118" t="s">
        <v>8925</v>
      </c>
      <c r="J375" s="118"/>
    </row>
    <row r="376" spans="1:10" ht="12.75">
      <c r="A376" s="118" t="s">
        <v>9071</v>
      </c>
      <c r="B376" s="118" t="s">
        <v>9072</v>
      </c>
      <c r="C376" s="118" t="b">
        <v>0</v>
      </c>
      <c r="D376" s="118" t="e">
        <f t="shared" ca="1" si="1"/>
        <v>#NAME?</v>
      </c>
      <c r="E376" s="118" t="s">
        <v>9073</v>
      </c>
      <c r="F376" s="118" t="s">
        <v>9074</v>
      </c>
      <c r="G376" s="124" t="s">
        <v>9075</v>
      </c>
      <c r="H376" s="118" t="s">
        <v>5279</v>
      </c>
      <c r="I376" s="118" t="s">
        <v>8925</v>
      </c>
      <c r="J376" s="118"/>
    </row>
    <row r="377" spans="1:10" ht="12.75">
      <c r="A377" s="118" t="s">
        <v>9076</v>
      </c>
      <c r="B377" s="118" t="s">
        <v>9072</v>
      </c>
      <c r="C377" s="118" t="b">
        <v>0</v>
      </c>
      <c r="D377" s="118" t="e">
        <f t="shared" ca="1" si="1"/>
        <v>#NAME?</v>
      </c>
      <c r="E377" s="118" t="s">
        <v>9073</v>
      </c>
      <c r="F377" s="118" t="s">
        <v>9077</v>
      </c>
      <c r="G377" s="124" t="s">
        <v>9078</v>
      </c>
      <c r="H377" s="118" t="s">
        <v>5273</v>
      </c>
      <c r="I377" s="118" t="s">
        <v>8925</v>
      </c>
      <c r="J377" s="118"/>
    </row>
    <row r="378" spans="1:10" ht="12.75">
      <c r="A378" s="118" t="s">
        <v>995</v>
      </c>
      <c r="B378" s="118" t="s">
        <v>9079</v>
      </c>
      <c r="C378" s="118" t="b">
        <v>0</v>
      </c>
      <c r="D378" s="118" t="e">
        <f t="shared" ca="1" si="1"/>
        <v>#NAME?</v>
      </c>
      <c r="E378" s="118" t="s">
        <v>9073</v>
      </c>
      <c r="F378" s="118" t="s">
        <v>9080</v>
      </c>
      <c r="G378" s="124" t="s">
        <v>9081</v>
      </c>
      <c r="H378" s="118" t="s">
        <v>4640</v>
      </c>
      <c r="I378" s="118" t="s">
        <v>8925</v>
      </c>
      <c r="J378" s="118"/>
    </row>
    <row r="379" spans="1:10" ht="12.75">
      <c r="A379" s="118" t="s">
        <v>7872</v>
      </c>
      <c r="B379" s="118" t="s">
        <v>9082</v>
      </c>
      <c r="C379" s="118" t="b">
        <v>0</v>
      </c>
      <c r="D379" s="118" t="e">
        <f t="shared" ca="1" si="1"/>
        <v>#NAME?</v>
      </c>
      <c r="E379" s="118" t="s">
        <v>9073</v>
      </c>
      <c r="F379" s="118" t="s">
        <v>9083</v>
      </c>
      <c r="G379" s="124" t="s">
        <v>9084</v>
      </c>
      <c r="H379" s="118" t="s">
        <v>5273</v>
      </c>
      <c r="I379" s="118" t="s">
        <v>8925</v>
      </c>
      <c r="J379" s="118"/>
    </row>
    <row r="380" spans="1:10" ht="12.75">
      <c r="A380" s="118" t="s">
        <v>1704</v>
      </c>
      <c r="B380" s="118" t="s">
        <v>9085</v>
      </c>
      <c r="C380" s="118" t="b">
        <v>0</v>
      </c>
      <c r="D380" s="118" t="e">
        <f t="shared" ca="1" si="1"/>
        <v>#NAME?</v>
      </c>
      <c r="E380" s="118" t="s">
        <v>9086</v>
      </c>
      <c r="F380" s="118" t="s">
        <v>9087</v>
      </c>
      <c r="G380" s="124" t="s">
        <v>9088</v>
      </c>
      <c r="H380" s="118" t="s">
        <v>4551</v>
      </c>
      <c r="I380" s="118" t="s">
        <v>8657</v>
      </c>
      <c r="J380" s="118" t="s">
        <v>8658</v>
      </c>
    </row>
    <row r="381" spans="1:10" ht="12.75">
      <c r="A381" s="118" t="s">
        <v>2406</v>
      </c>
      <c r="B381" s="118" t="s">
        <v>9089</v>
      </c>
      <c r="C381" s="118" t="b">
        <v>0</v>
      </c>
      <c r="D381" s="118" t="e">
        <f t="shared" ca="1" si="1"/>
        <v>#NAME?</v>
      </c>
      <c r="E381" s="118" t="s">
        <v>9086</v>
      </c>
      <c r="F381" s="118" t="s">
        <v>9090</v>
      </c>
      <c r="G381" s="124" t="s">
        <v>9091</v>
      </c>
      <c r="H381" s="118" t="s">
        <v>4485</v>
      </c>
      <c r="I381" s="118" t="s">
        <v>8657</v>
      </c>
      <c r="J381" s="118" t="s">
        <v>8658</v>
      </c>
    </row>
    <row r="382" spans="1:10" ht="12.75">
      <c r="A382" s="118" t="s">
        <v>9092</v>
      </c>
      <c r="B382" s="118" t="s">
        <v>9093</v>
      </c>
      <c r="C382" s="118" t="b">
        <v>0</v>
      </c>
      <c r="D382" s="118" t="e">
        <f t="shared" ca="1" si="1"/>
        <v>#NAME?</v>
      </c>
      <c r="E382" s="118" t="s">
        <v>9086</v>
      </c>
      <c r="F382" s="118" t="s">
        <v>9094</v>
      </c>
      <c r="G382" s="124" t="s">
        <v>9095</v>
      </c>
      <c r="H382" s="118" t="s">
        <v>54</v>
      </c>
      <c r="I382" s="118" t="s">
        <v>8657</v>
      </c>
      <c r="J382" s="118" t="s">
        <v>8658</v>
      </c>
    </row>
    <row r="383" spans="1:10" ht="12.75">
      <c r="A383" s="118" t="s">
        <v>9096</v>
      </c>
      <c r="B383" s="118" t="s">
        <v>9097</v>
      </c>
      <c r="C383" s="118" t="b">
        <v>0</v>
      </c>
      <c r="D383" s="118" t="e">
        <f t="shared" ca="1" si="1"/>
        <v>#NAME?</v>
      </c>
      <c r="E383" s="118" t="s">
        <v>9098</v>
      </c>
      <c r="F383" s="118" t="s">
        <v>9099</v>
      </c>
      <c r="G383" s="124" t="s">
        <v>9100</v>
      </c>
      <c r="H383" s="118" t="s">
        <v>54</v>
      </c>
      <c r="I383" s="118" t="s">
        <v>9101</v>
      </c>
      <c r="J383" s="118"/>
    </row>
    <row r="384" spans="1:10" ht="12.75">
      <c r="A384" s="118" t="s">
        <v>2671</v>
      </c>
      <c r="B384" s="118" t="s">
        <v>9102</v>
      </c>
      <c r="C384" s="118" t="b">
        <v>0</v>
      </c>
      <c r="D384" s="118" t="e">
        <f t="shared" ca="1" si="1"/>
        <v>#NAME?</v>
      </c>
      <c r="E384" s="118" t="s">
        <v>9098</v>
      </c>
      <c r="F384" s="118" t="s">
        <v>9103</v>
      </c>
      <c r="G384" s="124" t="s">
        <v>9104</v>
      </c>
      <c r="H384" s="118" t="s">
        <v>54</v>
      </c>
      <c r="I384" s="118" t="s">
        <v>9101</v>
      </c>
      <c r="J384" s="118"/>
    </row>
    <row r="385" spans="1:10" ht="12.75">
      <c r="A385" s="118" t="s">
        <v>9105</v>
      </c>
      <c r="B385" s="118" t="s">
        <v>9106</v>
      </c>
      <c r="C385" s="118" t="b">
        <v>0</v>
      </c>
      <c r="D385" s="118" t="e">
        <f t="shared" ca="1" si="1"/>
        <v>#NAME?</v>
      </c>
      <c r="E385" s="118" t="s">
        <v>9098</v>
      </c>
      <c r="F385" s="118" t="s">
        <v>9107</v>
      </c>
      <c r="G385" s="124" t="s">
        <v>9108</v>
      </c>
      <c r="H385" s="118" t="s">
        <v>9109</v>
      </c>
      <c r="I385" s="118" t="s">
        <v>9101</v>
      </c>
      <c r="J385" s="118"/>
    </row>
    <row r="386" spans="1:10" ht="12.75">
      <c r="A386" s="118" t="s">
        <v>9110</v>
      </c>
      <c r="B386" s="118" t="s">
        <v>9111</v>
      </c>
      <c r="C386" s="118" t="b">
        <v>0</v>
      </c>
      <c r="D386" s="118" t="e">
        <f t="shared" ca="1" si="1"/>
        <v>#NAME?</v>
      </c>
      <c r="E386" s="118" t="s">
        <v>9098</v>
      </c>
      <c r="F386" s="118" t="s">
        <v>9112</v>
      </c>
      <c r="G386" s="124" t="s">
        <v>9113</v>
      </c>
      <c r="H386" s="118" t="s">
        <v>4278</v>
      </c>
      <c r="I386" s="118" t="s">
        <v>9101</v>
      </c>
      <c r="J386" s="118"/>
    </row>
    <row r="387" spans="1:10" ht="12.75">
      <c r="A387" s="118" t="s">
        <v>8422</v>
      </c>
      <c r="B387" s="118" t="s">
        <v>9114</v>
      </c>
      <c r="C387" s="118" t="b">
        <v>0</v>
      </c>
      <c r="D387" s="118" t="e">
        <f t="shared" ca="1" si="1"/>
        <v>#NAME?</v>
      </c>
      <c r="E387" s="118" t="s">
        <v>9115</v>
      </c>
      <c r="F387" s="118" t="s">
        <v>9116</v>
      </c>
      <c r="G387" s="124" t="s">
        <v>9117</v>
      </c>
      <c r="H387" s="118" t="s">
        <v>4640</v>
      </c>
      <c r="I387" s="118"/>
      <c r="J387" s="118"/>
    </row>
    <row r="388" spans="1:10" ht="12.75">
      <c r="A388" s="118" t="s">
        <v>9118</v>
      </c>
      <c r="B388" s="118" t="s">
        <v>9119</v>
      </c>
      <c r="C388" s="118" t="b">
        <v>0</v>
      </c>
      <c r="D388" s="118" t="e">
        <f t="shared" ca="1" si="1"/>
        <v>#NAME?</v>
      </c>
      <c r="E388" s="118" t="s">
        <v>9115</v>
      </c>
      <c r="F388" s="118" t="s">
        <v>9120</v>
      </c>
      <c r="G388" s="124" t="s">
        <v>9121</v>
      </c>
      <c r="H388" s="118" t="s">
        <v>6031</v>
      </c>
      <c r="I388" s="118"/>
      <c r="J388" s="118"/>
    </row>
    <row r="389" spans="1:10" ht="12.75">
      <c r="A389" s="118" t="s">
        <v>1069</v>
      </c>
      <c r="B389" s="118" t="s">
        <v>9122</v>
      </c>
      <c r="C389" s="118" t="b">
        <v>0</v>
      </c>
      <c r="D389" s="118" t="e">
        <f t="shared" ca="1" si="1"/>
        <v>#NAME?</v>
      </c>
      <c r="E389" s="118" t="s">
        <v>9115</v>
      </c>
      <c r="F389" s="118" t="s">
        <v>9123</v>
      </c>
      <c r="G389" s="124" t="s">
        <v>9124</v>
      </c>
      <c r="H389" s="118" t="s">
        <v>9125</v>
      </c>
      <c r="I389" s="118"/>
      <c r="J389" s="118"/>
    </row>
    <row r="390" spans="1:10" ht="12.75">
      <c r="A390" s="118" t="s">
        <v>9126</v>
      </c>
      <c r="B390" s="118" t="s">
        <v>9127</v>
      </c>
      <c r="C390" s="118" t="b">
        <v>0</v>
      </c>
      <c r="D390" s="118" t="e">
        <f t="shared" ca="1" si="1"/>
        <v>#NAME?</v>
      </c>
      <c r="E390" s="118" t="s">
        <v>9128</v>
      </c>
      <c r="F390" s="118" t="s">
        <v>9129</v>
      </c>
      <c r="G390" s="124" t="s">
        <v>9130</v>
      </c>
      <c r="H390" s="118" t="s">
        <v>4305</v>
      </c>
      <c r="I390" s="118" t="s">
        <v>9131</v>
      </c>
      <c r="J390" s="118" t="s">
        <v>7622</v>
      </c>
    </row>
    <row r="391" spans="1:10" ht="12.75">
      <c r="A391" s="118" t="s">
        <v>9132</v>
      </c>
      <c r="B391" s="118" t="s">
        <v>920</v>
      </c>
      <c r="C391" s="118" t="b">
        <v>0</v>
      </c>
      <c r="D391" s="118" t="e">
        <f t="shared" ca="1" si="1"/>
        <v>#NAME?</v>
      </c>
      <c r="E391" s="118" t="s">
        <v>9128</v>
      </c>
      <c r="F391" s="118" t="s">
        <v>9133</v>
      </c>
      <c r="G391" s="124" t="s">
        <v>9134</v>
      </c>
      <c r="H391" s="118" t="s">
        <v>4305</v>
      </c>
      <c r="I391" s="118" t="s">
        <v>9131</v>
      </c>
      <c r="J391" s="118" t="s">
        <v>7622</v>
      </c>
    </row>
    <row r="392" spans="1:10" ht="12.75">
      <c r="A392" s="118" t="s">
        <v>1544</v>
      </c>
      <c r="B392" s="118" t="s">
        <v>9135</v>
      </c>
      <c r="C392" s="118" t="b">
        <v>0</v>
      </c>
      <c r="D392" s="118" t="e">
        <f t="shared" ca="1" si="1"/>
        <v>#NAME?</v>
      </c>
      <c r="E392" s="118" t="s">
        <v>9128</v>
      </c>
      <c r="F392" s="118" t="s">
        <v>9136</v>
      </c>
      <c r="G392" s="124" t="s">
        <v>9137</v>
      </c>
      <c r="H392" s="118" t="s">
        <v>4305</v>
      </c>
      <c r="I392" s="118" t="s">
        <v>9131</v>
      </c>
      <c r="J392" s="118" t="s">
        <v>7622</v>
      </c>
    </row>
    <row r="393" spans="1:10" ht="12.75">
      <c r="A393" s="118" t="s">
        <v>2226</v>
      </c>
      <c r="B393" s="118" t="s">
        <v>9138</v>
      </c>
      <c r="C393" s="118" t="b">
        <v>0</v>
      </c>
      <c r="D393" s="118" t="e">
        <f t="shared" ca="1" si="1"/>
        <v>#NAME?</v>
      </c>
      <c r="E393" s="118" t="s">
        <v>9128</v>
      </c>
      <c r="F393" s="118" t="s">
        <v>9139</v>
      </c>
      <c r="G393" s="124" t="s">
        <v>9140</v>
      </c>
      <c r="H393" s="118" t="s">
        <v>4305</v>
      </c>
      <c r="I393" s="118" t="s">
        <v>9131</v>
      </c>
      <c r="J393" s="118" t="s">
        <v>7622</v>
      </c>
    </row>
    <row r="394" spans="1:10" ht="12.75">
      <c r="A394" s="118" t="s">
        <v>8889</v>
      </c>
      <c r="B394" s="118" t="s">
        <v>9141</v>
      </c>
      <c r="C394" s="118" t="b">
        <v>0</v>
      </c>
      <c r="D394" s="118" t="e">
        <f t="shared" ca="1" si="1"/>
        <v>#NAME?</v>
      </c>
      <c r="E394" s="118" t="s">
        <v>9142</v>
      </c>
      <c r="F394" s="118" t="s">
        <v>9143</v>
      </c>
      <c r="G394" s="124" t="s">
        <v>9144</v>
      </c>
      <c r="H394" s="118" t="s">
        <v>4485</v>
      </c>
      <c r="I394" s="118" t="s">
        <v>9145</v>
      </c>
      <c r="J394" s="118" t="s">
        <v>9146</v>
      </c>
    </row>
    <row r="395" spans="1:10" ht="12.75">
      <c r="A395" s="118" t="s">
        <v>8422</v>
      </c>
      <c r="B395" s="118" t="s">
        <v>9147</v>
      </c>
      <c r="C395" s="118" t="b">
        <v>0</v>
      </c>
      <c r="D395" s="118" t="e">
        <f t="shared" ca="1" si="1"/>
        <v>#NAME?</v>
      </c>
      <c r="E395" s="118" t="s">
        <v>9142</v>
      </c>
      <c r="F395" s="118" t="s">
        <v>9148</v>
      </c>
      <c r="G395" s="124" t="s">
        <v>9149</v>
      </c>
      <c r="H395" s="118" t="s">
        <v>8474</v>
      </c>
      <c r="I395" s="118" t="s">
        <v>9150</v>
      </c>
      <c r="J395" s="118" t="s">
        <v>7820</v>
      </c>
    </row>
    <row r="396" spans="1:10" ht="12.75">
      <c r="A396" s="118" t="s">
        <v>9151</v>
      </c>
      <c r="B396" s="118" t="s">
        <v>9152</v>
      </c>
      <c r="C396" s="118" t="b">
        <v>0</v>
      </c>
      <c r="D396" s="118" t="e">
        <f t="shared" ca="1" si="1"/>
        <v>#NAME?</v>
      </c>
      <c r="E396" s="118" t="s">
        <v>9142</v>
      </c>
      <c r="F396" s="118" t="s">
        <v>9153</v>
      </c>
      <c r="G396" s="124" t="s">
        <v>9154</v>
      </c>
      <c r="H396" s="118" t="s">
        <v>4276</v>
      </c>
      <c r="I396" s="118" t="s">
        <v>1603</v>
      </c>
      <c r="J396" s="118" t="s">
        <v>7756</v>
      </c>
    </row>
    <row r="397" spans="1:10" ht="12.75">
      <c r="A397" s="118" t="s">
        <v>1026</v>
      </c>
      <c r="B397" s="118" t="s">
        <v>9155</v>
      </c>
      <c r="C397" s="118" t="b">
        <v>0</v>
      </c>
      <c r="D397" s="118" t="e">
        <f t="shared" ca="1" si="1"/>
        <v>#NAME?</v>
      </c>
      <c r="E397" s="118" t="s">
        <v>9142</v>
      </c>
      <c r="F397" s="118" t="s">
        <v>9156</v>
      </c>
      <c r="G397" s="124" t="s">
        <v>9157</v>
      </c>
      <c r="H397" s="118" t="s">
        <v>4276</v>
      </c>
      <c r="I397" s="118" t="s">
        <v>9158</v>
      </c>
      <c r="J397" s="118" t="s">
        <v>9159</v>
      </c>
    </row>
    <row r="398" spans="1:10" ht="12.75">
      <c r="A398" s="118" t="s">
        <v>2268</v>
      </c>
      <c r="B398" s="118" t="s">
        <v>9160</v>
      </c>
      <c r="C398" s="118" t="b">
        <v>0</v>
      </c>
      <c r="D398" s="118" t="e">
        <f t="shared" ca="1" si="1"/>
        <v>#NAME?</v>
      </c>
      <c r="E398" s="118" t="s">
        <v>9142</v>
      </c>
      <c r="F398" s="118" t="s">
        <v>9161</v>
      </c>
      <c r="G398" s="124" t="s">
        <v>9162</v>
      </c>
      <c r="H398" s="118" t="s">
        <v>4485</v>
      </c>
      <c r="I398" s="118" t="s">
        <v>9145</v>
      </c>
      <c r="J398" s="118" t="s">
        <v>9146</v>
      </c>
    </row>
    <row r="399" spans="1:10" ht="12.75">
      <c r="A399" s="118" t="s">
        <v>8236</v>
      </c>
      <c r="B399" s="118" t="s">
        <v>9163</v>
      </c>
      <c r="C399" s="118" t="b">
        <v>0</v>
      </c>
      <c r="D399" s="118" t="e">
        <f t="shared" ca="1" si="1"/>
        <v>#NAME?</v>
      </c>
      <c r="E399" s="118" t="s">
        <v>9142</v>
      </c>
      <c r="F399" s="118" t="s">
        <v>9164</v>
      </c>
      <c r="G399" s="124" t="s">
        <v>9165</v>
      </c>
      <c r="H399" s="118" t="s">
        <v>4276</v>
      </c>
      <c r="I399" s="118" t="s">
        <v>9166</v>
      </c>
      <c r="J399" s="118" t="s">
        <v>7636</v>
      </c>
    </row>
    <row r="400" spans="1:10" ht="12.75">
      <c r="A400" s="118" t="s">
        <v>882</v>
      </c>
      <c r="B400" s="118" t="s">
        <v>7831</v>
      </c>
      <c r="C400" s="118" t="b">
        <v>0</v>
      </c>
      <c r="D400" s="118" t="e">
        <f t="shared" ca="1" si="1"/>
        <v>#NAME?</v>
      </c>
      <c r="E400" s="118" t="s">
        <v>9142</v>
      </c>
      <c r="F400" s="118" t="s">
        <v>9167</v>
      </c>
      <c r="G400" s="124" t="s">
        <v>9168</v>
      </c>
      <c r="H400" s="118" t="s">
        <v>4276</v>
      </c>
      <c r="I400" s="118" t="s">
        <v>9145</v>
      </c>
      <c r="J400" s="118" t="s">
        <v>9146</v>
      </c>
    </row>
    <row r="401" spans="1:10" ht="12.75">
      <c r="A401" s="118" t="s">
        <v>9169</v>
      </c>
      <c r="B401" s="118" t="s">
        <v>9170</v>
      </c>
      <c r="C401" s="118" t="b">
        <v>0</v>
      </c>
      <c r="D401" s="118" t="e">
        <f t="shared" ca="1" si="1"/>
        <v>#NAME?</v>
      </c>
      <c r="E401" s="118" t="s">
        <v>9142</v>
      </c>
      <c r="F401" s="118" t="s">
        <v>9171</v>
      </c>
      <c r="G401" s="124" t="s">
        <v>9172</v>
      </c>
      <c r="H401" s="118" t="s">
        <v>4485</v>
      </c>
      <c r="I401" s="118" t="s">
        <v>9150</v>
      </c>
      <c r="J401" s="118" t="s">
        <v>7820</v>
      </c>
    </row>
    <row r="402" spans="1:10" ht="12.75">
      <c r="A402" s="118" t="s">
        <v>2057</v>
      </c>
      <c r="B402" s="118" t="s">
        <v>9173</v>
      </c>
      <c r="C402" s="118" t="b">
        <v>0</v>
      </c>
      <c r="D402" s="118" t="e">
        <f t="shared" ca="1" si="1"/>
        <v>#NAME?</v>
      </c>
      <c r="E402" s="118" t="s">
        <v>9142</v>
      </c>
      <c r="F402" s="118" t="s">
        <v>9174</v>
      </c>
      <c r="G402" s="124" t="s">
        <v>9175</v>
      </c>
      <c r="H402" s="118" t="s">
        <v>4276</v>
      </c>
      <c r="I402" s="118" t="s">
        <v>9176</v>
      </c>
      <c r="J402" s="118" t="s">
        <v>7622</v>
      </c>
    </row>
    <row r="403" spans="1:10" ht="12.75">
      <c r="A403" s="118" t="s">
        <v>9177</v>
      </c>
      <c r="B403" s="118" t="s">
        <v>9178</v>
      </c>
      <c r="C403" s="118" t="b">
        <v>0</v>
      </c>
      <c r="D403" s="118" t="e">
        <f t="shared" ca="1" si="1"/>
        <v>#NAME?</v>
      </c>
      <c r="E403" s="118" t="s">
        <v>9142</v>
      </c>
      <c r="F403" s="118" t="s">
        <v>9179</v>
      </c>
      <c r="G403" s="124" t="s">
        <v>9180</v>
      </c>
      <c r="H403" s="118" t="s">
        <v>8474</v>
      </c>
      <c r="I403" s="118" t="s">
        <v>9145</v>
      </c>
      <c r="J403" s="118" t="s">
        <v>9146</v>
      </c>
    </row>
    <row r="404" spans="1:10" ht="12.75">
      <c r="A404" s="118" t="s">
        <v>2135</v>
      </c>
      <c r="B404" s="118" t="s">
        <v>9181</v>
      </c>
      <c r="C404" s="118" t="b">
        <v>0</v>
      </c>
      <c r="D404" s="118" t="e">
        <f t="shared" ca="1" si="1"/>
        <v>#NAME?</v>
      </c>
      <c r="E404" s="118" t="s">
        <v>9142</v>
      </c>
      <c r="F404" s="118" t="s">
        <v>9182</v>
      </c>
      <c r="G404" s="124" t="s">
        <v>9183</v>
      </c>
      <c r="H404" s="118" t="s">
        <v>9184</v>
      </c>
      <c r="I404" s="118" t="s">
        <v>9150</v>
      </c>
      <c r="J404" s="118" t="s">
        <v>7820</v>
      </c>
    </row>
    <row r="405" spans="1:10" ht="12.75">
      <c r="A405" s="118" t="s">
        <v>2523</v>
      </c>
      <c r="B405" s="118" t="s">
        <v>9185</v>
      </c>
      <c r="C405" s="118" t="b">
        <v>0</v>
      </c>
      <c r="D405" s="118" t="e">
        <f t="shared" ca="1" si="1"/>
        <v>#NAME?</v>
      </c>
      <c r="E405" s="118" t="s">
        <v>9142</v>
      </c>
      <c r="F405" s="118" t="s">
        <v>9186</v>
      </c>
      <c r="G405" s="124" t="s">
        <v>9187</v>
      </c>
      <c r="H405" s="118" t="s">
        <v>5064</v>
      </c>
      <c r="I405" s="118" t="s">
        <v>9176</v>
      </c>
      <c r="J405" s="118" t="s">
        <v>7622</v>
      </c>
    </row>
    <row r="406" spans="1:10" ht="12.75">
      <c r="A406" s="118" t="s">
        <v>910</v>
      </c>
      <c r="B406" s="118" t="s">
        <v>9188</v>
      </c>
      <c r="C406" s="118" t="b">
        <v>0</v>
      </c>
      <c r="D406" s="118" t="e">
        <f t="shared" ca="1" si="1"/>
        <v>#NAME?</v>
      </c>
      <c r="E406" s="118" t="s">
        <v>9189</v>
      </c>
      <c r="F406" s="118" t="s">
        <v>9190</v>
      </c>
      <c r="G406" s="124" t="s">
        <v>9191</v>
      </c>
      <c r="H406" s="118" t="s">
        <v>4276</v>
      </c>
      <c r="I406" s="118" t="s">
        <v>7590</v>
      </c>
      <c r="J406" s="118" t="s">
        <v>7591</v>
      </c>
    </row>
    <row r="407" spans="1:10" ht="12.75">
      <c r="A407" s="118" t="s">
        <v>870</v>
      </c>
      <c r="B407" s="118" t="s">
        <v>9192</v>
      </c>
      <c r="C407" s="118" t="b">
        <v>0</v>
      </c>
      <c r="D407" s="118" t="e">
        <f t="shared" ca="1" si="1"/>
        <v>#NAME?</v>
      </c>
      <c r="E407" s="118" t="s">
        <v>9189</v>
      </c>
      <c r="F407" s="118" t="s">
        <v>9193</v>
      </c>
      <c r="G407" s="124" t="s">
        <v>9194</v>
      </c>
      <c r="H407" s="118" t="s">
        <v>4276</v>
      </c>
      <c r="I407" s="118" t="s">
        <v>7590</v>
      </c>
      <c r="J407" s="118" t="s">
        <v>7591</v>
      </c>
    </row>
    <row r="408" spans="1:10" ht="12.75">
      <c r="A408" s="118" t="s">
        <v>1591</v>
      </c>
      <c r="B408" s="118" t="s">
        <v>9195</v>
      </c>
      <c r="C408" s="118" t="b">
        <v>0</v>
      </c>
      <c r="D408" s="118" t="e">
        <f t="shared" ca="1" si="1"/>
        <v>#NAME?</v>
      </c>
      <c r="E408" s="118" t="s">
        <v>9189</v>
      </c>
      <c r="F408" s="118" t="s">
        <v>9196</v>
      </c>
      <c r="G408" s="124" t="s">
        <v>9197</v>
      </c>
      <c r="H408" s="118" t="s">
        <v>4276</v>
      </c>
      <c r="I408" s="118" t="s">
        <v>7590</v>
      </c>
      <c r="J408" s="118" t="s">
        <v>7591</v>
      </c>
    </row>
    <row r="409" spans="1:10" ht="12.75">
      <c r="A409" s="118" t="s">
        <v>9198</v>
      </c>
      <c r="B409" s="118" t="s">
        <v>9199</v>
      </c>
      <c r="C409" s="118" t="b">
        <v>0</v>
      </c>
      <c r="D409" s="118" t="e">
        <f t="shared" ca="1" si="1"/>
        <v>#NAME?</v>
      </c>
      <c r="E409" s="118" t="s">
        <v>9200</v>
      </c>
      <c r="F409" s="118" t="s">
        <v>9201</v>
      </c>
      <c r="G409" s="124" t="s">
        <v>9202</v>
      </c>
      <c r="H409" s="118" t="s">
        <v>54</v>
      </c>
      <c r="I409" s="118" t="s">
        <v>7642</v>
      </c>
      <c r="J409" s="118"/>
    </row>
    <row r="410" spans="1:10" ht="12.75">
      <c r="A410" s="118" t="s">
        <v>7945</v>
      </c>
      <c r="B410" s="118" t="s">
        <v>9203</v>
      </c>
      <c r="C410" s="118" t="b">
        <v>0</v>
      </c>
      <c r="D410" s="118" t="e">
        <f t="shared" ca="1" si="1"/>
        <v>#NAME?</v>
      </c>
      <c r="E410" s="118" t="s">
        <v>9200</v>
      </c>
      <c r="F410" s="118" t="s">
        <v>9204</v>
      </c>
      <c r="G410" s="124" t="s">
        <v>9205</v>
      </c>
      <c r="H410" s="118" t="s">
        <v>8144</v>
      </c>
      <c r="I410" s="118" t="s">
        <v>7642</v>
      </c>
      <c r="J410" s="118"/>
    </row>
    <row r="411" spans="1:10" ht="12.75">
      <c r="A411" s="118" t="s">
        <v>7789</v>
      </c>
      <c r="B411" s="118" t="s">
        <v>9206</v>
      </c>
      <c r="C411" s="118" t="b">
        <v>0</v>
      </c>
      <c r="D411" s="118" t="e">
        <f t="shared" ca="1" si="1"/>
        <v>#NAME?</v>
      </c>
      <c r="E411" s="118" t="s">
        <v>9200</v>
      </c>
      <c r="F411" s="118" t="s">
        <v>9207</v>
      </c>
      <c r="G411" s="124" t="s">
        <v>9208</v>
      </c>
      <c r="H411" s="118" t="s">
        <v>4305</v>
      </c>
      <c r="I411" s="118" t="s">
        <v>7642</v>
      </c>
      <c r="J411" s="118"/>
    </row>
    <row r="412" spans="1:10" ht="12.75">
      <c r="A412" s="118" t="s">
        <v>8498</v>
      </c>
      <c r="B412" s="118" t="s">
        <v>9209</v>
      </c>
      <c r="C412" s="118" t="b">
        <v>0</v>
      </c>
      <c r="D412" s="118" t="e">
        <f t="shared" ca="1" si="1"/>
        <v>#NAME?</v>
      </c>
      <c r="E412" s="118" t="s">
        <v>9200</v>
      </c>
      <c r="F412" s="118" t="s">
        <v>9210</v>
      </c>
      <c r="G412" s="124" t="s">
        <v>9211</v>
      </c>
      <c r="H412" s="118" t="s">
        <v>8144</v>
      </c>
      <c r="I412" s="118" t="s">
        <v>7642</v>
      </c>
      <c r="J412" s="118"/>
    </row>
    <row r="413" spans="1:10" ht="12.75">
      <c r="A413" s="118" t="s">
        <v>7966</v>
      </c>
      <c r="B413" s="118" t="s">
        <v>9212</v>
      </c>
      <c r="C413" s="118" t="b">
        <v>0</v>
      </c>
      <c r="D413" s="118" t="e">
        <f t="shared" ca="1" si="1"/>
        <v>#NAME?</v>
      </c>
      <c r="E413" s="118" t="s">
        <v>9200</v>
      </c>
      <c r="F413" s="118" t="s">
        <v>9213</v>
      </c>
      <c r="G413" s="124" t="s">
        <v>9214</v>
      </c>
      <c r="H413" s="118" t="s">
        <v>8760</v>
      </c>
      <c r="I413" s="118" t="s">
        <v>7642</v>
      </c>
      <c r="J413" s="118"/>
    </row>
    <row r="414" spans="1:10" ht="12.75">
      <c r="A414" s="118" t="s">
        <v>9215</v>
      </c>
      <c r="B414" s="118" t="s">
        <v>9216</v>
      </c>
      <c r="C414" s="118" t="b">
        <v>0</v>
      </c>
      <c r="D414" s="118" t="e">
        <f t="shared" ca="1" si="1"/>
        <v>#NAME?</v>
      </c>
      <c r="E414" s="118" t="s">
        <v>9200</v>
      </c>
      <c r="F414" s="118" t="s">
        <v>9217</v>
      </c>
      <c r="G414" s="124" t="s">
        <v>9218</v>
      </c>
      <c r="H414" s="118" t="s">
        <v>8144</v>
      </c>
      <c r="I414" s="118" t="s">
        <v>7642</v>
      </c>
      <c r="J414" s="118"/>
    </row>
    <row r="415" spans="1:10" ht="12.75">
      <c r="A415" s="118" t="s">
        <v>9219</v>
      </c>
      <c r="B415" s="118" t="s">
        <v>9220</v>
      </c>
      <c r="C415" s="118" t="b">
        <v>0</v>
      </c>
      <c r="D415" s="118" t="e">
        <f t="shared" ca="1" si="1"/>
        <v>#NAME?</v>
      </c>
      <c r="E415" s="118" t="s">
        <v>9200</v>
      </c>
      <c r="F415" s="118" t="s">
        <v>9221</v>
      </c>
      <c r="G415" s="124" t="s">
        <v>9222</v>
      </c>
      <c r="H415" s="118" t="s">
        <v>4305</v>
      </c>
      <c r="I415" s="118" t="s">
        <v>7642</v>
      </c>
      <c r="J415" s="118"/>
    </row>
    <row r="416" spans="1:10" ht="12.75">
      <c r="A416" s="118" t="s">
        <v>9223</v>
      </c>
      <c r="B416" s="118" t="s">
        <v>2435</v>
      </c>
      <c r="C416" s="118" t="b">
        <v>0</v>
      </c>
      <c r="D416" s="118" t="e">
        <f t="shared" ca="1" si="1"/>
        <v>#NAME?</v>
      </c>
      <c r="E416" s="118" t="s">
        <v>9200</v>
      </c>
      <c r="F416" s="118" t="s">
        <v>9224</v>
      </c>
      <c r="G416" s="124" t="s">
        <v>9225</v>
      </c>
      <c r="H416" s="118" t="s">
        <v>4305</v>
      </c>
      <c r="I416" s="118" t="s">
        <v>7642</v>
      </c>
      <c r="J416" s="118"/>
    </row>
    <row r="417" spans="1:10" ht="12.75">
      <c r="A417" s="118" t="s">
        <v>9226</v>
      </c>
      <c r="B417" s="118" t="s">
        <v>9227</v>
      </c>
      <c r="C417" s="118" t="b">
        <v>0</v>
      </c>
      <c r="D417" s="118" t="e">
        <f t="shared" ca="1" si="1"/>
        <v>#NAME?</v>
      </c>
      <c r="E417" s="118" t="s">
        <v>9228</v>
      </c>
      <c r="F417" s="118" t="s">
        <v>9229</v>
      </c>
      <c r="G417" s="124" t="s">
        <v>9230</v>
      </c>
      <c r="H417" s="118" t="s">
        <v>4305</v>
      </c>
      <c r="I417" s="118" t="s">
        <v>7642</v>
      </c>
      <c r="J417" s="118"/>
    </row>
    <row r="418" spans="1:10" ht="12.75">
      <c r="A418" s="118" t="s">
        <v>1484</v>
      </c>
      <c r="B418" s="118" t="s">
        <v>9231</v>
      </c>
      <c r="C418" s="118" t="b">
        <v>0</v>
      </c>
      <c r="D418" s="118" t="e">
        <f t="shared" ca="1" si="1"/>
        <v>#NAME?</v>
      </c>
      <c r="E418" s="118" t="s">
        <v>9228</v>
      </c>
      <c r="F418" s="118" t="s">
        <v>9232</v>
      </c>
      <c r="G418" s="124" t="s">
        <v>9233</v>
      </c>
      <c r="H418" s="118" t="s">
        <v>4305</v>
      </c>
      <c r="I418" s="118" t="s">
        <v>7642</v>
      </c>
      <c r="J418" s="118"/>
    </row>
    <row r="419" spans="1:10" ht="12.75">
      <c r="A419" s="118" t="s">
        <v>9234</v>
      </c>
      <c r="B419" s="118" t="s">
        <v>9235</v>
      </c>
      <c r="C419" s="118" t="b">
        <v>0</v>
      </c>
      <c r="D419" s="118" t="e">
        <f t="shared" ca="1" si="1"/>
        <v>#NAME?</v>
      </c>
      <c r="E419" s="118" t="s">
        <v>9236</v>
      </c>
      <c r="F419" s="118" t="s">
        <v>9237</v>
      </c>
      <c r="G419" s="124" t="s">
        <v>9238</v>
      </c>
      <c r="H419" s="118" t="s">
        <v>9239</v>
      </c>
      <c r="I419" s="118" t="s">
        <v>9240</v>
      </c>
      <c r="J419" s="118" t="s">
        <v>9241</v>
      </c>
    </row>
    <row r="420" spans="1:10" ht="12.75">
      <c r="A420" s="118" t="s">
        <v>9242</v>
      </c>
      <c r="B420" s="118" t="s">
        <v>9243</v>
      </c>
      <c r="C420" s="118" t="b">
        <v>0</v>
      </c>
      <c r="D420" s="118" t="e">
        <f t="shared" ca="1" si="1"/>
        <v>#NAME?</v>
      </c>
      <c r="E420" s="118" t="s">
        <v>9236</v>
      </c>
      <c r="F420" s="118" t="s">
        <v>9244</v>
      </c>
      <c r="G420" s="124" t="s">
        <v>9245</v>
      </c>
      <c r="H420" s="118" t="s">
        <v>7647</v>
      </c>
      <c r="I420" s="118" t="s">
        <v>9240</v>
      </c>
      <c r="J420" s="118" t="s">
        <v>9241</v>
      </c>
    </row>
    <row r="421" spans="1:10" ht="12.75">
      <c r="A421" s="118" t="s">
        <v>7945</v>
      </c>
      <c r="B421" s="118" t="s">
        <v>9246</v>
      </c>
      <c r="C421" s="118" t="b">
        <v>0</v>
      </c>
      <c r="D421" s="118" t="e">
        <f t="shared" ca="1" si="1"/>
        <v>#NAME?</v>
      </c>
      <c r="E421" s="118" t="s">
        <v>9247</v>
      </c>
      <c r="F421" s="118" t="s">
        <v>9248</v>
      </c>
      <c r="G421" s="124" t="s">
        <v>9249</v>
      </c>
      <c r="H421" s="118" t="s">
        <v>54</v>
      </c>
      <c r="I421" s="118" t="s">
        <v>7820</v>
      </c>
      <c r="J421" s="118" t="s">
        <v>7820</v>
      </c>
    </row>
    <row r="422" spans="1:10" ht="12.75">
      <c r="A422" s="118" t="s">
        <v>9250</v>
      </c>
      <c r="B422" s="118" t="s">
        <v>9251</v>
      </c>
      <c r="C422" s="118" t="b">
        <v>0</v>
      </c>
      <c r="D422" s="118" t="e">
        <f t="shared" ca="1" si="1"/>
        <v>#NAME?</v>
      </c>
      <c r="E422" s="118" t="s">
        <v>9247</v>
      </c>
      <c r="F422" s="118" t="s">
        <v>9252</v>
      </c>
      <c r="G422" s="124" t="s">
        <v>9253</v>
      </c>
      <c r="H422" s="118" t="s">
        <v>54</v>
      </c>
      <c r="I422" s="118" t="s">
        <v>7820</v>
      </c>
      <c r="J422" s="118" t="s">
        <v>7820</v>
      </c>
    </row>
    <row r="423" spans="1:10" ht="12.75">
      <c r="A423" s="118" t="s">
        <v>1704</v>
      </c>
      <c r="B423" s="118" t="s">
        <v>9254</v>
      </c>
      <c r="C423" s="118" t="b">
        <v>0</v>
      </c>
      <c r="D423" s="118" t="e">
        <f t="shared" ca="1" si="1"/>
        <v>#NAME?</v>
      </c>
      <c r="E423" s="118" t="s">
        <v>9247</v>
      </c>
      <c r="F423" s="118" t="s">
        <v>9255</v>
      </c>
      <c r="G423" s="124" t="s">
        <v>9256</v>
      </c>
      <c r="H423" s="118" t="s">
        <v>54</v>
      </c>
      <c r="I423" s="118" t="s">
        <v>7820</v>
      </c>
      <c r="J423" s="118" t="s">
        <v>7820</v>
      </c>
    </row>
    <row r="424" spans="1:10" ht="12.75">
      <c r="A424" s="118" t="s">
        <v>9257</v>
      </c>
      <c r="B424" s="118" t="s">
        <v>9258</v>
      </c>
      <c r="C424" s="118" t="b">
        <v>0</v>
      </c>
      <c r="D424" s="118" t="e">
        <f t="shared" ca="1" si="1"/>
        <v>#NAME?</v>
      </c>
      <c r="E424" s="118" t="s">
        <v>9247</v>
      </c>
      <c r="F424" s="118" t="s">
        <v>9259</v>
      </c>
      <c r="G424" s="124" t="s">
        <v>9260</v>
      </c>
      <c r="H424" s="118" t="s">
        <v>54</v>
      </c>
      <c r="I424" s="118" t="s">
        <v>7820</v>
      </c>
      <c r="J424" s="118" t="s">
        <v>7820</v>
      </c>
    </row>
    <row r="425" spans="1:10" ht="12.75">
      <c r="A425" s="118" t="s">
        <v>836</v>
      </c>
      <c r="B425" s="118" t="s">
        <v>2145</v>
      </c>
      <c r="C425" s="118" t="b">
        <v>0</v>
      </c>
      <c r="D425" s="118" t="e">
        <f t="shared" ca="1" si="1"/>
        <v>#NAME?</v>
      </c>
      <c r="E425" s="118" t="s">
        <v>9247</v>
      </c>
      <c r="F425" s="118" t="s">
        <v>9261</v>
      </c>
      <c r="G425" s="124" t="s">
        <v>9262</v>
      </c>
      <c r="H425" s="118" t="s">
        <v>54</v>
      </c>
      <c r="I425" s="118" t="s">
        <v>7820</v>
      </c>
      <c r="J425" s="118" t="s">
        <v>7820</v>
      </c>
    </row>
    <row r="426" spans="1:10" ht="12.75">
      <c r="A426" s="118" t="s">
        <v>1591</v>
      </c>
      <c r="B426" s="118" t="s">
        <v>9263</v>
      </c>
      <c r="C426" s="118" t="b">
        <v>0</v>
      </c>
      <c r="D426" s="118" t="e">
        <f t="shared" ca="1" si="1"/>
        <v>#NAME?</v>
      </c>
      <c r="E426" s="118" t="s">
        <v>9247</v>
      </c>
      <c r="F426" s="118" t="s">
        <v>9264</v>
      </c>
      <c r="G426" s="124" t="s">
        <v>9265</v>
      </c>
      <c r="H426" s="118" t="s">
        <v>7754</v>
      </c>
      <c r="I426" s="118" t="s">
        <v>7642</v>
      </c>
      <c r="J426" s="118"/>
    </row>
    <row r="427" spans="1:10" ht="12.75">
      <c r="A427" s="118" t="s">
        <v>1591</v>
      </c>
      <c r="B427" s="118" t="s">
        <v>9266</v>
      </c>
      <c r="C427" s="118" t="b">
        <v>0</v>
      </c>
      <c r="D427" s="118" t="e">
        <f t="shared" ca="1" si="1"/>
        <v>#NAME?</v>
      </c>
      <c r="E427" s="118" t="s">
        <v>9247</v>
      </c>
      <c r="F427" s="118" t="s">
        <v>9267</v>
      </c>
      <c r="G427" s="124" t="s">
        <v>9268</v>
      </c>
      <c r="H427" s="118" t="s">
        <v>54</v>
      </c>
      <c r="I427" s="118" t="s">
        <v>7820</v>
      </c>
      <c r="J427" s="118" t="s">
        <v>7820</v>
      </c>
    </row>
    <row r="428" spans="1:10" ht="12.75">
      <c r="A428" s="118" t="s">
        <v>1081</v>
      </c>
      <c r="B428" s="118" t="s">
        <v>9269</v>
      </c>
      <c r="C428" s="118" t="b">
        <v>0</v>
      </c>
      <c r="D428" s="118" t="e">
        <f t="shared" ca="1" si="1"/>
        <v>#NAME?</v>
      </c>
      <c r="E428" s="118" t="s">
        <v>9247</v>
      </c>
      <c r="F428" s="118" t="s">
        <v>9270</v>
      </c>
      <c r="G428" s="124" t="s">
        <v>9271</v>
      </c>
      <c r="H428" s="118" t="s">
        <v>54</v>
      </c>
      <c r="I428" s="118" t="s">
        <v>7820</v>
      </c>
      <c r="J428" s="118" t="s">
        <v>7820</v>
      </c>
    </row>
    <row r="429" spans="1:10" ht="12.75">
      <c r="A429" s="118" t="s">
        <v>1124</v>
      </c>
      <c r="B429" s="118" t="s">
        <v>9272</v>
      </c>
      <c r="C429" s="118" t="b">
        <v>0</v>
      </c>
      <c r="D429" s="118" t="e">
        <f t="shared" ca="1" si="1"/>
        <v>#NAME?</v>
      </c>
      <c r="E429" s="118" t="s">
        <v>9247</v>
      </c>
      <c r="F429" s="118" t="s">
        <v>9273</v>
      </c>
      <c r="G429" s="124" t="s">
        <v>9274</v>
      </c>
      <c r="H429" s="118" t="s">
        <v>54</v>
      </c>
      <c r="I429" s="118" t="s">
        <v>7820</v>
      </c>
      <c r="J429" s="118" t="s">
        <v>7820</v>
      </c>
    </row>
    <row r="430" spans="1:10" ht="12.75">
      <c r="A430" s="118" t="s">
        <v>9275</v>
      </c>
      <c r="B430" s="118" t="s">
        <v>9276</v>
      </c>
      <c r="C430" s="118" t="b">
        <v>0</v>
      </c>
      <c r="D430" s="118" t="e">
        <f t="shared" ca="1" si="1"/>
        <v>#NAME?</v>
      </c>
      <c r="E430" s="118" t="s">
        <v>9247</v>
      </c>
      <c r="F430" s="118" t="s">
        <v>9277</v>
      </c>
      <c r="G430" s="124" t="s">
        <v>9278</v>
      </c>
      <c r="H430" s="118" t="s">
        <v>54</v>
      </c>
      <c r="I430" s="118" t="s">
        <v>7820</v>
      </c>
      <c r="J430" s="118" t="s">
        <v>7820</v>
      </c>
    </row>
    <row r="431" spans="1:10" ht="12.75">
      <c r="A431" s="118" t="s">
        <v>7838</v>
      </c>
      <c r="B431" s="118" t="s">
        <v>9279</v>
      </c>
      <c r="C431" s="118" t="b">
        <v>0</v>
      </c>
      <c r="D431" s="118" t="e">
        <f t="shared" ca="1" si="1"/>
        <v>#NAME?</v>
      </c>
      <c r="E431" s="118" t="s">
        <v>9247</v>
      </c>
      <c r="F431" s="118" t="s">
        <v>9280</v>
      </c>
      <c r="G431" s="124" t="s">
        <v>9281</v>
      </c>
      <c r="H431" s="118" t="s">
        <v>54</v>
      </c>
      <c r="I431" s="118" t="s">
        <v>7820</v>
      </c>
      <c r="J431" s="118" t="s">
        <v>7820</v>
      </c>
    </row>
    <row r="432" spans="1:10" ht="12.75">
      <c r="A432" s="118" t="s">
        <v>2135</v>
      </c>
      <c r="B432" s="118" t="s">
        <v>9282</v>
      </c>
      <c r="C432" s="118" t="b">
        <v>0</v>
      </c>
      <c r="D432" s="118" t="e">
        <f t="shared" ca="1" si="1"/>
        <v>#NAME?</v>
      </c>
      <c r="E432" s="118" t="s">
        <v>9247</v>
      </c>
      <c r="F432" s="118" t="s">
        <v>9283</v>
      </c>
      <c r="G432" s="124" t="s">
        <v>9284</v>
      </c>
      <c r="H432" s="118" t="s">
        <v>54</v>
      </c>
      <c r="I432" s="118" t="s">
        <v>7820</v>
      </c>
      <c r="J432" s="118" t="s">
        <v>7820</v>
      </c>
    </row>
    <row r="433" spans="1:10" ht="12.75">
      <c r="A433" s="118" t="s">
        <v>9285</v>
      </c>
      <c r="B433" s="118" t="s">
        <v>9286</v>
      </c>
      <c r="C433" s="118" t="b">
        <v>0</v>
      </c>
      <c r="D433" s="118" t="e">
        <f t="shared" ca="1" si="1"/>
        <v>#NAME?</v>
      </c>
      <c r="E433" s="118" t="s">
        <v>9247</v>
      </c>
      <c r="F433" s="118" t="s">
        <v>9287</v>
      </c>
      <c r="G433" s="124" t="s">
        <v>9288</v>
      </c>
      <c r="H433" s="118" t="s">
        <v>54</v>
      </c>
      <c r="I433" s="118"/>
      <c r="J433" s="118"/>
    </row>
    <row r="434" spans="1:10" ht="12.75">
      <c r="A434" s="118" t="s">
        <v>2523</v>
      </c>
      <c r="B434" s="118" t="s">
        <v>9289</v>
      </c>
      <c r="C434" s="118" t="b">
        <v>0</v>
      </c>
      <c r="D434" s="118" t="e">
        <f t="shared" ca="1" si="1"/>
        <v>#NAME?</v>
      </c>
      <c r="E434" s="118" t="s">
        <v>9247</v>
      </c>
      <c r="F434" s="118" t="s">
        <v>9290</v>
      </c>
      <c r="G434" s="124" t="s">
        <v>9291</v>
      </c>
      <c r="H434" s="118" t="s">
        <v>8346</v>
      </c>
      <c r="I434" s="118" t="s">
        <v>7820</v>
      </c>
      <c r="J434" s="118" t="s">
        <v>7820</v>
      </c>
    </row>
    <row r="435" spans="1:10" ht="12.75">
      <c r="A435" s="118" t="s">
        <v>995</v>
      </c>
      <c r="B435" s="118" t="s">
        <v>9292</v>
      </c>
      <c r="C435" s="118" t="b">
        <v>0</v>
      </c>
      <c r="D435" s="118" t="e">
        <f t="shared" ca="1" si="1"/>
        <v>#NAME?</v>
      </c>
      <c r="E435" s="118" t="s">
        <v>9247</v>
      </c>
      <c r="F435" s="118" t="s">
        <v>9293</v>
      </c>
      <c r="G435" s="124" t="s">
        <v>9294</v>
      </c>
      <c r="H435" s="118" t="s">
        <v>54</v>
      </c>
      <c r="I435" s="118" t="s">
        <v>7820</v>
      </c>
      <c r="J435" s="118" t="s">
        <v>7820</v>
      </c>
    </row>
    <row r="436" spans="1:10" ht="12.75">
      <c r="A436" s="118" t="s">
        <v>995</v>
      </c>
      <c r="B436" s="118" t="s">
        <v>9295</v>
      </c>
      <c r="C436" s="118" t="b">
        <v>0</v>
      </c>
      <c r="D436" s="118" t="e">
        <f t="shared" ca="1" si="1"/>
        <v>#NAME?</v>
      </c>
      <c r="E436" s="118" t="s">
        <v>9247</v>
      </c>
      <c r="F436" s="118" t="s">
        <v>9296</v>
      </c>
      <c r="G436" s="124" t="s">
        <v>9297</v>
      </c>
      <c r="H436" s="118" t="s">
        <v>54</v>
      </c>
      <c r="I436" s="118" t="s">
        <v>7820</v>
      </c>
      <c r="J436" s="118" t="s">
        <v>7820</v>
      </c>
    </row>
    <row r="437" spans="1:10" ht="12.75">
      <c r="A437" s="118" t="s">
        <v>9298</v>
      </c>
      <c r="B437" s="118" t="s">
        <v>9299</v>
      </c>
      <c r="C437" s="118" t="b">
        <v>0</v>
      </c>
      <c r="D437" s="118" t="e">
        <f t="shared" ca="1" si="1"/>
        <v>#NAME?</v>
      </c>
      <c r="E437" s="118" t="s">
        <v>9300</v>
      </c>
      <c r="F437" s="118" t="s">
        <v>9301</v>
      </c>
      <c r="G437" s="124" t="s">
        <v>9302</v>
      </c>
      <c r="H437" s="118" t="s">
        <v>8656</v>
      </c>
      <c r="I437" s="118" t="s">
        <v>7820</v>
      </c>
      <c r="J437" s="118" t="s">
        <v>7820</v>
      </c>
    </row>
    <row r="438" spans="1:10" ht="12.75">
      <c r="A438" s="118" t="s">
        <v>2013</v>
      </c>
      <c r="B438" s="118" t="s">
        <v>9155</v>
      </c>
      <c r="C438" s="118" t="b">
        <v>0</v>
      </c>
      <c r="D438" s="118" t="e">
        <f t="shared" ca="1" si="1"/>
        <v>#NAME?</v>
      </c>
      <c r="E438" s="118" t="s">
        <v>9300</v>
      </c>
      <c r="F438" s="118" t="s">
        <v>9303</v>
      </c>
      <c r="G438" s="124" t="s">
        <v>9304</v>
      </c>
      <c r="H438" s="118" t="s">
        <v>7754</v>
      </c>
      <c r="I438" s="118" t="s">
        <v>7820</v>
      </c>
      <c r="J438" s="118" t="s">
        <v>7820</v>
      </c>
    </row>
    <row r="439" spans="1:10" ht="12.75">
      <c r="A439" s="118" t="s">
        <v>1069</v>
      </c>
      <c r="B439" s="118" t="s">
        <v>9305</v>
      </c>
      <c r="C439" s="118" t="b">
        <v>0</v>
      </c>
      <c r="D439" s="118" t="e">
        <f t="shared" ca="1" si="1"/>
        <v>#NAME?</v>
      </c>
      <c r="E439" s="118" t="s">
        <v>9306</v>
      </c>
      <c r="F439" s="118" t="s">
        <v>9307</v>
      </c>
      <c r="G439" s="124" t="s">
        <v>9308</v>
      </c>
      <c r="H439" s="118" t="s">
        <v>4640</v>
      </c>
      <c r="I439" s="118" t="s">
        <v>8017</v>
      </c>
      <c r="J439" s="118" t="s">
        <v>9309</v>
      </c>
    </row>
    <row r="440" spans="1:10" ht="12.75">
      <c r="A440" s="118" t="s">
        <v>9310</v>
      </c>
      <c r="B440" s="118" t="s">
        <v>9311</v>
      </c>
      <c r="C440" s="118" t="b">
        <v>0</v>
      </c>
      <c r="D440" s="118" t="e">
        <f t="shared" ca="1" si="1"/>
        <v>#NAME?</v>
      </c>
      <c r="E440" s="118" t="s">
        <v>9312</v>
      </c>
      <c r="F440" s="118" t="s">
        <v>9313</v>
      </c>
      <c r="G440" s="124" t="s">
        <v>9314</v>
      </c>
      <c r="H440" s="118" t="s">
        <v>4305</v>
      </c>
      <c r="I440" s="118" t="s">
        <v>7881</v>
      </c>
      <c r="J440" s="118"/>
    </row>
    <row r="441" spans="1:10" ht="12.75">
      <c r="A441" s="118" t="s">
        <v>882</v>
      </c>
      <c r="B441" s="118" t="s">
        <v>9315</v>
      </c>
      <c r="C441" s="118" t="b">
        <v>0</v>
      </c>
      <c r="D441" s="118" t="e">
        <f t="shared" ca="1" si="1"/>
        <v>#NAME?</v>
      </c>
      <c r="E441" s="118" t="s">
        <v>9316</v>
      </c>
      <c r="F441" s="118" t="s">
        <v>9317</v>
      </c>
      <c r="G441" s="118"/>
      <c r="H441" s="118" t="s">
        <v>4276</v>
      </c>
      <c r="I441" s="118"/>
      <c r="J441" s="118"/>
    </row>
    <row r="442" spans="1:10" ht="12.75">
      <c r="A442" s="118" t="s">
        <v>9318</v>
      </c>
      <c r="B442" s="118" t="s">
        <v>9319</v>
      </c>
      <c r="C442" s="118" t="b">
        <v>0</v>
      </c>
      <c r="D442" s="118" t="e">
        <f t="shared" ca="1" si="1"/>
        <v>#NAME?</v>
      </c>
      <c r="E442" s="118" t="s">
        <v>9320</v>
      </c>
      <c r="F442" s="118" t="s">
        <v>9321</v>
      </c>
      <c r="G442" s="124" t="s">
        <v>9322</v>
      </c>
      <c r="H442" s="118" t="s">
        <v>5064</v>
      </c>
      <c r="I442" s="118" t="s">
        <v>7820</v>
      </c>
      <c r="J442" s="118" t="s">
        <v>7820</v>
      </c>
    </row>
    <row r="443" spans="1:10" ht="12.75">
      <c r="A443" s="118" t="s">
        <v>7905</v>
      </c>
      <c r="B443" s="118" t="s">
        <v>7917</v>
      </c>
      <c r="C443" s="118" t="b">
        <v>0</v>
      </c>
      <c r="D443" s="118" t="e">
        <f t="shared" ca="1" si="1"/>
        <v>#NAME?</v>
      </c>
      <c r="E443" s="118" t="s">
        <v>9323</v>
      </c>
      <c r="F443" s="118" t="s">
        <v>9324</v>
      </c>
      <c r="G443" s="124" t="s">
        <v>9325</v>
      </c>
      <c r="H443" s="118" t="s">
        <v>4276</v>
      </c>
      <c r="I443" s="118" t="s">
        <v>7642</v>
      </c>
      <c r="J443" s="118"/>
    </row>
    <row r="444" spans="1:10" ht="12.75">
      <c r="A444" s="118" t="s">
        <v>1081</v>
      </c>
      <c r="B444" s="118" t="s">
        <v>2641</v>
      </c>
      <c r="C444" s="118" t="b">
        <v>0</v>
      </c>
      <c r="D444" s="118" t="e">
        <f t="shared" ca="1" si="1"/>
        <v>#NAME?</v>
      </c>
      <c r="E444" s="118" t="s">
        <v>9323</v>
      </c>
      <c r="F444" s="118" t="s">
        <v>9326</v>
      </c>
      <c r="G444" s="124" t="s">
        <v>9327</v>
      </c>
      <c r="H444" s="118" t="s">
        <v>54</v>
      </c>
      <c r="I444" s="118" t="s">
        <v>7642</v>
      </c>
      <c r="J444" s="118"/>
    </row>
    <row r="445" spans="1:10" ht="12.75">
      <c r="A445" s="118" t="s">
        <v>9328</v>
      </c>
      <c r="B445" s="118" t="s">
        <v>9329</v>
      </c>
      <c r="C445" s="118" t="b">
        <v>0</v>
      </c>
      <c r="D445" s="118" t="e">
        <f t="shared" ca="1" si="1"/>
        <v>#NAME?</v>
      </c>
      <c r="E445" s="118" t="s">
        <v>9323</v>
      </c>
      <c r="F445" s="118" t="s">
        <v>9330</v>
      </c>
      <c r="G445" s="124" t="s">
        <v>9331</v>
      </c>
      <c r="H445" s="118" t="s">
        <v>4831</v>
      </c>
      <c r="I445" s="118" t="s">
        <v>7642</v>
      </c>
      <c r="J445" s="118"/>
    </row>
    <row r="446" spans="1:10" ht="12.75">
      <c r="A446" s="118" t="s">
        <v>8693</v>
      </c>
      <c r="B446" s="118" t="s">
        <v>9332</v>
      </c>
      <c r="C446" s="118" t="b">
        <v>0</v>
      </c>
      <c r="D446" s="118" t="e">
        <f t="shared" ca="1" si="1"/>
        <v>#NAME?</v>
      </c>
      <c r="E446" s="118" t="s">
        <v>9323</v>
      </c>
      <c r="F446" s="118" t="s">
        <v>9333</v>
      </c>
      <c r="G446" s="124" t="s">
        <v>9334</v>
      </c>
      <c r="H446" s="118" t="s">
        <v>54</v>
      </c>
      <c r="I446" s="118" t="s">
        <v>7642</v>
      </c>
      <c r="J446" s="118"/>
    </row>
    <row r="447" spans="1:10" ht="12.75">
      <c r="A447" s="118" t="s">
        <v>1179</v>
      </c>
      <c r="B447" s="118" t="s">
        <v>9335</v>
      </c>
      <c r="C447" s="118" t="b">
        <v>0</v>
      </c>
      <c r="D447" s="118" t="e">
        <f t="shared" ca="1" si="1"/>
        <v>#NAME?</v>
      </c>
      <c r="E447" s="118" t="s">
        <v>9323</v>
      </c>
      <c r="F447" s="118" t="s">
        <v>9336</v>
      </c>
      <c r="G447" s="124" t="s">
        <v>9337</v>
      </c>
      <c r="H447" s="118" t="s">
        <v>4831</v>
      </c>
      <c r="I447" s="118" t="s">
        <v>7642</v>
      </c>
      <c r="J447" s="118"/>
    </row>
    <row r="448" spans="1:10" ht="12.75">
      <c r="A448" s="118" t="s">
        <v>9021</v>
      </c>
      <c r="B448" s="118" t="s">
        <v>8046</v>
      </c>
      <c r="C448" s="118" t="b">
        <v>0</v>
      </c>
      <c r="D448" s="118" t="e">
        <f t="shared" ca="1" si="1"/>
        <v>#NAME?</v>
      </c>
      <c r="E448" s="118" t="s">
        <v>9323</v>
      </c>
      <c r="F448" s="118" t="s">
        <v>9338</v>
      </c>
      <c r="G448" s="124" t="s">
        <v>9339</v>
      </c>
      <c r="H448" s="118" t="s">
        <v>4831</v>
      </c>
      <c r="I448" s="118" t="s">
        <v>7642</v>
      </c>
      <c r="J448" s="118"/>
    </row>
    <row r="449" spans="1:10" ht="12.75">
      <c r="A449" s="118" t="s">
        <v>9340</v>
      </c>
      <c r="B449" s="118" t="s">
        <v>9341</v>
      </c>
      <c r="C449" s="118" t="b">
        <v>0</v>
      </c>
      <c r="D449" s="118" t="e">
        <f t="shared" ca="1" si="1"/>
        <v>#NAME?</v>
      </c>
      <c r="E449" s="118" t="s">
        <v>9323</v>
      </c>
      <c r="F449" s="118" t="s">
        <v>9342</v>
      </c>
      <c r="G449" s="124" t="s">
        <v>9343</v>
      </c>
      <c r="H449" s="118" t="s">
        <v>5264</v>
      </c>
      <c r="I449" s="118" t="s">
        <v>7642</v>
      </c>
      <c r="J449" s="118"/>
    </row>
    <row r="450" spans="1:10" ht="12.75">
      <c r="A450" s="118" t="s">
        <v>9344</v>
      </c>
      <c r="B450" s="118" t="s">
        <v>9345</v>
      </c>
      <c r="C450" s="118" t="b">
        <v>0</v>
      </c>
      <c r="D450" s="118" t="e">
        <f t="shared" ca="1" si="1"/>
        <v>#NAME?</v>
      </c>
      <c r="E450" s="118" t="s">
        <v>9323</v>
      </c>
      <c r="F450" s="118" t="s">
        <v>9346</v>
      </c>
      <c r="G450" s="124" t="s">
        <v>9347</v>
      </c>
      <c r="H450" s="118" t="s">
        <v>9348</v>
      </c>
      <c r="I450" s="118" t="s">
        <v>7642</v>
      </c>
      <c r="J450" s="118"/>
    </row>
    <row r="451" spans="1:10" ht="12.75">
      <c r="A451" s="118" t="s">
        <v>9349</v>
      </c>
      <c r="B451" s="118" t="s">
        <v>9350</v>
      </c>
      <c r="C451" s="118" t="b">
        <v>0</v>
      </c>
      <c r="D451" s="118" t="e">
        <f t="shared" ca="1" si="1"/>
        <v>#NAME?</v>
      </c>
      <c r="E451" s="118" t="s">
        <v>9351</v>
      </c>
      <c r="F451" s="118" t="s">
        <v>9352</v>
      </c>
      <c r="G451" s="124" t="s">
        <v>9353</v>
      </c>
      <c r="H451" s="118" t="s">
        <v>5121</v>
      </c>
      <c r="I451" s="118" t="s">
        <v>9354</v>
      </c>
      <c r="J451" s="118" t="s">
        <v>7622</v>
      </c>
    </row>
    <row r="452" spans="1:10" ht="12.75">
      <c r="A452" s="118" t="s">
        <v>1173</v>
      </c>
      <c r="B452" s="118" t="s">
        <v>9355</v>
      </c>
      <c r="C452" s="118" t="b">
        <v>0</v>
      </c>
      <c r="D452" s="118" t="e">
        <f t="shared" ca="1" si="1"/>
        <v>#NAME?</v>
      </c>
      <c r="E452" s="118" t="s">
        <v>9356</v>
      </c>
      <c r="F452" s="118" t="s">
        <v>9357</v>
      </c>
      <c r="G452" s="124" t="s">
        <v>9358</v>
      </c>
      <c r="H452" s="118" t="s">
        <v>4276</v>
      </c>
      <c r="I452" s="118" t="s">
        <v>9359</v>
      </c>
      <c r="J452" s="118"/>
    </row>
    <row r="453" spans="1:10" ht="12.75">
      <c r="A453" s="118" t="s">
        <v>7851</v>
      </c>
      <c r="B453" s="118" t="s">
        <v>9360</v>
      </c>
      <c r="C453" s="118" t="b">
        <v>0</v>
      </c>
      <c r="D453" s="118" t="e">
        <f t="shared" ca="1" si="1"/>
        <v>#NAME?</v>
      </c>
      <c r="E453" s="118" t="s">
        <v>9361</v>
      </c>
      <c r="F453" s="118" t="s">
        <v>9362</v>
      </c>
      <c r="G453" s="124" t="s">
        <v>9363</v>
      </c>
      <c r="H453" s="118" t="s">
        <v>5961</v>
      </c>
      <c r="I453" s="118" t="s">
        <v>9364</v>
      </c>
      <c r="J453" s="118"/>
    </row>
    <row r="454" spans="1:10" ht="12.75">
      <c r="A454" s="118" t="s">
        <v>821</v>
      </c>
      <c r="B454" s="118" t="s">
        <v>9365</v>
      </c>
      <c r="C454" s="118" t="b">
        <v>0</v>
      </c>
      <c r="D454" s="118" t="e">
        <f t="shared" ca="1" si="1"/>
        <v>#NAME?</v>
      </c>
      <c r="E454" s="118" t="s">
        <v>9361</v>
      </c>
      <c r="F454" s="118" t="s">
        <v>9366</v>
      </c>
      <c r="G454" s="124" t="s">
        <v>9367</v>
      </c>
      <c r="H454" s="118" t="s">
        <v>9368</v>
      </c>
      <c r="I454" s="118" t="s">
        <v>9364</v>
      </c>
      <c r="J454" s="118"/>
    </row>
    <row r="455" spans="1:10" ht="12.75">
      <c r="A455" s="118" t="s">
        <v>1915</v>
      </c>
      <c r="B455" s="118" t="s">
        <v>9369</v>
      </c>
      <c r="C455" s="118" t="b">
        <v>0</v>
      </c>
      <c r="D455" s="118" t="e">
        <f t="shared" ca="1" si="1"/>
        <v>#NAME?</v>
      </c>
      <c r="E455" s="118" t="s">
        <v>9361</v>
      </c>
      <c r="F455" s="118" t="s">
        <v>9370</v>
      </c>
      <c r="G455" s="124" t="s">
        <v>9371</v>
      </c>
      <c r="H455" s="118" t="s">
        <v>7611</v>
      </c>
      <c r="I455" s="118" t="s">
        <v>9364</v>
      </c>
      <c r="J455" s="118"/>
    </row>
    <row r="456" spans="1:10" ht="12.75">
      <c r="A456" s="118" t="s">
        <v>9372</v>
      </c>
      <c r="B456" s="118" t="s">
        <v>2014</v>
      </c>
      <c r="C456" s="118" t="b">
        <v>0</v>
      </c>
      <c r="D456" s="118" t="e">
        <f t="shared" ca="1" si="1"/>
        <v>#NAME?</v>
      </c>
      <c r="E456" s="118" t="s">
        <v>9373</v>
      </c>
      <c r="F456" s="118" t="s">
        <v>9374</v>
      </c>
      <c r="G456" s="124" t="s">
        <v>9375</v>
      </c>
      <c r="H456" s="118" t="s">
        <v>4551</v>
      </c>
      <c r="I456" s="118"/>
      <c r="J456" s="118"/>
    </row>
    <row r="457" spans="1:10" ht="12.75">
      <c r="A457" s="118" t="s">
        <v>1484</v>
      </c>
      <c r="B457" s="118" t="s">
        <v>9376</v>
      </c>
      <c r="C457" s="118" t="b">
        <v>0</v>
      </c>
      <c r="D457" s="118" t="e">
        <f t="shared" ca="1" si="1"/>
        <v>#NAME?</v>
      </c>
      <c r="E457" s="118" t="s">
        <v>9377</v>
      </c>
      <c r="F457" s="118" t="s">
        <v>9378</v>
      </c>
      <c r="G457" s="124" t="s">
        <v>9379</v>
      </c>
      <c r="H457" s="118" t="s">
        <v>4640</v>
      </c>
      <c r="I457" s="118"/>
      <c r="J457" s="118"/>
    </row>
    <row r="458" spans="1:10" ht="12.75">
      <c r="A458" s="118" t="s">
        <v>8358</v>
      </c>
      <c r="B458" s="118" t="s">
        <v>1005</v>
      </c>
      <c r="C458" s="118" t="b">
        <v>0</v>
      </c>
      <c r="D458" s="118" t="e">
        <f t="shared" ca="1" si="1"/>
        <v>#NAME?</v>
      </c>
      <c r="E458" s="118" t="s">
        <v>9377</v>
      </c>
      <c r="F458" s="118" t="s">
        <v>9380</v>
      </c>
      <c r="G458" s="124" t="s">
        <v>9381</v>
      </c>
      <c r="H458" s="118" t="s">
        <v>4276</v>
      </c>
      <c r="I458" s="118"/>
      <c r="J458" s="118"/>
    </row>
    <row r="459" spans="1:10" ht="12.75">
      <c r="A459" s="118" t="s">
        <v>2013</v>
      </c>
      <c r="B459" s="118" t="s">
        <v>9382</v>
      </c>
      <c r="C459" s="118" t="b">
        <v>0</v>
      </c>
      <c r="D459" s="118" t="e">
        <f t="shared" ca="1" si="1"/>
        <v>#NAME?</v>
      </c>
      <c r="E459" s="118" t="s">
        <v>9383</v>
      </c>
      <c r="F459" s="118" t="s">
        <v>9384</v>
      </c>
      <c r="G459" s="124" t="s">
        <v>9385</v>
      </c>
      <c r="H459" s="118" t="s">
        <v>4278</v>
      </c>
      <c r="I459" s="118" t="s">
        <v>9386</v>
      </c>
      <c r="J459" s="118" t="s">
        <v>9387</v>
      </c>
    </row>
    <row r="460" spans="1:10" ht="12.75">
      <c r="A460" s="118" t="s">
        <v>882</v>
      </c>
      <c r="B460" s="118" t="s">
        <v>9388</v>
      </c>
      <c r="C460" s="118" t="b">
        <v>0</v>
      </c>
      <c r="D460" s="118" t="e">
        <f t="shared" ca="1" si="1"/>
        <v>#NAME?</v>
      </c>
      <c r="E460" s="118" t="s">
        <v>9389</v>
      </c>
      <c r="F460" s="118" t="s">
        <v>9390</v>
      </c>
      <c r="G460" s="124" t="s">
        <v>9391</v>
      </c>
      <c r="H460" s="118" t="s">
        <v>4276</v>
      </c>
      <c r="I460" s="118" t="s">
        <v>7820</v>
      </c>
      <c r="J460" s="118" t="s">
        <v>7820</v>
      </c>
    </row>
    <row r="461" spans="1:10" ht="12.75">
      <c r="A461" s="118" t="s">
        <v>862</v>
      </c>
      <c r="B461" s="118" t="s">
        <v>9392</v>
      </c>
      <c r="C461" s="118" t="b">
        <v>0</v>
      </c>
      <c r="D461" s="118" t="e">
        <f t="shared" ca="1" si="1"/>
        <v>#NAME?</v>
      </c>
      <c r="E461" s="118" t="s">
        <v>9389</v>
      </c>
      <c r="F461" s="118" t="s">
        <v>9393</v>
      </c>
      <c r="G461" s="124" t="s">
        <v>9394</v>
      </c>
      <c r="H461" s="118" t="s">
        <v>4872</v>
      </c>
      <c r="I461" s="118" t="s">
        <v>7820</v>
      </c>
      <c r="J461" s="118" t="s">
        <v>7820</v>
      </c>
    </row>
    <row r="462" spans="1:10" ht="12.75">
      <c r="A462" s="118" t="s">
        <v>9395</v>
      </c>
      <c r="B462" s="118" t="s">
        <v>9396</v>
      </c>
      <c r="C462" s="118" t="b">
        <v>0</v>
      </c>
      <c r="D462" s="118" t="e">
        <f t="shared" ca="1" si="1"/>
        <v>#NAME?</v>
      </c>
      <c r="E462" s="118" t="s">
        <v>9389</v>
      </c>
      <c r="F462" s="118" t="s">
        <v>9397</v>
      </c>
      <c r="G462" s="124" t="s">
        <v>9398</v>
      </c>
      <c r="H462" s="118" t="s">
        <v>4276</v>
      </c>
      <c r="I462" s="118" t="s">
        <v>7820</v>
      </c>
      <c r="J462" s="118" t="s">
        <v>7820</v>
      </c>
    </row>
    <row r="463" spans="1:10" ht="12.75">
      <c r="A463" s="118" t="s">
        <v>9399</v>
      </c>
      <c r="B463" s="118" t="s">
        <v>936</v>
      </c>
      <c r="C463" s="118" t="b">
        <v>0</v>
      </c>
      <c r="D463" s="118" t="e">
        <f t="shared" ca="1" si="1"/>
        <v>#NAME?</v>
      </c>
      <c r="E463" s="118" t="s">
        <v>9389</v>
      </c>
      <c r="F463" s="118" t="s">
        <v>9400</v>
      </c>
      <c r="G463" s="124" t="s">
        <v>9401</v>
      </c>
      <c r="H463" s="118" t="s">
        <v>4831</v>
      </c>
      <c r="I463" s="118" t="s">
        <v>7820</v>
      </c>
      <c r="J463" s="118" t="s">
        <v>7820</v>
      </c>
    </row>
    <row r="464" spans="1:10" ht="12.75">
      <c r="A464" s="118" t="s">
        <v>9402</v>
      </c>
      <c r="B464" s="118" t="s">
        <v>9403</v>
      </c>
      <c r="C464" s="118" t="b">
        <v>0</v>
      </c>
      <c r="D464" s="118" t="e">
        <f t="shared" ca="1" si="1"/>
        <v>#NAME?</v>
      </c>
      <c r="E464" s="118" t="s">
        <v>9404</v>
      </c>
      <c r="F464" s="118" t="s">
        <v>9405</v>
      </c>
      <c r="G464" s="124" t="s">
        <v>9406</v>
      </c>
      <c r="H464" s="118" t="s">
        <v>54</v>
      </c>
      <c r="I464" s="118" t="s">
        <v>7820</v>
      </c>
      <c r="J464" s="118" t="s">
        <v>7820</v>
      </c>
    </row>
    <row r="465" spans="1:10" ht="12.75">
      <c r="A465" s="118" t="s">
        <v>814</v>
      </c>
      <c r="B465" s="118" t="s">
        <v>9407</v>
      </c>
      <c r="C465" s="118" t="b">
        <v>0</v>
      </c>
      <c r="D465" s="118" t="e">
        <f t="shared" ca="1" si="1"/>
        <v>#NAME?</v>
      </c>
      <c r="E465" s="118" t="s">
        <v>9404</v>
      </c>
      <c r="F465" s="118" t="s">
        <v>9408</v>
      </c>
      <c r="G465" s="124" t="s">
        <v>9409</v>
      </c>
      <c r="H465" s="118" t="s">
        <v>4278</v>
      </c>
      <c r="I465" s="118" t="s">
        <v>7820</v>
      </c>
      <c r="J465" s="118" t="s">
        <v>7820</v>
      </c>
    </row>
    <row r="466" spans="1:10" ht="12.75">
      <c r="A466" s="118" t="s">
        <v>2636</v>
      </c>
      <c r="B466" s="118" t="s">
        <v>9410</v>
      </c>
      <c r="C466" s="118" t="b">
        <v>0</v>
      </c>
      <c r="D466" s="118" t="e">
        <f t="shared" ca="1" si="1"/>
        <v>#NAME?</v>
      </c>
      <c r="E466" s="118" t="s">
        <v>9404</v>
      </c>
      <c r="F466" s="118" t="s">
        <v>9411</v>
      </c>
      <c r="G466" s="124" t="s">
        <v>9412</v>
      </c>
      <c r="H466" s="118" t="s">
        <v>9413</v>
      </c>
      <c r="I466" s="118" t="s">
        <v>7820</v>
      </c>
      <c r="J466" s="118" t="s">
        <v>7820</v>
      </c>
    </row>
    <row r="467" spans="1:10" ht="12.75">
      <c r="A467" s="118" t="s">
        <v>1414</v>
      </c>
      <c r="B467" s="118" t="s">
        <v>9414</v>
      </c>
      <c r="C467" s="118" t="b">
        <v>0</v>
      </c>
      <c r="D467" s="118" t="e">
        <f t="shared" ca="1" si="1"/>
        <v>#NAME?</v>
      </c>
      <c r="E467" s="118" t="s">
        <v>9404</v>
      </c>
      <c r="F467" s="118" t="s">
        <v>9415</v>
      </c>
      <c r="G467" s="124" t="s">
        <v>9416</v>
      </c>
      <c r="H467" s="118" t="s">
        <v>8760</v>
      </c>
      <c r="I467" s="118" t="s">
        <v>7820</v>
      </c>
      <c r="J467" s="118" t="s">
        <v>7820</v>
      </c>
    </row>
    <row r="468" spans="1:10" ht="12.75">
      <c r="A468" s="118" t="s">
        <v>9417</v>
      </c>
      <c r="B468" s="118" t="s">
        <v>9418</v>
      </c>
      <c r="C468" s="118" t="b">
        <v>0</v>
      </c>
      <c r="D468" s="118" t="e">
        <f t="shared" ca="1" si="1"/>
        <v>#NAME?</v>
      </c>
      <c r="E468" s="118" t="s">
        <v>9404</v>
      </c>
      <c r="F468" s="118" t="s">
        <v>9419</v>
      </c>
      <c r="G468" s="124" t="s">
        <v>9420</v>
      </c>
      <c r="H468" s="118" t="s">
        <v>54</v>
      </c>
      <c r="I468" s="118" t="s">
        <v>7820</v>
      </c>
      <c r="J468" s="118" t="s">
        <v>7820</v>
      </c>
    </row>
    <row r="469" spans="1:10" ht="12.75">
      <c r="A469" s="118" t="s">
        <v>2523</v>
      </c>
      <c r="B469" s="118" t="s">
        <v>9421</v>
      </c>
      <c r="C469" s="118" t="b">
        <v>0</v>
      </c>
      <c r="D469" s="118" t="e">
        <f t="shared" ca="1" si="1"/>
        <v>#NAME?</v>
      </c>
      <c r="E469" s="118" t="s">
        <v>9404</v>
      </c>
      <c r="F469" s="118" t="s">
        <v>9422</v>
      </c>
      <c r="G469" s="124" t="s">
        <v>9423</v>
      </c>
      <c r="H469" s="118" t="s">
        <v>4278</v>
      </c>
      <c r="I469" s="118" t="s">
        <v>7820</v>
      </c>
      <c r="J469" s="118" t="s">
        <v>7820</v>
      </c>
    </row>
    <row r="470" spans="1:10" ht="12.75">
      <c r="A470" s="118" t="s">
        <v>9424</v>
      </c>
      <c r="B470" s="118" t="s">
        <v>9425</v>
      </c>
      <c r="C470" s="118" t="b">
        <v>0</v>
      </c>
      <c r="D470" s="118" t="e">
        <f t="shared" ca="1" si="1"/>
        <v>#NAME?</v>
      </c>
      <c r="E470" s="118" t="s">
        <v>9426</v>
      </c>
      <c r="F470" s="118" t="s">
        <v>9427</v>
      </c>
      <c r="G470" s="124" t="s">
        <v>9428</v>
      </c>
      <c r="H470" s="118" t="s">
        <v>5264</v>
      </c>
      <c r="I470" s="118" t="s">
        <v>9429</v>
      </c>
      <c r="J470" s="118"/>
    </row>
    <row r="471" spans="1:10" ht="12.75">
      <c r="A471" s="118" t="s">
        <v>9430</v>
      </c>
      <c r="B471" s="118" t="s">
        <v>9431</v>
      </c>
      <c r="C471" s="118" t="b">
        <v>0</v>
      </c>
      <c r="D471" s="118" t="e">
        <f t="shared" ca="1" si="1"/>
        <v>#NAME?</v>
      </c>
      <c r="E471" s="118" t="s">
        <v>9426</v>
      </c>
      <c r="F471" s="118" t="s">
        <v>9432</v>
      </c>
      <c r="G471" s="124" t="s">
        <v>9433</v>
      </c>
      <c r="H471" s="118" t="s">
        <v>5264</v>
      </c>
      <c r="I471" s="118" t="s">
        <v>9429</v>
      </c>
      <c r="J471" s="118"/>
    </row>
    <row r="472" spans="1:10" ht="12.75">
      <c r="A472" s="118" t="s">
        <v>929</v>
      </c>
      <c r="B472" s="118" t="s">
        <v>9434</v>
      </c>
      <c r="C472" s="118" t="b">
        <v>0</v>
      </c>
      <c r="D472" s="118" t="e">
        <f t="shared" ca="1" si="1"/>
        <v>#NAME?</v>
      </c>
      <c r="E472" s="118" t="s">
        <v>9435</v>
      </c>
      <c r="F472" s="118" t="s">
        <v>9436</v>
      </c>
      <c r="G472" s="124" t="s">
        <v>9437</v>
      </c>
      <c r="H472" s="118" t="s">
        <v>4278</v>
      </c>
      <c r="I472" s="118" t="s">
        <v>9438</v>
      </c>
      <c r="J472" s="118" t="s">
        <v>7622</v>
      </c>
    </row>
    <row r="473" spans="1:10" ht="12.75">
      <c r="A473" s="118" t="s">
        <v>9439</v>
      </c>
      <c r="B473" s="118" t="s">
        <v>9440</v>
      </c>
      <c r="C473" s="118" t="b">
        <v>0</v>
      </c>
      <c r="D473" s="118" t="e">
        <f t="shared" ca="1" si="1"/>
        <v>#NAME?</v>
      </c>
      <c r="E473" s="118" t="s">
        <v>9441</v>
      </c>
      <c r="F473" s="118" t="s">
        <v>9442</v>
      </c>
      <c r="G473" s="124" t="s">
        <v>9443</v>
      </c>
      <c r="H473" s="118" t="s">
        <v>4276</v>
      </c>
      <c r="I473" s="118" t="s">
        <v>7777</v>
      </c>
      <c r="J473" s="118" t="s">
        <v>7636</v>
      </c>
    </row>
    <row r="474" spans="1:10" ht="12.75">
      <c r="A474" s="118" t="s">
        <v>8889</v>
      </c>
      <c r="B474" s="118" t="s">
        <v>9444</v>
      </c>
      <c r="C474" s="118" t="b">
        <v>0</v>
      </c>
      <c r="D474" s="118" t="e">
        <f t="shared" ca="1" si="1"/>
        <v>#NAME?</v>
      </c>
      <c r="E474" s="118" t="s">
        <v>9441</v>
      </c>
      <c r="F474" s="118" t="s">
        <v>9445</v>
      </c>
      <c r="G474" s="124" t="s">
        <v>9446</v>
      </c>
      <c r="H474" s="118" t="s">
        <v>9447</v>
      </c>
      <c r="I474" s="118" t="s">
        <v>7777</v>
      </c>
      <c r="J474" s="118" t="s">
        <v>7636</v>
      </c>
    </row>
    <row r="475" spans="1:10" ht="12.75">
      <c r="A475" s="118" t="s">
        <v>9448</v>
      </c>
      <c r="B475" s="118" t="s">
        <v>9449</v>
      </c>
      <c r="C475" s="118" t="b">
        <v>0</v>
      </c>
      <c r="D475" s="118" t="e">
        <f t="shared" ca="1" si="1"/>
        <v>#NAME?</v>
      </c>
      <c r="E475" s="118" t="s">
        <v>9441</v>
      </c>
      <c r="F475" s="118" t="s">
        <v>9450</v>
      </c>
      <c r="G475" s="124" t="s">
        <v>9451</v>
      </c>
      <c r="H475" s="118" t="s">
        <v>9452</v>
      </c>
      <c r="I475" s="118" t="s">
        <v>7777</v>
      </c>
      <c r="J475" s="118" t="s">
        <v>7636</v>
      </c>
    </row>
    <row r="476" spans="1:10" ht="12.75">
      <c r="A476" s="118" t="s">
        <v>8498</v>
      </c>
      <c r="B476" s="118" t="s">
        <v>9453</v>
      </c>
      <c r="C476" s="118" t="b">
        <v>0</v>
      </c>
      <c r="D476" s="118" t="e">
        <f t="shared" ca="1" si="1"/>
        <v>#NAME?</v>
      </c>
      <c r="E476" s="118" t="s">
        <v>9441</v>
      </c>
      <c r="F476" s="118" t="s">
        <v>9454</v>
      </c>
      <c r="G476" s="124" t="s">
        <v>9455</v>
      </c>
      <c r="H476" s="118" t="s">
        <v>4276</v>
      </c>
      <c r="I476" s="118" t="s">
        <v>7777</v>
      </c>
      <c r="J476" s="118" t="s">
        <v>7636</v>
      </c>
    </row>
    <row r="477" spans="1:10" ht="12.75">
      <c r="A477" s="118" t="s">
        <v>830</v>
      </c>
      <c r="B477" s="118" t="s">
        <v>9456</v>
      </c>
      <c r="C477" s="118" t="b">
        <v>0</v>
      </c>
      <c r="D477" s="118" t="e">
        <f t="shared" ca="1" si="1"/>
        <v>#NAME?</v>
      </c>
      <c r="E477" s="118" t="s">
        <v>9441</v>
      </c>
      <c r="F477" s="118" t="s">
        <v>9457</v>
      </c>
      <c r="G477" s="124" t="s">
        <v>9458</v>
      </c>
      <c r="H477" s="118" t="s">
        <v>4276</v>
      </c>
      <c r="I477" s="118" t="s">
        <v>7777</v>
      </c>
      <c r="J477" s="118" t="s">
        <v>7636</v>
      </c>
    </row>
    <row r="478" spans="1:10" ht="12.75">
      <c r="A478" s="118" t="s">
        <v>2682</v>
      </c>
      <c r="B478" s="118" t="s">
        <v>9459</v>
      </c>
      <c r="C478" s="118" t="b">
        <v>0</v>
      </c>
      <c r="D478" s="118" t="e">
        <f t="shared" ca="1" si="1"/>
        <v>#NAME?</v>
      </c>
      <c r="E478" s="118" t="s">
        <v>9441</v>
      </c>
      <c r="F478" s="118" t="s">
        <v>9460</v>
      </c>
      <c r="G478" s="124" t="s">
        <v>9461</v>
      </c>
      <c r="H478" s="118" t="s">
        <v>4278</v>
      </c>
      <c r="I478" s="118" t="s">
        <v>7777</v>
      </c>
      <c r="J478" s="118" t="s">
        <v>7636</v>
      </c>
    </row>
    <row r="479" spans="1:10" ht="12.75">
      <c r="A479" s="118" t="s">
        <v>1591</v>
      </c>
      <c r="B479" s="118" t="s">
        <v>9462</v>
      </c>
      <c r="C479" s="118" t="b">
        <v>0</v>
      </c>
      <c r="D479" s="118" t="e">
        <f t="shared" ca="1" si="1"/>
        <v>#NAME?</v>
      </c>
      <c r="E479" s="118" t="s">
        <v>9441</v>
      </c>
      <c r="F479" s="118" t="s">
        <v>9463</v>
      </c>
      <c r="G479" s="124" t="s">
        <v>9464</v>
      </c>
      <c r="H479" s="118" t="s">
        <v>9465</v>
      </c>
      <c r="I479" s="118" t="s">
        <v>7777</v>
      </c>
      <c r="J479" s="118" t="s">
        <v>7636</v>
      </c>
    </row>
    <row r="480" spans="1:10" ht="12.75">
      <c r="A480" s="118" t="s">
        <v>9466</v>
      </c>
      <c r="B480" s="118" t="s">
        <v>9467</v>
      </c>
      <c r="C480" s="118" t="b">
        <v>0</v>
      </c>
      <c r="D480" s="118" t="e">
        <f t="shared" ca="1" si="1"/>
        <v>#NAME?</v>
      </c>
      <c r="E480" s="118" t="s">
        <v>9441</v>
      </c>
      <c r="F480" s="118" t="s">
        <v>9468</v>
      </c>
      <c r="G480" s="124" t="s">
        <v>9469</v>
      </c>
      <c r="H480" s="118" t="s">
        <v>9470</v>
      </c>
      <c r="I480" s="118" t="s">
        <v>7777</v>
      </c>
      <c r="J480" s="118" t="s">
        <v>7636</v>
      </c>
    </row>
    <row r="481" spans="1:10" ht="12.75">
      <c r="A481" s="118" t="s">
        <v>9471</v>
      </c>
      <c r="B481" s="118" t="s">
        <v>2576</v>
      </c>
      <c r="C481" s="118" t="b">
        <v>0</v>
      </c>
      <c r="D481" s="118" t="e">
        <f t="shared" ca="1" si="1"/>
        <v>#NAME?</v>
      </c>
      <c r="E481" s="118" t="s">
        <v>9441</v>
      </c>
      <c r="F481" s="118" t="s">
        <v>9472</v>
      </c>
      <c r="G481" s="124" t="s">
        <v>9473</v>
      </c>
      <c r="H481" s="118" t="s">
        <v>4276</v>
      </c>
      <c r="I481" s="118" t="s">
        <v>7777</v>
      </c>
      <c r="J481" s="118" t="s">
        <v>7636</v>
      </c>
    </row>
    <row r="482" spans="1:10" ht="12.75">
      <c r="A482" s="118" t="s">
        <v>9474</v>
      </c>
      <c r="B482" s="118" t="s">
        <v>9475</v>
      </c>
      <c r="C482" s="118" t="b">
        <v>0</v>
      </c>
      <c r="D482" s="118" t="e">
        <f t="shared" ca="1" si="1"/>
        <v>#NAME?</v>
      </c>
      <c r="E482" s="118" t="s">
        <v>9441</v>
      </c>
      <c r="F482" s="118" t="s">
        <v>9476</v>
      </c>
      <c r="G482" s="124" t="s">
        <v>9477</v>
      </c>
      <c r="H482" s="118" t="s">
        <v>9478</v>
      </c>
      <c r="I482" s="118" t="s">
        <v>7777</v>
      </c>
      <c r="J482" s="118" t="s">
        <v>7636</v>
      </c>
    </row>
    <row r="483" spans="1:10" ht="12.75">
      <c r="A483" s="118" t="s">
        <v>9479</v>
      </c>
      <c r="B483" s="118" t="s">
        <v>9480</v>
      </c>
      <c r="C483" s="118" t="b">
        <v>0</v>
      </c>
      <c r="D483" s="118" t="e">
        <f t="shared" ca="1" si="1"/>
        <v>#NAME?</v>
      </c>
      <c r="E483" s="118" t="s">
        <v>9441</v>
      </c>
      <c r="F483" s="118" t="s">
        <v>9481</v>
      </c>
      <c r="G483" s="124" t="s">
        <v>9482</v>
      </c>
      <c r="H483" s="118" t="s">
        <v>9483</v>
      </c>
      <c r="I483" s="118" t="s">
        <v>7777</v>
      </c>
      <c r="J483" s="118" t="s">
        <v>7636</v>
      </c>
    </row>
    <row r="484" spans="1:10" ht="12.75">
      <c r="A484" s="118" t="s">
        <v>1845</v>
      </c>
      <c r="B484" s="118" t="s">
        <v>9484</v>
      </c>
      <c r="C484" s="118" t="b">
        <v>0</v>
      </c>
      <c r="D484" s="118" t="e">
        <f t="shared" ca="1" si="1"/>
        <v>#NAME?</v>
      </c>
      <c r="E484" s="118" t="s">
        <v>9441</v>
      </c>
      <c r="F484" s="118" t="s">
        <v>9485</v>
      </c>
      <c r="G484" s="124" t="s">
        <v>9486</v>
      </c>
      <c r="H484" s="118" t="s">
        <v>5209</v>
      </c>
      <c r="I484" s="118" t="s">
        <v>7777</v>
      </c>
      <c r="J484" s="118" t="s">
        <v>7636</v>
      </c>
    </row>
    <row r="485" spans="1:10" ht="12.75">
      <c r="A485" s="118" t="s">
        <v>2406</v>
      </c>
      <c r="B485" s="118" t="s">
        <v>9487</v>
      </c>
      <c r="C485" s="118" t="b">
        <v>0</v>
      </c>
      <c r="D485" s="118" t="e">
        <f t="shared" ca="1" si="1"/>
        <v>#NAME?</v>
      </c>
      <c r="E485" s="118" t="s">
        <v>9441</v>
      </c>
      <c r="F485" s="118" t="s">
        <v>9488</v>
      </c>
      <c r="G485" s="124" t="s">
        <v>9489</v>
      </c>
      <c r="H485" s="118" t="s">
        <v>4872</v>
      </c>
      <c r="I485" s="118" t="s">
        <v>7777</v>
      </c>
      <c r="J485" s="118" t="s">
        <v>7636</v>
      </c>
    </row>
    <row r="486" spans="1:10" ht="12.75">
      <c r="A486" s="118" t="s">
        <v>2226</v>
      </c>
      <c r="B486" s="118" t="s">
        <v>9490</v>
      </c>
      <c r="C486" s="118" t="b">
        <v>0</v>
      </c>
      <c r="D486" s="118" t="e">
        <f t="shared" ca="1" si="1"/>
        <v>#NAME?</v>
      </c>
      <c r="E486" s="118" t="s">
        <v>9441</v>
      </c>
      <c r="F486" s="118" t="s">
        <v>9491</v>
      </c>
      <c r="G486" s="124" t="s">
        <v>9492</v>
      </c>
      <c r="H486" s="118" t="s">
        <v>8760</v>
      </c>
      <c r="I486" s="118" t="s">
        <v>7777</v>
      </c>
      <c r="J486" s="118" t="s">
        <v>7636</v>
      </c>
    </row>
    <row r="487" spans="1:10" ht="12.75">
      <c r="A487" s="118" t="s">
        <v>7808</v>
      </c>
      <c r="B487" s="118" t="s">
        <v>9493</v>
      </c>
      <c r="C487" s="118" t="b">
        <v>0</v>
      </c>
      <c r="D487" s="118" t="e">
        <f t="shared" ca="1" si="1"/>
        <v>#NAME?</v>
      </c>
      <c r="E487" s="118" t="s">
        <v>9494</v>
      </c>
      <c r="F487" s="118" t="s">
        <v>9495</v>
      </c>
      <c r="G487" s="124" t="s">
        <v>9496</v>
      </c>
      <c r="H487" s="118" t="s">
        <v>7611</v>
      </c>
      <c r="I487" s="118" t="s">
        <v>7737</v>
      </c>
      <c r="J487" s="118"/>
    </row>
    <row r="488" spans="1:10" ht="12.75">
      <c r="A488" s="118" t="s">
        <v>1671</v>
      </c>
      <c r="B488" s="118" t="s">
        <v>9497</v>
      </c>
      <c r="C488" s="118" t="b">
        <v>0</v>
      </c>
      <c r="D488" s="118" t="e">
        <f t="shared" ca="1" si="1"/>
        <v>#NAME?</v>
      </c>
      <c r="E488" s="118" t="s">
        <v>9494</v>
      </c>
      <c r="F488" s="118" t="s">
        <v>9498</v>
      </c>
      <c r="G488" s="124" t="s">
        <v>9499</v>
      </c>
      <c r="H488" s="118" t="s">
        <v>5961</v>
      </c>
      <c r="I488" s="118" t="s">
        <v>7737</v>
      </c>
      <c r="J488" s="118"/>
    </row>
    <row r="489" spans="1:10" ht="12.75">
      <c r="A489" s="118" t="s">
        <v>877</v>
      </c>
      <c r="B489" s="118" t="s">
        <v>9500</v>
      </c>
      <c r="C489" s="118" t="b">
        <v>0</v>
      </c>
      <c r="D489" s="118" t="e">
        <f t="shared" ca="1" si="1"/>
        <v>#NAME?</v>
      </c>
      <c r="E489" s="118" t="s">
        <v>9494</v>
      </c>
      <c r="F489" s="118" t="s">
        <v>9501</v>
      </c>
      <c r="G489" s="124" t="s">
        <v>9502</v>
      </c>
      <c r="H489" s="118" t="s">
        <v>5961</v>
      </c>
      <c r="I489" s="118" t="s">
        <v>7737</v>
      </c>
      <c r="J489" s="118"/>
    </row>
    <row r="490" spans="1:10" ht="12.75">
      <c r="A490" s="118" t="s">
        <v>8498</v>
      </c>
      <c r="B490" s="118" t="s">
        <v>9503</v>
      </c>
      <c r="C490" s="118" t="b">
        <v>0</v>
      </c>
      <c r="D490" s="118" t="e">
        <f t="shared" ca="1" si="1"/>
        <v>#NAME?</v>
      </c>
      <c r="E490" s="118" t="s">
        <v>9504</v>
      </c>
      <c r="F490" s="118" t="s">
        <v>9505</v>
      </c>
      <c r="G490" s="124" t="s">
        <v>9506</v>
      </c>
      <c r="H490" s="118" t="s">
        <v>5264</v>
      </c>
      <c r="I490" s="118" t="s">
        <v>9507</v>
      </c>
      <c r="J490" s="118"/>
    </row>
    <row r="491" spans="1:10" ht="12.75">
      <c r="A491" s="118" t="s">
        <v>9126</v>
      </c>
      <c r="B491" s="118" t="s">
        <v>9508</v>
      </c>
      <c r="C491" s="118" t="b">
        <v>0</v>
      </c>
      <c r="D491" s="118" t="e">
        <f t="shared" ca="1" si="1"/>
        <v>#NAME?</v>
      </c>
      <c r="E491" s="118" t="s">
        <v>9509</v>
      </c>
      <c r="F491" s="118" t="s">
        <v>9510</v>
      </c>
      <c r="G491" s="124" t="s">
        <v>9511</v>
      </c>
      <c r="H491" s="118" t="s">
        <v>7611</v>
      </c>
      <c r="I491" s="118" t="s">
        <v>9512</v>
      </c>
      <c r="J491" s="118" t="s">
        <v>7622</v>
      </c>
    </row>
    <row r="492" spans="1:10" ht="12.75">
      <c r="A492" s="118" t="s">
        <v>910</v>
      </c>
      <c r="B492" s="118" t="s">
        <v>9513</v>
      </c>
      <c r="C492" s="118" t="b">
        <v>0</v>
      </c>
      <c r="D492" s="118" t="e">
        <f t="shared" ca="1" si="1"/>
        <v>#NAME?</v>
      </c>
      <c r="E492" s="118" t="s">
        <v>9509</v>
      </c>
      <c r="F492" s="118" t="s">
        <v>9514</v>
      </c>
      <c r="G492" s="124" t="s">
        <v>9515</v>
      </c>
      <c r="H492" s="118" t="s">
        <v>4278</v>
      </c>
      <c r="I492" s="118" t="s">
        <v>9512</v>
      </c>
      <c r="J492" s="118" t="s">
        <v>7622</v>
      </c>
    </row>
    <row r="493" spans="1:10" ht="12.75">
      <c r="A493" s="118" t="s">
        <v>2051</v>
      </c>
      <c r="B493" s="118" t="s">
        <v>9513</v>
      </c>
      <c r="C493" s="118" t="b">
        <v>0</v>
      </c>
      <c r="D493" s="118" t="e">
        <f t="shared" ca="1" si="1"/>
        <v>#NAME?</v>
      </c>
      <c r="E493" s="118" t="s">
        <v>9509</v>
      </c>
      <c r="F493" s="118" t="s">
        <v>9516</v>
      </c>
      <c r="G493" s="124" t="s">
        <v>9517</v>
      </c>
      <c r="H493" s="118" t="s">
        <v>4305</v>
      </c>
      <c r="I493" s="118" t="s">
        <v>9512</v>
      </c>
      <c r="J493" s="118" t="s">
        <v>7622</v>
      </c>
    </row>
    <row r="494" spans="1:10" ht="12.75">
      <c r="A494" s="118" t="s">
        <v>846</v>
      </c>
      <c r="B494" s="118" t="s">
        <v>9518</v>
      </c>
      <c r="C494" s="118" t="b">
        <v>0</v>
      </c>
      <c r="D494" s="118" t="e">
        <f t="shared" ca="1" si="1"/>
        <v>#NAME?</v>
      </c>
      <c r="E494" s="118" t="s">
        <v>9519</v>
      </c>
      <c r="F494" s="118" t="s">
        <v>9520</v>
      </c>
      <c r="G494" s="124" t="s">
        <v>9521</v>
      </c>
      <c r="H494" s="118" t="s">
        <v>4278</v>
      </c>
      <c r="I494" s="118" t="s">
        <v>1603</v>
      </c>
      <c r="J494" s="118" t="s">
        <v>7756</v>
      </c>
    </row>
    <row r="495" spans="1:10" ht="12.75">
      <c r="A495" s="118" t="s">
        <v>882</v>
      </c>
      <c r="B495" s="118" t="s">
        <v>9522</v>
      </c>
      <c r="C495" s="118" t="b">
        <v>0</v>
      </c>
      <c r="D495" s="118" t="e">
        <f t="shared" ca="1" si="1"/>
        <v>#NAME?</v>
      </c>
      <c r="E495" s="118" t="s">
        <v>9519</v>
      </c>
      <c r="F495" s="118" t="s">
        <v>9523</v>
      </c>
      <c r="G495" s="124" t="s">
        <v>9524</v>
      </c>
      <c r="H495" s="118" t="s">
        <v>4278</v>
      </c>
      <c r="I495" s="118" t="s">
        <v>1603</v>
      </c>
      <c r="J495" s="118" t="s">
        <v>7756</v>
      </c>
    </row>
    <row r="496" spans="1:10" ht="12.75">
      <c r="A496" s="118" t="s">
        <v>882</v>
      </c>
      <c r="B496" s="118" t="s">
        <v>9525</v>
      </c>
      <c r="C496" s="118" t="b">
        <v>0</v>
      </c>
      <c r="D496" s="118" t="e">
        <f t="shared" ca="1" si="1"/>
        <v>#NAME?</v>
      </c>
      <c r="E496" s="118" t="s">
        <v>9519</v>
      </c>
      <c r="F496" s="118" t="s">
        <v>9526</v>
      </c>
      <c r="G496" s="124" t="s">
        <v>9527</v>
      </c>
      <c r="H496" s="118" t="s">
        <v>54</v>
      </c>
      <c r="I496" s="118" t="s">
        <v>1603</v>
      </c>
      <c r="J496" s="118" t="s">
        <v>7756</v>
      </c>
    </row>
    <row r="497" spans="1:10" ht="12.75">
      <c r="A497" s="118" t="s">
        <v>989</v>
      </c>
      <c r="B497" s="118" t="s">
        <v>9528</v>
      </c>
      <c r="C497" s="118" t="b">
        <v>0</v>
      </c>
      <c r="D497" s="118" t="e">
        <f t="shared" ca="1" si="1"/>
        <v>#NAME?</v>
      </c>
      <c r="E497" s="118" t="s">
        <v>9529</v>
      </c>
      <c r="F497" s="118" t="s">
        <v>9530</v>
      </c>
      <c r="G497" s="124" t="s">
        <v>9531</v>
      </c>
      <c r="H497" s="118" t="s">
        <v>5961</v>
      </c>
      <c r="I497" s="118" t="s">
        <v>7642</v>
      </c>
      <c r="J497" s="118"/>
    </row>
    <row r="498" spans="1:10" ht="12.75">
      <c r="A498" s="118" t="s">
        <v>814</v>
      </c>
      <c r="B498" s="118" t="s">
        <v>9532</v>
      </c>
      <c r="C498" s="118" t="b">
        <v>0</v>
      </c>
      <c r="D498" s="118" t="e">
        <f t="shared" ca="1" si="1"/>
        <v>#NAME?</v>
      </c>
      <c r="E498" s="118" t="s">
        <v>9529</v>
      </c>
      <c r="F498" s="118" t="s">
        <v>9533</v>
      </c>
      <c r="G498" s="124" t="s">
        <v>9534</v>
      </c>
      <c r="H498" s="118" t="s">
        <v>54</v>
      </c>
      <c r="I498" s="118" t="s">
        <v>7642</v>
      </c>
      <c r="J498" s="118"/>
    </row>
    <row r="499" spans="1:10" ht="12.75">
      <c r="A499" s="118" t="s">
        <v>8920</v>
      </c>
      <c r="B499" s="118" t="s">
        <v>9535</v>
      </c>
      <c r="C499" s="118" t="b">
        <v>0</v>
      </c>
      <c r="D499" s="118" t="e">
        <f t="shared" ca="1" si="1"/>
        <v>#NAME?</v>
      </c>
      <c r="E499" s="118" t="s">
        <v>9529</v>
      </c>
      <c r="F499" s="118" t="s">
        <v>9536</v>
      </c>
      <c r="G499" s="124" t="s">
        <v>9537</v>
      </c>
      <c r="H499" s="118" t="s">
        <v>54</v>
      </c>
      <c r="I499" s="118" t="s">
        <v>7642</v>
      </c>
      <c r="J499" s="118"/>
    </row>
    <row r="500" spans="1:10" ht="12.75">
      <c r="A500" s="118" t="s">
        <v>1666</v>
      </c>
      <c r="B500" s="118" t="s">
        <v>9538</v>
      </c>
      <c r="C500" s="118" t="b">
        <v>0</v>
      </c>
      <c r="D500" s="118" t="e">
        <f t="shared" ca="1" si="1"/>
        <v>#NAME?</v>
      </c>
      <c r="E500" s="118" t="s">
        <v>9529</v>
      </c>
      <c r="F500" s="118" t="s">
        <v>9539</v>
      </c>
      <c r="G500" s="124" t="s">
        <v>9540</v>
      </c>
      <c r="H500" s="118" t="s">
        <v>54</v>
      </c>
      <c r="I500" s="118" t="s">
        <v>7642</v>
      </c>
      <c r="J500" s="118"/>
    </row>
    <row r="501" spans="1:10" ht="12.75">
      <c r="A501" s="118" t="s">
        <v>8575</v>
      </c>
      <c r="B501" s="118" t="s">
        <v>9541</v>
      </c>
      <c r="C501" s="118" t="b">
        <v>0</v>
      </c>
      <c r="D501" s="118" t="e">
        <f t="shared" ca="1" si="1"/>
        <v>#NAME?</v>
      </c>
      <c r="E501" s="118" t="s">
        <v>9529</v>
      </c>
      <c r="F501" s="118" t="s">
        <v>9542</v>
      </c>
      <c r="G501" s="124" t="s">
        <v>9543</v>
      </c>
      <c r="H501" s="118" t="s">
        <v>54</v>
      </c>
      <c r="I501" s="118" t="s">
        <v>7642</v>
      </c>
      <c r="J501" s="118"/>
    </row>
    <row r="502" spans="1:10" ht="12.75">
      <c r="A502" s="118" t="s">
        <v>9544</v>
      </c>
      <c r="B502" s="118" t="s">
        <v>9545</v>
      </c>
      <c r="C502" s="118" t="b">
        <v>0</v>
      </c>
      <c r="D502" s="118" t="e">
        <f t="shared" ca="1" si="1"/>
        <v>#NAME?</v>
      </c>
      <c r="E502" s="118" t="s">
        <v>9529</v>
      </c>
      <c r="F502" s="118" t="s">
        <v>9546</v>
      </c>
      <c r="G502" s="124" t="s">
        <v>9547</v>
      </c>
      <c r="H502" s="118" t="s">
        <v>54</v>
      </c>
      <c r="I502" s="118" t="s">
        <v>7642</v>
      </c>
      <c r="J502" s="118"/>
    </row>
    <row r="503" spans="1:10" ht="12.75">
      <c r="A503" s="118" t="s">
        <v>1828</v>
      </c>
      <c r="B503" s="118" t="s">
        <v>9548</v>
      </c>
      <c r="C503" s="118" t="b">
        <v>0</v>
      </c>
      <c r="D503" s="118" t="e">
        <f t="shared" ca="1" si="1"/>
        <v>#NAME?</v>
      </c>
      <c r="E503" s="118" t="s">
        <v>9529</v>
      </c>
      <c r="F503" s="118" t="s">
        <v>9549</v>
      </c>
      <c r="G503" s="124" t="s">
        <v>9550</v>
      </c>
      <c r="H503" s="118" t="s">
        <v>54</v>
      </c>
      <c r="I503" s="118" t="s">
        <v>7642</v>
      </c>
      <c r="J503" s="118"/>
    </row>
    <row r="504" spans="1:10" ht="12.75">
      <c r="A504" s="118" t="s">
        <v>9551</v>
      </c>
      <c r="B504" s="118" t="s">
        <v>9552</v>
      </c>
      <c r="C504" s="118" t="b">
        <v>0</v>
      </c>
      <c r="D504" s="118" t="e">
        <f t="shared" ca="1" si="1"/>
        <v>#NAME?</v>
      </c>
      <c r="E504" s="118" t="s">
        <v>9529</v>
      </c>
      <c r="F504" s="118" t="s">
        <v>9553</v>
      </c>
      <c r="G504" s="124" t="s">
        <v>9554</v>
      </c>
      <c r="H504" s="118" t="s">
        <v>5368</v>
      </c>
      <c r="I504" s="118" t="s">
        <v>7642</v>
      </c>
      <c r="J504" s="118"/>
    </row>
    <row r="505" spans="1:10" ht="12.75">
      <c r="A505" s="118" t="s">
        <v>1903</v>
      </c>
      <c r="B505" s="118" t="s">
        <v>9555</v>
      </c>
      <c r="C505" s="118" t="b">
        <v>0</v>
      </c>
      <c r="D505" s="118" t="e">
        <f t="shared" ca="1" si="1"/>
        <v>#NAME?</v>
      </c>
      <c r="E505" s="118" t="s">
        <v>9529</v>
      </c>
      <c r="F505" s="118" t="s">
        <v>9556</v>
      </c>
      <c r="G505" s="124" t="s">
        <v>9557</v>
      </c>
      <c r="H505" s="118" t="s">
        <v>4278</v>
      </c>
      <c r="I505" s="118" t="s">
        <v>7642</v>
      </c>
      <c r="J505" s="118"/>
    </row>
    <row r="506" spans="1:10" ht="12.75">
      <c r="A506" s="118" t="s">
        <v>1457</v>
      </c>
      <c r="B506" s="118" t="s">
        <v>9558</v>
      </c>
      <c r="C506" s="118" t="b">
        <v>0</v>
      </c>
      <c r="D506" s="118" t="e">
        <f t="shared" ca="1" si="1"/>
        <v>#NAME?</v>
      </c>
      <c r="E506" s="118" t="s">
        <v>9529</v>
      </c>
      <c r="F506" s="118" t="s">
        <v>9559</v>
      </c>
      <c r="G506" s="124" t="s">
        <v>9560</v>
      </c>
      <c r="H506" s="118" t="s">
        <v>9561</v>
      </c>
      <c r="I506" s="118" t="s">
        <v>7642</v>
      </c>
      <c r="J506" s="118"/>
    </row>
    <row r="507" spans="1:10" ht="12.75">
      <c r="A507" s="118" t="s">
        <v>9562</v>
      </c>
      <c r="B507" s="118" t="s">
        <v>9563</v>
      </c>
      <c r="C507" s="118" t="b">
        <v>0</v>
      </c>
      <c r="D507" s="118" t="e">
        <f t="shared" ca="1" si="1"/>
        <v>#NAME?</v>
      </c>
      <c r="E507" s="118" t="s">
        <v>9564</v>
      </c>
      <c r="F507" s="118" t="s">
        <v>9565</v>
      </c>
      <c r="G507" s="124" t="s">
        <v>9566</v>
      </c>
      <c r="H507" s="118" t="s">
        <v>4276</v>
      </c>
      <c r="I507" s="118" t="s">
        <v>7724</v>
      </c>
      <c r="J507" s="118"/>
    </row>
    <row r="508" spans="1:10" ht="12.75">
      <c r="A508" s="118" t="s">
        <v>798</v>
      </c>
      <c r="B508" s="118" t="s">
        <v>9567</v>
      </c>
      <c r="C508" s="118" t="b">
        <v>0</v>
      </c>
      <c r="D508" s="118" t="e">
        <f t="shared" ca="1" si="1"/>
        <v>#NAME?</v>
      </c>
      <c r="E508" s="118" t="s">
        <v>9568</v>
      </c>
      <c r="F508" s="118" t="s">
        <v>9569</v>
      </c>
      <c r="G508" s="124" t="s">
        <v>9570</v>
      </c>
      <c r="H508" s="118" t="s">
        <v>4278</v>
      </c>
      <c r="I508" s="118" t="s">
        <v>7642</v>
      </c>
      <c r="J508" s="118"/>
    </row>
    <row r="509" spans="1:10" ht="12.75">
      <c r="A509" s="118" t="s">
        <v>9571</v>
      </c>
      <c r="B509" s="118" t="s">
        <v>9572</v>
      </c>
      <c r="C509" s="118" t="b">
        <v>0</v>
      </c>
      <c r="D509" s="118" t="e">
        <f t="shared" ca="1" si="1"/>
        <v>#NAME?</v>
      </c>
      <c r="E509" s="118" t="s">
        <v>9573</v>
      </c>
      <c r="F509" s="118" t="s">
        <v>9574</v>
      </c>
      <c r="G509" s="124" t="s">
        <v>9575</v>
      </c>
      <c r="H509" s="118" t="s">
        <v>5961</v>
      </c>
      <c r="I509" s="118" t="s">
        <v>8085</v>
      </c>
      <c r="J509" s="118"/>
    </row>
    <row r="510" spans="1:10" ht="12.75">
      <c r="A510" s="118" t="s">
        <v>2494</v>
      </c>
      <c r="B510" s="118" t="s">
        <v>9576</v>
      </c>
      <c r="C510" s="118" t="b">
        <v>0</v>
      </c>
      <c r="D510" s="118" t="e">
        <f t="shared" ca="1" si="1"/>
        <v>#NAME?</v>
      </c>
      <c r="E510" s="118" t="s">
        <v>9573</v>
      </c>
      <c r="F510" s="118" t="s">
        <v>9577</v>
      </c>
      <c r="G510" s="124" t="s">
        <v>9578</v>
      </c>
      <c r="H510" s="118" t="s">
        <v>9579</v>
      </c>
      <c r="I510" s="118" t="s">
        <v>8085</v>
      </c>
      <c r="J510" s="118"/>
    </row>
    <row r="511" spans="1:10" ht="12.75">
      <c r="A511" s="118" t="s">
        <v>9580</v>
      </c>
      <c r="B511" s="118" t="s">
        <v>9581</v>
      </c>
      <c r="C511" s="118" t="b">
        <v>0</v>
      </c>
      <c r="D511" s="118" t="e">
        <f t="shared" ca="1" si="1"/>
        <v>#NAME?</v>
      </c>
      <c r="E511" s="118" t="s">
        <v>9573</v>
      </c>
      <c r="F511" s="118" t="s">
        <v>9582</v>
      </c>
      <c r="G511" s="124" t="s">
        <v>9583</v>
      </c>
      <c r="H511" s="118" t="s">
        <v>9579</v>
      </c>
      <c r="I511" s="118" t="s">
        <v>8085</v>
      </c>
      <c r="J511" s="118"/>
    </row>
    <row r="512" spans="1:10" ht="12.75">
      <c r="A512" s="118" t="s">
        <v>9584</v>
      </c>
      <c r="B512" s="118" t="s">
        <v>9585</v>
      </c>
      <c r="C512" s="118" t="b">
        <v>0</v>
      </c>
      <c r="D512" s="118" t="e">
        <f t="shared" ca="1" si="1"/>
        <v>#NAME?</v>
      </c>
      <c r="E512" s="118" t="s">
        <v>9573</v>
      </c>
      <c r="F512" s="118" t="s">
        <v>9586</v>
      </c>
      <c r="G512" s="124" t="s">
        <v>9587</v>
      </c>
      <c r="H512" s="118" t="s">
        <v>9579</v>
      </c>
      <c r="I512" s="118" t="s">
        <v>8085</v>
      </c>
      <c r="J512" s="118"/>
    </row>
    <row r="513" spans="1:10" ht="12.75">
      <c r="A513" s="118" t="s">
        <v>9584</v>
      </c>
      <c r="B513" s="118" t="s">
        <v>9588</v>
      </c>
      <c r="C513" s="118" t="b">
        <v>0</v>
      </c>
      <c r="D513" s="118" t="e">
        <f t="shared" ca="1" si="1"/>
        <v>#NAME?</v>
      </c>
      <c r="E513" s="118" t="s">
        <v>9573</v>
      </c>
      <c r="F513" s="118" t="s">
        <v>9589</v>
      </c>
      <c r="G513" s="124" t="s">
        <v>9590</v>
      </c>
      <c r="H513" s="118" t="s">
        <v>7647</v>
      </c>
      <c r="I513" s="118" t="s">
        <v>8085</v>
      </c>
      <c r="J513" s="118"/>
    </row>
    <row r="514" spans="1:10" ht="12.75">
      <c r="A514" s="118" t="s">
        <v>9591</v>
      </c>
      <c r="B514" s="118" t="s">
        <v>9592</v>
      </c>
      <c r="C514" s="118" t="b">
        <v>0</v>
      </c>
      <c r="D514" s="118" t="e">
        <f t="shared" ca="1" si="1"/>
        <v>#NAME?</v>
      </c>
      <c r="E514" s="118" t="s">
        <v>9573</v>
      </c>
      <c r="F514" s="118" t="s">
        <v>9593</v>
      </c>
      <c r="G514" s="124" t="s">
        <v>9594</v>
      </c>
      <c r="H514" s="118" t="s">
        <v>7647</v>
      </c>
      <c r="I514" s="118" t="s">
        <v>8085</v>
      </c>
      <c r="J514" s="118"/>
    </row>
    <row r="515" spans="1:10" ht="12.75">
      <c r="A515" s="118" t="s">
        <v>9595</v>
      </c>
      <c r="B515" s="118" t="s">
        <v>9596</v>
      </c>
      <c r="C515" s="118" t="b">
        <v>0</v>
      </c>
      <c r="D515" s="118" t="e">
        <f t="shared" ca="1" si="1"/>
        <v>#NAME?</v>
      </c>
      <c r="E515" s="118" t="s">
        <v>9573</v>
      </c>
      <c r="F515" s="118" t="s">
        <v>9597</v>
      </c>
      <c r="G515" s="124" t="s">
        <v>9598</v>
      </c>
      <c r="H515" s="118" t="s">
        <v>9579</v>
      </c>
      <c r="I515" s="118" t="s">
        <v>8085</v>
      </c>
      <c r="J515" s="118"/>
    </row>
    <row r="516" spans="1:10" ht="12.75">
      <c r="A516" s="118" t="s">
        <v>9599</v>
      </c>
      <c r="B516" s="118" t="s">
        <v>9600</v>
      </c>
      <c r="C516" s="118" t="b">
        <v>0</v>
      </c>
      <c r="D516" s="118" t="e">
        <f t="shared" ca="1" si="1"/>
        <v>#NAME?</v>
      </c>
      <c r="E516" s="118" t="s">
        <v>9573</v>
      </c>
      <c r="F516" s="118" t="s">
        <v>9601</v>
      </c>
      <c r="G516" s="124" t="s">
        <v>9602</v>
      </c>
      <c r="H516" s="118" t="s">
        <v>7647</v>
      </c>
      <c r="I516" s="118" t="s">
        <v>8085</v>
      </c>
      <c r="J516" s="118"/>
    </row>
    <row r="517" spans="1:10" ht="12.75">
      <c r="A517" s="118" t="s">
        <v>995</v>
      </c>
      <c r="B517" s="118" t="s">
        <v>9603</v>
      </c>
      <c r="C517" s="118" t="b">
        <v>0</v>
      </c>
      <c r="D517" s="118" t="e">
        <f t="shared" ca="1" si="1"/>
        <v>#NAME?</v>
      </c>
      <c r="E517" s="118" t="s">
        <v>9573</v>
      </c>
      <c r="F517" s="118" t="s">
        <v>9604</v>
      </c>
      <c r="G517" s="124" t="s">
        <v>9605</v>
      </c>
      <c r="H517" s="118" t="s">
        <v>9606</v>
      </c>
      <c r="I517" s="118" t="s">
        <v>8085</v>
      </c>
      <c r="J517" s="118"/>
    </row>
    <row r="518" spans="1:10" ht="12.75">
      <c r="A518" s="118" t="s">
        <v>8748</v>
      </c>
      <c r="B518" s="118" t="s">
        <v>9607</v>
      </c>
      <c r="C518" s="118" t="b">
        <v>0</v>
      </c>
      <c r="D518" s="118" t="e">
        <f t="shared" ca="1" si="1"/>
        <v>#NAME?</v>
      </c>
      <c r="E518" s="118" t="s">
        <v>9608</v>
      </c>
      <c r="F518" s="118" t="s">
        <v>9609</v>
      </c>
      <c r="G518" s="124" t="s">
        <v>9610</v>
      </c>
      <c r="H518" s="118" t="s">
        <v>8760</v>
      </c>
      <c r="I518" s="118" t="s">
        <v>7820</v>
      </c>
      <c r="J518" s="118" t="s">
        <v>7820</v>
      </c>
    </row>
    <row r="519" spans="1:10" ht="12.75">
      <c r="A519" s="118" t="s">
        <v>9611</v>
      </c>
      <c r="B519" s="118" t="s">
        <v>9612</v>
      </c>
      <c r="C519" s="118" t="b">
        <v>0</v>
      </c>
      <c r="D519" s="118" t="e">
        <f t="shared" ca="1" si="1"/>
        <v>#NAME?</v>
      </c>
      <c r="E519" s="118" t="s">
        <v>9608</v>
      </c>
      <c r="F519" s="118" t="s">
        <v>9613</v>
      </c>
      <c r="G519" s="124" t="s">
        <v>9614</v>
      </c>
      <c r="H519" s="118" t="s">
        <v>9483</v>
      </c>
      <c r="I519" s="118" t="s">
        <v>7820</v>
      </c>
      <c r="J519" s="118" t="s">
        <v>7820</v>
      </c>
    </row>
    <row r="520" spans="1:10" ht="12.75">
      <c r="A520" s="118" t="s">
        <v>1797</v>
      </c>
      <c r="B520" s="118" t="s">
        <v>9615</v>
      </c>
      <c r="C520" s="118" t="b">
        <v>0</v>
      </c>
      <c r="D520" s="118" t="e">
        <f t="shared" ca="1" si="1"/>
        <v>#NAME?</v>
      </c>
      <c r="E520" s="118" t="s">
        <v>9608</v>
      </c>
      <c r="F520" s="118" t="s">
        <v>9616</v>
      </c>
      <c r="G520" s="124" t="s">
        <v>9617</v>
      </c>
      <c r="H520" s="118" t="s">
        <v>7784</v>
      </c>
      <c r="I520" s="118" t="s">
        <v>7820</v>
      </c>
      <c r="J520" s="118" t="s">
        <v>7820</v>
      </c>
    </row>
    <row r="521" spans="1:10" ht="12.75">
      <c r="A521" s="118" t="s">
        <v>9618</v>
      </c>
      <c r="B521" s="118" t="s">
        <v>1005</v>
      </c>
      <c r="C521" s="118" t="b">
        <v>0</v>
      </c>
      <c r="D521" s="118" t="e">
        <f t="shared" ca="1" si="1"/>
        <v>#NAME?</v>
      </c>
      <c r="E521" s="118" t="s">
        <v>9608</v>
      </c>
      <c r="F521" s="118" t="s">
        <v>9619</v>
      </c>
      <c r="G521" s="124" t="s">
        <v>9620</v>
      </c>
      <c r="H521" s="118" t="s">
        <v>4831</v>
      </c>
      <c r="I521" s="118" t="s">
        <v>7820</v>
      </c>
      <c r="J521" s="118" t="s">
        <v>7820</v>
      </c>
    </row>
    <row r="522" spans="1:10" ht="12.75">
      <c r="A522" s="118" t="s">
        <v>8779</v>
      </c>
      <c r="B522" s="118" t="s">
        <v>9621</v>
      </c>
      <c r="C522" s="118" t="b">
        <v>0</v>
      </c>
      <c r="D522" s="118" t="e">
        <f t="shared" ca="1" si="1"/>
        <v>#NAME?</v>
      </c>
      <c r="E522" s="118" t="s">
        <v>9608</v>
      </c>
      <c r="F522" s="118" t="s">
        <v>9622</v>
      </c>
      <c r="G522" s="124" t="s">
        <v>9623</v>
      </c>
      <c r="H522" s="118" t="s">
        <v>4276</v>
      </c>
      <c r="I522" s="118" t="s">
        <v>7820</v>
      </c>
      <c r="J522" s="118" t="s">
        <v>7820</v>
      </c>
    </row>
    <row r="523" spans="1:10" ht="12.75">
      <c r="A523" s="118" t="s">
        <v>9624</v>
      </c>
      <c r="B523" s="118" t="s">
        <v>9625</v>
      </c>
      <c r="C523" s="118" t="b">
        <v>0</v>
      </c>
      <c r="D523" s="118" t="e">
        <f t="shared" ca="1" si="1"/>
        <v>#NAME?</v>
      </c>
      <c r="E523" s="118" t="s">
        <v>9608</v>
      </c>
      <c r="F523" s="118" t="s">
        <v>9626</v>
      </c>
      <c r="G523" s="124" t="s">
        <v>9627</v>
      </c>
      <c r="H523" s="118" t="s">
        <v>4276</v>
      </c>
      <c r="I523" s="118" t="s">
        <v>7820</v>
      </c>
      <c r="J523" s="118" t="s">
        <v>7820</v>
      </c>
    </row>
    <row r="524" spans="1:10" ht="12.75">
      <c r="A524" s="118" t="s">
        <v>9628</v>
      </c>
      <c r="B524" s="118" t="s">
        <v>9629</v>
      </c>
      <c r="C524" s="118" t="b">
        <v>0</v>
      </c>
      <c r="D524" s="118" t="e">
        <f t="shared" ca="1" si="1"/>
        <v>#NAME?</v>
      </c>
      <c r="E524" s="118" t="s">
        <v>9630</v>
      </c>
      <c r="F524" s="118" t="s">
        <v>9631</v>
      </c>
      <c r="G524" s="124" t="s">
        <v>9632</v>
      </c>
      <c r="H524" s="118" t="s">
        <v>4227</v>
      </c>
      <c r="I524" s="118" t="s">
        <v>7737</v>
      </c>
      <c r="J524" s="118"/>
    </row>
    <row r="525" spans="1:10" ht="12.75">
      <c r="A525" s="118" t="s">
        <v>9633</v>
      </c>
      <c r="B525" s="118" t="s">
        <v>9634</v>
      </c>
      <c r="C525" s="118" t="b">
        <v>0</v>
      </c>
      <c r="D525" s="118" t="e">
        <f t="shared" ca="1" si="1"/>
        <v>#NAME?</v>
      </c>
      <c r="E525" s="118" t="s">
        <v>9635</v>
      </c>
      <c r="F525" s="118" t="s">
        <v>9636</v>
      </c>
      <c r="G525" s="124" t="s">
        <v>9637</v>
      </c>
      <c r="H525" s="118" t="s">
        <v>54</v>
      </c>
      <c r="I525" s="118" t="s">
        <v>7737</v>
      </c>
      <c r="J525" s="118"/>
    </row>
    <row r="526" spans="1:10" ht="12.75">
      <c r="A526" s="118" t="s">
        <v>8707</v>
      </c>
      <c r="B526" s="118" t="s">
        <v>9638</v>
      </c>
      <c r="C526" s="118" t="b">
        <v>0</v>
      </c>
      <c r="D526" s="118" t="e">
        <f t="shared" ca="1" si="1"/>
        <v>#NAME?</v>
      </c>
      <c r="E526" s="118" t="s">
        <v>9635</v>
      </c>
      <c r="F526" s="118" t="s">
        <v>9639</v>
      </c>
      <c r="G526" s="124" t="s">
        <v>9640</v>
      </c>
      <c r="H526" s="118" t="s">
        <v>9109</v>
      </c>
      <c r="I526" s="118" t="s">
        <v>7737</v>
      </c>
      <c r="J526" s="118"/>
    </row>
    <row r="527" spans="1:10" ht="12.75">
      <c r="A527" s="118" t="s">
        <v>9641</v>
      </c>
      <c r="B527" s="118" t="s">
        <v>9642</v>
      </c>
      <c r="C527" s="118" t="b">
        <v>0</v>
      </c>
      <c r="D527" s="118" t="e">
        <f t="shared" ca="1" si="1"/>
        <v>#NAME?</v>
      </c>
      <c r="E527" s="118" t="s">
        <v>9635</v>
      </c>
      <c r="F527" s="118" t="s">
        <v>9643</v>
      </c>
      <c r="G527" s="124" t="s">
        <v>9644</v>
      </c>
      <c r="H527" s="118" t="s">
        <v>7611</v>
      </c>
      <c r="I527" s="118" t="s">
        <v>7737</v>
      </c>
      <c r="J527" s="118"/>
    </row>
    <row r="528" spans="1:10" ht="12.75">
      <c r="A528" s="118" t="s">
        <v>9645</v>
      </c>
      <c r="B528" s="118" t="s">
        <v>9646</v>
      </c>
      <c r="C528" s="118" t="b">
        <v>0</v>
      </c>
      <c r="D528" s="118" t="e">
        <f t="shared" ca="1" si="1"/>
        <v>#NAME?</v>
      </c>
      <c r="E528" s="118" t="s">
        <v>4345</v>
      </c>
      <c r="F528" s="118" t="s">
        <v>9647</v>
      </c>
      <c r="G528" s="124" t="s">
        <v>9648</v>
      </c>
      <c r="H528" s="118" t="s">
        <v>4305</v>
      </c>
      <c r="I528" s="118" t="s">
        <v>8136</v>
      </c>
      <c r="J528" s="118" t="s">
        <v>7622</v>
      </c>
    </row>
    <row r="529" spans="1:10" ht="12.75">
      <c r="A529" s="118" t="s">
        <v>9649</v>
      </c>
      <c r="B529" s="118" t="s">
        <v>8156</v>
      </c>
      <c r="C529" s="118" t="b">
        <v>0</v>
      </c>
      <c r="D529" s="118" t="e">
        <f t="shared" ca="1" si="1"/>
        <v>#NAME?</v>
      </c>
      <c r="E529" s="118" t="s">
        <v>4345</v>
      </c>
      <c r="F529" s="118" t="s">
        <v>9650</v>
      </c>
      <c r="G529" s="124" t="s">
        <v>9651</v>
      </c>
      <c r="H529" s="118" t="s">
        <v>4305</v>
      </c>
      <c r="I529" s="118" t="s">
        <v>8136</v>
      </c>
      <c r="J529" s="118" t="s">
        <v>7622</v>
      </c>
    </row>
    <row r="530" spans="1:10" ht="12.75">
      <c r="A530" s="118" t="s">
        <v>814</v>
      </c>
      <c r="B530" s="118" t="s">
        <v>9652</v>
      </c>
      <c r="C530" s="118" t="b">
        <v>0</v>
      </c>
      <c r="D530" s="118" t="e">
        <f t="shared" ca="1" si="1"/>
        <v>#NAME?</v>
      </c>
      <c r="E530" s="118" t="s">
        <v>9653</v>
      </c>
      <c r="F530" s="118" t="s">
        <v>9654</v>
      </c>
      <c r="G530" s="124" t="s">
        <v>9655</v>
      </c>
      <c r="H530" s="118" t="s">
        <v>54</v>
      </c>
      <c r="I530" s="118" t="s">
        <v>7642</v>
      </c>
      <c r="J530" s="118"/>
    </row>
    <row r="531" spans="1:10" ht="12.75">
      <c r="A531" s="118" t="s">
        <v>910</v>
      </c>
      <c r="B531" s="118" t="s">
        <v>9656</v>
      </c>
      <c r="C531" s="118" t="b">
        <v>0</v>
      </c>
      <c r="D531" s="118" t="e">
        <f t="shared" ca="1" si="1"/>
        <v>#NAME?</v>
      </c>
      <c r="E531" s="118" t="s">
        <v>9653</v>
      </c>
      <c r="F531" s="118" t="s">
        <v>9657</v>
      </c>
      <c r="G531" s="124" t="s">
        <v>9658</v>
      </c>
      <c r="H531" s="118" t="s">
        <v>4278</v>
      </c>
      <c r="I531" s="118" t="s">
        <v>9659</v>
      </c>
      <c r="J531" s="118" t="s">
        <v>9660</v>
      </c>
    </row>
    <row r="532" spans="1:10" ht="12.75">
      <c r="A532" s="118" t="s">
        <v>2682</v>
      </c>
      <c r="B532" s="118" t="s">
        <v>9661</v>
      </c>
      <c r="C532" s="118" t="b">
        <v>0</v>
      </c>
      <c r="D532" s="118" t="e">
        <f t="shared" ca="1" si="1"/>
        <v>#NAME?</v>
      </c>
      <c r="E532" s="118" t="s">
        <v>9653</v>
      </c>
      <c r="F532" s="118" t="s">
        <v>9662</v>
      </c>
      <c r="G532" s="124" t="s">
        <v>9663</v>
      </c>
      <c r="H532" s="118" t="s">
        <v>54</v>
      </c>
      <c r="I532" s="118" t="s">
        <v>9659</v>
      </c>
      <c r="J532" s="118" t="s">
        <v>9660</v>
      </c>
    </row>
    <row r="533" spans="1:10" ht="12.75">
      <c r="A533" s="118" t="s">
        <v>8556</v>
      </c>
      <c r="B533" s="118" t="s">
        <v>9664</v>
      </c>
      <c r="C533" s="118" t="b">
        <v>0</v>
      </c>
      <c r="D533" s="118" t="e">
        <f t="shared" ca="1" si="1"/>
        <v>#NAME?</v>
      </c>
      <c r="E533" s="118" t="s">
        <v>9653</v>
      </c>
      <c r="F533" s="118" t="s">
        <v>9665</v>
      </c>
      <c r="G533" s="124" t="s">
        <v>9666</v>
      </c>
      <c r="H533" s="118" t="s">
        <v>54</v>
      </c>
      <c r="I533" s="118" t="s">
        <v>9659</v>
      </c>
      <c r="J533" s="118" t="s">
        <v>9660</v>
      </c>
    </row>
    <row r="534" spans="1:10" ht="12.75">
      <c r="A534" s="118" t="s">
        <v>1591</v>
      </c>
      <c r="B534" s="118" t="s">
        <v>9667</v>
      </c>
      <c r="C534" s="118" t="b">
        <v>0</v>
      </c>
      <c r="D534" s="118" t="e">
        <f t="shared" ca="1" si="1"/>
        <v>#NAME?</v>
      </c>
      <c r="E534" s="118" t="s">
        <v>9653</v>
      </c>
      <c r="F534" s="118" t="s">
        <v>9668</v>
      </c>
      <c r="G534" s="124" t="s">
        <v>9669</v>
      </c>
      <c r="H534" s="118" t="s">
        <v>7784</v>
      </c>
      <c r="I534" s="118" t="s">
        <v>9659</v>
      </c>
      <c r="J534" s="118" t="s">
        <v>9660</v>
      </c>
    </row>
    <row r="535" spans="1:10" ht="12.75">
      <c r="A535" s="118" t="s">
        <v>2290</v>
      </c>
      <c r="B535" s="118" t="s">
        <v>9670</v>
      </c>
      <c r="C535" s="118" t="b">
        <v>0</v>
      </c>
      <c r="D535" s="118" t="e">
        <f t="shared" ca="1" si="1"/>
        <v>#NAME?</v>
      </c>
      <c r="E535" s="118" t="s">
        <v>9653</v>
      </c>
      <c r="F535" s="118" t="s">
        <v>9671</v>
      </c>
      <c r="G535" s="124" t="s">
        <v>9672</v>
      </c>
      <c r="H535" s="118" t="s">
        <v>7784</v>
      </c>
      <c r="I535" s="118" t="s">
        <v>9659</v>
      </c>
      <c r="J535" s="118" t="s">
        <v>9660</v>
      </c>
    </row>
    <row r="536" spans="1:10" ht="12.75">
      <c r="A536" s="118" t="s">
        <v>8024</v>
      </c>
      <c r="B536" s="118" t="s">
        <v>9673</v>
      </c>
      <c r="C536" s="118" t="b">
        <v>0</v>
      </c>
      <c r="D536" s="118" t="e">
        <f t="shared" ca="1" si="1"/>
        <v>#NAME?</v>
      </c>
      <c r="E536" s="118" t="s">
        <v>9653</v>
      </c>
      <c r="F536" s="118" t="s">
        <v>9674</v>
      </c>
      <c r="G536" s="124" t="s">
        <v>9675</v>
      </c>
      <c r="H536" s="118" t="s">
        <v>54</v>
      </c>
      <c r="I536" s="118" t="s">
        <v>9659</v>
      </c>
      <c r="J536" s="118" t="s">
        <v>9660</v>
      </c>
    </row>
    <row r="537" spans="1:10" ht="12.75">
      <c r="A537" s="118" t="s">
        <v>8031</v>
      </c>
      <c r="B537" s="118" t="s">
        <v>9676</v>
      </c>
      <c r="C537" s="118" t="b">
        <v>0</v>
      </c>
      <c r="D537" s="118" t="e">
        <f t="shared" ca="1" si="1"/>
        <v>#NAME?</v>
      </c>
      <c r="E537" s="118" t="s">
        <v>9653</v>
      </c>
      <c r="F537" s="118" t="s">
        <v>9677</v>
      </c>
      <c r="G537" s="124" t="s">
        <v>9678</v>
      </c>
      <c r="H537" s="118" t="s">
        <v>7784</v>
      </c>
      <c r="I537" s="118" t="s">
        <v>7642</v>
      </c>
      <c r="J537" s="118"/>
    </row>
    <row r="538" spans="1:10" ht="12.75">
      <c r="A538" s="118" t="s">
        <v>9679</v>
      </c>
      <c r="B538" s="118" t="s">
        <v>9680</v>
      </c>
      <c r="C538" s="118" t="b">
        <v>0</v>
      </c>
      <c r="D538" s="118" t="e">
        <f t="shared" ca="1" si="1"/>
        <v>#NAME?</v>
      </c>
      <c r="E538" s="118" t="s">
        <v>9681</v>
      </c>
      <c r="F538" s="118" t="s">
        <v>9682</v>
      </c>
      <c r="G538" s="124" t="s">
        <v>9683</v>
      </c>
      <c r="H538" s="118" t="s">
        <v>9684</v>
      </c>
      <c r="I538" s="118" t="s">
        <v>9131</v>
      </c>
      <c r="J538" s="118" t="s">
        <v>7622</v>
      </c>
    </row>
    <row r="539" spans="1:10" ht="12.75">
      <c r="A539" s="118" t="s">
        <v>9685</v>
      </c>
      <c r="B539" s="118" t="s">
        <v>9686</v>
      </c>
      <c r="C539" s="118" t="b">
        <v>0</v>
      </c>
      <c r="D539" s="118" t="e">
        <f t="shared" ca="1" si="1"/>
        <v>#NAME?</v>
      </c>
      <c r="E539" s="118" t="s">
        <v>9681</v>
      </c>
      <c r="F539" s="118" t="s">
        <v>9687</v>
      </c>
      <c r="G539" s="124" t="s">
        <v>9688</v>
      </c>
      <c r="H539" s="118" t="s">
        <v>8144</v>
      </c>
      <c r="I539" s="118" t="s">
        <v>9131</v>
      </c>
      <c r="J539" s="118" t="s">
        <v>7622</v>
      </c>
    </row>
    <row r="540" spans="1:10" ht="12.75">
      <c r="A540" s="118" t="s">
        <v>8016</v>
      </c>
      <c r="B540" s="118" t="s">
        <v>9689</v>
      </c>
      <c r="C540" s="118" t="b">
        <v>0</v>
      </c>
      <c r="D540" s="118" t="e">
        <f t="shared" ca="1" si="1"/>
        <v>#NAME?</v>
      </c>
      <c r="E540" s="118" t="s">
        <v>9681</v>
      </c>
      <c r="F540" s="118" t="s">
        <v>9690</v>
      </c>
      <c r="G540" s="124" t="s">
        <v>9691</v>
      </c>
      <c r="H540" s="118" t="s">
        <v>4276</v>
      </c>
      <c r="I540" s="118" t="s">
        <v>9131</v>
      </c>
      <c r="J540" s="118" t="s">
        <v>7622</v>
      </c>
    </row>
    <row r="541" spans="1:10" ht="12.75">
      <c r="A541" s="118" t="s">
        <v>1069</v>
      </c>
      <c r="B541" s="118" t="s">
        <v>9692</v>
      </c>
      <c r="C541" s="118" t="b">
        <v>0</v>
      </c>
      <c r="D541" s="118" t="e">
        <f t="shared" ca="1" si="1"/>
        <v>#NAME?</v>
      </c>
      <c r="E541" s="118" t="s">
        <v>9681</v>
      </c>
      <c r="F541" s="118" t="s">
        <v>9693</v>
      </c>
      <c r="G541" s="124" t="s">
        <v>9694</v>
      </c>
      <c r="H541" s="118" t="s">
        <v>9695</v>
      </c>
      <c r="I541" s="118" t="s">
        <v>3131</v>
      </c>
      <c r="J541" s="118" t="s">
        <v>7622</v>
      </c>
    </row>
    <row r="542" spans="1:10" ht="12.75">
      <c r="A542" s="118" t="s">
        <v>8899</v>
      </c>
      <c r="B542" s="118" t="s">
        <v>9696</v>
      </c>
      <c r="C542" s="118" t="b">
        <v>0</v>
      </c>
      <c r="D542" s="118" t="e">
        <f t="shared" ca="1" si="1"/>
        <v>#NAME?</v>
      </c>
      <c r="E542" s="118" t="s">
        <v>9681</v>
      </c>
      <c r="F542" s="118" t="s">
        <v>9697</v>
      </c>
      <c r="G542" s="124" t="s">
        <v>9698</v>
      </c>
      <c r="H542" s="118" t="s">
        <v>4276</v>
      </c>
      <c r="I542" s="118" t="s">
        <v>9131</v>
      </c>
      <c r="J542" s="118" t="s">
        <v>7622</v>
      </c>
    </row>
    <row r="543" spans="1:10" ht="12.75">
      <c r="A543" s="118" t="s">
        <v>2339</v>
      </c>
      <c r="B543" s="118" t="s">
        <v>9699</v>
      </c>
      <c r="C543" s="118" t="b">
        <v>0</v>
      </c>
      <c r="D543" s="118" t="e">
        <f t="shared" ca="1" si="1"/>
        <v>#NAME?</v>
      </c>
      <c r="E543" s="118" t="s">
        <v>9700</v>
      </c>
      <c r="F543" s="118" t="s">
        <v>9701</v>
      </c>
      <c r="G543" s="124" t="s">
        <v>9702</v>
      </c>
      <c r="H543" s="118"/>
      <c r="I543" s="118" t="s">
        <v>8925</v>
      </c>
      <c r="J543" s="118"/>
    </row>
    <row r="544" spans="1:10" ht="12.75">
      <c r="A544" s="118" t="s">
        <v>9703</v>
      </c>
      <c r="B544" s="118" t="s">
        <v>9704</v>
      </c>
      <c r="C544" s="118" t="b">
        <v>0</v>
      </c>
      <c r="D544" s="118" t="e">
        <f t="shared" ca="1" si="1"/>
        <v>#NAME?</v>
      </c>
      <c r="E544" s="118" t="s">
        <v>9700</v>
      </c>
      <c r="F544" s="118" t="s">
        <v>9705</v>
      </c>
      <c r="G544" s="124" t="s">
        <v>9706</v>
      </c>
      <c r="H544" s="118" t="s">
        <v>5273</v>
      </c>
      <c r="I544" s="118" t="s">
        <v>8925</v>
      </c>
      <c r="J544" s="118"/>
    </row>
    <row r="545" spans="1:10" ht="12.75">
      <c r="A545" s="118" t="s">
        <v>9707</v>
      </c>
      <c r="B545" s="118" t="s">
        <v>9708</v>
      </c>
      <c r="C545" s="118" t="b">
        <v>0</v>
      </c>
      <c r="D545" s="118" t="e">
        <f t="shared" ca="1" si="1"/>
        <v>#NAME?</v>
      </c>
      <c r="E545" s="118" t="s">
        <v>9700</v>
      </c>
      <c r="F545" s="118" t="s">
        <v>9709</v>
      </c>
      <c r="G545" s="124" t="s">
        <v>9710</v>
      </c>
      <c r="H545" s="118" t="s">
        <v>4640</v>
      </c>
      <c r="I545" s="118" t="s">
        <v>8925</v>
      </c>
      <c r="J545" s="118"/>
    </row>
    <row r="546" spans="1:10" ht="12.75">
      <c r="A546" s="118" t="s">
        <v>9711</v>
      </c>
      <c r="B546" s="118" t="s">
        <v>9712</v>
      </c>
      <c r="C546" s="118" t="b">
        <v>0</v>
      </c>
      <c r="D546" s="118" t="e">
        <f t="shared" ca="1" si="1"/>
        <v>#NAME?</v>
      </c>
      <c r="E546" s="118" t="s">
        <v>9700</v>
      </c>
      <c r="F546" s="118" t="s">
        <v>9713</v>
      </c>
      <c r="G546" s="124" t="s">
        <v>9714</v>
      </c>
      <c r="H546" s="118"/>
      <c r="I546" s="118" t="s">
        <v>8925</v>
      </c>
      <c r="J546" s="118"/>
    </row>
    <row r="547" spans="1:10" ht="12.75">
      <c r="A547" s="118" t="s">
        <v>9715</v>
      </c>
      <c r="B547" s="118" t="s">
        <v>9716</v>
      </c>
      <c r="C547" s="118" t="b">
        <v>0</v>
      </c>
      <c r="D547" s="118" t="e">
        <f t="shared" ca="1" si="1"/>
        <v>#NAME?</v>
      </c>
      <c r="E547" s="118" t="s">
        <v>9700</v>
      </c>
      <c r="F547" s="118" t="s">
        <v>9717</v>
      </c>
      <c r="G547" s="124" t="s">
        <v>9718</v>
      </c>
      <c r="H547" s="118"/>
      <c r="I547" s="118" t="s">
        <v>8925</v>
      </c>
      <c r="J547" s="118"/>
    </row>
    <row r="548" spans="1:10" ht="12.75">
      <c r="A548" s="118" t="s">
        <v>9719</v>
      </c>
      <c r="B548" s="118" t="s">
        <v>9720</v>
      </c>
      <c r="C548" s="118" t="b">
        <v>0</v>
      </c>
      <c r="D548" s="118" t="e">
        <f t="shared" ca="1" si="1"/>
        <v>#NAME?</v>
      </c>
      <c r="E548" s="118" t="s">
        <v>9721</v>
      </c>
      <c r="F548" s="118" t="s">
        <v>9722</v>
      </c>
      <c r="G548" s="124" t="s">
        <v>9723</v>
      </c>
      <c r="H548" s="118" t="s">
        <v>4551</v>
      </c>
      <c r="I548" s="118" t="s">
        <v>8536</v>
      </c>
      <c r="J548" s="127" t="s">
        <v>8537</v>
      </c>
    </row>
    <row r="549" spans="1:10" ht="12.75">
      <c r="A549" s="118" t="s">
        <v>8422</v>
      </c>
      <c r="B549" s="118" t="s">
        <v>9724</v>
      </c>
      <c r="C549" s="118" t="b">
        <v>0</v>
      </c>
      <c r="D549" s="118" t="e">
        <f t="shared" ca="1" si="1"/>
        <v>#NAME?</v>
      </c>
      <c r="E549" s="118" t="s">
        <v>9721</v>
      </c>
      <c r="F549" s="118" t="s">
        <v>9725</v>
      </c>
      <c r="G549" s="124" t="s">
        <v>9726</v>
      </c>
      <c r="H549" s="118" t="s">
        <v>9368</v>
      </c>
      <c r="I549" s="118" t="s">
        <v>8536</v>
      </c>
      <c r="J549" s="127" t="s">
        <v>8537</v>
      </c>
    </row>
    <row r="550" spans="1:10" ht="12.75">
      <c r="A550" s="118" t="s">
        <v>2068</v>
      </c>
      <c r="B550" s="118" t="s">
        <v>9727</v>
      </c>
      <c r="C550" s="118" t="b">
        <v>0</v>
      </c>
      <c r="D550" s="118" t="e">
        <f t="shared" ca="1" si="1"/>
        <v>#NAME?</v>
      </c>
      <c r="E550" s="118" t="s">
        <v>9721</v>
      </c>
      <c r="F550" s="118" t="s">
        <v>9728</v>
      </c>
      <c r="G550" s="124" t="s">
        <v>9729</v>
      </c>
      <c r="H550" s="118" t="s">
        <v>5607</v>
      </c>
      <c r="I550" s="118" t="s">
        <v>8536</v>
      </c>
      <c r="J550" s="127" t="s">
        <v>8537</v>
      </c>
    </row>
    <row r="551" spans="1:10" ht="12.75">
      <c r="A551" s="118" t="s">
        <v>8268</v>
      </c>
      <c r="B551" s="118" t="s">
        <v>9730</v>
      </c>
      <c r="C551" s="118" t="b">
        <v>0</v>
      </c>
      <c r="D551" s="118" t="e">
        <f t="shared" ca="1" si="1"/>
        <v>#NAME?</v>
      </c>
      <c r="E551" s="118" t="s">
        <v>9721</v>
      </c>
      <c r="F551" s="118" t="s">
        <v>9731</v>
      </c>
      <c r="G551" s="124" t="s">
        <v>9732</v>
      </c>
      <c r="H551" s="118" t="s">
        <v>5961</v>
      </c>
      <c r="I551" s="118" t="s">
        <v>8536</v>
      </c>
      <c r="J551" s="127" t="s">
        <v>8537</v>
      </c>
    </row>
    <row r="552" spans="1:10" ht="12.75">
      <c r="A552" s="118" t="s">
        <v>1266</v>
      </c>
      <c r="B552" s="118" t="s">
        <v>9733</v>
      </c>
      <c r="C552" s="118" t="b">
        <v>0</v>
      </c>
      <c r="D552" s="118" t="e">
        <f t="shared" ca="1" si="1"/>
        <v>#NAME?</v>
      </c>
      <c r="E552" s="118" t="s">
        <v>9734</v>
      </c>
      <c r="F552" s="118" t="s">
        <v>9735</v>
      </c>
      <c r="G552" s="124" t="s">
        <v>9736</v>
      </c>
      <c r="H552" s="118" t="s">
        <v>4276</v>
      </c>
      <c r="I552" s="118" t="s">
        <v>9737</v>
      </c>
      <c r="J552" s="118"/>
    </row>
    <row r="553" spans="1:10" ht="12.75">
      <c r="A553" s="118" t="s">
        <v>2079</v>
      </c>
      <c r="B553" s="118" t="s">
        <v>9738</v>
      </c>
      <c r="C553" s="118" t="b">
        <v>0</v>
      </c>
      <c r="D553" s="118" t="e">
        <f t="shared" ca="1" si="1"/>
        <v>#NAME?</v>
      </c>
      <c r="E553" s="118" t="s">
        <v>9739</v>
      </c>
      <c r="F553" s="118" t="s">
        <v>9740</v>
      </c>
      <c r="G553" s="124" t="s">
        <v>9741</v>
      </c>
      <c r="H553" s="118" t="s">
        <v>9742</v>
      </c>
      <c r="I553" s="118" t="s">
        <v>9743</v>
      </c>
      <c r="J553" s="118" t="s">
        <v>7622</v>
      </c>
    </row>
    <row r="554" spans="1:10" ht="12.75">
      <c r="A554" s="118" t="s">
        <v>7685</v>
      </c>
      <c r="B554" s="118" t="s">
        <v>9744</v>
      </c>
      <c r="C554" s="118" t="b">
        <v>0</v>
      </c>
      <c r="D554" s="118" t="e">
        <f t="shared" ca="1" si="1"/>
        <v>#NAME?</v>
      </c>
      <c r="E554" s="118" t="s">
        <v>9745</v>
      </c>
      <c r="F554" s="118" t="s">
        <v>9746</v>
      </c>
      <c r="G554" s="124" t="s">
        <v>9747</v>
      </c>
      <c r="H554" s="118" t="s">
        <v>5368</v>
      </c>
      <c r="I554" s="118" t="s">
        <v>7684</v>
      </c>
      <c r="J554" s="118"/>
    </row>
    <row r="555" spans="1:10" ht="12.75">
      <c r="A555" s="118" t="s">
        <v>9748</v>
      </c>
      <c r="B555" s="118" t="s">
        <v>9749</v>
      </c>
      <c r="C555" s="118" t="b">
        <v>0</v>
      </c>
      <c r="D555" s="118" t="e">
        <f t="shared" ca="1" si="1"/>
        <v>#NAME?</v>
      </c>
      <c r="E555" s="118" t="s">
        <v>9745</v>
      </c>
      <c r="F555" s="118" t="s">
        <v>9750</v>
      </c>
      <c r="G555" s="124" t="s">
        <v>9751</v>
      </c>
      <c r="H555" s="118" t="s">
        <v>5607</v>
      </c>
      <c r="I555" s="118" t="s">
        <v>7684</v>
      </c>
      <c r="J555" s="118"/>
    </row>
    <row r="556" spans="1:10" ht="12.75">
      <c r="A556" s="118" t="s">
        <v>9752</v>
      </c>
      <c r="B556" s="118" t="s">
        <v>9753</v>
      </c>
      <c r="C556" s="118" t="b">
        <v>0</v>
      </c>
      <c r="D556" s="118" t="e">
        <f t="shared" ca="1" si="1"/>
        <v>#NAME?</v>
      </c>
      <c r="E556" s="118" t="s">
        <v>9745</v>
      </c>
      <c r="F556" s="118" t="s">
        <v>9754</v>
      </c>
      <c r="G556" s="124" t="s">
        <v>9755</v>
      </c>
      <c r="H556" s="118" t="s">
        <v>4278</v>
      </c>
      <c r="I556" s="118" t="s">
        <v>7684</v>
      </c>
      <c r="J556" s="118"/>
    </row>
    <row r="557" spans="1:10" ht="12.75">
      <c r="A557" s="118" t="s">
        <v>8693</v>
      </c>
      <c r="B557" s="118" t="s">
        <v>9756</v>
      </c>
      <c r="C557" s="118" t="b">
        <v>0</v>
      </c>
      <c r="D557" s="118" t="e">
        <f t="shared" ca="1" si="1"/>
        <v>#NAME?</v>
      </c>
      <c r="E557" s="118" t="s">
        <v>9745</v>
      </c>
      <c r="F557" s="118" t="s">
        <v>9757</v>
      </c>
      <c r="G557" s="124" t="s">
        <v>9758</v>
      </c>
      <c r="H557" s="118" t="s">
        <v>54</v>
      </c>
      <c r="I557" s="118" t="s">
        <v>7684</v>
      </c>
      <c r="J557" s="118"/>
    </row>
    <row r="558" spans="1:10" ht="12.75">
      <c r="A558" s="118" t="s">
        <v>7893</v>
      </c>
      <c r="B558" s="118" t="s">
        <v>9759</v>
      </c>
      <c r="C558" s="118" t="b">
        <v>0</v>
      </c>
      <c r="D558" s="118" t="e">
        <f t="shared" ca="1" si="1"/>
        <v>#NAME?</v>
      </c>
      <c r="E558" s="118" t="s">
        <v>9745</v>
      </c>
      <c r="F558" s="118" t="s">
        <v>9760</v>
      </c>
      <c r="G558" s="124" t="s">
        <v>9761</v>
      </c>
      <c r="H558" s="118" t="s">
        <v>5064</v>
      </c>
      <c r="I558" s="118" t="s">
        <v>7684</v>
      </c>
      <c r="J558" s="118"/>
    </row>
    <row r="559" spans="1:10" ht="12.75">
      <c r="A559" s="118" t="s">
        <v>9762</v>
      </c>
      <c r="B559" s="118" t="s">
        <v>9763</v>
      </c>
      <c r="C559" s="118" t="b">
        <v>0</v>
      </c>
      <c r="D559" s="118" t="e">
        <f t="shared" ca="1" si="1"/>
        <v>#NAME?</v>
      </c>
      <c r="E559" s="118" t="s">
        <v>9764</v>
      </c>
      <c r="F559" s="118" t="s">
        <v>9765</v>
      </c>
      <c r="G559" s="124" t="s">
        <v>9766</v>
      </c>
      <c r="H559" s="118" t="s">
        <v>54</v>
      </c>
      <c r="I559" s="118" t="s">
        <v>9767</v>
      </c>
      <c r="J559" s="118" t="s">
        <v>9768</v>
      </c>
    </row>
    <row r="560" spans="1:10" ht="12.75">
      <c r="A560" s="118" t="s">
        <v>8556</v>
      </c>
      <c r="B560" s="118" t="s">
        <v>9769</v>
      </c>
      <c r="C560" s="118" t="b">
        <v>0</v>
      </c>
      <c r="D560" s="118" t="e">
        <f t="shared" ca="1" si="1"/>
        <v>#NAME?</v>
      </c>
      <c r="E560" s="118" t="s">
        <v>9764</v>
      </c>
      <c r="F560" s="118" t="s">
        <v>9770</v>
      </c>
      <c r="G560" s="124" t="s">
        <v>9771</v>
      </c>
      <c r="H560" s="118" t="s">
        <v>54</v>
      </c>
      <c r="I560" s="118" t="s">
        <v>9767</v>
      </c>
      <c r="J560" s="118" t="s">
        <v>9768</v>
      </c>
    </row>
    <row r="561" spans="1:10" ht="12.75">
      <c r="A561" s="118" t="s">
        <v>9772</v>
      </c>
      <c r="B561" s="118" t="s">
        <v>9773</v>
      </c>
      <c r="C561" s="118" t="b">
        <v>0</v>
      </c>
      <c r="D561" s="118" t="e">
        <f t="shared" ca="1" si="1"/>
        <v>#NAME?</v>
      </c>
      <c r="E561" s="118" t="s">
        <v>9764</v>
      </c>
      <c r="F561" s="118" t="s">
        <v>9774</v>
      </c>
      <c r="G561" s="124" t="s">
        <v>9775</v>
      </c>
      <c r="H561" s="118" t="s">
        <v>54</v>
      </c>
      <c r="I561" s="118" t="s">
        <v>9767</v>
      </c>
      <c r="J561" s="118" t="s">
        <v>9768</v>
      </c>
    </row>
    <row r="562" spans="1:10" ht="12.75">
      <c r="A562" s="118" t="s">
        <v>8039</v>
      </c>
      <c r="B562" s="118" t="s">
        <v>9776</v>
      </c>
      <c r="C562" s="118" t="b">
        <v>0</v>
      </c>
      <c r="D562" s="118" t="e">
        <f t="shared" ca="1" si="1"/>
        <v>#NAME?</v>
      </c>
      <c r="E562" s="118" t="s">
        <v>9764</v>
      </c>
      <c r="F562" s="118" t="s">
        <v>9777</v>
      </c>
      <c r="G562" s="124" t="s">
        <v>9778</v>
      </c>
      <c r="H562" s="118" t="s">
        <v>54</v>
      </c>
      <c r="I562" s="118" t="s">
        <v>9767</v>
      </c>
      <c r="J562" s="118" t="s">
        <v>9768</v>
      </c>
    </row>
    <row r="563" spans="1:10" ht="12.75">
      <c r="A563" s="118" t="s">
        <v>9779</v>
      </c>
      <c r="B563" s="118" t="s">
        <v>9780</v>
      </c>
      <c r="C563" s="118" t="b">
        <v>0</v>
      </c>
      <c r="D563" s="118" t="e">
        <f t="shared" ca="1" si="1"/>
        <v>#NAME?</v>
      </c>
      <c r="E563" s="118" t="s">
        <v>9781</v>
      </c>
      <c r="F563" s="118" t="s">
        <v>9782</v>
      </c>
      <c r="G563" s="124" t="s">
        <v>9783</v>
      </c>
      <c r="H563" s="118" t="s">
        <v>4276</v>
      </c>
      <c r="I563" s="118" t="s">
        <v>8725</v>
      </c>
      <c r="J563" s="118" t="s">
        <v>8726</v>
      </c>
    </row>
    <row r="564" spans="1:10" ht="12.75">
      <c r="A564" s="118" t="s">
        <v>8368</v>
      </c>
      <c r="B564" s="118" t="s">
        <v>9784</v>
      </c>
      <c r="C564" s="118" t="b">
        <v>0</v>
      </c>
      <c r="D564" s="118" t="e">
        <f t="shared" ca="1" si="1"/>
        <v>#NAME?</v>
      </c>
      <c r="E564" s="118" t="s">
        <v>9785</v>
      </c>
      <c r="F564" s="118" t="s">
        <v>9786</v>
      </c>
      <c r="G564" s="124" t="s">
        <v>9787</v>
      </c>
      <c r="H564" s="118" t="s">
        <v>54</v>
      </c>
      <c r="I564" s="118" t="s">
        <v>9788</v>
      </c>
      <c r="J564" s="118"/>
    </row>
    <row r="565" spans="1:10" ht="12.75">
      <c r="A565" s="118" t="s">
        <v>9789</v>
      </c>
      <c r="B565" s="118" t="s">
        <v>9790</v>
      </c>
      <c r="C565" s="118" t="b">
        <v>0</v>
      </c>
      <c r="D565" s="118" t="e">
        <f t="shared" ca="1" si="1"/>
        <v>#NAME?</v>
      </c>
      <c r="E565" s="118" t="s">
        <v>9785</v>
      </c>
      <c r="F565" s="118" t="s">
        <v>9791</v>
      </c>
      <c r="G565" s="124" t="s">
        <v>9792</v>
      </c>
      <c r="H565" s="118" t="s">
        <v>54</v>
      </c>
      <c r="I565" s="118" t="s">
        <v>9788</v>
      </c>
      <c r="J565" s="118"/>
    </row>
    <row r="566" spans="1:10" ht="12.75">
      <c r="A566" s="118" t="s">
        <v>9793</v>
      </c>
      <c r="B566" s="118" t="s">
        <v>9794</v>
      </c>
      <c r="C566" s="118" t="b">
        <v>0</v>
      </c>
      <c r="D566" s="118" t="e">
        <f t="shared" ca="1" si="1"/>
        <v>#NAME?</v>
      </c>
      <c r="E566" s="118" t="s">
        <v>9785</v>
      </c>
      <c r="F566" s="118" t="s">
        <v>9795</v>
      </c>
      <c r="G566" s="124" t="s">
        <v>9796</v>
      </c>
      <c r="H566" s="118" t="s">
        <v>54</v>
      </c>
      <c r="I566" s="118" t="s">
        <v>9788</v>
      </c>
      <c r="J566" s="118"/>
    </row>
    <row r="567" spans="1:10" ht="12.75">
      <c r="A567" s="118" t="s">
        <v>9797</v>
      </c>
      <c r="B567" s="118" t="s">
        <v>9798</v>
      </c>
      <c r="C567" s="118" t="b">
        <v>0</v>
      </c>
      <c r="D567" s="118" t="e">
        <f t="shared" ca="1" si="1"/>
        <v>#NAME?</v>
      </c>
      <c r="E567" s="118" t="s">
        <v>9785</v>
      </c>
      <c r="F567" s="118" t="s">
        <v>9799</v>
      </c>
      <c r="G567" s="124" t="s">
        <v>9800</v>
      </c>
      <c r="H567" s="118" t="s">
        <v>54</v>
      </c>
      <c r="I567" s="118" t="s">
        <v>9788</v>
      </c>
      <c r="J567" s="118"/>
    </row>
    <row r="568" spans="1:10" ht="12.75">
      <c r="A568" s="118" t="s">
        <v>9801</v>
      </c>
      <c r="B568" s="118" t="s">
        <v>9802</v>
      </c>
      <c r="C568" s="118" t="b">
        <v>0</v>
      </c>
      <c r="D568" s="118" t="e">
        <f t="shared" ca="1" si="1"/>
        <v>#NAME?</v>
      </c>
      <c r="E568" s="118" t="s">
        <v>9785</v>
      </c>
      <c r="F568" s="118" t="s">
        <v>9803</v>
      </c>
      <c r="G568" s="124" t="s">
        <v>9804</v>
      </c>
      <c r="H568" s="118" t="s">
        <v>4278</v>
      </c>
      <c r="I568" s="118" t="s">
        <v>9788</v>
      </c>
      <c r="J568" s="118"/>
    </row>
    <row r="569" spans="1:10" ht="12.75">
      <c r="A569" s="118" t="s">
        <v>8268</v>
      </c>
      <c r="B569" s="118" t="s">
        <v>9805</v>
      </c>
      <c r="C569" s="118" t="b">
        <v>0</v>
      </c>
      <c r="D569" s="118" t="e">
        <f t="shared" ca="1" si="1"/>
        <v>#NAME?</v>
      </c>
      <c r="E569" s="118" t="s">
        <v>9785</v>
      </c>
      <c r="F569" s="118" t="s">
        <v>9806</v>
      </c>
      <c r="G569" s="124" t="s">
        <v>9807</v>
      </c>
      <c r="H569" s="118" t="s">
        <v>54</v>
      </c>
      <c r="I569" s="118" t="s">
        <v>9788</v>
      </c>
      <c r="J569" s="118"/>
    </row>
    <row r="570" spans="1:10" ht="12.75">
      <c r="A570" s="118" t="s">
        <v>8422</v>
      </c>
      <c r="B570" s="118" t="s">
        <v>9808</v>
      </c>
      <c r="C570" s="118" t="b">
        <v>0</v>
      </c>
      <c r="D570" s="118" t="e">
        <f t="shared" ca="1" si="1"/>
        <v>#NAME?</v>
      </c>
      <c r="E570" s="118" t="s">
        <v>9809</v>
      </c>
      <c r="F570" s="118" t="s">
        <v>9810</v>
      </c>
      <c r="G570" s="124" t="s">
        <v>9811</v>
      </c>
      <c r="H570" s="118" t="s">
        <v>4640</v>
      </c>
      <c r="I570" s="118" t="s">
        <v>7590</v>
      </c>
      <c r="J570" s="118" t="s">
        <v>7591</v>
      </c>
    </row>
    <row r="571" spans="1:10" ht="12.75">
      <c r="A571" s="118" t="s">
        <v>1591</v>
      </c>
      <c r="B571" s="118" t="s">
        <v>9812</v>
      </c>
      <c r="C571" s="118" t="b">
        <v>0</v>
      </c>
      <c r="D571" s="118" t="e">
        <f t="shared" ca="1" si="1"/>
        <v>#NAME?</v>
      </c>
      <c r="E571" s="118" t="s">
        <v>9809</v>
      </c>
      <c r="F571" s="118" t="s">
        <v>9813</v>
      </c>
      <c r="G571" s="124" t="s">
        <v>9814</v>
      </c>
      <c r="H571" s="118" t="s">
        <v>4831</v>
      </c>
      <c r="I571" s="118" t="s">
        <v>7590</v>
      </c>
      <c r="J571" s="118" t="s">
        <v>7591</v>
      </c>
    </row>
    <row r="572" spans="1:10" ht="12.75">
      <c r="A572" s="118" t="s">
        <v>7924</v>
      </c>
      <c r="B572" s="118" t="s">
        <v>9815</v>
      </c>
      <c r="C572" s="118" t="b">
        <v>0</v>
      </c>
      <c r="D572" s="118" t="e">
        <f t="shared" ca="1" si="1"/>
        <v>#NAME?</v>
      </c>
      <c r="E572" s="118" t="s">
        <v>9809</v>
      </c>
      <c r="F572" s="118" t="s">
        <v>9816</v>
      </c>
      <c r="G572" s="124" t="s">
        <v>9817</v>
      </c>
      <c r="H572" s="118" t="s">
        <v>6031</v>
      </c>
      <c r="I572" s="118" t="s">
        <v>7590</v>
      </c>
      <c r="J572" s="118" t="s">
        <v>7591</v>
      </c>
    </row>
    <row r="573" spans="1:10" ht="12.75">
      <c r="A573" s="118" t="s">
        <v>798</v>
      </c>
      <c r="B573" s="118" t="s">
        <v>7655</v>
      </c>
      <c r="C573" s="118" t="b">
        <v>0</v>
      </c>
      <c r="D573" s="118" t="e">
        <f t="shared" ca="1" si="1"/>
        <v>#NAME?</v>
      </c>
      <c r="E573" s="118" t="s">
        <v>9809</v>
      </c>
      <c r="F573" s="118" t="s">
        <v>9818</v>
      </c>
      <c r="G573" s="124" t="s">
        <v>9819</v>
      </c>
      <c r="H573" s="118" t="s">
        <v>9820</v>
      </c>
      <c r="I573" s="118" t="s">
        <v>7590</v>
      </c>
      <c r="J573" s="118" t="s">
        <v>7591</v>
      </c>
    </row>
    <row r="574" spans="1:10" ht="12.75">
      <c r="A574" s="118" t="s">
        <v>940</v>
      </c>
      <c r="B574" s="118" t="s">
        <v>9821</v>
      </c>
      <c r="C574" s="118" t="b">
        <v>0</v>
      </c>
      <c r="D574" s="118" t="e">
        <f t="shared" ca="1" si="1"/>
        <v>#NAME?</v>
      </c>
      <c r="E574" s="118" t="s">
        <v>9809</v>
      </c>
      <c r="F574" s="118" t="s">
        <v>9822</v>
      </c>
      <c r="G574" s="124" t="s">
        <v>9823</v>
      </c>
      <c r="H574" s="118" t="s">
        <v>5607</v>
      </c>
      <c r="I574" s="118" t="s">
        <v>7590</v>
      </c>
      <c r="J574" s="118" t="s">
        <v>7591</v>
      </c>
    </row>
    <row r="575" spans="1:10" ht="12.75">
      <c r="A575" s="118" t="s">
        <v>9824</v>
      </c>
      <c r="B575" s="118" t="s">
        <v>9825</v>
      </c>
      <c r="C575" s="118" t="b">
        <v>0</v>
      </c>
      <c r="D575" s="118" t="e">
        <f t="shared" ca="1" si="1"/>
        <v>#NAME?</v>
      </c>
      <c r="E575" s="118" t="s">
        <v>9809</v>
      </c>
      <c r="F575" s="118" t="s">
        <v>9826</v>
      </c>
      <c r="G575" s="124" t="s">
        <v>9827</v>
      </c>
      <c r="H575" s="118" t="s">
        <v>8474</v>
      </c>
      <c r="I575" s="118" t="s">
        <v>7590</v>
      </c>
      <c r="J575" s="118" t="s">
        <v>7591</v>
      </c>
    </row>
    <row r="576" spans="1:10" ht="12.75">
      <c r="A576" s="118" t="s">
        <v>9828</v>
      </c>
      <c r="B576" s="118" t="s">
        <v>9829</v>
      </c>
      <c r="C576" s="118" t="b">
        <v>0</v>
      </c>
      <c r="D576" s="118" t="e">
        <f t="shared" ca="1" si="1"/>
        <v>#NAME?</v>
      </c>
      <c r="E576" s="118" t="s">
        <v>9809</v>
      </c>
      <c r="F576" s="118" t="s">
        <v>9830</v>
      </c>
      <c r="G576" s="124" t="s">
        <v>9831</v>
      </c>
      <c r="H576" s="118" t="s">
        <v>9832</v>
      </c>
      <c r="I576" s="118" t="s">
        <v>7590</v>
      </c>
      <c r="J576" s="118" t="s">
        <v>7591</v>
      </c>
    </row>
    <row r="577" spans="1:10" ht="12.75">
      <c r="A577" s="118" t="s">
        <v>8365</v>
      </c>
      <c r="B577" s="118" t="s">
        <v>9833</v>
      </c>
      <c r="C577" s="118" t="b">
        <v>0</v>
      </c>
      <c r="D577" s="118" t="e">
        <f t="shared" ca="1" si="1"/>
        <v>#NAME?</v>
      </c>
      <c r="E577" s="118" t="s">
        <v>9809</v>
      </c>
      <c r="F577" s="118" t="s">
        <v>9834</v>
      </c>
      <c r="G577" s="124" t="s">
        <v>9835</v>
      </c>
      <c r="H577" s="118" t="s">
        <v>4831</v>
      </c>
      <c r="I577" s="118" t="s">
        <v>7590</v>
      </c>
      <c r="J577" s="118" t="s">
        <v>7591</v>
      </c>
    </row>
    <row r="578" spans="1:10" ht="12.75">
      <c r="A578" s="118" t="s">
        <v>8498</v>
      </c>
      <c r="B578" s="118" t="s">
        <v>9836</v>
      </c>
      <c r="C578" s="118" t="b">
        <v>0</v>
      </c>
      <c r="D578" s="118" t="e">
        <f t="shared" ca="1" si="1"/>
        <v>#NAME?</v>
      </c>
      <c r="E578" s="118" t="s">
        <v>9837</v>
      </c>
      <c r="F578" s="118" t="s">
        <v>9838</v>
      </c>
      <c r="G578" s="124" t="s">
        <v>9839</v>
      </c>
      <c r="H578" s="118" t="s">
        <v>4276</v>
      </c>
      <c r="I578" s="118" t="s">
        <v>9840</v>
      </c>
      <c r="J578" s="118" t="s">
        <v>7672</v>
      </c>
    </row>
    <row r="579" spans="1:10" ht="12.75">
      <c r="A579" s="118" t="s">
        <v>9841</v>
      </c>
      <c r="B579" s="118" t="s">
        <v>9842</v>
      </c>
      <c r="C579" s="118" t="b">
        <v>0</v>
      </c>
      <c r="D579" s="118" t="e">
        <f t="shared" ca="1" si="1"/>
        <v>#NAME?</v>
      </c>
      <c r="E579" s="118" t="s">
        <v>9843</v>
      </c>
      <c r="F579" s="118" t="s">
        <v>9844</v>
      </c>
      <c r="G579" s="124" t="s">
        <v>9845</v>
      </c>
      <c r="H579" s="118" t="s">
        <v>5368</v>
      </c>
      <c r="I579" s="118" t="s">
        <v>9846</v>
      </c>
      <c r="J579" s="118" t="s">
        <v>7622</v>
      </c>
    </row>
    <row r="580" spans="1:10" ht="12.75">
      <c r="A580" s="118" t="s">
        <v>9847</v>
      </c>
      <c r="B580" s="118" t="s">
        <v>9848</v>
      </c>
      <c r="C580" s="118" t="b">
        <v>0</v>
      </c>
      <c r="D580" s="118" t="e">
        <f t="shared" ca="1" si="1"/>
        <v>#NAME?</v>
      </c>
      <c r="E580" s="118" t="s">
        <v>9849</v>
      </c>
      <c r="F580" s="118" t="s">
        <v>9850</v>
      </c>
      <c r="G580" s="124" t="s">
        <v>9851</v>
      </c>
      <c r="H580" s="118" t="s">
        <v>5961</v>
      </c>
      <c r="I580" s="118" t="s">
        <v>9852</v>
      </c>
      <c r="J580" s="118"/>
    </row>
    <row r="581" spans="1:10" ht="12.75">
      <c r="A581" s="118" t="s">
        <v>7959</v>
      </c>
      <c r="B581" s="118" t="s">
        <v>9853</v>
      </c>
      <c r="C581" s="118" t="b">
        <v>0</v>
      </c>
      <c r="D581" s="118" t="e">
        <f t="shared" ca="1" si="1"/>
        <v>#NAME?</v>
      </c>
      <c r="E581" s="118" t="s">
        <v>9849</v>
      </c>
      <c r="F581" s="118" t="s">
        <v>9854</v>
      </c>
      <c r="G581" s="124" t="s">
        <v>9855</v>
      </c>
      <c r="H581" s="118" t="s">
        <v>5961</v>
      </c>
      <c r="I581" s="118" t="s">
        <v>8085</v>
      </c>
      <c r="J581" s="118"/>
    </row>
    <row r="582" spans="1:10" ht="12.75">
      <c r="A582" s="118" t="s">
        <v>9856</v>
      </c>
      <c r="B582" s="118" t="s">
        <v>9857</v>
      </c>
      <c r="C582" s="118" t="b">
        <v>0</v>
      </c>
      <c r="D582" s="118" t="e">
        <f t="shared" ca="1" si="1"/>
        <v>#NAME?</v>
      </c>
      <c r="E582" s="118" t="s">
        <v>9849</v>
      </c>
      <c r="F582" s="118" t="s">
        <v>9858</v>
      </c>
      <c r="G582" s="124" t="s">
        <v>9859</v>
      </c>
      <c r="H582" s="118" t="s">
        <v>5961</v>
      </c>
      <c r="I582" s="118" t="s">
        <v>9860</v>
      </c>
      <c r="J582" s="118"/>
    </row>
    <row r="583" spans="1:10" ht="12.75">
      <c r="A583" s="118" t="s">
        <v>1817</v>
      </c>
      <c r="B583" s="118" t="s">
        <v>9861</v>
      </c>
      <c r="C583" s="118" t="b">
        <v>0</v>
      </c>
      <c r="D583" s="118" t="e">
        <f t="shared" ca="1" si="1"/>
        <v>#NAME?</v>
      </c>
      <c r="E583" s="118" t="s">
        <v>9849</v>
      </c>
      <c r="F583" s="118" t="s">
        <v>9862</v>
      </c>
      <c r="G583" s="124" t="s">
        <v>9863</v>
      </c>
      <c r="H583" s="118" t="s">
        <v>5961</v>
      </c>
      <c r="I583" s="118" t="s">
        <v>9860</v>
      </c>
      <c r="J583" s="118"/>
    </row>
    <row r="584" spans="1:10" ht="12.75">
      <c r="A584" s="118" t="s">
        <v>9864</v>
      </c>
      <c r="B584" s="118" t="s">
        <v>9865</v>
      </c>
      <c r="C584" s="118" t="b">
        <v>0</v>
      </c>
      <c r="D584" s="118" t="e">
        <f t="shared" ca="1" si="1"/>
        <v>#NAME?</v>
      </c>
      <c r="E584" s="118" t="s">
        <v>9849</v>
      </c>
      <c r="F584" s="118" t="s">
        <v>9866</v>
      </c>
      <c r="G584" s="124" t="s">
        <v>9867</v>
      </c>
      <c r="H584" s="118" t="s">
        <v>5961</v>
      </c>
      <c r="I584" s="118" t="s">
        <v>9860</v>
      </c>
      <c r="J584" s="118"/>
    </row>
    <row r="585" spans="1:10" ht="12.75">
      <c r="A585" s="118" t="s">
        <v>821</v>
      </c>
      <c r="B585" s="118" t="s">
        <v>8091</v>
      </c>
      <c r="C585" s="118" t="b">
        <v>0</v>
      </c>
      <c r="D585" s="118" t="e">
        <f t="shared" ca="1" si="1"/>
        <v>#NAME?</v>
      </c>
      <c r="E585" s="118" t="s">
        <v>9849</v>
      </c>
      <c r="F585" s="118" t="s">
        <v>9868</v>
      </c>
      <c r="G585" s="124" t="s">
        <v>9869</v>
      </c>
      <c r="H585" s="118" t="s">
        <v>9870</v>
      </c>
      <c r="I585" s="118" t="s">
        <v>9871</v>
      </c>
      <c r="J585" s="118"/>
    </row>
    <row r="586" spans="1:10" ht="12.75">
      <c r="A586" s="118" t="s">
        <v>9872</v>
      </c>
      <c r="B586" s="118" t="s">
        <v>9873</v>
      </c>
      <c r="C586" s="118" t="b">
        <v>0</v>
      </c>
      <c r="D586" s="118" t="e">
        <f t="shared" ca="1" si="1"/>
        <v>#NAME?</v>
      </c>
      <c r="E586" s="118" t="s">
        <v>9849</v>
      </c>
      <c r="F586" s="118" t="s">
        <v>9874</v>
      </c>
      <c r="G586" s="118"/>
      <c r="H586" s="118" t="s">
        <v>5961</v>
      </c>
      <c r="I586" s="118" t="s">
        <v>9852</v>
      </c>
      <c r="J586" s="118"/>
    </row>
    <row r="587" spans="1:10" ht="12.75">
      <c r="A587" s="118" t="s">
        <v>9875</v>
      </c>
      <c r="B587" s="118" t="s">
        <v>9876</v>
      </c>
      <c r="C587" s="118" t="b">
        <v>0</v>
      </c>
      <c r="D587" s="118" t="e">
        <f t="shared" ca="1" si="1"/>
        <v>#NAME?</v>
      </c>
      <c r="E587" s="118" t="s">
        <v>9849</v>
      </c>
      <c r="F587" s="118" t="s">
        <v>9877</v>
      </c>
      <c r="G587" s="124" t="s">
        <v>9878</v>
      </c>
      <c r="H587" s="118" t="s">
        <v>5961</v>
      </c>
      <c r="I587" s="118" t="s">
        <v>9852</v>
      </c>
      <c r="J587" s="118"/>
    </row>
    <row r="588" spans="1:10" ht="12.75">
      <c r="A588" s="118" t="s">
        <v>9879</v>
      </c>
      <c r="B588" s="118" t="s">
        <v>9880</v>
      </c>
      <c r="C588" s="118" t="b">
        <v>0</v>
      </c>
      <c r="D588" s="118" t="e">
        <f t="shared" ca="1" si="1"/>
        <v>#NAME?</v>
      </c>
      <c r="E588" s="118" t="s">
        <v>9849</v>
      </c>
      <c r="F588" s="118" t="s">
        <v>9881</v>
      </c>
      <c r="G588" s="124" t="s">
        <v>9882</v>
      </c>
      <c r="H588" s="118" t="s">
        <v>9883</v>
      </c>
      <c r="I588" s="118" t="s">
        <v>9884</v>
      </c>
      <c r="J588" s="118"/>
    </row>
    <row r="589" spans="1:10" ht="12.75">
      <c r="A589" s="118" t="s">
        <v>7872</v>
      </c>
      <c r="B589" s="118" t="s">
        <v>9885</v>
      </c>
      <c r="C589" s="118" t="b">
        <v>0</v>
      </c>
      <c r="D589" s="118" t="e">
        <f t="shared" ca="1" si="1"/>
        <v>#NAME?</v>
      </c>
      <c r="E589" s="118" t="s">
        <v>9849</v>
      </c>
      <c r="F589" s="118" t="s">
        <v>9886</v>
      </c>
      <c r="G589" s="124" t="s">
        <v>9887</v>
      </c>
      <c r="H589" s="118" t="s">
        <v>9883</v>
      </c>
      <c r="I589" s="118" t="s">
        <v>9888</v>
      </c>
      <c r="J589" s="118"/>
    </row>
    <row r="590" spans="1:10" ht="12.75">
      <c r="A590" s="118" t="s">
        <v>9889</v>
      </c>
      <c r="B590" s="118" t="s">
        <v>7702</v>
      </c>
      <c r="C590" s="118" t="b">
        <v>0</v>
      </c>
      <c r="D590" s="118" t="e">
        <f t="shared" ca="1" si="1"/>
        <v>#NAME?</v>
      </c>
      <c r="E590" s="118" t="s">
        <v>9890</v>
      </c>
      <c r="F590" s="118" t="s">
        <v>9891</v>
      </c>
      <c r="G590" s="118"/>
      <c r="H590" s="118" t="s">
        <v>4305</v>
      </c>
      <c r="I590" s="118" t="s">
        <v>7684</v>
      </c>
      <c r="J590" s="118"/>
    </row>
    <row r="591" spans="1:10" ht="12.75">
      <c r="A591" s="118" t="s">
        <v>9892</v>
      </c>
      <c r="B591" s="118" t="s">
        <v>9893</v>
      </c>
      <c r="C591" s="118" t="b">
        <v>0</v>
      </c>
      <c r="D591" s="118" t="e">
        <f t="shared" ca="1" si="1"/>
        <v>#NAME?</v>
      </c>
      <c r="E591" s="118" t="s">
        <v>9890</v>
      </c>
      <c r="F591" s="118" t="s">
        <v>9894</v>
      </c>
      <c r="G591" s="124" t="s">
        <v>9895</v>
      </c>
      <c r="H591" s="118" t="s">
        <v>4305</v>
      </c>
      <c r="I591" s="118" t="s">
        <v>7684</v>
      </c>
      <c r="J591" s="118"/>
    </row>
    <row r="592" spans="1:10" ht="12.75">
      <c r="A592" s="118" t="s">
        <v>9896</v>
      </c>
      <c r="B592" s="118" t="s">
        <v>9897</v>
      </c>
      <c r="C592" s="118" t="b">
        <v>0</v>
      </c>
      <c r="D592" s="118" t="e">
        <f t="shared" ca="1" si="1"/>
        <v>#NAME?</v>
      </c>
      <c r="E592" s="118" t="s">
        <v>9890</v>
      </c>
      <c r="F592" s="118" t="s">
        <v>9898</v>
      </c>
      <c r="G592" s="124" t="s">
        <v>9899</v>
      </c>
      <c r="H592" s="118" t="s">
        <v>7647</v>
      </c>
      <c r="I592" s="118" t="s">
        <v>8050</v>
      </c>
      <c r="J592" s="118"/>
    </row>
    <row r="593" spans="1:10" ht="12.75">
      <c r="A593" s="118" t="s">
        <v>9900</v>
      </c>
      <c r="B593" s="118" t="s">
        <v>9901</v>
      </c>
      <c r="C593" s="118" t="b">
        <v>0</v>
      </c>
      <c r="D593" s="118" t="e">
        <f t="shared" ca="1" si="1"/>
        <v>#NAME?</v>
      </c>
      <c r="E593" s="118" t="s">
        <v>9902</v>
      </c>
      <c r="F593" s="118" t="s">
        <v>9903</v>
      </c>
      <c r="G593" s="124" t="s">
        <v>9904</v>
      </c>
      <c r="H593" s="118" t="s">
        <v>54</v>
      </c>
      <c r="I593" s="118" t="s">
        <v>7820</v>
      </c>
      <c r="J593" s="118" t="s">
        <v>7820</v>
      </c>
    </row>
    <row r="594" spans="1:10" ht="12.75">
      <c r="A594" s="118" t="s">
        <v>9905</v>
      </c>
      <c r="B594" s="118" t="s">
        <v>9906</v>
      </c>
      <c r="C594" s="118" t="b">
        <v>0</v>
      </c>
      <c r="D594" s="118" t="e">
        <f t="shared" ca="1" si="1"/>
        <v>#NAME?</v>
      </c>
      <c r="E594" s="118" t="s">
        <v>9902</v>
      </c>
      <c r="F594" s="118" t="s">
        <v>9907</v>
      </c>
      <c r="G594" s="124" t="s">
        <v>9908</v>
      </c>
      <c r="H594" s="118" t="s">
        <v>4278</v>
      </c>
      <c r="I594" s="118" t="s">
        <v>7820</v>
      </c>
      <c r="J594" s="118" t="s">
        <v>7820</v>
      </c>
    </row>
    <row r="595" spans="1:10" ht="12.75">
      <c r="A595" s="118" t="s">
        <v>8137</v>
      </c>
      <c r="B595" s="118" t="s">
        <v>9909</v>
      </c>
      <c r="C595" s="118" t="b">
        <v>0</v>
      </c>
      <c r="D595" s="118" t="e">
        <f t="shared" ca="1" si="1"/>
        <v>#NAME?</v>
      </c>
      <c r="E595" s="118" t="s">
        <v>9902</v>
      </c>
      <c r="F595" s="118" t="s">
        <v>9910</v>
      </c>
      <c r="G595" s="124" t="s">
        <v>9911</v>
      </c>
      <c r="H595" s="118" t="s">
        <v>5607</v>
      </c>
      <c r="I595" s="118" t="s">
        <v>8756</v>
      </c>
      <c r="J595" s="118" t="s">
        <v>8756</v>
      </c>
    </row>
    <row r="596" spans="1:10" ht="12.75">
      <c r="A596" s="118" t="s">
        <v>9912</v>
      </c>
      <c r="B596" s="118" t="s">
        <v>9913</v>
      </c>
      <c r="C596" s="118" t="b">
        <v>0</v>
      </c>
      <c r="D596" s="118" t="e">
        <f t="shared" ca="1" si="1"/>
        <v>#NAME?</v>
      </c>
      <c r="E596" s="118" t="s">
        <v>9914</v>
      </c>
      <c r="F596" s="118" t="s">
        <v>9915</v>
      </c>
      <c r="G596" s="124" t="s">
        <v>9916</v>
      </c>
      <c r="H596" s="118" t="s">
        <v>5607</v>
      </c>
      <c r="I596" s="118" t="s">
        <v>7684</v>
      </c>
      <c r="J596" s="118"/>
    </row>
    <row r="597" spans="1:10" ht="12.75">
      <c r="A597" s="118" t="s">
        <v>7860</v>
      </c>
      <c r="B597" s="118" t="s">
        <v>9917</v>
      </c>
      <c r="C597" s="118" t="b">
        <v>0</v>
      </c>
      <c r="D597" s="118" t="e">
        <f t="shared" ca="1" si="1"/>
        <v>#NAME?</v>
      </c>
      <c r="E597" s="118" t="s">
        <v>9914</v>
      </c>
      <c r="F597" s="118" t="s">
        <v>9918</v>
      </c>
      <c r="G597" s="124" t="s">
        <v>9919</v>
      </c>
      <c r="H597" s="118" t="s">
        <v>5279</v>
      </c>
      <c r="I597" s="118" t="s">
        <v>7684</v>
      </c>
      <c r="J597" s="118"/>
    </row>
    <row r="598" spans="1:10" ht="12.75">
      <c r="A598" s="118" t="s">
        <v>9920</v>
      </c>
      <c r="B598" s="118" t="s">
        <v>9921</v>
      </c>
      <c r="C598" s="118" t="b">
        <v>0</v>
      </c>
      <c r="D598" s="118" t="e">
        <f t="shared" ca="1" si="1"/>
        <v>#NAME?</v>
      </c>
      <c r="E598" s="118" t="s">
        <v>9914</v>
      </c>
      <c r="F598" s="118" t="s">
        <v>9922</v>
      </c>
      <c r="G598" s="124" t="s">
        <v>9923</v>
      </c>
      <c r="H598" s="118" t="s">
        <v>54</v>
      </c>
      <c r="I598" s="118" t="s">
        <v>7684</v>
      </c>
      <c r="J598" s="118"/>
    </row>
    <row r="599" spans="1:10" ht="12.75">
      <c r="A599" s="118" t="s">
        <v>873</v>
      </c>
      <c r="B599" s="118" t="s">
        <v>9924</v>
      </c>
      <c r="C599" s="118" t="b">
        <v>0</v>
      </c>
      <c r="D599" s="118" t="e">
        <f t="shared" ca="1" si="1"/>
        <v>#NAME?</v>
      </c>
      <c r="E599" s="118" t="s">
        <v>9914</v>
      </c>
      <c r="F599" s="118" t="s">
        <v>9925</v>
      </c>
      <c r="G599" s="124" t="s">
        <v>9926</v>
      </c>
      <c r="H599" s="118" t="s">
        <v>5607</v>
      </c>
      <c r="I599" s="118" t="s">
        <v>7684</v>
      </c>
      <c r="J599" s="118"/>
    </row>
    <row r="600" spans="1:10" ht="12.75">
      <c r="A600" s="118" t="s">
        <v>995</v>
      </c>
      <c r="B600" s="118" t="s">
        <v>9927</v>
      </c>
      <c r="C600" s="118" t="b">
        <v>0</v>
      </c>
      <c r="D600" s="118" t="e">
        <f t="shared" ca="1" si="1"/>
        <v>#NAME?</v>
      </c>
      <c r="E600" s="118" t="s">
        <v>9914</v>
      </c>
      <c r="F600" s="118" t="s">
        <v>9928</v>
      </c>
      <c r="G600" s="124" t="s">
        <v>9929</v>
      </c>
      <c r="H600" s="118" t="s">
        <v>4276</v>
      </c>
      <c r="I600" s="118" t="s">
        <v>7684</v>
      </c>
      <c r="J600" s="118"/>
    </row>
    <row r="601" spans="1:10" ht="12.75">
      <c r="A601" s="118" t="s">
        <v>9633</v>
      </c>
      <c r="B601" s="118" t="s">
        <v>9930</v>
      </c>
      <c r="C601" s="118" t="b">
        <v>0</v>
      </c>
      <c r="D601" s="118" t="e">
        <f t="shared" ca="1" si="1"/>
        <v>#NAME?</v>
      </c>
      <c r="E601" s="118" t="s">
        <v>9931</v>
      </c>
      <c r="F601" s="118" t="s">
        <v>9932</v>
      </c>
      <c r="G601" s="124" t="s">
        <v>9933</v>
      </c>
      <c r="H601" s="118" t="s">
        <v>4278</v>
      </c>
      <c r="I601" s="118" t="s">
        <v>7737</v>
      </c>
      <c r="J601" s="118"/>
    </row>
    <row r="602" spans="1:10" ht="12.75">
      <c r="A602" s="118" t="s">
        <v>1671</v>
      </c>
      <c r="B602" s="118" t="s">
        <v>9934</v>
      </c>
      <c r="C602" s="118" t="b">
        <v>0</v>
      </c>
      <c r="D602" s="118" t="e">
        <f t="shared" ca="1" si="1"/>
        <v>#NAME?</v>
      </c>
      <c r="E602" s="118" t="s">
        <v>9931</v>
      </c>
      <c r="F602" s="118" t="s">
        <v>9935</v>
      </c>
      <c r="G602" s="124" t="s">
        <v>9936</v>
      </c>
      <c r="H602" s="118" t="s">
        <v>5368</v>
      </c>
      <c r="I602" s="118" t="s">
        <v>7737</v>
      </c>
      <c r="J602" s="118"/>
    </row>
    <row r="603" spans="1:10" ht="12.75">
      <c r="A603" s="118" t="s">
        <v>1277</v>
      </c>
      <c r="B603" s="118" t="s">
        <v>9937</v>
      </c>
      <c r="C603" s="118" t="b">
        <v>0</v>
      </c>
      <c r="D603" s="118" t="e">
        <f t="shared" ca="1" si="1"/>
        <v>#NAME?</v>
      </c>
      <c r="E603" s="118" t="s">
        <v>9931</v>
      </c>
      <c r="F603" s="118" t="s">
        <v>9938</v>
      </c>
      <c r="G603" s="124" t="s">
        <v>9939</v>
      </c>
      <c r="H603" s="118" t="s">
        <v>5607</v>
      </c>
      <c r="I603" s="118" t="s">
        <v>7737</v>
      </c>
      <c r="J603" s="118"/>
    </row>
    <row r="604" spans="1:10" ht="12.75">
      <c r="A604" s="118" t="s">
        <v>9628</v>
      </c>
      <c r="B604" s="118" t="s">
        <v>9940</v>
      </c>
      <c r="C604" s="118" t="b">
        <v>0</v>
      </c>
      <c r="D604" s="118" t="e">
        <f t="shared" ca="1" si="1"/>
        <v>#NAME?</v>
      </c>
      <c r="E604" s="118" t="s">
        <v>9931</v>
      </c>
      <c r="F604" s="118" t="s">
        <v>9941</v>
      </c>
      <c r="G604" s="124" t="s">
        <v>9942</v>
      </c>
      <c r="H604" s="118" t="s">
        <v>5607</v>
      </c>
      <c r="I604" s="118" t="s">
        <v>7737</v>
      </c>
      <c r="J604" s="118"/>
    </row>
    <row r="605" spans="1:10" ht="12.75">
      <c r="A605" s="118" t="s">
        <v>9943</v>
      </c>
      <c r="B605" s="118" t="s">
        <v>9944</v>
      </c>
      <c r="C605" s="118" t="b">
        <v>0</v>
      </c>
      <c r="D605" s="118" t="e">
        <f t="shared" ca="1" si="1"/>
        <v>#NAME?</v>
      </c>
      <c r="E605" s="118" t="s">
        <v>9931</v>
      </c>
      <c r="F605" s="118" t="s">
        <v>9945</v>
      </c>
      <c r="G605" s="124" t="s">
        <v>9946</v>
      </c>
      <c r="H605" s="118" t="s">
        <v>54</v>
      </c>
      <c r="I605" s="118" t="s">
        <v>7737</v>
      </c>
      <c r="J605" s="118"/>
    </row>
    <row r="606" spans="1:10" ht="12.75">
      <c r="A606" s="118" t="s">
        <v>814</v>
      </c>
      <c r="B606" s="118" t="s">
        <v>9947</v>
      </c>
      <c r="C606" s="118" t="b">
        <v>0</v>
      </c>
      <c r="D606" s="118" t="e">
        <f t="shared" ca="1" si="1"/>
        <v>#NAME?</v>
      </c>
      <c r="E606" s="118" t="s">
        <v>9948</v>
      </c>
      <c r="F606" s="118" t="s">
        <v>9949</v>
      </c>
      <c r="G606" s="124" t="s">
        <v>9950</v>
      </c>
      <c r="H606" s="118" t="s">
        <v>5064</v>
      </c>
      <c r="I606" s="118" t="s">
        <v>7777</v>
      </c>
      <c r="J606" s="118" t="s">
        <v>7636</v>
      </c>
    </row>
    <row r="607" spans="1:10" ht="12.75">
      <c r="A607" s="118" t="s">
        <v>1704</v>
      </c>
      <c r="B607" s="118" t="s">
        <v>9951</v>
      </c>
      <c r="C607" s="118" t="b">
        <v>0</v>
      </c>
      <c r="D607" s="118" t="e">
        <f t="shared" ca="1" si="1"/>
        <v>#NAME?</v>
      </c>
      <c r="E607" s="118" t="s">
        <v>9952</v>
      </c>
      <c r="F607" s="118" t="s">
        <v>9953</v>
      </c>
      <c r="G607" s="124" t="s">
        <v>9954</v>
      </c>
      <c r="H607" s="118" t="s">
        <v>8144</v>
      </c>
      <c r="I607" s="118" t="s">
        <v>7820</v>
      </c>
      <c r="J607" s="118" t="s">
        <v>7820</v>
      </c>
    </row>
    <row r="608" spans="1:10" ht="12.75">
      <c r="A608" s="118" t="s">
        <v>2226</v>
      </c>
      <c r="B608" s="118" t="s">
        <v>8787</v>
      </c>
      <c r="C608" s="118" t="b">
        <v>0</v>
      </c>
      <c r="D608" s="118" t="e">
        <f t="shared" ca="1" si="1"/>
        <v>#NAME?</v>
      </c>
      <c r="E608" s="118" t="s">
        <v>9952</v>
      </c>
      <c r="F608" s="118" t="s">
        <v>9955</v>
      </c>
      <c r="G608" s="124" t="s">
        <v>9956</v>
      </c>
      <c r="H608" s="118" t="s">
        <v>4278</v>
      </c>
      <c r="I608" s="118" t="s">
        <v>7820</v>
      </c>
      <c r="J608" s="118" t="s">
        <v>7820</v>
      </c>
    </row>
    <row r="609" spans="1:10" ht="12.75">
      <c r="A609" s="118" t="s">
        <v>9957</v>
      </c>
      <c r="B609" s="118" t="s">
        <v>9958</v>
      </c>
      <c r="C609" s="118" t="b">
        <v>0</v>
      </c>
      <c r="D609" s="118" t="e">
        <f t="shared" ca="1" si="1"/>
        <v>#NAME?</v>
      </c>
      <c r="E609" s="118" t="s">
        <v>9959</v>
      </c>
      <c r="F609" s="118" t="s">
        <v>9960</v>
      </c>
      <c r="G609" s="124" t="s">
        <v>9961</v>
      </c>
      <c r="H609" s="118" t="s">
        <v>54</v>
      </c>
      <c r="I609" s="118" t="s">
        <v>3131</v>
      </c>
      <c r="J609" s="118" t="s">
        <v>7622</v>
      </c>
    </row>
    <row r="610" spans="1:10" ht="12.75">
      <c r="A610" s="118" t="s">
        <v>8889</v>
      </c>
      <c r="B610" s="118" t="s">
        <v>9962</v>
      </c>
      <c r="C610" s="118" t="b">
        <v>0</v>
      </c>
      <c r="D610" s="118" t="e">
        <f t="shared" ca="1" si="1"/>
        <v>#NAME?</v>
      </c>
      <c r="E610" s="118" t="s">
        <v>9959</v>
      </c>
      <c r="F610" s="118" t="s">
        <v>9963</v>
      </c>
      <c r="G610" s="124" t="s">
        <v>9964</v>
      </c>
      <c r="H610" s="118" t="s">
        <v>9965</v>
      </c>
      <c r="I610" s="118" t="s">
        <v>3131</v>
      </c>
      <c r="J610" s="118" t="s">
        <v>7622</v>
      </c>
    </row>
    <row r="611" spans="1:10" ht="12.75">
      <c r="A611" s="118" t="s">
        <v>1235</v>
      </c>
      <c r="B611" s="118" t="s">
        <v>9966</v>
      </c>
      <c r="C611" s="118" t="b">
        <v>0</v>
      </c>
      <c r="D611" s="118" t="e">
        <f t="shared" ca="1" si="1"/>
        <v>#NAME?</v>
      </c>
      <c r="E611" s="118" t="s">
        <v>9959</v>
      </c>
      <c r="F611" s="118" t="s">
        <v>9967</v>
      </c>
      <c r="G611" s="124" t="s">
        <v>9968</v>
      </c>
      <c r="H611" s="118" t="s">
        <v>9965</v>
      </c>
      <c r="I611" s="118" t="s">
        <v>3131</v>
      </c>
      <c r="J611" s="118" t="s">
        <v>7622</v>
      </c>
    </row>
    <row r="612" spans="1:10" ht="12.75">
      <c r="A612" s="118" t="s">
        <v>1235</v>
      </c>
      <c r="B612" s="118" t="s">
        <v>9969</v>
      </c>
      <c r="C612" s="118" t="b">
        <v>0</v>
      </c>
      <c r="D612" s="118" t="e">
        <f t="shared" ca="1" si="1"/>
        <v>#NAME?</v>
      </c>
      <c r="E612" s="118" t="s">
        <v>9959</v>
      </c>
      <c r="F612" s="118" t="s">
        <v>9970</v>
      </c>
      <c r="G612" s="124" t="s">
        <v>9971</v>
      </c>
      <c r="H612" s="118" t="s">
        <v>54</v>
      </c>
      <c r="I612" s="118" t="s">
        <v>3131</v>
      </c>
      <c r="J612" s="118" t="s">
        <v>7622</v>
      </c>
    </row>
    <row r="613" spans="1:10" ht="12.75">
      <c r="A613" s="118" t="s">
        <v>1474</v>
      </c>
      <c r="B613" s="118" t="s">
        <v>9972</v>
      </c>
      <c r="C613" s="118" t="b">
        <v>0</v>
      </c>
      <c r="D613" s="118" t="e">
        <f t="shared" ca="1" si="1"/>
        <v>#NAME?</v>
      </c>
      <c r="E613" s="118" t="s">
        <v>9959</v>
      </c>
      <c r="F613" s="118" t="s">
        <v>9973</v>
      </c>
      <c r="G613" s="124" t="s">
        <v>9974</v>
      </c>
      <c r="H613" s="118" t="s">
        <v>5279</v>
      </c>
      <c r="I613" s="118" t="s">
        <v>3131</v>
      </c>
      <c r="J613" s="118" t="s">
        <v>7622</v>
      </c>
    </row>
    <row r="614" spans="1:10" ht="12.75">
      <c r="A614" s="118" t="s">
        <v>870</v>
      </c>
      <c r="B614" s="118" t="s">
        <v>9975</v>
      </c>
      <c r="C614" s="118" t="b">
        <v>0</v>
      </c>
      <c r="D614" s="118" t="e">
        <f t="shared" ca="1" si="1"/>
        <v>#NAME?</v>
      </c>
      <c r="E614" s="118" t="s">
        <v>9959</v>
      </c>
      <c r="F614" s="118" t="s">
        <v>9976</v>
      </c>
      <c r="G614" s="124" t="s">
        <v>9977</v>
      </c>
      <c r="H614" s="118" t="s">
        <v>9965</v>
      </c>
      <c r="I614" s="118" t="s">
        <v>3131</v>
      </c>
      <c r="J614" s="118" t="s">
        <v>7622</v>
      </c>
    </row>
    <row r="615" spans="1:10" ht="12.75">
      <c r="A615" s="118" t="s">
        <v>798</v>
      </c>
      <c r="B615" s="118" t="s">
        <v>9978</v>
      </c>
      <c r="C615" s="118" t="b">
        <v>0</v>
      </c>
      <c r="D615" s="118" t="e">
        <f t="shared" ca="1" si="1"/>
        <v>#NAME?</v>
      </c>
      <c r="E615" s="118" t="s">
        <v>9959</v>
      </c>
      <c r="F615" s="118" t="s">
        <v>9979</v>
      </c>
      <c r="G615" s="124" t="s">
        <v>9980</v>
      </c>
      <c r="H615" s="118" t="s">
        <v>54</v>
      </c>
      <c r="I615" s="118" t="s">
        <v>3131</v>
      </c>
      <c r="J615" s="118" t="s">
        <v>7622</v>
      </c>
    </row>
    <row r="616" spans="1:10" ht="12.75">
      <c r="A616" s="118" t="s">
        <v>1240</v>
      </c>
      <c r="B616" s="118" t="s">
        <v>9981</v>
      </c>
      <c r="C616" s="118" t="b">
        <v>0</v>
      </c>
      <c r="D616" s="118" t="e">
        <f t="shared" ca="1" si="1"/>
        <v>#NAME?</v>
      </c>
      <c r="E616" s="118" t="s">
        <v>9959</v>
      </c>
      <c r="F616" s="118" t="s">
        <v>9982</v>
      </c>
      <c r="G616" s="124" t="s">
        <v>9983</v>
      </c>
      <c r="H616" s="118" t="s">
        <v>4831</v>
      </c>
      <c r="I616" s="118" t="s">
        <v>3131</v>
      </c>
      <c r="J616" s="118" t="s">
        <v>7622</v>
      </c>
    </row>
    <row r="617" spans="1:10" ht="12.75">
      <c r="A617" s="118" t="s">
        <v>2263</v>
      </c>
      <c r="B617" s="118" t="s">
        <v>9984</v>
      </c>
      <c r="C617" s="118" t="b">
        <v>0</v>
      </c>
      <c r="D617" s="118" t="e">
        <f t="shared" ca="1" si="1"/>
        <v>#NAME?</v>
      </c>
      <c r="E617" s="118" t="s">
        <v>9959</v>
      </c>
      <c r="F617" s="118" t="s">
        <v>9985</v>
      </c>
      <c r="G617" s="124" t="s">
        <v>9986</v>
      </c>
      <c r="H617" s="118" t="s">
        <v>9965</v>
      </c>
      <c r="I617" s="118" t="s">
        <v>3131</v>
      </c>
      <c r="J617" s="118" t="s">
        <v>7622</v>
      </c>
    </row>
    <row r="618" spans="1:10" ht="12.75">
      <c r="A618" s="118" t="s">
        <v>1457</v>
      </c>
      <c r="B618" s="118" t="s">
        <v>9987</v>
      </c>
      <c r="C618" s="118" t="b">
        <v>0</v>
      </c>
      <c r="D618" s="118" t="e">
        <f t="shared" ca="1" si="1"/>
        <v>#NAME?</v>
      </c>
      <c r="E618" s="118" t="s">
        <v>9959</v>
      </c>
      <c r="F618" s="118" t="s">
        <v>9988</v>
      </c>
      <c r="G618" s="124" t="s">
        <v>9989</v>
      </c>
      <c r="H618" s="118" t="s">
        <v>54</v>
      </c>
      <c r="I618" s="118" t="s">
        <v>3131</v>
      </c>
      <c r="J618" s="118" t="s">
        <v>7622</v>
      </c>
    </row>
    <row r="619" spans="1:10" ht="12.75">
      <c r="A619" s="118" t="s">
        <v>910</v>
      </c>
      <c r="B619" s="118" t="s">
        <v>9990</v>
      </c>
      <c r="C619" s="118" t="b">
        <v>0</v>
      </c>
      <c r="D619" s="118" t="e">
        <f t="shared" ca="1" si="1"/>
        <v>#NAME?</v>
      </c>
      <c r="E619" s="118" t="s">
        <v>9991</v>
      </c>
      <c r="F619" s="118" t="s">
        <v>9992</v>
      </c>
      <c r="G619" s="124" t="s">
        <v>9993</v>
      </c>
      <c r="H619" s="118" t="s">
        <v>4276</v>
      </c>
      <c r="I619" s="118" t="s">
        <v>7820</v>
      </c>
      <c r="J619" s="118" t="s">
        <v>7820</v>
      </c>
    </row>
    <row r="620" spans="1:10" ht="12.75">
      <c r="A620" s="118" t="s">
        <v>8213</v>
      </c>
      <c r="B620" s="118" t="s">
        <v>7860</v>
      </c>
      <c r="C620" s="118" t="b">
        <v>0</v>
      </c>
      <c r="D620" s="118" t="e">
        <f t="shared" ca="1" si="1"/>
        <v>#NAME?</v>
      </c>
      <c r="E620" s="118" t="s">
        <v>9991</v>
      </c>
      <c r="F620" s="118" t="s">
        <v>9994</v>
      </c>
      <c r="G620" s="124" t="s">
        <v>9995</v>
      </c>
      <c r="H620" s="118" t="s">
        <v>4276</v>
      </c>
      <c r="I620" s="118" t="s">
        <v>7881</v>
      </c>
      <c r="J620" s="118"/>
    </row>
    <row r="621" spans="1:10" ht="12.75">
      <c r="A621" s="118" t="s">
        <v>947</v>
      </c>
      <c r="B621" s="118" t="s">
        <v>9996</v>
      </c>
      <c r="C621" s="118" t="b">
        <v>0</v>
      </c>
      <c r="D621" s="118" t="e">
        <f t="shared" ca="1" si="1"/>
        <v>#NAME?</v>
      </c>
      <c r="E621" s="118" t="s">
        <v>9991</v>
      </c>
      <c r="F621" s="118" t="s">
        <v>9997</v>
      </c>
      <c r="G621" s="124" t="s">
        <v>9998</v>
      </c>
      <c r="H621" s="118" t="s">
        <v>4276</v>
      </c>
      <c r="I621" s="118" t="s">
        <v>7881</v>
      </c>
      <c r="J621" s="118"/>
    </row>
    <row r="622" spans="1:10" ht="12.75">
      <c r="A622" s="118" t="s">
        <v>920</v>
      </c>
      <c r="B622" s="118" t="s">
        <v>9999</v>
      </c>
      <c r="C622" s="118" t="b">
        <v>0</v>
      </c>
      <c r="D622" s="118" t="e">
        <f t="shared" ca="1" si="1"/>
        <v>#NAME?</v>
      </c>
      <c r="E622" s="118" t="s">
        <v>9991</v>
      </c>
      <c r="F622" s="118" t="s">
        <v>10000</v>
      </c>
      <c r="G622" s="124" t="s">
        <v>10001</v>
      </c>
      <c r="H622" s="118" t="s">
        <v>4276</v>
      </c>
      <c r="I622" s="118" t="s">
        <v>7881</v>
      </c>
      <c r="J622" s="118"/>
    </row>
    <row r="623" spans="1:10" ht="12.75">
      <c r="A623" s="118" t="s">
        <v>10002</v>
      </c>
      <c r="B623" s="118" t="s">
        <v>10003</v>
      </c>
      <c r="C623" s="118" t="b">
        <v>0</v>
      </c>
      <c r="D623" s="118" t="e">
        <f t="shared" ca="1" si="1"/>
        <v>#NAME?</v>
      </c>
      <c r="E623" s="118" t="s">
        <v>9991</v>
      </c>
      <c r="F623" s="118" t="s">
        <v>10004</v>
      </c>
      <c r="G623" s="124" t="s">
        <v>10005</v>
      </c>
      <c r="H623" s="118" t="s">
        <v>4276</v>
      </c>
      <c r="I623" s="118" t="s">
        <v>7881</v>
      </c>
      <c r="J623" s="118"/>
    </row>
    <row r="624" spans="1:10" ht="12.75">
      <c r="A624" s="118" t="s">
        <v>873</v>
      </c>
      <c r="B624" s="118" t="s">
        <v>10006</v>
      </c>
      <c r="C624" s="118" t="b">
        <v>0</v>
      </c>
      <c r="D624" s="118" t="e">
        <f t="shared" ca="1" si="1"/>
        <v>#NAME?</v>
      </c>
      <c r="E624" s="118" t="s">
        <v>9991</v>
      </c>
      <c r="F624" s="118" t="s">
        <v>10007</v>
      </c>
      <c r="G624" s="124" t="s">
        <v>10008</v>
      </c>
      <c r="H624" s="118" t="s">
        <v>10009</v>
      </c>
      <c r="I624" s="118" t="s">
        <v>7881</v>
      </c>
      <c r="J624" s="118"/>
    </row>
    <row r="625" spans="1:10" ht="12.75">
      <c r="A625" s="118" t="s">
        <v>10010</v>
      </c>
      <c r="B625" s="118" t="s">
        <v>10011</v>
      </c>
      <c r="C625" s="118" t="b">
        <v>0</v>
      </c>
      <c r="D625" s="118" t="e">
        <f t="shared" ca="1" si="1"/>
        <v>#NAME?</v>
      </c>
      <c r="E625" s="118" t="s">
        <v>9991</v>
      </c>
      <c r="F625" s="118" t="s">
        <v>10012</v>
      </c>
      <c r="G625" s="124" t="s">
        <v>10013</v>
      </c>
      <c r="H625" s="118" t="s">
        <v>4276</v>
      </c>
      <c r="I625" s="118"/>
      <c r="J625" s="118"/>
    </row>
    <row r="626" spans="1:10" ht="12.75">
      <c r="A626" s="118" t="s">
        <v>10014</v>
      </c>
      <c r="B626" s="118" t="s">
        <v>10015</v>
      </c>
      <c r="C626" s="118" t="b">
        <v>0</v>
      </c>
      <c r="D626" s="118" t="e">
        <f t="shared" ca="1" si="1"/>
        <v>#NAME?</v>
      </c>
      <c r="E626" s="118" t="s">
        <v>9991</v>
      </c>
      <c r="F626" s="118" t="s">
        <v>10016</v>
      </c>
      <c r="G626" s="124" t="s">
        <v>10017</v>
      </c>
      <c r="H626" s="118" t="s">
        <v>7784</v>
      </c>
      <c r="I626" s="118" t="s">
        <v>7881</v>
      </c>
      <c r="J626" s="118"/>
    </row>
    <row r="627" spans="1:10" ht="12.75">
      <c r="A627" s="118" t="s">
        <v>10018</v>
      </c>
      <c r="B627" s="118" t="s">
        <v>10019</v>
      </c>
      <c r="C627" s="118" t="b">
        <v>0</v>
      </c>
      <c r="D627" s="118" t="e">
        <f t="shared" ca="1" si="1"/>
        <v>#NAME?</v>
      </c>
      <c r="E627" s="118" t="s">
        <v>9991</v>
      </c>
      <c r="F627" s="118" t="s">
        <v>10020</v>
      </c>
      <c r="G627" s="124" t="s">
        <v>10021</v>
      </c>
      <c r="H627" s="118" t="s">
        <v>4276</v>
      </c>
      <c r="I627" s="118" t="s">
        <v>7881</v>
      </c>
      <c r="J627" s="118"/>
    </row>
    <row r="628" spans="1:10" ht="12.75">
      <c r="A628" s="118" t="s">
        <v>9126</v>
      </c>
      <c r="B628" s="118" t="s">
        <v>10022</v>
      </c>
      <c r="C628" s="118" t="b">
        <v>0</v>
      </c>
      <c r="D628" s="118" t="e">
        <f t="shared" ca="1" si="1"/>
        <v>#NAME?</v>
      </c>
      <c r="E628" s="118" t="s">
        <v>10023</v>
      </c>
      <c r="F628" s="118" t="s">
        <v>10024</v>
      </c>
      <c r="G628" s="124" t="s">
        <v>10025</v>
      </c>
      <c r="H628" s="118" t="s">
        <v>54</v>
      </c>
      <c r="I628" s="118" t="s">
        <v>3131</v>
      </c>
      <c r="J628" s="118" t="s">
        <v>7622</v>
      </c>
    </row>
    <row r="629" spans="1:10" ht="12.75">
      <c r="A629" s="118" t="s">
        <v>10026</v>
      </c>
      <c r="B629" s="118" t="s">
        <v>10027</v>
      </c>
      <c r="C629" s="118" t="b">
        <v>0</v>
      </c>
      <c r="D629" s="118" t="e">
        <f t="shared" ca="1" si="1"/>
        <v>#NAME?</v>
      </c>
      <c r="E629" s="118" t="s">
        <v>10023</v>
      </c>
      <c r="F629" s="118" t="s">
        <v>10028</v>
      </c>
      <c r="G629" s="124" t="s">
        <v>10029</v>
      </c>
      <c r="H629" s="118" t="s">
        <v>4872</v>
      </c>
      <c r="I629" s="118" t="s">
        <v>3131</v>
      </c>
      <c r="J629" s="118" t="s">
        <v>7622</v>
      </c>
    </row>
    <row r="630" spans="1:10" ht="12.75">
      <c r="A630" s="118" t="s">
        <v>10030</v>
      </c>
      <c r="B630" s="118" t="s">
        <v>10031</v>
      </c>
      <c r="C630" s="118" t="b">
        <v>0</v>
      </c>
      <c r="D630" s="118" t="e">
        <f t="shared" ca="1" si="1"/>
        <v>#NAME?</v>
      </c>
      <c r="E630" s="118" t="s">
        <v>10023</v>
      </c>
      <c r="F630" s="118" t="s">
        <v>10032</v>
      </c>
      <c r="G630" s="124" t="s">
        <v>10033</v>
      </c>
      <c r="H630" s="118" t="s">
        <v>54</v>
      </c>
      <c r="I630" s="118" t="s">
        <v>3131</v>
      </c>
      <c r="J630" s="118" t="s">
        <v>7622</v>
      </c>
    </row>
    <row r="631" spans="1:10" ht="12.75">
      <c r="A631" s="118" t="s">
        <v>2682</v>
      </c>
      <c r="B631" s="118" t="s">
        <v>10034</v>
      </c>
      <c r="C631" s="118" t="b">
        <v>0</v>
      </c>
      <c r="D631" s="118" t="e">
        <f t="shared" ca="1" si="1"/>
        <v>#NAME?</v>
      </c>
      <c r="E631" s="118" t="s">
        <v>10023</v>
      </c>
      <c r="F631" s="118" t="s">
        <v>10035</v>
      </c>
      <c r="G631" s="124" t="s">
        <v>10036</v>
      </c>
      <c r="H631" s="118" t="s">
        <v>54</v>
      </c>
      <c r="I631" s="118" t="s">
        <v>3131</v>
      </c>
      <c r="J631" s="118" t="s">
        <v>7622</v>
      </c>
    </row>
    <row r="632" spans="1:10" ht="12.75">
      <c r="A632" s="118" t="s">
        <v>2682</v>
      </c>
      <c r="B632" s="118" t="s">
        <v>10037</v>
      </c>
      <c r="C632" s="118" t="b">
        <v>0</v>
      </c>
      <c r="D632" s="118" t="e">
        <f t="shared" ca="1" si="1"/>
        <v>#NAME?</v>
      </c>
      <c r="E632" s="118" t="s">
        <v>10023</v>
      </c>
      <c r="F632" s="118" t="s">
        <v>10038</v>
      </c>
      <c r="G632" s="124" t="s">
        <v>10039</v>
      </c>
      <c r="H632" s="118" t="s">
        <v>8144</v>
      </c>
      <c r="I632" s="118" t="s">
        <v>3131</v>
      </c>
      <c r="J632" s="118" t="s">
        <v>7622</v>
      </c>
    </row>
    <row r="633" spans="1:10" ht="12.75">
      <c r="A633" s="118" t="s">
        <v>8556</v>
      </c>
      <c r="B633" s="118" t="s">
        <v>10040</v>
      </c>
      <c r="C633" s="118" t="b">
        <v>0</v>
      </c>
      <c r="D633" s="118" t="e">
        <f t="shared" ca="1" si="1"/>
        <v>#NAME?</v>
      </c>
      <c r="E633" s="118" t="s">
        <v>10023</v>
      </c>
      <c r="F633" s="118" t="s">
        <v>10041</v>
      </c>
      <c r="G633" s="124" t="s">
        <v>10042</v>
      </c>
      <c r="H633" s="118" t="s">
        <v>54</v>
      </c>
      <c r="I633" s="118" t="s">
        <v>3131</v>
      </c>
      <c r="J633" s="118" t="s">
        <v>7622</v>
      </c>
    </row>
    <row r="634" spans="1:10" ht="12.75">
      <c r="A634" s="118" t="s">
        <v>8556</v>
      </c>
      <c r="B634" s="118" t="s">
        <v>10043</v>
      </c>
      <c r="C634" s="118" t="b">
        <v>0</v>
      </c>
      <c r="D634" s="118" t="e">
        <f t="shared" ca="1" si="1"/>
        <v>#NAME?</v>
      </c>
      <c r="E634" s="118" t="s">
        <v>10023</v>
      </c>
      <c r="F634" s="118" t="s">
        <v>10044</v>
      </c>
      <c r="G634" s="124" t="s">
        <v>10045</v>
      </c>
      <c r="H634" s="118" t="s">
        <v>8144</v>
      </c>
      <c r="I634" s="118" t="s">
        <v>3131</v>
      </c>
      <c r="J634" s="118" t="s">
        <v>7622</v>
      </c>
    </row>
    <row r="635" spans="1:10" ht="12.75">
      <c r="A635" s="118" t="s">
        <v>1525</v>
      </c>
      <c r="B635" s="118" t="s">
        <v>1005</v>
      </c>
      <c r="C635" s="118" t="b">
        <v>0</v>
      </c>
      <c r="D635" s="118" t="e">
        <f t="shared" ca="1" si="1"/>
        <v>#NAME?</v>
      </c>
      <c r="E635" s="118" t="s">
        <v>10023</v>
      </c>
      <c r="F635" s="118" t="s">
        <v>10046</v>
      </c>
      <c r="G635" s="124" t="s">
        <v>10047</v>
      </c>
      <c r="H635" s="118" t="s">
        <v>7611</v>
      </c>
      <c r="I635" s="118" t="s">
        <v>3131</v>
      </c>
      <c r="J635" s="118" t="s">
        <v>7622</v>
      </c>
    </row>
    <row r="636" spans="1:10" ht="12.75">
      <c r="A636" s="118" t="s">
        <v>10048</v>
      </c>
      <c r="B636" s="118" t="s">
        <v>10043</v>
      </c>
      <c r="C636" s="118" t="b">
        <v>0</v>
      </c>
      <c r="D636" s="118" t="e">
        <f t="shared" ca="1" si="1"/>
        <v>#NAME?</v>
      </c>
      <c r="E636" s="118" t="s">
        <v>10023</v>
      </c>
      <c r="F636" s="118" t="s">
        <v>10049</v>
      </c>
      <c r="G636" s="124" t="s">
        <v>10050</v>
      </c>
      <c r="H636" s="118" t="s">
        <v>54</v>
      </c>
      <c r="I636" s="118" t="s">
        <v>3131</v>
      </c>
      <c r="J636" s="118" t="s">
        <v>7622</v>
      </c>
    </row>
    <row r="637" spans="1:10" ht="12.75">
      <c r="A637" s="118" t="s">
        <v>1769</v>
      </c>
      <c r="B637" s="118" t="s">
        <v>10051</v>
      </c>
      <c r="C637" s="118" t="b">
        <v>0</v>
      </c>
      <c r="D637" s="118" t="e">
        <f t="shared" ca="1" si="1"/>
        <v>#NAME?</v>
      </c>
      <c r="E637" s="118" t="s">
        <v>10023</v>
      </c>
      <c r="F637" s="118" t="s">
        <v>10052</v>
      </c>
      <c r="G637" s="124" t="s">
        <v>10053</v>
      </c>
      <c r="H637" s="118" t="s">
        <v>8144</v>
      </c>
      <c r="I637" s="118" t="s">
        <v>3131</v>
      </c>
      <c r="J637" s="118" t="s">
        <v>7622</v>
      </c>
    </row>
    <row r="638" spans="1:10" ht="12.75">
      <c r="A638" s="118" t="s">
        <v>10054</v>
      </c>
      <c r="B638" s="118" t="s">
        <v>10055</v>
      </c>
      <c r="C638" s="118" t="b">
        <v>0</v>
      </c>
      <c r="D638" s="118" t="e">
        <f t="shared" ca="1" si="1"/>
        <v>#NAME?</v>
      </c>
      <c r="E638" s="118" t="s">
        <v>10056</v>
      </c>
      <c r="F638" s="118" t="s">
        <v>10057</v>
      </c>
      <c r="G638" s="124" t="s">
        <v>10058</v>
      </c>
      <c r="H638" s="118" t="s">
        <v>5961</v>
      </c>
      <c r="I638" s="118" t="s">
        <v>8925</v>
      </c>
      <c r="J638" s="118"/>
    </row>
    <row r="639" spans="1:10" ht="12.75">
      <c r="A639" s="118" t="s">
        <v>1069</v>
      </c>
      <c r="B639" s="118" t="s">
        <v>9188</v>
      </c>
      <c r="C639" s="118" t="b">
        <v>0</v>
      </c>
      <c r="D639" s="118" t="e">
        <f t="shared" ca="1" si="1"/>
        <v>#NAME?</v>
      </c>
      <c r="E639" s="118" t="s">
        <v>10059</v>
      </c>
      <c r="F639" s="118" t="s">
        <v>10060</v>
      </c>
      <c r="G639" s="124" t="s">
        <v>10061</v>
      </c>
      <c r="H639" s="118" t="s">
        <v>4551</v>
      </c>
      <c r="I639" s="118" t="s">
        <v>7820</v>
      </c>
      <c r="J639" s="118" t="s">
        <v>7820</v>
      </c>
    </row>
    <row r="640" spans="1:10" ht="12.75">
      <c r="A640" s="118" t="s">
        <v>10062</v>
      </c>
      <c r="B640" s="118" t="s">
        <v>1873</v>
      </c>
      <c r="C640" s="118" t="b">
        <v>0</v>
      </c>
      <c r="D640" s="118" t="e">
        <f t="shared" ca="1" si="1"/>
        <v>#NAME?</v>
      </c>
      <c r="E640" s="118" t="s">
        <v>10063</v>
      </c>
      <c r="F640" s="118" t="s">
        <v>10064</v>
      </c>
      <c r="G640" s="124" t="s">
        <v>10065</v>
      </c>
      <c r="H640" s="118" t="s">
        <v>10066</v>
      </c>
      <c r="I640" s="118" t="s">
        <v>10067</v>
      </c>
      <c r="J640" s="118"/>
    </row>
    <row r="641" spans="1:10" ht="12.75">
      <c r="A641" s="118" t="s">
        <v>910</v>
      </c>
      <c r="B641" s="118" t="s">
        <v>10068</v>
      </c>
      <c r="C641" s="118" t="b">
        <v>0</v>
      </c>
      <c r="D641" s="118" t="e">
        <f t="shared" ca="1" si="1"/>
        <v>#NAME?</v>
      </c>
      <c r="E641" s="118" t="s">
        <v>10069</v>
      </c>
      <c r="F641" s="118" t="s">
        <v>10070</v>
      </c>
      <c r="G641" s="124" t="s">
        <v>10071</v>
      </c>
      <c r="H641" s="118" t="s">
        <v>4305</v>
      </c>
      <c r="I641" s="118" t="s">
        <v>8152</v>
      </c>
      <c r="J641" s="118" t="s">
        <v>7591</v>
      </c>
    </row>
    <row r="642" spans="1:10" ht="12.75">
      <c r="A642" s="118" t="s">
        <v>10072</v>
      </c>
      <c r="B642" s="118" t="s">
        <v>10073</v>
      </c>
      <c r="C642" s="118" t="b">
        <v>0</v>
      </c>
      <c r="D642" s="118" t="e">
        <f t="shared" ca="1" si="1"/>
        <v>#NAME?</v>
      </c>
      <c r="E642" s="118" t="s">
        <v>10069</v>
      </c>
      <c r="F642" s="118" t="s">
        <v>10074</v>
      </c>
      <c r="G642" s="124" t="s">
        <v>10075</v>
      </c>
      <c r="H642" s="118" t="s">
        <v>4305</v>
      </c>
      <c r="I642" s="118" t="s">
        <v>8152</v>
      </c>
      <c r="J642" s="118" t="s">
        <v>7591</v>
      </c>
    </row>
    <row r="643" spans="1:10" ht="12.75">
      <c r="A643" s="118" t="s">
        <v>8039</v>
      </c>
      <c r="B643" s="118" t="s">
        <v>10076</v>
      </c>
      <c r="C643" s="118" t="b">
        <v>0</v>
      </c>
      <c r="D643" s="118" t="e">
        <f t="shared" ca="1" si="1"/>
        <v>#NAME?</v>
      </c>
      <c r="E643" s="118" t="s">
        <v>10069</v>
      </c>
      <c r="F643" s="118" t="s">
        <v>10077</v>
      </c>
      <c r="G643" s="124" t="s">
        <v>10078</v>
      </c>
      <c r="H643" s="118" t="s">
        <v>5584</v>
      </c>
      <c r="I643" s="118" t="s">
        <v>8152</v>
      </c>
      <c r="J643" s="118" t="s">
        <v>7591</v>
      </c>
    </row>
    <row r="644" spans="1:10" ht="12.75">
      <c r="A644" s="118" t="s">
        <v>947</v>
      </c>
      <c r="B644" s="118" t="s">
        <v>10079</v>
      </c>
      <c r="C644" s="118" t="b">
        <v>0</v>
      </c>
      <c r="D644" s="118" t="e">
        <f t="shared" ca="1" si="1"/>
        <v>#NAME?</v>
      </c>
      <c r="E644" s="118" t="s">
        <v>10080</v>
      </c>
      <c r="F644" s="118" t="s">
        <v>10081</v>
      </c>
      <c r="G644" s="124" t="s">
        <v>10082</v>
      </c>
      <c r="H644" s="118" t="s">
        <v>4276</v>
      </c>
      <c r="I644" s="118" t="s">
        <v>8794</v>
      </c>
      <c r="J644" s="118"/>
    </row>
    <row r="645" spans="1:10" ht="12.75">
      <c r="A645" s="118" t="s">
        <v>7970</v>
      </c>
      <c r="B645" s="118" t="s">
        <v>10083</v>
      </c>
      <c r="C645" s="118" t="b">
        <v>0</v>
      </c>
      <c r="D645" s="118" t="e">
        <f t="shared" ca="1" si="1"/>
        <v>#NAME?</v>
      </c>
      <c r="E645" s="118" t="s">
        <v>10080</v>
      </c>
      <c r="F645" s="118" t="s">
        <v>10084</v>
      </c>
      <c r="G645" s="124" t="s">
        <v>10085</v>
      </c>
      <c r="H645" s="118" t="s">
        <v>4276</v>
      </c>
      <c r="I645" s="118" t="s">
        <v>8794</v>
      </c>
      <c r="J645" s="118"/>
    </row>
    <row r="646" spans="1:10" ht="12.75">
      <c r="A646" s="118" t="s">
        <v>10086</v>
      </c>
      <c r="B646" s="118" t="s">
        <v>10087</v>
      </c>
      <c r="C646" s="118" t="b">
        <v>0</v>
      </c>
      <c r="D646" s="118" t="e">
        <f t="shared" ca="1" si="1"/>
        <v>#NAME?</v>
      </c>
      <c r="E646" s="118" t="s">
        <v>10080</v>
      </c>
      <c r="F646" s="118" t="s">
        <v>10088</v>
      </c>
      <c r="G646" s="124" t="s">
        <v>10089</v>
      </c>
      <c r="H646" s="118" t="s">
        <v>4276</v>
      </c>
      <c r="I646" s="118" t="s">
        <v>8794</v>
      </c>
      <c r="J646" s="118"/>
    </row>
    <row r="647" spans="1:10" ht="12.75">
      <c r="A647" s="118" t="s">
        <v>2661</v>
      </c>
      <c r="B647" s="118" t="s">
        <v>10090</v>
      </c>
      <c r="C647" s="118" t="b">
        <v>0</v>
      </c>
      <c r="D647" s="118" t="e">
        <f t="shared" ca="1" si="1"/>
        <v>#NAME?</v>
      </c>
      <c r="E647" s="118" t="s">
        <v>10091</v>
      </c>
      <c r="F647" s="118" t="s">
        <v>10092</v>
      </c>
      <c r="G647" s="124" t="s">
        <v>10093</v>
      </c>
      <c r="H647" s="118" t="s">
        <v>4276</v>
      </c>
      <c r="I647" s="127" t="s">
        <v>10094</v>
      </c>
      <c r="J647" s="118"/>
    </row>
    <row r="648" spans="1:10" ht="12.75">
      <c r="A648" s="118" t="s">
        <v>10095</v>
      </c>
      <c r="B648" s="118" t="s">
        <v>10096</v>
      </c>
      <c r="C648" s="118" t="b">
        <v>0</v>
      </c>
      <c r="D648" s="118" t="e">
        <f t="shared" ca="1" si="1"/>
        <v>#NAME?</v>
      </c>
      <c r="E648" s="118" t="s">
        <v>10091</v>
      </c>
      <c r="F648" s="118" t="s">
        <v>10097</v>
      </c>
      <c r="G648" s="124" t="s">
        <v>10098</v>
      </c>
      <c r="H648" s="118" t="s">
        <v>4276</v>
      </c>
      <c r="I648" s="118" t="s">
        <v>10099</v>
      </c>
      <c r="J648" s="118" t="s">
        <v>8580</v>
      </c>
    </row>
    <row r="649" spans="1:10" ht="12.75">
      <c r="A649" s="118" t="s">
        <v>873</v>
      </c>
      <c r="B649" s="118" t="s">
        <v>10100</v>
      </c>
      <c r="C649" s="118" t="b">
        <v>0</v>
      </c>
      <c r="D649" s="118" t="e">
        <f t="shared" ca="1" si="1"/>
        <v>#NAME?</v>
      </c>
      <c r="E649" s="118" t="s">
        <v>10091</v>
      </c>
      <c r="F649" s="118" t="s">
        <v>10101</v>
      </c>
      <c r="G649" s="124" t="s">
        <v>10102</v>
      </c>
      <c r="H649" s="118" t="s">
        <v>4276</v>
      </c>
      <c r="I649" s="127" t="s">
        <v>10094</v>
      </c>
      <c r="J649" s="118"/>
    </row>
    <row r="650" spans="1:10" ht="12.75">
      <c r="A650" s="118" t="s">
        <v>10103</v>
      </c>
      <c r="B650" s="118" t="s">
        <v>10104</v>
      </c>
      <c r="C650" s="118" t="b">
        <v>0</v>
      </c>
      <c r="D650" s="118" t="e">
        <f t="shared" ca="1" si="1"/>
        <v>#NAME?</v>
      </c>
      <c r="E650" s="118" t="s">
        <v>10091</v>
      </c>
      <c r="F650" s="118" t="s">
        <v>10105</v>
      </c>
      <c r="G650" s="124" t="s">
        <v>10106</v>
      </c>
      <c r="H650" s="118" t="s">
        <v>4276</v>
      </c>
      <c r="I650" s="127" t="s">
        <v>10094</v>
      </c>
      <c r="J650" s="118"/>
    </row>
    <row r="651" spans="1:10" ht="12.75">
      <c r="A651" s="118" t="s">
        <v>1266</v>
      </c>
      <c r="B651" s="118" t="s">
        <v>10107</v>
      </c>
      <c r="C651" s="118" t="b">
        <v>0</v>
      </c>
      <c r="D651" s="118" t="e">
        <f t="shared" ca="1" si="1"/>
        <v>#NAME?</v>
      </c>
      <c r="E651" s="118" t="s">
        <v>10108</v>
      </c>
      <c r="F651" s="118" t="s">
        <v>10109</v>
      </c>
      <c r="G651" s="124" t="s">
        <v>10110</v>
      </c>
      <c r="H651" s="118" t="s">
        <v>4485</v>
      </c>
      <c r="I651" s="118" t="s">
        <v>9131</v>
      </c>
      <c r="J651" s="118" t="s">
        <v>7622</v>
      </c>
    </row>
    <row r="652" spans="1:10" ht="12.75">
      <c r="A652" s="118" t="s">
        <v>10111</v>
      </c>
      <c r="B652" s="118" t="s">
        <v>10112</v>
      </c>
      <c r="C652" s="118" t="b">
        <v>0</v>
      </c>
      <c r="D652" s="118" t="e">
        <f t="shared" ca="1" si="1"/>
        <v>#NAME?</v>
      </c>
      <c r="E652" s="118" t="s">
        <v>10108</v>
      </c>
      <c r="F652" s="118" t="s">
        <v>10113</v>
      </c>
      <c r="G652" s="124" t="s">
        <v>10114</v>
      </c>
      <c r="H652" s="118" t="s">
        <v>7611</v>
      </c>
      <c r="I652" s="118" t="s">
        <v>9131</v>
      </c>
      <c r="J652" s="118" t="s">
        <v>7622</v>
      </c>
    </row>
    <row r="653" spans="1:10" ht="12.75">
      <c r="A653" s="118" t="s">
        <v>10115</v>
      </c>
      <c r="B653" s="118" t="s">
        <v>10116</v>
      </c>
      <c r="C653" s="118" t="b">
        <v>0</v>
      </c>
      <c r="D653" s="118" t="e">
        <f t="shared" ca="1" si="1"/>
        <v>#NAME?</v>
      </c>
      <c r="E653" s="118" t="s">
        <v>10108</v>
      </c>
      <c r="F653" s="118" t="s">
        <v>10117</v>
      </c>
      <c r="G653" s="124" t="s">
        <v>10118</v>
      </c>
      <c r="H653" s="118" t="s">
        <v>4276</v>
      </c>
      <c r="I653" s="118" t="s">
        <v>9131</v>
      </c>
      <c r="J653" s="118" t="s">
        <v>7622</v>
      </c>
    </row>
    <row r="654" spans="1:10" ht="12.75">
      <c r="A654" s="118" t="s">
        <v>2671</v>
      </c>
      <c r="B654" s="118" t="s">
        <v>10119</v>
      </c>
      <c r="C654" s="118" t="b">
        <v>0</v>
      </c>
      <c r="D654" s="118" t="e">
        <f t="shared" ca="1" si="1"/>
        <v>#NAME?</v>
      </c>
      <c r="E654" s="118" t="s">
        <v>10108</v>
      </c>
      <c r="F654" s="118" t="s">
        <v>10120</v>
      </c>
      <c r="G654" s="124" t="s">
        <v>10121</v>
      </c>
      <c r="H654" s="118" t="s">
        <v>4831</v>
      </c>
      <c r="I654" s="118" t="s">
        <v>9131</v>
      </c>
      <c r="J654" s="118" t="s">
        <v>7622</v>
      </c>
    </row>
    <row r="655" spans="1:10" ht="12.75">
      <c r="A655" s="118" t="s">
        <v>2671</v>
      </c>
      <c r="B655" s="118" t="s">
        <v>10122</v>
      </c>
      <c r="C655" s="118" t="b">
        <v>0</v>
      </c>
      <c r="D655" s="118" t="e">
        <f t="shared" ca="1" si="1"/>
        <v>#NAME?</v>
      </c>
      <c r="E655" s="118" t="s">
        <v>10108</v>
      </c>
      <c r="F655" s="118" t="s">
        <v>10123</v>
      </c>
      <c r="G655" s="124" t="s">
        <v>10124</v>
      </c>
      <c r="H655" s="118" t="s">
        <v>5607</v>
      </c>
      <c r="I655" s="118" t="s">
        <v>9131</v>
      </c>
      <c r="J655" s="118" t="s">
        <v>7622</v>
      </c>
    </row>
    <row r="656" spans="1:10" ht="12.75">
      <c r="A656" s="118" t="s">
        <v>10125</v>
      </c>
      <c r="B656" s="118" t="s">
        <v>10126</v>
      </c>
      <c r="C656" s="118" t="b">
        <v>0</v>
      </c>
      <c r="D656" s="118" t="e">
        <f t="shared" ca="1" si="1"/>
        <v>#NAME?</v>
      </c>
      <c r="E656" s="118" t="s">
        <v>10108</v>
      </c>
      <c r="F656" s="118" t="s">
        <v>10127</v>
      </c>
      <c r="G656" s="124" t="s">
        <v>10128</v>
      </c>
      <c r="H656" s="118" t="s">
        <v>4831</v>
      </c>
      <c r="I656" s="118" t="s">
        <v>9131</v>
      </c>
      <c r="J656" s="118" t="s">
        <v>7622</v>
      </c>
    </row>
    <row r="657" spans="1:10" ht="12.75">
      <c r="A657" s="118" t="s">
        <v>1063</v>
      </c>
      <c r="B657" s="118" t="s">
        <v>10129</v>
      </c>
      <c r="C657" s="118" t="b">
        <v>0</v>
      </c>
      <c r="D657" s="118" t="e">
        <f t="shared" ca="1" si="1"/>
        <v>#NAME?</v>
      </c>
      <c r="E657" s="118" t="s">
        <v>10108</v>
      </c>
      <c r="F657" s="118" t="s">
        <v>10130</v>
      </c>
      <c r="G657" s="124" t="s">
        <v>10131</v>
      </c>
      <c r="H657" s="118" t="s">
        <v>7599</v>
      </c>
      <c r="I657" s="118" t="s">
        <v>9131</v>
      </c>
      <c r="J657" s="118" t="s">
        <v>7622</v>
      </c>
    </row>
    <row r="658" spans="1:10" ht="12.75">
      <c r="A658" s="118" t="s">
        <v>1026</v>
      </c>
      <c r="B658" s="118" t="s">
        <v>10132</v>
      </c>
      <c r="C658" s="118" t="b">
        <v>0</v>
      </c>
      <c r="D658" s="118" t="e">
        <f t="shared" ca="1" si="1"/>
        <v>#NAME?</v>
      </c>
      <c r="E658" s="118" t="s">
        <v>10108</v>
      </c>
      <c r="F658" s="118" t="s">
        <v>10133</v>
      </c>
      <c r="G658" s="124" t="s">
        <v>10134</v>
      </c>
      <c r="H658" s="118" t="s">
        <v>4485</v>
      </c>
      <c r="I658" s="118" t="s">
        <v>9131</v>
      </c>
      <c r="J658" s="118" t="s">
        <v>7622</v>
      </c>
    </row>
    <row r="659" spans="1:10" ht="12.75">
      <c r="A659" s="118" t="s">
        <v>10135</v>
      </c>
      <c r="B659" s="118" t="s">
        <v>1307</v>
      </c>
      <c r="C659" s="118" t="b">
        <v>0</v>
      </c>
      <c r="D659" s="118" t="e">
        <f t="shared" ca="1" si="1"/>
        <v>#NAME?</v>
      </c>
      <c r="E659" s="118" t="s">
        <v>10108</v>
      </c>
      <c r="F659" s="118" t="s">
        <v>10136</v>
      </c>
      <c r="G659" s="124" t="s">
        <v>10137</v>
      </c>
      <c r="H659" s="118" t="s">
        <v>4872</v>
      </c>
      <c r="I659" s="118" t="s">
        <v>9131</v>
      </c>
      <c r="J659" s="118" t="s">
        <v>7622</v>
      </c>
    </row>
    <row r="660" spans="1:10" ht="12.75">
      <c r="A660" s="118" t="s">
        <v>10138</v>
      </c>
      <c r="B660" s="118" t="s">
        <v>2646</v>
      </c>
      <c r="C660" s="118" t="b">
        <v>0</v>
      </c>
      <c r="D660" s="118" t="e">
        <f t="shared" ca="1" si="1"/>
        <v>#NAME?</v>
      </c>
      <c r="E660" s="118" t="s">
        <v>10108</v>
      </c>
      <c r="F660" s="118" t="s">
        <v>10139</v>
      </c>
      <c r="G660" s="124" t="s">
        <v>10140</v>
      </c>
      <c r="H660" s="118" t="s">
        <v>7599</v>
      </c>
      <c r="I660" s="118" t="s">
        <v>9131</v>
      </c>
      <c r="J660" s="118" t="s">
        <v>7622</v>
      </c>
    </row>
    <row r="661" spans="1:10" ht="12.75">
      <c r="A661" s="118" t="s">
        <v>826</v>
      </c>
      <c r="B661" s="118" t="s">
        <v>8156</v>
      </c>
      <c r="C661" s="118" t="b">
        <v>0</v>
      </c>
      <c r="D661" s="118" t="e">
        <f t="shared" ca="1" si="1"/>
        <v>#NAME?</v>
      </c>
      <c r="E661" s="118" t="s">
        <v>10108</v>
      </c>
      <c r="F661" s="118" t="s">
        <v>10141</v>
      </c>
      <c r="G661" s="124" t="s">
        <v>10142</v>
      </c>
      <c r="H661" s="118" t="s">
        <v>4831</v>
      </c>
      <c r="I661" s="118" t="s">
        <v>9131</v>
      </c>
      <c r="J661" s="118" t="s">
        <v>7622</v>
      </c>
    </row>
    <row r="662" spans="1:10" ht="12.75">
      <c r="A662" s="118" t="s">
        <v>10143</v>
      </c>
      <c r="B662" s="118" t="s">
        <v>7831</v>
      </c>
      <c r="C662" s="118" t="b">
        <v>0</v>
      </c>
      <c r="D662" s="118" t="e">
        <f t="shared" ca="1" si="1"/>
        <v>#NAME?</v>
      </c>
      <c r="E662" s="118" t="s">
        <v>10108</v>
      </c>
      <c r="F662" s="118" t="s">
        <v>10144</v>
      </c>
      <c r="G662" s="124" t="s">
        <v>10145</v>
      </c>
      <c r="H662" s="118" t="s">
        <v>10146</v>
      </c>
      <c r="I662" s="118" t="s">
        <v>9131</v>
      </c>
      <c r="J662" s="118" t="s">
        <v>7622</v>
      </c>
    </row>
    <row r="663" spans="1:10" ht="12.75">
      <c r="A663" s="118" t="s">
        <v>10147</v>
      </c>
      <c r="B663" s="118" t="s">
        <v>10148</v>
      </c>
      <c r="C663" s="118" t="b">
        <v>0</v>
      </c>
      <c r="D663" s="118" t="e">
        <f t="shared" ca="1" si="1"/>
        <v>#NAME?</v>
      </c>
      <c r="E663" s="118" t="s">
        <v>10108</v>
      </c>
      <c r="F663" s="118" t="s">
        <v>10149</v>
      </c>
      <c r="G663" s="124" t="s">
        <v>10150</v>
      </c>
      <c r="H663" s="118" t="s">
        <v>7784</v>
      </c>
      <c r="I663" s="118" t="s">
        <v>9131</v>
      </c>
      <c r="J663" s="118" t="s">
        <v>7622</v>
      </c>
    </row>
    <row r="664" spans="1:10" ht="12.75">
      <c r="A664" s="118" t="s">
        <v>7996</v>
      </c>
      <c r="B664" s="118" t="s">
        <v>10151</v>
      </c>
      <c r="C664" s="118" t="b">
        <v>0</v>
      </c>
      <c r="D664" s="118" t="e">
        <f t="shared" ca="1" si="1"/>
        <v>#NAME?</v>
      </c>
      <c r="E664" s="118" t="s">
        <v>10108</v>
      </c>
      <c r="F664" s="118" t="s">
        <v>10152</v>
      </c>
      <c r="G664" s="124" t="s">
        <v>10153</v>
      </c>
      <c r="H664" s="118" t="s">
        <v>4831</v>
      </c>
      <c r="I664" s="118" t="s">
        <v>9131</v>
      </c>
      <c r="J664" s="118" t="s">
        <v>7622</v>
      </c>
    </row>
    <row r="665" spans="1:10" ht="12.75">
      <c r="A665" s="118" t="s">
        <v>1364</v>
      </c>
      <c r="B665" s="118" t="s">
        <v>10154</v>
      </c>
      <c r="C665" s="118" t="b">
        <v>0</v>
      </c>
      <c r="D665" s="118" t="e">
        <f t="shared" ca="1" si="1"/>
        <v>#NAME?</v>
      </c>
      <c r="E665" s="118" t="s">
        <v>10108</v>
      </c>
      <c r="F665" s="118" t="s">
        <v>10155</v>
      </c>
      <c r="G665" s="124" t="s">
        <v>10156</v>
      </c>
      <c r="H665" s="118" t="s">
        <v>7599</v>
      </c>
      <c r="I665" s="118" t="s">
        <v>9131</v>
      </c>
      <c r="J665" s="118" t="s">
        <v>7622</v>
      </c>
    </row>
    <row r="666" spans="1:10" ht="12.75">
      <c r="A666" s="118" t="s">
        <v>9828</v>
      </c>
      <c r="B666" s="118" t="s">
        <v>10157</v>
      </c>
      <c r="C666" s="118" t="b">
        <v>0</v>
      </c>
      <c r="D666" s="118" t="e">
        <f t="shared" ca="1" si="1"/>
        <v>#NAME?</v>
      </c>
      <c r="E666" s="118" t="s">
        <v>10108</v>
      </c>
      <c r="F666" s="118" t="s">
        <v>10158</v>
      </c>
      <c r="G666" s="124" t="s">
        <v>10159</v>
      </c>
      <c r="H666" s="118" t="s">
        <v>4831</v>
      </c>
      <c r="I666" s="118" t="s">
        <v>9131</v>
      </c>
      <c r="J666" s="118" t="s">
        <v>7622</v>
      </c>
    </row>
    <row r="667" spans="1:10" ht="12.75">
      <c r="A667" s="118" t="s">
        <v>2226</v>
      </c>
      <c r="B667" s="118" t="s">
        <v>10160</v>
      </c>
      <c r="C667" s="118" t="b">
        <v>0</v>
      </c>
      <c r="D667" s="118" t="e">
        <f t="shared" ca="1" si="1"/>
        <v>#NAME?</v>
      </c>
      <c r="E667" s="118" t="s">
        <v>10108</v>
      </c>
      <c r="F667" s="118" t="s">
        <v>10161</v>
      </c>
      <c r="G667" s="124" t="s">
        <v>10162</v>
      </c>
      <c r="H667" s="118" t="s">
        <v>4276</v>
      </c>
      <c r="I667" s="118" t="s">
        <v>9131</v>
      </c>
      <c r="J667" s="118" t="s">
        <v>7622</v>
      </c>
    </row>
    <row r="668" spans="1:10" ht="12.75">
      <c r="A668" s="118" t="s">
        <v>10163</v>
      </c>
      <c r="B668" s="118" t="s">
        <v>10164</v>
      </c>
      <c r="C668" s="118" t="b">
        <v>0</v>
      </c>
      <c r="D668" s="118" t="e">
        <f t="shared" ca="1" si="1"/>
        <v>#NAME?</v>
      </c>
      <c r="E668" s="118" t="s">
        <v>10108</v>
      </c>
      <c r="F668" s="118" t="s">
        <v>10165</v>
      </c>
      <c r="G668" s="124" t="s">
        <v>10166</v>
      </c>
      <c r="H668" s="118" t="s">
        <v>5607</v>
      </c>
      <c r="I668" s="118" t="s">
        <v>9131</v>
      </c>
      <c r="J668" s="118" t="s">
        <v>7622</v>
      </c>
    </row>
    <row r="669" spans="1:10" ht="12.75">
      <c r="A669" s="118" t="s">
        <v>8748</v>
      </c>
      <c r="B669" s="118" t="s">
        <v>10167</v>
      </c>
      <c r="C669" s="118" t="b">
        <v>0</v>
      </c>
      <c r="D669" s="118" t="e">
        <f t="shared" ca="1" si="1"/>
        <v>#NAME?</v>
      </c>
      <c r="E669" s="118" t="s">
        <v>10168</v>
      </c>
      <c r="F669" s="118" t="s">
        <v>10169</v>
      </c>
      <c r="G669" s="124" t="s">
        <v>10170</v>
      </c>
      <c r="H669" s="118" t="s">
        <v>4276</v>
      </c>
      <c r="I669" s="118" t="s">
        <v>7820</v>
      </c>
      <c r="J669" s="118" t="s">
        <v>7820</v>
      </c>
    </row>
    <row r="670" spans="1:10" ht="12.75">
      <c r="A670" s="118" t="s">
        <v>1666</v>
      </c>
      <c r="B670" s="118" t="s">
        <v>10171</v>
      </c>
      <c r="C670" s="118" t="b">
        <v>0</v>
      </c>
      <c r="D670" s="118" t="e">
        <f t="shared" ca="1" si="1"/>
        <v>#NAME?</v>
      </c>
      <c r="E670" s="118" t="s">
        <v>10168</v>
      </c>
      <c r="F670" s="118" t="s">
        <v>10172</v>
      </c>
      <c r="G670" s="124" t="s">
        <v>10173</v>
      </c>
      <c r="H670" s="118" t="s">
        <v>4831</v>
      </c>
      <c r="I670" s="118" t="s">
        <v>7820</v>
      </c>
      <c r="J670" s="118" t="s">
        <v>7820</v>
      </c>
    </row>
    <row r="671" spans="1:10" ht="12.75">
      <c r="A671" s="118" t="s">
        <v>920</v>
      </c>
      <c r="B671" s="118" t="s">
        <v>10174</v>
      </c>
      <c r="C671" s="118" t="b">
        <v>0</v>
      </c>
      <c r="D671" s="118" t="e">
        <f t="shared" ca="1" si="1"/>
        <v>#NAME?</v>
      </c>
      <c r="E671" s="118" t="s">
        <v>10168</v>
      </c>
      <c r="F671" s="118" t="s">
        <v>10175</v>
      </c>
      <c r="G671" s="124" t="s">
        <v>10176</v>
      </c>
      <c r="H671" s="118" t="s">
        <v>4276</v>
      </c>
      <c r="I671" s="118" t="s">
        <v>7820</v>
      </c>
      <c r="J671" s="118" t="s">
        <v>7820</v>
      </c>
    </row>
    <row r="672" spans="1:10" ht="12.75">
      <c r="A672" s="118" t="s">
        <v>836</v>
      </c>
      <c r="B672" s="118" t="s">
        <v>10177</v>
      </c>
      <c r="C672" s="118" t="b">
        <v>0</v>
      </c>
      <c r="D672" s="118" t="e">
        <f t="shared" ca="1" si="1"/>
        <v>#NAME?</v>
      </c>
      <c r="E672" s="118" t="s">
        <v>10168</v>
      </c>
      <c r="F672" s="118" t="s">
        <v>10178</v>
      </c>
      <c r="G672" s="124" t="s">
        <v>10179</v>
      </c>
      <c r="H672" s="118" t="s">
        <v>4872</v>
      </c>
      <c r="I672" s="118" t="s">
        <v>7820</v>
      </c>
      <c r="J672" s="118" t="s">
        <v>7820</v>
      </c>
    </row>
    <row r="673" spans="1:10" ht="12.75">
      <c r="A673" s="118" t="s">
        <v>814</v>
      </c>
      <c r="B673" s="118" t="s">
        <v>10180</v>
      </c>
      <c r="C673" s="118" t="b">
        <v>0</v>
      </c>
      <c r="D673" s="118" t="e">
        <f t="shared" ca="1" si="1"/>
        <v>#NAME?</v>
      </c>
      <c r="E673" s="118" t="s">
        <v>10181</v>
      </c>
      <c r="F673" s="118" t="s">
        <v>10182</v>
      </c>
      <c r="G673" s="124" t="s">
        <v>10183</v>
      </c>
      <c r="H673" s="118" t="s">
        <v>4278</v>
      </c>
      <c r="I673" s="118" t="s">
        <v>10184</v>
      </c>
      <c r="J673" s="118" t="s">
        <v>10185</v>
      </c>
    </row>
    <row r="674" spans="1:10" ht="12.75">
      <c r="A674" s="118" t="s">
        <v>8422</v>
      </c>
      <c r="B674" s="118" t="s">
        <v>10186</v>
      </c>
      <c r="C674" s="118" t="b">
        <v>0</v>
      </c>
      <c r="D674" s="118" t="e">
        <f t="shared" ca="1" si="1"/>
        <v>#NAME?</v>
      </c>
      <c r="E674" s="118" t="s">
        <v>10181</v>
      </c>
      <c r="F674" s="118" t="s">
        <v>10187</v>
      </c>
      <c r="G674" s="124" t="s">
        <v>10188</v>
      </c>
      <c r="H674" s="118" t="s">
        <v>8760</v>
      </c>
      <c r="I674" s="118" t="s">
        <v>10184</v>
      </c>
      <c r="J674" s="118" t="s">
        <v>10185</v>
      </c>
    </row>
    <row r="675" spans="1:10" ht="12.75">
      <c r="A675" s="118" t="s">
        <v>1903</v>
      </c>
      <c r="B675" s="118" t="s">
        <v>963</v>
      </c>
      <c r="C675" s="118" t="b">
        <v>0</v>
      </c>
      <c r="D675" s="118" t="e">
        <f t="shared" ca="1" si="1"/>
        <v>#NAME?</v>
      </c>
      <c r="E675" s="118" t="s">
        <v>10181</v>
      </c>
      <c r="F675" s="118" t="s">
        <v>10189</v>
      </c>
      <c r="G675" s="124" t="s">
        <v>10190</v>
      </c>
      <c r="H675" s="118" t="s">
        <v>5607</v>
      </c>
      <c r="I675" s="118" t="s">
        <v>10184</v>
      </c>
      <c r="J675" s="118" t="s">
        <v>10185</v>
      </c>
    </row>
    <row r="676" spans="1:10" ht="12.75">
      <c r="A676" s="118" t="s">
        <v>873</v>
      </c>
      <c r="B676" s="118" t="s">
        <v>10191</v>
      </c>
      <c r="C676" s="118" t="b">
        <v>0</v>
      </c>
      <c r="D676" s="118" t="e">
        <f t="shared" ca="1" si="1"/>
        <v>#NAME?</v>
      </c>
      <c r="E676" s="118" t="s">
        <v>10181</v>
      </c>
      <c r="F676" s="118" t="s">
        <v>10192</v>
      </c>
      <c r="G676" s="124" t="s">
        <v>10193</v>
      </c>
      <c r="H676" s="118" t="s">
        <v>10194</v>
      </c>
      <c r="I676" s="118" t="s">
        <v>10184</v>
      </c>
      <c r="J676" s="118" t="s">
        <v>10185</v>
      </c>
    </row>
    <row r="677" spans="1:10" ht="12.75">
      <c r="A677" s="118" t="s">
        <v>9828</v>
      </c>
      <c r="B677" s="118" t="s">
        <v>1278</v>
      </c>
      <c r="C677" s="118" t="b">
        <v>0</v>
      </c>
      <c r="D677" s="118" t="e">
        <f t="shared" ca="1" si="1"/>
        <v>#NAME?</v>
      </c>
      <c r="E677" s="118" t="s">
        <v>10181</v>
      </c>
      <c r="F677" s="118" t="s">
        <v>10195</v>
      </c>
      <c r="G677" s="124" t="s">
        <v>10196</v>
      </c>
      <c r="H677" s="118" t="s">
        <v>5607</v>
      </c>
      <c r="I677" s="118" t="s">
        <v>10184</v>
      </c>
      <c r="J677" s="118" t="s">
        <v>10185</v>
      </c>
    </row>
    <row r="678" spans="1:10" ht="12.75">
      <c r="A678" s="118" t="s">
        <v>2135</v>
      </c>
      <c r="B678" s="118" t="s">
        <v>10197</v>
      </c>
      <c r="C678" s="118" t="b">
        <v>0</v>
      </c>
      <c r="D678" s="118" t="e">
        <f t="shared" ca="1" si="1"/>
        <v>#NAME?</v>
      </c>
      <c r="E678" s="118" t="s">
        <v>10181</v>
      </c>
      <c r="F678" s="118" t="s">
        <v>10198</v>
      </c>
      <c r="G678" s="124" t="s">
        <v>10199</v>
      </c>
      <c r="H678" s="118" t="s">
        <v>54</v>
      </c>
      <c r="I678" s="118" t="s">
        <v>10184</v>
      </c>
      <c r="J678" s="118" t="s">
        <v>10185</v>
      </c>
    </row>
    <row r="679" spans="1:10" ht="12.75">
      <c r="A679" s="118" t="s">
        <v>873</v>
      </c>
      <c r="B679" s="118" t="s">
        <v>10200</v>
      </c>
      <c r="C679" s="118" t="b">
        <v>0</v>
      </c>
      <c r="D679" s="118" t="e">
        <f t="shared" ca="1" si="1"/>
        <v>#NAME?</v>
      </c>
      <c r="E679" s="118" t="s">
        <v>10201</v>
      </c>
      <c r="F679" s="118" t="s">
        <v>10202</v>
      </c>
      <c r="G679" s="124" t="s">
        <v>10203</v>
      </c>
      <c r="H679" s="118" t="s">
        <v>10204</v>
      </c>
      <c r="I679" s="118" t="s">
        <v>10205</v>
      </c>
      <c r="J679" s="118" t="s">
        <v>9660</v>
      </c>
    </row>
    <row r="680" spans="1:10" ht="12.75">
      <c r="A680" s="118" t="s">
        <v>9703</v>
      </c>
      <c r="B680" s="118" t="s">
        <v>10206</v>
      </c>
      <c r="C680" s="118" t="b">
        <v>0</v>
      </c>
      <c r="D680" s="118" t="e">
        <f t="shared" ca="1" si="1"/>
        <v>#NAME?</v>
      </c>
      <c r="E680" s="118" t="s">
        <v>10207</v>
      </c>
      <c r="F680" s="118" t="s">
        <v>10208</v>
      </c>
      <c r="G680" s="124" t="s">
        <v>10209</v>
      </c>
      <c r="H680" s="118" t="s">
        <v>4278</v>
      </c>
      <c r="I680" s="118" t="s">
        <v>10210</v>
      </c>
      <c r="J680" s="118" t="s">
        <v>8625</v>
      </c>
    </row>
    <row r="681" spans="1:10" ht="12.75">
      <c r="A681" s="118" t="s">
        <v>10211</v>
      </c>
      <c r="B681" s="118" t="s">
        <v>10212</v>
      </c>
      <c r="C681" s="118" t="b">
        <v>0</v>
      </c>
      <c r="D681" s="118" t="e">
        <f t="shared" ca="1" si="1"/>
        <v>#NAME?</v>
      </c>
      <c r="E681" s="118" t="s">
        <v>10207</v>
      </c>
      <c r="F681" s="118" t="s">
        <v>10213</v>
      </c>
      <c r="G681" s="124" t="s">
        <v>10214</v>
      </c>
      <c r="H681" s="118" t="s">
        <v>54</v>
      </c>
      <c r="I681" s="118" t="s">
        <v>10210</v>
      </c>
      <c r="J681" s="118" t="s">
        <v>8625</v>
      </c>
    </row>
    <row r="682" spans="1:10" ht="12.75">
      <c r="A682" s="118" t="s">
        <v>7924</v>
      </c>
      <c r="B682" s="118" t="s">
        <v>10215</v>
      </c>
      <c r="C682" s="118" t="b">
        <v>0</v>
      </c>
      <c r="D682" s="118" t="e">
        <f t="shared" ca="1" si="1"/>
        <v>#NAME?</v>
      </c>
      <c r="E682" s="118" t="s">
        <v>10207</v>
      </c>
      <c r="F682" s="118" t="s">
        <v>10216</v>
      </c>
      <c r="G682" s="124" t="s">
        <v>10217</v>
      </c>
      <c r="H682" s="118" t="s">
        <v>7611</v>
      </c>
      <c r="I682" s="118" t="s">
        <v>10210</v>
      </c>
      <c r="J682" s="118" t="s">
        <v>8625</v>
      </c>
    </row>
    <row r="683" spans="1:10" ht="12.75">
      <c r="A683" s="118" t="s">
        <v>862</v>
      </c>
      <c r="B683" s="118" t="s">
        <v>10218</v>
      </c>
      <c r="C683" s="118" t="b">
        <v>0</v>
      </c>
      <c r="D683" s="118" t="e">
        <f t="shared" ca="1" si="1"/>
        <v>#NAME?</v>
      </c>
      <c r="E683" s="118" t="s">
        <v>10207</v>
      </c>
      <c r="F683" s="118" t="s">
        <v>10219</v>
      </c>
      <c r="G683" s="124" t="s">
        <v>10220</v>
      </c>
      <c r="H683" s="118" t="s">
        <v>54</v>
      </c>
      <c r="I683" s="118" t="s">
        <v>10210</v>
      </c>
      <c r="J683" s="118" t="s">
        <v>8625</v>
      </c>
    </row>
    <row r="684" spans="1:10" ht="12.75">
      <c r="A684" s="118" t="s">
        <v>10221</v>
      </c>
      <c r="B684" s="118" t="s">
        <v>10222</v>
      </c>
      <c r="C684" s="118" t="b">
        <v>0</v>
      </c>
      <c r="D684" s="118" t="e">
        <f t="shared" ca="1" si="1"/>
        <v>#NAME?</v>
      </c>
      <c r="E684" s="118" t="s">
        <v>10207</v>
      </c>
      <c r="F684" s="118" t="s">
        <v>10223</v>
      </c>
      <c r="G684" s="124" t="s">
        <v>10224</v>
      </c>
      <c r="H684" s="118" t="s">
        <v>4872</v>
      </c>
      <c r="I684" s="118" t="s">
        <v>10210</v>
      </c>
      <c r="J684" s="118" t="s">
        <v>8625</v>
      </c>
    </row>
    <row r="685" spans="1:10" ht="12.75">
      <c r="A685" s="118" t="s">
        <v>1069</v>
      </c>
      <c r="B685" s="118" t="s">
        <v>10225</v>
      </c>
      <c r="C685" s="118" t="b">
        <v>0</v>
      </c>
      <c r="D685" s="118" t="e">
        <f t="shared" ca="1" si="1"/>
        <v>#NAME?</v>
      </c>
      <c r="E685" s="118" t="s">
        <v>10226</v>
      </c>
      <c r="F685" s="118" t="s">
        <v>10227</v>
      </c>
      <c r="G685" s="124" t="s">
        <v>10228</v>
      </c>
      <c r="H685" s="118" t="s">
        <v>4278</v>
      </c>
      <c r="I685" s="118" t="s">
        <v>7820</v>
      </c>
      <c r="J685" s="118" t="s">
        <v>7820</v>
      </c>
    </row>
    <row r="686" spans="1:10" ht="12.75">
      <c r="A686" s="118" t="s">
        <v>10229</v>
      </c>
      <c r="B686" s="118" t="s">
        <v>10230</v>
      </c>
      <c r="C686" s="118" t="b">
        <v>0</v>
      </c>
      <c r="D686" s="118" t="e">
        <f t="shared" ca="1" si="1"/>
        <v>#NAME?</v>
      </c>
      <c r="E686" s="118" t="s">
        <v>10226</v>
      </c>
      <c r="F686" s="118" t="s">
        <v>10231</v>
      </c>
      <c r="G686" s="124" t="s">
        <v>10232</v>
      </c>
      <c r="H686" s="118" t="s">
        <v>8346</v>
      </c>
      <c r="I686" s="118" t="s">
        <v>7820</v>
      </c>
      <c r="J686" s="118" t="s">
        <v>7820</v>
      </c>
    </row>
    <row r="687" spans="1:10" ht="12.75">
      <c r="A687" s="118" t="s">
        <v>2220</v>
      </c>
      <c r="B687" s="118" t="s">
        <v>10233</v>
      </c>
      <c r="C687" s="118" t="b">
        <v>0</v>
      </c>
      <c r="D687" s="118" t="e">
        <f t="shared" ca="1" si="1"/>
        <v>#NAME?</v>
      </c>
      <c r="E687" s="118" t="s">
        <v>10234</v>
      </c>
      <c r="F687" s="118" t="s">
        <v>10235</v>
      </c>
      <c r="G687" s="124" t="s">
        <v>10236</v>
      </c>
      <c r="H687" s="118" t="s">
        <v>4305</v>
      </c>
      <c r="I687" s="118" t="s">
        <v>8725</v>
      </c>
      <c r="J687" s="118" t="s">
        <v>8726</v>
      </c>
    </row>
    <row r="688" spans="1:10" ht="12.75">
      <c r="A688" s="118" t="s">
        <v>10237</v>
      </c>
      <c r="B688" s="118" t="s">
        <v>10238</v>
      </c>
      <c r="C688" s="118" t="b">
        <v>0</v>
      </c>
      <c r="D688" s="118" t="e">
        <f t="shared" ca="1" si="1"/>
        <v>#NAME?</v>
      </c>
      <c r="E688" s="118" t="s">
        <v>10239</v>
      </c>
      <c r="F688" s="118" t="s">
        <v>10240</v>
      </c>
      <c r="G688" s="124" t="s">
        <v>10241</v>
      </c>
      <c r="H688" s="118" t="s">
        <v>5961</v>
      </c>
      <c r="I688" s="118" t="s">
        <v>7737</v>
      </c>
      <c r="J688" s="118"/>
    </row>
    <row r="689" spans="1:10" ht="12.75">
      <c r="A689" s="118" t="s">
        <v>10242</v>
      </c>
      <c r="B689" s="118" t="s">
        <v>10243</v>
      </c>
      <c r="C689" s="118" t="b">
        <v>0</v>
      </c>
      <c r="D689" s="118" t="e">
        <f t="shared" ca="1" si="1"/>
        <v>#NAME?</v>
      </c>
      <c r="E689" s="118" t="s">
        <v>10239</v>
      </c>
      <c r="F689" s="118" t="s">
        <v>10244</v>
      </c>
      <c r="G689" s="124" t="s">
        <v>10245</v>
      </c>
      <c r="H689" s="118" t="s">
        <v>10246</v>
      </c>
      <c r="I689" s="118" t="s">
        <v>7737</v>
      </c>
      <c r="J689" s="118"/>
    </row>
    <row r="690" spans="1:10" ht="12.75">
      <c r="A690" s="118" t="s">
        <v>10247</v>
      </c>
      <c r="B690" s="118" t="s">
        <v>10248</v>
      </c>
      <c r="C690" s="118" t="b">
        <v>0</v>
      </c>
      <c r="D690" s="118" t="e">
        <f t="shared" ca="1" si="1"/>
        <v>#NAME?</v>
      </c>
      <c r="E690" s="118" t="s">
        <v>10239</v>
      </c>
      <c r="F690" s="118" t="s">
        <v>10249</v>
      </c>
      <c r="G690" s="124" t="s">
        <v>10250</v>
      </c>
      <c r="H690" s="118" t="s">
        <v>5961</v>
      </c>
      <c r="I690" s="118" t="s">
        <v>7737</v>
      </c>
      <c r="J690" s="118"/>
    </row>
    <row r="691" spans="1:10" ht="12.75">
      <c r="A691" s="118" t="s">
        <v>10251</v>
      </c>
      <c r="B691" s="118" t="s">
        <v>10252</v>
      </c>
      <c r="C691" s="118" t="b">
        <v>0</v>
      </c>
      <c r="D691" s="118" t="e">
        <f t="shared" ca="1" si="1"/>
        <v>#NAME?</v>
      </c>
      <c r="E691" s="118" t="s">
        <v>10239</v>
      </c>
      <c r="F691" s="118" t="s">
        <v>10253</v>
      </c>
      <c r="G691" s="124" t="s">
        <v>10254</v>
      </c>
      <c r="H691" s="118" t="s">
        <v>10255</v>
      </c>
      <c r="I691" s="118" t="s">
        <v>7737</v>
      </c>
      <c r="J691" s="118"/>
    </row>
    <row r="692" spans="1:10" ht="12.75">
      <c r="A692" s="118" t="s">
        <v>10256</v>
      </c>
      <c r="B692" s="118" t="s">
        <v>10257</v>
      </c>
      <c r="C692" s="118" t="b">
        <v>0</v>
      </c>
      <c r="D692" s="118" t="e">
        <f t="shared" ca="1" si="1"/>
        <v>#NAME?</v>
      </c>
      <c r="E692" s="118" t="s">
        <v>10239</v>
      </c>
      <c r="F692" s="118" t="s">
        <v>10258</v>
      </c>
      <c r="G692" s="124" t="s">
        <v>10259</v>
      </c>
      <c r="H692" s="118" t="s">
        <v>54</v>
      </c>
      <c r="I692" s="118" t="s">
        <v>7737</v>
      </c>
      <c r="J692" s="118"/>
    </row>
    <row r="693" spans="1:10" ht="12.75">
      <c r="A693" s="118" t="s">
        <v>10260</v>
      </c>
      <c r="B693" s="118" t="s">
        <v>10261</v>
      </c>
      <c r="C693" s="118" t="b">
        <v>0</v>
      </c>
      <c r="D693" s="118" t="e">
        <f t="shared" ca="1" si="1"/>
        <v>#NAME?</v>
      </c>
      <c r="E693" s="118" t="s">
        <v>10239</v>
      </c>
      <c r="F693" s="118" t="s">
        <v>10262</v>
      </c>
      <c r="G693" s="124" t="s">
        <v>10263</v>
      </c>
      <c r="H693" s="118" t="s">
        <v>4551</v>
      </c>
      <c r="I693" s="118" t="s">
        <v>7737</v>
      </c>
      <c r="J693" s="118"/>
    </row>
    <row r="694" spans="1:10" ht="12.75">
      <c r="A694" s="118" t="s">
        <v>7741</v>
      </c>
      <c r="B694" s="118" t="s">
        <v>10264</v>
      </c>
      <c r="C694" s="118" t="b">
        <v>0</v>
      </c>
      <c r="D694" s="118" t="e">
        <f t="shared" ca="1" si="1"/>
        <v>#NAME?</v>
      </c>
      <c r="E694" s="118" t="s">
        <v>10239</v>
      </c>
      <c r="F694" s="118" t="s">
        <v>10265</v>
      </c>
      <c r="G694" s="124" t="s">
        <v>10266</v>
      </c>
      <c r="H694" s="118" t="s">
        <v>8391</v>
      </c>
      <c r="I694" s="118" t="s">
        <v>7737</v>
      </c>
      <c r="J694" s="118"/>
    </row>
    <row r="695" spans="1:10" ht="12.75">
      <c r="A695" s="118" t="s">
        <v>7745</v>
      </c>
      <c r="B695" s="118" t="s">
        <v>10267</v>
      </c>
      <c r="C695" s="118" t="b">
        <v>0</v>
      </c>
      <c r="D695" s="118" t="e">
        <f t="shared" ca="1" si="1"/>
        <v>#NAME?</v>
      </c>
      <c r="E695" s="118" t="s">
        <v>10239</v>
      </c>
      <c r="F695" s="118" t="s">
        <v>10268</v>
      </c>
      <c r="G695" s="124" t="s">
        <v>10269</v>
      </c>
      <c r="H695" s="118" t="s">
        <v>10270</v>
      </c>
      <c r="I695" s="118" t="s">
        <v>7737</v>
      </c>
      <c r="J695" s="118"/>
    </row>
    <row r="696" spans="1:10" ht="12.75">
      <c r="A696" s="118" t="s">
        <v>10271</v>
      </c>
      <c r="B696" s="118" t="s">
        <v>2641</v>
      </c>
      <c r="C696" s="118" t="b">
        <v>0</v>
      </c>
      <c r="D696" s="118" t="e">
        <f t="shared" ca="1" si="1"/>
        <v>#NAME?</v>
      </c>
      <c r="E696" s="118" t="s">
        <v>10272</v>
      </c>
      <c r="F696" s="118" t="s">
        <v>10273</v>
      </c>
      <c r="G696" s="124" t="s">
        <v>10274</v>
      </c>
      <c r="H696" s="118" t="s">
        <v>4305</v>
      </c>
      <c r="I696" s="118" t="s">
        <v>8136</v>
      </c>
      <c r="J696" s="118" t="s">
        <v>7622</v>
      </c>
    </row>
    <row r="697" spans="1:10" ht="12.75">
      <c r="A697" s="118" t="s">
        <v>10275</v>
      </c>
      <c r="B697" s="118" t="s">
        <v>10276</v>
      </c>
      <c r="C697" s="118" t="b">
        <v>0</v>
      </c>
      <c r="D697" s="118" t="e">
        <f t="shared" ca="1" si="1"/>
        <v>#NAME?</v>
      </c>
      <c r="E697" s="118" t="s">
        <v>10277</v>
      </c>
      <c r="F697" s="118" t="s">
        <v>10278</v>
      </c>
      <c r="G697" s="124" t="s">
        <v>10279</v>
      </c>
      <c r="H697" s="118" t="s">
        <v>4908</v>
      </c>
      <c r="I697" s="118" t="s">
        <v>10280</v>
      </c>
      <c r="J697" s="118" t="s">
        <v>7636</v>
      </c>
    </row>
    <row r="698" spans="1:10" ht="12.75">
      <c r="A698" s="118" t="s">
        <v>10281</v>
      </c>
      <c r="B698" s="118" t="s">
        <v>9155</v>
      </c>
      <c r="C698" s="118" t="b">
        <v>0</v>
      </c>
      <c r="D698" s="118" t="e">
        <f t="shared" ca="1" si="1"/>
        <v>#NAME?</v>
      </c>
      <c r="E698" s="118" t="s">
        <v>10277</v>
      </c>
      <c r="F698" s="118" t="s">
        <v>10282</v>
      </c>
      <c r="G698" s="124" t="s">
        <v>10283</v>
      </c>
      <c r="H698" s="118" t="s">
        <v>4485</v>
      </c>
      <c r="I698" s="118" t="s">
        <v>10284</v>
      </c>
      <c r="J698" s="118" t="s">
        <v>9660</v>
      </c>
    </row>
    <row r="699" spans="1:10" ht="12.75">
      <c r="A699" s="118" t="s">
        <v>1484</v>
      </c>
      <c r="B699" s="118" t="s">
        <v>10285</v>
      </c>
      <c r="C699" s="118" t="b">
        <v>0</v>
      </c>
      <c r="D699" s="118" t="e">
        <f t="shared" ca="1" si="1"/>
        <v>#NAME?</v>
      </c>
      <c r="E699" s="118" t="s">
        <v>10277</v>
      </c>
      <c r="F699" s="118" t="s">
        <v>10286</v>
      </c>
      <c r="G699" s="124" t="s">
        <v>10287</v>
      </c>
      <c r="H699" s="118" t="s">
        <v>7611</v>
      </c>
      <c r="I699" s="118" t="s">
        <v>10284</v>
      </c>
      <c r="J699" s="118" t="s">
        <v>9660</v>
      </c>
    </row>
    <row r="700" spans="1:10" ht="12.75">
      <c r="A700" s="118" t="s">
        <v>10288</v>
      </c>
      <c r="B700" s="118" t="s">
        <v>10276</v>
      </c>
      <c r="C700" s="118" t="b">
        <v>0</v>
      </c>
      <c r="D700" s="118" t="e">
        <f t="shared" ca="1" si="1"/>
        <v>#NAME?</v>
      </c>
      <c r="E700" s="118" t="s">
        <v>10277</v>
      </c>
      <c r="F700" s="118" t="s">
        <v>10289</v>
      </c>
      <c r="G700" s="124" t="s">
        <v>10290</v>
      </c>
      <c r="H700" s="118" t="s">
        <v>4278</v>
      </c>
      <c r="I700" s="118" t="s">
        <v>10284</v>
      </c>
      <c r="J700" s="118" t="s">
        <v>9660</v>
      </c>
    </row>
    <row r="701" spans="1:10" ht="12.75">
      <c r="A701" s="118" t="s">
        <v>995</v>
      </c>
      <c r="B701" s="118" t="s">
        <v>10291</v>
      </c>
      <c r="C701" s="118" t="b">
        <v>0</v>
      </c>
      <c r="D701" s="118" t="e">
        <f t="shared" ca="1" si="1"/>
        <v>#NAME?</v>
      </c>
      <c r="E701" s="118" t="s">
        <v>10277</v>
      </c>
      <c r="F701" s="118" t="s">
        <v>10292</v>
      </c>
      <c r="G701" s="124" t="s">
        <v>10293</v>
      </c>
      <c r="H701" s="118" t="s">
        <v>4485</v>
      </c>
      <c r="I701" s="118" t="s">
        <v>10280</v>
      </c>
      <c r="J701" s="118" t="s">
        <v>7636</v>
      </c>
    </row>
    <row r="702" spans="1:10" ht="12.75">
      <c r="A702" s="118" t="s">
        <v>995</v>
      </c>
      <c r="B702" s="118" t="s">
        <v>10294</v>
      </c>
      <c r="C702" s="118" t="b">
        <v>0</v>
      </c>
      <c r="D702" s="118" t="e">
        <f t="shared" ca="1" si="1"/>
        <v>#NAME?</v>
      </c>
      <c r="E702" s="118" t="s">
        <v>10295</v>
      </c>
      <c r="F702" s="118" t="s">
        <v>10296</v>
      </c>
      <c r="G702" s="124" t="s">
        <v>10297</v>
      </c>
      <c r="H702" s="118" t="s">
        <v>4276</v>
      </c>
      <c r="I702" s="118" t="s">
        <v>7820</v>
      </c>
      <c r="J702" s="118" t="s">
        <v>7820</v>
      </c>
    </row>
    <row r="703" spans="1:10" ht="12.75">
      <c r="A703" s="118" t="s">
        <v>995</v>
      </c>
      <c r="B703" s="118" t="s">
        <v>10298</v>
      </c>
      <c r="C703" s="118" t="b">
        <v>0</v>
      </c>
      <c r="D703" s="118" t="e">
        <f t="shared" ca="1" si="1"/>
        <v>#NAME?</v>
      </c>
      <c r="E703" s="118" t="s">
        <v>10295</v>
      </c>
      <c r="F703" s="118" t="s">
        <v>10299</v>
      </c>
      <c r="G703" s="124" t="s">
        <v>10300</v>
      </c>
      <c r="H703" s="118" t="s">
        <v>5302</v>
      </c>
      <c r="I703" s="118" t="s">
        <v>7820</v>
      </c>
      <c r="J703" s="118" t="s">
        <v>7820</v>
      </c>
    </row>
    <row r="704" spans="1:10" ht="12.75">
      <c r="A704" s="118" t="s">
        <v>8889</v>
      </c>
      <c r="B704" s="118" t="s">
        <v>10301</v>
      </c>
      <c r="C704" s="118" t="b">
        <v>0</v>
      </c>
      <c r="D704" s="118" t="e">
        <f t="shared" ca="1" si="1"/>
        <v>#NAME?</v>
      </c>
      <c r="E704" s="118" t="s">
        <v>10302</v>
      </c>
      <c r="F704" s="118" t="s">
        <v>10303</v>
      </c>
      <c r="G704" s="124" t="s">
        <v>10304</v>
      </c>
      <c r="H704" s="118" t="s">
        <v>4278</v>
      </c>
      <c r="I704" s="118" t="s">
        <v>7684</v>
      </c>
      <c r="J704" s="118"/>
    </row>
    <row r="705" spans="1:10" ht="12.75">
      <c r="A705" s="118" t="s">
        <v>7917</v>
      </c>
      <c r="B705" s="118" t="s">
        <v>10305</v>
      </c>
      <c r="C705" s="118" t="b">
        <v>0</v>
      </c>
      <c r="D705" s="118" t="e">
        <f t="shared" ca="1" si="1"/>
        <v>#NAME?</v>
      </c>
      <c r="E705" s="118" t="s">
        <v>10302</v>
      </c>
      <c r="F705" s="118" t="s">
        <v>10306</v>
      </c>
      <c r="G705" s="124" t="s">
        <v>10307</v>
      </c>
      <c r="H705" s="118" t="s">
        <v>4278</v>
      </c>
      <c r="I705" s="118" t="s">
        <v>7684</v>
      </c>
      <c r="J705" s="118"/>
    </row>
    <row r="706" spans="1:10" ht="12.75">
      <c r="A706" s="118" t="s">
        <v>2561</v>
      </c>
      <c r="B706" s="118" t="s">
        <v>10308</v>
      </c>
      <c r="C706" s="118" t="b">
        <v>0</v>
      </c>
      <c r="D706" s="118" t="e">
        <f t="shared" ca="1" si="1"/>
        <v>#NAME?</v>
      </c>
      <c r="E706" s="118" t="s">
        <v>10302</v>
      </c>
      <c r="F706" s="118" t="s">
        <v>10309</v>
      </c>
      <c r="G706" s="124" t="s">
        <v>10310</v>
      </c>
      <c r="H706" s="118" t="s">
        <v>54</v>
      </c>
      <c r="I706" s="118" t="s">
        <v>7684</v>
      </c>
      <c r="J706" s="118"/>
    </row>
    <row r="707" spans="1:10" ht="12.75">
      <c r="A707" s="118" t="s">
        <v>2079</v>
      </c>
      <c r="B707" s="118" t="s">
        <v>10311</v>
      </c>
      <c r="C707" s="118" t="b">
        <v>0</v>
      </c>
      <c r="D707" s="118" t="e">
        <f t="shared" ca="1" si="1"/>
        <v>#NAME?</v>
      </c>
      <c r="E707" s="118" t="s">
        <v>10302</v>
      </c>
      <c r="F707" s="118" t="s">
        <v>10312</v>
      </c>
      <c r="G707" s="124" t="s">
        <v>10313</v>
      </c>
      <c r="H707" s="118" t="s">
        <v>7611</v>
      </c>
      <c r="I707" s="118" t="s">
        <v>7684</v>
      </c>
      <c r="J707" s="118"/>
    </row>
    <row r="708" spans="1:10" ht="12.75">
      <c r="A708" s="118" t="s">
        <v>10314</v>
      </c>
      <c r="B708" s="118" t="s">
        <v>10315</v>
      </c>
      <c r="C708" s="118" t="b">
        <v>0</v>
      </c>
      <c r="D708" s="118" t="e">
        <f t="shared" ca="1" si="1"/>
        <v>#NAME?</v>
      </c>
      <c r="E708" s="118" t="s">
        <v>10302</v>
      </c>
      <c r="F708" s="118" t="s">
        <v>10316</v>
      </c>
      <c r="G708" s="124" t="s">
        <v>10317</v>
      </c>
      <c r="H708" s="118" t="s">
        <v>5368</v>
      </c>
      <c r="I708" s="118" t="s">
        <v>7684</v>
      </c>
      <c r="J708" s="118"/>
    </row>
    <row r="709" spans="1:10" ht="12.75">
      <c r="A709" s="118" t="s">
        <v>10318</v>
      </c>
      <c r="B709" s="118" t="s">
        <v>10319</v>
      </c>
      <c r="C709" s="118" t="b">
        <v>0</v>
      </c>
      <c r="D709" s="118" t="e">
        <f t="shared" ca="1" si="1"/>
        <v>#NAME?</v>
      </c>
      <c r="E709" s="118" t="s">
        <v>10320</v>
      </c>
      <c r="F709" s="118" t="s">
        <v>10321</v>
      </c>
      <c r="G709" s="124" t="s">
        <v>10322</v>
      </c>
      <c r="H709" s="118" t="s">
        <v>6031</v>
      </c>
      <c r="I709" s="118" t="s">
        <v>7642</v>
      </c>
      <c r="J709" s="118"/>
    </row>
    <row r="710" spans="1:10" ht="12.75">
      <c r="A710" s="118" t="s">
        <v>1266</v>
      </c>
      <c r="B710" s="118" t="s">
        <v>10323</v>
      </c>
      <c r="C710" s="118" t="b">
        <v>0</v>
      </c>
      <c r="D710" s="118" t="e">
        <f t="shared" ca="1" si="1"/>
        <v>#NAME?</v>
      </c>
      <c r="E710" s="118" t="s">
        <v>10320</v>
      </c>
      <c r="F710" s="118" t="s">
        <v>10324</v>
      </c>
      <c r="G710" s="124" t="s">
        <v>10325</v>
      </c>
      <c r="H710" s="118" t="s">
        <v>4278</v>
      </c>
      <c r="I710" s="118" t="s">
        <v>8526</v>
      </c>
      <c r="J710" s="118"/>
    </row>
    <row r="711" spans="1:10" ht="12.75">
      <c r="A711" s="118" t="s">
        <v>7665</v>
      </c>
      <c r="B711" s="118" t="s">
        <v>10326</v>
      </c>
      <c r="C711" s="118" t="b">
        <v>0</v>
      </c>
      <c r="D711" s="118" t="e">
        <f t="shared" ca="1" si="1"/>
        <v>#NAME?</v>
      </c>
      <c r="E711" s="118" t="s">
        <v>10320</v>
      </c>
      <c r="F711" s="118" t="s">
        <v>10327</v>
      </c>
      <c r="G711" s="124" t="s">
        <v>10328</v>
      </c>
      <c r="H711" s="118" t="s">
        <v>54</v>
      </c>
      <c r="I711" s="118" t="s">
        <v>8526</v>
      </c>
      <c r="J711" s="118"/>
    </row>
    <row r="712" spans="1:10" ht="12.75">
      <c r="A712" s="118" t="s">
        <v>7910</v>
      </c>
      <c r="B712" s="118" t="s">
        <v>10329</v>
      </c>
      <c r="C712" s="118" t="b">
        <v>0</v>
      </c>
      <c r="D712" s="118" t="e">
        <f t="shared" ca="1" si="1"/>
        <v>#NAME?</v>
      </c>
      <c r="E712" s="118" t="s">
        <v>10320</v>
      </c>
      <c r="F712" s="118" t="s">
        <v>10330</v>
      </c>
      <c r="G712" s="124" t="s">
        <v>10331</v>
      </c>
      <c r="H712" s="118" t="s">
        <v>8035</v>
      </c>
      <c r="I712" s="118" t="s">
        <v>8526</v>
      </c>
      <c r="J712" s="118"/>
    </row>
    <row r="713" spans="1:10" ht="12.75">
      <c r="A713" s="118" t="s">
        <v>10332</v>
      </c>
      <c r="B713" s="118" t="s">
        <v>10333</v>
      </c>
      <c r="C713" s="118" t="b">
        <v>0</v>
      </c>
      <c r="D713" s="118" t="e">
        <f t="shared" ca="1" si="1"/>
        <v>#NAME?</v>
      </c>
      <c r="E713" s="118" t="s">
        <v>10320</v>
      </c>
      <c r="F713" s="118" t="s">
        <v>10334</v>
      </c>
      <c r="G713" s="124" t="s">
        <v>10335</v>
      </c>
      <c r="H713" s="118" t="s">
        <v>54</v>
      </c>
      <c r="I713" s="118" t="s">
        <v>8526</v>
      </c>
      <c r="J713" s="118"/>
    </row>
    <row r="714" spans="1:10" ht="12.75">
      <c r="A714" s="118" t="s">
        <v>830</v>
      </c>
      <c r="B714" s="118" t="s">
        <v>10336</v>
      </c>
      <c r="C714" s="118" t="b">
        <v>0</v>
      </c>
      <c r="D714" s="118" t="e">
        <f t="shared" ca="1" si="1"/>
        <v>#NAME?</v>
      </c>
      <c r="E714" s="118" t="s">
        <v>10320</v>
      </c>
      <c r="F714" s="118" t="s">
        <v>10337</v>
      </c>
      <c r="G714" s="124" t="s">
        <v>10338</v>
      </c>
      <c r="H714" s="118" t="s">
        <v>54</v>
      </c>
      <c r="I714" s="118" t="s">
        <v>8526</v>
      </c>
      <c r="J714" s="118"/>
    </row>
    <row r="715" spans="1:10" ht="12.75">
      <c r="A715" s="118" t="s">
        <v>2406</v>
      </c>
      <c r="B715" s="118" t="s">
        <v>10339</v>
      </c>
      <c r="C715" s="118" t="b">
        <v>0</v>
      </c>
      <c r="D715" s="118" t="e">
        <f t="shared" ca="1" si="1"/>
        <v>#NAME?</v>
      </c>
      <c r="E715" s="118" t="s">
        <v>10320</v>
      </c>
      <c r="F715" s="118" t="s">
        <v>10340</v>
      </c>
      <c r="G715" s="124" t="s">
        <v>10341</v>
      </c>
      <c r="H715" s="118" t="s">
        <v>54</v>
      </c>
      <c r="I715" s="118" t="s">
        <v>3131</v>
      </c>
      <c r="J715" s="118" t="s">
        <v>7622</v>
      </c>
    </row>
    <row r="716" spans="1:10" ht="12.75">
      <c r="A716" s="118" t="s">
        <v>10342</v>
      </c>
      <c r="B716" s="118" t="s">
        <v>10343</v>
      </c>
      <c r="C716" s="118" t="b">
        <v>0</v>
      </c>
      <c r="D716" s="118" t="e">
        <f t="shared" ca="1" si="1"/>
        <v>#NAME?</v>
      </c>
      <c r="E716" s="118" t="s">
        <v>10320</v>
      </c>
      <c r="F716" s="118" t="s">
        <v>10344</v>
      </c>
      <c r="G716" s="124" t="s">
        <v>10345</v>
      </c>
      <c r="H716" s="118" t="s">
        <v>5961</v>
      </c>
      <c r="I716" s="118" t="s">
        <v>8526</v>
      </c>
      <c r="J716" s="118"/>
    </row>
    <row r="717" spans="1:10" ht="12.75">
      <c r="A717" s="118" t="s">
        <v>8981</v>
      </c>
      <c r="B717" s="118" t="s">
        <v>10346</v>
      </c>
      <c r="C717" s="118" t="b">
        <v>0</v>
      </c>
      <c r="D717" s="118" t="e">
        <f t="shared" ca="1" si="1"/>
        <v>#NAME?</v>
      </c>
      <c r="E717" s="118" t="s">
        <v>10347</v>
      </c>
      <c r="F717" s="118" t="s">
        <v>10348</v>
      </c>
      <c r="G717" s="124" t="s">
        <v>10349</v>
      </c>
      <c r="H717" s="118" t="s">
        <v>10350</v>
      </c>
      <c r="I717" s="118" t="s">
        <v>10351</v>
      </c>
      <c r="J717" s="118" t="s">
        <v>7622</v>
      </c>
    </row>
    <row r="718" spans="1:10" ht="12.75">
      <c r="A718" s="118" t="s">
        <v>10352</v>
      </c>
      <c r="B718" s="118" t="s">
        <v>10353</v>
      </c>
      <c r="C718" s="118" t="b">
        <v>0</v>
      </c>
      <c r="D718" s="118" t="e">
        <f t="shared" ca="1" si="1"/>
        <v>#NAME?</v>
      </c>
      <c r="E718" s="118" t="s">
        <v>10354</v>
      </c>
      <c r="F718" s="118" t="s">
        <v>10355</v>
      </c>
      <c r="G718" s="124" t="s">
        <v>10356</v>
      </c>
      <c r="H718" s="118" t="s">
        <v>5961</v>
      </c>
      <c r="I718" s="118" t="s">
        <v>7737</v>
      </c>
      <c r="J718" s="118"/>
    </row>
    <row r="719" spans="1:10" ht="12.75">
      <c r="A719" s="118" t="s">
        <v>10357</v>
      </c>
      <c r="B719" s="118" t="s">
        <v>10358</v>
      </c>
      <c r="C719" s="118" t="b">
        <v>0</v>
      </c>
      <c r="D719" s="118" t="e">
        <f t="shared" ca="1" si="1"/>
        <v>#NAME?</v>
      </c>
      <c r="E719" s="118" t="s">
        <v>10354</v>
      </c>
      <c r="F719" s="118" t="s">
        <v>10359</v>
      </c>
      <c r="G719" s="124" t="s">
        <v>10360</v>
      </c>
      <c r="H719" s="118" t="s">
        <v>5961</v>
      </c>
      <c r="I719" s="118" t="s">
        <v>7737</v>
      </c>
      <c r="J719" s="118"/>
    </row>
    <row r="720" spans="1:10" ht="12.75">
      <c r="A720" s="118" t="s">
        <v>10361</v>
      </c>
      <c r="B720" s="118" t="s">
        <v>10362</v>
      </c>
      <c r="C720" s="118" t="b">
        <v>0</v>
      </c>
      <c r="D720" s="118" t="e">
        <f t="shared" ca="1" si="1"/>
        <v>#NAME?</v>
      </c>
      <c r="E720" s="118" t="s">
        <v>10354</v>
      </c>
      <c r="F720" s="118" t="s">
        <v>10363</v>
      </c>
      <c r="G720" s="124" t="s">
        <v>10364</v>
      </c>
      <c r="H720" s="118" t="s">
        <v>54</v>
      </c>
      <c r="I720" s="118" t="s">
        <v>7737</v>
      </c>
      <c r="J720" s="118"/>
    </row>
    <row r="721" spans="1:10" ht="12.75">
      <c r="A721" s="118" t="s">
        <v>10365</v>
      </c>
      <c r="B721" s="118" t="s">
        <v>10366</v>
      </c>
      <c r="C721" s="118" t="b">
        <v>0</v>
      </c>
      <c r="D721" s="118" t="e">
        <f t="shared" ca="1" si="1"/>
        <v>#NAME?</v>
      </c>
      <c r="E721" s="118" t="s">
        <v>10354</v>
      </c>
      <c r="F721" s="118" t="s">
        <v>10367</v>
      </c>
      <c r="G721" s="124" t="s">
        <v>10368</v>
      </c>
      <c r="H721" s="118" t="s">
        <v>4278</v>
      </c>
      <c r="I721" s="118" t="s">
        <v>7737</v>
      </c>
      <c r="J721" s="118"/>
    </row>
    <row r="722" spans="1:10" ht="12.75">
      <c r="A722" s="118" t="s">
        <v>10369</v>
      </c>
      <c r="B722" s="118" t="s">
        <v>10370</v>
      </c>
      <c r="C722" s="118" t="b">
        <v>0</v>
      </c>
      <c r="D722" s="118" t="e">
        <f t="shared" ca="1" si="1"/>
        <v>#NAME?</v>
      </c>
      <c r="E722" s="118" t="s">
        <v>10354</v>
      </c>
      <c r="F722" s="118" t="s">
        <v>10371</v>
      </c>
      <c r="G722" s="124" t="s">
        <v>10372</v>
      </c>
      <c r="H722" s="118" t="s">
        <v>54</v>
      </c>
      <c r="I722" s="118" t="s">
        <v>7737</v>
      </c>
      <c r="J722" s="118"/>
    </row>
    <row r="723" spans="1:10" ht="12.75">
      <c r="A723" s="118" t="s">
        <v>7745</v>
      </c>
      <c r="B723" s="118" t="s">
        <v>10373</v>
      </c>
      <c r="C723" s="118" t="b">
        <v>0</v>
      </c>
      <c r="D723" s="118" t="e">
        <f t="shared" ca="1" si="1"/>
        <v>#NAME?</v>
      </c>
      <c r="E723" s="118" t="s">
        <v>10354</v>
      </c>
      <c r="F723" s="118" t="s">
        <v>10374</v>
      </c>
      <c r="G723" s="124" t="s">
        <v>10375</v>
      </c>
      <c r="H723" s="118" t="s">
        <v>54</v>
      </c>
      <c r="I723" s="118" t="s">
        <v>7737</v>
      </c>
      <c r="J723" s="118"/>
    </row>
    <row r="724" spans="1:10" ht="12.75">
      <c r="A724" s="118" t="s">
        <v>10376</v>
      </c>
      <c r="B724" s="118" t="s">
        <v>10377</v>
      </c>
      <c r="C724" s="118" t="b">
        <v>0</v>
      </c>
      <c r="D724" s="118" t="e">
        <f t="shared" ca="1" si="1"/>
        <v>#NAME?</v>
      </c>
      <c r="E724" s="118" t="s">
        <v>10378</v>
      </c>
      <c r="F724" s="118" t="s">
        <v>10379</v>
      </c>
      <c r="G724" s="124" t="s">
        <v>10380</v>
      </c>
      <c r="H724" s="118" t="s">
        <v>4485</v>
      </c>
      <c r="I724" s="118" t="s">
        <v>8050</v>
      </c>
      <c r="J724" s="118"/>
    </row>
    <row r="725" spans="1:10" ht="12.75">
      <c r="A725" s="118" t="s">
        <v>10381</v>
      </c>
      <c r="B725" s="118" t="s">
        <v>10382</v>
      </c>
      <c r="C725" s="118" t="b">
        <v>0</v>
      </c>
      <c r="D725" s="118" t="e">
        <f t="shared" ca="1" si="1"/>
        <v>#NAME?</v>
      </c>
      <c r="E725" s="118" t="s">
        <v>10378</v>
      </c>
      <c r="F725" s="118" t="s">
        <v>10383</v>
      </c>
      <c r="G725" s="124" t="s">
        <v>10384</v>
      </c>
      <c r="H725" s="118" t="s">
        <v>4485</v>
      </c>
      <c r="I725" s="118" t="s">
        <v>8050</v>
      </c>
      <c r="J725" s="118"/>
    </row>
    <row r="726" spans="1:10" ht="12.75">
      <c r="A726" s="118" t="s">
        <v>10385</v>
      </c>
      <c r="B726" s="118" t="s">
        <v>8052</v>
      </c>
      <c r="C726" s="118" t="b">
        <v>0</v>
      </c>
      <c r="D726" s="118" t="e">
        <f t="shared" ca="1" si="1"/>
        <v>#NAME?</v>
      </c>
      <c r="E726" s="118" t="s">
        <v>10378</v>
      </c>
      <c r="F726" s="118" t="s">
        <v>10386</v>
      </c>
      <c r="G726" s="124" t="s">
        <v>10387</v>
      </c>
      <c r="H726" s="118" t="s">
        <v>4485</v>
      </c>
      <c r="I726" s="118" t="s">
        <v>8050</v>
      </c>
      <c r="J726" s="118"/>
    </row>
    <row r="727" spans="1:10" ht="12.75">
      <c r="A727" s="118" t="s">
        <v>870</v>
      </c>
      <c r="B727" s="118" t="s">
        <v>10388</v>
      </c>
      <c r="C727" s="118" t="b">
        <v>0</v>
      </c>
      <c r="D727" s="118" t="e">
        <f t="shared" ca="1" si="1"/>
        <v>#NAME?</v>
      </c>
      <c r="E727" s="118" t="s">
        <v>10389</v>
      </c>
      <c r="F727" s="118" t="s">
        <v>10390</v>
      </c>
      <c r="G727" s="124" t="s">
        <v>10391</v>
      </c>
      <c r="H727" s="118" t="s">
        <v>4485</v>
      </c>
      <c r="I727" s="118" t="s">
        <v>9131</v>
      </c>
      <c r="J727" s="118" t="s">
        <v>7622</v>
      </c>
    </row>
    <row r="728" spans="1:10" ht="12.75">
      <c r="A728" s="118" t="s">
        <v>8663</v>
      </c>
      <c r="B728" s="118" t="s">
        <v>9425</v>
      </c>
      <c r="C728" s="118" t="b">
        <v>0</v>
      </c>
      <c r="D728" s="118" t="e">
        <f t="shared" ca="1" si="1"/>
        <v>#NAME?</v>
      </c>
      <c r="E728" s="118" t="s">
        <v>10389</v>
      </c>
      <c r="F728" s="118" t="s">
        <v>10392</v>
      </c>
      <c r="G728" s="124" t="s">
        <v>10393</v>
      </c>
      <c r="H728" s="118" t="s">
        <v>4551</v>
      </c>
      <c r="I728" s="118" t="s">
        <v>9131</v>
      </c>
      <c r="J728" s="118" t="s">
        <v>7622</v>
      </c>
    </row>
    <row r="729" spans="1:10" ht="12.75">
      <c r="A729" s="118" t="s">
        <v>8894</v>
      </c>
      <c r="B729" s="118" t="s">
        <v>9987</v>
      </c>
      <c r="C729" s="118" t="b">
        <v>0</v>
      </c>
      <c r="D729" s="118" t="e">
        <f t="shared" ca="1" si="1"/>
        <v>#NAME?</v>
      </c>
      <c r="E729" s="118" t="s">
        <v>10389</v>
      </c>
      <c r="F729" s="118" t="s">
        <v>10394</v>
      </c>
      <c r="G729" s="124" t="s">
        <v>10395</v>
      </c>
      <c r="H729" s="118" t="s">
        <v>4276</v>
      </c>
      <c r="I729" s="118" t="s">
        <v>9131</v>
      </c>
      <c r="J729" s="118" t="s">
        <v>7622</v>
      </c>
    </row>
    <row r="730" spans="1:10" ht="12.75">
      <c r="A730" s="118" t="s">
        <v>10396</v>
      </c>
      <c r="B730" s="118" t="s">
        <v>10397</v>
      </c>
      <c r="C730" s="118" t="b">
        <v>0</v>
      </c>
      <c r="D730" s="118" t="e">
        <f t="shared" ca="1" si="1"/>
        <v>#NAME?</v>
      </c>
      <c r="E730" s="118" t="s">
        <v>10389</v>
      </c>
      <c r="F730" s="118" t="s">
        <v>10398</v>
      </c>
      <c r="G730" s="124" t="s">
        <v>10399</v>
      </c>
      <c r="H730" s="118" t="s">
        <v>5607</v>
      </c>
      <c r="I730" s="118" t="s">
        <v>9131</v>
      </c>
      <c r="J730" s="118" t="s">
        <v>7622</v>
      </c>
    </row>
    <row r="731" spans="1:10" ht="12.75">
      <c r="A731" s="118" t="s">
        <v>902</v>
      </c>
      <c r="B731" s="118" t="s">
        <v>10400</v>
      </c>
      <c r="C731" s="118" t="b">
        <v>0</v>
      </c>
      <c r="D731" s="118" t="e">
        <f t="shared" ca="1" si="1"/>
        <v>#NAME?</v>
      </c>
      <c r="E731" s="118" t="s">
        <v>10401</v>
      </c>
      <c r="F731" s="118" t="s">
        <v>10402</v>
      </c>
      <c r="G731" s="124" t="s">
        <v>10403</v>
      </c>
      <c r="H731" s="118" t="s">
        <v>10404</v>
      </c>
      <c r="I731" s="118" t="s">
        <v>7820</v>
      </c>
      <c r="J731" s="118" t="s">
        <v>7820</v>
      </c>
    </row>
    <row r="732" spans="1:10" ht="12.75">
      <c r="A732" s="118" t="s">
        <v>8748</v>
      </c>
      <c r="B732" s="118" t="s">
        <v>1231</v>
      </c>
      <c r="C732" s="118" t="b">
        <v>0</v>
      </c>
      <c r="D732" s="118" t="e">
        <f t="shared" ca="1" si="1"/>
        <v>#NAME?</v>
      </c>
      <c r="E732" s="118" t="s">
        <v>10401</v>
      </c>
      <c r="F732" s="118" t="s">
        <v>10405</v>
      </c>
      <c r="G732" s="124" t="s">
        <v>10406</v>
      </c>
      <c r="H732" s="118" t="s">
        <v>54</v>
      </c>
      <c r="I732" s="118" t="s">
        <v>7820</v>
      </c>
      <c r="J732" s="118" t="s">
        <v>7820</v>
      </c>
    </row>
    <row r="733" spans="1:10" ht="12.75">
      <c r="A733" s="118" t="s">
        <v>10407</v>
      </c>
      <c r="B733" s="118" t="s">
        <v>10408</v>
      </c>
      <c r="C733" s="118" t="b">
        <v>0</v>
      </c>
      <c r="D733" s="118" t="e">
        <f t="shared" ca="1" si="1"/>
        <v>#NAME?</v>
      </c>
      <c r="E733" s="118" t="s">
        <v>10401</v>
      </c>
      <c r="F733" s="118" t="s">
        <v>10409</v>
      </c>
      <c r="G733" s="124" t="s">
        <v>10410</v>
      </c>
      <c r="H733" s="118" t="s">
        <v>54</v>
      </c>
      <c r="I733" s="118" t="s">
        <v>7820</v>
      </c>
      <c r="J733" s="118" t="s">
        <v>7820</v>
      </c>
    </row>
    <row r="734" spans="1:10" ht="12.75">
      <c r="A734" s="118" t="s">
        <v>7729</v>
      </c>
      <c r="B734" s="118" t="s">
        <v>10411</v>
      </c>
      <c r="C734" s="118" t="b">
        <v>0</v>
      </c>
      <c r="D734" s="118" t="e">
        <f t="shared" ca="1" si="1"/>
        <v>#NAME?</v>
      </c>
      <c r="E734" s="118" t="s">
        <v>10401</v>
      </c>
      <c r="F734" s="118" t="s">
        <v>10412</v>
      </c>
      <c r="G734" s="124" t="s">
        <v>10413</v>
      </c>
      <c r="H734" s="118" t="s">
        <v>54</v>
      </c>
      <c r="I734" s="118" t="s">
        <v>7820</v>
      </c>
      <c r="J734" s="118" t="s">
        <v>7820</v>
      </c>
    </row>
    <row r="735" spans="1:10" ht="12.75">
      <c r="A735" s="118" t="s">
        <v>846</v>
      </c>
      <c r="B735" s="118" t="s">
        <v>10414</v>
      </c>
      <c r="C735" s="118" t="b">
        <v>0</v>
      </c>
      <c r="D735" s="118" t="e">
        <f t="shared" ca="1" si="1"/>
        <v>#NAME?</v>
      </c>
      <c r="E735" s="118" t="s">
        <v>10401</v>
      </c>
      <c r="F735" s="118" t="s">
        <v>10415</v>
      </c>
      <c r="G735" s="124" t="s">
        <v>10416</v>
      </c>
      <c r="H735" s="118" t="s">
        <v>54</v>
      </c>
      <c r="I735" s="118" t="s">
        <v>7820</v>
      </c>
      <c r="J735" s="118" t="s">
        <v>7820</v>
      </c>
    </row>
    <row r="736" spans="1:10" ht="12.75">
      <c r="A736" s="118" t="s">
        <v>10417</v>
      </c>
      <c r="B736" s="118" t="s">
        <v>10418</v>
      </c>
      <c r="C736" s="118" t="b">
        <v>0</v>
      </c>
      <c r="D736" s="118" t="e">
        <f t="shared" ca="1" si="1"/>
        <v>#NAME?</v>
      </c>
      <c r="E736" s="118" t="s">
        <v>10401</v>
      </c>
      <c r="F736" s="118" t="s">
        <v>10419</v>
      </c>
      <c r="G736" s="124" t="s">
        <v>10420</v>
      </c>
      <c r="H736" s="118" t="s">
        <v>54</v>
      </c>
      <c r="I736" s="118" t="s">
        <v>7820</v>
      </c>
      <c r="J736" s="118" t="s">
        <v>7820</v>
      </c>
    </row>
    <row r="737" spans="1:10" ht="12.75">
      <c r="A737" s="118" t="s">
        <v>10417</v>
      </c>
      <c r="B737" s="118" t="s">
        <v>10421</v>
      </c>
      <c r="C737" s="118" t="b">
        <v>0</v>
      </c>
      <c r="D737" s="118" t="e">
        <f t="shared" ca="1" si="1"/>
        <v>#NAME?</v>
      </c>
      <c r="E737" s="118" t="s">
        <v>10401</v>
      </c>
      <c r="F737" s="118" t="s">
        <v>10422</v>
      </c>
      <c r="G737" s="124" t="s">
        <v>10423</v>
      </c>
      <c r="H737" s="118" t="s">
        <v>54</v>
      </c>
      <c r="I737" s="118" t="s">
        <v>7820</v>
      </c>
      <c r="J737" s="118" t="s">
        <v>7820</v>
      </c>
    </row>
    <row r="738" spans="1:10" ht="12.75">
      <c r="A738" s="118" t="s">
        <v>1591</v>
      </c>
      <c r="B738" s="118" t="s">
        <v>10424</v>
      </c>
      <c r="C738" s="118" t="b">
        <v>0</v>
      </c>
      <c r="D738" s="118" t="e">
        <f t="shared" ca="1" si="1"/>
        <v>#NAME?</v>
      </c>
      <c r="E738" s="118" t="s">
        <v>10401</v>
      </c>
      <c r="F738" s="118" t="s">
        <v>10425</v>
      </c>
      <c r="G738" s="124" t="s">
        <v>10426</v>
      </c>
      <c r="H738" s="118" t="s">
        <v>54</v>
      </c>
      <c r="I738" s="118" t="s">
        <v>7820</v>
      </c>
      <c r="J738" s="118" t="s">
        <v>7820</v>
      </c>
    </row>
    <row r="739" spans="1:10" ht="12.75">
      <c r="A739" s="118" t="s">
        <v>8779</v>
      </c>
      <c r="B739" s="118" t="s">
        <v>10427</v>
      </c>
      <c r="C739" s="118" t="b">
        <v>0</v>
      </c>
      <c r="D739" s="118" t="e">
        <f t="shared" ca="1" si="1"/>
        <v>#NAME?</v>
      </c>
      <c r="E739" s="118" t="s">
        <v>10401</v>
      </c>
      <c r="F739" s="118" t="s">
        <v>10428</v>
      </c>
      <c r="G739" s="124" t="s">
        <v>10429</v>
      </c>
      <c r="H739" s="118" t="s">
        <v>54</v>
      </c>
      <c r="I739" s="118" t="s">
        <v>7820</v>
      </c>
      <c r="J739" s="118" t="s">
        <v>7820</v>
      </c>
    </row>
    <row r="740" spans="1:10" ht="12.75">
      <c r="A740" s="118" t="s">
        <v>2268</v>
      </c>
      <c r="B740" s="118" t="s">
        <v>10430</v>
      </c>
      <c r="C740" s="118" t="b">
        <v>0</v>
      </c>
      <c r="D740" s="118" t="e">
        <f t="shared" ca="1" si="1"/>
        <v>#NAME?</v>
      </c>
      <c r="E740" s="118" t="s">
        <v>10401</v>
      </c>
      <c r="F740" s="118" t="s">
        <v>10431</v>
      </c>
      <c r="G740" s="124" t="s">
        <v>10432</v>
      </c>
      <c r="H740" s="118" t="s">
        <v>54</v>
      </c>
      <c r="I740" s="118" t="s">
        <v>7820</v>
      </c>
      <c r="J740" s="118" t="s">
        <v>7820</v>
      </c>
    </row>
    <row r="741" spans="1:10" ht="12.75">
      <c r="A741" s="118" t="s">
        <v>2641</v>
      </c>
      <c r="B741" s="118" t="s">
        <v>10433</v>
      </c>
      <c r="C741" s="118" t="b">
        <v>0</v>
      </c>
      <c r="D741" s="118" t="e">
        <f t="shared" ca="1" si="1"/>
        <v>#NAME?</v>
      </c>
      <c r="E741" s="118" t="s">
        <v>10401</v>
      </c>
      <c r="F741" s="118" t="s">
        <v>10434</v>
      </c>
      <c r="G741" s="124" t="s">
        <v>10435</v>
      </c>
      <c r="H741" s="118" t="s">
        <v>54</v>
      </c>
      <c r="I741" s="118" t="s">
        <v>7820</v>
      </c>
      <c r="J741" s="118" t="s">
        <v>7820</v>
      </c>
    </row>
    <row r="742" spans="1:10" ht="12.75">
      <c r="A742" s="118" t="s">
        <v>873</v>
      </c>
      <c r="B742" s="118" t="s">
        <v>10436</v>
      </c>
      <c r="C742" s="118" t="b">
        <v>0</v>
      </c>
      <c r="D742" s="118" t="e">
        <f t="shared" ca="1" si="1"/>
        <v>#NAME?</v>
      </c>
      <c r="E742" s="118" t="s">
        <v>10401</v>
      </c>
      <c r="F742" s="118" t="s">
        <v>10437</v>
      </c>
      <c r="G742" s="124" t="s">
        <v>10438</v>
      </c>
      <c r="H742" s="118" t="s">
        <v>8346</v>
      </c>
      <c r="I742" s="118" t="s">
        <v>7820</v>
      </c>
      <c r="J742" s="118" t="s">
        <v>7820</v>
      </c>
    </row>
    <row r="743" spans="1:10" ht="12.75">
      <c r="A743" s="118" t="s">
        <v>2013</v>
      </c>
      <c r="B743" s="118" t="s">
        <v>10439</v>
      </c>
      <c r="C743" s="118" t="b">
        <v>0</v>
      </c>
      <c r="D743" s="118" t="e">
        <f t="shared" ca="1" si="1"/>
        <v>#NAME?</v>
      </c>
      <c r="E743" s="118" t="s">
        <v>10401</v>
      </c>
      <c r="F743" s="118" t="s">
        <v>10440</v>
      </c>
      <c r="G743" s="124" t="s">
        <v>10441</v>
      </c>
      <c r="H743" s="118" t="s">
        <v>54</v>
      </c>
      <c r="I743" s="118" t="s">
        <v>7820</v>
      </c>
      <c r="J743" s="118" t="s">
        <v>7820</v>
      </c>
    </row>
    <row r="744" spans="1:10" ht="12.75">
      <c r="A744" s="118" t="s">
        <v>2057</v>
      </c>
      <c r="B744" s="118" t="s">
        <v>10442</v>
      </c>
      <c r="C744" s="118" t="b">
        <v>0</v>
      </c>
      <c r="D744" s="118" t="e">
        <f t="shared" ca="1" si="1"/>
        <v>#NAME?</v>
      </c>
      <c r="E744" s="118" t="s">
        <v>10401</v>
      </c>
      <c r="F744" s="118" t="s">
        <v>10443</v>
      </c>
      <c r="G744" s="124" t="s">
        <v>10444</v>
      </c>
      <c r="H744" s="118" t="s">
        <v>54</v>
      </c>
      <c r="I744" s="118" t="s">
        <v>7820</v>
      </c>
      <c r="J744" s="118" t="s">
        <v>7820</v>
      </c>
    </row>
    <row r="745" spans="1:10" ht="12.75">
      <c r="A745" s="118" t="s">
        <v>10445</v>
      </c>
      <c r="B745" s="118" t="s">
        <v>10446</v>
      </c>
      <c r="C745" s="118" t="b">
        <v>0</v>
      </c>
      <c r="D745" s="118" t="e">
        <f t="shared" ca="1" si="1"/>
        <v>#NAME?</v>
      </c>
      <c r="E745" s="118" t="s">
        <v>10401</v>
      </c>
      <c r="F745" s="118" t="s">
        <v>10447</v>
      </c>
      <c r="G745" s="124" t="s">
        <v>10448</v>
      </c>
      <c r="H745" s="118" t="s">
        <v>10449</v>
      </c>
      <c r="I745" s="118" t="s">
        <v>7820</v>
      </c>
      <c r="J745" s="118" t="s">
        <v>7820</v>
      </c>
    </row>
    <row r="746" spans="1:10" ht="12.75">
      <c r="A746" s="118" t="s">
        <v>1603</v>
      </c>
      <c r="B746" s="118" t="s">
        <v>10450</v>
      </c>
      <c r="C746" s="118" t="b">
        <v>0</v>
      </c>
      <c r="D746" s="118" t="e">
        <f t="shared" ca="1" si="1"/>
        <v>#NAME?</v>
      </c>
      <c r="E746" s="118" t="s">
        <v>10451</v>
      </c>
      <c r="F746" s="118" t="s">
        <v>10452</v>
      </c>
      <c r="G746" s="124" t="s">
        <v>10453</v>
      </c>
      <c r="H746" s="118" t="s">
        <v>5607</v>
      </c>
      <c r="I746" s="118" t="s">
        <v>10454</v>
      </c>
      <c r="J746" s="118" t="s">
        <v>7622</v>
      </c>
    </row>
    <row r="747" spans="1:10" ht="12.75">
      <c r="A747" s="118" t="s">
        <v>8405</v>
      </c>
      <c r="B747" s="118" t="s">
        <v>10455</v>
      </c>
      <c r="C747" s="118" t="b">
        <v>0</v>
      </c>
      <c r="D747" s="118" t="e">
        <f t="shared" ca="1" si="1"/>
        <v>#NAME?</v>
      </c>
      <c r="E747" s="118" t="s">
        <v>10451</v>
      </c>
      <c r="F747" s="118" t="s">
        <v>10456</v>
      </c>
      <c r="G747" s="124" t="s">
        <v>10457</v>
      </c>
      <c r="H747" s="118" t="s">
        <v>7767</v>
      </c>
      <c r="I747" s="118" t="s">
        <v>10454</v>
      </c>
      <c r="J747" s="118" t="s">
        <v>7622</v>
      </c>
    </row>
    <row r="748" spans="1:10" ht="12.75">
      <c r="A748" s="118" t="s">
        <v>1704</v>
      </c>
      <c r="B748" s="118" t="s">
        <v>10458</v>
      </c>
      <c r="C748" s="118" t="b">
        <v>0</v>
      </c>
      <c r="D748" s="118" t="e">
        <f t="shared" ca="1" si="1"/>
        <v>#NAME?</v>
      </c>
      <c r="E748" s="118" t="s">
        <v>10451</v>
      </c>
      <c r="F748" s="118" t="s">
        <v>10459</v>
      </c>
      <c r="G748" s="124" t="s">
        <v>10460</v>
      </c>
      <c r="H748" s="118" t="s">
        <v>4276</v>
      </c>
      <c r="I748" s="118" t="s">
        <v>10454</v>
      </c>
      <c r="J748" s="118" t="s">
        <v>7622</v>
      </c>
    </row>
    <row r="749" spans="1:10" ht="12.75">
      <c r="A749" s="118" t="s">
        <v>8575</v>
      </c>
      <c r="B749" s="118" t="s">
        <v>10461</v>
      </c>
      <c r="C749" s="118" t="b">
        <v>0</v>
      </c>
      <c r="D749" s="118" t="e">
        <f t="shared" ca="1" si="1"/>
        <v>#NAME?</v>
      </c>
      <c r="E749" s="118" t="s">
        <v>10451</v>
      </c>
      <c r="F749" s="118" t="s">
        <v>10462</v>
      </c>
      <c r="G749" s="124" t="s">
        <v>10463</v>
      </c>
      <c r="H749" s="118" t="s">
        <v>4276</v>
      </c>
      <c r="I749" s="118" t="s">
        <v>10454</v>
      </c>
      <c r="J749" s="118" t="s">
        <v>7622</v>
      </c>
    </row>
    <row r="750" spans="1:10" ht="12.75">
      <c r="A750" s="118" t="s">
        <v>8575</v>
      </c>
      <c r="B750" s="118" t="s">
        <v>10464</v>
      </c>
      <c r="C750" s="118" t="b">
        <v>0</v>
      </c>
      <c r="D750" s="118" t="e">
        <f t="shared" ca="1" si="1"/>
        <v>#NAME?</v>
      </c>
      <c r="E750" s="118" t="s">
        <v>10451</v>
      </c>
      <c r="F750" s="118" t="s">
        <v>10465</v>
      </c>
      <c r="G750" s="124" t="s">
        <v>10466</v>
      </c>
      <c r="H750" s="118" t="s">
        <v>4485</v>
      </c>
      <c r="I750" s="118" t="s">
        <v>10454</v>
      </c>
      <c r="J750" s="118" t="s">
        <v>7622</v>
      </c>
    </row>
    <row r="751" spans="1:10" ht="12.75">
      <c r="A751" s="118" t="s">
        <v>10467</v>
      </c>
      <c r="B751" s="118" t="s">
        <v>10468</v>
      </c>
      <c r="C751" s="118" t="b">
        <v>0</v>
      </c>
      <c r="D751" s="118" t="e">
        <f t="shared" ca="1" si="1"/>
        <v>#NAME?</v>
      </c>
      <c r="E751" s="118" t="s">
        <v>10451</v>
      </c>
      <c r="F751" s="118" t="s">
        <v>10469</v>
      </c>
      <c r="G751" s="124" t="s">
        <v>10470</v>
      </c>
      <c r="H751" s="118" t="s">
        <v>4831</v>
      </c>
      <c r="I751" s="118" t="s">
        <v>10454</v>
      </c>
      <c r="J751" s="118" t="s">
        <v>7622</v>
      </c>
    </row>
    <row r="752" spans="1:10" ht="12.75">
      <c r="A752" s="118" t="s">
        <v>1081</v>
      </c>
      <c r="B752" s="118" t="s">
        <v>10471</v>
      </c>
      <c r="C752" s="118" t="b">
        <v>0</v>
      </c>
      <c r="D752" s="118" t="e">
        <f t="shared" ca="1" si="1"/>
        <v>#NAME?</v>
      </c>
      <c r="E752" s="118" t="s">
        <v>10451</v>
      </c>
      <c r="F752" s="118" t="s">
        <v>10472</v>
      </c>
      <c r="G752" s="124" t="s">
        <v>10473</v>
      </c>
      <c r="H752" s="118" t="s">
        <v>5607</v>
      </c>
      <c r="I752" s="118" t="s">
        <v>10454</v>
      </c>
      <c r="J752" s="118" t="s">
        <v>7622</v>
      </c>
    </row>
    <row r="753" spans="1:10" ht="12.75">
      <c r="A753" s="118" t="s">
        <v>10474</v>
      </c>
      <c r="B753" s="118" t="s">
        <v>10475</v>
      </c>
      <c r="C753" s="118" t="b">
        <v>0</v>
      </c>
      <c r="D753" s="118" t="e">
        <f t="shared" ca="1" si="1"/>
        <v>#NAME?</v>
      </c>
      <c r="E753" s="118" t="s">
        <v>10451</v>
      </c>
      <c r="F753" s="118" t="s">
        <v>10476</v>
      </c>
      <c r="G753" s="124" t="s">
        <v>10477</v>
      </c>
      <c r="H753" s="118" t="s">
        <v>10204</v>
      </c>
      <c r="I753" s="118" t="s">
        <v>10454</v>
      </c>
      <c r="J753" s="118" t="s">
        <v>7622</v>
      </c>
    </row>
    <row r="754" spans="1:10" ht="12.75">
      <c r="A754" s="118" t="s">
        <v>10478</v>
      </c>
      <c r="B754" s="118" t="s">
        <v>10479</v>
      </c>
      <c r="C754" s="118" t="b">
        <v>0</v>
      </c>
      <c r="D754" s="118" t="e">
        <f t="shared" ca="1" si="1"/>
        <v>#NAME?</v>
      </c>
      <c r="E754" s="118" t="s">
        <v>10451</v>
      </c>
      <c r="F754" s="118" t="s">
        <v>10480</v>
      </c>
      <c r="G754" s="124" t="s">
        <v>10481</v>
      </c>
      <c r="H754" s="118" t="s">
        <v>4872</v>
      </c>
      <c r="I754" s="118" t="s">
        <v>10454</v>
      </c>
      <c r="J754" s="118" t="s">
        <v>7622</v>
      </c>
    </row>
    <row r="755" spans="1:10" ht="12.75">
      <c r="A755" s="118" t="s">
        <v>853</v>
      </c>
      <c r="B755" s="118" t="s">
        <v>10482</v>
      </c>
      <c r="C755" s="118" t="b">
        <v>0</v>
      </c>
      <c r="D755" s="118" t="e">
        <f t="shared" ca="1" si="1"/>
        <v>#NAME?</v>
      </c>
      <c r="E755" s="118" t="s">
        <v>10451</v>
      </c>
      <c r="F755" s="118" t="s">
        <v>10483</v>
      </c>
      <c r="G755" s="124" t="s">
        <v>10484</v>
      </c>
      <c r="H755" s="118" t="s">
        <v>5607</v>
      </c>
      <c r="I755" s="118" t="s">
        <v>10454</v>
      </c>
      <c r="J755" s="118" t="s">
        <v>7622</v>
      </c>
    </row>
    <row r="756" spans="1:10" ht="12.75">
      <c r="A756" s="118" t="s">
        <v>940</v>
      </c>
      <c r="B756" s="118" t="s">
        <v>10485</v>
      </c>
      <c r="C756" s="118" t="b">
        <v>0</v>
      </c>
      <c r="D756" s="118" t="e">
        <f t="shared" ca="1" si="1"/>
        <v>#NAME?</v>
      </c>
      <c r="E756" s="118" t="s">
        <v>10451</v>
      </c>
      <c r="F756" s="118" t="s">
        <v>10486</v>
      </c>
      <c r="G756" s="124" t="s">
        <v>10487</v>
      </c>
      <c r="H756" s="118" t="s">
        <v>4276</v>
      </c>
      <c r="I756" s="118" t="s">
        <v>10454</v>
      </c>
      <c r="J756" s="118" t="s">
        <v>7622</v>
      </c>
    </row>
    <row r="757" spans="1:10" ht="12.75">
      <c r="A757" s="118" t="s">
        <v>940</v>
      </c>
      <c r="B757" s="118" t="s">
        <v>10488</v>
      </c>
      <c r="C757" s="118" t="b">
        <v>0</v>
      </c>
      <c r="D757" s="118" t="e">
        <f t="shared" ca="1" si="1"/>
        <v>#NAME?</v>
      </c>
      <c r="E757" s="118" t="s">
        <v>10451</v>
      </c>
      <c r="F757" s="118" t="s">
        <v>10489</v>
      </c>
      <c r="G757" s="124" t="s">
        <v>10490</v>
      </c>
      <c r="H757" s="118" t="s">
        <v>4831</v>
      </c>
      <c r="I757" s="118" t="s">
        <v>10454</v>
      </c>
      <c r="J757" s="118" t="s">
        <v>7622</v>
      </c>
    </row>
    <row r="758" spans="1:10" ht="12.75">
      <c r="A758" s="118" t="s">
        <v>1525</v>
      </c>
      <c r="B758" s="118" t="s">
        <v>10491</v>
      </c>
      <c r="C758" s="118" t="b">
        <v>0</v>
      </c>
      <c r="D758" s="118" t="e">
        <f t="shared" ca="1" si="1"/>
        <v>#NAME?</v>
      </c>
      <c r="E758" s="118" t="s">
        <v>10451</v>
      </c>
      <c r="F758" s="118" t="s">
        <v>10492</v>
      </c>
      <c r="G758" s="124" t="s">
        <v>10493</v>
      </c>
      <c r="H758" s="118" t="s">
        <v>4276</v>
      </c>
      <c r="I758" s="118" t="s">
        <v>10454</v>
      </c>
      <c r="J758" s="118" t="s">
        <v>7622</v>
      </c>
    </row>
    <row r="759" spans="1:10" ht="12.75">
      <c r="A759" s="118" t="s">
        <v>873</v>
      </c>
      <c r="B759" s="118" t="s">
        <v>10494</v>
      </c>
      <c r="C759" s="118" t="b">
        <v>0</v>
      </c>
      <c r="D759" s="118" t="e">
        <f t="shared" ca="1" si="1"/>
        <v>#NAME?</v>
      </c>
      <c r="E759" s="118" t="s">
        <v>10451</v>
      </c>
      <c r="F759" s="118" t="s">
        <v>10495</v>
      </c>
      <c r="G759" s="124" t="s">
        <v>10496</v>
      </c>
      <c r="H759" s="118" t="s">
        <v>5607</v>
      </c>
      <c r="I759" s="118" t="s">
        <v>10454</v>
      </c>
      <c r="J759" s="118" t="s">
        <v>7622</v>
      </c>
    </row>
    <row r="760" spans="1:10" ht="12.75">
      <c r="A760" s="118" t="s">
        <v>8460</v>
      </c>
      <c r="B760" s="118" t="s">
        <v>10497</v>
      </c>
      <c r="C760" s="118" t="b">
        <v>0</v>
      </c>
      <c r="D760" s="118" t="e">
        <f t="shared" ca="1" si="1"/>
        <v>#NAME?</v>
      </c>
      <c r="E760" s="118" t="s">
        <v>10451</v>
      </c>
      <c r="F760" s="118" t="s">
        <v>10498</v>
      </c>
      <c r="G760" s="124" t="s">
        <v>10499</v>
      </c>
      <c r="H760" s="118" t="s">
        <v>5607</v>
      </c>
      <c r="I760" s="118" t="s">
        <v>10454</v>
      </c>
      <c r="J760" s="118" t="s">
        <v>7622</v>
      </c>
    </row>
    <row r="761" spans="1:10" ht="12.75">
      <c r="A761" s="118" t="s">
        <v>1069</v>
      </c>
      <c r="B761" s="118" t="s">
        <v>1415</v>
      </c>
      <c r="C761" s="118" t="b">
        <v>0</v>
      </c>
      <c r="D761" s="118" t="e">
        <f t="shared" ca="1" si="1"/>
        <v>#NAME?</v>
      </c>
      <c r="E761" s="118" t="s">
        <v>10451</v>
      </c>
      <c r="F761" s="118" t="s">
        <v>10500</v>
      </c>
      <c r="G761" s="124" t="s">
        <v>10501</v>
      </c>
      <c r="H761" s="118" t="s">
        <v>5607</v>
      </c>
      <c r="I761" s="118" t="s">
        <v>10454</v>
      </c>
      <c r="J761" s="118" t="s">
        <v>7622</v>
      </c>
    </row>
    <row r="762" spans="1:10" ht="12.75">
      <c r="A762" s="118" t="s">
        <v>2057</v>
      </c>
      <c r="B762" s="118" t="s">
        <v>2536</v>
      </c>
      <c r="C762" s="118" t="b">
        <v>0</v>
      </c>
      <c r="D762" s="118" t="e">
        <f t="shared" ca="1" si="1"/>
        <v>#NAME?</v>
      </c>
      <c r="E762" s="118" t="s">
        <v>10451</v>
      </c>
      <c r="F762" s="118" t="s">
        <v>10502</v>
      </c>
      <c r="G762" s="124" t="s">
        <v>10503</v>
      </c>
      <c r="H762" s="118" t="s">
        <v>4276</v>
      </c>
      <c r="I762" s="118" t="s">
        <v>10454</v>
      </c>
      <c r="J762" s="118" t="s">
        <v>7622</v>
      </c>
    </row>
    <row r="763" spans="1:10" ht="12.75">
      <c r="A763" s="118" t="s">
        <v>2416</v>
      </c>
      <c r="B763" s="118" t="s">
        <v>10504</v>
      </c>
      <c r="C763" s="118" t="b">
        <v>0</v>
      </c>
      <c r="D763" s="118" t="e">
        <f t="shared" ca="1" si="1"/>
        <v>#NAME?</v>
      </c>
      <c r="E763" s="118" t="s">
        <v>10505</v>
      </c>
      <c r="F763" s="118" t="s">
        <v>10506</v>
      </c>
      <c r="G763" s="124" t="s">
        <v>10507</v>
      </c>
      <c r="H763" s="118" t="s">
        <v>4831</v>
      </c>
      <c r="I763" s="118" t="s">
        <v>7820</v>
      </c>
      <c r="J763" s="118" t="s">
        <v>7820</v>
      </c>
    </row>
    <row r="764" spans="1:10" ht="12.75">
      <c r="A764" s="118" t="s">
        <v>902</v>
      </c>
      <c r="B764" s="118" t="s">
        <v>10508</v>
      </c>
      <c r="C764" s="118" t="b">
        <v>0</v>
      </c>
      <c r="D764" s="118" t="e">
        <f t="shared" ca="1" si="1"/>
        <v>#NAME?</v>
      </c>
      <c r="E764" s="118" t="s">
        <v>10505</v>
      </c>
      <c r="F764" s="118" t="s">
        <v>10509</v>
      </c>
      <c r="G764" s="124" t="s">
        <v>10510</v>
      </c>
      <c r="H764" s="118" t="s">
        <v>4831</v>
      </c>
      <c r="I764" s="118" t="s">
        <v>7820</v>
      </c>
      <c r="J764" s="118" t="s">
        <v>7820</v>
      </c>
    </row>
    <row r="765" spans="1:10" ht="12.75">
      <c r="A765" s="118" t="s">
        <v>8889</v>
      </c>
      <c r="B765" s="118" t="s">
        <v>8553</v>
      </c>
      <c r="C765" s="118" t="b">
        <v>0</v>
      </c>
      <c r="D765" s="118" t="e">
        <f t="shared" ca="1" si="1"/>
        <v>#NAME?</v>
      </c>
      <c r="E765" s="118" t="s">
        <v>10505</v>
      </c>
      <c r="F765" s="118" t="s">
        <v>10511</v>
      </c>
      <c r="G765" s="124" t="s">
        <v>10512</v>
      </c>
      <c r="H765" s="118" t="s">
        <v>4276</v>
      </c>
      <c r="I765" s="118" t="s">
        <v>7820</v>
      </c>
      <c r="J765" s="118" t="s">
        <v>7820</v>
      </c>
    </row>
    <row r="766" spans="1:10" ht="12.75">
      <c r="A766" s="118" t="s">
        <v>1666</v>
      </c>
      <c r="B766" s="118" t="s">
        <v>10513</v>
      </c>
      <c r="C766" s="118" t="b">
        <v>0</v>
      </c>
      <c r="D766" s="118" t="e">
        <f t="shared" ca="1" si="1"/>
        <v>#NAME?</v>
      </c>
      <c r="E766" s="118" t="s">
        <v>10505</v>
      </c>
      <c r="F766" s="118" t="s">
        <v>10514</v>
      </c>
      <c r="G766" s="124" t="s">
        <v>10515</v>
      </c>
      <c r="H766" s="118" t="s">
        <v>4276</v>
      </c>
      <c r="I766" s="118" t="s">
        <v>7820</v>
      </c>
      <c r="J766" s="118" t="s">
        <v>7820</v>
      </c>
    </row>
    <row r="767" spans="1:10" ht="12.75">
      <c r="A767" s="118" t="s">
        <v>10516</v>
      </c>
      <c r="B767" s="118" t="s">
        <v>10517</v>
      </c>
      <c r="C767" s="118" t="b">
        <v>0</v>
      </c>
      <c r="D767" s="118" t="e">
        <f t="shared" ca="1" si="1"/>
        <v>#NAME?</v>
      </c>
      <c r="E767" s="118" t="s">
        <v>10505</v>
      </c>
      <c r="F767" s="118" t="s">
        <v>10518</v>
      </c>
      <c r="G767" s="124" t="s">
        <v>10519</v>
      </c>
      <c r="H767" s="118" t="s">
        <v>10520</v>
      </c>
      <c r="I767" s="118" t="s">
        <v>10521</v>
      </c>
      <c r="J767" s="118"/>
    </row>
    <row r="768" spans="1:10" ht="12.75">
      <c r="A768" s="118" t="s">
        <v>2246</v>
      </c>
      <c r="B768" s="118" t="s">
        <v>10522</v>
      </c>
      <c r="C768" s="118" t="b">
        <v>0</v>
      </c>
      <c r="D768" s="118" t="e">
        <f t="shared" ca="1" si="1"/>
        <v>#NAME?</v>
      </c>
      <c r="E768" s="118" t="s">
        <v>10505</v>
      </c>
      <c r="F768" s="118" t="s">
        <v>10523</v>
      </c>
      <c r="G768" s="124" t="s">
        <v>10524</v>
      </c>
      <c r="H768" s="118" t="s">
        <v>4485</v>
      </c>
      <c r="I768" s="118" t="s">
        <v>7820</v>
      </c>
      <c r="J768" s="118" t="s">
        <v>7820</v>
      </c>
    </row>
    <row r="769" spans="1:10" ht="12.75">
      <c r="A769" s="118" t="s">
        <v>826</v>
      </c>
      <c r="B769" s="118" t="s">
        <v>10525</v>
      </c>
      <c r="C769" s="118" t="b">
        <v>0</v>
      </c>
      <c r="D769" s="118" t="e">
        <f t="shared" ca="1" si="1"/>
        <v>#NAME?</v>
      </c>
      <c r="E769" s="118" t="s">
        <v>10505</v>
      </c>
      <c r="F769" s="118" t="s">
        <v>10526</v>
      </c>
      <c r="G769" s="124" t="s">
        <v>10527</v>
      </c>
      <c r="H769" s="118" t="s">
        <v>4276</v>
      </c>
      <c r="I769" s="118" t="s">
        <v>7820</v>
      </c>
      <c r="J769" s="118" t="s">
        <v>7820</v>
      </c>
    </row>
    <row r="770" spans="1:10" ht="12.75">
      <c r="A770" s="118" t="s">
        <v>798</v>
      </c>
      <c r="B770" s="118" t="s">
        <v>10528</v>
      </c>
      <c r="C770" s="118" t="b">
        <v>0</v>
      </c>
      <c r="D770" s="118" t="e">
        <f t="shared" ca="1" si="1"/>
        <v>#NAME?</v>
      </c>
      <c r="E770" s="118" t="s">
        <v>10505</v>
      </c>
      <c r="F770" s="118" t="s">
        <v>10529</v>
      </c>
      <c r="G770" s="124" t="s">
        <v>10530</v>
      </c>
      <c r="H770" s="118" t="s">
        <v>4831</v>
      </c>
      <c r="I770" s="118" t="s">
        <v>7820</v>
      </c>
      <c r="J770" s="118" t="s">
        <v>7820</v>
      </c>
    </row>
    <row r="771" spans="1:10" ht="12.75">
      <c r="A771" s="118" t="s">
        <v>882</v>
      </c>
      <c r="B771" s="118" t="s">
        <v>10531</v>
      </c>
      <c r="C771" s="118" t="b">
        <v>0</v>
      </c>
      <c r="D771" s="118" t="e">
        <f t="shared" ca="1" si="1"/>
        <v>#NAME?</v>
      </c>
      <c r="E771" s="118" t="s">
        <v>10505</v>
      </c>
      <c r="F771" s="118" t="s">
        <v>10532</v>
      </c>
      <c r="G771" s="124" t="s">
        <v>10533</v>
      </c>
      <c r="H771" s="118" t="s">
        <v>10534</v>
      </c>
      <c r="I771" s="118" t="s">
        <v>7820</v>
      </c>
      <c r="J771" s="118" t="s">
        <v>7820</v>
      </c>
    </row>
    <row r="772" spans="1:10" ht="12.75">
      <c r="A772" s="118" t="s">
        <v>873</v>
      </c>
      <c r="B772" s="118" t="s">
        <v>10535</v>
      </c>
      <c r="C772" s="118" t="b">
        <v>0</v>
      </c>
      <c r="D772" s="118" t="e">
        <f t="shared" ca="1" si="1"/>
        <v>#NAME?</v>
      </c>
      <c r="E772" s="118" t="s">
        <v>10505</v>
      </c>
      <c r="F772" s="118" t="s">
        <v>10536</v>
      </c>
      <c r="G772" s="124" t="s">
        <v>10537</v>
      </c>
      <c r="H772" s="118" t="s">
        <v>4276</v>
      </c>
      <c r="I772" s="118" t="s">
        <v>7820</v>
      </c>
      <c r="J772" s="118" t="s">
        <v>7820</v>
      </c>
    </row>
    <row r="773" spans="1:10" ht="12.75">
      <c r="A773" s="118" t="s">
        <v>2135</v>
      </c>
      <c r="B773" s="118" t="s">
        <v>10538</v>
      </c>
      <c r="C773" s="118" t="b">
        <v>0</v>
      </c>
      <c r="D773" s="118" t="e">
        <f t="shared" ca="1" si="1"/>
        <v>#NAME?</v>
      </c>
      <c r="E773" s="118" t="s">
        <v>10505</v>
      </c>
      <c r="F773" s="118" t="s">
        <v>10539</v>
      </c>
      <c r="G773" s="124" t="s">
        <v>10540</v>
      </c>
      <c r="H773" s="118" t="s">
        <v>4276</v>
      </c>
      <c r="I773" s="118" t="s">
        <v>7820</v>
      </c>
      <c r="J773" s="118" t="s">
        <v>7820</v>
      </c>
    </row>
    <row r="774" spans="1:10" ht="12.75">
      <c r="A774" s="118" t="s">
        <v>2523</v>
      </c>
      <c r="B774" s="118" t="s">
        <v>10541</v>
      </c>
      <c r="C774" s="118" t="b">
        <v>0</v>
      </c>
      <c r="D774" s="118" t="e">
        <f t="shared" ca="1" si="1"/>
        <v>#NAME?</v>
      </c>
      <c r="E774" s="118" t="s">
        <v>10542</v>
      </c>
      <c r="F774" s="118" t="s">
        <v>10543</v>
      </c>
      <c r="G774" s="124" t="s">
        <v>10544</v>
      </c>
      <c r="H774" s="118" t="s">
        <v>4276</v>
      </c>
      <c r="I774" s="118" t="s">
        <v>10545</v>
      </c>
      <c r="J774" s="118" t="s">
        <v>7756</v>
      </c>
    </row>
    <row r="775" spans="1:10" ht="12.75">
      <c r="A775" s="118" t="s">
        <v>1666</v>
      </c>
      <c r="B775" s="118" t="s">
        <v>8886</v>
      </c>
      <c r="C775" s="118" t="b">
        <v>0</v>
      </c>
      <c r="D775" s="118" t="e">
        <f t="shared" ca="1" si="1"/>
        <v>#NAME?</v>
      </c>
      <c r="E775" s="118" t="s">
        <v>10546</v>
      </c>
      <c r="F775" s="118" t="s">
        <v>10547</v>
      </c>
      <c r="G775" s="124" t="s">
        <v>10548</v>
      </c>
      <c r="H775" s="118" t="s">
        <v>10549</v>
      </c>
      <c r="I775" s="118" t="s">
        <v>10550</v>
      </c>
      <c r="J775" s="118" t="s">
        <v>10551</v>
      </c>
    </row>
    <row r="776" spans="1:10" ht="12.75">
      <c r="A776" s="118" t="s">
        <v>940</v>
      </c>
      <c r="B776" s="118" t="s">
        <v>1058</v>
      </c>
      <c r="C776" s="118" t="b">
        <v>0</v>
      </c>
      <c r="D776" s="118" t="e">
        <f t="shared" ca="1" si="1"/>
        <v>#NAME?</v>
      </c>
      <c r="E776" s="118" t="s">
        <v>10546</v>
      </c>
      <c r="F776" s="118" t="s">
        <v>10552</v>
      </c>
      <c r="G776" s="124" t="s">
        <v>10553</v>
      </c>
      <c r="H776" s="118" t="s">
        <v>10534</v>
      </c>
      <c r="I776" s="118" t="s">
        <v>10550</v>
      </c>
      <c r="J776" s="118" t="s">
        <v>10551</v>
      </c>
    </row>
    <row r="777" spans="1:10" ht="12.75">
      <c r="A777" s="118" t="s">
        <v>10554</v>
      </c>
      <c r="B777" s="118" t="s">
        <v>1058</v>
      </c>
      <c r="C777" s="118" t="b">
        <v>0</v>
      </c>
      <c r="D777" s="118" t="e">
        <f t="shared" ca="1" si="1"/>
        <v>#NAME?</v>
      </c>
      <c r="E777" s="118" t="s">
        <v>10546</v>
      </c>
      <c r="F777" s="118" t="s">
        <v>10555</v>
      </c>
      <c r="G777" s="124" t="s">
        <v>10556</v>
      </c>
      <c r="H777" s="118" t="s">
        <v>4276</v>
      </c>
      <c r="I777" s="118" t="s">
        <v>10550</v>
      </c>
      <c r="J777" s="118" t="s">
        <v>10551</v>
      </c>
    </row>
    <row r="778" spans="1:10" ht="12.75">
      <c r="A778" s="118" t="s">
        <v>8405</v>
      </c>
      <c r="B778" s="118" t="s">
        <v>10557</v>
      </c>
      <c r="C778" s="118" t="b">
        <v>0</v>
      </c>
      <c r="D778" s="118" t="e">
        <f t="shared" ca="1" si="1"/>
        <v>#NAME?</v>
      </c>
      <c r="E778" s="118" t="s">
        <v>10558</v>
      </c>
      <c r="F778" s="118" t="s">
        <v>10559</v>
      </c>
      <c r="G778" s="124" t="s">
        <v>10560</v>
      </c>
      <c r="H778" s="118" t="s">
        <v>54</v>
      </c>
      <c r="I778" s="118" t="s">
        <v>3131</v>
      </c>
      <c r="J778" s="118" t="s">
        <v>7622</v>
      </c>
    </row>
    <row r="779" spans="1:10" ht="12.75">
      <c r="A779" s="118" t="s">
        <v>10561</v>
      </c>
      <c r="B779" s="118" t="s">
        <v>10562</v>
      </c>
      <c r="C779" s="118" t="b">
        <v>0</v>
      </c>
      <c r="D779" s="118" t="e">
        <f t="shared" ca="1" si="1"/>
        <v>#NAME?</v>
      </c>
      <c r="E779" s="118" t="s">
        <v>10563</v>
      </c>
      <c r="F779" s="118" t="s">
        <v>10564</v>
      </c>
      <c r="G779" s="124" t="s">
        <v>10565</v>
      </c>
      <c r="H779" s="118" t="s">
        <v>10566</v>
      </c>
      <c r="I779" s="118" t="s">
        <v>10567</v>
      </c>
      <c r="J779" s="118" t="s">
        <v>7622</v>
      </c>
    </row>
    <row r="780" spans="1:10" ht="12.75">
      <c r="A780" s="118" t="s">
        <v>10568</v>
      </c>
      <c r="B780" s="118" t="s">
        <v>10569</v>
      </c>
      <c r="C780" s="118" t="b">
        <v>0</v>
      </c>
      <c r="D780" s="118" t="e">
        <f t="shared" ca="1" si="1"/>
        <v>#NAME?</v>
      </c>
      <c r="E780" s="118" t="s">
        <v>10563</v>
      </c>
      <c r="F780" s="118" t="s">
        <v>10570</v>
      </c>
      <c r="G780" s="124" t="s">
        <v>10571</v>
      </c>
      <c r="H780" s="118" t="s">
        <v>10566</v>
      </c>
      <c r="I780" s="118" t="s">
        <v>10567</v>
      </c>
      <c r="J780" s="118" t="s">
        <v>7622</v>
      </c>
    </row>
    <row r="781" spans="1:10" ht="12.75">
      <c r="A781" s="118" t="s">
        <v>10572</v>
      </c>
      <c r="B781" s="118" t="s">
        <v>10569</v>
      </c>
      <c r="C781" s="118" t="b">
        <v>0</v>
      </c>
      <c r="D781" s="118" t="e">
        <f t="shared" ca="1" si="1"/>
        <v>#NAME?</v>
      </c>
      <c r="E781" s="118" t="s">
        <v>10563</v>
      </c>
      <c r="F781" s="118" t="s">
        <v>10573</v>
      </c>
      <c r="G781" s="124" t="s">
        <v>10574</v>
      </c>
      <c r="H781" s="118" t="s">
        <v>10566</v>
      </c>
      <c r="I781" s="118" t="s">
        <v>10567</v>
      </c>
      <c r="J781" s="118" t="s">
        <v>7622</v>
      </c>
    </row>
    <row r="782" spans="1:10" ht="12.75">
      <c r="A782" s="118" t="s">
        <v>7757</v>
      </c>
      <c r="B782" s="118" t="s">
        <v>10575</v>
      </c>
      <c r="C782" s="118" t="b">
        <v>0</v>
      </c>
      <c r="D782" s="118" t="e">
        <f t="shared" ca="1" si="1"/>
        <v>#NAME?</v>
      </c>
      <c r="E782" s="118" t="s">
        <v>10576</v>
      </c>
      <c r="F782" s="118" t="s">
        <v>10577</v>
      </c>
      <c r="G782" s="124" t="s">
        <v>10578</v>
      </c>
      <c r="H782" s="118" t="s">
        <v>7611</v>
      </c>
      <c r="I782" s="118" t="s">
        <v>10579</v>
      </c>
      <c r="J782" s="118" t="s">
        <v>7591</v>
      </c>
    </row>
    <row r="783" spans="1:10" ht="12.75">
      <c r="A783" s="118" t="s">
        <v>1666</v>
      </c>
      <c r="B783" s="118" t="s">
        <v>10580</v>
      </c>
      <c r="C783" s="118" t="b">
        <v>0</v>
      </c>
      <c r="D783" s="118" t="e">
        <f t="shared" ca="1" si="1"/>
        <v>#NAME?</v>
      </c>
      <c r="E783" s="118" t="s">
        <v>10576</v>
      </c>
      <c r="F783" s="118" t="s">
        <v>10581</v>
      </c>
      <c r="G783" s="124" t="s">
        <v>10582</v>
      </c>
      <c r="H783" s="118" t="s">
        <v>54</v>
      </c>
      <c r="I783" s="118" t="s">
        <v>10579</v>
      </c>
      <c r="J783" s="118" t="s">
        <v>7591</v>
      </c>
    </row>
    <row r="784" spans="1:10" ht="12.75">
      <c r="A784" s="118" t="s">
        <v>1666</v>
      </c>
      <c r="B784" s="118" t="s">
        <v>10583</v>
      </c>
      <c r="C784" s="118" t="b">
        <v>0</v>
      </c>
      <c r="D784" s="118" t="e">
        <f t="shared" ca="1" si="1"/>
        <v>#NAME?</v>
      </c>
      <c r="E784" s="118" t="s">
        <v>10576</v>
      </c>
      <c r="F784" s="118" t="s">
        <v>10584</v>
      </c>
      <c r="G784" s="124" t="s">
        <v>10585</v>
      </c>
      <c r="H784" s="118" t="s">
        <v>4305</v>
      </c>
      <c r="I784" s="118" t="s">
        <v>10579</v>
      </c>
      <c r="J784" s="118" t="s">
        <v>7591</v>
      </c>
    </row>
    <row r="785" spans="1:10" ht="12.75">
      <c r="A785" s="118" t="s">
        <v>846</v>
      </c>
      <c r="B785" s="118" t="s">
        <v>10586</v>
      </c>
      <c r="C785" s="118" t="b">
        <v>0</v>
      </c>
      <c r="D785" s="118" t="e">
        <f t="shared" ca="1" si="1"/>
        <v>#NAME?</v>
      </c>
      <c r="E785" s="118" t="s">
        <v>10576</v>
      </c>
      <c r="F785" s="118" t="s">
        <v>10587</v>
      </c>
      <c r="G785" s="124" t="s">
        <v>10588</v>
      </c>
      <c r="H785" s="118" t="s">
        <v>54</v>
      </c>
      <c r="I785" s="118" t="s">
        <v>10579</v>
      </c>
      <c r="J785" s="118" t="s">
        <v>7591</v>
      </c>
    </row>
    <row r="786" spans="1:10" ht="12.75">
      <c r="A786" s="118" t="s">
        <v>10589</v>
      </c>
      <c r="B786" s="118" t="s">
        <v>10590</v>
      </c>
      <c r="C786" s="118" t="b">
        <v>0</v>
      </c>
      <c r="D786" s="118" t="e">
        <f t="shared" ca="1" si="1"/>
        <v>#NAME?</v>
      </c>
      <c r="E786" s="118" t="s">
        <v>10576</v>
      </c>
      <c r="F786" s="118" t="s">
        <v>10591</v>
      </c>
      <c r="G786" s="124" t="s">
        <v>10592</v>
      </c>
      <c r="H786" s="118" t="s">
        <v>4278</v>
      </c>
      <c r="I786" s="118" t="s">
        <v>10579</v>
      </c>
      <c r="J786" s="118" t="s">
        <v>7591</v>
      </c>
    </row>
    <row r="787" spans="1:10" ht="12.75">
      <c r="A787" s="118" t="s">
        <v>1797</v>
      </c>
      <c r="B787" s="118" t="s">
        <v>10593</v>
      </c>
      <c r="C787" s="118" t="b">
        <v>0</v>
      </c>
      <c r="D787" s="118" t="e">
        <f t="shared" ca="1" si="1"/>
        <v>#NAME?</v>
      </c>
      <c r="E787" s="118" t="s">
        <v>10576</v>
      </c>
      <c r="F787" s="118" t="s">
        <v>10594</v>
      </c>
      <c r="G787" s="124" t="s">
        <v>10595</v>
      </c>
      <c r="H787" s="118" t="s">
        <v>4305</v>
      </c>
      <c r="I787" s="118" t="s">
        <v>10579</v>
      </c>
      <c r="J787" s="118" t="s">
        <v>7591</v>
      </c>
    </row>
    <row r="788" spans="1:10" ht="12.75">
      <c r="A788" s="118" t="s">
        <v>10596</v>
      </c>
      <c r="B788" s="118" t="s">
        <v>1904</v>
      </c>
      <c r="C788" s="118" t="b">
        <v>0</v>
      </c>
      <c r="D788" s="118" t="e">
        <f t="shared" ca="1" si="1"/>
        <v>#NAME?</v>
      </c>
      <c r="E788" s="118" t="s">
        <v>10576</v>
      </c>
      <c r="F788" s="118" t="s">
        <v>10597</v>
      </c>
      <c r="G788" s="124" t="s">
        <v>10598</v>
      </c>
      <c r="H788" s="118" t="s">
        <v>8760</v>
      </c>
      <c r="I788" s="118" t="s">
        <v>10579</v>
      </c>
      <c r="J788" s="118" t="s">
        <v>7591</v>
      </c>
    </row>
    <row r="789" spans="1:10" ht="12.75">
      <c r="A789" s="118" t="s">
        <v>10599</v>
      </c>
      <c r="B789" s="118" t="s">
        <v>10600</v>
      </c>
      <c r="C789" s="118" t="b">
        <v>0</v>
      </c>
      <c r="D789" s="118" t="e">
        <f t="shared" ca="1" si="1"/>
        <v>#NAME?</v>
      </c>
      <c r="E789" s="118" t="s">
        <v>10576</v>
      </c>
      <c r="F789" s="118" t="s">
        <v>10601</v>
      </c>
      <c r="G789" s="124" t="s">
        <v>10602</v>
      </c>
      <c r="H789" s="118" t="s">
        <v>5607</v>
      </c>
      <c r="I789" s="118" t="s">
        <v>10579</v>
      </c>
      <c r="J789" s="118" t="s">
        <v>7591</v>
      </c>
    </row>
    <row r="790" spans="1:10" ht="12.75">
      <c r="A790" s="118" t="s">
        <v>2013</v>
      </c>
      <c r="B790" s="118" t="s">
        <v>10603</v>
      </c>
      <c r="C790" s="118" t="b">
        <v>0</v>
      </c>
      <c r="D790" s="118" t="e">
        <f t="shared" ca="1" si="1"/>
        <v>#NAME?</v>
      </c>
      <c r="E790" s="118" t="s">
        <v>10576</v>
      </c>
      <c r="F790" s="118" t="s">
        <v>10604</v>
      </c>
      <c r="G790" s="124" t="s">
        <v>10605</v>
      </c>
      <c r="H790" s="118" t="s">
        <v>5209</v>
      </c>
      <c r="I790" s="118" t="s">
        <v>10579</v>
      </c>
      <c r="J790" s="118" t="s">
        <v>7591</v>
      </c>
    </row>
    <row r="791" spans="1:10" ht="12.75">
      <c r="A791" s="118" t="s">
        <v>10606</v>
      </c>
      <c r="B791" s="118" t="s">
        <v>10607</v>
      </c>
      <c r="C791" s="118" t="b">
        <v>0</v>
      </c>
      <c r="D791" s="118" t="e">
        <f t="shared" ca="1" si="1"/>
        <v>#NAME?</v>
      </c>
      <c r="E791" s="118" t="s">
        <v>10576</v>
      </c>
      <c r="F791" s="118" t="s">
        <v>10608</v>
      </c>
      <c r="G791" s="124" t="s">
        <v>10609</v>
      </c>
      <c r="H791" s="118" t="s">
        <v>4305</v>
      </c>
      <c r="I791" s="118" t="s">
        <v>10579</v>
      </c>
      <c r="J791" s="118" t="s">
        <v>7591</v>
      </c>
    </row>
    <row r="792" spans="1:10" ht="12.75">
      <c r="A792" s="118" t="s">
        <v>995</v>
      </c>
      <c r="B792" s="118" t="s">
        <v>10610</v>
      </c>
      <c r="C792" s="118" t="b">
        <v>0</v>
      </c>
      <c r="D792" s="118" t="e">
        <f t="shared" ca="1" si="1"/>
        <v>#NAME?</v>
      </c>
      <c r="E792" s="118" t="s">
        <v>10576</v>
      </c>
      <c r="F792" s="118" t="s">
        <v>10611</v>
      </c>
      <c r="G792" s="124" t="s">
        <v>10612</v>
      </c>
      <c r="H792" s="118" t="s">
        <v>10613</v>
      </c>
      <c r="I792" s="118" t="s">
        <v>10579</v>
      </c>
      <c r="J792" s="118" t="s">
        <v>7591</v>
      </c>
    </row>
    <row r="793" spans="1:10" ht="12.75">
      <c r="A793" s="118" t="s">
        <v>10614</v>
      </c>
      <c r="B793" s="118" t="s">
        <v>10615</v>
      </c>
      <c r="C793" s="118" t="b">
        <v>0</v>
      </c>
      <c r="D793" s="118" t="e">
        <f t="shared" ca="1" si="1"/>
        <v>#NAME?</v>
      </c>
      <c r="E793" s="118" t="s">
        <v>10576</v>
      </c>
      <c r="F793" s="118" t="s">
        <v>10616</v>
      </c>
      <c r="G793" s="124" t="s">
        <v>10617</v>
      </c>
      <c r="H793" s="118" t="s">
        <v>4872</v>
      </c>
      <c r="I793" s="118" t="s">
        <v>10579</v>
      </c>
      <c r="J793" s="118" t="s">
        <v>7591</v>
      </c>
    </row>
    <row r="794" spans="1:10" ht="12.75">
      <c r="A794" s="118" t="s">
        <v>2013</v>
      </c>
      <c r="B794" s="118" t="s">
        <v>10541</v>
      </c>
      <c r="C794" s="118" t="b">
        <v>0</v>
      </c>
      <c r="D794" s="118" t="e">
        <f t="shared" ca="1" si="1"/>
        <v>#NAME?</v>
      </c>
      <c r="E794" s="118" t="s">
        <v>10618</v>
      </c>
      <c r="F794" s="118" t="s">
        <v>10619</v>
      </c>
      <c r="G794" s="124" t="s">
        <v>10620</v>
      </c>
      <c r="H794" s="118" t="s">
        <v>4640</v>
      </c>
      <c r="I794" s="118" t="s">
        <v>7820</v>
      </c>
      <c r="J794" s="118" t="s">
        <v>7820</v>
      </c>
    </row>
    <row r="795" spans="1:10" ht="12.75">
      <c r="A795" s="118" t="s">
        <v>1069</v>
      </c>
      <c r="B795" s="118" t="s">
        <v>10621</v>
      </c>
      <c r="C795" s="118" t="b">
        <v>0</v>
      </c>
      <c r="D795" s="118" t="e">
        <f t="shared" ca="1" si="1"/>
        <v>#NAME?</v>
      </c>
      <c r="E795" s="118" t="s">
        <v>10618</v>
      </c>
      <c r="F795" s="118" t="s">
        <v>10622</v>
      </c>
      <c r="G795" s="124" t="s">
        <v>10623</v>
      </c>
      <c r="H795" s="118" t="s">
        <v>10624</v>
      </c>
      <c r="I795" s="118" t="s">
        <v>7820</v>
      </c>
      <c r="J795" s="118" t="s">
        <v>7820</v>
      </c>
    </row>
    <row r="796" spans="1:10" ht="12.75">
      <c r="A796" s="118" t="s">
        <v>1026</v>
      </c>
      <c r="B796" s="118" t="s">
        <v>10625</v>
      </c>
      <c r="C796" s="118" t="b">
        <v>0</v>
      </c>
      <c r="D796" s="118" t="e">
        <f t="shared" ca="1" si="1"/>
        <v>#NAME?</v>
      </c>
      <c r="E796" s="118" t="s">
        <v>10626</v>
      </c>
      <c r="F796" s="118" t="s">
        <v>10627</v>
      </c>
      <c r="G796" s="124" t="s">
        <v>10628</v>
      </c>
      <c r="H796" s="118" t="s">
        <v>4276</v>
      </c>
      <c r="I796" s="118" t="s">
        <v>10629</v>
      </c>
      <c r="J796" s="118" t="s">
        <v>10630</v>
      </c>
    </row>
    <row r="797" spans="1:10" ht="12.75">
      <c r="A797" s="118" t="s">
        <v>1666</v>
      </c>
      <c r="B797" s="118" t="s">
        <v>10631</v>
      </c>
      <c r="C797" s="118" t="b">
        <v>0</v>
      </c>
      <c r="D797" s="118" t="e">
        <f t="shared" ca="1" si="1"/>
        <v>#NAME?</v>
      </c>
      <c r="E797" s="118" t="s">
        <v>10632</v>
      </c>
      <c r="F797" s="118" t="s">
        <v>10633</v>
      </c>
      <c r="G797" s="124" t="s">
        <v>10634</v>
      </c>
      <c r="H797" s="118" t="s">
        <v>4485</v>
      </c>
      <c r="I797" s="118" t="s">
        <v>8136</v>
      </c>
      <c r="J797" s="118" t="s">
        <v>7622</v>
      </c>
    </row>
    <row r="798" spans="1:10" ht="12.75">
      <c r="A798" s="118" t="s">
        <v>1544</v>
      </c>
      <c r="B798" s="118" t="s">
        <v>10635</v>
      </c>
      <c r="C798" s="118" t="b">
        <v>0</v>
      </c>
      <c r="D798" s="118" t="e">
        <f t="shared" ca="1" si="1"/>
        <v>#NAME?</v>
      </c>
      <c r="E798" s="118" t="s">
        <v>10632</v>
      </c>
      <c r="F798" s="118" t="s">
        <v>10636</v>
      </c>
      <c r="G798" s="124" t="s">
        <v>10637</v>
      </c>
      <c r="H798" s="118" t="s">
        <v>4305</v>
      </c>
      <c r="I798" s="118" t="s">
        <v>8136</v>
      </c>
      <c r="J798" s="118" t="s">
        <v>7622</v>
      </c>
    </row>
    <row r="799" spans="1:10" ht="12.75">
      <c r="A799" s="118" t="s">
        <v>9029</v>
      </c>
      <c r="B799" s="118" t="s">
        <v>10638</v>
      </c>
      <c r="C799" s="118" t="b">
        <v>0</v>
      </c>
      <c r="D799" s="118" t="e">
        <f t="shared" ca="1" si="1"/>
        <v>#NAME?</v>
      </c>
      <c r="E799" s="118" t="s">
        <v>10632</v>
      </c>
      <c r="F799" s="118" t="s">
        <v>10639</v>
      </c>
      <c r="G799" s="124" t="s">
        <v>10640</v>
      </c>
      <c r="H799" s="118" t="s">
        <v>5209</v>
      </c>
      <c r="I799" s="118" t="s">
        <v>8136</v>
      </c>
      <c r="J799" s="118" t="s">
        <v>7622</v>
      </c>
    </row>
    <row r="800" spans="1:10" ht="12.75">
      <c r="A800" s="118" t="s">
        <v>10641</v>
      </c>
      <c r="B800" s="118" t="s">
        <v>10642</v>
      </c>
      <c r="C800" s="118" t="b">
        <v>0</v>
      </c>
      <c r="D800" s="118" t="e">
        <f t="shared" ca="1" si="1"/>
        <v>#NAME?</v>
      </c>
      <c r="E800" s="118" t="s">
        <v>10643</v>
      </c>
      <c r="F800" s="118" t="s">
        <v>10644</v>
      </c>
      <c r="G800" s="124" t="s">
        <v>10645</v>
      </c>
      <c r="H800" s="118" t="s">
        <v>6031</v>
      </c>
      <c r="I800" s="118" t="s">
        <v>10210</v>
      </c>
      <c r="J800" s="118" t="s">
        <v>8625</v>
      </c>
    </row>
    <row r="801" spans="1:10" ht="12.75">
      <c r="A801" s="118" t="s">
        <v>10646</v>
      </c>
      <c r="B801" s="118" t="s">
        <v>10647</v>
      </c>
      <c r="C801" s="118" t="b">
        <v>0</v>
      </c>
      <c r="D801" s="118" t="e">
        <f t="shared" ca="1" si="1"/>
        <v>#NAME?</v>
      </c>
      <c r="E801" s="118" t="s">
        <v>10643</v>
      </c>
      <c r="F801" s="118" t="s">
        <v>10648</v>
      </c>
      <c r="G801" s="124" t="s">
        <v>10649</v>
      </c>
      <c r="H801" s="118" t="s">
        <v>4640</v>
      </c>
      <c r="I801" s="118" t="s">
        <v>10210</v>
      </c>
      <c r="J801" s="118" t="s">
        <v>8625</v>
      </c>
    </row>
    <row r="802" spans="1:10" ht="12.75">
      <c r="A802" s="118" t="s">
        <v>10650</v>
      </c>
      <c r="B802" s="118" t="s">
        <v>10651</v>
      </c>
      <c r="C802" s="118" t="b">
        <v>0</v>
      </c>
      <c r="D802" s="118" t="e">
        <f t="shared" ca="1" si="1"/>
        <v>#NAME?</v>
      </c>
      <c r="E802" s="118" t="s">
        <v>10652</v>
      </c>
      <c r="F802" s="118" t="s">
        <v>10653</v>
      </c>
      <c r="G802" s="124" t="s">
        <v>10654</v>
      </c>
      <c r="H802" s="118" t="s">
        <v>7611</v>
      </c>
      <c r="I802" s="118" t="s">
        <v>10655</v>
      </c>
      <c r="J802" s="118"/>
    </row>
    <row r="803" spans="1:10" ht="12.75">
      <c r="A803" s="118" t="s">
        <v>9875</v>
      </c>
      <c r="B803" s="118" t="s">
        <v>10656</v>
      </c>
      <c r="C803" s="118" t="b">
        <v>0</v>
      </c>
      <c r="D803" s="118" t="e">
        <f t="shared" ca="1" si="1"/>
        <v>#NAME?</v>
      </c>
      <c r="E803" s="118" t="s">
        <v>10652</v>
      </c>
      <c r="F803" s="118" t="s">
        <v>10657</v>
      </c>
      <c r="G803" s="118"/>
      <c r="H803" s="118" t="s">
        <v>4276</v>
      </c>
      <c r="I803" s="118" t="s">
        <v>10655</v>
      </c>
      <c r="J803" s="118"/>
    </row>
    <row r="804" spans="1:10" ht="12.75">
      <c r="A804" s="118" t="s">
        <v>10658</v>
      </c>
      <c r="B804" s="118" t="s">
        <v>10659</v>
      </c>
      <c r="C804" s="118" t="b">
        <v>0</v>
      </c>
      <c r="D804" s="118" t="e">
        <f t="shared" ca="1" si="1"/>
        <v>#NAME?</v>
      </c>
      <c r="E804" s="118" t="s">
        <v>10660</v>
      </c>
      <c r="F804" s="118" t="s">
        <v>10661</v>
      </c>
      <c r="G804" s="124" t="s">
        <v>10662</v>
      </c>
      <c r="H804" s="118" t="s">
        <v>5368</v>
      </c>
      <c r="I804" s="118" t="s">
        <v>10663</v>
      </c>
      <c r="J804" s="127" t="s">
        <v>8537</v>
      </c>
    </row>
    <row r="805" spans="1:10" ht="12.75">
      <c r="A805" s="118" t="s">
        <v>2561</v>
      </c>
      <c r="B805" s="118" t="s">
        <v>1004</v>
      </c>
      <c r="C805" s="118" t="b">
        <v>0</v>
      </c>
      <c r="D805" s="118" t="e">
        <f t="shared" ca="1" si="1"/>
        <v>#NAME?</v>
      </c>
      <c r="E805" s="118" t="s">
        <v>10660</v>
      </c>
      <c r="F805" s="118" t="s">
        <v>10664</v>
      </c>
      <c r="G805" s="124" t="s">
        <v>10665</v>
      </c>
      <c r="H805" s="118" t="s">
        <v>4276</v>
      </c>
      <c r="I805" s="118" t="s">
        <v>10663</v>
      </c>
      <c r="J805" s="127" t="s">
        <v>8537</v>
      </c>
    </row>
    <row r="806" spans="1:10" ht="12.75">
      <c r="A806" s="118" t="s">
        <v>1124</v>
      </c>
      <c r="B806" s="118" t="s">
        <v>10666</v>
      </c>
      <c r="C806" s="118" t="b">
        <v>0</v>
      </c>
      <c r="D806" s="118" t="e">
        <f t="shared" ca="1" si="1"/>
        <v>#NAME?</v>
      </c>
      <c r="E806" s="118" t="s">
        <v>10660</v>
      </c>
      <c r="F806" s="118" t="s">
        <v>10667</v>
      </c>
      <c r="G806" s="124" t="s">
        <v>10668</v>
      </c>
      <c r="H806" s="118" t="s">
        <v>5368</v>
      </c>
      <c r="I806" s="118" t="s">
        <v>10663</v>
      </c>
      <c r="J806" s="127" t="s">
        <v>8537</v>
      </c>
    </row>
    <row r="807" spans="1:10" ht="12.75">
      <c r="A807" s="118" t="s">
        <v>10669</v>
      </c>
      <c r="B807" s="118" t="s">
        <v>10670</v>
      </c>
      <c r="C807" s="118" t="b">
        <v>0</v>
      </c>
      <c r="D807" s="118" t="e">
        <f t="shared" ca="1" si="1"/>
        <v>#NAME?</v>
      </c>
      <c r="E807" s="118" t="s">
        <v>10660</v>
      </c>
      <c r="F807" s="118" t="s">
        <v>10671</v>
      </c>
      <c r="G807" s="124" t="s">
        <v>10672</v>
      </c>
      <c r="H807" s="118" t="s">
        <v>5961</v>
      </c>
      <c r="I807" s="118" t="s">
        <v>10663</v>
      </c>
      <c r="J807" s="127" t="s">
        <v>8537</v>
      </c>
    </row>
    <row r="808" spans="1:10" ht="12.75">
      <c r="A808" s="118" t="s">
        <v>910</v>
      </c>
      <c r="B808" s="118" t="s">
        <v>1903</v>
      </c>
      <c r="C808" s="118" t="b">
        <v>0</v>
      </c>
      <c r="D808" s="118" t="e">
        <f t="shared" ca="1" si="1"/>
        <v>#NAME?</v>
      </c>
      <c r="E808" s="118" t="s">
        <v>10673</v>
      </c>
      <c r="F808" s="118" t="s">
        <v>10674</v>
      </c>
      <c r="G808" s="124" t="s">
        <v>10675</v>
      </c>
      <c r="H808" s="118" t="s">
        <v>54</v>
      </c>
      <c r="I808" s="118" t="s">
        <v>7642</v>
      </c>
      <c r="J808" s="118"/>
    </row>
    <row r="809" spans="1:10" ht="12.75">
      <c r="A809" s="118" t="s">
        <v>10676</v>
      </c>
      <c r="B809" s="118" t="s">
        <v>10677</v>
      </c>
      <c r="C809" s="118" t="b">
        <v>0</v>
      </c>
      <c r="D809" s="118" t="e">
        <f t="shared" ca="1" si="1"/>
        <v>#NAME?</v>
      </c>
      <c r="E809" s="118" t="s">
        <v>10673</v>
      </c>
      <c r="F809" s="118" t="s">
        <v>10678</v>
      </c>
      <c r="G809" s="124" t="s">
        <v>10679</v>
      </c>
      <c r="H809" s="118" t="s">
        <v>54</v>
      </c>
      <c r="I809" s="118" t="s">
        <v>7642</v>
      </c>
      <c r="J809" s="118"/>
    </row>
    <row r="810" spans="1:10" ht="12.75">
      <c r="A810" s="118" t="s">
        <v>8556</v>
      </c>
      <c r="B810" s="118" t="s">
        <v>10680</v>
      </c>
      <c r="C810" s="118" t="b">
        <v>0</v>
      </c>
      <c r="D810" s="118" t="e">
        <f t="shared" ca="1" si="1"/>
        <v>#NAME?</v>
      </c>
      <c r="E810" s="118" t="s">
        <v>10673</v>
      </c>
      <c r="F810" s="118" t="s">
        <v>10681</v>
      </c>
      <c r="G810" s="124" t="s">
        <v>10682</v>
      </c>
      <c r="H810" s="118" t="s">
        <v>10683</v>
      </c>
      <c r="I810" s="118" t="s">
        <v>7642</v>
      </c>
      <c r="J810" s="118"/>
    </row>
    <row r="811" spans="1:10" ht="12.75">
      <c r="A811" s="118" t="s">
        <v>1484</v>
      </c>
      <c r="B811" s="118" t="s">
        <v>10684</v>
      </c>
      <c r="C811" s="118" t="b">
        <v>0</v>
      </c>
      <c r="D811" s="118" t="e">
        <f t="shared" ca="1" si="1"/>
        <v>#NAME?</v>
      </c>
      <c r="E811" s="118" t="s">
        <v>10673</v>
      </c>
      <c r="F811" s="118" t="s">
        <v>10685</v>
      </c>
      <c r="G811" s="124" t="s">
        <v>10686</v>
      </c>
      <c r="H811" s="118" t="s">
        <v>10683</v>
      </c>
      <c r="I811" s="118" t="s">
        <v>7642</v>
      </c>
      <c r="J811" s="118"/>
    </row>
    <row r="812" spans="1:10" ht="12.75">
      <c r="A812" s="118" t="s">
        <v>8748</v>
      </c>
      <c r="B812" s="118" t="s">
        <v>10687</v>
      </c>
      <c r="C812" s="118" t="b">
        <v>0</v>
      </c>
      <c r="D812" s="118" t="e">
        <f t="shared" ca="1" si="1"/>
        <v>#NAME?</v>
      </c>
      <c r="E812" s="118" t="s">
        <v>10688</v>
      </c>
      <c r="F812" s="118" t="s">
        <v>10689</v>
      </c>
      <c r="G812" s="124" t="s">
        <v>10690</v>
      </c>
      <c r="H812" s="118" t="s">
        <v>4276</v>
      </c>
      <c r="I812" s="118" t="s">
        <v>8536</v>
      </c>
      <c r="J812" s="127" t="s">
        <v>8537</v>
      </c>
    </row>
    <row r="813" spans="1:10" ht="12.75">
      <c r="A813" s="118" t="s">
        <v>8031</v>
      </c>
      <c r="B813" s="118" t="s">
        <v>10691</v>
      </c>
      <c r="C813" s="118" t="b">
        <v>0</v>
      </c>
      <c r="D813" s="118" t="e">
        <f t="shared" ca="1" si="1"/>
        <v>#NAME?</v>
      </c>
      <c r="E813" s="118" t="s">
        <v>10688</v>
      </c>
      <c r="F813" s="118" t="s">
        <v>10692</v>
      </c>
      <c r="G813" s="124" t="s">
        <v>10693</v>
      </c>
      <c r="H813" s="118" t="s">
        <v>4276</v>
      </c>
      <c r="I813" s="118" t="s">
        <v>8536</v>
      </c>
      <c r="J813" s="127" t="s">
        <v>8537</v>
      </c>
    </row>
    <row r="814" spans="1:10" ht="12.75">
      <c r="A814" s="118" t="s">
        <v>1603</v>
      </c>
      <c r="B814" s="118" t="s">
        <v>10694</v>
      </c>
      <c r="C814" s="118" t="b">
        <v>0</v>
      </c>
      <c r="D814" s="118" t="e">
        <f t="shared" ca="1" si="1"/>
        <v>#NAME?</v>
      </c>
      <c r="E814" s="118" t="s">
        <v>10695</v>
      </c>
      <c r="F814" s="118" t="s">
        <v>10696</v>
      </c>
      <c r="G814" s="124" t="s">
        <v>10697</v>
      </c>
      <c r="H814" s="118" t="s">
        <v>9483</v>
      </c>
      <c r="I814" s="118" t="s">
        <v>10698</v>
      </c>
      <c r="J814" s="118" t="s">
        <v>7756</v>
      </c>
    </row>
    <row r="815" spans="1:10" ht="12.75">
      <c r="A815" s="118" t="s">
        <v>10699</v>
      </c>
      <c r="B815" s="118" t="s">
        <v>1247</v>
      </c>
      <c r="C815" s="118" t="b">
        <v>0</v>
      </c>
      <c r="D815" s="118" t="e">
        <f t="shared" ca="1" si="1"/>
        <v>#NAME?</v>
      </c>
      <c r="E815" s="118" t="s">
        <v>10695</v>
      </c>
      <c r="F815" s="118" t="s">
        <v>10700</v>
      </c>
      <c r="G815" s="124" t="s">
        <v>10701</v>
      </c>
      <c r="H815" s="118" t="s">
        <v>54</v>
      </c>
      <c r="I815" s="118" t="s">
        <v>10698</v>
      </c>
      <c r="J815" s="118" t="s">
        <v>7756</v>
      </c>
    </row>
    <row r="816" spans="1:10" ht="12.75">
      <c r="A816" s="118" t="s">
        <v>10702</v>
      </c>
      <c r="B816" s="118" t="s">
        <v>10703</v>
      </c>
      <c r="C816" s="118" t="b">
        <v>0</v>
      </c>
      <c r="D816" s="118" t="e">
        <f t="shared" ca="1" si="1"/>
        <v>#NAME?</v>
      </c>
      <c r="E816" s="118" t="s">
        <v>10695</v>
      </c>
      <c r="F816" s="118" t="s">
        <v>10704</v>
      </c>
      <c r="G816" s="124" t="s">
        <v>10705</v>
      </c>
      <c r="H816" s="118" t="s">
        <v>54</v>
      </c>
      <c r="I816" s="118" t="s">
        <v>10698</v>
      </c>
      <c r="J816" s="118" t="s">
        <v>7756</v>
      </c>
    </row>
    <row r="817" spans="1:10" ht="12.75">
      <c r="A817" s="118" t="s">
        <v>2387</v>
      </c>
      <c r="B817" s="118" t="s">
        <v>9885</v>
      </c>
      <c r="C817" s="118" t="b">
        <v>0</v>
      </c>
      <c r="D817" s="118" t="e">
        <f t="shared" ca="1" si="1"/>
        <v>#NAME?</v>
      </c>
      <c r="E817" s="118" t="s">
        <v>10695</v>
      </c>
      <c r="F817" s="118" t="s">
        <v>10706</v>
      </c>
      <c r="G817" s="124" t="s">
        <v>10707</v>
      </c>
      <c r="H817" s="118" t="s">
        <v>4485</v>
      </c>
      <c r="I817" s="118" t="s">
        <v>10698</v>
      </c>
      <c r="J817" s="118" t="s">
        <v>7756</v>
      </c>
    </row>
    <row r="818" spans="1:10" ht="12.75">
      <c r="A818" s="118" t="s">
        <v>2584</v>
      </c>
      <c r="B818" s="118" t="s">
        <v>10708</v>
      </c>
      <c r="C818" s="118" t="b">
        <v>0</v>
      </c>
      <c r="D818" s="118" t="e">
        <f t="shared" ca="1" si="1"/>
        <v>#NAME?</v>
      </c>
      <c r="E818" s="118" t="s">
        <v>10695</v>
      </c>
      <c r="F818" s="118" t="s">
        <v>10709</v>
      </c>
      <c r="G818" s="124" t="s">
        <v>10710</v>
      </c>
      <c r="H818" s="118" t="s">
        <v>54</v>
      </c>
      <c r="I818" s="118" t="s">
        <v>10698</v>
      </c>
      <c r="J818" s="118" t="s">
        <v>7756</v>
      </c>
    </row>
    <row r="819" spans="1:10" ht="12.75">
      <c r="A819" s="118" t="s">
        <v>10711</v>
      </c>
      <c r="B819" s="118" t="s">
        <v>10712</v>
      </c>
      <c r="C819" s="118" t="b">
        <v>0</v>
      </c>
      <c r="D819" s="118" t="e">
        <f t="shared" ca="1" si="1"/>
        <v>#NAME?</v>
      </c>
      <c r="E819" s="118" t="s">
        <v>10695</v>
      </c>
      <c r="F819" s="118" t="s">
        <v>10713</v>
      </c>
      <c r="G819" s="124" t="s">
        <v>10714</v>
      </c>
      <c r="H819" s="118" t="s">
        <v>54</v>
      </c>
      <c r="I819" s="118" t="s">
        <v>10698</v>
      </c>
      <c r="J819" s="118" t="s">
        <v>7756</v>
      </c>
    </row>
    <row r="820" spans="1:10" ht="12.75">
      <c r="A820" s="118" t="s">
        <v>9679</v>
      </c>
      <c r="B820" s="118" t="s">
        <v>8183</v>
      </c>
      <c r="C820" s="118" t="b">
        <v>0</v>
      </c>
      <c r="D820" s="118" t="e">
        <f t="shared" ca="1" si="1"/>
        <v>#NAME?</v>
      </c>
      <c r="E820" s="118" t="s">
        <v>10715</v>
      </c>
      <c r="F820" s="118" t="s">
        <v>10716</v>
      </c>
      <c r="G820" s="124" t="s">
        <v>10717</v>
      </c>
      <c r="H820" s="118" t="s">
        <v>4278</v>
      </c>
      <c r="I820" s="118" t="s">
        <v>10718</v>
      </c>
      <c r="J820" s="118" t="s">
        <v>10551</v>
      </c>
    </row>
    <row r="821" spans="1:10" ht="12.75">
      <c r="A821" s="118" t="s">
        <v>1861</v>
      </c>
      <c r="B821" s="118" t="s">
        <v>10719</v>
      </c>
      <c r="C821" s="118" t="b">
        <v>0</v>
      </c>
      <c r="D821" s="118" t="e">
        <f t="shared" ca="1" si="1"/>
        <v>#NAME?</v>
      </c>
      <c r="E821" s="118" t="s">
        <v>10715</v>
      </c>
      <c r="F821" s="118" t="s">
        <v>10720</v>
      </c>
      <c r="G821" s="124" t="s">
        <v>10721</v>
      </c>
      <c r="H821" s="118" t="s">
        <v>54</v>
      </c>
      <c r="I821" s="118" t="s">
        <v>10722</v>
      </c>
      <c r="J821" s="118" t="s">
        <v>8658</v>
      </c>
    </row>
    <row r="822" spans="1:10" ht="12.75">
      <c r="A822" s="118" t="s">
        <v>8556</v>
      </c>
      <c r="B822" s="118" t="s">
        <v>10723</v>
      </c>
      <c r="C822" s="118" t="b">
        <v>0</v>
      </c>
      <c r="D822" s="118" t="e">
        <f t="shared" ca="1" si="1"/>
        <v>#NAME?</v>
      </c>
      <c r="E822" s="118" t="s">
        <v>10715</v>
      </c>
      <c r="F822" s="118" t="s">
        <v>10724</v>
      </c>
      <c r="G822" s="124" t="s">
        <v>10725</v>
      </c>
      <c r="H822" s="118" t="s">
        <v>7611</v>
      </c>
      <c r="I822" s="118" t="s">
        <v>10722</v>
      </c>
      <c r="J822" s="118" t="s">
        <v>8658</v>
      </c>
    </row>
    <row r="823" spans="1:10" ht="12.75">
      <c r="A823" s="118" t="s">
        <v>2268</v>
      </c>
      <c r="B823" s="118" t="s">
        <v>10726</v>
      </c>
      <c r="C823" s="118" t="b">
        <v>0</v>
      </c>
      <c r="D823" s="118" t="e">
        <f t="shared" ca="1" si="1"/>
        <v>#NAME?</v>
      </c>
      <c r="E823" s="118" t="s">
        <v>10715</v>
      </c>
      <c r="F823" s="118" t="s">
        <v>10727</v>
      </c>
      <c r="G823" s="124" t="s">
        <v>10728</v>
      </c>
      <c r="H823" s="118" t="s">
        <v>5607</v>
      </c>
      <c r="I823" s="118" t="s">
        <v>10722</v>
      </c>
      <c r="J823" s="118" t="s">
        <v>8658</v>
      </c>
    </row>
    <row r="824" spans="1:10" ht="12.75">
      <c r="A824" s="118" t="s">
        <v>7924</v>
      </c>
      <c r="B824" s="118" t="s">
        <v>10729</v>
      </c>
      <c r="C824" s="118" t="b">
        <v>0</v>
      </c>
      <c r="D824" s="118" t="e">
        <f t="shared" ca="1" si="1"/>
        <v>#NAME?</v>
      </c>
      <c r="E824" s="118" t="s">
        <v>10715</v>
      </c>
      <c r="F824" s="118" t="s">
        <v>10730</v>
      </c>
      <c r="G824" s="124" t="s">
        <v>10731</v>
      </c>
      <c r="H824" s="118" t="s">
        <v>54</v>
      </c>
      <c r="I824" s="118" t="s">
        <v>10718</v>
      </c>
      <c r="J824" s="118" t="s">
        <v>10551</v>
      </c>
    </row>
    <row r="825" spans="1:10" ht="12.75">
      <c r="A825" s="118" t="s">
        <v>995</v>
      </c>
      <c r="B825" s="118" t="s">
        <v>10719</v>
      </c>
      <c r="C825" s="118" t="b">
        <v>0</v>
      </c>
      <c r="D825" s="118" t="e">
        <f t="shared" ca="1" si="1"/>
        <v>#NAME?</v>
      </c>
      <c r="E825" s="118" t="s">
        <v>10715</v>
      </c>
      <c r="F825" s="118" t="s">
        <v>10732</v>
      </c>
      <c r="G825" s="124" t="s">
        <v>10733</v>
      </c>
      <c r="H825" s="118" t="s">
        <v>4278</v>
      </c>
      <c r="I825" s="118" t="s">
        <v>10722</v>
      </c>
      <c r="J825" s="118" t="s">
        <v>8658</v>
      </c>
    </row>
    <row r="826" spans="1:10" ht="12.75">
      <c r="A826" s="118" t="s">
        <v>8422</v>
      </c>
      <c r="B826" s="118" t="s">
        <v>10734</v>
      </c>
      <c r="C826" s="118" t="b">
        <v>0</v>
      </c>
      <c r="D826" s="118" t="e">
        <f t="shared" ca="1" si="1"/>
        <v>#NAME?</v>
      </c>
      <c r="E826" s="118" t="s">
        <v>10735</v>
      </c>
      <c r="F826" s="118" t="s">
        <v>10736</v>
      </c>
      <c r="G826" s="124" t="s">
        <v>10737</v>
      </c>
      <c r="H826" s="118" t="s">
        <v>4485</v>
      </c>
      <c r="I826" s="118" t="s">
        <v>7777</v>
      </c>
      <c r="J826" s="118" t="s">
        <v>7636</v>
      </c>
    </row>
    <row r="827" spans="1:10" ht="12.75">
      <c r="A827" s="118" t="s">
        <v>10738</v>
      </c>
      <c r="B827" s="118" t="s">
        <v>10580</v>
      </c>
      <c r="C827" s="118" t="b">
        <v>0</v>
      </c>
      <c r="D827" s="118" t="e">
        <f t="shared" ca="1" si="1"/>
        <v>#NAME?</v>
      </c>
      <c r="E827" s="118" t="s">
        <v>10735</v>
      </c>
      <c r="F827" s="118" t="s">
        <v>10739</v>
      </c>
      <c r="G827" s="124" t="s">
        <v>10740</v>
      </c>
      <c r="H827" s="118" t="s">
        <v>4640</v>
      </c>
      <c r="I827" s="118" t="s">
        <v>7777</v>
      </c>
      <c r="J827" s="118" t="s">
        <v>7636</v>
      </c>
    </row>
    <row r="828" spans="1:10" ht="12.75">
      <c r="A828" s="118" t="s">
        <v>910</v>
      </c>
      <c r="B828" s="118" t="s">
        <v>10741</v>
      </c>
      <c r="C828" s="118" t="b">
        <v>0</v>
      </c>
      <c r="D828" s="118" t="e">
        <f t="shared" ca="1" si="1"/>
        <v>#NAME?</v>
      </c>
      <c r="E828" s="118" t="s">
        <v>4380</v>
      </c>
      <c r="F828" s="118" t="s">
        <v>10742</v>
      </c>
      <c r="G828" s="124" t="s">
        <v>10743</v>
      </c>
      <c r="H828" s="118" t="s">
        <v>4305</v>
      </c>
      <c r="I828" s="118" t="s">
        <v>8136</v>
      </c>
      <c r="J828" s="118" t="s">
        <v>7622</v>
      </c>
    </row>
    <row r="829" spans="1:10" ht="12.75">
      <c r="A829" s="118" t="s">
        <v>870</v>
      </c>
      <c r="B829" s="118" t="s">
        <v>983</v>
      </c>
      <c r="C829" s="118" t="b">
        <v>0</v>
      </c>
      <c r="D829" s="118" t="e">
        <f t="shared" ca="1" si="1"/>
        <v>#NAME?</v>
      </c>
      <c r="E829" s="118" t="s">
        <v>4380</v>
      </c>
      <c r="F829" s="118" t="s">
        <v>10744</v>
      </c>
      <c r="G829" s="124" t="s">
        <v>10745</v>
      </c>
      <c r="H829" s="118" t="s">
        <v>4305</v>
      </c>
      <c r="I829" s="118" t="s">
        <v>8136</v>
      </c>
      <c r="J829" s="118" t="s">
        <v>7622</v>
      </c>
    </row>
    <row r="830" spans="1:10" ht="12.75">
      <c r="A830" s="118" t="s">
        <v>1591</v>
      </c>
      <c r="B830" s="118" t="s">
        <v>10746</v>
      </c>
      <c r="C830" s="118" t="b">
        <v>0</v>
      </c>
      <c r="D830" s="118" t="e">
        <f t="shared" ca="1" si="1"/>
        <v>#NAME?</v>
      </c>
      <c r="E830" s="118" t="s">
        <v>4380</v>
      </c>
      <c r="F830" s="118" t="s">
        <v>10747</v>
      </c>
      <c r="G830" s="124" t="s">
        <v>10748</v>
      </c>
      <c r="H830" s="118" t="s">
        <v>4305</v>
      </c>
      <c r="I830" s="118" t="s">
        <v>8136</v>
      </c>
      <c r="J830" s="118" t="s">
        <v>7622</v>
      </c>
    </row>
    <row r="831" spans="1:10" ht="12.75">
      <c r="A831" s="118" t="s">
        <v>1484</v>
      </c>
      <c r="B831" s="118" t="s">
        <v>10749</v>
      </c>
      <c r="C831" s="118" t="b">
        <v>0</v>
      </c>
      <c r="D831" s="118" t="e">
        <f t="shared" ca="1" si="1"/>
        <v>#NAME?</v>
      </c>
      <c r="E831" s="118" t="s">
        <v>4380</v>
      </c>
      <c r="F831" s="118" t="s">
        <v>10750</v>
      </c>
      <c r="G831" s="124" t="s">
        <v>10751</v>
      </c>
      <c r="H831" s="118" t="s">
        <v>4305</v>
      </c>
      <c r="I831" s="118" t="s">
        <v>8136</v>
      </c>
      <c r="J831" s="118" t="s">
        <v>7622</v>
      </c>
    </row>
    <row r="832" spans="1:10" ht="12.75">
      <c r="A832" s="118" t="s">
        <v>2135</v>
      </c>
      <c r="B832" s="118" t="s">
        <v>9508</v>
      </c>
      <c r="C832" s="118" t="b">
        <v>0</v>
      </c>
      <c r="D832" s="118" t="e">
        <f t="shared" ca="1" si="1"/>
        <v>#NAME?</v>
      </c>
      <c r="E832" s="118" t="s">
        <v>4380</v>
      </c>
      <c r="F832" s="118" t="s">
        <v>10752</v>
      </c>
      <c r="G832" s="124" t="s">
        <v>10753</v>
      </c>
      <c r="H832" s="118" t="s">
        <v>4305</v>
      </c>
      <c r="I832" s="118" t="s">
        <v>8136</v>
      </c>
      <c r="J832" s="118" t="s">
        <v>7622</v>
      </c>
    </row>
    <row r="833" spans="1:10" ht="12.75">
      <c r="A833" s="118" t="s">
        <v>873</v>
      </c>
      <c r="B833" s="118" t="s">
        <v>10754</v>
      </c>
      <c r="C833" s="118" t="b">
        <v>0</v>
      </c>
      <c r="D833" s="118" t="e">
        <f t="shared" ca="1" si="1"/>
        <v>#NAME?</v>
      </c>
      <c r="E833" s="118" t="s">
        <v>10755</v>
      </c>
      <c r="F833" s="118" t="s">
        <v>10756</v>
      </c>
      <c r="G833" s="124" t="s">
        <v>10757</v>
      </c>
      <c r="H833" s="118" t="s">
        <v>10246</v>
      </c>
      <c r="I833" s="118" t="s">
        <v>10758</v>
      </c>
      <c r="J833" s="118"/>
    </row>
    <row r="834" spans="1:10" ht="12.75">
      <c r="A834" s="118" t="s">
        <v>9828</v>
      </c>
      <c r="B834" s="118" t="s">
        <v>10759</v>
      </c>
      <c r="C834" s="118" t="b">
        <v>0</v>
      </c>
      <c r="D834" s="118" t="e">
        <f t="shared" ca="1" si="1"/>
        <v>#NAME?</v>
      </c>
      <c r="E834" s="118" t="s">
        <v>10755</v>
      </c>
      <c r="F834" s="118" t="s">
        <v>10760</v>
      </c>
      <c r="G834" s="124" t="s">
        <v>10761</v>
      </c>
      <c r="H834" s="118" t="s">
        <v>10246</v>
      </c>
      <c r="I834" s="118" t="s">
        <v>10758</v>
      </c>
      <c r="J834" s="118"/>
    </row>
    <row r="835" spans="1:10" ht="12.75">
      <c r="A835" s="118" t="s">
        <v>8039</v>
      </c>
      <c r="B835" s="118" t="s">
        <v>10762</v>
      </c>
      <c r="C835" s="118" t="b">
        <v>0</v>
      </c>
      <c r="D835" s="118" t="e">
        <f t="shared" ca="1" si="1"/>
        <v>#NAME?</v>
      </c>
      <c r="E835" s="118" t="s">
        <v>10755</v>
      </c>
      <c r="F835" s="118" t="s">
        <v>10763</v>
      </c>
      <c r="G835" s="124" t="s">
        <v>10764</v>
      </c>
      <c r="H835" s="118" t="s">
        <v>5368</v>
      </c>
      <c r="I835" s="118" t="s">
        <v>10758</v>
      </c>
      <c r="J835" s="118"/>
    </row>
    <row r="836" spans="1:10" ht="12.75">
      <c r="A836" s="118" t="s">
        <v>10765</v>
      </c>
      <c r="B836" s="118" t="s">
        <v>10766</v>
      </c>
      <c r="C836" s="118" t="b">
        <v>0</v>
      </c>
      <c r="D836" s="118" t="e">
        <f t="shared" ca="1" si="1"/>
        <v>#NAME?</v>
      </c>
      <c r="E836" s="118" t="s">
        <v>10767</v>
      </c>
      <c r="F836" s="118" t="s">
        <v>10768</v>
      </c>
      <c r="G836" s="124" t="s">
        <v>10769</v>
      </c>
      <c r="H836" s="118" t="s">
        <v>4485</v>
      </c>
      <c r="I836" s="118" t="s">
        <v>10351</v>
      </c>
      <c r="J836" s="118" t="s">
        <v>7622</v>
      </c>
    </row>
    <row r="837" spans="1:10" ht="12.75">
      <c r="A837" s="118" t="s">
        <v>8748</v>
      </c>
      <c r="B837" s="118" t="s">
        <v>9508</v>
      </c>
      <c r="C837" s="118" t="b">
        <v>0</v>
      </c>
      <c r="D837" s="118" t="e">
        <f t="shared" ca="1" si="1"/>
        <v>#NAME?</v>
      </c>
      <c r="E837" s="118" t="s">
        <v>10767</v>
      </c>
      <c r="F837" s="118" t="s">
        <v>10770</v>
      </c>
      <c r="G837" s="124" t="s">
        <v>10771</v>
      </c>
      <c r="H837" s="118" t="s">
        <v>10772</v>
      </c>
      <c r="I837" s="118" t="s">
        <v>10351</v>
      </c>
      <c r="J837" s="118" t="s">
        <v>7622</v>
      </c>
    </row>
    <row r="838" spans="1:10" ht="12.75">
      <c r="A838" s="118" t="s">
        <v>10773</v>
      </c>
      <c r="B838" s="118" t="s">
        <v>10774</v>
      </c>
      <c r="C838" s="118" t="b">
        <v>0</v>
      </c>
      <c r="D838" s="118" t="e">
        <f t="shared" ca="1" si="1"/>
        <v>#NAME?</v>
      </c>
      <c r="E838" s="118" t="s">
        <v>10767</v>
      </c>
      <c r="F838" s="118" t="s">
        <v>10775</v>
      </c>
      <c r="G838" s="124" t="s">
        <v>10776</v>
      </c>
      <c r="H838" s="118" t="s">
        <v>4485</v>
      </c>
      <c r="I838" s="118" t="s">
        <v>10351</v>
      </c>
      <c r="J838" s="118" t="s">
        <v>7622</v>
      </c>
    </row>
    <row r="839" spans="1:10" ht="12.75">
      <c r="A839" s="118" t="s">
        <v>10777</v>
      </c>
      <c r="B839" s="118" t="s">
        <v>9085</v>
      </c>
      <c r="C839" s="118" t="b">
        <v>0</v>
      </c>
      <c r="D839" s="118" t="e">
        <f t="shared" ca="1" si="1"/>
        <v>#NAME?</v>
      </c>
      <c r="E839" s="118" t="s">
        <v>10767</v>
      </c>
      <c r="F839" s="118" t="s">
        <v>10778</v>
      </c>
      <c r="G839" s="124" t="s">
        <v>10779</v>
      </c>
      <c r="H839" s="118" t="s">
        <v>6031</v>
      </c>
      <c r="I839" s="118" t="s">
        <v>10351</v>
      </c>
      <c r="J839" s="118" t="s">
        <v>7622</v>
      </c>
    </row>
    <row r="840" spans="1:10" ht="12.75">
      <c r="A840" s="118" t="s">
        <v>10780</v>
      </c>
      <c r="B840" s="118" t="s">
        <v>10781</v>
      </c>
      <c r="C840" s="118" t="b">
        <v>0</v>
      </c>
      <c r="D840" s="118" t="e">
        <f t="shared" ca="1" si="1"/>
        <v>#NAME?</v>
      </c>
      <c r="E840" s="118" t="s">
        <v>10767</v>
      </c>
      <c r="F840" s="118" t="s">
        <v>10782</v>
      </c>
      <c r="G840" s="124" t="s">
        <v>10783</v>
      </c>
      <c r="H840" s="118" t="s">
        <v>10772</v>
      </c>
      <c r="I840" s="118" t="s">
        <v>10351</v>
      </c>
      <c r="J840" s="118" t="s">
        <v>7622</v>
      </c>
    </row>
    <row r="841" spans="1:10" ht="12.75">
      <c r="A841" s="118" t="s">
        <v>9762</v>
      </c>
      <c r="B841" s="118" t="s">
        <v>10784</v>
      </c>
      <c r="C841" s="118" t="b">
        <v>0</v>
      </c>
      <c r="D841" s="118" t="e">
        <f t="shared" ca="1" si="1"/>
        <v>#NAME?</v>
      </c>
      <c r="E841" s="118" t="s">
        <v>10785</v>
      </c>
      <c r="F841" s="118" t="s">
        <v>10786</v>
      </c>
      <c r="G841" s="124" t="s">
        <v>10787</v>
      </c>
      <c r="H841" s="118" t="s">
        <v>10788</v>
      </c>
      <c r="I841" s="118" t="s">
        <v>7820</v>
      </c>
      <c r="J841" s="118" t="s">
        <v>7820</v>
      </c>
    </row>
    <row r="842" spans="1:10" ht="12.75">
      <c r="A842" s="118" t="s">
        <v>10789</v>
      </c>
      <c r="B842" s="118" t="s">
        <v>10790</v>
      </c>
      <c r="C842" s="118" t="b">
        <v>0</v>
      </c>
      <c r="D842" s="118" t="e">
        <f t="shared" ca="1" si="1"/>
        <v>#NAME?</v>
      </c>
      <c r="E842" s="118" t="s">
        <v>10785</v>
      </c>
      <c r="F842" s="118" t="s">
        <v>10791</v>
      </c>
      <c r="G842" s="124" t="s">
        <v>10792</v>
      </c>
      <c r="H842" s="118" t="s">
        <v>5273</v>
      </c>
      <c r="I842" s="118" t="s">
        <v>7820</v>
      </c>
      <c r="J842" s="118" t="s">
        <v>7820</v>
      </c>
    </row>
    <row r="843" spans="1:10" ht="12.75">
      <c r="A843" s="118" t="s">
        <v>10793</v>
      </c>
      <c r="B843" s="118" t="s">
        <v>10794</v>
      </c>
      <c r="C843" s="118" t="b">
        <v>0</v>
      </c>
      <c r="D843" s="118" t="e">
        <f t="shared" ca="1" si="1"/>
        <v>#NAME?</v>
      </c>
      <c r="E843" s="118" t="s">
        <v>10785</v>
      </c>
      <c r="F843" s="118" t="s">
        <v>10795</v>
      </c>
      <c r="G843" s="124" t="s">
        <v>10796</v>
      </c>
      <c r="H843" s="118" t="s">
        <v>7784</v>
      </c>
      <c r="I843" s="118" t="s">
        <v>7820</v>
      </c>
      <c r="J843" s="118" t="s">
        <v>7820</v>
      </c>
    </row>
    <row r="844" spans="1:10" ht="12.75">
      <c r="A844" s="118" t="s">
        <v>10111</v>
      </c>
      <c r="B844" s="118" t="s">
        <v>10797</v>
      </c>
      <c r="C844" s="118" t="b">
        <v>0</v>
      </c>
      <c r="D844" s="118" t="e">
        <f t="shared" ca="1" si="1"/>
        <v>#NAME?</v>
      </c>
      <c r="E844" s="118" t="s">
        <v>10798</v>
      </c>
      <c r="F844" s="118" t="s">
        <v>10799</v>
      </c>
      <c r="G844" s="124" t="s">
        <v>10800</v>
      </c>
      <c r="H844" s="118" t="s">
        <v>5121</v>
      </c>
      <c r="I844" s="118" t="s">
        <v>8131</v>
      </c>
      <c r="J844" s="118" t="s">
        <v>7622</v>
      </c>
    </row>
    <row r="845" spans="1:10" ht="12.75">
      <c r="A845" s="118" t="s">
        <v>10801</v>
      </c>
      <c r="B845" s="118" t="s">
        <v>10802</v>
      </c>
      <c r="C845" s="118" t="b">
        <v>0</v>
      </c>
      <c r="D845" s="118" t="e">
        <f t="shared" ca="1" si="1"/>
        <v>#NAME?</v>
      </c>
      <c r="E845" s="118" t="s">
        <v>10798</v>
      </c>
      <c r="F845" s="118" t="s">
        <v>10803</v>
      </c>
      <c r="G845" s="124" t="s">
        <v>10804</v>
      </c>
      <c r="H845" s="118" t="s">
        <v>7611</v>
      </c>
      <c r="I845" s="118" t="s">
        <v>8131</v>
      </c>
      <c r="J845" s="118" t="s">
        <v>7622</v>
      </c>
    </row>
    <row r="846" spans="1:10" ht="12.75">
      <c r="A846" s="118" t="s">
        <v>7701</v>
      </c>
      <c r="B846" s="118" t="s">
        <v>2675</v>
      </c>
      <c r="C846" s="118" t="b">
        <v>0</v>
      </c>
      <c r="D846" s="118" t="e">
        <f t="shared" ca="1" si="1"/>
        <v>#NAME?</v>
      </c>
      <c r="E846" s="118" t="s">
        <v>10805</v>
      </c>
      <c r="F846" s="118" t="s">
        <v>10806</v>
      </c>
      <c r="G846" s="124" t="s">
        <v>10807</v>
      </c>
      <c r="H846" s="118" t="s">
        <v>10534</v>
      </c>
      <c r="I846" s="118" t="s">
        <v>8701</v>
      </c>
      <c r="J846" s="118" t="s">
        <v>8702</v>
      </c>
    </row>
    <row r="847" spans="1:10" ht="12.75">
      <c r="A847" s="118" t="s">
        <v>814</v>
      </c>
      <c r="B847" s="118" t="s">
        <v>10808</v>
      </c>
      <c r="C847" s="118" t="b">
        <v>0</v>
      </c>
      <c r="D847" s="118" t="e">
        <f t="shared" ca="1" si="1"/>
        <v>#NAME?</v>
      </c>
      <c r="E847" s="118" t="s">
        <v>10809</v>
      </c>
      <c r="F847" s="118" t="s">
        <v>10810</v>
      </c>
      <c r="G847" s="124" t="s">
        <v>10811</v>
      </c>
      <c r="H847" s="118" t="s">
        <v>8035</v>
      </c>
      <c r="I847" s="118" t="s">
        <v>10812</v>
      </c>
      <c r="J847" s="118" t="s">
        <v>10813</v>
      </c>
    </row>
    <row r="848" spans="1:10" ht="12.75">
      <c r="A848" s="118" t="s">
        <v>8733</v>
      </c>
      <c r="B848" s="118" t="s">
        <v>10814</v>
      </c>
      <c r="C848" s="118" t="b">
        <v>0</v>
      </c>
      <c r="D848" s="118" t="e">
        <f t="shared" ca="1" si="1"/>
        <v>#NAME?</v>
      </c>
      <c r="E848" s="118" t="s">
        <v>10815</v>
      </c>
      <c r="F848" s="118" t="s">
        <v>10816</v>
      </c>
      <c r="G848" s="124" t="s">
        <v>10817</v>
      </c>
      <c r="H848" s="118" t="s">
        <v>54</v>
      </c>
      <c r="I848" s="118" t="s">
        <v>8756</v>
      </c>
      <c r="J848" s="118" t="s">
        <v>8756</v>
      </c>
    </row>
    <row r="849" spans="1:10" ht="12.75">
      <c r="A849" s="118" t="s">
        <v>10818</v>
      </c>
      <c r="B849" s="118" t="s">
        <v>10819</v>
      </c>
      <c r="C849" s="118" t="b">
        <v>0</v>
      </c>
      <c r="D849" s="118" t="e">
        <f t="shared" ca="1" si="1"/>
        <v>#NAME?</v>
      </c>
      <c r="E849" s="118" t="s">
        <v>10815</v>
      </c>
      <c r="F849" s="118" t="s">
        <v>10820</v>
      </c>
      <c r="G849" s="124" t="s">
        <v>10821</v>
      </c>
      <c r="H849" s="118" t="s">
        <v>54</v>
      </c>
      <c r="I849" s="118" t="s">
        <v>8756</v>
      </c>
      <c r="J849" s="118" t="s">
        <v>8756</v>
      </c>
    </row>
    <row r="850" spans="1:10" ht="12.75">
      <c r="A850" s="118" t="s">
        <v>10822</v>
      </c>
      <c r="B850" s="118" t="s">
        <v>10823</v>
      </c>
      <c r="C850" s="118" t="b">
        <v>0</v>
      </c>
      <c r="D850" s="118" t="e">
        <f t="shared" ca="1" si="1"/>
        <v>#NAME?</v>
      </c>
      <c r="E850" s="118" t="s">
        <v>10815</v>
      </c>
      <c r="F850" s="118" t="s">
        <v>10824</v>
      </c>
      <c r="G850" s="124" t="s">
        <v>10825</v>
      </c>
      <c r="H850" s="118" t="s">
        <v>54</v>
      </c>
      <c r="I850" s="118" t="s">
        <v>8756</v>
      </c>
      <c r="J850" s="118" t="s">
        <v>8756</v>
      </c>
    </row>
    <row r="851" spans="1:10" ht="12.75">
      <c r="A851" s="118" t="s">
        <v>10826</v>
      </c>
      <c r="B851" s="118" t="s">
        <v>10827</v>
      </c>
      <c r="C851" s="118" t="b">
        <v>0</v>
      </c>
      <c r="D851" s="118" t="e">
        <f t="shared" ca="1" si="1"/>
        <v>#NAME?</v>
      </c>
      <c r="E851" s="118" t="s">
        <v>10828</v>
      </c>
      <c r="F851" s="118" t="s">
        <v>10829</v>
      </c>
      <c r="G851" s="124" t="s">
        <v>10830</v>
      </c>
      <c r="H851" s="118" t="s">
        <v>8474</v>
      </c>
      <c r="I851" s="118" t="s">
        <v>10550</v>
      </c>
      <c r="J851" s="118" t="s">
        <v>10551</v>
      </c>
    </row>
    <row r="852" spans="1:10" ht="12.75">
      <c r="A852" s="118" t="s">
        <v>1302</v>
      </c>
      <c r="B852" s="118" t="s">
        <v>1608</v>
      </c>
      <c r="C852" s="118" t="b">
        <v>0</v>
      </c>
      <c r="D852" s="118" t="e">
        <f t="shared" ca="1" si="1"/>
        <v>#NAME?</v>
      </c>
      <c r="E852" s="118" t="s">
        <v>10831</v>
      </c>
      <c r="F852" s="118" t="s">
        <v>10832</v>
      </c>
      <c r="G852" s="124" t="s">
        <v>10833</v>
      </c>
      <c r="H852" s="118" t="s">
        <v>4485</v>
      </c>
      <c r="I852" s="118" t="s">
        <v>10834</v>
      </c>
      <c r="J852" s="118" t="s">
        <v>10835</v>
      </c>
    </row>
    <row r="853" spans="1:10" ht="12.75">
      <c r="A853" s="118" t="s">
        <v>10836</v>
      </c>
      <c r="B853" s="118" t="s">
        <v>10837</v>
      </c>
      <c r="C853" s="118" t="b">
        <v>0</v>
      </c>
      <c r="D853" s="118" t="e">
        <f t="shared" ca="1" si="1"/>
        <v>#NAME?</v>
      </c>
      <c r="E853" s="118" t="s">
        <v>10831</v>
      </c>
      <c r="F853" s="118" t="s">
        <v>10838</v>
      </c>
      <c r="G853" s="124" t="s">
        <v>10839</v>
      </c>
      <c r="H853" s="118" t="s">
        <v>4485</v>
      </c>
      <c r="I853" s="118" t="s">
        <v>10834</v>
      </c>
      <c r="J853" s="118" t="s">
        <v>10835</v>
      </c>
    </row>
    <row r="854" spans="1:10" ht="12.75">
      <c r="A854" s="118" t="s">
        <v>10840</v>
      </c>
      <c r="B854" s="118" t="s">
        <v>10841</v>
      </c>
      <c r="C854" s="118" t="b">
        <v>0</v>
      </c>
      <c r="D854" s="118" t="e">
        <f t="shared" ca="1" si="1"/>
        <v>#NAME?</v>
      </c>
      <c r="E854" s="118" t="s">
        <v>10831</v>
      </c>
      <c r="F854" s="118" t="s">
        <v>10842</v>
      </c>
      <c r="G854" s="124" t="s">
        <v>10843</v>
      </c>
      <c r="H854" s="118" t="s">
        <v>4278</v>
      </c>
      <c r="I854" s="118" t="s">
        <v>10834</v>
      </c>
      <c r="J854" s="118" t="s">
        <v>10835</v>
      </c>
    </row>
    <row r="855" spans="1:10" ht="12.75">
      <c r="A855" s="118" t="s">
        <v>10844</v>
      </c>
      <c r="B855" s="118" t="s">
        <v>9987</v>
      </c>
      <c r="C855" s="118" t="b">
        <v>0</v>
      </c>
      <c r="D855" s="118" t="e">
        <f t="shared" ca="1" si="1"/>
        <v>#NAME?</v>
      </c>
      <c r="E855" s="118" t="s">
        <v>10831</v>
      </c>
      <c r="F855" s="118" t="s">
        <v>10845</v>
      </c>
      <c r="G855" s="124" t="s">
        <v>10846</v>
      </c>
      <c r="H855" s="118" t="s">
        <v>10847</v>
      </c>
      <c r="I855" s="118" t="s">
        <v>10834</v>
      </c>
      <c r="J855" s="118" t="s">
        <v>10835</v>
      </c>
    </row>
    <row r="856" spans="1:10" ht="12.75">
      <c r="A856" s="118" t="s">
        <v>10848</v>
      </c>
      <c r="B856" s="118" t="s">
        <v>10849</v>
      </c>
      <c r="C856" s="118" t="b">
        <v>0</v>
      </c>
      <c r="D856" s="118" t="e">
        <f t="shared" ca="1" si="1"/>
        <v>#NAME?</v>
      </c>
      <c r="E856" s="118" t="s">
        <v>10831</v>
      </c>
      <c r="F856" s="118" t="s">
        <v>10850</v>
      </c>
      <c r="G856" s="124" t="s">
        <v>10851</v>
      </c>
      <c r="H856" s="118" t="s">
        <v>7611</v>
      </c>
      <c r="I856" s="118" t="s">
        <v>10834</v>
      </c>
      <c r="J856" s="118" t="s">
        <v>10835</v>
      </c>
    </row>
    <row r="857" spans="1:10" ht="12.75">
      <c r="A857" s="118" t="s">
        <v>798</v>
      </c>
      <c r="B857" s="118" t="s">
        <v>10852</v>
      </c>
      <c r="C857" s="118" t="b">
        <v>0</v>
      </c>
      <c r="D857" s="118" t="e">
        <f t="shared" ca="1" si="1"/>
        <v>#NAME?</v>
      </c>
      <c r="E857" s="118" t="s">
        <v>10831</v>
      </c>
      <c r="F857" s="118" t="s">
        <v>10853</v>
      </c>
      <c r="G857" s="124" t="s">
        <v>10854</v>
      </c>
      <c r="H857" s="118" t="s">
        <v>10855</v>
      </c>
      <c r="I857" s="118" t="s">
        <v>10834</v>
      </c>
      <c r="J857" s="118" t="s">
        <v>10835</v>
      </c>
    </row>
    <row r="858" spans="1:10" ht="12.75">
      <c r="A858" s="118" t="s">
        <v>1484</v>
      </c>
      <c r="B858" s="118" t="s">
        <v>8550</v>
      </c>
      <c r="C858" s="118" t="b">
        <v>0</v>
      </c>
      <c r="D858" s="118" t="e">
        <f t="shared" ca="1" si="1"/>
        <v>#NAME?</v>
      </c>
      <c r="E858" s="118" t="s">
        <v>10831</v>
      </c>
      <c r="F858" s="118" t="s">
        <v>10856</v>
      </c>
      <c r="G858" s="124" t="s">
        <v>10857</v>
      </c>
      <c r="H858" s="118" t="s">
        <v>10858</v>
      </c>
      <c r="I858" s="118" t="s">
        <v>10834</v>
      </c>
      <c r="J858" s="118" t="s">
        <v>10835</v>
      </c>
    </row>
    <row r="859" spans="1:10" ht="12.75">
      <c r="A859" s="118" t="s">
        <v>10859</v>
      </c>
      <c r="B859" s="118" t="s">
        <v>10860</v>
      </c>
      <c r="C859" s="118" t="b">
        <v>0</v>
      </c>
      <c r="D859" s="118" t="e">
        <f t="shared" ca="1" si="1"/>
        <v>#NAME?</v>
      </c>
      <c r="E859" s="118" t="s">
        <v>10861</v>
      </c>
      <c r="F859" s="118" t="s">
        <v>10862</v>
      </c>
      <c r="G859" s="124" t="s">
        <v>10863</v>
      </c>
      <c r="H859" s="118" t="s">
        <v>5288</v>
      </c>
      <c r="I859" s="118" t="s">
        <v>7737</v>
      </c>
      <c r="J859" s="118"/>
    </row>
    <row r="860" spans="1:10" ht="12.75">
      <c r="A860" s="118" t="s">
        <v>798</v>
      </c>
      <c r="B860" s="118" t="s">
        <v>10864</v>
      </c>
      <c r="C860" s="118" t="b">
        <v>0</v>
      </c>
      <c r="D860" s="118" t="e">
        <f t="shared" ca="1" si="1"/>
        <v>#NAME?</v>
      </c>
      <c r="E860" s="118" t="s">
        <v>10865</v>
      </c>
      <c r="F860" s="118" t="s">
        <v>10866</v>
      </c>
      <c r="G860" s="124" t="s">
        <v>10867</v>
      </c>
      <c r="H860" s="118" t="s">
        <v>4276</v>
      </c>
      <c r="I860" s="118" t="s">
        <v>9743</v>
      </c>
      <c r="J860" s="118" t="s">
        <v>7622</v>
      </c>
    </row>
    <row r="861" spans="1:10" ht="12.75">
      <c r="A861" s="118" t="s">
        <v>10868</v>
      </c>
      <c r="B861" s="118" t="s">
        <v>10869</v>
      </c>
      <c r="C861" s="118" t="b">
        <v>0</v>
      </c>
      <c r="D861" s="118" t="e">
        <f t="shared" ca="1" si="1"/>
        <v>#NAME?</v>
      </c>
      <c r="E861" s="118" t="s">
        <v>10865</v>
      </c>
      <c r="F861" s="118" t="s">
        <v>10870</v>
      </c>
      <c r="G861" s="124" t="s">
        <v>10871</v>
      </c>
      <c r="H861" s="118" t="s">
        <v>4276</v>
      </c>
      <c r="I861" s="118" t="s">
        <v>9743</v>
      </c>
      <c r="J861" s="118" t="s">
        <v>7622</v>
      </c>
    </row>
    <row r="862" spans="1:10" ht="12.75">
      <c r="A862" s="118" t="s">
        <v>1069</v>
      </c>
      <c r="B862" s="118" t="s">
        <v>10872</v>
      </c>
      <c r="C862" s="118" t="b">
        <v>0</v>
      </c>
      <c r="D862" s="118" t="e">
        <f t="shared" ca="1" si="1"/>
        <v>#NAME?</v>
      </c>
      <c r="E862" s="118" t="s">
        <v>10873</v>
      </c>
      <c r="F862" s="118" t="s">
        <v>10874</v>
      </c>
      <c r="G862" s="124" t="s">
        <v>10875</v>
      </c>
      <c r="H862" s="118" t="s">
        <v>4276</v>
      </c>
      <c r="I862" s="118" t="s">
        <v>10876</v>
      </c>
      <c r="J862" s="118"/>
    </row>
    <row r="863" spans="1:10" ht="12.75">
      <c r="A863" s="118" t="s">
        <v>10877</v>
      </c>
      <c r="B863" s="118" t="s">
        <v>10878</v>
      </c>
      <c r="C863" s="118" t="b">
        <v>0</v>
      </c>
      <c r="D863" s="118" t="e">
        <f t="shared" ca="1" si="1"/>
        <v>#NAME?</v>
      </c>
      <c r="E863" s="118" t="s">
        <v>10879</v>
      </c>
      <c r="F863" s="118" t="s">
        <v>10880</v>
      </c>
      <c r="G863" s="124" t="s">
        <v>10881</v>
      </c>
      <c r="H863" s="118" t="s">
        <v>54</v>
      </c>
      <c r="I863" s="118" t="s">
        <v>8312</v>
      </c>
      <c r="J863" s="118" t="s">
        <v>8313</v>
      </c>
    </row>
    <row r="864" spans="1:10" ht="12.75">
      <c r="A864" s="118" t="s">
        <v>10062</v>
      </c>
      <c r="B864" s="118" t="s">
        <v>9004</v>
      </c>
      <c r="C864" s="118" t="b">
        <v>0</v>
      </c>
      <c r="D864" s="118" t="e">
        <f t="shared" ca="1" si="1"/>
        <v>#NAME?</v>
      </c>
      <c r="E864" s="118" t="s">
        <v>10882</v>
      </c>
      <c r="F864" s="118" t="s">
        <v>10883</v>
      </c>
      <c r="G864" s="124" t="s">
        <v>10884</v>
      </c>
      <c r="H864" s="118" t="s">
        <v>10772</v>
      </c>
      <c r="I864" s="118" t="s">
        <v>8136</v>
      </c>
      <c r="J864" s="118" t="s">
        <v>7622</v>
      </c>
    </row>
    <row r="865" spans="1:10" ht="12.75">
      <c r="A865" s="118" t="s">
        <v>1240</v>
      </c>
      <c r="B865" s="118" t="s">
        <v>10885</v>
      </c>
      <c r="C865" s="118" t="b">
        <v>0</v>
      </c>
      <c r="D865" s="118" t="e">
        <f t="shared" ca="1" si="1"/>
        <v>#NAME?</v>
      </c>
      <c r="E865" s="118" t="s">
        <v>10882</v>
      </c>
      <c r="F865" s="118" t="s">
        <v>10886</v>
      </c>
      <c r="G865" s="124" t="s">
        <v>10887</v>
      </c>
      <c r="H865" s="118" t="s">
        <v>5607</v>
      </c>
      <c r="I865" s="118" t="s">
        <v>10888</v>
      </c>
      <c r="J865" s="118" t="s">
        <v>7622</v>
      </c>
    </row>
    <row r="866" spans="1:10" ht="12.75">
      <c r="A866" s="118" t="s">
        <v>873</v>
      </c>
      <c r="B866" s="118" t="s">
        <v>10889</v>
      </c>
      <c r="C866" s="118" t="b">
        <v>0</v>
      </c>
      <c r="D866" s="118" t="e">
        <f t="shared" ca="1" si="1"/>
        <v>#NAME?</v>
      </c>
      <c r="E866" s="118" t="s">
        <v>10882</v>
      </c>
      <c r="F866" s="118" t="s">
        <v>10890</v>
      </c>
      <c r="G866" s="124" t="s">
        <v>10891</v>
      </c>
      <c r="H866" s="118" t="s">
        <v>10772</v>
      </c>
      <c r="I866" s="118" t="s">
        <v>8136</v>
      </c>
      <c r="J866" s="118" t="s">
        <v>7622</v>
      </c>
    </row>
    <row r="867" spans="1:10" ht="12.75">
      <c r="A867" s="118" t="s">
        <v>9198</v>
      </c>
      <c r="B867" s="118" t="s">
        <v>10892</v>
      </c>
      <c r="C867" s="118" t="b">
        <v>0</v>
      </c>
      <c r="D867" s="118" t="e">
        <f t="shared" ca="1" si="1"/>
        <v>#NAME?</v>
      </c>
      <c r="E867" s="118" t="s">
        <v>10893</v>
      </c>
      <c r="F867" s="118" t="s">
        <v>10894</v>
      </c>
      <c r="G867" s="124" t="s">
        <v>10895</v>
      </c>
      <c r="H867" s="118" t="s">
        <v>4640</v>
      </c>
      <c r="I867" s="118" t="s">
        <v>7684</v>
      </c>
      <c r="J867" s="118"/>
    </row>
    <row r="868" spans="1:10" ht="12.75">
      <c r="A868" s="118" t="s">
        <v>10896</v>
      </c>
      <c r="B868" s="118" t="s">
        <v>10897</v>
      </c>
      <c r="C868" s="118" t="b">
        <v>0</v>
      </c>
      <c r="D868" s="118" t="e">
        <f t="shared" ca="1" si="1"/>
        <v>#NAME?</v>
      </c>
      <c r="E868" s="118" t="s">
        <v>10893</v>
      </c>
      <c r="F868" s="118" t="s">
        <v>10898</v>
      </c>
      <c r="G868" s="124" t="s">
        <v>10899</v>
      </c>
      <c r="H868" s="118" t="s">
        <v>54</v>
      </c>
      <c r="I868" s="118" t="s">
        <v>7684</v>
      </c>
      <c r="J868" s="118"/>
    </row>
    <row r="869" spans="1:10" ht="12.75">
      <c r="A869" s="118" t="s">
        <v>10900</v>
      </c>
      <c r="B869" s="118" t="s">
        <v>10901</v>
      </c>
      <c r="C869" s="118" t="b">
        <v>0</v>
      </c>
      <c r="D869" s="118" t="e">
        <f t="shared" ca="1" si="1"/>
        <v>#NAME?</v>
      </c>
      <c r="E869" s="118" t="s">
        <v>10893</v>
      </c>
      <c r="F869" s="118" t="s">
        <v>10902</v>
      </c>
      <c r="G869" s="124" t="s">
        <v>10903</v>
      </c>
      <c r="H869" s="118" t="s">
        <v>8322</v>
      </c>
      <c r="I869" s="118" t="s">
        <v>7684</v>
      </c>
      <c r="J869" s="118"/>
    </row>
    <row r="870" spans="1:10" ht="12.75">
      <c r="A870" s="118" t="s">
        <v>798</v>
      </c>
      <c r="B870" s="118" t="s">
        <v>10904</v>
      </c>
      <c r="C870" s="118" t="b">
        <v>0</v>
      </c>
      <c r="D870" s="118" t="e">
        <f t="shared" ca="1" si="1"/>
        <v>#NAME?</v>
      </c>
      <c r="E870" s="118" t="s">
        <v>10893</v>
      </c>
      <c r="F870" s="118" t="s">
        <v>10905</v>
      </c>
      <c r="G870" s="124" t="s">
        <v>10906</v>
      </c>
      <c r="H870" s="118" t="s">
        <v>4278</v>
      </c>
      <c r="I870" s="118" t="s">
        <v>7684</v>
      </c>
      <c r="J870" s="118"/>
    </row>
    <row r="871" spans="1:10" ht="12.75">
      <c r="A871" s="118" t="s">
        <v>8790</v>
      </c>
      <c r="B871" s="118" t="s">
        <v>10907</v>
      </c>
      <c r="C871" s="118" t="b">
        <v>0</v>
      </c>
      <c r="D871" s="118" t="e">
        <f t="shared" ca="1" si="1"/>
        <v>#NAME?</v>
      </c>
      <c r="E871" s="118" t="s">
        <v>10893</v>
      </c>
      <c r="F871" s="118" t="s">
        <v>10908</v>
      </c>
      <c r="G871" s="124" t="s">
        <v>10909</v>
      </c>
      <c r="H871" s="118" t="s">
        <v>54</v>
      </c>
      <c r="I871" s="118" t="s">
        <v>7684</v>
      </c>
      <c r="J871" s="118"/>
    </row>
    <row r="872" spans="1:10" ht="12.75">
      <c r="A872" s="118" t="s">
        <v>10910</v>
      </c>
      <c r="B872" s="118" t="s">
        <v>10911</v>
      </c>
      <c r="C872" s="118" t="b">
        <v>0</v>
      </c>
      <c r="D872" s="118" t="e">
        <f t="shared" ca="1" si="1"/>
        <v>#NAME?</v>
      </c>
      <c r="E872" s="118" t="s">
        <v>10893</v>
      </c>
      <c r="F872" s="118" t="s">
        <v>10912</v>
      </c>
      <c r="G872" s="124" t="s">
        <v>10913</v>
      </c>
      <c r="H872" s="118" t="s">
        <v>10914</v>
      </c>
      <c r="I872" s="118" t="s">
        <v>7684</v>
      </c>
      <c r="J872" s="118"/>
    </row>
    <row r="873" spans="1:10" ht="12.75">
      <c r="A873" s="118" t="s">
        <v>7717</v>
      </c>
      <c r="B873" s="118" t="s">
        <v>10915</v>
      </c>
      <c r="C873" s="118" t="b">
        <v>0</v>
      </c>
      <c r="D873" s="118" t="e">
        <f t="shared" ca="1" si="1"/>
        <v>#NAME?</v>
      </c>
      <c r="E873" s="118" t="s">
        <v>10893</v>
      </c>
      <c r="F873" s="118" t="s">
        <v>10916</v>
      </c>
      <c r="G873" s="124" t="s">
        <v>10917</v>
      </c>
      <c r="H873" s="118" t="s">
        <v>54</v>
      </c>
      <c r="I873" s="118" t="s">
        <v>7684</v>
      </c>
      <c r="J873" s="118"/>
    </row>
    <row r="874" spans="1:10" ht="12.75">
      <c r="A874" s="118" t="s">
        <v>10918</v>
      </c>
      <c r="B874" s="118" t="s">
        <v>10919</v>
      </c>
      <c r="C874" s="118" t="b">
        <v>0</v>
      </c>
      <c r="D874" s="118" t="e">
        <f t="shared" ca="1" si="1"/>
        <v>#NAME?</v>
      </c>
      <c r="E874" s="118" t="s">
        <v>10920</v>
      </c>
      <c r="F874" s="118" t="s">
        <v>10921</v>
      </c>
      <c r="G874" s="124" t="s">
        <v>10922</v>
      </c>
      <c r="H874" s="118" t="s">
        <v>10923</v>
      </c>
      <c r="I874" s="118" t="s">
        <v>10924</v>
      </c>
      <c r="J874" s="118" t="s">
        <v>8658</v>
      </c>
    </row>
    <row r="875" spans="1:10" ht="12.75">
      <c r="A875" s="118" t="s">
        <v>2013</v>
      </c>
      <c r="B875" s="118" t="s">
        <v>1370</v>
      </c>
      <c r="C875" s="118" t="b">
        <v>0</v>
      </c>
      <c r="D875" s="118" t="e">
        <f t="shared" ca="1" si="1"/>
        <v>#NAME?</v>
      </c>
      <c r="E875" s="118" t="s">
        <v>10920</v>
      </c>
      <c r="F875" s="118" t="s">
        <v>10925</v>
      </c>
      <c r="G875" s="124" t="s">
        <v>10926</v>
      </c>
      <c r="H875" s="118" t="s">
        <v>10923</v>
      </c>
      <c r="I875" s="118" t="s">
        <v>10924</v>
      </c>
      <c r="J875" s="118" t="s">
        <v>8658</v>
      </c>
    </row>
    <row r="876" spans="1:10" ht="12.75">
      <c r="A876" s="118" t="s">
        <v>9762</v>
      </c>
      <c r="B876" s="118" t="s">
        <v>10927</v>
      </c>
      <c r="C876" s="118" t="b">
        <v>0</v>
      </c>
      <c r="D876" s="118" t="e">
        <f t="shared" ca="1" si="1"/>
        <v>#NAME?</v>
      </c>
      <c r="E876" s="118" t="s">
        <v>10928</v>
      </c>
      <c r="F876" s="118" t="s">
        <v>10929</v>
      </c>
      <c r="G876" s="124" t="s">
        <v>10930</v>
      </c>
      <c r="H876" s="118" t="s">
        <v>4485</v>
      </c>
      <c r="I876" s="118" t="s">
        <v>8925</v>
      </c>
      <c r="J876" s="118"/>
    </row>
    <row r="877" spans="1:10" ht="12.75">
      <c r="A877" s="118" t="s">
        <v>10931</v>
      </c>
      <c r="B877" s="118" t="s">
        <v>10932</v>
      </c>
      <c r="C877" s="118" t="b">
        <v>0</v>
      </c>
      <c r="D877" s="118" t="e">
        <f t="shared" ca="1" si="1"/>
        <v>#NAME?</v>
      </c>
      <c r="E877" s="118" t="s">
        <v>10933</v>
      </c>
      <c r="F877" s="118" t="s">
        <v>10934</v>
      </c>
      <c r="G877" s="124" t="s">
        <v>10935</v>
      </c>
      <c r="H877" s="118" t="s">
        <v>4485</v>
      </c>
      <c r="I877" s="118" t="s">
        <v>8050</v>
      </c>
      <c r="J877" s="118"/>
    </row>
    <row r="878" spans="1:10" ht="12.75">
      <c r="A878" s="118" t="s">
        <v>866</v>
      </c>
      <c r="B878" s="118" t="s">
        <v>2441</v>
      </c>
      <c r="C878" s="118" t="b">
        <v>0</v>
      </c>
      <c r="D878" s="118" t="e">
        <f t="shared" ca="1" si="1"/>
        <v>#NAME?</v>
      </c>
      <c r="E878" s="118" t="s">
        <v>10933</v>
      </c>
      <c r="F878" s="118" t="s">
        <v>10936</v>
      </c>
      <c r="G878" s="124" t="s">
        <v>10937</v>
      </c>
      <c r="H878" s="118" t="s">
        <v>54</v>
      </c>
      <c r="I878" s="118" t="s">
        <v>8050</v>
      </c>
      <c r="J878" s="118"/>
    </row>
    <row r="879" spans="1:10" ht="12.75">
      <c r="A879" s="118" t="s">
        <v>10938</v>
      </c>
      <c r="B879" s="118" t="s">
        <v>10939</v>
      </c>
      <c r="C879" s="118" t="b">
        <v>0</v>
      </c>
      <c r="D879" s="118" t="e">
        <f t="shared" ca="1" si="1"/>
        <v>#NAME?</v>
      </c>
      <c r="E879" s="118" t="s">
        <v>10933</v>
      </c>
      <c r="F879" s="118" t="s">
        <v>10940</v>
      </c>
      <c r="G879" s="124" t="s">
        <v>10941</v>
      </c>
      <c r="H879" s="118" t="s">
        <v>4872</v>
      </c>
      <c r="I879" s="118" t="s">
        <v>8050</v>
      </c>
      <c r="J879" s="118"/>
    </row>
    <row r="880" spans="1:10" ht="12.75">
      <c r="A880" s="118" t="s">
        <v>10942</v>
      </c>
      <c r="B880" s="118" t="s">
        <v>10943</v>
      </c>
      <c r="C880" s="118" t="b">
        <v>0</v>
      </c>
      <c r="D880" s="118" t="e">
        <f t="shared" ca="1" si="1"/>
        <v>#NAME?</v>
      </c>
      <c r="E880" s="118" t="s">
        <v>10944</v>
      </c>
      <c r="F880" s="118" t="s">
        <v>10945</v>
      </c>
      <c r="G880" s="124" t="s">
        <v>10946</v>
      </c>
      <c r="H880" s="118" t="s">
        <v>54</v>
      </c>
      <c r="I880" s="118" t="s">
        <v>7820</v>
      </c>
      <c r="J880" s="118" t="s">
        <v>7820</v>
      </c>
    </row>
    <row r="881" spans="1:10" ht="12.75">
      <c r="A881" s="118" t="s">
        <v>1666</v>
      </c>
      <c r="B881" s="118" t="s">
        <v>2641</v>
      </c>
      <c r="C881" s="118" t="b">
        <v>0</v>
      </c>
      <c r="D881" s="118" t="e">
        <f t="shared" ca="1" si="1"/>
        <v>#NAME?</v>
      </c>
      <c r="E881" s="118" t="s">
        <v>10944</v>
      </c>
      <c r="F881" s="118" t="s">
        <v>10947</v>
      </c>
      <c r="G881" s="124" t="s">
        <v>10948</v>
      </c>
      <c r="H881" s="118" t="s">
        <v>54</v>
      </c>
      <c r="I881" s="118" t="s">
        <v>7820</v>
      </c>
      <c r="J881" s="118" t="s">
        <v>7820</v>
      </c>
    </row>
    <row r="882" spans="1:10" ht="12.75">
      <c r="A882" s="118" t="s">
        <v>10949</v>
      </c>
      <c r="B882" s="118" t="s">
        <v>10950</v>
      </c>
      <c r="C882" s="118" t="b">
        <v>0</v>
      </c>
      <c r="D882" s="118" t="e">
        <f t="shared" ca="1" si="1"/>
        <v>#NAME?</v>
      </c>
      <c r="E882" s="118" t="s">
        <v>10944</v>
      </c>
      <c r="F882" s="118" t="s">
        <v>10951</v>
      </c>
      <c r="G882" s="124" t="s">
        <v>10952</v>
      </c>
      <c r="H882" s="118" t="s">
        <v>54</v>
      </c>
      <c r="I882" s="118" t="s">
        <v>7820</v>
      </c>
      <c r="J882" s="118" t="s">
        <v>7820</v>
      </c>
    </row>
    <row r="883" spans="1:10" ht="12.75">
      <c r="A883" s="118" t="s">
        <v>10953</v>
      </c>
      <c r="B883" s="118" t="s">
        <v>10954</v>
      </c>
      <c r="C883" s="118" t="b">
        <v>0</v>
      </c>
      <c r="D883" s="118" t="e">
        <f t="shared" ca="1" si="1"/>
        <v>#NAME?</v>
      </c>
      <c r="E883" s="118" t="s">
        <v>10944</v>
      </c>
      <c r="F883" s="118" t="s">
        <v>10955</v>
      </c>
      <c r="G883" s="124" t="s">
        <v>10956</v>
      </c>
      <c r="H883" s="118" t="s">
        <v>10957</v>
      </c>
      <c r="I883" s="118" t="s">
        <v>7820</v>
      </c>
      <c r="J883" s="118" t="s">
        <v>7820</v>
      </c>
    </row>
    <row r="884" spans="1:10" ht="12.75">
      <c r="A884" s="118" t="s">
        <v>2523</v>
      </c>
      <c r="B884" s="118" t="s">
        <v>10958</v>
      </c>
      <c r="C884" s="118" t="b">
        <v>0</v>
      </c>
      <c r="D884" s="118" t="e">
        <f t="shared" ca="1" si="1"/>
        <v>#NAME?</v>
      </c>
      <c r="E884" s="118" t="s">
        <v>10944</v>
      </c>
      <c r="F884" s="118" t="s">
        <v>10959</v>
      </c>
      <c r="G884" s="124" t="s">
        <v>10960</v>
      </c>
      <c r="H884" s="118" t="s">
        <v>4872</v>
      </c>
      <c r="I884" s="118" t="s">
        <v>7820</v>
      </c>
      <c r="J884" s="118" t="s">
        <v>7820</v>
      </c>
    </row>
    <row r="885" spans="1:10" ht="12.75">
      <c r="A885" s="118" t="s">
        <v>846</v>
      </c>
      <c r="B885" s="118" t="s">
        <v>10961</v>
      </c>
      <c r="C885" s="118" t="b">
        <v>0</v>
      </c>
      <c r="D885" s="118" t="e">
        <f t="shared" ca="1" si="1"/>
        <v>#NAME?</v>
      </c>
      <c r="E885" s="118" t="s">
        <v>10962</v>
      </c>
      <c r="F885" s="118" t="s">
        <v>10963</v>
      </c>
      <c r="G885" s="124" t="s">
        <v>10964</v>
      </c>
      <c r="H885" s="118" t="s">
        <v>5273</v>
      </c>
      <c r="I885" s="118" t="s">
        <v>7820</v>
      </c>
      <c r="J885" s="118" t="s">
        <v>7820</v>
      </c>
    </row>
    <row r="886" spans="1:10" ht="12.75">
      <c r="A886" s="118" t="s">
        <v>995</v>
      </c>
      <c r="B886" s="118" t="s">
        <v>10965</v>
      </c>
      <c r="C886" s="118" t="b">
        <v>0</v>
      </c>
      <c r="D886" s="118" t="e">
        <f t="shared" ca="1" si="1"/>
        <v>#NAME?</v>
      </c>
      <c r="E886" s="118" t="s">
        <v>10962</v>
      </c>
      <c r="F886" s="118" t="s">
        <v>10966</v>
      </c>
      <c r="G886" s="124" t="s">
        <v>10967</v>
      </c>
      <c r="H886" s="118" t="s">
        <v>4276</v>
      </c>
      <c r="I886" s="118" t="s">
        <v>7820</v>
      </c>
      <c r="J886" s="118" t="s">
        <v>7820</v>
      </c>
    </row>
    <row r="887" spans="1:10" ht="12.75">
      <c r="A887" s="118" t="s">
        <v>10968</v>
      </c>
      <c r="B887" s="118" t="s">
        <v>10969</v>
      </c>
      <c r="C887" s="118" t="b">
        <v>0</v>
      </c>
      <c r="D887" s="118" t="e">
        <f t="shared" ca="1" si="1"/>
        <v>#NAME?</v>
      </c>
      <c r="E887" s="118" t="s">
        <v>10962</v>
      </c>
      <c r="F887" s="118" t="s">
        <v>10970</v>
      </c>
      <c r="G887" s="124" t="s">
        <v>10971</v>
      </c>
      <c r="H887" s="118" t="s">
        <v>8144</v>
      </c>
      <c r="I887" s="118" t="s">
        <v>7820</v>
      </c>
      <c r="J887" s="118" t="s">
        <v>7820</v>
      </c>
    </row>
    <row r="888" spans="1:10" ht="12.75">
      <c r="A888" s="118" t="s">
        <v>2523</v>
      </c>
      <c r="B888" s="118" t="s">
        <v>10972</v>
      </c>
      <c r="C888" s="118" t="b">
        <v>0</v>
      </c>
      <c r="D888" s="118" t="e">
        <f t="shared" ca="1" si="1"/>
        <v>#NAME?</v>
      </c>
      <c r="E888" s="118" t="s">
        <v>10973</v>
      </c>
      <c r="F888" s="118" t="s">
        <v>10974</v>
      </c>
      <c r="G888" s="124" t="s">
        <v>10975</v>
      </c>
      <c r="H888" s="118" t="s">
        <v>4278</v>
      </c>
      <c r="I888" s="118" t="s">
        <v>10976</v>
      </c>
      <c r="J888" s="118" t="s">
        <v>7672</v>
      </c>
    </row>
    <row r="889" spans="1:10" ht="12.75">
      <c r="A889" s="118" t="s">
        <v>7772</v>
      </c>
      <c r="B889" s="118" t="s">
        <v>1474</v>
      </c>
      <c r="C889" s="118" t="b">
        <v>0</v>
      </c>
      <c r="D889" s="118" t="e">
        <f t="shared" ca="1" si="1"/>
        <v>#NAME?</v>
      </c>
      <c r="E889" s="118" t="s">
        <v>10977</v>
      </c>
      <c r="F889" s="118" t="s">
        <v>10978</v>
      </c>
      <c r="G889" s="124" t="s">
        <v>10979</v>
      </c>
      <c r="H889" s="118" t="s">
        <v>4276</v>
      </c>
      <c r="I889" s="118" t="s">
        <v>10980</v>
      </c>
      <c r="J889" s="118" t="s">
        <v>7622</v>
      </c>
    </row>
    <row r="890" spans="1:10" ht="12.75">
      <c r="A890" s="118" t="s">
        <v>10981</v>
      </c>
      <c r="B890" s="118" t="s">
        <v>2641</v>
      </c>
      <c r="C890" s="118" t="b">
        <v>0</v>
      </c>
      <c r="D890" s="118" t="e">
        <f t="shared" ca="1" si="1"/>
        <v>#NAME?</v>
      </c>
      <c r="E890" s="118" t="s">
        <v>10982</v>
      </c>
      <c r="F890" s="118" t="s">
        <v>10983</v>
      </c>
      <c r="G890" s="124" t="s">
        <v>10984</v>
      </c>
      <c r="H890" s="118" t="s">
        <v>4485</v>
      </c>
      <c r="I890" s="118" t="s">
        <v>10985</v>
      </c>
      <c r="J890" s="118" t="s">
        <v>7622</v>
      </c>
    </row>
    <row r="891" spans="1:10" ht="12.75">
      <c r="A891" s="118" t="s">
        <v>10986</v>
      </c>
      <c r="B891" s="118" t="s">
        <v>10987</v>
      </c>
      <c r="C891" s="118" t="b">
        <v>0</v>
      </c>
      <c r="D891" s="118" t="e">
        <f t="shared" ca="1" si="1"/>
        <v>#NAME?</v>
      </c>
      <c r="E891" s="118" t="s">
        <v>10982</v>
      </c>
      <c r="F891" s="118" t="s">
        <v>10988</v>
      </c>
      <c r="G891" s="124" t="s">
        <v>10989</v>
      </c>
      <c r="H891" s="118" t="s">
        <v>4276</v>
      </c>
      <c r="I891" s="118" t="s">
        <v>10985</v>
      </c>
      <c r="J891" s="118" t="s">
        <v>7622</v>
      </c>
    </row>
    <row r="892" spans="1:10" ht="12.75">
      <c r="A892" s="118" t="s">
        <v>10990</v>
      </c>
      <c r="B892" s="118" t="s">
        <v>10991</v>
      </c>
      <c r="C892" s="118" t="b">
        <v>0</v>
      </c>
      <c r="D892" s="118" t="e">
        <f t="shared" ca="1" si="1"/>
        <v>#NAME?</v>
      </c>
      <c r="E892" s="118" t="s">
        <v>10992</v>
      </c>
      <c r="F892" s="118" t="s">
        <v>10993</v>
      </c>
      <c r="G892" s="124" t="s">
        <v>10994</v>
      </c>
      <c r="H892" s="118" t="s">
        <v>4305</v>
      </c>
      <c r="I892" s="118" t="s">
        <v>10995</v>
      </c>
      <c r="J892" s="118" t="s">
        <v>10551</v>
      </c>
    </row>
    <row r="893" spans="1:10" ht="12.75">
      <c r="A893" s="118" t="s">
        <v>2671</v>
      </c>
      <c r="B893" s="118" t="s">
        <v>10996</v>
      </c>
      <c r="C893" s="118" t="b">
        <v>0</v>
      </c>
      <c r="D893" s="118" t="e">
        <f t="shared" ca="1" si="1"/>
        <v>#NAME?</v>
      </c>
      <c r="E893" s="118" t="s">
        <v>10997</v>
      </c>
      <c r="F893" s="118" t="s">
        <v>10998</v>
      </c>
      <c r="G893" s="124" t="s">
        <v>10999</v>
      </c>
      <c r="H893" s="118" t="s">
        <v>11000</v>
      </c>
      <c r="I893" s="118" t="s">
        <v>7820</v>
      </c>
      <c r="J893" s="118" t="s">
        <v>7820</v>
      </c>
    </row>
    <row r="894" spans="1:10" ht="12.75">
      <c r="A894" s="118" t="s">
        <v>7924</v>
      </c>
      <c r="B894" s="118" t="s">
        <v>10424</v>
      </c>
      <c r="C894" s="118" t="b">
        <v>0</v>
      </c>
      <c r="D894" s="118" t="e">
        <f t="shared" ca="1" si="1"/>
        <v>#NAME?</v>
      </c>
      <c r="E894" s="118" t="s">
        <v>10997</v>
      </c>
      <c r="F894" s="118" t="s">
        <v>11001</v>
      </c>
      <c r="G894" s="124" t="s">
        <v>11002</v>
      </c>
      <c r="H894" s="118" t="s">
        <v>4908</v>
      </c>
      <c r="I894" s="118" t="s">
        <v>7820</v>
      </c>
      <c r="J894" s="118" t="s">
        <v>7820</v>
      </c>
    </row>
    <row r="895" spans="1:10" ht="12.75">
      <c r="A895" s="118" t="s">
        <v>8024</v>
      </c>
      <c r="B895" s="118" t="s">
        <v>1288</v>
      </c>
      <c r="C895" s="118" t="b">
        <v>0</v>
      </c>
      <c r="D895" s="118" t="e">
        <f t="shared" ca="1" si="1"/>
        <v>#NAME?</v>
      </c>
      <c r="E895" s="118" t="s">
        <v>10997</v>
      </c>
      <c r="F895" s="118" t="s">
        <v>11003</v>
      </c>
      <c r="G895" s="124" t="s">
        <v>11004</v>
      </c>
      <c r="H895" s="118" t="s">
        <v>11005</v>
      </c>
      <c r="I895" s="118" t="s">
        <v>7642</v>
      </c>
      <c r="J895" s="118"/>
    </row>
    <row r="896" spans="1:10" ht="12.75">
      <c r="A896" s="118" t="s">
        <v>2135</v>
      </c>
      <c r="B896" s="118" t="s">
        <v>11006</v>
      </c>
      <c r="C896" s="118" t="b">
        <v>0</v>
      </c>
      <c r="D896" s="118" t="e">
        <f t="shared" ca="1" si="1"/>
        <v>#NAME?</v>
      </c>
      <c r="E896" s="118" t="s">
        <v>10997</v>
      </c>
      <c r="F896" s="118" t="s">
        <v>11007</v>
      </c>
      <c r="G896" s="124" t="s">
        <v>11008</v>
      </c>
      <c r="H896" s="118" t="s">
        <v>11009</v>
      </c>
      <c r="I896" s="118" t="s">
        <v>7820</v>
      </c>
      <c r="J896" s="118" t="s">
        <v>7820</v>
      </c>
    </row>
    <row r="897" spans="1:10" ht="12.75">
      <c r="A897" s="118" t="s">
        <v>2226</v>
      </c>
      <c r="B897" s="118" t="s">
        <v>11010</v>
      </c>
      <c r="C897" s="118" t="b">
        <v>0</v>
      </c>
      <c r="D897" s="118" t="e">
        <f t="shared" ca="1" si="1"/>
        <v>#NAME?</v>
      </c>
      <c r="E897" s="118" t="s">
        <v>10997</v>
      </c>
      <c r="F897" s="118" t="s">
        <v>11011</v>
      </c>
      <c r="G897" s="124" t="s">
        <v>11012</v>
      </c>
      <c r="H897" s="118" t="s">
        <v>11013</v>
      </c>
      <c r="I897" s="118" t="s">
        <v>7642</v>
      </c>
      <c r="J897" s="118"/>
    </row>
    <row r="898" spans="1:10" ht="12.75">
      <c r="A898" s="118" t="s">
        <v>836</v>
      </c>
      <c r="B898" s="118" t="s">
        <v>11014</v>
      </c>
      <c r="C898" s="118" t="b">
        <v>0</v>
      </c>
      <c r="D898" s="118" t="e">
        <f t="shared" ca="1" si="1"/>
        <v>#NAME?</v>
      </c>
      <c r="E898" s="118" t="s">
        <v>11015</v>
      </c>
      <c r="F898" s="118" t="s">
        <v>11016</v>
      </c>
      <c r="G898" s="124" t="s">
        <v>11017</v>
      </c>
      <c r="H898" s="118" t="s">
        <v>4640</v>
      </c>
      <c r="I898" s="118" t="s">
        <v>7820</v>
      </c>
      <c r="J898" s="118" t="s">
        <v>7820</v>
      </c>
    </row>
    <row r="899" spans="1:10" ht="12.75">
      <c r="A899" s="118" t="s">
        <v>8498</v>
      </c>
      <c r="B899" s="118" t="s">
        <v>11018</v>
      </c>
      <c r="C899" s="118" t="b">
        <v>0</v>
      </c>
      <c r="D899" s="118" t="e">
        <f t="shared" ca="1" si="1"/>
        <v>#NAME?</v>
      </c>
      <c r="E899" s="118" t="s">
        <v>11019</v>
      </c>
      <c r="F899" s="118" t="s">
        <v>11020</v>
      </c>
      <c r="G899" s="124" t="s">
        <v>11021</v>
      </c>
      <c r="H899" s="118" t="s">
        <v>4276</v>
      </c>
      <c r="I899" s="118" t="s">
        <v>10210</v>
      </c>
      <c r="J899" s="118" t="s">
        <v>8625</v>
      </c>
    </row>
    <row r="900" spans="1:10" ht="12.75">
      <c r="A900" s="118" t="s">
        <v>798</v>
      </c>
      <c r="B900" s="118" t="s">
        <v>11022</v>
      </c>
      <c r="C900" s="118" t="b">
        <v>0</v>
      </c>
      <c r="D900" s="118" t="e">
        <f t="shared" ca="1" si="1"/>
        <v>#NAME?</v>
      </c>
      <c r="E900" s="118" t="s">
        <v>11019</v>
      </c>
      <c r="F900" s="118" t="s">
        <v>11023</v>
      </c>
      <c r="G900" s="124" t="s">
        <v>11024</v>
      </c>
      <c r="H900" s="118" t="s">
        <v>4276</v>
      </c>
      <c r="I900" s="118" t="s">
        <v>10210</v>
      </c>
      <c r="J900" s="118" t="s">
        <v>8625</v>
      </c>
    </row>
    <row r="901" spans="1:10" ht="12.75">
      <c r="A901" s="118" t="s">
        <v>9417</v>
      </c>
      <c r="B901" s="118" t="s">
        <v>11025</v>
      </c>
      <c r="C901" s="118" t="b">
        <v>0</v>
      </c>
      <c r="D901" s="118" t="e">
        <f t="shared" ca="1" si="1"/>
        <v>#NAME?</v>
      </c>
      <c r="E901" s="118" t="s">
        <v>11019</v>
      </c>
      <c r="F901" s="118" t="s">
        <v>11026</v>
      </c>
      <c r="G901" s="124" t="s">
        <v>11027</v>
      </c>
      <c r="H901" s="118" t="s">
        <v>11028</v>
      </c>
      <c r="I901" s="118" t="s">
        <v>10210</v>
      </c>
      <c r="J901" s="118" t="s">
        <v>8625</v>
      </c>
    </row>
    <row r="902" spans="1:10" ht="12.75">
      <c r="A902" s="118" t="s">
        <v>2416</v>
      </c>
      <c r="B902" s="118" t="s">
        <v>11029</v>
      </c>
      <c r="C902" s="118" t="b">
        <v>0</v>
      </c>
      <c r="D902" s="118" t="e">
        <f t="shared" ca="1" si="1"/>
        <v>#NAME?</v>
      </c>
      <c r="E902" s="118" t="s">
        <v>11030</v>
      </c>
      <c r="F902" s="118" t="s">
        <v>11031</v>
      </c>
      <c r="G902" s="124" t="s">
        <v>11032</v>
      </c>
      <c r="H902" s="118" t="s">
        <v>5607</v>
      </c>
      <c r="I902" s="118" t="s">
        <v>7820</v>
      </c>
      <c r="J902" s="118" t="s">
        <v>7820</v>
      </c>
    </row>
    <row r="903" spans="1:10" ht="12.75">
      <c r="A903" s="118" t="s">
        <v>11033</v>
      </c>
      <c r="B903" s="118" t="s">
        <v>11034</v>
      </c>
      <c r="C903" s="118" t="b">
        <v>0</v>
      </c>
      <c r="D903" s="118" t="e">
        <f t="shared" ca="1" si="1"/>
        <v>#NAME?</v>
      </c>
      <c r="E903" s="118" t="s">
        <v>11030</v>
      </c>
      <c r="F903" s="118" t="s">
        <v>11035</v>
      </c>
      <c r="G903" s="124" t="s">
        <v>11036</v>
      </c>
      <c r="H903" s="118" t="s">
        <v>54</v>
      </c>
      <c r="I903" s="118" t="s">
        <v>7820</v>
      </c>
      <c r="J903" s="118" t="s">
        <v>7820</v>
      </c>
    </row>
    <row r="904" spans="1:10" ht="12.75">
      <c r="A904" s="118" t="s">
        <v>1173</v>
      </c>
      <c r="B904" s="118" t="s">
        <v>8141</v>
      </c>
      <c r="C904" s="118" t="b">
        <v>0</v>
      </c>
      <c r="D904" s="118" t="e">
        <f t="shared" ca="1" si="1"/>
        <v>#NAME?</v>
      </c>
      <c r="E904" s="118" t="s">
        <v>11030</v>
      </c>
      <c r="F904" s="118" t="s">
        <v>11037</v>
      </c>
      <c r="G904" s="124" t="s">
        <v>11038</v>
      </c>
      <c r="H904" s="118" t="s">
        <v>8144</v>
      </c>
      <c r="I904" s="118" t="s">
        <v>7820</v>
      </c>
      <c r="J904" s="118" t="s">
        <v>7820</v>
      </c>
    </row>
    <row r="905" spans="1:10" ht="12.75">
      <c r="A905" s="118" t="s">
        <v>1026</v>
      </c>
      <c r="B905" s="118" t="s">
        <v>11039</v>
      </c>
      <c r="C905" s="118" t="b">
        <v>0</v>
      </c>
      <c r="D905" s="118" t="e">
        <f t="shared" ca="1" si="1"/>
        <v>#NAME?</v>
      </c>
      <c r="E905" s="118" t="s">
        <v>11030</v>
      </c>
      <c r="F905" s="118" t="s">
        <v>11040</v>
      </c>
      <c r="G905" s="124" t="s">
        <v>11041</v>
      </c>
      <c r="H905" s="118" t="s">
        <v>4485</v>
      </c>
      <c r="I905" s="118" t="s">
        <v>7820</v>
      </c>
      <c r="J905" s="118" t="s">
        <v>7820</v>
      </c>
    </row>
    <row r="906" spans="1:10" ht="12.75">
      <c r="A906" s="118" t="s">
        <v>11042</v>
      </c>
      <c r="B906" s="118" t="s">
        <v>11043</v>
      </c>
      <c r="C906" s="118" t="b">
        <v>0</v>
      </c>
      <c r="D906" s="118" t="e">
        <f t="shared" ca="1" si="1"/>
        <v>#NAME?</v>
      </c>
      <c r="E906" s="118" t="s">
        <v>11030</v>
      </c>
      <c r="F906" s="118" t="s">
        <v>11044</v>
      </c>
      <c r="G906" s="124" t="s">
        <v>11045</v>
      </c>
      <c r="H906" s="118" t="s">
        <v>54</v>
      </c>
      <c r="I906" s="118" t="s">
        <v>7820</v>
      </c>
      <c r="J906" s="118" t="s">
        <v>7820</v>
      </c>
    </row>
    <row r="907" spans="1:10" ht="12.75">
      <c r="A907" s="118" t="s">
        <v>9440</v>
      </c>
      <c r="B907" s="118" t="s">
        <v>11046</v>
      </c>
      <c r="C907" s="118" t="b">
        <v>0</v>
      </c>
      <c r="D907" s="118" t="e">
        <f t="shared" ca="1" si="1"/>
        <v>#NAME?</v>
      </c>
      <c r="E907" s="118" t="s">
        <v>11030</v>
      </c>
      <c r="F907" s="118" t="s">
        <v>11047</v>
      </c>
      <c r="G907" s="124" t="s">
        <v>11048</v>
      </c>
      <c r="H907" s="118" t="s">
        <v>5607</v>
      </c>
      <c r="I907" s="118" t="s">
        <v>7820</v>
      </c>
      <c r="J907" s="118" t="s">
        <v>7820</v>
      </c>
    </row>
    <row r="908" spans="1:10" ht="12.75">
      <c r="A908" s="118" t="s">
        <v>9828</v>
      </c>
      <c r="B908" s="118" t="s">
        <v>9576</v>
      </c>
      <c r="C908" s="118" t="b">
        <v>0</v>
      </c>
      <c r="D908" s="118" t="e">
        <f t="shared" ca="1" si="1"/>
        <v>#NAME?</v>
      </c>
      <c r="E908" s="118" t="s">
        <v>11030</v>
      </c>
      <c r="F908" s="118" t="s">
        <v>11049</v>
      </c>
      <c r="G908" s="124" t="s">
        <v>11050</v>
      </c>
      <c r="H908" s="118" t="s">
        <v>5607</v>
      </c>
      <c r="I908" s="118" t="s">
        <v>7820</v>
      </c>
      <c r="J908" s="118" t="s">
        <v>7820</v>
      </c>
    </row>
    <row r="909" spans="1:10" ht="12.75">
      <c r="A909" s="118" t="s">
        <v>944</v>
      </c>
      <c r="B909" s="118" t="s">
        <v>2118</v>
      </c>
      <c r="C909" s="118" t="b">
        <v>0</v>
      </c>
      <c r="D909" s="118" t="e">
        <f t="shared" ca="1" si="1"/>
        <v>#NAME?</v>
      </c>
      <c r="E909" s="118" t="s">
        <v>11030</v>
      </c>
      <c r="F909" s="118" t="s">
        <v>11051</v>
      </c>
      <c r="G909" s="124" t="s">
        <v>11052</v>
      </c>
      <c r="H909" s="118" t="s">
        <v>4278</v>
      </c>
      <c r="I909" s="118" t="s">
        <v>7820</v>
      </c>
      <c r="J909" s="118" t="s">
        <v>7820</v>
      </c>
    </row>
    <row r="910" spans="1:10" ht="12.75">
      <c r="A910" s="118" t="s">
        <v>11053</v>
      </c>
      <c r="B910" s="118" t="s">
        <v>11054</v>
      </c>
      <c r="C910" s="118" t="b">
        <v>0</v>
      </c>
      <c r="D910" s="118" t="e">
        <f t="shared" ca="1" si="1"/>
        <v>#NAME?</v>
      </c>
      <c r="E910" s="118" t="s">
        <v>11055</v>
      </c>
      <c r="F910" s="118" t="s">
        <v>11056</v>
      </c>
      <c r="G910" s="124" t="s">
        <v>11057</v>
      </c>
      <c r="H910" s="118" t="s">
        <v>5064</v>
      </c>
      <c r="I910" s="118" t="s">
        <v>11058</v>
      </c>
      <c r="J910" s="118" t="s">
        <v>7622</v>
      </c>
    </row>
    <row r="911" spans="1:10" ht="12.75">
      <c r="A911" s="118" t="s">
        <v>11059</v>
      </c>
      <c r="B911" s="118" t="s">
        <v>11060</v>
      </c>
      <c r="C911" s="118" t="b">
        <v>0</v>
      </c>
      <c r="D911" s="118" t="e">
        <f t="shared" ca="1" si="1"/>
        <v>#NAME?</v>
      </c>
      <c r="E911" s="118" t="s">
        <v>11055</v>
      </c>
      <c r="F911" s="118" t="s">
        <v>11061</v>
      </c>
      <c r="G911" s="124" t="s">
        <v>11062</v>
      </c>
      <c r="H911" s="118" t="s">
        <v>11063</v>
      </c>
      <c r="I911" s="118" t="s">
        <v>11058</v>
      </c>
      <c r="J911" s="118" t="s">
        <v>7622</v>
      </c>
    </row>
    <row r="912" spans="1:10" ht="12.75">
      <c r="A912" s="118" t="s">
        <v>1666</v>
      </c>
      <c r="B912" s="118" t="s">
        <v>11064</v>
      </c>
      <c r="C912" s="118" t="b">
        <v>0</v>
      </c>
      <c r="D912" s="118" t="e">
        <f t="shared" ca="1" si="1"/>
        <v>#NAME?</v>
      </c>
      <c r="E912" s="118" t="s">
        <v>11065</v>
      </c>
      <c r="F912" s="118" t="s">
        <v>11066</v>
      </c>
      <c r="G912" s="124" t="s">
        <v>11067</v>
      </c>
      <c r="H912" s="118" t="s">
        <v>4276</v>
      </c>
      <c r="I912" s="118" t="s">
        <v>7820</v>
      </c>
      <c r="J912" s="118" t="s">
        <v>7820</v>
      </c>
    </row>
    <row r="913" spans="1:10" ht="12.75">
      <c r="A913" s="118" t="s">
        <v>7673</v>
      </c>
      <c r="B913" s="118" t="s">
        <v>11068</v>
      </c>
      <c r="C913" s="118" t="b">
        <v>0</v>
      </c>
      <c r="D913" s="118" t="e">
        <f t="shared" ca="1" si="1"/>
        <v>#NAME?</v>
      </c>
      <c r="E913" s="118" t="s">
        <v>11069</v>
      </c>
      <c r="F913" s="118" t="s">
        <v>11070</v>
      </c>
      <c r="G913" s="124" t="s">
        <v>11071</v>
      </c>
      <c r="H913" s="118" t="s">
        <v>4278</v>
      </c>
      <c r="I913" s="118" t="s">
        <v>11072</v>
      </c>
      <c r="J913" s="118"/>
    </row>
    <row r="914" spans="1:10" ht="12.75">
      <c r="A914" s="118" t="s">
        <v>1266</v>
      </c>
      <c r="B914" s="118" t="s">
        <v>8503</v>
      </c>
      <c r="C914" s="118" t="b">
        <v>0</v>
      </c>
      <c r="D914" s="118" t="e">
        <f t="shared" ca="1" si="1"/>
        <v>#NAME?</v>
      </c>
      <c r="E914" s="118" t="s">
        <v>11073</v>
      </c>
      <c r="F914" s="118" t="s">
        <v>11074</v>
      </c>
      <c r="G914" s="124" t="s">
        <v>11075</v>
      </c>
      <c r="H914" s="118" t="s">
        <v>5368</v>
      </c>
      <c r="I914" s="118" t="s">
        <v>11076</v>
      </c>
      <c r="J914" s="118"/>
    </row>
    <row r="915" spans="1:10" ht="12.75">
      <c r="A915" s="118" t="s">
        <v>11077</v>
      </c>
      <c r="B915" s="118" t="s">
        <v>11078</v>
      </c>
      <c r="C915" s="118" t="b">
        <v>0</v>
      </c>
      <c r="D915" s="118" t="e">
        <f t="shared" ca="1" si="1"/>
        <v>#NAME?</v>
      </c>
      <c r="E915" s="118" t="s">
        <v>11073</v>
      </c>
      <c r="F915" s="118" t="s">
        <v>11079</v>
      </c>
      <c r="G915" s="124" t="s">
        <v>11080</v>
      </c>
      <c r="H915" s="118" t="s">
        <v>4640</v>
      </c>
      <c r="I915" s="118" t="s">
        <v>11076</v>
      </c>
      <c r="J915" s="118"/>
    </row>
    <row r="916" spans="1:10" ht="12.75">
      <c r="A916" s="118" t="s">
        <v>910</v>
      </c>
      <c r="B916" s="118" t="s">
        <v>11081</v>
      </c>
      <c r="C916" s="118" t="b">
        <v>0</v>
      </c>
      <c r="D916" s="118" t="e">
        <f t="shared" ca="1" si="1"/>
        <v>#NAME?</v>
      </c>
      <c r="E916" s="118" t="s">
        <v>11082</v>
      </c>
      <c r="F916" s="118" t="s">
        <v>11083</v>
      </c>
      <c r="G916" s="124" t="s">
        <v>11084</v>
      </c>
      <c r="H916" s="118" t="s">
        <v>5273</v>
      </c>
      <c r="I916" s="118" t="s">
        <v>11085</v>
      </c>
      <c r="J916" s="127" t="s">
        <v>8537</v>
      </c>
    </row>
    <row r="917" spans="1:10" ht="12.75">
      <c r="A917" s="118" t="s">
        <v>11086</v>
      </c>
      <c r="B917" s="118" t="s">
        <v>11087</v>
      </c>
      <c r="C917" s="118" t="b">
        <v>0</v>
      </c>
      <c r="D917" s="118" t="e">
        <f t="shared" ca="1" si="1"/>
        <v>#NAME?</v>
      </c>
      <c r="E917" s="118" t="s">
        <v>11088</v>
      </c>
      <c r="F917" s="118" t="s">
        <v>11089</v>
      </c>
      <c r="G917" s="124" t="s">
        <v>11090</v>
      </c>
      <c r="H917" s="118" t="s">
        <v>4276</v>
      </c>
      <c r="I917" s="118" t="s">
        <v>11091</v>
      </c>
      <c r="J917" s="118"/>
    </row>
    <row r="918" spans="1:10" ht="12.75">
      <c r="A918" s="118" t="s">
        <v>1817</v>
      </c>
      <c r="B918" s="118" t="s">
        <v>11092</v>
      </c>
      <c r="C918" s="118" t="b">
        <v>0</v>
      </c>
      <c r="D918" s="118" t="e">
        <f t="shared" ca="1" si="1"/>
        <v>#NAME?</v>
      </c>
      <c r="E918" s="118" t="s">
        <v>11088</v>
      </c>
      <c r="F918" s="118" t="s">
        <v>11093</v>
      </c>
      <c r="G918" s="124" t="s">
        <v>11094</v>
      </c>
      <c r="H918" s="118" t="s">
        <v>54</v>
      </c>
      <c r="I918" s="118" t="s">
        <v>11091</v>
      </c>
      <c r="J918" s="118"/>
    </row>
    <row r="919" spans="1:10" ht="12.75">
      <c r="A919" s="118" t="s">
        <v>8748</v>
      </c>
      <c r="B919" s="118" t="s">
        <v>11095</v>
      </c>
      <c r="C919" s="118" t="b">
        <v>0</v>
      </c>
      <c r="D919" s="118" t="e">
        <f t="shared" ca="1" si="1"/>
        <v>#NAME?</v>
      </c>
      <c r="E919" s="118" t="s">
        <v>11088</v>
      </c>
      <c r="F919" s="118" t="s">
        <v>11096</v>
      </c>
      <c r="G919" s="124" t="s">
        <v>11097</v>
      </c>
      <c r="H919" s="118" t="s">
        <v>54</v>
      </c>
      <c r="I919" s="118" t="s">
        <v>11091</v>
      </c>
      <c r="J919" s="118"/>
    </row>
    <row r="920" spans="1:10" ht="12.75">
      <c r="A920" s="118" t="s">
        <v>882</v>
      </c>
      <c r="B920" s="118" t="s">
        <v>11098</v>
      </c>
      <c r="C920" s="118" t="b">
        <v>0</v>
      </c>
      <c r="D920" s="118" t="e">
        <f t="shared" ca="1" si="1"/>
        <v>#NAME?</v>
      </c>
      <c r="E920" s="118" t="s">
        <v>11088</v>
      </c>
      <c r="F920" s="118" t="s">
        <v>11099</v>
      </c>
      <c r="G920" s="124" t="s">
        <v>11100</v>
      </c>
      <c r="H920" s="118" t="s">
        <v>4276</v>
      </c>
      <c r="I920" s="118" t="s">
        <v>11091</v>
      </c>
      <c r="J920" s="118"/>
    </row>
    <row r="921" spans="1:10" ht="12.75">
      <c r="A921" s="118" t="s">
        <v>11101</v>
      </c>
      <c r="B921" s="118" t="s">
        <v>11095</v>
      </c>
      <c r="C921" s="118" t="b">
        <v>0</v>
      </c>
      <c r="D921" s="118" t="e">
        <f t="shared" ca="1" si="1"/>
        <v>#NAME?</v>
      </c>
      <c r="E921" s="118" t="s">
        <v>11088</v>
      </c>
      <c r="F921" s="118" t="s">
        <v>11102</v>
      </c>
      <c r="G921" s="124" t="s">
        <v>11103</v>
      </c>
      <c r="H921" s="118" t="s">
        <v>9368</v>
      </c>
      <c r="I921" s="118" t="s">
        <v>11091</v>
      </c>
      <c r="J921" s="118"/>
    </row>
    <row r="922" spans="1:10" ht="12.75">
      <c r="A922" s="118" t="s">
        <v>989</v>
      </c>
      <c r="B922" s="118" t="s">
        <v>7649</v>
      </c>
      <c r="C922" s="118" t="b">
        <v>0</v>
      </c>
      <c r="D922" s="118" t="e">
        <f t="shared" ca="1" si="1"/>
        <v>#NAME?</v>
      </c>
      <c r="E922" s="118" t="s">
        <v>11104</v>
      </c>
      <c r="F922" s="118" t="s">
        <v>11105</v>
      </c>
      <c r="G922" s="124" t="s">
        <v>11106</v>
      </c>
      <c r="H922" s="118" t="s">
        <v>7647</v>
      </c>
      <c r="I922" s="118" t="s">
        <v>7777</v>
      </c>
      <c r="J922" s="118" t="s">
        <v>7636</v>
      </c>
    </row>
    <row r="923" spans="1:10" ht="12.75">
      <c r="A923" s="118" t="s">
        <v>7945</v>
      </c>
      <c r="B923" s="118" t="s">
        <v>11107</v>
      </c>
      <c r="C923" s="118" t="b">
        <v>0</v>
      </c>
      <c r="D923" s="118" t="e">
        <f t="shared" ca="1" si="1"/>
        <v>#NAME?</v>
      </c>
      <c r="E923" s="118" t="s">
        <v>11104</v>
      </c>
      <c r="F923" s="118" t="s">
        <v>11108</v>
      </c>
      <c r="G923" s="124" t="s">
        <v>11109</v>
      </c>
      <c r="H923" s="118" t="s">
        <v>4831</v>
      </c>
      <c r="I923" s="118" t="s">
        <v>7777</v>
      </c>
      <c r="J923" s="118" t="s">
        <v>7636</v>
      </c>
    </row>
    <row r="924" spans="1:10" ht="12.75">
      <c r="A924" s="118" t="s">
        <v>11110</v>
      </c>
      <c r="B924" s="118" t="s">
        <v>11111</v>
      </c>
      <c r="C924" s="118" t="b">
        <v>0</v>
      </c>
      <c r="D924" s="118" t="e">
        <f t="shared" ca="1" si="1"/>
        <v>#NAME?</v>
      </c>
      <c r="E924" s="118" t="s">
        <v>11104</v>
      </c>
      <c r="F924" s="118" t="s">
        <v>11112</v>
      </c>
      <c r="G924" s="124" t="s">
        <v>11113</v>
      </c>
      <c r="H924" s="118" t="s">
        <v>8760</v>
      </c>
      <c r="I924" s="118" t="s">
        <v>7777</v>
      </c>
      <c r="J924" s="118" t="s">
        <v>7636</v>
      </c>
    </row>
    <row r="925" spans="1:10" ht="12.75">
      <c r="A925" s="118" t="s">
        <v>11114</v>
      </c>
      <c r="B925" s="118" t="s">
        <v>11115</v>
      </c>
      <c r="C925" s="118" t="b">
        <v>0</v>
      </c>
      <c r="D925" s="118" t="e">
        <f t="shared" ca="1" si="1"/>
        <v>#NAME?</v>
      </c>
      <c r="E925" s="118" t="s">
        <v>11104</v>
      </c>
      <c r="F925" s="118" t="s">
        <v>11116</v>
      </c>
      <c r="G925" s="124" t="s">
        <v>11117</v>
      </c>
      <c r="H925" s="118" t="s">
        <v>4831</v>
      </c>
      <c r="I925" s="118" t="s">
        <v>7777</v>
      </c>
      <c r="J925" s="118" t="s">
        <v>7636</v>
      </c>
    </row>
    <row r="926" spans="1:10" ht="12.75">
      <c r="A926" s="118" t="s">
        <v>2636</v>
      </c>
      <c r="B926" s="118" t="s">
        <v>11118</v>
      </c>
      <c r="C926" s="118" t="b">
        <v>0</v>
      </c>
      <c r="D926" s="118" t="e">
        <f t="shared" ca="1" si="1"/>
        <v>#NAME?</v>
      </c>
      <c r="E926" s="118" t="s">
        <v>11104</v>
      </c>
      <c r="F926" s="118" t="s">
        <v>11119</v>
      </c>
      <c r="G926" s="124" t="s">
        <v>11120</v>
      </c>
      <c r="H926" s="118" t="s">
        <v>11121</v>
      </c>
      <c r="I926" s="118" t="s">
        <v>7777</v>
      </c>
      <c r="J926" s="118" t="s">
        <v>7636</v>
      </c>
    </row>
    <row r="927" spans="1:10" ht="12.75">
      <c r="A927" s="118" t="s">
        <v>10275</v>
      </c>
      <c r="B927" s="118" t="s">
        <v>9410</v>
      </c>
      <c r="C927" s="118" t="b">
        <v>0</v>
      </c>
      <c r="D927" s="118" t="e">
        <f t="shared" ca="1" si="1"/>
        <v>#NAME?</v>
      </c>
      <c r="E927" s="118" t="s">
        <v>11104</v>
      </c>
      <c r="F927" s="118" t="s">
        <v>11122</v>
      </c>
      <c r="G927" s="124" t="s">
        <v>11123</v>
      </c>
      <c r="H927" s="118" t="s">
        <v>4640</v>
      </c>
      <c r="I927" s="118" t="s">
        <v>7777</v>
      </c>
      <c r="J927" s="118" t="s">
        <v>7636</v>
      </c>
    </row>
    <row r="928" spans="1:10" ht="12.75">
      <c r="A928" s="118" t="s">
        <v>11124</v>
      </c>
      <c r="B928" s="118" t="s">
        <v>11125</v>
      </c>
      <c r="C928" s="118" t="b">
        <v>0</v>
      </c>
      <c r="D928" s="118" t="e">
        <f t="shared" ca="1" si="1"/>
        <v>#NAME?</v>
      </c>
      <c r="E928" s="118" t="s">
        <v>11104</v>
      </c>
      <c r="F928" s="118" t="s">
        <v>11126</v>
      </c>
      <c r="G928" s="124" t="s">
        <v>11127</v>
      </c>
      <c r="H928" s="118" t="s">
        <v>7611</v>
      </c>
      <c r="I928" s="118" t="s">
        <v>7777</v>
      </c>
      <c r="J928" s="118" t="s">
        <v>7636</v>
      </c>
    </row>
    <row r="929" spans="1:10" ht="12.75">
      <c r="A929" s="118" t="s">
        <v>830</v>
      </c>
      <c r="B929" s="118" t="s">
        <v>11128</v>
      </c>
      <c r="C929" s="118" t="b">
        <v>0</v>
      </c>
      <c r="D929" s="118" t="e">
        <f t="shared" ca="1" si="1"/>
        <v>#NAME?</v>
      </c>
      <c r="E929" s="118" t="s">
        <v>11104</v>
      </c>
      <c r="F929" s="118" t="s">
        <v>11129</v>
      </c>
      <c r="G929" s="124" t="s">
        <v>11130</v>
      </c>
      <c r="H929" s="118" t="s">
        <v>8671</v>
      </c>
      <c r="I929" s="118" t="s">
        <v>7777</v>
      </c>
      <c r="J929" s="118" t="s">
        <v>7636</v>
      </c>
    </row>
    <row r="930" spans="1:10" ht="12.75">
      <c r="A930" s="118" t="s">
        <v>1591</v>
      </c>
      <c r="B930" s="118" t="s">
        <v>9987</v>
      </c>
      <c r="C930" s="118" t="b">
        <v>0</v>
      </c>
      <c r="D930" s="118" t="e">
        <f t="shared" ca="1" si="1"/>
        <v>#NAME?</v>
      </c>
      <c r="E930" s="118" t="s">
        <v>11104</v>
      </c>
      <c r="F930" s="118" t="s">
        <v>11131</v>
      </c>
      <c r="G930" s="124" t="s">
        <v>11132</v>
      </c>
      <c r="H930" s="118" t="s">
        <v>8760</v>
      </c>
      <c r="I930" s="118" t="s">
        <v>7777</v>
      </c>
      <c r="J930" s="118" t="s">
        <v>7636</v>
      </c>
    </row>
    <row r="931" spans="1:10" ht="12.75">
      <c r="A931" s="118" t="s">
        <v>1591</v>
      </c>
      <c r="B931" s="118" t="s">
        <v>11133</v>
      </c>
      <c r="C931" s="118" t="b">
        <v>0</v>
      </c>
      <c r="D931" s="118" t="e">
        <f t="shared" ca="1" si="1"/>
        <v>#NAME?</v>
      </c>
      <c r="E931" s="118" t="s">
        <v>11104</v>
      </c>
      <c r="F931" s="118" t="s">
        <v>11134</v>
      </c>
      <c r="G931" s="124" t="s">
        <v>11135</v>
      </c>
      <c r="H931" s="118" t="s">
        <v>11136</v>
      </c>
      <c r="I931" s="118" t="s">
        <v>7777</v>
      </c>
      <c r="J931" s="118" t="s">
        <v>7636</v>
      </c>
    </row>
    <row r="932" spans="1:10" ht="12.75">
      <c r="A932" s="118" t="s">
        <v>1081</v>
      </c>
      <c r="B932" s="118" t="s">
        <v>11137</v>
      </c>
      <c r="C932" s="118" t="b">
        <v>0</v>
      </c>
      <c r="D932" s="118" t="e">
        <f t="shared" ca="1" si="1"/>
        <v>#NAME?</v>
      </c>
      <c r="E932" s="118" t="s">
        <v>11104</v>
      </c>
      <c r="F932" s="118" t="s">
        <v>11138</v>
      </c>
      <c r="G932" s="124" t="s">
        <v>11139</v>
      </c>
      <c r="H932" s="118" t="s">
        <v>5064</v>
      </c>
      <c r="I932" s="118" t="s">
        <v>7777</v>
      </c>
      <c r="J932" s="118" t="s">
        <v>7636</v>
      </c>
    </row>
    <row r="933" spans="1:10" ht="12.75">
      <c r="A933" s="118" t="s">
        <v>1414</v>
      </c>
      <c r="B933" s="118" t="s">
        <v>11140</v>
      </c>
      <c r="C933" s="118" t="b">
        <v>0</v>
      </c>
      <c r="D933" s="118" t="e">
        <f t="shared" ca="1" si="1"/>
        <v>#NAME?</v>
      </c>
      <c r="E933" s="118" t="s">
        <v>11104</v>
      </c>
      <c r="F933" s="118" t="s">
        <v>11141</v>
      </c>
      <c r="G933" s="124" t="s">
        <v>11142</v>
      </c>
      <c r="H933" s="118" t="s">
        <v>5607</v>
      </c>
      <c r="I933" s="118" t="s">
        <v>7777</v>
      </c>
      <c r="J933" s="118" t="s">
        <v>7636</v>
      </c>
    </row>
    <row r="934" spans="1:10" ht="12.75">
      <c r="A934" s="118" t="s">
        <v>826</v>
      </c>
      <c r="B934" s="118" t="s">
        <v>11143</v>
      </c>
      <c r="C934" s="118" t="b">
        <v>0</v>
      </c>
      <c r="D934" s="118" t="e">
        <f t="shared" ca="1" si="1"/>
        <v>#NAME?</v>
      </c>
      <c r="E934" s="118" t="s">
        <v>11104</v>
      </c>
      <c r="F934" s="118" t="s">
        <v>11144</v>
      </c>
      <c r="G934" s="124" t="s">
        <v>11145</v>
      </c>
      <c r="H934" s="118" t="s">
        <v>8760</v>
      </c>
      <c r="I934" s="118" t="s">
        <v>7777</v>
      </c>
      <c r="J934" s="118" t="s">
        <v>7636</v>
      </c>
    </row>
    <row r="935" spans="1:10" ht="12.75">
      <c r="A935" s="118" t="s">
        <v>882</v>
      </c>
      <c r="B935" s="118" t="s">
        <v>11146</v>
      </c>
      <c r="C935" s="118" t="b">
        <v>0</v>
      </c>
      <c r="D935" s="118" t="e">
        <f t="shared" ca="1" si="1"/>
        <v>#NAME?</v>
      </c>
      <c r="E935" s="118" t="s">
        <v>11104</v>
      </c>
      <c r="F935" s="118" t="s">
        <v>11147</v>
      </c>
      <c r="G935" s="124" t="s">
        <v>11148</v>
      </c>
      <c r="H935" s="118" t="s">
        <v>8760</v>
      </c>
      <c r="I935" s="118" t="s">
        <v>7777</v>
      </c>
      <c r="J935" s="118" t="s">
        <v>7636</v>
      </c>
    </row>
    <row r="936" spans="1:10" ht="12.75">
      <c r="A936" s="118" t="s">
        <v>2013</v>
      </c>
      <c r="B936" s="118" t="s">
        <v>11149</v>
      </c>
      <c r="C936" s="118" t="b">
        <v>0</v>
      </c>
      <c r="D936" s="118" t="e">
        <f t="shared" ca="1" si="1"/>
        <v>#NAME?</v>
      </c>
      <c r="E936" s="118" t="s">
        <v>11104</v>
      </c>
      <c r="F936" s="118" t="s">
        <v>11150</v>
      </c>
      <c r="G936" s="124" t="s">
        <v>11151</v>
      </c>
      <c r="H936" s="118" t="s">
        <v>54</v>
      </c>
      <c r="I936" s="118" t="s">
        <v>7777</v>
      </c>
      <c r="J936" s="118" t="s">
        <v>7636</v>
      </c>
    </row>
    <row r="937" spans="1:10" ht="12.75">
      <c r="A937" s="118" t="s">
        <v>2057</v>
      </c>
      <c r="B937" s="118" t="s">
        <v>11152</v>
      </c>
      <c r="C937" s="118" t="b">
        <v>0</v>
      </c>
      <c r="D937" s="118" t="e">
        <f t="shared" ca="1" si="1"/>
        <v>#NAME?</v>
      </c>
      <c r="E937" s="118" t="s">
        <v>11104</v>
      </c>
      <c r="F937" s="118" t="s">
        <v>11153</v>
      </c>
      <c r="G937" s="124" t="s">
        <v>11154</v>
      </c>
      <c r="H937" s="118" t="s">
        <v>54</v>
      </c>
      <c r="I937" s="118" t="s">
        <v>7777</v>
      </c>
      <c r="J937" s="118" t="s">
        <v>7636</v>
      </c>
    </row>
    <row r="938" spans="1:10" ht="12.75">
      <c r="A938" s="118" t="s">
        <v>11155</v>
      </c>
      <c r="B938" s="118" t="s">
        <v>11156</v>
      </c>
      <c r="C938" s="118" t="b">
        <v>0</v>
      </c>
      <c r="D938" s="118" t="e">
        <f t="shared" ca="1" si="1"/>
        <v>#NAME?</v>
      </c>
      <c r="E938" s="118" t="s">
        <v>11104</v>
      </c>
      <c r="F938" s="118" t="s">
        <v>11157</v>
      </c>
      <c r="G938" s="124" t="s">
        <v>11158</v>
      </c>
      <c r="H938" s="118" t="s">
        <v>8760</v>
      </c>
      <c r="I938" s="118" t="s">
        <v>7777</v>
      </c>
      <c r="J938" s="118" t="s">
        <v>7636</v>
      </c>
    </row>
    <row r="939" spans="1:10" ht="12.75">
      <c r="A939" s="118" t="s">
        <v>2523</v>
      </c>
      <c r="B939" s="118" t="s">
        <v>11159</v>
      </c>
      <c r="C939" s="118" t="b">
        <v>0</v>
      </c>
      <c r="D939" s="118" t="e">
        <f t="shared" ca="1" si="1"/>
        <v>#NAME?</v>
      </c>
      <c r="E939" s="118" t="s">
        <v>11104</v>
      </c>
      <c r="F939" s="118" t="s">
        <v>11160</v>
      </c>
      <c r="G939" s="124" t="s">
        <v>11161</v>
      </c>
      <c r="H939" s="118" t="s">
        <v>8760</v>
      </c>
      <c r="I939" s="118" t="s">
        <v>7777</v>
      </c>
      <c r="J939" s="118" t="s">
        <v>7636</v>
      </c>
    </row>
    <row r="940" spans="1:10" ht="12.75">
      <c r="A940" s="118" t="s">
        <v>10990</v>
      </c>
      <c r="B940" s="118" t="s">
        <v>11162</v>
      </c>
      <c r="C940" s="118" t="b">
        <v>0</v>
      </c>
      <c r="D940" s="118" t="e">
        <f t="shared" ca="1" si="1"/>
        <v>#NAME?</v>
      </c>
      <c r="E940" s="118" t="s">
        <v>11163</v>
      </c>
      <c r="F940" s="118" t="s">
        <v>11164</v>
      </c>
      <c r="G940" s="124" t="s">
        <v>11165</v>
      </c>
      <c r="H940" s="118" t="s">
        <v>4276</v>
      </c>
      <c r="I940" s="118" t="s">
        <v>10550</v>
      </c>
      <c r="J940" s="118" t="s">
        <v>10551</v>
      </c>
    </row>
    <row r="941" spans="1:10" ht="12.75">
      <c r="A941" s="118" t="s">
        <v>2377</v>
      </c>
      <c r="B941" s="118" t="s">
        <v>11166</v>
      </c>
      <c r="C941" s="118" t="b">
        <v>0</v>
      </c>
      <c r="D941" s="118" t="e">
        <f t="shared" ca="1" si="1"/>
        <v>#NAME?</v>
      </c>
      <c r="E941" s="118" t="s">
        <v>11163</v>
      </c>
      <c r="F941" s="118" t="s">
        <v>11167</v>
      </c>
      <c r="G941" s="124" t="s">
        <v>11168</v>
      </c>
      <c r="H941" s="118" t="s">
        <v>54</v>
      </c>
      <c r="I941" s="118" t="s">
        <v>10550</v>
      </c>
      <c r="J941" s="118" t="s">
        <v>10551</v>
      </c>
    </row>
    <row r="942" spans="1:10" ht="12.75">
      <c r="A942" s="118" t="s">
        <v>2013</v>
      </c>
      <c r="B942" s="118" t="s">
        <v>11169</v>
      </c>
      <c r="C942" s="118" t="b">
        <v>0</v>
      </c>
      <c r="D942" s="118" t="e">
        <f t="shared" ca="1" si="1"/>
        <v>#NAME?</v>
      </c>
      <c r="E942" s="118" t="s">
        <v>11163</v>
      </c>
      <c r="F942" s="118" t="s">
        <v>11170</v>
      </c>
      <c r="G942" s="124" t="s">
        <v>11171</v>
      </c>
      <c r="H942" s="118" t="s">
        <v>4551</v>
      </c>
      <c r="I942" s="118" t="s">
        <v>10550</v>
      </c>
      <c r="J942" s="118" t="s">
        <v>10551</v>
      </c>
    </row>
    <row r="943" spans="1:10" ht="12.75">
      <c r="A943" s="118" t="s">
        <v>1235</v>
      </c>
      <c r="B943" s="118" t="s">
        <v>11172</v>
      </c>
      <c r="C943" s="118" t="b">
        <v>0</v>
      </c>
      <c r="D943" s="118" t="e">
        <f t="shared" ca="1" si="1"/>
        <v>#NAME?</v>
      </c>
      <c r="E943" s="118" t="s">
        <v>4399</v>
      </c>
      <c r="F943" s="118" t="s">
        <v>11173</v>
      </c>
      <c r="G943" s="124" t="s">
        <v>11174</v>
      </c>
      <c r="H943" s="118" t="s">
        <v>5607</v>
      </c>
      <c r="I943" s="118" t="s">
        <v>10550</v>
      </c>
      <c r="J943" s="118" t="s">
        <v>10551</v>
      </c>
    </row>
    <row r="944" spans="1:10" ht="12.75">
      <c r="A944" s="118" t="s">
        <v>11175</v>
      </c>
      <c r="B944" s="118" t="s">
        <v>11176</v>
      </c>
      <c r="C944" s="118" t="b">
        <v>0</v>
      </c>
      <c r="D944" s="118" t="e">
        <f t="shared" ca="1" si="1"/>
        <v>#NAME?</v>
      </c>
      <c r="E944" s="118" t="s">
        <v>4399</v>
      </c>
      <c r="F944" s="118" t="s">
        <v>11177</v>
      </c>
      <c r="G944" s="124" t="s">
        <v>4400</v>
      </c>
      <c r="H944" s="118" t="s">
        <v>5302</v>
      </c>
      <c r="I944" s="118" t="s">
        <v>10550</v>
      </c>
      <c r="J944" s="118" t="s">
        <v>10551</v>
      </c>
    </row>
    <row r="945" spans="1:10" ht="12.75">
      <c r="A945" s="118" t="s">
        <v>11178</v>
      </c>
      <c r="B945" s="118" t="s">
        <v>11179</v>
      </c>
      <c r="C945" s="118" t="b">
        <v>0</v>
      </c>
      <c r="D945" s="118" t="e">
        <f t="shared" ca="1" si="1"/>
        <v>#NAME?</v>
      </c>
      <c r="E945" s="118" t="s">
        <v>4399</v>
      </c>
      <c r="F945" s="118" t="s">
        <v>11180</v>
      </c>
      <c r="G945" s="124" t="s">
        <v>11181</v>
      </c>
      <c r="H945" s="118" t="s">
        <v>7611</v>
      </c>
      <c r="I945" s="118" t="s">
        <v>10550</v>
      </c>
      <c r="J945" s="118" t="s">
        <v>10551</v>
      </c>
    </row>
    <row r="946" spans="1:10" ht="12.75">
      <c r="A946" s="118" t="s">
        <v>873</v>
      </c>
      <c r="B946" s="118" t="s">
        <v>11182</v>
      </c>
      <c r="C946" s="118" t="b">
        <v>0</v>
      </c>
      <c r="D946" s="118" t="e">
        <f t="shared" ca="1" si="1"/>
        <v>#NAME?</v>
      </c>
      <c r="E946" s="118" t="s">
        <v>4399</v>
      </c>
      <c r="F946" s="118" t="s">
        <v>11183</v>
      </c>
      <c r="G946" s="124" t="s">
        <v>11184</v>
      </c>
      <c r="H946" s="118" t="s">
        <v>4276</v>
      </c>
      <c r="I946" s="118" t="s">
        <v>10550</v>
      </c>
      <c r="J946" s="118" t="s">
        <v>10551</v>
      </c>
    </row>
    <row r="947" spans="1:10" ht="12.75">
      <c r="A947" s="118" t="s">
        <v>10711</v>
      </c>
      <c r="B947" s="118" t="s">
        <v>11185</v>
      </c>
      <c r="C947" s="118" t="b">
        <v>0</v>
      </c>
      <c r="D947" s="118" t="e">
        <f t="shared" ca="1" si="1"/>
        <v>#NAME?</v>
      </c>
      <c r="E947" s="118" t="s">
        <v>4399</v>
      </c>
      <c r="F947" s="118" t="s">
        <v>11186</v>
      </c>
      <c r="G947" s="124" t="s">
        <v>11187</v>
      </c>
      <c r="H947" s="118" t="s">
        <v>4276</v>
      </c>
      <c r="I947" s="118" t="s">
        <v>10550</v>
      </c>
      <c r="J947" s="118" t="s">
        <v>10551</v>
      </c>
    </row>
    <row r="948" spans="1:10" ht="12.75">
      <c r="A948" s="118" t="s">
        <v>1769</v>
      </c>
      <c r="B948" s="118" t="s">
        <v>11188</v>
      </c>
      <c r="C948" s="118" t="b">
        <v>0</v>
      </c>
      <c r="D948" s="118" t="e">
        <f t="shared" ca="1" si="1"/>
        <v>#NAME?</v>
      </c>
      <c r="E948" s="118" t="s">
        <v>4399</v>
      </c>
      <c r="F948" s="118" t="s">
        <v>11189</v>
      </c>
      <c r="G948" s="124" t="s">
        <v>11190</v>
      </c>
      <c r="H948" s="118" t="s">
        <v>4485</v>
      </c>
      <c r="I948" s="118" t="s">
        <v>10550</v>
      </c>
      <c r="J948" s="118" t="s">
        <v>10551</v>
      </c>
    </row>
    <row r="949" spans="1:10" ht="12.75">
      <c r="A949" s="118" t="s">
        <v>1081</v>
      </c>
      <c r="B949" s="118" t="s">
        <v>11191</v>
      </c>
      <c r="C949" s="118" t="b">
        <v>0</v>
      </c>
      <c r="D949" s="118" t="e">
        <f t="shared" ca="1" si="1"/>
        <v>#NAME?</v>
      </c>
      <c r="E949" s="118" t="s">
        <v>11192</v>
      </c>
      <c r="F949" s="118" t="s">
        <v>11193</v>
      </c>
      <c r="G949" s="124" t="s">
        <v>11194</v>
      </c>
      <c r="H949" s="118" t="s">
        <v>11195</v>
      </c>
      <c r="I949" s="118" t="s">
        <v>11196</v>
      </c>
      <c r="J949" s="118" t="s">
        <v>8313</v>
      </c>
    </row>
    <row r="950" spans="1:10" ht="12.75">
      <c r="A950" s="118" t="s">
        <v>11197</v>
      </c>
      <c r="B950" s="118" t="s">
        <v>11198</v>
      </c>
      <c r="C950" s="118" t="b">
        <v>0</v>
      </c>
      <c r="D950" s="118" t="e">
        <f t="shared" ca="1" si="1"/>
        <v>#NAME?</v>
      </c>
      <c r="E950" s="118" t="s">
        <v>11192</v>
      </c>
      <c r="F950" s="118" t="s">
        <v>11199</v>
      </c>
      <c r="G950" s="124" t="s">
        <v>11200</v>
      </c>
      <c r="H950" s="118" t="s">
        <v>11195</v>
      </c>
      <c r="I950" s="118" t="s">
        <v>11196</v>
      </c>
      <c r="J950" s="118" t="s">
        <v>8313</v>
      </c>
    </row>
    <row r="951" spans="1:10" ht="12.75">
      <c r="A951" s="118" t="s">
        <v>7772</v>
      </c>
      <c r="B951" s="118" t="s">
        <v>8895</v>
      </c>
      <c r="C951" s="118" t="b">
        <v>0</v>
      </c>
      <c r="D951" s="118" t="e">
        <f t="shared" ca="1" si="1"/>
        <v>#NAME?</v>
      </c>
      <c r="E951" s="118" t="s">
        <v>11201</v>
      </c>
      <c r="F951" s="118" t="s">
        <v>11202</v>
      </c>
      <c r="G951" s="124" t="s">
        <v>11203</v>
      </c>
      <c r="H951" s="118" t="s">
        <v>8474</v>
      </c>
      <c r="I951" s="118" t="s">
        <v>10834</v>
      </c>
      <c r="J951" s="118" t="s">
        <v>10835</v>
      </c>
    </row>
    <row r="952" spans="1:10" ht="12.75">
      <c r="A952" s="118" t="s">
        <v>9126</v>
      </c>
      <c r="B952" s="118" t="s">
        <v>11204</v>
      </c>
      <c r="C952" s="118" t="b">
        <v>0</v>
      </c>
      <c r="D952" s="118" t="e">
        <f t="shared" ca="1" si="1"/>
        <v>#NAME?</v>
      </c>
      <c r="E952" s="118" t="s">
        <v>11201</v>
      </c>
      <c r="F952" s="118" t="s">
        <v>11205</v>
      </c>
      <c r="G952" s="124" t="s">
        <v>11206</v>
      </c>
      <c r="H952" s="118" t="s">
        <v>4276</v>
      </c>
      <c r="I952" s="118" t="s">
        <v>10834</v>
      </c>
      <c r="J952" s="118" t="s">
        <v>10835</v>
      </c>
    </row>
    <row r="953" spans="1:10" ht="12.75">
      <c r="A953" s="118" t="s">
        <v>1704</v>
      </c>
      <c r="B953" s="118" t="s">
        <v>11207</v>
      </c>
      <c r="C953" s="118" t="b">
        <v>0</v>
      </c>
      <c r="D953" s="118" t="e">
        <f t="shared" ca="1" si="1"/>
        <v>#NAME?</v>
      </c>
      <c r="E953" s="118" t="s">
        <v>11201</v>
      </c>
      <c r="F953" s="118" t="s">
        <v>11208</v>
      </c>
      <c r="G953" s="124" t="s">
        <v>11209</v>
      </c>
      <c r="H953" s="118" t="s">
        <v>8474</v>
      </c>
      <c r="I953" s="118" t="s">
        <v>10834</v>
      </c>
      <c r="J953" s="118" t="s">
        <v>10835</v>
      </c>
    </row>
    <row r="954" spans="1:10" ht="12.75">
      <c r="A954" s="118" t="s">
        <v>2494</v>
      </c>
      <c r="B954" s="118" t="s">
        <v>11210</v>
      </c>
      <c r="C954" s="118" t="b">
        <v>0</v>
      </c>
      <c r="D954" s="118" t="e">
        <f t="shared" ca="1" si="1"/>
        <v>#NAME?</v>
      </c>
      <c r="E954" s="118" t="s">
        <v>11201</v>
      </c>
      <c r="F954" s="118" t="s">
        <v>11211</v>
      </c>
      <c r="G954" s="124" t="s">
        <v>11212</v>
      </c>
      <c r="H954" s="118" t="s">
        <v>4831</v>
      </c>
      <c r="I954" s="118" t="s">
        <v>10834</v>
      </c>
      <c r="J954" s="118" t="s">
        <v>10835</v>
      </c>
    </row>
    <row r="955" spans="1:10" ht="12.75">
      <c r="A955" s="118" t="s">
        <v>11213</v>
      </c>
      <c r="B955" s="118" t="s">
        <v>11214</v>
      </c>
      <c r="C955" s="118" t="b">
        <v>0</v>
      </c>
      <c r="D955" s="118" t="e">
        <f t="shared" ca="1" si="1"/>
        <v>#NAME?</v>
      </c>
      <c r="E955" s="118" t="s">
        <v>11201</v>
      </c>
      <c r="F955" s="118" t="s">
        <v>11215</v>
      </c>
      <c r="G955" s="124" t="s">
        <v>11216</v>
      </c>
      <c r="H955" s="118" t="s">
        <v>8474</v>
      </c>
      <c r="I955" s="118" t="s">
        <v>10834</v>
      </c>
      <c r="J955" s="118" t="s">
        <v>10835</v>
      </c>
    </row>
    <row r="956" spans="1:10" ht="12.75">
      <c r="A956" s="118" t="s">
        <v>11217</v>
      </c>
      <c r="B956" s="118" t="s">
        <v>11218</v>
      </c>
      <c r="C956" s="118" t="b">
        <v>0</v>
      </c>
      <c r="D956" s="118" t="e">
        <f t="shared" ca="1" si="1"/>
        <v>#NAME?</v>
      </c>
      <c r="E956" s="118" t="s">
        <v>11201</v>
      </c>
      <c r="F956" s="118" t="s">
        <v>11219</v>
      </c>
      <c r="G956" s="124" t="s">
        <v>11220</v>
      </c>
      <c r="H956" s="118" t="s">
        <v>4831</v>
      </c>
      <c r="I956" s="118" t="s">
        <v>10834</v>
      </c>
      <c r="J956" s="118" t="s">
        <v>10835</v>
      </c>
    </row>
    <row r="957" spans="1:10" ht="12.75">
      <c r="A957" s="118" t="s">
        <v>870</v>
      </c>
      <c r="B957" s="118" t="s">
        <v>11221</v>
      </c>
      <c r="C957" s="118" t="b">
        <v>0</v>
      </c>
      <c r="D957" s="118" t="e">
        <f t="shared" ca="1" si="1"/>
        <v>#NAME?</v>
      </c>
      <c r="E957" s="118" t="s">
        <v>11201</v>
      </c>
      <c r="F957" s="118" t="s">
        <v>11222</v>
      </c>
      <c r="G957" s="124" t="s">
        <v>11223</v>
      </c>
      <c r="H957" s="118" t="s">
        <v>4831</v>
      </c>
      <c r="I957" s="118" t="s">
        <v>10834</v>
      </c>
      <c r="J957" s="118" t="s">
        <v>10835</v>
      </c>
    </row>
    <row r="958" spans="1:10" ht="12.75">
      <c r="A958" s="118" t="s">
        <v>2561</v>
      </c>
      <c r="B958" s="118" t="s">
        <v>11224</v>
      </c>
      <c r="C958" s="118" t="b">
        <v>0</v>
      </c>
      <c r="D958" s="118" t="e">
        <f t="shared" ca="1" si="1"/>
        <v>#NAME?</v>
      </c>
      <c r="E958" s="118" t="s">
        <v>11201</v>
      </c>
      <c r="F958" s="118" t="s">
        <v>11225</v>
      </c>
      <c r="G958" s="124" t="s">
        <v>11226</v>
      </c>
      <c r="H958" s="118" t="s">
        <v>4831</v>
      </c>
      <c r="I958" s="118" t="s">
        <v>10834</v>
      </c>
      <c r="J958" s="118" t="s">
        <v>10835</v>
      </c>
    </row>
    <row r="959" spans="1:10" ht="12.75">
      <c r="A959" s="118" t="s">
        <v>1591</v>
      </c>
      <c r="B959" s="118" t="s">
        <v>11227</v>
      </c>
      <c r="C959" s="118" t="b">
        <v>0</v>
      </c>
      <c r="D959" s="118" t="e">
        <f t="shared" ca="1" si="1"/>
        <v>#NAME?</v>
      </c>
      <c r="E959" s="118" t="s">
        <v>11201</v>
      </c>
      <c r="F959" s="118" t="s">
        <v>11228</v>
      </c>
      <c r="G959" s="124" t="s">
        <v>11229</v>
      </c>
      <c r="H959" s="118" t="s">
        <v>11230</v>
      </c>
      <c r="I959" s="118" t="s">
        <v>10834</v>
      </c>
      <c r="J959" s="118" t="s">
        <v>10835</v>
      </c>
    </row>
    <row r="960" spans="1:10" ht="12.75">
      <c r="A960" s="118" t="s">
        <v>11231</v>
      </c>
      <c r="B960" s="118" t="s">
        <v>11125</v>
      </c>
      <c r="C960" s="118" t="b">
        <v>0</v>
      </c>
      <c r="D960" s="118" t="e">
        <f t="shared" ca="1" si="1"/>
        <v>#NAME?</v>
      </c>
      <c r="E960" s="118" t="s">
        <v>11201</v>
      </c>
      <c r="F960" s="118" t="s">
        <v>11232</v>
      </c>
      <c r="G960" s="124" t="s">
        <v>11233</v>
      </c>
      <c r="H960" s="118" t="s">
        <v>4831</v>
      </c>
      <c r="I960" s="118" t="s">
        <v>10834</v>
      </c>
      <c r="J960" s="118" t="s">
        <v>10835</v>
      </c>
    </row>
    <row r="961" spans="1:10" ht="12.75">
      <c r="A961" s="118" t="s">
        <v>826</v>
      </c>
      <c r="B961" s="118" t="s">
        <v>963</v>
      </c>
      <c r="C961" s="118" t="b">
        <v>0</v>
      </c>
      <c r="D961" s="118" t="e">
        <f t="shared" ca="1" si="1"/>
        <v>#NAME?</v>
      </c>
      <c r="E961" s="118" t="s">
        <v>11201</v>
      </c>
      <c r="F961" s="118" t="s">
        <v>11234</v>
      </c>
      <c r="G961" s="124" t="s">
        <v>11235</v>
      </c>
      <c r="H961" s="118" t="s">
        <v>11236</v>
      </c>
      <c r="I961" s="118" t="s">
        <v>10834</v>
      </c>
      <c r="J961" s="118" t="s">
        <v>10835</v>
      </c>
    </row>
    <row r="962" spans="1:10" ht="12.75">
      <c r="A962" s="118" t="s">
        <v>11237</v>
      </c>
      <c r="B962" s="118" t="s">
        <v>11238</v>
      </c>
      <c r="C962" s="118" t="b">
        <v>0</v>
      </c>
      <c r="D962" s="118" t="e">
        <f t="shared" ca="1" si="1"/>
        <v>#NAME?</v>
      </c>
      <c r="E962" s="118" t="s">
        <v>11201</v>
      </c>
      <c r="F962" s="118" t="s">
        <v>11239</v>
      </c>
      <c r="G962" s="124" t="s">
        <v>11240</v>
      </c>
      <c r="H962" s="118" t="s">
        <v>11236</v>
      </c>
      <c r="I962" s="118" t="s">
        <v>10834</v>
      </c>
      <c r="J962" s="118" t="s">
        <v>10835</v>
      </c>
    </row>
    <row r="963" spans="1:10" ht="12.75">
      <c r="A963" s="118" t="s">
        <v>11241</v>
      </c>
      <c r="B963" s="118" t="s">
        <v>11242</v>
      </c>
      <c r="C963" s="118" t="b">
        <v>0</v>
      </c>
      <c r="D963" s="118" t="e">
        <f t="shared" ca="1" si="1"/>
        <v>#NAME?</v>
      </c>
      <c r="E963" s="118" t="s">
        <v>11201</v>
      </c>
      <c r="F963" s="118" t="s">
        <v>11243</v>
      </c>
      <c r="G963" s="124" t="s">
        <v>11244</v>
      </c>
      <c r="H963" s="118" t="s">
        <v>11245</v>
      </c>
      <c r="I963" s="118" t="s">
        <v>10834</v>
      </c>
      <c r="J963" s="118" t="s">
        <v>10835</v>
      </c>
    </row>
    <row r="964" spans="1:10" ht="12.75">
      <c r="A964" s="118" t="s">
        <v>1525</v>
      </c>
      <c r="B964" s="118" t="s">
        <v>1247</v>
      </c>
      <c r="C964" s="118" t="b">
        <v>0</v>
      </c>
      <c r="D964" s="118" t="e">
        <f t="shared" ca="1" si="1"/>
        <v>#NAME?</v>
      </c>
      <c r="E964" s="118" t="s">
        <v>11201</v>
      </c>
      <c r="F964" s="118" t="s">
        <v>11246</v>
      </c>
      <c r="G964" s="124" t="s">
        <v>11247</v>
      </c>
      <c r="H964" s="118" t="s">
        <v>11248</v>
      </c>
      <c r="I964" s="118" t="s">
        <v>10834</v>
      </c>
      <c r="J964" s="118" t="s">
        <v>10835</v>
      </c>
    </row>
    <row r="965" spans="1:10" ht="12.75">
      <c r="A965" s="118" t="s">
        <v>873</v>
      </c>
      <c r="B965" s="118" t="s">
        <v>11249</v>
      </c>
      <c r="C965" s="118" t="b">
        <v>0</v>
      </c>
      <c r="D965" s="118" t="e">
        <f t="shared" ca="1" si="1"/>
        <v>#NAME?</v>
      </c>
      <c r="E965" s="118" t="s">
        <v>11201</v>
      </c>
      <c r="F965" s="118" t="s">
        <v>11250</v>
      </c>
      <c r="G965" s="124" t="s">
        <v>11251</v>
      </c>
      <c r="H965" s="118" t="s">
        <v>8474</v>
      </c>
      <c r="I965" s="118" t="s">
        <v>10834</v>
      </c>
      <c r="J965" s="118" t="s">
        <v>10835</v>
      </c>
    </row>
    <row r="966" spans="1:10" ht="12.75">
      <c r="A966" s="118" t="s">
        <v>1484</v>
      </c>
      <c r="B966" s="118" t="s">
        <v>11252</v>
      </c>
      <c r="C966" s="118" t="b">
        <v>0</v>
      </c>
      <c r="D966" s="118" t="e">
        <f t="shared" ca="1" si="1"/>
        <v>#NAME?</v>
      </c>
      <c r="E966" s="118" t="s">
        <v>11201</v>
      </c>
      <c r="F966" s="118" t="s">
        <v>11253</v>
      </c>
      <c r="G966" s="124" t="s">
        <v>11254</v>
      </c>
      <c r="H966" s="118" t="s">
        <v>11255</v>
      </c>
      <c r="I966" s="118" t="s">
        <v>10834</v>
      </c>
      <c r="J966" s="118" t="s">
        <v>10835</v>
      </c>
    </row>
    <row r="967" spans="1:10" ht="12.75">
      <c r="A967" s="118" t="s">
        <v>1484</v>
      </c>
      <c r="B967" s="118" t="s">
        <v>8422</v>
      </c>
      <c r="C967" s="118" t="b">
        <v>0</v>
      </c>
      <c r="D967" s="118" t="e">
        <f t="shared" ca="1" si="1"/>
        <v>#NAME?</v>
      </c>
      <c r="E967" s="118" t="s">
        <v>11201</v>
      </c>
      <c r="F967" s="118" t="s">
        <v>11256</v>
      </c>
      <c r="G967" s="124" t="s">
        <v>11257</v>
      </c>
      <c r="H967" s="118" t="s">
        <v>10255</v>
      </c>
      <c r="I967" s="118" t="s">
        <v>10834</v>
      </c>
      <c r="J967" s="118" t="s">
        <v>10835</v>
      </c>
    </row>
    <row r="968" spans="1:10" ht="12.75">
      <c r="A968" s="118" t="s">
        <v>8076</v>
      </c>
      <c r="B968" s="118" t="s">
        <v>11258</v>
      </c>
      <c r="C968" s="118" t="b">
        <v>0</v>
      </c>
      <c r="D968" s="118" t="e">
        <f t="shared" ca="1" si="1"/>
        <v>#NAME?</v>
      </c>
      <c r="E968" s="118" t="s">
        <v>11201</v>
      </c>
      <c r="F968" s="118" t="s">
        <v>11259</v>
      </c>
      <c r="G968" s="124" t="s">
        <v>11260</v>
      </c>
      <c r="H968" s="118" t="s">
        <v>11261</v>
      </c>
      <c r="I968" s="118" t="s">
        <v>10834</v>
      </c>
      <c r="J968" s="118" t="s">
        <v>10835</v>
      </c>
    </row>
    <row r="969" spans="1:10" ht="12.75">
      <c r="A969" s="118" t="s">
        <v>8460</v>
      </c>
      <c r="B969" s="118" t="s">
        <v>2625</v>
      </c>
      <c r="C969" s="118" t="b">
        <v>0</v>
      </c>
      <c r="D969" s="118" t="e">
        <f t="shared" ca="1" si="1"/>
        <v>#NAME?</v>
      </c>
      <c r="E969" s="118" t="s">
        <v>11201</v>
      </c>
      <c r="F969" s="118" t="s">
        <v>11262</v>
      </c>
      <c r="G969" s="124" t="s">
        <v>11263</v>
      </c>
      <c r="H969" s="118" t="s">
        <v>8474</v>
      </c>
      <c r="I969" s="118" t="s">
        <v>10834</v>
      </c>
      <c r="J969" s="118" t="s">
        <v>10835</v>
      </c>
    </row>
    <row r="970" spans="1:10" ht="12.75">
      <c r="A970" s="118" t="s">
        <v>8186</v>
      </c>
      <c r="B970" s="118" t="s">
        <v>963</v>
      </c>
      <c r="C970" s="118" t="b">
        <v>0</v>
      </c>
      <c r="D970" s="118" t="e">
        <f t="shared" ca="1" si="1"/>
        <v>#NAME?</v>
      </c>
      <c r="E970" s="118" t="s">
        <v>11264</v>
      </c>
      <c r="F970" s="118" t="s">
        <v>11265</v>
      </c>
      <c r="G970" s="124" t="s">
        <v>11266</v>
      </c>
      <c r="H970" s="118" t="s">
        <v>4485</v>
      </c>
      <c r="I970" s="118" t="s">
        <v>11267</v>
      </c>
      <c r="J970" s="118" t="s">
        <v>9660</v>
      </c>
    </row>
    <row r="971" spans="1:10" ht="12.75">
      <c r="A971" s="118" t="s">
        <v>1591</v>
      </c>
      <c r="B971" s="118" t="s">
        <v>11268</v>
      </c>
      <c r="C971" s="118" t="b">
        <v>0</v>
      </c>
      <c r="D971" s="118" t="e">
        <f t="shared" ca="1" si="1"/>
        <v>#NAME?</v>
      </c>
      <c r="E971" s="118" t="s">
        <v>11264</v>
      </c>
      <c r="F971" s="118" t="s">
        <v>11269</v>
      </c>
      <c r="G971" s="124" t="s">
        <v>11270</v>
      </c>
      <c r="H971" s="118" t="s">
        <v>4485</v>
      </c>
      <c r="I971" s="118" t="s">
        <v>11267</v>
      </c>
      <c r="J971" s="118" t="s">
        <v>9660</v>
      </c>
    </row>
    <row r="972" spans="1:10" ht="12.75">
      <c r="A972" s="118" t="s">
        <v>1026</v>
      </c>
      <c r="B972" s="118" t="s">
        <v>11271</v>
      </c>
      <c r="C972" s="118" t="b">
        <v>0</v>
      </c>
      <c r="D972" s="118" t="e">
        <f t="shared" ca="1" si="1"/>
        <v>#NAME?</v>
      </c>
      <c r="E972" s="118" t="s">
        <v>11264</v>
      </c>
      <c r="F972" s="118" t="s">
        <v>11272</v>
      </c>
      <c r="G972" s="124" t="s">
        <v>11273</v>
      </c>
      <c r="H972" s="118" t="s">
        <v>4485</v>
      </c>
      <c r="I972" s="118" t="s">
        <v>11267</v>
      </c>
      <c r="J972" s="118" t="s">
        <v>9660</v>
      </c>
    </row>
    <row r="973" spans="1:10" ht="12.75">
      <c r="A973" s="118" t="s">
        <v>8920</v>
      </c>
      <c r="B973" s="118" t="s">
        <v>11274</v>
      </c>
      <c r="C973" s="118" t="b">
        <v>0</v>
      </c>
      <c r="D973" s="118" t="e">
        <f t="shared" ca="1" si="1"/>
        <v>#NAME?</v>
      </c>
      <c r="E973" s="118" t="s">
        <v>11275</v>
      </c>
      <c r="F973" s="118" t="s">
        <v>11276</v>
      </c>
      <c r="G973" s="124" t="s">
        <v>11277</v>
      </c>
      <c r="H973" s="118" t="s">
        <v>54</v>
      </c>
      <c r="I973" s="118" t="s">
        <v>11278</v>
      </c>
      <c r="J973" s="118"/>
    </row>
    <row r="974" spans="1:10" ht="12.75">
      <c r="A974" s="118" t="s">
        <v>11279</v>
      </c>
      <c r="B974" s="118" t="s">
        <v>11280</v>
      </c>
      <c r="C974" s="118" t="b">
        <v>0</v>
      </c>
      <c r="D974" s="118" t="e">
        <f t="shared" ca="1" si="1"/>
        <v>#NAME?</v>
      </c>
      <c r="E974" s="118" t="s">
        <v>11275</v>
      </c>
      <c r="F974" s="118" t="s">
        <v>11281</v>
      </c>
      <c r="G974" s="124" t="s">
        <v>11282</v>
      </c>
      <c r="H974" s="118" t="s">
        <v>54</v>
      </c>
      <c r="I974" s="118" t="s">
        <v>11278</v>
      </c>
      <c r="J974" s="118"/>
    </row>
    <row r="975" spans="1:10" ht="12.75">
      <c r="A975" s="118" t="s">
        <v>11283</v>
      </c>
      <c r="B975" s="118" t="s">
        <v>11284</v>
      </c>
      <c r="C975" s="118" t="b">
        <v>0</v>
      </c>
      <c r="D975" s="118" t="e">
        <f t="shared" ca="1" si="1"/>
        <v>#NAME?</v>
      </c>
      <c r="E975" s="118" t="s">
        <v>11275</v>
      </c>
      <c r="F975" s="118" t="s">
        <v>11285</v>
      </c>
      <c r="G975" s="124" t="s">
        <v>11286</v>
      </c>
      <c r="H975" s="118" t="s">
        <v>54</v>
      </c>
      <c r="I975" s="118" t="s">
        <v>11278</v>
      </c>
      <c r="J975" s="118"/>
    </row>
    <row r="976" spans="1:10" ht="12.75">
      <c r="A976" s="118" t="s">
        <v>1457</v>
      </c>
      <c r="B976" s="118" t="s">
        <v>11287</v>
      </c>
      <c r="C976" s="118" t="b">
        <v>0</v>
      </c>
      <c r="D976" s="118" t="e">
        <f t="shared" ca="1" si="1"/>
        <v>#NAME?</v>
      </c>
      <c r="E976" s="118" t="s">
        <v>11288</v>
      </c>
      <c r="F976" s="118" t="s">
        <v>11289</v>
      </c>
      <c r="G976" s="124" t="s">
        <v>11290</v>
      </c>
      <c r="H976" s="118" t="s">
        <v>4278</v>
      </c>
      <c r="I976" s="118" t="s">
        <v>11291</v>
      </c>
      <c r="J976" s="118" t="s">
        <v>9159</v>
      </c>
    </row>
    <row r="977" spans="1:10" ht="12.75">
      <c r="A977" s="118" t="s">
        <v>11292</v>
      </c>
      <c r="B977" s="118" t="s">
        <v>11293</v>
      </c>
      <c r="C977" s="118" t="b">
        <v>0</v>
      </c>
      <c r="D977" s="118" t="e">
        <f t="shared" ca="1" si="1"/>
        <v>#NAME?</v>
      </c>
      <c r="E977" s="118" t="s">
        <v>11294</v>
      </c>
      <c r="F977" s="118" t="s">
        <v>11295</v>
      </c>
      <c r="G977" s="124" t="s">
        <v>11296</v>
      </c>
      <c r="H977" s="118" t="s">
        <v>7599</v>
      </c>
      <c r="I977" s="118" t="s">
        <v>1603</v>
      </c>
      <c r="J977" s="118" t="s">
        <v>7756</v>
      </c>
    </row>
    <row r="978" spans="1:10" ht="12.75">
      <c r="A978" s="118" t="s">
        <v>1666</v>
      </c>
      <c r="B978" s="118" t="s">
        <v>11297</v>
      </c>
      <c r="C978" s="118" t="b">
        <v>0</v>
      </c>
      <c r="D978" s="118" t="e">
        <f t="shared" ca="1" si="1"/>
        <v>#NAME?</v>
      </c>
      <c r="E978" s="118" t="s">
        <v>11294</v>
      </c>
      <c r="F978" s="118" t="s">
        <v>11298</v>
      </c>
      <c r="G978" s="124" t="s">
        <v>11299</v>
      </c>
      <c r="H978" s="118" t="s">
        <v>4831</v>
      </c>
      <c r="I978" s="118" t="s">
        <v>7777</v>
      </c>
      <c r="J978" s="118" t="s">
        <v>7636</v>
      </c>
    </row>
    <row r="979" spans="1:10" ht="12.75">
      <c r="A979" s="118" t="s">
        <v>11300</v>
      </c>
      <c r="B979" s="118" t="s">
        <v>11301</v>
      </c>
      <c r="C979" s="118" t="b">
        <v>0</v>
      </c>
      <c r="D979" s="118" t="e">
        <f t="shared" ca="1" si="1"/>
        <v>#NAME?</v>
      </c>
      <c r="E979" s="118" t="s">
        <v>11294</v>
      </c>
      <c r="F979" s="118" t="s">
        <v>11302</v>
      </c>
      <c r="G979" s="124" t="s">
        <v>11303</v>
      </c>
      <c r="H979" s="118" t="s">
        <v>8144</v>
      </c>
      <c r="I979" s="118" t="s">
        <v>7777</v>
      </c>
      <c r="J979" s="118" t="s">
        <v>7636</v>
      </c>
    </row>
    <row r="980" spans="1:10" ht="12.75">
      <c r="A980" s="118" t="s">
        <v>11304</v>
      </c>
      <c r="B980" s="118" t="s">
        <v>11305</v>
      </c>
      <c r="C980" s="118" t="b">
        <v>0</v>
      </c>
      <c r="D980" s="118" t="e">
        <f t="shared" ca="1" si="1"/>
        <v>#NAME?</v>
      </c>
      <c r="E980" s="118" t="s">
        <v>11294</v>
      </c>
      <c r="F980" s="118" t="s">
        <v>11306</v>
      </c>
      <c r="G980" s="124" t="s">
        <v>11307</v>
      </c>
      <c r="H980" s="118" t="s">
        <v>8144</v>
      </c>
      <c r="I980" s="118" t="s">
        <v>3131</v>
      </c>
      <c r="J980" s="118" t="s">
        <v>7622</v>
      </c>
    </row>
    <row r="981" spans="1:10" ht="12.75">
      <c r="A981" s="118" t="s">
        <v>11308</v>
      </c>
      <c r="B981" s="118" t="s">
        <v>11309</v>
      </c>
      <c r="C981" s="118" t="b">
        <v>0</v>
      </c>
      <c r="D981" s="118" t="e">
        <f t="shared" ca="1" si="1"/>
        <v>#NAME?</v>
      </c>
      <c r="E981" s="118" t="s">
        <v>11294</v>
      </c>
      <c r="F981" s="118" t="s">
        <v>11310</v>
      </c>
      <c r="G981" s="124" t="s">
        <v>11311</v>
      </c>
      <c r="H981" s="118" t="s">
        <v>7599</v>
      </c>
      <c r="I981" s="118" t="s">
        <v>7777</v>
      </c>
      <c r="J981" s="118" t="s">
        <v>7636</v>
      </c>
    </row>
    <row r="982" spans="1:10" ht="12.75">
      <c r="A982" s="118" t="s">
        <v>11312</v>
      </c>
      <c r="B982" s="118" t="s">
        <v>11313</v>
      </c>
      <c r="C982" s="118" t="b">
        <v>0</v>
      </c>
      <c r="D982" s="118" t="e">
        <f t="shared" ca="1" si="1"/>
        <v>#NAME?</v>
      </c>
      <c r="E982" s="118" t="s">
        <v>11294</v>
      </c>
      <c r="F982" s="118" t="s">
        <v>11314</v>
      </c>
      <c r="G982" s="124" t="s">
        <v>11315</v>
      </c>
      <c r="H982" s="118" t="s">
        <v>4276</v>
      </c>
      <c r="I982" s="118" t="s">
        <v>7777</v>
      </c>
      <c r="J982" s="118" t="s">
        <v>7636</v>
      </c>
    </row>
    <row r="983" spans="1:10" ht="12.75">
      <c r="A983" s="118" t="s">
        <v>798</v>
      </c>
      <c r="B983" s="118" t="s">
        <v>11316</v>
      </c>
      <c r="C983" s="118" t="b">
        <v>0</v>
      </c>
      <c r="D983" s="118" t="e">
        <f t="shared" ca="1" si="1"/>
        <v>#NAME?</v>
      </c>
      <c r="E983" s="118" t="s">
        <v>11294</v>
      </c>
      <c r="F983" s="118" t="s">
        <v>11317</v>
      </c>
      <c r="G983" s="124" t="s">
        <v>11318</v>
      </c>
      <c r="H983" s="118" t="s">
        <v>11319</v>
      </c>
      <c r="I983" s="118" t="s">
        <v>7777</v>
      </c>
      <c r="J983" s="118" t="s">
        <v>7636</v>
      </c>
    </row>
    <row r="984" spans="1:10" ht="12.75">
      <c r="A984" s="118" t="s">
        <v>873</v>
      </c>
      <c r="B984" s="118" t="s">
        <v>11320</v>
      </c>
      <c r="C984" s="118" t="b">
        <v>0</v>
      </c>
      <c r="D984" s="118" t="e">
        <f t="shared" ca="1" si="1"/>
        <v>#NAME?</v>
      </c>
      <c r="E984" s="118" t="s">
        <v>11294</v>
      </c>
      <c r="F984" s="118" t="s">
        <v>11321</v>
      </c>
      <c r="G984" s="124" t="s">
        <v>11322</v>
      </c>
      <c r="H984" s="118" t="s">
        <v>4276</v>
      </c>
      <c r="I984" s="118" t="s">
        <v>1603</v>
      </c>
      <c r="J984" s="118" t="s">
        <v>7756</v>
      </c>
    </row>
    <row r="985" spans="1:10" ht="12.75">
      <c r="A985" s="118" t="s">
        <v>1069</v>
      </c>
      <c r="B985" s="118" t="s">
        <v>11323</v>
      </c>
      <c r="C985" s="118" t="b">
        <v>0</v>
      </c>
      <c r="D985" s="118" t="e">
        <f t="shared" ca="1" si="1"/>
        <v>#NAME?</v>
      </c>
      <c r="E985" s="118" t="s">
        <v>11294</v>
      </c>
      <c r="F985" s="118" t="s">
        <v>11324</v>
      </c>
      <c r="G985" s="124" t="s">
        <v>11325</v>
      </c>
      <c r="H985" s="118" t="s">
        <v>7599</v>
      </c>
      <c r="I985" s="118" t="s">
        <v>8725</v>
      </c>
      <c r="J985" s="118" t="s">
        <v>8726</v>
      </c>
    </row>
    <row r="986" spans="1:10" ht="12.75">
      <c r="A986" s="118" t="s">
        <v>2135</v>
      </c>
      <c r="B986" s="118" t="s">
        <v>11326</v>
      </c>
      <c r="C986" s="118" t="b">
        <v>0</v>
      </c>
      <c r="D986" s="118" t="e">
        <f t="shared" ca="1" si="1"/>
        <v>#NAME?</v>
      </c>
      <c r="E986" s="118" t="s">
        <v>11294</v>
      </c>
      <c r="F986" s="118" t="s">
        <v>11327</v>
      </c>
      <c r="G986" s="124" t="s">
        <v>11328</v>
      </c>
      <c r="H986" s="118" t="s">
        <v>8144</v>
      </c>
      <c r="I986" s="118" t="s">
        <v>3131</v>
      </c>
      <c r="J986" s="118" t="s">
        <v>7622</v>
      </c>
    </row>
    <row r="987" spans="1:10" ht="12.75">
      <c r="A987" s="118" t="s">
        <v>2523</v>
      </c>
      <c r="B987" s="118" t="s">
        <v>11329</v>
      </c>
      <c r="C987" s="118" t="b">
        <v>0</v>
      </c>
      <c r="D987" s="118" t="e">
        <f t="shared" ca="1" si="1"/>
        <v>#NAME?</v>
      </c>
      <c r="E987" s="118" t="s">
        <v>11294</v>
      </c>
      <c r="F987" s="118" t="s">
        <v>11330</v>
      </c>
      <c r="G987" s="124" t="s">
        <v>11331</v>
      </c>
      <c r="H987" s="118" t="s">
        <v>4276</v>
      </c>
      <c r="I987" s="118" t="s">
        <v>8725</v>
      </c>
      <c r="J987" s="118" t="s">
        <v>8726</v>
      </c>
    </row>
    <row r="988" spans="1:10" ht="12.75">
      <c r="A988" s="118" t="s">
        <v>1769</v>
      </c>
      <c r="B988" s="118" t="s">
        <v>9173</v>
      </c>
      <c r="C988" s="118" t="b">
        <v>0</v>
      </c>
      <c r="D988" s="118" t="e">
        <f t="shared" ca="1" si="1"/>
        <v>#NAME?</v>
      </c>
      <c r="E988" s="118" t="s">
        <v>11294</v>
      </c>
      <c r="F988" s="118" t="s">
        <v>11332</v>
      </c>
      <c r="G988" s="124" t="s">
        <v>11333</v>
      </c>
      <c r="H988" s="118" t="s">
        <v>11334</v>
      </c>
      <c r="I988" s="118" t="s">
        <v>1603</v>
      </c>
      <c r="J988" s="118" t="s">
        <v>7756</v>
      </c>
    </row>
    <row r="989" spans="1:10" ht="12.75">
      <c r="A989" s="118" t="s">
        <v>902</v>
      </c>
      <c r="B989" s="118" t="s">
        <v>11335</v>
      </c>
      <c r="C989" s="118" t="b">
        <v>0</v>
      </c>
      <c r="D989" s="118" t="e">
        <f t="shared" ca="1" si="1"/>
        <v>#NAME?</v>
      </c>
      <c r="E989" s="118" t="s">
        <v>11336</v>
      </c>
      <c r="F989" s="118" t="s">
        <v>11337</v>
      </c>
      <c r="G989" s="124" t="s">
        <v>11338</v>
      </c>
      <c r="H989" s="118" t="s">
        <v>4276</v>
      </c>
      <c r="I989" s="118" t="s">
        <v>11339</v>
      </c>
      <c r="J989" s="127" t="s">
        <v>8537</v>
      </c>
    </row>
    <row r="990" spans="1:10" ht="12.75">
      <c r="A990" s="118" t="s">
        <v>1666</v>
      </c>
      <c r="B990" s="118" t="s">
        <v>11340</v>
      </c>
      <c r="C990" s="118" t="b">
        <v>0</v>
      </c>
      <c r="D990" s="118" t="e">
        <f t="shared" ca="1" si="1"/>
        <v>#NAME?</v>
      </c>
      <c r="E990" s="118" t="s">
        <v>11336</v>
      </c>
      <c r="F990" s="118" t="s">
        <v>11341</v>
      </c>
      <c r="G990" s="124" t="s">
        <v>11342</v>
      </c>
      <c r="H990" s="118" t="s">
        <v>7611</v>
      </c>
      <c r="I990" s="118" t="s">
        <v>11339</v>
      </c>
      <c r="J990" s="127" t="s">
        <v>8537</v>
      </c>
    </row>
    <row r="991" spans="1:10" ht="12.75">
      <c r="A991" s="118" t="s">
        <v>2057</v>
      </c>
      <c r="B991" s="118" t="s">
        <v>11343</v>
      </c>
      <c r="C991" s="118" t="b">
        <v>0</v>
      </c>
      <c r="D991" s="118" t="e">
        <f t="shared" ca="1" si="1"/>
        <v>#NAME?</v>
      </c>
      <c r="E991" s="118" t="s">
        <v>11336</v>
      </c>
      <c r="F991" s="118" t="s">
        <v>11344</v>
      </c>
      <c r="G991" s="124" t="s">
        <v>11345</v>
      </c>
      <c r="H991" s="118" t="s">
        <v>11346</v>
      </c>
      <c r="I991" s="118" t="s">
        <v>11339</v>
      </c>
      <c r="J991" s="127" t="s">
        <v>8537</v>
      </c>
    </row>
    <row r="992" spans="1:10" ht="12.75">
      <c r="A992" s="118" t="s">
        <v>9417</v>
      </c>
      <c r="B992" s="118" t="s">
        <v>9004</v>
      </c>
      <c r="C992" s="118" t="b">
        <v>0</v>
      </c>
      <c r="D992" s="118" t="e">
        <f t="shared" ca="1" si="1"/>
        <v>#NAME?</v>
      </c>
      <c r="E992" s="118" t="s">
        <v>11336</v>
      </c>
      <c r="F992" s="118" t="s">
        <v>11347</v>
      </c>
      <c r="G992" s="124" t="s">
        <v>11348</v>
      </c>
      <c r="H992" s="118" t="s">
        <v>8671</v>
      </c>
      <c r="I992" s="118" t="s">
        <v>11339</v>
      </c>
      <c r="J992" s="127" t="s">
        <v>8537</v>
      </c>
    </row>
    <row r="993" spans="1:10" ht="12.75">
      <c r="A993" s="118" t="s">
        <v>11349</v>
      </c>
      <c r="B993" s="118" t="s">
        <v>11350</v>
      </c>
      <c r="C993" s="118" t="b">
        <v>0</v>
      </c>
      <c r="D993" s="118" t="e">
        <f t="shared" ca="1" si="1"/>
        <v>#NAME?</v>
      </c>
      <c r="E993" s="118" t="s">
        <v>11351</v>
      </c>
      <c r="F993" s="118" t="s">
        <v>11352</v>
      </c>
      <c r="G993" s="124" t="s">
        <v>11353</v>
      </c>
      <c r="H993" s="118" t="s">
        <v>5607</v>
      </c>
      <c r="I993" s="118" t="s">
        <v>7590</v>
      </c>
      <c r="J993" s="118" t="s">
        <v>7591</v>
      </c>
    </row>
    <row r="994" spans="1:10" ht="12.75">
      <c r="A994" s="118" t="s">
        <v>11354</v>
      </c>
      <c r="B994" s="118" t="s">
        <v>10037</v>
      </c>
      <c r="C994" s="118" t="b">
        <v>0</v>
      </c>
      <c r="D994" s="118" t="e">
        <f t="shared" ca="1" si="1"/>
        <v>#NAME?</v>
      </c>
      <c r="E994" s="118" t="s">
        <v>11351</v>
      </c>
      <c r="F994" s="118" t="s">
        <v>11355</v>
      </c>
      <c r="G994" s="124" t="s">
        <v>11356</v>
      </c>
      <c r="H994" s="118" t="s">
        <v>54</v>
      </c>
      <c r="I994" s="118" t="s">
        <v>7590</v>
      </c>
      <c r="J994" s="118" t="s">
        <v>7591</v>
      </c>
    </row>
    <row r="995" spans="1:10" ht="12.75">
      <c r="A995" s="118" t="s">
        <v>8889</v>
      </c>
      <c r="B995" s="118" t="s">
        <v>11357</v>
      </c>
      <c r="C995" s="118" t="b">
        <v>0</v>
      </c>
      <c r="D995" s="118" t="e">
        <f t="shared" ca="1" si="1"/>
        <v>#NAME?</v>
      </c>
      <c r="E995" s="118" t="s">
        <v>11351</v>
      </c>
      <c r="F995" s="118" t="s">
        <v>11358</v>
      </c>
      <c r="G995" s="124" t="s">
        <v>11359</v>
      </c>
      <c r="H995" s="118" t="s">
        <v>5607</v>
      </c>
      <c r="I995" s="118" t="s">
        <v>7590</v>
      </c>
      <c r="J995" s="118" t="s">
        <v>7591</v>
      </c>
    </row>
    <row r="996" spans="1:10" ht="12.75">
      <c r="A996" s="118" t="s">
        <v>8748</v>
      </c>
      <c r="B996" s="118" t="s">
        <v>11360</v>
      </c>
      <c r="C996" s="118" t="b">
        <v>0</v>
      </c>
      <c r="D996" s="118" t="e">
        <f t="shared" ca="1" si="1"/>
        <v>#NAME?</v>
      </c>
      <c r="E996" s="118" t="s">
        <v>11351</v>
      </c>
      <c r="F996" s="118" t="s">
        <v>11361</v>
      </c>
      <c r="G996" s="124" t="s">
        <v>11362</v>
      </c>
      <c r="H996" s="118" t="s">
        <v>5677</v>
      </c>
      <c r="I996" s="118" t="s">
        <v>7590</v>
      </c>
      <c r="J996" s="118" t="s">
        <v>7591</v>
      </c>
    </row>
    <row r="997" spans="1:10" ht="12.75">
      <c r="A997" s="118" t="s">
        <v>1591</v>
      </c>
      <c r="B997" s="118" t="s">
        <v>11363</v>
      </c>
      <c r="C997" s="118" t="b">
        <v>0</v>
      </c>
      <c r="D997" s="118" t="e">
        <f t="shared" ca="1" si="1"/>
        <v>#NAME?</v>
      </c>
      <c r="E997" s="118" t="s">
        <v>11351</v>
      </c>
      <c r="F997" s="118" t="s">
        <v>11364</v>
      </c>
      <c r="G997" s="124" t="s">
        <v>11365</v>
      </c>
      <c r="H997" s="118" t="s">
        <v>54</v>
      </c>
      <c r="I997" s="118" t="s">
        <v>7590</v>
      </c>
      <c r="J997" s="118" t="s">
        <v>7591</v>
      </c>
    </row>
    <row r="998" spans="1:10" ht="12.75">
      <c r="A998" s="118" t="s">
        <v>11366</v>
      </c>
      <c r="B998" s="118" t="s">
        <v>11367</v>
      </c>
      <c r="C998" s="118" t="b">
        <v>0</v>
      </c>
      <c r="D998" s="118" t="e">
        <f t="shared" ca="1" si="1"/>
        <v>#NAME?</v>
      </c>
      <c r="E998" s="118" t="s">
        <v>11351</v>
      </c>
      <c r="F998" s="118" t="s">
        <v>11368</v>
      </c>
      <c r="G998" s="124" t="s">
        <v>11369</v>
      </c>
      <c r="H998" s="118" t="s">
        <v>5607</v>
      </c>
      <c r="I998" s="118" t="s">
        <v>7590</v>
      </c>
      <c r="J998" s="118" t="s">
        <v>7591</v>
      </c>
    </row>
    <row r="999" spans="1:10" ht="12.75">
      <c r="A999" s="118" t="s">
        <v>826</v>
      </c>
      <c r="B999" s="118" t="s">
        <v>11370</v>
      </c>
      <c r="C999" s="118" t="b">
        <v>0</v>
      </c>
      <c r="D999" s="118" t="e">
        <f t="shared" ca="1" si="1"/>
        <v>#NAME?</v>
      </c>
      <c r="E999" s="118" t="s">
        <v>11351</v>
      </c>
      <c r="F999" s="118" t="s">
        <v>11371</v>
      </c>
      <c r="G999" s="124" t="s">
        <v>11372</v>
      </c>
      <c r="H999" s="118" t="s">
        <v>54</v>
      </c>
      <c r="I999" s="118" t="s">
        <v>7590</v>
      </c>
      <c r="J999" s="118" t="s">
        <v>7591</v>
      </c>
    </row>
    <row r="1000" spans="1:10" ht="12.75">
      <c r="A1000" s="118" t="s">
        <v>11373</v>
      </c>
      <c r="B1000" s="118" t="s">
        <v>2209</v>
      </c>
      <c r="C1000" s="118" t="b">
        <v>0</v>
      </c>
      <c r="D1000" s="118" t="e">
        <f t="shared" ca="1" si="1"/>
        <v>#NAME?</v>
      </c>
      <c r="E1000" s="118" t="s">
        <v>11351</v>
      </c>
      <c r="F1000" s="118" t="s">
        <v>11374</v>
      </c>
      <c r="G1000" s="124" t="s">
        <v>11375</v>
      </c>
      <c r="H1000" s="118" t="s">
        <v>4485</v>
      </c>
      <c r="I1000" s="118" t="s">
        <v>7590</v>
      </c>
      <c r="J1000" s="118" t="s">
        <v>7591</v>
      </c>
    </row>
    <row r="1001" spans="1:10" ht="12.75">
      <c r="A1001" s="118" t="s">
        <v>798</v>
      </c>
      <c r="B1001" s="118" t="s">
        <v>11376</v>
      </c>
      <c r="C1001" s="118" t="b">
        <v>0</v>
      </c>
      <c r="D1001" s="118" t="e">
        <f t="shared" ca="1" si="1"/>
        <v>#NAME?</v>
      </c>
      <c r="E1001" s="118" t="s">
        <v>11351</v>
      </c>
      <c r="F1001" s="118" t="s">
        <v>11377</v>
      </c>
      <c r="G1001" s="124" t="s">
        <v>11378</v>
      </c>
      <c r="H1001" s="118" t="s">
        <v>54</v>
      </c>
      <c r="I1001" s="118" t="s">
        <v>7590</v>
      </c>
      <c r="J1001" s="118" t="s">
        <v>7591</v>
      </c>
    </row>
    <row r="1002" spans="1:10" ht="12.75">
      <c r="A1002" s="118" t="s">
        <v>1069</v>
      </c>
      <c r="B1002" s="118" t="s">
        <v>11379</v>
      </c>
      <c r="C1002" s="118" t="b">
        <v>0</v>
      </c>
      <c r="D1002" s="118" t="e">
        <f t="shared" ca="1" si="1"/>
        <v>#NAME?</v>
      </c>
      <c r="E1002" s="118" t="s">
        <v>11351</v>
      </c>
      <c r="F1002" s="118" t="s">
        <v>11380</v>
      </c>
      <c r="G1002" s="124" t="s">
        <v>11381</v>
      </c>
      <c r="H1002" s="118" t="s">
        <v>7611</v>
      </c>
      <c r="I1002" s="118" t="s">
        <v>7590</v>
      </c>
      <c r="J1002" s="118" t="s">
        <v>7591</v>
      </c>
    </row>
    <row r="1003" spans="1:10" ht="12.75">
      <c r="A1003" s="118" t="s">
        <v>2630</v>
      </c>
      <c r="B1003" s="118" t="s">
        <v>11382</v>
      </c>
      <c r="C1003" s="118" t="b">
        <v>0</v>
      </c>
      <c r="D1003" s="118" t="e">
        <f t="shared" ca="1" si="1"/>
        <v>#NAME?</v>
      </c>
      <c r="E1003" s="118" t="s">
        <v>11351</v>
      </c>
      <c r="F1003" s="118" t="s">
        <v>11383</v>
      </c>
      <c r="G1003" s="124" t="s">
        <v>11384</v>
      </c>
      <c r="H1003" s="118" t="s">
        <v>8870</v>
      </c>
      <c r="I1003" s="118" t="s">
        <v>7590</v>
      </c>
      <c r="J1003" s="118" t="s">
        <v>7591</v>
      </c>
    </row>
    <row r="1004" spans="1:10" ht="12.75">
      <c r="A1004" s="118" t="s">
        <v>10711</v>
      </c>
      <c r="B1004" s="118" t="s">
        <v>8895</v>
      </c>
      <c r="C1004" s="118" t="b">
        <v>0</v>
      </c>
      <c r="D1004" s="118" t="e">
        <f t="shared" ca="1" si="1"/>
        <v>#NAME?</v>
      </c>
      <c r="E1004" s="118" t="s">
        <v>11351</v>
      </c>
      <c r="F1004" s="118" t="s">
        <v>11385</v>
      </c>
      <c r="G1004" s="124" t="s">
        <v>11386</v>
      </c>
      <c r="H1004" s="118" t="s">
        <v>4485</v>
      </c>
      <c r="I1004" s="118" t="s">
        <v>7590</v>
      </c>
      <c r="J1004" s="118" t="s">
        <v>7591</v>
      </c>
    </row>
    <row r="1005" spans="1:10" ht="12.75">
      <c r="A1005" s="118" t="s">
        <v>814</v>
      </c>
      <c r="B1005" s="118" t="s">
        <v>11387</v>
      </c>
      <c r="C1005" s="118" t="b">
        <v>0</v>
      </c>
      <c r="D1005" s="118" t="e">
        <f t="shared" ca="1" si="1"/>
        <v>#NAME?</v>
      </c>
      <c r="E1005" s="118" t="s">
        <v>11388</v>
      </c>
      <c r="F1005" s="118" t="s">
        <v>11389</v>
      </c>
      <c r="G1005" s="124" t="s">
        <v>11390</v>
      </c>
      <c r="H1005" s="118" t="s">
        <v>4278</v>
      </c>
      <c r="I1005" s="118" t="s">
        <v>7590</v>
      </c>
      <c r="J1005" s="118" t="s">
        <v>7591</v>
      </c>
    </row>
    <row r="1006" spans="1:10" ht="12.75">
      <c r="A1006" s="118" t="s">
        <v>1026</v>
      </c>
      <c r="B1006" s="118" t="s">
        <v>11391</v>
      </c>
      <c r="C1006" s="118" t="b">
        <v>0</v>
      </c>
      <c r="D1006" s="118" t="e">
        <f t="shared" ca="1" si="1"/>
        <v>#NAME?</v>
      </c>
      <c r="E1006" s="118" t="s">
        <v>11388</v>
      </c>
      <c r="F1006" s="118" t="s">
        <v>11392</v>
      </c>
      <c r="G1006" s="124" t="s">
        <v>11393</v>
      </c>
      <c r="H1006" s="118" t="s">
        <v>4305</v>
      </c>
      <c r="I1006" s="118" t="s">
        <v>7590</v>
      </c>
      <c r="J1006" s="118" t="s">
        <v>7591</v>
      </c>
    </row>
    <row r="1007" spans="1:10" ht="12.75">
      <c r="A1007" s="118" t="s">
        <v>2013</v>
      </c>
      <c r="B1007" s="118" t="s">
        <v>11394</v>
      </c>
      <c r="C1007" s="118" t="b">
        <v>0</v>
      </c>
      <c r="D1007" s="118" t="e">
        <f t="shared" ca="1" si="1"/>
        <v>#NAME?</v>
      </c>
      <c r="E1007" s="118" t="s">
        <v>11388</v>
      </c>
      <c r="F1007" s="118" t="s">
        <v>11395</v>
      </c>
      <c r="G1007" s="124" t="s">
        <v>11396</v>
      </c>
      <c r="H1007" s="118" t="s">
        <v>4305</v>
      </c>
      <c r="I1007" s="118" t="s">
        <v>7590</v>
      </c>
      <c r="J1007" s="118" t="s">
        <v>7591</v>
      </c>
    </row>
    <row r="1008" spans="1:10" ht="12.75">
      <c r="A1008" s="118" t="s">
        <v>8861</v>
      </c>
      <c r="B1008" s="118" t="s">
        <v>11397</v>
      </c>
      <c r="C1008" s="118" t="b">
        <v>0</v>
      </c>
      <c r="D1008" s="118" t="e">
        <f t="shared" ca="1" si="1"/>
        <v>#NAME?</v>
      </c>
      <c r="E1008" s="118" t="s">
        <v>76</v>
      </c>
      <c r="F1008" s="118" t="s">
        <v>11398</v>
      </c>
      <c r="G1008" s="124" t="s">
        <v>81</v>
      </c>
      <c r="H1008" s="118" t="s">
        <v>4276</v>
      </c>
      <c r="I1008" s="118" t="s">
        <v>10184</v>
      </c>
      <c r="J1008" s="118" t="s">
        <v>10185</v>
      </c>
    </row>
    <row r="1009" spans="1:10" ht="12.75">
      <c r="A1009" s="118" t="s">
        <v>1769</v>
      </c>
      <c r="B1009" s="118" t="s">
        <v>11399</v>
      </c>
      <c r="C1009" s="118" t="b">
        <v>0</v>
      </c>
      <c r="D1009" s="118" t="e">
        <f t="shared" ca="1" si="1"/>
        <v>#NAME?</v>
      </c>
      <c r="E1009" s="118" t="s">
        <v>76</v>
      </c>
      <c r="F1009" s="118" t="s">
        <v>11400</v>
      </c>
      <c r="G1009" s="124" t="s">
        <v>77</v>
      </c>
      <c r="H1009" s="118" t="s">
        <v>4276</v>
      </c>
      <c r="I1009" s="118" t="s">
        <v>10184</v>
      </c>
      <c r="J1009" s="118" t="s">
        <v>10185</v>
      </c>
    </row>
    <row r="1010" spans="1:10" ht="12.75">
      <c r="A1010" s="118" t="s">
        <v>10990</v>
      </c>
      <c r="B1010" s="118" t="s">
        <v>9576</v>
      </c>
      <c r="C1010" s="118" t="b">
        <v>0</v>
      </c>
      <c r="D1010" s="118" t="e">
        <f t="shared" ca="1" si="1"/>
        <v>#NAME?</v>
      </c>
      <c r="E1010" s="118" t="s">
        <v>11401</v>
      </c>
      <c r="F1010" s="118" t="s">
        <v>11402</v>
      </c>
      <c r="G1010" s="124" t="s">
        <v>11403</v>
      </c>
      <c r="H1010" s="118" t="s">
        <v>4276</v>
      </c>
      <c r="I1010" s="118" t="s">
        <v>11404</v>
      </c>
      <c r="J1010" s="118" t="s">
        <v>7622</v>
      </c>
    </row>
    <row r="1011" spans="1:10" ht="12.75">
      <c r="A1011" s="118" t="s">
        <v>8358</v>
      </c>
      <c r="B1011" s="118" t="s">
        <v>11405</v>
      </c>
      <c r="C1011" s="118" t="b">
        <v>0</v>
      </c>
      <c r="D1011" s="118" t="e">
        <f t="shared" ca="1" si="1"/>
        <v>#NAME?</v>
      </c>
      <c r="E1011" s="118" t="s">
        <v>11401</v>
      </c>
      <c r="F1011" s="118" t="s">
        <v>11406</v>
      </c>
      <c r="G1011" s="124" t="s">
        <v>11407</v>
      </c>
      <c r="H1011" s="118" t="s">
        <v>4276</v>
      </c>
      <c r="I1011" s="118" t="s">
        <v>11404</v>
      </c>
      <c r="J1011" s="118" t="s">
        <v>7622</v>
      </c>
    </row>
    <row r="1012" spans="1:10" ht="12.75">
      <c r="A1012" s="118" t="s">
        <v>11408</v>
      </c>
      <c r="B1012" s="118" t="s">
        <v>11409</v>
      </c>
      <c r="C1012" s="118" t="b">
        <v>0</v>
      </c>
      <c r="D1012" s="118" t="e">
        <f t="shared" ca="1" si="1"/>
        <v>#NAME?</v>
      </c>
      <c r="E1012" s="118" t="s">
        <v>11401</v>
      </c>
      <c r="F1012" s="118" t="s">
        <v>11410</v>
      </c>
      <c r="G1012" s="124" t="s">
        <v>11411</v>
      </c>
      <c r="H1012" s="118" t="s">
        <v>4276</v>
      </c>
      <c r="I1012" s="118" t="s">
        <v>11404</v>
      </c>
      <c r="J1012" s="118" t="s">
        <v>7622</v>
      </c>
    </row>
    <row r="1013" spans="1:10" ht="12.75">
      <c r="A1013" s="118" t="s">
        <v>882</v>
      </c>
      <c r="B1013" s="118" t="s">
        <v>2653</v>
      </c>
      <c r="C1013" s="118" t="b">
        <v>0</v>
      </c>
      <c r="D1013" s="118" t="e">
        <f t="shared" ca="1" si="1"/>
        <v>#NAME?</v>
      </c>
      <c r="E1013" s="118" t="s">
        <v>11412</v>
      </c>
      <c r="F1013" s="118" t="s">
        <v>11413</v>
      </c>
      <c r="G1013" s="124" t="s">
        <v>11414</v>
      </c>
      <c r="H1013" s="118" t="s">
        <v>54</v>
      </c>
      <c r="I1013" s="118" t="s">
        <v>7642</v>
      </c>
      <c r="J1013" s="118"/>
    </row>
    <row r="1014" spans="1:10" ht="12.75">
      <c r="A1014" s="118" t="s">
        <v>836</v>
      </c>
      <c r="B1014" s="118" t="s">
        <v>11415</v>
      </c>
      <c r="C1014" s="118" t="b">
        <v>0</v>
      </c>
      <c r="D1014" s="118" t="e">
        <f t="shared" ca="1" si="1"/>
        <v>#NAME?</v>
      </c>
      <c r="E1014" s="118" t="s">
        <v>11416</v>
      </c>
      <c r="F1014" s="118" t="s">
        <v>11417</v>
      </c>
      <c r="G1014" s="124" t="s">
        <v>11418</v>
      </c>
      <c r="H1014" s="118" t="s">
        <v>4305</v>
      </c>
      <c r="I1014" s="118" t="s">
        <v>7820</v>
      </c>
      <c r="J1014" s="118" t="s">
        <v>7820</v>
      </c>
    </row>
    <row r="1015" spans="1:10" ht="12.75">
      <c r="A1015" s="118" t="s">
        <v>11419</v>
      </c>
      <c r="B1015" s="118" t="s">
        <v>11420</v>
      </c>
      <c r="C1015" s="118" t="b">
        <v>0</v>
      </c>
      <c r="D1015" s="118" t="e">
        <f t="shared" ca="1" si="1"/>
        <v>#NAME?</v>
      </c>
      <c r="E1015" s="118" t="s">
        <v>11421</v>
      </c>
      <c r="F1015" s="118" t="s">
        <v>11422</v>
      </c>
      <c r="G1015" s="124" t="s">
        <v>11423</v>
      </c>
      <c r="H1015" s="118" t="s">
        <v>11424</v>
      </c>
      <c r="I1015" s="118" t="s">
        <v>11425</v>
      </c>
      <c r="J1015" s="118"/>
    </row>
    <row r="1016" spans="1:10" ht="12.75">
      <c r="A1016" s="118" t="s">
        <v>7772</v>
      </c>
      <c r="B1016" s="118" t="s">
        <v>11426</v>
      </c>
      <c r="C1016" s="118" t="b">
        <v>0</v>
      </c>
      <c r="D1016" s="118" t="e">
        <f t="shared" ca="1" si="1"/>
        <v>#NAME?</v>
      </c>
      <c r="E1016" s="118" t="s">
        <v>11427</v>
      </c>
      <c r="F1016" s="118" t="s">
        <v>11428</v>
      </c>
      <c r="G1016" s="124" t="s">
        <v>11429</v>
      </c>
      <c r="H1016" s="118" t="s">
        <v>4485</v>
      </c>
      <c r="I1016" s="118" t="s">
        <v>10351</v>
      </c>
      <c r="J1016" s="118" t="s">
        <v>7622</v>
      </c>
    </row>
    <row r="1017" spans="1:10" ht="12.75">
      <c r="A1017" s="118" t="s">
        <v>11430</v>
      </c>
      <c r="B1017" s="118" t="s">
        <v>11431</v>
      </c>
      <c r="C1017" s="118" t="b">
        <v>0</v>
      </c>
      <c r="D1017" s="118" t="e">
        <f t="shared" ca="1" si="1"/>
        <v>#NAME?</v>
      </c>
      <c r="E1017" s="118" t="s">
        <v>11427</v>
      </c>
      <c r="F1017" s="118" t="s">
        <v>11432</v>
      </c>
      <c r="G1017" s="124" t="s">
        <v>11433</v>
      </c>
      <c r="H1017" s="118" t="s">
        <v>4908</v>
      </c>
      <c r="I1017" s="118" t="s">
        <v>10351</v>
      </c>
      <c r="J1017" s="118" t="s">
        <v>7622</v>
      </c>
    </row>
    <row r="1018" spans="1:10" ht="12.75">
      <c r="A1018" s="118" t="s">
        <v>1704</v>
      </c>
      <c r="B1018" s="118" t="s">
        <v>11434</v>
      </c>
      <c r="C1018" s="118" t="b">
        <v>0</v>
      </c>
      <c r="D1018" s="118" t="e">
        <f t="shared" ca="1" si="1"/>
        <v>#NAME?</v>
      </c>
      <c r="E1018" s="118" t="s">
        <v>11427</v>
      </c>
      <c r="F1018" s="118" t="s">
        <v>11435</v>
      </c>
      <c r="G1018" s="124" t="s">
        <v>11436</v>
      </c>
      <c r="H1018" s="118" t="s">
        <v>4485</v>
      </c>
      <c r="I1018" s="118" t="s">
        <v>10351</v>
      </c>
      <c r="J1018" s="118" t="s">
        <v>7622</v>
      </c>
    </row>
    <row r="1019" spans="1:10" ht="12.75">
      <c r="A1019" s="118" t="s">
        <v>1666</v>
      </c>
      <c r="B1019" s="118" t="s">
        <v>10666</v>
      </c>
      <c r="C1019" s="118" t="b">
        <v>0</v>
      </c>
      <c r="D1019" s="118" t="e">
        <f t="shared" ca="1" si="1"/>
        <v>#NAME?</v>
      </c>
      <c r="E1019" s="118" t="s">
        <v>11427</v>
      </c>
      <c r="F1019" s="118" t="s">
        <v>11437</v>
      </c>
      <c r="G1019" s="124" t="s">
        <v>11438</v>
      </c>
      <c r="H1019" s="118" t="s">
        <v>4908</v>
      </c>
      <c r="I1019" s="118" t="s">
        <v>10351</v>
      </c>
      <c r="J1019" s="118" t="s">
        <v>7622</v>
      </c>
    </row>
    <row r="1020" spans="1:10" ht="12.75">
      <c r="A1020" s="118" t="s">
        <v>1240</v>
      </c>
      <c r="B1020" s="118" t="s">
        <v>11439</v>
      </c>
      <c r="C1020" s="118" t="b">
        <v>0</v>
      </c>
      <c r="D1020" s="118" t="e">
        <f t="shared" ca="1" si="1"/>
        <v>#NAME?</v>
      </c>
      <c r="E1020" s="118" t="s">
        <v>11427</v>
      </c>
      <c r="F1020" s="118" t="s">
        <v>11440</v>
      </c>
      <c r="G1020" s="124" t="s">
        <v>11441</v>
      </c>
      <c r="H1020" s="118" t="s">
        <v>4908</v>
      </c>
      <c r="I1020" s="118" t="s">
        <v>10351</v>
      </c>
      <c r="J1020" s="118" t="s">
        <v>7622</v>
      </c>
    </row>
    <row r="1021" spans="1:10" ht="12.75">
      <c r="A1021" s="118" t="s">
        <v>1540</v>
      </c>
      <c r="B1021" s="118" t="s">
        <v>11442</v>
      </c>
      <c r="C1021" s="118" t="b">
        <v>0</v>
      </c>
      <c r="D1021" s="118" t="e">
        <f t="shared" ca="1" si="1"/>
        <v>#NAME?</v>
      </c>
      <c r="E1021" s="118" t="s">
        <v>11427</v>
      </c>
      <c r="F1021" s="118" t="s">
        <v>11443</v>
      </c>
      <c r="G1021" s="124" t="s">
        <v>11444</v>
      </c>
      <c r="H1021" s="118" t="s">
        <v>4485</v>
      </c>
      <c r="I1021" s="118" t="s">
        <v>10351</v>
      </c>
      <c r="J1021" s="118" t="s">
        <v>7622</v>
      </c>
    </row>
    <row r="1022" spans="1:10" ht="12.75">
      <c r="A1022" s="118" t="s">
        <v>2057</v>
      </c>
      <c r="B1022" s="118" t="s">
        <v>11445</v>
      </c>
      <c r="C1022" s="118" t="b">
        <v>0</v>
      </c>
      <c r="D1022" s="118" t="e">
        <f t="shared" ca="1" si="1"/>
        <v>#NAME?</v>
      </c>
      <c r="E1022" s="118" t="s">
        <v>11427</v>
      </c>
      <c r="F1022" s="118" t="s">
        <v>11446</v>
      </c>
      <c r="G1022" s="124" t="s">
        <v>11447</v>
      </c>
      <c r="H1022" s="118" t="s">
        <v>4485</v>
      </c>
      <c r="I1022" s="118" t="s">
        <v>10351</v>
      </c>
      <c r="J1022" s="118" t="s">
        <v>7622</v>
      </c>
    </row>
    <row r="1023" spans="1:10" ht="12.75">
      <c r="A1023" s="118" t="s">
        <v>8748</v>
      </c>
      <c r="B1023" s="118" t="s">
        <v>11448</v>
      </c>
      <c r="C1023" s="118" t="b">
        <v>0</v>
      </c>
      <c r="D1023" s="118" t="e">
        <f t="shared" ca="1" si="1"/>
        <v>#NAME?</v>
      </c>
      <c r="E1023" s="118" t="s">
        <v>11449</v>
      </c>
      <c r="F1023" s="118" t="s">
        <v>11450</v>
      </c>
      <c r="G1023" s="124" t="s">
        <v>11451</v>
      </c>
      <c r="H1023" s="118" t="s">
        <v>4278</v>
      </c>
      <c r="I1023" s="118" t="s">
        <v>7820</v>
      </c>
      <c r="J1023" s="118" t="s">
        <v>7820</v>
      </c>
    </row>
    <row r="1024" spans="1:10" ht="12.75">
      <c r="A1024" s="118" t="s">
        <v>2226</v>
      </c>
      <c r="B1024" s="118" t="s">
        <v>11452</v>
      </c>
      <c r="C1024" s="118" t="b">
        <v>0</v>
      </c>
      <c r="D1024" s="118" t="e">
        <f t="shared" ca="1" si="1"/>
        <v>#NAME?</v>
      </c>
      <c r="E1024" s="118" t="s">
        <v>11449</v>
      </c>
      <c r="F1024" s="118" t="s">
        <v>11453</v>
      </c>
      <c r="G1024" s="124" t="s">
        <v>11454</v>
      </c>
      <c r="H1024" s="118" t="s">
        <v>11455</v>
      </c>
      <c r="I1024" s="118" t="s">
        <v>7820</v>
      </c>
      <c r="J1024" s="118" t="s">
        <v>7820</v>
      </c>
    </row>
    <row r="1025" spans="1:10" ht="12.75">
      <c r="A1025" s="118" t="s">
        <v>11456</v>
      </c>
      <c r="B1025" s="118" t="s">
        <v>11457</v>
      </c>
      <c r="C1025" s="118" t="b">
        <v>0</v>
      </c>
      <c r="D1025" s="118" t="e">
        <f t="shared" ca="1" si="1"/>
        <v>#NAME?</v>
      </c>
      <c r="E1025" s="118" t="s">
        <v>11449</v>
      </c>
      <c r="F1025" s="118" t="s">
        <v>11458</v>
      </c>
      <c r="G1025" s="124" t="s">
        <v>11459</v>
      </c>
      <c r="H1025" s="118" t="s">
        <v>4278</v>
      </c>
      <c r="I1025" s="118" t="s">
        <v>7820</v>
      </c>
      <c r="J1025" s="118" t="s">
        <v>7820</v>
      </c>
    </row>
    <row r="1026" spans="1:10" ht="12.75">
      <c r="A1026" s="118" t="s">
        <v>1591</v>
      </c>
      <c r="B1026" s="118" t="s">
        <v>11460</v>
      </c>
      <c r="C1026" s="118" t="b">
        <v>0</v>
      </c>
      <c r="D1026" s="118" t="e">
        <f t="shared" ca="1" si="1"/>
        <v>#NAME?</v>
      </c>
      <c r="E1026" s="118" t="s">
        <v>11461</v>
      </c>
      <c r="F1026" s="118" t="s">
        <v>11462</v>
      </c>
      <c r="G1026" s="124" t="s">
        <v>11463</v>
      </c>
      <c r="H1026" s="118" t="s">
        <v>4485</v>
      </c>
      <c r="I1026" s="118" t="s">
        <v>8307</v>
      </c>
      <c r="J1026" s="118" t="s">
        <v>7636</v>
      </c>
    </row>
    <row r="1027" spans="1:10" ht="12.75">
      <c r="A1027" s="118" t="s">
        <v>9126</v>
      </c>
      <c r="B1027" s="118" t="s">
        <v>11464</v>
      </c>
      <c r="C1027" s="118" t="b">
        <v>0</v>
      </c>
      <c r="D1027" s="118" t="e">
        <f t="shared" ca="1" si="1"/>
        <v>#NAME?</v>
      </c>
      <c r="E1027" s="118" t="s">
        <v>11465</v>
      </c>
      <c r="F1027" s="118" t="s">
        <v>11466</v>
      </c>
      <c r="G1027" s="124" t="s">
        <v>11467</v>
      </c>
      <c r="H1027" s="118" t="s">
        <v>4831</v>
      </c>
      <c r="I1027" s="118" t="s">
        <v>8545</v>
      </c>
      <c r="J1027" s="118" t="s">
        <v>8546</v>
      </c>
    </row>
    <row r="1028" spans="1:10" ht="12.75">
      <c r="A1028" s="118" t="s">
        <v>11197</v>
      </c>
      <c r="B1028" s="118" t="s">
        <v>11468</v>
      </c>
      <c r="C1028" s="118" t="b">
        <v>0</v>
      </c>
      <c r="D1028" s="118" t="e">
        <f t="shared" ca="1" si="1"/>
        <v>#NAME?</v>
      </c>
      <c r="E1028" s="118" t="s">
        <v>11465</v>
      </c>
      <c r="F1028" s="118" t="s">
        <v>11469</v>
      </c>
      <c r="G1028" s="124" t="s">
        <v>11470</v>
      </c>
      <c r="H1028" s="118" t="s">
        <v>4276</v>
      </c>
      <c r="I1028" s="118" t="s">
        <v>8545</v>
      </c>
      <c r="J1028" s="118" t="s">
        <v>8546</v>
      </c>
    </row>
    <row r="1029" spans="1:10" ht="12.75">
      <c r="A1029" s="118" t="s">
        <v>882</v>
      </c>
      <c r="B1029" s="118" t="s">
        <v>11471</v>
      </c>
      <c r="C1029" s="118" t="b">
        <v>0</v>
      </c>
      <c r="D1029" s="118" t="e">
        <f t="shared" ca="1" si="1"/>
        <v>#NAME?</v>
      </c>
      <c r="E1029" s="118" t="s">
        <v>11465</v>
      </c>
      <c r="F1029" s="118" t="s">
        <v>11472</v>
      </c>
      <c r="G1029" s="124" t="s">
        <v>11473</v>
      </c>
      <c r="H1029" s="118" t="s">
        <v>11474</v>
      </c>
      <c r="I1029" s="118" t="s">
        <v>8545</v>
      </c>
      <c r="J1029" s="118" t="s">
        <v>8546</v>
      </c>
    </row>
    <row r="1030" spans="1:10" ht="12.75">
      <c r="A1030" s="118" t="s">
        <v>11475</v>
      </c>
      <c r="B1030" s="118" t="s">
        <v>10580</v>
      </c>
      <c r="C1030" s="118" t="b">
        <v>0</v>
      </c>
      <c r="D1030" s="118" t="e">
        <f t="shared" ca="1" si="1"/>
        <v>#NAME?</v>
      </c>
      <c r="E1030" s="118" t="s">
        <v>11465</v>
      </c>
      <c r="F1030" s="118" t="s">
        <v>11476</v>
      </c>
      <c r="G1030" s="124" t="s">
        <v>11477</v>
      </c>
      <c r="H1030" s="118" t="s">
        <v>4831</v>
      </c>
      <c r="I1030" s="118" t="s">
        <v>8545</v>
      </c>
      <c r="J1030" s="118" t="s">
        <v>8546</v>
      </c>
    </row>
    <row r="1031" spans="1:10" ht="12.75">
      <c r="A1031" s="118" t="s">
        <v>8685</v>
      </c>
      <c r="B1031" s="118" t="s">
        <v>11478</v>
      </c>
      <c r="C1031" s="118" t="b">
        <v>0</v>
      </c>
      <c r="D1031" s="118" t="e">
        <f t="shared" ca="1" si="1"/>
        <v>#NAME?</v>
      </c>
      <c r="E1031" s="118" t="s">
        <v>11479</v>
      </c>
      <c r="F1031" s="118" t="s">
        <v>11480</v>
      </c>
      <c r="G1031" s="124" t="s">
        <v>11481</v>
      </c>
      <c r="H1031" s="118" t="s">
        <v>54</v>
      </c>
      <c r="I1031" s="118" t="s">
        <v>11482</v>
      </c>
      <c r="J1031" s="118"/>
    </row>
    <row r="1032" spans="1:10" ht="12.75">
      <c r="A1032" s="118" t="s">
        <v>10002</v>
      </c>
      <c r="B1032" s="118" t="s">
        <v>11483</v>
      </c>
      <c r="C1032" s="118" t="b">
        <v>0</v>
      </c>
      <c r="D1032" s="118" t="e">
        <f t="shared" ca="1" si="1"/>
        <v>#NAME?</v>
      </c>
      <c r="E1032" s="118" t="s">
        <v>11479</v>
      </c>
      <c r="F1032" s="118" t="s">
        <v>11484</v>
      </c>
      <c r="G1032" s="124" t="s">
        <v>11485</v>
      </c>
      <c r="H1032" s="118" t="s">
        <v>5607</v>
      </c>
      <c r="I1032" s="118" t="s">
        <v>11482</v>
      </c>
      <c r="J1032" s="118"/>
    </row>
    <row r="1033" spans="1:10" ht="12.75">
      <c r="A1033" s="118" t="s">
        <v>8685</v>
      </c>
      <c r="B1033" s="118" t="s">
        <v>11486</v>
      </c>
      <c r="C1033" s="118" t="b">
        <v>0</v>
      </c>
      <c r="D1033" s="118" t="e">
        <f t="shared" ca="1" si="1"/>
        <v>#NAME?</v>
      </c>
      <c r="E1033" s="118" t="s">
        <v>11487</v>
      </c>
      <c r="F1033" s="118" t="s">
        <v>11488</v>
      </c>
      <c r="G1033" s="124" t="s">
        <v>11489</v>
      </c>
      <c r="H1033" s="118" t="s">
        <v>54</v>
      </c>
      <c r="I1033" s="118" t="s">
        <v>11490</v>
      </c>
      <c r="J1033" s="118"/>
    </row>
    <row r="1034" spans="1:10" ht="12.75">
      <c r="A1034" s="118" t="s">
        <v>11491</v>
      </c>
      <c r="B1034" s="118" t="s">
        <v>11492</v>
      </c>
      <c r="C1034" s="118" t="b">
        <v>0</v>
      </c>
      <c r="D1034" s="118" t="e">
        <f t="shared" ca="1" si="1"/>
        <v>#NAME?</v>
      </c>
      <c r="E1034" s="118" t="s">
        <v>11487</v>
      </c>
      <c r="F1034" s="118" t="s">
        <v>11493</v>
      </c>
      <c r="G1034" s="124" t="s">
        <v>11494</v>
      </c>
      <c r="H1034" s="118" t="s">
        <v>54</v>
      </c>
      <c r="I1034" s="118" t="s">
        <v>11490</v>
      </c>
      <c r="J1034" s="118"/>
    </row>
    <row r="1035" spans="1:10" ht="12.75">
      <c r="A1035" s="118" t="s">
        <v>9624</v>
      </c>
      <c r="B1035" s="118" t="s">
        <v>11495</v>
      </c>
      <c r="C1035" s="118" t="b">
        <v>0</v>
      </c>
      <c r="D1035" s="118" t="e">
        <f t="shared" ca="1" si="1"/>
        <v>#NAME?</v>
      </c>
      <c r="E1035" s="118" t="s">
        <v>11487</v>
      </c>
      <c r="F1035" s="118" t="s">
        <v>11496</v>
      </c>
      <c r="G1035" s="124" t="s">
        <v>11497</v>
      </c>
      <c r="H1035" s="118" t="s">
        <v>54</v>
      </c>
      <c r="I1035" s="118" t="s">
        <v>11490</v>
      </c>
      <c r="J1035" s="118"/>
    </row>
    <row r="1036" spans="1:10" ht="12.75">
      <c r="A1036" s="118" t="s">
        <v>11498</v>
      </c>
      <c r="B1036" s="118" t="s">
        <v>11499</v>
      </c>
      <c r="C1036" s="118" t="b">
        <v>0</v>
      </c>
      <c r="D1036" s="118" t="e">
        <f t="shared" ca="1" si="1"/>
        <v>#NAME?</v>
      </c>
      <c r="E1036" s="118" t="s">
        <v>11487</v>
      </c>
      <c r="F1036" s="118" t="s">
        <v>11500</v>
      </c>
      <c r="G1036" s="124" t="s">
        <v>11501</v>
      </c>
      <c r="H1036" s="118" t="s">
        <v>5961</v>
      </c>
      <c r="I1036" s="118" t="s">
        <v>11490</v>
      </c>
      <c r="J1036" s="118"/>
    </row>
    <row r="1037" spans="1:10" ht="12.75">
      <c r="A1037" s="118" t="s">
        <v>2013</v>
      </c>
      <c r="B1037" s="118" t="s">
        <v>11502</v>
      </c>
      <c r="C1037" s="118" t="b">
        <v>0</v>
      </c>
      <c r="D1037" s="118" t="e">
        <f t="shared" ca="1" si="1"/>
        <v>#NAME?</v>
      </c>
      <c r="E1037" s="118" t="s">
        <v>11487</v>
      </c>
      <c r="F1037" s="118" t="s">
        <v>11503</v>
      </c>
      <c r="G1037" s="124" t="s">
        <v>11504</v>
      </c>
      <c r="H1037" s="118" t="s">
        <v>5607</v>
      </c>
      <c r="I1037" s="118" t="s">
        <v>11490</v>
      </c>
      <c r="J1037" s="118"/>
    </row>
    <row r="1038" spans="1:10" ht="12.75">
      <c r="A1038" s="118" t="s">
        <v>8031</v>
      </c>
      <c r="B1038" s="118" t="s">
        <v>11505</v>
      </c>
      <c r="C1038" s="118" t="b">
        <v>0</v>
      </c>
      <c r="D1038" s="118" t="e">
        <f t="shared" ca="1" si="1"/>
        <v>#NAME?</v>
      </c>
      <c r="E1038" s="118" t="s">
        <v>11487</v>
      </c>
      <c r="F1038" s="118" t="s">
        <v>11506</v>
      </c>
      <c r="G1038" s="124" t="s">
        <v>11507</v>
      </c>
      <c r="H1038" s="118" t="s">
        <v>5607</v>
      </c>
      <c r="I1038" s="118" t="s">
        <v>11490</v>
      </c>
      <c r="J1038" s="118"/>
    </row>
    <row r="1039" spans="1:10" ht="12.75">
      <c r="A1039" s="118" t="s">
        <v>995</v>
      </c>
      <c r="B1039" s="118" t="s">
        <v>11508</v>
      </c>
      <c r="C1039" s="118" t="b">
        <v>0</v>
      </c>
      <c r="D1039" s="118" t="e">
        <f t="shared" ca="1" si="1"/>
        <v>#NAME?</v>
      </c>
      <c r="E1039" s="118" t="s">
        <v>11487</v>
      </c>
      <c r="F1039" s="118" t="s">
        <v>11509</v>
      </c>
      <c r="G1039" s="124" t="s">
        <v>11510</v>
      </c>
      <c r="H1039" s="118" t="s">
        <v>7647</v>
      </c>
      <c r="I1039" s="118" t="s">
        <v>11490</v>
      </c>
      <c r="J1039" s="118"/>
    </row>
    <row r="1040" spans="1:10" ht="12.75">
      <c r="A1040" s="118" t="s">
        <v>11511</v>
      </c>
      <c r="B1040" s="118" t="s">
        <v>11512</v>
      </c>
      <c r="C1040" s="118" t="b">
        <v>0</v>
      </c>
      <c r="D1040" s="118" t="e">
        <f t="shared" ca="1" si="1"/>
        <v>#NAME?</v>
      </c>
      <c r="E1040" s="118" t="s">
        <v>11513</v>
      </c>
      <c r="F1040" s="118" t="s">
        <v>11514</v>
      </c>
      <c r="G1040" s="124" t="s">
        <v>11515</v>
      </c>
      <c r="H1040" s="118" t="s">
        <v>5961</v>
      </c>
      <c r="I1040" s="118" t="s">
        <v>7737</v>
      </c>
      <c r="J1040" s="118"/>
    </row>
    <row r="1041" spans="1:10" ht="12.75">
      <c r="A1041" s="118" t="s">
        <v>9752</v>
      </c>
      <c r="B1041" s="118" t="s">
        <v>11516</v>
      </c>
      <c r="C1041" s="118" t="b">
        <v>0</v>
      </c>
      <c r="D1041" s="118" t="e">
        <f t="shared" ca="1" si="1"/>
        <v>#NAME?</v>
      </c>
      <c r="E1041" s="118" t="s">
        <v>11513</v>
      </c>
      <c r="F1041" s="118" t="s">
        <v>11517</v>
      </c>
      <c r="G1041" s="124" t="s">
        <v>11518</v>
      </c>
      <c r="H1041" s="118" t="s">
        <v>54</v>
      </c>
      <c r="I1041" s="118" t="s">
        <v>7737</v>
      </c>
      <c r="J1041" s="118"/>
    </row>
    <row r="1042" spans="1:10" ht="12.75">
      <c r="A1042" s="118" t="s">
        <v>11519</v>
      </c>
      <c r="B1042" s="118" t="s">
        <v>11520</v>
      </c>
      <c r="C1042" s="118" t="b">
        <v>0</v>
      </c>
      <c r="D1042" s="118" t="e">
        <f t="shared" ca="1" si="1"/>
        <v>#NAME?</v>
      </c>
      <c r="E1042" s="118" t="s">
        <v>11521</v>
      </c>
      <c r="F1042" s="118" t="s">
        <v>11522</v>
      </c>
      <c r="G1042" s="124" t="s">
        <v>11523</v>
      </c>
      <c r="H1042" s="118" t="s">
        <v>54</v>
      </c>
      <c r="I1042" s="118" t="s">
        <v>10067</v>
      </c>
      <c r="J1042" s="118"/>
    </row>
    <row r="1043" spans="1:10" ht="12.75">
      <c r="A1043" s="118" t="s">
        <v>10990</v>
      </c>
      <c r="B1043" s="118" t="s">
        <v>11524</v>
      </c>
      <c r="C1043" s="118" t="b">
        <v>0</v>
      </c>
      <c r="D1043" s="118" t="e">
        <f t="shared" ca="1" si="1"/>
        <v>#NAME?</v>
      </c>
      <c r="E1043" s="118" t="s">
        <v>11525</v>
      </c>
      <c r="F1043" s="118" t="s">
        <v>11526</v>
      </c>
      <c r="G1043" s="124" t="s">
        <v>11527</v>
      </c>
      <c r="H1043" s="118" t="s">
        <v>8760</v>
      </c>
      <c r="I1043" s="118" t="s">
        <v>1699</v>
      </c>
      <c r="J1043" s="118" t="s">
        <v>7795</v>
      </c>
    </row>
    <row r="1044" spans="1:10" ht="12.75">
      <c r="A1044" s="118" t="s">
        <v>1363</v>
      </c>
      <c r="B1044" s="118" t="s">
        <v>11528</v>
      </c>
      <c r="C1044" s="118" t="b">
        <v>0</v>
      </c>
      <c r="D1044" s="118" t="e">
        <f t="shared" ca="1" si="1"/>
        <v>#NAME?</v>
      </c>
      <c r="E1044" s="118" t="s">
        <v>11525</v>
      </c>
      <c r="F1044" s="118" t="s">
        <v>11529</v>
      </c>
      <c r="G1044" s="124" t="s">
        <v>11530</v>
      </c>
      <c r="H1044" s="118" t="s">
        <v>54</v>
      </c>
      <c r="I1044" s="118" t="s">
        <v>1699</v>
      </c>
      <c r="J1044" s="118" t="s">
        <v>7795</v>
      </c>
    </row>
    <row r="1045" spans="1:10" ht="12.75">
      <c r="A1045" s="118" t="s">
        <v>1591</v>
      </c>
      <c r="B1045" s="118" t="s">
        <v>11531</v>
      </c>
      <c r="C1045" s="118" t="b">
        <v>0</v>
      </c>
      <c r="D1045" s="118" t="e">
        <f t="shared" ca="1" si="1"/>
        <v>#NAME?</v>
      </c>
      <c r="E1045" s="118" t="s">
        <v>11525</v>
      </c>
      <c r="F1045" s="118" t="s">
        <v>11532</v>
      </c>
      <c r="G1045" s="124" t="s">
        <v>11533</v>
      </c>
      <c r="H1045" s="118" t="s">
        <v>4551</v>
      </c>
      <c r="I1045" s="118" t="s">
        <v>1699</v>
      </c>
      <c r="J1045" s="118" t="s">
        <v>7795</v>
      </c>
    </row>
    <row r="1046" spans="1:10" ht="12.75">
      <c r="A1046" s="118" t="s">
        <v>2377</v>
      </c>
      <c r="B1046" s="118" t="s">
        <v>11534</v>
      </c>
      <c r="C1046" s="118" t="b">
        <v>0</v>
      </c>
      <c r="D1046" s="118" t="e">
        <f t="shared" ca="1" si="1"/>
        <v>#NAME?</v>
      </c>
      <c r="E1046" s="118" t="s">
        <v>11525</v>
      </c>
      <c r="F1046" s="118" t="s">
        <v>11535</v>
      </c>
      <c r="G1046" s="124" t="s">
        <v>11536</v>
      </c>
      <c r="H1046" s="118" t="s">
        <v>4872</v>
      </c>
      <c r="I1046" s="118" t="s">
        <v>1699</v>
      </c>
      <c r="J1046" s="118" t="s">
        <v>7795</v>
      </c>
    </row>
    <row r="1047" spans="1:10" ht="12.75">
      <c r="A1047" s="118" t="s">
        <v>11537</v>
      </c>
      <c r="B1047" s="118" t="s">
        <v>11538</v>
      </c>
      <c r="C1047" s="118" t="b">
        <v>0</v>
      </c>
      <c r="D1047" s="118" t="e">
        <f t="shared" ca="1" si="1"/>
        <v>#NAME?</v>
      </c>
      <c r="E1047" s="118" t="s">
        <v>11525</v>
      </c>
      <c r="F1047" s="118" t="s">
        <v>11539</v>
      </c>
      <c r="G1047" s="124" t="s">
        <v>11540</v>
      </c>
      <c r="H1047" s="118" t="s">
        <v>54</v>
      </c>
      <c r="I1047" s="118" t="s">
        <v>1699</v>
      </c>
      <c r="J1047" s="118" t="s">
        <v>7795</v>
      </c>
    </row>
    <row r="1048" spans="1:10" ht="12.75">
      <c r="A1048" s="118" t="s">
        <v>8633</v>
      </c>
      <c r="B1048" s="118" t="s">
        <v>11541</v>
      </c>
      <c r="C1048" s="118" t="b">
        <v>0</v>
      </c>
      <c r="D1048" s="118" t="e">
        <f t="shared" ca="1" si="1"/>
        <v>#NAME?</v>
      </c>
      <c r="E1048" s="118" t="s">
        <v>11525</v>
      </c>
      <c r="F1048" s="118" t="s">
        <v>11542</v>
      </c>
      <c r="G1048" s="124" t="s">
        <v>11543</v>
      </c>
      <c r="H1048" s="118" t="s">
        <v>4551</v>
      </c>
      <c r="I1048" s="118" t="s">
        <v>1699</v>
      </c>
      <c r="J1048" s="118" t="s">
        <v>7795</v>
      </c>
    </row>
    <row r="1049" spans="1:10" ht="12.75">
      <c r="A1049" s="118" t="s">
        <v>1240</v>
      </c>
      <c r="B1049" s="118" t="s">
        <v>11544</v>
      </c>
      <c r="C1049" s="118" t="b">
        <v>0</v>
      </c>
      <c r="D1049" s="118" t="e">
        <f t="shared" ca="1" si="1"/>
        <v>#NAME?</v>
      </c>
      <c r="E1049" s="118" t="s">
        <v>11525</v>
      </c>
      <c r="F1049" s="118" t="s">
        <v>11545</v>
      </c>
      <c r="G1049" s="124" t="s">
        <v>11546</v>
      </c>
      <c r="H1049" s="118" t="s">
        <v>7647</v>
      </c>
      <c r="I1049" s="118" t="s">
        <v>1699</v>
      </c>
      <c r="J1049" s="118" t="s">
        <v>7795</v>
      </c>
    </row>
    <row r="1050" spans="1:10" ht="12.75">
      <c r="A1050" s="118" t="s">
        <v>11547</v>
      </c>
      <c r="B1050" s="118" t="s">
        <v>11548</v>
      </c>
      <c r="C1050" s="118" t="b">
        <v>0</v>
      </c>
      <c r="D1050" s="118" t="e">
        <f t="shared" ca="1" si="1"/>
        <v>#NAME?</v>
      </c>
      <c r="E1050" s="118" t="s">
        <v>11525</v>
      </c>
      <c r="F1050" s="118" t="s">
        <v>11549</v>
      </c>
      <c r="G1050" s="124" t="s">
        <v>11550</v>
      </c>
      <c r="H1050" s="118" t="s">
        <v>4831</v>
      </c>
      <c r="I1050" s="118" t="s">
        <v>1699</v>
      </c>
      <c r="J1050" s="118" t="s">
        <v>7795</v>
      </c>
    </row>
    <row r="1051" spans="1:10" ht="12.75">
      <c r="A1051" s="118" t="s">
        <v>882</v>
      </c>
      <c r="B1051" s="118" t="s">
        <v>11551</v>
      </c>
      <c r="C1051" s="118" t="b">
        <v>0</v>
      </c>
      <c r="D1051" s="118" t="e">
        <f t="shared" ca="1" si="1"/>
        <v>#NAME?</v>
      </c>
      <c r="E1051" s="118" t="s">
        <v>11525</v>
      </c>
      <c r="F1051" s="118" t="s">
        <v>11552</v>
      </c>
      <c r="G1051" s="124" t="s">
        <v>11553</v>
      </c>
      <c r="H1051" s="118" t="s">
        <v>54</v>
      </c>
      <c r="I1051" s="118" t="s">
        <v>1699</v>
      </c>
      <c r="J1051" s="118" t="s">
        <v>7795</v>
      </c>
    </row>
    <row r="1052" spans="1:10" ht="12.75">
      <c r="A1052" s="118" t="s">
        <v>1525</v>
      </c>
      <c r="B1052" s="118" t="s">
        <v>11554</v>
      </c>
      <c r="C1052" s="118" t="b">
        <v>0</v>
      </c>
      <c r="D1052" s="118" t="e">
        <f t="shared" ca="1" si="1"/>
        <v>#NAME?</v>
      </c>
      <c r="E1052" s="118" t="s">
        <v>11525</v>
      </c>
      <c r="F1052" s="118" t="s">
        <v>11555</v>
      </c>
      <c r="G1052" s="124" t="s">
        <v>11556</v>
      </c>
      <c r="H1052" s="118" t="s">
        <v>4831</v>
      </c>
      <c r="I1052" s="118" t="s">
        <v>1699</v>
      </c>
      <c r="J1052" s="118" t="s">
        <v>7795</v>
      </c>
    </row>
    <row r="1053" spans="1:10" ht="12.75">
      <c r="A1053" s="118" t="s">
        <v>1872</v>
      </c>
      <c r="B1053" s="118" t="s">
        <v>1818</v>
      </c>
      <c r="C1053" s="118" t="b">
        <v>0</v>
      </c>
      <c r="D1053" s="118" t="e">
        <f t="shared" ca="1" si="1"/>
        <v>#NAME?</v>
      </c>
      <c r="E1053" s="118" t="s">
        <v>11525</v>
      </c>
      <c r="F1053" s="118" t="s">
        <v>11557</v>
      </c>
      <c r="G1053" s="124" t="s">
        <v>11558</v>
      </c>
      <c r="H1053" s="118" t="s">
        <v>4831</v>
      </c>
      <c r="I1053" s="118" t="s">
        <v>1699</v>
      </c>
      <c r="J1053" s="118" t="s">
        <v>7795</v>
      </c>
    </row>
    <row r="1054" spans="1:10" ht="12.75">
      <c r="A1054" s="118" t="s">
        <v>2523</v>
      </c>
      <c r="B1054" s="118" t="s">
        <v>11559</v>
      </c>
      <c r="C1054" s="118" t="b">
        <v>0</v>
      </c>
      <c r="D1054" s="118" t="e">
        <f t="shared" ca="1" si="1"/>
        <v>#NAME?</v>
      </c>
      <c r="E1054" s="118" t="s">
        <v>11525</v>
      </c>
      <c r="F1054" s="118" t="s">
        <v>11560</v>
      </c>
      <c r="G1054" s="124" t="s">
        <v>11561</v>
      </c>
      <c r="H1054" s="118" t="s">
        <v>8760</v>
      </c>
      <c r="I1054" s="118" t="s">
        <v>1699</v>
      </c>
      <c r="J1054" s="118" t="s">
        <v>7795</v>
      </c>
    </row>
    <row r="1055" spans="1:10" ht="12.75">
      <c r="A1055" s="118" t="s">
        <v>2079</v>
      </c>
      <c r="B1055" s="118" t="s">
        <v>1998</v>
      </c>
      <c r="C1055" s="118" t="b">
        <v>0</v>
      </c>
      <c r="D1055" s="118" t="e">
        <f t="shared" ca="1" si="1"/>
        <v>#NAME?</v>
      </c>
      <c r="E1055" s="118" t="s">
        <v>11562</v>
      </c>
      <c r="F1055" s="118" t="s">
        <v>11563</v>
      </c>
      <c r="G1055" s="124" t="s">
        <v>11564</v>
      </c>
      <c r="H1055" s="118" t="s">
        <v>4640</v>
      </c>
      <c r="I1055" s="118" t="s">
        <v>7642</v>
      </c>
      <c r="J1055" s="118"/>
    </row>
    <row r="1056" spans="1:10" ht="12.75">
      <c r="A1056" s="118" t="s">
        <v>2584</v>
      </c>
      <c r="B1056" s="118" t="s">
        <v>11565</v>
      </c>
      <c r="C1056" s="118" t="b">
        <v>0</v>
      </c>
      <c r="D1056" s="118" t="e">
        <f t="shared" ca="1" si="1"/>
        <v>#NAME?</v>
      </c>
      <c r="E1056" s="118" t="s">
        <v>11566</v>
      </c>
      <c r="F1056" s="118" t="s">
        <v>11567</v>
      </c>
      <c r="G1056" s="124" t="s">
        <v>11568</v>
      </c>
      <c r="H1056" s="118" t="s">
        <v>5064</v>
      </c>
      <c r="I1056" s="118" t="s">
        <v>11569</v>
      </c>
      <c r="J1056" s="118" t="s">
        <v>8546</v>
      </c>
    </row>
    <row r="1057" spans="1:10" ht="12.75">
      <c r="A1057" s="118" t="s">
        <v>7924</v>
      </c>
      <c r="B1057" s="118" t="s">
        <v>11570</v>
      </c>
      <c r="C1057" s="118" t="b">
        <v>0</v>
      </c>
      <c r="D1057" s="118" t="e">
        <f t="shared" ca="1" si="1"/>
        <v>#NAME?</v>
      </c>
      <c r="E1057" s="118" t="s">
        <v>11571</v>
      </c>
      <c r="F1057" s="118" t="s">
        <v>11572</v>
      </c>
      <c r="G1057" s="124" t="s">
        <v>11573</v>
      </c>
      <c r="H1057" s="118" t="s">
        <v>9883</v>
      </c>
      <c r="I1057" s="118" t="s">
        <v>11574</v>
      </c>
      <c r="J1057" s="118"/>
    </row>
    <row r="1058" spans="1:10" ht="12.75">
      <c r="A1058" s="118" t="s">
        <v>11575</v>
      </c>
      <c r="B1058" s="118" t="s">
        <v>11576</v>
      </c>
      <c r="C1058" s="118" t="b">
        <v>0</v>
      </c>
      <c r="D1058" s="118" t="e">
        <f t="shared" ca="1" si="1"/>
        <v>#NAME?</v>
      </c>
      <c r="E1058" s="118" t="s">
        <v>11571</v>
      </c>
      <c r="F1058" s="118" t="s">
        <v>11577</v>
      </c>
      <c r="G1058" s="124" t="s">
        <v>11578</v>
      </c>
      <c r="H1058" s="118" t="s">
        <v>9883</v>
      </c>
      <c r="I1058" s="118" t="s">
        <v>11574</v>
      </c>
      <c r="J1058" s="118"/>
    </row>
    <row r="1059" spans="1:10" ht="12.75">
      <c r="A1059" s="118" t="s">
        <v>1591</v>
      </c>
      <c r="B1059" s="118" t="s">
        <v>11579</v>
      </c>
      <c r="C1059" s="118" t="b">
        <v>0</v>
      </c>
      <c r="D1059" s="118" t="e">
        <f t="shared" ca="1" si="1"/>
        <v>#NAME?</v>
      </c>
      <c r="E1059" s="118" t="s">
        <v>11580</v>
      </c>
      <c r="F1059" s="118" t="s">
        <v>11581</v>
      </c>
      <c r="G1059" s="124" t="s">
        <v>11582</v>
      </c>
      <c r="H1059" s="118" t="s">
        <v>5064</v>
      </c>
      <c r="I1059" s="118" t="s">
        <v>7820</v>
      </c>
      <c r="J1059" s="118" t="s">
        <v>7820</v>
      </c>
    </row>
    <row r="1060" spans="1:10" ht="12.75">
      <c r="A1060" s="118" t="s">
        <v>10738</v>
      </c>
      <c r="B1060" s="118" t="s">
        <v>10781</v>
      </c>
      <c r="C1060" s="118" t="b">
        <v>0</v>
      </c>
      <c r="D1060" s="118" t="e">
        <f t="shared" ca="1" si="1"/>
        <v>#NAME?</v>
      </c>
      <c r="E1060" s="118" t="s">
        <v>11583</v>
      </c>
      <c r="F1060" s="118" t="s">
        <v>11584</v>
      </c>
      <c r="G1060" s="124" t="s">
        <v>11585</v>
      </c>
      <c r="H1060" s="118" t="s">
        <v>4640</v>
      </c>
      <c r="I1060" s="118" t="s">
        <v>11586</v>
      </c>
      <c r="J1060" s="118" t="s">
        <v>7795</v>
      </c>
    </row>
    <row r="1061" spans="1:10" ht="12.75">
      <c r="A1061" s="118" t="s">
        <v>11587</v>
      </c>
      <c r="B1061" s="118" t="s">
        <v>11588</v>
      </c>
      <c r="C1061" s="118" t="b">
        <v>0</v>
      </c>
      <c r="D1061" s="118" t="e">
        <f t="shared" ca="1" si="1"/>
        <v>#NAME?</v>
      </c>
      <c r="E1061" s="118" t="s">
        <v>11589</v>
      </c>
      <c r="F1061" s="118" t="s">
        <v>11590</v>
      </c>
      <c r="G1061" s="124" t="s">
        <v>11591</v>
      </c>
      <c r="H1061" s="118" t="s">
        <v>54</v>
      </c>
      <c r="I1061" s="118" t="s">
        <v>7642</v>
      </c>
      <c r="J1061" s="118"/>
    </row>
    <row r="1062" spans="1:10" ht="12.75">
      <c r="A1062" s="118" t="s">
        <v>8090</v>
      </c>
      <c r="B1062" s="118" t="s">
        <v>11592</v>
      </c>
      <c r="C1062" s="118" t="b">
        <v>0</v>
      </c>
      <c r="D1062" s="118" t="e">
        <f t="shared" ca="1" si="1"/>
        <v>#NAME?</v>
      </c>
      <c r="E1062" s="118" t="s">
        <v>11589</v>
      </c>
      <c r="F1062" s="118" t="s">
        <v>11593</v>
      </c>
      <c r="G1062" s="124" t="s">
        <v>11594</v>
      </c>
      <c r="H1062" s="118" t="s">
        <v>11595</v>
      </c>
      <c r="I1062" s="118" t="s">
        <v>7642</v>
      </c>
      <c r="J1062" s="118"/>
    </row>
    <row r="1063" spans="1:10" ht="12.75">
      <c r="A1063" s="118" t="s">
        <v>920</v>
      </c>
      <c r="B1063" s="118" t="s">
        <v>11596</v>
      </c>
      <c r="C1063" s="118" t="b">
        <v>0</v>
      </c>
      <c r="D1063" s="118" t="e">
        <f t="shared" ca="1" si="1"/>
        <v>#NAME?</v>
      </c>
      <c r="E1063" s="118" t="s">
        <v>11589</v>
      </c>
      <c r="F1063" s="118" t="s">
        <v>11597</v>
      </c>
      <c r="G1063" s="124" t="s">
        <v>11598</v>
      </c>
      <c r="H1063" s="118" t="s">
        <v>5279</v>
      </c>
      <c r="I1063" s="118" t="s">
        <v>7642</v>
      </c>
      <c r="J1063" s="118"/>
    </row>
    <row r="1064" spans="1:10" ht="12.75">
      <c r="A1064" s="118" t="s">
        <v>7970</v>
      </c>
      <c r="B1064" s="118" t="s">
        <v>11599</v>
      </c>
      <c r="C1064" s="118" t="b">
        <v>0</v>
      </c>
      <c r="D1064" s="118" t="e">
        <f t="shared" ca="1" si="1"/>
        <v>#NAME?</v>
      </c>
      <c r="E1064" s="118" t="s">
        <v>11589</v>
      </c>
      <c r="F1064" s="118" t="s">
        <v>11600</v>
      </c>
      <c r="G1064" s="124" t="s">
        <v>11601</v>
      </c>
      <c r="H1064" s="118" t="s">
        <v>54</v>
      </c>
      <c r="I1064" s="118" t="s">
        <v>7642</v>
      </c>
      <c r="J1064" s="118"/>
    </row>
    <row r="1065" spans="1:10" ht="12.75">
      <c r="A1065" s="118" t="s">
        <v>11602</v>
      </c>
      <c r="B1065" s="118" t="s">
        <v>11603</v>
      </c>
      <c r="C1065" s="118" t="b">
        <v>0</v>
      </c>
      <c r="D1065" s="118" t="e">
        <f t="shared" ca="1" si="1"/>
        <v>#NAME?</v>
      </c>
      <c r="E1065" s="118" t="s">
        <v>11589</v>
      </c>
      <c r="F1065" s="118" t="s">
        <v>11604</v>
      </c>
      <c r="G1065" s="124" t="s">
        <v>11605</v>
      </c>
      <c r="H1065" s="118" t="s">
        <v>11606</v>
      </c>
      <c r="I1065" s="118" t="s">
        <v>7642</v>
      </c>
      <c r="J1065" s="118"/>
    </row>
    <row r="1066" spans="1:10" ht="12.75">
      <c r="A1066" s="118" t="s">
        <v>11607</v>
      </c>
      <c r="B1066" s="118" t="s">
        <v>11608</v>
      </c>
      <c r="C1066" s="118" t="b">
        <v>0</v>
      </c>
      <c r="D1066" s="118" t="e">
        <f t="shared" ca="1" si="1"/>
        <v>#NAME?</v>
      </c>
      <c r="E1066" s="118" t="s">
        <v>11589</v>
      </c>
      <c r="F1066" s="118" t="s">
        <v>11609</v>
      </c>
      <c r="G1066" s="124" t="s">
        <v>11610</v>
      </c>
      <c r="H1066" s="118" t="s">
        <v>11611</v>
      </c>
      <c r="I1066" s="118" t="s">
        <v>7642</v>
      </c>
      <c r="J1066" s="118"/>
    </row>
    <row r="1067" spans="1:10" ht="12.75">
      <c r="A1067" s="118" t="s">
        <v>1124</v>
      </c>
      <c r="B1067" s="118" t="s">
        <v>11612</v>
      </c>
      <c r="C1067" s="118" t="b">
        <v>0</v>
      </c>
      <c r="D1067" s="118" t="e">
        <f t="shared" ca="1" si="1"/>
        <v>#NAME?</v>
      </c>
      <c r="E1067" s="118" t="s">
        <v>11589</v>
      </c>
      <c r="F1067" s="118" t="s">
        <v>11613</v>
      </c>
      <c r="G1067" s="124" t="s">
        <v>11614</v>
      </c>
      <c r="H1067" s="118" t="s">
        <v>5961</v>
      </c>
      <c r="I1067" s="118" t="s">
        <v>7642</v>
      </c>
      <c r="J1067" s="118"/>
    </row>
    <row r="1068" spans="1:10" ht="12.75">
      <c r="A1068" s="118" t="s">
        <v>11615</v>
      </c>
      <c r="B1068" s="118" t="s">
        <v>11616</v>
      </c>
      <c r="C1068" s="118" t="b">
        <v>0</v>
      </c>
      <c r="D1068" s="118" t="e">
        <f t="shared" ca="1" si="1"/>
        <v>#NAME?</v>
      </c>
      <c r="E1068" s="118" t="s">
        <v>11589</v>
      </c>
      <c r="F1068" s="118" t="s">
        <v>11617</v>
      </c>
      <c r="G1068" s="124" t="s">
        <v>11618</v>
      </c>
      <c r="H1068" s="118" t="s">
        <v>54</v>
      </c>
      <c r="I1068" s="118" t="s">
        <v>7642</v>
      </c>
      <c r="J1068" s="118"/>
    </row>
    <row r="1069" spans="1:10" ht="12.75">
      <c r="A1069" s="118" t="s">
        <v>1484</v>
      </c>
      <c r="B1069" s="118" t="s">
        <v>11619</v>
      </c>
      <c r="C1069" s="118" t="b">
        <v>0</v>
      </c>
      <c r="D1069" s="118" t="e">
        <f t="shared" ca="1" si="1"/>
        <v>#NAME?</v>
      </c>
      <c r="E1069" s="118" t="s">
        <v>11589</v>
      </c>
      <c r="F1069" s="118" t="s">
        <v>11620</v>
      </c>
      <c r="G1069" s="124" t="s">
        <v>11621</v>
      </c>
      <c r="H1069" s="118" t="s">
        <v>54</v>
      </c>
      <c r="I1069" s="118" t="s">
        <v>7642</v>
      </c>
      <c r="J1069" s="118"/>
    </row>
    <row r="1070" spans="1:10" ht="12.75">
      <c r="A1070" s="118" t="s">
        <v>2013</v>
      </c>
      <c r="B1070" s="118" t="s">
        <v>11128</v>
      </c>
      <c r="C1070" s="118" t="b">
        <v>0</v>
      </c>
      <c r="D1070" s="118" t="e">
        <f t="shared" ca="1" si="1"/>
        <v>#NAME?</v>
      </c>
      <c r="E1070" s="118" t="s">
        <v>11589</v>
      </c>
      <c r="F1070" s="118" t="s">
        <v>11622</v>
      </c>
      <c r="G1070" s="124" t="s">
        <v>11623</v>
      </c>
      <c r="H1070" s="118" t="s">
        <v>5368</v>
      </c>
      <c r="I1070" s="118" t="s">
        <v>7642</v>
      </c>
      <c r="J1070" s="118"/>
    </row>
    <row r="1071" spans="1:10" ht="12.75">
      <c r="A1071" s="118" t="s">
        <v>11624</v>
      </c>
      <c r="B1071" s="118" t="s">
        <v>11625</v>
      </c>
      <c r="C1071" s="118" t="b">
        <v>0</v>
      </c>
      <c r="D1071" s="118" t="e">
        <f t="shared" ca="1" si="1"/>
        <v>#NAME?</v>
      </c>
      <c r="E1071" s="118" t="s">
        <v>11589</v>
      </c>
      <c r="F1071" s="118" t="s">
        <v>11626</v>
      </c>
      <c r="G1071" s="124" t="s">
        <v>11627</v>
      </c>
      <c r="H1071" s="118" t="s">
        <v>5961</v>
      </c>
      <c r="I1071" s="118" t="s">
        <v>7642</v>
      </c>
      <c r="J1071" s="118"/>
    </row>
    <row r="1072" spans="1:10" ht="12.75">
      <c r="A1072" s="118" t="s">
        <v>877</v>
      </c>
      <c r="B1072" s="118" t="s">
        <v>11628</v>
      </c>
      <c r="C1072" s="118" t="b">
        <v>0</v>
      </c>
      <c r="D1072" s="118" t="e">
        <f t="shared" ca="1" si="1"/>
        <v>#NAME?</v>
      </c>
      <c r="E1072" s="118" t="s">
        <v>11589</v>
      </c>
      <c r="F1072" s="118" t="s">
        <v>11629</v>
      </c>
      <c r="G1072" s="124" t="s">
        <v>11630</v>
      </c>
      <c r="H1072" s="118" t="s">
        <v>5961</v>
      </c>
      <c r="I1072" s="118" t="s">
        <v>7642</v>
      </c>
      <c r="J1072" s="118"/>
    </row>
    <row r="1073" spans="1:10" ht="12.75">
      <c r="A1073" s="118" t="s">
        <v>902</v>
      </c>
      <c r="B1073" s="118" t="s">
        <v>11631</v>
      </c>
      <c r="C1073" s="118" t="b">
        <v>0</v>
      </c>
      <c r="D1073" s="118" t="e">
        <f t="shared" ca="1" si="1"/>
        <v>#NAME?</v>
      </c>
      <c r="E1073" s="118" t="s">
        <v>11632</v>
      </c>
      <c r="F1073" s="118" t="s">
        <v>11633</v>
      </c>
      <c r="G1073" s="124" t="s">
        <v>11634</v>
      </c>
      <c r="H1073" s="118" t="s">
        <v>5607</v>
      </c>
      <c r="I1073" s="118" t="s">
        <v>11196</v>
      </c>
      <c r="J1073" s="118" t="s">
        <v>8313</v>
      </c>
    </row>
    <row r="1074" spans="1:10" ht="12.75">
      <c r="A1074" s="118" t="s">
        <v>1666</v>
      </c>
      <c r="B1074" s="118" t="s">
        <v>11635</v>
      </c>
      <c r="C1074" s="118" t="b">
        <v>0</v>
      </c>
      <c r="D1074" s="118" t="e">
        <f t="shared" ca="1" si="1"/>
        <v>#NAME?</v>
      </c>
      <c r="E1074" s="118" t="s">
        <v>11632</v>
      </c>
      <c r="F1074" s="118" t="s">
        <v>11636</v>
      </c>
      <c r="G1074" s="124" t="s">
        <v>11637</v>
      </c>
      <c r="H1074" s="118" t="s">
        <v>4485</v>
      </c>
      <c r="I1074" s="118" t="s">
        <v>11196</v>
      </c>
      <c r="J1074" s="118" t="s">
        <v>8313</v>
      </c>
    </row>
    <row r="1075" spans="1:10" ht="12.75">
      <c r="A1075" s="118" t="s">
        <v>2068</v>
      </c>
      <c r="B1075" s="118" t="s">
        <v>11638</v>
      </c>
      <c r="C1075" s="118" t="b">
        <v>0</v>
      </c>
      <c r="D1075" s="118" t="e">
        <f t="shared" ca="1" si="1"/>
        <v>#NAME?</v>
      </c>
      <c r="E1075" s="118" t="s">
        <v>11632</v>
      </c>
      <c r="F1075" s="118" t="s">
        <v>11639</v>
      </c>
      <c r="G1075" s="124" t="s">
        <v>11640</v>
      </c>
      <c r="H1075" s="118" t="s">
        <v>4227</v>
      </c>
      <c r="I1075" s="118" t="s">
        <v>11196</v>
      </c>
      <c r="J1075" s="118" t="s">
        <v>8313</v>
      </c>
    </row>
    <row r="1076" spans="1:10" ht="12.75">
      <c r="A1076" s="118" t="s">
        <v>10844</v>
      </c>
      <c r="B1076" s="118" t="s">
        <v>11641</v>
      </c>
      <c r="C1076" s="118" t="b">
        <v>0</v>
      </c>
      <c r="D1076" s="118" t="e">
        <f t="shared" ca="1" si="1"/>
        <v>#NAME?</v>
      </c>
      <c r="E1076" s="118" t="s">
        <v>11632</v>
      </c>
      <c r="F1076" s="118" t="s">
        <v>11642</v>
      </c>
      <c r="G1076" s="124" t="s">
        <v>11643</v>
      </c>
      <c r="H1076" s="118" t="s">
        <v>4831</v>
      </c>
      <c r="I1076" s="118" t="s">
        <v>11196</v>
      </c>
      <c r="J1076" s="118" t="s">
        <v>8313</v>
      </c>
    </row>
    <row r="1077" spans="1:10" ht="12.75">
      <c r="A1077" s="118" t="s">
        <v>1240</v>
      </c>
      <c r="B1077" s="118" t="s">
        <v>10132</v>
      </c>
      <c r="C1077" s="118" t="b">
        <v>0</v>
      </c>
      <c r="D1077" s="118" t="e">
        <f t="shared" ca="1" si="1"/>
        <v>#NAME?</v>
      </c>
      <c r="E1077" s="118" t="s">
        <v>11632</v>
      </c>
      <c r="F1077" s="118" t="s">
        <v>11644</v>
      </c>
      <c r="G1077" s="124" t="s">
        <v>11645</v>
      </c>
      <c r="H1077" s="118" t="s">
        <v>54</v>
      </c>
      <c r="I1077" s="118" t="s">
        <v>11196</v>
      </c>
      <c r="J1077" s="118" t="s">
        <v>8313</v>
      </c>
    </row>
    <row r="1078" spans="1:10" ht="12.75">
      <c r="A1078" s="118" t="s">
        <v>882</v>
      </c>
      <c r="B1078" s="118" t="s">
        <v>11646</v>
      </c>
      <c r="C1078" s="118" t="b">
        <v>0</v>
      </c>
      <c r="D1078" s="118" t="e">
        <f t="shared" ca="1" si="1"/>
        <v>#NAME?</v>
      </c>
      <c r="E1078" s="118" t="s">
        <v>11632</v>
      </c>
      <c r="F1078" s="118" t="s">
        <v>11647</v>
      </c>
      <c r="G1078" s="124" t="s">
        <v>11648</v>
      </c>
      <c r="H1078" s="118" t="s">
        <v>54</v>
      </c>
      <c r="I1078" s="118" t="s">
        <v>11196</v>
      </c>
      <c r="J1078" s="118" t="s">
        <v>8313</v>
      </c>
    </row>
    <row r="1079" spans="1:10" ht="12.75">
      <c r="A1079" s="118" t="s">
        <v>1484</v>
      </c>
      <c r="B1079" s="118" t="s">
        <v>11649</v>
      </c>
      <c r="C1079" s="118" t="b">
        <v>0</v>
      </c>
      <c r="D1079" s="118" t="e">
        <f t="shared" ca="1" si="1"/>
        <v>#NAME?</v>
      </c>
      <c r="E1079" s="118" t="s">
        <v>11632</v>
      </c>
      <c r="F1079" s="118" t="s">
        <v>11650</v>
      </c>
      <c r="G1079" s="124" t="s">
        <v>11651</v>
      </c>
      <c r="H1079" s="118" t="s">
        <v>4278</v>
      </c>
      <c r="I1079" s="118" t="s">
        <v>11196</v>
      </c>
      <c r="J1079" s="118" t="s">
        <v>8313</v>
      </c>
    </row>
    <row r="1080" spans="1:10" ht="12.75">
      <c r="A1080" s="118" t="s">
        <v>11652</v>
      </c>
      <c r="B1080" s="118" t="s">
        <v>8125</v>
      </c>
      <c r="C1080" s="118" t="b">
        <v>0</v>
      </c>
      <c r="D1080" s="118" t="e">
        <f t="shared" ca="1" si="1"/>
        <v>#NAME?</v>
      </c>
      <c r="E1080" s="118" t="s">
        <v>11653</v>
      </c>
      <c r="F1080" s="118" t="s">
        <v>11654</v>
      </c>
      <c r="G1080" s="124" t="s">
        <v>11655</v>
      </c>
      <c r="H1080" s="118" t="s">
        <v>4580</v>
      </c>
      <c r="I1080" s="118" t="s">
        <v>7820</v>
      </c>
      <c r="J1080" s="118" t="s">
        <v>7820</v>
      </c>
    </row>
    <row r="1081" spans="1:10" ht="12.75">
      <c r="A1081" s="118" t="s">
        <v>1666</v>
      </c>
      <c r="B1081" s="118" t="s">
        <v>11656</v>
      </c>
      <c r="C1081" s="118" t="b">
        <v>0</v>
      </c>
      <c r="D1081" s="118" t="e">
        <f t="shared" ca="1" si="1"/>
        <v>#NAME?</v>
      </c>
      <c r="E1081" s="118" t="s">
        <v>11653</v>
      </c>
      <c r="F1081" s="118" t="s">
        <v>11657</v>
      </c>
      <c r="G1081" s="124" t="s">
        <v>11658</v>
      </c>
      <c r="H1081" s="118" t="s">
        <v>11659</v>
      </c>
      <c r="I1081" s="118" t="s">
        <v>7820</v>
      </c>
      <c r="J1081" s="118" t="s">
        <v>7820</v>
      </c>
    </row>
    <row r="1082" spans="1:10" ht="12.75">
      <c r="A1082" s="118" t="s">
        <v>11660</v>
      </c>
      <c r="B1082" s="118" t="s">
        <v>11661</v>
      </c>
      <c r="C1082" s="118" t="b">
        <v>0</v>
      </c>
      <c r="D1082" s="118" t="e">
        <f t="shared" ca="1" si="1"/>
        <v>#NAME?</v>
      </c>
      <c r="E1082" s="118" t="s">
        <v>11653</v>
      </c>
      <c r="F1082" s="118" t="s">
        <v>11662</v>
      </c>
      <c r="G1082" s="124" t="s">
        <v>11663</v>
      </c>
      <c r="H1082" s="118" t="s">
        <v>4580</v>
      </c>
      <c r="I1082" s="118" t="s">
        <v>7820</v>
      </c>
      <c r="J1082" s="118" t="s">
        <v>7820</v>
      </c>
    </row>
    <row r="1083" spans="1:10" ht="12.75">
      <c r="A1083" s="118" t="s">
        <v>826</v>
      </c>
      <c r="B1083" s="118" t="s">
        <v>11664</v>
      </c>
      <c r="C1083" s="118" t="b">
        <v>0</v>
      </c>
      <c r="D1083" s="118" t="e">
        <f t="shared" ca="1" si="1"/>
        <v>#NAME?</v>
      </c>
      <c r="E1083" s="118" t="s">
        <v>11653</v>
      </c>
      <c r="F1083" s="118" t="s">
        <v>11665</v>
      </c>
      <c r="G1083" s="124" t="s">
        <v>11666</v>
      </c>
      <c r="H1083" s="118" t="s">
        <v>5607</v>
      </c>
      <c r="I1083" s="118" t="s">
        <v>7820</v>
      </c>
      <c r="J1083" s="118" t="s">
        <v>7820</v>
      </c>
    </row>
    <row r="1084" spans="1:10" ht="12.75">
      <c r="A1084" s="118" t="s">
        <v>1484</v>
      </c>
      <c r="B1084" s="118" t="s">
        <v>11667</v>
      </c>
      <c r="C1084" s="118" t="b">
        <v>0</v>
      </c>
      <c r="D1084" s="118" t="e">
        <f t="shared" ca="1" si="1"/>
        <v>#NAME?</v>
      </c>
      <c r="E1084" s="118" t="s">
        <v>11653</v>
      </c>
      <c r="F1084" s="118" t="s">
        <v>11668</v>
      </c>
      <c r="G1084" s="124" t="s">
        <v>11669</v>
      </c>
      <c r="H1084" s="118" t="s">
        <v>4831</v>
      </c>
      <c r="I1084" s="118" t="s">
        <v>7820</v>
      </c>
      <c r="J1084" s="118" t="s">
        <v>7820</v>
      </c>
    </row>
    <row r="1085" spans="1:10" ht="12.75">
      <c r="A1085" s="118" t="s">
        <v>11670</v>
      </c>
      <c r="B1085" s="118" t="s">
        <v>11671</v>
      </c>
      <c r="C1085" s="118" t="b">
        <v>0</v>
      </c>
      <c r="D1085" s="118" t="e">
        <f t="shared" ca="1" si="1"/>
        <v>#NAME?</v>
      </c>
      <c r="E1085" s="118" t="s">
        <v>11672</v>
      </c>
      <c r="F1085" s="118" t="s">
        <v>11673</v>
      </c>
      <c r="G1085" s="124" t="s">
        <v>11674</v>
      </c>
      <c r="H1085" s="118" t="s">
        <v>54</v>
      </c>
      <c r="I1085" s="118" t="s">
        <v>9364</v>
      </c>
      <c r="J1085" s="118"/>
    </row>
    <row r="1086" spans="1:10" ht="12.75">
      <c r="A1086" s="118" t="s">
        <v>11175</v>
      </c>
      <c r="B1086" s="118" t="s">
        <v>11675</v>
      </c>
      <c r="C1086" s="118" t="b">
        <v>0</v>
      </c>
      <c r="D1086" s="118" t="e">
        <f t="shared" ca="1" si="1"/>
        <v>#NAME?</v>
      </c>
      <c r="E1086" s="118" t="s">
        <v>11672</v>
      </c>
      <c r="F1086" s="118" t="s">
        <v>11676</v>
      </c>
      <c r="G1086" s="124" t="s">
        <v>11677</v>
      </c>
      <c r="H1086" s="118" t="s">
        <v>54</v>
      </c>
      <c r="I1086" s="118" t="s">
        <v>8085</v>
      </c>
      <c r="J1086" s="118"/>
    </row>
    <row r="1087" spans="1:10" ht="12.75">
      <c r="A1087" s="118" t="s">
        <v>8268</v>
      </c>
      <c r="B1087" s="118" t="s">
        <v>11678</v>
      </c>
      <c r="C1087" s="118" t="b">
        <v>0</v>
      </c>
      <c r="D1087" s="118" t="e">
        <f t="shared" ca="1" si="1"/>
        <v>#NAME?</v>
      </c>
      <c r="E1087" s="118" t="s">
        <v>11672</v>
      </c>
      <c r="F1087" s="118" t="s">
        <v>11679</v>
      </c>
      <c r="G1087" s="124" t="s">
        <v>11680</v>
      </c>
      <c r="H1087" s="118" t="s">
        <v>5961</v>
      </c>
      <c r="I1087" s="118" t="s">
        <v>8085</v>
      </c>
      <c r="J1087" s="118"/>
    </row>
    <row r="1088" spans="1:10" ht="12.75">
      <c r="A1088" s="118" t="s">
        <v>11681</v>
      </c>
      <c r="B1088" s="118" t="s">
        <v>11682</v>
      </c>
      <c r="C1088" s="118" t="b">
        <v>0</v>
      </c>
      <c r="D1088" s="118" t="e">
        <f t="shared" ca="1" si="1"/>
        <v>#NAME?</v>
      </c>
      <c r="E1088" s="118" t="s">
        <v>11672</v>
      </c>
      <c r="F1088" s="118" t="s">
        <v>11683</v>
      </c>
      <c r="G1088" s="124" t="s">
        <v>11684</v>
      </c>
      <c r="H1088" s="118" t="s">
        <v>4278</v>
      </c>
      <c r="I1088" s="118" t="s">
        <v>9364</v>
      </c>
      <c r="J1088" s="118"/>
    </row>
    <row r="1089" spans="1:10" ht="12.75">
      <c r="A1089" s="118" t="s">
        <v>1556</v>
      </c>
      <c r="B1089" s="118" t="s">
        <v>11685</v>
      </c>
      <c r="C1089" s="118" t="b">
        <v>0</v>
      </c>
      <c r="D1089" s="118" t="e">
        <f t="shared" ca="1" si="1"/>
        <v>#NAME?</v>
      </c>
      <c r="E1089" s="118" t="s">
        <v>11686</v>
      </c>
      <c r="F1089" s="118" t="s">
        <v>11687</v>
      </c>
      <c r="G1089" s="124" t="s">
        <v>11688</v>
      </c>
      <c r="H1089" s="118" t="s">
        <v>4278</v>
      </c>
      <c r="I1089" s="118" t="s">
        <v>11689</v>
      </c>
      <c r="J1089" s="118" t="s">
        <v>7636</v>
      </c>
    </row>
    <row r="1090" spans="1:10" ht="12.75">
      <c r="A1090" s="118" t="s">
        <v>11690</v>
      </c>
      <c r="B1090" s="118" t="s">
        <v>11691</v>
      </c>
      <c r="C1090" s="118" t="b">
        <v>0</v>
      </c>
      <c r="D1090" s="118" t="e">
        <f t="shared" ca="1" si="1"/>
        <v>#NAME?</v>
      </c>
      <c r="E1090" s="118" t="s">
        <v>11686</v>
      </c>
      <c r="F1090" s="118" t="s">
        <v>11692</v>
      </c>
      <c r="G1090" s="124" t="s">
        <v>11693</v>
      </c>
      <c r="H1090" s="118" t="s">
        <v>54</v>
      </c>
      <c r="I1090" s="118" t="s">
        <v>11689</v>
      </c>
      <c r="J1090" s="118" t="s">
        <v>7636</v>
      </c>
    </row>
    <row r="1091" spans="1:10" ht="12.75">
      <c r="A1091" s="118" t="s">
        <v>882</v>
      </c>
      <c r="B1091" s="118" t="s">
        <v>2204</v>
      </c>
      <c r="C1091" s="118" t="b">
        <v>0</v>
      </c>
      <c r="D1091" s="118" t="e">
        <f t="shared" ca="1" si="1"/>
        <v>#NAME?</v>
      </c>
      <c r="E1091" s="118" t="s">
        <v>11694</v>
      </c>
      <c r="F1091" s="118" t="s">
        <v>11695</v>
      </c>
      <c r="G1091" s="124" t="s">
        <v>11696</v>
      </c>
      <c r="H1091" s="118" t="s">
        <v>11697</v>
      </c>
      <c r="I1091" s="118" t="s">
        <v>11698</v>
      </c>
      <c r="J1091" s="118" t="s">
        <v>11699</v>
      </c>
    </row>
    <row r="1092" spans="1:10" ht="12.75">
      <c r="A1092" s="118" t="s">
        <v>11700</v>
      </c>
      <c r="B1092" s="118" t="s">
        <v>11701</v>
      </c>
      <c r="C1092" s="118" t="b">
        <v>0</v>
      </c>
      <c r="D1092" s="118" t="e">
        <f t="shared" ca="1" si="1"/>
        <v>#NAME?</v>
      </c>
      <c r="E1092" s="118" t="s">
        <v>11702</v>
      </c>
      <c r="F1092" s="118" t="s">
        <v>11703</v>
      </c>
      <c r="G1092" s="124" t="s">
        <v>11704</v>
      </c>
      <c r="H1092" s="118" t="s">
        <v>9965</v>
      </c>
      <c r="I1092" s="118" t="s">
        <v>10888</v>
      </c>
      <c r="J1092" s="118" t="s">
        <v>7622</v>
      </c>
    </row>
    <row r="1093" spans="1:10" ht="12.75">
      <c r="A1093" s="118" t="s">
        <v>1240</v>
      </c>
      <c r="B1093" s="118" t="s">
        <v>11705</v>
      </c>
      <c r="C1093" s="118" t="b">
        <v>0</v>
      </c>
      <c r="D1093" s="118" t="e">
        <f t="shared" ca="1" si="1"/>
        <v>#NAME?</v>
      </c>
      <c r="E1093" s="118" t="s">
        <v>11702</v>
      </c>
      <c r="F1093" s="118" t="s">
        <v>11706</v>
      </c>
      <c r="G1093" s="124" t="s">
        <v>11707</v>
      </c>
      <c r="H1093" s="118" t="s">
        <v>4278</v>
      </c>
      <c r="I1093" s="118" t="s">
        <v>10888</v>
      </c>
      <c r="J1093" s="118" t="s">
        <v>7622</v>
      </c>
    </row>
    <row r="1094" spans="1:10" ht="12.75">
      <c r="A1094" s="118" t="s">
        <v>1704</v>
      </c>
      <c r="B1094" s="118" t="s">
        <v>11708</v>
      </c>
      <c r="C1094" s="118" t="b">
        <v>0</v>
      </c>
      <c r="D1094" s="118" t="e">
        <f t="shared" ca="1" si="1"/>
        <v>#NAME?</v>
      </c>
      <c r="E1094" s="118" t="s">
        <v>11709</v>
      </c>
      <c r="F1094" s="118" t="s">
        <v>11710</v>
      </c>
      <c r="G1094" s="124" t="s">
        <v>11711</v>
      </c>
      <c r="H1094" s="118" t="s">
        <v>8760</v>
      </c>
      <c r="I1094" s="118" t="s">
        <v>7820</v>
      </c>
      <c r="J1094" s="118" t="s">
        <v>7820</v>
      </c>
    </row>
    <row r="1095" spans="1:10" ht="12.75">
      <c r="A1095" s="118" t="s">
        <v>2068</v>
      </c>
      <c r="B1095" s="118" t="s">
        <v>11712</v>
      </c>
      <c r="C1095" s="118" t="b">
        <v>0</v>
      </c>
      <c r="D1095" s="118" t="e">
        <f t="shared" ca="1" si="1"/>
        <v>#NAME?</v>
      </c>
      <c r="E1095" s="118" t="s">
        <v>11709</v>
      </c>
      <c r="F1095" s="118" t="s">
        <v>11713</v>
      </c>
      <c r="G1095" s="124" t="s">
        <v>11714</v>
      </c>
      <c r="H1095" s="118" t="s">
        <v>54</v>
      </c>
      <c r="I1095" s="118" t="s">
        <v>7820</v>
      </c>
      <c r="J1095" s="118" t="s">
        <v>7820</v>
      </c>
    </row>
    <row r="1096" spans="1:10" ht="12.75">
      <c r="A1096" s="118" t="s">
        <v>11715</v>
      </c>
      <c r="B1096" s="118" t="s">
        <v>11716</v>
      </c>
      <c r="C1096" s="118" t="b">
        <v>0</v>
      </c>
      <c r="D1096" s="118" t="e">
        <f t="shared" ca="1" si="1"/>
        <v>#NAME?</v>
      </c>
      <c r="E1096" s="118" t="s">
        <v>11709</v>
      </c>
      <c r="F1096" s="118" t="s">
        <v>11717</v>
      </c>
      <c r="G1096" s="124" t="s">
        <v>11718</v>
      </c>
      <c r="H1096" s="118" t="s">
        <v>8760</v>
      </c>
      <c r="I1096" s="118" t="s">
        <v>7820</v>
      </c>
      <c r="J1096" s="118" t="s">
        <v>7820</v>
      </c>
    </row>
    <row r="1097" spans="1:10" ht="12.75">
      <c r="A1097" s="118" t="s">
        <v>11719</v>
      </c>
      <c r="B1097" s="118" t="s">
        <v>11720</v>
      </c>
      <c r="C1097" s="118" t="b">
        <v>0</v>
      </c>
      <c r="D1097" s="118" t="e">
        <f t="shared" ca="1" si="1"/>
        <v>#NAME?</v>
      </c>
      <c r="E1097" s="118" t="s">
        <v>11709</v>
      </c>
      <c r="F1097" s="118" t="s">
        <v>11721</v>
      </c>
      <c r="G1097" s="124" t="s">
        <v>11722</v>
      </c>
      <c r="H1097" s="118" t="s">
        <v>54</v>
      </c>
      <c r="I1097" s="118" t="s">
        <v>7820</v>
      </c>
      <c r="J1097" s="118" t="s">
        <v>7820</v>
      </c>
    </row>
    <row r="1098" spans="1:10" ht="12.75">
      <c r="A1098" s="118" t="s">
        <v>11723</v>
      </c>
      <c r="B1098" s="118" t="s">
        <v>11724</v>
      </c>
      <c r="C1098" s="118" t="b">
        <v>0</v>
      </c>
      <c r="D1098" s="118" t="e">
        <f t="shared" ca="1" si="1"/>
        <v>#NAME?</v>
      </c>
      <c r="E1098" s="118" t="s">
        <v>11725</v>
      </c>
      <c r="F1098" s="118" t="s">
        <v>11726</v>
      </c>
      <c r="G1098" s="124" t="s">
        <v>11727</v>
      </c>
      <c r="H1098" s="118" t="s">
        <v>5368</v>
      </c>
      <c r="I1098" s="118" t="s">
        <v>8112</v>
      </c>
      <c r="J1098" s="118"/>
    </row>
    <row r="1099" spans="1:10" ht="12.75">
      <c r="A1099" s="118" t="s">
        <v>11728</v>
      </c>
      <c r="B1099" s="118" t="s">
        <v>11729</v>
      </c>
      <c r="C1099" s="118" t="b">
        <v>0</v>
      </c>
      <c r="D1099" s="118" t="e">
        <f t="shared" ca="1" si="1"/>
        <v>#NAME?</v>
      </c>
      <c r="E1099" s="118" t="s">
        <v>11725</v>
      </c>
      <c r="F1099" s="118" t="s">
        <v>11730</v>
      </c>
      <c r="G1099" s="124" t="s">
        <v>11731</v>
      </c>
      <c r="H1099" s="118" t="s">
        <v>5368</v>
      </c>
      <c r="I1099" s="118" t="s">
        <v>8112</v>
      </c>
      <c r="J1099" s="118"/>
    </row>
    <row r="1100" spans="1:10" ht="12.75">
      <c r="A1100" s="118" t="s">
        <v>11728</v>
      </c>
      <c r="B1100" s="118" t="s">
        <v>11732</v>
      </c>
      <c r="C1100" s="118" t="b">
        <v>0</v>
      </c>
      <c r="D1100" s="118" t="e">
        <f t="shared" ca="1" si="1"/>
        <v>#NAME?</v>
      </c>
      <c r="E1100" s="118" t="s">
        <v>11725</v>
      </c>
      <c r="F1100" s="118" t="s">
        <v>11733</v>
      </c>
      <c r="G1100" s="124" t="s">
        <v>11734</v>
      </c>
      <c r="H1100" s="118" t="s">
        <v>5368</v>
      </c>
      <c r="I1100" s="118" t="s">
        <v>8112</v>
      </c>
      <c r="J1100" s="118"/>
    </row>
    <row r="1101" spans="1:10" ht="12.75">
      <c r="A1101" s="118" t="s">
        <v>11735</v>
      </c>
      <c r="B1101" s="118" t="s">
        <v>11736</v>
      </c>
      <c r="C1101" s="118" t="b">
        <v>0</v>
      </c>
      <c r="D1101" s="118" t="e">
        <f t="shared" ca="1" si="1"/>
        <v>#NAME?</v>
      </c>
      <c r="E1101" s="118" t="s">
        <v>11725</v>
      </c>
      <c r="F1101" s="118" t="s">
        <v>11737</v>
      </c>
      <c r="G1101" s="124" t="s">
        <v>11738</v>
      </c>
      <c r="H1101" s="118" t="s">
        <v>4276</v>
      </c>
      <c r="I1101" s="118" t="s">
        <v>8112</v>
      </c>
      <c r="J1101" s="118"/>
    </row>
    <row r="1102" spans="1:10" ht="12.75">
      <c r="A1102" s="118" t="s">
        <v>11739</v>
      </c>
      <c r="B1102" s="118" t="s">
        <v>11740</v>
      </c>
      <c r="C1102" s="118" t="b">
        <v>0</v>
      </c>
      <c r="D1102" s="118" t="e">
        <f t="shared" ca="1" si="1"/>
        <v>#NAME?</v>
      </c>
      <c r="E1102" s="118" t="s">
        <v>11725</v>
      </c>
      <c r="F1102" s="118" t="s">
        <v>11741</v>
      </c>
      <c r="G1102" s="124" t="s">
        <v>11742</v>
      </c>
      <c r="H1102" s="118" t="s">
        <v>4276</v>
      </c>
      <c r="I1102" s="118" t="s">
        <v>8112</v>
      </c>
      <c r="J1102" s="118"/>
    </row>
    <row r="1103" spans="1:10" ht="12.75">
      <c r="A1103" s="118" t="s">
        <v>8889</v>
      </c>
      <c r="B1103" s="118" t="s">
        <v>11743</v>
      </c>
      <c r="C1103" s="118" t="b">
        <v>0</v>
      </c>
      <c r="D1103" s="118" t="e">
        <f t="shared" ca="1" si="1"/>
        <v>#NAME?</v>
      </c>
      <c r="E1103" s="118" t="s">
        <v>11744</v>
      </c>
      <c r="F1103" s="118" t="s">
        <v>11745</v>
      </c>
      <c r="G1103" s="124" t="s">
        <v>11746</v>
      </c>
      <c r="H1103" s="118" t="s">
        <v>7647</v>
      </c>
      <c r="I1103" s="118" t="s">
        <v>7590</v>
      </c>
      <c r="J1103" s="118" t="s">
        <v>7591</v>
      </c>
    </row>
    <row r="1104" spans="1:10" ht="12.75">
      <c r="A1104" s="118" t="s">
        <v>836</v>
      </c>
      <c r="B1104" s="118" t="s">
        <v>10037</v>
      </c>
      <c r="C1104" s="118" t="b">
        <v>0</v>
      </c>
      <c r="D1104" s="118" t="e">
        <f t="shared" ca="1" si="1"/>
        <v>#NAME?</v>
      </c>
      <c r="E1104" s="118" t="s">
        <v>11744</v>
      </c>
      <c r="F1104" s="118" t="s">
        <v>11747</v>
      </c>
      <c r="G1104" s="124" t="s">
        <v>11748</v>
      </c>
      <c r="H1104" s="118" t="s">
        <v>4485</v>
      </c>
      <c r="I1104" s="118" t="s">
        <v>7590</v>
      </c>
      <c r="J1104" s="118" t="s">
        <v>7591</v>
      </c>
    </row>
    <row r="1105" spans="1:10" ht="12.75">
      <c r="A1105" s="118" t="s">
        <v>1484</v>
      </c>
      <c r="B1105" s="118" t="s">
        <v>11749</v>
      </c>
      <c r="C1105" s="118" t="b">
        <v>0</v>
      </c>
      <c r="D1105" s="118" t="e">
        <f t="shared" ca="1" si="1"/>
        <v>#NAME?</v>
      </c>
      <c r="E1105" s="118" t="s">
        <v>11744</v>
      </c>
      <c r="F1105" s="118" t="s">
        <v>11750</v>
      </c>
      <c r="G1105" s="124" t="s">
        <v>11751</v>
      </c>
      <c r="H1105" s="118" t="s">
        <v>4276</v>
      </c>
      <c r="I1105" s="118" t="s">
        <v>7590</v>
      </c>
      <c r="J1105" s="118" t="s">
        <v>7591</v>
      </c>
    </row>
    <row r="1106" spans="1:10" ht="12.75">
      <c r="A1106" s="118" t="s">
        <v>836</v>
      </c>
      <c r="B1106" s="118" t="s">
        <v>11752</v>
      </c>
      <c r="C1106" s="118" t="b">
        <v>0</v>
      </c>
      <c r="D1106" s="118" t="e">
        <f t="shared" ca="1" si="1"/>
        <v>#NAME?</v>
      </c>
      <c r="E1106" s="118" t="s">
        <v>11753</v>
      </c>
      <c r="F1106" s="118" t="s">
        <v>11754</v>
      </c>
      <c r="G1106" s="124" t="s">
        <v>11755</v>
      </c>
      <c r="H1106" s="118" t="s">
        <v>4227</v>
      </c>
      <c r="I1106" s="118" t="s">
        <v>11756</v>
      </c>
      <c r="J1106" s="118" t="s">
        <v>11757</v>
      </c>
    </row>
    <row r="1107" spans="1:10" ht="12.75">
      <c r="A1107" s="118" t="s">
        <v>1903</v>
      </c>
      <c r="B1107" s="118" t="s">
        <v>11758</v>
      </c>
      <c r="C1107" s="118" t="b">
        <v>0</v>
      </c>
      <c r="D1107" s="118" t="e">
        <f t="shared" ca="1" si="1"/>
        <v>#NAME?</v>
      </c>
      <c r="E1107" s="118" t="s">
        <v>11753</v>
      </c>
      <c r="F1107" s="118" t="s">
        <v>11759</v>
      </c>
      <c r="G1107" s="124" t="s">
        <v>11760</v>
      </c>
      <c r="H1107" s="118" t="s">
        <v>54</v>
      </c>
      <c r="I1107" s="118" t="s">
        <v>11761</v>
      </c>
      <c r="J1107" s="118" t="s">
        <v>11762</v>
      </c>
    </row>
    <row r="1108" spans="1:10" ht="12.75">
      <c r="A1108" s="118" t="s">
        <v>11763</v>
      </c>
      <c r="B1108" s="118" t="s">
        <v>2441</v>
      </c>
      <c r="C1108" s="118" t="b">
        <v>0</v>
      </c>
      <c r="D1108" s="118" t="e">
        <f t="shared" ca="1" si="1"/>
        <v>#NAME?</v>
      </c>
      <c r="E1108" s="118" t="s">
        <v>11764</v>
      </c>
      <c r="F1108" s="118" t="s">
        <v>11765</v>
      </c>
      <c r="G1108" s="124" t="s">
        <v>11766</v>
      </c>
      <c r="H1108" s="118" t="s">
        <v>4276</v>
      </c>
      <c r="I1108" s="118" t="s">
        <v>11767</v>
      </c>
      <c r="J1108" s="118" t="s">
        <v>7622</v>
      </c>
    </row>
    <row r="1109" spans="1:10" ht="12.75">
      <c r="A1109" s="118" t="s">
        <v>1980</v>
      </c>
      <c r="B1109" s="118" t="s">
        <v>8192</v>
      </c>
      <c r="C1109" s="118" t="b">
        <v>0</v>
      </c>
      <c r="D1109" s="118" t="e">
        <f t="shared" ca="1" si="1"/>
        <v>#NAME?</v>
      </c>
      <c r="E1109" s="118" t="s">
        <v>11764</v>
      </c>
      <c r="F1109" s="118" t="s">
        <v>11768</v>
      </c>
      <c r="G1109" s="124" t="s">
        <v>11769</v>
      </c>
      <c r="H1109" s="118" t="s">
        <v>4276</v>
      </c>
      <c r="I1109" s="118" t="s">
        <v>11767</v>
      </c>
      <c r="J1109" s="118" t="s">
        <v>7622</v>
      </c>
    </row>
    <row r="1110" spans="1:10" ht="12.75">
      <c r="A1110" s="118" t="s">
        <v>1704</v>
      </c>
      <c r="B1110" s="118" t="s">
        <v>11770</v>
      </c>
      <c r="C1110" s="118" t="b">
        <v>0</v>
      </c>
      <c r="D1110" s="118" t="e">
        <f t="shared" ca="1" si="1"/>
        <v>#NAME?</v>
      </c>
      <c r="E1110" s="118" t="s">
        <v>11764</v>
      </c>
      <c r="F1110" s="118" t="s">
        <v>11771</v>
      </c>
      <c r="G1110" s="124" t="s">
        <v>11772</v>
      </c>
      <c r="H1110" s="118" t="s">
        <v>4276</v>
      </c>
      <c r="I1110" s="118" t="s">
        <v>11767</v>
      </c>
      <c r="J1110" s="118" t="s">
        <v>7622</v>
      </c>
    </row>
    <row r="1111" spans="1:10" ht="12.75">
      <c r="A1111" s="118" t="s">
        <v>11773</v>
      </c>
      <c r="B1111" s="118" t="s">
        <v>11774</v>
      </c>
      <c r="C1111" s="118" t="b">
        <v>0</v>
      </c>
      <c r="D1111" s="118" t="e">
        <f t="shared" ca="1" si="1"/>
        <v>#NAME?</v>
      </c>
      <c r="E1111" s="118" t="s">
        <v>11764</v>
      </c>
      <c r="F1111" s="118" t="s">
        <v>11775</v>
      </c>
      <c r="G1111" s="124" t="s">
        <v>11776</v>
      </c>
      <c r="H1111" s="118" t="s">
        <v>4276</v>
      </c>
      <c r="I1111" s="118" t="s">
        <v>11777</v>
      </c>
      <c r="J1111" s="118"/>
    </row>
    <row r="1112" spans="1:10" ht="12.75">
      <c r="A1112" s="118" t="s">
        <v>11778</v>
      </c>
      <c r="B1112" s="118" t="s">
        <v>11779</v>
      </c>
      <c r="C1112" s="118" t="b">
        <v>0</v>
      </c>
      <c r="D1112" s="118" t="e">
        <f t="shared" ca="1" si="1"/>
        <v>#NAME?</v>
      </c>
      <c r="E1112" s="118" t="s">
        <v>11764</v>
      </c>
      <c r="F1112" s="118" t="s">
        <v>11780</v>
      </c>
      <c r="G1112" s="124" t="s">
        <v>11781</v>
      </c>
      <c r="H1112" s="118" t="s">
        <v>4276</v>
      </c>
      <c r="I1112" s="118" t="s">
        <v>11777</v>
      </c>
      <c r="J1112" s="118"/>
    </row>
    <row r="1113" spans="1:10" ht="12.75">
      <c r="A1113" s="118" t="s">
        <v>8039</v>
      </c>
      <c r="B1113" s="118" t="s">
        <v>8017</v>
      </c>
      <c r="C1113" s="118" t="b">
        <v>0</v>
      </c>
      <c r="D1113" s="118" t="e">
        <f t="shared" ca="1" si="1"/>
        <v>#NAME?</v>
      </c>
      <c r="E1113" s="118" t="s">
        <v>11764</v>
      </c>
      <c r="F1113" s="118" t="s">
        <v>11782</v>
      </c>
      <c r="G1113" s="124" t="s">
        <v>11783</v>
      </c>
      <c r="H1113" s="118" t="s">
        <v>4276</v>
      </c>
      <c r="I1113" s="118" t="s">
        <v>11767</v>
      </c>
      <c r="J1113" s="118" t="s">
        <v>7622</v>
      </c>
    </row>
    <row r="1114" spans="1:10" ht="12.75">
      <c r="A1114" s="118" t="s">
        <v>1769</v>
      </c>
      <c r="B1114" s="118" t="s">
        <v>11784</v>
      </c>
      <c r="C1114" s="118" t="b">
        <v>0</v>
      </c>
      <c r="D1114" s="118" t="e">
        <f t="shared" ca="1" si="1"/>
        <v>#NAME?</v>
      </c>
      <c r="E1114" s="118" t="s">
        <v>11764</v>
      </c>
      <c r="F1114" s="118" t="s">
        <v>11785</v>
      </c>
      <c r="G1114" s="124" t="s">
        <v>11786</v>
      </c>
      <c r="H1114" s="118" t="s">
        <v>4276</v>
      </c>
      <c r="I1114" s="118" t="s">
        <v>11767</v>
      </c>
      <c r="J1114" s="118" t="s">
        <v>7622</v>
      </c>
    </row>
    <row r="1115" spans="1:10" ht="12.75">
      <c r="A1115" s="118" t="s">
        <v>11787</v>
      </c>
      <c r="B1115" s="118" t="s">
        <v>11788</v>
      </c>
      <c r="C1115" s="118" t="b">
        <v>0</v>
      </c>
      <c r="D1115" s="118" t="e">
        <f t="shared" ca="1" si="1"/>
        <v>#NAME?</v>
      </c>
      <c r="E1115" s="118" t="s">
        <v>11764</v>
      </c>
      <c r="F1115" s="118" t="s">
        <v>11789</v>
      </c>
      <c r="G1115" s="124" t="s">
        <v>11790</v>
      </c>
      <c r="H1115" s="118" t="s">
        <v>4276</v>
      </c>
      <c r="I1115" s="118" t="s">
        <v>11767</v>
      </c>
      <c r="J1115" s="118" t="s">
        <v>7622</v>
      </c>
    </row>
    <row r="1116" spans="1:10" ht="12.75">
      <c r="A1116" s="118" t="s">
        <v>910</v>
      </c>
      <c r="B1116" s="118" t="s">
        <v>11791</v>
      </c>
      <c r="C1116" s="118" t="b">
        <v>0</v>
      </c>
      <c r="D1116" s="118" t="e">
        <f t="shared" ca="1" si="1"/>
        <v>#NAME?</v>
      </c>
      <c r="E1116" s="118" t="s">
        <v>11792</v>
      </c>
      <c r="F1116" s="118" t="s">
        <v>11793</v>
      </c>
      <c r="G1116" s="124" t="s">
        <v>11794</v>
      </c>
      <c r="H1116" s="118" t="s">
        <v>54</v>
      </c>
      <c r="I1116" s="118" t="s">
        <v>3131</v>
      </c>
      <c r="J1116" s="118" t="s">
        <v>7622</v>
      </c>
    </row>
    <row r="1117" spans="1:10" ht="12.75">
      <c r="A1117" s="118" t="s">
        <v>1069</v>
      </c>
      <c r="B1117" s="118" t="s">
        <v>11795</v>
      </c>
      <c r="C1117" s="118" t="b">
        <v>0</v>
      </c>
      <c r="D1117" s="118" t="e">
        <f t="shared" ca="1" si="1"/>
        <v>#NAME?</v>
      </c>
      <c r="E1117" s="118" t="s">
        <v>11792</v>
      </c>
      <c r="F1117" s="118" t="s">
        <v>11796</v>
      </c>
      <c r="G1117" s="124" t="s">
        <v>11797</v>
      </c>
      <c r="H1117" s="118" t="s">
        <v>11798</v>
      </c>
      <c r="I1117" s="118" t="s">
        <v>3131</v>
      </c>
      <c r="J1117" s="118" t="s">
        <v>7622</v>
      </c>
    </row>
    <row r="1118" spans="1:10" ht="12.75">
      <c r="A1118" s="118" t="s">
        <v>10606</v>
      </c>
      <c r="B1118" s="118" t="s">
        <v>11799</v>
      </c>
      <c r="C1118" s="118" t="b">
        <v>0</v>
      </c>
      <c r="D1118" s="118" t="e">
        <f t="shared" ca="1" si="1"/>
        <v>#NAME?</v>
      </c>
      <c r="E1118" s="118" t="s">
        <v>11792</v>
      </c>
      <c r="F1118" s="118" t="s">
        <v>11800</v>
      </c>
      <c r="G1118" s="124" t="s">
        <v>11801</v>
      </c>
      <c r="H1118" s="118" t="s">
        <v>4908</v>
      </c>
      <c r="I1118" s="118" t="s">
        <v>3131</v>
      </c>
      <c r="J1118" s="118" t="s">
        <v>7622</v>
      </c>
    </row>
    <row r="1119" spans="1:10" ht="12.75">
      <c r="A1119" s="118" t="s">
        <v>11802</v>
      </c>
      <c r="B1119" s="118" t="s">
        <v>11803</v>
      </c>
      <c r="C1119" s="118" t="b">
        <v>0</v>
      </c>
      <c r="D1119" s="118" t="e">
        <f t="shared" ca="1" si="1"/>
        <v>#NAME?</v>
      </c>
      <c r="E1119" s="118" t="s">
        <v>11804</v>
      </c>
      <c r="F1119" s="118" t="s">
        <v>11805</v>
      </c>
      <c r="G1119" s="124" t="s">
        <v>11806</v>
      </c>
      <c r="H1119" s="118" t="s">
        <v>11807</v>
      </c>
      <c r="I1119" s="118" t="s">
        <v>7642</v>
      </c>
      <c r="J1119" s="118"/>
    </row>
    <row r="1120" spans="1:10" ht="12.75">
      <c r="A1120" s="118" t="s">
        <v>995</v>
      </c>
      <c r="B1120" s="118" t="s">
        <v>11808</v>
      </c>
      <c r="C1120" s="118" t="b">
        <v>0</v>
      </c>
      <c r="D1120" s="118" t="e">
        <f t="shared" ca="1" si="1"/>
        <v>#NAME?</v>
      </c>
      <c r="E1120" s="118" t="s">
        <v>11804</v>
      </c>
      <c r="F1120" s="118" t="s">
        <v>11809</v>
      </c>
      <c r="G1120" s="124" t="s">
        <v>11810</v>
      </c>
      <c r="H1120" s="118" t="s">
        <v>6289</v>
      </c>
      <c r="I1120" s="118" t="s">
        <v>7642</v>
      </c>
      <c r="J1120" s="118"/>
    </row>
    <row r="1121" spans="1:10" ht="12.75">
      <c r="A1121" s="118" t="s">
        <v>11811</v>
      </c>
      <c r="B1121" s="118" t="s">
        <v>8741</v>
      </c>
      <c r="C1121" s="118" t="b">
        <v>0</v>
      </c>
      <c r="D1121" s="118" t="e">
        <f t="shared" ca="1" si="1"/>
        <v>#NAME?</v>
      </c>
      <c r="E1121" s="118" t="s">
        <v>11812</v>
      </c>
      <c r="F1121" s="118" t="s">
        <v>11813</v>
      </c>
      <c r="G1121" s="124" t="s">
        <v>11814</v>
      </c>
      <c r="H1121" s="118" t="s">
        <v>54</v>
      </c>
      <c r="I1121" s="118" t="s">
        <v>11815</v>
      </c>
      <c r="J1121" s="118"/>
    </row>
    <row r="1122" spans="1:10" ht="12.75">
      <c r="A1122" s="118" t="s">
        <v>11816</v>
      </c>
      <c r="B1122" s="118" t="s">
        <v>11817</v>
      </c>
      <c r="C1122" s="118" t="b">
        <v>0</v>
      </c>
      <c r="D1122" s="118" t="e">
        <f t="shared" ca="1" si="1"/>
        <v>#NAME?</v>
      </c>
      <c r="E1122" s="118" t="s">
        <v>11818</v>
      </c>
      <c r="F1122" s="118" t="s">
        <v>11819</v>
      </c>
      <c r="G1122" s="124" t="s">
        <v>11820</v>
      </c>
      <c r="H1122" s="118" t="s">
        <v>54</v>
      </c>
      <c r="I1122" s="118" t="s">
        <v>7820</v>
      </c>
      <c r="J1122" s="118" t="s">
        <v>7820</v>
      </c>
    </row>
    <row r="1123" spans="1:10" ht="12.75">
      <c r="A1123" s="118" t="s">
        <v>11821</v>
      </c>
      <c r="B1123" s="118" t="s">
        <v>1247</v>
      </c>
      <c r="C1123" s="118" t="b">
        <v>0</v>
      </c>
      <c r="D1123" s="118" t="e">
        <f t="shared" ca="1" si="1"/>
        <v>#NAME?</v>
      </c>
      <c r="E1123" s="118" t="s">
        <v>11818</v>
      </c>
      <c r="F1123" s="118" t="s">
        <v>11822</v>
      </c>
      <c r="G1123" s="124" t="s">
        <v>11823</v>
      </c>
      <c r="H1123" s="118" t="s">
        <v>4278</v>
      </c>
      <c r="I1123" s="118" t="s">
        <v>7820</v>
      </c>
      <c r="J1123" s="118" t="s">
        <v>7820</v>
      </c>
    </row>
    <row r="1124" spans="1:10" ht="12.75">
      <c r="A1124" s="118" t="s">
        <v>2068</v>
      </c>
      <c r="B1124" s="118" t="s">
        <v>11824</v>
      </c>
      <c r="C1124" s="118" t="b">
        <v>0</v>
      </c>
      <c r="D1124" s="118" t="e">
        <f t="shared" ca="1" si="1"/>
        <v>#NAME?</v>
      </c>
      <c r="E1124" s="118" t="s">
        <v>11818</v>
      </c>
      <c r="F1124" s="118" t="s">
        <v>11825</v>
      </c>
      <c r="G1124" s="124" t="s">
        <v>11826</v>
      </c>
      <c r="H1124" s="118" t="s">
        <v>8346</v>
      </c>
      <c r="I1124" s="118" t="s">
        <v>7820</v>
      </c>
      <c r="J1124" s="118" t="s">
        <v>7820</v>
      </c>
    </row>
    <row r="1125" spans="1:10" ht="12.75">
      <c r="A1125" s="118" t="s">
        <v>10467</v>
      </c>
      <c r="B1125" s="118" t="s">
        <v>11827</v>
      </c>
      <c r="C1125" s="118" t="b">
        <v>0</v>
      </c>
      <c r="D1125" s="118" t="e">
        <f t="shared" ca="1" si="1"/>
        <v>#NAME?</v>
      </c>
      <c r="E1125" s="118" t="s">
        <v>11818</v>
      </c>
      <c r="F1125" s="118" t="s">
        <v>11828</v>
      </c>
      <c r="G1125" s="124" t="s">
        <v>11829</v>
      </c>
      <c r="H1125" s="118" t="s">
        <v>8144</v>
      </c>
      <c r="I1125" s="118" t="s">
        <v>7820</v>
      </c>
      <c r="J1125" s="118" t="s">
        <v>7820</v>
      </c>
    </row>
    <row r="1126" spans="1:10" ht="12.75">
      <c r="A1126" s="118" t="s">
        <v>11830</v>
      </c>
      <c r="B1126" s="118" t="s">
        <v>11831</v>
      </c>
      <c r="C1126" s="118" t="b">
        <v>0</v>
      </c>
      <c r="D1126" s="118" t="e">
        <f t="shared" ca="1" si="1"/>
        <v>#NAME?</v>
      </c>
      <c r="E1126" s="118" t="s">
        <v>11818</v>
      </c>
      <c r="F1126" s="118" t="s">
        <v>11832</v>
      </c>
      <c r="G1126" s="124" t="s">
        <v>11833</v>
      </c>
      <c r="H1126" s="118" t="s">
        <v>8350</v>
      </c>
      <c r="I1126" s="118" t="s">
        <v>7820</v>
      </c>
      <c r="J1126" s="118" t="s">
        <v>7820</v>
      </c>
    </row>
    <row r="1127" spans="1:10" ht="12.75">
      <c r="A1127" s="118" t="s">
        <v>2226</v>
      </c>
      <c r="B1127" s="118" t="s">
        <v>11834</v>
      </c>
      <c r="C1127" s="118" t="b">
        <v>0</v>
      </c>
      <c r="D1127" s="118" t="e">
        <f t="shared" ca="1" si="1"/>
        <v>#NAME?</v>
      </c>
      <c r="E1127" s="118" t="s">
        <v>11818</v>
      </c>
      <c r="F1127" s="118" t="s">
        <v>11835</v>
      </c>
      <c r="G1127" s="124" t="s">
        <v>11836</v>
      </c>
      <c r="H1127" s="118" t="s">
        <v>4278</v>
      </c>
      <c r="I1127" s="118" t="s">
        <v>7820</v>
      </c>
      <c r="J1127" s="118" t="s">
        <v>7820</v>
      </c>
    </row>
    <row r="1128" spans="1:10" ht="12.75">
      <c r="A1128" s="118" t="s">
        <v>11837</v>
      </c>
      <c r="B1128" s="118" t="s">
        <v>11838</v>
      </c>
      <c r="C1128" s="118" t="b">
        <v>0</v>
      </c>
      <c r="D1128" s="118" t="e">
        <f t="shared" ca="1" si="1"/>
        <v>#NAME?</v>
      </c>
      <c r="E1128" s="118" t="s">
        <v>11839</v>
      </c>
      <c r="F1128" s="118" t="s">
        <v>11840</v>
      </c>
      <c r="G1128" s="124" t="s">
        <v>11841</v>
      </c>
      <c r="H1128" s="118" t="s">
        <v>4831</v>
      </c>
      <c r="I1128" s="118" t="s">
        <v>11777</v>
      </c>
      <c r="J1128" s="118"/>
    </row>
    <row r="1129" spans="1:10" ht="12.75">
      <c r="A1129" s="118" t="s">
        <v>8246</v>
      </c>
      <c r="B1129" s="118" t="s">
        <v>11842</v>
      </c>
      <c r="C1129" s="118" t="b">
        <v>0</v>
      </c>
      <c r="D1129" s="118" t="e">
        <f t="shared" ca="1" si="1"/>
        <v>#NAME?</v>
      </c>
      <c r="E1129" s="118" t="s">
        <v>11839</v>
      </c>
      <c r="F1129" s="118" t="s">
        <v>11843</v>
      </c>
      <c r="G1129" s="124" t="s">
        <v>11844</v>
      </c>
      <c r="H1129" s="118" t="s">
        <v>5273</v>
      </c>
      <c r="I1129" s="118" t="s">
        <v>11777</v>
      </c>
      <c r="J1129" s="118"/>
    </row>
    <row r="1130" spans="1:10" ht="12.75">
      <c r="A1130" s="118" t="s">
        <v>11845</v>
      </c>
      <c r="B1130" s="118" t="s">
        <v>11846</v>
      </c>
      <c r="C1130" s="118" t="b">
        <v>0</v>
      </c>
      <c r="D1130" s="118" t="e">
        <f t="shared" ca="1" si="1"/>
        <v>#NAME?</v>
      </c>
      <c r="E1130" s="118" t="s">
        <v>11839</v>
      </c>
      <c r="F1130" s="118" t="s">
        <v>11847</v>
      </c>
      <c r="G1130" s="124" t="s">
        <v>11848</v>
      </c>
      <c r="H1130" s="118" t="s">
        <v>4831</v>
      </c>
      <c r="I1130" s="118" t="s">
        <v>11777</v>
      </c>
      <c r="J1130" s="118"/>
    </row>
    <row r="1131" spans="1:10" ht="12.75">
      <c r="A1131" s="118" t="s">
        <v>11849</v>
      </c>
      <c r="B1131" s="118" t="s">
        <v>11850</v>
      </c>
      <c r="C1131" s="118" t="b">
        <v>0</v>
      </c>
      <c r="D1131" s="118" t="e">
        <f t="shared" ca="1" si="1"/>
        <v>#NAME?</v>
      </c>
      <c r="E1131" s="118" t="s">
        <v>11839</v>
      </c>
      <c r="F1131" s="118" t="s">
        <v>11851</v>
      </c>
      <c r="G1131" s="124" t="s">
        <v>11852</v>
      </c>
      <c r="H1131" s="118" t="s">
        <v>6289</v>
      </c>
      <c r="I1131" s="118" t="s">
        <v>11777</v>
      </c>
      <c r="J1131" s="118"/>
    </row>
    <row r="1132" spans="1:10" ht="12.75">
      <c r="A1132" s="118" t="s">
        <v>11853</v>
      </c>
      <c r="B1132" s="118" t="s">
        <v>11854</v>
      </c>
      <c r="C1132" s="118" t="b">
        <v>0</v>
      </c>
      <c r="D1132" s="118" t="e">
        <f t="shared" ca="1" si="1"/>
        <v>#NAME?</v>
      </c>
      <c r="E1132" s="118" t="s">
        <v>11839</v>
      </c>
      <c r="F1132" s="118" t="s">
        <v>11855</v>
      </c>
      <c r="G1132" s="124" t="s">
        <v>11856</v>
      </c>
      <c r="H1132" s="118" t="s">
        <v>5273</v>
      </c>
      <c r="I1132" s="118" t="s">
        <v>11777</v>
      </c>
      <c r="J1132" s="118"/>
    </row>
    <row r="1133" spans="1:10" ht="12.75">
      <c r="A1133" s="118" t="s">
        <v>9029</v>
      </c>
      <c r="B1133" s="118" t="s">
        <v>11857</v>
      </c>
      <c r="C1133" s="118" t="b">
        <v>0</v>
      </c>
      <c r="D1133" s="118" t="e">
        <f t="shared" ca="1" si="1"/>
        <v>#NAME?</v>
      </c>
      <c r="E1133" s="118" t="s">
        <v>11839</v>
      </c>
      <c r="F1133" s="118" t="s">
        <v>11858</v>
      </c>
      <c r="G1133" s="124" t="s">
        <v>11859</v>
      </c>
      <c r="H1133" s="118" t="s">
        <v>5273</v>
      </c>
      <c r="I1133" s="118" t="s">
        <v>11777</v>
      </c>
      <c r="J1133" s="118"/>
    </row>
    <row r="1134" spans="1:10" ht="12.75">
      <c r="A1134" s="118" t="s">
        <v>11860</v>
      </c>
      <c r="B1134" s="118" t="s">
        <v>11861</v>
      </c>
      <c r="C1134" s="118" t="b">
        <v>0</v>
      </c>
      <c r="D1134" s="118" t="e">
        <f t="shared" ca="1" si="1"/>
        <v>#NAME?</v>
      </c>
      <c r="E1134" s="118" t="s">
        <v>11839</v>
      </c>
      <c r="F1134" s="118" t="s">
        <v>11862</v>
      </c>
      <c r="G1134" s="124" t="s">
        <v>11863</v>
      </c>
      <c r="H1134" s="118" t="s">
        <v>4831</v>
      </c>
      <c r="I1134" s="118" t="s">
        <v>11777</v>
      </c>
      <c r="J1134" s="118"/>
    </row>
    <row r="1135" spans="1:10" ht="12.75">
      <c r="A1135" s="118" t="s">
        <v>1704</v>
      </c>
      <c r="B1135" s="118" t="s">
        <v>11864</v>
      </c>
      <c r="C1135" s="118" t="b">
        <v>0</v>
      </c>
      <c r="D1135" s="118" t="e">
        <f t="shared" ca="1" si="1"/>
        <v>#NAME?</v>
      </c>
      <c r="E1135" s="118" t="s">
        <v>11865</v>
      </c>
      <c r="F1135" s="118" t="s">
        <v>11866</v>
      </c>
      <c r="G1135" s="124" t="s">
        <v>11867</v>
      </c>
      <c r="H1135" s="118" t="s">
        <v>11868</v>
      </c>
      <c r="I1135" s="118" t="s">
        <v>7590</v>
      </c>
      <c r="J1135" s="118" t="s">
        <v>7591</v>
      </c>
    </row>
    <row r="1136" spans="1:10" ht="12.75">
      <c r="A1136" s="118" t="s">
        <v>8422</v>
      </c>
      <c r="B1136" s="118" t="s">
        <v>11869</v>
      </c>
      <c r="C1136" s="118" t="b">
        <v>0</v>
      </c>
      <c r="D1136" s="118" t="e">
        <f t="shared" ca="1" si="1"/>
        <v>#NAME?</v>
      </c>
      <c r="E1136" s="118" t="s">
        <v>11865</v>
      </c>
      <c r="F1136" s="118" t="s">
        <v>11870</v>
      </c>
      <c r="G1136" s="124" t="s">
        <v>11871</v>
      </c>
      <c r="H1136" s="118" t="s">
        <v>4305</v>
      </c>
      <c r="I1136" s="118" t="s">
        <v>7590</v>
      </c>
      <c r="J1136" s="118" t="s">
        <v>7591</v>
      </c>
    </row>
    <row r="1137" spans="1:10" ht="12.75">
      <c r="A1137" s="118" t="s">
        <v>8422</v>
      </c>
      <c r="B1137" s="118" t="s">
        <v>10116</v>
      </c>
      <c r="C1137" s="118" t="b">
        <v>0</v>
      </c>
      <c r="D1137" s="118" t="e">
        <f t="shared" ca="1" si="1"/>
        <v>#NAME?</v>
      </c>
      <c r="E1137" s="118" t="s">
        <v>11865</v>
      </c>
      <c r="F1137" s="118" t="s">
        <v>11872</v>
      </c>
      <c r="G1137" s="124" t="s">
        <v>11873</v>
      </c>
      <c r="H1137" s="118" t="s">
        <v>4305</v>
      </c>
      <c r="I1137" s="118" t="s">
        <v>7590</v>
      </c>
      <c r="J1137" s="118" t="s">
        <v>7591</v>
      </c>
    </row>
    <row r="1138" spans="1:10" ht="12.75">
      <c r="A1138" s="118" t="s">
        <v>11821</v>
      </c>
      <c r="B1138" s="118" t="s">
        <v>11874</v>
      </c>
      <c r="C1138" s="118" t="b">
        <v>0</v>
      </c>
      <c r="D1138" s="118" t="e">
        <f t="shared" ca="1" si="1"/>
        <v>#NAME?</v>
      </c>
      <c r="E1138" s="118" t="s">
        <v>11865</v>
      </c>
      <c r="F1138" s="118" t="s">
        <v>11875</v>
      </c>
      <c r="G1138" s="124" t="s">
        <v>11876</v>
      </c>
      <c r="H1138" s="118" t="s">
        <v>4305</v>
      </c>
      <c r="I1138" s="118" t="s">
        <v>7590</v>
      </c>
      <c r="J1138" s="118" t="s">
        <v>7591</v>
      </c>
    </row>
    <row r="1139" spans="1:10" ht="12.75">
      <c r="A1139" s="118" t="s">
        <v>2529</v>
      </c>
      <c r="B1139" s="118" t="s">
        <v>9522</v>
      </c>
      <c r="C1139" s="118" t="b">
        <v>0</v>
      </c>
      <c r="D1139" s="118" t="e">
        <f t="shared" ca="1" si="1"/>
        <v>#NAME?</v>
      </c>
      <c r="E1139" s="118" t="s">
        <v>11865</v>
      </c>
      <c r="F1139" s="118" t="s">
        <v>11877</v>
      </c>
      <c r="G1139" s="124" t="s">
        <v>11878</v>
      </c>
      <c r="H1139" s="118" t="s">
        <v>54</v>
      </c>
      <c r="I1139" s="118" t="s">
        <v>7590</v>
      </c>
      <c r="J1139" s="118" t="s">
        <v>7591</v>
      </c>
    </row>
    <row r="1140" spans="1:10" ht="12.75">
      <c r="A1140" s="118" t="s">
        <v>940</v>
      </c>
      <c r="B1140" s="118" t="s">
        <v>11879</v>
      </c>
      <c r="C1140" s="118" t="b">
        <v>0</v>
      </c>
      <c r="D1140" s="118" t="e">
        <f t="shared" ca="1" si="1"/>
        <v>#NAME?</v>
      </c>
      <c r="E1140" s="118" t="s">
        <v>11865</v>
      </c>
      <c r="F1140" s="118" t="s">
        <v>11880</v>
      </c>
      <c r="G1140" s="124" t="s">
        <v>11881</v>
      </c>
      <c r="H1140" s="118" t="s">
        <v>54</v>
      </c>
      <c r="I1140" s="118" t="s">
        <v>7590</v>
      </c>
      <c r="J1140" s="118" t="s">
        <v>7591</v>
      </c>
    </row>
    <row r="1141" spans="1:10" ht="12.75">
      <c r="A1141" s="118" t="s">
        <v>1769</v>
      </c>
      <c r="B1141" s="118" t="s">
        <v>11882</v>
      </c>
      <c r="C1141" s="118" t="b">
        <v>0</v>
      </c>
      <c r="D1141" s="118" t="e">
        <f t="shared" ca="1" si="1"/>
        <v>#NAME?</v>
      </c>
      <c r="E1141" s="118" t="s">
        <v>11865</v>
      </c>
      <c r="F1141" s="118" t="s">
        <v>11883</v>
      </c>
      <c r="G1141" s="124" t="s">
        <v>11884</v>
      </c>
      <c r="H1141" s="118" t="s">
        <v>11885</v>
      </c>
      <c r="I1141" s="118" t="s">
        <v>7590</v>
      </c>
      <c r="J1141" s="118" t="s">
        <v>7591</v>
      </c>
    </row>
    <row r="1142" spans="1:10" ht="12.75">
      <c r="A1142" s="118" t="s">
        <v>836</v>
      </c>
      <c r="B1142" s="118" t="s">
        <v>11886</v>
      </c>
      <c r="C1142" s="118" t="b">
        <v>0</v>
      </c>
      <c r="D1142" s="118" t="e">
        <f t="shared" ca="1" si="1"/>
        <v>#NAME?</v>
      </c>
      <c r="E1142" s="118" t="s">
        <v>11887</v>
      </c>
      <c r="F1142" s="118" t="s">
        <v>11888</v>
      </c>
      <c r="G1142" s="124" t="s">
        <v>11889</v>
      </c>
      <c r="H1142" s="118" t="s">
        <v>54</v>
      </c>
      <c r="I1142" s="118" t="s">
        <v>11890</v>
      </c>
      <c r="J1142" s="118" t="s">
        <v>8313</v>
      </c>
    </row>
    <row r="1143" spans="1:10" ht="12.75">
      <c r="A1143" s="118" t="s">
        <v>2079</v>
      </c>
      <c r="B1143" s="118" t="s">
        <v>11891</v>
      </c>
      <c r="C1143" s="118" t="b">
        <v>0</v>
      </c>
      <c r="D1143" s="118" t="e">
        <f t="shared" ca="1" si="1"/>
        <v>#NAME?</v>
      </c>
      <c r="E1143" s="118" t="s">
        <v>11887</v>
      </c>
      <c r="F1143" s="118" t="s">
        <v>11892</v>
      </c>
      <c r="G1143" s="124" t="s">
        <v>11893</v>
      </c>
      <c r="H1143" s="118" t="s">
        <v>4485</v>
      </c>
      <c r="I1143" s="118" t="s">
        <v>11890</v>
      </c>
      <c r="J1143" s="118" t="s">
        <v>8313</v>
      </c>
    </row>
    <row r="1144" spans="1:10" ht="12.75">
      <c r="A1144" s="118" t="s">
        <v>10777</v>
      </c>
      <c r="B1144" s="118" t="s">
        <v>11894</v>
      </c>
      <c r="C1144" s="118" t="b">
        <v>0</v>
      </c>
      <c r="D1144" s="118" t="e">
        <f t="shared" ca="1" si="1"/>
        <v>#NAME?</v>
      </c>
      <c r="E1144" s="118" t="s">
        <v>11887</v>
      </c>
      <c r="F1144" s="118" t="s">
        <v>11895</v>
      </c>
      <c r="G1144" s="124" t="s">
        <v>11896</v>
      </c>
      <c r="H1144" s="118" t="s">
        <v>54</v>
      </c>
      <c r="I1144" s="118" t="s">
        <v>11890</v>
      </c>
      <c r="J1144" s="118" t="s">
        <v>8313</v>
      </c>
    </row>
    <row r="1145" spans="1:10" ht="12.75">
      <c r="A1145" s="118" t="s">
        <v>11897</v>
      </c>
      <c r="B1145" s="118" t="s">
        <v>11898</v>
      </c>
      <c r="C1145" s="118" t="b">
        <v>0</v>
      </c>
      <c r="D1145" s="118" t="e">
        <f t="shared" ca="1" si="1"/>
        <v>#NAME?</v>
      </c>
      <c r="E1145" s="118" t="s">
        <v>11899</v>
      </c>
      <c r="F1145" s="118" t="s">
        <v>11900</v>
      </c>
      <c r="G1145" s="124" t="s">
        <v>11901</v>
      </c>
      <c r="H1145" s="118" t="s">
        <v>4276</v>
      </c>
      <c r="I1145" s="118" t="s">
        <v>11902</v>
      </c>
      <c r="J1145" s="118"/>
    </row>
    <row r="1146" spans="1:10" ht="12.75">
      <c r="A1146" s="118" t="s">
        <v>11903</v>
      </c>
      <c r="B1146" s="118" t="s">
        <v>11904</v>
      </c>
      <c r="C1146" s="118" t="b">
        <v>0</v>
      </c>
      <c r="D1146" s="118" t="e">
        <f t="shared" ca="1" si="1"/>
        <v>#NAME?</v>
      </c>
      <c r="E1146" s="118" t="s">
        <v>11905</v>
      </c>
      <c r="F1146" s="118" t="s">
        <v>11906</v>
      </c>
      <c r="G1146" s="124" t="s">
        <v>11907</v>
      </c>
      <c r="H1146" s="118" t="s">
        <v>5264</v>
      </c>
      <c r="I1146" s="118" t="s">
        <v>11908</v>
      </c>
      <c r="J1146" s="118"/>
    </row>
    <row r="1147" spans="1:10" ht="12.75">
      <c r="A1147" s="118" t="s">
        <v>1828</v>
      </c>
      <c r="B1147" s="118" t="s">
        <v>11909</v>
      </c>
      <c r="C1147" s="118" t="b">
        <v>0</v>
      </c>
      <c r="D1147" s="118" t="e">
        <f t="shared" ca="1" si="1"/>
        <v>#NAME?</v>
      </c>
      <c r="E1147" s="118" t="s">
        <v>11905</v>
      </c>
      <c r="F1147" s="118" t="s">
        <v>11910</v>
      </c>
      <c r="G1147" s="124" t="s">
        <v>11911</v>
      </c>
      <c r="H1147" s="118" t="s">
        <v>4908</v>
      </c>
      <c r="I1147" s="118" t="s">
        <v>11908</v>
      </c>
      <c r="J1147" s="118"/>
    </row>
    <row r="1148" spans="1:10" ht="12.75">
      <c r="A1148" s="118" t="s">
        <v>8475</v>
      </c>
      <c r="B1148" s="118" t="s">
        <v>11904</v>
      </c>
      <c r="C1148" s="118" t="b">
        <v>0</v>
      </c>
      <c r="D1148" s="118" t="e">
        <f t="shared" ca="1" si="1"/>
        <v>#NAME?</v>
      </c>
      <c r="E1148" s="118" t="s">
        <v>11905</v>
      </c>
      <c r="F1148" s="118" t="s">
        <v>11912</v>
      </c>
      <c r="G1148" s="124" t="s">
        <v>11913</v>
      </c>
      <c r="H1148" s="118" t="s">
        <v>4278</v>
      </c>
      <c r="I1148" s="118" t="s">
        <v>11908</v>
      </c>
      <c r="J1148" s="118"/>
    </row>
    <row r="1149" spans="1:10" ht="12.75">
      <c r="A1149" s="118" t="s">
        <v>11914</v>
      </c>
      <c r="B1149" s="118" t="s">
        <v>11915</v>
      </c>
      <c r="C1149" s="118" t="b">
        <v>0</v>
      </c>
      <c r="D1149" s="118" t="e">
        <f t="shared" ca="1" si="1"/>
        <v>#NAME?</v>
      </c>
      <c r="E1149" s="118" t="s">
        <v>11916</v>
      </c>
      <c r="F1149" s="118" t="s">
        <v>11917</v>
      </c>
      <c r="G1149" s="124" t="s">
        <v>11918</v>
      </c>
      <c r="H1149" s="118" t="s">
        <v>4551</v>
      </c>
      <c r="I1149" s="118" t="s">
        <v>8642</v>
      </c>
      <c r="J1149" s="118"/>
    </row>
    <row r="1150" spans="1:10" ht="12.75">
      <c r="A1150" s="118" t="s">
        <v>11919</v>
      </c>
      <c r="B1150" s="118" t="s">
        <v>11920</v>
      </c>
      <c r="C1150" s="118" t="b">
        <v>0</v>
      </c>
      <c r="D1150" s="118" t="e">
        <f t="shared" ca="1" si="1"/>
        <v>#NAME?</v>
      </c>
      <c r="E1150" s="118" t="s">
        <v>4423</v>
      </c>
      <c r="F1150" s="118" t="s">
        <v>11921</v>
      </c>
      <c r="G1150" s="124" t="s">
        <v>11922</v>
      </c>
      <c r="H1150" s="118" t="s">
        <v>4551</v>
      </c>
      <c r="I1150" s="118" t="s">
        <v>8136</v>
      </c>
      <c r="J1150" s="118" t="s">
        <v>7622</v>
      </c>
    </row>
    <row r="1151" spans="1:10" ht="12.75">
      <c r="A1151" s="118" t="s">
        <v>11923</v>
      </c>
      <c r="B1151" s="118" t="s">
        <v>11924</v>
      </c>
      <c r="C1151" s="118" t="b">
        <v>0</v>
      </c>
      <c r="D1151" s="118" t="e">
        <f t="shared" ca="1" si="1"/>
        <v>#NAME?</v>
      </c>
      <c r="E1151" s="118" t="s">
        <v>4423</v>
      </c>
      <c r="F1151" s="118" t="s">
        <v>11925</v>
      </c>
      <c r="G1151" s="124" t="s">
        <v>4433</v>
      </c>
      <c r="H1151" s="118" t="s">
        <v>4551</v>
      </c>
      <c r="I1151" s="118" t="s">
        <v>8136</v>
      </c>
      <c r="J1151" s="118" t="s">
        <v>7622</v>
      </c>
    </row>
    <row r="1152" spans="1:10" ht="12.75">
      <c r="A1152" s="118" t="s">
        <v>9624</v>
      </c>
      <c r="B1152" s="118" t="s">
        <v>9082</v>
      </c>
      <c r="C1152" s="118" t="b">
        <v>0</v>
      </c>
      <c r="D1152" s="118" t="e">
        <f t="shared" ca="1" si="1"/>
        <v>#NAME?</v>
      </c>
      <c r="E1152" s="118" t="s">
        <v>11926</v>
      </c>
      <c r="F1152" s="118" t="s">
        <v>11927</v>
      </c>
      <c r="G1152" s="124" t="s">
        <v>11928</v>
      </c>
      <c r="H1152" s="118" t="s">
        <v>54</v>
      </c>
      <c r="I1152" s="118" t="s">
        <v>9131</v>
      </c>
      <c r="J1152" s="118" t="s">
        <v>7622</v>
      </c>
    </row>
    <row r="1153" spans="1:10" ht="12.75">
      <c r="A1153" s="118" t="s">
        <v>11929</v>
      </c>
      <c r="B1153" s="118" t="s">
        <v>7831</v>
      </c>
      <c r="C1153" s="118" t="b">
        <v>0</v>
      </c>
      <c r="D1153" s="118" t="e">
        <f t="shared" ca="1" si="1"/>
        <v>#NAME?</v>
      </c>
      <c r="E1153" s="118" t="s">
        <v>11926</v>
      </c>
      <c r="F1153" s="118" t="s">
        <v>11930</v>
      </c>
      <c r="G1153" s="124" t="s">
        <v>11931</v>
      </c>
      <c r="H1153" s="118" t="s">
        <v>5677</v>
      </c>
      <c r="I1153" s="118" t="s">
        <v>9131</v>
      </c>
      <c r="J1153" s="118" t="s">
        <v>7622</v>
      </c>
    </row>
    <row r="1154" spans="1:10" ht="12.75">
      <c r="A1154" s="118" t="s">
        <v>11932</v>
      </c>
      <c r="B1154" s="118" t="s">
        <v>11933</v>
      </c>
      <c r="C1154" s="118" t="b">
        <v>0</v>
      </c>
      <c r="D1154" s="118" t="e">
        <f t="shared" ca="1" si="1"/>
        <v>#NAME?</v>
      </c>
      <c r="E1154" s="118" t="s">
        <v>11926</v>
      </c>
      <c r="F1154" s="118" t="s">
        <v>11934</v>
      </c>
      <c r="G1154" s="124" t="s">
        <v>11935</v>
      </c>
      <c r="H1154" s="118" t="s">
        <v>7611</v>
      </c>
      <c r="I1154" s="118" t="s">
        <v>9131</v>
      </c>
      <c r="J1154" s="118" t="s">
        <v>7622</v>
      </c>
    </row>
    <row r="1155" spans="1:10" ht="12.75">
      <c r="A1155" s="118" t="s">
        <v>11936</v>
      </c>
      <c r="B1155" s="118" t="s">
        <v>11937</v>
      </c>
      <c r="C1155" s="118" t="b">
        <v>0</v>
      </c>
      <c r="D1155" s="118" t="e">
        <f t="shared" ca="1" si="1"/>
        <v>#NAME?</v>
      </c>
      <c r="E1155" s="118" t="s">
        <v>11926</v>
      </c>
      <c r="F1155" s="118" t="s">
        <v>11938</v>
      </c>
      <c r="G1155" s="124" t="s">
        <v>11939</v>
      </c>
      <c r="H1155" s="118" t="s">
        <v>54</v>
      </c>
      <c r="I1155" s="118" t="s">
        <v>9131</v>
      </c>
      <c r="J1155" s="118" t="s">
        <v>7622</v>
      </c>
    </row>
    <row r="1156" spans="1:10" ht="12.75">
      <c r="A1156" s="118" t="s">
        <v>10826</v>
      </c>
      <c r="B1156" s="118" t="s">
        <v>11940</v>
      </c>
      <c r="C1156" s="118" t="b">
        <v>0</v>
      </c>
      <c r="D1156" s="118" t="e">
        <f t="shared" ca="1" si="1"/>
        <v>#NAME?</v>
      </c>
      <c r="E1156" s="118" t="s">
        <v>11926</v>
      </c>
      <c r="F1156" s="118" t="s">
        <v>11941</v>
      </c>
      <c r="G1156" s="124" t="s">
        <v>11942</v>
      </c>
      <c r="H1156" s="118" t="s">
        <v>54</v>
      </c>
      <c r="I1156" s="118" t="s">
        <v>9131</v>
      </c>
      <c r="J1156" s="118" t="s">
        <v>7622</v>
      </c>
    </row>
    <row r="1157" spans="1:10" ht="12.75">
      <c r="A1157" s="118" t="s">
        <v>9126</v>
      </c>
      <c r="B1157" s="118" t="s">
        <v>11943</v>
      </c>
      <c r="C1157" s="118" t="b">
        <v>0</v>
      </c>
      <c r="D1157" s="118" t="e">
        <f t="shared" ca="1" si="1"/>
        <v>#NAME?</v>
      </c>
      <c r="E1157" s="118" t="s">
        <v>11944</v>
      </c>
      <c r="F1157" s="118" t="s">
        <v>11945</v>
      </c>
      <c r="G1157" s="124" t="s">
        <v>11946</v>
      </c>
      <c r="H1157" s="118" t="s">
        <v>4278</v>
      </c>
      <c r="I1157" s="118" t="s">
        <v>7820</v>
      </c>
      <c r="J1157" s="118" t="s">
        <v>7820</v>
      </c>
    </row>
    <row r="1158" spans="1:10" ht="12.75">
      <c r="A1158" s="118" t="s">
        <v>1666</v>
      </c>
      <c r="B1158" s="118" t="s">
        <v>11943</v>
      </c>
      <c r="C1158" s="118" t="b">
        <v>0</v>
      </c>
      <c r="D1158" s="118" t="e">
        <f t="shared" ca="1" si="1"/>
        <v>#NAME?</v>
      </c>
      <c r="E1158" s="118" t="s">
        <v>11944</v>
      </c>
      <c r="F1158" s="118" t="s">
        <v>11947</v>
      </c>
      <c r="G1158" s="124" t="s">
        <v>11948</v>
      </c>
      <c r="H1158" s="118" t="s">
        <v>4278</v>
      </c>
      <c r="I1158" s="118" t="s">
        <v>11949</v>
      </c>
      <c r="J1158" s="118" t="s">
        <v>7795</v>
      </c>
    </row>
    <row r="1159" spans="1:10" ht="12.75">
      <c r="A1159" s="118" t="s">
        <v>11950</v>
      </c>
      <c r="B1159" s="118" t="s">
        <v>11951</v>
      </c>
      <c r="C1159" s="118" t="b">
        <v>0</v>
      </c>
      <c r="D1159" s="118" t="e">
        <f t="shared" ca="1" si="1"/>
        <v>#NAME?</v>
      </c>
      <c r="E1159" s="118" t="s">
        <v>11952</v>
      </c>
      <c r="F1159" s="118" t="s">
        <v>11953</v>
      </c>
      <c r="G1159" s="118"/>
      <c r="H1159" s="118" t="s">
        <v>7611</v>
      </c>
      <c r="I1159" s="118" t="s">
        <v>7684</v>
      </c>
      <c r="J1159" s="118"/>
    </row>
    <row r="1160" spans="1:10" ht="12.75">
      <c r="A1160" s="118" t="s">
        <v>10242</v>
      </c>
      <c r="B1160" s="118" t="s">
        <v>11954</v>
      </c>
      <c r="C1160" s="118" t="b">
        <v>0</v>
      </c>
      <c r="D1160" s="118" t="e">
        <f t="shared" ca="1" si="1"/>
        <v>#NAME?</v>
      </c>
      <c r="E1160" s="118" t="s">
        <v>11952</v>
      </c>
      <c r="F1160" s="118" t="s">
        <v>11955</v>
      </c>
      <c r="G1160" s="124" t="s">
        <v>11956</v>
      </c>
      <c r="H1160" s="118" t="s">
        <v>4485</v>
      </c>
      <c r="I1160" s="118" t="s">
        <v>7684</v>
      </c>
      <c r="J1160" s="118"/>
    </row>
    <row r="1161" spans="1:10" ht="12.75">
      <c r="A1161" s="118" t="s">
        <v>11957</v>
      </c>
      <c r="B1161" s="118" t="s">
        <v>11958</v>
      </c>
      <c r="C1161" s="118" t="b">
        <v>0</v>
      </c>
      <c r="D1161" s="118" t="e">
        <f t="shared" ca="1" si="1"/>
        <v>#NAME?</v>
      </c>
      <c r="E1161" s="118" t="s">
        <v>11952</v>
      </c>
      <c r="F1161" s="118" t="s">
        <v>11959</v>
      </c>
      <c r="G1161" s="124" t="s">
        <v>11960</v>
      </c>
      <c r="H1161" s="118" t="s">
        <v>4278</v>
      </c>
      <c r="I1161" s="118" t="s">
        <v>7684</v>
      </c>
      <c r="J1161" s="118"/>
    </row>
    <row r="1162" spans="1:10" ht="12.75">
      <c r="A1162" s="118" t="s">
        <v>11961</v>
      </c>
      <c r="B1162" s="118" t="s">
        <v>11962</v>
      </c>
      <c r="C1162" s="118" t="b">
        <v>0</v>
      </c>
      <c r="D1162" s="118" t="e">
        <f t="shared" ca="1" si="1"/>
        <v>#NAME?</v>
      </c>
      <c r="E1162" s="118" t="s">
        <v>11963</v>
      </c>
      <c r="F1162" s="118" t="s">
        <v>11964</v>
      </c>
      <c r="G1162" s="124" t="s">
        <v>11965</v>
      </c>
      <c r="H1162" s="118" t="s">
        <v>54</v>
      </c>
      <c r="I1162" s="118" t="s">
        <v>10876</v>
      </c>
      <c r="J1162" s="118"/>
    </row>
    <row r="1163" spans="1:10" ht="12.75">
      <c r="A1163" s="118" t="s">
        <v>2013</v>
      </c>
      <c r="B1163" s="118" t="s">
        <v>10298</v>
      </c>
      <c r="C1163" s="118" t="b">
        <v>0</v>
      </c>
      <c r="D1163" s="118" t="e">
        <f t="shared" ca="1" si="1"/>
        <v>#NAME?</v>
      </c>
      <c r="E1163" s="118" t="s">
        <v>11966</v>
      </c>
      <c r="F1163" s="118" t="s">
        <v>11967</v>
      </c>
      <c r="G1163" s="124" t="s">
        <v>11968</v>
      </c>
      <c r="H1163" s="118" t="s">
        <v>54</v>
      </c>
      <c r="I1163" s="118" t="s">
        <v>10924</v>
      </c>
      <c r="J1163" s="118" t="s">
        <v>8658</v>
      </c>
    </row>
    <row r="1164" spans="1:10" ht="12.75">
      <c r="A1164" s="118" t="s">
        <v>2135</v>
      </c>
      <c r="B1164" s="118" t="s">
        <v>11969</v>
      </c>
      <c r="C1164" s="118" t="b">
        <v>0</v>
      </c>
      <c r="D1164" s="118" t="e">
        <f t="shared" ca="1" si="1"/>
        <v>#NAME?</v>
      </c>
      <c r="E1164" s="118" t="s">
        <v>11966</v>
      </c>
      <c r="F1164" s="118" t="s">
        <v>11970</v>
      </c>
      <c r="G1164" s="124" t="s">
        <v>11971</v>
      </c>
      <c r="H1164" s="118" t="s">
        <v>5064</v>
      </c>
      <c r="I1164" s="118" t="s">
        <v>10924</v>
      </c>
      <c r="J1164" s="118" t="s">
        <v>8658</v>
      </c>
    </row>
    <row r="1165" spans="1:10" ht="12.75">
      <c r="A1165" s="118" t="s">
        <v>11972</v>
      </c>
      <c r="B1165" s="118" t="s">
        <v>11973</v>
      </c>
      <c r="C1165" s="118" t="b">
        <v>0</v>
      </c>
      <c r="D1165" s="118" t="e">
        <f t="shared" ca="1" si="1"/>
        <v>#NAME?</v>
      </c>
      <c r="E1165" s="118" t="s">
        <v>11974</v>
      </c>
      <c r="F1165" s="118" t="s">
        <v>11975</v>
      </c>
      <c r="G1165" s="124" t="s">
        <v>11976</v>
      </c>
      <c r="H1165" s="118" t="s">
        <v>4640</v>
      </c>
      <c r="I1165" s="118" t="s">
        <v>8925</v>
      </c>
      <c r="J1165" s="118"/>
    </row>
    <row r="1166" spans="1:10" ht="12.75">
      <c r="A1166" s="118" t="s">
        <v>11977</v>
      </c>
      <c r="B1166" s="118" t="s">
        <v>11978</v>
      </c>
      <c r="C1166" s="118" t="b">
        <v>0</v>
      </c>
      <c r="D1166" s="118" t="e">
        <f t="shared" ca="1" si="1"/>
        <v>#NAME?</v>
      </c>
      <c r="E1166" s="118" t="s">
        <v>11974</v>
      </c>
      <c r="F1166" s="118" t="s">
        <v>11979</v>
      </c>
      <c r="G1166" s="124" t="s">
        <v>11980</v>
      </c>
      <c r="H1166" s="118" t="s">
        <v>54</v>
      </c>
      <c r="I1166" s="118" t="s">
        <v>8925</v>
      </c>
      <c r="J1166" s="118"/>
    </row>
    <row r="1167" spans="1:10" ht="12.75">
      <c r="A1167" s="118" t="s">
        <v>2523</v>
      </c>
      <c r="B1167" s="118" t="s">
        <v>11981</v>
      </c>
      <c r="C1167" s="118" t="b">
        <v>0</v>
      </c>
      <c r="D1167" s="118" t="e">
        <f t="shared" ca="1" si="1"/>
        <v>#NAME?</v>
      </c>
      <c r="E1167" s="118" t="s">
        <v>11982</v>
      </c>
      <c r="F1167" s="118" t="s">
        <v>11983</v>
      </c>
      <c r="G1167" s="124" t="s">
        <v>11984</v>
      </c>
      <c r="H1167" s="118" t="s">
        <v>9870</v>
      </c>
      <c r="I1167" s="118" t="s">
        <v>3131</v>
      </c>
      <c r="J1167" s="118" t="s">
        <v>7622</v>
      </c>
    </row>
    <row r="1168" spans="1:10" ht="12.75">
      <c r="A1168" s="118" t="s">
        <v>1075</v>
      </c>
      <c r="B1168" s="118" t="s">
        <v>11985</v>
      </c>
      <c r="C1168" s="118" t="b">
        <v>0</v>
      </c>
      <c r="D1168" s="118" t="e">
        <f t="shared" ca="1" si="1"/>
        <v>#NAME?</v>
      </c>
      <c r="E1168" s="118" t="s">
        <v>11986</v>
      </c>
      <c r="F1168" s="118" t="s">
        <v>11987</v>
      </c>
      <c r="G1168" s="124" t="s">
        <v>11988</v>
      </c>
      <c r="H1168" s="118" t="s">
        <v>4485</v>
      </c>
      <c r="I1168" s="118" t="s">
        <v>7820</v>
      </c>
      <c r="J1168" s="118" t="s">
        <v>7820</v>
      </c>
    </row>
    <row r="1169" spans="1:10" ht="12.75">
      <c r="A1169" s="118" t="s">
        <v>8422</v>
      </c>
      <c r="B1169" s="118" t="s">
        <v>995</v>
      </c>
      <c r="C1169" s="118" t="b">
        <v>0</v>
      </c>
      <c r="D1169" s="118" t="e">
        <f t="shared" ca="1" si="1"/>
        <v>#NAME?</v>
      </c>
      <c r="E1169" s="118" t="s">
        <v>11986</v>
      </c>
      <c r="F1169" s="118" t="s">
        <v>11989</v>
      </c>
      <c r="G1169" s="124" t="s">
        <v>11990</v>
      </c>
      <c r="H1169" s="118" t="s">
        <v>4485</v>
      </c>
      <c r="I1169" s="118" t="s">
        <v>7820</v>
      </c>
      <c r="J1169" s="118" t="s">
        <v>7820</v>
      </c>
    </row>
    <row r="1170" spans="1:10" ht="12.75">
      <c r="A1170" s="118" t="s">
        <v>8748</v>
      </c>
      <c r="B1170" s="118" t="s">
        <v>11991</v>
      </c>
      <c r="C1170" s="118" t="b">
        <v>0</v>
      </c>
      <c r="D1170" s="118" t="e">
        <f t="shared" ca="1" si="1"/>
        <v>#NAME?</v>
      </c>
      <c r="E1170" s="118" t="s">
        <v>11986</v>
      </c>
      <c r="F1170" s="118" t="s">
        <v>11992</v>
      </c>
      <c r="G1170" s="124" t="s">
        <v>11993</v>
      </c>
      <c r="H1170" s="118" t="s">
        <v>5607</v>
      </c>
      <c r="I1170" s="118" t="s">
        <v>7820</v>
      </c>
      <c r="J1170" s="118" t="s">
        <v>7820</v>
      </c>
    </row>
    <row r="1171" spans="1:10" ht="12.75">
      <c r="A1171" s="118" t="s">
        <v>882</v>
      </c>
      <c r="B1171" s="118" t="s">
        <v>11994</v>
      </c>
      <c r="C1171" s="118" t="b">
        <v>0</v>
      </c>
      <c r="D1171" s="118" t="e">
        <f t="shared" ca="1" si="1"/>
        <v>#NAME?</v>
      </c>
      <c r="E1171" s="118" t="s">
        <v>11986</v>
      </c>
      <c r="F1171" s="118" t="s">
        <v>11995</v>
      </c>
      <c r="G1171" s="124" t="s">
        <v>11996</v>
      </c>
      <c r="H1171" s="118" t="s">
        <v>4485</v>
      </c>
      <c r="I1171" s="118" t="s">
        <v>7820</v>
      </c>
      <c r="J1171" s="118" t="s">
        <v>7820</v>
      </c>
    </row>
    <row r="1172" spans="1:10" ht="12.75">
      <c r="A1172" s="118" t="s">
        <v>1828</v>
      </c>
      <c r="B1172" s="118" t="s">
        <v>10388</v>
      </c>
      <c r="C1172" s="118" t="b">
        <v>0</v>
      </c>
      <c r="D1172" s="118" t="e">
        <f t="shared" ca="1" si="1"/>
        <v>#NAME?</v>
      </c>
      <c r="E1172" s="118" t="s">
        <v>11997</v>
      </c>
      <c r="F1172" s="118" t="s">
        <v>11998</v>
      </c>
      <c r="G1172" s="124" t="s">
        <v>11999</v>
      </c>
      <c r="H1172" s="118" t="s">
        <v>4276</v>
      </c>
      <c r="I1172" s="118" t="s">
        <v>9429</v>
      </c>
      <c r="J1172" s="118"/>
    </row>
    <row r="1173" spans="1:10" ht="12.75">
      <c r="A1173" s="118" t="s">
        <v>10878</v>
      </c>
      <c r="B1173" s="118" t="s">
        <v>12000</v>
      </c>
      <c r="C1173" s="118" t="b">
        <v>0</v>
      </c>
      <c r="D1173" s="118" t="e">
        <f t="shared" ca="1" si="1"/>
        <v>#NAME?</v>
      </c>
      <c r="E1173" s="118" t="s">
        <v>11997</v>
      </c>
      <c r="F1173" s="118" t="s">
        <v>12001</v>
      </c>
      <c r="G1173" s="124" t="s">
        <v>12002</v>
      </c>
      <c r="H1173" s="118" t="s">
        <v>4276</v>
      </c>
      <c r="I1173" s="118" t="s">
        <v>12003</v>
      </c>
      <c r="J1173" s="118" t="s">
        <v>7622</v>
      </c>
    </row>
    <row r="1174" spans="1:10" ht="12.75">
      <c r="A1174" s="118" t="s">
        <v>12004</v>
      </c>
      <c r="B1174" s="118" t="s">
        <v>989</v>
      </c>
      <c r="C1174" s="118" t="b">
        <v>0</v>
      </c>
      <c r="D1174" s="118" t="e">
        <f t="shared" ca="1" si="1"/>
        <v>#NAME?</v>
      </c>
      <c r="E1174" s="118" t="s">
        <v>12005</v>
      </c>
      <c r="F1174" s="118" t="s">
        <v>12006</v>
      </c>
      <c r="G1174" s="124" t="s">
        <v>12007</v>
      </c>
      <c r="H1174" s="118" t="s">
        <v>5121</v>
      </c>
      <c r="I1174" s="118" t="s">
        <v>11404</v>
      </c>
      <c r="J1174" s="118" t="s">
        <v>7622</v>
      </c>
    </row>
    <row r="1175" spans="1:10" ht="12.75">
      <c r="A1175" s="118" t="s">
        <v>814</v>
      </c>
      <c r="B1175" s="118" t="s">
        <v>12008</v>
      </c>
      <c r="C1175" s="118" t="b">
        <v>0</v>
      </c>
      <c r="D1175" s="118" t="e">
        <f t="shared" ca="1" si="1"/>
        <v>#NAME?</v>
      </c>
      <c r="E1175" s="118" t="s">
        <v>12009</v>
      </c>
      <c r="F1175" s="118" t="s">
        <v>12010</v>
      </c>
      <c r="G1175" s="124" t="s">
        <v>12011</v>
      </c>
      <c r="H1175" s="118" t="s">
        <v>12012</v>
      </c>
      <c r="I1175" s="118" t="s">
        <v>7820</v>
      </c>
      <c r="J1175" s="118" t="s">
        <v>7820</v>
      </c>
    </row>
    <row r="1176" spans="1:10" ht="12.75">
      <c r="A1176" s="118" t="s">
        <v>10407</v>
      </c>
      <c r="B1176" s="118" t="s">
        <v>1005</v>
      </c>
      <c r="C1176" s="118" t="b">
        <v>0</v>
      </c>
      <c r="D1176" s="118" t="e">
        <f t="shared" ca="1" si="1"/>
        <v>#NAME?</v>
      </c>
      <c r="E1176" s="118" t="s">
        <v>12009</v>
      </c>
      <c r="F1176" s="118" t="s">
        <v>12013</v>
      </c>
      <c r="G1176" s="124" t="s">
        <v>12014</v>
      </c>
      <c r="H1176" s="118" t="s">
        <v>12015</v>
      </c>
      <c r="I1176" s="118" t="s">
        <v>7820</v>
      </c>
      <c r="J1176" s="118" t="s">
        <v>7820</v>
      </c>
    </row>
    <row r="1177" spans="1:10" ht="12.75">
      <c r="A1177" s="118" t="s">
        <v>2068</v>
      </c>
      <c r="B1177" s="118" t="s">
        <v>12016</v>
      </c>
      <c r="C1177" s="118" t="b">
        <v>0</v>
      </c>
      <c r="D1177" s="118" t="e">
        <f t="shared" ca="1" si="1"/>
        <v>#NAME?</v>
      </c>
      <c r="E1177" s="118" t="s">
        <v>12009</v>
      </c>
      <c r="F1177" s="118" t="s">
        <v>12017</v>
      </c>
      <c r="G1177" s="124" t="s">
        <v>12018</v>
      </c>
      <c r="H1177" s="118" t="s">
        <v>4278</v>
      </c>
      <c r="I1177" s="118" t="s">
        <v>7820</v>
      </c>
      <c r="J1177" s="118" t="s">
        <v>7820</v>
      </c>
    </row>
    <row r="1178" spans="1:10" ht="12.75">
      <c r="A1178" s="118" t="s">
        <v>2561</v>
      </c>
      <c r="B1178" s="118" t="s">
        <v>12019</v>
      </c>
      <c r="C1178" s="118" t="b">
        <v>0</v>
      </c>
      <c r="D1178" s="118" t="e">
        <f t="shared" ca="1" si="1"/>
        <v>#NAME?</v>
      </c>
      <c r="E1178" s="118" t="s">
        <v>12009</v>
      </c>
      <c r="F1178" s="118" t="s">
        <v>12020</v>
      </c>
      <c r="G1178" s="124" t="s">
        <v>12021</v>
      </c>
      <c r="H1178" s="118" t="s">
        <v>54</v>
      </c>
      <c r="I1178" s="118" t="s">
        <v>7820</v>
      </c>
      <c r="J1178" s="118" t="s">
        <v>7820</v>
      </c>
    </row>
    <row r="1179" spans="1:10" ht="12.75">
      <c r="A1179" s="118" t="s">
        <v>8693</v>
      </c>
      <c r="B1179" s="118" t="s">
        <v>12022</v>
      </c>
      <c r="C1179" s="118" t="b">
        <v>0</v>
      </c>
      <c r="D1179" s="118" t="e">
        <f t="shared" ca="1" si="1"/>
        <v>#NAME?</v>
      </c>
      <c r="E1179" s="118" t="s">
        <v>12009</v>
      </c>
      <c r="F1179" s="118" t="s">
        <v>12023</v>
      </c>
      <c r="G1179" s="124" t="s">
        <v>12024</v>
      </c>
      <c r="H1179" s="118" t="s">
        <v>54</v>
      </c>
      <c r="I1179" s="118" t="s">
        <v>7820</v>
      </c>
      <c r="J1179" s="118" t="s">
        <v>7820</v>
      </c>
    </row>
    <row r="1180" spans="1:10" ht="12.75">
      <c r="A1180" s="118" t="s">
        <v>882</v>
      </c>
      <c r="B1180" s="118" t="s">
        <v>12025</v>
      </c>
      <c r="C1180" s="118" t="b">
        <v>0</v>
      </c>
      <c r="D1180" s="118" t="e">
        <f t="shared" ca="1" si="1"/>
        <v>#NAME?</v>
      </c>
      <c r="E1180" s="118" t="s">
        <v>12009</v>
      </c>
      <c r="F1180" s="118" t="s">
        <v>12026</v>
      </c>
      <c r="G1180" s="124" t="s">
        <v>12027</v>
      </c>
      <c r="H1180" s="118" t="s">
        <v>7647</v>
      </c>
      <c r="I1180" s="118" t="s">
        <v>7820</v>
      </c>
      <c r="J1180" s="118" t="s">
        <v>7820</v>
      </c>
    </row>
    <row r="1181" spans="1:10" ht="12.75">
      <c r="A1181" s="118" t="s">
        <v>12028</v>
      </c>
      <c r="B1181" s="118" t="s">
        <v>1288</v>
      </c>
      <c r="C1181" s="118" t="b">
        <v>0</v>
      </c>
      <c r="D1181" s="118" t="e">
        <f t="shared" ca="1" si="1"/>
        <v>#NAME?</v>
      </c>
      <c r="E1181" s="118" t="s">
        <v>12009</v>
      </c>
      <c r="F1181" s="118" t="s">
        <v>12029</v>
      </c>
      <c r="G1181" s="124" t="s">
        <v>12030</v>
      </c>
      <c r="H1181" s="118" t="s">
        <v>7647</v>
      </c>
      <c r="I1181" s="118" t="s">
        <v>7820</v>
      </c>
      <c r="J1181" s="118" t="s">
        <v>7820</v>
      </c>
    </row>
    <row r="1182" spans="1:10" ht="12.75">
      <c r="A1182" s="118" t="s">
        <v>873</v>
      </c>
      <c r="B1182" s="118" t="s">
        <v>12031</v>
      </c>
      <c r="C1182" s="118" t="b">
        <v>0</v>
      </c>
      <c r="D1182" s="118" t="e">
        <f t="shared" ca="1" si="1"/>
        <v>#NAME?</v>
      </c>
      <c r="E1182" s="118" t="s">
        <v>12009</v>
      </c>
      <c r="F1182" s="118" t="s">
        <v>12032</v>
      </c>
      <c r="G1182" s="124" t="s">
        <v>12033</v>
      </c>
      <c r="H1182" s="118" t="s">
        <v>7611</v>
      </c>
      <c r="I1182" s="118" t="s">
        <v>7820</v>
      </c>
      <c r="J1182" s="118" t="s">
        <v>7820</v>
      </c>
    </row>
    <row r="1183" spans="1:10" ht="12.75">
      <c r="A1183" s="118" t="s">
        <v>9828</v>
      </c>
      <c r="B1183" s="118" t="s">
        <v>12034</v>
      </c>
      <c r="C1183" s="118" t="b">
        <v>0</v>
      </c>
      <c r="D1183" s="118" t="e">
        <f t="shared" ca="1" si="1"/>
        <v>#NAME?</v>
      </c>
      <c r="E1183" s="118" t="s">
        <v>12009</v>
      </c>
      <c r="F1183" s="118" t="s">
        <v>12035</v>
      </c>
      <c r="G1183" s="124" t="s">
        <v>12036</v>
      </c>
      <c r="H1183" s="118" t="s">
        <v>7647</v>
      </c>
      <c r="I1183" s="118" t="s">
        <v>7820</v>
      </c>
      <c r="J1183" s="118" t="s">
        <v>7820</v>
      </c>
    </row>
    <row r="1184" spans="1:10" ht="12.75">
      <c r="A1184" s="118" t="s">
        <v>12037</v>
      </c>
      <c r="B1184" s="118" t="s">
        <v>9984</v>
      </c>
      <c r="C1184" s="118" t="b">
        <v>0</v>
      </c>
      <c r="D1184" s="118" t="e">
        <f t="shared" ca="1" si="1"/>
        <v>#NAME?</v>
      </c>
      <c r="E1184" s="118" t="s">
        <v>12038</v>
      </c>
      <c r="F1184" s="118" t="s">
        <v>12039</v>
      </c>
      <c r="G1184" s="124" t="s">
        <v>12040</v>
      </c>
      <c r="H1184" s="118" t="s">
        <v>5064</v>
      </c>
      <c r="I1184" s="118" t="s">
        <v>9429</v>
      </c>
      <c r="J1184" s="118"/>
    </row>
    <row r="1185" spans="1:10" ht="12.75">
      <c r="A1185" s="118" t="s">
        <v>12041</v>
      </c>
      <c r="B1185" s="118" t="s">
        <v>11652</v>
      </c>
      <c r="C1185" s="118" t="b">
        <v>0</v>
      </c>
      <c r="D1185" s="118" t="e">
        <f t="shared" ca="1" si="1"/>
        <v>#NAME?</v>
      </c>
      <c r="E1185" s="118" t="s">
        <v>12042</v>
      </c>
      <c r="F1185" s="118" t="s">
        <v>12043</v>
      </c>
      <c r="G1185" s="124" t="s">
        <v>12044</v>
      </c>
      <c r="H1185" s="118" t="s">
        <v>4278</v>
      </c>
      <c r="I1185" s="118" t="s">
        <v>8545</v>
      </c>
      <c r="J1185" s="118" t="s">
        <v>8546</v>
      </c>
    </row>
    <row r="1186" spans="1:10" ht="12.75">
      <c r="A1186" s="118" t="s">
        <v>12045</v>
      </c>
      <c r="B1186" s="118" t="s">
        <v>12046</v>
      </c>
      <c r="C1186" s="118" t="b">
        <v>0</v>
      </c>
      <c r="D1186" s="118" t="e">
        <f t="shared" ca="1" si="1"/>
        <v>#NAME?</v>
      </c>
      <c r="E1186" s="118" t="s">
        <v>12047</v>
      </c>
      <c r="F1186" s="118" t="s">
        <v>12048</v>
      </c>
      <c r="G1186" s="124" t="s">
        <v>12049</v>
      </c>
      <c r="H1186" s="118" t="s">
        <v>5368</v>
      </c>
      <c r="I1186" s="118" t="s">
        <v>7642</v>
      </c>
      <c r="J1186" s="118"/>
    </row>
    <row r="1187" spans="1:10" ht="12.75">
      <c r="A1187" s="118" t="s">
        <v>1704</v>
      </c>
      <c r="B1187" s="118" t="s">
        <v>12050</v>
      </c>
      <c r="C1187" s="118" t="b">
        <v>0</v>
      </c>
      <c r="D1187" s="118" t="e">
        <f t="shared" ca="1" si="1"/>
        <v>#NAME?</v>
      </c>
      <c r="E1187" s="118" t="s">
        <v>12047</v>
      </c>
      <c r="F1187" s="118" t="s">
        <v>12051</v>
      </c>
      <c r="G1187" s="124" t="s">
        <v>12052</v>
      </c>
      <c r="H1187" s="118" t="s">
        <v>4305</v>
      </c>
      <c r="I1187" s="118" t="s">
        <v>9131</v>
      </c>
      <c r="J1187" s="118" t="s">
        <v>7622</v>
      </c>
    </row>
    <row r="1188" spans="1:10" ht="12.75">
      <c r="A1188" s="118" t="s">
        <v>12053</v>
      </c>
      <c r="B1188" s="118" t="s">
        <v>12054</v>
      </c>
      <c r="C1188" s="118" t="b">
        <v>0</v>
      </c>
      <c r="D1188" s="118" t="e">
        <f t="shared" ca="1" si="1"/>
        <v>#NAME?</v>
      </c>
      <c r="E1188" s="118" t="s">
        <v>12047</v>
      </c>
      <c r="F1188" s="118" t="s">
        <v>12055</v>
      </c>
      <c r="G1188" s="124" t="s">
        <v>12056</v>
      </c>
      <c r="H1188" s="118" t="s">
        <v>8144</v>
      </c>
      <c r="I1188" s="118" t="s">
        <v>8825</v>
      </c>
      <c r="J1188" s="118"/>
    </row>
    <row r="1189" spans="1:10" ht="12.75">
      <c r="A1189" s="118" t="s">
        <v>12057</v>
      </c>
      <c r="B1189" s="118" t="s">
        <v>12058</v>
      </c>
      <c r="C1189" s="118" t="b">
        <v>0</v>
      </c>
      <c r="D1189" s="118" t="e">
        <f t="shared" ca="1" si="1"/>
        <v>#NAME?</v>
      </c>
      <c r="E1189" s="118" t="s">
        <v>12047</v>
      </c>
      <c r="F1189" s="118" t="s">
        <v>12059</v>
      </c>
      <c r="G1189" s="124" t="s">
        <v>12060</v>
      </c>
      <c r="H1189" s="118" t="s">
        <v>9109</v>
      </c>
      <c r="I1189" s="118" t="s">
        <v>8825</v>
      </c>
      <c r="J1189" s="118"/>
    </row>
    <row r="1190" spans="1:10" ht="12.75">
      <c r="A1190" s="118" t="s">
        <v>12061</v>
      </c>
      <c r="B1190" s="118" t="s">
        <v>12062</v>
      </c>
      <c r="C1190" s="118" t="b">
        <v>0</v>
      </c>
      <c r="D1190" s="118" t="e">
        <f t="shared" ca="1" si="1"/>
        <v>#NAME?</v>
      </c>
      <c r="E1190" s="118" t="s">
        <v>12047</v>
      </c>
      <c r="F1190" s="118" t="s">
        <v>12063</v>
      </c>
      <c r="G1190" s="124" t="s">
        <v>12064</v>
      </c>
      <c r="H1190" s="118" t="s">
        <v>4305</v>
      </c>
      <c r="I1190" s="118" t="s">
        <v>8825</v>
      </c>
      <c r="J1190" s="118"/>
    </row>
    <row r="1191" spans="1:10" ht="12.75">
      <c r="A1191" s="118" t="s">
        <v>12065</v>
      </c>
      <c r="B1191" s="118" t="s">
        <v>12066</v>
      </c>
      <c r="C1191" s="118" t="b">
        <v>0</v>
      </c>
      <c r="D1191" s="118" t="e">
        <f t="shared" ca="1" si="1"/>
        <v>#NAME?</v>
      </c>
      <c r="E1191" s="118" t="s">
        <v>12047</v>
      </c>
      <c r="F1191" s="118" t="s">
        <v>12067</v>
      </c>
      <c r="G1191" s="124" t="s">
        <v>12068</v>
      </c>
      <c r="H1191" s="118" t="s">
        <v>54</v>
      </c>
      <c r="I1191" s="118" t="s">
        <v>8825</v>
      </c>
      <c r="J1191" s="118"/>
    </row>
    <row r="1192" spans="1:10" ht="12.75">
      <c r="A1192" s="118" t="s">
        <v>826</v>
      </c>
      <c r="B1192" s="118" t="s">
        <v>12069</v>
      </c>
      <c r="C1192" s="118" t="b">
        <v>0</v>
      </c>
      <c r="D1192" s="118" t="e">
        <f t="shared" ca="1" si="1"/>
        <v>#NAME?</v>
      </c>
      <c r="E1192" s="118" t="s">
        <v>12047</v>
      </c>
      <c r="F1192" s="118" t="s">
        <v>12070</v>
      </c>
      <c r="G1192" s="124" t="s">
        <v>12071</v>
      </c>
      <c r="H1192" s="118" t="s">
        <v>4305</v>
      </c>
      <c r="I1192" s="118" t="s">
        <v>7642</v>
      </c>
      <c r="J1192" s="118"/>
    </row>
    <row r="1193" spans="1:10" ht="12.75">
      <c r="A1193" s="118" t="s">
        <v>798</v>
      </c>
      <c r="B1193" s="118" t="s">
        <v>12072</v>
      </c>
      <c r="C1193" s="118" t="b">
        <v>0</v>
      </c>
      <c r="D1193" s="118" t="e">
        <f t="shared" ca="1" si="1"/>
        <v>#NAME?</v>
      </c>
      <c r="E1193" s="118" t="s">
        <v>12047</v>
      </c>
      <c r="F1193" s="118" t="s">
        <v>12073</v>
      </c>
      <c r="G1193" s="124" t="s">
        <v>12074</v>
      </c>
      <c r="H1193" s="118" t="s">
        <v>8346</v>
      </c>
      <c r="I1193" s="118" t="s">
        <v>8825</v>
      </c>
      <c r="J1193" s="118"/>
    </row>
    <row r="1194" spans="1:10" ht="12.75">
      <c r="A1194" s="118" t="s">
        <v>873</v>
      </c>
      <c r="B1194" s="118" t="s">
        <v>8861</v>
      </c>
      <c r="C1194" s="118" t="b">
        <v>0</v>
      </c>
      <c r="D1194" s="118" t="e">
        <f t="shared" ca="1" si="1"/>
        <v>#NAME?</v>
      </c>
      <c r="E1194" s="118" t="s">
        <v>12047</v>
      </c>
      <c r="F1194" s="118" t="s">
        <v>12075</v>
      </c>
      <c r="G1194" s="124" t="s">
        <v>12076</v>
      </c>
      <c r="H1194" s="118" t="s">
        <v>5368</v>
      </c>
      <c r="I1194" s="118" t="s">
        <v>8825</v>
      </c>
      <c r="J1194" s="118"/>
    </row>
    <row r="1195" spans="1:10" ht="12.75">
      <c r="A1195" s="118" t="s">
        <v>1484</v>
      </c>
      <c r="B1195" s="118" t="s">
        <v>12077</v>
      </c>
      <c r="C1195" s="118" t="b">
        <v>0</v>
      </c>
      <c r="D1195" s="118" t="e">
        <f t="shared" ca="1" si="1"/>
        <v>#NAME?</v>
      </c>
      <c r="E1195" s="118" t="s">
        <v>12047</v>
      </c>
      <c r="F1195" s="118" t="s">
        <v>12078</v>
      </c>
      <c r="G1195" s="124" t="s">
        <v>12079</v>
      </c>
      <c r="H1195" s="118" t="s">
        <v>5279</v>
      </c>
      <c r="I1195" s="118" t="s">
        <v>8825</v>
      </c>
      <c r="J1195" s="118"/>
    </row>
    <row r="1196" spans="1:10" ht="12.75">
      <c r="A1196" s="118" t="s">
        <v>10738</v>
      </c>
      <c r="B1196" s="118" t="s">
        <v>12080</v>
      </c>
      <c r="C1196" s="118" t="b">
        <v>0</v>
      </c>
      <c r="D1196" s="118" t="e">
        <f t="shared" ca="1" si="1"/>
        <v>#NAME?</v>
      </c>
      <c r="E1196" s="118" t="s">
        <v>12081</v>
      </c>
      <c r="F1196" s="118" t="s">
        <v>12082</v>
      </c>
      <c r="G1196" s="124" t="s">
        <v>12083</v>
      </c>
      <c r="H1196" s="118" t="s">
        <v>4276</v>
      </c>
      <c r="I1196" s="118" t="s">
        <v>12084</v>
      </c>
      <c r="J1196" s="118"/>
    </row>
    <row r="1197" spans="1:10" ht="12.75">
      <c r="A1197" s="118" t="s">
        <v>1769</v>
      </c>
      <c r="B1197" s="118" t="s">
        <v>12085</v>
      </c>
      <c r="C1197" s="118" t="b">
        <v>0</v>
      </c>
      <c r="D1197" s="118" t="e">
        <f t="shared" ca="1" si="1"/>
        <v>#NAME?</v>
      </c>
      <c r="E1197" s="118" t="s">
        <v>12081</v>
      </c>
      <c r="F1197" s="118" t="s">
        <v>12086</v>
      </c>
      <c r="G1197" s="124" t="s">
        <v>12087</v>
      </c>
      <c r="H1197" s="118" t="s">
        <v>7611</v>
      </c>
      <c r="I1197" s="118" t="s">
        <v>12084</v>
      </c>
      <c r="J1197" s="118"/>
    </row>
    <row r="1198" spans="1:10" ht="12.75">
      <c r="A1198" s="118" t="s">
        <v>814</v>
      </c>
      <c r="B1198" s="118" t="s">
        <v>12088</v>
      </c>
      <c r="C1198" s="118" t="b">
        <v>0</v>
      </c>
      <c r="D1198" s="118" t="e">
        <f t="shared" ca="1" si="1"/>
        <v>#NAME?</v>
      </c>
      <c r="E1198" s="118" t="s">
        <v>12089</v>
      </c>
      <c r="F1198" s="118" t="s">
        <v>12090</v>
      </c>
      <c r="G1198" s="124" t="s">
        <v>12091</v>
      </c>
      <c r="H1198" s="118" t="s">
        <v>5607</v>
      </c>
      <c r="I1198" s="118" t="s">
        <v>12092</v>
      </c>
      <c r="J1198" s="118" t="s">
        <v>9660</v>
      </c>
    </row>
    <row r="1199" spans="1:10" ht="12.75">
      <c r="A1199" s="118" t="s">
        <v>7772</v>
      </c>
      <c r="B1199" s="118" t="s">
        <v>12093</v>
      </c>
      <c r="C1199" s="118" t="b">
        <v>0</v>
      </c>
      <c r="D1199" s="118" t="e">
        <f t="shared" ca="1" si="1"/>
        <v>#NAME?</v>
      </c>
      <c r="E1199" s="118" t="s">
        <v>12089</v>
      </c>
      <c r="F1199" s="118" t="s">
        <v>12094</v>
      </c>
      <c r="G1199" s="124" t="s">
        <v>12095</v>
      </c>
      <c r="H1199" s="118" t="s">
        <v>54</v>
      </c>
      <c r="I1199" s="118" t="s">
        <v>12092</v>
      </c>
      <c r="J1199" s="118" t="s">
        <v>9660</v>
      </c>
    </row>
    <row r="1200" spans="1:10" ht="12.75">
      <c r="A1200" s="118" t="s">
        <v>8076</v>
      </c>
      <c r="B1200" s="118" t="s">
        <v>12096</v>
      </c>
      <c r="C1200" s="118" t="b">
        <v>0</v>
      </c>
      <c r="D1200" s="118" t="e">
        <f t="shared" ca="1" si="1"/>
        <v>#NAME?</v>
      </c>
      <c r="E1200" s="118" t="s">
        <v>12089</v>
      </c>
      <c r="F1200" s="118" t="s">
        <v>12097</v>
      </c>
      <c r="G1200" s="124" t="s">
        <v>12098</v>
      </c>
      <c r="H1200" s="118" t="s">
        <v>4831</v>
      </c>
      <c r="I1200" s="118" t="s">
        <v>12092</v>
      </c>
      <c r="J1200" s="118" t="s">
        <v>9660</v>
      </c>
    </row>
    <row r="1201" spans="1:10" ht="12.75">
      <c r="A1201" s="118" t="s">
        <v>814</v>
      </c>
      <c r="B1201" s="118" t="s">
        <v>12099</v>
      </c>
      <c r="C1201" s="118" t="b">
        <v>0</v>
      </c>
      <c r="D1201" s="118" t="e">
        <f t="shared" ca="1" si="1"/>
        <v>#NAME?</v>
      </c>
      <c r="E1201" s="118" t="s">
        <v>12100</v>
      </c>
      <c r="F1201" s="118" t="s">
        <v>12101</v>
      </c>
      <c r="G1201" s="124" t="s">
        <v>12102</v>
      </c>
      <c r="H1201" s="118" t="s">
        <v>4278</v>
      </c>
      <c r="I1201" s="118" t="s">
        <v>9659</v>
      </c>
      <c r="J1201" s="118" t="s">
        <v>9660</v>
      </c>
    </row>
    <row r="1202" spans="1:10" ht="12.75">
      <c r="A1202" s="118" t="s">
        <v>12103</v>
      </c>
      <c r="B1202" s="118" t="s">
        <v>9555</v>
      </c>
      <c r="C1202" s="118" t="b">
        <v>0</v>
      </c>
      <c r="D1202" s="118" t="e">
        <f t="shared" ca="1" si="1"/>
        <v>#NAME?</v>
      </c>
      <c r="E1202" s="118" t="s">
        <v>12100</v>
      </c>
      <c r="F1202" s="118" t="s">
        <v>12104</v>
      </c>
      <c r="G1202" s="124" t="s">
        <v>12105</v>
      </c>
      <c r="H1202" s="118" t="s">
        <v>12106</v>
      </c>
      <c r="I1202" s="118" t="s">
        <v>9659</v>
      </c>
      <c r="J1202" s="118" t="s">
        <v>9660</v>
      </c>
    </row>
    <row r="1203" spans="1:10" ht="12.75">
      <c r="A1203" s="118" t="s">
        <v>8748</v>
      </c>
      <c r="B1203" s="118" t="s">
        <v>12107</v>
      </c>
      <c r="C1203" s="118" t="b">
        <v>0</v>
      </c>
      <c r="D1203" s="118" t="e">
        <f t="shared" ca="1" si="1"/>
        <v>#NAME?</v>
      </c>
      <c r="E1203" s="118" t="s">
        <v>12100</v>
      </c>
      <c r="F1203" s="118" t="s">
        <v>12108</v>
      </c>
      <c r="G1203" s="124" t="s">
        <v>12109</v>
      </c>
      <c r="H1203" s="118" t="s">
        <v>54</v>
      </c>
      <c r="I1203" s="118" t="s">
        <v>9659</v>
      </c>
      <c r="J1203" s="118" t="s">
        <v>9660</v>
      </c>
    </row>
    <row r="1204" spans="1:10" ht="12.75">
      <c r="A1204" s="118" t="s">
        <v>8748</v>
      </c>
      <c r="B1204" s="118" t="s">
        <v>12110</v>
      </c>
      <c r="C1204" s="118" t="b">
        <v>0</v>
      </c>
      <c r="D1204" s="118" t="e">
        <f t="shared" ca="1" si="1"/>
        <v>#NAME?</v>
      </c>
      <c r="E1204" s="118" t="s">
        <v>12100</v>
      </c>
      <c r="F1204" s="118" t="s">
        <v>12111</v>
      </c>
      <c r="G1204" s="124" t="s">
        <v>12112</v>
      </c>
      <c r="H1204" s="118" t="s">
        <v>5607</v>
      </c>
      <c r="I1204" s="118" t="s">
        <v>9659</v>
      </c>
      <c r="J1204" s="118" t="s">
        <v>9660</v>
      </c>
    </row>
    <row r="1205" spans="1:10" ht="12.75">
      <c r="A1205" s="118" t="s">
        <v>12113</v>
      </c>
      <c r="B1205" s="118" t="s">
        <v>12114</v>
      </c>
      <c r="C1205" s="118" t="b">
        <v>0</v>
      </c>
      <c r="D1205" s="118" t="e">
        <f t="shared" ca="1" si="1"/>
        <v>#NAME?</v>
      </c>
      <c r="E1205" s="118" t="s">
        <v>12100</v>
      </c>
      <c r="F1205" s="118" t="s">
        <v>12115</v>
      </c>
      <c r="G1205" s="124" t="s">
        <v>12116</v>
      </c>
      <c r="H1205" s="118" t="s">
        <v>54</v>
      </c>
      <c r="I1205" s="118" t="s">
        <v>9659</v>
      </c>
      <c r="J1205" s="118" t="s">
        <v>9660</v>
      </c>
    </row>
    <row r="1206" spans="1:10" ht="12.75">
      <c r="A1206" s="118" t="s">
        <v>1556</v>
      </c>
      <c r="B1206" s="118" t="s">
        <v>12117</v>
      </c>
      <c r="C1206" s="118" t="b">
        <v>0</v>
      </c>
      <c r="D1206" s="118" t="e">
        <f t="shared" ca="1" si="1"/>
        <v>#NAME?</v>
      </c>
      <c r="E1206" s="118" t="s">
        <v>12100</v>
      </c>
      <c r="F1206" s="118" t="s">
        <v>12118</v>
      </c>
      <c r="G1206" s="124" t="s">
        <v>12119</v>
      </c>
      <c r="H1206" s="118" t="s">
        <v>54</v>
      </c>
      <c r="I1206" s="118" t="s">
        <v>9659</v>
      </c>
      <c r="J1206" s="118" t="s">
        <v>9660</v>
      </c>
    </row>
    <row r="1207" spans="1:10" ht="12.75">
      <c r="A1207" s="118" t="s">
        <v>830</v>
      </c>
      <c r="B1207" s="118" t="s">
        <v>12120</v>
      </c>
      <c r="C1207" s="118" t="b">
        <v>0</v>
      </c>
      <c r="D1207" s="118" t="e">
        <f t="shared" ca="1" si="1"/>
        <v>#NAME?</v>
      </c>
      <c r="E1207" s="118" t="s">
        <v>12100</v>
      </c>
      <c r="F1207" s="118" t="s">
        <v>12121</v>
      </c>
      <c r="G1207" s="124" t="s">
        <v>12122</v>
      </c>
      <c r="H1207" s="118" t="s">
        <v>4485</v>
      </c>
      <c r="I1207" s="118" t="s">
        <v>9659</v>
      </c>
      <c r="J1207" s="118" t="s">
        <v>9660</v>
      </c>
    </row>
    <row r="1208" spans="1:10" ht="12.75">
      <c r="A1208" s="118" t="s">
        <v>882</v>
      </c>
      <c r="B1208" s="118" t="s">
        <v>12123</v>
      </c>
      <c r="C1208" s="118" t="b">
        <v>0</v>
      </c>
      <c r="D1208" s="118" t="e">
        <f t="shared" ca="1" si="1"/>
        <v>#NAME?</v>
      </c>
      <c r="E1208" s="118" t="s">
        <v>12100</v>
      </c>
      <c r="F1208" s="118" t="s">
        <v>12124</v>
      </c>
      <c r="G1208" s="124" t="s">
        <v>12125</v>
      </c>
      <c r="H1208" s="118" t="s">
        <v>4485</v>
      </c>
      <c r="I1208" s="118" t="s">
        <v>9659</v>
      </c>
      <c r="J1208" s="118" t="s">
        <v>9660</v>
      </c>
    </row>
    <row r="1209" spans="1:10" ht="12.75">
      <c r="A1209" s="118" t="s">
        <v>882</v>
      </c>
      <c r="B1209" s="118" t="s">
        <v>12126</v>
      </c>
      <c r="C1209" s="118" t="b">
        <v>0</v>
      </c>
      <c r="D1209" s="118" t="e">
        <f t="shared" ca="1" si="1"/>
        <v>#NAME?</v>
      </c>
      <c r="E1209" s="118" t="s">
        <v>12100</v>
      </c>
      <c r="F1209" s="118" t="s">
        <v>12127</v>
      </c>
      <c r="G1209" s="124" t="s">
        <v>12128</v>
      </c>
      <c r="H1209" s="118" t="s">
        <v>4831</v>
      </c>
      <c r="I1209" s="118" t="s">
        <v>9659</v>
      </c>
      <c r="J1209" s="118" t="s">
        <v>9660</v>
      </c>
    </row>
    <row r="1210" spans="1:10" ht="12.75">
      <c r="A1210" s="118" t="s">
        <v>1544</v>
      </c>
      <c r="B1210" s="118" t="s">
        <v>12129</v>
      </c>
      <c r="C1210" s="118" t="b">
        <v>0</v>
      </c>
      <c r="D1210" s="118" t="e">
        <f t="shared" ca="1" si="1"/>
        <v>#NAME?</v>
      </c>
      <c r="E1210" s="118" t="s">
        <v>12100</v>
      </c>
      <c r="F1210" s="118" t="s">
        <v>12130</v>
      </c>
      <c r="G1210" s="124" t="s">
        <v>12131</v>
      </c>
      <c r="H1210" s="118" t="s">
        <v>5607</v>
      </c>
      <c r="I1210" s="118" t="s">
        <v>9659</v>
      </c>
      <c r="J1210" s="118" t="s">
        <v>9660</v>
      </c>
    </row>
    <row r="1211" spans="1:10" ht="12.75">
      <c r="A1211" s="118" t="s">
        <v>9828</v>
      </c>
      <c r="B1211" s="118" t="s">
        <v>12132</v>
      </c>
      <c r="C1211" s="118" t="b">
        <v>0</v>
      </c>
      <c r="D1211" s="118" t="e">
        <f t="shared" ca="1" si="1"/>
        <v>#NAME?</v>
      </c>
      <c r="E1211" s="118" t="s">
        <v>12100</v>
      </c>
      <c r="F1211" s="118" t="s">
        <v>12133</v>
      </c>
      <c r="G1211" s="124" t="s">
        <v>12134</v>
      </c>
      <c r="H1211" s="118" t="s">
        <v>54</v>
      </c>
      <c r="I1211" s="118" t="s">
        <v>9659</v>
      </c>
      <c r="J1211" s="118" t="s">
        <v>9660</v>
      </c>
    </row>
    <row r="1212" spans="1:10" ht="12.75">
      <c r="A1212" s="118" t="s">
        <v>10711</v>
      </c>
      <c r="B1212" s="118" t="s">
        <v>12135</v>
      </c>
      <c r="C1212" s="118" t="b">
        <v>0</v>
      </c>
      <c r="D1212" s="118" t="e">
        <f t="shared" ca="1" si="1"/>
        <v>#NAME?</v>
      </c>
      <c r="E1212" s="118" t="s">
        <v>12100</v>
      </c>
      <c r="F1212" s="118" t="s">
        <v>12136</v>
      </c>
      <c r="G1212" s="124" t="s">
        <v>12137</v>
      </c>
      <c r="H1212" s="118" t="s">
        <v>4278</v>
      </c>
      <c r="I1212" s="118" t="s">
        <v>9659</v>
      </c>
      <c r="J1212" s="118" t="s">
        <v>9660</v>
      </c>
    </row>
    <row r="1213" spans="1:10" ht="12.75">
      <c r="A1213" s="118" t="s">
        <v>9679</v>
      </c>
      <c r="B1213" s="118" t="s">
        <v>12138</v>
      </c>
      <c r="C1213" s="118" t="b">
        <v>0</v>
      </c>
      <c r="D1213" s="118" t="e">
        <f t="shared" ca="1" si="1"/>
        <v>#NAME?</v>
      </c>
      <c r="E1213" s="118" t="s">
        <v>12139</v>
      </c>
      <c r="F1213" s="118" t="s">
        <v>12140</v>
      </c>
      <c r="G1213" s="124" t="s">
        <v>12141</v>
      </c>
      <c r="H1213" s="118" t="s">
        <v>8144</v>
      </c>
      <c r="I1213" s="118" t="s">
        <v>8526</v>
      </c>
      <c r="J1213" s="118" t="s">
        <v>7591</v>
      </c>
    </row>
    <row r="1214" spans="1:10" ht="12.75">
      <c r="A1214" s="118" t="s">
        <v>9298</v>
      </c>
      <c r="B1214" s="118" t="s">
        <v>11128</v>
      </c>
      <c r="C1214" s="118" t="b">
        <v>0</v>
      </c>
      <c r="D1214" s="118" t="e">
        <f t="shared" ca="1" si="1"/>
        <v>#NAME?</v>
      </c>
      <c r="E1214" s="118" t="s">
        <v>12139</v>
      </c>
      <c r="F1214" s="118" t="s">
        <v>12142</v>
      </c>
      <c r="G1214" s="124" t="s">
        <v>12143</v>
      </c>
      <c r="H1214" s="118" t="s">
        <v>54</v>
      </c>
      <c r="I1214" s="118" t="s">
        <v>8526</v>
      </c>
      <c r="J1214" s="118" t="s">
        <v>7591</v>
      </c>
    </row>
    <row r="1215" spans="1:10" ht="12.75">
      <c r="A1215" s="118" t="s">
        <v>910</v>
      </c>
      <c r="B1215" s="118" t="s">
        <v>10116</v>
      </c>
      <c r="C1215" s="118" t="b">
        <v>0</v>
      </c>
      <c r="D1215" s="118" t="e">
        <f t="shared" ca="1" si="1"/>
        <v>#NAME?</v>
      </c>
      <c r="E1215" s="118" t="s">
        <v>12139</v>
      </c>
      <c r="F1215" s="118" t="s">
        <v>12144</v>
      </c>
      <c r="G1215" s="124" t="s">
        <v>12145</v>
      </c>
      <c r="H1215" s="118" t="s">
        <v>54</v>
      </c>
      <c r="I1215" s="118" t="s">
        <v>8526</v>
      </c>
      <c r="J1215" s="118" t="s">
        <v>7591</v>
      </c>
    </row>
    <row r="1216" spans="1:10" ht="12.75">
      <c r="A1216" s="118" t="s">
        <v>12146</v>
      </c>
      <c r="B1216" s="118" t="s">
        <v>7831</v>
      </c>
      <c r="C1216" s="118" t="b">
        <v>0</v>
      </c>
      <c r="D1216" s="118" t="e">
        <f t="shared" ca="1" si="1"/>
        <v>#NAME?</v>
      </c>
      <c r="E1216" s="118" t="s">
        <v>12139</v>
      </c>
      <c r="F1216" s="118" t="s">
        <v>12147</v>
      </c>
      <c r="G1216" s="124" t="s">
        <v>12148</v>
      </c>
      <c r="H1216" s="118" t="s">
        <v>8144</v>
      </c>
      <c r="I1216" s="118" t="s">
        <v>8526</v>
      </c>
      <c r="J1216" s="118" t="s">
        <v>7591</v>
      </c>
    </row>
    <row r="1217" spans="1:10" ht="12.75">
      <c r="A1217" s="118" t="s">
        <v>1666</v>
      </c>
      <c r="B1217" s="118" t="s">
        <v>12149</v>
      </c>
      <c r="C1217" s="118" t="b">
        <v>0</v>
      </c>
      <c r="D1217" s="118" t="e">
        <f t="shared" ca="1" si="1"/>
        <v>#NAME?</v>
      </c>
      <c r="E1217" s="118" t="s">
        <v>12139</v>
      </c>
      <c r="F1217" s="118" t="s">
        <v>12150</v>
      </c>
      <c r="G1217" s="124" t="s">
        <v>12151</v>
      </c>
      <c r="H1217" s="118" t="s">
        <v>54</v>
      </c>
      <c r="I1217" s="118" t="s">
        <v>8526</v>
      </c>
      <c r="J1217" s="118" t="s">
        <v>7591</v>
      </c>
    </row>
    <row r="1218" spans="1:10" ht="12.75">
      <c r="A1218" s="118" t="s">
        <v>2658</v>
      </c>
      <c r="B1218" s="118" t="s">
        <v>12152</v>
      </c>
      <c r="C1218" s="118" t="b">
        <v>0</v>
      </c>
      <c r="D1218" s="118" t="e">
        <f t="shared" ca="1" si="1"/>
        <v>#NAME?</v>
      </c>
      <c r="E1218" s="118" t="s">
        <v>12139</v>
      </c>
      <c r="F1218" s="118" t="s">
        <v>12153</v>
      </c>
      <c r="G1218" s="124" t="s">
        <v>12154</v>
      </c>
      <c r="H1218" s="118" t="s">
        <v>8144</v>
      </c>
      <c r="I1218" s="118" t="s">
        <v>8526</v>
      </c>
      <c r="J1218" s="118" t="s">
        <v>7591</v>
      </c>
    </row>
    <row r="1219" spans="1:10" ht="12.75">
      <c r="A1219" s="118" t="s">
        <v>1173</v>
      </c>
      <c r="B1219" s="118" t="s">
        <v>12155</v>
      </c>
      <c r="C1219" s="118" t="b">
        <v>0</v>
      </c>
      <c r="D1219" s="118" t="e">
        <f t="shared" ca="1" si="1"/>
        <v>#NAME?</v>
      </c>
      <c r="E1219" s="118" t="s">
        <v>12139</v>
      </c>
      <c r="F1219" s="118" t="s">
        <v>12156</v>
      </c>
      <c r="G1219" s="124" t="s">
        <v>12157</v>
      </c>
      <c r="H1219" s="118" t="s">
        <v>8350</v>
      </c>
      <c r="I1219" s="118" t="s">
        <v>8526</v>
      </c>
      <c r="J1219" s="118" t="s">
        <v>7591</v>
      </c>
    </row>
    <row r="1220" spans="1:10" ht="12.75">
      <c r="A1220" s="118" t="s">
        <v>12158</v>
      </c>
      <c r="B1220" s="118" t="s">
        <v>12159</v>
      </c>
      <c r="C1220" s="118" t="b">
        <v>0</v>
      </c>
      <c r="D1220" s="118" t="e">
        <f t="shared" ca="1" si="1"/>
        <v>#NAME?</v>
      </c>
      <c r="E1220" s="118" t="s">
        <v>12139</v>
      </c>
      <c r="F1220" s="118" t="s">
        <v>12160</v>
      </c>
      <c r="G1220" s="124" t="s">
        <v>12161</v>
      </c>
      <c r="H1220" s="118" t="s">
        <v>7611</v>
      </c>
      <c r="I1220" s="118" t="s">
        <v>8526</v>
      </c>
      <c r="J1220" s="118" t="s">
        <v>7591</v>
      </c>
    </row>
    <row r="1221" spans="1:10" ht="12.75">
      <c r="A1221" s="118" t="s">
        <v>830</v>
      </c>
      <c r="B1221" s="118" t="s">
        <v>12162</v>
      </c>
      <c r="C1221" s="118" t="b">
        <v>0</v>
      </c>
      <c r="D1221" s="118" t="e">
        <f t="shared" ca="1" si="1"/>
        <v>#NAME?</v>
      </c>
      <c r="E1221" s="118" t="s">
        <v>12139</v>
      </c>
      <c r="F1221" s="118" t="s">
        <v>12163</v>
      </c>
      <c r="G1221" s="124" t="s">
        <v>12164</v>
      </c>
      <c r="H1221" s="118" t="s">
        <v>54</v>
      </c>
      <c r="I1221" s="118" t="s">
        <v>8526</v>
      </c>
      <c r="J1221" s="118" t="s">
        <v>7591</v>
      </c>
    </row>
    <row r="1222" spans="1:10" ht="12.75">
      <c r="A1222" s="118" t="s">
        <v>12165</v>
      </c>
      <c r="B1222" s="118" t="s">
        <v>12166</v>
      </c>
      <c r="C1222" s="118" t="b">
        <v>0</v>
      </c>
      <c r="D1222" s="118" t="e">
        <f t="shared" ca="1" si="1"/>
        <v>#NAME?</v>
      </c>
      <c r="E1222" s="118" t="s">
        <v>12139</v>
      </c>
      <c r="F1222" s="118" t="s">
        <v>12167</v>
      </c>
      <c r="G1222" s="124" t="s">
        <v>12168</v>
      </c>
      <c r="H1222" s="118" t="s">
        <v>54</v>
      </c>
      <c r="I1222" s="118" t="s">
        <v>8526</v>
      </c>
      <c r="J1222" s="118" t="s">
        <v>7591</v>
      </c>
    </row>
    <row r="1223" spans="1:10" ht="12.75">
      <c r="A1223" s="118" t="s">
        <v>870</v>
      </c>
      <c r="B1223" s="118" t="s">
        <v>12169</v>
      </c>
      <c r="C1223" s="118" t="b">
        <v>0</v>
      </c>
      <c r="D1223" s="118" t="e">
        <f t="shared" ca="1" si="1"/>
        <v>#NAME?</v>
      </c>
      <c r="E1223" s="118" t="s">
        <v>12139</v>
      </c>
      <c r="F1223" s="118" t="s">
        <v>12170</v>
      </c>
      <c r="G1223" s="124" t="s">
        <v>12171</v>
      </c>
      <c r="H1223" s="118" t="s">
        <v>54</v>
      </c>
      <c r="I1223" s="118" t="s">
        <v>8526</v>
      </c>
      <c r="J1223" s="118" t="s">
        <v>7591</v>
      </c>
    </row>
    <row r="1224" spans="1:10" ht="12.75">
      <c r="A1224" s="118" t="s">
        <v>10467</v>
      </c>
      <c r="B1224" s="118" t="s">
        <v>12172</v>
      </c>
      <c r="C1224" s="118" t="b">
        <v>0</v>
      </c>
      <c r="D1224" s="118" t="e">
        <f t="shared" ca="1" si="1"/>
        <v>#NAME?</v>
      </c>
      <c r="E1224" s="118" t="s">
        <v>12139</v>
      </c>
      <c r="F1224" s="118" t="s">
        <v>12173</v>
      </c>
      <c r="G1224" s="124" t="s">
        <v>12174</v>
      </c>
      <c r="H1224" s="118" t="s">
        <v>54</v>
      </c>
      <c r="I1224" s="118" t="s">
        <v>8526</v>
      </c>
      <c r="J1224" s="118" t="s">
        <v>7591</v>
      </c>
    </row>
    <row r="1225" spans="1:10" ht="12.75">
      <c r="A1225" s="118" t="s">
        <v>882</v>
      </c>
      <c r="B1225" s="118" t="s">
        <v>12175</v>
      </c>
      <c r="C1225" s="118" t="b">
        <v>0</v>
      </c>
      <c r="D1225" s="118" t="e">
        <f t="shared" ca="1" si="1"/>
        <v>#NAME?</v>
      </c>
      <c r="E1225" s="118" t="s">
        <v>12139</v>
      </c>
      <c r="F1225" s="118" t="s">
        <v>12176</v>
      </c>
      <c r="G1225" s="124" t="s">
        <v>12177</v>
      </c>
      <c r="H1225" s="118" t="s">
        <v>5607</v>
      </c>
      <c r="I1225" s="118" t="s">
        <v>8526</v>
      </c>
      <c r="J1225" s="118" t="s">
        <v>7591</v>
      </c>
    </row>
    <row r="1226" spans="1:10" ht="12.75">
      <c r="A1226" s="118" t="s">
        <v>1484</v>
      </c>
      <c r="B1226" s="118" t="s">
        <v>12178</v>
      </c>
      <c r="C1226" s="118" t="b">
        <v>0</v>
      </c>
      <c r="D1226" s="118" t="e">
        <f t="shared" ca="1" si="1"/>
        <v>#NAME?</v>
      </c>
      <c r="E1226" s="118" t="s">
        <v>12139</v>
      </c>
      <c r="F1226" s="118" t="s">
        <v>12179</v>
      </c>
      <c r="G1226" s="124" t="s">
        <v>12180</v>
      </c>
      <c r="H1226" s="118" t="s">
        <v>54</v>
      </c>
      <c r="I1226" s="118" t="s">
        <v>8526</v>
      </c>
      <c r="J1226" s="118" t="s">
        <v>7591</v>
      </c>
    </row>
    <row r="1227" spans="1:10" ht="12.75">
      <c r="A1227" s="118" t="s">
        <v>2057</v>
      </c>
      <c r="B1227" s="118" t="s">
        <v>10497</v>
      </c>
      <c r="C1227" s="118" t="b">
        <v>0</v>
      </c>
      <c r="D1227" s="118" t="e">
        <f t="shared" ca="1" si="1"/>
        <v>#NAME?</v>
      </c>
      <c r="E1227" s="118" t="s">
        <v>12139</v>
      </c>
      <c r="F1227" s="118" t="s">
        <v>12181</v>
      </c>
      <c r="G1227" s="124" t="s">
        <v>12182</v>
      </c>
      <c r="H1227" s="118" t="s">
        <v>54</v>
      </c>
      <c r="I1227" s="118" t="s">
        <v>8526</v>
      </c>
      <c r="J1227" s="118" t="s">
        <v>7591</v>
      </c>
    </row>
    <row r="1228" spans="1:10" ht="12.75">
      <c r="A1228" s="118" t="s">
        <v>12183</v>
      </c>
      <c r="B1228" s="118" t="s">
        <v>12184</v>
      </c>
      <c r="C1228" s="118" t="b">
        <v>0</v>
      </c>
      <c r="D1228" s="118" t="e">
        <f t="shared" ca="1" si="1"/>
        <v>#NAME?</v>
      </c>
      <c r="E1228" s="118" t="s">
        <v>12185</v>
      </c>
      <c r="F1228" s="118" t="s">
        <v>12186</v>
      </c>
      <c r="G1228" s="124" t="s">
        <v>12187</v>
      </c>
      <c r="H1228" s="118" t="s">
        <v>12188</v>
      </c>
      <c r="I1228" s="118" t="s">
        <v>7642</v>
      </c>
      <c r="J1228" s="118"/>
    </row>
    <row r="1229" spans="1:10" ht="12.75">
      <c r="A1229" s="118" t="s">
        <v>814</v>
      </c>
      <c r="B1229" s="118" t="s">
        <v>12189</v>
      </c>
      <c r="C1229" s="118" t="b">
        <v>0</v>
      </c>
      <c r="D1229" s="118" t="e">
        <f t="shared" ca="1" si="1"/>
        <v>#NAME?</v>
      </c>
      <c r="E1229" s="118" t="s">
        <v>12185</v>
      </c>
      <c r="F1229" s="118" t="s">
        <v>12190</v>
      </c>
      <c r="G1229" s="124" t="s">
        <v>12191</v>
      </c>
      <c r="H1229" s="118" t="s">
        <v>8391</v>
      </c>
      <c r="I1229" s="118" t="s">
        <v>7642</v>
      </c>
      <c r="J1229" s="118"/>
    </row>
    <row r="1230" spans="1:10" ht="12.75">
      <c r="A1230" s="118" t="s">
        <v>12192</v>
      </c>
      <c r="B1230" s="118" t="s">
        <v>12193</v>
      </c>
      <c r="C1230" s="118" t="b">
        <v>0</v>
      </c>
      <c r="D1230" s="118" t="e">
        <f t="shared" ca="1" si="1"/>
        <v>#NAME?</v>
      </c>
      <c r="E1230" s="118" t="s">
        <v>12185</v>
      </c>
      <c r="F1230" s="118" t="s">
        <v>12194</v>
      </c>
      <c r="G1230" s="124" t="s">
        <v>12195</v>
      </c>
      <c r="H1230" s="118" t="s">
        <v>12196</v>
      </c>
      <c r="I1230" s="118" t="s">
        <v>8756</v>
      </c>
      <c r="J1230" s="118" t="s">
        <v>8756</v>
      </c>
    </row>
    <row r="1231" spans="1:10" ht="12.75">
      <c r="A1231" s="118" t="s">
        <v>1235</v>
      </c>
      <c r="B1231" s="118" t="s">
        <v>12197</v>
      </c>
      <c r="C1231" s="118" t="b">
        <v>0</v>
      </c>
      <c r="D1231" s="118" t="e">
        <f t="shared" ca="1" si="1"/>
        <v>#NAME?</v>
      </c>
      <c r="E1231" s="118" t="s">
        <v>12185</v>
      </c>
      <c r="F1231" s="118" t="s">
        <v>12198</v>
      </c>
      <c r="G1231" s="124" t="s">
        <v>12199</v>
      </c>
      <c r="H1231" s="118" t="s">
        <v>12200</v>
      </c>
      <c r="I1231" s="118" t="s">
        <v>7642</v>
      </c>
      <c r="J1231" s="118"/>
    </row>
    <row r="1232" spans="1:10" ht="12.75">
      <c r="A1232" s="118" t="s">
        <v>12201</v>
      </c>
      <c r="B1232" s="118" t="s">
        <v>12202</v>
      </c>
      <c r="C1232" s="118" t="b">
        <v>0</v>
      </c>
      <c r="D1232" s="118" t="e">
        <f t="shared" ca="1" si="1"/>
        <v>#NAME?</v>
      </c>
      <c r="E1232" s="118" t="s">
        <v>12185</v>
      </c>
      <c r="F1232" s="118" t="s">
        <v>12203</v>
      </c>
      <c r="G1232" s="124" t="s">
        <v>12204</v>
      </c>
      <c r="H1232" s="118" t="s">
        <v>12196</v>
      </c>
      <c r="I1232" s="118" t="s">
        <v>8756</v>
      </c>
      <c r="J1232" s="118" t="s">
        <v>8756</v>
      </c>
    </row>
    <row r="1233" spans="1:10" ht="12.75">
      <c r="A1233" s="118" t="s">
        <v>1135</v>
      </c>
      <c r="B1233" s="118" t="s">
        <v>12205</v>
      </c>
      <c r="C1233" s="118" t="b">
        <v>0</v>
      </c>
      <c r="D1233" s="118" t="e">
        <f t="shared" ca="1" si="1"/>
        <v>#NAME?</v>
      </c>
      <c r="E1233" s="118" t="s">
        <v>12185</v>
      </c>
      <c r="F1233" s="118" t="s">
        <v>12206</v>
      </c>
      <c r="G1233" s="124" t="s">
        <v>12207</v>
      </c>
      <c r="H1233" s="118" t="s">
        <v>4278</v>
      </c>
      <c r="I1233" s="118" t="s">
        <v>7642</v>
      </c>
      <c r="J1233" s="118"/>
    </row>
    <row r="1234" spans="1:10" ht="12.75">
      <c r="A1234" s="118" t="s">
        <v>9004</v>
      </c>
      <c r="B1234" s="118" t="s">
        <v>12208</v>
      </c>
      <c r="C1234" s="118" t="b">
        <v>0</v>
      </c>
      <c r="D1234" s="118" t="e">
        <f t="shared" ca="1" si="1"/>
        <v>#NAME?</v>
      </c>
      <c r="E1234" s="118" t="s">
        <v>12185</v>
      </c>
      <c r="F1234" s="118" t="s">
        <v>12209</v>
      </c>
      <c r="G1234" s="124" t="s">
        <v>12210</v>
      </c>
      <c r="H1234" s="118" t="s">
        <v>12211</v>
      </c>
      <c r="I1234" s="118" t="s">
        <v>8883</v>
      </c>
      <c r="J1234" s="118"/>
    </row>
    <row r="1235" spans="1:10" ht="12.75">
      <c r="A1235" s="118" t="s">
        <v>8100</v>
      </c>
      <c r="B1235" s="118" t="s">
        <v>12212</v>
      </c>
      <c r="C1235" s="118" t="b">
        <v>0</v>
      </c>
      <c r="D1235" s="118" t="e">
        <f t="shared" ca="1" si="1"/>
        <v>#NAME?</v>
      </c>
      <c r="E1235" s="118" t="s">
        <v>12185</v>
      </c>
      <c r="F1235" s="118" t="s">
        <v>12213</v>
      </c>
      <c r="G1235" s="124" t="s">
        <v>12214</v>
      </c>
      <c r="H1235" s="118" t="s">
        <v>4278</v>
      </c>
      <c r="I1235" s="118" t="s">
        <v>7642</v>
      </c>
      <c r="J1235" s="118"/>
    </row>
    <row r="1236" spans="1:10" ht="12.75">
      <c r="A1236" s="118" t="s">
        <v>12215</v>
      </c>
      <c r="B1236" s="118" t="s">
        <v>12216</v>
      </c>
      <c r="C1236" s="118" t="b">
        <v>0</v>
      </c>
      <c r="D1236" s="118" t="e">
        <f t="shared" ca="1" si="1"/>
        <v>#NAME?</v>
      </c>
      <c r="E1236" s="118" t="s">
        <v>12185</v>
      </c>
      <c r="F1236" s="118" t="s">
        <v>12217</v>
      </c>
      <c r="G1236" s="124" t="s">
        <v>12218</v>
      </c>
      <c r="H1236" s="118" t="s">
        <v>12219</v>
      </c>
      <c r="I1236" s="118" t="s">
        <v>8642</v>
      </c>
      <c r="J1236" s="118"/>
    </row>
    <row r="1237" spans="1:10" ht="12.75">
      <c r="A1237" s="118" t="s">
        <v>12220</v>
      </c>
      <c r="B1237" s="118" t="s">
        <v>12221</v>
      </c>
      <c r="C1237" s="118" t="b">
        <v>0</v>
      </c>
      <c r="D1237" s="118" t="e">
        <f t="shared" ca="1" si="1"/>
        <v>#NAME?</v>
      </c>
      <c r="E1237" s="118" t="s">
        <v>12185</v>
      </c>
      <c r="F1237" s="118" t="s">
        <v>12222</v>
      </c>
      <c r="G1237" s="124" t="s">
        <v>12223</v>
      </c>
      <c r="H1237" s="118" t="s">
        <v>4278</v>
      </c>
      <c r="I1237" s="118" t="s">
        <v>7642</v>
      </c>
      <c r="J1237" s="118"/>
    </row>
    <row r="1238" spans="1:10" ht="12.75">
      <c r="A1238" s="118" t="s">
        <v>9984</v>
      </c>
      <c r="B1238" s="118" t="s">
        <v>12224</v>
      </c>
      <c r="C1238" s="118" t="b">
        <v>0</v>
      </c>
      <c r="D1238" s="118" t="e">
        <f t="shared" ca="1" si="1"/>
        <v>#NAME?</v>
      </c>
      <c r="E1238" s="118" t="s">
        <v>12185</v>
      </c>
      <c r="F1238" s="118" t="s">
        <v>12225</v>
      </c>
      <c r="G1238" s="124" t="s">
        <v>12226</v>
      </c>
      <c r="H1238" s="118" t="s">
        <v>12227</v>
      </c>
      <c r="I1238" s="118" t="s">
        <v>8990</v>
      </c>
      <c r="J1238" s="118"/>
    </row>
    <row r="1239" spans="1:10" ht="12.75">
      <c r="A1239" s="118" t="s">
        <v>1769</v>
      </c>
      <c r="B1239" s="118" t="s">
        <v>12228</v>
      </c>
      <c r="C1239" s="118" t="b">
        <v>0</v>
      </c>
      <c r="D1239" s="118" t="e">
        <f t="shared" ca="1" si="1"/>
        <v>#NAME?</v>
      </c>
      <c r="E1239" s="118" t="s">
        <v>12185</v>
      </c>
      <c r="F1239" s="118" t="s">
        <v>12229</v>
      </c>
      <c r="G1239" s="124" t="s">
        <v>12230</v>
      </c>
      <c r="H1239" s="118" t="s">
        <v>4485</v>
      </c>
      <c r="I1239" s="118" t="s">
        <v>7642</v>
      </c>
      <c r="J1239" s="118"/>
    </row>
    <row r="1240" spans="1:10" ht="12.75">
      <c r="A1240" s="118" t="s">
        <v>920</v>
      </c>
      <c r="B1240" s="118" t="s">
        <v>12231</v>
      </c>
      <c r="C1240" s="118" t="b">
        <v>0</v>
      </c>
      <c r="D1240" s="118" t="e">
        <f t="shared" ca="1" si="1"/>
        <v>#NAME?</v>
      </c>
      <c r="E1240" s="118" t="s">
        <v>12232</v>
      </c>
      <c r="F1240" s="118" t="s">
        <v>12233</v>
      </c>
      <c r="G1240" s="124" t="s">
        <v>12234</v>
      </c>
      <c r="H1240" s="118" t="s">
        <v>4276</v>
      </c>
      <c r="I1240" s="118" t="s">
        <v>8136</v>
      </c>
      <c r="J1240" s="118" t="s">
        <v>7622</v>
      </c>
    </row>
    <row r="1241" spans="1:10" ht="12.75">
      <c r="A1241" s="118" t="s">
        <v>10288</v>
      </c>
      <c r="B1241" s="118" t="s">
        <v>12235</v>
      </c>
      <c r="C1241" s="118" t="b">
        <v>0</v>
      </c>
      <c r="D1241" s="118" t="e">
        <f t="shared" ca="1" si="1"/>
        <v>#NAME?</v>
      </c>
      <c r="E1241" s="118" t="s">
        <v>12232</v>
      </c>
      <c r="F1241" s="118" t="s">
        <v>12236</v>
      </c>
      <c r="G1241" s="124" t="s">
        <v>12237</v>
      </c>
      <c r="H1241" s="118" t="s">
        <v>4276</v>
      </c>
      <c r="I1241" s="118" t="s">
        <v>8136</v>
      </c>
      <c r="J1241" s="118" t="s">
        <v>7622</v>
      </c>
    </row>
    <row r="1242" spans="1:10" ht="12.75">
      <c r="A1242" s="118" t="s">
        <v>12238</v>
      </c>
      <c r="B1242" s="118" t="s">
        <v>12239</v>
      </c>
      <c r="C1242" s="118" t="b">
        <v>0</v>
      </c>
      <c r="D1242" s="118" t="e">
        <f t="shared" ca="1" si="1"/>
        <v>#NAME?</v>
      </c>
      <c r="E1242" s="118" t="s">
        <v>12240</v>
      </c>
      <c r="F1242" s="118" t="s">
        <v>12241</v>
      </c>
      <c r="G1242" s="124" t="s">
        <v>12242</v>
      </c>
      <c r="H1242" s="118" t="s">
        <v>4640</v>
      </c>
      <c r="I1242" s="118" t="s">
        <v>8177</v>
      </c>
      <c r="J1242" s="118"/>
    </row>
    <row r="1243" spans="1:10" ht="12.75">
      <c r="A1243" s="118" t="s">
        <v>910</v>
      </c>
      <c r="B1243" s="118" t="s">
        <v>12243</v>
      </c>
      <c r="C1243" s="118" t="b">
        <v>0</v>
      </c>
      <c r="D1243" s="118" t="e">
        <f t="shared" ca="1" si="1"/>
        <v>#NAME?</v>
      </c>
      <c r="E1243" s="118" t="s">
        <v>12244</v>
      </c>
      <c r="F1243" s="118" t="s">
        <v>12245</v>
      </c>
      <c r="G1243" s="124" t="s">
        <v>12246</v>
      </c>
      <c r="H1243" s="118" t="s">
        <v>4305</v>
      </c>
      <c r="I1243" s="118" t="s">
        <v>1603</v>
      </c>
      <c r="J1243" s="118" t="s">
        <v>7756</v>
      </c>
    </row>
    <row r="1244" spans="1:10" ht="12.75">
      <c r="A1244" s="118" t="s">
        <v>7772</v>
      </c>
      <c r="B1244" s="118" t="s">
        <v>12247</v>
      </c>
      <c r="C1244" s="118" t="b">
        <v>0</v>
      </c>
      <c r="D1244" s="118" t="e">
        <f t="shared" ca="1" si="1"/>
        <v>#NAME?</v>
      </c>
      <c r="E1244" s="118" t="s">
        <v>12248</v>
      </c>
      <c r="F1244" s="118" t="s">
        <v>12249</v>
      </c>
      <c r="G1244" s="124" t="s">
        <v>12250</v>
      </c>
      <c r="H1244" s="118" t="s">
        <v>4278</v>
      </c>
      <c r="I1244" s="118" t="s">
        <v>7820</v>
      </c>
      <c r="J1244" s="118" t="s">
        <v>7820</v>
      </c>
    </row>
    <row r="1245" spans="1:10" ht="12.75">
      <c r="A1245" s="118" t="s">
        <v>12251</v>
      </c>
      <c r="B1245" s="118" t="s">
        <v>12252</v>
      </c>
      <c r="C1245" s="118" t="b">
        <v>0</v>
      </c>
      <c r="D1245" s="118" t="e">
        <f t="shared" ca="1" si="1"/>
        <v>#NAME?</v>
      </c>
      <c r="E1245" s="118" t="s">
        <v>12248</v>
      </c>
      <c r="F1245" s="118" t="s">
        <v>12253</v>
      </c>
      <c r="G1245" s="124" t="s">
        <v>12254</v>
      </c>
      <c r="H1245" s="118" t="s">
        <v>4831</v>
      </c>
      <c r="I1245" s="118" t="s">
        <v>7820</v>
      </c>
      <c r="J1245" s="118" t="s">
        <v>7820</v>
      </c>
    </row>
    <row r="1246" spans="1:10" ht="12.75">
      <c r="A1246" s="118" t="s">
        <v>1666</v>
      </c>
      <c r="B1246" s="118" t="s">
        <v>12255</v>
      </c>
      <c r="C1246" s="118" t="b">
        <v>0</v>
      </c>
      <c r="D1246" s="118" t="e">
        <f t="shared" ca="1" si="1"/>
        <v>#NAME?</v>
      </c>
      <c r="E1246" s="118" t="s">
        <v>12248</v>
      </c>
      <c r="F1246" s="118" t="s">
        <v>12256</v>
      </c>
      <c r="G1246" s="124" t="s">
        <v>12257</v>
      </c>
      <c r="H1246" s="118" t="s">
        <v>54</v>
      </c>
      <c r="I1246" s="118" t="s">
        <v>7820</v>
      </c>
      <c r="J1246" s="118" t="s">
        <v>7820</v>
      </c>
    </row>
    <row r="1247" spans="1:10" ht="12.75">
      <c r="A1247" s="118" t="s">
        <v>1363</v>
      </c>
      <c r="B1247" s="118" t="s">
        <v>8886</v>
      </c>
      <c r="C1247" s="118" t="b">
        <v>0</v>
      </c>
      <c r="D1247" s="118" t="e">
        <f t="shared" ca="1" si="1"/>
        <v>#NAME?</v>
      </c>
      <c r="E1247" s="118" t="s">
        <v>12248</v>
      </c>
      <c r="F1247" s="118" t="s">
        <v>12258</v>
      </c>
      <c r="G1247" s="124" t="s">
        <v>12259</v>
      </c>
      <c r="H1247" s="118" t="s">
        <v>4872</v>
      </c>
      <c r="I1247" s="118" t="s">
        <v>7820</v>
      </c>
      <c r="J1247" s="118" t="s">
        <v>7820</v>
      </c>
    </row>
    <row r="1248" spans="1:10" ht="12.75">
      <c r="A1248" s="118" t="s">
        <v>12260</v>
      </c>
      <c r="B1248" s="118" t="s">
        <v>12261</v>
      </c>
      <c r="C1248" s="118" t="b">
        <v>0</v>
      </c>
      <c r="D1248" s="118" t="e">
        <f t="shared" ca="1" si="1"/>
        <v>#NAME?</v>
      </c>
      <c r="E1248" s="118" t="s">
        <v>12248</v>
      </c>
      <c r="F1248" s="118" t="s">
        <v>12262</v>
      </c>
      <c r="G1248" s="124" t="s">
        <v>12263</v>
      </c>
      <c r="H1248" s="118" t="s">
        <v>4831</v>
      </c>
      <c r="I1248" s="118" t="s">
        <v>7820</v>
      </c>
      <c r="J1248" s="118" t="s">
        <v>7820</v>
      </c>
    </row>
    <row r="1249" spans="1:10" ht="12.75">
      <c r="A1249" s="118" t="s">
        <v>2523</v>
      </c>
      <c r="B1249" s="118" t="s">
        <v>12264</v>
      </c>
      <c r="C1249" s="118" t="b">
        <v>0</v>
      </c>
      <c r="D1249" s="118" t="e">
        <f t="shared" ca="1" si="1"/>
        <v>#NAME?</v>
      </c>
      <c r="E1249" s="118" t="s">
        <v>12248</v>
      </c>
      <c r="F1249" s="118" t="s">
        <v>12265</v>
      </c>
      <c r="G1249" s="124" t="s">
        <v>12266</v>
      </c>
      <c r="H1249" s="118" t="s">
        <v>54</v>
      </c>
      <c r="I1249" s="118" t="s">
        <v>7820</v>
      </c>
      <c r="J1249" s="118" t="s">
        <v>7820</v>
      </c>
    </row>
    <row r="1250" spans="1:10" ht="12.75">
      <c r="A1250" s="118" t="s">
        <v>8920</v>
      </c>
      <c r="B1250" s="118" t="s">
        <v>12267</v>
      </c>
      <c r="C1250" s="118" t="b">
        <v>0</v>
      </c>
      <c r="D1250" s="118" t="e">
        <f t="shared" ca="1" si="1"/>
        <v>#NAME?</v>
      </c>
      <c r="E1250" s="118" t="s">
        <v>12268</v>
      </c>
      <c r="F1250" s="118" t="s">
        <v>12269</v>
      </c>
      <c r="G1250" s="124" t="s">
        <v>12270</v>
      </c>
      <c r="H1250" s="118" t="s">
        <v>7611</v>
      </c>
      <c r="I1250" s="118" t="s">
        <v>8925</v>
      </c>
      <c r="J1250" s="118"/>
    </row>
    <row r="1251" spans="1:10" ht="12.75">
      <c r="A1251" s="118" t="s">
        <v>12271</v>
      </c>
      <c r="B1251" s="118" t="s">
        <v>12272</v>
      </c>
      <c r="C1251" s="118" t="b">
        <v>0</v>
      </c>
      <c r="D1251" s="118" t="e">
        <f t="shared" ca="1" si="1"/>
        <v>#NAME?</v>
      </c>
      <c r="E1251" s="118" t="s">
        <v>12273</v>
      </c>
      <c r="F1251" s="118" t="s">
        <v>12274</v>
      </c>
      <c r="G1251" s="124" t="s">
        <v>12275</v>
      </c>
      <c r="H1251" s="118" t="s">
        <v>4276</v>
      </c>
      <c r="I1251" s="118" t="s">
        <v>12276</v>
      </c>
      <c r="J1251" s="118"/>
    </row>
    <row r="1252" spans="1:10" ht="12.75">
      <c r="A1252" s="118" t="s">
        <v>1556</v>
      </c>
      <c r="B1252" s="118" t="s">
        <v>12277</v>
      </c>
      <c r="C1252" s="118" t="b">
        <v>0</v>
      </c>
      <c r="D1252" s="118" t="e">
        <f t="shared" ca="1" si="1"/>
        <v>#NAME?</v>
      </c>
      <c r="E1252" s="118" t="s">
        <v>12273</v>
      </c>
      <c r="F1252" s="118" t="s">
        <v>12278</v>
      </c>
      <c r="G1252" s="124" t="s">
        <v>12279</v>
      </c>
      <c r="H1252" s="118" t="s">
        <v>4276</v>
      </c>
      <c r="I1252" s="118" t="s">
        <v>10521</v>
      </c>
      <c r="J1252" s="118"/>
    </row>
    <row r="1253" spans="1:10" ht="12.75">
      <c r="A1253" s="118" t="s">
        <v>12280</v>
      </c>
      <c r="B1253" s="118" t="s">
        <v>2014</v>
      </c>
      <c r="C1253" s="118" t="b">
        <v>0</v>
      </c>
      <c r="D1253" s="118" t="e">
        <f t="shared" ca="1" si="1"/>
        <v>#NAME?</v>
      </c>
      <c r="E1253" s="118" t="s">
        <v>12273</v>
      </c>
      <c r="F1253" s="118" t="s">
        <v>12281</v>
      </c>
      <c r="G1253" s="124" t="s">
        <v>12282</v>
      </c>
      <c r="H1253" s="118" t="s">
        <v>4276</v>
      </c>
      <c r="I1253" s="118"/>
      <c r="J1253" s="118"/>
    </row>
    <row r="1254" spans="1:10" ht="12.75">
      <c r="A1254" s="118" t="s">
        <v>8358</v>
      </c>
      <c r="B1254" s="118" t="s">
        <v>12283</v>
      </c>
      <c r="C1254" s="118" t="b">
        <v>0</v>
      </c>
      <c r="D1254" s="118" t="e">
        <f t="shared" ca="1" si="1"/>
        <v>#NAME?</v>
      </c>
      <c r="E1254" s="118" t="s">
        <v>12273</v>
      </c>
      <c r="F1254" s="118" t="s">
        <v>12284</v>
      </c>
      <c r="G1254" s="124" t="s">
        <v>12285</v>
      </c>
      <c r="H1254" s="118" t="s">
        <v>4276</v>
      </c>
      <c r="I1254" s="118" t="s">
        <v>7820</v>
      </c>
      <c r="J1254" s="118" t="s">
        <v>7820</v>
      </c>
    </row>
    <row r="1255" spans="1:10" ht="12.75">
      <c r="A1255" s="118" t="s">
        <v>10711</v>
      </c>
      <c r="B1255" s="118" t="s">
        <v>11114</v>
      </c>
      <c r="C1255" s="118" t="b">
        <v>0</v>
      </c>
      <c r="D1255" s="118" t="e">
        <f t="shared" ca="1" si="1"/>
        <v>#NAME?</v>
      </c>
      <c r="E1255" s="118" t="s">
        <v>12273</v>
      </c>
      <c r="F1255" s="118" t="s">
        <v>12286</v>
      </c>
      <c r="G1255" s="124" t="s">
        <v>12287</v>
      </c>
      <c r="H1255" s="118" t="s">
        <v>4276</v>
      </c>
      <c r="I1255" s="118" t="s">
        <v>7820</v>
      </c>
      <c r="J1255" s="118" t="s">
        <v>7820</v>
      </c>
    </row>
    <row r="1256" spans="1:10" ht="12.75">
      <c r="A1256" s="118" t="s">
        <v>989</v>
      </c>
      <c r="B1256" s="118" t="s">
        <v>9508</v>
      </c>
      <c r="C1256" s="118" t="b">
        <v>0</v>
      </c>
      <c r="D1256" s="118" t="e">
        <f t="shared" ca="1" si="1"/>
        <v>#NAME?</v>
      </c>
      <c r="E1256" s="118" t="s">
        <v>12288</v>
      </c>
      <c r="F1256" s="118" t="s">
        <v>12289</v>
      </c>
      <c r="G1256" s="124" t="s">
        <v>12290</v>
      </c>
      <c r="H1256" s="118" t="s">
        <v>4485</v>
      </c>
      <c r="I1256" s="118" t="s">
        <v>7820</v>
      </c>
      <c r="J1256" s="118" t="s">
        <v>7820</v>
      </c>
    </row>
    <row r="1257" spans="1:10" ht="12.75">
      <c r="A1257" s="118" t="s">
        <v>8401</v>
      </c>
      <c r="B1257" s="118" t="s">
        <v>12291</v>
      </c>
      <c r="C1257" s="118" t="b">
        <v>0</v>
      </c>
      <c r="D1257" s="118" t="e">
        <f t="shared" ca="1" si="1"/>
        <v>#NAME?</v>
      </c>
      <c r="E1257" s="118" t="s">
        <v>12288</v>
      </c>
      <c r="F1257" s="118" t="s">
        <v>12292</v>
      </c>
      <c r="G1257" s="124" t="s">
        <v>12293</v>
      </c>
      <c r="H1257" s="118" t="s">
        <v>4485</v>
      </c>
      <c r="I1257" s="118" t="s">
        <v>7820</v>
      </c>
      <c r="J1257" s="118" t="s">
        <v>7820</v>
      </c>
    </row>
    <row r="1258" spans="1:10" ht="12.75">
      <c r="A1258" s="118" t="s">
        <v>8748</v>
      </c>
      <c r="B1258" s="118" t="s">
        <v>12294</v>
      </c>
      <c r="C1258" s="118" t="b">
        <v>0</v>
      </c>
      <c r="D1258" s="118" t="e">
        <f t="shared" ca="1" si="1"/>
        <v>#NAME?</v>
      </c>
      <c r="E1258" s="118" t="s">
        <v>12288</v>
      </c>
      <c r="F1258" s="118" t="s">
        <v>12295</v>
      </c>
      <c r="G1258" s="124" t="s">
        <v>12296</v>
      </c>
      <c r="H1258" s="118" t="s">
        <v>5607</v>
      </c>
      <c r="I1258" s="118" t="s">
        <v>7820</v>
      </c>
      <c r="J1258" s="118" t="s">
        <v>7820</v>
      </c>
    </row>
    <row r="1259" spans="1:10" ht="12.75">
      <c r="A1259" s="118" t="s">
        <v>826</v>
      </c>
      <c r="B1259" s="118" t="s">
        <v>12297</v>
      </c>
      <c r="C1259" s="118" t="b">
        <v>0</v>
      </c>
      <c r="D1259" s="118" t="e">
        <f t="shared" ca="1" si="1"/>
        <v>#NAME?</v>
      </c>
      <c r="E1259" s="118" t="s">
        <v>12288</v>
      </c>
      <c r="F1259" s="118" t="s">
        <v>12298</v>
      </c>
      <c r="G1259" s="124" t="s">
        <v>12299</v>
      </c>
      <c r="H1259" s="118" t="s">
        <v>4276</v>
      </c>
      <c r="I1259" s="118" t="s">
        <v>7820</v>
      </c>
      <c r="J1259" s="118" t="s">
        <v>7820</v>
      </c>
    </row>
    <row r="1260" spans="1:10" ht="12.75">
      <c r="A1260" s="118" t="s">
        <v>1484</v>
      </c>
      <c r="B1260" s="118" t="s">
        <v>12300</v>
      </c>
      <c r="C1260" s="118" t="b">
        <v>0</v>
      </c>
      <c r="D1260" s="118" t="e">
        <f t="shared" ca="1" si="1"/>
        <v>#NAME?</v>
      </c>
      <c r="E1260" s="118" t="s">
        <v>12288</v>
      </c>
      <c r="F1260" s="118" t="s">
        <v>12301</v>
      </c>
      <c r="G1260" s="124" t="s">
        <v>12302</v>
      </c>
      <c r="H1260" s="118" t="s">
        <v>4831</v>
      </c>
      <c r="I1260" s="118" t="s">
        <v>7820</v>
      </c>
      <c r="J1260" s="118" t="s">
        <v>7820</v>
      </c>
    </row>
    <row r="1261" spans="1:10" ht="12.75">
      <c r="A1261" s="118" t="s">
        <v>12303</v>
      </c>
      <c r="B1261" s="118" t="s">
        <v>12304</v>
      </c>
      <c r="C1261" s="118" t="b">
        <v>0</v>
      </c>
      <c r="D1261" s="118" t="e">
        <f t="shared" ca="1" si="1"/>
        <v>#NAME?</v>
      </c>
      <c r="E1261" s="118" t="s">
        <v>12288</v>
      </c>
      <c r="F1261" s="118" t="s">
        <v>12305</v>
      </c>
      <c r="G1261" s="124" t="s">
        <v>12306</v>
      </c>
      <c r="H1261" s="118" t="s">
        <v>4831</v>
      </c>
      <c r="I1261" s="118" t="s">
        <v>7820</v>
      </c>
      <c r="J1261" s="118" t="s">
        <v>7820</v>
      </c>
    </row>
    <row r="1262" spans="1:10" ht="12.75">
      <c r="A1262" s="118" t="s">
        <v>2057</v>
      </c>
      <c r="B1262" s="118" t="s">
        <v>11972</v>
      </c>
      <c r="C1262" s="118" t="b">
        <v>0</v>
      </c>
      <c r="D1262" s="118" t="e">
        <f t="shared" ca="1" si="1"/>
        <v>#NAME?</v>
      </c>
      <c r="E1262" s="118" t="s">
        <v>12288</v>
      </c>
      <c r="F1262" s="118" t="s">
        <v>12307</v>
      </c>
      <c r="G1262" s="124" t="s">
        <v>12308</v>
      </c>
      <c r="H1262" s="118" t="s">
        <v>4276</v>
      </c>
      <c r="I1262" s="118" t="s">
        <v>7820</v>
      </c>
      <c r="J1262" s="118" t="s">
        <v>7820</v>
      </c>
    </row>
    <row r="1263" spans="1:10" ht="12.75">
      <c r="A1263" s="118" t="s">
        <v>2523</v>
      </c>
      <c r="B1263" s="118" t="s">
        <v>12309</v>
      </c>
      <c r="C1263" s="118" t="b">
        <v>0</v>
      </c>
      <c r="D1263" s="118" t="e">
        <f t="shared" ca="1" si="1"/>
        <v>#NAME?</v>
      </c>
      <c r="E1263" s="118" t="s">
        <v>12288</v>
      </c>
      <c r="F1263" s="118" t="s">
        <v>12310</v>
      </c>
      <c r="G1263" s="124" t="s">
        <v>12311</v>
      </c>
      <c r="H1263" s="118" t="s">
        <v>4276</v>
      </c>
      <c r="I1263" s="118" t="s">
        <v>7820</v>
      </c>
      <c r="J1263" s="118" t="s">
        <v>7820</v>
      </c>
    </row>
    <row r="1264" spans="1:10" ht="12.75">
      <c r="A1264" s="118" t="s">
        <v>12312</v>
      </c>
      <c r="B1264" s="118" t="s">
        <v>12313</v>
      </c>
      <c r="C1264" s="118" t="b">
        <v>0</v>
      </c>
      <c r="D1264" s="118" t="e">
        <f t="shared" ca="1" si="1"/>
        <v>#NAME?</v>
      </c>
      <c r="E1264" s="118" t="s">
        <v>12288</v>
      </c>
      <c r="F1264" s="118" t="s">
        <v>12314</v>
      </c>
      <c r="G1264" s="124" t="s">
        <v>12315</v>
      </c>
      <c r="H1264" s="118" t="s">
        <v>4276</v>
      </c>
      <c r="I1264" s="118" t="s">
        <v>7820</v>
      </c>
      <c r="J1264" s="118" t="s">
        <v>7820</v>
      </c>
    </row>
    <row r="1265" spans="1:10" ht="12.75">
      <c r="A1265" s="118" t="s">
        <v>989</v>
      </c>
      <c r="B1265" s="118" t="s">
        <v>12316</v>
      </c>
      <c r="C1265" s="118" t="b">
        <v>0</v>
      </c>
      <c r="D1265" s="118" t="e">
        <f t="shared" ca="1" si="1"/>
        <v>#NAME?</v>
      </c>
      <c r="E1265" s="118" t="s">
        <v>12317</v>
      </c>
      <c r="F1265" s="118" t="s">
        <v>12318</v>
      </c>
      <c r="G1265" s="124" t="s">
        <v>12319</v>
      </c>
      <c r="H1265" s="118" t="s">
        <v>4276</v>
      </c>
      <c r="I1265" s="118" t="s">
        <v>7590</v>
      </c>
      <c r="J1265" s="118" t="s">
        <v>7591</v>
      </c>
    </row>
    <row r="1266" spans="1:10" ht="12.75">
      <c r="A1266" s="118" t="s">
        <v>1666</v>
      </c>
      <c r="B1266" s="118" t="s">
        <v>10687</v>
      </c>
      <c r="C1266" s="118" t="b">
        <v>0</v>
      </c>
      <c r="D1266" s="118" t="e">
        <f t="shared" ca="1" si="1"/>
        <v>#NAME?</v>
      </c>
      <c r="E1266" s="118" t="s">
        <v>12317</v>
      </c>
      <c r="F1266" s="118" t="s">
        <v>12320</v>
      </c>
      <c r="G1266" s="124" t="s">
        <v>12321</v>
      </c>
      <c r="H1266" s="118" t="s">
        <v>4485</v>
      </c>
      <c r="I1266" s="118" t="s">
        <v>7590</v>
      </c>
      <c r="J1266" s="118" t="s">
        <v>7591</v>
      </c>
    </row>
    <row r="1267" spans="1:10" ht="12.75">
      <c r="A1267" s="118" t="s">
        <v>1666</v>
      </c>
      <c r="B1267" s="118" t="s">
        <v>12322</v>
      </c>
      <c r="C1267" s="118" t="b">
        <v>0</v>
      </c>
      <c r="D1267" s="118" t="e">
        <f t="shared" ca="1" si="1"/>
        <v>#NAME?</v>
      </c>
      <c r="E1267" s="118" t="s">
        <v>12317</v>
      </c>
      <c r="F1267" s="118" t="s">
        <v>12323</v>
      </c>
      <c r="G1267" s="124" t="s">
        <v>12324</v>
      </c>
      <c r="H1267" s="118" t="s">
        <v>4831</v>
      </c>
      <c r="I1267" s="118" t="s">
        <v>7590</v>
      </c>
      <c r="J1267" s="118" t="s">
        <v>7591</v>
      </c>
    </row>
    <row r="1268" spans="1:10" ht="12.75">
      <c r="A1268" s="118" t="s">
        <v>10990</v>
      </c>
      <c r="B1268" s="118" t="s">
        <v>12325</v>
      </c>
      <c r="C1268" s="118" t="b">
        <v>0</v>
      </c>
      <c r="D1268" s="118" t="e">
        <f t="shared" ca="1" si="1"/>
        <v>#NAME?</v>
      </c>
      <c r="E1268" s="118" t="s">
        <v>12317</v>
      </c>
      <c r="F1268" s="118" t="s">
        <v>12326</v>
      </c>
      <c r="G1268" s="124" t="s">
        <v>12327</v>
      </c>
      <c r="H1268" s="118" t="s">
        <v>4276</v>
      </c>
      <c r="I1268" s="118" t="s">
        <v>7590</v>
      </c>
      <c r="J1268" s="118" t="s">
        <v>7591</v>
      </c>
    </row>
    <row r="1269" spans="1:10" ht="12.75">
      <c r="A1269" s="118" t="s">
        <v>12328</v>
      </c>
      <c r="B1269" s="118" t="s">
        <v>11125</v>
      </c>
      <c r="C1269" s="118" t="b">
        <v>0</v>
      </c>
      <c r="D1269" s="118" t="e">
        <f t="shared" ca="1" si="1"/>
        <v>#NAME?</v>
      </c>
      <c r="E1269" s="118" t="s">
        <v>12317</v>
      </c>
      <c r="F1269" s="118" t="s">
        <v>12329</v>
      </c>
      <c r="G1269" s="124" t="s">
        <v>12330</v>
      </c>
      <c r="H1269" s="118" t="s">
        <v>4485</v>
      </c>
      <c r="I1269" s="118" t="s">
        <v>7590</v>
      </c>
      <c r="J1269" s="118" t="s">
        <v>7591</v>
      </c>
    </row>
    <row r="1270" spans="1:10" ht="12.75">
      <c r="A1270" s="118" t="s">
        <v>1591</v>
      </c>
      <c r="B1270" s="118" t="s">
        <v>2387</v>
      </c>
      <c r="C1270" s="118" t="b">
        <v>0</v>
      </c>
      <c r="D1270" s="118" t="e">
        <f t="shared" ca="1" si="1"/>
        <v>#NAME?</v>
      </c>
      <c r="E1270" s="118" t="s">
        <v>12317</v>
      </c>
      <c r="F1270" s="118" t="s">
        <v>12331</v>
      </c>
      <c r="G1270" s="124" t="s">
        <v>12332</v>
      </c>
      <c r="H1270" s="118" t="s">
        <v>4276</v>
      </c>
      <c r="I1270" s="118" t="s">
        <v>7590</v>
      </c>
      <c r="J1270" s="118" t="s">
        <v>7591</v>
      </c>
    </row>
    <row r="1271" spans="1:10" ht="12.75">
      <c r="A1271" s="118" t="s">
        <v>1081</v>
      </c>
      <c r="B1271" s="118" t="s">
        <v>10129</v>
      </c>
      <c r="C1271" s="118" t="b">
        <v>0</v>
      </c>
      <c r="D1271" s="118" t="e">
        <f t="shared" ca="1" si="1"/>
        <v>#NAME?</v>
      </c>
      <c r="E1271" s="118" t="s">
        <v>12317</v>
      </c>
      <c r="F1271" s="118" t="s">
        <v>12333</v>
      </c>
      <c r="G1271" s="124" t="s">
        <v>12334</v>
      </c>
      <c r="H1271" s="118" t="s">
        <v>4276</v>
      </c>
      <c r="I1271" s="118" t="s">
        <v>7590</v>
      </c>
      <c r="J1271" s="118" t="s">
        <v>7591</v>
      </c>
    </row>
    <row r="1272" spans="1:10" ht="12.75">
      <c r="A1272" s="118" t="s">
        <v>11308</v>
      </c>
      <c r="B1272" s="118" t="s">
        <v>8569</v>
      </c>
      <c r="C1272" s="118" t="b">
        <v>0</v>
      </c>
      <c r="D1272" s="118" t="e">
        <f t="shared" ca="1" si="1"/>
        <v>#NAME?</v>
      </c>
      <c r="E1272" s="118" t="s">
        <v>12317</v>
      </c>
      <c r="F1272" s="118" t="s">
        <v>12335</v>
      </c>
      <c r="G1272" s="124" t="s">
        <v>12336</v>
      </c>
      <c r="H1272" s="118" t="s">
        <v>4276</v>
      </c>
      <c r="I1272" s="118" t="s">
        <v>7590</v>
      </c>
      <c r="J1272" s="118" t="s">
        <v>7591</v>
      </c>
    </row>
    <row r="1273" spans="1:10" ht="12.75">
      <c r="A1273" s="118" t="s">
        <v>798</v>
      </c>
      <c r="B1273" s="118" t="s">
        <v>12337</v>
      </c>
      <c r="C1273" s="118" t="b">
        <v>0</v>
      </c>
      <c r="D1273" s="118" t="e">
        <f t="shared" ca="1" si="1"/>
        <v>#NAME?</v>
      </c>
      <c r="E1273" s="118" t="s">
        <v>12317</v>
      </c>
      <c r="F1273" s="118" t="s">
        <v>12338</v>
      </c>
      <c r="G1273" s="124" t="s">
        <v>12339</v>
      </c>
      <c r="H1273" s="118" t="s">
        <v>4276</v>
      </c>
      <c r="I1273" s="118" t="s">
        <v>7590</v>
      </c>
      <c r="J1273" s="118" t="s">
        <v>7591</v>
      </c>
    </row>
    <row r="1274" spans="1:10" ht="12.75">
      <c r="A1274" s="118" t="s">
        <v>12340</v>
      </c>
      <c r="B1274" s="118" t="s">
        <v>1124</v>
      </c>
      <c r="C1274" s="118" t="b">
        <v>0</v>
      </c>
      <c r="D1274" s="118" t="e">
        <f t="shared" ca="1" si="1"/>
        <v>#NAME?</v>
      </c>
      <c r="E1274" s="118" t="s">
        <v>12317</v>
      </c>
      <c r="F1274" s="118" t="s">
        <v>12341</v>
      </c>
      <c r="G1274" s="124" t="s">
        <v>12342</v>
      </c>
      <c r="H1274" s="118" t="s">
        <v>4276</v>
      </c>
      <c r="I1274" s="118" t="s">
        <v>7590</v>
      </c>
      <c r="J1274" s="118" t="s">
        <v>7591</v>
      </c>
    </row>
    <row r="1275" spans="1:10" ht="12.75">
      <c r="A1275" s="118" t="s">
        <v>10711</v>
      </c>
      <c r="B1275" s="118" t="s">
        <v>12343</v>
      </c>
      <c r="C1275" s="118" t="b">
        <v>0</v>
      </c>
      <c r="D1275" s="118" t="e">
        <f t="shared" ca="1" si="1"/>
        <v>#NAME?</v>
      </c>
      <c r="E1275" s="118" t="s">
        <v>12317</v>
      </c>
      <c r="F1275" s="118" t="s">
        <v>12344</v>
      </c>
      <c r="G1275" s="124" t="s">
        <v>12345</v>
      </c>
      <c r="H1275" s="118" t="s">
        <v>4485</v>
      </c>
      <c r="I1275" s="118" t="s">
        <v>7590</v>
      </c>
      <c r="J1275" s="118" t="s">
        <v>7591</v>
      </c>
    </row>
    <row r="1276" spans="1:10" ht="12.75">
      <c r="A1276" s="118" t="s">
        <v>10711</v>
      </c>
      <c r="B1276" s="118" t="s">
        <v>12346</v>
      </c>
      <c r="C1276" s="118" t="b">
        <v>0</v>
      </c>
      <c r="D1276" s="118" t="e">
        <f t="shared" ca="1" si="1"/>
        <v>#NAME?</v>
      </c>
      <c r="E1276" s="118" t="s">
        <v>12317</v>
      </c>
      <c r="F1276" s="118" t="s">
        <v>12347</v>
      </c>
      <c r="G1276" s="124" t="s">
        <v>12348</v>
      </c>
      <c r="H1276" s="118" t="s">
        <v>4831</v>
      </c>
      <c r="I1276" s="118" t="s">
        <v>7590</v>
      </c>
      <c r="J1276" s="118" t="s">
        <v>7591</v>
      </c>
    </row>
    <row r="1277" spans="1:10" ht="12.75">
      <c r="A1277" s="118" t="s">
        <v>8141</v>
      </c>
      <c r="B1277" s="118" t="s">
        <v>1005</v>
      </c>
      <c r="C1277" s="118" t="b">
        <v>0</v>
      </c>
      <c r="D1277" s="118" t="e">
        <f t="shared" ca="1" si="1"/>
        <v>#NAME?</v>
      </c>
      <c r="E1277" s="118" t="s">
        <v>12317</v>
      </c>
      <c r="F1277" s="118" t="s">
        <v>12349</v>
      </c>
      <c r="G1277" s="124" t="s">
        <v>12350</v>
      </c>
      <c r="H1277" s="118" t="s">
        <v>4276</v>
      </c>
      <c r="I1277" s="118" t="s">
        <v>7590</v>
      </c>
      <c r="J1277" s="118" t="s">
        <v>7591</v>
      </c>
    </row>
    <row r="1278" spans="1:10" ht="12.75">
      <c r="A1278" s="118" t="s">
        <v>12351</v>
      </c>
      <c r="B1278" s="118" t="s">
        <v>12352</v>
      </c>
      <c r="C1278" s="118" t="b">
        <v>0</v>
      </c>
      <c r="D1278" s="118" t="e">
        <f t="shared" ca="1" si="1"/>
        <v>#NAME?</v>
      </c>
      <c r="E1278" s="118" t="s">
        <v>12353</v>
      </c>
      <c r="F1278" s="118" t="s">
        <v>12354</v>
      </c>
      <c r="G1278" s="124" t="s">
        <v>12355</v>
      </c>
      <c r="H1278" s="118" t="s">
        <v>5302</v>
      </c>
      <c r="I1278" s="118" t="s">
        <v>10550</v>
      </c>
      <c r="J1278" s="118" t="s">
        <v>10551</v>
      </c>
    </row>
    <row r="1279" spans="1:10" ht="12.75">
      <c r="A1279" s="118" t="s">
        <v>1666</v>
      </c>
      <c r="B1279" s="118" t="s">
        <v>12356</v>
      </c>
      <c r="C1279" s="118" t="b">
        <v>0</v>
      </c>
      <c r="D1279" s="118" t="e">
        <f t="shared" ca="1" si="1"/>
        <v>#NAME?</v>
      </c>
      <c r="E1279" s="118" t="s">
        <v>12357</v>
      </c>
      <c r="F1279" s="118" t="s">
        <v>12358</v>
      </c>
      <c r="G1279" s="124" t="s">
        <v>12359</v>
      </c>
      <c r="H1279" s="118" t="s">
        <v>4278</v>
      </c>
      <c r="I1279" s="118" t="s">
        <v>9158</v>
      </c>
      <c r="J1279" s="118" t="s">
        <v>9159</v>
      </c>
    </row>
    <row r="1280" spans="1:10" ht="12.75">
      <c r="A1280" s="118" t="s">
        <v>1069</v>
      </c>
      <c r="B1280" s="118" t="s">
        <v>12360</v>
      </c>
      <c r="C1280" s="118" t="b">
        <v>0</v>
      </c>
      <c r="D1280" s="118" t="e">
        <f t="shared" ca="1" si="1"/>
        <v>#NAME?</v>
      </c>
      <c r="E1280" s="118" t="s">
        <v>12357</v>
      </c>
      <c r="F1280" s="118" t="s">
        <v>12361</v>
      </c>
      <c r="G1280" s="124" t="s">
        <v>12362</v>
      </c>
      <c r="H1280" s="118" t="s">
        <v>4278</v>
      </c>
      <c r="I1280" s="118" t="s">
        <v>9158</v>
      </c>
      <c r="J1280" s="118" t="s">
        <v>9159</v>
      </c>
    </row>
    <row r="1281" spans="1:10" ht="12.75">
      <c r="A1281" s="118" t="s">
        <v>1666</v>
      </c>
      <c r="B1281" s="118" t="s">
        <v>12363</v>
      </c>
      <c r="C1281" s="118" t="b">
        <v>0</v>
      </c>
      <c r="D1281" s="118" t="e">
        <f t="shared" ca="1" si="1"/>
        <v>#NAME?</v>
      </c>
      <c r="E1281" s="118" t="s">
        <v>4483</v>
      </c>
      <c r="F1281" s="118" t="s">
        <v>12364</v>
      </c>
      <c r="G1281" s="124" t="s">
        <v>12365</v>
      </c>
      <c r="H1281" s="118" t="s">
        <v>4305</v>
      </c>
      <c r="I1281" s="118" t="s">
        <v>8136</v>
      </c>
      <c r="J1281" s="118" t="s">
        <v>7622</v>
      </c>
    </row>
    <row r="1282" spans="1:10" ht="12.75">
      <c r="A1282" s="118" t="s">
        <v>846</v>
      </c>
      <c r="B1282" s="118" t="s">
        <v>12366</v>
      </c>
      <c r="C1282" s="118" t="b">
        <v>0</v>
      </c>
      <c r="D1282" s="118" t="e">
        <f t="shared" ca="1" si="1"/>
        <v>#NAME?</v>
      </c>
      <c r="E1282" s="118" t="s">
        <v>4483</v>
      </c>
      <c r="F1282" s="118" t="s">
        <v>12367</v>
      </c>
      <c r="G1282" s="124" t="s">
        <v>12368</v>
      </c>
      <c r="H1282" s="118" t="s">
        <v>4305</v>
      </c>
      <c r="I1282" s="118" t="s">
        <v>8136</v>
      </c>
      <c r="J1282" s="118" t="s">
        <v>7622</v>
      </c>
    </row>
    <row r="1283" spans="1:10" ht="12.75">
      <c r="A1283" s="118" t="s">
        <v>12369</v>
      </c>
      <c r="B1283" s="118" t="s">
        <v>12370</v>
      </c>
      <c r="C1283" s="118" t="b">
        <v>0</v>
      </c>
      <c r="D1283" s="118" t="e">
        <f t="shared" ca="1" si="1"/>
        <v>#NAME?</v>
      </c>
      <c r="E1283" s="118" t="s">
        <v>4483</v>
      </c>
      <c r="F1283" s="118" t="s">
        <v>12371</v>
      </c>
      <c r="G1283" s="124" t="s">
        <v>12372</v>
      </c>
      <c r="H1283" s="118" t="s">
        <v>4305</v>
      </c>
      <c r="I1283" s="118" t="s">
        <v>8136</v>
      </c>
      <c r="J1283" s="118" t="s">
        <v>7622</v>
      </c>
    </row>
    <row r="1284" spans="1:10" ht="12.75">
      <c r="A1284" s="118" t="s">
        <v>12373</v>
      </c>
      <c r="B1284" s="118" t="s">
        <v>1922</v>
      </c>
      <c r="C1284" s="118" t="b">
        <v>0</v>
      </c>
      <c r="D1284" s="118" t="e">
        <f t="shared" ca="1" si="1"/>
        <v>#NAME?</v>
      </c>
      <c r="E1284" s="118" t="s">
        <v>4483</v>
      </c>
      <c r="F1284" s="118" t="s">
        <v>12374</v>
      </c>
      <c r="G1284" s="124" t="s">
        <v>12375</v>
      </c>
      <c r="H1284" s="118" t="s">
        <v>4305</v>
      </c>
      <c r="I1284" s="118" t="s">
        <v>8136</v>
      </c>
      <c r="J1284" s="118" t="s">
        <v>7622</v>
      </c>
    </row>
    <row r="1285" spans="1:10" ht="12.75">
      <c r="A1285" s="118" t="s">
        <v>9892</v>
      </c>
      <c r="B1285" s="118" t="s">
        <v>12376</v>
      </c>
      <c r="C1285" s="118" t="b">
        <v>0</v>
      </c>
      <c r="D1285" s="118" t="e">
        <f t="shared" ca="1" si="1"/>
        <v>#NAME?</v>
      </c>
      <c r="E1285" s="118" t="s">
        <v>4483</v>
      </c>
      <c r="F1285" s="118" t="s">
        <v>12377</v>
      </c>
      <c r="G1285" s="124" t="s">
        <v>12378</v>
      </c>
      <c r="H1285" s="118" t="s">
        <v>4305</v>
      </c>
      <c r="I1285" s="118" t="s">
        <v>8136</v>
      </c>
      <c r="J1285" s="118" t="s">
        <v>7622</v>
      </c>
    </row>
    <row r="1286" spans="1:10" ht="12.75">
      <c r="A1286" s="118" t="s">
        <v>12379</v>
      </c>
      <c r="B1286" s="118" t="s">
        <v>12380</v>
      </c>
      <c r="C1286" s="118" t="b">
        <v>0</v>
      </c>
      <c r="D1286" s="118" t="e">
        <f t="shared" ca="1" si="1"/>
        <v>#NAME?</v>
      </c>
      <c r="E1286" s="118" t="s">
        <v>12381</v>
      </c>
      <c r="F1286" s="118" t="s">
        <v>12382</v>
      </c>
      <c r="G1286" s="124" t="s">
        <v>12383</v>
      </c>
      <c r="H1286" s="118" t="s">
        <v>54</v>
      </c>
      <c r="I1286" s="118" t="s">
        <v>7642</v>
      </c>
      <c r="J1286" s="118"/>
    </row>
    <row r="1287" spans="1:10" ht="12.75">
      <c r="A1287" s="118" t="s">
        <v>1666</v>
      </c>
      <c r="B1287" s="118" t="s">
        <v>12384</v>
      </c>
      <c r="C1287" s="118" t="b">
        <v>0</v>
      </c>
      <c r="D1287" s="118" t="e">
        <f t="shared" ca="1" si="1"/>
        <v>#NAME?</v>
      </c>
      <c r="E1287" s="118" t="s">
        <v>12381</v>
      </c>
      <c r="F1287" s="118" t="s">
        <v>12385</v>
      </c>
      <c r="G1287" s="124" t="s">
        <v>12386</v>
      </c>
      <c r="H1287" s="118" t="s">
        <v>54</v>
      </c>
      <c r="I1287" s="118" t="s">
        <v>7642</v>
      </c>
      <c r="J1287" s="118"/>
    </row>
    <row r="1288" spans="1:10" ht="12.75">
      <c r="A1288" s="118" t="s">
        <v>8981</v>
      </c>
      <c r="B1288" s="118" t="s">
        <v>12387</v>
      </c>
      <c r="C1288" s="118" t="b">
        <v>0</v>
      </c>
      <c r="D1288" s="118" t="e">
        <f t="shared" ca="1" si="1"/>
        <v>#NAME?</v>
      </c>
      <c r="E1288" s="118" t="s">
        <v>12381</v>
      </c>
      <c r="F1288" s="118" t="s">
        <v>12388</v>
      </c>
      <c r="G1288" s="124" t="s">
        <v>12389</v>
      </c>
      <c r="H1288" s="118" t="s">
        <v>12390</v>
      </c>
      <c r="I1288" s="118" t="s">
        <v>7642</v>
      </c>
      <c r="J1288" s="118"/>
    </row>
    <row r="1289" spans="1:10" ht="12.75">
      <c r="A1289" s="118" t="s">
        <v>7966</v>
      </c>
      <c r="B1289" s="118" t="s">
        <v>8862</v>
      </c>
      <c r="C1289" s="118" t="b">
        <v>0</v>
      </c>
      <c r="D1289" s="118" t="e">
        <f t="shared" ca="1" si="1"/>
        <v>#NAME?</v>
      </c>
      <c r="E1289" s="118" t="s">
        <v>12381</v>
      </c>
      <c r="F1289" s="118" t="s">
        <v>12391</v>
      </c>
      <c r="G1289" s="124" t="s">
        <v>12392</v>
      </c>
      <c r="H1289" s="118" t="s">
        <v>54</v>
      </c>
      <c r="I1289" s="118" t="s">
        <v>7642</v>
      </c>
      <c r="J1289" s="118"/>
    </row>
    <row r="1290" spans="1:10" ht="12.75">
      <c r="A1290" s="118" t="s">
        <v>836</v>
      </c>
      <c r="B1290" s="118" t="s">
        <v>12393</v>
      </c>
      <c r="C1290" s="118" t="b">
        <v>0</v>
      </c>
      <c r="D1290" s="118" t="e">
        <f t="shared" ca="1" si="1"/>
        <v>#NAME?</v>
      </c>
      <c r="E1290" s="118" t="s">
        <v>12381</v>
      </c>
      <c r="F1290" s="118" t="s">
        <v>12394</v>
      </c>
      <c r="G1290" s="124" t="s">
        <v>12395</v>
      </c>
      <c r="H1290" s="118" t="s">
        <v>12396</v>
      </c>
      <c r="I1290" s="118" t="s">
        <v>7642</v>
      </c>
      <c r="J1290" s="118"/>
    </row>
    <row r="1291" spans="1:10" ht="12.75">
      <c r="A1291" s="118" t="s">
        <v>12397</v>
      </c>
      <c r="B1291" s="118" t="s">
        <v>1288</v>
      </c>
      <c r="C1291" s="118" t="b">
        <v>0</v>
      </c>
      <c r="D1291" s="118" t="e">
        <f t="shared" ca="1" si="1"/>
        <v>#NAME?</v>
      </c>
      <c r="E1291" s="118" t="s">
        <v>12381</v>
      </c>
      <c r="F1291" s="118" t="s">
        <v>12398</v>
      </c>
      <c r="G1291" s="124" t="s">
        <v>12399</v>
      </c>
      <c r="H1291" s="118" t="s">
        <v>5368</v>
      </c>
      <c r="I1291" s="118" t="s">
        <v>7642</v>
      </c>
      <c r="J1291" s="118"/>
    </row>
    <row r="1292" spans="1:10" ht="12.75">
      <c r="A1292" s="118" t="s">
        <v>2290</v>
      </c>
      <c r="B1292" s="118" t="s">
        <v>12400</v>
      </c>
      <c r="C1292" s="118" t="b">
        <v>0</v>
      </c>
      <c r="D1292" s="118" t="e">
        <f t="shared" ca="1" si="1"/>
        <v>#NAME?</v>
      </c>
      <c r="E1292" s="118" t="s">
        <v>12381</v>
      </c>
      <c r="F1292" s="118" t="s">
        <v>12401</v>
      </c>
      <c r="G1292" s="124" t="s">
        <v>12402</v>
      </c>
      <c r="H1292" s="118" t="s">
        <v>4278</v>
      </c>
      <c r="I1292" s="118" t="s">
        <v>7642</v>
      </c>
      <c r="J1292" s="118"/>
    </row>
    <row r="1293" spans="1:10" ht="12.75">
      <c r="A1293" s="118" t="s">
        <v>8460</v>
      </c>
      <c r="B1293" s="118" t="s">
        <v>12403</v>
      </c>
      <c r="C1293" s="118" t="b">
        <v>0</v>
      </c>
      <c r="D1293" s="118" t="e">
        <f t="shared" ca="1" si="1"/>
        <v>#NAME?</v>
      </c>
      <c r="E1293" s="118" t="s">
        <v>12381</v>
      </c>
      <c r="F1293" s="118" t="s">
        <v>12404</v>
      </c>
      <c r="G1293" s="124" t="s">
        <v>12405</v>
      </c>
      <c r="H1293" s="118" t="s">
        <v>12406</v>
      </c>
      <c r="I1293" s="118" t="s">
        <v>7642</v>
      </c>
      <c r="J1293" s="118"/>
    </row>
    <row r="1294" spans="1:10" ht="12.75">
      <c r="A1294" s="118" t="s">
        <v>12407</v>
      </c>
      <c r="B1294" s="118" t="s">
        <v>12408</v>
      </c>
      <c r="C1294" s="118" t="b">
        <v>0</v>
      </c>
      <c r="D1294" s="118" t="e">
        <f t="shared" ca="1" si="1"/>
        <v>#NAME?</v>
      </c>
      <c r="E1294" s="118" t="s">
        <v>12381</v>
      </c>
      <c r="F1294" s="118" t="s">
        <v>12409</v>
      </c>
      <c r="G1294" s="124" t="s">
        <v>12410</v>
      </c>
      <c r="H1294" s="118" t="s">
        <v>5961</v>
      </c>
      <c r="I1294" s="118" t="s">
        <v>7642</v>
      </c>
      <c r="J1294" s="118"/>
    </row>
    <row r="1295" spans="1:10" ht="12.75">
      <c r="A1295" s="118" t="s">
        <v>8039</v>
      </c>
      <c r="B1295" s="118" t="s">
        <v>12411</v>
      </c>
      <c r="C1295" s="118" t="b">
        <v>0</v>
      </c>
      <c r="D1295" s="118" t="e">
        <f t="shared" ca="1" si="1"/>
        <v>#NAME?</v>
      </c>
      <c r="E1295" s="118" t="s">
        <v>12381</v>
      </c>
      <c r="F1295" s="118" t="s">
        <v>12412</v>
      </c>
      <c r="G1295" s="124" t="s">
        <v>12413</v>
      </c>
      <c r="H1295" s="118" t="s">
        <v>54</v>
      </c>
      <c r="I1295" s="118" t="s">
        <v>7642</v>
      </c>
      <c r="J1295" s="118"/>
    </row>
    <row r="1296" spans="1:10" ht="12.75">
      <c r="A1296" s="118" t="s">
        <v>12414</v>
      </c>
      <c r="B1296" s="118" t="s">
        <v>12415</v>
      </c>
      <c r="C1296" s="118" t="b">
        <v>0</v>
      </c>
      <c r="D1296" s="118" t="e">
        <f t="shared" ca="1" si="1"/>
        <v>#NAME?</v>
      </c>
      <c r="E1296" s="118" t="s">
        <v>12416</v>
      </c>
      <c r="F1296" s="118" t="s">
        <v>12417</v>
      </c>
      <c r="G1296" s="124" t="s">
        <v>12418</v>
      </c>
      <c r="H1296" s="118" t="s">
        <v>4276</v>
      </c>
      <c r="I1296" s="118" t="s">
        <v>7820</v>
      </c>
      <c r="J1296" s="118" t="s">
        <v>7820</v>
      </c>
    </row>
    <row r="1297" spans="1:10" ht="12.75">
      <c r="A1297" s="118" t="s">
        <v>836</v>
      </c>
      <c r="B1297" s="118" t="s">
        <v>12419</v>
      </c>
      <c r="C1297" s="118" t="b">
        <v>0</v>
      </c>
      <c r="D1297" s="118" t="e">
        <f t="shared" ca="1" si="1"/>
        <v>#NAME?</v>
      </c>
      <c r="E1297" s="118" t="s">
        <v>12416</v>
      </c>
      <c r="F1297" s="118" t="s">
        <v>12420</v>
      </c>
      <c r="G1297" s="124" t="s">
        <v>12421</v>
      </c>
      <c r="H1297" s="118" t="s">
        <v>7784</v>
      </c>
      <c r="I1297" s="118" t="s">
        <v>7820</v>
      </c>
      <c r="J1297" s="118" t="s">
        <v>7820</v>
      </c>
    </row>
    <row r="1298" spans="1:10" ht="12.75">
      <c r="A1298" s="118" t="s">
        <v>2068</v>
      </c>
      <c r="B1298" s="118" t="s">
        <v>12411</v>
      </c>
      <c r="C1298" s="118" t="b">
        <v>0</v>
      </c>
      <c r="D1298" s="118" t="e">
        <f t="shared" ca="1" si="1"/>
        <v>#NAME?</v>
      </c>
      <c r="E1298" s="118" t="s">
        <v>12416</v>
      </c>
      <c r="F1298" s="118" t="s">
        <v>12422</v>
      </c>
      <c r="G1298" s="124" t="s">
        <v>12423</v>
      </c>
      <c r="H1298" s="118" t="s">
        <v>4278</v>
      </c>
      <c r="I1298" s="118" t="s">
        <v>7820</v>
      </c>
      <c r="J1298" s="118" t="s">
        <v>7820</v>
      </c>
    </row>
    <row r="1299" spans="1:10" ht="12.75">
      <c r="A1299" s="118" t="s">
        <v>882</v>
      </c>
      <c r="B1299" s="118" t="s">
        <v>12424</v>
      </c>
      <c r="C1299" s="118" t="b">
        <v>0</v>
      </c>
      <c r="D1299" s="118" t="e">
        <f t="shared" ca="1" si="1"/>
        <v>#NAME?</v>
      </c>
      <c r="E1299" s="118" t="s">
        <v>12416</v>
      </c>
      <c r="F1299" s="118" t="s">
        <v>12425</v>
      </c>
      <c r="G1299" s="124" t="s">
        <v>12426</v>
      </c>
      <c r="H1299" s="118" t="s">
        <v>4276</v>
      </c>
      <c r="I1299" s="118" t="s">
        <v>7820</v>
      </c>
      <c r="J1299" s="118" t="s">
        <v>7820</v>
      </c>
    </row>
    <row r="1300" spans="1:10" ht="12.75">
      <c r="A1300" s="118" t="s">
        <v>873</v>
      </c>
      <c r="B1300" s="118" t="s">
        <v>12427</v>
      </c>
      <c r="C1300" s="118" t="b">
        <v>0</v>
      </c>
      <c r="D1300" s="118" t="e">
        <f t="shared" ca="1" si="1"/>
        <v>#NAME?</v>
      </c>
      <c r="E1300" s="118" t="s">
        <v>12416</v>
      </c>
      <c r="F1300" s="118" t="s">
        <v>12428</v>
      </c>
      <c r="G1300" s="124" t="s">
        <v>12429</v>
      </c>
      <c r="H1300" s="118" t="s">
        <v>12430</v>
      </c>
      <c r="I1300" s="118" t="s">
        <v>7820</v>
      </c>
      <c r="J1300" s="118" t="s">
        <v>7820</v>
      </c>
    </row>
    <row r="1301" spans="1:10" ht="12.75">
      <c r="A1301" s="118" t="s">
        <v>12431</v>
      </c>
      <c r="B1301" s="118" t="s">
        <v>12432</v>
      </c>
      <c r="C1301" s="118" t="b">
        <v>0</v>
      </c>
      <c r="D1301" s="118" t="e">
        <f t="shared" ca="1" si="1"/>
        <v>#NAME?</v>
      </c>
      <c r="E1301" s="118" t="s">
        <v>12433</v>
      </c>
      <c r="F1301" s="118" t="s">
        <v>12434</v>
      </c>
      <c r="G1301" s="124" t="s">
        <v>12435</v>
      </c>
      <c r="H1301" s="118" t="s">
        <v>4278</v>
      </c>
      <c r="I1301" s="127" t="s">
        <v>7850</v>
      </c>
      <c r="J1301" s="118"/>
    </row>
    <row r="1302" spans="1:10" ht="12.75">
      <c r="A1302" s="118" t="s">
        <v>9711</v>
      </c>
      <c r="B1302" s="118" t="s">
        <v>12436</v>
      </c>
      <c r="C1302" s="118" t="b">
        <v>0</v>
      </c>
      <c r="D1302" s="118" t="e">
        <f t="shared" ca="1" si="1"/>
        <v>#NAME?</v>
      </c>
      <c r="E1302" s="118" t="s">
        <v>12433</v>
      </c>
      <c r="F1302" s="118" t="s">
        <v>12437</v>
      </c>
      <c r="G1302" s="118"/>
      <c r="H1302" s="118" t="s">
        <v>4278</v>
      </c>
      <c r="I1302" s="127" t="s">
        <v>7850</v>
      </c>
      <c r="J1302" s="118"/>
    </row>
    <row r="1303" spans="1:10" ht="12.75">
      <c r="A1303" s="118" t="s">
        <v>1069</v>
      </c>
      <c r="B1303" s="118" t="s">
        <v>12438</v>
      </c>
      <c r="C1303" s="118" t="b">
        <v>0</v>
      </c>
      <c r="D1303" s="118" t="e">
        <f t="shared" ca="1" si="1"/>
        <v>#NAME?</v>
      </c>
      <c r="E1303" s="118" t="s">
        <v>12439</v>
      </c>
      <c r="F1303" s="118" t="s">
        <v>12440</v>
      </c>
      <c r="G1303" s="124" t="s">
        <v>12441</v>
      </c>
      <c r="H1303" s="118" t="s">
        <v>11346</v>
      </c>
      <c r="I1303" s="118" t="s">
        <v>7642</v>
      </c>
      <c r="J1303" s="118"/>
    </row>
    <row r="1304" spans="1:10" ht="12.75">
      <c r="A1304" s="118" t="s">
        <v>12442</v>
      </c>
      <c r="B1304" s="118" t="s">
        <v>12443</v>
      </c>
      <c r="C1304" s="118" t="b">
        <v>0</v>
      </c>
      <c r="D1304" s="118" t="e">
        <f t="shared" ca="1" si="1"/>
        <v>#NAME?</v>
      </c>
      <c r="E1304" s="118" t="s">
        <v>12439</v>
      </c>
      <c r="F1304" s="118" t="s">
        <v>12444</v>
      </c>
      <c r="G1304" s="124" t="s">
        <v>12445</v>
      </c>
      <c r="H1304" s="118" t="s">
        <v>5961</v>
      </c>
      <c r="I1304" s="118" t="s">
        <v>7642</v>
      </c>
      <c r="J1304" s="118"/>
    </row>
    <row r="1305" spans="1:10" ht="12.75">
      <c r="A1305" s="118" t="s">
        <v>12446</v>
      </c>
      <c r="B1305" s="118" t="s">
        <v>12447</v>
      </c>
      <c r="C1305" s="118" t="b">
        <v>0</v>
      </c>
      <c r="D1305" s="118" t="e">
        <f t="shared" ca="1" si="1"/>
        <v>#NAME?</v>
      </c>
      <c r="E1305" s="118" t="s">
        <v>12439</v>
      </c>
      <c r="F1305" s="118" t="s">
        <v>12448</v>
      </c>
      <c r="G1305" s="124" t="s">
        <v>12449</v>
      </c>
      <c r="H1305" s="118" t="s">
        <v>4276</v>
      </c>
      <c r="I1305" s="118" t="s">
        <v>7642</v>
      </c>
      <c r="J1305" s="118"/>
    </row>
    <row r="1306" spans="1:10" ht="12.75">
      <c r="A1306" s="118" t="s">
        <v>8744</v>
      </c>
      <c r="B1306" s="118" t="s">
        <v>12450</v>
      </c>
      <c r="C1306" s="118" t="b">
        <v>0</v>
      </c>
      <c r="D1306" s="118" t="e">
        <f t="shared" ca="1" si="1"/>
        <v>#NAME?</v>
      </c>
      <c r="E1306" s="118" t="s">
        <v>12451</v>
      </c>
      <c r="F1306" s="118" t="s">
        <v>12452</v>
      </c>
      <c r="G1306" s="124" t="s">
        <v>12453</v>
      </c>
      <c r="H1306" s="118" t="s">
        <v>5279</v>
      </c>
      <c r="I1306" s="118" t="s">
        <v>7684</v>
      </c>
      <c r="J1306" s="118"/>
    </row>
    <row r="1307" spans="1:10" ht="12.75">
      <c r="A1307" s="118" t="s">
        <v>12454</v>
      </c>
      <c r="B1307" s="118" t="s">
        <v>12455</v>
      </c>
      <c r="C1307" s="118" t="b">
        <v>0</v>
      </c>
      <c r="D1307" s="118" t="e">
        <f t="shared" ca="1" si="1"/>
        <v>#NAME?</v>
      </c>
      <c r="E1307" s="118" t="s">
        <v>12451</v>
      </c>
      <c r="F1307" s="118" t="s">
        <v>12456</v>
      </c>
      <c r="G1307" s="124" t="s">
        <v>12457</v>
      </c>
      <c r="H1307" s="118" t="s">
        <v>4305</v>
      </c>
      <c r="I1307" s="118" t="s">
        <v>7684</v>
      </c>
      <c r="J1307" s="118"/>
    </row>
    <row r="1308" spans="1:10" ht="12.75">
      <c r="A1308" s="118" t="s">
        <v>12004</v>
      </c>
      <c r="B1308" s="118" t="s">
        <v>12458</v>
      </c>
      <c r="C1308" s="118" t="b">
        <v>0</v>
      </c>
      <c r="D1308" s="118" t="e">
        <f t="shared" ca="1" si="1"/>
        <v>#NAME?</v>
      </c>
      <c r="E1308" s="118" t="s">
        <v>12451</v>
      </c>
      <c r="F1308" s="118" t="s">
        <v>12459</v>
      </c>
      <c r="G1308" s="124" t="s">
        <v>12460</v>
      </c>
      <c r="H1308" s="118" t="s">
        <v>54</v>
      </c>
      <c r="I1308" s="118" t="s">
        <v>7684</v>
      </c>
      <c r="J1308" s="118"/>
    </row>
    <row r="1309" spans="1:10" ht="12.75">
      <c r="A1309" s="118" t="s">
        <v>10910</v>
      </c>
      <c r="B1309" s="118" t="s">
        <v>12461</v>
      </c>
      <c r="C1309" s="118" t="b">
        <v>0</v>
      </c>
      <c r="D1309" s="118" t="e">
        <f t="shared" ca="1" si="1"/>
        <v>#NAME?</v>
      </c>
      <c r="E1309" s="118" t="s">
        <v>12451</v>
      </c>
      <c r="F1309" s="118" t="s">
        <v>12462</v>
      </c>
      <c r="G1309" s="118"/>
      <c r="H1309" s="118" t="s">
        <v>54</v>
      </c>
      <c r="I1309" s="118" t="s">
        <v>7684</v>
      </c>
      <c r="J1309" s="118"/>
    </row>
    <row r="1310" spans="1:10" ht="12.75">
      <c r="A1310" s="118" t="s">
        <v>814</v>
      </c>
      <c r="B1310" s="118" t="s">
        <v>8017</v>
      </c>
      <c r="C1310" s="118" t="b">
        <v>0</v>
      </c>
      <c r="D1310" s="118" t="e">
        <f t="shared" ca="1" si="1"/>
        <v>#NAME?</v>
      </c>
      <c r="E1310" s="118" t="s">
        <v>12463</v>
      </c>
      <c r="F1310" s="118" t="s">
        <v>12464</v>
      </c>
      <c r="G1310" s="124" t="s">
        <v>12465</v>
      </c>
      <c r="H1310" s="118" t="s">
        <v>4831</v>
      </c>
      <c r="I1310" s="118" t="s">
        <v>10351</v>
      </c>
      <c r="J1310" s="118" t="s">
        <v>7622</v>
      </c>
    </row>
    <row r="1311" spans="1:10" ht="12.75">
      <c r="A1311" s="118" t="s">
        <v>12041</v>
      </c>
      <c r="B1311" s="118" t="s">
        <v>12466</v>
      </c>
      <c r="C1311" s="118" t="b">
        <v>0</v>
      </c>
      <c r="D1311" s="118" t="e">
        <f t="shared" ca="1" si="1"/>
        <v>#NAME?</v>
      </c>
      <c r="E1311" s="118" t="s">
        <v>12463</v>
      </c>
      <c r="F1311" s="118" t="s">
        <v>12467</v>
      </c>
      <c r="G1311" s="124" t="s">
        <v>12468</v>
      </c>
      <c r="H1311" s="118" t="s">
        <v>5279</v>
      </c>
      <c r="I1311" s="118" t="s">
        <v>10351</v>
      </c>
      <c r="J1311" s="118" t="s">
        <v>7622</v>
      </c>
    </row>
    <row r="1312" spans="1:10" ht="12.75">
      <c r="A1312" s="118" t="s">
        <v>1591</v>
      </c>
      <c r="B1312" s="118" t="s">
        <v>12469</v>
      </c>
      <c r="C1312" s="118" t="b">
        <v>0</v>
      </c>
      <c r="D1312" s="118" t="e">
        <f t="shared" ca="1" si="1"/>
        <v>#NAME?</v>
      </c>
      <c r="E1312" s="118" t="s">
        <v>12463</v>
      </c>
      <c r="F1312" s="118" t="s">
        <v>12470</v>
      </c>
      <c r="G1312" s="124" t="s">
        <v>12471</v>
      </c>
      <c r="H1312" s="118" t="s">
        <v>54</v>
      </c>
      <c r="I1312" s="118" t="s">
        <v>10351</v>
      </c>
      <c r="J1312" s="118" t="s">
        <v>7622</v>
      </c>
    </row>
    <row r="1313" spans="1:10" ht="12.75">
      <c r="A1313" s="118" t="s">
        <v>12472</v>
      </c>
      <c r="B1313" s="118" t="s">
        <v>12473</v>
      </c>
      <c r="C1313" s="118" t="b">
        <v>0</v>
      </c>
      <c r="D1313" s="118" t="e">
        <f t="shared" ca="1" si="1"/>
        <v>#NAME?</v>
      </c>
      <c r="E1313" s="118" t="s">
        <v>12463</v>
      </c>
      <c r="F1313" s="118" t="s">
        <v>12474</v>
      </c>
      <c r="G1313" s="124" t="s">
        <v>12475</v>
      </c>
      <c r="H1313" s="118" t="s">
        <v>4831</v>
      </c>
      <c r="I1313" s="118" t="s">
        <v>10351</v>
      </c>
      <c r="J1313" s="118" t="s">
        <v>7622</v>
      </c>
    </row>
    <row r="1314" spans="1:10" ht="12.75">
      <c r="A1314" s="118" t="s">
        <v>1240</v>
      </c>
      <c r="B1314" s="118" t="s">
        <v>12476</v>
      </c>
      <c r="C1314" s="118" t="b">
        <v>0</v>
      </c>
      <c r="D1314" s="118" t="e">
        <f t="shared" ca="1" si="1"/>
        <v>#NAME?</v>
      </c>
      <c r="E1314" s="118" t="s">
        <v>12463</v>
      </c>
      <c r="F1314" s="118" t="s">
        <v>12477</v>
      </c>
      <c r="G1314" s="124" t="s">
        <v>12478</v>
      </c>
      <c r="H1314" s="118" t="s">
        <v>4485</v>
      </c>
      <c r="I1314" s="118" t="s">
        <v>10351</v>
      </c>
      <c r="J1314" s="118" t="s">
        <v>7622</v>
      </c>
    </row>
    <row r="1315" spans="1:10" ht="12.75">
      <c r="A1315" s="118" t="s">
        <v>1240</v>
      </c>
      <c r="B1315" s="118" t="s">
        <v>12479</v>
      </c>
      <c r="C1315" s="118" t="b">
        <v>0</v>
      </c>
      <c r="D1315" s="118" t="e">
        <f t="shared" ca="1" si="1"/>
        <v>#NAME?</v>
      </c>
      <c r="E1315" s="118" t="s">
        <v>12463</v>
      </c>
      <c r="F1315" s="118" t="s">
        <v>12480</v>
      </c>
      <c r="G1315" s="124" t="s">
        <v>12481</v>
      </c>
      <c r="H1315" s="118" t="s">
        <v>5607</v>
      </c>
      <c r="I1315" s="118" t="s">
        <v>10351</v>
      </c>
      <c r="J1315" s="118" t="s">
        <v>7622</v>
      </c>
    </row>
    <row r="1316" spans="1:10" ht="12.75">
      <c r="A1316" s="118" t="s">
        <v>1069</v>
      </c>
      <c r="B1316" s="118" t="s">
        <v>12482</v>
      </c>
      <c r="C1316" s="118" t="b">
        <v>0</v>
      </c>
      <c r="D1316" s="118" t="e">
        <f t="shared" ca="1" si="1"/>
        <v>#NAME?</v>
      </c>
      <c r="E1316" s="118" t="s">
        <v>12463</v>
      </c>
      <c r="F1316" s="118" t="s">
        <v>12483</v>
      </c>
      <c r="G1316" s="124" t="s">
        <v>12484</v>
      </c>
      <c r="H1316" s="118" t="s">
        <v>4831</v>
      </c>
      <c r="I1316" s="118" t="s">
        <v>10351</v>
      </c>
      <c r="J1316" s="118" t="s">
        <v>7622</v>
      </c>
    </row>
    <row r="1317" spans="1:10" ht="12.75">
      <c r="A1317" s="118" t="s">
        <v>10711</v>
      </c>
      <c r="B1317" s="118" t="s">
        <v>12485</v>
      </c>
      <c r="C1317" s="118" t="b">
        <v>0</v>
      </c>
      <c r="D1317" s="118" t="e">
        <f t="shared" ca="1" si="1"/>
        <v>#NAME?</v>
      </c>
      <c r="E1317" s="118" t="s">
        <v>12463</v>
      </c>
      <c r="F1317" s="118" t="s">
        <v>12486</v>
      </c>
      <c r="G1317" s="124" t="s">
        <v>12487</v>
      </c>
      <c r="H1317" s="118" t="s">
        <v>8350</v>
      </c>
      <c r="I1317" s="118" t="s">
        <v>10351</v>
      </c>
      <c r="J1317" s="118" t="s">
        <v>7622</v>
      </c>
    </row>
    <row r="1318" spans="1:10" ht="12.75">
      <c r="A1318" s="118" t="s">
        <v>2523</v>
      </c>
      <c r="B1318" s="118" t="s">
        <v>1247</v>
      </c>
      <c r="C1318" s="118" t="b">
        <v>0</v>
      </c>
      <c r="D1318" s="118" t="e">
        <f t="shared" ca="1" si="1"/>
        <v>#NAME?</v>
      </c>
      <c r="E1318" s="118" t="s">
        <v>12488</v>
      </c>
      <c r="F1318" s="118" t="s">
        <v>12489</v>
      </c>
      <c r="G1318" s="124" t="s">
        <v>12490</v>
      </c>
      <c r="H1318" s="118" t="s">
        <v>4278</v>
      </c>
      <c r="I1318" s="118" t="s">
        <v>10351</v>
      </c>
      <c r="J1318" s="118" t="s">
        <v>7622</v>
      </c>
    </row>
    <row r="1319" spans="1:10" ht="12.75">
      <c r="A1319" s="118" t="s">
        <v>8556</v>
      </c>
      <c r="B1319" s="118" t="s">
        <v>12491</v>
      </c>
      <c r="C1319" s="118" t="b">
        <v>0</v>
      </c>
      <c r="D1319" s="118" t="e">
        <f t="shared" ca="1" si="1"/>
        <v>#NAME?</v>
      </c>
      <c r="E1319" s="118" t="s">
        <v>12492</v>
      </c>
      <c r="F1319" s="118" t="s">
        <v>12493</v>
      </c>
      <c r="G1319" s="124" t="s">
        <v>12494</v>
      </c>
      <c r="H1319" s="118" t="s">
        <v>4305</v>
      </c>
      <c r="I1319" s="118" t="s">
        <v>1603</v>
      </c>
      <c r="J1319" s="118" t="s">
        <v>7756</v>
      </c>
    </row>
    <row r="1320" spans="1:10" ht="12.75">
      <c r="A1320" s="118" t="s">
        <v>12495</v>
      </c>
      <c r="B1320" s="118" t="s">
        <v>12496</v>
      </c>
      <c r="C1320" s="118" t="b">
        <v>0</v>
      </c>
      <c r="D1320" s="118" t="e">
        <f t="shared" ca="1" si="1"/>
        <v>#NAME?</v>
      </c>
      <c r="E1320" s="118" t="s">
        <v>12497</v>
      </c>
      <c r="F1320" s="118" t="s">
        <v>12498</v>
      </c>
      <c r="G1320" s="124" t="s">
        <v>12499</v>
      </c>
      <c r="H1320" s="118" t="s">
        <v>4276</v>
      </c>
      <c r="I1320" s="118" t="s">
        <v>12500</v>
      </c>
      <c r="J1320" s="118" t="s">
        <v>7622</v>
      </c>
    </row>
    <row r="1321" spans="1:10" ht="12.75">
      <c r="A1321" s="118" t="s">
        <v>9227</v>
      </c>
      <c r="B1321" s="118" t="s">
        <v>1058</v>
      </c>
      <c r="C1321" s="118" t="b">
        <v>0</v>
      </c>
      <c r="D1321" s="118" t="e">
        <f t="shared" ca="1" si="1"/>
        <v>#NAME?</v>
      </c>
      <c r="E1321" s="118" t="s">
        <v>12497</v>
      </c>
      <c r="F1321" s="118" t="s">
        <v>12501</v>
      </c>
      <c r="G1321" s="124" t="s">
        <v>12502</v>
      </c>
      <c r="H1321" s="118" t="s">
        <v>8144</v>
      </c>
      <c r="I1321" s="118" t="s">
        <v>12500</v>
      </c>
      <c r="J1321" s="118" t="s">
        <v>7622</v>
      </c>
    </row>
    <row r="1322" spans="1:10" ht="12.75">
      <c r="A1322" s="118" t="s">
        <v>8431</v>
      </c>
      <c r="B1322" s="118" t="s">
        <v>12503</v>
      </c>
      <c r="C1322" s="118" t="b">
        <v>0</v>
      </c>
      <c r="D1322" s="118" t="e">
        <f t="shared" ca="1" si="1"/>
        <v>#NAME?</v>
      </c>
      <c r="E1322" s="118" t="s">
        <v>12497</v>
      </c>
      <c r="F1322" s="118" t="s">
        <v>12504</v>
      </c>
      <c r="G1322" s="124" t="s">
        <v>12505</v>
      </c>
      <c r="H1322" s="118" t="s">
        <v>4276</v>
      </c>
      <c r="I1322" s="118" t="s">
        <v>12500</v>
      </c>
      <c r="J1322" s="118" t="s">
        <v>7622</v>
      </c>
    </row>
    <row r="1323" spans="1:10" ht="12.75">
      <c r="A1323" s="118" t="s">
        <v>826</v>
      </c>
      <c r="B1323" s="118" t="s">
        <v>12506</v>
      </c>
      <c r="C1323" s="118" t="b">
        <v>0</v>
      </c>
      <c r="D1323" s="118" t="e">
        <f t="shared" ca="1" si="1"/>
        <v>#NAME?</v>
      </c>
      <c r="E1323" s="118" t="s">
        <v>12497</v>
      </c>
      <c r="F1323" s="118" t="s">
        <v>12507</v>
      </c>
      <c r="G1323" s="124" t="s">
        <v>12508</v>
      </c>
      <c r="H1323" s="118" t="s">
        <v>4276</v>
      </c>
      <c r="I1323" s="118" t="s">
        <v>8526</v>
      </c>
      <c r="J1323" s="118" t="s">
        <v>7591</v>
      </c>
    </row>
    <row r="1324" spans="1:10" ht="12.75">
      <c r="A1324" s="118" t="s">
        <v>11936</v>
      </c>
      <c r="B1324" s="118" t="s">
        <v>12509</v>
      </c>
      <c r="C1324" s="118" t="b">
        <v>0</v>
      </c>
      <c r="D1324" s="118" t="e">
        <f t="shared" ca="1" si="1"/>
        <v>#NAME?</v>
      </c>
      <c r="E1324" s="118" t="s">
        <v>12497</v>
      </c>
      <c r="F1324" s="118" t="s">
        <v>12510</v>
      </c>
      <c r="G1324" s="124" t="s">
        <v>12511</v>
      </c>
      <c r="H1324" s="118" t="s">
        <v>4276</v>
      </c>
      <c r="I1324" s="118" t="s">
        <v>8526</v>
      </c>
      <c r="J1324" s="118" t="s">
        <v>7591</v>
      </c>
    </row>
    <row r="1325" spans="1:10" ht="12.75">
      <c r="A1325" s="118" t="s">
        <v>2226</v>
      </c>
      <c r="B1325" s="118" t="s">
        <v>12512</v>
      </c>
      <c r="C1325" s="118" t="b">
        <v>0</v>
      </c>
      <c r="D1325" s="118" t="e">
        <f t="shared" ca="1" si="1"/>
        <v>#NAME?</v>
      </c>
      <c r="E1325" s="118" t="s">
        <v>12497</v>
      </c>
      <c r="F1325" s="118" t="s">
        <v>12513</v>
      </c>
      <c r="G1325" s="124" t="s">
        <v>12514</v>
      </c>
      <c r="H1325" s="118" t="s">
        <v>4276</v>
      </c>
      <c r="I1325" s="118" t="s">
        <v>12500</v>
      </c>
      <c r="J1325" s="118" t="s">
        <v>7622</v>
      </c>
    </row>
    <row r="1326" spans="1:10" ht="12.75">
      <c r="A1326" s="118" t="s">
        <v>2365</v>
      </c>
      <c r="B1326" s="118" t="s">
        <v>12515</v>
      </c>
      <c r="C1326" s="118" t="b">
        <v>0</v>
      </c>
      <c r="D1326" s="118" t="e">
        <f t="shared" ca="1" si="1"/>
        <v>#NAME?</v>
      </c>
      <c r="E1326" s="118" t="s">
        <v>12516</v>
      </c>
      <c r="F1326" s="118" t="s">
        <v>12517</v>
      </c>
      <c r="G1326" s="124" t="s">
        <v>12518</v>
      </c>
      <c r="H1326" s="118" t="s">
        <v>5584</v>
      </c>
      <c r="I1326" s="118" t="s">
        <v>12519</v>
      </c>
      <c r="J1326" s="118" t="s">
        <v>10630</v>
      </c>
    </row>
    <row r="1327" spans="1:10" ht="12.75">
      <c r="A1327" s="118" t="s">
        <v>1867</v>
      </c>
      <c r="B1327" s="118" t="s">
        <v>12520</v>
      </c>
      <c r="C1327" s="118" t="b">
        <v>0</v>
      </c>
      <c r="D1327" s="118" t="e">
        <f t="shared" ca="1" si="1"/>
        <v>#NAME?</v>
      </c>
      <c r="E1327" s="118" t="s">
        <v>12521</v>
      </c>
      <c r="F1327" s="118" t="s">
        <v>12522</v>
      </c>
      <c r="G1327" s="124" t="s">
        <v>12523</v>
      </c>
      <c r="H1327" s="118" t="s">
        <v>5961</v>
      </c>
      <c r="I1327" s="118" t="s">
        <v>7881</v>
      </c>
      <c r="J1327" s="118"/>
    </row>
    <row r="1328" spans="1:10" ht="12.75">
      <c r="A1328" s="118" t="s">
        <v>8697</v>
      </c>
      <c r="B1328" s="118" t="s">
        <v>12524</v>
      </c>
      <c r="C1328" s="118" t="b">
        <v>0</v>
      </c>
      <c r="D1328" s="118" t="e">
        <f t="shared" ca="1" si="1"/>
        <v>#NAME?</v>
      </c>
      <c r="E1328" s="118" t="s">
        <v>12521</v>
      </c>
      <c r="F1328" s="118" t="s">
        <v>12525</v>
      </c>
      <c r="G1328" s="124" t="s">
        <v>12526</v>
      </c>
      <c r="H1328" s="118" t="s">
        <v>54</v>
      </c>
      <c r="I1328" s="118" t="s">
        <v>7881</v>
      </c>
      <c r="J1328" s="118"/>
    </row>
    <row r="1329" spans="1:10" ht="12.75">
      <c r="A1329" s="118" t="s">
        <v>1666</v>
      </c>
      <c r="B1329" s="118" t="s">
        <v>12527</v>
      </c>
      <c r="C1329" s="118" t="b">
        <v>0</v>
      </c>
      <c r="D1329" s="118" t="e">
        <f t="shared" ca="1" si="1"/>
        <v>#NAME?</v>
      </c>
      <c r="E1329" s="118" t="s">
        <v>12528</v>
      </c>
      <c r="F1329" s="118" t="s">
        <v>12529</v>
      </c>
      <c r="G1329" s="124" t="s">
        <v>12530</v>
      </c>
      <c r="H1329" s="118" t="s">
        <v>12531</v>
      </c>
      <c r="I1329" s="118" t="s">
        <v>7820</v>
      </c>
      <c r="J1329" s="118" t="s">
        <v>7820</v>
      </c>
    </row>
    <row r="1330" spans="1:10" ht="12.75">
      <c r="A1330" s="118" t="s">
        <v>12532</v>
      </c>
      <c r="B1330" s="118" t="s">
        <v>12533</v>
      </c>
      <c r="C1330" s="118" t="b">
        <v>0</v>
      </c>
      <c r="D1330" s="118" t="e">
        <f t="shared" ca="1" si="1"/>
        <v>#NAME?</v>
      </c>
      <c r="E1330" s="118" t="s">
        <v>12528</v>
      </c>
      <c r="F1330" s="118" t="s">
        <v>12534</v>
      </c>
      <c r="G1330" s="124" t="s">
        <v>12535</v>
      </c>
      <c r="H1330" s="118" t="s">
        <v>4485</v>
      </c>
      <c r="I1330" s="118" t="s">
        <v>7642</v>
      </c>
      <c r="J1330" s="118"/>
    </row>
    <row r="1331" spans="1:10" ht="12.75">
      <c r="A1331" s="118" t="s">
        <v>1069</v>
      </c>
      <c r="B1331" s="118" t="s">
        <v>12536</v>
      </c>
      <c r="C1331" s="118" t="b">
        <v>0</v>
      </c>
      <c r="D1331" s="118" t="e">
        <f t="shared" ca="1" si="1"/>
        <v>#NAME?</v>
      </c>
      <c r="E1331" s="118" t="s">
        <v>12528</v>
      </c>
      <c r="F1331" s="118" t="s">
        <v>12537</v>
      </c>
      <c r="G1331" s="124" t="s">
        <v>12538</v>
      </c>
      <c r="H1331" s="118" t="s">
        <v>4485</v>
      </c>
      <c r="I1331" s="118" t="s">
        <v>7820</v>
      </c>
      <c r="J1331" s="118" t="s">
        <v>7820</v>
      </c>
    </row>
    <row r="1332" spans="1:10" ht="12.75">
      <c r="A1332" s="118" t="s">
        <v>12539</v>
      </c>
      <c r="B1332" s="118" t="s">
        <v>12540</v>
      </c>
      <c r="C1332" s="118" t="b">
        <v>0</v>
      </c>
      <c r="D1332" s="118" t="e">
        <f t="shared" ca="1" si="1"/>
        <v>#NAME?</v>
      </c>
      <c r="E1332" s="118" t="s">
        <v>12528</v>
      </c>
      <c r="F1332" s="118" t="s">
        <v>12541</v>
      </c>
      <c r="G1332" s="124" t="s">
        <v>12542</v>
      </c>
      <c r="H1332" s="118" t="s">
        <v>54</v>
      </c>
      <c r="I1332" s="118" t="s">
        <v>7820</v>
      </c>
      <c r="J1332" s="118" t="s">
        <v>7820</v>
      </c>
    </row>
    <row r="1333" spans="1:10" ht="12.75">
      <c r="A1333" s="118" t="s">
        <v>12543</v>
      </c>
      <c r="B1333" s="118" t="s">
        <v>2674</v>
      </c>
      <c r="C1333" s="118" t="b">
        <v>0</v>
      </c>
      <c r="D1333" s="118" t="e">
        <f t="shared" ca="1" si="1"/>
        <v>#NAME?</v>
      </c>
      <c r="E1333" s="118" t="s">
        <v>12528</v>
      </c>
      <c r="F1333" s="118" t="s">
        <v>12544</v>
      </c>
      <c r="G1333" s="124" t="s">
        <v>12545</v>
      </c>
      <c r="H1333" s="118" t="s">
        <v>12546</v>
      </c>
      <c r="I1333" s="118" t="s">
        <v>7820</v>
      </c>
      <c r="J1333" s="118" t="s">
        <v>7820</v>
      </c>
    </row>
    <row r="1334" spans="1:10" ht="12.75">
      <c r="A1334" s="118" t="s">
        <v>7945</v>
      </c>
      <c r="B1334" s="118" t="s">
        <v>12547</v>
      </c>
      <c r="C1334" s="118" t="b">
        <v>0</v>
      </c>
      <c r="D1334" s="118" t="e">
        <f t="shared" ca="1" si="1"/>
        <v>#NAME?</v>
      </c>
      <c r="E1334" s="118" t="s">
        <v>12548</v>
      </c>
      <c r="F1334" s="118" t="s">
        <v>12549</v>
      </c>
      <c r="G1334" s="124" t="s">
        <v>12550</v>
      </c>
      <c r="H1334" s="118" t="s">
        <v>12551</v>
      </c>
      <c r="I1334" s="118" t="s">
        <v>12552</v>
      </c>
      <c r="J1334" s="118"/>
    </row>
    <row r="1335" spans="1:10" ht="12.75">
      <c r="A1335" s="118" t="s">
        <v>8748</v>
      </c>
      <c r="B1335" s="118" t="s">
        <v>12553</v>
      </c>
      <c r="C1335" s="118" t="b">
        <v>0</v>
      </c>
      <c r="D1335" s="118" t="e">
        <f t="shared" ca="1" si="1"/>
        <v>#NAME?</v>
      </c>
      <c r="E1335" s="118" t="s">
        <v>12548</v>
      </c>
      <c r="F1335" s="118" t="s">
        <v>12554</v>
      </c>
      <c r="G1335" s="124" t="s">
        <v>12555</v>
      </c>
      <c r="H1335" s="118" t="s">
        <v>5368</v>
      </c>
      <c r="I1335" s="118" t="s">
        <v>12552</v>
      </c>
      <c r="J1335" s="118"/>
    </row>
    <row r="1336" spans="1:10" ht="12.75">
      <c r="A1336" s="118" t="s">
        <v>836</v>
      </c>
      <c r="B1336" s="118" t="s">
        <v>10497</v>
      </c>
      <c r="C1336" s="118" t="b">
        <v>0</v>
      </c>
      <c r="D1336" s="118" t="e">
        <f t="shared" ca="1" si="1"/>
        <v>#NAME?</v>
      </c>
      <c r="E1336" s="118" t="s">
        <v>12556</v>
      </c>
      <c r="F1336" s="118" t="s">
        <v>12557</v>
      </c>
      <c r="G1336" s="124" t="s">
        <v>12558</v>
      </c>
      <c r="H1336" s="118" t="s">
        <v>4278</v>
      </c>
      <c r="I1336" s="118" t="s">
        <v>8725</v>
      </c>
      <c r="J1336" s="118" t="s">
        <v>8726</v>
      </c>
    </row>
    <row r="1337" spans="1:10" ht="12.75">
      <c r="A1337" s="118" t="s">
        <v>12559</v>
      </c>
      <c r="B1337" s="118" t="s">
        <v>12560</v>
      </c>
      <c r="C1337" s="118" t="b">
        <v>0</v>
      </c>
      <c r="D1337" s="118" t="e">
        <f t="shared" ca="1" si="1"/>
        <v>#NAME?</v>
      </c>
      <c r="E1337" s="118" t="s">
        <v>12561</v>
      </c>
      <c r="F1337" s="118" t="s">
        <v>12562</v>
      </c>
      <c r="G1337" s="124" t="s">
        <v>12563</v>
      </c>
      <c r="H1337" s="118" t="s">
        <v>9742</v>
      </c>
      <c r="I1337" s="118" t="s">
        <v>10834</v>
      </c>
      <c r="J1337" s="118" t="s">
        <v>10835</v>
      </c>
    </row>
    <row r="1338" spans="1:10" ht="12.75">
      <c r="A1338" s="118" t="s">
        <v>8748</v>
      </c>
      <c r="B1338" s="118" t="s">
        <v>12564</v>
      </c>
      <c r="C1338" s="118" t="b">
        <v>0</v>
      </c>
      <c r="D1338" s="118" t="e">
        <f t="shared" ca="1" si="1"/>
        <v>#NAME?</v>
      </c>
      <c r="E1338" s="118" t="s">
        <v>12561</v>
      </c>
      <c r="F1338" s="118" t="s">
        <v>12565</v>
      </c>
      <c r="G1338" s="124" t="s">
        <v>12566</v>
      </c>
      <c r="H1338" s="118" t="s">
        <v>5368</v>
      </c>
      <c r="I1338" s="118" t="s">
        <v>10834</v>
      </c>
      <c r="J1338" s="118" t="s">
        <v>10835</v>
      </c>
    </row>
    <row r="1339" spans="1:10" ht="12.75">
      <c r="A1339" s="118" t="s">
        <v>12567</v>
      </c>
      <c r="B1339" s="118" t="s">
        <v>12568</v>
      </c>
      <c r="C1339" s="118" t="b">
        <v>0</v>
      </c>
      <c r="D1339" s="118" t="e">
        <f t="shared" ca="1" si="1"/>
        <v>#NAME?</v>
      </c>
      <c r="E1339" s="118" t="s">
        <v>12561</v>
      </c>
      <c r="F1339" s="118" t="s">
        <v>12569</v>
      </c>
      <c r="G1339" s="124" t="s">
        <v>12570</v>
      </c>
      <c r="H1339" s="118" t="s">
        <v>5273</v>
      </c>
      <c r="I1339" s="118" t="s">
        <v>8701</v>
      </c>
      <c r="J1339" s="118" t="s">
        <v>8702</v>
      </c>
    </row>
    <row r="1340" spans="1:10" ht="12.75">
      <c r="A1340" s="118" t="s">
        <v>2682</v>
      </c>
      <c r="B1340" s="118" t="s">
        <v>2209</v>
      </c>
      <c r="C1340" s="118" t="b">
        <v>0</v>
      </c>
      <c r="D1340" s="118" t="e">
        <f t="shared" ca="1" si="1"/>
        <v>#NAME?</v>
      </c>
      <c r="E1340" s="118" t="s">
        <v>12561</v>
      </c>
      <c r="F1340" s="118" t="s">
        <v>12571</v>
      </c>
      <c r="G1340" s="124" t="s">
        <v>12572</v>
      </c>
      <c r="H1340" s="118" t="s">
        <v>9742</v>
      </c>
      <c r="I1340" s="118" t="s">
        <v>10834</v>
      </c>
      <c r="J1340" s="118" t="s">
        <v>10835</v>
      </c>
    </row>
    <row r="1341" spans="1:10" ht="12.75">
      <c r="A1341" s="118" t="s">
        <v>882</v>
      </c>
      <c r="B1341" s="118" t="s">
        <v>12573</v>
      </c>
      <c r="C1341" s="118" t="b">
        <v>0</v>
      </c>
      <c r="D1341" s="118" t="e">
        <f t="shared" ca="1" si="1"/>
        <v>#NAME?</v>
      </c>
      <c r="E1341" s="118" t="s">
        <v>12561</v>
      </c>
      <c r="F1341" s="118" t="s">
        <v>12574</v>
      </c>
      <c r="G1341" s="124" t="s">
        <v>12575</v>
      </c>
      <c r="H1341" s="118" t="s">
        <v>4276</v>
      </c>
      <c r="I1341" s="118" t="s">
        <v>10834</v>
      </c>
      <c r="J1341" s="118" t="s">
        <v>10835</v>
      </c>
    </row>
    <row r="1342" spans="1:10" ht="12.75">
      <c r="A1342" s="118" t="s">
        <v>12576</v>
      </c>
      <c r="B1342" s="118" t="s">
        <v>12577</v>
      </c>
      <c r="C1342" s="118" t="b">
        <v>0</v>
      </c>
      <c r="D1342" s="118" t="e">
        <f t="shared" ca="1" si="1"/>
        <v>#NAME?</v>
      </c>
      <c r="E1342" s="118" t="s">
        <v>12578</v>
      </c>
      <c r="F1342" s="118" t="s">
        <v>12579</v>
      </c>
      <c r="G1342" s="124" t="s">
        <v>12580</v>
      </c>
      <c r="H1342" s="118" t="s">
        <v>5064</v>
      </c>
      <c r="I1342" s="118" t="s">
        <v>12581</v>
      </c>
      <c r="J1342" s="118" t="s">
        <v>12582</v>
      </c>
    </row>
    <row r="1343" spans="1:10" ht="12.75">
      <c r="A1343" s="118" t="s">
        <v>12583</v>
      </c>
      <c r="B1343" s="118" t="s">
        <v>12584</v>
      </c>
      <c r="C1343" s="118" t="b">
        <v>0</v>
      </c>
      <c r="D1343" s="118" t="e">
        <f t="shared" ca="1" si="1"/>
        <v>#NAME?</v>
      </c>
      <c r="E1343" s="118" t="s">
        <v>12585</v>
      </c>
      <c r="F1343" s="118" t="s">
        <v>12586</v>
      </c>
      <c r="G1343" s="124" t="s">
        <v>12587</v>
      </c>
      <c r="H1343" s="118" t="s">
        <v>5209</v>
      </c>
      <c r="I1343" s="118" t="s">
        <v>12588</v>
      </c>
      <c r="J1343" s="118"/>
    </row>
    <row r="1344" spans="1:10" ht="12.75">
      <c r="A1344" s="118" t="s">
        <v>1817</v>
      </c>
      <c r="B1344" s="118" t="s">
        <v>12589</v>
      </c>
      <c r="C1344" s="118" t="b">
        <v>0</v>
      </c>
      <c r="D1344" s="118" t="e">
        <f t="shared" ca="1" si="1"/>
        <v>#NAME?</v>
      </c>
      <c r="E1344" s="118" t="s">
        <v>12590</v>
      </c>
      <c r="F1344" s="118" t="s">
        <v>12591</v>
      </c>
      <c r="G1344" s="124" t="s">
        <v>12592</v>
      </c>
      <c r="H1344" s="118" t="s">
        <v>4278</v>
      </c>
      <c r="I1344" s="118" t="s">
        <v>12593</v>
      </c>
      <c r="J1344" s="118"/>
    </row>
    <row r="1345" spans="1:10" ht="12.75">
      <c r="A1345" s="118" t="s">
        <v>8086</v>
      </c>
      <c r="B1345" s="118" t="s">
        <v>12594</v>
      </c>
      <c r="C1345" s="118" t="b">
        <v>0</v>
      </c>
      <c r="D1345" s="118" t="e">
        <f t="shared" ca="1" si="1"/>
        <v>#NAME?</v>
      </c>
      <c r="E1345" s="118" t="s">
        <v>12590</v>
      </c>
      <c r="F1345" s="118" t="s">
        <v>12595</v>
      </c>
      <c r="G1345" s="124" t="s">
        <v>12596</v>
      </c>
      <c r="H1345" s="118" t="s">
        <v>7855</v>
      </c>
      <c r="I1345" s="118" t="s">
        <v>12593</v>
      </c>
      <c r="J1345" s="118"/>
    </row>
    <row r="1346" spans="1:10" ht="12.75">
      <c r="A1346" s="118" t="s">
        <v>12597</v>
      </c>
      <c r="B1346" s="118" t="s">
        <v>12598</v>
      </c>
      <c r="C1346" s="118" t="b">
        <v>0</v>
      </c>
      <c r="D1346" s="118" t="e">
        <f t="shared" ca="1" si="1"/>
        <v>#NAME?</v>
      </c>
      <c r="E1346" s="118" t="s">
        <v>12590</v>
      </c>
      <c r="F1346" s="118" t="s">
        <v>12599</v>
      </c>
      <c r="G1346" s="124" t="s">
        <v>12600</v>
      </c>
      <c r="H1346" s="118" t="s">
        <v>5961</v>
      </c>
      <c r="I1346" s="118" t="s">
        <v>8085</v>
      </c>
      <c r="J1346" s="118"/>
    </row>
    <row r="1347" spans="1:10" ht="12.75">
      <c r="A1347" s="118" t="s">
        <v>12601</v>
      </c>
      <c r="B1347" s="118" t="s">
        <v>12602</v>
      </c>
      <c r="C1347" s="118" t="b">
        <v>0</v>
      </c>
      <c r="D1347" s="118" t="e">
        <f t="shared" ca="1" si="1"/>
        <v>#NAME?</v>
      </c>
      <c r="E1347" s="118" t="s">
        <v>12603</v>
      </c>
      <c r="F1347" s="118" t="s">
        <v>12604</v>
      </c>
      <c r="G1347" s="124" t="s">
        <v>12605</v>
      </c>
      <c r="H1347" s="118" t="s">
        <v>5961</v>
      </c>
      <c r="I1347" s="118" t="s">
        <v>12606</v>
      </c>
      <c r="J1347" s="118"/>
    </row>
    <row r="1348" spans="1:10" ht="12.75">
      <c r="A1348" s="118" t="s">
        <v>836</v>
      </c>
      <c r="B1348" s="118" t="s">
        <v>12607</v>
      </c>
      <c r="C1348" s="118" t="b">
        <v>0</v>
      </c>
      <c r="D1348" s="118" t="e">
        <f t="shared" ca="1" si="1"/>
        <v>#NAME?</v>
      </c>
      <c r="E1348" s="118" t="s">
        <v>12608</v>
      </c>
      <c r="F1348" s="118" t="s">
        <v>12609</v>
      </c>
      <c r="G1348" s="124" t="s">
        <v>12610</v>
      </c>
      <c r="H1348" s="118" t="s">
        <v>4276</v>
      </c>
      <c r="I1348" s="118" t="s">
        <v>12611</v>
      </c>
      <c r="J1348" s="118" t="s">
        <v>7591</v>
      </c>
    </row>
    <row r="1349" spans="1:10" ht="12.75">
      <c r="A1349" s="118" t="s">
        <v>1484</v>
      </c>
      <c r="B1349" s="118" t="s">
        <v>11749</v>
      </c>
      <c r="C1349" s="118" t="b">
        <v>0</v>
      </c>
      <c r="D1349" s="118" t="e">
        <f t="shared" ca="1" si="1"/>
        <v>#NAME?</v>
      </c>
      <c r="E1349" s="118" t="s">
        <v>12608</v>
      </c>
      <c r="F1349" s="118" t="s">
        <v>12612</v>
      </c>
      <c r="G1349" s="118"/>
      <c r="H1349" s="118" t="s">
        <v>4276</v>
      </c>
      <c r="I1349" s="118" t="s">
        <v>7590</v>
      </c>
      <c r="J1349" s="118" t="s">
        <v>7591</v>
      </c>
    </row>
    <row r="1350" spans="1:10" ht="12.75">
      <c r="A1350" s="118" t="s">
        <v>7945</v>
      </c>
      <c r="B1350" s="118" t="s">
        <v>12613</v>
      </c>
      <c r="C1350" s="118" t="b">
        <v>0</v>
      </c>
      <c r="D1350" s="118" t="e">
        <f t="shared" ca="1" si="1"/>
        <v>#NAME?</v>
      </c>
      <c r="E1350" s="118" t="s">
        <v>12614</v>
      </c>
      <c r="F1350" s="118" t="s">
        <v>12615</v>
      </c>
      <c r="G1350" s="124" t="s">
        <v>12616</v>
      </c>
      <c r="H1350" s="118" t="s">
        <v>4305</v>
      </c>
      <c r="I1350" s="118" t="s">
        <v>12617</v>
      </c>
      <c r="J1350" s="118" t="s">
        <v>9660</v>
      </c>
    </row>
    <row r="1351" spans="1:10" ht="12.75">
      <c r="A1351" s="118" t="s">
        <v>1004</v>
      </c>
      <c r="B1351" s="118" t="s">
        <v>12618</v>
      </c>
      <c r="C1351" s="118" t="b">
        <v>0</v>
      </c>
      <c r="D1351" s="118" t="e">
        <f t="shared" ca="1" si="1"/>
        <v>#NAME?</v>
      </c>
      <c r="E1351" s="118" t="s">
        <v>12614</v>
      </c>
      <c r="F1351" s="118" t="s">
        <v>12619</v>
      </c>
      <c r="G1351" s="124" t="s">
        <v>12620</v>
      </c>
      <c r="H1351" s="118" t="s">
        <v>4305</v>
      </c>
      <c r="I1351" s="118" t="s">
        <v>12617</v>
      </c>
      <c r="J1351" s="118" t="s">
        <v>9660</v>
      </c>
    </row>
    <row r="1352" spans="1:10" ht="12.75">
      <c r="A1352" s="118" t="s">
        <v>1666</v>
      </c>
      <c r="B1352" s="118" t="s">
        <v>1247</v>
      </c>
      <c r="C1352" s="118" t="b">
        <v>0</v>
      </c>
      <c r="D1352" s="118" t="e">
        <f t="shared" ca="1" si="1"/>
        <v>#NAME?</v>
      </c>
      <c r="E1352" s="118" t="s">
        <v>12621</v>
      </c>
      <c r="F1352" s="118" t="s">
        <v>12622</v>
      </c>
      <c r="G1352" s="124" t="s">
        <v>12623</v>
      </c>
      <c r="H1352" s="118" t="s">
        <v>5368</v>
      </c>
      <c r="I1352" s="118" t="s">
        <v>11076</v>
      </c>
      <c r="J1352" s="118"/>
    </row>
    <row r="1353" spans="1:10" ht="12.75">
      <c r="A1353" s="118" t="s">
        <v>12624</v>
      </c>
      <c r="B1353" s="118" t="s">
        <v>12625</v>
      </c>
      <c r="C1353" s="118" t="b">
        <v>0</v>
      </c>
      <c r="D1353" s="118" t="e">
        <f t="shared" ca="1" si="1"/>
        <v>#NAME?</v>
      </c>
      <c r="E1353" s="118" t="s">
        <v>12621</v>
      </c>
      <c r="F1353" s="118" t="s">
        <v>12626</v>
      </c>
      <c r="G1353" s="124" t="s">
        <v>12627</v>
      </c>
      <c r="H1353" s="118" t="s">
        <v>4276</v>
      </c>
      <c r="I1353" s="118" t="s">
        <v>7642</v>
      </c>
      <c r="J1353" s="118"/>
    </row>
    <row r="1354" spans="1:10" ht="12.75">
      <c r="A1354" s="118" t="s">
        <v>12628</v>
      </c>
      <c r="B1354" s="118" t="s">
        <v>8895</v>
      </c>
      <c r="C1354" s="118" t="b">
        <v>0</v>
      </c>
      <c r="D1354" s="118" t="e">
        <f t="shared" ca="1" si="1"/>
        <v>#NAME?</v>
      </c>
      <c r="E1354" s="118" t="s">
        <v>12621</v>
      </c>
      <c r="F1354" s="118" t="s">
        <v>12629</v>
      </c>
      <c r="G1354" s="124" t="s">
        <v>12630</v>
      </c>
      <c r="H1354" s="118" t="s">
        <v>5961</v>
      </c>
      <c r="I1354" s="118" t="s">
        <v>12631</v>
      </c>
      <c r="J1354" s="118"/>
    </row>
    <row r="1355" spans="1:10" ht="12.75">
      <c r="A1355" s="118" t="s">
        <v>9092</v>
      </c>
      <c r="B1355" s="118" t="s">
        <v>12632</v>
      </c>
      <c r="C1355" s="118" t="b">
        <v>0</v>
      </c>
      <c r="D1355" s="118" t="e">
        <f t="shared" ca="1" si="1"/>
        <v>#NAME?</v>
      </c>
      <c r="E1355" s="118" t="s">
        <v>12621</v>
      </c>
      <c r="F1355" s="118" t="s">
        <v>12633</v>
      </c>
      <c r="G1355" s="124" t="s">
        <v>12634</v>
      </c>
      <c r="H1355" s="118" t="s">
        <v>5961</v>
      </c>
      <c r="I1355" s="118" t="s">
        <v>11076</v>
      </c>
      <c r="J1355" s="118"/>
    </row>
    <row r="1356" spans="1:10" ht="12.75">
      <c r="A1356" s="118" t="s">
        <v>12567</v>
      </c>
      <c r="B1356" s="118" t="s">
        <v>12635</v>
      </c>
      <c r="C1356" s="118" t="b">
        <v>0</v>
      </c>
      <c r="D1356" s="118" t="e">
        <f t="shared" ca="1" si="1"/>
        <v>#NAME?</v>
      </c>
      <c r="E1356" s="118" t="s">
        <v>12636</v>
      </c>
      <c r="F1356" s="118" t="s">
        <v>12637</v>
      </c>
      <c r="G1356" s="124" t="s">
        <v>12638</v>
      </c>
      <c r="H1356" s="118" t="s">
        <v>4276</v>
      </c>
      <c r="I1356" s="118" t="s">
        <v>12639</v>
      </c>
      <c r="J1356" s="118" t="s">
        <v>9387</v>
      </c>
    </row>
    <row r="1357" spans="1:10" ht="12.75">
      <c r="A1357" s="118" t="s">
        <v>12640</v>
      </c>
      <c r="B1357" s="118" t="s">
        <v>12641</v>
      </c>
      <c r="C1357" s="118" t="b">
        <v>0</v>
      </c>
      <c r="D1357" s="118" t="e">
        <f t="shared" ca="1" si="1"/>
        <v>#NAME?</v>
      </c>
      <c r="E1357" s="118" t="s">
        <v>12636</v>
      </c>
      <c r="F1357" s="118" t="s">
        <v>12642</v>
      </c>
      <c r="G1357" s="124" t="s">
        <v>12643</v>
      </c>
      <c r="H1357" s="118" t="s">
        <v>4276</v>
      </c>
      <c r="I1357" s="118" t="s">
        <v>12639</v>
      </c>
      <c r="J1357" s="118" t="s">
        <v>9387</v>
      </c>
    </row>
    <row r="1358" spans="1:10" ht="12.75">
      <c r="A1358" s="118" t="s">
        <v>2584</v>
      </c>
      <c r="B1358" s="118" t="s">
        <v>12644</v>
      </c>
      <c r="C1358" s="118" t="b">
        <v>0</v>
      </c>
      <c r="D1358" s="118" t="e">
        <f t="shared" ca="1" si="1"/>
        <v>#NAME?</v>
      </c>
      <c r="E1358" s="118" t="s">
        <v>12636</v>
      </c>
      <c r="F1358" s="118" t="s">
        <v>12645</v>
      </c>
      <c r="G1358" s="124" t="s">
        <v>12646</v>
      </c>
      <c r="H1358" s="118" t="s">
        <v>4276</v>
      </c>
      <c r="I1358" s="118" t="s">
        <v>12639</v>
      </c>
      <c r="J1358" s="118" t="s">
        <v>9387</v>
      </c>
    </row>
    <row r="1359" spans="1:10" ht="12.75">
      <c r="A1359" s="118" t="s">
        <v>7725</v>
      </c>
      <c r="B1359" s="118" t="s">
        <v>12647</v>
      </c>
      <c r="C1359" s="118" t="b">
        <v>0</v>
      </c>
      <c r="D1359" s="118" t="e">
        <f t="shared" ca="1" si="1"/>
        <v>#NAME?</v>
      </c>
      <c r="E1359" s="118" t="s">
        <v>12648</v>
      </c>
      <c r="F1359" s="118" t="s">
        <v>12649</v>
      </c>
      <c r="G1359" s="124" t="s">
        <v>12650</v>
      </c>
      <c r="H1359" s="118" t="s">
        <v>54</v>
      </c>
      <c r="I1359" s="118" t="s">
        <v>12651</v>
      </c>
      <c r="J1359" s="118"/>
    </row>
    <row r="1360" spans="1:10" ht="12.75">
      <c r="A1360" s="118" t="s">
        <v>12652</v>
      </c>
      <c r="B1360" s="118" t="s">
        <v>12653</v>
      </c>
      <c r="C1360" s="118" t="b">
        <v>0</v>
      </c>
      <c r="D1360" s="118" t="e">
        <f t="shared" ca="1" si="1"/>
        <v>#NAME?</v>
      </c>
      <c r="E1360" s="118" t="s">
        <v>12648</v>
      </c>
      <c r="F1360" s="118" t="s">
        <v>12654</v>
      </c>
      <c r="G1360" s="124" t="s">
        <v>12655</v>
      </c>
      <c r="H1360" s="118" t="s">
        <v>7611</v>
      </c>
      <c r="I1360" s="118" t="s">
        <v>12651</v>
      </c>
      <c r="J1360" s="118"/>
    </row>
    <row r="1361" spans="1:10" ht="12.75">
      <c r="A1361" s="118" t="s">
        <v>12656</v>
      </c>
      <c r="B1361" s="118" t="s">
        <v>12657</v>
      </c>
      <c r="C1361" s="118" t="b">
        <v>0</v>
      </c>
      <c r="D1361" s="118" t="e">
        <f t="shared" ca="1" si="1"/>
        <v>#NAME?</v>
      </c>
      <c r="E1361" s="118" t="s">
        <v>12648</v>
      </c>
      <c r="F1361" s="118" t="s">
        <v>12658</v>
      </c>
      <c r="G1361" s="124" t="s">
        <v>12659</v>
      </c>
      <c r="H1361" s="118" t="s">
        <v>12660</v>
      </c>
      <c r="I1361" s="118" t="s">
        <v>12651</v>
      </c>
      <c r="J1361" s="118"/>
    </row>
    <row r="1362" spans="1:10" ht="12.75">
      <c r="A1362" s="118" t="s">
        <v>12661</v>
      </c>
      <c r="B1362" s="118" t="s">
        <v>12662</v>
      </c>
      <c r="C1362" s="118" t="b">
        <v>0</v>
      </c>
      <c r="D1362" s="118" t="e">
        <f t="shared" ca="1" si="1"/>
        <v>#NAME?</v>
      </c>
      <c r="E1362" s="118" t="s">
        <v>12648</v>
      </c>
      <c r="F1362" s="118" t="s">
        <v>12663</v>
      </c>
      <c r="G1362" s="124" t="s">
        <v>12664</v>
      </c>
      <c r="H1362" s="118" t="s">
        <v>4278</v>
      </c>
      <c r="I1362" s="118" t="s">
        <v>12651</v>
      </c>
      <c r="J1362" s="118"/>
    </row>
    <row r="1363" spans="1:10" ht="12.75">
      <c r="A1363" s="118" t="s">
        <v>1591</v>
      </c>
      <c r="B1363" s="118" t="s">
        <v>12665</v>
      </c>
      <c r="C1363" s="118" t="b">
        <v>0</v>
      </c>
      <c r="D1363" s="118" t="e">
        <f t="shared" ca="1" si="1"/>
        <v>#NAME?</v>
      </c>
      <c r="E1363" s="118" t="s">
        <v>12648</v>
      </c>
      <c r="F1363" s="118" t="s">
        <v>12666</v>
      </c>
      <c r="G1363" s="124" t="s">
        <v>12667</v>
      </c>
      <c r="H1363" s="118" t="s">
        <v>4908</v>
      </c>
      <c r="I1363" s="118" t="s">
        <v>7820</v>
      </c>
      <c r="J1363" s="118" t="s">
        <v>7820</v>
      </c>
    </row>
    <row r="1364" spans="1:10" ht="12.75">
      <c r="A1364" s="118" t="s">
        <v>12668</v>
      </c>
      <c r="B1364" s="118" t="s">
        <v>12669</v>
      </c>
      <c r="C1364" s="118" t="b">
        <v>0</v>
      </c>
      <c r="D1364" s="118" t="e">
        <f t="shared" ca="1" si="1"/>
        <v>#NAME?</v>
      </c>
      <c r="E1364" s="118" t="s">
        <v>12648</v>
      </c>
      <c r="F1364" s="118" t="s">
        <v>12670</v>
      </c>
      <c r="G1364" s="124" t="s">
        <v>12671</v>
      </c>
      <c r="H1364" s="118" t="s">
        <v>54</v>
      </c>
      <c r="I1364" s="118" t="s">
        <v>12651</v>
      </c>
      <c r="J1364" s="118"/>
    </row>
    <row r="1365" spans="1:10" ht="12.75">
      <c r="A1365" s="118" t="s">
        <v>10242</v>
      </c>
      <c r="B1365" s="118" t="s">
        <v>12672</v>
      </c>
      <c r="C1365" s="118" t="b">
        <v>0</v>
      </c>
      <c r="D1365" s="118" t="e">
        <f t="shared" ca="1" si="1"/>
        <v>#NAME?</v>
      </c>
      <c r="E1365" s="118" t="s">
        <v>12673</v>
      </c>
      <c r="F1365" s="118" t="s">
        <v>12674</v>
      </c>
      <c r="G1365" s="124" t="s">
        <v>12675</v>
      </c>
      <c r="H1365" s="118" t="s">
        <v>54</v>
      </c>
      <c r="I1365" s="118" t="s">
        <v>7825</v>
      </c>
      <c r="J1365" s="118" t="s">
        <v>7825</v>
      </c>
    </row>
    <row r="1366" spans="1:10" ht="12.75">
      <c r="A1366" s="118" t="s">
        <v>12676</v>
      </c>
      <c r="B1366" s="118" t="s">
        <v>12677</v>
      </c>
      <c r="C1366" s="118" t="b">
        <v>0</v>
      </c>
      <c r="D1366" s="118" t="e">
        <f t="shared" ca="1" si="1"/>
        <v>#NAME?</v>
      </c>
      <c r="E1366" s="118" t="s">
        <v>12673</v>
      </c>
      <c r="F1366" s="118" t="s">
        <v>12678</v>
      </c>
      <c r="G1366" s="124" t="s">
        <v>12679</v>
      </c>
      <c r="H1366" s="118" t="s">
        <v>54</v>
      </c>
      <c r="I1366" s="118" t="s">
        <v>8756</v>
      </c>
      <c r="J1366" s="118" t="s">
        <v>8756</v>
      </c>
    </row>
    <row r="1367" spans="1:10" ht="12.75">
      <c r="A1367" s="118" t="s">
        <v>2571</v>
      </c>
      <c r="B1367" s="118" t="s">
        <v>12680</v>
      </c>
      <c r="C1367" s="118" t="b">
        <v>0</v>
      </c>
      <c r="D1367" s="118" t="e">
        <f t="shared" ca="1" si="1"/>
        <v>#NAME?</v>
      </c>
      <c r="E1367" s="118" t="s">
        <v>12673</v>
      </c>
      <c r="F1367" s="118" t="s">
        <v>12681</v>
      </c>
      <c r="G1367" s="124" t="s">
        <v>12682</v>
      </c>
      <c r="H1367" s="118" t="s">
        <v>7611</v>
      </c>
      <c r="I1367" s="118" t="s">
        <v>7825</v>
      </c>
      <c r="J1367" s="118" t="s">
        <v>7825</v>
      </c>
    </row>
    <row r="1368" spans="1:10" ht="12.75">
      <c r="A1368" s="118" t="s">
        <v>12683</v>
      </c>
      <c r="B1368" s="118" t="s">
        <v>12684</v>
      </c>
      <c r="C1368" s="118" t="b">
        <v>0</v>
      </c>
      <c r="D1368" s="118" t="e">
        <f t="shared" ca="1" si="1"/>
        <v>#NAME?</v>
      </c>
      <c r="E1368" s="118" t="s">
        <v>12673</v>
      </c>
      <c r="F1368" s="118" t="s">
        <v>12685</v>
      </c>
      <c r="G1368" s="124" t="s">
        <v>12686</v>
      </c>
      <c r="H1368" s="118" t="s">
        <v>5607</v>
      </c>
      <c r="I1368" s="118" t="s">
        <v>7825</v>
      </c>
      <c r="J1368" s="118" t="s">
        <v>7825</v>
      </c>
    </row>
    <row r="1369" spans="1:10" ht="12.75">
      <c r="A1369" s="118" t="s">
        <v>7860</v>
      </c>
      <c r="B1369" s="118" t="s">
        <v>12687</v>
      </c>
      <c r="C1369" s="118" t="b">
        <v>0</v>
      </c>
      <c r="D1369" s="118" t="e">
        <f t="shared" ca="1" si="1"/>
        <v>#NAME?</v>
      </c>
      <c r="E1369" s="118" t="s">
        <v>12673</v>
      </c>
      <c r="F1369" s="118" t="s">
        <v>12688</v>
      </c>
      <c r="G1369" s="124" t="s">
        <v>12689</v>
      </c>
      <c r="H1369" s="118" t="s">
        <v>4278</v>
      </c>
      <c r="I1369" s="118" t="s">
        <v>7825</v>
      </c>
      <c r="J1369" s="118" t="s">
        <v>7825</v>
      </c>
    </row>
    <row r="1370" spans="1:10" ht="12.75">
      <c r="A1370" s="118" t="s">
        <v>12690</v>
      </c>
      <c r="B1370" s="118" t="s">
        <v>12691</v>
      </c>
      <c r="C1370" s="118" t="b">
        <v>0</v>
      </c>
      <c r="D1370" s="118" t="e">
        <f t="shared" ca="1" si="1"/>
        <v>#NAME?</v>
      </c>
      <c r="E1370" s="118" t="s">
        <v>12673</v>
      </c>
      <c r="F1370" s="118" t="s">
        <v>12692</v>
      </c>
      <c r="G1370" s="124" t="s">
        <v>12693</v>
      </c>
      <c r="H1370" s="118" t="s">
        <v>54</v>
      </c>
      <c r="I1370" s="118" t="s">
        <v>7825</v>
      </c>
      <c r="J1370" s="118" t="s">
        <v>7825</v>
      </c>
    </row>
    <row r="1371" spans="1:10" ht="12.75">
      <c r="A1371" s="118" t="s">
        <v>902</v>
      </c>
      <c r="B1371" s="118" t="s">
        <v>1620</v>
      </c>
      <c r="C1371" s="118" t="b">
        <v>0</v>
      </c>
      <c r="D1371" s="118" t="e">
        <f t="shared" ca="1" si="1"/>
        <v>#NAME?</v>
      </c>
      <c r="E1371" s="118" t="s">
        <v>12694</v>
      </c>
      <c r="F1371" s="118" t="s">
        <v>12695</v>
      </c>
      <c r="G1371" s="124" t="s">
        <v>12696</v>
      </c>
      <c r="H1371" s="118" t="s">
        <v>4831</v>
      </c>
      <c r="I1371" s="118" t="s">
        <v>12697</v>
      </c>
      <c r="J1371" s="118" t="s">
        <v>12698</v>
      </c>
    </row>
    <row r="1372" spans="1:10" ht="12.75">
      <c r="A1372" s="118" t="s">
        <v>8606</v>
      </c>
      <c r="B1372" s="118" t="s">
        <v>12699</v>
      </c>
      <c r="C1372" s="118" t="b">
        <v>0</v>
      </c>
      <c r="D1372" s="118" t="e">
        <f t="shared" ca="1" si="1"/>
        <v>#NAME?</v>
      </c>
      <c r="E1372" s="118" t="s">
        <v>12694</v>
      </c>
      <c r="F1372" s="118" t="s">
        <v>12700</v>
      </c>
      <c r="G1372" s="124" t="s">
        <v>12701</v>
      </c>
      <c r="H1372" s="118" t="s">
        <v>54</v>
      </c>
      <c r="I1372" s="118" t="s">
        <v>12697</v>
      </c>
      <c r="J1372" s="118" t="s">
        <v>12698</v>
      </c>
    </row>
    <row r="1373" spans="1:10" ht="12.75">
      <c r="A1373" s="118" t="s">
        <v>836</v>
      </c>
      <c r="B1373" s="118" t="s">
        <v>12702</v>
      </c>
      <c r="C1373" s="118" t="b">
        <v>0</v>
      </c>
      <c r="D1373" s="118" t="e">
        <f t="shared" ca="1" si="1"/>
        <v>#NAME?</v>
      </c>
      <c r="E1373" s="118" t="s">
        <v>12694</v>
      </c>
      <c r="F1373" s="118" t="s">
        <v>12703</v>
      </c>
      <c r="G1373" s="124" t="s">
        <v>12704</v>
      </c>
      <c r="H1373" s="118" t="s">
        <v>7784</v>
      </c>
      <c r="I1373" s="118" t="s">
        <v>12697</v>
      </c>
      <c r="J1373" s="118" t="s">
        <v>12698</v>
      </c>
    </row>
    <row r="1374" spans="1:10" ht="12.75">
      <c r="A1374" s="118" t="s">
        <v>12705</v>
      </c>
      <c r="B1374" s="118" t="s">
        <v>7649</v>
      </c>
      <c r="C1374" s="118" t="b">
        <v>0</v>
      </c>
      <c r="D1374" s="118" t="e">
        <f t="shared" ca="1" si="1"/>
        <v>#NAME?</v>
      </c>
      <c r="E1374" s="118" t="s">
        <v>12694</v>
      </c>
      <c r="F1374" s="118" t="s">
        <v>12706</v>
      </c>
      <c r="G1374" s="124" t="s">
        <v>12707</v>
      </c>
      <c r="H1374" s="118" t="s">
        <v>7647</v>
      </c>
      <c r="I1374" s="118" t="s">
        <v>12697</v>
      </c>
      <c r="J1374" s="118" t="s">
        <v>12698</v>
      </c>
    </row>
    <row r="1375" spans="1:10" ht="12.75">
      <c r="A1375" s="118" t="s">
        <v>11179</v>
      </c>
      <c r="B1375" s="118" t="s">
        <v>936</v>
      </c>
      <c r="C1375" s="118" t="b">
        <v>0</v>
      </c>
      <c r="D1375" s="118" t="e">
        <f t="shared" ca="1" si="1"/>
        <v>#NAME?</v>
      </c>
      <c r="E1375" s="118" t="s">
        <v>12694</v>
      </c>
      <c r="F1375" s="118" t="s">
        <v>12708</v>
      </c>
      <c r="G1375" s="124" t="s">
        <v>12709</v>
      </c>
      <c r="H1375" s="118" t="s">
        <v>12710</v>
      </c>
      <c r="I1375" s="118" t="s">
        <v>12697</v>
      </c>
      <c r="J1375" s="118" t="s">
        <v>12698</v>
      </c>
    </row>
    <row r="1376" spans="1:10" ht="12.75">
      <c r="A1376" s="118" t="s">
        <v>1903</v>
      </c>
      <c r="B1376" s="118" t="s">
        <v>11077</v>
      </c>
      <c r="C1376" s="118" t="b">
        <v>0</v>
      </c>
      <c r="D1376" s="118" t="e">
        <f t="shared" ca="1" si="1"/>
        <v>#NAME?</v>
      </c>
      <c r="E1376" s="118" t="s">
        <v>12694</v>
      </c>
      <c r="F1376" s="118" t="s">
        <v>12711</v>
      </c>
      <c r="G1376" s="124" t="s">
        <v>12712</v>
      </c>
      <c r="H1376" s="118" t="s">
        <v>4278</v>
      </c>
      <c r="I1376" s="118" t="s">
        <v>12697</v>
      </c>
      <c r="J1376" s="118" t="s">
        <v>12698</v>
      </c>
    </row>
    <row r="1377" spans="1:10" ht="12.75">
      <c r="A1377" s="118" t="s">
        <v>12346</v>
      </c>
      <c r="B1377" s="118" t="s">
        <v>8476</v>
      </c>
      <c r="C1377" s="118" t="b">
        <v>0</v>
      </c>
      <c r="D1377" s="118" t="e">
        <f t="shared" ca="1" si="1"/>
        <v>#NAME?</v>
      </c>
      <c r="E1377" s="118" t="s">
        <v>12694</v>
      </c>
      <c r="F1377" s="118" t="s">
        <v>12713</v>
      </c>
      <c r="G1377" s="124" t="s">
        <v>12714</v>
      </c>
      <c r="H1377" s="118" t="s">
        <v>7784</v>
      </c>
      <c r="I1377" s="118" t="s">
        <v>12697</v>
      </c>
      <c r="J1377" s="118" t="s">
        <v>12698</v>
      </c>
    </row>
    <row r="1378" spans="1:10" ht="12.75">
      <c r="A1378" s="118" t="s">
        <v>11475</v>
      </c>
      <c r="B1378" s="118" t="s">
        <v>12715</v>
      </c>
      <c r="C1378" s="118" t="b">
        <v>0</v>
      </c>
      <c r="D1378" s="118" t="e">
        <f t="shared" ca="1" si="1"/>
        <v>#NAME?</v>
      </c>
      <c r="E1378" s="118" t="s">
        <v>12694</v>
      </c>
      <c r="F1378" s="118" t="s">
        <v>12716</v>
      </c>
      <c r="G1378" s="124" t="s">
        <v>12717</v>
      </c>
      <c r="H1378" s="118" t="s">
        <v>4278</v>
      </c>
      <c r="I1378" s="118" t="s">
        <v>12697</v>
      </c>
      <c r="J1378" s="118" t="s">
        <v>12698</v>
      </c>
    </row>
    <row r="1379" spans="1:10" ht="12.75">
      <c r="A1379" s="118" t="s">
        <v>11308</v>
      </c>
      <c r="B1379" s="118" t="s">
        <v>12718</v>
      </c>
      <c r="C1379" s="118" t="b">
        <v>0</v>
      </c>
      <c r="D1379" s="118" t="e">
        <f t="shared" ca="1" si="1"/>
        <v>#NAME?</v>
      </c>
      <c r="E1379" s="118" t="s">
        <v>12719</v>
      </c>
      <c r="F1379" s="118" t="s">
        <v>12720</v>
      </c>
      <c r="G1379" s="124" t="s">
        <v>12721</v>
      </c>
      <c r="H1379" s="118" t="s">
        <v>54</v>
      </c>
      <c r="I1379" s="118" t="s">
        <v>7642</v>
      </c>
      <c r="J1379" s="118"/>
    </row>
    <row r="1380" spans="1:10" ht="12.75">
      <c r="A1380" s="118" t="s">
        <v>882</v>
      </c>
      <c r="B1380" s="118" t="s">
        <v>11430</v>
      </c>
      <c r="C1380" s="118" t="b">
        <v>0</v>
      </c>
      <c r="D1380" s="118" t="e">
        <f t="shared" ca="1" si="1"/>
        <v>#NAME?</v>
      </c>
      <c r="E1380" s="118" t="s">
        <v>12719</v>
      </c>
      <c r="F1380" s="118" t="s">
        <v>12722</v>
      </c>
      <c r="G1380" s="124" t="s">
        <v>12723</v>
      </c>
      <c r="H1380" s="118" t="s">
        <v>54</v>
      </c>
      <c r="I1380" s="118" t="s">
        <v>7642</v>
      </c>
      <c r="J1380" s="118"/>
    </row>
    <row r="1381" spans="1:10" ht="12.75">
      <c r="A1381" s="118" t="s">
        <v>8894</v>
      </c>
      <c r="B1381" s="118" t="s">
        <v>12724</v>
      </c>
      <c r="C1381" s="118" t="b">
        <v>0</v>
      </c>
      <c r="D1381" s="118" t="e">
        <f t="shared" ca="1" si="1"/>
        <v>#NAME?</v>
      </c>
      <c r="E1381" s="118" t="s">
        <v>12719</v>
      </c>
      <c r="F1381" s="118" t="s">
        <v>12725</v>
      </c>
      <c r="G1381" s="124" t="s">
        <v>12726</v>
      </c>
      <c r="H1381" s="118" t="s">
        <v>54</v>
      </c>
      <c r="I1381" s="118" t="s">
        <v>7642</v>
      </c>
      <c r="J1381" s="118"/>
    </row>
    <row r="1382" spans="1:10" ht="12.75">
      <c r="A1382" s="118" t="s">
        <v>873</v>
      </c>
      <c r="B1382" s="118" t="s">
        <v>12727</v>
      </c>
      <c r="C1382" s="118" t="b">
        <v>0</v>
      </c>
      <c r="D1382" s="118" t="e">
        <f t="shared" ca="1" si="1"/>
        <v>#NAME?</v>
      </c>
      <c r="E1382" s="118" t="s">
        <v>12719</v>
      </c>
      <c r="F1382" s="118" t="s">
        <v>12728</v>
      </c>
      <c r="G1382" s="124" t="s">
        <v>12729</v>
      </c>
      <c r="H1382" s="118" t="s">
        <v>54</v>
      </c>
      <c r="I1382" s="118" t="s">
        <v>7642</v>
      </c>
      <c r="J1382" s="118"/>
    </row>
    <row r="1383" spans="1:10" ht="12.75">
      <c r="A1383" s="118" t="s">
        <v>1544</v>
      </c>
      <c r="B1383" s="118" t="s">
        <v>12730</v>
      </c>
      <c r="C1383" s="118" t="b">
        <v>0</v>
      </c>
      <c r="D1383" s="118" t="e">
        <f t="shared" ca="1" si="1"/>
        <v>#NAME?</v>
      </c>
      <c r="E1383" s="118" t="s">
        <v>12731</v>
      </c>
      <c r="F1383" s="118" t="s">
        <v>12732</v>
      </c>
      <c r="G1383" s="124" t="s">
        <v>12733</v>
      </c>
      <c r="H1383" s="118" t="s">
        <v>4305</v>
      </c>
      <c r="I1383" s="118" t="s">
        <v>3131</v>
      </c>
      <c r="J1383" s="118" t="s">
        <v>7622</v>
      </c>
    </row>
    <row r="1384" spans="1:10" ht="12.75">
      <c r="A1384" s="118" t="s">
        <v>873</v>
      </c>
      <c r="B1384" s="118" t="s">
        <v>12734</v>
      </c>
      <c r="C1384" s="118" t="b">
        <v>0</v>
      </c>
      <c r="D1384" s="118" t="e">
        <f t="shared" ca="1" si="1"/>
        <v>#NAME?</v>
      </c>
      <c r="E1384" s="118" t="s">
        <v>12731</v>
      </c>
      <c r="F1384" s="118" t="s">
        <v>12735</v>
      </c>
      <c r="G1384" s="124" t="s">
        <v>12736</v>
      </c>
      <c r="H1384" s="118" t="s">
        <v>4305</v>
      </c>
      <c r="I1384" s="118" t="s">
        <v>3131</v>
      </c>
      <c r="J1384" s="118" t="s">
        <v>7622</v>
      </c>
    </row>
    <row r="1385" spans="1:10" ht="12.75">
      <c r="A1385" s="118" t="s">
        <v>873</v>
      </c>
      <c r="B1385" s="118" t="s">
        <v>7652</v>
      </c>
      <c r="C1385" s="118" t="b">
        <v>0</v>
      </c>
      <c r="D1385" s="118" t="e">
        <f t="shared" ca="1" si="1"/>
        <v>#NAME?</v>
      </c>
      <c r="E1385" s="118" t="s">
        <v>12731</v>
      </c>
      <c r="F1385" s="118" t="s">
        <v>12737</v>
      </c>
      <c r="G1385" s="124" t="s">
        <v>12738</v>
      </c>
      <c r="H1385" s="118" t="s">
        <v>4305</v>
      </c>
      <c r="I1385" s="118" t="s">
        <v>3131</v>
      </c>
      <c r="J1385" s="118" t="s">
        <v>7622</v>
      </c>
    </row>
    <row r="1386" spans="1:10" ht="12.75">
      <c r="A1386" s="118" t="s">
        <v>2226</v>
      </c>
      <c r="B1386" s="118" t="s">
        <v>12739</v>
      </c>
      <c r="C1386" s="118" t="b">
        <v>0</v>
      </c>
      <c r="D1386" s="118" t="e">
        <f t="shared" ca="1" si="1"/>
        <v>#NAME?</v>
      </c>
      <c r="E1386" s="118" t="s">
        <v>12731</v>
      </c>
      <c r="F1386" s="118" t="s">
        <v>12740</v>
      </c>
      <c r="G1386" s="124" t="s">
        <v>12741</v>
      </c>
      <c r="H1386" s="118" t="s">
        <v>7611</v>
      </c>
      <c r="I1386" s="118" t="s">
        <v>3131</v>
      </c>
      <c r="J1386" s="118" t="s">
        <v>7622</v>
      </c>
    </row>
    <row r="1387" spans="1:10" ht="12.75">
      <c r="A1387" s="118" t="s">
        <v>12742</v>
      </c>
      <c r="B1387" s="118" t="s">
        <v>12743</v>
      </c>
      <c r="C1387" s="118" t="b">
        <v>0</v>
      </c>
      <c r="D1387" s="118" t="e">
        <f t="shared" ca="1" si="1"/>
        <v>#NAME?</v>
      </c>
      <c r="E1387" s="118" t="s">
        <v>12744</v>
      </c>
      <c r="F1387" s="118" t="s">
        <v>12745</v>
      </c>
      <c r="G1387" s="124" t="s">
        <v>12746</v>
      </c>
      <c r="H1387" s="118" t="s">
        <v>4640</v>
      </c>
      <c r="I1387" s="118" t="s">
        <v>8990</v>
      </c>
      <c r="J1387" s="118"/>
    </row>
    <row r="1388" spans="1:10" ht="12.75">
      <c r="A1388" s="118" t="s">
        <v>11354</v>
      </c>
      <c r="B1388" s="118" t="s">
        <v>12747</v>
      </c>
      <c r="C1388" s="118" t="b">
        <v>0</v>
      </c>
      <c r="D1388" s="118" t="e">
        <f t="shared" ca="1" si="1"/>
        <v>#NAME?</v>
      </c>
      <c r="E1388" s="118" t="s">
        <v>12748</v>
      </c>
      <c r="F1388" s="118" t="s">
        <v>12749</v>
      </c>
      <c r="G1388" s="124" t="s">
        <v>12750</v>
      </c>
      <c r="H1388" s="118" t="s">
        <v>12751</v>
      </c>
      <c r="I1388" s="118" t="s">
        <v>12752</v>
      </c>
      <c r="J1388" s="118" t="s">
        <v>7756</v>
      </c>
    </row>
    <row r="1389" spans="1:10" ht="12.75">
      <c r="A1389" s="118" t="s">
        <v>1591</v>
      </c>
      <c r="B1389" s="118" t="s">
        <v>12753</v>
      </c>
      <c r="C1389" s="118" t="b">
        <v>0</v>
      </c>
      <c r="D1389" s="118" t="e">
        <f t="shared" ca="1" si="1"/>
        <v>#NAME?</v>
      </c>
      <c r="E1389" s="118" t="s">
        <v>12748</v>
      </c>
      <c r="F1389" s="118" t="s">
        <v>12754</v>
      </c>
      <c r="G1389" s="124" t="s">
        <v>12755</v>
      </c>
      <c r="H1389" s="118" t="s">
        <v>12756</v>
      </c>
      <c r="I1389" s="118" t="s">
        <v>12752</v>
      </c>
      <c r="J1389" s="118" t="s">
        <v>7756</v>
      </c>
    </row>
    <row r="1390" spans="1:10" ht="12.75">
      <c r="A1390" s="118" t="s">
        <v>826</v>
      </c>
      <c r="B1390" s="118" t="s">
        <v>12757</v>
      </c>
      <c r="C1390" s="118" t="b">
        <v>0</v>
      </c>
      <c r="D1390" s="118" t="e">
        <f t="shared" ca="1" si="1"/>
        <v>#NAME?</v>
      </c>
      <c r="E1390" s="118" t="s">
        <v>12748</v>
      </c>
      <c r="F1390" s="118" t="s">
        <v>12758</v>
      </c>
      <c r="G1390" s="124" t="s">
        <v>12759</v>
      </c>
      <c r="H1390" s="118" t="s">
        <v>7611</v>
      </c>
      <c r="I1390" s="118" t="s">
        <v>12752</v>
      </c>
      <c r="J1390" s="118" t="s">
        <v>7756</v>
      </c>
    </row>
    <row r="1391" spans="1:10" ht="12.75">
      <c r="A1391" s="118" t="s">
        <v>10275</v>
      </c>
      <c r="B1391" s="118" t="s">
        <v>12760</v>
      </c>
      <c r="C1391" s="118" t="b">
        <v>0</v>
      </c>
      <c r="D1391" s="118" t="e">
        <f t="shared" ca="1" si="1"/>
        <v>#NAME?</v>
      </c>
      <c r="E1391" s="118" t="s">
        <v>12761</v>
      </c>
      <c r="F1391" s="118" t="s">
        <v>12762</v>
      </c>
      <c r="G1391" s="124" t="s">
        <v>12763</v>
      </c>
      <c r="H1391" s="118" t="s">
        <v>4278</v>
      </c>
      <c r="I1391" s="118" t="s">
        <v>12764</v>
      </c>
      <c r="J1391" s="118" t="s">
        <v>9159</v>
      </c>
    </row>
    <row r="1392" spans="1:10" ht="12.75">
      <c r="A1392" s="118" t="s">
        <v>882</v>
      </c>
      <c r="B1392" s="118" t="s">
        <v>12765</v>
      </c>
      <c r="C1392" s="118" t="b">
        <v>0</v>
      </c>
      <c r="D1392" s="118" t="e">
        <f t="shared" ca="1" si="1"/>
        <v>#NAME?</v>
      </c>
      <c r="E1392" s="118" t="s">
        <v>12761</v>
      </c>
      <c r="F1392" s="118" t="s">
        <v>12766</v>
      </c>
      <c r="G1392" s="124" t="s">
        <v>12767</v>
      </c>
      <c r="H1392" s="118" t="s">
        <v>54</v>
      </c>
      <c r="I1392" s="118" t="s">
        <v>12764</v>
      </c>
      <c r="J1392" s="118" t="s">
        <v>9159</v>
      </c>
    </row>
    <row r="1393" spans="1:10" ht="12.75">
      <c r="A1393" s="118" t="s">
        <v>1828</v>
      </c>
      <c r="B1393" s="118" t="s">
        <v>12768</v>
      </c>
      <c r="C1393" s="118" t="b">
        <v>0</v>
      </c>
      <c r="D1393" s="118" t="e">
        <f t="shared" ca="1" si="1"/>
        <v>#NAME?</v>
      </c>
      <c r="E1393" s="118" t="s">
        <v>12769</v>
      </c>
      <c r="F1393" s="118" t="s">
        <v>12770</v>
      </c>
      <c r="G1393" s="124" t="s">
        <v>12771</v>
      </c>
      <c r="H1393" s="118" t="s">
        <v>4227</v>
      </c>
      <c r="I1393" s="118" t="s">
        <v>7820</v>
      </c>
      <c r="J1393" s="118" t="s">
        <v>7820</v>
      </c>
    </row>
    <row r="1394" spans="1:10" ht="12.75">
      <c r="A1394" s="118" t="s">
        <v>1484</v>
      </c>
      <c r="B1394" s="118" t="s">
        <v>12772</v>
      </c>
      <c r="C1394" s="118" t="b">
        <v>0</v>
      </c>
      <c r="D1394" s="118" t="e">
        <f t="shared" ca="1" si="1"/>
        <v>#NAME?</v>
      </c>
      <c r="E1394" s="118" t="s">
        <v>12769</v>
      </c>
      <c r="F1394" s="118" t="s">
        <v>12773</v>
      </c>
      <c r="G1394" s="124" t="s">
        <v>12774</v>
      </c>
      <c r="H1394" s="118" t="s">
        <v>4227</v>
      </c>
      <c r="I1394" s="118" t="s">
        <v>7820</v>
      </c>
      <c r="J1394" s="118" t="s">
        <v>7820</v>
      </c>
    </row>
    <row r="1395" spans="1:10" ht="12.75">
      <c r="A1395" s="118" t="s">
        <v>8460</v>
      </c>
      <c r="B1395" s="118" t="s">
        <v>12775</v>
      </c>
      <c r="C1395" s="118" t="b">
        <v>0</v>
      </c>
      <c r="D1395" s="118" t="e">
        <f t="shared" ca="1" si="1"/>
        <v>#NAME?</v>
      </c>
      <c r="E1395" s="118" t="s">
        <v>12769</v>
      </c>
      <c r="F1395" s="118" t="s">
        <v>12776</v>
      </c>
      <c r="G1395" s="124" t="s">
        <v>12777</v>
      </c>
      <c r="H1395" s="118" t="s">
        <v>4276</v>
      </c>
      <c r="I1395" s="118" t="s">
        <v>7820</v>
      </c>
      <c r="J1395" s="118" t="s">
        <v>7820</v>
      </c>
    </row>
    <row r="1396" spans="1:10" ht="12.75">
      <c r="A1396" s="118" t="s">
        <v>9828</v>
      </c>
      <c r="B1396" s="118" t="s">
        <v>12778</v>
      </c>
      <c r="C1396" s="118" t="b">
        <v>0</v>
      </c>
      <c r="D1396" s="118" t="e">
        <f t="shared" ca="1" si="1"/>
        <v>#NAME?</v>
      </c>
      <c r="E1396" s="118" t="s">
        <v>12769</v>
      </c>
      <c r="F1396" s="118" t="s">
        <v>12779</v>
      </c>
      <c r="G1396" s="124" t="s">
        <v>12780</v>
      </c>
      <c r="H1396" s="118" t="s">
        <v>4227</v>
      </c>
      <c r="I1396" s="118" t="s">
        <v>3131</v>
      </c>
      <c r="J1396" s="118" t="s">
        <v>7622</v>
      </c>
    </row>
    <row r="1397" spans="1:10" ht="12.75">
      <c r="A1397" s="118" t="s">
        <v>8090</v>
      </c>
      <c r="B1397" s="118" t="s">
        <v>12781</v>
      </c>
      <c r="C1397" s="118" t="b">
        <v>0</v>
      </c>
      <c r="D1397" s="118" t="e">
        <f t="shared" ca="1" si="1"/>
        <v>#NAME?</v>
      </c>
      <c r="E1397" s="118" t="s">
        <v>12782</v>
      </c>
      <c r="F1397" s="118" t="s">
        <v>12783</v>
      </c>
      <c r="G1397" s="124" t="s">
        <v>12784</v>
      </c>
      <c r="H1397" s="118" t="s">
        <v>4276</v>
      </c>
      <c r="I1397" s="118" t="s">
        <v>8085</v>
      </c>
      <c r="J1397" s="118"/>
    </row>
    <row r="1398" spans="1:10" ht="12.75">
      <c r="A1398" s="118" t="s">
        <v>12785</v>
      </c>
      <c r="B1398" s="118" t="s">
        <v>12781</v>
      </c>
      <c r="C1398" s="118" t="b">
        <v>0</v>
      </c>
      <c r="D1398" s="118" t="e">
        <f t="shared" ca="1" si="1"/>
        <v>#NAME?</v>
      </c>
      <c r="E1398" s="118" t="s">
        <v>12782</v>
      </c>
      <c r="F1398" s="118" t="s">
        <v>12786</v>
      </c>
      <c r="G1398" s="118"/>
      <c r="H1398" s="118" t="s">
        <v>5279</v>
      </c>
      <c r="I1398" s="118" t="s">
        <v>9860</v>
      </c>
      <c r="J1398" s="118"/>
    </row>
    <row r="1399" spans="1:10" ht="12.75">
      <c r="A1399" s="118" t="s">
        <v>1903</v>
      </c>
      <c r="B1399" s="118" t="s">
        <v>12787</v>
      </c>
      <c r="C1399" s="118" t="b">
        <v>0</v>
      </c>
      <c r="D1399" s="118" t="e">
        <f t="shared" ca="1" si="1"/>
        <v>#NAME?</v>
      </c>
      <c r="E1399" s="118" t="s">
        <v>12788</v>
      </c>
      <c r="F1399" s="118" t="s">
        <v>12789</v>
      </c>
      <c r="G1399" s="124" t="s">
        <v>12790</v>
      </c>
      <c r="H1399" s="118" t="s">
        <v>5273</v>
      </c>
      <c r="I1399" s="127" t="s">
        <v>12791</v>
      </c>
      <c r="J1399" s="118"/>
    </row>
    <row r="1400" spans="1:10" ht="12.75">
      <c r="A1400" s="118" t="s">
        <v>12792</v>
      </c>
      <c r="B1400" s="118" t="s">
        <v>12793</v>
      </c>
      <c r="C1400" s="118" t="b">
        <v>0</v>
      </c>
      <c r="D1400" s="118" t="e">
        <f t="shared" ca="1" si="1"/>
        <v>#NAME?</v>
      </c>
      <c r="E1400" s="118" t="s">
        <v>12794</v>
      </c>
      <c r="F1400" s="118" t="s">
        <v>12795</v>
      </c>
      <c r="G1400" s="124" t="s">
        <v>12796</v>
      </c>
      <c r="H1400" s="118" t="s">
        <v>54</v>
      </c>
      <c r="I1400" s="127" t="s">
        <v>12797</v>
      </c>
      <c r="J1400" s="118"/>
    </row>
    <row r="1401" spans="1:10" ht="12.75">
      <c r="A1401" s="118" t="s">
        <v>12798</v>
      </c>
      <c r="B1401" s="118" t="s">
        <v>12799</v>
      </c>
      <c r="C1401" s="118" t="b">
        <v>0</v>
      </c>
      <c r="D1401" s="118" t="e">
        <f t="shared" ca="1" si="1"/>
        <v>#NAME?</v>
      </c>
      <c r="E1401" s="118" t="s">
        <v>12800</v>
      </c>
      <c r="F1401" s="118" t="s">
        <v>12801</v>
      </c>
      <c r="G1401" s="124" t="s">
        <v>12802</v>
      </c>
      <c r="H1401" s="118" t="s">
        <v>4485</v>
      </c>
      <c r="I1401" s="118"/>
      <c r="J1401" s="118"/>
    </row>
    <row r="1402" spans="1:10" ht="12.75">
      <c r="A1402" s="118" t="s">
        <v>2648</v>
      </c>
      <c r="B1402" s="118" t="s">
        <v>12803</v>
      </c>
      <c r="C1402" s="118" t="b">
        <v>0</v>
      </c>
      <c r="D1402" s="118" t="e">
        <f t="shared" ca="1" si="1"/>
        <v>#NAME?</v>
      </c>
      <c r="E1402" s="118" t="s">
        <v>12800</v>
      </c>
      <c r="F1402" s="118" t="s">
        <v>12804</v>
      </c>
      <c r="G1402" s="124" t="s">
        <v>12805</v>
      </c>
      <c r="H1402" s="118" t="s">
        <v>4276</v>
      </c>
      <c r="I1402" s="118"/>
      <c r="J1402" s="118"/>
    </row>
    <row r="1403" spans="1:10" ht="12.75">
      <c r="A1403" s="118" t="s">
        <v>836</v>
      </c>
      <c r="B1403" s="118" t="s">
        <v>12806</v>
      </c>
      <c r="C1403" s="118" t="b">
        <v>0</v>
      </c>
      <c r="D1403" s="118" t="e">
        <f t="shared" ca="1" si="1"/>
        <v>#NAME?</v>
      </c>
      <c r="E1403" s="118" t="s">
        <v>12800</v>
      </c>
      <c r="F1403" s="118" t="s">
        <v>12807</v>
      </c>
      <c r="G1403" s="124" t="s">
        <v>12808</v>
      </c>
      <c r="H1403" s="118" t="s">
        <v>4276</v>
      </c>
      <c r="I1403" s="118"/>
      <c r="J1403" s="118"/>
    </row>
    <row r="1404" spans="1:10" ht="12.75">
      <c r="A1404" s="118" t="s">
        <v>12809</v>
      </c>
      <c r="B1404" s="118" t="s">
        <v>10011</v>
      </c>
      <c r="C1404" s="118" t="b">
        <v>0</v>
      </c>
      <c r="D1404" s="118" t="e">
        <f t="shared" ca="1" si="1"/>
        <v>#NAME?</v>
      </c>
      <c r="E1404" s="118" t="s">
        <v>12800</v>
      </c>
      <c r="F1404" s="118" t="s">
        <v>12810</v>
      </c>
      <c r="G1404" s="124" t="s">
        <v>12811</v>
      </c>
      <c r="H1404" s="118" t="s">
        <v>4276</v>
      </c>
      <c r="I1404" s="118"/>
      <c r="J1404" s="118"/>
    </row>
    <row r="1405" spans="1:10" ht="12.75">
      <c r="A1405" s="118" t="s">
        <v>12812</v>
      </c>
      <c r="B1405" s="118" t="s">
        <v>12813</v>
      </c>
      <c r="C1405" s="118" t="b">
        <v>0</v>
      </c>
      <c r="D1405" s="118" t="e">
        <f t="shared" ca="1" si="1"/>
        <v>#NAME?</v>
      </c>
      <c r="E1405" s="118" t="s">
        <v>12800</v>
      </c>
      <c r="F1405" s="118" t="s">
        <v>12814</v>
      </c>
      <c r="G1405" s="124" t="s">
        <v>12815</v>
      </c>
      <c r="H1405" s="118" t="s">
        <v>4485</v>
      </c>
      <c r="I1405" s="118" t="s">
        <v>8990</v>
      </c>
      <c r="J1405" s="118"/>
    </row>
    <row r="1406" spans="1:10" ht="12.75">
      <c r="A1406" s="118" t="s">
        <v>12816</v>
      </c>
      <c r="B1406" s="118" t="s">
        <v>12817</v>
      </c>
      <c r="C1406" s="118" t="b">
        <v>0</v>
      </c>
      <c r="D1406" s="118" t="e">
        <f t="shared" ca="1" si="1"/>
        <v>#NAME?</v>
      </c>
      <c r="E1406" s="118" t="s">
        <v>12800</v>
      </c>
      <c r="F1406" s="118" t="s">
        <v>12818</v>
      </c>
      <c r="G1406" s="124" t="s">
        <v>12819</v>
      </c>
      <c r="H1406" s="118" t="s">
        <v>4485</v>
      </c>
      <c r="I1406" s="118" t="s">
        <v>8050</v>
      </c>
      <c r="J1406" s="118"/>
    </row>
    <row r="1407" spans="1:10" ht="12.75">
      <c r="A1407" s="118" t="s">
        <v>12820</v>
      </c>
      <c r="B1407" s="118" t="s">
        <v>12821</v>
      </c>
      <c r="C1407" s="118" t="b">
        <v>0</v>
      </c>
      <c r="D1407" s="118" t="e">
        <f t="shared" ca="1" si="1"/>
        <v>#NAME?</v>
      </c>
      <c r="E1407" s="118" t="s">
        <v>12822</v>
      </c>
      <c r="F1407" s="118" t="s">
        <v>12823</v>
      </c>
      <c r="G1407" s="124" t="s">
        <v>12824</v>
      </c>
      <c r="H1407" s="118" t="s">
        <v>4276</v>
      </c>
      <c r="I1407" s="118" t="s">
        <v>7590</v>
      </c>
      <c r="J1407" s="118" t="s">
        <v>7591</v>
      </c>
    </row>
    <row r="1408" spans="1:10" ht="12.75">
      <c r="A1408" s="118" t="s">
        <v>8903</v>
      </c>
      <c r="B1408" s="118" t="s">
        <v>12825</v>
      </c>
      <c r="C1408" s="118" t="b">
        <v>0</v>
      </c>
      <c r="D1408" s="118" t="e">
        <f t="shared" ca="1" si="1"/>
        <v>#NAME?</v>
      </c>
      <c r="E1408" s="118" t="s">
        <v>12822</v>
      </c>
      <c r="F1408" s="118" t="s">
        <v>12826</v>
      </c>
      <c r="G1408" s="124" t="s">
        <v>12827</v>
      </c>
      <c r="H1408" s="118" t="s">
        <v>4276</v>
      </c>
      <c r="I1408" s="118" t="s">
        <v>7590</v>
      </c>
      <c r="J1408" s="118" t="s">
        <v>7591</v>
      </c>
    </row>
    <row r="1409" spans="1:10" ht="12.75">
      <c r="A1409" s="118" t="s">
        <v>1591</v>
      </c>
      <c r="B1409" s="118" t="s">
        <v>12828</v>
      </c>
      <c r="C1409" s="118" t="b">
        <v>0</v>
      </c>
      <c r="D1409" s="118" t="e">
        <f t="shared" ca="1" si="1"/>
        <v>#NAME?</v>
      </c>
      <c r="E1409" s="118" t="s">
        <v>12822</v>
      </c>
      <c r="F1409" s="118" t="s">
        <v>12829</v>
      </c>
      <c r="G1409" s="124" t="s">
        <v>12830</v>
      </c>
      <c r="H1409" s="118" t="s">
        <v>4276</v>
      </c>
      <c r="I1409" s="118" t="s">
        <v>7820</v>
      </c>
      <c r="J1409" s="118" t="s">
        <v>7820</v>
      </c>
    </row>
    <row r="1410" spans="1:10" ht="12.75">
      <c r="A1410" s="118" t="s">
        <v>12831</v>
      </c>
      <c r="B1410" s="118" t="s">
        <v>12832</v>
      </c>
      <c r="C1410" s="118" t="b">
        <v>0</v>
      </c>
      <c r="D1410" s="118" t="e">
        <f t="shared" ca="1" si="1"/>
        <v>#NAME?</v>
      </c>
      <c r="E1410" s="118" t="s">
        <v>12822</v>
      </c>
      <c r="F1410" s="118" t="s">
        <v>12833</v>
      </c>
      <c r="G1410" s="124" t="s">
        <v>12834</v>
      </c>
      <c r="H1410" s="118" t="s">
        <v>4276</v>
      </c>
      <c r="I1410" s="118" t="s">
        <v>7642</v>
      </c>
      <c r="J1410" s="118"/>
    </row>
    <row r="1411" spans="1:10" ht="12.75">
      <c r="A1411" s="118" t="s">
        <v>940</v>
      </c>
      <c r="B1411" s="118" t="s">
        <v>12835</v>
      </c>
      <c r="C1411" s="118" t="b">
        <v>0</v>
      </c>
      <c r="D1411" s="118" t="e">
        <f t="shared" ca="1" si="1"/>
        <v>#NAME?</v>
      </c>
      <c r="E1411" s="118" t="s">
        <v>12822</v>
      </c>
      <c r="F1411" s="118" t="s">
        <v>12836</v>
      </c>
      <c r="G1411" s="124" t="s">
        <v>12837</v>
      </c>
      <c r="H1411" s="118" t="s">
        <v>4276</v>
      </c>
      <c r="I1411" s="118" t="s">
        <v>7590</v>
      </c>
      <c r="J1411" s="118" t="s">
        <v>7591</v>
      </c>
    </row>
    <row r="1412" spans="1:10" ht="12.75">
      <c r="A1412" s="118" t="s">
        <v>8697</v>
      </c>
      <c r="B1412" s="118" t="s">
        <v>12838</v>
      </c>
      <c r="C1412" s="118" t="b">
        <v>0</v>
      </c>
      <c r="D1412" s="118" t="e">
        <f t="shared" ca="1" si="1"/>
        <v>#NAME?</v>
      </c>
      <c r="E1412" s="118" t="s">
        <v>12822</v>
      </c>
      <c r="F1412" s="118" t="s">
        <v>12839</v>
      </c>
      <c r="G1412" s="124" t="s">
        <v>12840</v>
      </c>
      <c r="H1412" s="118" t="s">
        <v>4276</v>
      </c>
      <c r="I1412" s="118" t="s">
        <v>7642</v>
      </c>
      <c r="J1412" s="118"/>
    </row>
    <row r="1413" spans="1:10" ht="12.75">
      <c r="A1413" s="118" t="s">
        <v>1903</v>
      </c>
      <c r="B1413" s="118" t="s">
        <v>12841</v>
      </c>
      <c r="C1413" s="118" t="b">
        <v>0</v>
      </c>
      <c r="D1413" s="118" t="e">
        <f t="shared" ca="1" si="1"/>
        <v>#NAME?</v>
      </c>
      <c r="E1413" s="118" t="s">
        <v>12822</v>
      </c>
      <c r="F1413" s="118" t="s">
        <v>12842</v>
      </c>
      <c r="G1413" s="124" t="s">
        <v>12843</v>
      </c>
      <c r="H1413" s="118" t="s">
        <v>4276</v>
      </c>
      <c r="I1413" s="118" t="s">
        <v>7820</v>
      </c>
      <c r="J1413" s="118" t="s">
        <v>7820</v>
      </c>
    </row>
    <row r="1414" spans="1:10" ht="12.75">
      <c r="A1414" s="118" t="s">
        <v>1069</v>
      </c>
      <c r="B1414" s="118" t="s">
        <v>12844</v>
      </c>
      <c r="C1414" s="118" t="b">
        <v>0</v>
      </c>
      <c r="D1414" s="118" t="e">
        <f t="shared" ca="1" si="1"/>
        <v>#NAME?</v>
      </c>
      <c r="E1414" s="118" t="s">
        <v>12822</v>
      </c>
      <c r="F1414" s="118" t="s">
        <v>12845</v>
      </c>
      <c r="G1414" s="124" t="s">
        <v>12846</v>
      </c>
      <c r="H1414" s="118" t="s">
        <v>4276</v>
      </c>
      <c r="I1414" s="118" t="s">
        <v>7820</v>
      </c>
      <c r="J1414" s="118" t="s">
        <v>7820</v>
      </c>
    </row>
    <row r="1415" spans="1:10" ht="12.75">
      <c r="A1415" s="118" t="s">
        <v>8358</v>
      </c>
      <c r="B1415" s="118" t="s">
        <v>12847</v>
      </c>
      <c r="C1415" s="118" t="b">
        <v>0</v>
      </c>
      <c r="D1415" s="118" t="e">
        <f t="shared" ca="1" si="1"/>
        <v>#NAME?</v>
      </c>
      <c r="E1415" s="118" t="s">
        <v>12822</v>
      </c>
      <c r="F1415" s="118" t="s">
        <v>12848</v>
      </c>
      <c r="G1415" s="124" t="s">
        <v>12849</v>
      </c>
      <c r="H1415" s="118" t="s">
        <v>4276</v>
      </c>
      <c r="I1415" s="118" t="s">
        <v>7590</v>
      </c>
      <c r="J1415" s="118" t="s">
        <v>7591</v>
      </c>
    </row>
    <row r="1416" spans="1:10" ht="12.75">
      <c r="A1416" s="118" t="s">
        <v>8246</v>
      </c>
      <c r="B1416" s="118" t="s">
        <v>8252</v>
      </c>
      <c r="C1416" s="118" t="b">
        <v>0</v>
      </c>
      <c r="D1416" s="118" t="e">
        <f t="shared" ca="1" si="1"/>
        <v>#NAME?</v>
      </c>
      <c r="E1416" s="118" t="s">
        <v>4522</v>
      </c>
      <c r="F1416" s="118" t="s">
        <v>12850</v>
      </c>
      <c r="G1416" s="124" t="s">
        <v>12851</v>
      </c>
      <c r="H1416" s="118" t="s">
        <v>4276</v>
      </c>
      <c r="I1416" s="118" t="s">
        <v>9131</v>
      </c>
      <c r="J1416" s="118" t="s">
        <v>7622</v>
      </c>
    </row>
    <row r="1417" spans="1:10" ht="12.75">
      <c r="A1417" s="118" t="s">
        <v>12852</v>
      </c>
      <c r="B1417" s="118" t="s">
        <v>12853</v>
      </c>
      <c r="C1417" s="118" t="b">
        <v>0</v>
      </c>
      <c r="D1417" s="118" t="e">
        <f t="shared" ca="1" si="1"/>
        <v>#NAME?</v>
      </c>
      <c r="E1417" s="118" t="s">
        <v>4522</v>
      </c>
      <c r="F1417" s="118" t="s">
        <v>12854</v>
      </c>
      <c r="G1417" s="124" t="s">
        <v>12855</v>
      </c>
      <c r="H1417" s="118" t="s">
        <v>4276</v>
      </c>
      <c r="I1417" s="118" t="s">
        <v>7590</v>
      </c>
      <c r="J1417" s="118" t="s">
        <v>7591</v>
      </c>
    </row>
    <row r="1418" spans="1:10" ht="12.75">
      <c r="A1418" s="118" t="s">
        <v>1591</v>
      </c>
      <c r="B1418" s="118" t="s">
        <v>12856</v>
      </c>
      <c r="C1418" s="118" t="b">
        <v>0</v>
      </c>
      <c r="D1418" s="118" t="e">
        <f t="shared" ca="1" si="1"/>
        <v>#NAME?</v>
      </c>
      <c r="E1418" s="118" t="s">
        <v>4522</v>
      </c>
      <c r="F1418" s="118" t="s">
        <v>12857</v>
      </c>
      <c r="G1418" s="124" t="s">
        <v>12858</v>
      </c>
      <c r="H1418" s="118" t="s">
        <v>4276</v>
      </c>
      <c r="I1418" s="118" t="s">
        <v>7590</v>
      </c>
      <c r="J1418" s="118" t="s">
        <v>7591</v>
      </c>
    </row>
    <row r="1419" spans="1:10" ht="12.75">
      <c r="A1419" s="118" t="s">
        <v>940</v>
      </c>
      <c r="B1419" s="118" t="s">
        <v>9147</v>
      </c>
      <c r="C1419" s="118" t="b">
        <v>0</v>
      </c>
      <c r="D1419" s="118" t="e">
        <f t="shared" ca="1" si="1"/>
        <v>#NAME?</v>
      </c>
      <c r="E1419" s="118" t="s">
        <v>4522</v>
      </c>
      <c r="F1419" s="118" t="s">
        <v>12859</v>
      </c>
      <c r="G1419" s="124" t="s">
        <v>12860</v>
      </c>
      <c r="H1419" s="118" t="s">
        <v>4276</v>
      </c>
      <c r="I1419" s="118" t="s">
        <v>7820</v>
      </c>
      <c r="J1419" s="118" t="s">
        <v>7820</v>
      </c>
    </row>
    <row r="1420" spans="1:10" ht="12.75">
      <c r="A1420" s="118" t="s">
        <v>882</v>
      </c>
      <c r="B1420" s="118" t="s">
        <v>12861</v>
      </c>
      <c r="C1420" s="118" t="b">
        <v>0</v>
      </c>
      <c r="D1420" s="118" t="e">
        <f t="shared" ca="1" si="1"/>
        <v>#NAME?</v>
      </c>
      <c r="E1420" s="118" t="s">
        <v>4522</v>
      </c>
      <c r="F1420" s="118" t="s">
        <v>12862</v>
      </c>
      <c r="G1420" s="124" t="s">
        <v>12863</v>
      </c>
      <c r="H1420" s="118" t="s">
        <v>4276</v>
      </c>
      <c r="I1420" s="118" t="s">
        <v>7590</v>
      </c>
      <c r="J1420" s="118" t="s">
        <v>7591</v>
      </c>
    </row>
    <row r="1421" spans="1:10" ht="12.75">
      <c r="A1421" s="118" t="s">
        <v>2135</v>
      </c>
      <c r="B1421" s="118" t="s">
        <v>12864</v>
      </c>
      <c r="C1421" s="118" t="b">
        <v>0</v>
      </c>
      <c r="D1421" s="118" t="e">
        <f t="shared" ca="1" si="1"/>
        <v>#NAME?</v>
      </c>
      <c r="E1421" s="118" t="s">
        <v>4522</v>
      </c>
      <c r="F1421" s="118" t="s">
        <v>12865</v>
      </c>
      <c r="G1421" s="124" t="s">
        <v>12866</v>
      </c>
      <c r="H1421" s="118" t="s">
        <v>4276</v>
      </c>
      <c r="I1421" s="118" t="s">
        <v>7590</v>
      </c>
      <c r="J1421" s="118" t="s">
        <v>7591</v>
      </c>
    </row>
    <row r="1422" spans="1:10" ht="12.75">
      <c r="A1422" s="118" t="s">
        <v>814</v>
      </c>
      <c r="B1422" s="118" t="s">
        <v>12867</v>
      </c>
      <c r="C1422" s="118" t="b">
        <v>0</v>
      </c>
      <c r="D1422" s="118" t="e">
        <f t="shared" ca="1" si="1"/>
        <v>#NAME?</v>
      </c>
      <c r="E1422" s="118" t="s">
        <v>4530</v>
      </c>
      <c r="F1422" s="118" t="s">
        <v>12868</v>
      </c>
      <c r="G1422" s="124" t="s">
        <v>12869</v>
      </c>
      <c r="H1422" s="118" t="s">
        <v>4276</v>
      </c>
      <c r="I1422" s="118" t="s">
        <v>7642</v>
      </c>
      <c r="J1422" s="118"/>
    </row>
    <row r="1423" spans="1:10" ht="12.75">
      <c r="A1423" s="118" t="s">
        <v>12870</v>
      </c>
      <c r="B1423" s="118" t="s">
        <v>12871</v>
      </c>
      <c r="C1423" s="118" t="b">
        <v>0</v>
      </c>
      <c r="D1423" s="118" t="e">
        <f t="shared" ca="1" si="1"/>
        <v>#NAME?</v>
      </c>
      <c r="E1423" s="118" t="s">
        <v>4530</v>
      </c>
      <c r="F1423" s="118" t="s">
        <v>12872</v>
      </c>
      <c r="G1423" s="124" t="s">
        <v>12873</v>
      </c>
      <c r="H1423" s="118" t="s">
        <v>5607</v>
      </c>
      <c r="I1423" s="118" t="s">
        <v>10521</v>
      </c>
      <c r="J1423" s="118"/>
    </row>
    <row r="1424" spans="1:10" ht="12.75">
      <c r="A1424" s="118" t="s">
        <v>1123</v>
      </c>
      <c r="B1424" s="118" t="s">
        <v>12874</v>
      </c>
      <c r="C1424" s="118" t="b">
        <v>0</v>
      </c>
      <c r="D1424" s="118" t="e">
        <f t="shared" ca="1" si="1"/>
        <v>#NAME?</v>
      </c>
      <c r="E1424" s="118" t="s">
        <v>4530</v>
      </c>
      <c r="F1424" s="118" t="s">
        <v>12875</v>
      </c>
      <c r="G1424" s="124" t="s">
        <v>12876</v>
      </c>
      <c r="H1424" s="118" t="s">
        <v>54</v>
      </c>
      <c r="I1424" s="118" t="s">
        <v>10521</v>
      </c>
      <c r="J1424" s="118"/>
    </row>
    <row r="1425" spans="1:10" ht="12.75">
      <c r="A1425" s="118" t="s">
        <v>12877</v>
      </c>
      <c r="B1425" s="118" t="s">
        <v>2372</v>
      </c>
      <c r="C1425" s="118" t="b">
        <v>0</v>
      </c>
      <c r="D1425" s="118" t="e">
        <f t="shared" ca="1" si="1"/>
        <v>#NAME?</v>
      </c>
      <c r="E1425" s="118" t="s">
        <v>4530</v>
      </c>
      <c r="F1425" s="118" t="s">
        <v>12878</v>
      </c>
      <c r="G1425" s="124" t="s">
        <v>12879</v>
      </c>
      <c r="H1425" s="118" t="s">
        <v>54</v>
      </c>
      <c r="I1425" s="118" t="s">
        <v>10521</v>
      </c>
      <c r="J1425" s="118"/>
    </row>
    <row r="1426" spans="1:10" ht="12.75">
      <c r="A1426" s="118" t="s">
        <v>836</v>
      </c>
      <c r="B1426" s="118" t="s">
        <v>12880</v>
      </c>
      <c r="C1426" s="118" t="b">
        <v>0</v>
      </c>
      <c r="D1426" s="118" t="e">
        <f t="shared" ca="1" si="1"/>
        <v>#NAME?</v>
      </c>
      <c r="E1426" s="118" t="s">
        <v>4530</v>
      </c>
      <c r="F1426" s="118" t="s">
        <v>12881</v>
      </c>
      <c r="G1426" s="124" t="s">
        <v>12882</v>
      </c>
      <c r="H1426" s="118" t="s">
        <v>4276</v>
      </c>
      <c r="I1426" s="118" t="s">
        <v>7642</v>
      </c>
      <c r="J1426" s="118"/>
    </row>
    <row r="1427" spans="1:10" ht="12.75">
      <c r="A1427" s="118" t="s">
        <v>882</v>
      </c>
      <c r="B1427" s="118" t="s">
        <v>12883</v>
      </c>
      <c r="C1427" s="118" t="b">
        <v>0</v>
      </c>
      <c r="D1427" s="118" t="e">
        <f t="shared" ca="1" si="1"/>
        <v>#NAME?</v>
      </c>
      <c r="E1427" s="118" t="s">
        <v>4530</v>
      </c>
      <c r="F1427" s="118" t="s">
        <v>12884</v>
      </c>
      <c r="G1427" s="124" t="s">
        <v>12885</v>
      </c>
      <c r="H1427" s="118" t="s">
        <v>5961</v>
      </c>
      <c r="I1427" s="118" t="s">
        <v>7642</v>
      </c>
      <c r="J1427" s="118"/>
    </row>
    <row r="1428" spans="1:10" ht="12.75">
      <c r="A1428" s="118" t="s">
        <v>882</v>
      </c>
      <c r="B1428" s="118" t="s">
        <v>12886</v>
      </c>
      <c r="C1428" s="118" t="b">
        <v>0</v>
      </c>
      <c r="D1428" s="118" t="e">
        <f t="shared" ca="1" si="1"/>
        <v>#NAME?</v>
      </c>
      <c r="E1428" s="118" t="s">
        <v>4530</v>
      </c>
      <c r="F1428" s="118" t="s">
        <v>12887</v>
      </c>
      <c r="G1428" s="124" t="s">
        <v>12888</v>
      </c>
      <c r="H1428" s="118" t="s">
        <v>54</v>
      </c>
      <c r="I1428" s="118" t="s">
        <v>7777</v>
      </c>
      <c r="J1428" s="118" t="s">
        <v>7636</v>
      </c>
    </row>
    <row r="1429" spans="1:10" ht="12.75">
      <c r="A1429" s="118" t="s">
        <v>2135</v>
      </c>
      <c r="B1429" s="118" t="s">
        <v>12889</v>
      </c>
      <c r="C1429" s="118" t="b">
        <v>0</v>
      </c>
      <c r="D1429" s="118" t="e">
        <f t="shared" ca="1" si="1"/>
        <v>#NAME?</v>
      </c>
      <c r="E1429" s="118" t="s">
        <v>4530</v>
      </c>
      <c r="F1429" s="118" t="s">
        <v>12890</v>
      </c>
      <c r="G1429" s="124" t="s">
        <v>12891</v>
      </c>
      <c r="H1429" s="118" t="s">
        <v>6031</v>
      </c>
      <c r="I1429" s="118" t="s">
        <v>7777</v>
      </c>
      <c r="J1429" s="118" t="s">
        <v>7636</v>
      </c>
    </row>
    <row r="1430" spans="1:10" ht="12.75">
      <c r="A1430" s="118" t="s">
        <v>12892</v>
      </c>
      <c r="B1430" s="118" t="s">
        <v>1877</v>
      </c>
      <c r="C1430" s="118" t="b">
        <v>0</v>
      </c>
      <c r="D1430" s="118" t="e">
        <f t="shared" ca="1" si="1"/>
        <v>#NAME?</v>
      </c>
      <c r="E1430" s="118" t="s">
        <v>4530</v>
      </c>
      <c r="F1430" s="118" t="s">
        <v>12893</v>
      </c>
      <c r="G1430" s="124" t="s">
        <v>12894</v>
      </c>
      <c r="H1430" s="118" t="s">
        <v>4485</v>
      </c>
      <c r="I1430" s="118" t="s">
        <v>10521</v>
      </c>
      <c r="J1430" s="118"/>
    </row>
    <row r="1431" spans="1:10" ht="12.75">
      <c r="A1431" s="118" t="s">
        <v>1666</v>
      </c>
      <c r="B1431" s="118" t="s">
        <v>12895</v>
      </c>
      <c r="C1431" s="118" t="b">
        <v>0</v>
      </c>
      <c r="D1431" s="118" t="e">
        <f t="shared" ca="1" si="1"/>
        <v>#NAME?</v>
      </c>
      <c r="E1431" s="118" t="s">
        <v>12896</v>
      </c>
      <c r="F1431" s="118" t="s">
        <v>12897</v>
      </c>
      <c r="G1431" s="124" t="s">
        <v>12898</v>
      </c>
      <c r="H1431" s="118" t="s">
        <v>8144</v>
      </c>
      <c r="I1431" s="118" t="s">
        <v>7777</v>
      </c>
      <c r="J1431" s="118" t="s">
        <v>7636</v>
      </c>
    </row>
    <row r="1432" spans="1:10" ht="12.75">
      <c r="A1432" s="118" t="s">
        <v>8498</v>
      </c>
      <c r="B1432" s="118" t="s">
        <v>12899</v>
      </c>
      <c r="C1432" s="118" t="b">
        <v>0</v>
      </c>
      <c r="D1432" s="118" t="e">
        <f t="shared" ca="1" si="1"/>
        <v>#NAME?</v>
      </c>
      <c r="E1432" s="118" t="s">
        <v>12896</v>
      </c>
      <c r="F1432" s="118" t="s">
        <v>12900</v>
      </c>
      <c r="G1432" s="124" t="s">
        <v>12901</v>
      </c>
      <c r="H1432" s="118" t="s">
        <v>8144</v>
      </c>
      <c r="I1432" s="118" t="s">
        <v>12902</v>
      </c>
      <c r="J1432" s="118" t="s">
        <v>12903</v>
      </c>
    </row>
    <row r="1433" spans="1:10" ht="12.75">
      <c r="A1433" s="118" t="s">
        <v>12904</v>
      </c>
      <c r="B1433" s="118" t="s">
        <v>12905</v>
      </c>
      <c r="C1433" s="118" t="b">
        <v>0</v>
      </c>
      <c r="D1433" s="118" t="e">
        <f t="shared" ca="1" si="1"/>
        <v>#NAME?</v>
      </c>
      <c r="E1433" s="118" t="s">
        <v>12896</v>
      </c>
      <c r="F1433" s="118" t="s">
        <v>12906</v>
      </c>
      <c r="G1433" s="124" t="s">
        <v>12907</v>
      </c>
      <c r="H1433" s="118" t="s">
        <v>8144</v>
      </c>
      <c r="I1433" s="118" t="s">
        <v>12902</v>
      </c>
      <c r="J1433" s="118" t="s">
        <v>12903</v>
      </c>
    </row>
    <row r="1434" spans="1:10" ht="12.75">
      <c r="A1434" s="118" t="s">
        <v>836</v>
      </c>
      <c r="B1434" s="118" t="s">
        <v>12908</v>
      </c>
      <c r="C1434" s="118" t="b">
        <v>0</v>
      </c>
      <c r="D1434" s="118" t="e">
        <f t="shared" ca="1" si="1"/>
        <v>#NAME?</v>
      </c>
      <c r="E1434" s="118" t="s">
        <v>12896</v>
      </c>
      <c r="F1434" s="118" t="s">
        <v>12909</v>
      </c>
      <c r="G1434" s="124" t="s">
        <v>12910</v>
      </c>
      <c r="H1434" s="118" t="s">
        <v>54</v>
      </c>
      <c r="I1434" s="118" t="s">
        <v>7777</v>
      </c>
      <c r="J1434" s="118" t="s">
        <v>7636</v>
      </c>
    </row>
    <row r="1435" spans="1:10" ht="12.75">
      <c r="A1435" s="118" t="s">
        <v>2567</v>
      </c>
      <c r="B1435" s="118" t="s">
        <v>12911</v>
      </c>
      <c r="C1435" s="118" t="b">
        <v>0</v>
      </c>
      <c r="D1435" s="118" t="e">
        <f t="shared" ca="1" si="1"/>
        <v>#NAME?</v>
      </c>
      <c r="E1435" s="118" t="s">
        <v>12896</v>
      </c>
      <c r="F1435" s="118" t="s">
        <v>12912</v>
      </c>
      <c r="G1435" s="124" t="s">
        <v>12913</v>
      </c>
      <c r="H1435" s="118" t="s">
        <v>4872</v>
      </c>
      <c r="I1435" s="118" t="s">
        <v>7777</v>
      </c>
      <c r="J1435" s="118" t="s">
        <v>7636</v>
      </c>
    </row>
    <row r="1436" spans="1:10" ht="12.75">
      <c r="A1436" s="118" t="s">
        <v>882</v>
      </c>
      <c r="B1436" s="118" t="s">
        <v>12914</v>
      </c>
      <c r="C1436" s="118" t="b">
        <v>0</v>
      </c>
      <c r="D1436" s="118" t="e">
        <f t="shared" ca="1" si="1"/>
        <v>#NAME?</v>
      </c>
      <c r="E1436" s="118" t="s">
        <v>12896</v>
      </c>
      <c r="F1436" s="118" t="s">
        <v>12915</v>
      </c>
      <c r="G1436" s="124" t="s">
        <v>12916</v>
      </c>
      <c r="H1436" s="118" t="s">
        <v>54</v>
      </c>
      <c r="I1436" s="118" t="s">
        <v>7777</v>
      </c>
      <c r="J1436" s="118" t="s">
        <v>7636</v>
      </c>
    </row>
    <row r="1437" spans="1:10" ht="12.75">
      <c r="A1437" s="118" t="s">
        <v>1591</v>
      </c>
      <c r="B1437" s="118" t="s">
        <v>12917</v>
      </c>
      <c r="C1437" s="118" t="b">
        <v>0</v>
      </c>
      <c r="D1437" s="118" t="e">
        <f t="shared" ca="1" si="1"/>
        <v>#NAME?</v>
      </c>
      <c r="E1437" s="118" t="s">
        <v>12918</v>
      </c>
      <c r="F1437" s="118" t="s">
        <v>12919</v>
      </c>
      <c r="G1437" s="124" t="s">
        <v>12920</v>
      </c>
      <c r="H1437" s="118" t="s">
        <v>54</v>
      </c>
      <c r="I1437" s="118" t="s">
        <v>7820</v>
      </c>
      <c r="J1437" s="118" t="s">
        <v>7820</v>
      </c>
    </row>
    <row r="1438" spans="1:10" ht="12.75">
      <c r="A1438" s="118" t="s">
        <v>1081</v>
      </c>
      <c r="B1438" s="118" t="s">
        <v>12921</v>
      </c>
      <c r="C1438" s="118" t="b">
        <v>0</v>
      </c>
      <c r="D1438" s="118" t="e">
        <f t="shared" ca="1" si="1"/>
        <v>#NAME?</v>
      </c>
      <c r="E1438" s="118" t="s">
        <v>12918</v>
      </c>
      <c r="F1438" s="118" t="s">
        <v>12922</v>
      </c>
      <c r="G1438" s="124" t="s">
        <v>12923</v>
      </c>
      <c r="H1438" s="118" t="s">
        <v>7611</v>
      </c>
      <c r="I1438" s="118" t="s">
        <v>7820</v>
      </c>
      <c r="J1438" s="118" t="s">
        <v>7820</v>
      </c>
    </row>
    <row r="1439" spans="1:10" ht="12.75">
      <c r="A1439" s="118" t="s">
        <v>12924</v>
      </c>
      <c r="B1439" s="118" t="s">
        <v>12925</v>
      </c>
      <c r="C1439" s="118" t="b">
        <v>0</v>
      </c>
      <c r="D1439" s="118" t="e">
        <f t="shared" ca="1" si="1"/>
        <v>#NAME?</v>
      </c>
      <c r="E1439" s="118" t="s">
        <v>12926</v>
      </c>
      <c r="F1439" s="118" t="s">
        <v>12927</v>
      </c>
      <c r="G1439" s="124" t="s">
        <v>12928</v>
      </c>
      <c r="H1439" s="118" t="s">
        <v>54</v>
      </c>
      <c r="I1439" s="118" t="s">
        <v>10284</v>
      </c>
      <c r="J1439" s="118" t="s">
        <v>9660</v>
      </c>
    </row>
    <row r="1440" spans="1:10" ht="12.75">
      <c r="A1440" s="118" t="s">
        <v>8748</v>
      </c>
      <c r="B1440" s="118" t="s">
        <v>12886</v>
      </c>
      <c r="C1440" s="118" t="b">
        <v>0</v>
      </c>
      <c r="D1440" s="118" t="e">
        <f t="shared" ca="1" si="1"/>
        <v>#NAME?</v>
      </c>
      <c r="E1440" s="118" t="s">
        <v>12926</v>
      </c>
      <c r="F1440" s="118" t="s">
        <v>12929</v>
      </c>
      <c r="G1440" s="124" t="s">
        <v>12930</v>
      </c>
      <c r="H1440" s="118" t="s">
        <v>5607</v>
      </c>
      <c r="I1440" s="118" t="s">
        <v>10284</v>
      </c>
      <c r="J1440" s="118" t="s">
        <v>9660</v>
      </c>
    </row>
    <row r="1441" spans="1:10" ht="12.75">
      <c r="A1441" s="118" t="s">
        <v>1591</v>
      </c>
      <c r="B1441" s="118" t="s">
        <v>12931</v>
      </c>
      <c r="C1441" s="118" t="b">
        <v>0</v>
      </c>
      <c r="D1441" s="118" t="e">
        <f t="shared" ca="1" si="1"/>
        <v>#NAME?</v>
      </c>
      <c r="E1441" s="118" t="s">
        <v>12926</v>
      </c>
      <c r="F1441" s="118" t="s">
        <v>12932</v>
      </c>
      <c r="G1441" s="124" t="s">
        <v>12933</v>
      </c>
      <c r="H1441" s="118" t="s">
        <v>54</v>
      </c>
      <c r="I1441" s="118" t="s">
        <v>11267</v>
      </c>
      <c r="J1441" s="118" t="s">
        <v>9660</v>
      </c>
    </row>
    <row r="1442" spans="1:10" ht="12.75">
      <c r="A1442" s="118" t="s">
        <v>1081</v>
      </c>
      <c r="B1442" s="118" t="s">
        <v>12934</v>
      </c>
      <c r="C1442" s="118" t="b">
        <v>0</v>
      </c>
      <c r="D1442" s="118" t="e">
        <f t="shared" ca="1" si="1"/>
        <v>#NAME?</v>
      </c>
      <c r="E1442" s="118" t="s">
        <v>12926</v>
      </c>
      <c r="F1442" s="118" t="s">
        <v>12935</v>
      </c>
      <c r="G1442" s="124" t="s">
        <v>12936</v>
      </c>
      <c r="H1442" s="118" t="s">
        <v>7611</v>
      </c>
      <c r="I1442" s="118" t="s">
        <v>10284</v>
      </c>
      <c r="J1442" s="118" t="s">
        <v>9660</v>
      </c>
    </row>
    <row r="1443" spans="1:10" ht="12.75">
      <c r="A1443" s="118" t="s">
        <v>2268</v>
      </c>
      <c r="B1443" s="118" t="s">
        <v>10666</v>
      </c>
      <c r="C1443" s="118" t="b">
        <v>0</v>
      </c>
      <c r="D1443" s="118" t="e">
        <f t="shared" ca="1" si="1"/>
        <v>#NAME?</v>
      </c>
      <c r="E1443" s="118" t="s">
        <v>12926</v>
      </c>
      <c r="F1443" s="118" t="s">
        <v>12937</v>
      </c>
      <c r="G1443" s="124" t="s">
        <v>12938</v>
      </c>
      <c r="H1443" s="118" t="s">
        <v>54</v>
      </c>
      <c r="I1443" s="118" t="s">
        <v>10284</v>
      </c>
      <c r="J1443" s="118" t="s">
        <v>9660</v>
      </c>
    </row>
    <row r="1444" spans="1:10" ht="12.75">
      <c r="A1444" s="118" t="s">
        <v>8195</v>
      </c>
      <c r="B1444" s="118" t="s">
        <v>10659</v>
      </c>
      <c r="C1444" s="118" t="b">
        <v>0</v>
      </c>
      <c r="D1444" s="118" t="e">
        <f t="shared" ca="1" si="1"/>
        <v>#NAME?</v>
      </c>
      <c r="E1444" s="118" t="s">
        <v>12926</v>
      </c>
      <c r="F1444" s="118" t="s">
        <v>12939</v>
      </c>
      <c r="G1444" s="124" t="s">
        <v>12940</v>
      </c>
      <c r="H1444" s="118" t="s">
        <v>4831</v>
      </c>
      <c r="I1444" s="118" t="s">
        <v>10284</v>
      </c>
      <c r="J1444" s="118" t="s">
        <v>9660</v>
      </c>
    </row>
    <row r="1445" spans="1:10" ht="12.75">
      <c r="A1445" s="118" t="s">
        <v>944</v>
      </c>
      <c r="B1445" s="118" t="s">
        <v>12941</v>
      </c>
      <c r="C1445" s="118" t="b">
        <v>0</v>
      </c>
      <c r="D1445" s="118" t="e">
        <f t="shared" ca="1" si="1"/>
        <v>#NAME?</v>
      </c>
      <c r="E1445" s="118" t="s">
        <v>12926</v>
      </c>
      <c r="F1445" s="118" t="s">
        <v>12942</v>
      </c>
      <c r="G1445" s="124" t="s">
        <v>12943</v>
      </c>
      <c r="H1445" s="118" t="s">
        <v>4278</v>
      </c>
      <c r="I1445" s="118" t="s">
        <v>10284</v>
      </c>
      <c r="J1445" s="118" t="s">
        <v>9660</v>
      </c>
    </row>
    <row r="1446" spans="1:10" ht="12.75">
      <c r="A1446" s="118" t="s">
        <v>12944</v>
      </c>
      <c r="B1446" s="118" t="s">
        <v>12945</v>
      </c>
      <c r="C1446" s="118" t="b">
        <v>0</v>
      </c>
      <c r="D1446" s="118" t="e">
        <f t="shared" ca="1" si="1"/>
        <v>#NAME?</v>
      </c>
      <c r="E1446" s="118" t="s">
        <v>12946</v>
      </c>
      <c r="F1446" s="118" t="s">
        <v>12947</v>
      </c>
      <c r="G1446" s="124" t="s">
        <v>12948</v>
      </c>
      <c r="H1446" s="118" t="s">
        <v>7611</v>
      </c>
      <c r="I1446" s="118" t="s">
        <v>7642</v>
      </c>
      <c r="J1446" s="118"/>
    </row>
    <row r="1447" spans="1:10" ht="12.75">
      <c r="A1447" s="118" t="s">
        <v>9679</v>
      </c>
      <c r="B1447" s="118" t="s">
        <v>12949</v>
      </c>
      <c r="C1447" s="118" t="b">
        <v>0</v>
      </c>
      <c r="D1447" s="118" t="e">
        <f t="shared" ca="1" si="1"/>
        <v>#NAME?</v>
      </c>
      <c r="E1447" s="118" t="s">
        <v>12946</v>
      </c>
      <c r="F1447" s="118" t="s">
        <v>12950</v>
      </c>
      <c r="G1447" s="124" t="s">
        <v>12951</v>
      </c>
      <c r="H1447" s="118" t="s">
        <v>54</v>
      </c>
      <c r="I1447" s="118" t="s">
        <v>7642</v>
      </c>
      <c r="J1447" s="118"/>
    </row>
    <row r="1448" spans="1:10" ht="12.75">
      <c r="A1448" s="118" t="s">
        <v>8744</v>
      </c>
      <c r="B1448" s="118" t="s">
        <v>12952</v>
      </c>
      <c r="C1448" s="118" t="b">
        <v>0</v>
      </c>
      <c r="D1448" s="118" t="e">
        <f t="shared" ca="1" si="1"/>
        <v>#NAME?</v>
      </c>
      <c r="E1448" s="118" t="s">
        <v>12946</v>
      </c>
      <c r="F1448" s="118" t="s">
        <v>12953</v>
      </c>
      <c r="G1448" s="124" t="s">
        <v>12954</v>
      </c>
      <c r="H1448" s="118" t="s">
        <v>54</v>
      </c>
      <c r="I1448" s="118" t="s">
        <v>7642</v>
      </c>
      <c r="J1448" s="118"/>
    </row>
    <row r="1449" spans="1:10" ht="12.75">
      <c r="A1449" s="118" t="s">
        <v>8748</v>
      </c>
      <c r="B1449" s="118" t="s">
        <v>12955</v>
      </c>
      <c r="C1449" s="118" t="b">
        <v>0</v>
      </c>
      <c r="D1449" s="118" t="e">
        <f t="shared" ca="1" si="1"/>
        <v>#NAME?</v>
      </c>
      <c r="E1449" s="118" t="s">
        <v>12946</v>
      </c>
      <c r="F1449" s="118" t="s">
        <v>12956</v>
      </c>
      <c r="G1449" s="124" t="s">
        <v>12957</v>
      </c>
      <c r="H1449" s="118" t="s">
        <v>54</v>
      </c>
      <c r="I1449" s="118" t="s">
        <v>7642</v>
      </c>
      <c r="J1449" s="118"/>
    </row>
    <row r="1450" spans="1:10" ht="12.75">
      <c r="A1450" s="118" t="s">
        <v>1969</v>
      </c>
      <c r="B1450" s="118" t="s">
        <v>12958</v>
      </c>
      <c r="C1450" s="118" t="b">
        <v>0</v>
      </c>
      <c r="D1450" s="118" t="e">
        <f t="shared" ca="1" si="1"/>
        <v>#NAME?</v>
      </c>
      <c r="E1450" s="118" t="s">
        <v>12946</v>
      </c>
      <c r="F1450" s="118" t="s">
        <v>12959</v>
      </c>
      <c r="G1450" s="124" t="s">
        <v>12960</v>
      </c>
      <c r="H1450" s="118" t="s">
        <v>4485</v>
      </c>
      <c r="I1450" s="118" t="s">
        <v>7642</v>
      </c>
      <c r="J1450" s="118"/>
    </row>
    <row r="1451" spans="1:10" ht="12.75">
      <c r="A1451" s="118" t="s">
        <v>836</v>
      </c>
      <c r="B1451" s="118" t="s">
        <v>12961</v>
      </c>
      <c r="C1451" s="118" t="b">
        <v>0</v>
      </c>
      <c r="D1451" s="118" t="e">
        <f t="shared" ca="1" si="1"/>
        <v>#NAME?</v>
      </c>
      <c r="E1451" s="118" t="s">
        <v>12946</v>
      </c>
      <c r="F1451" s="118" t="s">
        <v>12962</v>
      </c>
      <c r="G1451" s="124" t="s">
        <v>12963</v>
      </c>
      <c r="H1451" s="118" t="s">
        <v>4485</v>
      </c>
      <c r="I1451" s="118" t="s">
        <v>7642</v>
      </c>
      <c r="J1451" s="118"/>
    </row>
    <row r="1452" spans="1:10" ht="12.75">
      <c r="A1452" s="118" t="s">
        <v>12964</v>
      </c>
      <c r="B1452" s="118" t="s">
        <v>12965</v>
      </c>
      <c r="C1452" s="118" t="b">
        <v>0</v>
      </c>
      <c r="D1452" s="118" t="e">
        <f t="shared" ca="1" si="1"/>
        <v>#NAME?</v>
      </c>
      <c r="E1452" s="118" t="s">
        <v>12946</v>
      </c>
      <c r="F1452" s="118" t="s">
        <v>12966</v>
      </c>
      <c r="G1452" s="124" t="s">
        <v>12967</v>
      </c>
      <c r="H1452" s="118" t="s">
        <v>54</v>
      </c>
      <c r="I1452" s="118" t="s">
        <v>7642</v>
      </c>
      <c r="J1452" s="118"/>
    </row>
    <row r="1453" spans="1:10" ht="12.75">
      <c r="A1453" s="118" t="s">
        <v>798</v>
      </c>
      <c r="B1453" s="118" t="s">
        <v>8895</v>
      </c>
      <c r="C1453" s="118" t="b">
        <v>0</v>
      </c>
      <c r="D1453" s="118" t="e">
        <f t="shared" ca="1" si="1"/>
        <v>#NAME?</v>
      </c>
      <c r="E1453" s="118" t="s">
        <v>12946</v>
      </c>
      <c r="F1453" s="118" t="s">
        <v>12968</v>
      </c>
      <c r="G1453" s="124" t="s">
        <v>12969</v>
      </c>
      <c r="H1453" s="118" t="s">
        <v>54</v>
      </c>
      <c r="I1453" s="118" t="s">
        <v>7642</v>
      </c>
      <c r="J1453" s="118"/>
    </row>
    <row r="1454" spans="1:10" ht="12.75">
      <c r="A1454" s="118" t="s">
        <v>8460</v>
      </c>
      <c r="B1454" s="118" t="s">
        <v>12970</v>
      </c>
      <c r="C1454" s="118" t="b">
        <v>0</v>
      </c>
      <c r="D1454" s="118" t="e">
        <f t="shared" ca="1" si="1"/>
        <v>#NAME?</v>
      </c>
      <c r="E1454" s="118" t="s">
        <v>12946</v>
      </c>
      <c r="F1454" s="118" t="s">
        <v>12971</v>
      </c>
      <c r="G1454" s="124" t="s">
        <v>12972</v>
      </c>
      <c r="H1454" s="118" t="s">
        <v>4485</v>
      </c>
      <c r="I1454" s="118" t="s">
        <v>7642</v>
      </c>
      <c r="J1454" s="118"/>
    </row>
    <row r="1455" spans="1:10" ht="12.75">
      <c r="A1455" s="118" t="s">
        <v>9828</v>
      </c>
      <c r="B1455" s="118" t="s">
        <v>12973</v>
      </c>
      <c r="C1455" s="118" t="b">
        <v>0</v>
      </c>
      <c r="D1455" s="118" t="e">
        <f t="shared" ca="1" si="1"/>
        <v>#NAME?</v>
      </c>
      <c r="E1455" s="118" t="s">
        <v>12946</v>
      </c>
      <c r="F1455" s="118" t="s">
        <v>12974</v>
      </c>
      <c r="G1455" s="124" t="s">
        <v>12975</v>
      </c>
      <c r="H1455" s="118" t="s">
        <v>5607</v>
      </c>
      <c r="I1455" s="118" t="s">
        <v>7642</v>
      </c>
      <c r="J1455" s="118"/>
    </row>
    <row r="1456" spans="1:10" ht="12.75">
      <c r="A1456" s="118" t="s">
        <v>12976</v>
      </c>
      <c r="B1456" s="118" t="s">
        <v>12977</v>
      </c>
      <c r="C1456" s="118" t="b">
        <v>0</v>
      </c>
      <c r="D1456" s="118" t="e">
        <f t="shared" ca="1" si="1"/>
        <v>#NAME?</v>
      </c>
      <c r="E1456" s="118" t="s">
        <v>12946</v>
      </c>
      <c r="F1456" s="118" t="s">
        <v>12978</v>
      </c>
      <c r="G1456" s="124" t="s">
        <v>12979</v>
      </c>
      <c r="H1456" s="118" t="s">
        <v>54</v>
      </c>
      <c r="I1456" s="118" t="s">
        <v>7642</v>
      </c>
      <c r="J1456" s="118"/>
    </row>
    <row r="1457" spans="1:10" ht="12.75">
      <c r="A1457" s="118" t="s">
        <v>940</v>
      </c>
      <c r="B1457" s="118" t="s">
        <v>12980</v>
      </c>
      <c r="C1457" s="118" t="b">
        <v>0</v>
      </c>
      <c r="D1457" s="118" t="e">
        <f t="shared" ca="1" si="1"/>
        <v>#NAME?</v>
      </c>
      <c r="E1457" s="118" t="s">
        <v>12981</v>
      </c>
      <c r="F1457" s="118" t="s">
        <v>12982</v>
      </c>
      <c r="G1457" s="124" t="s">
        <v>12983</v>
      </c>
      <c r="H1457" s="118" t="s">
        <v>54</v>
      </c>
      <c r="I1457" s="118" t="s">
        <v>10722</v>
      </c>
      <c r="J1457" s="118" t="s">
        <v>8658</v>
      </c>
    </row>
    <row r="1458" spans="1:10" ht="12.75">
      <c r="A1458" s="118" t="s">
        <v>873</v>
      </c>
      <c r="B1458" s="118" t="s">
        <v>8268</v>
      </c>
      <c r="C1458" s="118" t="b">
        <v>0</v>
      </c>
      <c r="D1458" s="118" t="e">
        <f t="shared" ca="1" si="1"/>
        <v>#NAME?</v>
      </c>
      <c r="E1458" s="118" t="s">
        <v>12981</v>
      </c>
      <c r="F1458" s="118" t="s">
        <v>12984</v>
      </c>
      <c r="G1458" s="124" t="s">
        <v>12985</v>
      </c>
      <c r="H1458" s="118" t="s">
        <v>54</v>
      </c>
      <c r="I1458" s="118" t="s">
        <v>10722</v>
      </c>
      <c r="J1458" s="118" t="s">
        <v>8658</v>
      </c>
    </row>
    <row r="1459" spans="1:10" ht="12.75">
      <c r="A1459" s="118" t="s">
        <v>862</v>
      </c>
      <c r="B1459" s="118" t="s">
        <v>12986</v>
      </c>
      <c r="C1459" s="118" t="b">
        <v>0</v>
      </c>
      <c r="D1459" s="118" t="e">
        <f t="shared" ca="1" si="1"/>
        <v>#NAME?</v>
      </c>
      <c r="E1459" s="118" t="s">
        <v>12981</v>
      </c>
      <c r="F1459" s="118" t="s">
        <v>12987</v>
      </c>
      <c r="G1459" s="124" t="s">
        <v>12988</v>
      </c>
      <c r="H1459" s="118" t="s">
        <v>4831</v>
      </c>
      <c r="I1459" s="118" t="s">
        <v>10722</v>
      </c>
      <c r="J1459" s="118" t="s">
        <v>8658</v>
      </c>
    </row>
    <row r="1460" spans="1:10" ht="12.75">
      <c r="A1460" s="118" t="s">
        <v>1026</v>
      </c>
      <c r="B1460" s="118" t="s">
        <v>9399</v>
      </c>
      <c r="C1460" s="118" t="b">
        <v>0</v>
      </c>
      <c r="D1460" s="118" t="e">
        <f t="shared" ca="1" si="1"/>
        <v>#NAME?</v>
      </c>
      <c r="E1460" s="118" t="s">
        <v>12989</v>
      </c>
      <c r="F1460" s="118" t="s">
        <v>12990</v>
      </c>
      <c r="G1460" s="124" t="s">
        <v>12991</v>
      </c>
      <c r="H1460" s="118" t="s">
        <v>4276</v>
      </c>
      <c r="I1460" s="118" t="s">
        <v>10351</v>
      </c>
      <c r="J1460" s="118" t="s">
        <v>7622</v>
      </c>
    </row>
    <row r="1461" spans="1:10" ht="12.75">
      <c r="A1461" s="118" t="s">
        <v>9018</v>
      </c>
      <c r="B1461" s="118" t="s">
        <v>12992</v>
      </c>
      <c r="C1461" s="118" t="b">
        <v>0</v>
      </c>
      <c r="D1461" s="118" t="e">
        <f t="shared" ca="1" si="1"/>
        <v>#NAME?</v>
      </c>
      <c r="E1461" s="118" t="s">
        <v>12989</v>
      </c>
      <c r="F1461" s="118" t="s">
        <v>12993</v>
      </c>
      <c r="G1461" s="124" t="s">
        <v>12994</v>
      </c>
      <c r="H1461" s="118" t="s">
        <v>4485</v>
      </c>
      <c r="I1461" s="118" t="s">
        <v>10351</v>
      </c>
      <c r="J1461" s="118" t="s">
        <v>7622</v>
      </c>
    </row>
    <row r="1462" spans="1:10" ht="12.75">
      <c r="A1462" s="118" t="s">
        <v>12995</v>
      </c>
      <c r="B1462" s="118" t="s">
        <v>12996</v>
      </c>
      <c r="C1462" s="118" t="b">
        <v>0</v>
      </c>
      <c r="D1462" s="118" t="e">
        <f t="shared" ca="1" si="1"/>
        <v>#NAME?</v>
      </c>
      <c r="E1462" s="118" t="s">
        <v>12989</v>
      </c>
      <c r="F1462" s="118" t="s">
        <v>12997</v>
      </c>
      <c r="G1462" s="124" t="s">
        <v>12998</v>
      </c>
      <c r="H1462" s="118" t="s">
        <v>8474</v>
      </c>
      <c r="I1462" s="118" t="s">
        <v>10351</v>
      </c>
      <c r="J1462" s="118" t="s">
        <v>7622</v>
      </c>
    </row>
    <row r="1463" spans="1:10" ht="12.75">
      <c r="A1463" s="118" t="s">
        <v>1704</v>
      </c>
      <c r="B1463" s="118" t="s">
        <v>1005</v>
      </c>
      <c r="C1463" s="118" t="b">
        <v>0</v>
      </c>
      <c r="D1463" s="118" t="e">
        <f t="shared" ca="1" si="1"/>
        <v>#NAME?</v>
      </c>
      <c r="E1463" s="118" t="s">
        <v>4534</v>
      </c>
      <c r="F1463" s="118" t="s">
        <v>12999</v>
      </c>
      <c r="G1463" s="124" t="s">
        <v>13000</v>
      </c>
      <c r="H1463" s="118" t="s">
        <v>4311</v>
      </c>
      <c r="I1463" s="118" t="s">
        <v>10888</v>
      </c>
      <c r="J1463" s="118" t="s">
        <v>7622</v>
      </c>
    </row>
    <row r="1464" spans="1:10" ht="12.75">
      <c r="A1464" s="118" t="s">
        <v>2013</v>
      </c>
      <c r="B1464" s="118" t="s">
        <v>13001</v>
      </c>
      <c r="C1464" s="118" t="b">
        <v>0</v>
      </c>
      <c r="D1464" s="118" t="e">
        <f t="shared" ca="1" si="1"/>
        <v>#NAME?</v>
      </c>
      <c r="E1464" s="118" t="s">
        <v>4534</v>
      </c>
      <c r="F1464" s="118" t="s">
        <v>13002</v>
      </c>
      <c r="G1464" s="124" t="s">
        <v>13003</v>
      </c>
      <c r="H1464" s="118" t="s">
        <v>5080</v>
      </c>
      <c r="I1464" s="118" t="s">
        <v>10888</v>
      </c>
      <c r="J1464" s="118" t="s">
        <v>7622</v>
      </c>
    </row>
    <row r="1465" spans="1:10" ht="12.75">
      <c r="A1465" s="118" t="s">
        <v>12624</v>
      </c>
      <c r="B1465" s="118" t="s">
        <v>1124</v>
      </c>
      <c r="C1465" s="118" t="b">
        <v>0</v>
      </c>
      <c r="D1465" s="118" t="e">
        <f t="shared" ca="1" si="1"/>
        <v>#NAME?</v>
      </c>
      <c r="E1465" s="118" t="s">
        <v>13004</v>
      </c>
      <c r="F1465" s="118" t="s">
        <v>13005</v>
      </c>
      <c r="G1465" s="124" t="s">
        <v>13006</v>
      </c>
      <c r="H1465" s="118" t="s">
        <v>5279</v>
      </c>
      <c r="I1465" s="118" t="s">
        <v>11091</v>
      </c>
      <c r="J1465" s="118"/>
    </row>
    <row r="1466" spans="1:10" ht="12.75">
      <c r="A1466" s="118" t="s">
        <v>13007</v>
      </c>
      <c r="B1466" s="118" t="s">
        <v>13008</v>
      </c>
      <c r="C1466" s="118" t="b">
        <v>0</v>
      </c>
      <c r="D1466" s="118" t="e">
        <f t="shared" ca="1" si="1"/>
        <v>#NAME?</v>
      </c>
      <c r="E1466" s="118" t="s">
        <v>13004</v>
      </c>
      <c r="F1466" s="118" t="s">
        <v>13009</v>
      </c>
      <c r="G1466" s="124" t="s">
        <v>13010</v>
      </c>
      <c r="H1466" s="118" t="s">
        <v>54</v>
      </c>
      <c r="I1466" s="118" t="s">
        <v>11091</v>
      </c>
      <c r="J1466" s="118"/>
    </row>
    <row r="1467" spans="1:10" ht="12.75">
      <c r="A1467" s="118" t="s">
        <v>13011</v>
      </c>
      <c r="B1467" s="118" t="s">
        <v>13012</v>
      </c>
      <c r="C1467" s="118" t="b">
        <v>0</v>
      </c>
      <c r="D1467" s="118" t="e">
        <f t="shared" ca="1" si="1"/>
        <v>#NAME?</v>
      </c>
      <c r="E1467" s="118" t="s">
        <v>13004</v>
      </c>
      <c r="F1467" s="118" t="s">
        <v>13013</v>
      </c>
      <c r="G1467" s="124" t="s">
        <v>13014</v>
      </c>
      <c r="H1467" s="118" t="s">
        <v>54</v>
      </c>
      <c r="I1467" s="118" t="s">
        <v>11091</v>
      </c>
      <c r="J1467" s="118"/>
    </row>
    <row r="1468" spans="1:10" ht="12.75">
      <c r="A1468" s="118" t="s">
        <v>13015</v>
      </c>
      <c r="B1468" s="118" t="s">
        <v>13016</v>
      </c>
      <c r="C1468" s="118" t="b">
        <v>0</v>
      </c>
      <c r="D1468" s="118" t="e">
        <f t="shared" ca="1" si="1"/>
        <v>#NAME?</v>
      </c>
      <c r="E1468" s="118" t="s">
        <v>13004</v>
      </c>
      <c r="F1468" s="118" t="s">
        <v>13017</v>
      </c>
      <c r="G1468" s="124" t="s">
        <v>13018</v>
      </c>
      <c r="H1468" s="118" t="s">
        <v>54</v>
      </c>
      <c r="I1468" s="118" t="s">
        <v>11091</v>
      </c>
      <c r="J1468" s="118"/>
    </row>
    <row r="1469" spans="1:10" ht="12.75">
      <c r="A1469" s="118" t="s">
        <v>13019</v>
      </c>
      <c r="B1469" s="118" t="s">
        <v>13020</v>
      </c>
      <c r="C1469" s="118" t="b">
        <v>0</v>
      </c>
      <c r="D1469" s="118" t="e">
        <f t="shared" ca="1" si="1"/>
        <v>#NAME?</v>
      </c>
      <c r="E1469" s="118" t="s">
        <v>13004</v>
      </c>
      <c r="F1469" s="118" t="s">
        <v>13021</v>
      </c>
      <c r="G1469" s="124" t="s">
        <v>13022</v>
      </c>
      <c r="H1469" s="118" t="s">
        <v>4485</v>
      </c>
      <c r="I1469" s="118" t="s">
        <v>11091</v>
      </c>
      <c r="J1469" s="118"/>
    </row>
    <row r="1470" spans="1:10" ht="12.75">
      <c r="A1470" s="118" t="s">
        <v>13023</v>
      </c>
      <c r="B1470" s="118" t="s">
        <v>13024</v>
      </c>
      <c r="C1470" s="118" t="b">
        <v>0</v>
      </c>
      <c r="D1470" s="118" t="e">
        <f t="shared" ca="1" si="1"/>
        <v>#NAME?</v>
      </c>
      <c r="E1470" s="118" t="s">
        <v>13004</v>
      </c>
      <c r="F1470" s="118" t="s">
        <v>13025</v>
      </c>
      <c r="G1470" s="124" t="s">
        <v>13026</v>
      </c>
      <c r="H1470" s="118" t="s">
        <v>13027</v>
      </c>
      <c r="I1470" s="118" t="s">
        <v>11091</v>
      </c>
      <c r="J1470" s="118"/>
    </row>
    <row r="1471" spans="1:10" ht="12.75">
      <c r="A1471" s="118" t="s">
        <v>7966</v>
      </c>
      <c r="B1471" s="118" t="s">
        <v>13028</v>
      </c>
      <c r="C1471" s="118" t="b">
        <v>0</v>
      </c>
      <c r="D1471" s="118" t="e">
        <f t="shared" ca="1" si="1"/>
        <v>#NAME?</v>
      </c>
      <c r="E1471" s="118" t="s">
        <v>13029</v>
      </c>
      <c r="F1471" s="118" t="s">
        <v>13030</v>
      </c>
      <c r="G1471" s="124" t="s">
        <v>13031</v>
      </c>
      <c r="H1471" s="118" t="s">
        <v>4276</v>
      </c>
      <c r="I1471" s="118" t="s">
        <v>8136</v>
      </c>
      <c r="J1471" s="118" t="s">
        <v>7622</v>
      </c>
    </row>
    <row r="1472" spans="1:10" ht="12.75">
      <c r="A1472" s="118" t="s">
        <v>13032</v>
      </c>
      <c r="B1472" s="118" t="s">
        <v>13033</v>
      </c>
      <c r="C1472" s="118" t="b">
        <v>0</v>
      </c>
      <c r="D1472" s="118" t="e">
        <f t="shared" ca="1" si="1"/>
        <v>#NAME?</v>
      </c>
      <c r="E1472" s="118" t="s">
        <v>13029</v>
      </c>
      <c r="F1472" s="118" t="s">
        <v>13034</v>
      </c>
      <c r="G1472" s="124" t="s">
        <v>13035</v>
      </c>
      <c r="H1472" s="118" t="s">
        <v>13036</v>
      </c>
      <c r="I1472" s="118" t="s">
        <v>8136</v>
      </c>
      <c r="J1472" s="118" t="s">
        <v>7622</v>
      </c>
    </row>
    <row r="1473" spans="1:10" ht="12.75">
      <c r="A1473" s="118" t="s">
        <v>882</v>
      </c>
      <c r="B1473" s="118" t="s">
        <v>9525</v>
      </c>
      <c r="C1473" s="118" t="b">
        <v>0</v>
      </c>
      <c r="D1473" s="118" t="e">
        <f t="shared" ca="1" si="1"/>
        <v>#NAME?</v>
      </c>
      <c r="E1473" s="118" t="s">
        <v>13037</v>
      </c>
      <c r="F1473" s="118" t="s">
        <v>13038</v>
      </c>
      <c r="G1473" s="118"/>
      <c r="H1473" s="118" t="s">
        <v>4278</v>
      </c>
      <c r="I1473" s="118" t="s">
        <v>1603</v>
      </c>
      <c r="J1473" s="118" t="s">
        <v>7756</v>
      </c>
    </row>
    <row r="1474" spans="1:10" ht="12.75">
      <c r="A1474" s="118" t="s">
        <v>9828</v>
      </c>
      <c r="B1474" s="118" t="s">
        <v>2641</v>
      </c>
      <c r="C1474" s="118" t="b">
        <v>0</v>
      </c>
      <c r="D1474" s="118" t="e">
        <f t="shared" ca="1" si="1"/>
        <v>#NAME?</v>
      </c>
      <c r="E1474" s="118" t="s">
        <v>13037</v>
      </c>
      <c r="F1474" s="118" t="s">
        <v>13039</v>
      </c>
      <c r="G1474" s="124" t="s">
        <v>13040</v>
      </c>
      <c r="H1474" s="118" t="s">
        <v>4278</v>
      </c>
      <c r="I1474" s="118" t="s">
        <v>1603</v>
      </c>
      <c r="J1474" s="118" t="s">
        <v>7756</v>
      </c>
    </row>
    <row r="1475" spans="1:10" ht="12.75">
      <c r="A1475" s="118" t="s">
        <v>8697</v>
      </c>
      <c r="B1475" s="118" t="s">
        <v>13041</v>
      </c>
      <c r="C1475" s="118" t="b">
        <v>0</v>
      </c>
      <c r="D1475" s="118" t="e">
        <f t="shared" ca="1" si="1"/>
        <v>#NAME?</v>
      </c>
      <c r="E1475" s="118" t="s">
        <v>13042</v>
      </c>
      <c r="F1475" s="118" t="s">
        <v>13043</v>
      </c>
      <c r="G1475" s="124" t="s">
        <v>13044</v>
      </c>
      <c r="H1475" s="118" t="s">
        <v>8535</v>
      </c>
      <c r="I1475" s="118" t="s">
        <v>7684</v>
      </c>
      <c r="J1475" s="118"/>
    </row>
    <row r="1476" spans="1:10" ht="12.75">
      <c r="A1476" s="118" t="s">
        <v>12004</v>
      </c>
      <c r="B1476" s="118" t="s">
        <v>13045</v>
      </c>
      <c r="C1476" s="118" t="b">
        <v>0</v>
      </c>
      <c r="D1476" s="118" t="e">
        <f t="shared" ca="1" si="1"/>
        <v>#NAME?</v>
      </c>
      <c r="E1476" s="118" t="s">
        <v>13042</v>
      </c>
      <c r="F1476" s="118" t="s">
        <v>13046</v>
      </c>
      <c r="G1476" s="124" t="s">
        <v>13047</v>
      </c>
      <c r="H1476" s="118" t="s">
        <v>4305</v>
      </c>
      <c r="I1476" s="118" t="s">
        <v>7684</v>
      </c>
      <c r="J1476" s="118"/>
    </row>
    <row r="1477" spans="1:10" ht="12.75">
      <c r="A1477" s="118" t="s">
        <v>12004</v>
      </c>
      <c r="B1477" s="118" t="s">
        <v>10589</v>
      </c>
      <c r="C1477" s="118" t="b">
        <v>0</v>
      </c>
      <c r="D1477" s="118" t="e">
        <f t="shared" ca="1" si="1"/>
        <v>#NAME?</v>
      </c>
      <c r="E1477" s="118" t="s">
        <v>13042</v>
      </c>
      <c r="F1477" s="118" t="s">
        <v>13048</v>
      </c>
      <c r="G1477" s="124" t="s">
        <v>13049</v>
      </c>
      <c r="H1477" s="118" t="s">
        <v>54</v>
      </c>
      <c r="I1477" s="118" t="s">
        <v>7684</v>
      </c>
      <c r="J1477" s="118"/>
    </row>
    <row r="1478" spans="1:10" ht="12.75">
      <c r="A1478" s="118" t="s">
        <v>798</v>
      </c>
      <c r="B1478" s="118" t="s">
        <v>13050</v>
      </c>
      <c r="C1478" s="118" t="b">
        <v>0</v>
      </c>
      <c r="D1478" s="118" t="e">
        <f t="shared" ca="1" si="1"/>
        <v>#NAME?</v>
      </c>
      <c r="E1478" s="118" t="s">
        <v>13051</v>
      </c>
      <c r="F1478" s="118" t="s">
        <v>13052</v>
      </c>
      <c r="G1478" s="124" t="s">
        <v>13053</v>
      </c>
      <c r="H1478" s="118" t="s">
        <v>5273</v>
      </c>
      <c r="I1478" s="118" t="s">
        <v>13054</v>
      </c>
      <c r="J1478" s="127" t="s">
        <v>13055</v>
      </c>
    </row>
    <row r="1479" spans="1:10" ht="12.75">
      <c r="A1479" s="118" t="s">
        <v>13056</v>
      </c>
      <c r="B1479" s="118" t="s">
        <v>955</v>
      </c>
      <c r="C1479" s="118" t="b">
        <v>0</v>
      </c>
      <c r="D1479" s="118" t="e">
        <f t="shared" ca="1" si="1"/>
        <v>#NAME?</v>
      </c>
      <c r="E1479" s="118" t="s">
        <v>13051</v>
      </c>
      <c r="F1479" s="118" t="s">
        <v>13057</v>
      </c>
      <c r="G1479" s="124" t="s">
        <v>13058</v>
      </c>
      <c r="H1479" s="118" t="s">
        <v>5273</v>
      </c>
      <c r="I1479" s="118" t="s">
        <v>13054</v>
      </c>
      <c r="J1479" s="127" t="s">
        <v>13055</v>
      </c>
    </row>
    <row r="1480" spans="1:10" ht="12.75">
      <c r="A1480" s="118" t="s">
        <v>1666</v>
      </c>
      <c r="B1480" s="118" t="s">
        <v>13059</v>
      </c>
      <c r="C1480" s="118" t="b">
        <v>0</v>
      </c>
      <c r="D1480" s="118" t="e">
        <f t="shared" ca="1" si="1"/>
        <v>#NAME?</v>
      </c>
      <c r="E1480" s="118" t="s">
        <v>13060</v>
      </c>
      <c r="F1480" s="118" t="s">
        <v>13061</v>
      </c>
      <c r="G1480" s="124" t="s">
        <v>13062</v>
      </c>
      <c r="H1480" s="118" t="s">
        <v>4276</v>
      </c>
      <c r="I1480" s="118" t="s">
        <v>13063</v>
      </c>
      <c r="J1480" s="118" t="s">
        <v>13064</v>
      </c>
    </row>
    <row r="1481" spans="1:10" ht="12.75">
      <c r="A1481" s="118" t="s">
        <v>870</v>
      </c>
      <c r="B1481" s="118" t="s">
        <v>13065</v>
      </c>
      <c r="C1481" s="118" t="b">
        <v>0</v>
      </c>
      <c r="D1481" s="118" t="e">
        <f t="shared" ca="1" si="1"/>
        <v>#NAME?</v>
      </c>
      <c r="E1481" s="118" t="s">
        <v>13060</v>
      </c>
      <c r="F1481" s="118" t="s">
        <v>13066</v>
      </c>
      <c r="G1481" s="124" t="s">
        <v>13067</v>
      </c>
      <c r="H1481" s="118" t="s">
        <v>4276</v>
      </c>
      <c r="I1481" s="118" t="s">
        <v>10184</v>
      </c>
      <c r="J1481" s="118" t="s">
        <v>10185</v>
      </c>
    </row>
    <row r="1482" spans="1:10" ht="12.75">
      <c r="A1482" s="118" t="s">
        <v>882</v>
      </c>
      <c r="B1482" s="118" t="s">
        <v>1124</v>
      </c>
      <c r="C1482" s="118" t="b">
        <v>0</v>
      </c>
      <c r="D1482" s="118" t="e">
        <f t="shared" ca="1" si="1"/>
        <v>#NAME?</v>
      </c>
      <c r="E1482" s="118" t="s">
        <v>13060</v>
      </c>
      <c r="F1482" s="118" t="s">
        <v>13068</v>
      </c>
      <c r="G1482" s="124" t="s">
        <v>13069</v>
      </c>
      <c r="H1482" s="118" t="s">
        <v>4276</v>
      </c>
      <c r="I1482" s="118" t="s">
        <v>13063</v>
      </c>
      <c r="J1482" s="118" t="s">
        <v>13064</v>
      </c>
    </row>
    <row r="1483" spans="1:10" ht="12.75">
      <c r="A1483" s="118" t="s">
        <v>11837</v>
      </c>
      <c r="B1483" s="118" t="s">
        <v>13070</v>
      </c>
      <c r="C1483" s="118" t="b">
        <v>0</v>
      </c>
      <c r="D1483" s="118" t="e">
        <f t="shared" ca="1" si="1"/>
        <v>#NAME?</v>
      </c>
      <c r="E1483" s="118" t="s">
        <v>13071</v>
      </c>
      <c r="F1483" s="118" t="s">
        <v>13072</v>
      </c>
      <c r="G1483" s="124" t="s">
        <v>13073</v>
      </c>
      <c r="H1483" s="118" t="s">
        <v>4485</v>
      </c>
      <c r="I1483" s="118" t="s">
        <v>8050</v>
      </c>
      <c r="J1483" s="118"/>
    </row>
    <row r="1484" spans="1:10" ht="12.75">
      <c r="A1484" s="118" t="s">
        <v>13074</v>
      </c>
      <c r="B1484" s="118" t="s">
        <v>1208</v>
      </c>
      <c r="C1484" s="118" t="b">
        <v>0</v>
      </c>
      <c r="D1484" s="118" t="e">
        <f t="shared" ca="1" si="1"/>
        <v>#NAME?</v>
      </c>
      <c r="E1484" s="118" t="s">
        <v>13071</v>
      </c>
      <c r="F1484" s="118" t="s">
        <v>13075</v>
      </c>
      <c r="G1484" s="124" t="s">
        <v>13076</v>
      </c>
      <c r="H1484" s="118" t="s">
        <v>4485</v>
      </c>
      <c r="I1484" s="118" t="s">
        <v>8050</v>
      </c>
      <c r="J1484" s="118"/>
    </row>
    <row r="1485" spans="1:10" ht="12.75">
      <c r="A1485" s="118" t="s">
        <v>13077</v>
      </c>
      <c r="B1485" s="118" t="s">
        <v>13078</v>
      </c>
      <c r="C1485" s="118" t="b">
        <v>0</v>
      </c>
      <c r="D1485" s="118" t="e">
        <f t="shared" ca="1" si="1"/>
        <v>#NAME?</v>
      </c>
      <c r="E1485" s="118" t="s">
        <v>13071</v>
      </c>
      <c r="F1485" s="118" t="s">
        <v>13079</v>
      </c>
      <c r="G1485" s="124" t="s">
        <v>13080</v>
      </c>
      <c r="H1485" s="118" t="s">
        <v>4276</v>
      </c>
      <c r="I1485" s="118" t="s">
        <v>8050</v>
      </c>
      <c r="J1485" s="118"/>
    </row>
    <row r="1486" spans="1:10" ht="12.75">
      <c r="A1486" s="118" t="s">
        <v>13081</v>
      </c>
      <c r="B1486" s="118" t="s">
        <v>13082</v>
      </c>
      <c r="C1486" s="118" t="b">
        <v>0</v>
      </c>
      <c r="D1486" s="118" t="e">
        <f t="shared" ca="1" si="1"/>
        <v>#NAME?</v>
      </c>
      <c r="E1486" s="118" t="s">
        <v>13071</v>
      </c>
      <c r="F1486" s="118" t="s">
        <v>13083</v>
      </c>
      <c r="G1486" s="124" t="s">
        <v>13084</v>
      </c>
      <c r="H1486" s="118" t="s">
        <v>5273</v>
      </c>
      <c r="I1486" s="118" t="s">
        <v>8050</v>
      </c>
      <c r="J1486" s="118"/>
    </row>
    <row r="1487" spans="1:10" ht="12.75">
      <c r="A1487" s="118" t="s">
        <v>8871</v>
      </c>
      <c r="B1487" s="118" t="s">
        <v>13085</v>
      </c>
      <c r="C1487" s="118" t="b">
        <v>0</v>
      </c>
      <c r="D1487" s="118" t="e">
        <f t="shared" ca="1" si="1"/>
        <v>#NAME?</v>
      </c>
      <c r="E1487" s="118" t="s">
        <v>13071</v>
      </c>
      <c r="F1487" s="118" t="s">
        <v>13086</v>
      </c>
      <c r="G1487" s="124" t="s">
        <v>13087</v>
      </c>
      <c r="H1487" s="118" t="s">
        <v>4276</v>
      </c>
      <c r="I1487" s="118" t="s">
        <v>8050</v>
      </c>
      <c r="J1487" s="118"/>
    </row>
    <row r="1488" spans="1:10" ht="12.75">
      <c r="A1488" s="118" t="s">
        <v>13088</v>
      </c>
      <c r="B1488" s="118" t="s">
        <v>12871</v>
      </c>
      <c r="C1488" s="118" t="b">
        <v>0</v>
      </c>
      <c r="D1488" s="118" t="e">
        <f t="shared" ca="1" si="1"/>
        <v>#NAME?</v>
      </c>
      <c r="E1488" s="118" t="s">
        <v>13089</v>
      </c>
      <c r="F1488" s="118" t="s">
        <v>13090</v>
      </c>
      <c r="G1488" s="124" t="s">
        <v>13091</v>
      </c>
      <c r="H1488" s="118" t="s">
        <v>4276</v>
      </c>
      <c r="I1488" s="118"/>
      <c r="J1488" s="118"/>
    </row>
    <row r="1489" spans="1:10" ht="12.75">
      <c r="A1489" s="118" t="s">
        <v>9132</v>
      </c>
      <c r="B1489" s="118" t="s">
        <v>13092</v>
      </c>
      <c r="C1489" s="118" t="b">
        <v>0</v>
      </c>
      <c r="D1489" s="118" t="e">
        <f t="shared" ca="1" si="1"/>
        <v>#NAME?</v>
      </c>
      <c r="E1489" s="118" t="s">
        <v>13089</v>
      </c>
      <c r="F1489" s="118" t="s">
        <v>13093</v>
      </c>
      <c r="G1489" s="124" t="s">
        <v>13094</v>
      </c>
      <c r="H1489" s="118" t="s">
        <v>13095</v>
      </c>
      <c r="I1489" s="118"/>
      <c r="J1489" s="118"/>
    </row>
    <row r="1490" spans="1:10" ht="12.75">
      <c r="A1490" s="118" t="s">
        <v>13096</v>
      </c>
      <c r="B1490" s="118" t="s">
        <v>13097</v>
      </c>
      <c r="C1490" s="118" t="b">
        <v>0</v>
      </c>
      <c r="D1490" s="118" t="e">
        <f t="shared" ca="1" si="1"/>
        <v>#NAME?</v>
      </c>
      <c r="E1490" s="118" t="s">
        <v>13098</v>
      </c>
      <c r="F1490" s="118" t="s">
        <v>13099</v>
      </c>
      <c r="G1490" s="124" t="s">
        <v>13100</v>
      </c>
      <c r="H1490" s="118" t="s">
        <v>4908</v>
      </c>
      <c r="I1490" s="118" t="s">
        <v>13101</v>
      </c>
      <c r="J1490" s="118"/>
    </row>
    <row r="1491" spans="1:10" ht="12.75">
      <c r="A1491" s="118" t="s">
        <v>13102</v>
      </c>
      <c r="B1491" s="118" t="s">
        <v>13103</v>
      </c>
      <c r="C1491" s="118" t="b">
        <v>0</v>
      </c>
      <c r="D1491" s="118" t="e">
        <f t="shared" ca="1" si="1"/>
        <v>#NAME?</v>
      </c>
      <c r="E1491" s="118" t="s">
        <v>13098</v>
      </c>
      <c r="F1491" s="118" t="s">
        <v>13104</v>
      </c>
      <c r="G1491" s="124" t="s">
        <v>13105</v>
      </c>
      <c r="H1491" s="118" t="s">
        <v>54</v>
      </c>
      <c r="I1491" s="118" t="s">
        <v>13101</v>
      </c>
      <c r="J1491" s="118"/>
    </row>
    <row r="1492" spans="1:10" ht="12.75">
      <c r="A1492" s="118" t="s">
        <v>13106</v>
      </c>
      <c r="B1492" s="118" t="s">
        <v>13107</v>
      </c>
      <c r="C1492" s="118" t="b">
        <v>0</v>
      </c>
      <c r="D1492" s="118" t="e">
        <f t="shared" ca="1" si="1"/>
        <v>#NAME?</v>
      </c>
      <c r="E1492" s="118" t="s">
        <v>13098</v>
      </c>
      <c r="F1492" s="118" t="s">
        <v>13108</v>
      </c>
      <c r="G1492" s="118"/>
      <c r="H1492" s="118" t="s">
        <v>8322</v>
      </c>
      <c r="I1492" s="118" t="s">
        <v>13101</v>
      </c>
      <c r="J1492" s="118"/>
    </row>
    <row r="1493" spans="1:10" ht="12.75">
      <c r="A1493" s="118" t="s">
        <v>13109</v>
      </c>
      <c r="B1493" s="118" t="s">
        <v>13110</v>
      </c>
      <c r="C1493" s="118" t="b">
        <v>0</v>
      </c>
      <c r="D1493" s="118" t="e">
        <f t="shared" ca="1" si="1"/>
        <v>#NAME?</v>
      </c>
      <c r="E1493" s="118" t="s">
        <v>13098</v>
      </c>
      <c r="F1493" s="118" t="s">
        <v>13111</v>
      </c>
      <c r="G1493" s="124" t="s">
        <v>13112</v>
      </c>
      <c r="H1493" s="118" t="s">
        <v>8346</v>
      </c>
      <c r="I1493" s="118" t="s">
        <v>13101</v>
      </c>
      <c r="J1493" s="118"/>
    </row>
    <row r="1494" spans="1:10" ht="12.75">
      <c r="A1494" s="118" t="s">
        <v>13113</v>
      </c>
      <c r="B1494" s="118" t="s">
        <v>13114</v>
      </c>
      <c r="C1494" s="118" t="b">
        <v>0</v>
      </c>
      <c r="D1494" s="118" t="e">
        <f t="shared" ca="1" si="1"/>
        <v>#NAME?</v>
      </c>
      <c r="E1494" s="118" t="s">
        <v>13098</v>
      </c>
      <c r="F1494" s="118" t="s">
        <v>13115</v>
      </c>
      <c r="G1494" s="124" t="s">
        <v>13116</v>
      </c>
      <c r="H1494" s="118" t="s">
        <v>54</v>
      </c>
      <c r="I1494" s="118" t="s">
        <v>13101</v>
      </c>
      <c r="J1494" s="118"/>
    </row>
    <row r="1495" spans="1:10" ht="12.75">
      <c r="A1495" s="118" t="s">
        <v>13117</v>
      </c>
      <c r="B1495" s="118" t="s">
        <v>13118</v>
      </c>
      <c r="C1495" s="118" t="b">
        <v>0</v>
      </c>
      <c r="D1495" s="118" t="e">
        <f t="shared" ca="1" si="1"/>
        <v>#NAME?</v>
      </c>
      <c r="E1495" s="118" t="s">
        <v>13098</v>
      </c>
      <c r="F1495" s="118" t="s">
        <v>13119</v>
      </c>
      <c r="G1495" s="124" t="s">
        <v>13120</v>
      </c>
      <c r="H1495" s="118" t="s">
        <v>54</v>
      </c>
      <c r="I1495" s="118" t="s">
        <v>13101</v>
      </c>
      <c r="J1495" s="118"/>
    </row>
    <row r="1496" spans="1:10" ht="12.75">
      <c r="A1496" s="118" t="s">
        <v>1666</v>
      </c>
      <c r="B1496" s="118" t="s">
        <v>13121</v>
      </c>
      <c r="C1496" s="118" t="b">
        <v>0</v>
      </c>
      <c r="D1496" s="118" t="e">
        <f t="shared" ca="1" si="1"/>
        <v>#NAME?</v>
      </c>
      <c r="E1496" s="118" t="s">
        <v>13122</v>
      </c>
      <c r="F1496" s="118" t="s">
        <v>13123</v>
      </c>
      <c r="G1496" s="124" t="s">
        <v>13124</v>
      </c>
      <c r="H1496" s="118" t="s">
        <v>5677</v>
      </c>
      <c r="I1496" s="118" t="s">
        <v>13125</v>
      </c>
      <c r="J1496" s="118" t="s">
        <v>7622</v>
      </c>
    </row>
    <row r="1497" spans="1:10" ht="12.75">
      <c r="A1497" s="118" t="s">
        <v>1484</v>
      </c>
      <c r="B1497" s="118" t="s">
        <v>1005</v>
      </c>
      <c r="C1497" s="118" t="b">
        <v>0</v>
      </c>
      <c r="D1497" s="118" t="e">
        <f t="shared" ca="1" si="1"/>
        <v>#NAME?</v>
      </c>
      <c r="E1497" s="118" t="s">
        <v>13122</v>
      </c>
      <c r="F1497" s="118" t="s">
        <v>13126</v>
      </c>
      <c r="G1497" s="124" t="s">
        <v>13127</v>
      </c>
      <c r="H1497" s="118" t="s">
        <v>4276</v>
      </c>
      <c r="I1497" s="118" t="s">
        <v>13125</v>
      </c>
      <c r="J1497" s="118" t="s">
        <v>7622</v>
      </c>
    </row>
    <row r="1498" spans="1:10" ht="12.75">
      <c r="A1498" s="118" t="s">
        <v>13128</v>
      </c>
      <c r="B1498" s="118" t="s">
        <v>11077</v>
      </c>
      <c r="C1498" s="118" t="b">
        <v>0</v>
      </c>
      <c r="D1498" s="118" t="e">
        <f t="shared" ca="1" si="1"/>
        <v>#NAME?</v>
      </c>
      <c r="E1498" s="118" t="s">
        <v>13129</v>
      </c>
      <c r="F1498" s="118" t="s">
        <v>13130</v>
      </c>
      <c r="G1498" s="124" t="s">
        <v>13131</v>
      </c>
      <c r="H1498" s="118" t="s">
        <v>5209</v>
      </c>
      <c r="I1498" s="118" t="s">
        <v>1603</v>
      </c>
      <c r="J1498" s="118" t="s">
        <v>7756</v>
      </c>
    </row>
    <row r="1499" spans="1:10" ht="12.75">
      <c r="A1499" s="118" t="s">
        <v>947</v>
      </c>
      <c r="B1499" s="118" t="s">
        <v>10497</v>
      </c>
      <c r="C1499" s="118" t="b">
        <v>0</v>
      </c>
      <c r="D1499" s="118" t="e">
        <f t="shared" ca="1" si="1"/>
        <v>#NAME?</v>
      </c>
      <c r="E1499" s="118" t="s">
        <v>13132</v>
      </c>
      <c r="F1499" s="118" t="s">
        <v>13133</v>
      </c>
      <c r="G1499" s="124" t="s">
        <v>4538</v>
      </c>
      <c r="H1499" s="118" t="s">
        <v>4276</v>
      </c>
      <c r="I1499" s="118" t="s">
        <v>13134</v>
      </c>
      <c r="J1499" s="118" t="s">
        <v>7622</v>
      </c>
    </row>
    <row r="1500" spans="1:10" ht="12.75">
      <c r="A1500" s="118" t="s">
        <v>2103</v>
      </c>
      <c r="B1500" s="118" t="s">
        <v>9147</v>
      </c>
      <c r="C1500" s="118" t="b">
        <v>0</v>
      </c>
      <c r="D1500" s="118" t="e">
        <f t="shared" ca="1" si="1"/>
        <v>#NAME?</v>
      </c>
      <c r="E1500" s="118" t="s">
        <v>13132</v>
      </c>
      <c r="F1500" s="118" t="s">
        <v>13135</v>
      </c>
      <c r="G1500" s="124" t="s">
        <v>13136</v>
      </c>
      <c r="H1500" s="118" t="s">
        <v>54</v>
      </c>
      <c r="I1500" s="118" t="s">
        <v>13134</v>
      </c>
      <c r="J1500" s="118" t="s">
        <v>7622</v>
      </c>
    </row>
    <row r="1501" spans="1:10" ht="12.75">
      <c r="A1501" s="118" t="s">
        <v>2226</v>
      </c>
      <c r="B1501" s="118" t="s">
        <v>10580</v>
      </c>
      <c r="C1501" s="118" t="b">
        <v>0</v>
      </c>
      <c r="D1501" s="118" t="e">
        <f t="shared" ca="1" si="1"/>
        <v>#NAME?</v>
      </c>
      <c r="E1501" s="118" t="s">
        <v>13137</v>
      </c>
      <c r="F1501" s="118" t="s">
        <v>13138</v>
      </c>
      <c r="G1501" s="124" t="s">
        <v>13139</v>
      </c>
      <c r="H1501" s="118" t="s">
        <v>5677</v>
      </c>
      <c r="I1501" s="118" t="s">
        <v>3131</v>
      </c>
      <c r="J1501" s="118" t="s">
        <v>7622</v>
      </c>
    </row>
    <row r="1502" spans="1:10" ht="12.75">
      <c r="A1502" s="118" t="s">
        <v>9856</v>
      </c>
      <c r="B1502" s="118" t="s">
        <v>13140</v>
      </c>
      <c r="C1502" s="118" t="b">
        <v>0</v>
      </c>
      <c r="D1502" s="118" t="e">
        <f t="shared" ca="1" si="1"/>
        <v>#NAME?</v>
      </c>
      <c r="E1502" s="118" t="s">
        <v>13141</v>
      </c>
      <c r="F1502" s="118" t="s">
        <v>13142</v>
      </c>
      <c r="G1502" s="124" t="s">
        <v>13143</v>
      </c>
      <c r="H1502" s="118" t="s">
        <v>5961</v>
      </c>
      <c r="I1502" s="118" t="s">
        <v>13144</v>
      </c>
      <c r="J1502" s="118"/>
    </row>
    <row r="1503" spans="1:10" ht="12.75">
      <c r="A1503" s="118" t="s">
        <v>8920</v>
      </c>
      <c r="B1503" s="118" t="s">
        <v>13145</v>
      </c>
      <c r="C1503" s="118" t="b">
        <v>0</v>
      </c>
      <c r="D1503" s="118" t="e">
        <f t="shared" ca="1" si="1"/>
        <v>#NAME?</v>
      </c>
      <c r="E1503" s="118" t="s">
        <v>13141</v>
      </c>
      <c r="F1503" s="118" t="s">
        <v>13146</v>
      </c>
      <c r="G1503" s="124" t="s">
        <v>13147</v>
      </c>
      <c r="H1503" s="118" t="s">
        <v>5961</v>
      </c>
      <c r="I1503" s="118" t="s">
        <v>13144</v>
      </c>
      <c r="J1503" s="118"/>
    </row>
    <row r="1504" spans="1:10" ht="12.75">
      <c r="A1504" s="118" t="s">
        <v>13148</v>
      </c>
      <c r="B1504" s="118" t="s">
        <v>13149</v>
      </c>
      <c r="C1504" s="118" t="b">
        <v>0</v>
      </c>
      <c r="D1504" s="118" t="e">
        <f t="shared" ca="1" si="1"/>
        <v>#NAME?</v>
      </c>
      <c r="E1504" s="118" t="s">
        <v>13141</v>
      </c>
      <c r="F1504" s="118" t="s">
        <v>13150</v>
      </c>
      <c r="G1504" s="124" t="s">
        <v>13151</v>
      </c>
      <c r="H1504" s="118" t="s">
        <v>5961</v>
      </c>
      <c r="I1504" s="118" t="s">
        <v>13144</v>
      </c>
      <c r="J1504" s="118"/>
    </row>
    <row r="1505" spans="1:10" ht="12.75">
      <c r="A1505" s="118" t="s">
        <v>9703</v>
      </c>
      <c r="B1505" s="118" t="s">
        <v>13152</v>
      </c>
      <c r="C1505" s="118" t="b">
        <v>0</v>
      </c>
      <c r="D1505" s="118" t="e">
        <f t="shared" ca="1" si="1"/>
        <v>#NAME?</v>
      </c>
      <c r="E1505" s="118" t="s">
        <v>13141</v>
      </c>
      <c r="F1505" s="118" t="s">
        <v>13153</v>
      </c>
      <c r="G1505" s="124" t="s">
        <v>13154</v>
      </c>
      <c r="H1505" s="118" t="s">
        <v>4276</v>
      </c>
      <c r="I1505" s="118" t="s">
        <v>13144</v>
      </c>
      <c r="J1505" s="118"/>
    </row>
    <row r="1506" spans="1:10" ht="12.75">
      <c r="A1506" s="118" t="s">
        <v>13155</v>
      </c>
      <c r="B1506" s="118" t="s">
        <v>12727</v>
      </c>
      <c r="C1506" s="118" t="b">
        <v>0</v>
      </c>
      <c r="D1506" s="118" t="e">
        <f t="shared" ca="1" si="1"/>
        <v>#NAME?</v>
      </c>
      <c r="E1506" s="118" t="s">
        <v>13141</v>
      </c>
      <c r="F1506" s="118" t="s">
        <v>13156</v>
      </c>
      <c r="G1506" s="124" t="s">
        <v>13157</v>
      </c>
      <c r="H1506" s="118" t="s">
        <v>5961</v>
      </c>
      <c r="I1506" s="118" t="s">
        <v>13144</v>
      </c>
      <c r="J1506" s="118"/>
    </row>
    <row r="1507" spans="1:10" ht="12.75">
      <c r="A1507" s="118" t="s">
        <v>13158</v>
      </c>
      <c r="B1507" s="118" t="s">
        <v>13159</v>
      </c>
      <c r="C1507" s="118" t="b">
        <v>0</v>
      </c>
      <c r="D1507" s="118" t="e">
        <f t="shared" ca="1" si="1"/>
        <v>#NAME?</v>
      </c>
      <c r="E1507" s="118" t="s">
        <v>13141</v>
      </c>
      <c r="F1507" s="118" t="s">
        <v>13160</v>
      </c>
      <c r="G1507" s="124" t="s">
        <v>13161</v>
      </c>
      <c r="H1507" s="118" t="s">
        <v>5961</v>
      </c>
      <c r="I1507" s="118" t="s">
        <v>13144</v>
      </c>
      <c r="J1507" s="118"/>
    </row>
    <row r="1508" spans="1:10" ht="12.75">
      <c r="A1508" s="118" t="s">
        <v>1266</v>
      </c>
      <c r="B1508" s="118" t="s">
        <v>13162</v>
      </c>
      <c r="C1508" s="118" t="b">
        <v>0</v>
      </c>
      <c r="D1508" s="118" t="e">
        <f t="shared" ca="1" si="1"/>
        <v>#NAME?</v>
      </c>
      <c r="E1508" s="118" t="s">
        <v>4554</v>
      </c>
      <c r="F1508" s="118" t="s">
        <v>13163</v>
      </c>
      <c r="G1508" s="124" t="s">
        <v>13164</v>
      </c>
      <c r="H1508" s="118" t="s">
        <v>54</v>
      </c>
      <c r="I1508" s="118" t="s">
        <v>7590</v>
      </c>
      <c r="J1508" s="118" t="s">
        <v>7591</v>
      </c>
    </row>
    <row r="1509" spans="1:10" ht="12.75">
      <c r="A1509" s="118" t="s">
        <v>1501</v>
      </c>
      <c r="B1509" s="118" t="s">
        <v>13165</v>
      </c>
      <c r="C1509" s="118" t="b">
        <v>0</v>
      </c>
      <c r="D1509" s="118" t="e">
        <f t="shared" ca="1" si="1"/>
        <v>#NAME?</v>
      </c>
      <c r="E1509" s="118" t="s">
        <v>4554</v>
      </c>
      <c r="F1509" s="118" t="s">
        <v>13166</v>
      </c>
      <c r="G1509" s="124" t="s">
        <v>13167</v>
      </c>
      <c r="H1509" s="118" t="s">
        <v>4305</v>
      </c>
      <c r="I1509" s="118" t="s">
        <v>8136</v>
      </c>
      <c r="J1509" s="118" t="s">
        <v>7622</v>
      </c>
    </row>
    <row r="1510" spans="1:10" ht="12.75">
      <c r="A1510" s="118" t="s">
        <v>2220</v>
      </c>
      <c r="B1510" s="118" t="s">
        <v>13168</v>
      </c>
      <c r="C1510" s="118" t="b">
        <v>0</v>
      </c>
      <c r="D1510" s="118" t="e">
        <f t="shared" ca="1" si="1"/>
        <v>#NAME?</v>
      </c>
      <c r="E1510" s="118" t="s">
        <v>4554</v>
      </c>
      <c r="F1510" s="118" t="s">
        <v>13169</v>
      </c>
      <c r="G1510" s="124" t="s">
        <v>13170</v>
      </c>
      <c r="H1510" s="118" t="s">
        <v>4305</v>
      </c>
      <c r="I1510" s="118" t="s">
        <v>7590</v>
      </c>
      <c r="J1510" s="118" t="s">
        <v>7591</v>
      </c>
    </row>
    <row r="1511" spans="1:10" ht="12.75">
      <c r="A1511" s="118" t="s">
        <v>13171</v>
      </c>
      <c r="B1511" s="118" t="s">
        <v>13172</v>
      </c>
      <c r="C1511" s="118" t="b">
        <v>0</v>
      </c>
      <c r="D1511" s="118" t="e">
        <f t="shared" ca="1" si="1"/>
        <v>#NAME?</v>
      </c>
      <c r="E1511" s="118" t="s">
        <v>4554</v>
      </c>
      <c r="F1511" s="118" t="s">
        <v>13173</v>
      </c>
      <c r="G1511" s="124" t="s">
        <v>13174</v>
      </c>
      <c r="H1511" s="118" t="s">
        <v>4305</v>
      </c>
      <c r="I1511" s="118" t="s">
        <v>8204</v>
      </c>
      <c r="J1511" s="118"/>
    </row>
    <row r="1512" spans="1:10" ht="12.75">
      <c r="A1512" s="118" t="s">
        <v>1063</v>
      </c>
      <c r="B1512" s="118" t="s">
        <v>13175</v>
      </c>
      <c r="C1512" s="118" t="b">
        <v>0</v>
      </c>
      <c r="D1512" s="118" t="e">
        <f t="shared" ca="1" si="1"/>
        <v>#NAME?</v>
      </c>
      <c r="E1512" s="118" t="s">
        <v>4554</v>
      </c>
      <c r="F1512" s="118" t="s">
        <v>13176</v>
      </c>
      <c r="G1512" s="124" t="s">
        <v>13177</v>
      </c>
      <c r="H1512" s="118" t="s">
        <v>4305</v>
      </c>
      <c r="I1512" s="118" t="s">
        <v>7590</v>
      </c>
      <c r="J1512" s="118" t="s">
        <v>7591</v>
      </c>
    </row>
    <row r="1513" spans="1:10" ht="12.75">
      <c r="A1513" s="118" t="s">
        <v>983</v>
      </c>
      <c r="B1513" s="118" t="s">
        <v>13178</v>
      </c>
      <c r="C1513" s="118" t="b">
        <v>0</v>
      </c>
      <c r="D1513" s="118" t="e">
        <f t="shared" ca="1" si="1"/>
        <v>#NAME?</v>
      </c>
      <c r="E1513" s="118" t="s">
        <v>4554</v>
      </c>
      <c r="F1513" s="118" t="s">
        <v>13179</v>
      </c>
      <c r="G1513" s="124" t="s">
        <v>13180</v>
      </c>
      <c r="H1513" s="118" t="s">
        <v>4831</v>
      </c>
      <c r="I1513" s="118" t="s">
        <v>7590</v>
      </c>
      <c r="J1513" s="118" t="s">
        <v>7591</v>
      </c>
    </row>
    <row r="1514" spans="1:10" ht="12.75">
      <c r="A1514" s="118" t="s">
        <v>8351</v>
      </c>
      <c r="B1514" s="118" t="s">
        <v>13181</v>
      </c>
      <c r="C1514" s="118" t="b">
        <v>0</v>
      </c>
      <c r="D1514" s="118" t="e">
        <f t="shared" ca="1" si="1"/>
        <v>#NAME?</v>
      </c>
      <c r="E1514" s="118" t="s">
        <v>4554</v>
      </c>
      <c r="F1514" s="118" t="s">
        <v>13182</v>
      </c>
      <c r="G1514" s="124" t="s">
        <v>13183</v>
      </c>
      <c r="H1514" s="118" t="s">
        <v>7784</v>
      </c>
      <c r="I1514" s="118" t="s">
        <v>7590</v>
      </c>
      <c r="J1514" s="118" t="s">
        <v>7591</v>
      </c>
    </row>
    <row r="1515" spans="1:10" ht="12.75">
      <c r="A1515" s="118" t="s">
        <v>882</v>
      </c>
      <c r="B1515" s="118" t="s">
        <v>963</v>
      </c>
      <c r="C1515" s="118" t="b">
        <v>0</v>
      </c>
      <c r="D1515" s="118" t="e">
        <f t="shared" ca="1" si="1"/>
        <v>#NAME?</v>
      </c>
      <c r="E1515" s="118" t="s">
        <v>4554</v>
      </c>
      <c r="F1515" s="118" t="s">
        <v>13184</v>
      </c>
      <c r="G1515" s="124" t="s">
        <v>13185</v>
      </c>
      <c r="H1515" s="118" t="s">
        <v>4305</v>
      </c>
      <c r="I1515" s="118" t="s">
        <v>7590</v>
      </c>
      <c r="J1515" s="118" t="s">
        <v>7591</v>
      </c>
    </row>
    <row r="1516" spans="1:10" ht="12.75">
      <c r="A1516" s="118" t="s">
        <v>13186</v>
      </c>
      <c r="B1516" s="118" t="s">
        <v>13187</v>
      </c>
      <c r="C1516" s="118" t="b">
        <v>0</v>
      </c>
      <c r="D1516" s="118" t="e">
        <f t="shared" ca="1" si="1"/>
        <v>#NAME?</v>
      </c>
      <c r="E1516" s="118" t="s">
        <v>4554</v>
      </c>
      <c r="F1516" s="118" t="s">
        <v>13188</v>
      </c>
      <c r="G1516" s="124" t="s">
        <v>13189</v>
      </c>
      <c r="H1516" s="118" t="s">
        <v>4485</v>
      </c>
      <c r="I1516" s="118" t="s">
        <v>7590</v>
      </c>
      <c r="J1516" s="118" t="s">
        <v>7591</v>
      </c>
    </row>
    <row r="1517" spans="1:10" ht="12.75">
      <c r="A1517" s="118" t="s">
        <v>13190</v>
      </c>
      <c r="B1517" s="118" t="s">
        <v>8052</v>
      </c>
      <c r="C1517" s="118" t="b">
        <v>0</v>
      </c>
      <c r="D1517" s="118" t="e">
        <f t="shared" ca="1" si="1"/>
        <v>#NAME?</v>
      </c>
      <c r="E1517" s="118" t="s">
        <v>4554</v>
      </c>
      <c r="F1517" s="118" t="s">
        <v>13191</v>
      </c>
      <c r="G1517" s="124" t="s">
        <v>13192</v>
      </c>
      <c r="H1517" s="118" t="s">
        <v>4305</v>
      </c>
      <c r="I1517" s="118" t="s">
        <v>7590</v>
      </c>
      <c r="J1517" s="118" t="s">
        <v>7591</v>
      </c>
    </row>
    <row r="1518" spans="1:10" ht="12.75">
      <c r="A1518" s="118" t="s">
        <v>929</v>
      </c>
      <c r="B1518" s="118" t="s">
        <v>1005</v>
      </c>
      <c r="C1518" s="118" t="b">
        <v>0</v>
      </c>
      <c r="D1518" s="118" t="e">
        <f t="shared" ca="1" si="1"/>
        <v>#NAME?</v>
      </c>
      <c r="E1518" s="118" t="s">
        <v>4554</v>
      </c>
      <c r="F1518" s="118" t="s">
        <v>13193</v>
      </c>
      <c r="G1518" s="124" t="s">
        <v>13194</v>
      </c>
      <c r="H1518" s="118" t="s">
        <v>4305</v>
      </c>
      <c r="I1518" s="118" t="s">
        <v>8136</v>
      </c>
      <c r="J1518" s="118" t="s">
        <v>7622</v>
      </c>
    </row>
    <row r="1519" spans="1:10" ht="12.75">
      <c r="A1519" s="118" t="s">
        <v>10288</v>
      </c>
      <c r="B1519" s="118" t="s">
        <v>13195</v>
      </c>
      <c r="C1519" s="118" t="b">
        <v>0</v>
      </c>
      <c r="D1519" s="118" t="e">
        <f t="shared" ca="1" si="1"/>
        <v>#NAME?</v>
      </c>
      <c r="E1519" s="118" t="s">
        <v>4554</v>
      </c>
      <c r="F1519" s="118" t="s">
        <v>13196</v>
      </c>
      <c r="G1519" s="124" t="s">
        <v>13197</v>
      </c>
      <c r="H1519" s="118" t="s">
        <v>54</v>
      </c>
      <c r="I1519" s="118" t="s">
        <v>7590</v>
      </c>
      <c r="J1519" s="118" t="s">
        <v>7591</v>
      </c>
    </row>
    <row r="1520" spans="1:10" ht="12.75">
      <c r="A1520" s="118" t="s">
        <v>2135</v>
      </c>
      <c r="B1520" s="118" t="s">
        <v>13198</v>
      </c>
      <c r="C1520" s="118" t="b">
        <v>0</v>
      </c>
      <c r="D1520" s="118" t="e">
        <f t="shared" ca="1" si="1"/>
        <v>#NAME?</v>
      </c>
      <c r="E1520" s="118" t="s">
        <v>4554</v>
      </c>
      <c r="F1520" s="118" t="s">
        <v>13199</v>
      </c>
      <c r="G1520" s="124" t="s">
        <v>13200</v>
      </c>
      <c r="H1520" s="118" t="s">
        <v>4305</v>
      </c>
      <c r="I1520" s="118" t="s">
        <v>8204</v>
      </c>
      <c r="J1520" s="118"/>
    </row>
    <row r="1521" spans="1:10" ht="12.75">
      <c r="A1521" s="118" t="s">
        <v>1933</v>
      </c>
      <c r="B1521" s="118" t="s">
        <v>13201</v>
      </c>
      <c r="C1521" s="118" t="b">
        <v>0</v>
      </c>
      <c r="D1521" s="118" t="e">
        <f t="shared" ca="1" si="1"/>
        <v>#NAME?</v>
      </c>
      <c r="E1521" s="118" t="s">
        <v>4554</v>
      </c>
      <c r="F1521" s="118" t="s">
        <v>13202</v>
      </c>
      <c r="G1521" s="124" t="s">
        <v>13203</v>
      </c>
      <c r="H1521" s="118" t="s">
        <v>4831</v>
      </c>
      <c r="I1521" s="118" t="s">
        <v>7590</v>
      </c>
      <c r="J1521" s="118" t="s">
        <v>7591</v>
      </c>
    </row>
    <row r="1522" spans="1:10" ht="12.75">
      <c r="A1522" s="118" t="s">
        <v>7910</v>
      </c>
      <c r="B1522" s="118" t="s">
        <v>13204</v>
      </c>
      <c r="C1522" s="118" t="b">
        <v>0</v>
      </c>
      <c r="D1522" s="118" t="e">
        <f t="shared" ca="1" si="1"/>
        <v>#NAME?</v>
      </c>
      <c r="E1522" s="118" t="s">
        <v>13205</v>
      </c>
      <c r="F1522" s="118" t="s">
        <v>13206</v>
      </c>
      <c r="G1522" s="124" t="s">
        <v>13207</v>
      </c>
      <c r="H1522" s="118" t="s">
        <v>54</v>
      </c>
      <c r="I1522" s="118" t="s">
        <v>13208</v>
      </c>
      <c r="J1522" s="118" t="s">
        <v>7636</v>
      </c>
    </row>
    <row r="1523" spans="1:10" ht="12.75">
      <c r="A1523" s="118" t="s">
        <v>8748</v>
      </c>
      <c r="B1523" s="118" t="s">
        <v>8550</v>
      </c>
      <c r="C1523" s="118" t="b">
        <v>0</v>
      </c>
      <c r="D1523" s="118" t="e">
        <f t="shared" ca="1" si="1"/>
        <v>#NAME?</v>
      </c>
      <c r="E1523" s="118" t="s">
        <v>13209</v>
      </c>
      <c r="F1523" s="118" t="s">
        <v>13210</v>
      </c>
      <c r="G1523" s="124" t="s">
        <v>13211</v>
      </c>
      <c r="H1523" s="118" t="s">
        <v>4276</v>
      </c>
      <c r="I1523" s="118" t="s">
        <v>13212</v>
      </c>
      <c r="J1523" s="118" t="s">
        <v>13213</v>
      </c>
    </row>
    <row r="1524" spans="1:10" ht="12.75">
      <c r="A1524" s="118" t="s">
        <v>8748</v>
      </c>
      <c r="B1524" s="118" t="s">
        <v>13214</v>
      </c>
      <c r="C1524" s="118" t="b">
        <v>0</v>
      </c>
      <c r="D1524" s="118" t="e">
        <f t="shared" ca="1" si="1"/>
        <v>#NAME?</v>
      </c>
      <c r="E1524" s="118" t="s">
        <v>13209</v>
      </c>
      <c r="F1524" s="118" t="s">
        <v>13215</v>
      </c>
      <c r="G1524" s="124" t="s">
        <v>13216</v>
      </c>
      <c r="H1524" s="118" t="s">
        <v>7647</v>
      </c>
      <c r="I1524" s="118" t="s">
        <v>13212</v>
      </c>
      <c r="J1524" s="118" t="s">
        <v>13213</v>
      </c>
    </row>
    <row r="1525" spans="1:10" ht="12.75">
      <c r="A1525" s="118" t="s">
        <v>13217</v>
      </c>
      <c r="B1525" s="118" t="s">
        <v>13218</v>
      </c>
      <c r="C1525" s="118" t="b">
        <v>0</v>
      </c>
      <c r="D1525" s="118" t="e">
        <f t="shared" ca="1" si="1"/>
        <v>#NAME?</v>
      </c>
      <c r="E1525" s="118" t="s">
        <v>13209</v>
      </c>
      <c r="F1525" s="118" t="s">
        <v>13219</v>
      </c>
      <c r="G1525" s="124" t="s">
        <v>13220</v>
      </c>
      <c r="H1525" s="118" t="s">
        <v>4276</v>
      </c>
      <c r="I1525" s="118" t="s">
        <v>13212</v>
      </c>
      <c r="J1525" s="118" t="s">
        <v>13213</v>
      </c>
    </row>
    <row r="1526" spans="1:10" ht="12.75">
      <c r="A1526" s="118" t="s">
        <v>10275</v>
      </c>
      <c r="B1526" s="118" t="s">
        <v>13221</v>
      </c>
      <c r="C1526" s="118" t="b">
        <v>0</v>
      </c>
      <c r="D1526" s="118" t="e">
        <f t="shared" ca="1" si="1"/>
        <v>#NAME?</v>
      </c>
      <c r="E1526" s="118" t="s">
        <v>13209</v>
      </c>
      <c r="F1526" s="118" t="s">
        <v>13222</v>
      </c>
      <c r="G1526" s="124" t="s">
        <v>13223</v>
      </c>
      <c r="H1526" s="118" t="s">
        <v>4276</v>
      </c>
      <c r="I1526" s="118" t="s">
        <v>13212</v>
      </c>
      <c r="J1526" s="118" t="s">
        <v>13213</v>
      </c>
    </row>
    <row r="1527" spans="1:10" ht="12.75">
      <c r="A1527" s="118" t="s">
        <v>13224</v>
      </c>
      <c r="B1527" s="118" t="s">
        <v>13225</v>
      </c>
      <c r="C1527" s="118" t="b">
        <v>0</v>
      </c>
      <c r="D1527" s="118" t="e">
        <f t="shared" ca="1" si="1"/>
        <v>#NAME?</v>
      </c>
      <c r="E1527" s="118" t="s">
        <v>13209</v>
      </c>
      <c r="F1527" s="118" t="s">
        <v>13226</v>
      </c>
      <c r="G1527" s="124" t="s">
        <v>13227</v>
      </c>
      <c r="H1527" s="118" t="s">
        <v>7611</v>
      </c>
      <c r="I1527" s="118" t="s">
        <v>13212</v>
      </c>
      <c r="J1527" s="118" t="s">
        <v>13213</v>
      </c>
    </row>
    <row r="1528" spans="1:10" ht="12.75">
      <c r="A1528" s="118" t="s">
        <v>1240</v>
      </c>
      <c r="B1528" s="118" t="s">
        <v>13228</v>
      </c>
      <c r="C1528" s="118" t="b">
        <v>0</v>
      </c>
      <c r="D1528" s="118" t="e">
        <f t="shared" ca="1" si="1"/>
        <v>#NAME?</v>
      </c>
      <c r="E1528" s="118" t="s">
        <v>13229</v>
      </c>
      <c r="F1528" s="118" t="s">
        <v>13230</v>
      </c>
      <c r="G1528" s="124" t="s">
        <v>13231</v>
      </c>
      <c r="H1528" s="118" t="s">
        <v>4831</v>
      </c>
      <c r="I1528" s="118" t="s">
        <v>3131</v>
      </c>
      <c r="J1528" s="118" t="s">
        <v>7622</v>
      </c>
    </row>
    <row r="1529" spans="1:10" ht="12.75">
      <c r="A1529" s="118" t="s">
        <v>989</v>
      </c>
      <c r="B1529" s="118" t="s">
        <v>13232</v>
      </c>
      <c r="C1529" s="118" t="b">
        <v>0</v>
      </c>
      <c r="D1529" s="118" t="e">
        <f t="shared" ca="1" si="1"/>
        <v>#NAME?</v>
      </c>
      <c r="E1529" s="118" t="s">
        <v>13233</v>
      </c>
      <c r="F1529" s="118" t="s">
        <v>13234</v>
      </c>
      <c r="G1529" s="124" t="s">
        <v>13235</v>
      </c>
      <c r="H1529" s="118" t="s">
        <v>4276</v>
      </c>
      <c r="I1529" s="118" t="s">
        <v>3131</v>
      </c>
      <c r="J1529" s="118" t="s">
        <v>7622</v>
      </c>
    </row>
    <row r="1530" spans="1:10" ht="12.75">
      <c r="A1530" s="118" t="s">
        <v>1666</v>
      </c>
      <c r="B1530" s="118" t="s">
        <v>13236</v>
      </c>
      <c r="C1530" s="118" t="b">
        <v>0</v>
      </c>
      <c r="D1530" s="118" t="e">
        <f t="shared" ca="1" si="1"/>
        <v>#NAME?</v>
      </c>
      <c r="E1530" s="118" t="s">
        <v>13233</v>
      </c>
      <c r="F1530" s="118" t="s">
        <v>13237</v>
      </c>
      <c r="G1530" s="124" t="s">
        <v>13238</v>
      </c>
      <c r="H1530" s="118" t="s">
        <v>4276</v>
      </c>
      <c r="I1530" s="118" t="s">
        <v>3131</v>
      </c>
      <c r="J1530" s="118" t="s">
        <v>7622</v>
      </c>
    </row>
    <row r="1531" spans="1:10" ht="12.75">
      <c r="A1531" s="118" t="s">
        <v>8575</v>
      </c>
      <c r="B1531" s="118" t="s">
        <v>13239</v>
      </c>
      <c r="C1531" s="118" t="b">
        <v>0</v>
      </c>
      <c r="D1531" s="118" t="e">
        <f t="shared" ca="1" si="1"/>
        <v>#NAME?</v>
      </c>
      <c r="E1531" s="118" t="s">
        <v>13233</v>
      </c>
      <c r="F1531" s="118" t="s">
        <v>13240</v>
      </c>
      <c r="G1531" s="124" t="s">
        <v>13241</v>
      </c>
      <c r="H1531" s="118" t="s">
        <v>4831</v>
      </c>
      <c r="I1531" s="118" t="s">
        <v>3131</v>
      </c>
      <c r="J1531" s="118" t="s">
        <v>7622</v>
      </c>
    </row>
    <row r="1532" spans="1:10" ht="12.75">
      <c r="A1532" s="118" t="s">
        <v>826</v>
      </c>
      <c r="B1532" s="118" t="s">
        <v>13242</v>
      </c>
      <c r="C1532" s="118" t="b">
        <v>0</v>
      </c>
      <c r="D1532" s="118" t="e">
        <f t="shared" ca="1" si="1"/>
        <v>#NAME?</v>
      </c>
      <c r="E1532" s="118" t="s">
        <v>13233</v>
      </c>
      <c r="F1532" s="118" t="s">
        <v>13243</v>
      </c>
      <c r="G1532" s="124" t="s">
        <v>13244</v>
      </c>
      <c r="H1532" s="118" t="s">
        <v>4276</v>
      </c>
      <c r="I1532" s="118" t="s">
        <v>3131</v>
      </c>
      <c r="J1532" s="118" t="s">
        <v>7622</v>
      </c>
    </row>
    <row r="1533" spans="1:10" ht="12.75">
      <c r="A1533" s="118" t="s">
        <v>1328</v>
      </c>
      <c r="B1533" s="118" t="s">
        <v>13245</v>
      </c>
      <c r="C1533" s="118" t="b">
        <v>0</v>
      </c>
      <c r="D1533" s="118" t="e">
        <f t="shared" ca="1" si="1"/>
        <v>#NAME?</v>
      </c>
      <c r="E1533" s="118" t="s">
        <v>13246</v>
      </c>
      <c r="F1533" s="118" t="s">
        <v>13247</v>
      </c>
      <c r="G1533" s="124" t="s">
        <v>13248</v>
      </c>
      <c r="H1533" s="118" t="s">
        <v>5209</v>
      </c>
      <c r="I1533" s="118" t="s">
        <v>3131</v>
      </c>
      <c r="J1533" s="118" t="s">
        <v>7622</v>
      </c>
    </row>
    <row r="1534" spans="1:10" ht="12.75">
      <c r="A1534" s="118" t="s">
        <v>2290</v>
      </c>
      <c r="B1534" s="118" t="s">
        <v>13249</v>
      </c>
      <c r="C1534" s="118" t="b">
        <v>0</v>
      </c>
      <c r="D1534" s="118" t="e">
        <f t="shared" ca="1" si="1"/>
        <v>#NAME?</v>
      </c>
      <c r="E1534" s="118" t="s">
        <v>13246</v>
      </c>
      <c r="F1534" s="118" t="s">
        <v>13250</v>
      </c>
      <c r="G1534" s="124" t="s">
        <v>13251</v>
      </c>
      <c r="H1534" s="118" t="s">
        <v>54</v>
      </c>
      <c r="I1534" s="118" t="s">
        <v>3131</v>
      </c>
      <c r="J1534" s="118" t="s">
        <v>7622</v>
      </c>
    </row>
    <row r="1535" spans="1:10" ht="12.75">
      <c r="A1535" s="118" t="s">
        <v>1716</v>
      </c>
      <c r="B1535" s="118" t="s">
        <v>13252</v>
      </c>
      <c r="C1535" s="118" t="b">
        <v>0</v>
      </c>
      <c r="D1535" s="118" t="e">
        <f t="shared" ca="1" si="1"/>
        <v>#NAME?</v>
      </c>
      <c r="E1535" s="118" t="s">
        <v>13253</v>
      </c>
      <c r="F1535" s="118" t="s">
        <v>13254</v>
      </c>
      <c r="G1535" s="124" t="s">
        <v>13255</v>
      </c>
      <c r="H1535" s="118" t="s">
        <v>4305</v>
      </c>
      <c r="I1535" s="118" t="s">
        <v>8136</v>
      </c>
      <c r="J1535" s="118" t="s">
        <v>7622</v>
      </c>
    </row>
    <row r="1536" spans="1:10" ht="12.75">
      <c r="A1536" s="118" t="s">
        <v>1484</v>
      </c>
      <c r="B1536" s="118" t="s">
        <v>13256</v>
      </c>
      <c r="C1536" s="118" t="b">
        <v>0</v>
      </c>
      <c r="D1536" s="118" t="e">
        <f t="shared" ca="1" si="1"/>
        <v>#NAME?</v>
      </c>
      <c r="E1536" s="118" t="s">
        <v>13257</v>
      </c>
      <c r="F1536" s="118" t="s">
        <v>13258</v>
      </c>
      <c r="G1536" s="124" t="s">
        <v>13259</v>
      </c>
      <c r="H1536" s="118" t="s">
        <v>4276</v>
      </c>
      <c r="I1536" s="118" t="s">
        <v>8925</v>
      </c>
      <c r="J1536" s="118"/>
    </row>
    <row r="1537" spans="1:10" ht="12.75">
      <c r="A1537" s="118" t="s">
        <v>13260</v>
      </c>
      <c r="B1537" s="118" t="s">
        <v>13261</v>
      </c>
      <c r="C1537" s="118" t="b">
        <v>0</v>
      </c>
      <c r="D1537" s="118" t="e">
        <f t="shared" ca="1" si="1"/>
        <v>#NAME?</v>
      </c>
      <c r="E1537" s="118" t="s">
        <v>13257</v>
      </c>
      <c r="F1537" s="118" t="s">
        <v>13262</v>
      </c>
      <c r="G1537" s="124" t="s">
        <v>13263</v>
      </c>
      <c r="H1537" s="118" t="s">
        <v>4640</v>
      </c>
      <c r="I1537" s="118" t="s">
        <v>8925</v>
      </c>
      <c r="J1537" s="118"/>
    </row>
    <row r="1538" spans="1:10" ht="12.75">
      <c r="A1538" s="118" t="s">
        <v>12192</v>
      </c>
      <c r="B1538" s="118" t="s">
        <v>9263</v>
      </c>
      <c r="C1538" s="118" t="b">
        <v>0</v>
      </c>
      <c r="D1538" s="118" t="e">
        <f t="shared" ca="1" si="1"/>
        <v>#NAME?</v>
      </c>
      <c r="E1538" s="118" t="s">
        <v>13264</v>
      </c>
      <c r="F1538" s="118" t="s">
        <v>13265</v>
      </c>
      <c r="G1538" s="124" t="s">
        <v>13266</v>
      </c>
      <c r="H1538" s="118" t="s">
        <v>13267</v>
      </c>
      <c r="I1538" s="118" t="s">
        <v>13268</v>
      </c>
      <c r="J1538" s="118" t="s">
        <v>7591</v>
      </c>
    </row>
    <row r="1539" spans="1:10" ht="12.75">
      <c r="A1539" s="118" t="s">
        <v>11283</v>
      </c>
      <c r="B1539" s="118" t="s">
        <v>13269</v>
      </c>
      <c r="C1539" s="118" t="b">
        <v>0</v>
      </c>
      <c r="D1539" s="118" t="e">
        <f t="shared" ca="1" si="1"/>
        <v>#NAME?</v>
      </c>
      <c r="E1539" s="118" t="s">
        <v>13270</v>
      </c>
      <c r="F1539" s="118" t="s">
        <v>13271</v>
      </c>
      <c r="G1539" s="124" t="s">
        <v>13272</v>
      </c>
      <c r="H1539" s="118" t="s">
        <v>10246</v>
      </c>
      <c r="I1539" s="118" t="s">
        <v>13273</v>
      </c>
      <c r="J1539" s="118"/>
    </row>
    <row r="1540" spans="1:10" ht="12.75">
      <c r="A1540" s="118" t="s">
        <v>13274</v>
      </c>
      <c r="B1540" s="118" t="s">
        <v>13275</v>
      </c>
      <c r="C1540" s="118" t="b">
        <v>0</v>
      </c>
      <c r="D1540" s="118" t="e">
        <f t="shared" ca="1" si="1"/>
        <v>#NAME?</v>
      </c>
      <c r="E1540" s="118" t="s">
        <v>13276</v>
      </c>
      <c r="F1540" s="118" t="s">
        <v>13277</v>
      </c>
      <c r="G1540" s="124" t="s">
        <v>13278</v>
      </c>
      <c r="H1540" s="118" t="s">
        <v>7611</v>
      </c>
      <c r="I1540" s="118" t="s">
        <v>8925</v>
      </c>
      <c r="J1540" s="118"/>
    </row>
    <row r="1541" spans="1:10" ht="12.75">
      <c r="A1541" s="118" t="s">
        <v>13279</v>
      </c>
      <c r="B1541" s="118" t="s">
        <v>13280</v>
      </c>
      <c r="C1541" s="118" t="b">
        <v>0</v>
      </c>
      <c r="D1541" s="118" t="e">
        <f t="shared" ca="1" si="1"/>
        <v>#NAME?</v>
      </c>
      <c r="E1541" s="118" t="s">
        <v>13281</v>
      </c>
      <c r="F1541" s="118" t="s">
        <v>13282</v>
      </c>
      <c r="G1541" s="124" t="s">
        <v>13283</v>
      </c>
      <c r="H1541" s="118" t="s">
        <v>4276</v>
      </c>
      <c r="I1541" s="118" t="s">
        <v>13284</v>
      </c>
      <c r="J1541" s="118" t="s">
        <v>7756</v>
      </c>
    </row>
    <row r="1542" spans="1:10" ht="12.75">
      <c r="A1542" s="118" t="s">
        <v>1666</v>
      </c>
      <c r="B1542" s="118" t="s">
        <v>13285</v>
      </c>
      <c r="C1542" s="118" t="b">
        <v>0</v>
      </c>
      <c r="D1542" s="118" t="e">
        <f t="shared" ca="1" si="1"/>
        <v>#NAME?</v>
      </c>
      <c r="E1542" s="118" t="s">
        <v>13281</v>
      </c>
      <c r="F1542" s="118" t="s">
        <v>13286</v>
      </c>
      <c r="G1542" s="124" t="s">
        <v>13287</v>
      </c>
      <c r="H1542" s="118" t="s">
        <v>4276</v>
      </c>
      <c r="I1542" s="118" t="s">
        <v>13284</v>
      </c>
      <c r="J1542" s="118" t="s">
        <v>7756</v>
      </c>
    </row>
    <row r="1543" spans="1:10" ht="12.75">
      <c r="A1543" s="118" t="s">
        <v>11217</v>
      </c>
      <c r="B1543" s="118" t="s">
        <v>12874</v>
      </c>
      <c r="C1543" s="118" t="b">
        <v>0</v>
      </c>
      <c r="D1543" s="118" t="e">
        <f t="shared" ca="1" si="1"/>
        <v>#NAME?</v>
      </c>
      <c r="E1543" s="118" t="s">
        <v>13281</v>
      </c>
      <c r="F1543" s="118" t="s">
        <v>13288</v>
      </c>
      <c r="G1543" s="124" t="s">
        <v>13289</v>
      </c>
      <c r="H1543" s="118" t="s">
        <v>5273</v>
      </c>
      <c r="I1543" s="118" t="s">
        <v>13284</v>
      </c>
      <c r="J1543" s="118" t="s">
        <v>7756</v>
      </c>
    </row>
    <row r="1544" spans="1:10" ht="12.75">
      <c r="A1544" s="118" t="s">
        <v>989</v>
      </c>
      <c r="B1544" s="118" t="s">
        <v>13290</v>
      </c>
      <c r="C1544" s="118" t="b">
        <v>0</v>
      </c>
      <c r="D1544" s="118" t="e">
        <f t="shared" ca="1" si="1"/>
        <v>#NAME?</v>
      </c>
      <c r="E1544" s="118" t="s">
        <v>13291</v>
      </c>
      <c r="F1544" s="118" t="s">
        <v>13292</v>
      </c>
      <c r="G1544" s="124" t="s">
        <v>13293</v>
      </c>
      <c r="H1544" s="118" t="s">
        <v>4276</v>
      </c>
      <c r="I1544" s="118" t="s">
        <v>13294</v>
      </c>
      <c r="J1544" s="118" t="s">
        <v>8658</v>
      </c>
    </row>
    <row r="1545" spans="1:10" ht="12.75">
      <c r="A1545" s="118" t="s">
        <v>11077</v>
      </c>
      <c r="B1545" s="118" t="s">
        <v>13295</v>
      </c>
      <c r="C1545" s="118" t="b">
        <v>0</v>
      </c>
      <c r="D1545" s="118" t="e">
        <f t="shared" ca="1" si="1"/>
        <v>#NAME?</v>
      </c>
      <c r="E1545" s="118" t="s">
        <v>13291</v>
      </c>
      <c r="F1545" s="118" t="s">
        <v>13296</v>
      </c>
      <c r="G1545" s="124" t="s">
        <v>13297</v>
      </c>
      <c r="H1545" s="118" t="s">
        <v>4276</v>
      </c>
      <c r="I1545" s="118" t="s">
        <v>7642</v>
      </c>
      <c r="J1545" s="118"/>
    </row>
    <row r="1546" spans="1:10" ht="12.75">
      <c r="A1546" s="118" t="s">
        <v>13298</v>
      </c>
      <c r="B1546" s="118" t="s">
        <v>2648</v>
      </c>
      <c r="C1546" s="118" t="b">
        <v>0</v>
      </c>
      <c r="D1546" s="118" t="e">
        <f t="shared" ca="1" si="1"/>
        <v>#NAME?</v>
      </c>
      <c r="E1546" s="118" t="s">
        <v>13291</v>
      </c>
      <c r="F1546" s="118" t="s">
        <v>13299</v>
      </c>
      <c r="G1546" s="124" t="s">
        <v>13300</v>
      </c>
      <c r="H1546" s="118" t="s">
        <v>4276</v>
      </c>
      <c r="I1546" s="118" t="s">
        <v>7590</v>
      </c>
      <c r="J1546" s="118" t="s">
        <v>7591</v>
      </c>
    </row>
    <row r="1547" spans="1:10" ht="12.75">
      <c r="A1547" s="118" t="s">
        <v>13301</v>
      </c>
      <c r="B1547" s="118" t="s">
        <v>13302</v>
      </c>
      <c r="C1547" s="118" t="b">
        <v>0</v>
      </c>
      <c r="D1547" s="118" t="e">
        <f t="shared" ca="1" si="1"/>
        <v>#NAME?</v>
      </c>
      <c r="E1547" s="118" t="s">
        <v>13291</v>
      </c>
      <c r="F1547" s="118" t="s">
        <v>13303</v>
      </c>
      <c r="G1547" s="124" t="s">
        <v>13304</v>
      </c>
      <c r="H1547" s="118" t="s">
        <v>4276</v>
      </c>
      <c r="I1547" s="118" t="s">
        <v>7642</v>
      </c>
      <c r="J1547" s="118"/>
    </row>
    <row r="1548" spans="1:10" ht="12.75">
      <c r="A1548" s="118" t="s">
        <v>13305</v>
      </c>
      <c r="B1548" s="118" t="s">
        <v>13306</v>
      </c>
      <c r="C1548" s="118" t="b">
        <v>0</v>
      </c>
      <c r="D1548" s="118" t="e">
        <f t="shared" ca="1" si="1"/>
        <v>#NAME?</v>
      </c>
      <c r="E1548" s="118" t="s">
        <v>13307</v>
      </c>
      <c r="F1548" s="118" t="s">
        <v>13308</v>
      </c>
      <c r="G1548" s="118"/>
      <c r="H1548" s="118" t="s">
        <v>13309</v>
      </c>
      <c r="I1548" s="127" t="s">
        <v>13310</v>
      </c>
      <c r="J1548" s="118"/>
    </row>
    <row r="1549" spans="1:10" ht="12.75">
      <c r="A1549" s="118" t="s">
        <v>9715</v>
      </c>
      <c r="B1549" s="118" t="s">
        <v>13311</v>
      </c>
      <c r="C1549" s="118" t="b">
        <v>0</v>
      </c>
      <c r="D1549" s="118" t="e">
        <f t="shared" ca="1" si="1"/>
        <v>#NAME?</v>
      </c>
      <c r="E1549" s="118" t="s">
        <v>13307</v>
      </c>
      <c r="F1549" s="118" t="s">
        <v>13312</v>
      </c>
      <c r="G1549" s="124" t="s">
        <v>13313</v>
      </c>
      <c r="H1549" s="118" t="s">
        <v>13309</v>
      </c>
      <c r="I1549" s="127" t="s">
        <v>13310</v>
      </c>
      <c r="J1549" s="118"/>
    </row>
    <row r="1550" spans="1:10" ht="12.75">
      <c r="A1550" s="118" t="s">
        <v>1124</v>
      </c>
      <c r="B1550" s="118" t="s">
        <v>13314</v>
      </c>
      <c r="C1550" s="118" t="b">
        <v>0</v>
      </c>
      <c r="D1550" s="118" t="e">
        <f t="shared" ca="1" si="1"/>
        <v>#NAME?</v>
      </c>
      <c r="E1550" s="118" t="s">
        <v>13307</v>
      </c>
      <c r="F1550" s="118" t="s">
        <v>13315</v>
      </c>
      <c r="G1550" s="124" t="s">
        <v>13316</v>
      </c>
      <c r="H1550" s="118" t="s">
        <v>13309</v>
      </c>
      <c r="I1550" s="127" t="s">
        <v>13310</v>
      </c>
      <c r="J1550" s="118"/>
    </row>
    <row r="1551" spans="1:10" ht="12.75">
      <c r="A1551" s="118" t="s">
        <v>13317</v>
      </c>
      <c r="B1551" s="118" t="s">
        <v>13318</v>
      </c>
      <c r="C1551" s="118" t="b">
        <v>0</v>
      </c>
      <c r="D1551" s="118" t="e">
        <f t="shared" ca="1" si="1"/>
        <v>#NAME?</v>
      </c>
      <c r="E1551" s="118" t="s">
        <v>13319</v>
      </c>
      <c r="F1551" s="118" t="s">
        <v>13320</v>
      </c>
      <c r="G1551" s="124" t="s">
        <v>13321</v>
      </c>
      <c r="H1551" s="118" t="s">
        <v>10146</v>
      </c>
      <c r="I1551" s="118" t="s">
        <v>13322</v>
      </c>
      <c r="J1551" s="118" t="s">
        <v>9387</v>
      </c>
    </row>
    <row r="1552" spans="1:10" ht="12.75">
      <c r="A1552" s="118" t="s">
        <v>2645</v>
      </c>
      <c r="B1552" s="118" t="s">
        <v>13323</v>
      </c>
      <c r="C1552" s="118" t="b">
        <v>0</v>
      </c>
      <c r="D1552" s="118" t="e">
        <f t="shared" ca="1" si="1"/>
        <v>#NAME?</v>
      </c>
      <c r="E1552" s="118" t="s">
        <v>13324</v>
      </c>
      <c r="F1552" s="118" t="s">
        <v>13325</v>
      </c>
      <c r="G1552" s="124" t="s">
        <v>13326</v>
      </c>
      <c r="H1552" s="118" t="s">
        <v>13327</v>
      </c>
      <c r="I1552" s="118" t="s">
        <v>7820</v>
      </c>
      <c r="J1552" s="118" t="s">
        <v>7820</v>
      </c>
    </row>
    <row r="1553" spans="1:10" ht="12.75">
      <c r="A1553" s="118" t="s">
        <v>8128</v>
      </c>
      <c r="B1553" s="118" t="s">
        <v>13328</v>
      </c>
      <c r="C1553" s="118" t="b">
        <v>0</v>
      </c>
      <c r="D1553" s="118" t="e">
        <f t="shared" ca="1" si="1"/>
        <v>#NAME?</v>
      </c>
      <c r="E1553" s="118" t="s">
        <v>13324</v>
      </c>
      <c r="F1553" s="118" t="s">
        <v>13329</v>
      </c>
      <c r="G1553" s="124" t="s">
        <v>13330</v>
      </c>
      <c r="H1553" s="118" t="s">
        <v>5607</v>
      </c>
      <c r="I1553" s="118" t="s">
        <v>7820</v>
      </c>
      <c r="J1553" s="118" t="s">
        <v>7820</v>
      </c>
    </row>
    <row r="1554" spans="1:10" ht="12.75">
      <c r="A1554" s="118" t="s">
        <v>2068</v>
      </c>
      <c r="B1554" s="118" t="s">
        <v>13331</v>
      </c>
      <c r="C1554" s="118" t="b">
        <v>0</v>
      </c>
      <c r="D1554" s="118" t="e">
        <f t="shared" ca="1" si="1"/>
        <v>#NAME?</v>
      </c>
      <c r="E1554" s="118" t="s">
        <v>13324</v>
      </c>
      <c r="F1554" s="118" t="s">
        <v>13332</v>
      </c>
      <c r="G1554" s="124" t="s">
        <v>13333</v>
      </c>
      <c r="H1554" s="118" t="s">
        <v>13327</v>
      </c>
      <c r="I1554" s="118" t="s">
        <v>7820</v>
      </c>
      <c r="J1554" s="118" t="s">
        <v>7820</v>
      </c>
    </row>
    <row r="1555" spans="1:10" ht="12.75">
      <c r="A1555" s="118" t="s">
        <v>2068</v>
      </c>
      <c r="B1555" s="118" t="s">
        <v>13334</v>
      </c>
      <c r="C1555" s="118" t="b">
        <v>0</v>
      </c>
      <c r="D1555" s="118" t="e">
        <f t="shared" ca="1" si="1"/>
        <v>#NAME?</v>
      </c>
      <c r="E1555" s="118" t="s">
        <v>13324</v>
      </c>
      <c r="F1555" s="118" t="s">
        <v>13335</v>
      </c>
      <c r="G1555" s="124" t="s">
        <v>13336</v>
      </c>
      <c r="H1555" s="118" t="s">
        <v>4831</v>
      </c>
      <c r="I1555" s="118" t="s">
        <v>7820</v>
      </c>
      <c r="J1555" s="118" t="s">
        <v>7820</v>
      </c>
    </row>
    <row r="1556" spans="1:10" ht="12.75">
      <c r="A1556" s="118" t="s">
        <v>853</v>
      </c>
      <c r="B1556" s="118" t="s">
        <v>13337</v>
      </c>
      <c r="C1556" s="118" t="b">
        <v>0</v>
      </c>
      <c r="D1556" s="118" t="e">
        <f t="shared" ca="1" si="1"/>
        <v>#NAME?</v>
      </c>
      <c r="E1556" s="118" t="s">
        <v>13324</v>
      </c>
      <c r="F1556" s="118" t="s">
        <v>13338</v>
      </c>
      <c r="G1556" s="124" t="s">
        <v>13339</v>
      </c>
      <c r="H1556" s="118" t="s">
        <v>7647</v>
      </c>
      <c r="I1556" s="118" t="s">
        <v>7820</v>
      </c>
      <c r="J1556" s="118" t="s">
        <v>7820</v>
      </c>
    </row>
    <row r="1557" spans="1:10" ht="12.75">
      <c r="A1557" s="118" t="s">
        <v>8431</v>
      </c>
      <c r="B1557" s="118" t="s">
        <v>13340</v>
      </c>
      <c r="C1557" s="118" t="b">
        <v>0</v>
      </c>
      <c r="D1557" s="118" t="e">
        <f t="shared" ca="1" si="1"/>
        <v>#NAME?</v>
      </c>
      <c r="E1557" s="118" t="s">
        <v>13341</v>
      </c>
      <c r="F1557" s="118" t="s">
        <v>13342</v>
      </c>
      <c r="G1557" s="124" t="s">
        <v>13343</v>
      </c>
      <c r="H1557" s="118" t="s">
        <v>5264</v>
      </c>
      <c r="I1557" s="118" t="s">
        <v>3131</v>
      </c>
      <c r="J1557" s="118" t="s">
        <v>7622</v>
      </c>
    </row>
    <row r="1558" spans="1:10" ht="12.75">
      <c r="A1558" s="118" t="s">
        <v>13344</v>
      </c>
      <c r="B1558" s="118" t="s">
        <v>13345</v>
      </c>
      <c r="C1558" s="118" t="b">
        <v>0</v>
      </c>
      <c r="D1558" s="118" t="e">
        <f t="shared" ca="1" si="1"/>
        <v>#NAME?</v>
      </c>
      <c r="E1558" s="118" t="s">
        <v>13346</v>
      </c>
      <c r="F1558" s="118" t="s">
        <v>13347</v>
      </c>
      <c r="G1558" s="118"/>
      <c r="H1558" s="118" t="s">
        <v>4278</v>
      </c>
      <c r="I1558" s="118" t="s">
        <v>7684</v>
      </c>
      <c r="J1558" s="118"/>
    </row>
    <row r="1559" spans="1:10" ht="12.75">
      <c r="A1559" s="118" t="s">
        <v>7689</v>
      </c>
      <c r="B1559" s="118" t="s">
        <v>13348</v>
      </c>
      <c r="C1559" s="118" t="b">
        <v>0</v>
      </c>
      <c r="D1559" s="118" t="e">
        <f t="shared" ca="1" si="1"/>
        <v>#NAME?</v>
      </c>
      <c r="E1559" s="118" t="s">
        <v>13346</v>
      </c>
      <c r="F1559" s="118" t="s">
        <v>13349</v>
      </c>
      <c r="G1559" s="124" t="s">
        <v>13350</v>
      </c>
      <c r="H1559" s="118" t="s">
        <v>4908</v>
      </c>
      <c r="I1559" s="118" t="s">
        <v>7684</v>
      </c>
      <c r="J1559" s="118"/>
    </row>
    <row r="1560" spans="1:10" ht="12.75">
      <c r="A1560" s="118" t="s">
        <v>12567</v>
      </c>
      <c r="B1560" s="118" t="s">
        <v>13351</v>
      </c>
      <c r="C1560" s="118" t="b">
        <v>0</v>
      </c>
      <c r="D1560" s="118" t="e">
        <f t="shared" ca="1" si="1"/>
        <v>#NAME?</v>
      </c>
      <c r="E1560" s="118" t="s">
        <v>13346</v>
      </c>
      <c r="F1560" s="118" t="s">
        <v>13352</v>
      </c>
      <c r="G1560" s="124" t="s">
        <v>13353</v>
      </c>
      <c r="H1560" s="118" t="s">
        <v>4908</v>
      </c>
      <c r="I1560" s="118" t="s">
        <v>7684</v>
      </c>
      <c r="J1560" s="118"/>
    </row>
    <row r="1561" spans="1:10" ht="12.75">
      <c r="A1561" s="118" t="s">
        <v>13354</v>
      </c>
      <c r="B1561" s="118" t="s">
        <v>13355</v>
      </c>
      <c r="C1561" s="118" t="b">
        <v>0</v>
      </c>
      <c r="D1561" s="118" t="e">
        <f t="shared" ca="1" si="1"/>
        <v>#NAME?</v>
      </c>
      <c r="E1561" s="118" t="s">
        <v>13346</v>
      </c>
      <c r="F1561" s="118" t="s">
        <v>13356</v>
      </c>
      <c r="G1561" s="124" t="s">
        <v>13357</v>
      </c>
      <c r="H1561" s="118" t="s">
        <v>4908</v>
      </c>
      <c r="I1561" s="118" t="s">
        <v>7820</v>
      </c>
      <c r="J1561" s="118" t="s">
        <v>7820</v>
      </c>
    </row>
    <row r="1562" spans="1:10" ht="12.75">
      <c r="A1562" s="118" t="s">
        <v>8287</v>
      </c>
      <c r="B1562" s="118" t="s">
        <v>13358</v>
      </c>
      <c r="C1562" s="118" t="b">
        <v>0</v>
      </c>
      <c r="D1562" s="118" t="e">
        <f t="shared" ca="1" si="1"/>
        <v>#NAME?</v>
      </c>
      <c r="E1562" s="118" t="s">
        <v>13346</v>
      </c>
      <c r="F1562" s="118" t="s">
        <v>13359</v>
      </c>
      <c r="G1562" s="124" t="s">
        <v>13360</v>
      </c>
      <c r="H1562" s="118" t="s">
        <v>4908</v>
      </c>
      <c r="I1562" s="118" t="s">
        <v>7642</v>
      </c>
      <c r="J1562" s="118"/>
    </row>
    <row r="1563" spans="1:10" ht="12.75">
      <c r="A1563" s="118" t="s">
        <v>13361</v>
      </c>
      <c r="B1563" s="118" t="s">
        <v>13362</v>
      </c>
      <c r="C1563" s="118" t="b">
        <v>0</v>
      </c>
      <c r="D1563" s="118" t="e">
        <f t="shared" ca="1" si="1"/>
        <v>#NAME?</v>
      </c>
      <c r="E1563" s="118" t="s">
        <v>13346</v>
      </c>
      <c r="F1563" s="118" t="s">
        <v>13363</v>
      </c>
      <c r="G1563" s="124" t="s">
        <v>13364</v>
      </c>
      <c r="H1563" s="118" t="s">
        <v>4278</v>
      </c>
      <c r="I1563" s="118" t="s">
        <v>7684</v>
      </c>
      <c r="J1563" s="118"/>
    </row>
    <row r="1564" spans="1:10" ht="12.75">
      <c r="A1564" s="118" t="s">
        <v>2268</v>
      </c>
      <c r="B1564" s="118" t="s">
        <v>13365</v>
      </c>
      <c r="C1564" s="118" t="b">
        <v>0</v>
      </c>
      <c r="D1564" s="118" t="e">
        <f t="shared" ca="1" si="1"/>
        <v>#NAME?</v>
      </c>
      <c r="E1564" s="118" t="s">
        <v>13346</v>
      </c>
      <c r="F1564" s="118" t="s">
        <v>13366</v>
      </c>
      <c r="G1564" s="124" t="s">
        <v>13367</v>
      </c>
      <c r="H1564" s="118" t="s">
        <v>4908</v>
      </c>
      <c r="I1564" s="118" t="s">
        <v>7820</v>
      </c>
      <c r="J1564" s="118" t="s">
        <v>7820</v>
      </c>
    </row>
    <row r="1565" spans="1:10" ht="12.75">
      <c r="A1565" s="118" t="s">
        <v>13368</v>
      </c>
      <c r="B1565" s="118" t="s">
        <v>13369</v>
      </c>
      <c r="C1565" s="118" t="b">
        <v>0</v>
      </c>
      <c r="D1565" s="118" t="e">
        <f t="shared" ca="1" si="1"/>
        <v>#NAME?</v>
      </c>
      <c r="E1565" s="118" t="s">
        <v>13346</v>
      </c>
      <c r="F1565" s="118" t="s">
        <v>13370</v>
      </c>
      <c r="G1565" s="124" t="s">
        <v>13371</v>
      </c>
      <c r="H1565" s="118" t="s">
        <v>4278</v>
      </c>
      <c r="I1565" s="118" t="s">
        <v>7642</v>
      </c>
      <c r="J1565" s="118"/>
    </row>
    <row r="1566" spans="1:10" ht="12.75">
      <c r="A1566" s="118" t="s">
        <v>2584</v>
      </c>
      <c r="B1566" s="118" t="s">
        <v>13372</v>
      </c>
      <c r="C1566" s="118" t="b">
        <v>0</v>
      </c>
      <c r="D1566" s="118" t="e">
        <f t="shared" ca="1" si="1"/>
        <v>#NAME?</v>
      </c>
      <c r="E1566" s="118" t="s">
        <v>13346</v>
      </c>
      <c r="F1566" s="118" t="s">
        <v>13373</v>
      </c>
      <c r="G1566" s="124" t="s">
        <v>13374</v>
      </c>
      <c r="H1566" s="118" t="s">
        <v>4278</v>
      </c>
      <c r="I1566" s="118" t="s">
        <v>7820</v>
      </c>
      <c r="J1566" s="118" t="s">
        <v>7820</v>
      </c>
    </row>
    <row r="1567" spans="1:10" ht="12.75">
      <c r="A1567" s="118" t="s">
        <v>7745</v>
      </c>
      <c r="B1567" s="118" t="s">
        <v>13375</v>
      </c>
      <c r="C1567" s="118" t="b">
        <v>0</v>
      </c>
      <c r="D1567" s="118" t="e">
        <f t="shared" ca="1" si="1"/>
        <v>#NAME?</v>
      </c>
      <c r="E1567" s="118" t="s">
        <v>13346</v>
      </c>
      <c r="F1567" s="118" t="s">
        <v>13376</v>
      </c>
      <c r="G1567" s="124" t="s">
        <v>13377</v>
      </c>
      <c r="H1567" s="118" t="s">
        <v>4908</v>
      </c>
      <c r="I1567" s="118" t="s">
        <v>7642</v>
      </c>
      <c r="J1567" s="118"/>
    </row>
    <row r="1568" spans="1:10" ht="12.75">
      <c r="A1568" s="118" t="s">
        <v>8889</v>
      </c>
      <c r="B1568" s="118" t="s">
        <v>13378</v>
      </c>
      <c r="C1568" s="118" t="b">
        <v>0</v>
      </c>
      <c r="D1568" s="118" t="e">
        <f t="shared" ca="1" si="1"/>
        <v>#NAME?</v>
      </c>
      <c r="E1568" s="118" t="s">
        <v>13379</v>
      </c>
      <c r="F1568" s="118" t="s">
        <v>13380</v>
      </c>
      <c r="G1568" s="124" t="s">
        <v>13381</v>
      </c>
      <c r="H1568" s="118" t="s">
        <v>13382</v>
      </c>
      <c r="I1568" s="118" t="s">
        <v>8701</v>
      </c>
      <c r="J1568" s="118" t="s">
        <v>8702</v>
      </c>
    </row>
    <row r="1569" spans="1:10" ht="12.75">
      <c r="A1569" s="118" t="s">
        <v>13383</v>
      </c>
      <c r="B1569" s="118" t="s">
        <v>13384</v>
      </c>
      <c r="C1569" s="118" t="b">
        <v>0</v>
      </c>
      <c r="D1569" s="118" t="e">
        <f t="shared" ca="1" si="1"/>
        <v>#NAME?</v>
      </c>
      <c r="E1569" s="118" t="s">
        <v>13379</v>
      </c>
      <c r="F1569" s="118" t="s">
        <v>13385</v>
      </c>
      <c r="G1569" s="124" t="s">
        <v>13386</v>
      </c>
      <c r="H1569" s="118" t="s">
        <v>13387</v>
      </c>
      <c r="I1569" s="118" t="s">
        <v>13063</v>
      </c>
      <c r="J1569" s="118" t="s">
        <v>13064</v>
      </c>
    </row>
    <row r="1570" spans="1:10" ht="12.75">
      <c r="A1570" s="118" t="s">
        <v>13388</v>
      </c>
      <c r="B1570" s="118" t="s">
        <v>13389</v>
      </c>
      <c r="C1570" s="118" t="b">
        <v>0</v>
      </c>
      <c r="D1570" s="118" t="e">
        <f t="shared" ca="1" si="1"/>
        <v>#NAME?</v>
      </c>
      <c r="E1570" s="118" t="s">
        <v>13379</v>
      </c>
      <c r="F1570" s="118" t="s">
        <v>13390</v>
      </c>
      <c r="G1570" s="124" t="s">
        <v>13391</v>
      </c>
      <c r="H1570" s="118" t="s">
        <v>13392</v>
      </c>
      <c r="I1570" s="118" t="s">
        <v>8701</v>
      </c>
      <c r="J1570" s="118" t="s">
        <v>8702</v>
      </c>
    </row>
    <row r="1571" spans="1:10" ht="12.75">
      <c r="A1571" s="118" t="s">
        <v>13393</v>
      </c>
      <c r="B1571" s="118" t="s">
        <v>13394</v>
      </c>
      <c r="C1571" s="118" t="b">
        <v>0</v>
      </c>
      <c r="D1571" s="118" t="e">
        <f t="shared" ca="1" si="1"/>
        <v>#NAME?</v>
      </c>
      <c r="E1571" s="118" t="s">
        <v>13379</v>
      </c>
      <c r="F1571" s="118" t="s">
        <v>13395</v>
      </c>
      <c r="G1571" s="124" t="s">
        <v>13396</v>
      </c>
      <c r="H1571" s="118" t="s">
        <v>13397</v>
      </c>
      <c r="I1571" s="118" t="s">
        <v>8701</v>
      </c>
      <c r="J1571" s="118" t="s">
        <v>8702</v>
      </c>
    </row>
    <row r="1572" spans="1:10" ht="12.75">
      <c r="A1572" s="118" t="s">
        <v>8981</v>
      </c>
      <c r="B1572" s="118" t="s">
        <v>13398</v>
      </c>
      <c r="C1572" s="118" t="b">
        <v>0</v>
      </c>
      <c r="D1572" s="118" t="e">
        <f t="shared" ca="1" si="1"/>
        <v>#NAME?</v>
      </c>
      <c r="E1572" s="118" t="s">
        <v>13379</v>
      </c>
      <c r="F1572" s="118" t="s">
        <v>13399</v>
      </c>
      <c r="G1572" s="124" t="s">
        <v>13400</v>
      </c>
      <c r="H1572" s="118" t="s">
        <v>13401</v>
      </c>
      <c r="I1572" s="118" t="s">
        <v>10834</v>
      </c>
      <c r="J1572" s="118" t="s">
        <v>10835</v>
      </c>
    </row>
    <row r="1573" spans="1:10" ht="12.75">
      <c r="A1573" s="118" t="s">
        <v>13402</v>
      </c>
      <c r="B1573" s="118" t="s">
        <v>13403</v>
      </c>
      <c r="C1573" s="118" t="b">
        <v>0</v>
      </c>
      <c r="D1573" s="118" t="e">
        <f t="shared" ca="1" si="1"/>
        <v>#NAME?</v>
      </c>
      <c r="E1573" s="118" t="s">
        <v>13379</v>
      </c>
      <c r="F1573" s="118" t="s">
        <v>13404</v>
      </c>
      <c r="G1573" s="124" t="s">
        <v>13405</v>
      </c>
      <c r="H1573" s="118" t="s">
        <v>13406</v>
      </c>
      <c r="I1573" s="118" t="s">
        <v>13063</v>
      </c>
      <c r="J1573" s="118" t="s">
        <v>13064</v>
      </c>
    </row>
    <row r="1574" spans="1:10" ht="12.75">
      <c r="A1574" s="118" t="s">
        <v>13407</v>
      </c>
      <c r="B1574" s="118" t="s">
        <v>9188</v>
      </c>
      <c r="C1574" s="118" t="b">
        <v>0</v>
      </c>
      <c r="D1574" s="118" t="e">
        <f t="shared" ca="1" si="1"/>
        <v>#NAME?</v>
      </c>
      <c r="E1574" s="118" t="s">
        <v>13379</v>
      </c>
      <c r="F1574" s="118" t="s">
        <v>13408</v>
      </c>
      <c r="G1574" s="124" t="s">
        <v>13409</v>
      </c>
      <c r="H1574" s="118" t="s">
        <v>13410</v>
      </c>
      <c r="I1574" s="118" t="s">
        <v>13411</v>
      </c>
      <c r="J1574" s="118" t="s">
        <v>10185</v>
      </c>
    </row>
    <row r="1575" spans="1:10" ht="12.75">
      <c r="A1575" s="118" t="s">
        <v>7966</v>
      </c>
      <c r="B1575" s="118" t="s">
        <v>13412</v>
      </c>
      <c r="C1575" s="118" t="b">
        <v>0</v>
      </c>
      <c r="D1575" s="118" t="e">
        <f t="shared" ca="1" si="1"/>
        <v>#NAME?</v>
      </c>
      <c r="E1575" s="118" t="s">
        <v>13379</v>
      </c>
      <c r="F1575" s="118" t="s">
        <v>13413</v>
      </c>
      <c r="G1575" s="124" t="s">
        <v>13414</v>
      </c>
      <c r="H1575" s="118" t="s">
        <v>13415</v>
      </c>
      <c r="I1575" s="118" t="s">
        <v>13411</v>
      </c>
      <c r="J1575" s="118" t="s">
        <v>10185</v>
      </c>
    </row>
    <row r="1576" spans="1:10" ht="12.75">
      <c r="A1576" s="118" t="s">
        <v>8287</v>
      </c>
      <c r="B1576" s="118" t="s">
        <v>13416</v>
      </c>
      <c r="C1576" s="118" t="b">
        <v>0</v>
      </c>
      <c r="D1576" s="118" t="e">
        <f t="shared" ca="1" si="1"/>
        <v>#NAME?</v>
      </c>
      <c r="E1576" s="118" t="s">
        <v>13379</v>
      </c>
      <c r="F1576" s="118" t="s">
        <v>13417</v>
      </c>
      <c r="G1576" s="124" t="s">
        <v>13360</v>
      </c>
      <c r="H1576" s="118" t="s">
        <v>9870</v>
      </c>
      <c r="I1576" s="118" t="s">
        <v>8701</v>
      </c>
      <c r="J1576" s="118" t="s">
        <v>8702</v>
      </c>
    </row>
    <row r="1577" spans="1:10" ht="12.75">
      <c r="A1577" s="118" t="s">
        <v>12165</v>
      </c>
      <c r="B1577" s="118" t="s">
        <v>13418</v>
      </c>
      <c r="C1577" s="118" t="b">
        <v>0</v>
      </c>
      <c r="D1577" s="118" t="e">
        <f t="shared" ca="1" si="1"/>
        <v>#NAME?</v>
      </c>
      <c r="E1577" s="118" t="s">
        <v>13379</v>
      </c>
      <c r="F1577" s="118" t="s">
        <v>13419</v>
      </c>
      <c r="G1577" s="124" t="s">
        <v>13420</v>
      </c>
      <c r="H1577" s="118" t="s">
        <v>13401</v>
      </c>
      <c r="I1577" s="118" t="s">
        <v>8701</v>
      </c>
      <c r="J1577" s="118" t="s">
        <v>8702</v>
      </c>
    </row>
    <row r="1578" spans="1:10" ht="12.75">
      <c r="A1578" s="118" t="s">
        <v>7595</v>
      </c>
      <c r="B1578" s="118" t="s">
        <v>13239</v>
      </c>
      <c r="C1578" s="118" t="b">
        <v>0</v>
      </c>
      <c r="D1578" s="118" t="e">
        <f t="shared" ca="1" si="1"/>
        <v>#NAME?</v>
      </c>
      <c r="E1578" s="118" t="s">
        <v>13379</v>
      </c>
      <c r="F1578" s="118" t="s">
        <v>13421</v>
      </c>
      <c r="G1578" s="124" t="s">
        <v>13422</v>
      </c>
      <c r="H1578" s="118" t="s">
        <v>13406</v>
      </c>
      <c r="I1578" s="118" t="s">
        <v>13411</v>
      </c>
      <c r="J1578" s="118" t="s">
        <v>10185</v>
      </c>
    </row>
    <row r="1579" spans="1:10" ht="12.75">
      <c r="A1579" s="118" t="s">
        <v>13423</v>
      </c>
      <c r="B1579" s="118" t="s">
        <v>13424</v>
      </c>
      <c r="C1579" s="118" t="b">
        <v>0</v>
      </c>
      <c r="D1579" s="118" t="e">
        <f t="shared" ca="1" si="1"/>
        <v>#NAME?</v>
      </c>
      <c r="E1579" s="118" t="s">
        <v>13379</v>
      </c>
      <c r="F1579" s="118" t="s">
        <v>13425</v>
      </c>
      <c r="G1579" s="124" t="s">
        <v>13426</v>
      </c>
      <c r="H1579" s="118" t="s">
        <v>13415</v>
      </c>
      <c r="I1579" s="118" t="s">
        <v>13411</v>
      </c>
      <c r="J1579" s="118" t="s">
        <v>10185</v>
      </c>
    </row>
    <row r="1580" spans="1:10" ht="12.75">
      <c r="A1580" s="118" t="s">
        <v>8076</v>
      </c>
      <c r="B1580" s="118" t="s">
        <v>13427</v>
      </c>
      <c r="C1580" s="118" t="b">
        <v>0</v>
      </c>
      <c r="D1580" s="118" t="e">
        <f t="shared" ca="1" si="1"/>
        <v>#NAME?</v>
      </c>
      <c r="E1580" s="118" t="s">
        <v>13379</v>
      </c>
      <c r="F1580" s="118" t="s">
        <v>13428</v>
      </c>
      <c r="G1580" s="124" t="s">
        <v>13429</v>
      </c>
      <c r="H1580" s="118" t="s">
        <v>54</v>
      </c>
      <c r="I1580" s="118" t="s">
        <v>8701</v>
      </c>
      <c r="J1580" s="118" t="s">
        <v>8702</v>
      </c>
    </row>
    <row r="1581" spans="1:10" ht="12.75">
      <c r="A1581" s="118" t="s">
        <v>13430</v>
      </c>
      <c r="B1581" s="118" t="s">
        <v>13431</v>
      </c>
      <c r="C1581" s="118" t="b">
        <v>0</v>
      </c>
      <c r="D1581" s="118" t="e">
        <f t="shared" ca="1" si="1"/>
        <v>#NAME?</v>
      </c>
      <c r="E1581" s="118" t="s">
        <v>13379</v>
      </c>
      <c r="F1581" s="118" t="s">
        <v>13432</v>
      </c>
      <c r="G1581" s="124" t="s">
        <v>13433</v>
      </c>
      <c r="H1581" s="118" t="s">
        <v>13434</v>
      </c>
      <c r="I1581" s="118" t="s">
        <v>8701</v>
      </c>
      <c r="J1581" s="118" t="s">
        <v>8702</v>
      </c>
    </row>
    <row r="1582" spans="1:10" ht="12.75">
      <c r="A1582" s="118" t="s">
        <v>1069</v>
      </c>
      <c r="B1582" s="118" t="s">
        <v>8031</v>
      </c>
      <c r="C1582" s="118" t="b">
        <v>0</v>
      </c>
      <c r="D1582" s="118" t="e">
        <f t="shared" ca="1" si="1"/>
        <v>#NAME?</v>
      </c>
      <c r="E1582" s="118" t="s">
        <v>13379</v>
      </c>
      <c r="F1582" s="118" t="s">
        <v>13435</v>
      </c>
      <c r="G1582" s="124" t="s">
        <v>13436</v>
      </c>
      <c r="H1582" s="118" t="s">
        <v>13437</v>
      </c>
      <c r="I1582" s="118" t="s">
        <v>10834</v>
      </c>
      <c r="J1582" s="118" t="s">
        <v>10835</v>
      </c>
    </row>
    <row r="1583" spans="1:10" ht="12.75">
      <c r="A1583" s="118" t="s">
        <v>929</v>
      </c>
      <c r="B1583" s="118" t="s">
        <v>8017</v>
      </c>
      <c r="C1583" s="118" t="b">
        <v>0</v>
      </c>
      <c r="D1583" s="118" t="e">
        <f t="shared" ca="1" si="1"/>
        <v>#NAME?</v>
      </c>
      <c r="E1583" s="118" t="s">
        <v>13379</v>
      </c>
      <c r="F1583" s="118" t="s">
        <v>13438</v>
      </c>
      <c r="G1583" s="124" t="s">
        <v>13439</v>
      </c>
      <c r="H1583" s="118" t="s">
        <v>13440</v>
      </c>
      <c r="I1583" s="118" t="s">
        <v>10184</v>
      </c>
      <c r="J1583" s="118" t="s">
        <v>10185</v>
      </c>
    </row>
    <row r="1584" spans="1:10" ht="12.75">
      <c r="A1584" s="118" t="s">
        <v>10793</v>
      </c>
      <c r="B1584" s="118" t="s">
        <v>13441</v>
      </c>
      <c r="C1584" s="118" t="b">
        <v>0</v>
      </c>
      <c r="D1584" s="118" t="e">
        <f t="shared" ca="1" si="1"/>
        <v>#NAME?</v>
      </c>
      <c r="E1584" s="118" t="s">
        <v>13379</v>
      </c>
      <c r="F1584" s="118" t="s">
        <v>13442</v>
      </c>
      <c r="G1584" s="124" t="s">
        <v>13443</v>
      </c>
      <c r="H1584" s="118" t="s">
        <v>13444</v>
      </c>
      <c r="I1584" s="118" t="s">
        <v>13411</v>
      </c>
      <c r="J1584" s="118" t="s">
        <v>10185</v>
      </c>
    </row>
    <row r="1585" spans="1:10" ht="12.75">
      <c r="A1585" s="118" t="s">
        <v>2523</v>
      </c>
      <c r="B1585" s="118" t="s">
        <v>1516</v>
      </c>
      <c r="C1585" s="118" t="b">
        <v>0</v>
      </c>
      <c r="D1585" s="118" t="e">
        <f t="shared" ca="1" si="1"/>
        <v>#NAME?</v>
      </c>
      <c r="E1585" s="118" t="s">
        <v>13379</v>
      </c>
      <c r="F1585" s="118" t="s">
        <v>13445</v>
      </c>
      <c r="G1585" s="124" t="s">
        <v>13446</v>
      </c>
      <c r="H1585" s="118" t="s">
        <v>13440</v>
      </c>
      <c r="I1585" s="118" t="s">
        <v>8701</v>
      </c>
      <c r="J1585" s="118" t="s">
        <v>8702</v>
      </c>
    </row>
    <row r="1586" spans="1:10" ht="12.75">
      <c r="A1586" s="118" t="s">
        <v>8039</v>
      </c>
      <c r="B1586" s="118" t="s">
        <v>13447</v>
      </c>
      <c r="C1586" s="118" t="b">
        <v>0</v>
      </c>
      <c r="D1586" s="118" t="e">
        <f t="shared" ca="1" si="1"/>
        <v>#NAME?</v>
      </c>
      <c r="E1586" s="118" t="s">
        <v>13379</v>
      </c>
      <c r="F1586" s="118" t="s">
        <v>13448</v>
      </c>
      <c r="G1586" s="124" t="s">
        <v>13449</v>
      </c>
      <c r="H1586" s="118" t="s">
        <v>13450</v>
      </c>
      <c r="I1586" s="118" t="s">
        <v>13411</v>
      </c>
      <c r="J1586" s="118" t="s">
        <v>10185</v>
      </c>
    </row>
    <row r="1587" spans="1:10" ht="12.75">
      <c r="A1587" s="118" t="s">
        <v>10968</v>
      </c>
      <c r="B1587" s="118" t="s">
        <v>13451</v>
      </c>
      <c r="C1587" s="118" t="b">
        <v>0</v>
      </c>
      <c r="D1587" s="118" t="e">
        <f t="shared" ca="1" si="1"/>
        <v>#NAME?</v>
      </c>
      <c r="E1587" s="118" t="s">
        <v>13379</v>
      </c>
      <c r="F1587" s="118" t="s">
        <v>13452</v>
      </c>
      <c r="G1587" s="124" t="s">
        <v>13453</v>
      </c>
      <c r="H1587" s="118" t="s">
        <v>13454</v>
      </c>
      <c r="I1587" s="118" t="s">
        <v>13063</v>
      </c>
      <c r="J1587" s="118" t="s">
        <v>13064</v>
      </c>
    </row>
    <row r="1588" spans="1:10" ht="12.75">
      <c r="A1588" s="118" t="s">
        <v>10777</v>
      </c>
      <c r="B1588" s="118" t="s">
        <v>13455</v>
      </c>
      <c r="C1588" s="118" t="b">
        <v>0</v>
      </c>
      <c r="D1588" s="118" t="e">
        <f t="shared" ca="1" si="1"/>
        <v>#NAME?</v>
      </c>
      <c r="E1588" s="118" t="s">
        <v>13456</v>
      </c>
      <c r="F1588" s="118" t="s">
        <v>13457</v>
      </c>
      <c r="G1588" s="124" t="s">
        <v>13458</v>
      </c>
      <c r="H1588" s="118" t="s">
        <v>5677</v>
      </c>
      <c r="I1588" s="118" t="s">
        <v>7590</v>
      </c>
      <c r="J1588" s="118" t="s">
        <v>7591</v>
      </c>
    </row>
    <row r="1589" spans="1:10" ht="12.75">
      <c r="A1589" s="118" t="s">
        <v>1817</v>
      </c>
      <c r="B1589" s="118" t="s">
        <v>13459</v>
      </c>
      <c r="C1589" s="118" t="b">
        <v>0</v>
      </c>
      <c r="D1589" s="118" t="e">
        <f t="shared" ca="1" si="1"/>
        <v>#NAME?</v>
      </c>
      <c r="E1589" s="118" t="s">
        <v>13460</v>
      </c>
      <c r="F1589" s="118" t="s">
        <v>13461</v>
      </c>
      <c r="G1589" s="124" t="s">
        <v>13462</v>
      </c>
      <c r="H1589" s="118" t="s">
        <v>13463</v>
      </c>
      <c r="I1589" s="118" t="s">
        <v>13464</v>
      </c>
      <c r="J1589" s="118"/>
    </row>
    <row r="1590" spans="1:10" ht="12.75">
      <c r="A1590" s="118" t="s">
        <v>8575</v>
      </c>
      <c r="B1590" s="118" t="s">
        <v>11720</v>
      </c>
      <c r="C1590" s="118" t="b">
        <v>0</v>
      </c>
      <c r="D1590" s="118" t="e">
        <f t="shared" ca="1" si="1"/>
        <v>#NAME?</v>
      </c>
      <c r="E1590" s="118" t="s">
        <v>13460</v>
      </c>
      <c r="F1590" s="118" t="s">
        <v>13465</v>
      </c>
      <c r="G1590" s="124" t="s">
        <v>13466</v>
      </c>
      <c r="H1590" s="118" t="s">
        <v>5279</v>
      </c>
      <c r="I1590" s="118" t="s">
        <v>7590</v>
      </c>
      <c r="J1590" s="118" t="s">
        <v>7591</v>
      </c>
    </row>
    <row r="1591" spans="1:10" ht="12.75">
      <c r="A1591" s="118" t="s">
        <v>8556</v>
      </c>
      <c r="B1591" s="118" t="s">
        <v>2645</v>
      </c>
      <c r="C1591" s="118" t="b">
        <v>0</v>
      </c>
      <c r="D1591" s="118" t="e">
        <f t="shared" ca="1" si="1"/>
        <v>#NAME?</v>
      </c>
      <c r="E1591" s="118" t="s">
        <v>13460</v>
      </c>
      <c r="F1591" s="118" t="s">
        <v>13467</v>
      </c>
      <c r="G1591" s="124" t="s">
        <v>13468</v>
      </c>
      <c r="H1591" s="118" t="s">
        <v>8656</v>
      </c>
      <c r="I1591" s="118" t="s">
        <v>7590</v>
      </c>
      <c r="J1591" s="118" t="s">
        <v>7591</v>
      </c>
    </row>
    <row r="1592" spans="1:10" ht="12.75">
      <c r="A1592" s="118" t="s">
        <v>13469</v>
      </c>
      <c r="B1592" s="118" t="s">
        <v>11125</v>
      </c>
      <c r="C1592" s="118" t="b">
        <v>0</v>
      </c>
      <c r="D1592" s="118" t="e">
        <f t="shared" ca="1" si="1"/>
        <v>#NAME?</v>
      </c>
      <c r="E1592" s="118" t="s">
        <v>13460</v>
      </c>
      <c r="F1592" s="118" t="s">
        <v>13470</v>
      </c>
      <c r="G1592" s="124" t="s">
        <v>13471</v>
      </c>
      <c r="H1592" s="118" t="s">
        <v>4276</v>
      </c>
      <c r="I1592" s="118" t="s">
        <v>7590</v>
      </c>
      <c r="J1592" s="118" t="s">
        <v>7591</v>
      </c>
    </row>
    <row r="1593" spans="1:10" ht="12.75">
      <c r="A1593" s="118" t="s">
        <v>13472</v>
      </c>
      <c r="B1593" s="118" t="s">
        <v>13473</v>
      </c>
      <c r="C1593" s="118" t="b">
        <v>0</v>
      </c>
      <c r="D1593" s="118" t="e">
        <f t="shared" ca="1" si="1"/>
        <v>#NAME?</v>
      </c>
      <c r="E1593" s="118" t="s">
        <v>13474</v>
      </c>
      <c r="F1593" s="118" t="s">
        <v>13475</v>
      </c>
      <c r="G1593" s="124" t="s">
        <v>13476</v>
      </c>
      <c r="H1593" s="118" t="s">
        <v>8656</v>
      </c>
      <c r="I1593" s="118" t="s">
        <v>7590</v>
      </c>
      <c r="J1593" s="118" t="s">
        <v>7591</v>
      </c>
    </row>
    <row r="1594" spans="1:10" ht="12.75">
      <c r="A1594" s="118" t="s">
        <v>10659</v>
      </c>
      <c r="B1594" s="118" t="s">
        <v>13477</v>
      </c>
      <c r="C1594" s="118" t="b">
        <v>0</v>
      </c>
      <c r="D1594" s="118" t="e">
        <f t="shared" ca="1" si="1"/>
        <v>#NAME?</v>
      </c>
      <c r="E1594" s="118" t="s">
        <v>13478</v>
      </c>
      <c r="F1594" s="118" t="s">
        <v>13479</v>
      </c>
      <c r="G1594" s="124" t="s">
        <v>13480</v>
      </c>
      <c r="H1594" s="118" t="s">
        <v>4276</v>
      </c>
      <c r="I1594" s="118" t="s">
        <v>10184</v>
      </c>
      <c r="J1594" s="118" t="s">
        <v>10185</v>
      </c>
    </row>
    <row r="1595" spans="1:10" ht="12.75">
      <c r="A1595" s="118" t="s">
        <v>13481</v>
      </c>
      <c r="B1595" s="118" t="s">
        <v>13482</v>
      </c>
      <c r="C1595" s="118" t="b">
        <v>0</v>
      </c>
      <c r="D1595" s="118" t="e">
        <f t="shared" ca="1" si="1"/>
        <v>#NAME?</v>
      </c>
      <c r="E1595" s="118" t="s">
        <v>13478</v>
      </c>
      <c r="F1595" s="118" t="s">
        <v>13483</v>
      </c>
      <c r="G1595" s="124" t="s">
        <v>13484</v>
      </c>
      <c r="H1595" s="118" t="s">
        <v>7670</v>
      </c>
      <c r="I1595" s="118" t="s">
        <v>10184</v>
      </c>
      <c r="J1595" s="118" t="s">
        <v>10185</v>
      </c>
    </row>
    <row r="1596" spans="1:10" ht="12.75">
      <c r="A1596" s="118" t="s">
        <v>8039</v>
      </c>
      <c r="B1596" s="118" t="s">
        <v>13485</v>
      </c>
      <c r="C1596" s="118" t="b">
        <v>0</v>
      </c>
      <c r="D1596" s="118" t="e">
        <f t="shared" ca="1" si="1"/>
        <v>#NAME?</v>
      </c>
      <c r="E1596" s="118" t="s">
        <v>13478</v>
      </c>
      <c r="F1596" s="118" t="s">
        <v>13486</v>
      </c>
      <c r="G1596" s="124" t="s">
        <v>13487</v>
      </c>
      <c r="H1596" s="118" t="s">
        <v>4276</v>
      </c>
      <c r="I1596" s="118" t="s">
        <v>10184</v>
      </c>
      <c r="J1596" s="118" t="s">
        <v>10185</v>
      </c>
    </row>
    <row r="1597" spans="1:10" ht="12.75">
      <c r="A1597" s="118" t="s">
        <v>8889</v>
      </c>
      <c r="B1597" s="118" t="s">
        <v>1922</v>
      </c>
      <c r="C1597" s="118" t="b">
        <v>0</v>
      </c>
      <c r="D1597" s="118" t="e">
        <f t="shared" ca="1" si="1"/>
        <v>#NAME?</v>
      </c>
      <c r="E1597" s="118" t="s">
        <v>13488</v>
      </c>
      <c r="F1597" s="118" t="s">
        <v>13489</v>
      </c>
      <c r="G1597" s="124" t="s">
        <v>13490</v>
      </c>
      <c r="H1597" s="118" t="s">
        <v>13491</v>
      </c>
      <c r="I1597" s="118" t="s">
        <v>13492</v>
      </c>
      <c r="J1597" s="118" t="s">
        <v>7820</v>
      </c>
    </row>
    <row r="1598" spans="1:10" ht="12.75">
      <c r="A1598" s="118" t="s">
        <v>1704</v>
      </c>
      <c r="B1598" s="118" t="s">
        <v>13493</v>
      </c>
      <c r="C1598" s="118" t="b">
        <v>0</v>
      </c>
      <c r="D1598" s="118" t="e">
        <f t="shared" ca="1" si="1"/>
        <v>#NAME?</v>
      </c>
      <c r="E1598" s="118" t="s">
        <v>13494</v>
      </c>
      <c r="F1598" s="118" t="s">
        <v>13495</v>
      </c>
      <c r="G1598" s="124" t="s">
        <v>13496</v>
      </c>
      <c r="H1598" s="118" t="s">
        <v>6289</v>
      </c>
      <c r="I1598" s="118" t="s">
        <v>7820</v>
      </c>
      <c r="J1598" s="118" t="s">
        <v>7820</v>
      </c>
    </row>
    <row r="1599" spans="1:10" ht="12.75">
      <c r="A1599" s="118" t="s">
        <v>9310</v>
      </c>
      <c r="B1599" s="118" t="s">
        <v>13497</v>
      </c>
      <c r="C1599" s="118" t="b">
        <v>0</v>
      </c>
      <c r="D1599" s="118" t="e">
        <f t="shared" ca="1" si="1"/>
        <v>#NAME?</v>
      </c>
      <c r="E1599" s="118" t="s">
        <v>13498</v>
      </c>
      <c r="F1599" s="118" t="s">
        <v>13499</v>
      </c>
      <c r="G1599" s="124" t="s">
        <v>13500</v>
      </c>
      <c r="H1599" s="118" t="s">
        <v>54</v>
      </c>
      <c r="I1599" s="118" t="s">
        <v>7642</v>
      </c>
      <c r="J1599" s="118"/>
    </row>
    <row r="1600" spans="1:10" ht="12.75">
      <c r="A1600" s="118" t="s">
        <v>1666</v>
      </c>
      <c r="B1600" s="118" t="s">
        <v>13501</v>
      </c>
      <c r="C1600" s="118" t="b">
        <v>0</v>
      </c>
      <c r="D1600" s="118" t="e">
        <f t="shared" ca="1" si="1"/>
        <v>#NAME?</v>
      </c>
      <c r="E1600" s="118" t="s">
        <v>13502</v>
      </c>
      <c r="F1600" s="118" t="s">
        <v>13503</v>
      </c>
      <c r="G1600" s="124" t="s">
        <v>13504</v>
      </c>
      <c r="H1600" s="118" t="s">
        <v>54</v>
      </c>
      <c r="I1600" s="118" t="s">
        <v>7777</v>
      </c>
      <c r="J1600" s="118" t="s">
        <v>7636</v>
      </c>
    </row>
    <row r="1601" spans="1:10" ht="12.75">
      <c r="A1601" s="118" t="s">
        <v>1666</v>
      </c>
      <c r="B1601" s="118" t="s">
        <v>13505</v>
      </c>
      <c r="C1601" s="118" t="b">
        <v>0</v>
      </c>
      <c r="D1601" s="118" t="e">
        <f t="shared" ca="1" si="1"/>
        <v>#NAME?</v>
      </c>
      <c r="E1601" s="118" t="s">
        <v>13502</v>
      </c>
      <c r="F1601" s="118" t="s">
        <v>13506</v>
      </c>
      <c r="G1601" s="124" t="s">
        <v>13507</v>
      </c>
      <c r="H1601" s="118" t="s">
        <v>54</v>
      </c>
      <c r="I1601" s="118" t="s">
        <v>7777</v>
      </c>
      <c r="J1601" s="118" t="s">
        <v>7636</v>
      </c>
    </row>
    <row r="1602" spans="1:10" ht="12.75">
      <c r="A1602" s="118" t="s">
        <v>8862</v>
      </c>
      <c r="B1602" s="118" t="s">
        <v>1903</v>
      </c>
      <c r="C1602" s="118" t="b">
        <v>0</v>
      </c>
      <c r="D1602" s="118" t="e">
        <f t="shared" ca="1" si="1"/>
        <v>#NAME?</v>
      </c>
      <c r="E1602" s="118" t="s">
        <v>13502</v>
      </c>
      <c r="F1602" s="118" t="s">
        <v>13508</v>
      </c>
      <c r="G1602" s="124" t="s">
        <v>13509</v>
      </c>
      <c r="H1602" s="118" t="s">
        <v>4485</v>
      </c>
      <c r="I1602" s="118" t="s">
        <v>7777</v>
      </c>
      <c r="J1602" s="118" t="s">
        <v>7636</v>
      </c>
    </row>
    <row r="1603" spans="1:10" ht="12.75">
      <c r="A1603" s="118" t="s">
        <v>10275</v>
      </c>
      <c r="B1603" s="118" t="s">
        <v>13510</v>
      </c>
      <c r="C1603" s="118" t="b">
        <v>0</v>
      </c>
      <c r="D1603" s="118" t="e">
        <f t="shared" ca="1" si="1"/>
        <v>#NAME?</v>
      </c>
      <c r="E1603" s="118" t="s">
        <v>13502</v>
      </c>
      <c r="F1603" s="118" t="s">
        <v>13511</v>
      </c>
      <c r="G1603" s="124" t="s">
        <v>13512</v>
      </c>
      <c r="H1603" s="118" t="s">
        <v>54</v>
      </c>
      <c r="I1603" s="118" t="s">
        <v>7777</v>
      </c>
      <c r="J1603" s="118" t="s">
        <v>7636</v>
      </c>
    </row>
    <row r="1604" spans="1:10" ht="12.75">
      <c r="A1604" s="118" t="s">
        <v>10738</v>
      </c>
      <c r="B1604" s="118" t="s">
        <v>13513</v>
      </c>
      <c r="C1604" s="118" t="b">
        <v>0</v>
      </c>
      <c r="D1604" s="118" t="e">
        <f t="shared" ca="1" si="1"/>
        <v>#NAME?</v>
      </c>
      <c r="E1604" s="118" t="s">
        <v>13502</v>
      </c>
      <c r="F1604" s="118" t="s">
        <v>13514</v>
      </c>
      <c r="G1604" s="118"/>
      <c r="H1604" s="118" t="s">
        <v>4278</v>
      </c>
      <c r="I1604" s="118" t="s">
        <v>7777</v>
      </c>
      <c r="J1604" s="118" t="s">
        <v>7636</v>
      </c>
    </row>
    <row r="1605" spans="1:10" ht="12.75">
      <c r="A1605" s="118" t="s">
        <v>13515</v>
      </c>
      <c r="B1605" s="118" t="s">
        <v>13516</v>
      </c>
      <c r="C1605" s="118" t="b">
        <v>0</v>
      </c>
      <c r="D1605" s="118" t="e">
        <f t="shared" ca="1" si="1"/>
        <v>#NAME?</v>
      </c>
      <c r="E1605" s="118" t="s">
        <v>13502</v>
      </c>
      <c r="F1605" s="118" t="s">
        <v>13517</v>
      </c>
      <c r="G1605" s="124" t="s">
        <v>13518</v>
      </c>
      <c r="H1605" s="118" t="s">
        <v>4485</v>
      </c>
      <c r="I1605" s="118" t="s">
        <v>7777</v>
      </c>
      <c r="J1605" s="118" t="s">
        <v>7636</v>
      </c>
    </row>
    <row r="1606" spans="1:10" ht="12.75">
      <c r="A1606" s="118" t="s">
        <v>1484</v>
      </c>
      <c r="B1606" s="118" t="s">
        <v>13519</v>
      </c>
      <c r="C1606" s="118" t="b">
        <v>0</v>
      </c>
      <c r="D1606" s="118" t="e">
        <f t="shared" ca="1" si="1"/>
        <v>#NAME?</v>
      </c>
      <c r="E1606" s="118" t="s">
        <v>13502</v>
      </c>
      <c r="F1606" s="118" t="s">
        <v>13520</v>
      </c>
      <c r="G1606" s="124" t="s">
        <v>13521</v>
      </c>
      <c r="H1606" s="118" t="s">
        <v>4485</v>
      </c>
      <c r="I1606" s="118" t="s">
        <v>7777</v>
      </c>
      <c r="J1606" s="118" t="s">
        <v>7636</v>
      </c>
    </row>
    <row r="1607" spans="1:10" ht="12.75">
      <c r="A1607" s="118" t="s">
        <v>10777</v>
      </c>
      <c r="B1607" s="118" t="s">
        <v>11743</v>
      </c>
      <c r="C1607" s="118" t="b">
        <v>0</v>
      </c>
      <c r="D1607" s="118" t="e">
        <f t="shared" ca="1" si="1"/>
        <v>#NAME?</v>
      </c>
      <c r="E1607" s="118" t="s">
        <v>13502</v>
      </c>
      <c r="F1607" s="118" t="s">
        <v>13522</v>
      </c>
      <c r="G1607" s="124" t="s">
        <v>13523</v>
      </c>
      <c r="H1607" s="118" t="s">
        <v>54</v>
      </c>
      <c r="I1607" s="118" t="s">
        <v>7777</v>
      </c>
      <c r="J1607" s="118" t="s">
        <v>7636</v>
      </c>
    </row>
    <row r="1608" spans="1:10" ht="12.75">
      <c r="A1608" s="118" t="s">
        <v>814</v>
      </c>
      <c r="B1608" s="118" t="s">
        <v>13524</v>
      </c>
      <c r="C1608" s="118" t="b">
        <v>0</v>
      </c>
      <c r="D1608" s="118" t="e">
        <f t="shared" ca="1" si="1"/>
        <v>#NAME?</v>
      </c>
      <c r="E1608" s="118" t="s">
        <v>13525</v>
      </c>
      <c r="F1608" s="118" t="s">
        <v>13526</v>
      </c>
      <c r="G1608" s="124" t="s">
        <v>13527</v>
      </c>
      <c r="H1608" s="118" t="s">
        <v>4276</v>
      </c>
      <c r="I1608" s="118" t="s">
        <v>7820</v>
      </c>
      <c r="J1608" s="118" t="s">
        <v>7820</v>
      </c>
    </row>
    <row r="1609" spans="1:10" ht="12.75">
      <c r="A1609" s="118" t="s">
        <v>814</v>
      </c>
      <c r="B1609" s="118" t="s">
        <v>963</v>
      </c>
      <c r="C1609" s="118" t="b">
        <v>0</v>
      </c>
      <c r="D1609" s="118" t="e">
        <f t="shared" ca="1" si="1"/>
        <v>#NAME?</v>
      </c>
      <c r="E1609" s="118" t="s">
        <v>13525</v>
      </c>
      <c r="F1609" s="118" t="s">
        <v>13528</v>
      </c>
      <c r="G1609" s="124" t="s">
        <v>13529</v>
      </c>
      <c r="H1609" s="118" t="s">
        <v>4276</v>
      </c>
      <c r="I1609" s="118" t="s">
        <v>7820</v>
      </c>
      <c r="J1609" s="118" t="s">
        <v>7820</v>
      </c>
    </row>
    <row r="1610" spans="1:10" ht="12.75">
      <c r="A1610" s="118" t="s">
        <v>13530</v>
      </c>
      <c r="B1610" s="118" t="s">
        <v>10388</v>
      </c>
      <c r="C1610" s="118" t="b">
        <v>0</v>
      </c>
      <c r="D1610" s="118" t="e">
        <f t="shared" ca="1" si="1"/>
        <v>#NAME?</v>
      </c>
      <c r="E1610" s="118" t="s">
        <v>13525</v>
      </c>
      <c r="F1610" s="118" t="s">
        <v>13531</v>
      </c>
      <c r="G1610" s="124" t="s">
        <v>13532</v>
      </c>
      <c r="H1610" s="118" t="s">
        <v>4872</v>
      </c>
      <c r="I1610" s="118" t="s">
        <v>7820</v>
      </c>
      <c r="J1610" s="118" t="s">
        <v>7820</v>
      </c>
    </row>
    <row r="1611" spans="1:10" ht="12.75">
      <c r="A1611" s="118" t="s">
        <v>12113</v>
      </c>
      <c r="B1611" s="118" t="s">
        <v>13533</v>
      </c>
      <c r="C1611" s="118" t="b">
        <v>0</v>
      </c>
      <c r="D1611" s="118" t="e">
        <f t="shared" ca="1" si="1"/>
        <v>#NAME?</v>
      </c>
      <c r="E1611" s="118" t="s">
        <v>13525</v>
      </c>
      <c r="F1611" s="118" t="s">
        <v>13534</v>
      </c>
      <c r="G1611" s="124" t="s">
        <v>13535</v>
      </c>
      <c r="H1611" s="118" t="s">
        <v>4831</v>
      </c>
      <c r="I1611" s="118" t="s">
        <v>7820</v>
      </c>
      <c r="J1611" s="118" t="s">
        <v>7820</v>
      </c>
    </row>
    <row r="1612" spans="1:10" ht="12.75">
      <c r="A1612" s="118" t="s">
        <v>13536</v>
      </c>
      <c r="B1612" s="118" t="s">
        <v>13537</v>
      </c>
      <c r="C1612" s="118" t="b">
        <v>0</v>
      </c>
      <c r="D1612" s="118" t="e">
        <f t="shared" ca="1" si="1"/>
        <v>#NAME?</v>
      </c>
      <c r="E1612" s="118" t="s">
        <v>13525</v>
      </c>
      <c r="F1612" s="118" t="s">
        <v>13538</v>
      </c>
      <c r="G1612" s="124" t="s">
        <v>13539</v>
      </c>
      <c r="H1612" s="118" t="s">
        <v>13540</v>
      </c>
      <c r="I1612" s="118" t="s">
        <v>7820</v>
      </c>
      <c r="J1612" s="118" t="s">
        <v>7820</v>
      </c>
    </row>
    <row r="1613" spans="1:10" ht="12.75">
      <c r="A1613" s="118" t="s">
        <v>1591</v>
      </c>
      <c r="B1613" s="118" t="s">
        <v>13541</v>
      </c>
      <c r="C1613" s="118" t="b">
        <v>0</v>
      </c>
      <c r="D1613" s="118" t="e">
        <f t="shared" ca="1" si="1"/>
        <v>#NAME?</v>
      </c>
      <c r="E1613" s="118" t="s">
        <v>13525</v>
      </c>
      <c r="F1613" s="118" t="s">
        <v>13542</v>
      </c>
      <c r="G1613" s="124" t="s">
        <v>13543</v>
      </c>
      <c r="H1613" s="118" t="s">
        <v>13544</v>
      </c>
      <c r="I1613" s="118" t="s">
        <v>7820</v>
      </c>
      <c r="J1613" s="118" t="s">
        <v>7820</v>
      </c>
    </row>
    <row r="1614" spans="1:10" ht="12.75">
      <c r="A1614" s="118" t="s">
        <v>882</v>
      </c>
      <c r="B1614" s="118" t="s">
        <v>13545</v>
      </c>
      <c r="C1614" s="118" t="b">
        <v>0</v>
      </c>
      <c r="D1614" s="118" t="e">
        <f t="shared" ca="1" si="1"/>
        <v>#NAME?</v>
      </c>
      <c r="E1614" s="118" t="s">
        <v>13525</v>
      </c>
      <c r="F1614" s="118" t="s">
        <v>13546</v>
      </c>
      <c r="G1614" s="124" t="s">
        <v>13547</v>
      </c>
      <c r="H1614" s="118" t="s">
        <v>4831</v>
      </c>
      <c r="I1614" s="118" t="s">
        <v>7820</v>
      </c>
      <c r="J1614" s="118" t="s">
        <v>7820</v>
      </c>
    </row>
    <row r="1615" spans="1:10" ht="12.75">
      <c r="A1615" s="118" t="s">
        <v>13548</v>
      </c>
      <c r="B1615" s="118" t="s">
        <v>13549</v>
      </c>
      <c r="C1615" s="118" t="b">
        <v>0</v>
      </c>
      <c r="D1615" s="118" t="e">
        <f t="shared" ca="1" si="1"/>
        <v>#NAME?</v>
      </c>
      <c r="E1615" s="118" t="s">
        <v>13550</v>
      </c>
      <c r="F1615" s="118" t="s">
        <v>13551</v>
      </c>
      <c r="G1615" s="124" t="s">
        <v>13552</v>
      </c>
      <c r="H1615" s="118" t="s">
        <v>5607</v>
      </c>
      <c r="I1615" s="118" t="s">
        <v>7820</v>
      </c>
      <c r="J1615" s="118" t="s">
        <v>7820</v>
      </c>
    </row>
    <row r="1616" spans="1:10" ht="12.75">
      <c r="A1616" s="118" t="s">
        <v>8981</v>
      </c>
      <c r="B1616" s="118" t="s">
        <v>13553</v>
      </c>
      <c r="C1616" s="118" t="b">
        <v>0</v>
      </c>
      <c r="D1616" s="118" t="e">
        <f t="shared" ca="1" si="1"/>
        <v>#NAME?</v>
      </c>
      <c r="E1616" s="118" t="s">
        <v>13550</v>
      </c>
      <c r="F1616" s="118" t="s">
        <v>13554</v>
      </c>
      <c r="G1616" s="124" t="s">
        <v>13555</v>
      </c>
      <c r="H1616" s="118" t="s">
        <v>7611</v>
      </c>
      <c r="I1616" s="118" t="s">
        <v>7820</v>
      </c>
      <c r="J1616" s="118" t="s">
        <v>7820</v>
      </c>
    </row>
    <row r="1617" spans="1:10" ht="12.75">
      <c r="A1617" s="118" t="s">
        <v>8862</v>
      </c>
      <c r="B1617" s="118" t="s">
        <v>13556</v>
      </c>
      <c r="C1617" s="118" t="b">
        <v>0</v>
      </c>
      <c r="D1617" s="118" t="e">
        <f t="shared" ca="1" si="1"/>
        <v>#NAME?</v>
      </c>
      <c r="E1617" s="118" t="s">
        <v>13550</v>
      </c>
      <c r="F1617" s="118" t="s">
        <v>13557</v>
      </c>
      <c r="G1617" s="124" t="s">
        <v>13558</v>
      </c>
      <c r="H1617" s="118" t="s">
        <v>4278</v>
      </c>
      <c r="I1617" s="118" t="s">
        <v>7820</v>
      </c>
      <c r="J1617" s="118" t="s">
        <v>7820</v>
      </c>
    </row>
    <row r="1618" spans="1:10" ht="12.75">
      <c r="A1618" s="118" t="s">
        <v>2068</v>
      </c>
      <c r="B1618" s="118" t="s">
        <v>2014</v>
      </c>
      <c r="C1618" s="118" t="b">
        <v>0</v>
      </c>
      <c r="D1618" s="118" t="e">
        <f t="shared" ca="1" si="1"/>
        <v>#NAME?</v>
      </c>
      <c r="E1618" s="118" t="s">
        <v>13550</v>
      </c>
      <c r="F1618" s="118" t="s">
        <v>13559</v>
      </c>
      <c r="G1618" s="124" t="s">
        <v>13560</v>
      </c>
      <c r="H1618" s="118" t="s">
        <v>4485</v>
      </c>
      <c r="I1618" s="118" t="s">
        <v>7820</v>
      </c>
      <c r="J1618" s="118" t="s">
        <v>7820</v>
      </c>
    </row>
    <row r="1619" spans="1:10" ht="12.75">
      <c r="A1619" s="118" t="s">
        <v>798</v>
      </c>
      <c r="B1619" s="118" t="s">
        <v>13561</v>
      </c>
      <c r="C1619" s="118" t="b">
        <v>0</v>
      </c>
      <c r="D1619" s="118" t="e">
        <f t="shared" ca="1" si="1"/>
        <v>#NAME?</v>
      </c>
      <c r="E1619" s="118" t="s">
        <v>13550</v>
      </c>
      <c r="F1619" s="118" t="s">
        <v>13562</v>
      </c>
      <c r="G1619" s="124" t="s">
        <v>13563</v>
      </c>
      <c r="H1619" s="118" t="s">
        <v>54</v>
      </c>
      <c r="I1619" s="118" t="s">
        <v>7820</v>
      </c>
      <c r="J1619" s="118" t="s">
        <v>7820</v>
      </c>
    </row>
    <row r="1620" spans="1:10" ht="12.75">
      <c r="A1620" s="118" t="s">
        <v>882</v>
      </c>
      <c r="B1620" s="118" t="s">
        <v>13564</v>
      </c>
      <c r="C1620" s="118" t="b">
        <v>0</v>
      </c>
      <c r="D1620" s="118" t="e">
        <f t="shared" ca="1" si="1"/>
        <v>#NAME?</v>
      </c>
      <c r="E1620" s="118" t="s">
        <v>13550</v>
      </c>
      <c r="F1620" s="118" t="s">
        <v>13565</v>
      </c>
      <c r="G1620" s="124" t="s">
        <v>13566</v>
      </c>
      <c r="H1620" s="118" t="s">
        <v>4831</v>
      </c>
      <c r="I1620" s="118" t="s">
        <v>7820</v>
      </c>
      <c r="J1620" s="118" t="s">
        <v>7820</v>
      </c>
    </row>
    <row r="1621" spans="1:10" ht="12.75">
      <c r="A1621" s="118" t="s">
        <v>11615</v>
      </c>
      <c r="B1621" s="118" t="s">
        <v>13567</v>
      </c>
      <c r="C1621" s="118" t="b">
        <v>0</v>
      </c>
      <c r="D1621" s="118" t="e">
        <f t="shared" ca="1" si="1"/>
        <v>#NAME?</v>
      </c>
      <c r="E1621" s="118" t="s">
        <v>13550</v>
      </c>
      <c r="F1621" s="118" t="s">
        <v>13568</v>
      </c>
      <c r="G1621" s="124" t="s">
        <v>13569</v>
      </c>
      <c r="H1621" s="118" t="s">
        <v>4872</v>
      </c>
      <c r="I1621" s="118" t="s">
        <v>7820</v>
      </c>
      <c r="J1621" s="118" t="s">
        <v>7820</v>
      </c>
    </row>
    <row r="1622" spans="1:10" ht="12.75">
      <c r="A1622" s="118" t="s">
        <v>8031</v>
      </c>
      <c r="B1622" s="118" t="s">
        <v>13570</v>
      </c>
      <c r="C1622" s="118" t="b">
        <v>0</v>
      </c>
      <c r="D1622" s="118" t="e">
        <f t="shared" ca="1" si="1"/>
        <v>#NAME?</v>
      </c>
      <c r="E1622" s="118" t="s">
        <v>13550</v>
      </c>
      <c r="F1622" s="118" t="s">
        <v>13571</v>
      </c>
      <c r="G1622" s="124" t="s">
        <v>13572</v>
      </c>
      <c r="H1622" s="118" t="s">
        <v>54</v>
      </c>
      <c r="I1622" s="118" t="s">
        <v>7820</v>
      </c>
      <c r="J1622" s="118" t="s">
        <v>7820</v>
      </c>
    </row>
    <row r="1623" spans="1:10" ht="12.75">
      <c r="A1623" s="118" t="s">
        <v>10777</v>
      </c>
      <c r="B1623" s="118" t="s">
        <v>13573</v>
      </c>
      <c r="C1623" s="118" t="b">
        <v>0</v>
      </c>
      <c r="D1623" s="118" t="e">
        <f t="shared" ca="1" si="1"/>
        <v>#NAME?</v>
      </c>
      <c r="E1623" s="118" t="s">
        <v>13550</v>
      </c>
      <c r="F1623" s="118" t="s">
        <v>13574</v>
      </c>
      <c r="G1623" s="124" t="s">
        <v>13575</v>
      </c>
      <c r="H1623" s="118" t="s">
        <v>4278</v>
      </c>
      <c r="I1623" s="118" t="s">
        <v>3131</v>
      </c>
      <c r="J1623" s="118" t="s">
        <v>7622</v>
      </c>
    </row>
    <row r="1624" spans="1:10" ht="12.75">
      <c r="A1624" s="118" t="s">
        <v>13576</v>
      </c>
      <c r="B1624" s="118" t="s">
        <v>13577</v>
      </c>
      <c r="C1624" s="118" t="b">
        <v>0</v>
      </c>
      <c r="D1624" s="118" t="e">
        <f t="shared" ca="1" si="1"/>
        <v>#NAME?</v>
      </c>
      <c r="E1624" s="118" t="s">
        <v>13578</v>
      </c>
      <c r="F1624" s="118" t="s">
        <v>13579</v>
      </c>
      <c r="G1624" s="124" t="s">
        <v>13580</v>
      </c>
      <c r="H1624" s="118" t="s">
        <v>10246</v>
      </c>
      <c r="I1624" s="118" t="s">
        <v>13581</v>
      </c>
      <c r="J1624" s="118"/>
    </row>
    <row r="1625" spans="1:10" ht="12.75">
      <c r="A1625" s="118" t="s">
        <v>882</v>
      </c>
      <c r="B1625" s="118" t="s">
        <v>13582</v>
      </c>
      <c r="C1625" s="118" t="b">
        <v>0</v>
      </c>
      <c r="D1625" s="118" t="e">
        <f t="shared" ca="1" si="1"/>
        <v>#NAME?</v>
      </c>
      <c r="E1625" s="118" t="s">
        <v>13582</v>
      </c>
      <c r="F1625" s="118" t="s">
        <v>13583</v>
      </c>
      <c r="G1625" s="124" t="s">
        <v>13584</v>
      </c>
      <c r="H1625" s="118" t="s">
        <v>4485</v>
      </c>
      <c r="I1625" s="118" t="s">
        <v>13585</v>
      </c>
      <c r="J1625" s="118" t="s">
        <v>9660</v>
      </c>
    </row>
    <row r="1626" spans="1:10" ht="12.75">
      <c r="A1626" s="118" t="s">
        <v>13586</v>
      </c>
      <c r="B1626" s="118" t="s">
        <v>13587</v>
      </c>
      <c r="C1626" s="118" t="b">
        <v>0</v>
      </c>
      <c r="D1626" s="118" t="e">
        <f t="shared" ca="1" si="1"/>
        <v>#NAME?</v>
      </c>
      <c r="E1626" s="118" t="s">
        <v>13588</v>
      </c>
      <c r="F1626" s="118" t="s">
        <v>13589</v>
      </c>
      <c r="G1626" s="124" t="s">
        <v>13590</v>
      </c>
      <c r="H1626" s="118" t="s">
        <v>4278</v>
      </c>
      <c r="I1626" s="118" t="s">
        <v>7820</v>
      </c>
      <c r="J1626" s="118" t="s">
        <v>7820</v>
      </c>
    </row>
    <row r="1627" spans="1:10" ht="12.75">
      <c r="A1627" s="118" t="s">
        <v>13591</v>
      </c>
      <c r="B1627" s="118" t="s">
        <v>13592</v>
      </c>
      <c r="C1627" s="118" t="b">
        <v>0</v>
      </c>
      <c r="D1627" s="118" t="e">
        <f t="shared" ca="1" si="1"/>
        <v>#NAME?</v>
      </c>
      <c r="E1627" s="118" t="s">
        <v>13588</v>
      </c>
      <c r="F1627" s="118" t="s">
        <v>13593</v>
      </c>
      <c r="G1627" s="124" t="s">
        <v>13594</v>
      </c>
      <c r="H1627" s="118" t="s">
        <v>4276</v>
      </c>
      <c r="I1627" s="118" t="s">
        <v>7820</v>
      </c>
      <c r="J1627" s="118" t="s">
        <v>7820</v>
      </c>
    </row>
    <row r="1628" spans="1:10" ht="12.75">
      <c r="A1628" s="118" t="s">
        <v>1081</v>
      </c>
      <c r="B1628" s="118" t="s">
        <v>13595</v>
      </c>
      <c r="C1628" s="118" t="b">
        <v>0</v>
      </c>
      <c r="D1628" s="118" t="e">
        <f t="shared" ca="1" si="1"/>
        <v>#NAME?</v>
      </c>
      <c r="E1628" s="118" t="s">
        <v>13588</v>
      </c>
      <c r="F1628" s="118" t="s">
        <v>13596</v>
      </c>
      <c r="G1628" s="124" t="s">
        <v>13597</v>
      </c>
      <c r="H1628" s="118" t="s">
        <v>13598</v>
      </c>
      <c r="I1628" s="118" t="s">
        <v>7820</v>
      </c>
      <c r="J1628" s="118" t="s">
        <v>7820</v>
      </c>
    </row>
    <row r="1629" spans="1:10" ht="12.75">
      <c r="A1629" s="118" t="s">
        <v>13599</v>
      </c>
      <c r="B1629" s="118" t="s">
        <v>13600</v>
      </c>
      <c r="C1629" s="118" t="b">
        <v>0</v>
      </c>
      <c r="D1629" s="118" t="e">
        <f t="shared" ca="1" si="1"/>
        <v>#NAME?</v>
      </c>
      <c r="E1629" s="118" t="s">
        <v>13601</v>
      </c>
      <c r="F1629" s="118" t="s">
        <v>13602</v>
      </c>
      <c r="G1629" s="124" t="s">
        <v>13603</v>
      </c>
      <c r="H1629" s="118" t="s">
        <v>5264</v>
      </c>
      <c r="I1629" s="118" t="s">
        <v>10184</v>
      </c>
      <c r="J1629" s="118" t="s">
        <v>10185</v>
      </c>
    </row>
    <row r="1630" spans="1:10" ht="12.75">
      <c r="A1630" s="118" t="s">
        <v>1392</v>
      </c>
      <c r="B1630" s="118" t="s">
        <v>13383</v>
      </c>
      <c r="C1630" s="118" t="b">
        <v>0</v>
      </c>
      <c r="D1630" s="118" t="e">
        <f t="shared" ca="1" si="1"/>
        <v>#NAME?</v>
      </c>
      <c r="E1630" s="118" t="s">
        <v>13601</v>
      </c>
      <c r="F1630" s="118" t="s">
        <v>13604</v>
      </c>
      <c r="G1630" s="124" t="s">
        <v>13605</v>
      </c>
      <c r="H1630" s="118" t="s">
        <v>7855</v>
      </c>
      <c r="I1630" s="118" t="s">
        <v>8701</v>
      </c>
      <c r="J1630" s="118" t="s">
        <v>8702</v>
      </c>
    </row>
    <row r="1631" spans="1:10" ht="12.75">
      <c r="A1631" s="118" t="s">
        <v>1802</v>
      </c>
      <c r="B1631" s="118" t="s">
        <v>13606</v>
      </c>
      <c r="C1631" s="118" t="b">
        <v>0</v>
      </c>
      <c r="D1631" s="118" t="e">
        <f t="shared" ca="1" si="1"/>
        <v>#NAME?</v>
      </c>
      <c r="E1631" s="118" t="s">
        <v>13607</v>
      </c>
      <c r="F1631" s="118" t="s">
        <v>13608</v>
      </c>
      <c r="G1631" s="124" t="s">
        <v>13609</v>
      </c>
      <c r="H1631" s="118" t="s">
        <v>4276</v>
      </c>
      <c r="I1631" s="118" t="s">
        <v>11213</v>
      </c>
      <c r="J1631" s="118" t="s">
        <v>10551</v>
      </c>
    </row>
    <row r="1632" spans="1:10" ht="12.75">
      <c r="A1632" s="118" t="s">
        <v>8358</v>
      </c>
      <c r="B1632" s="118" t="s">
        <v>13610</v>
      </c>
      <c r="C1632" s="118" t="b">
        <v>0</v>
      </c>
      <c r="D1632" s="118" t="e">
        <f t="shared" ca="1" si="1"/>
        <v>#NAME?</v>
      </c>
      <c r="E1632" s="118" t="s">
        <v>13611</v>
      </c>
      <c r="F1632" s="118" t="s">
        <v>13612</v>
      </c>
      <c r="G1632" s="124" t="s">
        <v>13613</v>
      </c>
      <c r="H1632" s="118" t="s">
        <v>10534</v>
      </c>
      <c r="I1632" s="118" t="s">
        <v>13614</v>
      </c>
      <c r="J1632" s="118" t="s">
        <v>7795</v>
      </c>
    </row>
    <row r="1633" spans="1:10" ht="12.75">
      <c r="A1633" s="118" t="s">
        <v>13615</v>
      </c>
      <c r="B1633" s="118" t="s">
        <v>873</v>
      </c>
      <c r="C1633" s="118" t="b">
        <v>0</v>
      </c>
      <c r="D1633" s="118" t="e">
        <f t="shared" ca="1" si="1"/>
        <v>#NAME?</v>
      </c>
      <c r="E1633" s="118" t="s">
        <v>13616</v>
      </c>
      <c r="F1633" s="118" t="s">
        <v>13617</v>
      </c>
      <c r="G1633" s="124" t="s">
        <v>13618</v>
      </c>
      <c r="H1633" s="118" t="s">
        <v>10534</v>
      </c>
      <c r="I1633" s="118" t="s">
        <v>13619</v>
      </c>
      <c r="J1633" s="118" t="s">
        <v>7795</v>
      </c>
    </row>
    <row r="1634" spans="1:10" ht="12.75">
      <c r="A1634" s="118" t="s">
        <v>13620</v>
      </c>
      <c r="B1634" s="118" t="s">
        <v>13621</v>
      </c>
      <c r="C1634" s="118" t="b">
        <v>0</v>
      </c>
      <c r="D1634" s="118" t="e">
        <f t="shared" ca="1" si="1"/>
        <v>#NAME?</v>
      </c>
      <c r="E1634" s="118" t="s">
        <v>13622</v>
      </c>
      <c r="F1634" s="118" t="s">
        <v>13623</v>
      </c>
      <c r="G1634" s="124" t="s">
        <v>13624</v>
      </c>
      <c r="H1634" s="118" t="s">
        <v>5368</v>
      </c>
      <c r="I1634" s="118" t="s">
        <v>7881</v>
      </c>
      <c r="J1634" s="118"/>
    </row>
    <row r="1635" spans="1:10" ht="12.75">
      <c r="A1635" s="118" t="s">
        <v>11652</v>
      </c>
      <c r="B1635" s="118" t="s">
        <v>13625</v>
      </c>
      <c r="C1635" s="118" t="b">
        <v>0</v>
      </c>
      <c r="D1635" s="118" t="e">
        <f t="shared" ca="1" si="1"/>
        <v>#NAME?</v>
      </c>
      <c r="E1635" s="118" t="s">
        <v>13626</v>
      </c>
      <c r="F1635" s="118" t="s">
        <v>13627</v>
      </c>
      <c r="G1635" s="124" t="s">
        <v>13628</v>
      </c>
      <c r="H1635" s="118" t="s">
        <v>4276</v>
      </c>
      <c r="I1635" s="118" t="s">
        <v>7777</v>
      </c>
      <c r="J1635" s="118" t="s">
        <v>7636</v>
      </c>
    </row>
    <row r="1636" spans="1:10" ht="12.75">
      <c r="A1636" s="118" t="s">
        <v>13629</v>
      </c>
      <c r="B1636" s="118" t="s">
        <v>13630</v>
      </c>
      <c r="C1636" s="118" t="b">
        <v>0</v>
      </c>
      <c r="D1636" s="118" t="e">
        <f t="shared" ca="1" si="1"/>
        <v>#NAME?</v>
      </c>
      <c r="E1636" s="118" t="s">
        <v>13631</v>
      </c>
      <c r="F1636" s="118" t="s">
        <v>13632</v>
      </c>
      <c r="G1636" s="124" t="s">
        <v>13633</v>
      </c>
      <c r="H1636" s="118" t="s">
        <v>4305</v>
      </c>
      <c r="I1636" s="118" t="s">
        <v>9131</v>
      </c>
      <c r="J1636" s="118" t="s">
        <v>7622</v>
      </c>
    </row>
    <row r="1637" spans="1:10" ht="12.75">
      <c r="A1637" s="118" t="s">
        <v>13634</v>
      </c>
      <c r="B1637" s="118" t="s">
        <v>13635</v>
      </c>
      <c r="C1637" s="118" t="b">
        <v>0</v>
      </c>
      <c r="D1637" s="118" t="e">
        <f t="shared" ca="1" si="1"/>
        <v>#NAME?</v>
      </c>
      <c r="E1637" s="118" t="s">
        <v>13631</v>
      </c>
      <c r="F1637" s="118" t="s">
        <v>13636</v>
      </c>
      <c r="G1637" s="124" t="s">
        <v>13637</v>
      </c>
      <c r="H1637" s="118" t="s">
        <v>54</v>
      </c>
      <c r="I1637" s="118" t="s">
        <v>8204</v>
      </c>
      <c r="J1637" s="118"/>
    </row>
    <row r="1638" spans="1:10" ht="12.75">
      <c r="A1638" s="118" t="s">
        <v>846</v>
      </c>
      <c r="B1638" s="118" t="s">
        <v>13638</v>
      </c>
      <c r="C1638" s="118" t="b">
        <v>0</v>
      </c>
      <c r="D1638" s="118" t="e">
        <f t="shared" ca="1" si="1"/>
        <v>#NAME?</v>
      </c>
      <c r="E1638" s="118" t="s">
        <v>13631</v>
      </c>
      <c r="F1638" s="118" t="s">
        <v>13639</v>
      </c>
      <c r="G1638" s="124" t="s">
        <v>13640</v>
      </c>
      <c r="H1638" s="118" t="s">
        <v>5945</v>
      </c>
      <c r="I1638" s="118" t="s">
        <v>9131</v>
      </c>
      <c r="J1638" s="118" t="s">
        <v>7622</v>
      </c>
    </row>
    <row r="1639" spans="1:10" ht="12.75">
      <c r="A1639" s="118" t="s">
        <v>846</v>
      </c>
      <c r="B1639" s="118" t="s">
        <v>13641</v>
      </c>
      <c r="C1639" s="118" t="b">
        <v>0</v>
      </c>
      <c r="D1639" s="118" t="e">
        <f t="shared" ca="1" si="1"/>
        <v>#NAME?</v>
      </c>
      <c r="E1639" s="118" t="s">
        <v>13631</v>
      </c>
      <c r="F1639" s="118" t="s">
        <v>13642</v>
      </c>
      <c r="G1639" s="124" t="s">
        <v>13643</v>
      </c>
      <c r="H1639" s="118" t="s">
        <v>4305</v>
      </c>
      <c r="I1639" s="118" t="s">
        <v>9131</v>
      </c>
      <c r="J1639" s="118" t="s">
        <v>7622</v>
      </c>
    </row>
    <row r="1640" spans="1:10" ht="12.75">
      <c r="A1640" s="118" t="s">
        <v>13644</v>
      </c>
      <c r="B1640" s="118" t="s">
        <v>11803</v>
      </c>
      <c r="C1640" s="118" t="b">
        <v>0</v>
      </c>
      <c r="D1640" s="118" t="e">
        <f t="shared" ca="1" si="1"/>
        <v>#NAME?</v>
      </c>
      <c r="E1640" s="118" t="s">
        <v>13631</v>
      </c>
      <c r="F1640" s="118" t="s">
        <v>13645</v>
      </c>
      <c r="G1640" s="124" t="s">
        <v>13646</v>
      </c>
      <c r="H1640" s="118" t="s">
        <v>54</v>
      </c>
      <c r="I1640" s="118" t="s">
        <v>9131</v>
      </c>
      <c r="J1640" s="118" t="s">
        <v>7622</v>
      </c>
    </row>
    <row r="1641" spans="1:10" ht="12.75">
      <c r="A1641" s="118" t="s">
        <v>10599</v>
      </c>
      <c r="B1641" s="118" t="s">
        <v>13647</v>
      </c>
      <c r="C1641" s="118" t="b">
        <v>0</v>
      </c>
      <c r="D1641" s="118" t="e">
        <f t="shared" ca="1" si="1"/>
        <v>#NAME?</v>
      </c>
      <c r="E1641" s="118" t="s">
        <v>13631</v>
      </c>
      <c r="F1641" s="118" t="s">
        <v>13648</v>
      </c>
      <c r="G1641" s="124" t="s">
        <v>13649</v>
      </c>
      <c r="H1641" s="118" t="s">
        <v>54</v>
      </c>
      <c r="I1641" s="118" t="s">
        <v>9131</v>
      </c>
      <c r="J1641" s="118" t="s">
        <v>7622</v>
      </c>
    </row>
    <row r="1642" spans="1:10" ht="12.75">
      <c r="A1642" s="118" t="s">
        <v>13650</v>
      </c>
      <c r="B1642" s="118" t="s">
        <v>13651</v>
      </c>
      <c r="C1642" s="118" t="b">
        <v>0</v>
      </c>
      <c r="D1642" s="118" t="e">
        <f t="shared" ca="1" si="1"/>
        <v>#NAME?</v>
      </c>
      <c r="E1642" s="118" t="s">
        <v>13652</v>
      </c>
      <c r="F1642" s="118" t="s">
        <v>13653</v>
      </c>
      <c r="G1642" s="124" t="s">
        <v>13654</v>
      </c>
      <c r="H1642" s="118" t="s">
        <v>4485</v>
      </c>
      <c r="I1642" s="118" t="s">
        <v>7642</v>
      </c>
      <c r="J1642" s="118"/>
    </row>
    <row r="1643" spans="1:10" ht="12.75">
      <c r="A1643" s="118" t="s">
        <v>13655</v>
      </c>
      <c r="B1643" s="118" t="s">
        <v>2675</v>
      </c>
      <c r="C1643" s="118" t="b">
        <v>0</v>
      </c>
      <c r="D1643" s="118" t="e">
        <f t="shared" ca="1" si="1"/>
        <v>#NAME?</v>
      </c>
      <c r="E1643" s="118" t="s">
        <v>13652</v>
      </c>
      <c r="F1643" s="118" t="s">
        <v>13656</v>
      </c>
      <c r="G1643" s="124" t="s">
        <v>13657</v>
      </c>
      <c r="H1643" s="118" t="s">
        <v>5961</v>
      </c>
      <c r="I1643" s="118" t="s">
        <v>7642</v>
      </c>
      <c r="J1643" s="118"/>
    </row>
    <row r="1644" spans="1:10" ht="12.75">
      <c r="A1644" s="118" t="s">
        <v>836</v>
      </c>
      <c r="B1644" s="118" t="s">
        <v>13658</v>
      </c>
      <c r="C1644" s="118" t="b">
        <v>0</v>
      </c>
      <c r="D1644" s="118" t="e">
        <f t="shared" ca="1" si="1"/>
        <v>#NAME?</v>
      </c>
      <c r="E1644" s="118" t="s">
        <v>13652</v>
      </c>
      <c r="F1644" s="118" t="s">
        <v>13659</v>
      </c>
      <c r="G1644" s="124" t="s">
        <v>13660</v>
      </c>
      <c r="H1644" s="118" t="s">
        <v>4485</v>
      </c>
      <c r="I1644" s="118" t="s">
        <v>7642</v>
      </c>
      <c r="J1644" s="118"/>
    </row>
    <row r="1645" spans="1:10" ht="12.75">
      <c r="A1645" s="118" t="s">
        <v>1081</v>
      </c>
      <c r="B1645" s="118" t="s">
        <v>13661</v>
      </c>
      <c r="C1645" s="118" t="b">
        <v>0</v>
      </c>
      <c r="D1645" s="118" t="e">
        <f t="shared" ca="1" si="1"/>
        <v>#NAME?</v>
      </c>
      <c r="E1645" s="118" t="s">
        <v>13652</v>
      </c>
      <c r="F1645" s="118" t="s">
        <v>13662</v>
      </c>
      <c r="G1645" s="124" t="s">
        <v>13663</v>
      </c>
      <c r="H1645" s="118" t="s">
        <v>4908</v>
      </c>
      <c r="I1645" s="118" t="s">
        <v>7642</v>
      </c>
      <c r="J1645" s="118"/>
    </row>
    <row r="1646" spans="1:10" ht="12.75">
      <c r="A1646" s="118" t="s">
        <v>8351</v>
      </c>
      <c r="B1646" s="118" t="s">
        <v>13664</v>
      </c>
      <c r="C1646" s="118" t="b">
        <v>0</v>
      </c>
      <c r="D1646" s="118" t="e">
        <f t="shared" ca="1" si="1"/>
        <v>#NAME?</v>
      </c>
      <c r="E1646" s="118" t="s">
        <v>13652</v>
      </c>
      <c r="F1646" s="118" t="s">
        <v>13665</v>
      </c>
      <c r="G1646" s="124" t="s">
        <v>13666</v>
      </c>
      <c r="H1646" s="118" t="s">
        <v>8346</v>
      </c>
      <c r="I1646" s="118" t="s">
        <v>7642</v>
      </c>
      <c r="J1646" s="118"/>
    </row>
    <row r="1647" spans="1:10" ht="12.75">
      <c r="A1647" s="118" t="s">
        <v>13667</v>
      </c>
      <c r="B1647" s="118" t="s">
        <v>13668</v>
      </c>
      <c r="C1647" s="118" t="b">
        <v>0</v>
      </c>
      <c r="D1647" s="118" t="e">
        <f t="shared" ca="1" si="1"/>
        <v>#NAME?</v>
      </c>
      <c r="E1647" s="118" t="s">
        <v>13652</v>
      </c>
      <c r="F1647" s="118" t="s">
        <v>13669</v>
      </c>
      <c r="G1647" s="124" t="s">
        <v>13670</v>
      </c>
      <c r="H1647" s="118" t="s">
        <v>4485</v>
      </c>
      <c r="I1647" s="118" t="s">
        <v>7642</v>
      </c>
      <c r="J1647" s="118"/>
    </row>
    <row r="1648" spans="1:10" ht="12.75">
      <c r="A1648" s="118" t="s">
        <v>7924</v>
      </c>
      <c r="B1648" s="118" t="s">
        <v>13671</v>
      </c>
      <c r="C1648" s="118" t="b">
        <v>0</v>
      </c>
      <c r="D1648" s="118" t="e">
        <f t="shared" ca="1" si="1"/>
        <v>#NAME?</v>
      </c>
      <c r="E1648" s="118" t="s">
        <v>13652</v>
      </c>
      <c r="F1648" s="118" t="s">
        <v>13672</v>
      </c>
      <c r="G1648" s="124" t="s">
        <v>13673</v>
      </c>
      <c r="H1648" s="118" t="s">
        <v>4278</v>
      </c>
      <c r="I1648" s="118" t="s">
        <v>7642</v>
      </c>
      <c r="J1648" s="118"/>
    </row>
    <row r="1649" spans="1:10" ht="12.75">
      <c r="A1649" s="118" t="s">
        <v>13674</v>
      </c>
      <c r="B1649" s="118" t="s">
        <v>13675</v>
      </c>
      <c r="C1649" s="118" t="b">
        <v>0</v>
      </c>
      <c r="D1649" s="118" t="e">
        <f t="shared" ca="1" si="1"/>
        <v>#NAME?</v>
      </c>
      <c r="E1649" s="118" t="s">
        <v>13652</v>
      </c>
      <c r="F1649" s="118" t="s">
        <v>13676</v>
      </c>
      <c r="G1649" s="124" t="s">
        <v>13677</v>
      </c>
      <c r="H1649" s="118" t="s">
        <v>4485</v>
      </c>
      <c r="I1649" s="118" t="s">
        <v>7642</v>
      </c>
      <c r="J1649" s="118"/>
    </row>
    <row r="1650" spans="1:10" ht="12.75">
      <c r="A1650" s="118" t="s">
        <v>7931</v>
      </c>
      <c r="B1650" s="118" t="s">
        <v>13678</v>
      </c>
      <c r="C1650" s="118" t="b">
        <v>0</v>
      </c>
      <c r="D1650" s="118" t="e">
        <f t="shared" ca="1" si="1"/>
        <v>#NAME?</v>
      </c>
      <c r="E1650" s="118" t="s">
        <v>13652</v>
      </c>
      <c r="F1650" s="118" t="s">
        <v>13679</v>
      </c>
      <c r="G1650" s="124" t="s">
        <v>13680</v>
      </c>
      <c r="H1650" s="118" t="s">
        <v>4485</v>
      </c>
      <c r="I1650" s="118" t="s">
        <v>7642</v>
      </c>
      <c r="J1650" s="118"/>
    </row>
    <row r="1651" spans="1:10" ht="12.75">
      <c r="A1651" s="118" t="s">
        <v>13681</v>
      </c>
      <c r="B1651" s="118" t="s">
        <v>13682</v>
      </c>
      <c r="C1651" s="118" t="b">
        <v>0</v>
      </c>
      <c r="D1651" s="118" t="e">
        <f t="shared" ca="1" si="1"/>
        <v>#NAME?</v>
      </c>
      <c r="E1651" s="118" t="s">
        <v>13652</v>
      </c>
      <c r="F1651" s="118" t="s">
        <v>13683</v>
      </c>
      <c r="G1651" s="124" t="s">
        <v>13684</v>
      </c>
      <c r="H1651" s="118" t="s">
        <v>4908</v>
      </c>
      <c r="I1651" s="118" t="s">
        <v>7642</v>
      </c>
      <c r="J1651" s="118"/>
    </row>
    <row r="1652" spans="1:10" ht="12.75">
      <c r="A1652" s="118" t="s">
        <v>13685</v>
      </c>
      <c r="B1652" s="118" t="s">
        <v>13686</v>
      </c>
      <c r="C1652" s="118" t="b">
        <v>0</v>
      </c>
      <c r="D1652" s="118" t="e">
        <f t="shared" ca="1" si="1"/>
        <v>#NAME?</v>
      </c>
      <c r="E1652" s="118" t="s">
        <v>13687</v>
      </c>
      <c r="F1652" s="118" t="s">
        <v>13688</v>
      </c>
      <c r="G1652" s="124" t="s">
        <v>13689</v>
      </c>
      <c r="H1652" s="118" t="s">
        <v>5677</v>
      </c>
      <c r="I1652" s="118" t="s">
        <v>11815</v>
      </c>
      <c r="J1652" s="118"/>
    </row>
    <row r="1653" spans="1:10" ht="12.75">
      <c r="A1653" s="118" t="s">
        <v>1069</v>
      </c>
      <c r="B1653" s="118" t="s">
        <v>955</v>
      </c>
      <c r="C1653" s="118" t="b">
        <v>0</v>
      </c>
      <c r="D1653" s="118" t="e">
        <f t="shared" ca="1" si="1"/>
        <v>#NAME?</v>
      </c>
      <c r="E1653" s="118" t="s">
        <v>13687</v>
      </c>
      <c r="F1653" s="118" t="s">
        <v>13690</v>
      </c>
      <c r="G1653" s="124" t="s">
        <v>13691</v>
      </c>
      <c r="H1653" s="118" t="s">
        <v>4278</v>
      </c>
      <c r="I1653" s="118" t="s">
        <v>11815</v>
      </c>
      <c r="J1653" s="118"/>
    </row>
    <row r="1654" spans="1:10" ht="12.75">
      <c r="A1654" s="118" t="s">
        <v>13692</v>
      </c>
      <c r="B1654" s="118" t="s">
        <v>13693</v>
      </c>
      <c r="C1654" s="118" t="b">
        <v>0</v>
      </c>
      <c r="D1654" s="118" t="e">
        <f t="shared" ca="1" si="1"/>
        <v>#NAME?</v>
      </c>
      <c r="E1654" s="118" t="s">
        <v>13687</v>
      </c>
      <c r="F1654" s="118" t="s">
        <v>13694</v>
      </c>
      <c r="G1654" s="124" t="s">
        <v>13695</v>
      </c>
      <c r="H1654" s="118" t="s">
        <v>4276</v>
      </c>
      <c r="I1654" s="118" t="s">
        <v>11815</v>
      </c>
      <c r="J1654" s="118"/>
    </row>
    <row r="1655" spans="1:10" ht="12.75">
      <c r="A1655" s="118" t="s">
        <v>8889</v>
      </c>
      <c r="B1655" s="118" t="s">
        <v>13696</v>
      </c>
      <c r="C1655" s="118" t="b">
        <v>0</v>
      </c>
      <c r="D1655" s="118" t="e">
        <f t="shared" ca="1" si="1"/>
        <v>#NAME?</v>
      </c>
      <c r="E1655" s="118" t="s">
        <v>13697</v>
      </c>
      <c r="F1655" s="118" t="s">
        <v>13698</v>
      </c>
      <c r="G1655" s="124" t="s">
        <v>13699</v>
      </c>
      <c r="H1655" s="118" t="s">
        <v>8656</v>
      </c>
      <c r="I1655" s="118" t="s">
        <v>13700</v>
      </c>
      <c r="J1655" s="118" t="s">
        <v>10551</v>
      </c>
    </row>
    <row r="1656" spans="1:10" ht="12.75">
      <c r="A1656" s="118" t="s">
        <v>882</v>
      </c>
      <c r="B1656" s="118" t="s">
        <v>9699</v>
      </c>
      <c r="C1656" s="118" t="b">
        <v>0</v>
      </c>
      <c r="D1656" s="118" t="e">
        <f t="shared" ca="1" si="1"/>
        <v>#NAME?</v>
      </c>
      <c r="E1656" s="118" t="s">
        <v>13697</v>
      </c>
      <c r="F1656" s="118" t="s">
        <v>13701</v>
      </c>
      <c r="G1656" s="124" t="s">
        <v>13702</v>
      </c>
      <c r="H1656" s="118" t="s">
        <v>4276</v>
      </c>
      <c r="I1656" s="118" t="s">
        <v>13700</v>
      </c>
      <c r="J1656" s="118" t="s">
        <v>10551</v>
      </c>
    </row>
    <row r="1657" spans="1:10" ht="12.75">
      <c r="A1657" s="118" t="s">
        <v>1969</v>
      </c>
      <c r="B1657" s="118" t="s">
        <v>995</v>
      </c>
      <c r="C1657" s="118" t="b">
        <v>0</v>
      </c>
      <c r="D1657" s="118" t="e">
        <f t="shared" ca="1" si="1"/>
        <v>#NAME?</v>
      </c>
      <c r="E1657" s="118" t="s">
        <v>13697</v>
      </c>
      <c r="F1657" s="118" t="s">
        <v>13703</v>
      </c>
      <c r="G1657" s="124" t="s">
        <v>13704</v>
      </c>
      <c r="H1657" s="118" t="s">
        <v>7647</v>
      </c>
      <c r="I1657" s="118" t="s">
        <v>7642</v>
      </c>
      <c r="J1657" s="118"/>
    </row>
    <row r="1658" spans="1:10" ht="12.75">
      <c r="A1658" s="118" t="s">
        <v>13705</v>
      </c>
      <c r="B1658" s="118" t="s">
        <v>13706</v>
      </c>
      <c r="C1658" s="118" t="b">
        <v>0</v>
      </c>
      <c r="D1658" s="118" t="e">
        <f t="shared" ca="1" si="1"/>
        <v>#NAME?</v>
      </c>
      <c r="E1658" s="118" t="s">
        <v>13697</v>
      </c>
      <c r="F1658" s="118" t="s">
        <v>13707</v>
      </c>
      <c r="G1658" s="124" t="s">
        <v>13708</v>
      </c>
      <c r="H1658" s="118" t="s">
        <v>54</v>
      </c>
      <c r="I1658" s="118" t="s">
        <v>7642</v>
      </c>
      <c r="J1658" s="118"/>
    </row>
    <row r="1659" spans="1:10" ht="12.75">
      <c r="A1659" s="118" t="s">
        <v>10844</v>
      </c>
      <c r="B1659" s="118" t="s">
        <v>13709</v>
      </c>
      <c r="C1659" s="118" t="b">
        <v>0</v>
      </c>
      <c r="D1659" s="118" t="e">
        <f t="shared" ca="1" si="1"/>
        <v>#NAME?</v>
      </c>
      <c r="E1659" s="118" t="s">
        <v>13697</v>
      </c>
      <c r="F1659" s="118" t="s">
        <v>13710</v>
      </c>
      <c r="G1659" s="124" t="s">
        <v>13711</v>
      </c>
      <c r="H1659" s="118" t="s">
        <v>4551</v>
      </c>
      <c r="I1659" s="118" t="s">
        <v>7642</v>
      </c>
      <c r="J1659" s="118"/>
    </row>
    <row r="1660" spans="1:10" ht="12.75">
      <c r="A1660" s="118" t="s">
        <v>798</v>
      </c>
      <c r="B1660" s="118" t="s">
        <v>2209</v>
      </c>
      <c r="C1660" s="118" t="b">
        <v>0</v>
      </c>
      <c r="D1660" s="118" t="e">
        <f t="shared" ca="1" si="1"/>
        <v>#NAME?</v>
      </c>
      <c r="E1660" s="118" t="s">
        <v>13697</v>
      </c>
      <c r="F1660" s="118" t="s">
        <v>13712</v>
      </c>
      <c r="G1660" s="124" t="s">
        <v>13713</v>
      </c>
      <c r="H1660" s="118" t="s">
        <v>54</v>
      </c>
      <c r="I1660" s="118" t="s">
        <v>7642</v>
      </c>
      <c r="J1660" s="118"/>
    </row>
    <row r="1661" spans="1:10" ht="12.75">
      <c r="A1661" s="118" t="s">
        <v>2263</v>
      </c>
      <c r="B1661" s="118" t="s">
        <v>10659</v>
      </c>
      <c r="C1661" s="118" t="b">
        <v>0</v>
      </c>
      <c r="D1661" s="118" t="e">
        <f t="shared" ca="1" si="1"/>
        <v>#NAME?</v>
      </c>
      <c r="E1661" s="118" t="s">
        <v>13697</v>
      </c>
      <c r="F1661" s="118" t="s">
        <v>13714</v>
      </c>
      <c r="G1661" s="124" t="s">
        <v>13715</v>
      </c>
      <c r="H1661" s="118" t="s">
        <v>54</v>
      </c>
      <c r="I1661" s="118" t="s">
        <v>7642</v>
      </c>
      <c r="J1661" s="118"/>
    </row>
    <row r="1662" spans="1:10" ht="12.75">
      <c r="A1662" s="118" t="s">
        <v>2523</v>
      </c>
      <c r="B1662" s="118" t="s">
        <v>13716</v>
      </c>
      <c r="C1662" s="118" t="b">
        <v>0</v>
      </c>
      <c r="D1662" s="118" t="e">
        <f t="shared" ca="1" si="1"/>
        <v>#NAME?</v>
      </c>
      <c r="E1662" s="118" t="s">
        <v>13697</v>
      </c>
      <c r="F1662" s="118" t="s">
        <v>13717</v>
      </c>
      <c r="G1662" s="124" t="s">
        <v>13718</v>
      </c>
      <c r="H1662" s="118" t="s">
        <v>7611</v>
      </c>
      <c r="I1662" s="118" t="s">
        <v>7642</v>
      </c>
      <c r="J1662" s="118"/>
    </row>
    <row r="1663" spans="1:10" ht="12.75">
      <c r="A1663" s="118" t="s">
        <v>10606</v>
      </c>
      <c r="B1663" s="118" t="s">
        <v>13719</v>
      </c>
      <c r="C1663" s="118" t="b">
        <v>0</v>
      </c>
      <c r="D1663" s="118" t="e">
        <f t="shared" ca="1" si="1"/>
        <v>#NAME?</v>
      </c>
      <c r="E1663" s="118" t="s">
        <v>13697</v>
      </c>
      <c r="F1663" s="118" t="s">
        <v>13720</v>
      </c>
      <c r="G1663" s="124" t="s">
        <v>13721</v>
      </c>
      <c r="H1663" s="118" t="s">
        <v>4278</v>
      </c>
      <c r="I1663" s="118" t="s">
        <v>7642</v>
      </c>
      <c r="J1663" s="118"/>
    </row>
    <row r="1664" spans="1:10" ht="12.75">
      <c r="A1664" s="118" t="s">
        <v>10614</v>
      </c>
      <c r="B1664" s="118" t="s">
        <v>13722</v>
      </c>
      <c r="C1664" s="118" t="b">
        <v>0</v>
      </c>
      <c r="D1664" s="118" t="e">
        <f t="shared" ca="1" si="1"/>
        <v>#NAME?</v>
      </c>
      <c r="E1664" s="118" t="s">
        <v>13697</v>
      </c>
      <c r="F1664" s="118" t="s">
        <v>13723</v>
      </c>
      <c r="G1664" s="124" t="s">
        <v>13724</v>
      </c>
      <c r="H1664" s="118" t="s">
        <v>9125</v>
      </c>
      <c r="I1664" s="118" t="s">
        <v>7642</v>
      </c>
      <c r="J1664" s="118"/>
    </row>
    <row r="1665" spans="1:10" ht="12.75">
      <c r="A1665" s="118" t="s">
        <v>9126</v>
      </c>
      <c r="B1665" s="118" t="s">
        <v>13725</v>
      </c>
      <c r="C1665" s="118" t="b">
        <v>0</v>
      </c>
      <c r="D1665" s="118" t="e">
        <f t="shared" ca="1" si="1"/>
        <v>#NAME?</v>
      </c>
      <c r="E1665" s="118" t="s">
        <v>13726</v>
      </c>
      <c r="F1665" s="118" t="s">
        <v>13727</v>
      </c>
      <c r="G1665" s="124" t="s">
        <v>13728</v>
      </c>
      <c r="H1665" s="118" t="s">
        <v>4278</v>
      </c>
      <c r="I1665" s="118" t="s">
        <v>10184</v>
      </c>
      <c r="J1665" s="118" t="s">
        <v>10185</v>
      </c>
    </row>
    <row r="1666" spans="1:10" ht="12.75">
      <c r="A1666" s="118" t="s">
        <v>7945</v>
      </c>
      <c r="B1666" s="118" t="s">
        <v>13729</v>
      </c>
      <c r="C1666" s="118" t="b">
        <v>0</v>
      </c>
      <c r="D1666" s="118" t="e">
        <f t="shared" ca="1" si="1"/>
        <v>#NAME?</v>
      </c>
      <c r="E1666" s="118" t="s">
        <v>13730</v>
      </c>
      <c r="F1666" s="118" t="s">
        <v>13731</v>
      </c>
      <c r="G1666" s="124" t="s">
        <v>13732</v>
      </c>
      <c r="H1666" s="118" t="s">
        <v>4485</v>
      </c>
      <c r="I1666" s="118" t="s">
        <v>7590</v>
      </c>
      <c r="J1666" s="118" t="s">
        <v>7591</v>
      </c>
    </row>
    <row r="1667" spans="1:10" ht="12.75">
      <c r="A1667" s="118" t="s">
        <v>11652</v>
      </c>
      <c r="B1667" s="118" t="s">
        <v>926</v>
      </c>
      <c r="C1667" s="118" t="b">
        <v>0</v>
      </c>
      <c r="D1667" s="118" t="e">
        <f t="shared" ca="1" si="1"/>
        <v>#NAME?</v>
      </c>
      <c r="E1667" s="118" t="s">
        <v>13730</v>
      </c>
      <c r="F1667" s="118" t="s">
        <v>13733</v>
      </c>
      <c r="G1667" s="124" t="s">
        <v>13734</v>
      </c>
      <c r="H1667" s="118" t="s">
        <v>4485</v>
      </c>
      <c r="I1667" s="118" t="s">
        <v>7590</v>
      </c>
      <c r="J1667" s="118" t="s">
        <v>7591</v>
      </c>
    </row>
    <row r="1668" spans="1:10" ht="12.75">
      <c r="A1668" s="118" t="s">
        <v>8401</v>
      </c>
      <c r="B1668" s="118" t="s">
        <v>13735</v>
      </c>
      <c r="C1668" s="118" t="b">
        <v>0</v>
      </c>
      <c r="D1668" s="118" t="e">
        <f t="shared" ca="1" si="1"/>
        <v>#NAME?</v>
      </c>
      <c r="E1668" s="118" t="s">
        <v>13730</v>
      </c>
      <c r="F1668" s="118" t="s">
        <v>13736</v>
      </c>
      <c r="G1668" s="124" t="s">
        <v>13737</v>
      </c>
      <c r="H1668" s="118" t="s">
        <v>4485</v>
      </c>
      <c r="I1668" s="118" t="s">
        <v>7590</v>
      </c>
      <c r="J1668" s="118" t="s">
        <v>7591</v>
      </c>
    </row>
    <row r="1669" spans="1:10" ht="12.75">
      <c r="A1669" s="118" t="s">
        <v>2645</v>
      </c>
      <c r="B1669" s="118" t="s">
        <v>13738</v>
      </c>
      <c r="C1669" s="118" t="b">
        <v>0</v>
      </c>
      <c r="D1669" s="118" t="e">
        <f t="shared" ca="1" si="1"/>
        <v>#NAME?</v>
      </c>
      <c r="E1669" s="118" t="s">
        <v>13730</v>
      </c>
      <c r="F1669" s="118" t="s">
        <v>13739</v>
      </c>
      <c r="G1669" s="124" t="s">
        <v>13740</v>
      </c>
      <c r="H1669" s="118" t="s">
        <v>4276</v>
      </c>
      <c r="I1669" s="118" t="s">
        <v>7590</v>
      </c>
      <c r="J1669" s="118" t="s">
        <v>7591</v>
      </c>
    </row>
    <row r="1670" spans="1:10" ht="12.75">
      <c r="A1670" s="118" t="s">
        <v>8422</v>
      </c>
      <c r="B1670" s="118" t="s">
        <v>13741</v>
      </c>
      <c r="C1670" s="118" t="b">
        <v>0</v>
      </c>
      <c r="D1670" s="118" t="e">
        <f t="shared" ca="1" si="1"/>
        <v>#NAME?</v>
      </c>
      <c r="E1670" s="118" t="s">
        <v>13730</v>
      </c>
      <c r="F1670" s="118" t="s">
        <v>13742</v>
      </c>
      <c r="G1670" s="118"/>
      <c r="H1670" s="118" t="s">
        <v>4276</v>
      </c>
      <c r="I1670" s="118" t="s">
        <v>7590</v>
      </c>
      <c r="J1670" s="118" t="s">
        <v>7591</v>
      </c>
    </row>
    <row r="1671" spans="1:10" ht="12.75">
      <c r="A1671" s="118" t="s">
        <v>13743</v>
      </c>
      <c r="B1671" s="118" t="s">
        <v>13744</v>
      </c>
      <c r="C1671" s="118" t="b">
        <v>0</v>
      </c>
      <c r="D1671" s="118" t="e">
        <f t="shared" ca="1" si="1"/>
        <v>#NAME?</v>
      </c>
      <c r="E1671" s="118" t="s">
        <v>13730</v>
      </c>
      <c r="F1671" s="118" t="s">
        <v>13745</v>
      </c>
      <c r="G1671" s="118"/>
      <c r="H1671" s="118" t="s">
        <v>4276</v>
      </c>
      <c r="I1671" s="118" t="s">
        <v>7590</v>
      </c>
      <c r="J1671" s="118" t="s">
        <v>7591</v>
      </c>
    </row>
    <row r="1672" spans="1:10" ht="12.75">
      <c r="A1672" s="118" t="s">
        <v>1666</v>
      </c>
      <c r="B1672" s="118" t="s">
        <v>13746</v>
      </c>
      <c r="C1672" s="118" t="b">
        <v>0</v>
      </c>
      <c r="D1672" s="118" t="e">
        <f t="shared" ca="1" si="1"/>
        <v>#NAME?</v>
      </c>
      <c r="E1672" s="118" t="s">
        <v>13730</v>
      </c>
      <c r="F1672" s="118" t="s">
        <v>13747</v>
      </c>
      <c r="G1672" s="118"/>
      <c r="H1672" s="118" t="s">
        <v>4276</v>
      </c>
      <c r="I1672" s="118" t="s">
        <v>7590</v>
      </c>
      <c r="J1672" s="118" t="s">
        <v>7591</v>
      </c>
    </row>
    <row r="1673" spans="1:10" ht="12.75">
      <c r="A1673" s="118" t="s">
        <v>12113</v>
      </c>
      <c r="B1673" s="118" t="s">
        <v>13748</v>
      </c>
      <c r="C1673" s="118" t="b">
        <v>0</v>
      </c>
      <c r="D1673" s="118" t="e">
        <f t="shared" ca="1" si="1"/>
        <v>#NAME?</v>
      </c>
      <c r="E1673" s="118" t="s">
        <v>13730</v>
      </c>
      <c r="F1673" s="118" t="s">
        <v>13749</v>
      </c>
      <c r="G1673" s="118"/>
      <c r="H1673" s="118" t="s">
        <v>4276</v>
      </c>
      <c r="I1673" s="118" t="s">
        <v>7590</v>
      </c>
      <c r="J1673" s="118" t="s">
        <v>7591</v>
      </c>
    </row>
    <row r="1674" spans="1:10" ht="12.75">
      <c r="A1674" s="118" t="s">
        <v>13750</v>
      </c>
      <c r="B1674" s="118" t="s">
        <v>10439</v>
      </c>
      <c r="C1674" s="118" t="b">
        <v>0</v>
      </c>
      <c r="D1674" s="118" t="e">
        <f t="shared" ca="1" si="1"/>
        <v>#NAME?</v>
      </c>
      <c r="E1674" s="118" t="s">
        <v>13730</v>
      </c>
      <c r="F1674" s="118" t="s">
        <v>13751</v>
      </c>
      <c r="G1674" s="118"/>
      <c r="H1674" s="118" t="s">
        <v>4276</v>
      </c>
      <c r="I1674" s="118" t="s">
        <v>7590</v>
      </c>
      <c r="J1674" s="118" t="s">
        <v>7591</v>
      </c>
    </row>
    <row r="1675" spans="1:10" ht="12.75">
      <c r="A1675" s="118" t="s">
        <v>2671</v>
      </c>
      <c r="B1675" s="118" t="s">
        <v>13752</v>
      </c>
      <c r="C1675" s="118" t="b">
        <v>0</v>
      </c>
      <c r="D1675" s="118" t="e">
        <f t="shared" ca="1" si="1"/>
        <v>#NAME?</v>
      </c>
      <c r="E1675" s="118" t="s">
        <v>13730</v>
      </c>
      <c r="F1675" s="118" t="s">
        <v>13753</v>
      </c>
      <c r="G1675" s="118"/>
      <c r="H1675" s="118" t="s">
        <v>13754</v>
      </c>
      <c r="I1675" s="118" t="s">
        <v>7590</v>
      </c>
      <c r="J1675" s="118" t="s">
        <v>7591</v>
      </c>
    </row>
    <row r="1676" spans="1:10" ht="12.75">
      <c r="A1676" s="118" t="s">
        <v>2300</v>
      </c>
      <c r="B1676" s="118" t="s">
        <v>13755</v>
      </c>
      <c r="C1676" s="118" t="b">
        <v>0</v>
      </c>
      <c r="D1676" s="118" t="e">
        <f t="shared" ca="1" si="1"/>
        <v>#NAME?</v>
      </c>
      <c r="E1676" s="118" t="s">
        <v>13730</v>
      </c>
      <c r="F1676" s="118" t="s">
        <v>13756</v>
      </c>
      <c r="G1676" s="118"/>
      <c r="H1676" s="118" t="s">
        <v>4276</v>
      </c>
      <c r="I1676" s="118" t="s">
        <v>7590</v>
      </c>
      <c r="J1676" s="118" t="s">
        <v>7591</v>
      </c>
    </row>
    <row r="1677" spans="1:10" ht="12.75">
      <c r="A1677" s="118" t="s">
        <v>2377</v>
      </c>
      <c r="B1677" s="118" t="s">
        <v>13757</v>
      </c>
      <c r="C1677" s="118" t="b">
        <v>0</v>
      </c>
      <c r="D1677" s="118" t="e">
        <f t="shared" ca="1" si="1"/>
        <v>#NAME?</v>
      </c>
      <c r="E1677" s="118" t="s">
        <v>13730</v>
      </c>
      <c r="F1677" s="118" t="s">
        <v>13758</v>
      </c>
      <c r="G1677" s="118"/>
      <c r="H1677" s="118" t="s">
        <v>4276</v>
      </c>
      <c r="I1677" s="118" t="s">
        <v>7590</v>
      </c>
      <c r="J1677" s="118" t="s">
        <v>7591</v>
      </c>
    </row>
    <row r="1678" spans="1:10" ht="12.75">
      <c r="A1678" s="118" t="s">
        <v>2377</v>
      </c>
      <c r="B1678" s="118" t="s">
        <v>7831</v>
      </c>
      <c r="C1678" s="118" t="b">
        <v>0</v>
      </c>
      <c r="D1678" s="118" t="e">
        <f t="shared" ca="1" si="1"/>
        <v>#NAME?</v>
      </c>
      <c r="E1678" s="118" t="s">
        <v>13730</v>
      </c>
      <c r="F1678" s="118" t="s">
        <v>13759</v>
      </c>
      <c r="G1678" s="118"/>
      <c r="H1678" s="118" t="s">
        <v>4485</v>
      </c>
      <c r="I1678" s="118" t="s">
        <v>7590</v>
      </c>
      <c r="J1678" s="118" t="s">
        <v>7591</v>
      </c>
    </row>
    <row r="1679" spans="1:10" ht="12.75">
      <c r="A1679" s="118" t="s">
        <v>10738</v>
      </c>
      <c r="B1679" s="118" t="s">
        <v>13760</v>
      </c>
      <c r="C1679" s="118" t="b">
        <v>0</v>
      </c>
      <c r="D1679" s="118" t="e">
        <f t="shared" ca="1" si="1"/>
        <v>#NAME?</v>
      </c>
      <c r="E1679" s="118" t="s">
        <v>13730</v>
      </c>
      <c r="F1679" s="118" t="s">
        <v>13761</v>
      </c>
      <c r="G1679" s="118"/>
      <c r="H1679" s="118" t="s">
        <v>10204</v>
      </c>
      <c r="I1679" s="118" t="s">
        <v>7590</v>
      </c>
      <c r="J1679" s="118" t="s">
        <v>7591</v>
      </c>
    </row>
    <row r="1680" spans="1:10" ht="12.75">
      <c r="A1680" s="118" t="s">
        <v>826</v>
      </c>
      <c r="B1680" s="118" t="s">
        <v>13762</v>
      </c>
      <c r="C1680" s="118" t="b">
        <v>0</v>
      </c>
      <c r="D1680" s="118" t="e">
        <f t="shared" ca="1" si="1"/>
        <v>#NAME?</v>
      </c>
      <c r="E1680" s="118" t="s">
        <v>13730</v>
      </c>
      <c r="F1680" s="118" t="s">
        <v>13763</v>
      </c>
      <c r="G1680" s="118"/>
      <c r="H1680" s="118" t="s">
        <v>4276</v>
      </c>
      <c r="I1680" s="118" t="s">
        <v>7590</v>
      </c>
      <c r="J1680" s="118" t="s">
        <v>7591</v>
      </c>
    </row>
    <row r="1681" spans="1:10" ht="12.75">
      <c r="A1681" s="118" t="s">
        <v>11830</v>
      </c>
      <c r="B1681" s="118" t="s">
        <v>13764</v>
      </c>
      <c r="C1681" s="118" t="b">
        <v>0</v>
      </c>
      <c r="D1681" s="118" t="e">
        <f t="shared" ca="1" si="1"/>
        <v>#NAME?</v>
      </c>
      <c r="E1681" s="118" t="s">
        <v>13730</v>
      </c>
      <c r="F1681" s="118" t="s">
        <v>13765</v>
      </c>
      <c r="G1681" s="118"/>
      <c r="H1681" s="118" t="s">
        <v>4276</v>
      </c>
      <c r="I1681" s="118" t="s">
        <v>7590</v>
      </c>
      <c r="J1681" s="118" t="s">
        <v>7591</v>
      </c>
    </row>
    <row r="1682" spans="1:10" ht="12.75">
      <c r="A1682" s="118" t="s">
        <v>13766</v>
      </c>
      <c r="B1682" s="118" t="s">
        <v>13767</v>
      </c>
      <c r="C1682" s="118" t="b">
        <v>0</v>
      </c>
      <c r="D1682" s="118" t="e">
        <f t="shared" ca="1" si="1"/>
        <v>#NAME?</v>
      </c>
      <c r="E1682" s="118" t="s">
        <v>13730</v>
      </c>
      <c r="F1682" s="118" t="s">
        <v>13768</v>
      </c>
      <c r="G1682" s="118"/>
      <c r="H1682" s="118" t="s">
        <v>4276</v>
      </c>
      <c r="I1682" s="118" t="s">
        <v>7590</v>
      </c>
      <c r="J1682" s="118" t="s">
        <v>7591</v>
      </c>
    </row>
    <row r="1683" spans="1:10" ht="12.75">
      <c r="A1683" s="118" t="s">
        <v>1240</v>
      </c>
      <c r="B1683" s="118" t="s">
        <v>13769</v>
      </c>
      <c r="C1683" s="118" t="b">
        <v>0</v>
      </c>
      <c r="D1683" s="118" t="e">
        <f t="shared" ca="1" si="1"/>
        <v>#NAME?</v>
      </c>
      <c r="E1683" s="118" t="s">
        <v>13730</v>
      </c>
      <c r="F1683" s="118" t="s">
        <v>13770</v>
      </c>
      <c r="G1683" s="118"/>
      <c r="H1683" s="118" t="s">
        <v>13771</v>
      </c>
      <c r="I1683" s="118" t="s">
        <v>7590</v>
      </c>
      <c r="J1683" s="118" t="s">
        <v>7591</v>
      </c>
    </row>
    <row r="1684" spans="1:10" ht="12.75">
      <c r="A1684" s="118" t="s">
        <v>882</v>
      </c>
      <c r="B1684" s="118" t="s">
        <v>13772</v>
      </c>
      <c r="C1684" s="118" t="b">
        <v>0</v>
      </c>
      <c r="D1684" s="118" t="e">
        <f t="shared" ca="1" si="1"/>
        <v>#NAME?</v>
      </c>
      <c r="E1684" s="118" t="s">
        <v>13730</v>
      </c>
      <c r="F1684" s="118" t="s">
        <v>13773</v>
      </c>
      <c r="G1684" s="118"/>
      <c r="H1684" s="118" t="s">
        <v>4276</v>
      </c>
      <c r="I1684" s="118" t="s">
        <v>7590</v>
      </c>
      <c r="J1684" s="118" t="s">
        <v>7591</v>
      </c>
    </row>
    <row r="1685" spans="1:10" ht="12.75">
      <c r="A1685" s="118" t="s">
        <v>13774</v>
      </c>
      <c r="B1685" s="118" t="s">
        <v>13775</v>
      </c>
      <c r="C1685" s="118" t="b">
        <v>0</v>
      </c>
      <c r="D1685" s="118" t="e">
        <f t="shared" ca="1" si="1"/>
        <v>#NAME?</v>
      </c>
      <c r="E1685" s="118" t="s">
        <v>13730</v>
      </c>
      <c r="F1685" s="118" t="s">
        <v>13776</v>
      </c>
      <c r="G1685" s="118"/>
      <c r="H1685" s="118" t="s">
        <v>13777</v>
      </c>
      <c r="I1685" s="118" t="s">
        <v>7590</v>
      </c>
      <c r="J1685" s="118" t="s">
        <v>7591</v>
      </c>
    </row>
    <row r="1686" spans="1:10" ht="12.75">
      <c r="A1686" s="118" t="s">
        <v>2013</v>
      </c>
      <c r="B1686" s="118" t="s">
        <v>13778</v>
      </c>
      <c r="C1686" s="118" t="b">
        <v>0</v>
      </c>
      <c r="D1686" s="118" t="e">
        <f t="shared" ca="1" si="1"/>
        <v>#NAME?</v>
      </c>
      <c r="E1686" s="118" t="s">
        <v>13730</v>
      </c>
      <c r="F1686" s="118" t="s">
        <v>13779</v>
      </c>
      <c r="G1686" s="118"/>
      <c r="H1686" s="118" t="s">
        <v>4276</v>
      </c>
      <c r="I1686" s="118" t="s">
        <v>7590</v>
      </c>
      <c r="J1686" s="118" t="s">
        <v>7591</v>
      </c>
    </row>
    <row r="1687" spans="1:10" ht="12.75">
      <c r="A1687" s="118" t="s">
        <v>1069</v>
      </c>
      <c r="B1687" s="118" t="s">
        <v>13780</v>
      </c>
      <c r="C1687" s="118" t="b">
        <v>0</v>
      </c>
      <c r="D1687" s="118" t="e">
        <f t="shared" ca="1" si="1"/>
        <v>#NAME?</v>
      </c>
      <c r="E1687" s="118" t="s">
        <v>13730</v>
      </c>
      <c r="F1687" s="118" t="s">
        <v>13781</v>
      </c>
      <c r="G1687" s="118"/>
      <c r="H1687" s="118" t="s">
        <v>4276</v>
      </c>
      <c r="I1687" s="118" t="s">
        <v>7590</v>
      </c>
      <c r="J1687" s="118" t="s">
        <v>7591</v>
      </c>
    </row>
    <row r="1688" spans="1:10" ht="12.75">
      <c r="A1688" s="118" t="s">
        <v>13782</v>
      </c>
      <c r="B1688" s="118" t="s">
        <v>1922</v>
      </c>
      <c r="C1688" s="118" t="b">
        <v>0</v>
      </c>
      <c r="D1688" s="118" t="e">
        <f t="shared" ca="1" si="1"/>
        <v>#NAME?</v>
      </c>
      <c r="E1688" s="118" t="s">
        <v>13730</v>
      </c>
      <c r="F1688" s="118" t="s">
        <v>13783</v>
      </c>
      <c r="G1688" s="118"/>
      <c r="H1688" s="118" t="s">
        <v>4276</v>
      </c>
      <c r="I1688" s="118" t="s">
        <v>7590</v>
      </c>
      <c r="J1688" s="118" t="s">
        <v>7591</v>
      </c>
    </row>
    <row r="1689" spans="1:10" ht="12.75">
      <c r="A1689" s="118" t="s">
        <v>1004</v>
      </c>
      <c r="B1689" s="118" t="s">
        <v>13784</v>
      </c>
      <c r="C1689" s="118" t="b">
        <v>0</v>
      </c>
      <c r="D1689" s="118" t="e">
        <f t="shared" ca="1" si="1"/>
        <v>#NAME?</v>
      </c>
      <c r="E1689" s="118" t="s">
        <v>13730</v>
      </c>
      <c r="F1689" s="118" t="s">
        <v>13785</v>
      </c>
      <c r="G1689" s="118"/>
      <c r="H1689" s="118" t="s">
        <v>4485</v>
      </c>
      <c r="I1689" s="118" t="s">
        <v>7590</v>
      </c>
      <c r="J1689" s="118" t="s">
        <v>7591</v>
      </c>
    </row>
    <row r="1690" spans="1:10" ht="12.75">
      <c r="A1690" s="118" t="s">
        <v>13786</v>
      </c>
      <c r="B1690" s="118" t="s">
        <v>13787</v>
      </c>
      <c r="C1690" s="118" t="b">
        <v>0</v>
      </c>
      <c r="D1690" s="118" t="e">
        <f t="shared" ca="1" si="1"/>
        <v>#NAME?</v>
      </c>
      <c r="E1690" s="118" t="s">
        <v>13730</v>
      </c>
      <c r="F1690" s="118" t="s">
        <v>13788</v>
      </c>
      <c r="G1690" s="118"/>
      <c r="H1690" s="118" t="s">
        <v>13789</v>
      </c>
      <c r="I1690" s="118" t="s">
        <v>7590</v>
      </c>
      <c r="J1690" s="118" t="s">
        <v>7591</v>
      </c>
    </row>
    <row r="1691" spans="1:10" ht="12.75">
      <c r="A1691" s="118" t="s">
        <v>995</v>
      </c>
      <c r="B1691" s="118" t="s">
        <v>13790</v>
      </c>
      <c r="C1691" s="118" t="b">
        <v>0</v>
      </c>
      <c r="D1691" s="118" t="e">
        <f t="shared" ca="1" si="1"/>
        <v>#NAME?</v>
      </c>
      <c r="E1691" s="118" t="s">
        <v>13730</v>
      </c>
      <c r="F1691" s="118" t="s">
        <v>13791</v>
      </c>
      <c r="G1691" s="118"/>
      <c r="H1691" s="118" t="s">
        <v>4485</v>
      </c>
      <c r="I1691" s="118" t="s">
        <v>7590</v>
      </c>
      <c r="J1691" s="118" t="s">
        <v>7591</v>
      </c>
    </row>
    <row r="1692" spans="1:10" ht="12.75">
      <c r="A1692" s="118" t="s">
        <v>13792</v>
      </c>
      <c r="B1692" s="118" t="s">
        <v>12050</v>
      </c>
      <c r="C1692" s="118" t="b">
        <v>0</v>
      </c>
      <c r="D1692" s="118" t="e">
        <f t="shared" ca="1" si="1"/>
        <v>#NAME?</v>
      </c>
      <c r="E1692" s="118" t="s">
        <v>13793</v>
      </c>
      <c r="F1692" s="118" t="s">
        <v>13794</v>
      </c>
      <c r="G1692" s="118"/>
      <c r="H1692" s="118" t="s">
        <v>4640</v>
      </c>
      <c r="I1692" s="118" t="s">
        <v>8883</v>
      </c>
      <c r="J1692" s="118"/>
    </row>
    <row r="1693" spans="1:10" ht="12.75">
      <c r="A1693" s="118" t="s">
        <v>1457</v>
      </c>
      <c r="B1693" s="118" t="s">
        <v>8652</v>
      </c>
      <c r="C1693" s="118" t="b">
        <v>0</v>
      </c>
      <c r="D1693" s="118" t="e">
        <f t="shared" ca="1" si="1"/>
        <v>#NAME?</v>
      </c>
      <c r="E1693" s="118" t="s">
        <v>13793</v>
      </c>
      <c r="F1693" s="118" t="s">
        <v>13795</v>
      </c>
      <c r="G1693" s="118"/>
      <c r="H1693" s="118" t="s">
        <v>5607</v>
      </c>
      <c r="I1693" s="118" t="s">
        <v>8883</v>
      </c>
      <c r="J1693" s="118"/>
    </row>
    <row r="1694" spans="1:10" ht="12.75">
      <c r="A1694" s="118" t="s">
        <v>11308</v>
      </c>
      <c r="B1694" s="118" t="s">
        <v>13796</v>
      </c>
      <c r="C1694" s="118" t="b">
        <v>0</v>
      </c>
      <c r="D1694" s="118" t="e">
        <f t="shared" ca="1" si="1"/>
        <v>#NAME?</v>
      </c>
      <c r="E1694" s="118" t="s">
        <v>13797</v>
      </c>
      <c r="F1694" s="118" t="s">
        <v>13798</v>
      </c>
      <c r="G1694" s="118"/>
      <c r="H1694" s="118" t="s">
        <v>4485</v>
      </c>
      <c r="I1694" s="118" t="s">
        <v>7820</v>
      </c>
      <c r="J1694" s="118" t="s">
        <v>7820</v>
      </c>
    </row>
    <row r="1695" spans="1:10" ht="12.75">
      <c r="A1695" s="118" t="s">
        <v>13799</v>
      </c>
      <c r="B1695" s="118" t="s">
        <v>13800</v>
      </c>
      <c r="C1695" s="118" t="b">
        <v>0</v>
      </c>
      <c r="D1695" s="118" t="e">
        <f t="shared" ca="1" si="1"/>
        <v>#NAME?</v>
      </c>
      <c r="E1695" s="118" t="s">
        <v>13797</v>
      </c>
      <c r="F1695" s="118" t="s">
        <v>13801</v>
      </c>
      <c r="G1695" s="118"/>
      <c r="H1695" s="118" t="s">
        <v>4485</v>
      </c>
      <c r="I1695" s="118" t="s">
        <v>7820</v>
      </c>
      <c r="J1695" s="118" t="s">
        <v>7820</v>
      </c>
    </row>
    <row r="1696" spans="1:10" ht="12.75">
      <c r="A1696" s="118" t="s">
        <v>13802</v>
      </c>
      <c r="B1696" s="118" t="s">
        <v>13803</v>
      </c>
      <c r="C1696" s="118" t="b">
        <v>0</v>
      </c>
      <c r="D1696" s="118" t="e">
        <f t="shared" ca="1" si="1"/>
        <v>#NAME?</v>
      </c>
      <c r="E1696" s="118" t="s">
        <v>13797</v>
      </c>
      <c r="F1696" s="118" t="s">
        <v>13804</v>
      </c>
      <c r="G1696" s="118"/>
      <c r="H1696" s="118" t="s">
        <v>4276</v>
      </c>
      <c r="I1696" s="118" t="s">
        <v>7820</v>
      </c>
      <c r="J1696" s="118" t="s">
        <v>7820</v>
      </c>
    </row>
    <row r="1697" spans="1:10" ht="12.75">
      <c r="A1697" s="118" t="s">
        <v>1266</v>
      </c>
      <c r="B1697" s="118" t="s">
        <v>13805</v>
      </c>
      <c r="C1697" s="118" t="b">
        <v>0</v>
      </c>
      <c r="D1697" s="118" t="e">
        <f t="shared" ca="1" si="1"/>
        <v>#NAME?</v>
      </c>
      <c r="E1697" s="118" t="s">
        <v>13806</v>
      </c>
      <c r="F1697" s="118" t="s">
        <v>13807</v>
      </c>
      <c r="G1697" s="118"/>
      <c r="H1697" s="118" t="s">
        <v>5607</v>
      </c>
      <c r="I1697" s="118" t="s">
        <v>12003</v>
      </c>
      <c r="J1697" s="118" t="s">
        <v>7622</v>
      </c>
    </row>
    <row r="1698" spans="1:10" ht="12.75">
      <c r="A1698" s="118" t="s">
        <v>1704</v>
      </c>
      <c r="B1698" s="118" t="s">
        <v>13808</v>
      </c>
      <c r="C1698" s="118" t="b">
        <v>0</v>
      </c>
      <c r="D1698" s="118" t="e">
        <f t="shared" ca="1" si="1"/>
        <v>#NAME?</v>
      </c>
      <c r="E1698" s="118" t="s">
        <v>13806</v>
      </c>
      <c r="F1698" s="118" t="s">
        <v>13809</v>
      </c>
      <c r="G1698" s="118"/>
      <c r="H1698" s="118" t="s">
        <v>54</v>
      </c>
      <c r="I1698" s="118" t="s">
        <v>12003</v>
      </c>
      <c r="J1698" s="118" t="s">
        <v>7622</v>
      </c>
    </row>
    <row r="1699" spans="1:10" ht="12.75">
      <c r="A1699" s="118" t="s">
        <v>910</v>
      </c>
      <c r="B1699" s="118" t="s">
        <v>963</v>
      </c>
      <c r="C1699" s="118" t="b">
        <v>0</v>
      </c>
      <c r="D1699" s="118" t="e">
        <f t="shared" ca="1" si="1"/>
        <v>#NAME?</v>
      </c>
      <c r="E1699" s="118" t="s">
        <v>13806</v>
      </c>
      <c r="F1699" s="118" t="s">
        <v>13810</v>
      </c>
      <c r="G1699" s="118"/>
      <c r="H1699" s="118" t="s">
        <v>4872</v>
      </c>
      <c r="I1699" s="118" t="s">
        <v>12003</v>
      </c>
      <c r="J1699" s="118" t="s">
        <v>7622</v>
      </c>
    </row>
    <row r="1700" spans="1:10" ht="12.75">
      <c r="A1700" s="118" t="s">
        <v>1666</v>
      </c>
      <c r="B1700" s="118" t="s">
        <v>13811</v>
      </c>
      <c r="C1700" s="118" t="b">
        <v>0</v>
      </c>
      <c r="D1700" s="118" t="e">
        <f t="shared" ca="1" si="1"/>
        <v>#NAME?</v>
      </c>
      <c r="E1700" s="118" t="s">
        <v>13806</v>
      </c>
      <c r="F1700" s="118" t="s">
        <v>13812</v>
      </c>
      <c r="G1700" s="118"/>
      <c r="H1700" s="118" t="s">
        <v>54</v>
      </c>
      <c r="I1700" s="118" t="s">
        <v>12003</v>
      </c>
      <c r="J1700" s="118" t="s">
        <v>7622</v>
      </c>
    </row>
    <row r="1701" spans="1:10" ht="12.75">
      <c r="A1701" s="118" t="s">
        <v>13813</v>
      </c>
      <c r="B1701" s="118" t="s">
        <v>13814</v>
      </c>
      <c r="C1701" s="118" t="b">
        <v>0</v>
      </c>
      <c r="D1701" s="118" t="e">
        <f t="shared" ca="1" si="1"/>
        <v>#NAME?</v>
      </c>
      <c r="E1701" s="118" t="s">
        <v>13806</v>
      </c>
      <c r="F1701" s="118" t="s">
        <v>13815</v>
      </c>
      <c r="G1701" s="118"/>
      <c r="H1701" s="118" t="s">
        <v>13816</v>
      </c>
      <c r="I1701" s="118" t="s">
        <v>12003</v>
      </c>
      <c r="J1701" s="118" t="s">
        <v>7622</v>
      </c>
    </row>
    <row r="1702" spans="1:10" ht="12.75">
      <c r="A1702" s="118" t="s">
        <v>1797</v>
      </c>
      <c r="B1702" s="118" t="s">
        <v>13817</v>
      </c>
      <c r="C1702" s="118" t="b">
        <v>0</v>
      </c>
      <c r="D1702" s="118" t="e">
        <f t="shared" ca="1" si="1"/>
        <v>#NAME?</v>
      </c>
      <c r="E1702" s="118" t="s">
        <v>13806</v>
      </c>
      <c r="F1702" s="118" t="s">
        <v>13818</v>
      </c>
      <c r="G1702" s="118"/>
      <c r="H1702" s="118" t="s">
        <v>54</v>
      </c>
      <c r="I1702" s="118" t="s">
        <v>12003</v>
      </c>
      <c r="J1702" s="118" t="s">
        <v>7622</v>
      </c>
    </row>
    <row r="1703" spans="1:10" ht="12.75">
      <c r="A1703" s="118" t="s">
        <v>870</v>
      </c>
      <c r="B1703" s="118" t="s">
        <v>13819</v>
      </c>
      <c r="C1703" s="118" t="b">
        <v>0</v>
      </c>
      <c r="D1703" s="118" t="e">
        <f t="shared" ca="1" si="1"/>
        <v>#NAME?</v>
      </c>
      <c r="E1703" s="118" t="s">
        <v>13806</v>
      </c>
      <c r="F1703" s="118" t="s">
        <v>13820</v>
      </c>
      <c r="G1703" s="118"/>
      <c r="H1703" s="118" t="s">
        <v>4278</v>
      </c>
      <c r="I1703" s="118" t="s">
        <v>12003</v>
      </c>
      <c r="J1703" s="118" t="s">
        <v>7622</v>
      </c>
    </row>
    <row r="1704" spans="1:10" ht="12.75">
      <c r="A1704" s="118" t="s">
        <v>826</v>
      </c>
      <c r="B1704" s="118" t="s">
        <v>13821</v>
      </c>
      <c r="C1704" s="118" t="b">
        <v>0</v>
      </c>
      <c r="D1704" s="118" t="e">
        <f t="shared" ca="1" si="1"/>
        <v>#NAME?</v>
      </c>
      <c r="E1704" s="118" t="s">
        <v>13806</v>
      </c>
      <c r="F1704" s="118" t="s">
        <v>13822</v>
      </c>
      <c r="G1704" s="118"/>
      <c r="H1704" s="118" t="s">
        <v>54</v>
      </c>
      <c r="I1704" s="118" t="s">
        <v>12003</v>
      </c>
      <c r="J1704" s="118" t="s">
        <v>7622</v>
      </c>
    </row>
    <row r="1705" spans="1:10" ht="12.75">
      <c r="A1705" s="118" t="s">
        <v>2057</v>
      </c>
      <c r="B1705" s="118" t="s">
        <v>2648</v>
      </c>
      <c r="C1705" s="118" t="b">
        <v>0</v>
      </c>
      <c r="D1705" s="118" t="e">
        <f t="shared" ca="1" si="1"/>
        <v>#NAME?</v>
      </c>
      <c r="E1705" s="118" t="s">
        <v>13806</v>
      </c>
      <c r="F1705" s="118" t="s">
        <v>13823</v>
      </c>
      <c r="G1705" s="118"/>
      <c r="H1705" s="118" t="s">
        <v>54</v>
      </c>
      <c r="I1705" s="118" t="s">
        <v>12003</v>
      </c>
      <c r="J1705" s="118" t="s">
        <v>7622</v>
      </c>
    </row>
    <row r="1706" spans="1:10" ht="12.75">
      <c r="A1706" s="118" t="s">
        <v>1769</v>
      </c>
      <c r="B1706" s="118" t="s">
        <v>13824</v>
      </c>
      <c r="C1706" s="118" t="b">
        <v>0</v>
      </c>
      <c r="D1706" s="118" t="e">
        <f t="shared" ca="1" si="1"/>
        <v>#NAME?</v>
      </c>
      <c r="E1706" s="118" t="s">
        <v>13806</v>
      </c>
      <c r="F1706" s="118" t="s">
        <v>13825</v>
      </c>
      <c r="G1706" s="118"/>
      <c r="H1706" s="118" t="s">
        <v>4831</v>
      </c>
      <c r="I1706" s="118" t="s">
        <v>12003</v>
      </c>
      <c r="J1706" s="118" t="s">
        <v>7622</v>
      </c>
    </row>
    <row r="1707" spans="1:10" ht="12.75">
      <c r="A1707" s="118" t="s">
        <v>888</v>
      </c>
      <c r="B1707" s="118" t="s">
        <v>13826</v>
      </c>
      <c r="C1707" s="118" t="b">
        <v>0</v>
      </c>
      <c r="D1707" s="118" t="e">
        <f t="shared" ca="1" si="1"/>
        <v>#NAME?</v>
      </c>
      <c r="E1707" s="118" t="s">
        <v>13827</v>
      </c>
      <c r="F1707" s="118" t="s">
        <v>13828</v>
      </c>
      <c r="G1707" s="118"/>
      <c r="H1707" s="118" t="s">
        <v>13829</v>
      </c>
      <c r="I1707" s="118" t="s">
        <v>13830</v>
      </c>
      <c r="J1707" s="118" t="s">
        <v>7795</v>
      </c>
    </row>
    <row r="1708" spans="1:10" ht="12.75">
      <c r="A1708" s="118" t="s">
        <v>989</v>
      </c>
      <c r="B1708" s="118" t="s">
        <v>13831</v>
      </c>
      <c r="C1708" s="118" t="b">
        <v>0</v>
      </c>
      <c r="D1708" s="118" t="e">
        <f t="shared" ca="1" si="1"/>
        <v>#NAME?</v>
      </c>
      <c r="E1708" s="118" t="s">
        <v>13832</v>
      </c>
      <c r="F1708" s="118" t="s">
        <v>13833</v>
      </c>
      <c r="G1708" s="118"/>
      <c r="H1708" s="118" t="s">
        <v>54</v>
      </c>
      <c r="I1708" s="118" t="s">
        <v>13834</v>
      </c>
      <c r="J1708" s="118" t="s">
        <v>7820</v>
      </c>
    </row>
    <row r="1709" spans="1:10" ht="12.75">
      <c r="A1709" s="118" t="s">
        <v>1266</v>
      </c>
      <c r="B1709" s="118" t="s">
        <v>13835</v>
      </c>
      <c r="C1709" s="118" t="b">
        <v>0</v>
      </c>
      <c r="D1709" s="118" t="e">
        <f t="shared" ca="1" si="1"/>
        <v>#NAME?</v>
      </c>
      <c r="E1709" s="118" t="s">
        <v>13832</v>
      </c>
      <c r="F1709" s="118" t="s">
        <v>13836</v>
      </c>
      <c r="G1709" s="118"/>
      <c r="H1709" s="118" t="s">
        <v>54</v>
      </c>
      <c r="I1709" s="118" t="s">
        <v>13834</v>
      </c>
      <c r="J1709" s="118" t="s">
        <v>7820</v>
      </c>
    </row>
    <row r="1710" spans="1:10" ht="12.75">
      <c r="A1710" s="118" t="s">
        <v>8405</v>
      </c>
      <c r="B1710" s="118" t="s">
        <v>12547</v>
      </c>
      <c r="C1710" s="118" t="b">
        <v>0</v>
      </c>
      <c r="D1710" s="118" t="e">
        <f t="shared" ca="1" si="1"/>
        <v>#NAME?</v>
      </c>
      <c r="E1710" s="118" t="s">
        <v>13832</v>
      </c>
      <c r="F1710" s="118" t="s">
        <v>13837</v>
      </c>
      <c r="G1710" s="118"/>
      <c r="H1710" s="118" t="s">
        <v>54</v>
      </c>
      <c r="I1710" s="118" t="s">
        <v>13834</v>
      </c>
      <c r="J1710" s="118" t="s">
        <v>7820</v>
      </c>
    </row>
    <row r="1711" spans="1:10" ht="12.75">
      <c r="A1711" s="118" t="s">
        <v>1704</v>
      </c>
      <c r="B1711" s="118" t="s">
        <v>13838</v>
      </c>
      <c r="C1711" s="118" t="b">
        <v>0</v>
      </c>
      <c r="D1711" s="118" t="e">
        <f t="shared" ca="1" si="1"/>
        <v>#NAME?</v>
      </c>
      <c r="E1711" s="118" t="s">
        <v>13832</v>
      </c>
      <c r="F1711" s="118" t="s">
        <v>13839</v>
      </c>
      <c r="G1711" s="118"/>
      <c r="H1711" s="118" t="s">
        <v>54</v>
      </c>
      <c r="I1711" s="118" t="s">
        <v>13834</v>
      </c>
      <c r="J1711" s="118" t="s">
        <v>7820</v>
      </c>
    </row>
    <row r="1712" spans="1:10" ht="12.75">
      <c r="A1712" s="118" t="s">
        <v>13840</v>
      </c>
      <c r="B1712" s="118" t="s">
        <v>13841</v>
      </c>
      <c r="C1712" s="118" t="b">
        <v>0</v>
      </c>
      <c r="D1712" s="118" t="e">
        <f t="shared" ca="1" si="1"/>
        <v>#NAME?</v>
      </c>
      <c r="E1712" s="118" t="s">
        <v>13832</v>
      </c>
      <c r="F1712" s="118" t="s">
        <v>13842</v>
      </c>
      <c r="G1712" s="118"/>
      <c r="H1712" s="118" t="s">
        <v>54</v>
      </c>
      <c r="I1712" s="118" t="s">
        <v>8136</v>
      </c>
      <c r="J1712" s="118" t="s">
        <v>7622</v>
      </c>
    </row>
    <row r="1713" spans="1:10" ht="12.75">
      <c r="A1713" s="118" t="s">
        <v>8422</v>
      </c>
      <c r="B1713" s="118" t="s">
        <v>13843</v>
      </c>
      <c r="C1713" s="118" t="b">
        <v>0</v>
      </c>
      <c r="D1713" s="118" t="e">
        <f t="shared" ca="1" si="1"/>
        <v>#NAME?</v>
      </c>
      <c r="E1713" s="118" t="s">
        <v>13832</v>
      </c>
      <c r="F1713" s="118" t="s">
        <v>13844</v>
      </c>
      <c r="G1713" s="118"/>
      <c r="H1713" s="118" t="s">
        <v>54</v>
      </c>
      <c r="I1713" s="118" t="s">
        <v>8526</v>
      </c>
      <c r="J1713" s="118" t="s">
        <v>7591</v>
      </c>
    </row>
    <row r="1714" spans="1:10" ht="12.75">
      <c r="A1714" s="118" t="s">
        <v>1666</v>
      </c>
      <c r="B1714" s="118" t="s">
        <v>13845</v>
      </c>
      <c r="C1714" s="118" t="b">
        <v>0</v>
      </c>
      <c r="D1714" s="118" t="e">
        <f t="shared" ca="1" si="1"/>
        <v>#NAME?</v>
      </c>
      <c r="E1714" s="118" t="s">
        <v>13832</v>
      </c>
      <c r="F1714" s="118" t="s">
        <v>13846</v>
      </c>
      <c r="G1714" s="118"/>
      <c r="H1714" s="118" t="s">
        <v>54</v>
      </c>
      <c r="I1714" s="118" t="s">
        <v>8136</v>
      </c>
      <c r="J1714" s="118" t="s">
        <v>7622</v>
      </c>
    </row>
    <row r="1715" spans="1:10" ht="12.75">
      <c r="A1715" s="118" t="s">
        <v>8575</v>
      </c>
      <c r="B1715" s="118" t="s">
        <v>13847</v>
      </c>
      <c r="C1715" s="118" t="b">
        <v>0</v>
      </c>
      <c r="D1715" s="118" t="e">
        <f t="shared" ca="1" si="1"/>
        <v>#NAME?</v>
      </c>
      <c r="E1715" s="118" t="s">
        <v>13832</v>
      </c>
      <c r="F1715" s="118" t="s">
        <v>13848</v>
      </c>
      <c r="G1715" s="118"/>
      <c r="H1715" s="118" t="s">
        <v>54</v>
      </c>
      <c r="I1715" s="118" t="s">
        <v>13834</v>
      </c>
      <c r="J1715" s="118" t="s">
        <v>7820</v>
      </c>
    </row>
    <row r="1716" spans="1:10" ht="12.75">
      <c r="A1716" s="118" t="s">
        <v>1710</v>
      </c>
      <c r="B1716" s="118" t="s">
        <v>13849</v>
      </c>
      <c r="C1716" s="118" t="b">
        <v>0</v>
      </c>
      <c r="D1716" s="118" t="e">
        <f t="shared" ca="1" si="1"/>
        <v>#NAME?</v>
      </c>
      <c r="E1716" s="118" t="s">
        <v>13832</v>
      </c>
      <c r="F1716" s="118" t="s">
        <v>13850</v>
      </c>
      <c r="G1716" s="118"/>
      <c r="H1716" s="118" t="s">
        <v>54</v>
      </c>
      <c r="I1716" s="118" t="s">
        <v>8136</v>
      </c>
      <c r="J1716" s="118" t="s">
        <v>7622</v>
      </c>
    </row>
    <row r="1717" spans="1:10" ht="12.75">
      <c r="A1717" s="118" t="s">
        <v>13851</v>
      </c>
      <c r="B1717" s="118" t="s">
        <v>13852</v>
      </c>
      <c r="C1717" s="118" t="b">
        <v>0</v>
      </c>
      <c r="D1717" s="118" t="e">
        <f t="shared" ca="1" si="1"/>
        <v>#NAME?</v>
      </c>
      <c r="E1717" s="118" t="s">
        <v>13832</v>
      </c>
      <c r="F1717" s="118" t="s">
        <v>13853</v>
      </c>
      <c r="G1717" s="118"/>
      <c r="H1717" s="118" t="s">
        <v>54</v>
      </c>
      <c r="I1717" s="118" t="s">
        <v>8526</v>
      </c>
      <c r="J1717" s="118" t="s">
        <v>7591</v>
      </c>
    </row>
    <row r="1718" spans="1:10" ht="12.75">
      <c r="A1718" s="118" t="s">
        <v>2561</v>
      </c>
      <c r="B1718" s="118" t="s">
        <v>10749</v>
      </c>
      <c r="C1718" s="118" t="b">
        <v>0</v>
      </c>
      <c r="D1718" s="118" t="e">
        <f t="shared" ca="1" si="1"/>
        <v>#NAME?</v>
      </c>
      <c r="E1718" s="118" t="s">
        <v>13832</v>
      </c>
      <c r="F1718" s="118" t="s">
        <v>13854</v>
      </c>
      <c r="G1718" s="118"/>
      <c r="H1718" s="118" t="s">
        <v>54</v>
      </c>
      <c r="I1718" s="118" t="s">
        <v>13834</v>
      </c>
      <c r="J1718" s="118" t="s">
        <v>7820</v>
      </c>
    </row>
    <row r="1719" spans="1:10" ht="12.75">
      <c r="A1719" s="118" t="s">
        <v>11231</v>
      </c>
      <c r="B1719" s="118" t="s">
        <v>11430</v>
      </c>
      <c r="C1719" s="118" t="b">
        <v>0</v>
      </c>
      <c r="D1719" s="118" t="e">
        <f t="shared" ca="1" si="1"/>
        <v>#NAME?</v>
      </c>
      <c r="E1719" s="118" t="s">
        <v>13832</v>
      </c>
      <c r="F1719" s="118" t="s">
        <v>13855</v>
      </c>
      <c r="G1719" s="118"/>
      <c r="H1719" s="118" t="s">
        <v>54</v>
      </c>
      <c r="I1719" s="118" t="s">
        <v>8136</v>
      </c>
      <c r="J1719" s="118" t="s">
        <v>7622</v>
      </c>
    </row>
    <row r="1720" spans="1:10" ht="12.75">
      <c r="A1720" s="118" t="s">
        <v>8460</v>
      </c>
      <c r="B1720" s="118" t="s">
        <v>8060</v>
      </c>
      <c r="C1720" s="118" t="b">
        <v>0</v>
      </c>
      <c r="D1720" s="118" t="e">
        <f t="shared" ca="1" si="1"/>
        <v>#NAME?</v>
      </c>
      <c r="E1720" s="118" t="s">
        <v>13832</v>
      </c>
      <c r="F1720" s="118" t="s">
        <v>13856</v>
      </c>
      <c r="G1720" s="118"/>
      <c r="H1720" s="118" t="s">
        <v>7784</v>
      </c>
      <c r="I1720" s="118" t="s">
        <v>8136</v>
      </c>
      <c r="J1720" s="118" t="s">
        <v>7622</v>
      </c>
    </row>
    <row r="1721" spans="1:10" ht="12.75">
      <c r="A1721" s="118" t="s">
        <v>8460</v>
      </c>
      <c r="B1721" s="118" t="s">
        <v>13857</v>
      </c>
      <c r="C1721" s="118" t="b">
        <v>0</v>
      </c>
      <c r="D1721" s="118" t="e">
        <f t="shared" ca="1" si="1"/>
        <v>#NAME?</v>
      </c>
      <c r="E1721" s="118" t="s">
        <v>13832</v>
      </c>
      <c r="F1721" s="118" t="s">
        <v>13858</v>
      </c>
      <c r="G1721" s="118"/>
      <c r="H1721" s="118" t="s">
        <v>54</v>
      </c>
      <c r="I1721" s="118" t="s">
        <v>13834</v>
      </c>
      <c r="J1721" s="118" t="s">
        <v>7820</v>
      </c>
    </row>
    <row r="1722" spans="1:10" ht="12.75">
      <c r="A1722" s="118" t="s">
        <v>8358</v>
      </c>
      <c r="B1722" s="118" t="s">
        <v>13859</v>
      </c>
      <c r="C1722" s="118" t="b">
        <v>0</v>
      </c>
      <c r="D1722" s="118" t="e">
        <f t="shared" ca="1" si="1"/>
        <v>#NAME?</v>
      </c>
      <c r="E1722" s="118" t="s">
        <v>13832</v>
      </c>
      <c r="F1722" s="118" t="s">
        <v>13860</v>
      </c>
      <c r="G1722" s="118"/>
      <c r="H1722" s="118" t="s">
        <v>54</v>
      </c>
      <c r="I1722" s="118" t="s">
        <v>8526</v>
      </c>
      <c r="J1722" s="118" t="s">
        <v>7591</v>
      </c>
    </row>
    <row r="1723" spans="1:10" ht="12.75">
      <c r="A1723" s="118" t="s">
        <v>13861</v>
      </c>
      <c r="B1723" s="118" t="s">
        <v>13862</v>
      </c>
      <c r="C1723" s="118" t="b">
        <v>0</v>
      </c>
      <c r="D1723" s="118" t="e">
        <f t="shared" ca="1" si="1"/>
        <v>#NAME?</v>
      </c>
      <c r="E1723" s="118" t="s">
        <v>13832</v>
      </c>
      <c r="F1723" s="118" t="s">
        <v>13863</v>
      </c>
      <c r="G1723" s="118"/>
      <c r="H1723" s="118" t="s">
        <v>4276</v>
      </c>
      <c r="I1723" s="118" t="s">
        <v>11777</v>
      </c>
      <c r="J1723" s="118"/>
    </row>
    <row r="1724" spans="1:10" ht="12.75">
      <c r="A1724" s="118" t="s">
        <v>13864</v>
      </c>
      <c r="B1724" s="118" t="s">
        <v>13865</v>
      </c>
      <c r="C1724" s="118" t="b">
        <v>0</v>
      </c>
      <c r="D1724" s="118" t="e">
        <f t="shared" ca="1" si="1"/>
        <v>#NAME?</v>
      </c>
      <c r="E1724" s="118" t="s">
        <v>13832</v>
      </c>
      <c r="F1724" s="118" t="s">
        <v>13866</v>
      </c>
      <c r="G1724" s="118"/>
      <c r="H1724" s="118" t="s">
        <v>54</v>
      </c>
      <c r="I1724" s="118" t="s">
        <v>8136</v>
      </c>
      <c r="J1724" s="118" t="s">
        <v>7622</v>
      </c>
    </row>
    <row r="1725" spans="1:10" ht="12.75">
      <c r="A1725" s="118" t="s">
        <v>13867</v>
      </c>
      <c r="B1725" s="118" t="s">
        <v>8046</v>
      </c>
      <c r="C1725" s="118" t="b">
        <v>0</v>
      </c>
      <c r="D1725" s="118" t="e">
        <f t="shared" ca="1" si="1"/>
        <v>#NAME?</v>
      </c>
      <c r="E1725" s="118" t="s">
        <v>13832</v>
      </c>
      <c r="F1725" s="118" t="s">
        <v>13868</v>
      </c>
      <c r="G1725" s="118"/>
      <c r="H1725" s="118" t="s">
        <v>4276</v>
      </c>
      <c r="I1725" s="118" t="s">
        <v>11777</v>
      </c>
      <c r="J1725" s="118"/>
    </row>
    <row r="1726" spans="1:10" ht="12.75">
      <c r="A1726" s="118" t="s">
        <v>1591</v>
      </c>
      <c r="B1726" s="118" t="s">
        <v>13869</v>
      </c>
      <c r="C1726" s="118" t="b">
        <v>0</v>
      </c>
      <c r="D1726" s="118" t="e">
        <f t="shared" ca="1" si="1"/>
        <v>#NAME?</v>
      </c>
      <c r="E1726" s="118" t="s">
        <v>13870</v>
      </c>
      <c r="F1726" s="118" t="s">
        <v>13871</v>
      </c>
      <c r="G1726" s="118"/>
      <c r="H1726" s="118" t="s">
        <v>4640</v>
      </c>
      <c r="I1726" s="118" t="s">
        <v>10184</v>
      </c>
      <c r="J1726" s="118" t="s">
        <v>10185</v>
      </c>
    </row>
    <row r="1727" spans="1:10" ht="12.75">
      <c r="A1727" s="118" t="s">
        <v>862</v>
      </c>
      <c r="B1727" s="118" t="s">
        <v>13872</v>
      </c>
      <c r="C1727" s="118" t="b">
        <v>0</v>
      </c>
      <c r="D1727" s="118" t="e">
        <f t="shared" ca="1" si="1"/>
        <v>#NAME?</v>
      </c>
      <c r="E1727" s="118" t="s">
        <v>13870</v>
      </c>
      <c r="F1727" s="118" t="s">
        <v>13873</v>
      </c>
      <c r="G1727" s="118"/>
      <c r="H1727" s="118" t="s">
        <v>9483</v>
      </c>
      <c r="I1727" s="118" t="s">
        <v>10184</v>
      </c>
      <c r="J1727" s="118" t="s">
        <v>10185</v>
      </c>
    </row>
    <row r="1728" spans="1:10" ht="12.75">
      <c r="A1728" s="118" t="s">
        <v>1769</v>
      </c>
      <c r="B1728" s="118" t="s">
        <v>13874</v>
      </c>
      <c r="C1728" s="118" t="b">
        <v>0</v>
      </c>
      <c r="D1728" s="118" t="e">
        <f t="shared" ca="1" si="1"/>
        <v>#NAME?</v>
      </c>
      <c r="E1728" s="118" t="s">
        <v>13870</v>
      </c>
      <c r="F1728" s="118" t="s">
        <v>13875</v>
      </c>
      <c r="G1728" s="118"/>
      <c r="H1728" s="118" t="s">
        <v>7611</v>
      </c>
      <c r="I1728" s="118" t="s">
        <v>10184</v>
      </c>
      <c r="J1728" s="118" t="s">
        <v>10185</v>
      </c>
    </row>
    <row r="1729" spans="1:10" ht="12.75">
      <c r="A1729" s="118" t="s">
        <v>9242</v>
      </c>
      <c r="B1729" s="118" t="s">
        <v>13876</v>
      </c>
      <c r="C1729" s="118" t="b">
        <v>0</v>
      </c>
      <c r="D1729" s="118" t="e">
        <f t="shared" ca="1" si="1"/>
        <v>#NAME?</v>
      </c>
      <c r="E1729" s="118" t="s">
        <v>13877</v>
      </c>
      <c r="F1729" s="118" t="s">
        <v>13878</v>
      </c>
      <c r="G1729" s="118"/>
      <c r="H1729" s="118" t="s">
        <v>5273</v>
      </c>
      <c r="I1729" s="118" t="s">
        <v>13879</v>
      </c>
      <c r="J1729" s="118"/>
    </row>
    <row r="1730" spans="1:10" ht="12.75">
      <c r="A1730" s="118" t="s">
        <v>7741</v>
      </c>
      <c r="B1730" s="118" t="s">
        <v>13880</v>
      </c>
      <c r="C1730" s="118" t="b">
        <v>0</v>
      </c>
      <c r="D1730" s="118" t="e">
        <f t="shared" ca="1" si="1"/>
        <v>#NAME?</v>
      </c>
      <c r="E1730" s="118" t="s">
        <v>13877</v>
      </c>
      <c r="F1730" s="118" t="s">
        <v>13881</v>
      </c>
      <c r="G1730" s="118"/>
      <c r="H1730" s="118" t="s">
        <v>4640</v>
      </c>
      <c r="I1730" s="118" t="s">
        <v>13879</v>
      </c>
      <c r="J1730" s="118"/>
    </row>
    <row r="1731" spans="1:10" ht="12.75">
      <c r="A1731" s="118" t="s">
        <v>1591</v>
      </c>
      <c r="B1731" s="118" t="s">
        <v>13882</v>
      </c>
      <c r="C1731" s="118" t="b">
        <v>0</v>
      </c>
      <c r="D1731" s="118" t="e">
        <f t="shared" ca="1" si="1"/>
        <v>#NAME?</v>
      </c>
      <c r="E1731" s="118" t="s">
        <v>13883</v>
      </c>
      <c r="F1731" s="118" t="s">
        <v>13884</v>
      </c>
      <c r="G1731" s="118"/>
      <c r="H1731" s="118" t="s">
        <v>6289</v>
      </c>
      <c r="I1731" s="118" t="s">
        <v>7820</v>
      </c>
      <c r="J1731" s="118" t="s">
        <v>7820</v>
      </c>
    </row>
    <row r="1732" spans="1:10" ht="12.75">
      <c r="A1732" s="118" t="s">
        <v>1414</v>
      </c>
      <c r="B1732" s="118" t="s">
        <v>10607</v>
      </c>
      <c r="C1732" s="118" t="b">
        <v>0</v>
      </c>
      <c r="D1732" s="118" t="e">
        <f t="shared" ca="1" si="1"/>
        <v>#NAME?</v>
      </c>
      <c r="E1732" s="118" t="s">
        <v>13883</v>
      </c>
      <c r="F1732" s="118" t="s">
        <v>13885</v>
      </c>
      <c r="G1732" s="118"/>
      <c r="H1732" s="118" t="s">
        <v>8346</v>
      </c>
      <c r="I1732" s="118" t="s">
        <v>7820</v>
      </c>
      <c r="J1732" s="118" t="s">
        <v>7820</v>
      </c>
    </row>
    <row r="1733" spans="1:10" ht="12.75">
      <c r="A1733" s="118" t="s">
        <v>814</v>
      </c>
      <c r="B1733" s="118" t="s">
        <v>8900</v>
      </c>
      <c r="C1733" s="118" t="b">
        <v>0</v>
      </c>
      <c r="D1733" s="118" t="e">
        <f t="shared" ca="1" si="1"/>
        <v>#NAME?</v>
      </c>
      <c r="E1733" s="118" t="s">
        <v>13886</v>
      </c>
      <c r="F1733" s="118" t="s">
        <v>13887</v>
      </c>
      <c r="G1733" s="118"/>
      <c r="H1733" s="118" t="s">
        <v>5273</v>
      </c>
      <c r="I1733" s="118" t="s">
        <v>7642</v>
      </c>
      <c r="J1733" s="118"/>
    </row>
    <row r="1734" spans="1:10" ht="12.75">
      <c r="A1734" s="118" t="s">
        <v>902</v>
      </c>
      <c r="B1734" s="118" t="s">
        <v>13888</v>
      </c>
      <c r="C1734" s="118" t="b">
        <v>0</v>
      </c>
      <c r="D1734" s="118" t="e">
        <f t="shared" ca="1" si="1"/>
        <v>#NAME?</v>
      </c>
      <c r="E1734" s="118" t="s">
        <v>13886</v>
      </c>
      <c r="F1734" s="118" t="s">
        <v>13889</v>
      </c>
      <c r="G1734" s="118"/>
      <c r="H1734" s="118" t="s">
        <v>13890</v>
      </c>
      <c r="I1734" s="118" t="s">
        <v>7642</v>
      </c>
      <c r="J1734" s="118"/>
    </row>
    <row r="1735" spans="1:10" ht="12.75">
      <c r="A1735" s="118" t="s">
        <v>8748</v>
      </c>
      <c r="B1735" s="118" t="s">
        <v>13891</v>
      </c>
      <c r="C1735" s="118" t="b">
        <v>0</v>
      </c>
      <c r="D1735" s="118" t="e">
        <f t="shared" ca="1" si="1"/>
        <v>#NAME?</v>
      </c>
      <c r="E1735" s="118" t="s">
        <v>13886</v>
      </c>
      <c r="F1735" s="118" t="s">
        <v>13892</v>
      </c>
      <c r="G1735" s="118"/>
      <c r="H1735" s="118" t="s">
        <v>8760</v>
      </c>
      <c r="I1735" s="118" t="s">
        <v>7642</v>
      </c>
      <c r="J1735" s="118"/>
    </row>
    <row r="1736" spans="1:10" ht="12.75">
      <c r="A1736" s="118" t="s">
        <v>13893</v>
      </c>
      <c r="B1736" s="118" t="s">
        <v>13894</v>
      </c>
      <c r="C1736" s="118" t="b">
        <v>0</v>
      </c>
      <c r="D1736" s="118" t="e">
        <f t="shared" ca="1" si="1"/>
        <v>#NAME?</v>
      </c>
      <c r="E1736" s="118" t="s">
        <v>13886</v>
      </c>
      <c r="F1736" s="118" t="s">
        <v>13895</v>
      </c>
      <c r="G1736" s="118"/>
      <c r="H1736" s="118" t="s">
        <v>7647</v>
      </c>
      <c r="I1736" s="118" t="s">
        <v>7642</v>
      </c>
      <c r="J1736" s="118"/>
    </row>
    <row r="1737" spans="1:10" ht="12.75">
      <c r="A1737" s="118" t="s">
        <v>10467</v>
      </c>
      <c r="B1737" s="118" t="s">
        <v>13896</v>
      </c>
      <c r="C1737" s="118" t="b">
        <v>0</v>
      </c>
      <c r="D1737" s="118" t="e">
        <f t="shared" ca="1" si="1"/>
        <v>#NAME?</v>
      </c>
      <c r="E1737" s="118" t="s">
        <v>13886</v>
      </c>
      <c r="F1737" s="118" t="s">
        <v>13897</v>
      </c>
      <c r="G1737" s="118"/>
      <c r="H1737" s="118" t="s">
        <v>5677</v>
      </c>
      <c r="I1737" s="118" t="s">
        <v>7642</v>
      </c>
      <c r="J1737" s="118"/>
    </row>
    <row r="1738" spans="1:10" ht="12.75">
      <c r="A1738" s="118" t="s">
        <v>798</v>
      </c>
      <c r="B1738" s="118" t="s">
        <v>13898</v>
      </c>
      <c r="C1738" s="118" t="b">
        <v>0</v>
      </c>
      <c r="D1738" s="118" t="e">
        <f t="shared" ca="1" si="1"/>
        <v>#NAME?</v>
      </c>
      <c r="E1738" s="118" t="s">
        <v>13886</v>
      </c>
      <c r="F1738" s="118" t="s">
        <v>13899</v>
      </c>
      <c r="G1738" s="118"/>
      <c r="H1738" s="118" t="s">
        <v>4640</v>
      </c>
      <c r="I1738" s="118" t="s">
        <v>7642</v>
      </c>
      <c r="J1738" s="118"/>
    </row>
    <row r="1739" spans="1:10" ht="12.75">
      <c r="A1739" s="118" t="s">
        <v>8894</v>
      </c>
      <c r="B1739" s="118" t="s">
        <v>13900</v>
      </c>
      <c r="C1739" s="118" t="b">
        <v>0</v>
      </c>
      <c r="D1739" s="118" t="e">
        <f t="shared" ca="1" si="1"/>
        <v>#NAME?</v>
      </c>
      <c r="E1739" s="118" t="s">
        <v>13886</v>
      </c>
      <c r="F1739" s="118" t="s">
        <v>13901</v>
      </c>
      <c r="G1739" s="118"/>
      <c r="H1739" s="118" t="s">
        <v>13902</v>
      </c>
      <c r="I1739" s="118" t="s">
        <v>7642</v>
      </c>
      <c r="J1739" s="118"/>
    </row>
    <row r="1740" spans="1:10" ht="12.75">
      <c r="A1740" s="118" t="s">
        <v>2013</v>
      </c>
      <c r="B1740" s="118" t="s">
        <v>13903</v>
      </c>
      <c r="C1740" s="118" t="b">
        <v>0</v>
      </c>
      <c r="D1740" s="118" t="e">
        <f t="shared" ca="1" si="1"/>
        <v>#NAME?</v>
      </c>
      <c r="E1740" s="118" t="s">
        <v>13886</v>
      </c>
      <c r="F1740" s="118" t="s">
        <v>13904</v>
      </c>
      <c r="G1740" s="118"/>
      <c r="H1740" s="118" t="s">
        <v>13905</v>
      </c>
      <c r="I1740" s="118" t="s">
        <v>7642</v>
      </c>
      <c r="J1740" s="118"/>
    </row>
    <row r="1741" spans="1:10" ht="12.75">
      <c r="A1741" s="118" t="s">
        <v>8460</v>
      </c>
      <c r="B1741" s="118" t="s">
        <v>13906</v>
      </c>
      <c r="C1741" s="118" t="b">
        <v>0</v>
      </c>
      <c r="D1741" s="118" t="e">
        <f t="shared" ca="1" si="1"/>
        <v>#NAME?</v>
      </c>
      <c r="E1741" s="118" t="s">
        <v>13886</v>
      </c>
      <c r="F1741" s="118" t="s">
        <v>13907</v>
      </c>
      <c r="G1741" s="118"/>
      <c r="H1741" s="118" t="s">
        <v>4276</v>
      </c>
      <c r="I1741" s="118" t="s">
        <v>7642</v>
      </c>
      <c r="J1741" s="118"/>
    </row>
    <row r="1742" spans="1:10" ht="12.75">
      <c r="A1742" s="118" t="s">
        <v>8703</v>
      </c>
      <c r="B1742" s="118" t="s">
        <v>13908</v>
      </c>
      <c r="C1742" s="118" t="b">
        <v>0</v>
      </c>
      <c r="D1742" s="118" t="e">
        <f t="shared" ca="1" si="1"/>
        <v>#NAME?</v>
      </c>
      <c r="E1742" s="118" t="s">
        <v>13886</v>
      </c>
      <c r="F1742" s="118" t="s">
        <v>13909</v>
      </c>
      <c r="G1742" s="118"/>
      <c r="H1742" s="118" t="s">
        <v>8760</v>
      </c>
      <c r="I1742" s="118" t="s">
        <v>7642</v>
      </c>
      <c r="J1742" s="118"/>
    </row>
    <row r="1743" spans="1:10" ht="12.75">
      <c r="A1743" s="118" t="s">
        <v>1769</v>
      </c>
      <c r="B1743" s="118" t="s">
        <v>13910</v>
      </c>
      <c r="C1743" s="118" t="b">
        <v>0</v>
      </c>
      <c r="D1743" s="118" t="e">
        <f t="shared" ca="1" si="1"/>
        <v>#NAME?</v>
      </c>
      <c r="E1743" s="118" t="s">
        <v>13886</v>
      </c>
      <c r="F1743" s="118" t="s">
        <v>13911</v>
      </c>
      <c r="G1743" s="118"/>
      <c r="H1743" s="118" t="s">
        <v>13890</v>
      </c>
      <c r="I1743" s="118" t="s">
        <v>7642</v>
      </c>
      <c r="J1743" s="118"/>
    </row>
    <row r="1744" spans="1:10" ht="12.75">
      <c r="A1744" s="118" t="s">
        <v>9772</v>
      </c>
      <c r="B1744" s="118" t="s">
        <v>13709</v>
      </c>
      <c r="C1744" s="118" t="b">
        <v>0</v>
      </c>
      <c r="D1744" s="118" t="e">
        <f t="shared" ca="1" si="1"/>
        <v>#NAME?</v>
      </c>
      <c r="E1744" s="118" t="s">
        <v>436</v>
      </c>
      <c r="F1744" s="118" t="s">
        <v>13912</v>
      </c>
      <c r="G1744" s="118"/>
      <c r="H1744" s="118" t="s">
        <v>4276</v>
      </c>
      <c r="I1744" s="118" t="s">
        <v>3131</v>
      </c>
      <c r="J1744" s="118" t="s">
        <v>7622</v>
      </c>
    </row>
    <row r="1745" spans="1:10" ht="12.75">
      <c r="A1745" s="118" t="s">
        <v>13913</v>
      </c>
      <c r="B1745" s="118" t="s">
        <v>13914</v>
      </c>
      <c r="C1745" s="118" t="b">
        <v>0</v>
      </c>
      <c r="D1745" s="118" t="e">
        <f t="shared" ca="1" si="1"/>
        <v>#NAME?</v>
      </c>
      <c r="E1745" s="118" t="s">
        <v>436</v>
      </c>
      <c r="F1745" s="118" t="s">
        <v>13915</v>
      </c>
      <c r="G1745" s="118"/>
      <c r="H1745" s="118" t="s">
        <v>4276</v>
      </c>
      <c r="I1745" s="118" t="s">
        <v>3131</v>
      </c>
      <c r="J1745" s="118" t="s">
        <v>7622</v>
      </c>
    </row>
    <row r="1746" spans="1:10" ht="12.75">
      <c r="A1746" s="118" t="s">
        <v>8422</v>
      </c>
      <c r="B1746" s="118" t="s">
        <v>13916</v>
      </c>
      <c r="C1746" s="118" t="b">
        <v>0</v>
      </c>
      <c r="D1746" s="118" t="e">
        <f t="shared" ca="1" si="1"/>
        <v>#NAME?</v>
      </c>
      <c r="E1746" s="118" t="s">
        <v>13917</v>
      </c>
      <c r="F1746" s="118" t="s">
        <v>13918</v>
      </c>
      <c r="G1746" s="118"/>
      <c r="H1746" s="118" t="s">
        <v>5584</v>
      </c>
      <c r="I1746" s="118" t="s">
        <v>12092</v>
      </c>
      <c r="J1746" s="118" t="s">
        <v>9660</v>
      </c>
    </row>
    <row r="1747" spans="1:10" ht="12.75">
      <c r="A1747" s="118" t="s">
        <v>1666</v>
      </c>
      <c r="B1747" s="118" t="s">
        <v>13919</v>
      </c>
      <c r="C1747" s="118" t="b">
        <v>0</v>
      </c>
      <c r="D1747" s="118" t="e">
        <f t="shared" ca="1" si="1"/>
        <v>#NAME?</v>
      </c>
      <c r="E1747" s="118" t="s">
        <v>13917</v>
      </c>
      <c r="F1747" s="118" t="s">
        <v>13920</v>
      </c>
      <c r="G1747" s="118"/>
      <c r="H1747" s="118" t="s">
        <v>5584</v>
      </c>
      <c r="I1747" s="118" t="s">
        <v>12092</v>
      </c>
      <c r="J1747" s="118" t="s">
        <v>9660</v>
      </c>
    </row>
    <row r="1748" spans="1:10" ht="12.75">
      <c r="A1748" s="118" t="s">
        <v>7924</v>
      </c>
      <c r="B1748" s="118" t="s">
        <v>9178</v>
      </c>
      <c r="C1748" s="118" t="b">
        <v>0</v>
      </c>
      <c r="D1748" s="118" t="e">
        <f t="shared" ca="1" si="1"/>
        <v>#NAME?</v>
      </c>
      <c r="E1748" s="118" t="s">
        <v>13917</v>
      </c>
      <c r="F1748" s="118" t="s">
        <v>13921</v>
      </c>
      <c r="G1748" s="118"/>
      <c r="H1748" s="118" t="s">
        <v>4305</v>
      </c>
      <c r="I1748" s="118" t="s">
        <v>12092</v>
      </c>
      <c r="J1748" s="118" t="s">
        <v>9660</v>
      </c>
    </row>
    <row r="1749" spans="1:10" ht="12.75">
      <c r="A1749" s="118" t="s">
        <v>10777</v>
      </c>
      <c r="B1749" s="118" t="s">
        <v>13922</v>
      </c>
      <c r="C1749" s="118" t="b">
        <v>0</v>
      </c>
      <c r="D1749" s="118" t="e">
        <f t="shared" ca="1" si="1"/>
        <v>#NAME?</v>
      </c>
      <c r="E1749" s="118" t="s">
        <v>13917</v>
      </c>
      <c r="F1749" s="118" t="s">
        <v>13923</v>
      </c>
      <c r="G1749" s="118"/>
      <c r="H1749" s="118" t="s">
        <v>4305</v>
      </c>
      <c r="I1749" s="118" t="s">
        <v>12092</v>
      </c>
      <c r="J1749" s="118" t="s">
        <v>9660</v>
      </c>
    </row>
    <row r="1750" spans="1:10" ht="12.75">
      <c r="A1750" s="118" t="s">
        <v>8920</v>
      </c>
      <c r="B1750" s="118" t="s">
        <v>13924</v>
      </c>
      <c r="C1750" s="118" t="b">
        <v>0</v>
      </c>
      <c r="D1750" s="118" t="e">
        <f t="shared" ca="1" si="1"/>
        <v>#NAME?</v>
      </c>
      <c r="E1750" s="118" t="s">
        <v>13925</v>
      </c>
      <c r="F1750" s="118" t="s">
        <v>13926</v>
      </c>
      <c r="G1750" s="118"/>
      <c r="H1750" s="118" t="s">
        <v>4278</v>
      </c>
      <c r="I1750" s="127" t="s">
        <v>7850</v>
      </c>
      <c r="J1750" s="118"/>
    </row>
    <row r="1751" spans="1:10" ht="12.75">
      <c r="A1751" s="118" t="s">
        <v>13274</v>
      </c>
      <c r="B1751" s="118" t="s">
        <v>13927</v>
      </c>
      <c r="C1751" s="118" t="b">
        <v>0</v>
      </c>
      <c r="D1751" s="118" t="e">
        <f t="shared" ca="1" si="1"/>
        <v>#NAME?</v>
      </c>
      <c r="E1751" s="118" t="s">
        <v>13925</v>
      </c>
      <c r="F1751" s="118" t="s">
        <v>13928</v>
      </c>
      <c r="G1751" s="118"/>
      <c r="H1751" s="118" t="s">
        <v>4278</v>
      </c>
      <c r="I1751" s="127" t="s">
        <v>7850</v>
      </c>
      <c r="J1751" s="118"/>
    </row>
    <row r="1752" spans="1:10" ht="12.75">
      <c r="A1752" s="118" t="s">
        <v>13929</v>
      </c>
      <c r="B1752" s="118" t="s">
        <v>13930</v>
      </c>
      <c r="C1752" s="118" t="b">
        <v>0</v>
      </c>
      <c r="D1752" s="118" t="e">
        <f t="shared" ca="1" si="1"/>
        <v>#NAME?</v>
      </c>
      <c r="E1752" s="118" t="s">
        <v>13925</v>
      </c>
      <c r="F1752" s="118" t="s">
        <v>13931</v>
      </c>
      <c r="G1752" s="118"/>
      <c r="H1752" s="118" t="s">
        <v>4278</v>
      </c>
      <c r="I1752" s="127" t="s">
        <v>7850</v>
      </c>
      <c r="J1752" s="118"/>
    </row>
    <row r="1753" spans="1:10" ht="12.75">
      <c r="A1753" s="118" t="s">
        <v>826</v>
      </c>
      <c r="B1753" s="118" t="s">
        <v>13932</v>
      </c>
      <c r="C1753" s="118" t="b">
        <v>0</v>
      </c>
      <c r="D1753" s="118" t="e">
        <f t="shared" ca="1" si="1"/>
        <v>#NAME?</v>
      </c>
      <c r="E1753" s="118" t="s">
        <v>13933</v>
      </c>
      <c r="F1753" s="118" t="s">
        <v>13934</v>
      </c>
      <c r="G1753" s="118"/>
      <c r="H1753" s="118" t="s">
        <v>4278</v>
      </c>
      <c r="I1753" s="118" t="s">
        <v>7820</v>
      </c>
      <c r="J1753" s="118" t="s">
        <v>7820</v>
      </c>
    </row>
    <row r="1754" spans="1:10" ht="12.75">
      <c r="A1754" s="118" t="s">
        <v>1069</v>
      </c>
      <c r="B1754" s="118" t="s">
        <v>13935</v>
      </c>
      <c r="C1754" s="118" t="b">
        <v>0</v>
      </c>
      <c r="D1754" s="118" t="e">
        <f t="shared" ca="1" si="1"/>
        <v>#NAME?</v>
      </c>
      <c r="E1754" s="118" t="s">
        <v>13933</v>
      </c>
      <c r="F1754" s="118" t="s">
        <v>13936</v>
      </c>
      <c r="G1754" s="118"/>
      <c r="H1754" s="118" t="s">
        <v>4278</v>
      </c>
      <c r="I1754" s="118" t="s">
        <v>7820</v>
      </c>
      <c r="J1754" s="118" t="s">
        <v>7820</v>
      </c>
    </row>
    <row r="1755" spans="1:10" ht="12.75">
      <c r="A1755" s="118" t="s">
        <v>8889</v>
      </c>
      <c r="B1755" s="118" t="s">
        <v>13937</v>
      </c>
      <c r="C1755" s="118" t="b">
        <v>0</v>
      </c>
      <c r="D1755" s="118" t="e">
        <f t="shared" ca="1" si="1"/>
        <v>#NAME?</v>
      </c>
      <c r="E1755" s="118" t="s">
        <v>13938</v>
      </c>
      <c r="F1755" s="118" t="s">
        <v>13939</v>
      </c>
      <c r="G1755" s="118"/>
      <c r="H1755" s="118" t="s">
        <v>4485</v>
      </c>
      <c r="I1755" s="118" t="s">
        <v>13940</v>
      </c>
      <c r="J1755" s="118" t="s">
        <v>10630</v>
      </c>
    </row>
    <row r="1756" spans="1:10" ht="12.75">
      <c r="A1756" s="118" t="s">
        <v>13941</v>
      </c>
      <c r="B1756" s="118" t="s">
        <v>13942</v>
      </c>
      <c r="C1756" s="118" t="b">
        <v>0</v>
      </c>
      <c r="D1756" s="118" t="e">
        <f t="shared" ca="1" si="1"/>
        <v>#NAME?</v>
      </c>
      <c r="E1756" s="118" t="s">
        <v>13938</v>
      </c>
      <c r="F1756" s="118" t="s">
        <v>13943</v>
      </c>
      <c r="G1756" s="118"/>
      <c r="H1756" s="118" t="s">
        <v>4831</v>
      </c>
      <c r="I1756" s="118" t="s">
        <v>13940</v>
      </c>
      <c r="J1756" s="118" t="s">
        <v>10630</v>
      </c>
    </row>
    <row r="1757" spans="1:10" ht="12.75">
      <c r="A1757" s="118" t="s">
        <v>13655</v>
      </c>
      <c r="B1757" s="118" t="s">
        <v>7831</v>
      </c>
      <c r="C1757" s="118" t="b">
        <v>0</v>
      </c>
      <c r="D1757" s="118" t="e">
        <f t="shared" ca="1" si="1"/>
        <v>#NAME?</v>
      </c>
      <c r="E1757" s="118" t="s">
        <v>13938</v>
      </c>
      <c r="F1757" s="118" t="s">
        <v>13944</v>
      </c>
      <c r="G1757" s="118"/>
      <c r="H1757" s="118" t="s">
        <v>4580</v>
      </c>
      <c r="I1757" s="118" t="s">
        <v>13940</v>
      </c>
      <c r="J1757" s="118" t="s">
        <v>10630</v>
      </c>
    </row>
    <row r="1758" spans="1:10" ht="12.75">
      <c r="A1758" s="118" t="s">
        <v>13945</v>
      </c>
      <c r="B1758" s="118" t="s">
        <v>13946</v>
      </c>
      <c r="C1758" s="118" t="b">
        <v>0</v>
      </c>
      <c r="D1758" s="118" t="e">
        <f t="shared" ca="1" si="1"/>
        <v>#NAME?</v>
      </c>
      <c r="E1758" s="118" t="s">
        <v>13938</v>
      </c>
      <c r="F1758" s="118" t="s">
        <v>13947</v>
      </c>
      <c r="G1758" s="118"/>
      <c r="H1758" s="118" t="s">
        <v>4580</v>
      </c>
      <c r="I1758" s="118" t="s">
        <v>13940</v>
      </c>
      <c r="J1758" s="118" t="s">
        <v>10630</v>
      </c>
    </row>
    <row r="1759" spans="1:10" ht="12.75">
      <c r="A1759" s="118" t="s">
        <v>2135</v>
      </c>
      <c r="B1759" s="118" t="s">
        <v>13948</v>
      </c>
      <c r="C1759" s="118" t="b">
        <v>0</v>
      </c>
      <c r="D1759" s="118" t="e">
        <f t="shared" ca="1" si="1"/>
        <v>#NAME?</v>
      </c>
      <c r="E1759" s="118" t="s">
        <v>13938</v>
      </c>
      <c r="F1759" s="118" t="s">
        <v>13949</v>
      </c>
      <c r="G1759" s="118"/>
      <c r="H1759" s="118" t="s">
        <v>4485</v>
      </c>
      <c r="I1759" s="118" t="s">
        <v>13940</v>
      </c>
      <c r="J1759" s="118" t="s">
        <v>10630</v>
      </c>
    </row>
    <row r="1760" spans="1:10" ht="12.75">
      <c r="A1760" s="118" t="s">
        <v>995</v>
      </c>
      <c r="B1760" s="118" t="s">
        <v>13950</v>
      </c>
      <c r="C1760" s="118" t="b">
        <v>0</v>
      </c>
      <c r="D1760" s="118" t="e">
        <f t="shared" ca="1" si="1"/>
        <v>#NAME?</v>
      </c>
      <c r="E1760" s="118" t="s">
        <v>13938</v>
      </c>
      <c r="F1760" s="118" t="s">
        <v>13951</v>
      </c>
      <c r="G1760" s="118"/>
      <c r="H1760" s="118" t="s">
        <v>4485</v>
      </c>
      <c r="I1760" s="118" t="s">
        <v>13940</v>
      </c>
      <c r="J1760" s="118" t="s">
        <v>10630</v>
      </c>
    </row>
    <row r="1761" spans="1:10" ht="12.75">
      <c r="A1761" s="118" t="s">
        <v>8076</v>
      </c>
      <c r="B1761" s="118" t="s">
        <v>11579</v>
      </c>
      <c r="C1761" s="118" t="b">
        <v>0</v>
      </c>
      <c r="D1761" s="118" t="e">
        <f t="shared" ca="1" si="1"/>
        <v>#NAME?</v>
      </c>
      <c r="E1761" s="118" t="s">
        <v>13952</v>
      </c>
      <c r="F1761" s="118" t="s">
        <v>13953</v>
      </c>
      <c r="G1761" s="118"/>
      <c r="H1761" s="118" t="s">
        <v>4305</v>
      </c>
      <c r="I1761" s="118" t="s">
        <v>13954</v>
      </c>
      <c r="J1761" s="118" t="s">
        <v>7622</v>
      </c>
    </row>
    <row r="1762" spans="1:10" ht="12.75">
      <c r="A1762" s="118" t="s">
        <v>882</v>
      </c>
      <c r="B1762" s="118" t="s">
        <v>8132</v>
      </c>
      <c r="C1762" s="118" t="b">
        <v>0</v>
      </c>
      <c r="D1762" s="118" t="e">
        <f t="shared" ca="1" si="1"/>
        <v>#NAME?</v>
      </c>
      <c r="E1762" s="118" t="s">
        <v>13955</v>
      </c>
      <c r="F1762" s="118" t="s">
        <v>13956</v>
      </c>
      <c r="G1762" s="118"/>
      <c r="H1762" s="118" t="s">
        <v>4276</v>
      </c>
      <c r="I1762" s="118" t="s">
        <v>13957</v>
      </c>
      <c r="J1762" s="118" t="s">
        <v>7622</v>
      </c>
    </row>
    <row r="1763" spans="1:10" ht="12.75">
      <c r="A1763" s="118" t="s">
        <v>11308</v>
      </c>
      <c r="B1763" s="118" t="s">
        <v>13958</v>
      </c>
      <c r="C1763" s="118" t="b">
        <v>0</v>
      </c>
      <c r="D1763" s="118" t="e">
        <f t="shared" ca="1" si="1"/>
        <v>#NAME?</v>
      </c>
      <c r="E1763" s="118" t="s">
        <v>13959</v>
      </c>
      <c r="F1763" s="118" t="s">
        <v>13960</v>
      </c>
      <c r="G1763" s="118"/>
      <c r="H1763" s="118" t="s">
        <v>54</v>
      </c>
      <c r="I1763" s="118" t="s">
        <v>13961</v>
      </c>
      <c r="J1763" s="118" t="s">
        <v>7672</v>
      </c>
    </row>
    <row r="1764" spans="1:10" ht="12.75">
      <c r="A1764" s="118" t="s">
        <v>10777</v>
      </c>
      <c r="B1764" s="118" t="s">
        <v>13959</v>
      </c>
      <c r="C1764" s="118" t="b">
        <v>0</v>
      </c>
      <c r="D1764" s="118" t="e">
        <f t="shared" ca="1" si="1"/>
        <v>#NAME?</v>
      </c>
      <c r="E1764" s="118" t="s">
        <v>13959</v>
      </c>
      <c r="F1764" s="118" t="s">
        <v>13962</v>
      </c>
      <c r="G1764" s="118"/>
      <c r="H1764" s="118" t="s">
        <v>5279</v>
      </c>
      <c r="I1764" s="118" t="s">
        <v>13961</v>
      </c>
      <c r="J1764" s="118" t="s">
        <v>7672</v>
      </c>
    </row>
    <row r="1765" spans="1:10" ht="12.75">
      <c r="A1765" s="118" t="s">
        <v>13963</v>
      </c>
      <c r="B1765" s="118" t="s">
        <v>13964</v>
      </c>
      <c r="C1765" s="118" t="b">
        <v>0</v>
      </c>
      <c r="D1765" s="118" t="e">
        <f t="shared" ca="1" si="1"/>
        <v>#NAME?</v>
      </c>
      <c r="E1765" s="118" t="s">
        <v>13965</v>
      </c>
      <c r="F1765" s="118" t="s">
        <v>13966</v>
      </c>
      <c r="G1765" s="118"/>
      <c r="H1765" s="118" t="s">
        <v>4640</v>
      </c>
      <c r="I1765" s="118" t="s">
        <v>13967</v>
      </c>
      <c r="J1765" s="118"/>
    </row>
    <row r="1766" spans="1:10" ht="12.75">
      <c r="A1766" s="118" t="s">
        <v>13968</v>
      </c>
      <c r="B1766" s="118" t="s">
        <v>13969</v>
      </c>
      <c r="C1766" s="118" t="b">
        <v>0</v>
      </c>
      <c r="D1766" s="118" t="e">
        <f t="shared" ca="1" si="1"/>
        <v>#NAME?</v>
      </c>
      <c r="E1766" s="118" t="s">
        <v>13970</v>
      </c>
      <c r="F1766" s="118" t="s">
        <v>13971</v>
      </c>
      <c r="G1766" s="118"/>
      <c r="H1766" s="118" t="s">
        <v>7767</v>
      </c>
      <c r="I1766" s="118" t="s">
        <v>13830</v>
      </c>
      <c r="J1766" s="118" t="s">
        <v>7795</v>
      </c>
    </row>
    <row r="1767" spans="1:10" ht="12.75">
      <c r="A1767" s="118" t="s">
        <v>10275</v>
      </c>
      <c r="B1767" s="118" t="s">
        <v>13972</v>
      </c>
      <c r="C1767" s="118" t="b">
        <v>0</v>
      </c>
      <c r="D1767" s="118" t="e">
        <f t="shared" ca="1" si="1"/>
        <v>#NAME?</v>
      </c>
      <c r="E1767" s="118" t="s">
        <v>13970</v>
      </c>
      <c r="F1767" s="118" t="s">
        <v>13973</v>
      </c>
      <c r="G1767" s="118"/>
      <c r="H1767" s="118" t="s">
        <v>8144</v>
      </c>
      <c r="I1767" s="118" t="s">
        <v>11586</v>
      </c>
      <c r="J1767" s="118" t="s">
        <v>7795</v>
      </c>
    </row>
    <row r="1768" spans="1:10" ht="12.75">
      <c r="A1768" s="118" t="s">
        <v>1069</v>
      </c>
      <c r="B1768" s="118" t="s">
        <v>13974</v>
      </c>
      <c r="C1768" s="118" t="b">
        <v>0</v>
      </c>
      <c r="D1768" s="118" t="e">
        <f t="shared" ca="1" si="1"/>
        <v>#NAME?</v>
      </c>
      <c r="E1768" s="118" t="s">
        <v>13970</v>
      </c>
      <c r="F1768" s="118" t="s">
        <v>13975</v>
      </c>
      <c r="G1768" s="118"/>
      <c r="H1768" s="118" t="s">
        <v>9832</v>
      </c>
      <c r="I1768" s="118" t="s">
        <v>11586</v>
      </c>
      <c r="J1768" s="118" t="s">
        <v>7795</v>
      </c>
    </row>
    <row r="1769" spans="1:10" ht="12.75">
      <c r="A1769" s="118" t="s">
        <v>13976</v>
      </c>
      <c r="B1769" s="118" t="s">
        <v>13977</v>
      </c>
      <c r="C1769" s="118" t="b">
        <v>0</v>
      </c>
      <c r="D1769" s="118" t="e">
        <f t="shared" ca="1" si="1"/>
        <v>#NAME?</v>
      </c>
      <c r="E1769" s="118" t="s">
        <v>13970</v>
      </c>
      <c r="F1769" s="118" t="s">
        <v>13978</v>
      </c>
      <c r="G1769" s="118"/>
      <c r="H1769" s="118" t="s">
        <v>8144</v>
      </c>
      <c r="I1769" s="118" t="s">
        <v>11586</v>
      </c>
      <c r="J1769" s="118" t="s">
        <v>7795</v>
      </c>
    </row>
    <row r="1770" spans="1:10" ht="12.75">
      <c r="A1770" s="118" t="s">
        <v>1009</v>
      </c>
      <c r="B1770" s="118" t="s">
        <v>13979</v>
      </c>
      <c r="C1770" s="118" t="b">
        <v>0</v>
      </c>
      <c r="D1770" s="118" t="e">
        <f t="shared" ca="1" si="1"/>
        <v>#NAME?</v>
      </c>
      <c r="E1770" s="118" t="s">
        <v>13970</v>
      </c>
      <c r="F1770" s="118" t="s">
        <v>13980</v>
      </c>
      <c r="G1770" s="118"/>
      <c r="H1770" s="118" t="s">
        <v>5607</v>
      </c>
      <c r="I1770" s="118" t="s">
        <v>13830</v>
      </c>
      <c r="J1770" s="118" t="s">
        <v>7795</v>
      </c>
    </row>
    <row r="1771" spans="1:10" ht="12.75">
      <c r="A1771" s="118" t="s">
        <v>13981</v>
      </c>
      <c r="B1771" s="118" t="s">
        <v>13982</v>
      </c>
      <c r="C1771" s="118" t="b">
        <v>0</v>
      </c>
      <c r="D1771" s="118" t="e">
        <f t="shared" ca="1" si="1"/>
        <v>#NAME?</v>
      </c>
      <c r="E1771" s="118" t="s">
        <v>13983</v>
      </c>
      <c r="F1771" s="118" t="s">
        <v>13984</v>
      </c>
      <c r="G1771" s="118"/>
      <c r="H1771" s="118" t="s">
        <v>4305</v>
      </c>
      <c r="I1771" s="118" t="s">
        <v>8990</v>
      </c>
      <c r="J1771" s="118"/>
    </row>
    <row r="1772" spans="1:10" ht="12.75">
      <c r="A1772" s="118" t="s">
        <v>888</v>
      </c>
      <c r="B1772" s="118" t="s">
        <v>13985</v>
      </c>
      <c r="C1772" s="118" t="b">
        <v>0</v>
      </c>
      <c r="D1772" s="118" t="e">
        <f t="shared" ca="1" si="1"/>
        <v>#NAME?</v>
      </c>
      <c r="E1772" s="118" t="s">
        <v>13986</v>
      </c>
      <c r="F1772" s="118" t="s">
        <v>13987</v>
      </c>
      <c r="G1772" s="118"/>
      <c r="H1772" s="118" t="s">
        <v>4831</v>
      </c>
      <c r="I1772" s="118" t="s">
        <v>9158</v>
      </c>
      <c r="J1772" s="118" t="s">
        <v>9159</v>
      </c>
    </row>
    <row r="1773" spans="1:10" ht="12.75">
      <c r="A1773" s="118" t="s">
        <v>1235</v>
      </c>
      <c r="B1773" s="118" t="s">
        <v>13988</v>
      </c>
      <c r="C1773" s="118" t="b">
        <v>0</v>
      </c>
      <c r="D1773" s="118" t="e">
        <f t="shared" ca="1" si="1"/>
        <v>#NAME?</v>
      </c>
      <c r="E1773" s="118" t="s">
        <v>13986</v>
      </c>
      <c r="F1773" s="118" t="s">
        <v>13989</v>
      </c>
      <c r="G1773" s="118"/>
      <c r="H1773" s="118" t="s">
        <v>13990</v>
      </c>
      <c r="I1773" s="118" t="s">
        <v>9158</v>
      </c>
      <c r="J1773" s="118" t="s">
        <v>9159</v>
      </c>
    </row>
    <row r="1774" spans="1:10" ht="12.75">
      <c r="A1774" s="118" t="s">
        <v>1213</v>
      </c>
      <c r="B1774" s="118" t="s">
        <v>13991</v>
      </c>
      <c r="C1774" s="118" t="b">
        <v>0</v>
      </c>
      <c r="D1774" s="118" t="e">
        <f t="shared" ca="1" si="1"/>
        <v>#NAME?</v>
      </c>
      <c r="E1774" s="118" t="s">
        <v>13992</v>
      </c>
      <c r="F1774" s="118" t="s">
        <v>13993</v>
      </c>
      <c r="G1774" s="118"/>
      <c r="H1774" s="118" t="s">
        <v>4276</v>
      </c>
      <c r="I1774" s="118" t="s">
        <v>8925</v>
      </c>
      <c r="J1774" s="118"/>
    </row>
    <row r="1775" spans="1:10" ht="12.75">
      <c r="A1775" s="118" t="s">
        <v>9624</v>
      </c>
      <c r="B1775" s="118" t="s">
        <v>13994</v>
      </c>
      <c r="C1775" s="118" t="b">
        <v>0</v>
      </c>
      <c r="D1775" s="118" t="e">
        <f t="shared" ca="1" si="1"/>
        <v>#NAME?</v>
      </c>
      <c r="E1775" s="118" t="s">
        <v>4596</v>
      </c>
      <c r="F1775" s="118" t="s">
        <v>13995</v>
      </c>
      <c r="G1775" s="118"/>
      <c r="H1775" s="118" t="s">
        <v>8656</v>
      </c>
      <c r="I1775" s="118" t="s">
        <v>13996</v>
      </c>
      <c r="J1775" s="118" t="s">
        <v>10551</v>
      </c>
    </row>
    <row r="1776" spans="1:10" ht="12.75">
      <c r="A1776" s="118" t="s">
        <v>13997</v>
      </c>
      <c r="B1776" s="118" t="s">
        <v>13998</v>
      </c>
      <c r="C1776" s="118" t="b">
        <v>0</v>
      </c>
      <c r="D1776" s="118" t="e">
        <f t="shared" ca="1" si="1"/>
        <v>#NAME?</v>
      </c>
      <c r="E1776" s="118" t="s">
        <v>4596</v>
      </c>
      <c r="F1776" s="118" t="s">
        <v>13999</v>
      </c>
      <c r="G1776" s="118"/>
      <c r="H1776" s="118" t="s">
        <v>4276</v>
      </c>
      <c r="I1776" s="118" t="s">
        <v>13996</v>
      </c>
      <c r="J1776" s="118" t="s">
        <v>10551</v>
      </c>
    </row>
    <row r="1777" spans="1:10" ht="12.75">
      <c r="A1777" s="118" t="s">
        <v>2523</v>
      </c>
      <c r="B1777" s="118" t="s">
        <v>14000</v>
      </c>
      <c r="C1777" s="118" t="b">
        <v>0</v>
      </c>
      <c r="D1777" s="118" t="e">
        <f t="shared" ca="1" si="1"/>
        <v>#NAME?</v>
      </c>
      <c r="E1777" s="118" t="s">
        <v>4596</v>
      </c>
      <c r="F1777" s="118" t="s">
        <v>14001</v>
      </c>
      <c r="G1777" s="118"/>
      <c r="H1777" s="118" t="s">
        <v>4276</v>
      </c>
      <c r="I1777" s="118" t="s">
        <v>13996</v>
      </c>
      <c r="J1777" s="118" t="s">
        <v>10551</v>
      </c>
    </row>
    <row r="1778" spans="1:10" ht="12.75">
      <c r="A1778" s="118" t="s">
        <v>13941</v>
      </c>
      <c r="B1778" s="118" t="s">
        <v>9503</v>
      </c>
      <c r="C1778" s="118" t="b">
        <v>0</v>
      </c>
      <c r="D1778" s="118" t="e">
        <f t="shared" ca="1" si="1"/>
        <v>#NAME?</v>
      </c>
      <c r="E1778" s="118" t="s">
        <v>14002</v>
      </c>
      <c r="F1778" s="118" t="s">
        <v>14003</v>
      </c>
      <c r="G1778" s="118"/>
      <c r="H1778" s="118" t="s">
        <v>4305</v>
      </c>
      <c r="I1778" s="118"/>
      <c r="J1778" s="118"/>
    </row>
    <row r="1779" spans="1:10" ht="12.75">
      <c r="A1779" s="118" t="s">
        <v>1484</v>
      </c>
      <c r="B1779" s="118" t="s">
        <v>13838</v>
      </c>
      <c r="C1779" s="118" t="b">
        <v>0</v>
      </c>
      <c r="D1779" s="118" t="e">
        <f t="shared" ca="1" si="1"/>
        <v>#NAME?</v>
      </c>
      <c r="E1779" s="118" t="s">
        <v>14004</v>
      </c>
      <c r="F1779" s="118" t="s">
        <v>14005</v>
      </c>
      <c r="G1779" s="118"/>
      <c r="H1779" s="118" t="s">
        <v>4305</v>
      </c>
      <c r="I1779" s="118" t="s">
        <v>10579</v>
      </c>
      <c r="J1779" s="118" t="s">
        <v>7591</v>
      </c>
    </row>
    <row r="1780" spans="1:10" ht="12.75">
      <c r="A1780" s="118" t="s">
        <v>14006</v>
      </c>
      <c r="B1780" s="118" t="s">
        <v>14007</v>
      </c>
      <c r="C1780" s="118" t="b">
        <v>0</v>
      </c>
      <c r="D1780" s="118" t="e">
        <f t="shared" ca="1" si="1"/>
        <v>#NAME?</v>
      </c>
      <c r="E1780" s="118" t="s">
        <v>2885</v>
      </c>
      <c r="F1780" s="118" t="s">
        <v>14008</v>
      </c>
      <c r="G1780" s="118"/>
      <c r="H1780" s="118" t="s">
        <v>54</v>
      </c>
      <c r="I1780" s="118" t="s">
        <v>8545</v>
      </c>
      <c r="J1780" s="118" t="s">
        <v>8546</v>
      </c>
    </row>
    <row r="1781" spans="1:10" ht="12.75">
      <c r="A1781" s="118" t="s">
        <v>1256</v>
      </c>
      <c r="B1781" s="118" t="s">
        <v>14009</v>
      </c>
      <c r="C1781" s="118" t="b">
        <v>0</v>
      </c>
      <c r="D1781" s="118" t="e">
        <f t="shared" ca="1" si="1"/>
        <v>#NAME?</v>
      </c>
      <c r="E1781" s="118" t="s">
        <v>2885</v>
      </c>
      <c r="F1781" s="118" t="s">
        <v>14010</v>
      </c>
      <c r="G1781" s="118"/>
      <c r="H1781" s="118" t="s">
        <v>54</v>
      </c>
      <c r="I1781" s="118" t="s">
        <v>8545</v>
      </c>
      <c r="J1781" s="118" t="s">
        <v>8546</v>
      </c>
    </row>
    <row r="1782" spans="1:10" ht="12.75">
      <c r="A1782" s="118" t="s">
        <v>2339</v>
      </c>
      <c r="B1782" s="118" t="s">
        <v>14011</v>
      </c>
      <c r="C1782" s="118" t="b">
        <v>0</v>
      </c>
      <c r="D1782" s="118" t="e">
        <f t="shared" ca="1" si="1"/>
        <v>#NAME?</v>
      </c>
      <c r="E1782" s="118" t="s">
        <v>14012</v>
      </c>
      <c r="F1782" s="118" t="s">
        <v>14013</v>
      </c>
      <c r="G1782" s="118"/>
      <c r="H1782" s="118" t="s">
        <v>4640</v>
      </c>
      <c r="I1782" s="118" t="s">
        <v>7815</v>
      </c>
      <c r="J1782" s="118"/>
    </row>
    <row r="1783" spans="1:10" ht="12.75">
      <c r="A1783" s="118" t="s">
        <v>8365</v>
      </c>
      <c r="B1783" s="118" t="s">
        <v>1381</v>
      </c>
      <c r="C1783" s="118" t="b">
        <v>0</v>
      </c>
      <c r="D1783" s="118" t="e">
        <f t="shared" ca="1" si="1"/>
        <v>#NAME?</v>
      </c>
      <c r="E1783" s="118" t="s">
        <v>14014</v>
      </c>
      <c r="F1783" s="118" t="s">
        <v>14015</v>
      </c>
      <c r="G1783" s="118"/>
      <c r="H1783" s="118" t="s">
        <v>4276</v>
      </c>
      <c r="I1783" s="118" t="s">
        <v>8545</v>
      </c>
      <c r="J1783" s="118" t="s">
        <v>8546</v>
      </c>
    </row>
    <row r="1784" spans="1:10" ht="12.75">
      <c r="A1784" s="118" t="s">
        <v>814</v>
      </c>
      <c r="B1784" s="118" t="s">
        <v>14016</v>
      </c>
      <c r="C1784" s="118" t="b">
        <v>0</v>
      </c>
      <c r="D1784" s="118" t="e">
        <f t="shared" ca="1" si="1"/>
        <v>#NAME?</v>
      </c>
      <c r="E1784" s="118" t="s">
        <v>14017</v>
      </c>
      <c r="F1784" s="118" t="s">
        <v>14018</v>
      </c>
      <c r="G1784" s="118"/>
      <c r="H1784" s="118" t="s">
        <v>4485</v>
      </c>
      <c r="I1784" s="118" t="s">
        <v>10184</v>
      </c>
      <c r="J1784" s="118" t="s">
        <v>10185</v>
      </c>
    </row>
    <row r="1785" spans="1:10" ht="12.75">
      <c r="A1785" s="118" t="s">
        <v>1591</v>
      </c>
      <c r="B1785" s="118" t="s">
        <v>9329</v>
      </c>
      <c r="C1785" s="118" t="b">
        <v>0</v>
      </c>
      <c r="D1785" s="118" t="e">
        <f t="shared" ca="1" si="1"/>
        <v>#NAME?</v>
      </c>
      <c r="E1785" s="118" t="s">
        <v>14017</v>
      </c>
      <c r="F1785" s="118" t="s">
        <v>14019</v>
      </c>
      <c r="G1785" s="118"/>
      <c r="H1785" s="118" t="s">
        <v>54</v>
      </c>
      <c r="I1785" s="118" t="s">
        <v>10184</v>
      </c>
      <c r="J1785" s="118" t="s">
        <v>10185</v>
      </c>
    </row>
    <row r="1786" spans="1:10" ht="12.75">
      <c r="A1786" s="118" t="s">
        <v>1240</v>
      </c>
      <c r="B1786" s="118" t="s">
        <v>14020</v>
      </c>
      <c r="C1786" s="118" t="b">
        <v>0</v>
      </c>
      <c r="D1786" s="118" t="e">
        <f t="shared" ca="1" si="1"/>
        <v>#NAME?</v>
      </c>
      <c r="E1786" s="118" t="s">
        <v>14017</v>
      </c>
      <c r="F1786" s="118" t="s">
        <v>14021</v>
      </c>
      <c r="G1786" s="118"/>
      <c r="H1786" s="118" t="s">
        <v>54</v>
      </c>
      <c r="I1786" s="118" t="s">
        <v>10184</v>
      </c>
      <c r="J1786" s="118" t="s">
        <v>10185</v>
      </c>
    </row>
    <row r="1787" spans="1:10" ht="12.75">
      <c r="A1787" s="118" t="s">
        <v>882</v>
      </c>
      <c r="B1787" s="118" t="s">
        <v>13935</v>
      </c>
      <c r="C1787" s="118" t="b">
        <v>0</v>
      </c>
      <c r="D1787" s="118" t="e">
        <f t="shared" ca="1" si="1"/>
        <v>#NAME?</v>
      </c>
      <c r="E1787" s="118" t="s">
        <v>14017</v>
      </c>
      <c r="F1787" s="118" t="s">
        <v>14022</v>
      </c>
      <c r="G1787" s="118"/>
      <c r="H1787" s="118" t="s">
        <v>54</v>
      </c>
      <c r="I1787" s="118" t="s">
        <v>10184</v>
      </c>
      <c r="J1787" s="118" t="s">
        <v>10185</v>
      </c>
    </row>
    <row r="1788" spans="1:10" ht="12.75">
      <c r="A1788" s="118" t="s">
        <v>1495</v>
      </c>
      <c r="B1788" s="118" t="s">
        <v>14023</v>
      </c>
      <c r="C1788" s="118" t="b">
        <v>0</v>
      </c>
      <c r="D1788" s="118" t="e">
        <f t="shared" ca="1" si="1"/>
        <v>#NAME?</v>
      </c>
      <c r="E1788" s="118" t="s">
        <v>14017</v>
      </c>
      <c r="F1788" s="118" t="s">
        <v>14024</v>
      </c>
      <c r="G1788" s="118"/>
      <c r="H1788" s="118" t="s">
        <v>4831</v>
      </c>
      <c r="I1788" s="118" t="s">
        <v>10184</v>
      </c>
      <c r="J1788" s="118" t="s">
        <v>10185</v>
      </c>
    </row>
    <row r="1789" spans="1:10" ht="12.75">
      <c r="A1789" s="118" t="s">
        <v>10342</v>
      </c>
      <c r="B1789" s="118" t="s">
        <v>14025</v>
      </c>
      <c r="C1789" s="118" t="b">
        <v>0</v>
      </c>
      <c r="D1789" s="118" t="e">
        <f t="shared" ca="1" si="1"/>
        <v>#NAME?</v>
      </c>
      <c r="E1789" s="118" t="s">
        <v>14017</v>
      </c>
      <c r="F1789" s="118" t="s">
        <v>14026</v>
      </c>
      <c r="G1789" s="118"/>
      <c r="H1789" s="118" t="s">
        <v>6031</v>
      </c>
      <c r="I1789" s="118" t="s">
        <v>10184</v>
      </c>
      <c r="J1789" s="118" t="s">
        <v>10185</v>
      </c>
    </row>
    <row r="1790" spans="1:10" ht="12.75">
      <c r="A1790" s="118" t="s">
        <v>8358</v>
      </c>
      <c r="B1790" s="118" t="s">
        <v>14027</v>
      </c>
      <c r="C1790" s="118" t="b">
        <v>0</v>
      </c>
      <c r="D1790" s="118" t="e">
        <f t="shared" ca="1" si="1"/>
        <v>#NAME?</v>
      </c>
      <c r="E1790" s="118" t="s">
        <v>14017</v>
      </c>
      <c r="F1790" s="118" t="s">
        <v>14028</v>
      </c>
      <c r="G1790" s="118"/>
      <c r="H1790" s="118" t="s">
        <v>4551</v>
      </c>
      <c r="I1790" s="118" t="s">
        <v>10184</v>
      </c>
      <c r="J1790" s="118" t="s">
        <v>10185</v>
      </c>
    </row>
    <row r="1791" spans="1:10" ht="12.75">
      <c r="A1791" s="118" t="s">
        <v>798</v>
      </c>
      <c r="B1791" s="118" t="s">
        <v>14029</v>
      </c>
      <c r="C1791" s="118" t="b">
        <v>0</v>
      </c>
      <c r="D1791" s="118" t="e">
        <f t="shared" ca="1" si="1"/>
        <v>#NAME?</v>
      </c>
      <c r="E1791" s="118" t="s">
        <v>14030</v>
      </c>
      <c r="F1791" s="118" t="s">
        <v>14031</v>
      </c>
      <c r="G1791" s="118"/>
      <c r="H1791" s="118" t="s">
        <v>54</v>
      </c>
      <c r="I1791" s="118" t="s">
        <v>9131</v>
      </c>
      <c r="J1791" s="118" t="s">
        <v>7622</v>
      </c>
    </row>
    <row r="1792" spans="1:10" ht="12.75">
      <c r="A1792" s="118" t="s">
        <v>10986</v>
      </c>
      <c r="B1792" s="118" t="s">
        <v>14032</v>
      </c>
      <c r="C1792" s="118" t="b">
        <v>0</v>
      </c>
      <c r="D1792" s="118" t="e">
        <f t="shared" ca="1" si="1"/>
        <v>#NAME?</v>
      </c>
      <c r="E1792" s="118" t="s">
        <v>14030</v>
      </c>
      <c r="F1792" s="118" t="s">
        <v>14033</v>
      </c>
      <c r="G1792" s="118"/>
      <c r="H1792" s="118" t="s">
        <v>54</v>
      </c>
      <c r="I1792" s="118" t="s">
        <v>9131</v>
      </c>
      <c r="J1792" s="118" t="s">
        <v>7622</v>
      </c>
    </row>
    <row r="1793" spans="1:10" ht="12.75">
      <c r="A1793" s="118" t="s">
        <v>862</v>
      </c>
      <c r="B1793" s="118" t="s">
        <v>1915</v>
      </c>
      <c r="C1793" s="118" t="b">
        <v>0</v>
      </c>
      <c r="D1793" s="118" t="e">
        <f t="shared" ca="1" si="1"/>
        <v>#NAME?</v>
      </c>
      <c r="E1793" s="118" t="s">
        <v>14030</v>
      </c>
      <c r="F1793" s="118" t="s">
        <v>14034</v>
      </c>
      <c r="G1793" s="118"/>
      <c r="H1793" s="118" t="s">
        <v>54</v>
      </c>
      <c r="I1793" s="118" t="s">
        <v>7794</v>
      </c>
      <c r="J1793" s="118" t="s">
        <v>7795</v>
      </c>
    </row>
    <row r="1794" spans="1:10" ht="12.75">
      <c r="A1794" s="118" t="s">
        <v>862</v>
      </c>
      <c r="B1794" s="118" t="s">
        <v>14035</v>
      </c>
      <c r="C1794" s="118" t="b">
        <v>0</v>
      </c>
      <c r="D1794" s="118" t="e">
        <f t="shared" ca="1" si="1"/>
        <v>#NAME?</v>
      </c>
      <c r="E1794" s="118" t="s">
        <v>14030</v>
      </c>
      <c r="F1794" s="118" t="s">
        <v>14036</v>
      </c>
      <c r="G1794" s="118"/>
      <c r="H1794" s="118" t="s">
        <v>54</v>
      </c>
      <c r="I1794" s="118" t="s">
        <v>7794</v>
      </c>
      <c r="J1794" s="118" t="s">
        <v>7795</v>
      </c>
    </row>
    <row r="1795" spans="1:10" ht="12.75">
      <c r="A1795" s="118" t="s">
        <v>14037</v>
      </c>
      <c r="B1795" s="118" t="s">
        <v>14038</v>
      </c>
      <c r="C1795" s="118" t="b">
        <v>0</v>
      </c>
      <c r="D1795" s="118" t="e">
        <f t="shared" ca="1" si="1"/>
        <v>#NAME?</v>
      </c>
      <c r="E1795" s="118" t="s">
        <v>14039</v>
      </c>
      <c r="F1795" s="118" t="s">
        <v>14040</v>
      </c>
      <c r="G1795" s="118"/>
      <c r="H1795" s="118" t="s">
        <v>4831</v>
      </c>
      <c r="I1795" s="118" t="s">
        <v>10888</v>
      </c>
      <c r="J1795" s="118" t="s">
        <v>7622</v>
      </c>
    </row>
    <row r="1796" spans="1:10" ht="12.75">
      <c r="A1796" s="118" t="s">
        <v>9474</v>
      </c>
      <c r="B1796" s="118" t="s">
        <v>14041</v>
      </c>
      <c r="C1796" s="118" t="b">
        <v>0</v>
      </c>
      <c r="D1796" s="118" t="e">
        <f t="shared" ca="1" si="1"/>
        <v>#NAME?</v>
      </c>
      <c r="E1796" s="118" t="s">
        <v>14039</v>
      </c>
      <c r="F1796" s="118" t="s">
        <v>14042</v>
      </c>
      <c r="G1796" s="118"/>
      <c r="H1796" s="118" t="s">
        <v>54</v>
      </c>
      <c r="I1796" s="118" t="s">
        <v>10888</v>
      </c>
      <c r="J1796" s="118" t="s">
        <v>7622</v>
      </c>
    </row>
    <row r="1797" spans="1:10" ht="12.75">
      <c r="A1797" s="118" t="s">
        <v>1484</v>
      </c>
      <c r="B1797" s="118" t="s">
        <v>14043</v>
      </c>
      <c r="C1797" s="118" t="b">
        <v>0</v>
      </c>
      <c r="D1797" s="118" t="e">
        <f t="shared" ca="1" si="1"/>
        <v>#NAME?</v>
      </c>
      <c r="E1797" s="118" t="s">
        <v>14039</v>
      </c>
      <c r="F1797" s="118" t="s">
        <v>14044</v>
      </c>
      <c r="G1797" s="118"/>
      <c r="H1797" s="118" t="s">
        <v>54</v>
      </c>
      <c r="I1797" s="118" t="s">
        <v>7820</v>
      </c>
      <c r="J1797" s="118" t="s">
        <v>7820</v>
      </c>
    </row>
    <row r="1798" spans="1:10" ht="12.75">
      <c r="A1798" s="118" t="s">
        <v>14045</v>
      </c>
      <c r="B1798" s="118" t="s">
        <v>14046</v>
      </c>
      <c r="C1798" s="118" t="b">
        <v>0</v>
      </c>
      <c r="D1798" s="118" t="e">
        <f t="shared" ca="1" si="1"/>
        <v>#NAME?</v>
      </c>
      <c r="E1798" s="118" t="s">
        <v>14039</v>
      </c>
      <c r="F1798" s="118" t="s">
        <v>14047</v>
      </c>
      <c r="G1798" s="118"/>
      <c r="H1798" s="118" t="s">
        <v>54</v>
      </c>
      <c r="I1798" s="118" t="s">
        <v>10888</v>
      </c>
      <c r="J1798" s="118" t="s">
        <v>7622</v>
      </c>
    </row>
    <row r="1799" spans="1:10" ht="12.75">
      <c r="A1799" s="118" t="s">
        <v>1704</v>
      </c>
      <c r="B1799" s="118" t="s">
        <v>14048</v>
      </c>
      <c r="C1799" s="118" t="b">
        <v>0</v>
      </c>
      <c r="D1799" s="118" t="e">
        <f t="shared" ca="1" si="1"/>
        <v>#NAME?</v>
      </c>
      <c r="E1799" s="118" t="s">
        <v>14049</v>
      </c>
      <c r="F1799" s="118" t="s">
        <v>14050</v>
      </c>
      <c r="G1799" s="118"/>
      <c r="H1799" s="118" t="s">
        <v>4640</v>
      </c>
      <c r="I1799" s="118" t="s">
        <v>14051</v>
      </c>
      <c r="J1799" s="118" t="s">
        <v>7622</v>
      </c>
    </row>
    <row r="1800" spans="1:10" ht="12.75">
      <c r="A1800" s="118" t="s">
        <v>11652</v>
      </c>
      <c r="B1800" s="118" t="s">
        <v>11909</v>
      </c>
      <c r="C1800" s="118" t="b">
        <v>0</v>
      </c>
      <c r="D1800" s="118" t="e">
        <f t="shared" ca="1" si="1"/>
        <v>#NAME?</v>
      </c>
      <c r="E1800" s="118" t="s">
        <v>14052</v>
      </c>
      <c r="F1800" s="118" t="s">
        <v>14053</v>
      </c>
      <c r="G1800" s="118"/>
      <c r="H1800" s="118" t="s">
        <v>4551</v>
      </c>
      <c r="I1800" s="118" t="s">
        <v>14054</v>
      </c>
      <c r="J1800" s="118" t="s">
        <v>14055</v>
      </c>
    </row>
    <row r="1801" spans="1:10" ht="12.75">
      <c r="A1801" s="118" t="s">
        <v>1666</v>
      </c>
      <c r="B1801" s="118" t="s">
        <v>11909</v>
      </c>
      <c r="C1801" s="118" t="b">
        <v>0</v>
      </c>
      <c r="D1801" s="118" t="e">
        <f t="shared" ca="1" si="1"/>
        <v>#NAME?</v>
      </c>
      <c r="E1801" s="118" t="s">
        <v>14052</v>
      </c>
      <c r="F1801" s="118" t="s">
        <v>14056</v>
      </c>
      <c r="G1801" s="118"/>
      <c r="H1801" s="118" t="s">
        <v>4278</v>
      </c>
      <c r="I1801" s="118" t="s">
        <v>14054</v>
      </c>
      <c r="J1801" s="118" t="s">
        <v>14055</v>
      </c>
    </row>
    <row r="1802" spans="1:10" ht="12.75">
      <c r="A1802" s="118" t="s">
        <v>13968</v>
      </c>
      <c r="B1802" s="118" t="s">
        <v>14057</v>
      </c>
      <c r="C1802" s="118" t="b">
        <v>0</v>
      </c>
      <c r="D1802" s="118" t="e">
        <f t="shared" ca="1" si="1"/>
        <v>#NAME?</v>
      </c>
      <c r="E1802" s="118" t="s">
        <v>14058</v>
      </c>
      <c r="F1802" s="118" t="s">
        <v>14059</v>
      </c>
      <c r="G1802" s="118"/>
      <c r="H1802" s="118" t="s">
        <v>6031</v>
      </c>
      <c r="I1802" s="118" t="s">
        <v>12500</v>
      </c>
      <c r="J1802" s="118" t="s">
        <v>7622</v>
      </c>
    </row>
    <row r="1803" spans="1:10" ht="12.75">
      <c r="A1803" s="118" t="s">
        <v>1495</v>
      </c>
      <c r="B1803" s="118" t="s">
        <v>14060</v>
      </c>
      <c r="C1803" s="118" t="b">
        <v>0</v>
      </c>
      <c r="D1803" s="118" t="e">
        <f t="shared" ca="1" si="1"/>
        <v>#NAME?</v>
      </c>
      <c r="E1803" s="118" t="s">
        <v>14058</v>
      </c>
      <c r="F1803" s="118" t="s">
        <v>14061</v>
      </c>
      <c r="G1803" s="118"/>
      <c r="H1803" s="118" t="s">
        <v>4640</v>
      </c>
      <c r="I1803" s="118" t="s">
        <v>12500</v>
      </c>
      <c r="J1803" s="118" t="s">
        <v>7622</v>
      </c>
    </row>
    <row r="1804" spans="1:10" ht="12.75">
      <c r="A1804" s="118" t="s">
        <v>14062</v>
      </c>
      <c r="B1804" s="118" t="s">
        <v>14063</v>
      </c>
      <c r="C1804" s="118" t="b">
        <v>0</v>
      </c>
      <c r="D1804" s="118" t="e">
        <f t="shared" ca="1" si="1"/>
        <v>#NAME?</v>
      </c>
      <c r="E1804" s="118" t="s">
        <v>14058</v>
      </c>
      <c r="F1804" s="118" t="s">
        <v>14064</v>
      </c>
      <c r="G1804" s="118"/>
      <c r="H1804" s="118" t="s">
        <v>4276</v>
      </c>
      <c r="I1804" s="118" t="s">
        <v>14065</v>
      </c>
      <c r="J1804" s="127" t="s">
        <v>8537</v>
      </c>
    </row>
    <row r="1805" spans="1:10" ht="12.75">
      <c r="A1805" s="118" t="s">
        <v>9772</v>
      </c>
      <c r="B1805" s="118" t="s">
        <v>12917</v>
      </c>
      <c r="C1805" s="118" t="b">
        <v>0</v>
      </c>
      <c r="D1805" s="118" t="e">
        <f t="shared" ca="1" si="1"/>
        <v>#NAME?</v>
      </c>
      <c r="E1805" s="118" t="s">
        <v>14058</v>
      </c>
      <c r="F1805" s="118" t="s">
        <v>14066</v>
      </c>
      <c r="G1805" s="118"/>
      <c r="H1805" s="118" t="s">
        <v>4276</v>
      </c>
      <c r="I1805" s="118" t="s">
        <v>14065</v>
      </c>
      <c r="J1805" s="127" t="s">
        <v>8537</v>
      </c>
    </row>
    <row r="1806" spans="1:10" ht="12.75">
      <c r="A1806" s="118" t="s">
        <v>2339</v>
      </c>
      <c r="B1806" s="118" t="s">
        <v>14067</v>
      </c>
      <c r="C1806" s="118" t="b">
        <v>0</v>
      </c>
      <c r="D1806" s="118" t="e">
        <f t="shared" ca="1" si="1"/>
        <v>#NAME?</v>
      </c>
      <c r="E1806" s="118" t="s">
        <v>14068</v>
      </c>
      <c r="F1806" s="118" t="s">
        <v>14069</v>
      </c>
      <c r="G1806" s="118"/>
      <c r="H1806" s="118" t="s">
        <v>4276</v>
      </c>
      <c r="I1806" s="118" t="s">
        <v>7684</v>
      </c>
      <c r="J1806" s="118"/>
    </row>
    <row r="1807" spans="1:10" ht="12.75">
      <c r="A1807" s="118" t="s">
        <v>8748</v>
      </c>
      <c r="B1807" s="118" t="s">
        <v>14070</v>
      </c>
      <c r="C1807" s="118" t="b">
        <v>0</v>
      </c>
      <c r="D1807" s="118" t="e">
        <f t="shared" ca="1" si="1"/>
        <v>#NAME?</v>
      </c>
      <c r="E1807" s="118" t="s">
        <v>14068</v>
      </c>
      <c r="F1807" s="118" t="s">
        <v>14071</v>
      </c>
      <c r="G1807" s="118"/>
      <c r="H1807" s="118" t="s">
        <v>5961</v>
      </c>
      <c r="I1807" s="118" t="s">
        <v>7684</v>
      </c>
      <c r="J1807" s="118"/>
    </row>
    <row r="1808" spans="1:10" ht="12.75">
      <c r="A1808" s="118" t="s">
        <v>873</v>
      </c>
      <c r="B1808" s="118" t="s">
        <v>14072</v>
      </c>
      <c r="C1808" s="118" t="b">
        <v>0</v>
      </c>
      <c r="D1808" s="118" t="e">
        <f t="shared" ca="1" si="1"/>
        <v>#NAME?</v>
      </c>
      <c r="E1808" s="118" t="s">
        <v>14068</v>
      </c>
      <c r="F1808" s="118" t="s">
        <v>14073</v>
      </c>
      <c r="G1808" s="118"/>
      <c r="H1808" s="118" t="s">
        <v>4276</v>
      </c>
      <c r="I1808" s="118" t="s">
        <v>7684</v>
      </c>
      <c r="J1808" s="118"/>
    </row>
    <row r="1809" spans="1:10" ht="12.75">
      <c r="A1809" s="118" t="s">
        <v>14074</v>
      </c>
      <c r="B1809" s="118" t="s">
        <v>14075</v>
      </c>
      <c r="C1809" s="118" t="b">
        <v>0</v>
      </c>
      <c r="D1809" s="118" t="e">
        <f t="shared" ca="1" si="1"/>
        <v>#NAME?</v>
      </c>
      <c r="E1809" s="118" t="s">
        <v>14068</v>
      </c>
      <c r="F1809" s="118" t="s">
        <v>14076</v>
      </c>
      <c r="G1809" s="118"/>
      <c r="H1809" s="118" t="s">
        <v>7611</v>
      </c>
      <c r="I1809" s="118" t="s">
        <v>7684</v>
      </c>
      <c r="J1809" s="118"/>
    </row>
    <row r="1810" spans="1:10" ht="12.75">
      <c r="A1810" s="118" t="s">
        <v>1363</v>
      </c>
      <c r="B1810" s="118" t="s">
        <v>14077</v>
      </c>
      <c r="C1810" s="118" t="b">
        <v>0</v>
      </c>
      <c r="D1810" s="118" t="e">
        <f t="shared" ca="1" si="1"/>
        <v>#NAME?</v>
      </c>
      <c r="E1810" s="118" t="s">
        <v>14078</v>
      </c>
      <c r="F1810" s="118" t="s">
        <v>14079</v>
      </c>
      <c r="G1810" s="118"/>
      <c r="H1810" s="118" t="s">
        <v>4276</v>
      </c>
      <c r="I1810" s="118" t="s">
        <v>10888</v>
      </c>
      <c r="J1810" s="118" t="s">
        <v>7622</v>
      </c>
    </row>
    <row r="1811" spans="1:10" ht="12.75">
      <c r="A1811" s="118" t="s">
        <v>1124</v>
      </c>
      <c r="B1811" s="118" t="s">
        <v>14080</v>
      </c>
      <c r="C1811" s="118" t="b">
        <v>0</v>
      </c>
      <c r="D1811" s="118" t="e">
        <f t="shared" ca="1" si="1"/>
        <v>#NAME?</v>
      </c>
      <c r="E1811" s="118" t="s">
        <v>14078</v>
      </c>
      <c r="F1811" s="118" t="s">
        <v>14081</v>
      </c>
      <c r="G1811" s="118"/>
      <c r="H1811" s="118" t="s">
        <v>4276</v>
      </c>
      <c r="I1811" s="118" t="s">
        <v>14082</v>
      </c>
      <c r="J1811" s="118" t="s">
        <v>10551</v>
      </c>
    </row>
    <row r="1812" spans="1:10" ht="12.75">
      <c r="A1812" s="118" t="s">
        <v>1980</v>
      </c>
      <c r="B1812" s="118" t="s">
        <v>14083</v>
      </c>
      <c r="C1812" s="118" t="b">
        <v>0</v>
      </c>
      <c r="D1812" s="118" t="e">
        <f t="shared" ca="1" si="1"/>
        <v>#NAME?</v>
      </c>
      <c r="E1812" s="118" t="s">
        <v>14084</v>
      </c>
      <c r="F1812" s="118" t="s">
        <v>14085</v>
      </c>
      <c r="G1812" s="118"/>
      <c r="H1812" s="118" t="s">
        <v>8656</v>
      </c>
      <c r="I1812" s="118" t="s">
        <v>8050</v>
      </c>
      <c r="J1812" s="118"/>
    </row>
    <row r="1813" spans="1:10" ht="12.75">
      <c r="A1813" s="118" t="s">
        <v>14086</v>
      </c>
      <c r="B1813" s="118" t="s">
        <v>14087</v>
      </c>
      <c r="C1813" s="118" t="b">
        <v>0</v>
      </c>
      <c r="D1813" s="118" t="e">
        <f t="shared" ca="1" si="1"/>
        <v>#NAME?</v>
      </c>
      <c r="E1813" s="118" t="s">
        <v>14084</v>
      </c>
      <c r="F1813" s="118" t="s">
        <v>14088</v>
      </c>
      <c r="G1813" s="118"/>
      <c r="H1813" s="118" t="s">
        <v>8656</v>
      </c>
      <c r="I1813" s="118" t="s">
        <v>7820</v>
      </c>
      <c r="J1813" s="118" t="s">
        <v>7820</v>
      </c>
    </row>
    <row r="1814" spans="1:10" ht="12.75">
      <c r="A1814" s="118" t="s">
        <v>8080</v>
      </c>
      <c r="B1814" s="118" t="s">
        <v>14089</v>
      </c>
      <c r="C1814" s="118" t="b">
        <v>0</v>
      </c>
      <c r="D1814" s="118" t="e">
        <f t="shared" ca="1" si="1"/>
        <v>#NAME?</v>
      </c>
      <c r="E1814" s="118" t="s">
        <v>14084</v>
      </c>
      <c r="F1814" s="118" t="s">
        <v>14090</v>
      </c>
      <c r="G1814" s="118"/>
      <c r="H1814" s="118" t="s">
        <v>8656</v>
      </c>
      <c r="I1814" s="118" t="s">
        <v>14091</v>
      </c>
      <c r="J1814" s="118"/>
    </row>
    <row r="1815" spans="1:10" ht="12.75">
      <c r="A1815" s="118" t="s">
        <v>14092</v>
      </c>
      <c r="B1815" s="118" t="s">
        <v>14046</v>
      </c>
      <c r="C1815" s="118" t="b">
        <v>0</v>
      </c>
      <c r="D1815" s="118" t="e">
        <f t="shared" ca="1" si="1"/>
        <v>#NAME?</v>
      </c>
      <c r="E1815" s="118" t="s">
        <v>14084</v>
      </c>
      <c r="F1815" s="118" t="s">
        <v>14093</v>
      </c>
      <c r="G1815" s="118"/>
      <c r="H1815" s="118" t="s">
        <v>8656</v>
      </c>
      <c r="I1815" s="118" t="s">
        <v>7820</v>
      </c>
      <c r="J1815" s="118" t="s">
        <v>7820</v>
      </c>
    </row>
    <row r="1816" spans="1:10" ht="12.75">
      <c r="A1816" s="118" t="s">
        <v>1666</v>
      </c>
      <c r="B1816" s="118" t="s">
        <v>14094</v>
      </c>
      <c r="C1816" s="118" t="b">
        <v>0</v>
      </c>
      <c r="D1816" s="118" t="e">
        <f t="shared" ca="1" si="1"/>
        <v>#NAME?</v>
      </c>
      <c r="E1816" s="118" t="s">
        <v>14084</v>
      </c>
      <c r="F1816" s="118" t="s">
        <v>14095</v>
      </c>
      <c r="G1816" s="118"/>
      <c r="H1816" s="118" t="s">
        <v>8656</v>
      </c>
      <c r="I1816" s="118" t="s">
        <v>7642</v>
      </c>
      <c r="J1816" s="118"/>
    </row>
    <row r="1817" spans="1:10" ht="12.75">
      <c r="A1817" s="118" t="s">
        <v>1666</v>
      </c>
      <c r="B1817" s="118" t="s">
        <v>14096</v>
      </c>
      <c r="C1817" s="118" t="b">
        <v>0</v>
      </c>
      <c r="D1817" s="118" t="e">
        <f t="shared" ca="1" si="1"/>
        <v>#NAME?</v>
      </c>
      <c r="E1817" s="118" t="s">
        <v>14084</v>
      </c>
      <c r="F1817" s="118" t="s">
        <v>14097</v>
      </c>
      <c r="G1817" s="118"/>
      <c r="H1817" s="118" t="s">
        <v>8656</v>
      </c>
      <c r="I1817" s="118" t="s">
        <v>7820</v>
      </c>
      <c r="J1817" s="118" t="s">
        <v>7820</v>
      </c>
    </row>
    <row r="1818" spans="1:10" ht="12.75">
      <c r="A1818" s="118" t="s">
        <v>1666</v>
      </c>
      <c r="B1818" s="118" t="s">
        <v>7831</v>
      </c>
      <c r="C1818" s="118" t="b">
        <v>0</v>
      </c>
      <c r="D1818" s="118" t="e">
        <f t="shared" ca="1" si="1"/>
        <v>#NAME?</v>
      </c>
      <c r="E1818" s="118" t="s">
        <v>14084</v>
      </c>
      <c r="F1818" s="118" t="s">
        <v>14098</v>
      </c>
      <c r="G1818" s="118"/>
      <c r="H1818" s="118" t="s">
        <v>8656</v>
      </c>
      <c r="I1818" s="118" t="s">
        <v>7820</v>
      </c>
      <c r="J1818" s="118" t="s">
        <v>7820</v>
      </c>
    </row>
    <row r="1819" spans="1:10" ht="12.75">
      <c r="A1819" s="118" t="s">
        <v>12113</v>
      </c>
      <c r="B1819" s="118" t="s">
        <v>11904</v>
      </c>
      <c r="C1819" s="118" t="b">
        <v>0</v>
      </c>
      <c r="D1819" s="118" t="e">
        <f t="shared" ca="1" si="1"/>
        <v>#NAME?</v>
      </c>
      <c r="E1819" s="118" t="s">
        <v>14084</v>
      </c>
      <c r="F1819" s="118" t="s">
        <v>14099</v>
      </c>
      <c r="G1819" s="118"/>
      <c r="H1819" s="118" t="s">
        <v>8656</v>
      </c>
      <c r="I1819" s="118"/>
      <c r="J1819" s="118"/>
    </row>
    <row r="1820" spans="1:10" ht="12.75">
      <c r="A1820" s="118" t="s">
        <v>12065</v>
      </c>
      <c r="B1820" s="118" t="s">
        <v>9181</v>
      </c>
      <c r="C1820" s="118" t="b">
        <v>0</v>
      </c>
      <c r="D1820" s="118" t="e">
        <f t="shared" ca="1" si="1"/>
        <v>#NAME?</v>
      </c>
      <c r="E1820" s="118" t="s">
        <v>14084</v>
      </c>
      <c r="F1820" s="118" t="s">
        <v>14100</v>
      </c>
      <c r="G1820" s="118"/>
      <c r="H1820" s="118" t="s">
        <v>8656</v>
      </c>
      <c r="I1820" s="118" t="s">
        <v>7642</v>
      </c>
      <c r="J1820" s="118"/>
    </row>
    <row r="1821" spans="1:10" ht="12.75">
      <c r="A1821" s="118" t="s">
        <v>1081</v>
      </c>
      <c r="B1821" s="118" t="s">
        <v>14101</v>
      </c>
      <c r="C1821" s="118" t="b">
        <v>0</v>
      </c>
      <c r="D1821" s="118" t="e">
        <f t="shared" ca="1" si="1"/>
        <v>#NAME?</v>
      </c>
      <c r="E1821" s="118" t="s">
        <v>14084</v>
      </c>
      <c r="F1821" s="118" t="s">
        <v>14102</v>
      </c>
      <c r="G1821" s="118"/>
      <c r="H1821" s="118" t="s">
        <v>14103</v>
      </c>
      <c r="I1821" s="118" t="s">
        <v>7642</v>
      </c>
      <c r="J1821" s="118"/>
    </row>
    <row r="1822" spans="1:10" ht="12.75">
      <c r="A1822" s="118" t="s">
        <v>10147</v>
      </c>
      <c r="B1822" s="118" t="s">
        <v>14104</v>
      </c>
      <c r="C1822" s="118" t="b">
        <v>0</v>
      </c>
      <c r="D1822" s="118" t="e">
        <f t="shared" ca="1" si="1"/>
        <v>#NAME?</v>
      </c>
      <c r="E1822" s="118" t="s">
        <v>14084</v>
      </c>
      <c r="F1822" s="118" t="s">
        <v>14105</v>
      </c>
      <c r="G1822" s="118"/>
      <c r="H1822" s="118" t="s">
        <v>8656</v>
      </c>
      <c r="I1822" s="118" t="s">
        <v>7642</v>
      </c>
      <c r="J1822" s="118"/>
    </row>
    <row r="1823" spans="1:10" ht="12.75">
      <c r="A1823" s="118" t="s">
        <v>11861</v>
      </c>
      <c r="B1823" s="118" t="s">
        <v>14106</v>
      </c>
      <c r="C1823" s="118" t="b">
        <v>0</v>
      </c>
      <c r="D1823" s="118" t="e">
        <f t="shared" ca="1" si="1"/>
        <v>#NAME?</v>
      </c>
      <c r="E1823" s="118" t="s">
        <v>14084</v>
      </c>
      <c r="F1823" s="118" t="s">
        <v>14107</v>
      </c>
      <c r="G1823" s="118"/>
      <c r="H1823" s="118" t="s">
        <v>8656</v>
      </c>
      <c r="I1823" s="118" t="s">
        <v>8050</v>
      </c>
      <c r="J1823" s="118"/>
    </row>
    <row r="1824" spans="1:10" ht="12.75">
      <c r="A1824" s="118" t="s">
        <v>882</v>
      </c>
      <c r="B1824" s="118" t="s">
        <v>14108</v>
      </c>
      <c r="C1824" s="118" t="b">
        <v>0</v>
      </c>
      <c r="D1824" s="118" t="e">
        <f t="shared" ca="1" si="1"/>
        <v>#NAME?</v>
      </c>
      <c r="E1824" s="118" t="s">
        <v>14084</v>
      </c>
      <c r="F1824" s="118" t="s">
        <v>14109</v>
      </c>
      <c r="G1824" s="118"/>
      <c r="H1824" s="118" t="s">
        <v>8656</v>
      </c>
      <c r="I1824" s="118" t="s">
        <v>7820</v>
      </c>
      <c r="J1824" s="118" t="s">
        <v>7820</v>
      </c>
    </row>
    <row r="1825" spans="1:10" ht="12.75">
      <c r="A1825" s="118" t="s">
        <v>1495</v>
      </c>
      <c r="B1825" s="118" t="s">
        <v>14110</v>
      </c>
      <c r="C1825" s="118" t="b">
        <v>0</v>
      </c>
      <c r="D1825" s="118" t="e">
        <f t="shared" ca="1" si="1"/>
        <v>#NAME?</v>
      </c>
      <c r="E1825" s="118" t="s">
        <v>14084</v>
      </c>
      <c r="F1825" s="118" t="s">
        <v>14111</v>
      </c>
      <c r="G1825" s="118"/>
      <c r="H1825" s="118" t="s">
        <v>8656</v>
      </c>
      <c r="I1825" s="118" t="s">
        <v>7820</v>
      </c>
      <c r="J1825" s="118" t="s">
        <v>7820</v>
      </c>
    </row>
    <row r="1826" spans="1:10" ht="12.75">
      <c r="A1826" s="118" t="s">
        <v>1484</v>
      </c>
      <c r="B1826" s="118" t="s">
        <v>1620</v>
      </c>
      <c r="C1826" s="118" t="b">
        <v>0</v>
      </c>
      <c r="D1826" s="118" t="e">
        <f t="shared" ca="1" si="1"/>
        <v>#NAME?</v>
      </c>
      <c r="E1826" s="118" t="s">
        <v>14084</v>
      </c>
      <c r="F1826" s="118" t="s">
        <v>14112</v>
      </c>
      <c r="G1826" s="118"/>
      <c r="H1826" s="118" t="s">
        <v>8656</v>
      </c>
      <c r="I1826" s="118" t="s">
        <v>7820</v>
      </c>
      <c r="J1826" s="118" t="s">
        <v>7820</v>
      </c>
    </row>
    <row r="1827" spans="1:10" ht="12.75">
      <c r="A1827" s="118" t="s">
        <v>10382</v>
      </c>
      <c r="B1827" s="118" t="s">
        <v>14113</v>
      </c>
      <c r="C1827" s="118" t="b">
        <v>0</v>
      </c>
      <c r="D1827" s="118" t="e">
        <f t="shared" ca="1" si="1"/>
        <v>#NAME?</v>
      </c>
      <c r="E1827" s="118" t="s">
        <v>14084</v>
      </c>
      <c r="F1827" s="118" t="s">
        <v>14114</v>
      </c>
      <c r="G1827" s="118"/>
      <c r="H1827" s="118" t="s">
        <v>14115</v>
      </c>
      <c r="I1827" s="118" t="s">
        <v>7820</v>
      </c>
      <c r="J1827" s="118" t="s">
        <v>7820</v>
      </c>
    </row>
    <row r="1828" spans="1:10" ht="12.75">
      <c r="A1828" s="118" t="s">
        <v>1069</v>
      </c>
      <c r="B1828" s="118" t="s">
        <v>9169</v>
      </c>
      <c r="C1828" s="118" t="b">
        <v>0</v>
      </c>
      <c r="D1828" s="118" t="e">
        <f t="shared" ca="1" si="1"/>
        <v>#NAME?</v>
      </c>
      <c r="E1828" s="118" t="s">
        <v>14084</v>
      </c>
      <c r="F1828" s="118" t="s">
        <v>14116</v>
      </c>
      <c r="G1828" s="118"/>
      <c r="H1828" s="118" t="s">
        <v>8656</v>
      </c>
      <c r="I1828" s="118" t="s">
        <v>7642</v>
      </c>
      <c r="J1828" s="118"/>
    </row>
    <row r="1829" spans="1:10" ht="12.75">
      <c r="A1829" s="118" t="s">
        <v>14117</v>
      </c>
      <c r="B1829" s="118" t="s">
        <v>14118</v>
      </c>
      <c r="C1829" s="118" t="b">
        <v>0</v>
      </c>
      <c r="D1829" s="118" t="e">
        <f t="shared" ca="1" si="1"/>
        <v>#NAME?</v>
      </c>
      <c r="E1829" s="118" t="s">
        <v>14084</v>
      </c>
      <c r="F1829" s="118" t="s">
        <v>14119</v>
      </c>
      <c r="G1829" s="118"/>
      <c r="H1829" s="118" t="s">
        <v>14120</v>
      </c>
      <c r="I1829" s="118" t="s">
        <v>7820</v>
      </c>
      <c r="J1829" s="118" t="s">
        <v>7820</v>
      </c>
    </row>
    <row r="1830" spans="1:10" ht="12.75">
      <c r="A1830" s="118" t="s">
        <v>2306</v>
      </c>
      <c r="B1830" s="118" t="s">
        <v>9085</v>
      </c>
      <c r="C1830" s="118" t="b">
        <v>0</v>
      </c>
      <c r="D1830" s="118" t="e">
        <f t="shared" ca="1" si="1"/>
        <v>#NAME?</v>
      </c>
      <c r="E1830" s="118" t="s">
        <v>14121</v>
      </c>
      <c r="F1830" s="118" t="s">
        <v>14122</v>
      </c>
      <c r="G1830" s="118"/>
      <c r="H1830" s="118" t="s">
        <v>14123</v>
      </c>
      <c r="I1830" s="118" t="s">
        <v>11196</v>
      </c>
      <c r="J1830" s="118" t="s">
        <v>8313</v>
      </c>
    </row>
    <row r="1831" spans="1:10" ht="12.75">
      <c r="A1831" s="118" t="s">
        <v>1666</v>
      </c>
      <c r="B1831" s="118" t="s">
        <v>14124</v>
      </c>
      <c r="C1831" s="118" t="b">
        <v>0</v>
      </c>
      <c r="D1831" s="118" t="e">
        <f t="shared" ca="1" si="1"/>
        <v>#NAME?</v>
      </c>
      <c r="E1831" s="118" t="s">
        <v>14121</v>
      </c>
      <c r="F1831" s="118" t="s">
        <v>14125</v>
      </c>
      <c r="G1831" s="118"/>
      <c r="H1831" s="118" t="s">
        <v>14126</v>
      </c>
      <c r="I1831" s="118" t="s">
        <v>11196</v>
      </c>
      <c r="J1831" s="118" t="s">
        <v>8313</v>
      </c>
    </row>
    <row r="1832" spans="1:10" ht="12.75">
      <c r="A1832" s="118" t="s">
        <v>11830</v>
      </c>
      <c r="B1832" s="118" t="s">
        <v>14127</v>
      </c>
      <c r="C1832" s="118" t="b">
        <v>0</v>
      </c>
      <c r="D1832" s="118" t="e">
        <f t="shared" ca="1" si="1"/>
        <v>#NAME?</v>
      </c>
      <c r="E1832" s="118" t="s">
        <v>14121</v>
      </c>
      <c r="F1832" s="118" t="s">
        <v>14128</v>
      </c>
      <c r="G1832" s="118"/>
      <c r="H1832" s="118" t="s">
        <v>14129</v>
      </c>
      <c r="I1832" s="118" t="s">
        <v>11196</v>
      </c>
      <c r="J1832" s="118" t="s">
        <v>8313</v>
      </c>
    </row>
    <row r="1833" spans="1:10" ht="12.75">
      <c r="A1833" s="118" t="s">
        <v>14130</v>
      </c>
      <c r="B1833" s="118" t="s">
        <v>14131</v>
      </c>
      <c r="C1833" s="118" t="b">
        <v>0</v>
      </c>
      <c r="D1833" s="118" t="e">
        <f t="shared" ca="1" si="1"/>
        <v>#NAME?</v>
      </c>
      <c r="E1833" s="118" t="s">
        <v>14121</v>
      </c>
      <c r="F1833" s="118" t="s">
        <v>14132</v>
      </c>
      <c r="G1833" s="118"/>
      <c r="H1833" s="118" t="s">
        <v>4278</v>
      </c>
      <c r="I1833" s="118" t="s">
        <v>11196</v>
      </c>
      <c r="J1833" s="118" t="s">
        <v>8313</v>
      </c>
    </row>
    <row r="1834" spans="1:10" ht="12.75">
      <c r="A1834" s="118" t="s">
        <v>2057</v>
      </c>
      <c r="B1834" s="118" t="s">
        <v>2135</v>
      </c>
      <c r="C1834" s="118" t="b">
        <v>0</v>
      </c>
      <c r="D1834" s="118" t="e">
        <f t="shared" ca="1" si="1"/>
        <v>#NAME?</v>
      </c>
      <c r="E1834" s="118" t="s">
        <v>14121</v>
      </c>
      <c r="F1834" s="118" t="s">
        <v>14133</v>
      </c>
      <c r="G1834" s="118"/>
      <c r="H1834" s="118" t="s">
        <v>7647</v>
      </c>
      <c r="I1834" s="118" t="s">
        <v>11196</v>
      </c>
      <c r="J1834" s="118" t="s">
        <v>8313</v>
      </c>
    </row>
    <row r="1835" spans="1:10" ht="12.75">
      <c r="A1835" s="118" t="s">
        <v>1591</v>
      </c>
      <c r="B1835" s="118" t="s">
        <v>14134</v>
      </c>
      <c r="C1835" s="118" t="b">
        <v>0</v>
      </c>
      <c r="D1835" s="118" t="e">
        <f t="shared" ca="1" si="1"/>
        <v>#NAME?</v>
      </c>
      <c r="E1835" s="118" t="s">
        <v>14135</v>
      </c>
      <c r="F1835" s="118" t="s">
        <v>14136</v>
      </c>
      <c r="G1835" s="118"/>
      <c r="H1835" s="118" t="s">
        <v>4276</v>
      </c>
      <c r="I1835" s="118" t="s">
        <v>14137</v>
      </c>
      <c r="J1835" s="118" t="s">
        <v>12903</v>
      </c>
    </row>
    <row r="1836" spans="1:10" ht="12.75">
      <c r="A1836" s="118" t="s">
        <v>1704</v>
      </c>
      <c r="B1836" s="118" t="s">
        <v>14138</v>
      </c>
      <c r="C1836" s="118" t="b">
        <v>0</v>
      </c>
      <c r="D1836" s="118" t="e">
        <f t="shared" ca="1" si="1"/>
        <v>#NAME?</v>
      </c>
      <c r="E1836" s="118" t="s">
        <v>14139</v>
      </c>
      <c r="F1836" s="118" t="s">
        <v>14140</v>
      </c>
      <c r="G1836" s="118"/>
      <c r="H1836" s="118" t="s">
        <v>4485</v>
      </c>
      <c r="I1836" s="118" t="s">
        <v>14141</v>
      </c>
      <c r="J1836" s="118" t="s">
        <v>7622</v>
      </c>
    </row>
    <row r="1837" spans="1:10" ht="12.75">
      <c r="A1837" s="118" t="s">
        <v>10942</v>
      </c>
      <c r="B1837" s="118" t="s">
        <v>14142</v>
      </c>
      <c r="C1837" s="118" t="b">
        <v>0</v>
      </c>
      <c r="D1837" s="118" t="e">
        <f t="shared" ca="1" si="1"/>
        <v>#NAME?</v>
      </c>
      <c r="E1837" s="118" t="s">
        <v>14143</v>
      </c>
      <c r="F1837" s="118" t="s">
        <v>14144</v>
      </c>
      <c r="G1837" s="118"/>
      <c r="H1837" s="118" t="s">
        <v>4278</v>
      </c>
      <c r="I1837" s="118" t="s">
        <v>8545</v>
      </c>
      <c r="J1837" s="118" t="s">
        <v>8546</v>
      </c>
    </row>
    <row r="1838" spans="1:10" ht="12.75">
      <c r="A1838" s="118" t="s">
        <v>9957</v>
      </c>
      <c r="B1838" s="118" t="s">
        <v>14145</v>
      </c>
      <c r="C1838" s="118" t="b">
        <v>0</v>
      </c>
      <c r="D1838" s="118" t="e">
        <f t="shared" ca="1" si="1"/>
        <v>#NAME?</v>
      </c>
      <c r="E1838" s="118" t="s">
        <v>14143</v>
      </c>
      <c r="F1838" s="118" t="s">
        <v>14146</v>
      </c>
      <c r="G1838" s="118"/>
      <c r="H1838" s="118" t="s">
        <v>4278</v>
      </c>
      <c r="I1838" s="118" t="s">
        <v>8545</v>
      </c>
      <c r="J1838" s="118" t="s">
        <v>8546</v>
      </c>
    </row>
    <row r="1839" spans="1:10" ht="12.75">
      <c r="A1839" s="118" t="s">
        <v>836</v>
      </c>
      <c r="B1839" s="118" t="s">
        <v>14147</v>
      </c>
      <c r="C1839" s="118" t="b">
        <v>0</v>
      </c>
      <c r="D1839" s="118" t="e">
        <f t="shared" ca="1" si="1"/>
        <v>#NAME?</v>
      </c>
      <c r="E1839" s="118" t="s">
        <v>4613</v>
      </c>
      <c r="F1839" s="118" t="s">
        <v>14148</v>
      </c>
      <c r="G1839" s="118"/>
      <c r="H1839" s="118" t="s">
        <v>54</v>
      </c>
      <c r="I1839" s="118" t="s">
        <v>3131</v>
      </c>
      <c r="J1839" s="118" t="s">
        <v>7622</v>
      </c>
    </row>
    <row r="1840" spans="1:10" ht="12.75">
      <c r="A1840" s="118" t="s">
        <v>14149</v>
      </c>
      <c r="B1840" s="118" t="s">
        <v>8553</v>
      </c>
      <c r="C1840" s="118" t="b">
        <v>0</v>
      </c>
      <c r="D1840" s="118" t="e">
        <f t="shared" ca="1" si="1"/>
        <v>#NAME?</v>
      </c>
      <c r="E1840" s="118" t="s">
        <v>4613</v>
      </c>
      <c r="F1840" s="118" t="s">
        <v>14150</v>
      </c>
      <c r="G1840" s="118"/>
      <c r="H1840" s="118" t="s">
        <v>14151</v>
      </c>
      <c r="I1840" s="118" t="s">
        <v>7820</v>
      </c>
      <c r="J1840" s="118" t="s">
        <v>7820</v>
      </c>
    </row>
    <row r="1841" spans="1:10" ht="12.75">
      <c r="A1841" s="118" t="s">
        <v>2193</v>
      </c>
      <c r="B1841" s="118" t="s">
        <v>14152</v>
      </c>
      <c r="C1841" s="118" t="b">
        <v>0</v>
      </c>
      <c r="D1841" s="118" t="e">
        <f t="shared" ca="1" si="1"/>
        <v>#NAME?</v>
      </c>
      <c r="E1841" s="118" t="s">
        <v>4613</v>
      </c>
      <c r="F1841" s="118" t="s">
        <v>14153</v>
      </c>
      <c r="G1841" s="118"/>
      <c r="H1841" s="118" t="s">
        <v>14151</v>
      </c>
      <c r="I1841" s="118" t="s">
        <v>3131</v>
      </c>
      <c r="J1841" s="118" t="s">
        <v>7622</v>
      </c>
    </row>
    <row r="1842" spans="1:10" ht="12.75">
      <c r="A1842" s="118" t="s">
        <v>14154</v>
      </c>
      <c r="B1842" s="118" t="s">
        <v>14155</v>
      </c>
      <c r="C1842" s="118" t="b">
        <v>0</v>
      </c>
      <c r="D1842" s="118" t="e">
        <f t="shared" ca="1" si="1"/>
        <v>#NAME?</v>
      </c>
      <c r="E1842" s="118" t="s">
        <v>14156</v>
      </c>
      <c r="F1842" s="118" t="s">
        <v>14157</v>
      </c>
      <c r="G1842" s="118"/>
      <c r="H1842" s="118" t="s">
        <v>4276</v>
      </c>
      <c r="I1842" s="118" t="s">
        <v>14158</v>
      </c>
      <c r="J1842" s="118"/>
    </row>
    <row r="1843" spans="1:10" ht="12.75">
      <c r="A1843" s="118" t="s">
        <v>8358</v>
      </c>
      <c r="B1843" s="118" t="s">
        <v>14159</v>
      </c>
      <c r="C1843" s="118" t="b">
        <v>0</v>
      </c>
      <c r="D1843" s="118" t="e">
        <f t="shared" ca="1" si="1"/>
        <v>#NAME?</v>
      </c>
      <c r="E1843" s="118" t="s">
        <v>14160</v>
      </c>
      <c r="F1843" s="118" t="s">
        <v>14161</v>
      </c>
      <c r="G1843" s="118"/>
      <c r="H1843" s="118" t="s">
        <v>4831</v>
      </c>
      <c r="I1843" s="118" t="s">
        <v>11091</v>
      </c>
      <c r="J1843" s="118" t="s">
        <v>10630</v>
      </c>
    </row>
    <row r="1844" spans="1:10" ht="12.75">
      <c r="A1844" s="118" t="s">
        <v>2653</v>
      </c>
      <c r="B1844" s="118" t="s">
        <v>14162</v>
      </c>
      <c r="C1844" s="118" t="b">
        <v>0</v>
      </c>
      <c r="D1844" s="118" t="e">
        <f t="shared" ca="1" si="1"/>
        <v>#NAME?</v>
      </c>
      <c r="E1844" s="118" t="s">
        <v>14163</v>
      </c>
      <c r="F1844" s="118" t="s">
        <v>14164</v>
      </c>
      <c r="G1844" s="118"/>
      <c r="H1844" s="118" t="s">
        <v>54</v>
      </c>
      <c r="I1844" s="118" t="s">
        <v>7820</v>
      </c>
      <c r="J1844" s="118" t="s">
        <v>7820</v>
      </c>
    </row>
    <row r="1845" spans="1:10" ht="12.75">
      <c r="A1845" s="118" t="s">
        <v>2226</v>
      </c>
      <c r="B1845" s="118" t="s">
        <v>14165</v>
      </c>
      <c r="C1845" s="118" t="b">
        <v>0</v>
      </c>
      <c r="D1845" s="118" t="e">
        <f t="shared" ca="1" si="1"/>
        <v>#NAME?</v>
      </c>
      <c r="E1845" s="118" t="s">
        <v>14163</v>
      </c>
      <c r="F1845" s="118" t="s">
        <v>14166</v>
      </c>
      <c r="G1845" s="118"/>
      <c r="H1845" s="118" t="s">
        <v>54</v>
      </c>
      <c r="I1845" s="118" t="s">
        <v>7820</v>
      </c>
      <c r="J1845" s="118" t="s">
        <v>7820</v>
      </c>
    </row>
    <row r="1846" spans="1:10" ht="12.75">
      <c r="A1846" s="118" t="s">
        <v>14167</v>
      </c>
      <c r="B1846" s="118" t="s">
        <v>14168</v>
      </c>
      <c r="C1846" s="118" t="b">
        <v>0</v>
      </c>
      <c r="D1846" s="118" t="e">
        <f t="shared" ca="1" si="1"/>
        <v>#NAME?</v>
      </c>
      <c r="E1846" s="118" t="s">
        <v>14169</v>
      </c>
      <c r="F1846" s="118" t="s">
        <v>14170</v>
      </c>
      <c r="G1846" s="118"/>
      <c r="H1846" s="118" t="s">
        <v>14171</v>
      </c>
      <c r="I1846" s="118" t="s">
        <v>7820</v>
      </c>
      <c r="J1846" s="118" t="s">
        <v>7820</v>
      </c>
    </row>
    <row r="1847" spans="1:10" ht="12.75">
      <c r="A1847" s="118" t="s">
        <v>8717</v>
      </c>
      <c r="B1847" s="118" t="s">
        <v>14172</v>
      </c>
      <c r="C1847" s="118" t="b">
        <v>0</v>
      </c>
      <c r="D1847" s="118" t="e">
        <f t="shared" ca="1" si="1"/>
        <v>#NAME?</v>
      </c>
      <c r="E1847" s="118" t="s">
        <v>14169</v>
      </c>
      <c r="F1847" s="118" t="s">
        <v>14173</v>
      </c>
      <c r="G1847" s="118"/>
      <c r="H1847" s="118" t="s">
        <v>14171</v>
      </c>
      <c r="I1847" s="118" t="s">
        <v>7820</v>
      </c>
      <c r="J1847" s="118" t="s">
        <v>7820</v>
      </c>
    </row>
    <row r="1848" spans="1:10" ht="12.75">
      <c r="A1848" s="118" t="s">
        <v>14174</v>
      </c>
      <c r="B1848" s="118" t="s">
        <v>14175</v>
      </c>
      <c r="C1848" s="118" t="b">
        <v>0</v>
      </c>
      <c r="D1848" s="118" t="e">
        <f t="shared" ca="1" si="1"/>
        <v>#NAME?</v>
      </c>
      <c r="E1848" s="118" t="s">
        <v>14176</v>
      </c>
      <c r="F1848" s="118" t="s">
        <v>14177</v>
      </c>
      <c r="G1848" s="118"/>
      <c r="H1848" s="118" t="s">
        <v>10146</v>
      </c>
      <c r="I1848" s="118" t="s">
        <v>14178</v>
      </c>
      <c r="J1848" s="118" t="s">
        <v>14179</v>
      </c>
    </row>
    <row r="1849" spans="1:10" ht="12.75">
      <c r="A1849" s="118" t="s">
        <v>1666</v>
      </c>
      <c r="B1849" s="118" t="s">
        <v>14180</v>
      </c>
      <c r="C1849" s="118" t="b">
        <v>0</v>
      </c>
      <c r="D1849" s="118" t="e">
        <f t="shared" ca="1" si="1"/>
        <v>#NAME?</v>
      </c>
      <c r="E1849" s="118" t="s">
        <v>14176</v>
      </c>
      <c r="F1849" s="118" t="s">
        <v>14181</v>
      </c>
      <c r="G1849" s="118"/>
      <c r="H1849" s="118" t="s">
        <v>14182</v>
      </c>
      <c r="I1849" s="118" t="s">
        <v>14178</v>
      </c>
      <c r="J1849" s="118" t="s">
        <v>14179</v>
      </c>
    </row>
    <row r="1850" spans="1:10" ht="12.75">
      <c r="A1850" s="118" t="s">
        <v>12113</v>
      </c>
      <c r="B1850" s="118" t="s">
        <v>2118</v>
      </c>
      <c r="C1850" s="118" t="b">
        <v>0</v>
      </c>
      <c r="D1850" s="118" t="e">
        <f t="shared" ca="1" si="1"/>
        <v>#NAME?</v>
      </c>
      <c r="E1850" s="118" t="s">
        <v>14176</v>
      </c>
      <c r="F1850" s="118" t="s">
        <v>14183</v>
      </c>
      <c r="G1850" s="118"/>
      <c r="H1850" s="118" t="s">
        <v>5607</v>
      </c>
      <c r="I1850" s="118" t="s">
        <v>14178</v>
      </c>
      <c r="J1850" s="118" t="s">
        <v>14179</v>
      </c>
    </row>
    <row r="1851" spans="1:10" ht="12.75">
      <c r="A1851" s="118" t="s">
        <v>1026</v>
      </c>
      <c r="B1851" s="118" t="s">
        <v>13587</v>
      </c>
      <c r="C1851" s="118" t="b">
        <v>0</v>
      </c>
      <c r="D1851" s="118" t="e">
        <f t="shared" ca="1" si="1"/>
        <v>#NAME?</v>
      </c>
      <c r="E1851" s="118" t="s">
        <v>14176</v>
      </c>
      <c r="F1851" s="118" t="s">
        <v>14184</v>
      </c>
      <c r="G1851" s="118"/>
      <c r="H1851" s="118" t="s">
        <v>5152</v>
      </c>
      <c r="I1851" s="118" t="s">
        <v>14178</v>
      </c>
      <c r="J1851" s="118" t="s">
        <v>14179</v>
      </c>
    </row>
    <row r="1852" spans="1:10" ht="12.75">
      <c r="A1852" s="118" t="s">
        <v>11728</v>
      </c>
      <c r="B1852" s="118" t="s">
        <v>14185</v>
      </c>
      <c r="C1852" s="118" t="b">
        <v>0</v>
      </c>
      <c r="D1852" s="118" t="e">
        <f t="shared" ca="1" si="1"/>
        <v>#NAME?</v>
      </c>
      <c r="E1852" s="118" t="s">
        <v>14176</v>
      </c>
      <c r="F1852" s="118" t="s">
        <v>14186</v>
      </c>
      <c r="G1852" s="118"/>
      <c r="H1852" s="118" t="s">
        <v>14187</v>
      </c>
      <c r="I1852" s="118" t="s">
        <v>14178</v>
      </c>
      <c r="J1852" s="118" t="s">
        <v>14179</v>
      </c>
    </row>
    <row r="1853" spans="1:10" ht="12.75">
      <c r="A1853" s="118" t="s">
        <v>2680</v>
      </c>
      <c r="B1853" s="118" t="s">
        <v>14188</v>
      </c>
      <c r="C1853" s="118" t="b">
        <v>0</v>
      </c>
      <c r="D1853" s="118" t="e">
        <f t="shared" ca="1" si="1"/>
        <v>#NAME?</v>
      </c>
      <c r="E1853" s="118" t="s">
        <v>14176</v>
      </c>
      <c r="F1853" s="118" t="s">
        <v>14189</v>
      </c>
      <c r="G1853" s="118"/>
      <c r="H1853" s="118" t="s">
        <v>14190</v>
      </c>
      <c r="I1853" s="118" t="s">
        <v>14178</v>
      </c>
      <c r="J1853" s="118" t="s">
        <v>14179</v>
      </c>
    </row>
    <row r="1854" spans="1:10" ht="12.75">
      <c r="A1854" s="118" t="s">
        <v>14191</v>
      </c>
      <c r="B1854" s="118" t="s">
        <v>14192</v>
      </c>
      <c r="C1854" s="118" t="b">
        <v>0</v>
      </c>
      <c r="D1854" s="118" t="e">
        <f t="shared" ca="1" si="1"/>
        <v>#NAME?</v>
      </c>
      <c r="E1854" s="118" t="s">
        <v>14193</v>
      </c>
      <c r="F1854" s="118" t="s">
        <v>14194</v>
      </c>
      <c r="G1854" s="118"/>
      <c r="H1854" s="118" t="s">
        <v>14195</v>
      </c>
      <c r="I1854" s="118" t="s">
        <v>14196</v>
      </c>
      <c r="J1854" s="118"/>
    </row>
    <row r="1855" spans="1:10" ht="12.75">
      <c r="A1855" s="118" t="s">
        <v>14197</v>
      </c>
      <c r="B1855" s="118" t="s">
        <v>14198</v>
      </c>
      <c r="C1855" s="118" t="b">
        <v>0</v>
      </c>
      <c r="D1855" s="118" t="e">
        <f t="shared" ca="1" si="1"/>
        <v>#NAME?</v>
      </c>
      <c r="E1855" s="118" t="s">
        <v>14193</v>
      </c>
      <c r="F1855" s="118" t="s">
        <v>14199</v>
      </c>
      <c r="G1855" s="118"/>
      <c r="H1855" s="118" t="s">
        <v>14200</v>
      </c>
      <c r="I1855" s="118" t="s">
        <v>14196</v>
      </c>
      <c r="J1855" s="118"/>
    </row>
    <row r="1856" spans="1:10" ht="12.75">
      <c r="A1856" s="118" t="s">
        <v>902</v>
      </c>
      <c r="B1856" s="118" t="s">
        <v>1435</v>
      </c>
      <c r="C1856" s="118" t="b">
        <v>0</v>
      </c>
      <c r="D1856" s="118" t="e">
        <f t="shared" ca="1" si="1"/>
        <v>#NAME?</v>
      </c>
      <c r="E1856" s="118" t="s">
        <v>14201</v>
      </c>
      <c r="F1856" s="118" t="s">
        <v>14202</v>
      </c>
      <c r="G1856" s="118"/>
      <c r="H1856" s="118" t="s">
        <v>4872</v>
      </c>
      <c r="I1856" s="118" t="s">
        <v>14203</v>
      </c>
      <c r="J1856" s="118" t="s">
        <v>14204</v>
      </c>
    </row>
    <row r="1857" spans="1:10" ht="12.75">
      <c r="A1857" s="118" t="s">
        <v>1833</v>
      </c>
      <c r="B1857" s="118" t="s">
        <v>8603</v>
      </c>
      <c r="C1857" s="118" t="b">
        <v>0</v>
      </c>
      <c r="D1857" s="118" t="e">
        <f t="shared" ca="1" si="1"/>
        <v>#NAME?</v>
      </c>
      <c r="E1857" s="118" t="s">
        <v>14201</v>
      </c>
      <c r="F1857" s="118" t="s">
        <v>14205</v>
      </c>
      <c r="G1857" s="118"/>
      <c r="H1857" s="118" t="s">
        <v>4831</v>
      </c>
      <c r="I1857" s="118" t="s">
        <v>8725</v>
      </c>
      <c r="J1857" s="118" t="s">
        <v>8726</v>
      </c>
    </row>
    <row r="1858" spans="1:10" ht="12.75">
      <c r="A1858" s="118" t="s">
        <v>14206</v>
      </c>
      <c r="B1858" s="118" t="s">
        <v>14207</v>
      </c>
      <c r="C1858" s="118" t="b">
        <v>0</v>
      </c>
      <c r="D1858" s="118" t="e">
        <f t="shared" ca="1" si="1"/>
        <v>#NAME?</v>
      </c>
      <c r="E1858" s="118" t="s">
        <v>14201</v>
      </c>
      <c r="F1858" s="118" t="s">
        <v>14208</v>
      </c>
      <c r="G1858" s="118"/>
      <c r="H1858" s="118" t="s">
        <v>54</v>
      </c>
      <c r="I1858" s="118" t="s">
        <v>10521</v>
      </c>
      <c r="J1858" s="118"/>
    </row>
    <row r="1859" spans="1:10" ht="12.75">
      <c r="A1859" s="118" t="s">
        <v>1666</v>
      </c>
      <c r="B1859" s="118" t="s">
        <v>14209</v>
      </c>
      <c r="C1859" s="118" t="b">
        <v>0</v>
      </c>
      <c r="D1859" s="118" t="e">
        <f t="shared" ca="1" si="1"/>
        <v>#NAME?</v>
      </c>
      <c r="E1859" s="118" t="s">
        <v>14201</v>
      </c>
      <c r="F1859" s="118" t="s">
        <v>14210</v>
      </c>
      <c r="G1859" s="118"/>
      <c r="H1859" s="118" t="s">
        <v>54</v>
      </c>
      <c r="I1859" s="118" t="s">
        <v>14203</v>
      </c>
      <c r="J1859" s="118" t="s">
        <v>14204</v>
      </c>
    </row>
    <row r="1860" spans="1:10" ht="12.75">
      <c r="A1860" s="118" t="s">
        <v>2636</v>
      </c>
      <c r="B1860" s="118" t="s">
        <v>2014</v>
      </c>
      <c r="C1860" s="118" t="b">
        <v>0</v>
      </c>
      <c r="D1860" s="118" t="e">
        <f t="shared" ca="1" si="1"/>
        <v>#NAME?</v>
      </c>
      <c r="E1860" s="118" t="s">
        <v>14201</v>
      </c>
      <c r="F1860" s="118" t="s">
        <v>14211</v>
      </c>
      <c r="G1860" s="118"/>
      <c r="H1860" s="118" t="s">
        <v>5264</v>
      </c>
      <c r="I1860" s="118" t="s">
        <v>10521</v>
      </c>
      <c r="J1860" s="118"/>
    </row>
    <row r="1861" spans="1:10" ht="12.75">
      <c r="A1861" s="118" t="s">
        <v>870</v>
      </c>
      <c r="B1861" s="118" t="s">
        <v>14212</v>
      </c>
      <c r="C1861" s="118" t="b">
        <v>0</v>
      </c>
      <c r="D1861" s="118" t="e">
        <f t="shared" ca="1" si="1"/>
        <v>#NAME?</v>
      </c>
      <c r="E1861" s="118" t="s">
        <v>14201</v>
      </c>
      <c r="F1861" s="118" t="s">
        <v>14213</v>
      </c>
      <c r="G1861" s="118"/>
      <c r="H1861" s="118" t="s">
        <v>4872</v>
      </c>
      <c r="I1861" s="118" t="s">
        <v>14203</v>
      </c>
      <c r="J1861" s="118" t="s">
        <v>14204</v>
      </c>
    </row>
    <row r="1862" spans="1:10" ht="12.75">
      <c r="A1862" s="118" t="s">
        <v>2682</v>
      </c>
      <c r="B1862" s="118" t="s">
        <v>14214</v>
      </c>
      <c r="C1862" s="118" t="b">
        <v>0</v>
      </c>
      <c r="D1862" s="118" t="e">
        <f t="shared" ca="1" si="1"/>
        <v>#NAME?</v>
      </c>
      <c r="E1862" s="118" t="s">
        <v>14201</v>
      </c>
      <c r="F1862" s="118" t="s">
        <v>14215</v>
      </c>
      <c r="G1862" s="118"/>
      <c r="H1862" s="118" t="s">
        <v>10146</v>
      </c>
      <c r="I1862" s="118" t="s">
        <v>14203</v>
      </c>
      <c r="J1862" s="118" t="s">
        <v>14204</v>
      </c>
    </row>
    <row r="1863" spans="1:10" ht="12.75">
      <c r="A1863" s="118" t="s">
        <v>1591</v>
      </c>
      <c r="B1863" s="118" t="s">
        <v>2103</v>
      </c>
      <c r="C1863" s="118" t="b">
        <v>0</v>
      </c>
      <c r="D1863" s="118" t="e">
        <f t="shared" ca="1" si="1"/>
        <v>#NAME?</v>
      </c>
      <c r="E1863" s="118" t="s">
        <v>14201</v>
      </c>
      <c r="F1863" s="118" t="s">
        <v>14216</v>
      </c>
      <c r="G1863" s="118"/>
      <c r="H1863" s="118" t="s">
        <v>54</v>
      </c>
      <c r="I1863" s="118" t="s">
        <v>14203</v>
      </c>
      <c r="J1863" s="118" t="s">
        <v>14204</v>
      </c>
    </row>
    <row r="1864" spans="1:10" ht="12.75">
      <c r="A1864" s="118" t="s">
        <v>1591</v>
      </c>
      <c r="B1864" s="118" t="s">
        <v>14217</v>
      </c>
      <c r="C1864" s="118" t="b">
        <v>0</v>
      </c>
      <c r="D1864" s="118" t="e">
        <f t="shared" ca="1" si="1"/>
        <v>#NAME?</v>
      </c>
      <c r="E1864" s="118" t="s">
        <v>14201</v>
      </c>
      <c r="F1864" s="118" t="s">
        <v>14218</v>
      </c>
      <c r="G1864" s="118"/>
      <c r="H1864" s="118" t="s">
        <v>54</v>
      </c>
      <c r="I1864" s="118" t="s">
        <v>14203</v>
      </c>
      <c r="J1864" s="118" t="s">
        <v>14204</v>
      </c>
    </row>
    <row r="1865" spans="1:10" ht="12.75">
      <c r="A1865" s="118" t="s">
        <v>14219</v>
      </c>
      <c r="B1865" s="118" t="s">
        <v>14220</v>
      </c>
      <c r="C1865" s="118" t="b">
        <v>0</v>
      </c>
      <c r="D1865" s="118" t="e">
        <f t="shared" ca="1" si="1"/>
        <v>#NAME?</v>
      </c>
      <c r="E1865" s="118" t="s">
        <v>14201</v>
      </c>
      <c r="F1865" s="118" t="s">
        <v>14221</v>
      </c>
      <c r="G1865" s="118"/>
      <c r="H1865" s="118" t="s">
        <v>54</v>
      </c>
      <c r="I1865" s="118" t="s">
        <v>12639</v>
      </c>
      <c r="J1865" s="118" t="s">
        <v>9387</v>
      </c>
    </row>
    <row r="1866" spans="1:10" ht="12.75">
      <c r="A1866" s="118" t="s">
        <v>7830</v>
      </c>
      <c r="B1866" s="118" t="s">
        <v>14222</v>
      </c>
      <c r="C1866" s="118" t="b">
        <v>0</v>
      </c>
      <c r="D1866" s="118" t="e">
        <f t="shared" ca="1" si="1"/>
        <v>#NAME?</v>
      </c>
      <c r="E1866" s="118" t="s">
        <v>14201</v>
      </c>
      <c r="F1866" s="118" t="s">
        <v>14223</v>
      </c>
      <c r="G1866" s="118"/>
      <c r="H1866" s="118" t="s">
        <v>7611</v>
      </c>
      <c r="I1866" s="118" t="s">
        <v>14203</v>
      </c>
      <c r="J1866" s="118" t="s">
        <v>14204</v>
      </c>
    </row>
    <row r="1867" spans="1:10" ht="12.75">
      <c r="A1867" s="118" t="s">
        <v>798</v>
      </c>
      <c r="B1867" s="118" t="s">
        <v>14224</v>
      </c>
      <c r="C1867" s="118" t="b">
        <v>0</v>
      </c>
      <c r="D1867" s="118" t="e">
        <f t="shared" ca="1" si="1"/>
        <v>#NAME?</v>
      </c>
      <c r="E1867" s="118" t="s">
        <v>14201</v>
      </c>
      <c r="F1867" s="118" t="s">
        <v>14225</v>
      </c>
      <c r="G1867" s="118"/>
      <c r="H1867" s="118" t="s">
        <v>54</v>
      </c>
      <c r="I1867" s="118" t="s">
        <v>8725</v>
      </c>
      <c r="J1867" s="118" t="s">
        <v>8726</v>
      </c>
    </row>
    <row r="1868" spans="1:10" ht="12.75">
      <c r="A1868" s="118" t="s">
        <v>940</v>
      </c>
      <c r="B1868" s="118" t="s">
        <v>14226</v>
      </c>
      <c r="C1868" s="118" t="b">
        <v>0</v>
      </c>
      <c r="D1868" s="118" t="e">
        <f t="shared" ca="1" si="1"/>
        <v>#NAME?</v>
      </c>
      <c r="E1868" s="118" t="s">
        <v>14201</v>
      </c>
      <c r="F1868" s="118" t="s">
        <v>14227</v>
      </c>
      <c r="G1868" s="118"/>
      <c r="H1868" s="118" t="s">
        <v>5607</v>
      </c>
      <c r="I1868" s="118" t="s">
        <v>14203</v>
      </c>
      <c r="J1868" s="118" t="s">
        <v>14204</v>
      </c>
    </row>
    <row r="1869" spans="1:10" ht="12.75">
      <c r="A1869" s="118" t="s">
        <v>862</v>
      </c>
      <c r="B1869" s="118" t="s">
        <v>10037</v>
      </c>
      <c r="C1869" s="118" t="b">
        <v>0</v>
      </c>
      <c r="D1869" s="118" t="e">
        <f t="shared" ca="1" si="1"/>
        <v>#NAME?</v>
      </c>
      <c r="E1869" s="118" t="s">
        <v>14201</v>
      </c>
      <c r="F1869" s="118" t="s">
        <v>14228</v>
      </c>
      <c r="G1869" s="118"/>
      <c r="H1869" s="118" t="s">
        <v>54</v>
      </c>
      <c r="I1869" s="118" t="s">
        <v>14203</v>
      </c>
      <c r="J1869" s="118" t="s">
        <v>14204</v>
      </c>
    </row>
    <row r="1870" spans="1:10" ht="12.75">
      <c r="A1870" s="118" t="s">
        <v>2124</v>
      </c>
      <c r="B1870" s="118" t="s">
        <v>2372</v>
      </c>
      <c r="C1870" s="118" t="b">
        <v>0</v>
      </c>
      <c r="D1870" s="118" t="e">
        <f t="shared" ca="1" si="1"/>
        <v>#NAME?</v>
      </c>
      <c r="E1870" s="118" t="s">
        <v>14201</v>
      </c>
      <c r="F1870" s="118" t="s">
        <v>14229</v>
      </c>
      <c r="G1870" s="118"/>
      <c r="H1870" s="118" t="s">
        <v>5607</v>
      </c>
      <c r="I1870" s="118" t="s">
        <v>10521</v>
      </c>
      <c r="J1870" s="118"/>
    </row>
    <row r="1871" spans="1:10" ht="12.75">
      <c r="A1871" s="118" t="s">
        <v>14230</v>
      </c>
      <c r="B1871" s="118" t="s">
        <v>14231</v>
      </c>
      <c r="C1871" s="118" t="b">
        <v>0</v>
      </c>
      <c r="D1871" s="118" t="e">
        <f t="shared" ca="1" si="1"/>
        <v>#NAME?</v>
      </c>
      <c r="E1871" s="118" t="s">
        <v>14232</v>
      </c>
      <c r="F1871" s="118" t="s">
        <v>14233</v>
      </c>
      <c r="G1871" s="118"/>
      <c r="H1871" s="118" t="s">
        <v>4276</v>
      </c>
      <c r="I1871" s="118" t="s">
        <v>14234</v>
      </c>
      <c r="J1871" s="118"/>
    </row>
    <row r="1872" spans="1:10" ht="12.75">
      <c r="A1872" s="118" t="s">
        <v>846</v>
      </c>
      <c r="B1872" s="118" t="s">
        <v>14235</v>
      </c>
      <c r="C1872" s="118" t="b">
        <v>0</v>
      </c>
      <c r="D1872" s="118" t="e">
        <f t="shared" ca="1" si="1"/>
        <v>#NAME?</v>
      </c>
      <c r="E1872" s="118" t="s">
        <v>14236</v>
      </c>
      <c r="F1872" s="118" t="s">
        <v>14237</v>
      </c>
      <c r="G1872" s="118"/>
      <c r="H1872" s="118" t="s">
        <v>4831</v>
      </c>
      <c r="I1872" s="118" t="s">
        <v>1603</v>
      </c>
      <c r="J1872" s="118" t="s">
        <v>7756</v>
      </c>
    </row>
    <row r="1873" spans="1:10" ht="12.75">
      <c r="A1873" s="118" t="s">
        <v>1026</v>
      </c>
      <c r="B1873" s="118" t="s">
        <v>14238</v>
      </c>
      <c r="C1873" s="118" t="b">
        <v>0</v>
      </c>
      <c r="D1873" s="118" t="e">
        <f t="shared" ca="1" si="1"/>
        <v>#NAME?</v>
      </c>
      <c r="E1873" s="118" t="s">
        <v>14236</v>
      </c>
      <c r="F1873" s="118" t="s">
        <v>14239</v>
      </c>
      <c r="G1873" s="118"/>
      <c r="H1873" s="118" t="s">
        <v>4831</v>
      </c>
      <c r="I1873" s="118" t="s">
        <v>1603</v>
      </c>
      <c r="J1873" s="118" t="s">
        <v>7756</v>
      </c>
    </row>
    <row r="1874" spans="1:10" ht="12.75">
      <c r="A1874" s="118" t="s">
        <v>1484</v>
      </c>
      <c r="B1874" s="118" t="s">
        <v>14240</v>
      </c>
      <c r="C1874" s="118" t="b">
        <v>0</v>
      </c>
      <c r="D1874" s="118" t="e">
        <f t="shared" ca="1" si="1"/>
        <v>#NAME?</v>
      </c>
      <c r="E1874" s="118" t="s">
        <v>14236</v>
      </c>
      <c r="F1874" s="118" t="s">
        <v>14241</v>
      </c>
      <c r="G1874" s="118"/>
      <c r="H1874" s="118" t="s">
        <v>14242</v>
      </c>
      <c r="I1874" s="118" t="s">
        <v>1603</v>
      </c>
      <c r="J1874" s="118" t="s">
        <v>7756</v>
      </c>
    </row>
    <row r="1875" spans="1:10" ht="12.75">
      <c r="A1875" s="118" t="s">
        <v>2608</v>
      </c>
      <c r="B1875" s="118" t="s">
        <v>14243</v>
      </c>
      <c r="C1875" s="118" t="b">
        <v>0</v>
      </c>
      <c r="D1875" s="118" t="e">
        <f t="shared" ca="1" si="1"/>
        <v>#NAME?</v>
      </c>
      <c r="E1875" s="118" t="s">
        <v>14244</v>
      </c>
      <c r="F1875" s="118" t="s">
        <v>14245</v>
      </c>
      <c r="G1875" s="118"/>
      <c r="H1875" s="118" t="s">
        <v>8760</v>
      </c>
      <c r="I1875" s="118" t="s">
        <v>14246</v>
      </c>
      <c r="J1875" s="118"/>
    </row>
    <row r="1876" spans="1:10" ht="12.75">
      <c r="A1876" s="118" t="s">
        <v>14247</v>
      </c>
      <c r="B1876" s="118" t="s">
        <v>14248</v>
      </c>
      <c r="C1876" s="118" t="b">
        <v>0</v>
      </c>
      <c r="D1876" s="118" t="e">
        <f t="shared" ca="1" si="1"/>
        <v>#NAME?</v>
      </c>
      <c r="E1876" s="118" t="s">
        <v>14244</v>
      </c>
      <c r="F1876" s="118" t="s">
        <v>14249</v>
      </c>
      <c r="G1876" s="118"/>
      <c r="H1876" s="118" t="s">
        <v>54</v>
      </c>
      <c r="I1876" s="118" t="s">
        <v>14246</v>
      </c>
      <c r="J1876" s="118"/>
    </row>
    <row r="1877" spans="1:10" ht="12.75">
      <c r="A1877" s="118" t="s">
        <v>14250</v>
      </c>
      <c r="B1877" s="118" t="s">
        <v>14251</v>
      </c>
      <c r="C1877" s="118" t="b">
        <v>0</v>
      </c>
      <c r="D1877" s="118" t="e">
        <f t="shared" ca="1" si="1"/>
        <v>#NAME?</v>
      </c>
      <c r="E1877" s="118" t="s">
        <v>14244</v>
      </c>
      <c r="F1877" s="118" t="s">
        <v>14252</v>
      </c>
      <c r="G1877" s="118"/>
      <c r="H1877" s="118" t="s">
        <v>4278</v>
      </c>
      <c r="I1877" s="118" t="s">
        <v>14246</v>
      </c>
      <c r="J1877" s="118"/>
    </row>
    <row r="1878" spans="1:10" ht="12.75">
      <c r="A1878" s="118" t="s">
        <v>989</v>
      </c>
      <c r="B1878" s="118" t="s">
        <v>14253</v>
      </c>
      <c r="C1878" s="118" t="b">
        <v>0</v>
      </c>
      <c r="D1878" s="118" t="e">
        <f t="shared" ca="1" si="1"/>
        <v>#NAME?</v>
      </c>
      <c r="E1878" s="118" t="s">
        <v>14254</v>
      </c>
      <c r="F1878" s="118" t="s">
        <v>14255</v>
      </c>
      <c r="G1878" s="118"/>
      <c r="H1878" s="118" t="s">
        <v>11346</v>
      </c>
      <c r="I1878" s="118" t="s">
        <v>11698</v>
      </c>
      <c r="J1878" s="118" t="s">
        <v>11699</v>
      </c>
    </row>
    <row r="1879" spans="1:10" ht="12.75">
      <c r="A1879" s="118" t="s">
        <v>8584</v>
      </c>
      <c r="B1879" s="118" t="s">
        <v>14256</v>
      </c>
      <c r="C1879" s="118" t="b">
        <v>0</v>
      </c>
      <c r="D1879" s="118" t="e">
        <f t="shared" ca="1" si="1"/>
        <v>#NAME?</v>
      </c>
      <c r="E1879" s="118" t="s">
        <v>14254</v>
      </c>
      <c r="F1879" s="118" t="s">
        <v>14257</v>
      </c>
      <c r="G1879" s="118"/>
      <c r="H1879" s="118" t="s">
        <v>5273</v>
      </c>
      <c r="I1879" s="118" t="s">
        <v>11698</v>
      </c>
      <c r="J1879" s="118" t="s">
        <v>11699</v>
      </c>
    </row>
    <row r="1880" spans="1:10" ht="12.75">
      <c r="A1880" s="118" t="s">
        <v>814</v>
      </c>
      <c r="B1880" s="118" t="s">
        <v>14258</v>
      </c>
      <c r="C1880" s="118" t="b">
        <v>0</v>
      </c>
      <c r="D1880" s="118" t="e">
        <f t="shared" ca="1" si="1"/>
        <v>#NAME?</v>
      </c>
      <c r="E1880" s="118" t="s">
        <v>14254</v>
      </c>
      <c r="F1880" s="118" t="s">
        <v>14259</v>
      </c>
      <c r="G1880" s="118"/>
      <c r="H1880" s="118" t="s">
        <v>4276</v>
      </c>
      <c r="I1880" s="118" t="s">
        <v>8536</v>
      </c>
      <c r="J1880" s="127" t="s">
        <v>8537</v>
      </c>
    </row>
    <row r="1881" spans="1:10" ht="12.75">
      <c r="A1881" s="118" t="s">
        <v>12061</v>
      </c>
      <c r="B1881" s="118" t="s">
        <v>14260</v>
      </c>
      <c r="C1881" s="118" t="b">
        <v>0</v>
      </c>
      <c r="D1881" s="118" t="e">
        <f t="shared" ca="1" si="1"/>
        <v>#NAME?</v>
      </c>
      <c r="E1881" s="118" t="s">
        <v>14254</v>
      </c>
      <c r="F1881" s="118" t="s">
        <v>14261</v>
      </c>
      <c r="G1881" s="118"/>
      <c r="H1881" s="118" t="s">
        <v>5368</v>
      </c>
      <c r="I1881" s="118" t="s">
        <v>11698</v>
      </c>
      <c r="J1881" s="118" t="s">
        <v>11699</v>
      </c>
    </row>
    <row r="1882" spans="1:10" ht="12.75">
      <c r="A1882" s="118" t="s">
        <v>14262</v>
      </c>
      <c r="B1882" s="118" t="s">
        <v>14263</v>
      </c>
      <c r="C1882" s="118" t="b">
        <v>0</v>
      </c>
      <c r="D1882" s="118" t="e">
        <f t="shared" ca="1" si="1"/>
        <v>#NAME?</v>
      </c>
      <c r="E1882" s="118" t="s">
        <v>14254</v>
      </c>
      <c r="F1882" s="118" t="s">
        <v>14264</v>
      </c>
      <c r="G1882" s="118"/>
      <c r="H1882" s="118" t="s">
        <v>5368</v>
      </c>
      <c r="I1882" s="118" t="s">
        <v>11698</v>
      </c>
      <c r="J1882" s="118" t="s">
        <v>11699</v>
      </c>
    </row>
    <row r="1883" spans="1:10" ht="12.75">
      <c r="A1883" s="118" t="s">
        <v>8894</v>
      </c>
      <c r="B1883" s="118" t="s">
        <v>9085</v>
      </c>
      <c r="C1883" s="118" t="b">
        <v>0</v>
      </c>
      <c r="D1883" s="118" t="e">
        <f t="shared" ca="1" si="1"/>
        <v>#NAME?</v>
      </c>
      <c r="E1883" s="118" t="s">
        <v>14254</v>
      </c>
      <c r="F1883" s="118" t="s">
        <v>14265</v>
      </c>
      <c r="G1883" s="118"/>
      <c r="H1883" s="118" t="s">
        <v>5368</v>
      </c>
      <c r="I1883" s="118" t="s">
        <v>11698</v>
      </c>
      <c r="J1883" s="118" t="s">
        <v>11699</v>
      </c>
    </row>
    <row r="1884" spans="1:10" ht="12.75">
      <c r="A1884" s="118" t="s">
        <v>8894</v>
      </c>
      <c r="B1884" s="118" t="s">
        <v>14266</v>
      </c>
      <c r="C1884" s="118" t="b">
        <v>0</v>
      </c>
      <c r="D1884" s="118" t="e">
        <f t="shared" ca="1" si="1"/>
        <v>#NAME?</v>
      </c>
      <c r="E1884" s="118" t="s">
        <v>14254</v>
      </c>
      <c r="F1884" s="118" t="s">
        <v>14267</v>
      </c>
      <c r="G1884" s="118"/>
      <c r="H1884" s="118" t="s">
        <v>5368</v>
      </c>
      <c r="I1884" s="118" t="s">
        <v>11698</v>
      </c>
      <c r="J1884" s="118" t="s">
        <v>11699</v>
      </c>
    </row>
    <row r="1885" spans="1:10" ht="12.75">
      <c r="A1885" s="118" t="s">
        <v>8460</v>
      </c>
      <c r="B1885" s="118" t="s">
        <v>14268</v>
      </c>
      <c r="C1885" s="118" t="b">
        <v>0</v>
      </c>
      <c r="D1885" s="118" t="e">
        <f t="shared" ca="1" si="1"/>
        <v>#NAME?</v>
      </c>
      <c r="E1885" s="118" t="s">
        <v>14254</v>
      </c>
      <c r="F1885" s="118" t="s">
        <v>14269</v>
      </c>
      <c r="G1885" s="118"/>
      <c r="H1885" s="118" t="s">
        <v>6031</v>
      </c>
      <c r="I1885" s="118" t="s">
        <v>11698</v>
      </c>
      <c r="J1885" s="118" t="s">
        <v>11699</v>
      </c>
    </row>
    <row r="1886" spans="1:10" ht="12.75">
      <c r="A1886" s="118" t="s">
        <v>9828</v>
      </c>
      <c r="B1886" s="118" t="s">
        <v>14270</v>
      </c>
      <c r="C1886" s="118" t="b">
        <v>0</v>
      </c>
      <c r="D1886" s="118" t="e">
        <f t="shared" ca="1" si="1"/>
        <v>#NAME?</v>
      </c>
      <c r="E1886" s="118" t="s">
        <v>14254</v>
      </c>
      <c r="F1886" s="118" t="s">
        <v>14271</v>
      </c>
      <c r="G1886" s="118"/>
      <c r="H1886" s="118" t="s">
        <v>11346</v>
      </c>
      <c r="I1886" s="118" t="s">
        <v>11698</v>
      </c>
      <c r="J1886" s="118" t="s">
        <v>11699</v>
      </c>
    </row>
    <row r="1887" spans="1:10" ht="12.75">
      <c r="A1887" s="118" t="s">
        <v>8039</v>
      </c>
      <c r="B1887" s="118" t="s">
        <v>8017</v>
      </c>
      <c r="C1887" s="118" t="b">
        <v>0</v>
      </c>
      <c r="D1887" s="118" t="e">
        <f t="shared" ca="1" si="1"/>
        <v>#NAME?</v>
      </c>
      <c r="E1887" s="118" t="s">
        <v>14254</v>
      </c>
      <c r="F1887" s="118" t="s">
        <v>14272</v>
      </c>
      <c r="G1887" s="118"/>
      <c r="H1887" s="118" t="s">
        <v>4276</v>
      </c>
      <c r="I1887" s="118" t="s">
        <v>11698</v>
      </c>
      <c r="J1887" s="118" t="s">
        <v>11699</v>
      </c>
    </row>
    <row r="1888" spans="1:10" ht="12.75">
      <c r="A1888" s="118" t="s">
        <v>14273</v>
      </c>
      <c r="B1888" s="118" t="s">
        <v>1288</v>
      </c>
      <c r="C1888" s="118" t="b">
        <v>0</v>
      </c>
      <c r="D1888" s="118" t="e">
        <f t="shared" ca="1" si="1"/>
        <v>#NAME?</v>
      </c>
      <c r="E1888" s="118" t="s">
        <v>14274</v>
      </c>
      <c r="F1888" s="118" t="s">
        <v>14275</v>
      </c>
      <c r="G1888" s="118"/>
      <c r="H1888" s="118" t="s">
        <v>4831</v>
      </c>
      <c r="I1888" s="118" t="s">
        <v>7820</v>
      </c>
      <c r="J1888" s="118" t="s">
        <v>7820</v>
      </c>
    </row>
    <row r="1889" spans="1:10" ht="12.75">
      <c r="A1889" s="118" t="s">
        <v>989</v>
      </c>
      <c r="B1889" s="118" t="s">
        <v>14276</v>
      </c>
      <c r="C1889" s="118" t="b">
        <v>0</v>
      </c>
      <c r="D1889" s="118" t="e">
        <f t="shared" ca="1" si="1"/>
        <v>#NAME?</v>
      </c>
      <c r="E1889" s="118" t="s">
        <v>14274</v>
      </c>
      <c r="F1889" s="118" t="s">
        <v>14277</v>
      </c>
      <c r="G1889" s="118"/>
      <c r="H1889" s="118" t="s">
        <v>4278</v>
      </c>
      <c r="I1889" s="118" t="s">
        <v>7820</v>
      </c>
      <c r="J1889" s="118" t="s">
        <v>7820</v>
      </c>
    </row>
    <row r="1890" spans="1:10" ht="12.75">
      <c r="A1890" s="118" t="s">
        <v>814</v>
      </c>
      <c r="B1890" s="118" t="s">
        <v>2646</v>
      </c>
      <c r="C1890" s="118" t="b">
        <v>0</v>
      </c>
      <c r="D1890" s="118" t="e">
        <f t="shared" ca="1" si="1"/>
        <v>#NAME?</v>
      </c>
      <c r="E1890" s="118" t="s">
        <v>14274</v>
      </c>
      <c r="F1890" s="118" t="s">
        <v>14278</v>
      </c>
      <c r="G1890" s="118"/>
      <c r="H1890" s="118" t="s">
        <v>4831</v>
      </c>
      <c r="I1890" s="118" t="s">
        <v>7820</v>
      </c>
      <c r="J1890" s="118" t="s">
        <v>7820</v>
      </c>
    </row>
    <row r="1891" spans="1:10" ht="12.75">
      <c r="A1891" s="118" t="s">
        <v>14279</v>
      </c>
      <c r="B1891" s="118" t="s">
        <v>14280</v>
      </c>
      <c r="C1891" s="118" t="b">
        <v>0</v>
      </c>
      <c r="D1891" s="118" t="e">
        <f t="shared" ca="1" si="1"/>
        <v>#NAME?</v>
      </c>
      <c r="E1891" s="118" t="s">
        <v>14274</v>
      </c>
      <c r="F1891" s="118" t="s">
        <v>14281</v>
      </c>
      <c r="G1891" s="118"/>
      <c r="H1891" s="118" t="s">
        <v>4872</v>
      </c>
      <c r="I1891" s="118" t="s">
        <v>7820</v>
      </c>
      <c r="J1891" s="118" t="s">
        <v>7820</v>
      </c>
    </row>
    <row r="1892" spans="1:10" ht="12.75">
      <c r="A1892" s="118" t="s">
        <v>8405</v>
      </c>
      <c r="B1892" s="118" t="s">
        <v>14282</v>
      </c>
      <c r="C1892" s="118" t="b">
        <v>0</v>
      </c>
      <c r="D1892" s="118" t="e">
        <f t="shared" ca="1" si="1"/>
        <v>#NAME?</v>
      </c>
      <c r="E1892" s="118" t="s">
        <v>14274</v>
      </c>
      <c r="F1892" s="118" t="s">
        <v>14283</v>
      </c>
      <c r="G1892" s="118"/>
      <c r="H1892" s="118" t="s">
        <v>8760</v>
      </c>
      <c r="I1892" s="118" t="s">
        <v>7820</v>
      </c>
      <c r="J1892" s="118" t="s">
        <v>7820</v>
      </c>
    </row>
    <row r="1893" spans="1:10" ht="12.75">
      <c r="A1893" s="118" t="s">
        <v>8889</v>
      </c>
      <c r="B1893" s="118" t="s">
        <v>9085</v>
      </c>
      <c r="C1893" s="118" t="b">
        <v>0</v>
      </c>
      <c r="D1893" s="118" t="e">
        <f t="shared" ca="1" si="1"/>
        <v>#NAME?</v>
      </c>
      <c r="E1893" s="118" t="s">
        <v>14274</v>
      </c>
      <c r="F1893" s="118" t="s">
        <v>14284</v>
      </c>
      <c r="G1893" s="118"/>
      <c r="H1893" s="118" t="s">
        <v>54</v>
      </c>
      <c r="I1893" s="118" t="s">
        <v>7820</v>
      </c>
      <c r="J1893" s="118" t="s">
        <v>7820</v>
      </c>
    </row>
    <row r="1894" spans="1:10" ht="12.75">
      <c r="A1894" s="118" t="s">
        <v>910</v>
      </c>
      <c r="B1894" s="118" t="s">
        <v>14285</v>
      </c>
      <c r="C1894" s="118" t="b">
        <v>0</v>
      </c>
      <c r="D1894" s="118" t="e">
        <f t="shared" ca="1" si="1"/>
        <v>#NAME?</v>
      </c>
      <c r="E1894" s="118" t="s">
        <v>14274</v>
      </c>
      <c r="F1894" s="118" t="s">
        <v>14286</v>
      </c>
      <c r="G1894" s="118"/>
      <c r="H1894" s="118" t="s">
        <v>8760</v>
      </c>
      <c r="I1894" s="118" t="s">
        <v>7820</v>
      </c>
      <c r="J1894" s="118" t="s">
        <v>7820</v>
      </c>
    </row>
    <row r="1895" spans="1:10" ht="12.75">
      <c r="A1895" s="118" t="s">
        <v>7757</v>
      </c>
      <c r="B1895" s="118" t="s">
        <v>14287</v>
      </c>
      <c r="C1895" s="118" t="b">
        <v>0</v>
      </c>
      <c r="D1895" s="118" t="e">
        <f t="shared" ca="1" si="1"/>
        <v>#NAME?</v>
      </c>
      <c r="E1895" s="118" t="s">
        <v>14274</v>
      </c>
      <c r="F1895" s="118" t="s">
        <v>14288</v>
      </c>
      <c r="G1895" s="118"/>
      <c r="H1895" s="118" t="s">
        <v>14289</v>
      </c>
      <c r="I1895" s="118" t="s">
        <v>7820</v>
      </c>
      <c r="J1895" s="118" t="s">
        <v>7820</v>
      </c>
    </row>
    <row r="1896" spans="1:10" ht="12.75">
      <c r="A1896" s="118" t="s">
        <v>2671</v>
      </c>
      <c r="B1896" s="118" t="s">
        <v>7764</v>
      </c>
      <c r="C1896" s="118" t="b">
        <v>0</v>
      </c>
      <c r="D1896" s="118" t="e">
        <f t="shared" ca="1" si="1"/>
        <v>#NAME?</v>
      </c>
      <c r="E1896" s="118" t="s">
        <v>14274</v>
      </c>
      <c r="F1896" s="118" t="s">
        <v>14290</v>
      </c>
      <c r="G1896" s="118"/>
      <c r="H1896" s="118" t="s">
        <v>8760</v>
      </c>
      <c r="I1896" s="118" t="s">
        <v>7820</v>
      </c>
      <c r="J1896" s="118" t="s">
        <v>7820</v>
      </c>
    </row>
    <row r="1897" spans="1:10" ht="12.75">
      <c r="A1897" s="118" t="s">
        <v>14291</v>
      </c>
      <c r="B1897" s="118" t="s">
        <v>14292</v>
      </c>
      <c r="C1897" s="118" t="b">
        <v>0</v>
      </c>
      <c r="D1897" s="118" t="e">
        <f t="shared" ca="1" si="1"/>
        <v>#NAME?</v>
      </c>
      <c r="E1897" s="118" t="s">
        <v>14274</v>
      </c>
      <c r="F1897" s="118" t="s">
        <v>14293</v>
      </c>
      <c r="G1897" s="118"/>
      <c r="H1897" s="118" t="s">
        <v>54</v>
      </c>
      <c r="I1897" s="118" t="s">
        <v>7820</v>
      </c>
      <c r="J1897" s="118" t="s">
        <v>7820</v>
      </c>
    </row>
    <row r="1898" spans="1:10" ht="12.75">
      <c r="A1898" s="118" t="s">
        <v>2561</v>
      </c>
      <c r="B1898" s="118" t="s">
        <v>14294</v>
      </c>
      <c r="C1898" s="118" t="b">
        <v>0</v>
      </c>
      <c r="D1898" s="118" t="e">
        <f t="shared" ca="1" si="1"/>
        <v>#NAME?</v>
      </c>
      <c r="E1898" s="118" t="s">
        <v>14274</v>
      </c>
      <c r="F1898" s="118" t="s">
        <v>14295</v>
      </c>
      <c r="G1898" s="118"/>
      <c r="H1898" s="118" t="s">
        <v>4831</v>
      </c>
      <c r="I1898" s="118" t="s">
        <v>7820</v>
      </c>
      <c r="J1898" s="118" t="s">
        <v>7820</v>
      </c>
    </row>
    <row r="1899" spans="1:10" ht="12.75">
      <c r="A1899" s="118" t="s">
        <v>10072</v>
      </c>
      <c r="B1899" s="118" t="s">
        <v>14296</v>
      </c>
      <c r="C1899" s="118" t="b">
        <v>0</v>
      </c>
      <c r="D1899" s="118" t="e">
        <f t="shared" ca="1" si="1"/>
        <v>#NAME?</v>
      </c>
      <c r="E1899" s="118" t="s">
        <v>14274</v>
      </c>
      <c r="F1899" s="118" t="s">
        <v>14297</v>
      </c>
      <c r="G1899" s="118"/>
      <c r="H1899" s="118" t="s">
        <v>5607</v>
      </c>
      <c r="I1899" s="118" t="s">
        <v>7820</v>
      </c>
      <c r="J1899" s="118" t="s">
        <v>7820</v>
      </c>
    </row>
    <row r="1900" spans="1:10" ht="12.75">
      <c r="A1900" s="118" t="s">
        <v>2377</v>
      </c>
      <c r="B1900" s="118" t="s">
        <v>14298</v>
      </c>
      <c r="C1900" s="118" t="b">
        <v>0</v>
      </c>
      <c r="D1900" s="118" t="e">
        <f t="shared" ca="1" si="1"/>
        <v>#NAME?</v>
      </c>
      <c r="E1900" s="118" t="s">
        <v>14274</v>
      </c>
      <c r="F1900" s="118" t="s">
        <v>14299</v>
      </c>
      <c r="G1900" s="118"/>
      <c r="H1900" s="118" t="s">
        <v>7611</v>
      </c>
      <c r="I1900" s="118" t="s">
        <v>7820</v>
      </c>
      <c r="J1900" s="118" t="s">
        <v>7820</v>
      </c>
    </row>
    <row r="1901" spans="1:10" ht="12.75">
      <c r="A1901" s="118" t="s">
        <v>882</v>
      </c>
      <c r="B1901" s="118" t="s">
        <v>14300</v>
      </c>
      <c r="C1901" s="118" t="b">
        <v>0</v>
      </c>
      <c r="D1901" s="118" t="e">
        <f t="shared" ca="1" si="1"/>
        <v>#NAME?</v>
      </c>
      <c r="E1901" s="118" t="s">
        <v>14274</v>
      </c>
      <c r="F1901" s="118" t="s">
        <v>14301</v>
      </c>
      <c r="G1901" s="118"/>
      <c r="H1901" s="118" t="s">
        <v>54</v>
      </c>
      <c r="I1901" s="118" t="s">
        <v>7820</v>
      </c>
      <c r="J1901" s="118" t="s">
        <v>7820</v>
      </c>
    </row>
    <row r="1902" spans="1:10" ht="12.75">
      <c r="A1902" s="118" t="s">
        <v>1544</v>
      </c>
      <c r="B1902" s="118" t="s">
        <v>14302</v>
      </c>
      <c r="C1902" s="118" t="b">
        <v>0</v>
      </c>
      <c r="D1902" s="118" t="e">
        <f t="shared" ca="1" si="1"/>
        <v>#NAME?</v>
      </c>
      <c r="E1902" s="118" t="s">
        <v>14274</v>
      </c>
      <c r="F1902" s="118" t="s">
        <v>14303</v>
      </c>
      <c r="G1902" s="118"/>
      <c r="H1902" s="118" t="s">
        <v>4276</v>
      </c>
      <c r="I1902" s="118" t="s">
        <v>7820</v>
      </c>
      <c r="J1902" s="118" t="s">
        <v>7820</v>
      </c>
    </row>
    <row r="1903" spans="1:10" ht="12.75">
      <c r="A1903" s="118" t="s">
        <v>9772</v>
      </c>
      <c r="B1903" s="118" t="s">
        <v>14304</v>
      </c>
      <c r="C1903" s="118" t="b">
        <v>0</v>
      </c>
      <c r="D1903" s="118" t="e">
        <f t="shared" ca="1" si="1"/>
        <v>#NAME?</v>
      </c>
      <c r="E1903" s="118" t="s">
        <v>14274</v>
      </c>
      <c r="F1903" s="118" t="s">
        <v>14305</v>
      </c>
      <c r="G1903" s="118"/>
      <c r="H1903" s="118" t="s">
        <v>8760</v>
      </c>
      <c r="I1903" s="118" t="s">
        <v>7820</v>
      </c>
      <c r="J1903" s="118" t="s">
        <v>7820</v>
      </c>
    </row>
    <row r="1904" spans="1:10" ht="12.75">
      <c r="A1904" s="118" t="s">
        <v>14306</v>
      </c>
      <c r="B1904" s="118" t="s">
        <v>14307</v>
      </c>
      <c r="C1904" s="118" t="b">
        <v>0</v>
      </c>
      <c r="D1904" s="118" t="e">
        <f t="shared" ca="1" si="1"/>
        <v>#NAME?</v>
      </c>
      <c r="E1904" s="118" t="s">
        <v>14274</v>
      </c>
      <c r="F1904" s="118" t="s">
        <v>14308</v>
      </c>
      <c r="G1904" s="118"/>
      <c r="H1904" s="118" t="s">
        <v>8760</v>
      </c>
      <c r="I1904" s="118" t="s">
        <v>7820</v>
      </c>
      <c r="J1904" s="118" t="s">
        <v>7820</v>
      </c>
    </row>
    <row r="1905" spans="1:10" ht="12.75">
      <c r="A1905" s="118" t="s">
        <v>9399</v>
      </c>
      <c r="B1905" s="118" t="s">
        <v>14309</v>
      </c>
      <c r="C1905" s="118" t="b">
        <v>0</v>
      </c>
      <c r="D1905" s="118" t="e">
        <f t="shared" ca="1" si="1"/>
        <v>#NAME?</v>
      </c>
      <c r="E1905" s="118" t="s">
        <v>14274</v>
      </c>
      <c r="F1905" s="118" t="s">
        <v>14310</v>
      </c>
      <c r="G1905" s="118"/>
      <c r="H1905" s="118" t="s">
        <v>14311</v>
      </c>
      <c r="I1905" s="118" t="s">
        <v>7820</v>
      </c>
      <c r="J1905" s="118" t="s">
        <v>7820</v>
      </c>
    </row>
    <row r="1906" spans="1:10" ht="12.75">
      <c r="A1906" s="118" t="s">
        <v>14312</v>
      </c>
      <c r="B1906" s="118" t="s">
        <v>14313</v>
      </c>
      <c r="C1906" s="118" t="b">
        <v>0</v>
      </c>
      <c r="D1906" s="118" t="e">
        <f t="shared" ca="1" si="1"/>
        <v>#NAME?</v>
      </c>
      <c r="E1906" s="118" t="s">
        <v>14274</v>
      </c>
      <c r="F1906" s="118" t="s">
        <v>14314</v>
      </c>
      <c r="G1906" s="118"/>
      <c r="H1906" s="118" t="s">
        <v>5607</v>
      </c>
      <c r="I1906" s="118" t="s">
        <v>7820</v>
      </c>
      <c r="J1906" s="118" t="s">
        <v>7820</v>
      </c>
    </row>
    <row r="1907" spans="1:10" ht="12.75">
      <c r="A1907" s="118" t="s">
        <v>7959</v>
      </c>
      <c r="B1907" s="118" t="s">
        <v>14315</v>
      </c>
      <c r="C1907" s="118" t="b">
        <v>0</v>
      </c>
      <c r="D1907" s="118" t="e">
        <f t="shared" ca="1" si="1"/>
        <v>#NAME?</v>
      </c>
      <c r="E1907" s="118" t="s">
        <v>14316</v>
      </c>
      <c r="F1907" s="118" t="s">
        <v>14317</v>
      </c>
      <c r="G1907" s="118"/>
      <c r="H1907" s="118" t="s">
        <v>4276</v>
      </c>
      <c r="I1907" s="118" t="s">
        <v>7777</v>
      </c>
      <c r="J1907" s="118" t="s">
        <v>7636</v>
      </c>
    </row>
    <row r="1908" spans="1:10" ht="12.75">
      <c r="A1908" s="118" t="s">
        <v>1235</v>
      </c>
      <c r="B1908" s="118" t="s">
        <v>13516</v>
      </c>
      <c r="C1908" s="118" t="b">
        <v>0</v>
      </c>
      <c r="D1908" s="118" t="e">
        <f t="shared" ca="1" si="1"/>
        <v>#NAME?</v>
      </c>
      <c r="E1908" s="118" t="s">
        <v>14316</v>
      </c>
      <c r="F1908" s="118" t="s">
        <v>14318</v>
      </c>
      <c r="G1908" s="118"/>
      <c r="H1908" s="118" t="s">
        <v>4831</v>
      </c>
      <c r="I1908" s="118" t="s">
        <v>7777</v>
      </c>
      <c r="J1908" s="118" t="s">
        <v>7636</v>
      </c>
    </row>
    <row r="1909" spans="1:10" ht="12.75">
      <c r="A1909" s="118" t="s">
        <v>1544</v>
      </c>
      <c r="B1909" s="118" t="s">
        <v>14319</v>
      </c>
      <c r="C1909" s="118" t="b">
        <v>0</v>
      </c>
      <c r="D1909" s="118" t="e">
        <f t="shared" ca="1" si="1"/>
        <v>#NAME?</v>
      </c>
      <c r="E1909" s="118" t="s">
        <v>14316</v>
      </c>
      <c r="F1909" s="118" t="s">
        <v>14320</v>
      </c>
      <c r="G1909" s="118"/>
      <c r="H1909" s="118" t="s">
        <v>4831</v>
      </c>
      <c r="I1909" s="118" t="s">
        <v>7777</v>
      </c>
      <c r="J1909" s="118" t="s">
        <v>7636</v>
      </c>
    </row>
    <row r="1910" spans="1:10" ht="12.75">
      <c r="A1910" s="118" t="s">
        <v>1769</v>
      </c>
      <c r="B1910" s="118" t="s">
        <v>14321</v>
      </c>
      <c r="C1910" s="118" t="b">
        <v>0</v>
      </c>
      <c r="D1910" s="118" t="e">
        <f t="shared" ca="1" si="1"/>
        <v>#NAME?</v>
      </c>
      <c r="E1910" s="118" t="s">
        <v>14316</v>
      </c>
      <c r="F1910" s="118" t="s">
        <v>14322</v>
      </c>
      <c r="G1910" s="118"/>
      <c r="H1910" s="118" t="s">
        <v>4276</v>
      </c>
      <c r="I1910" s="118" t="s">
        <v>7777</v>
      </c>
      <c r="J1910" s="118" t="s">
        <v>7636</v>
      </c>
    </row>
    <row r="1911" spans="1:10" ht="12.75">
      <c r="A1911" s="118" t="s">
        <v>14323</v>
      </c>
      <c r="B1911" s="118" t="s">
        <v>14324</v>
      </c>
      <c r="C1911" s="118" t="b">
        <v>0</v>
      </c>
      <c r="D1911" s="118" t="e">
        <f t="shared" ca="1" si="1"/>
        <v>#NAME?</v>
      </c>
      <c r="E1911" s="118" t="s">
        <v>14325</v>
      </c>
      <c r="F1911" s="118" t="s">
        <v>14326</v>
      </c>
      <c r="G1911" s="118"/>
      <c r="H1911" s="118" t="s">
        <v>4278</v>
      </c>
      <c r="I1911" s="118" t="s">
        <v>7642</v>
      </c>
      <c r="J1911" s="118"/>
    </row>
    <row r="1912" spans="1:10" ht="12.75">
      <c r="A1912" s="118" t="s">
        <v>836</v>
      </c>
      <c r="B1912" s="118" t="s">
        <v>14327</v>
      </c>
      <c r="C1912" s="118" t="b">
        <v>0</v>
      </c>
      <c r="D1912" s="118" t="e">
        <f t="shared" ca="1" si="1"/>
        <v>#NAME?</v>
      </c>
      <c r="E1912" s="118" t="s">
        <v>14325</v>
      </c>
      <c r="F1912" s="118" t="s">
        <v>14328</v>
      </c>
      <c r="G1912" s="118"/>
      <c r="H1912" s="118" t="s">
        <v>4278</v>
      </c>
      <c r="I1912" s="118" t="s">
        <v>7642</v>
      </c>
      <c r="J1912" s="118"/>
    </row>
    <row r="1913" spans="1:10" ht="12.75">
      <c r="A1913" s="118" t="s">
        <v>1544</v>
      </c>
      <c r="B1913" s="118" t="s">
        <v>11399</v>
      </c>
      <c r="C1913" s="118" t="b">
        <v>0</v>
      </c>
      <c r="D1913" s="118" t="e">
        <f t="shared" ca="1" si="1"/>
        <v>#NAME?</v>
      </c>
      <c r="E1913" s="118" t="s">
        <v>14325</v>
      </c>
      <c r="F1913" s="118" t="s">
        <v>14329</v>
      </c>
      <c r="G1913" s="118"/>
      <c r="H1913" s="118" t="s">
        <v>4278</v>
      </c>
      <c r="I1913" s="118" t="s">
        <v>7642</v>
      </c>
      <c r="J1913" s="118"/>
    </row>
    <row r="1914" spans="1:10" ht="12.75">
      <c r="A1914" s="118" t="s">
        <v>14330</v>
      </c>
      <c r="B1914" s="118" t="s">
        <v>14331</v>
      </c>
      <c r="C1914" s="118" t="b">
        <v>0</v>
      </c>
      <c r="D1914" s="118" t="e">
        <f t="shared" ca="1" si="1"/>
        <v>#NAME?</v>
      </c>
      <c r="E1914" s="118" t="s">
        <v>14332</v>
      </c>
      <c r="F1914" s="118" t="s">
        <v>14333</v>
      </c>
      <c r="G1914" s="118"/>
      <c r="H1914" s="118" t="s">
        <v>54</v>
      </c>
      <c r="I1914" s="118" t="s">
        <v>7642</v>
      </c>
      <c r="J1914" s="118"/>
    </row>
    <row r="1915" spans="1:10" ht="12.75">
      <c r="A1915" s="118" t="s">
        <v>1671</v>
      </c>
      <c r="B1915" s="118" t="s">
        <v>14334</v>
      </c>
      <c r="C1915" s="118" t="b">
        <v>0</v>
      </c>
      <c r="D1915" s="118" t="e">
        <f t="shared" ca="1" si="1"/>
        <v>#NAME?</v>
      </c>
      <c r="E1915" s="118" t="s">
        <v>14332</v>
      </c>
      <c r="F1915" s="118" t="s">
        <v>14335</v>
      </c>
      <c r="G1915" s="118"/>
      <c r="H1915" s="118" t="s">
        <v>4278</v>
      </c>
      <c r="I1915" s="118" t="s">
        <v>7642</v>
      </c>
      <c r="J1915" s="118"/>
    </row>
    <row r="1916" spans="1:10" ht="12.75">
      <c r="A1916" s="118" t="s">
        <v>1671</v>
      </c>
      <c r="B1916" s="118" t="s">
        <v>14336</v>
      </c>
      <c r="C1916" s="118" t="b">
        <v>0</v>
      </c>
      <c r="D1916" s="118" t="e">
        <f t="shared" ca="1" si="1"/>
        <v>#NAME?</v>
      </c>
      <c r="E1916" s="118" t="s">
        <v>14332</v>
      </c>
      <c r="F1916" s="118" t="s">
        <v>14337</v>
      </c>
      <c r="G1916" s="118"/>
      <c r="H1916" s="118" t="s">
        <v>54</v>
      </c>
      <c r="I1916" s="118" t="s">
        <v>7642</v>
      </c>
      <c r="J1916" s="118"/>
    </row>
    <row r="1917" spans="1:10" ht="12.75">
      <c r="A1917" s="118" t="s">
        <v>1069</v>
      </c>
      <c r="B1917" s="118" t="s">
        <v>14338</v>
      </c>
      <c r="C1917" s="118" t="b">
        <v>0</v>
      </c>
      <c r="D1917" s="118" t="e">
        <f t="shared" ca="1" si="1"/>
        <v>#NAME?</v>
      </c>
      <c r="E1917" s="118" t="s">
        <v>14332</v>
      </c>
      <c r="F1917" s="118" t="s">
        <v>14339</v>
      </c>
      <c r="G1917" s="118"/>
      <c r="H1917" s="118" t="s">
        <v>5368</v>
      </c>
      <c r="I1917" s="118" t="s">
        <v>7642</v>
      </c>
      <c r="J1917" s="118"/>
    </row>
    <row r="1918" spans="1:10" ht="12.75">
      <c r="A1918" s="118" t="s">
        <v>8039</v>
      </c>
      <c r="B1918" s="118" t="s">
        <v>14340</v>
      </c>
      <c r="C1918" s="118" t="b">
        <v>0</v>
      </c>
      <c r="D1918" s="118" t="e">
        <f t="shared" ca="1" si="1"/>
        <v>#NAME?</v>
      </c>
      <c r="E1918" s="118" t="s">
        <v>14332</v>
      </c>
      <c r="F1918" s="118" t="s">
        <v>14341</v>
      </c>
      <c r="G1918" s="118"/>
      <c r="H1918" s="118" t="s">
        <v>4485</v>
      </c>
      <c r="I1918" s="118" t="s">
        <v>7642</v>
      </c>
      <c r="J1918" s="118"/>
    </row>
    <row r="1919" spans="1:10" ht="12.75">
      <c r="A1919" s="118" t="s">
        <v>14342</v>
      </c>
      <c r="B1919" s="118" t="s">
        <v>14343</v>
      </c>
      <c r="C1919" s="118" t="b">
        <v>0</v>
      </c>
      <c r="D1919" s="118" t="e">
        <f t="shared" ca="1" si="1"/>
        <v>#NAME?</v>
      </c>
      <c r="E1919" s="118" t="s">
        <v>14332</v>
      </c>
      <c r="F1919" s="118" t="s">
        <v>14344</v>
      </c>
      <c r="G1919" s="118"/>
      <c r="H1919" s="118" t="s">
        <v>54</v>
      </c>
      <c r="I1919" s="118" t="s">
        <v>7642</v>
      </c>
      <c r="J1919" s="118"/>
    </row>
    <row r="1920" spans="1:10" ht="12.75">
      <c r="A1920" s="118" t="s">
        <v>14345</v>
      </c>
      <c r="B1920" s="118" t="s">
        <v>14346</v>
      </c>
      <c r="C1920" s="118" t="b">
        <v>0</v>
      </c>
      <c r="D1920" s="118" t="e">
        <f t="shared" ca="1" si="1"/>
        <v>#NAME?</v>
      </c>
      <c r="E1920" s="118" t="s">
        <v>14347</v>
      </c>
      <c r="F1920" s="118" t="s">
        <v>14348</v>
      </c>
      <c r="G1920" s="118"/>
      <c r="H1920" s="118" t="s">
        <v>9579</v>
      </c>
      <c r="I1920" s="127" t="s">
        <v>14349</v>
      </c>
      <c r="J1920" s="118"/>
    </row>
    <row r="1921" spans="1:10" ht="12.75">
      <c r="A1921" s="118" t="s">
        <v>11969</v>
      </c>
      <c r="B1921" s="118" t="s">
        <v>14350</v>
      </c>
      <c r="C1921" s="118" t="b">
        <v>0</v>
      </c>
      <c r="D1921" s="118" t="e">
        <f t="shared" ca="1" si="1"/>
        <v>#NAME?</v>
      </c>
      <c r="E1921" s="118" t="s">
        <v>14347</v>
      </c>
      <c r="F1921" s="118" t="s">
        <v>14351</v>
      </c>
      <c r="G1921" s="118"/>
      <c r="H1921" s="118" t="s">
        <v>9579</v>
      </c>
      <c r="I1921" s="127" t="s">
        <v>14349</v>
      </c>
      <c r="J1921" s="118"/>
    </row>
    <row r="1922" spans="1:10" ht="12.75">
      <c r="A1922" s="118" t="s">
        <v>14352</v>
      </c>
      <c r="B1922" s="118" t="s">
        <v>14353</v>
      </c>
      <c r="C1922" s="118" t="b">
        <v>0</v>
      </c>
      <c r="D1922" s="118" t="e">
        <f t="shared" ca="1" si="1"/>
        <v>#NAME?</v>
      </c>
      <c r="E1922" s="118" t="s">
        <v>14347</v>
      </c>
      <c r="F1922" s="118" t="s">
        <v>14354</v>
      </c>
      <c r="G1922" s="118"/>
      <c r="H1922" s="118" t="s">
        <v>54</v>
      </c>
      <c r="I1922" s="127" t="s">
        <v>14349</v>
      </c>
      <c r="J1922" s="118"/>
    </row>
    <row r="1923" spans="1:10" ht="12.75">
      <c r="A1923" s="118" t="s">
        <v>13576</v>
      </c>
      <c r="B1923" s="118" t="s">
        <v>14355</v>
      </c>
      <c r="C1923" s="118" t="b">
        <v>0</v>
      </c>
      <c r="D1923" s="118" t="e">
        <f t="shared" ca="1" si="1"/>
        <v>#NAME?</v>
      </c>
      <c r="E1923" s="118" t="s">
        <v>14356</v>
      </c>
      <c r="F1923" s="118" t="s">
        <v>14357</v>
      </c>
      <c r="G1923" s="118"/>
      <c r="H1923" s="118" t="s">
        <v>14358</v>
      </c>
      <c r="I1923" s="118" t="s">
        <v>10545</v>
      </c>
      <c r="J1923" s="118" t="s">
        <v>7756</v>
      </c>
    </row>
    <row r="1924" spans="1:10" ht="12.75">
      <c r="A1924" s="118" t="s">
        <v>1666</v>
      </c>
      <c r="B1924" s="118" t="s">
        <v>14359</v>
      </c>
      <c r="C1924" s="118" t="b">
        <v>0</v>
      </c>
      <c r="D1924" s="118" t="e">
        <f t="shared" ca="1" si="1"/>
        <v>#NAME?</v>
      </c>
      <c r="E1924" s="118" t="s">
        <v>14356</v>
      </c>
      <c r="F1924" s="118" t="s">
        <v>14360</v>
      </c>
      <c r="G1924" s="118"/>
      <c r="H1924" s="118" t="s">
        <v>14361</v>
      </c>
      <c r="I1924" s="118" t="s">
        <v>10545</v>
      </c>
      <c r="J1924" s="118" t="s">
        <v>7756</v>
      </c>
    </row>
    <row r="1925" spans="1:10" ht="12.75">
      <c r="A1925" s="118" t="s">
        <v>14362</v>
      </c>
      <c r="B1925" s="118" t="s">
        <v>14363</v>
      </c>
      <c r="C1925" s="118" t="b">
        <v>0</v>
      </c>
      <c r="D1925" s="118" t="e">
        <f t="shared" ca="1" si="1"/>
        <v>#NAME?</v>
      </c>
      <c r="E1925" s="118" t="s">
        <v>14356</v>
      </c>
      <c r="F1925" s="118" t="s">
        <v>14364</v>
      </c>
      <c r="G1925" s="118"/>
      <c r="H1925" s="118" t="s">
        <v>54</v>
      </c>
      <c r="I1925" s="118" t="s">
        <v>10545</v>
      </c>
      <c r="J1925" s="118" t="s">
        <v>7756</v>
      </c>
    </row>
    <row r="1926" spans="1:10" ht="12.75">
      <c r="A1926" s="118" t="s">
        <v>14365</v>
      </c>
      <c r="B1926" s="118" t="s">
        <v>14366</v>
      </c>
      <c r="C1926" s="118" t="b">
        <v>0</v>
      </c>
      <c r="D1926" s="118" t="e">
        <f t="shared" ca="1" si="1"/>
        <v>#NAME?</v>
      </c>
      <c r="E1926" s="118" t="s">
        <v>14356</v>
      </c>
      <c r="F1926" s="118" t="s">
        <v>14367</v>
      </c>
      <c r="G1926" s="118"/>
      <c r="H1926" s="118" t="s">
        <v>54</v>
      </c>
      <c r="I1926" s="118" t="s">
        <v>10545</v>
      </c>
      <c r="J1926" s="118" t="s">
        <v>7756</v>
      </c>
    </row>
    <row r="1927" spans="1:10" ht="12.75">
      <c r="A1927" s="118" t="s">
        <v>10606</v>
      </c>
      <c r="B1927" s="118" t="s">
        <v>14368</v>
      </c>
      <c r="C1927" s="118" t="b">
        <v>0</v>
      </c>
      <c r="D1927" s="118" t="e">
        <f t="shared" ca="1" si="1"/>
        <v>#NAME?</v>
      </c>
      <c r="E1927" s="118" t="s">
        <v>14356</v>
      </c>
      <c r="F1927" s="118" t="s">
        <v>14369</v>
      </c>
      <c r="G1927" s="118"/>
      <c r="H1927" s="118" t="s">
        <v>4278</v>
      </c>
      <c r="I1927" s="118" t="s">
        <v>10545</v>
      </c>
      <c r="J1927" s="118" t="s">
        <v>7756</v>
      </c>
    </row>
    <row r="1928" spans="1:10" ht="12.75">
      <c r="A1928" s="118" t="s">
        <v>14370</v>
      </c>
      <c r="B1928" s="118" t="s">
        <v>1257</v>
      </c>
      <c r="C1928" s="118" t="b">
        <v>0</v>
      </c>
      <c r="D1928" s="118" t="e">
        <f t="shared" ca="1" si="1"/>
        <v>#NAME?</v>
      </c>
      <c r="E1928" s="118" t="s">
        <v>4625</v>
      </c>
      <c r="F1928" s="118" t="s">
        <v>14371</v>
      </c>
      <c r="G1928" s="118"/>
      <c r="H1928" s="118" t="s">
        <v>54</v>
      </c>
      <c r="I1928" s="118" t="s">
        <v>8136</v>
      </c>
      <c r="J1928" s="118" t="s">
        <v>7622</v>
      </c>
    </row>
    <row r="1929" spans="1:10" ht="12.75">
      <c r="A1929" s="118" t="s">
        <v>870</v>
      </c>
      <c r="B1929" s="118" t="s">
        <v>14372</v>
      </c>
      <c r="C1929" s="118" t="b">
        <v>0</v>
      </c>
      <c r="D1929" s="118" t="e">
        <f t="shared" ca="1" si="1"/>
        <v>#NAME?</v>
      </c>
      <c r="E1929" s="118" t="s">
        <v>4625</v>
      </c>
      <c r="F1929" s="118" t="s">
        <v>14373</v>
      </c>
      <c r="G1929" s="118"/>
      <c r="H1929" s="118" t="s">
        <v>4485</v>
      </c>
      <c r="I1929" s="118" t="s">
        <v>8136</v>
      </c>
      <c r="J1929" s="118" t="s">
        <v>7622</v>
      </c>
    </row>
    <row r="1930" spans="1:10" ht="12.75">
      <c r="A1930" s="118" t="s">
        <v>1591</v>
      </c>
      <c r="B1930" s="118" t="s">
        <v>14374</v>
      </c>
      <c r="C1930" s="118" t="b">
        <v>0</v>
      </c>
      <c r="D1930" s="118" t="e">
        <f t="shared" ca="1" si="1"/>
        <v>#NAME?</v>
      </c>
      <c r="E1930" s="118" t="s">
        <v>4625</v>
      </c>
      <c r="F1930" s="118" t="s">
        <v>14375</v>
      </c>
      <c r="G1930" s="118"/>
      <c r="H1930" s="118" t="s">
        <v>4305</v>
      </c>
      <c r="I1930" s="118" t="s">
        <v>8136</v>
      </c>
      <c r="J1930" s="118" t="s">
        <v>7622</v>
      </c>
    </row>
    <row r="1931" spans="1:10" ht="12.75">
      <c r="A1931" s="118" t="s">
        <v>1026</v>
      </c>
      <c r="B1931" s="118" t="s">
        <v>14376</v>
      </c>
      <c r="C1931" s="118" t="b">
        <v>0</v>
      </c>
      <c r="D1931" s="118" t="e">
        <f t="shared" ca="1" si="1"/>
        <v>#NAME?</v>
      </c>
      <c r="E1931" s="118" t="s">
        <v>4625</v>
      </c>
      <c r="F1931" s="118" t="s">
        <v>14377</v>
      </c>
      <c r="G1931" s="118"/>
      <c r="H1931" s="118" t="s">
        <v>4305</v>
      </c>
      <c r="I1931" s="118" t="s">
        <v>8136</v>
      </c>
      <c r="J1931" s="118" t="s">
        <v>7622</v>
      </c>
    </row>
    <row r="1932" spans="1:10" ht="12.75">
      <c r="A1932" s="118" t="s">
        <v>14378</v>
      </c>
      <c r="B1932" s="118" t="s">
        <v>14379</v>
      </c>
      <c r="C1932" s="118" t="b">
        <v>0</v>
      </c>
      <c r="D1932" s="118" t="e">
        <f t="shared" ca="1" si="1"/>
        <v>#NAME?</v>
      </c>
      <c r="E1932" s="118" t="s">
        <v>4625</v>
      </c>
      <c r="F1932" s="118" t="s">
        <v>14380</v>
      </c>
      <c r="G1932" s="118"/>
      <c r="H1932" s="118" t="s">
        <v>4305</v>
      </c>
      <c r="I1932" s="118" t="s">
        <v>8883</v>
      </c>
      <c r="J1932" s="118"/>
    </row>
    <row r="1933" spans="1:10" ht="12.75">
      <c r="A1933" s="118" t="s">
        <v>14381</v>
      </c>
      <c r="B1933" s="118" t="s">
        <v>11579</v>
      </c>
      <c r="C1933" s="118" t="b">
        <v>0</v>
      </c>
      <c r="D1933" s="118" t="e">
        <f t="shared" ca="1" si="1"/>
        <v>#NAME?</v>
      </c>
      <c r="E1933" s="118" t="s">
        <v>4625</v>
      </c>
      <c r="F1933" s="118" t="s">
        <v>14382</v>
      </c>
      <c r="G1933" s="118"/>
      <c r="H1933" s="118" t="s">
        <v>4305</v>
      </c>
      <c r="I1933" s="118" t="s">
        <v>9429</v>
      </c>
      <c r="J1933" s="118"/>
    </row>
    <row r="1934" spans="1:10" ht="12.75">
      <c r="A1934" s="118" t="s">
        <v>2680</v>
      </c>
      <c r="B1934" s="118" t="s">
        <v>10011</v>
      </c>
      <c r="C1934" s="118" t="b">
        <v>0</v>
      </c>
      <c r="D1934" s="118" t="e">
        <f t="shared" ca="1" si="1"/>
        <v>#NAME?</v>
      </c>
      <c r="E1934" s="118" t="s">
        <v>4625</v>
      </c>
      <c r="F1934" s="118" t="s">
        <v>14383</v>
      </c>
      <c r="G1934" s="118"/>
      <c r="H1934" s="118" t="s">
        <v>5273</v>
      </c>
      <c r="I1934" s="118" t="s">
        <v>8883</v>
      </c>
      <c r="J1934" s="118"/>
    </row>
    <row r="1935" spans="1:10" ht="12.75">
      <c r="A1935" s="118" t="s">
        <v>14384</v>
      </c>
      <c r="B1935" s="118" t="s">
        <v>14385</v>
      </c>
      <c r="C1935" s="118" t="b">
        <v>0</v>
      </c>
      <c r="D1935" s="118" t="e">
        <f t="shared" ca="1" si="1"/>
        <v>#NAME?</v>
      </c>
      <c r="E1935" s="118" t="s">
        <v>14386</v>
      </c>
      <c r="F1935" s="118" t="s">
        <v>14387</v>
      </c>
      <c r="G1935" s="118"/>
      <c r="H1935" s="118" t="s">
        <v>14388</v>
      </c>
      <c r="I1935" s="118" t="s">
        <v>14389</v>
      </c>
      <c r="J1935" s="118" t="s">
        <v>14390</v>
      </c>
    </row>
    <row r="1936" spans="1:10" ht="12.75">
      <c r="A1936" s="118" t="s">
        <v>14391</v>
      </c>
      <c r="B1936" s="118" t="s">
        <v>14392</v>
      </c>
      <c r="C1936" s="118" t="b">
        <v>0</v>
      </c>
      <c r="D1936" s="118" t="e">
        <f t="shared" ca="1" si="1"/>
        <v>#NAME?</v>
      </c>
      <c r="E1936" s="118" t="s">
        <v>14386</v>
      </c>
      <c r="F1936" s="118" t="s">
        <v>14393</v>
      </c>
      <c r="G1936" s="118"/>
      <c r="H1936" s="118" t="s">
        <v>8346</v>
      </c>
      <c r="I1936" s="118" t="s">
        <v>14389</v>
      </c>
      <c r="J1936" s="118" t="s">
        <v>14390</v>
      </c>
    </row>
    <row r="1937" spans="1:10" ht="12.75">
      <c r="A1937" s="118" t="s">
        <v>2226</v>
      </c>
      <c r="B1937" s="118" t="s">
        <v>2103</v>
      </c>
      <c r="C1937" s="118" t="b">
        <v>0</v>
      </c>
      <c r="D1937" s="118" t="e">
        <f t="shared" ca="1" si="1"/>
        <v>#NAME?</v>
      </c>
      <c r="E1937" s="118" t="s">
        <v>14386</v>
      </c>
      <c r="F1937" s="118" t="s">
        <v>14394</v>
      </c>
      <c r="G1937" s="118"/>
      <c r="H1937" s="118" t="s">
        <v>4305</v>
      </c>
      <c r="I1937" s="118" t="s">
        <v>14389</v>
      </c>
      <c r="J1937" s="118" t="s">
        <v>14390</v>
      </c>
    </row>
    <row r="1938" spans="1:10" ht="12.75">
      <c r="A1938" s="118" t="s">
        <v>2600</v>
      </c>
      <c r="B1938" s="118" t="s">
        <v>14395</v>
      </c>
      <c r="C1938" s="118" t="b">
        <v>0</v>
      </c>
      <c r="D1938" s="118" t="e">
        <f t="shared" ca="1" si="1"/>
        <v>#NAME?</v>
      </c>
      <c r="E1938" s="118" t="s">
        <v>14386</v>
      </c>
      <c r="F1938" s="118" t="s">
        <v>14396</v>
      </c>
      <c r="G1938" s="118"/>
      <c r="H1938" s="118" t="s">
        <v>14388</v>
      </c>
      <c r="I1938" s="118" t="s">
        <v>14389</v>
      </c>
      <c r="J1938" s="118" t="s">
        <v>14390</v>
      </c>
    </row>
    <row r="1939" spans="1:10" ht="12.75">
      <c r="A1939" s="118" t="s">
        <v>9126</v>
      </c>
      <c r="B1939" s="118" t="s">
        <v>14397</v>
      </c>
      <c r="C1939" s="118" t="b">
        <v>0</v>
      </c>
      <c r="D1939" s="118" t="e">
        <f t="shared" ca="1" si="1"/>
        <v>#NAME?</v>
      </c>
      <c r="E1939" s="118" t="s">
        <v>14398</v>
      </c>
      <c r="F1939" s="118" t="s">
        <v>14399</v>
      </c>
      <c r="G1939" s="118"/>
      <c r="H1939" s="118" t="s">
        <v>4311</v>
      </c>
      <c r="I1939" s="118" t="s">
        <v>10629</v>
      </c>
      <c r="J1939" s="118" t="s">
        <v>10630</v>
      </c>
    </row>
    <row r="1940" spans="1:10" ht="12.75">
      <c r="A1940" s="118" t="s">
        <v>13576</v>
      </c>
      <c r="B1940" s="118" t="s">
        <v>14400</v>
      </c>
      <c r="C1940" s="118" t="b">
        <v>0</v>
      </c>
      <c r="D1940" s="118" t="e">
        <f t="shared" ca="1" si="1"/>
        <v>#NAME?</v>
      </c>
      <c r="E1940" s="118" t="s">
        <v>14401</v>
      </c>
      <c r="F1940" s="118" t="s">
        <v>14402</v>
      </c>
      <c r="G1940" s="118"/>
      <c r="H1940" s="118" t="s">
        <v>14403</v>
      </c>
      <c r="I1940" s="118" t="s">
        <v>14404</v>
      </c>
      <c r="J1940" s="118" t="s">
        <v>7795</v>
      </c>
    </row>
    <row r="1941" spans="1:10" ht="12.75">
      <c r="A1941" s="118" t="s">
        <v>1881</v>
      </c>
      <c r="B1941" s="118" t="s">
        <v>14405</v>
      </c>
      <c r="C1941" s="118" t="b">
        <v>0</v>
      </c>
      <c r="D1941" s="118" t="e">
        <f t="shared" ca="1" si="1"/>
        <v>#NAME?</v>
      </c>
      <c r="E1941" s="118" t="s">
        <v>14406</v>
      </c>
      <c r="F1941" s="118" t="s">
        <v>14407</v>
      </c>
      <c r="G1941" s="118"/>
      <c r="H1941" s="118" t="s">
        <v>4276</v>
      </c>
      <c r="I1941" s="118" t="s">
        <v>10284</v>
      </c>
      <c r="J1941" s="118" t="s">
        <v>9660</v>
      </c>
    </row>
    <row r="1942" spans="1:10" ht="12.75">
      <c r="A1942" s="118" t="s">
        <v>1591</v>
      </c>
      <c r="B1942" s="118" t="s">
        <v>2650</v>
      </c>
      <c r="C1942" s="118" t="b">
        <v>0</v>
      </c>
      <c r="D1942" s="118" t="e">
        <f t="shared" ca="1" si="1"/>
        <v>#NAME?</v>
      </c>
      <c r="E1942" s="118" t="s">
        <v>14406</v>
      </c>
      <c r="F1942" s="118" t="s">
        <v>14408</v>
      </c>
      <c r="G1942" s="118"/>
      <c r="H1942" s="118" t="s">
        <v>14409</v>
      </c>
      <c r="I1942" s="118" t="s">
        <v>10284</v>
      </c>
      <c r="J1942" s="118" t="s">
        <v>9660</v>
      </c>
    </row>
    <row r="1943" spans="1:10" ht="12.75">
      <c r="A1943" s="118" t="s">
        <v>1591</v>
      </c>
      <c r="B1943" s="118" t="s">
        <v>14410</v>
      </c>
      <c r="C1943" s="118" t="b">
        <v>0</v>
      </c>
      <c r="D1943" s="118" t="e">
        <f t="shared" ca="1" si="1"/>
        <v>#NAME?</v>
      </c>
      <c r="E1943" s="118" t="s">
        <v>14406</v>
      </c>
      <c r="F1943" s="118" t="s">
        <v>14411</v>
      </c>
      <c r="G1943" s="118"/>
      <c r="H1943" s="118" t="s">
        <v>14412</v>
      </c>
      <c r="I1943" s="118" t="s">
        <v>10284</v>
      </c>
      <c r="J1943" s="118" t="s">
        <v>9660</v>
      </c>
    </row>
    <row r="1944" spans="1:10" ht="12.75">
      <c r="A1944" s="118" t="s">
        <v>826</v>
      </c>
      <c r="B1944" s="118" t="s">
        <v>14413</v>
      </c>
      <c r="C1944" s="118" t="b">
        <v>0</v>
      </c>
      <c r="D1944" s="118" t="e">
        <f t="shared" ca="1" si="1"/>
        <v>#NAME?</v>
      </c>
      <c r="E1944" s="118" t="s">
        <v>14406</v>
      </c>
      <c r="F1944" s="118" t="s">
        <v>14414</v>
      </c>
      <c r="G1944" s="118"/>
      <c r="H1944" s="118" t="s">
        <v>4276</v>
      </c>
      <c r="I1944" s="118" t="s">
        <v>10284</v>
      </c>
      <c r="J1944" s="118" t="s">
        <v>9660</v>
      </c>
    </row>
    <row r="1945" spans="1:10" ht="12.75">
      <c r="A1945" s="118" t="s">
        <v>1495</v>
      </c>
      <c r="B1945" s="118" t="s">
        <v>14415</v>
      </c>
      <c r="C1945" s="118" t="b">
        <v>0</v>
      </c>
      <c r="D1945" s="118" t="e">
        <f t="shared" ca="1" si="1"/>
        <v>#NAME?</v>
      </c>
      <c r="E1945" s="118" t="s">
        <v>14406</v>
      </c>
      <c r="F1945" s="118" t="s">
        <v>14416</v>
      </c>
      <c r="G1945" s="118"/>
      <c r="H1945" s="118" t="s">
        <v>4276</v>
      </c>
      <c r="I1945" s="118" t="s">
        <v>10284</v>
      </c>
      <c r="J1945" s="118" t="s">
        <v>9660</v>
      </c>
    </row>
    <row r="1946" spans="1:10" ht="12.75">
      <c r="A1946" s="118" t="s">
        <v>14417</v>
      </c>
      <c r="B1946" s="118" t="s">
        <v>2650</v>
      </c>
      <c r="C1946" s="118" t="b">
        <v>0</v>
      </c>
      <c r="D1946" s="118" t="e">
        <f t="shared" ca="1" si="1"/>
        <v>#NAME?</v>
      </c>
      <c r="E1946" s="118" t="s">
        <v>14406</v>
      </c>
      <c r="F1946" s="118" t="s">
        <v>14418</v>
      </c>
      <c r="G1946" s="118"/>
      <c r="H1946" s="118" t="s">
        <v>5064</v>
      </c>
      <c r="I1946" s="118" t="s">
        <v>10284</v>
      </c>
      <c r="J1946" s="118" t="s">
        <v>9660</v>
      </c>
    </row>
    <row r="1947" spans="1:10" ht="12.75">
      <c r="A1947" s="118" t="s">
        <v>995</v>
      </c>
      <c r="B1947" s="118" t="s">
        <v>2650</v>
      </c>
      <c r="C1947" s="118" t="b">
        <v>0</v>
      </c>
      <c r="D1947" s="118" t="e">
        <f t="shared" ca="1" si="1"/>
        <v>#NAME?</v>
      </c>
      <c r="E1947" s="118" t="s">
        <v>14406</v>
      </c>
      <c r="F1947" s="118" t="s">
        <v>14419</v>
      </c>
      <c r="G1947" s="118"/>
      <c r="H1947" s="118" t="s">
        <v>4640</v>
      </c>
      <c r="I1947" s="118" t="s">
        <v>10284</v>
      </c>
      <c r="J1947" s="118" t="s">
        <v>9660</v>
      </c>
    </row>
    <row r="1948" spans="1:10" ht="12.75">
      <c r="A1948" s="118" t="s">
        <v>2013</v>
      </c>
      <c r="B1948" s="118" t="s">
        <v>14420</v>
      </c>
      <c r="C1948" s="118" t="b">
        <v>0</v>
      </c>
      <c r="D1948" s="118" t="e">
        <f t="shared" ca="1" si="1"/>
        <v>#NAME?</v>
      </c>
      <c r="E1948" s="118" t="s">
        <v>14420</v>
      </c>
      <c r="F1948" s="118" t="s">
        <v>14421</v>
      </c>
      <c r="G1948" s="118"/>
      <c r="H1948" s="118" t="s">
        <v>5279</v>
      </c>
      <c r="I1948" s="118" t="s">
        <v>3131</v>
      </c>
      <c r="J1948" s="118" t="s">
        <v>7622</v>
      </c>
    </row>
    <row r="1949" spans="1:10" ht="12.75">
      <c r="A1949" s="118" t="s">
        <v>9298</v>
      </c>
      <c r="B1949" s="118" t="s">
        <v>14422</v>
      </c>
      <c r="C1949" s="118" t="b">
        <v>0</v>
      </c>
      <c r="D1949" s="118" t="e">
        <f t="shared" ca="1" si="1"/>
        <v>#NAME?</v>
      </c>
      <c r="E1949" s="118" t="s">
        <v>14423</v>
      </c>
      <c r="F1949" s="118" t="s">
        <v>14424</v>
      </c>
      <c r="G1949" s="118"/>
      <c r="H1949" s="118" t="s">
        <v>4276</v>
      </c>
      <c r="I1949" s="118" t="s">
        <v>3131</v>
      </c>
      <c r="J1949" s="118" t="s">
        <v>7622</v>
      </c>
    </row>
    <row r="1950" spans="1:10" ht="12.75">
      <c r="A1950" s="118" t="s">
        <v>1666</v>
      </c>
      <c r="B1950" s="118" t="s">
        <v>14425</v>
      </c>
      <c r="C1950" s="118" t="b">
        <v>0</v>
      </c>
      <c r="D1950" s="118" t="e">
        <f t="shared" ca="1" si="1"/>
        <v>#NAME?</v>
      </c>
      <c r="E1950" s="118" t="s">
        <v>14423</v>
      </c>
      <c r="F1950" s="118" t="s">
        <v>14426</v>
      </c>
      <c r="G1950" s="118"/>
      <c r="H1950" s="118" t="s">
        <v>4278</v>
      </c>
      <c r="I1950" s="118" t="s">
        <v>3131</v>
      </c>
      <c r="J1950" s="118" t="s">
        <v>7622</v>
      </c>
    </row>
    <row r="1951" spans="1:10" ht="12.75">
      <c r="A1951" s="118" t="s">
        <v>11723</v>
      </c>
      <c r="B1951" s="118" t="s">
        <v>14427</v>
      </c>
      <c r="C1951" s="118" t="b">
        <v>0</v>
      </c>
      <c r="D1951" s="118" t="e">
        <f t="shared" ca="1" si="1"/>
        <v>#NAME?</v>
      </c>
      <c r="E1951" s="118" t="s">
        <v>14423</v>
      </c>
      <c r="F1951" s="118" t="s">
        <v>14428</v>
      </c>
      <c r="G1951" s="118"/>
      <c r="H1951" s="118" t="s">
        <v>7611</v>
      </c>
      <c r="I1951" s="118" t="s">
        <v>3131</v>
      </c>
      <c r="J1951" s="118" t="s">
        <v>7622</v>
      </c>
    </row>
    <row r="1952" spans="1:10" ht="12.75">
      <c r="A1952" s="118" t="s">
        <v>14429</v>
      </c>
      <c r="B1952" s="118" t="s">
        <v>8252</v>
      </c>
      <c r="C1952" s="118" t="b">
        <v>0</v>
      </c>
      <c r="D1952" s="118" t="e">
        <f t="shared" ca="1" si="1"/>
        <v>#NAME?</v>
      </c>
      <c r="E1952" s="118" t="s">
        <v>14430</v>
      </c>
      <c r="F1952" s="118" t="s">
        <v>14431</v>
      </c>
      <c r="G1952" s="118"/>
      <c r="H1952" s="118" t="s">
        <v>4485</v>
      </c>
      <c r="I1952" s="118" t="s">
        <v>8050</v>
      </c>
      <c r="J1952" s="118"/>
    </row>
    <row r="1953" spans="1:10" ht="12.75">
      <c r="A1953" s="118" t="s">
        <v>10942</v>
      </c>
      <c r="B1953" s="118" t="s">
        <v>14432</v>
      </c>
      <c r="C1953" s="118" t="b">
        <v>0</v>
      </c>
      <c r="D1953" s="118" t="e">
        <f t="shared" ca="1" si="1"/>
        <v>#NAME?</v>
      </c>
      <c r="E1953" s="118" t="s">
        <v>14430</v>
      </c>
      <c r="F1953" s="118" t="s">
        <v>14433</v>
      </c>
      <c r="G1953" s="118"/>
      <c r="H1953" s="118" t="s">
        <v>4485</v>
      </c>
      <c r="I1953" s="118" t="s">
        <v>8050</v>
      </c>
      <c r="J1953" s="118"/>
    </row>
    <row r="1954" spans="1:10" ht="12.75">
      <c r="A1954" s="118" t="s">
        <v>14434</v>
      </c>
      <c r="B1954" s="118" t="s">
        <v>10869</v>
      </c>
      <c r="C1954" s="118" t="b">
        <v>0</v>
      </c>
      <c r="D1954" s="118" t="e">
        <f t="shared" ca="1" si="1"/>
        <v>#NAME?</v>
      </c>
      <c r="E1954" s="118" t="s">
        <v>14430</v>
      </c>
      <c r="F1954" s="118" t="s">
        <v>14435</v>
      </c>
      <c r="G1954" s="118"/>
      <c r="H1954" s="118" t="s">
        <v>4278</v>
      </c>
      <c r="I1954" s="118" t="s">
        <v>8050</v>
      </c>
      <c r="J1954" s="118"/>
    </row>
    <row r="1955" spans="1:10" ht="12.75">
      <c r="A1955" s="118" t="s">
        <v>8024</v>
      </c>
      <c r="B1955" s="118" t="s">
        <v>14436</v>
      </c>
      <c r="C1955" s="118" t="b">
        <v>0</v>
      </c>
      <c r="D1955" s="118" t="e">
        <f t="shared" ca="1" si="1"/>
        <v>#NAME?</v>
      </c>
      <c r="E1955" s="118" t="s">
        <v>14430</v>
      </c>
      <c r="F1955" s="118" t="s">
        <v>14437</v>
      </c>
      <c r="G1955" s="118"/>
      <c r="H1955" s="118" t="s">
        <v>4278</v>
      </c>
      <c r="I1955" s="118" t="s">
        <v>8050</v>
      </c>
      <c r="J1955" s="118"/>
    </row>
    <row r="1956" spans="1:10" ht="12.75">
      <c r="A1956" s="118" t="s">
        <v>1266</v>
      </c>
      <c r="B1956" s="118" t="s">
        <v>14438</v>
      </c>
      <c r="C1956" s="118" t="b">
        <v>0</v>
      </c>
      <c r="D1956" s="118" t="e">
        <f t="shared" ca="1" si="1"/>
        <v>#NAME?</v>
      </c>
      <c r="E1956" s="118" t="s">
        <v>14439</v>
      </c>
      <c r="F1956" s="118" t="s">
        <v>14440</v>
      </c>
      <c r="G1956" s="118"/>
      <c r="H1956" s="118" t="s">
        <v>4831</v>
      </c>
      <c r="I1956" s="118" t="s">
        <v>10184</v>
      </c>
      <c r="J1956" s="118" t="s">
        <v>10185</v>
      </c>
    </row>
    <row r="1957" spans="1:10" ht="12.75">
      <c r="A1957" s="118" t="s">
        <v>14441</v>
      </c>
      <c r="B1957" s="118" t="s">
        <v>14442</v>
      </c>
      <c r="C1957" s="118" t="b">
        <v>0</v>
      </c>
      <c r="D1957" s="118" t="e">
        <f t="shared" ca="1" si="1"/>
        <v>#NAME?</v>
      </c>
      <c r="E1957" s="118" t="s">
        <v>14443</v>
      </c>
      <c r="F1957" s="118" t="s">
        <v>14444</v>
      </c>
      <c r="G1957" s="118"/>
      <c r="H1957" s="118" t="s">
        <v>4640</v>
      </c>
      <c r="I1957" s="118" t="s">
        <v>14158</v>
      </c>
      <c r="J1957" s="118"/>
    </row>
    <row r="1958" spans="1:10" ht="12.75">
      <c r="A1958" s="118" t="s">
        <v>1093</v>
      </c>
      <c r="B1958" s="118" t="s">
        <v>14445</v>
      </c>
      <c r="C1958" s="118" t="b">
        <v>0</v>
      </c>
      <c r="D1958" s="118" t="e">
        <f t="shared" ca="1" si="1"/>
        <v>#NAME?</v>
      </c>
      <c r="E1958" s="118" t="s">
        <v>14443</v>
      </c>
      <c r="F1958" s="118" t="s">
        <v>14446</v>
      </c>
      <c r="G1958" s="118"/>
      <c r="H1958" s="118" t="s">
        <v>4640</v>
      </c>
      <c r="I1958" s="118" t="s">
        <v>14158</v>
      </c>
      <c r="J1958" s="118"/>
    </row>
    <row r="1959" spans="1:10" ht="12.75">
      <c r="A1959" s="118" t="s">
        <v>14447</v>
      </c>
      <c r="B1959" s="118" t="s">
        <v>14448</v>
      </c>
      <c r="C1959" s="118" t="b">
        <v>0</v>
      </c>
      <c r="D1959" s="118" t="e">
        <f t="shared" ca="1" si="1"/>
        <v>#NAME?</v>
      </c>
      <c r="E1959" s="118" t="s">
        <v>14449</v>
      </c>
      <c r="F1959" s="118" t="s">
        <v>14450</v>
      </c>
      <c r="G1959" s="118"/>
      <c r="H1959" s="118" t="s">
        <v>14451</v>
      </c>
      <c r="I1959" s="118" t="s">
        <v>7820</v>
      </c>
      <c r="J1959" s="118" t="s">
        <v>7820</v>
      </c>
    </row>
    <row r="1960" spans="1:10" ht="12.75">
      <c r="A1960" s="118" t="s">
        <v>814</v>
      </c>
      <c r="B1960" s="118" t="s">
        <v>9490</v>
      </c>
      <c r="C1960" s="118" t="b">
        <v>0</v>
      </c>
      <c r="D1960" s="118" t="e">
        <f t="shared" ca="1" si="1"/>
        <v>#NAME?</v>
      </c>
      <c r="E1960" s="118" t="s">
        <v>14452</v>
      </c>
      <c r="F1960" s="118" t="s">
        <v>14453</v>
      </c>
      <c r="G1960" s="118"/>
      <c r="H1960" s="118" t="s">
        <v>4872</v>
      </c>
      <c r="I1960" s="118" t="s">
        <v>1699</v>
      </c>
      <c r="J1960" s="118" t="s">
        <v>7795</v>
      </c>
    </row>
    <row r="1961" spans="1:10" ht="12.75">
      <c r="A1961" s="118" t="s">
        <v>14454</v>
      </c>
      <c r="B1961" s="118" t="s">
        <v>14455</v>
      </c>
      <c r="C1961" s="118" t="b">
        <v>0</v>
      </c>
      <c r="D1961" s="118" t="e">
        <f t="shared" ca="1" si="1"/>
        <v>#NAME?</v>
      </c>
      <c r="E1961" s="118" t="s">
        <v>14452</v>
      </c>
      <c r="F1961" s="118" t="s">
        <v>14456</v>
      </c>
      <c r="G1961" s="118"/>
      <c r="H1961" s="118" t="s">
        <v>54</v>
      </c>
      <c r="I1961" s="118" t="s">
        <v>1699</v>
      </c>
      <c r="J1961" s="118" t="s">
        <v>7795</v>
      </c>
    </row>
    <row r="1962" spans="1:10" ht="12.75">
      <c r="A1962" s="118" t="s">
        <v>2589</v>
      </c>
      <c r="B1962" s="118" t="s">
        <v>14457</v>
      </c>
      <c r="C1962" s="118" t="b">
        <v>0</v>
      </c>
      <c r="D1962" s="118" t="e">
        <f t="shared" ca="1" si="1"/>
        <v>#NAME?</v>
      </c>
      <c r="E1962" s="118" t="s">
        <v>14452</v>
      </c>
      <c r="F1962" s="118" t="s">
        <v>14458</v>
      </c>
      <c r="G1962" s="118"/>
      <c r="H1962" s="118" t="s">
        <v>10146</v>
      </c>
      <c r="I1962" s="118" t="s">
        <v>1699</v>
      </c>
      <c r="J1962" s="118" t="s">
        <v>7795</v>
      </c>
    </row>
    <row r="1963" spans="1:10" ht="12.75">
      <c r="A1963" s="118" t="s">
        <v>14459</v>
      </c>
      <c r="B1963" s="118" t="s">
        <v>14460</v>
      </c>
      <c r="C1963" s="118" t="b">
        <v>0</v>
      </c>
      <c r="D1963" s="118" t="e">
        <f t="shared" ca="1" si="1"/>
        <v>#NAME?</v>
      </c>
      <c r="E1963" s="118" t="s">
        <v>14461</v>
      </c>
      <c r="F1963" s="118" t="s">
        <v>14462</v>
      </c>
      <c r="G1963" s="118"/>
      <c r="H1963" s="118" t="s">
        <v>4276</v>
      </c>
      <c r="I1963" s="118" t="s">
        <v>9364</v>
      </c>
      <c r="J1963" s="118"/>
    </row>
    <row r="1964" spans="1:10" ht="12.75">
      <c r="A1964" s="118" t="s">
        <v>14463</v>
      </c>
      <c r="B1964" s="118" t="s">
        <v>14464</v>
      </c>
      <c r="C1964" s="118" t="b">
        <v>0</v>
      </c>
      <c r="D1964" s="118" t="e">
        <f t="shared" ca="1" si="1"/>
        <v>#NAME?</v>
      </c>
      <c r="E1964" s="118" t="s">
        <v>14465</v>
      </c>
      <c r="F1964" s="118" t="s">
        <v>14466</v>
      </c>
      <c r="G1964" s="118"/>
      <c r="H1964" s="118" t="s">
        <v>5961</v>
      </c>
      <c r="I1964" s="127" t="s">
        <v>14467</v>
      </c>
      <c r="J1964" s="118"/>
    </row>
    <row r="1965" spans="1:10" ht="12.75">
      <c r="A1965" s="118" t="s">
        <v>1173</v>
      </c>
      <c r="B1965" s="118" t="s">
        <v>14468</v>
      </c>
      <c r="C1965" s="118" t="b">
        <v>0</v>
      </c>
      <c r="D1965" s="118" t="e">
        <f t="shared" ca="1" si="1"/>
        <v>#NAME?</v>
      </c>
      <c r="E1965" s="118" t="s">
        <v>14465</v>
      </c>
      <c r="F1965" s="118" t="s">
        <v>14469</v>
      </c>
      <c r="G1965" s="118"/>
      <c r="H1965" s="118" t="s">
        <v>4831</v>
      </c>
      <c r="I1965" s="127" t="s">
        <v>14467</v>
      </c>
      <c r="J1965" s="118"/>
    </row>
    <row r="1966" spans="1:10" ht="12.75">
      <c r="A1966" s="118" t="s">
        <v>14470</v>
      </c>
      <c r="B1966" s="118" t="s">
        <v>14471</v>
      </c>
      <c r="C1966" s="118" t="b">
        <v>0</v>
      </c>
      <c r="D1966" s="118" t="e">
        <f t="shared" ca="1" si="1"/>
        <v>#NAME?</v>
      </c>
      <c r="E1966" s="118" t="s">
        <v>14465</v>
      </c>
      <c r="F1966" s="118" t="s">
        <v>14472</v>
      </c>
      <c r="G1966" s="118"/>
      <c r="H1966" s="118" t="s">
        <v>5961</v>
      </c>
      <c r="I1966" s="127" t="s">
        <v>14467</v>
      </c>
      <c r="J1966" s="118"/>
    </row>
    <row r="1967" spans="1:10" ht="12.75">
      <c r="A1967" s="118" t="s">
        <v>14473</v>
      </c>
      <c r="B1967" s="118" t="s">
        <v>14474</v>
      </c>
      <c r="C1967" s="118" t="b">
        <v>0</v>
      </c>
      <c r="D1967" s="118" t="e">
        <f t="shared" ca="1" si="1"/>
        <v>#NAME?</v>
      </c>
      <c r="E1967" s="118" t="s">
        <v>14465</v>
      </c>
      <c r="F1967" s="118" t="s">
        <v>14475</v>
      </c>
      <c r="G1967" s="118"/>
      <c r="H1967" s="118" t="s">
        <v>5961</v>
      </c>
      <c r="I1967" s="127" t="s">
        <v>14467</v>
      </c>
      <c r="J1967" s="118"/>
    </row>
    <row r="1968" spans="1:10" ht="12.75">
      <c r="A1968" s="118" t="s">
        <v>2523</v>
      </c>
      <c r="B1968" s="118" t="s">
        <v>14476</v>
      </c>
      <c r="C1968" s="118" t="b">
        <v>0</v>
      </c>
      <c r="D1968" s="118" t="e">
        <f t="shared" ca="1" si="1"/>
        <v>#NAME?</v>
      </c>
      <c r="E1968" s="118" t="s">
        <v>14477</v>
      </c>
      <c r="F1968" s="118" t="s">
        <v>14478</v>
      </c>
      <c r="G1968" s="118"/>
      <c r="H1968" s="118" t="s">
        <v>4485</v>
      </c>
      <c r="I1968" s="118" t="s">
        <v>14479</v>
      </c>
      <c r="J1968" s="118" t="s">
        <v>14480</v>
      </c>
    </row>
    <row r="1969" spans="1:10" ht="12.75">
      <c r="A1969" s="118" t="s">
        <v>10777</v>
      </c>
      <c r="B1969" s="118" t="s">
        <v>2264</v>
      </c>
      <c r="C1969" s="118" t="b">
        <v>0</v>
      </c>
      <c r="D1969" s="118" t="e">
        <f t="shared" ca="1" si="1"/>
        <v>#NAME?</v>
      </c>
      <c r="E1969" s="118" t="s">
        <v>14477</v>
      </c>
      <c r="F1969" s="118" t="s">
        <v>14481</v>
      </c>
      <c r="G1969" s="118"/>
      <c r="H1969" s="118" t="s">
        <v>4485</v>
      </c>
      <c r="I1969" s="118" t="s">
        <v>14479</v>
      </c>
      <c r="J1969" s="118" t="s">
        <v>14480</v>
      </c>
    </row>
    <row r="1970" spans="1:10" ht="12.75">
      <c r="A1970" s="118" t="s">
        <v>1231</v>
      </c>
      <c r="B1970" s="118" t="s">
        <v>14482</v>
      </c>
      <c r="C1970" s="118" t="b">
        <v>0</v>
      </c>
      <c r="D1970" s="118" t="e">
        <f t="shared" ca="1" si="1"/>
        <v>#NAME?</v>
      </c>
      <c r="E1970" s="118" t="s">
        <v>14483</v>
      </c>
      <c r="F1970" s="118" t="s">
        <v>14484</v>
      </c>
      <c r="G1970" s="118"/>
      <c r="H1970" s="118" t="s">
        <v>5273</v>
      </c>
      <c r="I1970" s="118" t="s">
        <v>13063</v>
      </c>
      <c r="J1970" s="118" t="s">
        <v>13064</v>
      </c>
    </row>
    <row r="1971" spans="1:10" ht="12.75">
      <c r="A1971" s="118" t="s">
        <v>14485</v>
      </c>
      <c r="B1971" s="118" t="s">
        <v>10497</v>
      </c>
      <c r="C1971" s="118" t="b">
        <v>0</v>
      </c>
      <c r="D1971" s="118" t="e">
        <f t="shared" ca="1" si="1"/>
        <v>#NAME?</v>
      </c>
      <c r="E1971" s="118" t="s">
        <v>14486</v>
      </c>
      <c r="F1971" s="118" t="s">
        <v>14487</v>
      </c>
      <c r="G1971" s="118"/>
      <c r="H1971" s="118" t="s">
        <v>54</v>
      </c>
      <c r="I1971" s="118" t="s">
        <v>7642</v>
      </c>
      <c r="J1971" s="118"/>
    </row>
    <row r="1972" spans="1:10" ht="12.75">
      <c r="A1972" s="118" t="s">
        <v>8937</v>
      </c>
      <c r="B1972" s="118" t="s">
        <v>14488</v>
      </c>
      <c r="C1972" s="118" t="b">
        <v>0</v>
      </c>
      <c r="D1972" s="118" t="e">
        <f t="shared" ca="1" si="1"/>
        <v>#NAME?</v>
      </c>
      <c r="E1972" s="118" t="s">
        <v>14486</v>
      </c>
      <c r="F1972" s="118" t="s">
        <v>14489</v>
      </c>
      <c r="G1972" s="118"/>
      <c r="H1972" s="118" t="s">
        <v>5279</v>
      </c>
      <c r="I1972" s="118" t="s">
        <v>7642</v>
      </c>
      <c r="J1972" s="118"/>
    </row>
    <row r="1973" spans="1:10" ht="12.75">
      <c r="A1973" s="118" t="s">
        <v>14490</v>
      </c>
      <c r="B1973" s="118" t="s">
        <v>11904</v>
      </c>
      <c r="C1973" s="118" t="b">
        <v>0</v>
      </c>
      <c r="D1973" s="118" t="e">
        <f t="shared" ca="1" si="1"/>
        <v>#NAME?</v>
      </c>
      <c r="E1973" s="118" t="s">
        <v>14486</v>
      </c>
      <c r="F1973" s="118" t="s">
        <v>14491</v>
      </c>
      <c r="G1973" s="118"/>
      <c r="H1973" s="118" t="s">
        <v>7611</v>
      </c>
      <c r="I1973" s="118" t="s">
        <v>7642</v>
      </c>
      <c r="J1973" s="118"/>
    </row>
    <row r="1974" spans="1:10" ht="12.75">
      <c r="A1974" s="118" t="s">
        <v>798</v>
      </c>
      <c r="B1974" s="118" t="s">
        <v>14492</v>
      </c>
      <c r="C1974" s="118" t="b">
        <v>0</v>
      </c>
      <c r="D1974" s="118" t="e">
        <f t="shared" ca="1" si="1"/>
        <v>#NAME?</v>
      </c>
      <c r="E1974" s="118" t="s">
        <v>14486</v>
      </c>
      <c r="F1974" s="118" t="s">
        <v>14493</v>
      </c>
      <c r="G1974" s="118"/>
      <c r="H1974" s="118" t="s">
        <v>4640</v>
      </c>
      <c r="I1974" s="118" t="s">
        <v>7642</v>
      </c>
      <c r="J1974" s="118"/>
    </row>
    <row r="1975" spans="1:10" ht="12.75">
      <c r="A1975" s="118" t="s">
        <v>1845</v>
      </c>
      <c r="B1975" s="118" t="s">
        <v>14494</v>
      </c>
      <c r="C1975" s="118" t="b">
        <v>0</v>
      </c>
      <c r="D1975" s="118" t="e">
        <f t="shared" ca="1" si="1"/>
        <v>#NAME?</v>
      </c>
      <c r="E1975" s="118" t="s">
        <v>14486</v>
      </c>
      <c r="F1975" s="118" t="s">
        <v>14495</v>
      </c>
      <c r="G1975" s="118"/>
      <c r="H1975" s="118" t="s">
        <v>54</v>
      </c>
      <c r="I1975" s="118" t="s">
        <v>7642</v>
      </c>
      <c r="J1975" s="118"/>
    </row>
    <row r="1976" spans="1:10" ht="12.75">
      <c r="A1976" s="118" t="s">
        <v>14496</v>
      </c>
      <c r="B1976" s="118" t="s">
        <v>14497</v>
      </c>
      <c r="C1976" s="118" t="b">
        <v>0</v>
      </c>
      <c r="D1976" s="118" t="e">
        <f t="shared" ca="1" si="1"/>
        <v>#NAME?</v>
      </c>
      <c r="E1976" s="118" t="s">
        <v>14498</v>
      </c>
      <c r="F1976" s="118" t="s">
        <v>14499</v>
      </c>
      <c r="G1976" s="118"/>
      <c r="H1976" s="118" t="s">
        <v>14500</v>
      </c>
      <c r="I1976" s="118" t="s">
        <v>14501</v>
      </c>
      <c r="J1976" s="118"/>
    </row>
    <row r="1977" spans="1:10" ht="12.75">
      <c r="A1977" s="118" t="s">
        <v>8937</v>
      </c>
      <c r="B1977" s="118" t="s">
        <v>14502</v>
      </c>
      <c r="C1977" s="118" t="b">
        <v>0</v>
      </c>
      <c r="D1977" s="118" t="e">
        <f t="shared" ca="1" si="1"/>
        <v>#NAME?</v>
      </c>
      <c r="E1977" s="118" t="s">
        <v>14498</v>
      </c>
      <c r="F1977" s="118" t="s">
        <v>14503</v>
      </c>
      <c r="G1977" s="118"/>
      <c r="H1977" s="118" t="s">
        <v>4278</v>
      </c>
      <c r="I1977" s="118" t="s">
        <v>14501</v>
      </c>
      <c r="J1977" s="118"/>
    </row>
    <row r="1978" spans="1:10" ht="12.75">
      <c r="A1978" s="118" t="s">
        <v>995</v>
      </c>
      <c r="B1978" s="118" t="s">
        <v>14504</v>
      </c>
      <c r="C1978" s="118" t="b">
        <v>0</v>
      </c>
      <c r="D1978" s="118" t="e">
        <f t="shared" ca="1" si="1"/>
        <v>#NAME?</v>
      </c>
      <c r="E1978" s="118" t="s">
        <v>14498</v>
      </c>
      <c r="F1978" s="118" t="s">
        <v>14505</v>
      </c>
      <c r="G1978" s="118"/>
      <c r="H1978" s="118" t="s">
        <v>5961</v>
      </c>
      <c r="I1978" s="118" t="s">
        <v>14501</v>
      </c>
      <c r="J1978" s="118"/>
    </row>
    <row r="1979" spans="1:10" ht="12.75">
      <c r="A1979" s="118" t="s">
        <v>14506</v>
      </c>
      <c r="B1979" s="118" t="s">
        <v>14507</v>
      </c>
      <c r="C1979" s="118" t="b">
        <v>0</v>
      </c>
      <c r="D1979" s="118" t="e">
        <f t="shared" ca="1" si="1"/>
        <v>#NAME?</v>
      </c>
      <c r="E1979" s="118" t="s">
        <v>14498</v>
      </c>
      <c r="F1979" s="118" t="s">
        <v>14508</v>
      </c>
      <c r="G1979" s="118"/>
      <c r="H1979" s="118" t="s">
        <v>54</v>
      </c>
      <c r="I1979" s="118" t="s">
        <v>14501</v>
      </c>
      <c r="J1979" s="118"/>
    </row>
    <row r="1980" spans="1:10" ht="12.75">
      <c r="A1980" s="118" t="s">
        <v>1063</v>
      </c>
      <c r="B1980" s="118" t="s">
        <v>14509</v>
      </c>
      <c r="C1980" s="118" t="b">
        <v>0</v>
      </c>
      <c r="D1980" s="118" t="e">
        <f t="shared" ca="1" si="1"/>
        <v>#NAME?</v>
      </c>
      <c r="E1980" s="118" t="s">
        <v>14510</v>
      </c>
      <c r="F1980" s="118" t="s">
        <v>14511</v>
      </c>
      <c r="G1980" s="118"/>
      <c r="H1980" s="118" t="s">
        <v>14512</v>
      </c>
      <c r="I1980" s="118" t="s">
        <v>14513</v>
      </c>
      <c r="J1980" s="118" t="s">
        <v>7617</v>
      </c>
    </row>
    <row r="1981" spans="1:10" ht="12.75">
      <c r="A1981" s="118" t="s">
        <v>940</v>
      </c>
      <c r="B1981" s="118" t="s">
        <v>14514</v>
      </c>
      <c r="C1981" s="118" t="b">
        <v>0</v>
      </c>
      <c r="D1981" s="118" t="e">
        <f t="shared" ca="1" si="1"/>
        <v>#NAME?</v>
      </c>
      <c r="E1981" s="118" t="s">
        <v>14510</v>
      </c>
      <c r="F1981" s="118" t="s">
        <v>14515</v>
      </c>
      <c r="G1981" s="118"/>
      <c r="H1981" s="118" t="s">
        <v>4276</v>
      </c>
      <c r="I1981" s="118" t="s">
        <v>14516</v>
      </c>
      <c r="J1981" s="118" t="s">
        <v>7617</v>
      </c>
    </row>
    <row r="1982" spans="1:10" ht="12.75">
      <c r="A1982" s="118" t="s">
        <v>8076</v>
      </c>
      <c r="B1982" s="118" t="s">
        <v>14517</v>
      </c>
      <c r="C1982" s="118" t="b">
        <v>0</v>
      </c>
      <c r="D1982" s="118" t="e">
        <f t="shared" ca="1" si="1"/>
        <v>#NAME?</v>
      </c>
      <c r="E1982" s="118" t="s">
        <v>14510</v>
      </c>
      <c r="F1982" s="118" t="s">
        <v>14518</v>
      </c>
      <c r="G1982" s="118"/>
      <c r="H1982" s="118" t="s">
        <v>14512</v>
      </c>
      <c r="I1982" s="118" t="s">
        <v>14516</v>
      </c>
      <c r="J1982" s="118" t="s">
        <v>7617</v>
      </c>
    </row>
    <row r="1983" spans="1:10" ht="12.75">
      <c r="A1983" s="118" t="s">
        <v>814</v>
      </c>
      <c r="B1983" s="118" t="s">
        <v>12871</v>
      </c>
      <c r="C1983" s="118" t="b">
        <v>0</v>
      </c>
      <c r="D1983" s="118" t="e">
        <f t="shared" ca="1" si="1"/>
        <v>#NAME?</v>
      </c>
      <c r="E1983" s="118" t="s">
        <v>14519</v>
      </c>
      <c r="F1983" s="118" t="s">
        <v>14520</v>
      </c>
      <c r="G1983" s="118"/>
      <c r="H1983" s="118" t="s">
        <v>7611</v>
      </c>
      <c r="I1983" s="118" t="s">
        <v>7590</v>
      </c>
      <c r="J1983" s="118" t="s">
        <v>7591</v>
      </c>
    </row>
    <row r="1984" spans="1:10" ht="12.75">
      <c r="A1984" s="118" t="s">
        <v>14521</v>
      </c>
      <c r="B1984" s="118" t="s">
        <v>14522</v>
      </c>
      <c r="C1984" s="118" t="b">
        <v>0</v>
      </c>
      <c r="D1984" s="118" t="e">
        <f t="shared" ca="1" si="1"/>
        <v>#NAME?</v>
      </c>
      <c r="E1984" s="118" t="s">
        <v>14519</v>
      </c>
      <c r="F1984" s="118" t="s">
        <v>14523</v>
      </c>
      <c r="G1984" s="118"/>
      <c r="H1984" s="118" t="s">
        <v>4640</v>
      </c>
      <c r="I1984" s="118" t="s">
        <v>7590</v>
      </c>
      <c r="J1984" s="118" t="s">
        <v>7591</v>
      </c>
    </row>
    <row r="1985" spans="1:10" ht="12.75">
      <c r="A1985" s="118" t="s">
        <v>7785</v>
      </c>
      <c r="B1985" s="118" t="s">
        <v>14524</v>
      </c>
      <c r="C1985" s="118" t="b">
        <v>0</v>
      </c>
      <c r="D1985" s="118" t="e">
        <f t="shared" ca="1" si="1"/>
        <v>#NAME?</v>
      </c>
      <c r="E1985" s="118" t="s">
        <v>14519</v>
      </c>
      <c r="F1985" s="118" t="s">
        <v>14525</v>
      </c>
      <c r="G1985" s="118"/>
      <c r="H1985" s="118" t="s">
        <v>4276</v>
      </c>
      <c r="I1985" s="118" t="s">
        <v>7590</v>
      </c>
      <c r="J1985" s="118" t="s">
        <v>7591</v>
      </c>
    </row>
    <row r="1986" spans="1:10" ht="12.75">
      <c r="A1986" s="118" t="s">
        <v>14526</v>
      </c>
      <c r="B1986" s="118" t="s">
        <v>8550</v>
      </c>
      <c r="C1986" s="118" t="b">
        <v>0</v>
      </c>
      <c r="D1986" s="118" t="e">
        <f t="shared" ca="1" si="1"/>
        <v>#NAME?</v>
      </c>
      <c r="E1986" s="118" t="s">
        <v>14527</v>
      </c>
      <c r="F1986" s="118" t="s">
        <v>14528</v>
      </c>
      <c r="G1986" s="118"/>
      <c r="H1986" s="118" t="s">
        <v>5064</v>
      </c>
      <c r="I1986" s="118" t="s">
        <v>7590</v>
      </c>
      <c r="J1986" s="118" t="s">
        <v>7591</v>
      </c>
    </row>
    <row r="1987" spans="1:10" ht="12.75">
      <c r="A1987" s="118" t="s">
        <v>14529</v>
      </c>
      <c r="B1987" s="118" t="s">
        <v>14530</v>
      </c>
      <c r="C1987" s="118" t="b">
        <v>0</v>
      </c>
      <c r="D1987" s="118" t="e">
        <f t="shared" ca="1" si="1"/>
        <v>#NAME?</v>
      </c>
      <c r="E1987" s="118" t="s">
        <v>14531</v>
      </c>
      <c r="F1987" s="118" t="s">
        <v>14532</v>
      </c>
      <c r="G1987" s="118"/>
      <c r="H1987" s="118" t="s">
        <v>5584</v>
      </c>
      <c r="I1987" s="118" t="s">
        <v>7590</v>
      </c>
      <c r="J1987" s="118" t="s">
        <v>7591</v>
      </c>
    </row>
    <row r="1988" spans="1:10" ht="12.75">
      <c r="A1988" s="118" t="s">
        <v>9298</v>
      </c>
      <c r="B1988" s="118" t="s">
        <v>14533</v>
      </c>
      <c r="C1988" s="118" t="b">
        <v>0</v>
      </c>
      <c r="D1988" s="118" t="e">
        <f t="shared" ca="1" si="1"/>
        <v>#NAME?</v>
      </c>
      <c r="E1988" s="118" t="s">
        <v>14531</v>
      </c>
      <c r="F1988" s="118" t="s">
        <v>14534</v>
      </c>
      <c r="G1988" s="118"/>
      <c r="H1988" s="118" t="s">
        <v>11455</v>
      </c>
      <c r="I1988" s="118" t="s">
        <v>7590</v>
      </c>
      <c r="J1988" s="118" t="s">
        <v>7591</v>
      </c>
    </row>
    <row r="1989" spans="1:10" ht="12.75">
      <c r="A1989" s="118" t="s">
        <v>13750</v>
      </c>
      <c r="B1989" s="118" t="s">
        <v>14530</v>
      </c>
      <c r="C1989" s="118" t="b">
        <v>0</v>
      </c>
      <c r="D1989" s="118" t="e">
        <f t="shared" ca="1" si="1"/>
        <v>#NAME?</v>
      </c>
      <c r="E1989" s="118" t="s">
        <v>14531</v>
      </c>
      <c r="F1989" s="118" t="s">
        <v>14535</v>
      </c>
      <c r="G1989" s="118"/>
      <c r="H1989" s="118" t="s">
        <v>7647</v>
      </c>
      <c r="I1989" s="118" t="s">
        <v>7590</v>
      </c>
      <c r="J1989" s="118" t="s">
        <v>7591</v>
      </c>
    </row>
    <row r="1990" spans="1:10" ht="12.75">
      <c r="A1990" s="118" t="s">
        <v>1173</v>
      </c>
      <c r="B1990" s="118" t="s">
        <v>9808</v>
      </c>
      <c r="C1990" s="118" t="b">
        <v>0</v>
      </c>
      <c r="D1990" s="118" t="e">
        <f t="shared" ca="1" si="1"/>
        <v>#NAME?</v>
      </c>
      <c r="E1990" s="118" t="s">
        <v>14531</v>
      </c>
      <c r="F1990" s="118" t="s">
        <v>14536</v>
      </c>
      <c r="G1990" s="118"/>
      <c r="H1990" s="118" t="s">
        <v>7647</v>
      </c>
      <c r="I1990" s="118" t="s">
        <v>7590</v>
      </c>
      <c r="J1990" s="118" t="s">
        <v>7591</v>
      </c>
    </row>
    <row r="1991" spans="1:10" ht="12.75">
      <c r="A1991" s="118" t="s">
        <v>1124</v>
      </c>
      <c r="B1991" s="118" t="s">
        <v>14537</v>
      </c>
      <c r="C1991" s="118" t="b">
        <v>0</v>
      </c>
      <c r="D1991" s="118" t="e">
        <f t="shared" ca="1" si="1"/>
        <v>#NAME?</v>
      </c>
      <c r="E1991" s="118" t="s">
        <v>14531</v>
      </c>
      <c r="F1991" s="118" t="s">
        <v>14538</v>
      </c>
      <c r="G1991" s="118"/>
      <c r="H1991" s="118" t="s">
        <v>4305</v>
      </c>
      <c r="I1991" s="118" t="s">
        <v>7590</v>
      </c>
      <c r="J1991" s="118" t="s">
        <v>7591</v>
      </c>
    </row>
    <row r="1992" spans="1:10" ht="12.75">
      <c r="A1992" s="118" t="s">
        <v>1069</v>
      </c>
      <c r="B1992" s="118" t="s">
        <v>14539</v>
      </c>
      <c r="C1992" s="118" t="b">
        <v>0</v>
      </c>
      <c r="D1992" s="118" t="e">
        <f t="shared" ca="1" si="1"/>
        <v>#NAME?</v>
      </c>
      <c r="E1992" s="118" t="s">
        <v>14531</v>
      </c>
      <c r="F1992" s="118" t="s">
        <v>14540</v>
      </c>
      <c r="G1992" s="118"/>
      <c r="H1992" s="118" t="s">
        <v>4305</v>
      </c>
      <c r="I1992" s="118" t="s">
        <v>7590</v>
      </c>
      <c r="J1992" s="118" t="s">
        <v>7591</v>
      </c>
    </row>
    <row r="1993" spans="1:10" ht="12.75">
      <c r="A1993" s="118" t="s">
        <v>2220</v>
      </c>
      <c r="B1993" s="118" t="s">
        <v>14541</v>
      </c>
      <c r="C1993" s="118" t="b">
        <v>0</v>
      </c>
      <c r="D1993" s="118" t="e">
        <f t="shared" ca="1" si="1"/>
        <v>#NAME?</v>
      </c>
      <c r="E1993" s="118" t="s">
        <v>14542</v>
      </c>
      <c r="F1993" s="118" t="s">
        <v>14543</v>
      </c>
      <c r="G1993" s="118"/>
      <c r="H1993" s="118" t="s">
        <v>8144</v>
      </c>
      <c r="I1993" s="118" t="s">
        <v>7590</v>
      </c>
      <c r="J1993" s="118" t="s">
        <v>7591</v>
      </c>
    </row>
    <row r="1994" spans="1:10" ht="12.75">
      <c r="A1994" s="118" t="s">
        <v>1213</v>
      </c>
      <c r="B1994" s="118" t="s">
        <v>14544</v>
      </c>
      <c r="C1994" s="118" t="b">
        <v>0</v>
      </c>
      <c r="D1994" s="118" t="e">
        <f t="shared" ca="1" si="1"/>
        <v>#NAME?</v>
      </c>
      <c r="E1994" s="118" t="s">
        <v>14542</v>
      </c>
      <c r="F1994" s="118" t="s">
        <v>14545</v>
      </c>
      <c r="G1994" s="118"/>
      <c r="H1994" s="118" t="s">
        <v>5302</v>
      </c>
      <c r="I1994" s="118" t="s">
        <v>7590</v>
      </c>
      <c r="J1994" s="118" t="s">
        <v>7591</v>
      </c>
    </row>
    <row r="1995" spans="1:10" ht="12.75">
      <c r="A1995" s="118" t="s">
        <v>1484</v>
      </c>
      <c r="B1995" s="118" t="s">
        <v>14546</v>
      </c>
      <c r="C1995" s="118" t="b">
        <v>0</v>
      </c>
      <c r="D1995" s="118" t="e">
        <f t="shared" ca="1" si="1"/>
        <v>#NAME?</v>
      </c>
      <c r="E1995" s="118" t="s">
        <v>14542</v>
      </c>
      <c r="F1995" s="118" t="s">
        <v>14547</v>
      </c>
      <c r="G1995" s="118"/>
      <c r="H1995" s="118" t="s">
        <v>4908</v>
      </c>
      <c r="I1995" s="118" t="s">
        <v>7590</v>
      </c>
      <c r="J1995" s="118" t="s">
        <v>7591</v>
      </c>
    </row>
    <row r="1996" spans="1:10" ht="12.75">
      <c r="A1996" s="118" t="s">
        <v>882</v>
      </c>
      <c r="B1996" s="118" t="s">
        <v>14548</v>
      </c>
      <c r="C1996" s="118" t="b">
        <v>0</v>
      </c>
      <c r="D1996" s="118" t="e">
        <f t="shared" ca="1" si="1"/>
        <v>#NAME?</v>
      </c>
      <c r="E1996" s="118" t="s">
        <v>14549</v>
      </c>
      <c r="F1996" s="118" t="s">
        <v>14550</v>
      </c>
      <c r="G1996" s="118"/>
      <c r="H1996" s="118" t="s">
        <v>14551</v>
      </c>
      <c r="I1996" s="118" t="s">
        <v>7590</v>
      </c>
      <c r="J1996" s="118" t="s">
        <v>7591</v>
      </c>
    </row>
    <row r="1997" spans="1:10" ht="12.75">
      <c r="A1997" s="118" t="s">
        <v>940</v>
      </c>
      <c r="B1997" s="118" t="s">
        <v>14552</v>
      </c>
      <c r="C1997" s="118" t="b">
        <v>0</v>
      </c>
      <c r="D1997" s="118" t="e">
        <f t="shared" ca="1" si="1"/>
        <v>#NAME?</v>
      </c>
      <c r="E1997" s="118" t="s">
        <v>14553</v>
      </c>
      <c r="F1997" s="118" t="s">
        <v>14554</v>
      </c>
      <c r="G1997" s="118"/>
      <c r="H1997" s="118" t="s">
        <v>4278</v>
      </c>
      <c r="I1997" s="118" t="s">
        <v>7777</v>
      </c>
      <c r="J1997" s="118" t="s">
        <v>7636</v>
      </c>
    </row>
    <row r="1998" spans="1:10" ht="12.75">
      <c r="A1998" s="118" t="s">
        <v>1484</v>
      </c>
      <c r="B1998" s="118" t="s">
        <v>14555</v>
      </c>
      <c r="C1998" s="118" t="b">
        <v>0</v>
      </c>
      <c r="D1998" s="118" t="e">
        <f t="shared" ca="1" si="1"/>
        <v>#NAME?</v>
      </c>
      <c r="E1998" s="118" t="s">
        <v>14556</v>
      </c>
      <c r="F1998" s="118" t="s">
        <v>14557</v>
      </c>
      <c r="G1998" s="118"/>
      <c r="H1998" s="118" t="s">
        <v>4305</v>
      </c>
      <c r="I1998" s="118" t="s">
        <v>11196</v>
      </c>
      <c r="J1998" s="118" t="s">
        <v>8313</v>
      </c>
    </row>
    <row r="1999" spans="1:10" ht="12.75">
      <c r="A1999" s="118" t="s">
        <v>798</v>
      </c>
      <c r="B1999" s="118" t="s">
        <v>14558</v>
      </c>
      <c r="C1999" s="118" t="b">
        <v>0</v>
      </c>
      <c r="D1999" s="118" t="e">
        <f t="shared" ca="1" si="1"/>
        <v>#NAME?</v>
      </c>
      <c r="E1999" s="118" t="s">
        <v>14559</v>
      </c>
      <c r="F1999" s="118" t="s">
        <v>14560</v>
      </c>
      <c r="G1999" s="118"/>
      <c r="H1999" s="118" t="s">
        <v>4276</v>
      </c>
      <c r="I1999" s="118" t="s">
        <v>14561</v>
      </c>
      <c r="J1999" s="118" t="s">
        <v>7636</v>
      </c>
    </row>
    <row r="2000" spans="1:10" ht="12.75">
      <c r="A2000" s="118" t="s">
        <v>8903</v>
      </c>
      <c r="B2000" s="118" t="s">
        <v>13869</v>
      </c>
      <c r="C2000" s="118" t="b">
        <v>0</v>
      </c>
      <c r="D2000" s="118" t="e">
        <f t="shared" ca="1" si="1"/>
        <v>#NAME?</v>
      </c>
      <c r="E2000" s="118" t="s">
        <v>14562</v>
      </c>
      <c r="F2000" s="118" t="s">
        <v>14563</v>
      </c>
      <c r="G2000" s="118"/>
      <c r="H2000" s="118" t="s">
        <v>10772</v>
      </c>
      <c r="I2000" s="118" t="s">
        <v>10210</v>
      </c>
      <c r="J2000" s="118" t="s">
        <v>8625</v>
      </c>
    </row>
    <row r="2001" spans="1:10" ht="12.75">
      <c r="A2001" s="118" t="s">
        <v>14564</v>
      </c>
      <c r="B2001" s="118" t="s">
        <v>1226</v>
      </c>
      <c r="C2001" s="118" t="b">
        <v>0</v>
      </c>
      <c r="D2001" s="118" t="e">
        <f t="shared" ca="1" si="1"/>
        <v>#NAME?</v>
      </c>
      <c r="E2001" s="118" t="s">
        <v>14562</v>
      </c>
      <c r="F2001" s="118" t="s">
        <v>14565</v>
      </c>
      <c r="G2001" s="118"/>
      <c r="H2001" s="118" t="s">
        <v>5607</v>
      </c>
      <c r="I2001" s="118" t="s">
        <v>10210</v>
      </c>
      <c r="J2001" s="118" t="s">
        <v>8625</v>
      </c>
    </row>
    <row r="2002" spans="1:10" ht="12.75">
      <c r="A2002" s="118" t="s">
        <v>1666</v>
      </c>
      <c r="B2002" s="118" t="s">
        <v>14566</v>
      </c>
      <c r="C2002" s="118" t="b">
        <v>0</v>
      </c>
      <c r="D2002" s="118" t="e">
        <f t="shared" ca="1" si="1"/>
        <v>#NAME?</v>
      </c>
      <c r="E2002" s="118" t="s">
        <v>14562</v>
      </c>
      <c r="F2002" s="118" t="s">
        <v>14567</v>
      </c>
      <c r="G2002" s="118"/>
      <c r="H2002" s="118" t="s">
        <v>4872</v>
      </c>
      <c r="I2002" s="118" t="s">
        <v>10210</v>
      </c>
      <c r="J2002" s="118" t="s">
        <v>8625</v>
      </c>
    </row>
    <row r="2003" spans="1:10" ht="12.75">
      <c r="A2003" s="118" t="s">
        <v>846</v>
      </c>
      <c r="B2003" s="118" t="s">
        <v>14568</v>
      </c>
      <c r="C2003" s="118" t="b">
        <v>0</v>
      </c>
      <c r="D2003" s="118" t="e">
        <f t="shared" ca="1" si="1"/>
        <v>#NAME?</v>
      </c>
      <c r="E2003" s="118" t="s">
        <v>14562</v>
      </c>
      <c r="F2003" s="118" t="s">
        <v>14569</v>
      </c>
      <c r="G2003" s="118"/>
      <c r="H2003" s="118" t="s">
        <v>9579</v>
      </c>
      <c r="I2003" s="118" t="s">
        <v>10210</v>
      </c>
      <c r="J2003" s="118" t="s">
        <v>8625</v>
      </c>
    </row>
    <row r="2004" spans="1:10" ht="12.75">
      <c r="A2004" s="118" t="s">
        <v>14570</v>
      </c>
      <c r="B2004" s="118" t="s">
        <v>1247</v>
      </c>
      <c r="C2004" s="118" t="b">
        <v>0</v>
      </c>
      <c r="D2004" s="118" t="e">
        <f t="shared" ca="1" si="1"/>
        <v>#NAME?</v>
      </c>
      <c r="E2004" s="118" t="s">
        <v>14562</v>
      </c>
      <c r="F2004" s="118" t="s">
        <v>14571</v>
      </c>
      <c r="G2004" s="118"/>
      <c r="H2004" s="118" t="s">
        <v>10009</v>
      </c>
      <c r="I2004" s="118" t="s">
        <v>10210</v>
      </c>
      <c r="J2004" s="118" t="s">
        <v>8625</v>
      </c>
    </row>
    <row r="2005" spans="1:10" ht="12.75">
      <c r="A2005" s="118" t="s">
        <v>9772</v>
      </c>
      <c r="B2005" s="118" t="s">
        <v>14572</v>
      </c>
      <c r="C2005" s="118" t="b">
        <v>0</v>
      </c>
      <c r="D2005" s="118" t="e">
        <f t="shared" ca="1" si="1"/>
        <v>#NAME?</v>
      </c>
      <c r="E2005" s="118" t="s">
        <v>14562</v>
      </c>
      <c r="F2005" s="118" t="s">
        <v>14573</v>
      </c>
      <c r="G2005" s="118"/>
      <c r="H2005" s="118" t="s">
        <v>9606</v>
      </c>
      <c r="I2005" s="118" t="s">
        <v>10210</v>
      </c>
      <c r="J2005" s="118" t="s">
        <v>8625</v>
      </c>
    </row>
    <row r="2006" spans="1:10" ht="12.75">
      <c r="A2006" s="118" t="s">
        <v>1544</v>
      </c>
      <c r="B2006" s="118" t="s">
        <v>963</v>
      </c>
      <c r="C2006" s="118" t="b">
        <v>0</v>
      </c>
      <c r="D2006" s="118" t="e">
        <f t="shared" ca="1" si="1"/>
        <v>#NAME?</v>
      </c>
      <c r="E2006" s="118" t="s">
        <v>14574</v>
      </c>
      <c r="F2006" s="118" t="s">
        <v>14575</v>
      </c>
      <c r="G2006" s="118"/>
      <c r="H2006" s="118" t="s">
        <v>4305</v>
      </c>
      <c r="I2006" s="118" t="s">
        <v>7820</v>
      </c>
      <c r="J2006" s="118" t="s">
        <v>7820</v>
      </c>
    </row>
    <row r="2007" spans="1:10" ht="12.75">
      <c r="A2007" s="118" t="s">
        <v>989</v>
      </c>
      <c r="B2007" s="118" t="s">
        <v>14576</v>
      </c>
      <c r="C2007" s="118" t="b">
        <v>0</v>
      </c>
      <c r="D2007" s="118" t="e">
        <f t="shared" ca="1" si="1"/>
        <v>#NAME?</v>
      </c>
      <c r="E2007" s="118" t="s">
        <v>4628</v>
      </c>
      <c r="F2007" s="118" t="s">
        <v>14577</v>
      </c>
      <c r="G2007" s="118"/>
      <c r="H2007" s="118" t="s">
        <v>54</v>
      </c>
      <c r="I2007" s="118" t="s">
        <v>7820</v>
      </c>
      <c r="J2007" s="118" t="s">
        <v>7820</v>
      </c>
    </row>
    <row r="2008" spans="1:10" ht="12.75">
      <c r="A2008" s="118" t="s">
        <v>1666</v>
      </c>
      <c r="B2008" s="118" t="s">
        <v>14578</v>
      </c>
      <c r="C2008" s="118" t="b">
        <v>0</v>
      </c>
      <c r="D2008" s="118" t="e">
        <f t="shared" ca="1" si="1"/>
        <v>#NAME?</v>
      </c>
      <c r="E2008" s="118" t="s">
        <v>4628</v>
      </c>
      <c r="F2008" s="118" t="s">
        <v>14579</v>
      </c>
      <c r="G2008" s="118"/>
      <c r="H2008" s="118" t="s">
        <v>4278</v>
      </c>
      <c r="I2008" s="118" t="s">
        <v>7820</v>
      </c>
      <c r="J2008" s="118" t="s">
        <v>7820</v>
      </c>
    </row>
    <row r="2009" spans="1:10" ht="12.75">
      <c r="A2009" s="118" t="s">
        <v>1704</v>
      </c>
      <c r="B2009" s="118" t="s">
        <v>14580</v>
      </c>
      <c r="C2009" s="118" t="b">
        <v>0</v>
      </c>
      <c r="D2009" s="118" t="e">
        <f t="shared" ca="1" si="1"/>
        <v>#NAME?</v>
      </c>
      <c r="E2009" s="118" t="s">
        <v>14581</v>
      </c>
      <c r="F2009" s="118" t="s">
        <v>14582</v>
      </c>
      <c r="G2009" s="118"/>
      <c r="H2009" s="118" t="s">
        <v>5607</v>
      </c>
      <c r="I2009" s="118" t="s">
        <v>14583</v>
      </c>
      <c r="J2009" s="118" t="s">
        <v>10630</v>
      </c>
    </row>
    <row r="2010" spans="1:10" ht="12.75">
      <c r="A2010" s="118" t="s">
        <v>910</v>
      </c>
      <c r="B2010" s="118" t="s">
        <v>14584</v>
      </c>
      <c r="C2010" s="118" t="b">
        <v>0</v>
      </c>
      <c r="D2010" s="118" t="e">
        <f t="shared" ca="1" si="1"/>
        <v>#NAME?</v>
      </c>
      <c r="E2010" s="118" t="s">
        <v>14581</v>
      </c>
      <c r="F2010" s="118" t="s">
        <v>14585</v>
      </c>
      <c r="G2010" s="118"/>
      <c r="H2010" s="118" t="s">
        <v>54</v>
      </c>
      <c r="I2010" s="118" t="s">
        <v>14583</v>
      </c>
      <c r="J2010" s="118" t="s">
        <v>10630</v>
      </c>
    </row>
    <row r="2011" spans="1:10" ht="12.75">
      <c r="A2011" s="118" t="s">
        <v>1903</v>
      </c>
      <c r="B2011" s="118" t="s">
        <v>14586</v>
      </c>
      <c r="C2011" s="118" t="b">
        <v>0</v>
      </c>
      <c r="D2011" s="118" t="e">
        <f t="shared" ca="1" si="1"/>
        <v>#NAME?</v>
      </c>
      <c r="E2011" s="118" t="s">
        <v>14581</v>
      </c>
      <c r="F2011" s="118" t="s">
        <v>14587</v>
      </c>
      <c r="G2011" s="118"/>
      <c r="H2011" s="118" t="s">
        <v>54</v>
      </c>
      <c r="I2011" s="118" t="s">
        <v>14583</v>
      </c>
      <c r="J2011" s="118" t="s">
        <v>10630</v>
      </c>
    </row>
    <row r="2012" spans="1:10" ht="12.75">
      <c r="A2012" s="118" t="s">
        <v>1266</v>
      </c>
      <c r="B2012" s="118" t="s">
        <v>10687</v>
      </c>
      <c r="C2012" s="118" t="b">
        <v>0</v>
      </c>
      <c r="D2012" s="118" t="e">
        <f t="shared" ca="1" si="1"/>
        <v>#NAME?</v>
      </c>
      <c r="E2012" s="118" t="s">
        <v>14588</v>
      </c>
      <c r="F2012" s="118" t="s">
        <v>14589</v>
      </c>
      <c r="G2012" s="118"/>
      <c r="H2012" s="118" t="s">
        <v>4276</v>
      </c>
      <c r="I2012" s="118"/>
      <c r="J2012" s="118"/>
    </row>
    <row r="2013" spans="1:10" ht="12.75">
      <c r="A2013" s="118" t="s">
        <v>14590</v>
      </c>
      <c r="B2013" s="118" t="s">
        <v>14591</v>
      </c>
      <c r="C2013" s="118" t="b">
        <v>0</v>
      </c>
      <c r="D2013" s="118" t="e">
        <f t="shared" ca="1" si="1"/>
        <v>#NAME?</v>
      </c>
      <c r="E2013" s="118" t="s">
        <v>14588</v>
      </c>
      <c r="F2013" s="118" t="s">
        <v>14592</v>
      </c>
      <c r="G2013" s="118"/>
      <c r="H2013" s="118" t="s">
        <v>5264</v>
      </c>
      <c r="I2013" s="118" t="s">
        <v>8883</v>
      </c>
      <c r="J2013" s="118"/>
    </row>
    <row r="2014" spans="1:10" ht="12.75">
      <c r="A2014" s="118" t="s">
        <v>14593</v>
      </c>
      <c r="B2014" s="118" t="s">
        <v>14594</v>
      </c>
      <c r="C2014" s="118" t="b">
        <v>0</v>
      </c>
      <c r="D2014" s="118" t="e">
        <f t="shared" ca="1" si="1"/>
        <v>#NAME?</v>
      </c>
      <c r="E2014" s="118" t="s">
        <v>14595</v>
      </c>
      <c r="F2014" s="118" t="s">
        <v>14596</v>
      </c>
      <c r="G2014" s="118"/>
      <c r="H2014" s="118" t="s">
        <v>4278</v>
      </c>
      <c r="I2014" s="118" t="s">
        <v>11278</v>
      </c>
      <c r="J2014" s="118"/>
    </row>
    <row r="2015" spans="1:10" ht="12.75">
      <c r="A2015" s="118" t="s">
        <v>7851</v>
      </c>
      <c r="B2015" s="118" t="s">
        <v>14597</v>
      </c>
      <c r="C2015" s="118" t="b">
        <v>0</v>
      </c>
      <c r="D2015" s="118" t="e">
        <f t="shared" ca="1" si="1"/>
        <v>#NAME?</v>
      </c>
      <c r="E2015" s="118" t="s">
        <v>14595</v>
      </c>
      <c r="F2015" s="118" t="s">
        <v>14598</v>
      </c>
      <c r="G2015" s="118"/>
      <c r="H2015" s="118" t="s">
        <v>4278</v>
      </c>
      <c r="I2015" s="118" t="s">
        <v>11278</v>
      </c>
      <c r="J2015" s="118"/>
    </row>
    <row r="2016" spans="1:10" ht="12.75">
      <c r="A2016" s="118" t="s">
        <v>14599</v>
      </c>
      <c r="B2016" s="118" t="s">
        <v>14600</v>
      </c>
      <c r="C2016" s="118" t="b">
        <v>0</v>
      </c>
      <c r="D2016" s="118" t="e">
        <f t="shared" ca="1" si="1"/>
        <v>#NAME?</v>
      </c>
      <c r="E2016" s="118" t="s">
        <v>14595</v>
      </c>
      <c r="F2016" s="118" t="s">
        <v>14601</v>
      </c>
      <c r="G2016" s="118"/>
      <c r="H2016" s="118" t="s">
        <v>5961</v>
      </c>
      <c r="I2016" s="118" t="s">
        <v>11278</v>
      </c>
      <c r="J2016" s="118"/>
    </row>
    <row r="2017" spans="1:10" ht="12.75">
      <c r="A2017" s="118" t="s">
        <v>14602</v>
      </c>
      <c r="B2017" s="118" t="s">
        <v>14603</v>
      </c>
      <c r="C2017" s="118" t="b">
        <v>0</v>
      </c>
      <c r="D2017" s="118" t="e">
        <f t="shared" ca="1" si="1"/>
        <v>#NAME?</v>
      </c>
      <c r="E2017" s="118" t="s">
        <v>14595</v>
      </c>
      <c r="F2017" s="118" t="s">
        <v>14604</v>
      </c>
      <c r="G2017" s="118"/>
      <c r="H2017" s="118" t="s">
        <v>5961</v>
      </c>
      <c r="I2017" s="118" t="s">
        <v>11278</v>
      </c>
      <c r="J2017" s="118"/>
    </row>
    <row r="2018" spans="1:10" ht="12.75">
      <c r="A2018" s="118" t="s">
        <v>12407</v>
      </c>
      <c r="B2018" s="118" t="s">
        <v>14605</v>
      </c>
      <c r="C2018" s="118" t="b">
        <v>0</v>
      </c>
      <c r="D2018" s="118" t="e">
        <f t="shared" ca="1" si="1"/>
        <v>#NAME?</v>
      </c>
      <c r="E2018" s="118" t="s">
        <v>14595</v>
      </c>
      <c r="F2018" s="118" t="s">
        <v>14606</v>
      </c>
      <c r="G2018" s="118"/>
      <c r="H2018" s="118" t="s">
        <v>54</v>
      </c>
      <c r="I2018" s="118" t="s">
        <v>11278</v>
      </c>
      <c r="J2018" s="118"/>
    </row>
    <row r="2019" spans="1:10" ht="12.75">
      <c r="A2019" s="118" t="s">
        <v>8351</v>
      </c>
      <c r="B2019" s="118" t="s">
        <v>14607</v>
      </c>
      <c r="C2019" s="118" t="b">
        <v>0</v>
      </c>
      <c r="D2019" s="118" t="e">
        <f t="shared" ca="1" si="1"/>
        <v>#NAME?</v>
      </c>
      <c r="E2019" s="118" t="s">
        <v>14608</v>
      </c>
      <c r="F2019" s="118" t="s">
        <v>14609</v>
      </c>
      <c r="G2019" s="118"/>
      <c r="H2019" s="118" t="s">
        <v>14610</v>
      </c>
      <c r="I2019" s="118" t="s">
        <v>10210</v>
      </c>
      <c r="J2019" s="118" t="s">
        <v>8625</v>
      </c>
    </row>
    <row r="2020" spans="1:10" ht="12.75">
      <c r="A2020" s="118" t="s">
        <v>1495</v>
      </c>
      <c r="B2020" s="118" t="s">
        <v>2209</v>
      </c>
      <c r="C2020" s="118" t="b">
        <v>0</v>
      </c>
      <c r="D2020" s="118" t="e">
        <f t="shared" ca="1" si="1"/>
        <v>#NAME?</v>
      </c>
      <c r="E2020" s="118" t="s">
        <v>14611</v>
      </c>
      <c r="F2020" s="118" t="s">
        <v>14612</v>
      </c>
      <c r="G2020" s="118"/>
      <c r="H2020" s="118" t="s">
        <v>7611</v>
      </c>
      <c r="I2020" s="118" t="s">
        <v>13492</v>
      </c>
      <c r="J2020" s="118" t="s">
        <v>7820</v>
      </c>
    </row>
    <row r="2021" spans="1:10" ht="12.75">
      <c r="A2021" s="118" t="s">
        <v>2013</v>
      </c>
      <c r="B2021" s="118" t="s">
        <v>14613</v>
      </c>
      <c r="C2021" s="118" t="b">
        <v>0</v>
      </c>
      <c r="D2021" s="118" t="e">
        <f t="shared" ca="1" si="1"/>
        <v>#NAME?</v>
      </c>
      <c r="E2021" s="118" t="s">
        <v>14611</v>
      </c>
      <c r="F2021" s="118" t="s">
        <v>14614</v>
      </c>
      <c r="G2021" s="118"/>
      <c r="H2021" s="118" t="s">
        <v>4276</v>
      </c>
      <c r="I2021" s="118" t="s">
        <v>13492</v>
      </c>
      <c r="J2021" s="118" t="s">
        <v>7820</v>
      </c>
    </row>
    <row r="2022" spans="1:10" ht="12.75">
      <c r="A2022" s="118" t="s">
        <v>1069</v>
      </c>
      <c r="B2022" s="118" t="s">
        <v>8031</v>
      </c>
      <c r="C2022" s="118" t="b">
        <v>0</v>
      </c>
      <c r="D2022" s="118" t="e">
        <f t="shared" ca="1" si="1"/>
        <v>#NAME?</v>
      </c>
      <c r="E2022" s="118" t="s">
        <v>14611</v>
      </c>
      <c r="F2022" s="118" t="s">
        <v>14615</v>
      </c>
      <c r="G2022" s="118"/>
      <c r="H2022" s="118" t="s">
        <v>8656</v>
      </c>
      <c r="I2022" s="118" t="s">
        <v>13492</v>
      </c>
      <c r="J2022" s="118" t="s">
        <v>7820</v>
      </c>
    </row>
    <row r="2023" spans="1:10" ht="12.75">
      <c r="A2023" s="118" t="s">
        <v>8498</v>
      </c>
      <c r="B2023" s="118" t="s">
        <v>14616</v>
      </c>
      <c r="C2023" s="118" t="b">
        <v>0</v>
      </c>
      <c r="D2023" s="118" t="e">
        <f t="shared" ca="1" si="1"/>
        <v>#NAME?</v>
      </c>
      <c r="E2023" s="118" t="s">
        <v>255</v>
      </c>
      <c r="F2023" s="118" t="s">
        <v>14617</v>
      </c>
      <c r="G2023" s="118"/>
      <c r="H2023" s="118" t="s">
        <v>7647</v>
      </c>
      <c r="I2023" s="118" t="s">
        <v>7820</v>
      </c>
      <c r="J2023" s="118" t="s">
        <v>7820</v>
      </c>
    </row>
    <row r="2024" spans="1:10" ht="12.75">
      <c r="A2024" s="118" t="s">
        <v>14618</v>
      </c>
      <c r="B2024" s="118" t="s">
        <v>1834</v>
      </c>
      <c r="C2024" s="118" t="b">
        <v>0</v>
      </c>
      <c r="D2024" s="118" t="e">
        <f t="shared" ca="1" si="1"/>
        <v>#NAME?</v>
      </c>
      <c r="E2024" s="118" t="s">
        <v>255</v>
      </c>
      <c r="F2024" s="118" t="s">
        <v>14619</v>
      </c>
      <c r="G2024" s="118"/>
      <c r="H2024" s="118" t="s">
        <v>54</v>
      </c>
      <c r="I2024" s="118" t="s">
        <v>7590</v>
      </c>
      <c r="J2024" s="118" t="s">
        <v>7591</v>
      </c>
    </row>
    <row r="2025" spans="1:10" ht="12.75">
      <c r="A2025" s="118" t="s">
        <v>1495</v>
      </c>
      <c r="B2025" s="118" t="s">
        <v>14620</v>
      </c>
      <c r="C2025" s="118" t="b">
        <v>0</v>
      </c>
      <c r="D2025" s="118" t="e">
        <f t="shared" ca="1" si="1"/>
        <v>#NAME?</v>
      </c>
      <c r="E2025" s="118" t="s">
        <v>255</v>
      </c>
      <c r="F2025" s="118" t="s">
        <v>14621</v>
      </c>
      <c r="G2025" s="118"/>
      <c r="H2025" s="118" t="s">
        <v>4278</v>
      </c>
      <c r="I2025" s="118" t="s">
        <v>7820</v>
      </c>
      <c r="J2025" s="118" t="s">
        <v>7820</v>
      </c>
    </row>
    <row r="2026" spans="1:10" ht="12.75">
      <c r="A2026" s="118" t="s">
        <v>10777</v>
      </c>
      <c r="B2026" s="118" t="s">
        <v>14622</v>
      </c>
      <c r="C2026" s="118" t="b">
        <v>0</v>
      </c>
      <c r="D2026" s="118" t="e">
        <f t="shared" ca="1" si="1"/>
        <v>#NAME?</v>
      </c>
      <c r="E2026" s="118" t="s">
        <v>255</v>
      </c>
      <c r="F2026" s="118" t="s">
        <v>14623</v>
      </c>
      <c r="G2026" s="118"/>
      <c r="H2026" s="118" t="s">
        <v>4278</v>
      </c>
      <c r="I2026" s="118" t="s">
        <v>7820</v>
      </c>
      <c r="J2026" s="118" t="s">
        <v>7820</v>
      </c>
    </row>
    <row r="2027" spans="1:10" ht="12.75">
      <c r="A2027" s="118" t="s">
        <v>14624</v>
      </c>
      <c r="B2027" s="118" t="s">
        <v>14625</v>
      </c>
      <c r="C2027" s="118" t="b">
        <v>0</v>
      </c>
      <c r="D2027" s="118" t="e">
        <f t="shared" ca="1" si="1"/>
        <v>#NAME?</v>
      </c>
      <c r="E2027" s="118" t="s">
        <v>14626</v>
      </c>
      <c r="F2027" s="118" t="s">
        <v>14627</v>
      </c>
      <c r="G2027" s="118"/>
      <c r="H2027" s="118" t="s">
        <v>14628</v>
      </c>
      <c r="I2027" s="118" t="s">
        <v>8085</v>
      </c>
      <c r="J2027" s="118"/>
    </row>
    <row r="2028" spans="1:10" ht="12.75">
      <c r="A2028" s="118" t="s">
        <v>11231</v>
      </c>
      <c r="B2028" s="118" t="s">
        <v>14629</v>
      </c>
      <c r="C2028" s="118" t="b">
        <v>0</v>
      </c>
      <c r="D2028" s="118" t="e">
        <f t="shared" ca="1" si="1"/>
        <v>#NAME?</v>
      </c>
      <c r="E2028" s="118" t="s">
        <v>14626</v>
      </c>
      <c r="F2028" s="118" t="s">
        <v>14630</v>
      </c>
      <c r="G2028" s="118"/>
      <c r="H2028" s="118" t="s">
        <v>14631</v>
      </c>
      <c r="I2028" s="118" t="s">
        <v>8085</v>
      </c>
      <c r="J2028" s="118"/>
    </row>
    <row r="2029" spans="1:10" ht="12.75">
      <c r="A2029" s="118" t="s">
        <v>7872</v>
      </c>
      <c r="B2029" s="118" t="s">
        <v>14625</v>
      </c>
      <c r="C2029" s="118" t="b">
        <v>0</v>
      </c>
      <c r="D2029" s="118" t="e">
        <f t="shared" ca="1" si="1"/>
        <v>#NAME?</v>
      </c>
      <c r="E2029" s="118" t="s">
        <v>14626</v>
      </c>
      <c r="F2029" s="118" t="s">
        <v>14632</v>
      </c>
      <c r="G2029" s="118"/>
      <c r="H2029" s="118" t="s">
        <v>5279</v>
      </c>
      <c r="I2029" s="118" t="s">
        <v>8085</v>
      </c>
      <c r="J2029" s="118"/>
    </row>
    <row r="2030" spans="1:10" ht="12.75">
      <c r="A2030" s="118" t="s">
        <v>1591</v>
      </c>
      <c r="B2030" s="118" t="s">
        <v>14633</v>
      </c>
      <c r="C2030" s="118" t="b">
        <v>0</v>
      </c>
      <c r="D2030" s="118" t="e">
        <f t="shared" ca="1" si="1"/>
        <v>#NAME?</v>
      </c>
      <c r="E2030" s="118" t="s">
        <v>14634</v>
      </c>
      <c r="F2030" s="118" t="s">
        <v>14635</v>
      </c>
      <c r="G2030" s="118"/>
      <c r="H2030" s="118" t="s">
        <v>4640</v>
      </c>
      <c r="I2030" s="118" t="s">
        <v>14636</v>
      </c>
      <c r="J2030" s="118"/>
    </row>
    <row r="2031" spans="1:10" ht="12.75">
      <c r="A2031" s="118" t="s">
        <v>8422</v>
      </c>
      <c r="B2031" s="118" t="s">
        <v>1247</v>
      </c>
      <c r="C2031" s="118" t="b">
        <v>0</v>
      </c>
      <c r="D2031" s="118" t="e">
        <f t="shared" ca="1" si="1"/>
        <v>#NAME?</v>
      </c>
      <c r="E2031" s="118" t="s">
        <v>1075</v>
      </c>
      <c r="F2031" s="118" t="s">
        <v>14637</v>
      </c>
      <c r="G2031" s="118"/>
      <c r="H2031" s="118" t="s">
        <v>5961</v>
      </c>
      <c r="I2031" s="118" t="s">
        <v>14638</v>
      </c>
      <c r="J2031" s="118" t="s">
        <v>14639</v>
      </c>
    </row>
    <row r="2032" spans="1:10" ht="12.75">
      <c r="A2032" s="118" t="s">
        <v>846</v>
      </c>
      <c r="B2032" s="118" t="s">
        <v>14640</v>
      </c>
      <c r="C2032" s="118" t="b">
        <v>0</v>
      </c>
      <c r="D2032" s="118" t="e">
        <f t="shared" ca="1" si="1"/>
        <v>#NAME?</v>
      </c>
      <c r="E2032" s="118" t="s">
        <v>14641</v>
      </c>
      <c r="F2032" s="118" t="s">
        <v>14642</v>
      </c>
      <c r="G2032" s="118"/>
      <c r="H2032" s="118" t="s">
        <v>8474</v>
      </c>
      <c r="I2032" s="118" t="s">
        <v>7820</v>
      </c>
      <c r="J2032" s="118" t="s">
        <v>7820</v>
      </c>
    </row>
    <row r="2033" spans="1:10" ht="12.75">
      <c r="A2033" s="118" t="s">
        <v>1591</v>
      </c>
      <c r="B2033" s="118" t="s">
        <v>14643</v>
      </c>
      <c r="C2033" s="118" t="b">
        <v>0</v>
      </c>
      <c r="D2033" s="118" t="e">
        <f t="shared" ca="1" si="1"/>
        <v>#NAME?</v>
      </c>
      <c r="E2033" s="118" t="s">
        <v>14641</v>
      </c>
      <c r="F2033" s="118" t="s">
        <v>14644</v>
      </c>
      <c r="G2033" s="118"/>
      <c r="H2033" s="118" t="s">
        <v>4276</v>
      </c>
      <c r="I2033" s="118" t="s">
        <v>7820</v>
      </c>
      <c r="J2033" s="118" t="s">
        <v>7820</v>
      </c>
    </row>
    <row r="2034" spans="1:10" ht="12.75">
      <c r="A2034" s="118" t="s">
        <v>1666</v>
      </c>
      <c r="B2034" s="118" t="s">
        <v>14645</v>
      </c>
      <c r="C2034" s="118" t="b">
        <v>0</v>
      </c>
      <c r="D2034" s="118" t="e">
        <f t="shared" ca="1" si="1"/>
        <v>#NAME?</v>
      </c>
      <c r="E2034" s="118" t="s">
        <v>14646</v>
      </c>
      <c r="F2034" s="118" t="s">
        <v>14647</v>
      </c>
      <c r="G2034" s="118"/>
      <c r="H2034" s="118" t="s">
        <v>4276</v>
      </c>
      <c r="I2034" s="118" t="s">
        <v>14648</v>
      </c>
      <c r="J2034" s="118" t="s">
        <v>11762</v>
      </c>
    </row>
    <row r="2035" spans="1:10" ht="12.75">
      <c r="A2035" s="118" t="s">
        <v>14649</v>
      </c>
      <c r="B2035" s="118" t="s">
        <v>14650</v>
      </c>
      <c r="C2035" s="118" t="b">
        <v>0</v>
      </c>
      <c r="D2035" s="118" t="e">
        <f t="shared" ca="1" si="1"/>
        <v>#NAME?</v>
      </c>
      <c r="E2035" s="118" t="s">
        <v>14651</v>
      </c>
      <c r="F2035" s="118" t="s">
        <v>14652</v>
      </c>
      <c r="G2035" s="118"/>
      <c r="H2035" s="118" t="s">
        <v>6289</v>
      </c>
      <c r="I2035" s="118" t="s">
        <v>7820</v>
      </c>
      <c r="J2035" s="118" t="s">
        <v>7820</v>
      </c>
    </row>
    <row r="2036" spans="1:10" ht="12.75">
      <c r="A2036" s="118" t="s">
        <v>830</v>
      </c>
      <c r="B2036" s="118" t="s">
        <v>14653</v>
      </c>
      <c r="C2036" s="118" t="b">
        <v>0</v>
      </c>
      <c r="D2036" s="118" t="e">
        <f t="shared" ca="1" si="1"/>
        <v>#NAME?</v>
      </c>
      <c r="E2036" s="118" t="s">
        <v>14651</v>
      </c>
      <c r="F2036" s="118" t="s">
        <v>14654</v>
      </c>
      <c r="G2036" s="118"/>
      <c r="H2036" s="118" t="s">
        <v>4831</v>
      </c>
      <c r="I2036" s="118"/>
      <c r="J2036" s="118"/>
    </row>
    <row r="2037" spans="1:10" ht="12.75">
      <c r="A2037" s="118" t="s">
        <v>9018</v>
      </c>
      <c r="B2037" s="118" t="s">
        <v>14655</v>
      </c>
      <c r="C2037" s="118" t="b">
        <v>0</v>
      </c>
      <c r="D2037" s="118" t="e">
        <f t="shared" ca="1" si="1"/>
        <v>#NAME?</v>
      </c>
      <c r="E2037" s="118" t="s">
        <v>14651</v>
      </c>
      <c r="F2037" s="118" t="s">
        <v>14656</v>
      </c>
      <c r="G2037" s="118"/>
      <c r="H2037" s="118" t="s">
        <v>14657</v>
      </c>
      <c r="I2037" s="118"/>
      <c r="J2037" s="118"/>
    </row>
    <row r="2038" spans="1:10" ht="12.75">
      <c r="A2038" s="118" t="s">
        <v>10048</v>
      </c>
      <c r="B2038" s="118" t="s">
        <v>1247</v>
      </c>
      <c r="C2038" s="118" t="b">
        <v>0</v>
      </c>
      <c r="D2038" s="118" t="e">
        <f t="shared" ca="1" si="1"/>
        <v>#NAME?</v>
      </c>
      <c r="E2038" s="118" t="s">
        <v>14651</v>
      </c>
      <c r="F2038" s="118" t="s">
        <v>14658</v>
      </c>
      <c r="G2038" s="118"/>
      <c r="H2038" s="118" t="s">
        <v>5279</v>
      </c>
      <c r="I2038" s="118" t="s">
        <v>7820</v>
      </c>
      <c r="J2038" s="118" t="s">
        <v>7820</v>
      </c>
    </row>
    <row r="2039" spans="1:10" ht="12.75">
      <c r="A2039" s="118" t="s">
        <v>14659</v>
      </c>
      <c r="B2039" s="118" t="s">
        <v>14660</v>
      </c>
      <c r="C2039" s="118" t="b">
        <v>0</v>
      </c>
      <c r="D2039" s="118" t="e">
        <f t="shared" ca="1" si="1"/>
        <v>#NAME?</v>
      </c>
      <c r="E2039" s="118" t="s">
        <v>14661</v>
      </c>
      <c r="F2039" s="118" t="s">
        <v>14662</v>
      </c>
      <c r="G2039" s="118"/>
      <c r="H2039" s="118" t="s">
        <v>4276</v>
      </c>
      <c r="I2039" s="118" t="s">
        <v>10698</v>
      </c>
      <c r="J2039" s="118" t="s">
        <v>7756</v>
      </c>
    </row>
    <row r="2040" spans="1:10" ht="12.75">
      <c r="A2040" s="118" t="s">
        <v>1603</v>
      </c>
      <c r="B2040" s="118" t="s">
        <v>14663</v>
      </c>
      <c r="C2040" s="118" t="b">
        <v>0</v>
      </c>
      <c r="D2040" s="118" t="e">
        <f t="shared" ca="1" si="1"/>
        <v>#NAME?</v>
      </c>
      <c r="E2040" s="118" t="s">
        <v>14664</v>
      </c>
      <c r="F2040" s="118" t="s">
        <v>14665</v>
      </c>
      <c r="G2040" s="118"/>
      <c r="H2040" s="118" t="s">
        <v>5607</v>
      </c>
      <c r="I2040" s="118" t="s">
        <v>7755</v>
      </c>
      <c r="J2040" s="118" t="s">
        <v>7756</v>
      </c>
    </row>
    <row r="2041" spans="1:10" ht="12.75">
      <c r="A2041" s="118" t="s">
        <v>11213</v>
      </c>
      <c r="B2041" s="118" t="s">
        <v>14666</v>
      </c>
      <c r="C2041" s="118" t="b">
        <v>0</v>
      </c>
      <c r="D2041" s="118" t="e">
        <f t="shared" ca="1" si="1"/>
        <v>#NAME?</v>
      </c>
      <c r="E2041" s="118" t="s">
        <v>14664</v>
      </c>
      <c r="F2041" s="118" t="s">
        <v>14667</v>
      </c>
      <c r="G2041" s="118"/>
      <c r="H2041" s="118" t="s">
        <v>4276</v>
      </c>
      <c r="I2041" s="118" t="s">
        <v>7755</v>
      </c>
      <c r="J2041" s="118" t="s">
        <v>7756</v>
      </c>
    </row>
    <row r="2042" spans="1:10" ht="12.75">
      <c r="A2042" s="118" t="s">
        <v>13407</v>
      </c>
      <c r="B2042" s="118" t="s">
        <v>14668</v>
      </c>
      <c r="C2042" s="118" t="b">
        <v>0</v>
      </c>
      <c r="D2042" s="118" t="e">
        <f t="shared" ca="1" si="1"/>
        <v>#NAME?</v>
      </c>
      <c r="E2042" s="118" t="s">
        <v>14664</v>
      </c>
      <c r="F2042" s="118" t="s">
        <v>14669</v>
      </c>
      <c r="G2042" s="118"/>
      <c r="H2042" s="118" t="s">
        <v>14670</v>
      </c>
      <c r="I2042" s="118" t="s">
        <v>7755</v>
      </c>
      <c r="J2042" s="118" t="s">
        <v>7756</v>
      </c>
    </row>
    <row r="2043" spans="1:10" ht="12.75">
      <c r="A2043" s="118" t="s">
        <v>2663</v>
      </c>
      <c r="B2043" s="118" t="s">
        <v>14671</v>
      </c>
      <c r="C2043" s="118" t="b">
        <v>0</v>
      </c>
      <c r="D2043" s="118" t="e">
        <f t="shared" ca="1" si="1"/>
        <v>#NAME?</v>
      </c>
      <c r="E2043" s="118" t="s">
        <v>14664</v>
      </c>
      <c r="F2043" s="118" t="s">
        <v>14672</v>
      </c>
      <c r="G2043" s="118"/>
      <c r="H2043" s="118" t="s">
        <v>5607</v>
      </c>
      <c r="I2043" s="118" t="s">
        <v>7755</v>
      </c>
      <c r="J2043" s="118" t="s">
        <v>7756</v>
      </c>
    </row>
    <row r="2044" spans="1:10" ht="12.75">
      <c r="A2044" s="118" t="s">
        <v>830</v>
      </c>
      <c r="B2044" s="118" t="s">
        <v>14673</v>
      </c>
      <c r="C2044" s="118" t="b">
        <v>0</v>
      </c>
      <c r="D2044" s="118" t="e">
        <f t="shared" ca="1" si="1"/>
        <v>#NAME?</v>
      </c>
      <c r="E2044" s="118" t="s">
        <v>14664</v>
      </c>
      <c r="F2044" s="118" t="s">
        <v>14674</v>
      </c>
      <c r="G2044" s="118"/>
      <c r="H2044" s="118" t="s">
        <v>4276</v>
      </c>
      <c r="I2044" s="118" t="s">
        <v>7755</v>
      </c>
      <c r="J2044" s="118" t="s">
        <v>7756</v>
      </c>
    </row>
    <row r="2045" spans="1:10" ht="12.75">
      <c r="A2045" s="118" t="s">
        <v>870</v>
      </c>
      <c r="B2045" s="118" t="s">
        <v>14675</v>
      </c>
      <c r="C2045" s="118" t="b">
        <v>0</v>
      </c>
      <c r="D2045" s="118" t="e">
        <f t="shared" ca="1" si="1"/>
        <v>#NAME?</v>
      </c>
      <c r="E2045" s="118" t="s">
        <v>14664</v>
      </c>
      <c r="F2045" s="118" t="s">
        <v>14676</v>
      </c>
      <c r="G2045" s="118"/>
      <c r="H2045" s="118" t="s">
        <v>14677</v>
      </c>
      <c r="I2045" s="118" t="s">
        <v>7755</v>
      </c>
      <c r="J2045" s="118" t="s">
        <v>7756</v>
      </c>
    </row>
    <row r="2046" spans="1:10" ht="12.75">
      <c r="A2046" s="118" t="s">
        <v>7649</v>
      </c>
      <c r="B2046" s="118" t="s">
        <v>14678</v>
      </c>
      <c r="C2046" s="118" t="b">
        <v>0</v>
      </c>
      <c r="D2046" s="118" t="e">
        <f t="shared" ca="1" si="1"/>
        <v>#NAME?</v>
      </c>
      <c r="E2046" s="118" t="s">
        <v>14664</v>
      </c>
      <c r="F2046" s="118" t="s">
        <v>14679</v>
      </c>
      <c r="G2046" s="118"/>
      <c r="H2046" s="118" t="s">
        <v>4276</v>
      </c>
      <c r="I2046" s="118" t="s">
        <v>7755</v>
      </c>
      <c r="J2046" s="118" t="s">
        <v>7756</v>
      </c>
    </row>
    <row r="2047" spans="1:10" ht="12.75">
      <c r="A2047" s="118" t="s">
        <v>882</v>
      </c>
      <c r="B2047" s="118" t="s">
        <v>14680</v>
      </c>
      <c r="C2047" s="118" t="b">
        <v>0</v>
      </c>
      <c r="D2047" s="118" t="e">
        <f t="shared" ca="1" si="1"/>
        <v>#NAME?</v>
      </c>
      <c r="E2047" s="118" t="s">
        <v>14664</v>
      </c>
      <c r="F2047" s="118" t="s">
        <v>14681</v>
      </c>
      <c r="G2047" s="118"/>
      <c r="H2047" s="118" t="s">
        <v>8163</v>
      </c>
      <c r="I2047" s="118" t="s">
        <v>7755</v>
      </c>
      <c r="J2047" s="118" t="s">
        <v>7756</v>
      </c>
    </row>
    <row r="2048" spans="1:10" ht="12.75">
      <c r="A2048" s="118" t="s">
        <v>1364</v>
      </c>
      <c r="B2048" s="118" t="s">
        <v>14682</v>
      </c>
      <c r="C2048" s="118" t="b">
        <v>0</v>
      </c>
      <c r="D2048" s="118" t="e">
        <f t="shared" ca="1" si="1"/>
        <v>#NAME?</v>
      </c>
      <c r="E2048" s="118" t="s">
        <v>14664</v>
      </c>
      <c r="F2048" s="118" t="s">
        <v>14683</v>
      </c>
      <c r="G2048" s="118"/>
      <c r="H2048" s="118" t="s">
        <v>14677</v>
      </c>
      <c r="I2048" s="118" t="s">
        <v>7755</v>
      </c>
      <c r="J2048" s="118" t="s">
        <v>7756</v>
      </c>
    </row>
    <row r="2049" spans="1:10" ht="12.75">
      <c r="A2049" s="118" t="s">
        <v>2636</v>
      </c>
      <c r="B2049" s="118" t="s">
        <v>14684</v>
      </c>
      <c r="C2049" s="118" t="b">
        <v>0</v>
      </c>
      <c r="D2049" s="118" t="e">
        <f t="shared" ca="1" si="1"/>
        <v>#NAME?</v>
      </c>
      <c r="E2049" s="118" t="s">
        <v>14685</v>
      </c>
      <c r="F2049" s="118" t="s">
        <v>14686</v>
      </c>
      <c r="G2049" s="118"/>
      <c r="H2049" s="118" t="s">
        <v>5209</v>
      </c>
      <c r="I2049" s="118" t="s">
        <v>7590</v>
      </c>
      <c r="J2049" s="118" t="s">
        <v>7591</v>
      </c>
    </row>
    <row r="2050" spans="1:10" ht="12.75">
      <c r="A2050" s="118" t="s">
        <v>14687</v>
      </c>
      <c r="B2050" s="118" t="s">
        <v>14688</v>
      </c>
      <c r="C2050" s="118" t="b">
        <v>0</v>
      </c>
      <c r="D2050" s="118" t="e">
        <f t="shared" ca="1" si="1"/>
        <v>#NAME?</v>
      </c>
      <c r="E2050" s="118" t="s">
        <v>14689</v>
      </c>
      <c r="F2050" s="118" t="s">
        <v>14690</v>
      </c>
      <c r="G2050" s="118"/>
      <c r="H2050" s="118" t="s">
        <v>8346</v>
      </c>
      <c r="I2050" s="118" t="s">
        <v>7642</v>
      </c>
      <c r="J2050" s="118"/>
    </row>
    <row r="2051" spans="1:10" ht="12.75">
      <c r="A2051" s="118" t="s">
        <v>14691</v>
      </c>
      <c r="B2051" s="118" t="s">
        <v>14692</v>
      </c>
      <c r="C2051" s="118" t="b">
        <v>0</v>
      </c>
      <c r="D2051" s="118" t="e">
        <f t="shared" ca="1" si="1"/>
        <v>#NAME?</v>
      </c>
      <c r="E2051" s="118" t="s">
        <v>14689</v>
      </c>
      <c r="F2051" s="118" t="s">
        <v>14693</v>
      </c>
      <c r="G2051" s="118"/>
      <c r="H2051" s="118" t="s">
        <v>4278</v>
      </c>
      <c r="I2051" s="118" t="s">
        <v>7642</v>
      </c>
      <c r="J2051" s="118"/>
    </row>
    <row r="2052" spans="1:10" ht="12.75">
      <c r="A2052" s="118" t="s">
        <v>9071</v>
      </c>
      <c r="B2052" s="118" t="s">
        <v>14694</v>
      </c>
      <c r="C2052" s="118" t="b">
        <v>0</v>
      </c>
      <c r="D2052" s="118" t="e">
        <f t="shared" ca="1" si="1"/>
        <v>#NAME?</v>
      </c>
      <c r="E2052" s="118" t="s">
        <v>14689</v>
      </c>
      <c r="F2052" s="118" t="s">
        <v>14695</v>
      </c>
      <c r="G2052" s="118"/>
      <c r="H2052" s="118" t="s">
        <v>54</v>
      </c>
      <c r="I2052" s="118" t="s">
        <v>7642</v>
      </c>
      <c r="J2052" s="118"/>
    </row>
    <row r="2053" spans="1:10" ht="12.75">
      <c r="A2053" s="118" t="s">
        <v>14696</v>
      </c>
      <c r="B2053" s="118" t="s">
        <v>11179</v>
      </c>
      <c r="C2053" s="118" t="b">
        <v>0</v>
      </c>
      <c r="D2053" s="118" t="e">
        <f t="shared" ca="1" si="1"/>
        <v>#NAME?</v>
      </c>
      <c r="E2053" s="118" t="s">
        <v>14689</v>
      </c>
      <c r="F2053" s="118" t="s">
        <v>14697</v>
      </c>
      <c r="G2053" s="118"/>
      <c r="H2053" s="118" t="s">
        <v>5961</v>
      </c>
      <c r="I2053" s="118" t="s">
        <v>7642</v>
      </c>
      <c r="J2053" s="118"/>
    </row>
    <row r="2054" spans="1:10" ht="12.75">
      <c r="A2054" s="118" t="s">
        <v>7984</v>
      </c>
      <c r="B2054" s="118" t="s">
        <v>14698</v>
      </c>
      <c r="C2054" s="118" t="b">
        <v>0</v>
      </c>
      <c r="D2054" s="118" t="e">
        <f t="shared" ca="1" si="1"/>
        <v>#NAME?</v>
      </c>
      <c r="E2054" s="118" t="s">
        <v>14689</v>
      </c>
      <c r="F2054" s="118" t="s">
        <v>14699</v>
      </c>
      <c r="G2054" s="118"/>
      <c r="H2054" s="118" t="s">
        <v>54</v>
      </c>
      <c r="I2054" s="118" t="s">
        <v>7642</v>
      </c>
      <c r="J2054" s="118"/>
    </row>
    <row r="2055" spans="1:10" ht="12.75">
      <c r="A2055" s="118" t="s">
        <v>7893</v>
      </c>
      <c r="B2055" s="118" t="s">
        <v>14700</v>
      </c>
      <c r="C2055" s="118" t="b">
        <v>0</v>
      </c>
      <c r="D2055" s="118" t="e">
        <f t="shared" ca="1" si="1"/>
        <v>#NAME?</v>
      </c>
      <c r="E2055" s="118" t="s">
        <v>14689</v>
      </c>
      <c r="F2055" s="118" t="s">
        <v>14701</v>
      </c>
      <c r="G2055" s="118"/>
      <c r="H2055" s="118" t="s">
        <v>54</v>
      </c>
      <c r="I2055" s="118" t="s">
        <v>7642</v>
      </c>
      <c r="J2055" s="118"/>
    </row>
    <row r="2056" spans="1:10" ht="12.75">
      <c r="A2056" s="118" t="s">
        <v>11101</v>
      </c>
      <c r="B2056" s="118" t="s">
        <v>7831</v>
      </c>
      <c r="C2056" s="118" t="b">
        <v>0</v>
      </c>
      <c r="D2056" s="118" t="e">
        <f t="shared" ca="1" si="1"/>
        <v>#NAME?</v>
      </c>
      <c r="E2056" s="118" t="s">
        <v>14689</v>
      </c>
      <c r="F2056" s="118" t="s">
        <v>14702</v>
      </c>
      <c r="G2056" s="118"/>
      <c r="H2056" s="118" t="s">
        <v>54</v>
      </c>
      <c r="I2056" s="118" t="s">
        <v>7642</v>
      </c>
      <c r="J2056" s="118"/>
    </row>
    <row r="2057" spans="1:10" ht="12.75">
      <c r="A2057" s="118" t="s">
        <v>8195</v>
      </c>
      <c r="B2057" s="118" t="s">
        <v>8124</v>
      </c>
      <c r="C2057" s="118" t="b">
        <v>0</v>
      </c>
      <c r="D2057" s="118" t="e">
        <f t="shared" ca="1" si="1"/>
        <v>#NAME?</v>
      </c>
      <c r="E2057" s="118" t="s">
        <v>14703</v>
      </c>
      <c r="F2057" s="118" t="s">
        <v>14704</v>
      </c>
      <c r="G2057" s="118"/>
      <c r="H2057" s="118" t="s">
        <v>5273</v>
      </c>
      <c r="I2057" s="118" t="s">
        <v>7820</v>
      </c>
      <c r="J2057" s="118" t="s">
        <v>7820</v>
      </c>
    </row>
    <row r="2058" spans="1:10" ht="12.75">
      <c r="A2058" s="118" t="s">
        <v>14705</v>
      </c>
      <c r="B2058" s="118" t="s">
        <v>14080</v>
      </c>
      <c r="C2058" s="118" t="b">
        <v>0</v>
      </c>
      <c r="D2058" s="118" t="e">
        <f t="shared" ca="1" si="1"/>
        <v>#NAME?</v>
      </c>
      <c r="E2058" s="118" t="s">
        <v>14703</v>
      </c>
      <c r="F2058" s="118" t="s">
        <v>14706</v>
      </c>
      <c r="G2058" s="118"/>
      <c r="H2058" s="118" t="s">
        <v>5607</v>
      </c>
      <c r="I2058" s="118" t="s">
        <v>7820</v>
      </c>
      <c r="J2058" s="118" t="s">
        <v>7820</v>
      </c>
    </row>
    <row r="2059" spans="1:10" ht="12.75">
      <c r="A2059" s="118" t="s">
        <v>14707</v>
      </c>
      <c r="B2059" s="118" t="s">
        <v>14708</v>
      </c>
      <c r="C2059" s="118" t="b">
        <v>0</v>
      </c>
      <c r="D2059" s="118" t="e">
        <f t="shared" ca="1" si="1"/>
        <v>#NAME?</v>
      </c>
      <c r="E2059" s="118" t="s">
        <v>14709</v>
      </c>
      <c r="F2059" s="118" t="s">
        <v>14710</v>
      </c>
      <c r="G2059" s="118"/>
      <c r="H2059" s="118" t="s">
        <v>5607</v>
      </c>
      <c r="I2059" s="118" t="s">
        <v>7820</v>
      </c>
      <c r="J2059" s="118" t="s">
        <v>7820</v>
      </c>
    </row>
    <row r="2060" spans="1:10" ht="12.75">
      <c r="A2060" s="118" t="s">
        <v>14711</v>
      </c>
      <c r="B2060" s="118" t="s">
        <v>14712</v>
      </c>
      <c r="C2060" s="118" t="b">
        <v>0</v>
      </c>
      <c r="D2060" s="118" t="e">
        <f t="shared" ca="1" si="1"/>
        <v>#NAME?</v>
      </c>
      <c r="E2060" s="118" t="s">
        <v>14709</v>
      </c>
      <c r="F2060" s="118" t="s">
        <v>14713</v>
      </c>
      <c r="G2060" s="118"/>
      <c r="H2060" s="118" t="s">
        <v>5607</v>
      </c>
      <c r="I2060" s="118" t="s">
        <v>7820</v>
      </c>
      <c r="J2060" s="118" t="s">
        <v>7820</v>
      </c>
    </row>
    <row r="2061" spans="1:10" ht="12.75">
      <c r="A2061" s="118" t="s">
        <v>826</v>
      </c>
      <c r="B2061" s="118" t="s">
        <v>14714</v>
      </c>
      <c r="C2061" s="118" t="b">
        <v>0</v>
      </c>
      <c r="D2061" s="118" t="e">
        <f t="shared" ca="1" si="1"/>
        <v>#NAME?</v>
      </c>
      <c r="E2061" s="118" t="s">
        <v>14709</v>
      </c>
      <c r="F2061" s="118" t="s">
        <v>14715</v>
      </c>
      <c r="G2061" s="118"/>
      <c r="H2061" s="118" t="s">
        <v>5607</v>
      </c>
      <c r="I2061" s="118" t="s">
        <v>7820</v>
      </c>
      <c r="J2061" s="118" t="s">
        <v>7820</v>
      </c>
    </row>
    <row r="2062" spans="1:10" ht="12.75">
      <c r="A2062" s="118" t="s">
        <v>1240</v>
      </c>
      <c r="B2062" s="118" t="s">
        <v>14716</v>
      </c>
      <c r="C2062" s="118" t="b">
        <v>0</v>
      </c>
      <c r="D2062" s="118" t="e">
        <f t="shared" ca="1" si="1"/>
        <v>#NAME?</v>
      </c>
      <c r="E2062" s="118" t="s">
        <v>14709</v>
      </c>
      <c r="F2062" s="118" t="s">
        <v>14717</v>
      </c>
      <c r="G2062" s="118"/>
      <c r="H2062" s="118" t="s">
        <v>4485</v>
      </c>
      <c r="I2062" s="118" t="s">
        <v>7820</v>
      </c>
      <c r="J2062" s="118" t="s">
        <v>7820</v>
      </c>
    </row>
    <row r="2063" spans="1:10" ht="12.75">
      <c r="A2063" s="118" t="s">
        <v>873</v>
      </c>
      <c r="B2063" s="118" t="s">
        <v>14718</v>
      </c>
      <c r="C2063" s="118" t="b">
        <v>0</v>
      </c>
      <c r="D2063" s="118" t="e">
        <f t="shared" ca="1" si="1"/>
        <v>#NAME?</v>
      </c>
      <c r="E2063" s="118" t="s">
        <v>14709</v>
      </c>
      <c r="F2063" s="118" t="s">
        <v>14719</v>
      </c>
      <c r="G2063" s="118"/>
      <c r="H2063" s="118" t="s">
        <v>4485</v>
      </c>
      <c r="I2063" s="118" t="s">
        <v>7820</v>
      </c>
      <c r="J2063" s="118" t="s">
        <v>7820</v>
      </c>
    </row>
    <row r="2064" spans="1:10" ht="12.75">
      <c r="A2064" s="118" t="s">
        <v>1069</v>
      </c>
      <c r="B2064" s="118" t="s">
        <v>14720</v>
      </c>
      <c r="C2064" s="118" t="b">
        <v>0</v>
      </c>
      <c r="D2064" s="118" t="e">
        <f t="shared" ca="1" si="1"/>
        <v>#NAME?</v>
      </c>
      <c r="E2064" s="118" t="s">
        <v>14709</v>
      </c>
      <c r="F2064" s="118" t="s">
        <v>14721</v>
      </c>
      <c r="G2064" s="118"/>
      <c r="H2064" s="118" t="s">
        <v>4278</v>
      </c>
      <c r="I2064" s="118" t="s">
        <v>7820</v>
      </c>
      <c r="J2064" s="118" t="s">
        <v>7820</v>
      </c>
    </row>
    <row r="2065" spans="1:10" ht="12.75">
      <c r="A2065" s="118" t="s">
        <v>14722</v>
      </c>
      <c r="B2065" s="118" t="s">
        <v>14723</v>
      </c>
      <c r="C2065" s="118" t="b">
        <v>0</v>
      </c>
      <c r="D2065" s="118" t="e">
        <f t="shared" ca="1" si="1"/>
        <v>#NAME?</v>
      </c>
      <c r="E2065" s="118" t="s">
        <v>14709</v>
      </c>
      <c r="F2065" s="118" t="s">
        <v>14724</v>
      </c>
      <c r="G2065" s="118"/>
      <c r="H2065" s="118" t="s">
        <v>4872</v>
      </c>
      <c r="I2065" s="118" t="s">
        <v>7820</v>
      </c>
      <c r="J2065" s="118" t="s">
        <v>7820</v>
      </c>
    </row>
    <row r="2066" spans="1:10" ht="12.75">
      <c r="A2066" s="118" t="s">
        <v>2135</v>
      </c>
      <c r="B2066" s="118" t="s">
        <v>14725</v>
      </c>
      <c r="C2066" s="118" t="b">
        <v>0</v>
      </c>
      <c r="D2066" s="118" t="e">
        <f t="shared" ca="1" si="1"/>
        <v>#NAME?</v>
      </c>
      <c r="E2066" s="118" t="s">
        <v>14709</v>
      </c>
      <c r="F2066" s="118" t="s">
        <v>14726</v>
      </c>
      <c r="G2066" s="118"/>
      <c r="H2066" s="118" t="s">
        <v>4278</v>
      </c>
      <c r="I2066" s="118" t="s">
        <v>7820</v>
      </c>
      <c r="J2066" s="118" t="s">
        <v>7820</v>
      </c>
    </row>
    <row r="2067" spans="1:10" ht="12.75">
      <c r="A2067" s="118" t="s">
        <v>989</v>
      </c>
      <c r="B2067" s="118" t="s">
        <v>14727</v>
      </c>
      <c r="C2067" s="118" t="b">
        <v>0</v>
      </c>
      <c r="D2067" s="118" t="e">
        <f t="shared" ca="1" si="1"/>
        <v>#NAME?</v>
      </c>
      <c r="E2067" s="118" t="s">
        <v>14728</v>
      </c>
      <c r="F2067" s="118" t="s">
        <v>14729</v>
      </c>
      <c r="G2067" s="118"/>
      <c r="H2067" s="118" t="s">
        <v>4831</v>
      </c>
      <c r="I2067" s="118" t="s">
        <v>7820</v>
      </c>
      <c r="J2067" s="118" t="s">
        <v>7820</v>
      </c>
    </row>
    <row r="2068" spans="1:10" ht="12.75">
      <c r="A2068" s="118" t="s">
        <v>14730</v>
      </c>
      <c r="B2068" s="118" t="s">
        <v>8528</v>
      </c>
      <c r="C2068" s="118" t="b">
        <v>0</v>
      </c>
      <c r="D2068" s="118" t="e">
        <f t="shared" ca="1" si="1"/>
        <v>#NAME?</v>
      </c>
      <c r="E2068" s="118" t="s">
        <v>14728</v>
      </c>
      <c r="F2068" s="118" t="s">
        <v>14731</v>
      </c>
      <c r="G2068" s="118"/>
      <c r="H2068" s="118" t="s">
        <v>5607</v>
      </c>
      <c r="I2068" s="118" t="s">
        <v>7820</v>
      </c>
      <c r="J2068" s="118" t="s">
        <v>7820</v>
      </c>
    </row>
    <row r="2069" spans="1:10" ht="12.75">
      <c r="A2069" s="118" t="s">
        <v>8903</v>
      </c>
      <c r="B2069" s="118" t="s">
        <v>10276</v>
      </c>
      <c r="C2069" s="118" t="b">
        <v>0</v>
      </c>
      <c r="D2069" s="118" t="e">
        <f t="shared" ca="1" si="1"/>
        <v>#NAME?</v>
      </c>
      <c r="E2069" s="118" t="s">
        <v>14728</v>
      </c>
      <c r="F2069" s="118" t="s">
        <v>14732</v>
      </c>
      <c r="G2069" s="118"/>
      <c r="H2069" s="118" t="s">
        <v>4831</v>
      </c>
      <c r="I2069" s="118" t="s">
        <v>7820</v>
      </c>
      <c r="J2069" s="118" t="s">
        <v>7820</v>
      </c>
    </row>
    <row r="2070" spans="1:10" ht="12.75">
      <c r="A2070" s="118" t="s">
        <v>12414</v>
      </c>
      <c r="B2070" s="118" t="s">
        <v>14733</v>
      </c>
      <c r="C2070" s="118" t="b">
        <v>0</v>
      </c>
      <c r="D2070" s="118" t="e">
        <f t="shared" ca="1" si="1"/>
        <v>#NAME?</v>
      </c>
      <c r="E2070" s="118" t="s">
        <v>14728</v>
      </c>
      <c r="F2070" s="118" t="s">
        <v>14734</v>
      </c>
      <c r="G2070" s="118"/>
      <c r="H2070" s="118" t="s">
        <v>14735</v>
      </c>
      <c r="I2070" s="118" t="s">
        <v>7820</v>
      </c>
      <c r="J2070" s="118" t="s">
        <v>7820</v>
      </c>
    </row>
    <row r="2071" spans="1:10" ht="12.75">
      <c r="A2071" s="118" t="s">
        <v>14736</v>
      </c>
      <c r="B2071" s="118" t="s">
        <v>11579</v>
      </c>
      <c r="C2071" s="118" t="b">
        <v>0</v>
      </c>
      <c r="D2071" s="118" t="e">
        <f t="shared" ca="1" si="1"/>
        <v>#NAME?</v>
      </c>
      <c r="E2071" s="118" t="s">
        <v>14728</v>
      </c>
      <c r="F2071" s="118" t="s">
        <v>14737</v>
      </c>
      <c r="G2071" s="118"/>
      <c r="H2071" s="118" t="s">
        <v>4278</v>
      </c>
      <c r="I2071" s="118" t="s">
        <v>7820</v>
      </c>
      <c r="J2071" s="118" t="s">
        <v>7820</v>
      </c>
    </row>
    <row r="2072" spans="1:10" ht="12.75">
      <c r="A2072" s="118" t="s">
        <v>14738</v>
      </c>
      <c r="B2072" s="118" t="s">
        <v>14739</v>
      </c>
      <c r="C2072" s="118" t="b">
        <v>0</v>
      </c>
      <c r="D2072" s="118" t="e">
        <f t="shared" ca="1" si="1"/>
        <v>#NAME?</v>
      </c>
      <c r="E2072" s="118" t="s">
        <v>14728</v>
      </c>
      <c r="F2072" s="118" t="s">
        <v>14740</v>
      </c>
      <c r="G2072" s="118"/>
      <c r="H2072" s="118" t="s">
        <v>5607</v>
      </c>
      <c r="I2072" s="118" t="s">
        <v>7820</v>
      </c>
      <c r="J2072" s="118" t="s">
        <v>7820</v>
      </c>
    </row>
    <row r="2073" spans="1:10" ht="12.75">
      <c r="A2073" s="118" t="s">
        <v>940</v>
      </c>
      <c r="B2073" s="118" t="s">
        <v>14741</v>
      </c>
      <c r="C2073" s="118" t="b">
        <v>0</v>
      </c>
      <c r="D2073" s="118" t="e">
        <f t="shared" ca="1" si="1"/>
        <v>#NAME?</v>
      </c>
      <c r="E2073" s="118" t="s">
        <v>14728</v>
      </c>
      <c r="F2073" s="118" t="s">
        <v>14742</v>
      </c>
      <c r="G2073" s="118"/>
      <c r="H2073" s="118" t="s">
        <v>4872</v>
      </c>
      <c r="I2073" s="118" t="s">
        <v>7820</v>
      </c>
      <c r="J2073" s="118" t="s">
        <v>7820</v>
      </c>
    </row>
    <row r="2074" spans="1:10" ht="12.75">
      <c r="A2074" s="118" t="s">
        <v>882</v>
      </c>
      <c r="B2074" s="118" t="s">
        <v>14743</v>
      </c>
      <c r="C2074" s="118" t="b">
        <v>0</v>
      </c>
      <c r="D2074" s="118" t="e">
        <f t="shared" ca="1" si="1"/>
        <v>#NAME?</v>
      </c>
      <c r="E2074" s="118" t="s">
        <v>14728</v>
      </c>
      <c r="F2074" s="118" t="s">
        <v>14744</v>
      </c>
      <c r="G2074" s="118"/>
      <c r="H2074" s="118" t="s">
        <v>4831</v>
      </c>
      <c r="I2074" s="118" t="s">
        <v>7820</v>
      </c>
      <c r="J2074" s="118" t="s">
        <v>7820</v>
      </c>
    </row>
    <row r="2075" spans="1:10" ht="12.75">
      <c r="A2075" s="118" t="s">
        <v>1749</v>
      </c>
      <c r="B2075" s="118" t="s">
        <v>9487</v>
      </c>
      <c r="C2075" s="118" t="b">
        <v>0</v>
      </c>
      <c r="D2075" s="118" t="e">
        <f t="shared" ca="1" si="1"/>
        <v>#NAME?</v>
      </c>
      <c r="E2075" s="118" t="s">
        <v>14728</v>
      </c>
      <c r="F2075" s="118" t="s">
        <v>14745</v>
      </c>
      <c r="G2075" s="118"/>
      <c r="H2075" s="118" t="s">
        <v>8671</v>
      </c>
      <c r="I2075" s="118" t="s">
        <v>7820</v>
      </c>
      <c r="J2075" s="118" t="s">
        <v>7820</v>
      </c>
    </row>
    <row r="2076" spans="1:10" ht="12.75">
      <c r="A2076" s="118" t="s">
        <v>14746</v>
      </c>
      <c r="B2076" s="118" t="s">
        <v>14747</v>
      </c>
      <c r="C2076" s="118" t="b">
        <v>0</v>
      </c>
      <c r="D2076" s="118" t="e">
        <f t="shared" ca="1" si="1"/>
        <v>#NAME?</v>
      </c>
      <c r="E2076" s="118" t="s">
        <v>14728</v>
      </c>
      <c r="F2076" s="118" t="s">
        <v>14748</v>
      </c>
      <c r="G2076" s="118"/>
      <c r="H2076" s="118" t="s">
        <v>4831</v>
      </c>
      <c r="I2076" s="118" t="s">
        <v>7820</v>
      </c>
      <c r="J2076" s="118" t="s">
        <v>7820</v>
      </c>
    </row>
    <row r="2077" spans="1:10" ht="12.75">
      <c r="A2077" s="118" t="s">
        <v>2290</v>
      </c>
      <c r="B2077" s="118" t="s">
        <v>14749</v>
      </c>
      <c r="C2077" s="118" t="b">
        <v>0</v>
      </c>
      <c r="D2077" s="118" t="e">
        <f t="shared" ca="1" si="1"/>
        <v>#NAME?</v>
      </c>
      <c r="E2077" s="118" t="s">
        <v>14728</v>
      </c>
      <c r="F2077" s="118" t="s">
        <v>14750</v>
      </c>
      <c r="G2077" s="118"/>
      <c r="H2077" s="118" t="s">
        <v>54</v>
      </c>
      <c r="I2077" s="118" t="s">
        <v>7820</v>
      </c>
      <c r="J2077" s="118" t="s">
        <v>7820</v>
      </c>
    </row>
    <row r="2078" spans="1:10" ht="12.75">
      <c r="A2078" s="118" t="s">
        <v>910</v>
      </c>
      <c r="B2078" s="118" t="s">
        <v>14751</v>
      </c>
      <c r="C2078" s="118" t="b">
        <v>0</v>
      </c>
      <c r="D2078" s="118" t="e">
        <f t="shared" ca="1" si="1"/>
        <v>#NAME?</v>
      </c>
      <c r="E2078" s="118" t="s">
        <v>14752</v>
      </c>
      <c r="F2078" s="118" t="s">
        <v>14753</v>
      </c>
      <c r="G2078" s="118"/>
      <c r="H2078" s="118" t="s">
        <v>4872</v>
      </c>
      <c r="I2078" s="118" t="s">
        <v>10351</v>
      </c>
      <c r="J2078" s="118" t="s">
        <v>7622</v>
      </c>
    </row>
    <row r="2079" spans="1:10" ht="12.75">
      <c r="A2079" s="118" t="s">
        <v>846</v>
      </c>
      <c r="B2079" s="118" t="s">
        <v>14754</v>
      </c>
      <c r="C2079" s="118" t="b">
        <v>0</v>
      </c>
      <c r="D2079" s="118" t="e">
        <f t="shared" ca="1" si="1"/>
        <v>#NAME?</v>
      </c>
      <c r="E2079" s="118" t="s">
        <v>14752</v>
      </c>
      <c r="F2079" s="118" t="s">
        <v>14755</v>
      </c>
      <c r="G2079" s="118"/>
      <c r="H2079" s="118" t="s">
        <v>54</v>
      </c>
      <c r="I2079" s="118" t="s">
        <v>10351</v>
      </c>
      <c r="J2079" s="118" t="s">
        <v>7622</v>
      </c>
    </row>
    <row r="2080" spans="1:10" ht="12.75">
      <c r="A2080" s="118" t="s">
        <v>1026</v>
      </c>
      <c r="B2080" s="118" t="s">
        <v>14756</v>
      </c>
      <c r="C2080" s="118" t="b">
        <v>0</v>
      </c>
      <c r="D2080" s="118" t="e">
        <f t="shared" ca="1" si="1"/>
        <v>#NAME?</v>
      </c>
      <c r="E2080" s="118" t="s">
        <v>14752</v>
      </c>
      <c r="F2080" s="118" t="s">
        <v>14757</v>
      </c>
      <c r="G2080" s="118"/>
      <c r="H2080" s="118" t="s">
        <v>4831</v>
      </c>
      <c r="I2080" s="118" t="s">
        <v>10351</v>
      </c>
      <c r="J2080" s="118" t="s">
        <v>7622</v>
      </c>
    </row>
    <row r="2081" spans="1:10" ht="12.75">
      <c r="A2081" s="118" t="s">
        <v>7838</v>
      </c>
      <c r="B2081" s="118" t="s">
        <v>8872</v>
      </c>
      <c r="C2081" s="118" t="b">
        <v>0</v>
      </c>
      <c r="D2081" s="118" t="e">
        <f t="shared" ca="1" si="1"/>
        <v>#NAME?</v>
      </c>
      <c r="E2081" s="118" t="s">
        <v>14752</v>
      </c>
      <c r="F2081" s="118" t="s">
        <v>14758</v>
      </c>
      <c r="G2081" s="118"/>
      <c r="H2081" s="118" t="s">
        <v>4276</v>
      </c>
      <c r="I2081" s="118" t="s">
        <v>10351</v>
      </c>
      <c r="J2081" s="118" t="s">
        <v>7622</v>
      </c>
    </row>
    <row r="2082" spans="1:10" ht="12.75">
      <c r="A2082" s="118" t="s">
        <v>929</v>
      </c>
      <c r="B2082" s="118" t="s">
        <v>14759</v>
      </c>
      <c r="C2082" s="118" t="b">
        <v>0</v>
      </c>
      <c r="D2082" s="118" t="e">
        <f t="shared" ca="1" si="1"/>
        <v>#NAME?</v>
      </c>
      <c r="E2082" s="118" t="s">
        <v>14752</v>
      </c>
      <c r="F2082" s="118" t="s">
        <v>14760</v>
      </c>
      <c r="G2082" s="118"/>
      <c r="H2082" s="118" t="s">
        <v>54</v>
      </c>
      <c r="I2082" s="118" t="s">
        <v>10351</v>
      </c>
      <c r="J2082" s="118" t="s">
        <v>7622</v>
      </c>
    </row>
    <row r="2083" spans="1:10" ht="12.75">
      <c r="A2083" s="118" t="s">
        <v>2057</v>
      </c>
      <c r="B2083" s="118" t="s">
        <v>14761</v>
      </c>
      <c r="C2083" s="118" t="b">
        <v>0</v>
      </c>
      <c r="D2083" s="118" t="e">
        <f t="shared" ca="1" si="1"/>
        <v>#NAME?</v>
      </c>
      <c r="E2083" s="118" t="s">
        <v>14752</v>
      </c>
      <c r="F2083" s="118" t="s">
        <v>14762</v>
      </c>
      <c r="G2083" s="118"/>
      <c r="H2083" s="118" t="s">
        <v>4872</v>
      </c>
      <c r="I2083" s="118" t="s">
        <v>10351</v>
      </c>
      <c r="J2083" s="118" t="s">
        <v>7622</v>
      </c>
    </row>
    <row r="2084" spans="1:10" ht="12.75">
      <c r="A2084" s="118" t="s">
        <v>2523</v>
      </c>
      <c r="B2084" s="118" t="s">
        <v>10497</v>
      </c>
      <c r="C2084" s="118" t="b">
        <v>0</v>
      </c>
      <c r="D2084" s="118" t="e">
        <f t="shared" ca="1" si="1"/>
        <v>#NAME?</v>
      </c>
      <c r="E2084" s="118" t="s">
        <v>14752</v>
      </c>
      <c r="F2084" s="118" t="s">
        <v>14763</v>
      </c>
      <c r="G2084" s="118"/>
      <c r="H2084" s="118" t="s">
        <v>54</v>
      </c>
      <c r="I2084" s="118" t="s">
        <v>10351</v>
      </c>
      <c r="J2084" s="118" t="s">
        <v>7622</v>
      </c>
    </row>
    <row r="2085" spans="1:10" ht="12.75">
      <c r="A2085" s="118" t="s">
        <v>10777</v>
      </c>
      <c r="B2085" s="118" t="s">
        <v>14764</v>
      </c>
      <c r="C2085" s="118" t="b">
        <v>0</v>
      </c>
      <c r="D2085" s="118" t="e">
        <f t="shared" ca="1" si="1"/>
        <v>#NAME?</v>
      </c>
      <c r="E2085" s="118" t="s">
        <v>14752</v>
      </c>
      <c r="F2085" s="118" t="s">
        <v>14765</v>
      </c>
      <c r="G2085" s="118"/>
      <c r="H2085" s="118" t="s">
        <v>54</v>
      </c>
      <c r="I2085" s="118" t="s">
        <v>10351</v>
      </c>
      <c r="J2085" s="118" t="s">
        <v>7622</v>
      </c>
    </row>
    <row r="2086" spans="1:10" ht="12.75">
      <c r="A2086" s="118" t="s">
        <v>2068</v>
      </c>
      <c r="B2086" s="118" t="s">
        <v>14158</v>
      </c>
      <c r="C2086" s="118" t="b">
        <v>0</v>
      </c>
      <c r="D2086" s="118" t="e">
        <f t="shared" ca="1" si="1"/>
        <v>#NAME?</v>
      </c>
      <c r="E2086" s="118" t="s">
        <v>14766</v>
      </c>
      <c r="F2086" s="118" t="s">
        <v>14767</v>
      </c>
      <c r="G2086" s="118"/>
      <c r="H2086" s="118" t="s">
        <v>5064</v>
      </c>
      <c r="I2086" s="118" t="s">
        <v>14768</v>
      </c>
      <c r="J2086" s="118" t="s">
        <v>14204</v>
      </c>
    </row>
    <row r="2087" spans="1:10" ht="12.75">
      <c r="A2087" s="118" t="s">
        <v>10417</v>
      </c>
      <c r="B2087" s="118" t="s">
        <v>14769</v>
      </c>
      <c r="C2087" s="118" t="b">
        <v>0</v>
      </c>
      <c r="D2087" s="118" t="e">
        <f t="shared" ca="1" si="1"/>
        <v>#NAME?</v>
      </c>
      <c r="E2087" s="118" t="s">
        <v>14766</v>
      </c>
      <c r="F2087" s="118" t="s">
        <v>14770</v>
      </c>
      <c r="G2087" s="118"/>
      <c r="H2087" s="118" t="s">
        <v>7611</v>
      </c>
      <c r="I2087" s="118" t="s">
        <v>14768</v>
      </c>
      <c r="J2087" s="118" t="s">
        <v>14204</v>
      </c>
    </row>
    <row r="2088" spans="1:10" ht="12.75">
      <c r="A2088" s="118" t="s">
        <v>8748</v>
      </c>
      <c r="B2088" s="118" t="s">
        <v>14771</v>
      </c>
      <c r="C2088" s="118" t="b">
        <v>0</v>
      </c>
      <c r="D2088" s="118" t="e">
        <f t="shared" ca="1" si="1"/>
        <v>#NAME?</v>
      </c>
      <c r="E2088" s="118" t="s">
        <v>14772</v>
      </c>
      <c r="F2088" s="118" t="s">
        <v>14773</v>
      </c>
      <c r="G2088" s="118"/>
      <c r="H2088" s="118" t="s">
        <v>4485</v>
      </c>
      <c r="I2088" s="118" t="s">
        <v>14561</v>
      </c>
      <c r="J2088" s="118" t="s">
        <v>7636</v>
      </c>
    </row>
    <row r="2089" spans="1:10" ht="12.75">
      <c r="A2089" s="118" t="s">
        <v>14774</v>
      </c>
      <c r="B2089" s="118" t="s">
        <v>14775</v>
      </c>
      <c r="C2089" s="118" t="b">
        <v>0</v>
      </c>
      <c r="D2089" s="118" t="e">
        <f t="shared" ca="1" si="1"/>
        <v>#NAME?</v>
      </c>
      <c r="E2089" s="118" t="s">
        <v>14776</v>
      </c>
      <c r="F2089" s="118" t="s">
        <v>14777</v>
      </c>
      <c r="G2089" s="118"/>
      <c r="H2089" s="118" t="s">
        <v>14778</v>
      </c>
      <c r="I2089" s="118" t="s">
        <v>8642</v>
      </c>
      <c r="J2089" s="118"/>
    </row>
    <row r="2090" spans="1:10" ht="12.75">
      <c r="A2090" s="118" t="s">
        <v>14779</v>
      </c>
      <c r="B2090" s="118" t="s">
        <v>14780</v>
      </c>
      <c r="C2090" s="118" t="b">
        <v>0</v>
      </c>
      <c r="D2090" s="118" t="e">
        <f t="shared" ca="1" si="1"/>
        <v>#NAME?</v>
      </c>
      <c r="E2090" s="118" t="s">
        <v>14776</v>
      </c>
      <c r="F2090" s="118" t="s">
        <v>14781</v>
      </c>
      <c r="G2090" s="118"/>
      <c r="H2090" s="118" t="s">
        <v>5607</v>
      </c>
      <c r="I2090" s="118" t="s">
        <v>8642</v>
      </c>
      <c r="J2090" s="118"/>
    </row>
    <row r="2091" spans="1:10" ht="12.75">
      <c r="A2091" s="118" t="s">
        <v>1026</v>
      </c>
      <c r="B2091" s="118" t="s">
        <v>1916</v>
      </c>
      <c r="C2091" s="118" t="b">
        <v>0</v>
      </c>
      <c r="D2091" s="118" t="e">
        <f t="shared" ca="1" si="1"/>
        <v>#NAME?</v>
      </c>
      <c r="E2091" s="118" t="s">
        <v>14776</v>
      </c>
      <c r="F2091" s="118" t="s">
        <v>14782</v>
      </c>
      <c r="G2091" s="118"/>
      <c r="H2091" s="118" t="s">
        <v>5273</v>
      </c>
      <c r="I2091" s="118" t="s">
        <v>10521</v>
      </c>
      <c r="J2091" s="118"/>
    </row>
    <row r="2092" spans="1:10" ht="12.75">
      <c r="A2092" s="118" t="s">
        <v>2500</v>
      </c>
      <c r="B2092" s="118" t="s">
        <v>14783</v>
      </c>
      <c r="C2092" s="118" t="b">
        <v>0</v>
      </c>
      <c r="D2092" s="118" t="e">
        <f t="shared" ca="1" si="1"/>
        <v>#NAME?</v>
      </c>
      <c r="E2092" s="118" t="s">
        <v>14776</v>
      </c>
      <c r="F2092" s="118" t="s">
        <v>14784</v>
      </c>
      <c r="G2092" s="118"/>
      <c r="H2092" s="118" t="s">
        <v>14785</v>
      </c>
      <c r="I2092" s="118" t="s">
        <v>10521</v>
      </c>
      <c r="J2092" s="118"/>
    </row>
    <row r="2093" spans="1:10" ht="12.75">
      <c r="A2093" s="118" t="s">
        <v>12050</v>
      </c>
      <c r="B2093" s="118" t="s">
        <v>14591</v>
      </c>
      <c r="C2093" s="118" t="b">
        <v>0</v>
      </c>
      <c r="D2093" s="118" t="e">
        <f t="shared" ca="1" si="1"/>
        <v>#NAME?</v>
      </c>
      <c r="E2093" s="118" t="s">
        <v>14776</v>
      </c>
      <c r="F2093" s="118" t="s">
        <v>14786</v>
      </c>
      <c r="G2093" s="118"/>
      <c r="H2093" s="118" t="s">
        <v>5368</v>
      </c>
      <c r="I2093" s="118" t="s">
        <v>10521</v>
      </c>
      <c r="J2093" s="118"/>
    </row>
    <row r="2094" spans="1:10" ht="12.75">
      <c r="A2094" s="118" t="s">
        <v>14787</v>
      </c>
      <c r="B2094" s="118" t="s">
        <v>14788</v>
      </c>
      <c r="C2094" s="118" t="b">
        <v>0</v>
      </c>
      <c r="D2094" s="118" t="e">
        <f t="shared" ca="1" si="1"/>
        <v>#NAME?</v>
      </c>
      <c r="E2094" s="118" t="s">
        <v>14776</v>
      </c>
      <c r="F2094" s="118" t="s">
        <v>14789</v>
      </c>
      <c r="G2094" s="118"/>
      <c r="H2094" s="118" t="s">
        <v>5607</v>
      </c>
      <c r="I2094" s="118" t="s">
        <v>10521</v>
      </c>
      <c r="J2094" s="118"/>
    </row>
    <row r="2095" spans="1:10" ht="12.75">
      <c r="A2095" s="118" t="s">
        <v>9856</v>
      </c>
      <c r="B2095" s="118" t="s">
        <v>14790</v>
      </c>
      <c r="C2095" s="118" t="b">
        <v>0</v>
      </c>
      <c r="D2095" s="118" t="e">
        <f t="shared" ca="1" si="1"/>
        <v>#NAME?</v>
      </c>
      <c r="E2095" s="118" t="s">
        <v>14791</v>
      </c>
      <c r="F2095" s="118" t="s">
        <v>14792</v>
      </c>
      <c r="G2095" s="118"/>
      <c r="H2095" s="118" t="s">
        <v>5368</v>
      </c>
      <c r="I2095" s="118" t="s">
        <v>8085</v>
      </c>
      <c r="J2095" s="118"/>
    </row>
    <row r="2096" spans="1:10" ht="12.75">
      <c r="A2096" s="118" t="s">
        <v>8422</v>
      </c>
      <c r="B2096" s="118" t="s">
        <v>14793</v>
      </c>
      <c r="C2096" s="118" t="b">
        <v>0</v>
      </c>
      <c r="D2096" s="118" t="e">
        <f t="shared" ca="1" si="1"/>
        <v>#NAME?</v>
      </c>
      <c r="E2096" s="118" t="s">
        <v>14791</v>
      </c>
      <c r="F2096" s="118" t="s">
        <v>14794</v>
      </c>
      <c r="G2096" s="118"/>
      <c r="H2096" s="118" t="s">
        <v>5273</v>
      </c>
      <c r="I2096" s="118" t="s">
        <v>8085</v>
      </c>
      <c r="J2096" s="118"/>
    </row>
    <row r="2097" spans="1:10" ht="12.75">
      <c r="A2097" s="118" t="s">
        <v>14795</v>
      </c>
      <c r="B2097" s="118" t="s">
        <v>14796</v>
      </c>
      <c r="C2097" s="118" t="b">
        <v>0</v>
      </c>
      <c r="D2097" s="118" t="e">
        <f t="shared" ca="1" si="1"/>
        <v>#NAME?</v>
      </c>
      <c r="E2097" s="118" t="s">
        <v>14791</v>
      </c>
      <c r="F2097" s="118" t="s">
        <v>14797</v>
      </c>
      <c r="G2097" s="118"/>
      <c r="H2097" s="118" t="s">
        <v>54</v>
      </c>
      <c r="I2097" s="118" t="s">
        <v>8085</v>
      </c>
      <c r="J2097" s="118"/>
    </row>
    <row r="2098" spans="1:10" ht="12.75">
      <c r="A2098" s="118" t="s">
        <v>9584</v>
      </c>
      <c r="B2098" s="118" t="s">
        <v>14798</v>
      </c>
      <c r="C2098" s="118" t="b">
        <v>0</v>
      </c>
      <c r="D2098" s="118" t="e">
        <f t="shared" ca="1" si="1"/>
        <v>#NAME?</v>
      </c>
      <c r="E2098" s="118" t="s">
        <v>14791</v>
      </c>
      <c r="F2098" s="118" t="s">
        <v>14799</v>
      </c>
      <c r="G2098" s="118"/>
      <c r="H2098" s="118" t="s">
        <v>5607</v>
      </c>
      <c r="I2098" s="118" t="s">
        <v>8085</v>
      </c>
      <c r="J2098" s="118"/>
    </row>
    <row r="2099" spans="1:10" ht="12.75">
      <c r="A2099" s="118" t="s">
        <v>8268</v>
      </c>
      <c r="B2099" s="118" t="s">
        <v>14800</v>
      </c>
      <c r="C2099" s="118" t="b">
        <v>0</v>
      </c>
      <c r="D2099" s="118" t="e">
        <f t="shared" ca="1" si="1"/>
        <v>#NAME?</v>
      </c>
      <c r="E2099" s="118" t="s">
        <v>14791</v>
      </c>
      <c r="F2099" s="118" t="s">
        <v>14801</v>
      </c>
      <c r="G2099" s="118"/>
      <c r="H2099" s="118" t="s">
        <v>14802</v>
      </c>
      <c r="I2099" s="118" t="s">
        <v>8085</v>
      </c>
      <c r="J2099" s="118"/>
    </row>
    <row r="2100" spans="1:10" ht="12.75">
      <c r="A2100" s="118" t="s">
        <v>8268</v>
      </c>
      <c r="B2100" s="118" t="s">
        <v>14803</v>
      </c>
      <c r="C2100" s="118" t="b">
        <v>0</v>
      </c>
      <c r="D2100" s="118" t="e">
        <f t="shared" ca="1" si="1"/>
        <v>#NAME?</v>
      </c>
      <c r="E2100" s="118" t="s">
        <v>14791</v>
      </c>
      <c r="F2100" s="118" t="s">
        <v>14804</v>
      </c>
      <c r="G2100" s="118"/>
      <c r="H2100" s="118" t="s">
        <v>14805</v>
      </c>
      <c r="I2100" s="118" t="s">
        <v>8085</v>
      </c>
      <c r="J2100" s="118"/>
    </row>
    <row r="2101" spans="1:10" ht="12.75">
      <c r="A2101" s="118" t="s">
        <v>14806</v>
      </c>
      <c r="B2101" s="118" t="s">
        <v>14807</v>
      </c>
      <c r="C2101" s="118" t="b">
        <v>0</v>
      </c>
      <c r="D2101" s="118" t="e">
        <f t="shared" ca="1" si="1"/>
        <v>#NAME?</v>
      </c>
      <c r="E2101" s="118" t="s">
        <v>14791</v>
      </c>
      <c r="F2101" s="118" t="s">
        <v>14808</v>
      </c>
      <c r="G2101" s="118"/>
      <c r="H2101" s="118" t="s">
        <v>14809</v>
      </c>
      <c r="I2101" s="118" t="s">
        <v>8085</v>
      </c>
      <c r="J2101" s="118"/>
    </row>
    <row r="2102" spans="1:10" ht="12.75">
      <c r="A2102" s="118" t="s">
        <v>1124</v>
      </c>
      <c r="B2102" s="118" t="s">
        <v>14810</v>
      </c>
      <c r="C2102" s="118" t="b">
        <v>0</v>
      </c>
      <c r="D2102" s="118" t="e">
        <f t="shared" ca="1" si="1"/>
        <v>#NAME?</v>
      </c>
      <c r="E2102" s="118" t="s">
        <v>14791</v>
      </c>
      <c r="F2102" s="118" t="s">
        <v>14811</v>
      </c>
      <c r="G2102" s="118"/>
      <c r="H2102" s="118" t="s">
        <v>14812</v>
      </c>
      <c r="I2102" s="118" t="s">
        <v>8085</v>
      </c>
      <c r="J2102" s="118"/>
    </row>
    <row r="2103" spans="1:10" ht="12.75">
      <c r="A2103" s="118" t="s">
        <v>14813</v>
      </c>
      <c r="B2103" s="118" t="s">
        <v>14814</v>
      </c>
      <c r="C2103" s="118" t="b">
        <v>0</v>
      </c>
      <c r="D2103" s="118" t="e">
        <f t="shared" ca="1" si="1"/>
        <v>#NAME?</v>
      </c>
      <c r="E2103" s="118" t="s">
        <v>14791</v>
      </c>
      <c r="F2103" s="118" t="s">
        <v>14815</v>
      </c>
      <c r="G2103" s="118"/>
      <c r="H2103" s="118" t="s">
        <v>5273</v>
      </c>
      <c r="I2103" s="118" t="s">
        <v>8085</v>
      </c>
      <c r="J2103" s="118"/>
    </row>
    <row r="2104" spans="1:10" ht="12.75">
      <c r="A2104" s="118" t="s">
        <v>821</v>
      </c>
      <c r="B2104" s="118" t="s">
        <v>14816</v>
      </c>
      <c r="C2104" s="118" t="b">
        <v>0</v>
      </c>
      <c r="D2104" s="118" t="e">
        <f t="shared" ca="1" si="1"/>
        <v>#NAME?</v>
      </c>
      <c r="E2104" s="118" t="s">
        <v>14791</v>
      </c>
      <c r="F2104" s="118" t="s">
        <v>14817</v>
      </c>
      <c r="G2104" s="118"/>
      <c r="H2104" s="118" t="s">
        <v>14818</v>
      </c>
      <c r="I2104" s="118" t="s">
        <v>8085</v>
      </c>
      <c r="J2104" s="118"/>
    </row>
    <row r="2105" spans="1:10" ht="12.75">
      <c r="A2105" s="118" t="s">
        <v>11419</v>
      </c>
      <c r="B2105" s="118" t="s">
        <v>14819</v>
      </c>
      <c r="C2105" s="118" t="b">
        <v>0</v>
      </c>
      <c r="D2105" s="118" t="e">
        <f t="shared" ca="1" si="1"/>
        <v>#NAME?</v>
      </c>
      <c r="E2105" s="118" t="s">
        <v>14820</v>
      </c>
      <c r="F2105" s="118" t="s">
        <v>14821</v>
      </c>
      <c r="G2105" s="118"/>
      <c r="H2105" s="118" t="s">
        <v>54</v>
      </c>
      <c r="I2105" s="118" t="s">
        <v>7642</v>
      </c>
      <c r="J2105" s="118"/>
    </row>
    <row r="2106" spans="1:10" ht="12.75">
      <c r="A2106" s="118" t="s">
        <v>7945</v>
      </c>
      <c r="B2106" s="118" t="s">
        <v>13767</v>
      </c>
      <c r="C2106" s="118" t="b">
        <v>0</v>
      </c>
      <c r="D2106" s="118" t="e">
        <f t="shared" ca="1" si="1"/>
        <v>#NAME?</v>
      </c>
      <c r="E2106" s="118" t="s">
        <v>14820</v>
      </c>
      <c r="F2106" s="118" t="s">
        <v>14822</v>
      </c>
      <c r="G2106" s="118"/>
      <c r="H2106" s="118" t="s">
        <v>54</v>
      </c>
      <c r="I2106" s="118" t="s">
        <v>7642</v>
      </c>
      <c r="J2106" s="118"/>
    </row>
    <row r="2107" spans="1:10" ht="12.75">
      <c r="A2107" s="118" t="s">
        <v>10318</v>
      </c>
      <c r="B2107" s="118" t="s">
        <v>14823</v>
      </c>
      <c r="C2107" s="118" t="b">
        <v>0</v>
      </c>
      <c r="D2107" s="118" t="e">
        <f t="shared" ca="1" si="1"/>
        <v>#NAME?</v>
      </c>
      <c r="E2107" s="118" t="s">
        <v>14820</v>
      </c>
      <c r="F2107" s="118" t="s">
        <v>14824</v>
      </c>
      <c r="G2107" s="118"/>
      <c r="H2107" s="118" t="s">
        <v>14818</v>
      </c>
      <c r="I2107" s="118" t="s">
        <v>7642</v>
      </c>
      <c r="J2107" s="118"/>
    </row>
    <row r="2108" spans="1:10" ht="12.75">
      <c r="A2108" s="118" t="s">
        <v>8889</v>
      </c>
      <c r="B2108" s="118" t="s">
        <v>14825</v>
      </c>
      <c r="C2108" s="118" t="b">
        <v>0</v>
      </c>
      <c r="D2108" s="118" t="e">
        <f t="shared" ca="1" si="1"/>
        <v>#NAME?</v>
      </c>
      <c r="E2108" s="118" t="s">
        <v>14820</v>
      </c>
      <c r="F2108" s="118" t="s">
        <v>14826</v>
      </c>
      <c r="G2108" s="118"/>
      <c r="H2108" s="118" t="s">
        <v>8671</v>
      </c>
      <c r="I2108" s="118" t="s">
        <v>7642</v>
      </c>
      <c r="J2108" s="118"/>
    </row>
    <row r="2109" spans="1:10" ht="12.75">
      <c r="A2109" s="118" t="s">
        <v>910</v>
      </c>
      <c r="B2109" s="118" t="s">
        <v>14827</v>
      </c>
      <c r="C2109" s="118" t="b">
        <v>0</v>
      </c>
      <c r="D2109" s="118" t="e">
        <f t="shared" ca="1" si="1"/>
        <v>#NAME?</v>
      </c>
      <c r="E2109" s="118" t="s">
        <v>14820</v>
      </c>
      <c r="F2109" s="118" t="s">
        <v>14828</v>
      </c>
      <c r="G2109" s="118"/>
      <c r="H2109" s="118" t="s">
        <v>54</v>
      </c>
      <c r="I2109" s="118" t="s">
        <v>7642</v>
      </c>
      <c r="J2109" s="118"/>
    </row>
    <row r="2110" spans="1:10" ht="12.75">
      <c r="A2110" s="118" t="s">
        <v>910</v>
      </c>
      <c r="B2110" s="118" t="s">
        <v>14829</v>
      </c>
      <c r="C2110" s="118" t="b">
        <v>0</v>
      </c>
      <c r="D2110" s="118" t="e">
        <f t="shared" ca="1" si="1"/>
        <v>#NAME?</v>
      </c>
      <c r="E2110" s="118" t="s">
        <v>14820</v>
      </c>
      <c r="F2110" s="118" t="s">
        <v>14830</v>
      </c>
      <c r="G2110" s="118"/>
      <c r="H2110" s="118" t="s">
        <v>54</v>
      </c>
      <c r="I2110" s="118" t="s">
        <v>7642</v>
      </c>
      <c r="J2110" s="118"/>
    </row>
    <row r="2111" spans="1:10" ht="12.75">
      <c r="A2111" s="118" t="s">
        <v>11519</v>
      </c>
      <c r="B2111" s="118" t="s">
        <v>14831</v>
      </c>
      <c r="C2111" s="118" t="b">
        <v>0</v>
      </c>
      <c r="D2111" s="118" t="e">
        <f t="shared" ca="1" si="1"/>
        <v>#NAME?</v>
      </c>
      <c r="E2111" s="118" t="s">
        <v>14820</v>
      </c>
      <c r="F2111" s="118" t="s">
        <v>14832</v>
      </c>
      <c r="G2111" s="118"/>
      <c r="H2111" s="118" t="s">
        <v>14833</v>
      </c>
      <c r="I2111" s="118" t="s">
        <v>7642</v>
      </c>
      <c r="J2111" s="118"/>
    </row>
    <row r="2112" spans="1:10" ht="12.75">
      <c r="A2112" s="118" t="s">
        <v>14834</v>
      </c>
      <c r="B2112" s="118" t="s">
        <v>8862</v>
      </c>
      <c r="C2112" s="118" t="b">
        <v>0</v>
      </c>
      <c r="D2112" s="118" t="e">
        <f t="shared" ca="1" si="1"/>
        <v>#NAME?</v>
      </c>
      <c r="E2112" s="118" t="s">
        <v>14820</v>
      </c>
      <c r="F2112" s="118" t="s">
        <v>14835</v>
      </c>
      <c r="G2112" s="118"/>
      <c r="H2112" s="118" t="s">
        <v>54</v>
      </c>
      <c r="I2112" s="118" t="s">
        <v>7642</v>
      </c>
      <c r="J2112" s="118"/>
    </row>
    <row r="2113" spans="1:10" ht="12.75">
      <c r="A2113" s="118" t="s">
        <v>836</v>
      </c>
      <c r="B2113" s="118" t="s">
        <v>8861</v>
      </c>
      <c r="C2113" s="118" t="b">
        <v>0</v>
      </c>
      <c r="D2113" s="118" t="e">
        <f t="shared" ca="1" si="1"/>
        <v>#NAME?</v>
      </c>
      <c r="E2113" s="118" t="s">
        <v>14820</v>
      </c>
      <c r="F2113" s="118" t="s">
        <v>14836</v>
      </c>
      <c r="G2113" s="118"/>
      <c r="H2113" s="118" t="s">
        <v>54</v>
      </c>
      <c r="I2113" s="118" t="s">
        <v>7642</v>
      </c>
      <c r="J2113" s="118"/>
    </row>
    <row r="2114" spans="1:10" ht="12.75">
      <c r="A2114" s="118" t="s">
        <v>1881</v>
      </c>
      <c r="B2114" s="118" t="s">
        <v>13412</v>
      </c>
      <c r="C2114" s="118" t="b">
        <v>0</v>
      </c>
      <c r="D2114" s="118" t="e">
        <f t="shared" ca="1" si="1"/>
        <v>#NAME?</v>
      </c>
      <c r="E2114" s="118" t="s">
        <v>14820</v>
      </c>
      <c r="F2114" s="118" t="s">
        <v>14837</v>
      </c>
      <c r="G2114" s="118"/>
      <c r="H2114" s="118" t="s">
        <v>54</v>
      </c>
      <c r="I2114" s="118" t="s">
        <v>7642</v>
      </c>
      <c r="J2114" s="118"/>
    </row>
    <row r="2115" spans="1:10" ht="12.75">
      <c r="A2115" s="118" t="s">
        <v>830</v>
      </c>
      <c r="B2115" s="118" t="s">
        <v>14838</v>
      </c>
      <c r="C2115" s="118" t="b">
        <v>0</v>
      </c>
      <c r="D2115" s="118" t="e">
        <f t="shared" ca="1" si="1"/>
        <v>#NAME?</v>
      </c>
      <c r="E2115" s="118" t="s">
        <v>14820</v>
      </c>
      <c r="F2115" s="118" t="s">
        <v>14839</v>
      </c>
      <c r="G2115" s="118"/>
      <c r="H2115" s="118" t="s">
        <v>54</v>
      </c>
      <c r="I2115" s="118" t="s">
        <v>7642</v>
      </c>
      <c r="J2115" s="118"/>
    </row>
    <row r="2116" spans="1:10" ht="12.75">
      <c r="A2116" s="118" t="s">
        <v>1591</v>
      </c>
      <c r="B2116" s="118" t="s">
        <v>14840</v>
      </c>
      <c r="C2116" s="118" t="b">
        <v>0</v>
      </c>
      <c r="D2116" s="118" t="e">
        <f t="shared" ca="1" si="1"/>
        <v>#NAME?</v>
      </c>
      <c r="E2116" s="118" t="s">
        <v>14820</v>
      </c>
      <c r="F2116" s="118" t="s">
        <v>14841</v>
      </c>
      <c r="G2116" s="118"/>
      <c r="H2116" s="118" t="s">
        <v>54</v>
      </c>
      <c r="I2116" s="118" t="s">
        <v>7642</v>
      </c>
      <c r="J2116" s="118"/>
    </row>
    <row r="2117" spans="1:10" ht="12.75">
      <c r="A2117" s="118" t="s">
        <v>826</v>
      </c>
      <c r="B2117" s="118" t="s">
        <v>14842</v>
      </c>
      <c r="C2117" s="118" t="b">
        <v>0</v>
      </c>
      <c r="D2117" s="118" t="e">
        <f t="shared" ca="1" si="1"/>
        <v>#NAME?</v>
      </c>
      <c r="E2117" s="118" t="s">
        <v>14820</v>
      </c>
      <c r="F2117" s="118" t="s">
        <v>14843</v>
      </c>
      <c r="G2117" s="118"/>
      <c r="H2117" s="118" t="s">
        <v>14818</v>
      </c>
      <c r="I2117" s="118" t="s">
        <v>7642</v>
      </c>
      <c r="J2117" s="118"/>
    </row>
    <row r="2118" spans="1:10" ht="12.75">
      <c r="A2118" s="118" t="s">
        <v>798</v>
      </c>
      <c r="B2118" s="118" t="s">
        <v>14844</v>
      </c>
      <c r="C2118" s="118" t="b">
        <v>0</v>
      </c>
      <c r="D2118" s="118" t="e">
        <f t="shared" ca="1" si="1"/>
        <v>#NAME?</v>
      </c>
      <c r="E2118" s="118" t="s">
        <v>14820</v>
      </c>
      <c r="F2118" s="118" t="s">
        <v>14845</v>
      </c>
      <c r="G2118" s="118"/>
      <c r="H2118" s="118" t="s">
        <v>54</v>
      </c>
      <c r="I2118" s="118" t="s">
        <v>7642</v>
      </c>
      <c r="J2118" s="118"/>
    </row>
    <row r="2119" spans="1:10" ht="12.75">
      <c r="A2119" s="118" t="s">
        <v>882</v>
      </c>
      <c r="B2119" s="118" t="s">
        <v>9625</v>
      </c>
      <c r="C2119" s="118" t="b">
        <v>0</v>
      </c>
      <c r="D2119" s="118" t="e">
        <f t="shared" ca="1" si="1"/>
        <v>#NAME?</v>
      </c>
      <c r="E2119" s="118" t="s">
        <v>14820</v>
      </c>
      <c r="F2119" s="118" t="s">
        <v>14846</v>
      </c>
      <c r="G2119" s="118"/>
      <c r="H2119" s="118" t="s">
        <v>4278</v>
      </c>
      <c r="I2119" s="118" t="s">
        <v>7642</v>
      </c>
      <c r="J2119" s="118"/>
    </row>
    <row r="2120" spans="1:10" ht="12.75">
      <c r="A2120" s="118" t="s">
        <v>882</v>
      </c>
      <c r="B2120" s="118" t="s">
        <v>14847</v>
      </c>
      <c r="C2120" s="118" t="b">
        <v>0</v>
      </c>
      <c r="D2120" s="118" t="e">
        <f t="shared" ca="1" si="1"/>
        <v>#NAME?</v>
      </c>
      <c r="E2120" s="118" t="s">
        <v>14820</v>
      </c>
      <c r="F2120" s="118" t="s">
        <v>14848</v>
      </c>
      <c r="G2120" s="118"/>
      <c r="H2120" s="118" t="s">
        <v>54</v>
      </c>
      <c r="I2120" s="118" t="s">
        <v>7642</v>
      </c>
      <c r="J2120" s="118"/>
    </row>
    <row r="2121" spans="1:10" ht="12.75">
      <c r="A2121" s="118" t="s">
        <v>1903</v>
      </c>
      <c r="B2121" s="118" t="s">
        <v>10298</v>
      </c>
      <c r="C2121" s="118" t="b">
        <v>0</v>
      </c>
      <c r="D2121" s="118" t="e">
        <f t="shared" ca="1" si="1"/>
        <v>#NAME?</v>
      </c>
      <c r="E2121" s="118" t="s">
        <v>14820</v>
      </c>
      <c r="F2121" s="118" t="s">
        <v>14849</v>
      </c>
      <c r="G2121" s="118"/>
      <c r="H2121" s="118" t="s">
        <v>54</v>
      </c>
      <c r="I2121" s="118" t="s">
        <v>7642</v>
      </c>
      <c r="J2121" s="118"/>
    </row>
    <row r="2122" spans="1:10" ht="12.75">
      <c r="A2122" s="118" t="s">
        <v>14850</v>
      </c>
      <c r="B2122" s="118" t="s">
        <v>14851</v>
      </c>
      <c r="C2122" s="118" t="b">
        <v>0</v>
      </c>
      <c r="D2122" s="118" t="e">
        <f t="shared" ca="1" si="1"/>
        <v>#NAME?</v>
      </c>
      <c r="E2122" s="118" t="s">
        <v>14820</v>
      </c>
      <c r="F2122" s="118" t="s">
        <v>14852</v>
      </c>
      <c r="G2122" s="118"/>
      <c r="H2122" s="118" t="s">
        <v>8322</v>
      </c>
      <c r="I2122" s="118" t="s">
        <v>7642</v>
      </c>
      <c r="J2122" s="118"/>
    </row>
    <row r="2123" spans="1:10" ht="12.75">
      <c r="A2123" s="118" t="s">
        <v>8460</v>
      </c>
      <c r="B2123" s="118" t="s">
        <v>14853</v>
      </c>
      <c r="C2123" s="118" t="b">
        <v>0</v>
      </c>
      <c r="D2123" s="118" t="e">
        <f t="shared" ca="1" si="1"/>
        <v>#NAME?</v>
      </c>
      <c r="E2123" s="118" t="s">
        <v>14820</v>
      </c>
      <c r="F2123" s="118" t="s">
        <v>14854</v>
      </c>
      <c r="G2123" s="118"/>
      <c r="H2123" s="118" t="s">
        <v>54</v>
      </c>
      <c r="I2123" s="118" t="s">
        <v>7642</v>
      </c>
      <c r="J2123" s="118"/>
    </row>
    <row r="2124" spans="1:10" ht="12.75">
      <c r="A2124" s="118" t="s">
        <v>8358</v>
      </c>
      <c r="B2124" s="118" t="s">
        <v>9885</v>
      </c>
      <c r="C2124" s="118" t="b">
        <v>0</v>
      </c>
      <c r="D2124" s="118" t="e">
        <f t="shared" ca="1" si="1"/>
        <v>#NAME?</v>
      </c>
      <c r="E2124" s="118" t="s">
        <v>14820</v>
      </c>
      <c r="F2124" s="118" t="s">
        <v>14855</v>
      </c>
      <c r="G2124" s="118"/>
      <c r="H2124" s="118" t="s">
        <v>54</v>
      </c>
      <c r="I2124" s="118" t="s">
        <v>7642</v>
      </c>
      <c r="J2124" s="118"/>
    </row>
    <row r="2125" spans="1:10" ht="12.75">
      <c r="A2125" s="118" t="s">
        <v>14856</v>
      </c>
      <c r="B2125" s="118" t="s">
        <v>14857</v>
      </c>
      <c r="C2125" s="118" t="b">
        <v>0</v>
      </c>
      <c r="D2125" s="118" t="e">
        <f t="shared" ca="1" si="1"/>
        <v>#NAME?</v>
      </c>
      <c r="E2125" s="118" t="s">
        <v>14820</v>
      </c>
      <c r="F2125" s="118" t="s">
        <v>14858</v>
      </c>
      <c r="G2125" s="118"/>
      <c r="H2125" s="118" t="s">
        <v>54</v>
      </c>
      <c r="I2125" s="118" t="s">
        <v>7642</v>
      </c>
      <c r="J2125" s="118"/>
    </row>
    <row r="2126" spans="1:10" ht="12.75">
      <c r="A2126" s="118" t="s">
        <v>10777</v>
      </c>
      <c r="B2126" s="118" t="s">
        <v>13298</v>
      </c>
      <c r="C2126" s="118" t="b">
        <v>0</v>
      </c>
      <c r="D2126" s="118" t="e">
        <f t="shared" ca="1" si="1"/>
        <v>#NAME?</v>
      </c>
      <c r="E2126" s="118" t="s">
        <v>14820</v>
      </c>
      <c r="F2126" s="118" t="s">
        <v>14859</v>
      </c>
      <c r="G2126" s="118"/>
      <c r="H2126" s="118" t="s">
        <v>4278</v>
      </c>
      <c r="I2126" s="118" t="s">
        <v>7642</v>
      </c>
      <c r="J2126" s="118"/>
    </row>
    <row r="2127" spans="1:10" ht="12.75">
      <c r="A2127" s="118" t="s">
        <v>14860</v>
      </c>
      <c r="B2127" s="118" t="s">
        <v>14861</v>
      </c>
      <c r="C2127" s="118" t="b">
        <v>0</v>
      </c>
      <c r="D2127" s="118" t="e">
        <f t="shared" ca="1" si="1"/>
        <v>#NAME?</v>
      </c>
      <c r="E2127" s="118" t="s">
        <v>14862</v>
      </c>
      <c r="F2127" s="118" t="s">
        <v>14863</v>
      </c>
      <c r="G2127" s="118"/>
      <c r="H2127" s="118" t="s">
        <v>5273</v>
      </c>
      <c r="I2127" s="127" t="s">
        <v>7850</v>
      </c>
      <c r="J2127" s="118"/>
    </row>
    <row r="2128" spans="1:10" ht="12.75">
      <c r="A2128" s="118" t="s">
        <v>8920</v>
      </c>
      <c r="B2128" s="118" t="s">
        <v>14864</v>
      </c>
      <c r="C2128" s="118" t="b">
        <v>0</v>
      </c>
      <c r="D2128" s="118" t="e">
        <f t="shared" ca="1" si="1"/>
        <v>#NAME?</v>
      </c>
      <c r="E2128" s="118" t="s">
        <v>14862</v>
      </c>
      <c r="F2128" s="118" t="s">
        <v>14865</v>
      </c>
      <c r="G2128" s="118"/>
      <c r="H2128" s="118" t="s">
        <v>5368</v>
      </c>
      <c r="I2128" s="127" t="s">
        <v>7850</v>
      </c>
      <c r="J2128" s="118"/>
    </row>
    <row r="2129" spans="1:10" ht="12.75">
      <c r="A2129" s="118" t="s">
        <v>14866</v>
      </c>
      <c r="B2129" s="118" t="s">
        <v>14867</v>
      </c>
      <c r="C2129" s="118" t="b">
        <v>0</v>
      </c>
      <c r="D2129" s="118" t="e">
        <f t="shared" ca="1" si="1"/>
        <v>#NAME?</v>
      </c>
      <c r="E2129" s="118" t="s">
        <v>14862</v>
      </c>
      <c r="F2129" s="118" t="s">
        <v>14868</v>
      </c>
      <c r="G2129" s="118"/>
      <c r="H2129" s="118" t="s">
        <v>5607</v>
      </c>
      <c r="I2129" s="127" t="s">
        <v>7850</v>
      </c>
      <c r="J2129" s="118"/>
    </row>
    <row r="2130" spans="1:10" ht="12.75">
      <c r="A2130" s="118" t="s">
        <v>7924</v>
      </c>
      <c r="B2130" s="118" t="s">
        <v>14869</v>
      </c>
      <c r="C2130" s="118" t="b">
        <v>0</v>
      </c>
      <c r="D2130" s="118" t="e">
        <f t="shared" ca="1" si="1"/>
        <v>#NAME?</v>
      </c>
      <c r="E2130" s="118" t="s">
        <v>14862</v>
      </c>
      <c r="F2130" s="118" t="s">
        <v>14870</v>
      </c>
      <c r="G2130" s="118"/>
      <c r="H2130" s="118" t="s">
        <v>5273</v>
      </c>
      <c r="I2130" s="127" t="s">
        <v>7850</v>
      </c>
      <c r="J2130" s="118"/>
    </row>
    <row r="2131" spans="1:10" ht="12.75">
      <c r="A2131" s="118" t="s">
        <v>14871</v>
      </c>
      <c r="B2131" s="118" t="s">
        <v>14872</v>
      </c>
      <c r="C2131" s="118" t="b">
        <v>0</v>
      </c>
      <c r="D2131" s="118" t="e">
        <f t="shared" ca="1" si="1"/>
        <v>#NAME?</v>
      </c>
      <c r="E2131" s="118" t="s">
        <v>14862</v>
      </c>
      <c r="F2131" s="118" t="s">
        <v>14873</v>
      </c>
      <c r="G2131" s="118"/>
      <c r="H2131" s="118" t="s">
        <v>5368</v>
      </c>
      <c r="I2131" s="127" t="s">
        <v>7850</v>
      </c>
      <c r="J2131" s="118"/>
    </row>
    <row r="2132" spans="1:10" ht="12.75">
      <c r="A2132" s="118" t="s">
        <v>14874</v>
      </c>
      <c r="B2132" s="118" t="s">
        <v>14875</v>
      </c>
      <c r="C2132" s="118" t="b">
        <v>0</v>
      </c>
      <c r="D2132" s="118" t="e">
        <f t="shared" ca="1" si="1"/>
        <v>#NAME?</v>
      </c>
      <c r="E2132" s="118" t="s">
        <v>14862</v>
      </c>
      <c r="F2132" s="118" t="s">
        <v>14876</v>
      </c>
      <c r="G2132" s="118"/>
      <c r="H2132" s="118" t="s">
        <v>14818</v>
      </c>
      <c r="I2132" s="127" t="s">
        <v>7850</v>
      </c>
      <c r="J2132" s="118"/>
    </row>
    <row r="2133" spans="1:10" ht="12.75">
      <c r="A2133" s="118" t="s">
        <v>14877</v>
      </c>
      <c r="B2133" s="118" t="s">
        <v>911</v>
      </c>
      <c r="C2133" s="118" t="b">
        <v>0</v>
      </c>
      <c r="D2133" s="118" t="e">
        <f t="shared" ca="1" si="1"/>
        <v>#NAME?</v>
      </c>
      <c r="E2133" s="118" t="s">
        <v>14878</v>
      </c>
      <c r="F2133" s="118" t="s">
        <v>14879</v>
      </c>
      <c r="G2133" s="118"/>
      <c r="H2133" s="118" t="s">
        <v>5273</v>
      </c>
      <c r="I2133" s="118" t="s">
        <v>8112</v>
      </c>
      <c r="J2133" s="118"/>
    </row>
    <row r="2134" spans="1:10" ht="12.75">
      <c r="A2134" s="118" t="s">
        <v>14880</v>
      </c>
      <c r="B2134" s="118" t="s">
        <v>14881</v>
      </c>
      <c r="C2134" s="118" t="b">
        <v>0</v>
      </c>
      <c r="D2134" s="118" t="e">
        <f t="shared" ca="1" si="1"/>
        <v>#NAME?</v>
      </c>
      <c r="E2134" s="118" t="s">
        <v>14878</v>
      </c>
      <c r="F2134" s="118" t="s">
        <v>14882</v>
      </c>
      <c r="G2134" s="118"/>
      <c r="H2134" s="118" t="s">
        <v>5368</v>
      </c>
      <c r="I2134" s="118" t="s">
        <v>8112</v>
      </c>
      <c r="J2134" s="118"/>
    </row>
    <row r="2135" spans="1:10" ht="12.75">
      <c r="A2135" s="118" t="s">
        <v>14883</v>
      </c>
      <c r="B2135" s="118" t="s">
        <v>9195</v>
      </c>
      <c r="C2135" s="118" t="b">
        <v>0</v>
      </c>
      <c r="D2135" s="118" t="e">
        <f t="shared" ca="1" si="1"/>
        <v>#NAME?</v>
      </c>
      <c r="E2135" s="118" t="s">
        <v>14878</v>
      </c>
      <c r="F2135" s="118" t="s">
        <v>14884</v>
      </c>
      <c r="G2135" s="118"/>
      <c r="H2135" s="118" t="s">
        <v>54</v>
      </c>
      <c r="I2135" s="118" t="s">
        <v>8112</v>
      </c>
      <c r="J2135" s="118"/>
    </row>
    <row r="2136" spans="1:10" ht="12.75">
      <c r="A2136" s="118" t="s">
        <v>11728</v>
      </c>
      <c r="B2136" s="118" t="s">
        <v>14885</v>
      </c>
      <c r="C2136" s="118" t="b">
        <v>0</v>
      </c>
      <c r="D2136" s="118" t="e">
        <f t="shared" ca="1" si="1"/>
        <v>#NAME?</v>
      </c>
      <c r="E2136" s="118" t="s">
        <v>14878</v>
      </c>
      <c r="F2136" s="118" t="s">
        <v>14886</v>
      </c>
      <c r="G2136" s="118"/>
      <c r="H2136" s="118" t="s">
        <v>14785</v>
      </c>
      <c r="I2136" s="118" t="s">
        <v>8112</v>
      </c>
      <c r="J2136" s="118"/>
    </row>
    <row r="2137" spans="1:10" ht="12.75">
      <c r="A2137" s="118" t="s">
        <v>10777</v>
      </c>
      <c r="B2137" s="118" t="s">
        <v>873</v>
      </c>
      <c r="C2137" s="118" t="b">
        <v>0</v>
      </c>
      <c r="D2137" s="118" t="e">
        <f t="shared" ca="1" si="1"/>
        <v>#NAME?</v>
      </c>
      <c r="E2137" s="118" t="s">
        <v>14878</v>
      </c>
      <c r="F2137" s="118" t="s">
        <v>14887</v>
      </c>
      <c r="G2137" s="118"/>
      <c r="H2137" s="118" t="s">
        <v>54</v>
      </c>
      <c r="I2137" s="118" t="s">
        <v>8112</v>
      </c>
      <c r="J2137" s="118"/>
    </row>
    <row r="2138" spans="1:10" ht="12.75">
      <c r="A2138" s="118" t="s">
        <v>14888</v>
      </c>
      <c r="B2138" s="118" t="s">
        <v>7709</v>
      </c>
      <c r="C2138" s="118" t="b">
        <v>0</v>
      </c>
      <c r="D2138" s="118" t="e">
        <f t="shared" ca="1" si="1"/>
        <v>#NAME?</v>
      </c>
      <c r="E2138" s="118" t="s">
        <v>14889</v>
      </c>
      <c r="F2138" s="118" t="s">
        <v>14890</v>
      </c>
      <c r="G2138" s="118"/>
      <c r="H2138" s="118" t="s">
        <v>14785</v>
      </c>
      <c r="I2138" s="118" t="s">
        <v>7684</v>
      </c>
      <c r="J2138" s="118"/>
    </row>
    <row r="2139" spans="1:10" ht="12.75">
      <c r="A2139" s="118" t="s">
        <v>14891</v>
      </c>
      <c r="B2139" s="118" t="s">
        <v>14892</v>
      </c>
      <c r="C2139" s="118" t="b">
        <v>0</v>
      </c>
      <c r="D2139" s="118" t="e">
        <f t="shared" ca="1" si="1"/>
        <v>#NAME?</v>
      </c>
      <c r="E2139" s="118" t="s">
        <v>14889</v>
      </c>
      <c r="F2139" s="118" t="s">
        <v>14893</v>
      </c>
      <c r="G2139" s="118"/>
      <c r="H2139" s="118" t="s">
        <v>14785</v>
      </c>
      <c r="I2139" s="118" t="s">
        <v>7684</v>
      </c>
      <c r="J2139" s="118"/>
    </row>
    <row r="2140" spans="1:10" ht="12.75">
      <c r="A2140" s="118" t="s">
        <v>14894</v>
      </c>
      <c r="B2140" s="118" t="s">
        <v>14895</v>
      </c>
      <c r="C2140" s="118" t="b">
        <v>0</v>
      </c>
      <c r="D2140" s="118" t="e">
        <f t="shared" ca="1" si="1"/>
        <v>#NAME?</v>
      </c>
      <c r="E2140" s="118" t="s">
        <v>14889</v>
      </c>
      <c r="F2140" s="118" t="s">
        <v>14896</v>
      </c>
      <c r="G2140" s="118"/>
      <c r="H2140" s="118" t="s">
        <v>5368</v>
      </c>
      <c r="I2140" s="118" t="s">
        <v>7684</v>
      </c>
      <c r="J2140" s="118"/>
    </row>
    <row r="2141" spans="1:10" ht="12.75">
      <c r="A2141" s="118" t="s">
        <v>14897</v>
      </c>
      <c r="B2141" s="118" t="s">
        <v>12832</v>
      </c>
      <c r="C2141" s="118" t="b">
        <v>0</v>
      </c>
      <c r="D2141" s="118" t="e">
        <f t="shared" ca="1" si="1"/>
        <v>#NAME?</v>
      </c>
      <c r="E2141" s="118" t="s">
        <v>14889</v>
      </c>
      <c r="F2141" s="118" t="s">
        <v>14898</v>
      </c>
      <c r="G2141" s="118"/>
      <c r="H2141" s="118" t="s">
        <v>54</v>
      </c>
      <c r="I2141" s="118" t="s">
        <v>7684</v>
      </c>
      <c r="J2141" s="118"/>
    </row>
    <row r="2142" spans="1:10" ht="12.75">
      <c r="A2142" s="118" t="s">
        <v>2494</v>
      </c>
      <c r="B2142" s="118" t="s">
        <v>14899</v>
      </c>
      <c r="C2142" s="118" t="b">
        <v>0</v>
      </c>
      <c r="D2142" s="118" t="e">
        <f t="shared" ca="1" si="1"/>
        <v>#NAME?</v>
      </c>
      <c r="E2142" s="118" t="s">
        <v>14889</v>
      </c>
      <c r="F2142" s="118" t="s">
        <v>14900</v>
      </c>
      <c r="G2142" s="118"/>
      <c r="H2142" s="118" t="s">
        <v>5368</v>
      </c>
      <c r="I2142" s="118" t="s">
        <v>7684</v>
      </c>
      <c r="J2142" s="118"/>
    </row>
    <row r="2143" spans="1:10" ht="12.75">
      <c r="A2143" s="118" t="s">
        <v>12639</v>
      </c>
      <c r="B2143" s="118" t="s">
        <v>14901</v>
      </c>
      <c r="C2143" s="118" t="b">
        <v>0</v>
      </c>
      <c r="D2143" s="118" t="e">
        <f t="shared" ca="1" si="1"/>
        <v>#NAME?</v>
      </c>
      <c r="E2143" s="118" t="s">
        <v>14889</v>
      </c>
      <c r="F2143" s="118" t="s">
        <v>14902</v>
      </c>
      <c r="G2143" s="118"/>
      <c r="H2143" s="118" t="s">
        <v>14785</v>
      </c>
      <c r="I2143" s="118" t="s">
        <v>7684</v>
      </c>
      <c r="J2143" s="118"/>
    </row>
    <row r="2144" spans="1:10" ht="12.75">
      <c r="A2144" s="118" t="s">
        <v>1666</v>
      </c>
      <c r="B2144" s="118" t="s">
        <v>14903</v>
      </c>
      <c r="C2144" s="118" t="b">
        <v>0</v>
      </c>
      <c r="D2144" s="118" t="e">
        <f t="shared" ca="1" si="1"/>
        <v>#NAME?</v>
      </c>
      <c r="E2144" s="118" t="s">
        <v>14889</v>
      </c>
      <c r="F2144" s="118" t="s">
        <v>14904</v>
      </c>
      <c r="G2144" s="118"/>
      <c r="H2144" s="118" t="s">
        <v>5368</v>
      </c>
      <c r="I2144" s="118" t="s">
        <v>7684</v>
      </c>
      <c r="J2144" s="118"/>
    </row>
    <row r="2145" spans="1:10" ht="12.75">
      <c r="A2145" s="118" t="s">
        <v>14905</v>
      </c>
      <c r="B2145" s="118" t="s">
        <v>14906</v>
      </c>
      <c r="C2145" s="118" t="b">
        <v>0</v>
      </c>
      <c r="D2145" s="118" t="e">
        <f t="shared" ca="1" si="1"/>
        <v>#NAME?</v>
      </c>
      <c r="E2145" s="118" t="s">
        <v>14889</v>
      </c>
      <c r="F2145" s="118" t="s">
        <v>14907</v>
      </c>
      <c r="G2145" s="118"/>
      <c r="H2145" s="118" t="s">
        <v>5273</v>
      </c>
      <c r="I2145" s="118" t="s">
        <v>7684</v>
      </c>
      <c r="J2145" s="118"/>
    </row>
    <row r="2146" spans="1:10" ht="12.75">
      <c r="A2146" s="118" t="s">
        <v>7697</v>
      </c>
      <c r="B2146" s="118" t="s">
        <v>14908</v>
      </c>
      <c r="C2146" s="118" t="b">
        <v>0</v>
      </c>
      <c r="D2146" s="118" t="e">
        <f t="shared" ca="1" si="1"/>
        <v>#NAME?</v>
      </c>
      <c r="E2146" s="118" t="s">
        <v>14889</v>
      </c>
      <c r="F2146" s="118" t="s">
        <v>14909</v>
      </c>
      <c r="G2146" s="118"/>
      <c r="H2146" s="118" t="s">
        <v>5368</v>
      </c>
      <c r="I2146" s="118" t="s">
        <v>7684</v>
      </c>
      <c r="J2146" s="118"/>
    </row>
    <row r="2147" spans="1:10" ht="12.75">
      <c r="A2147" s="118" t="s">
        <v>9226</v>
      </c>
      <c r="B2147" s="118" t="s">
        <v>14910</v>
      </c>
      <c r="C2147" s="118" t="b">
        <v>0</v>
      </c>
      <c r="D2147" s="118" t="e">
        <f t="shared" ca="1" si="1"/>
        <v>#NAME?</v>
      </c>
      <c r="E2147" s="118" t="s">
        <v>14889</v>
      </c>
      <c r="F2147" s="118" t="s">
        <v>14911</v>
      </c>
      <c r="G2147" s="118"/>
      <c r="H2147" s="118" t="s">
        <v>54</v>
      </c>
      <c r="I2147" s="118" t="s">
        <v>7684</v>
      </c>
      <c r="J2147" s="118"/>
    </row>
    <row r="2148" spans="1:10" ht="12.75">
      <c r="A2148" s="118" t="s">
        <v>14912</v>
      </c>
      <c r="B2148" s="118" t="s">
        <v>14913</v>
      </c>
      <c r="C2148" s="118" t="b">
        <v>0</v>
      </c>
      <c r="D2148" s="118" t="e">
        <f t="shared" ca="1" si="1"/>
        <v>#NAME?</v>
      </c>
      <c r="E2148" s="118" t="s">
        <v>14889</v>
      </c>
      <c r="F2148" s="118" t="s">
        <v>14914</v>
      </c>
      <c r="G2148" s="118"/>
      <c r="H2148" s="118" t="s">
        <v>5273</v>
      </c>
      <c r="I2148" s="118" t="s">
        <v>7684</v>
      </c>
      <c r="J2148" s="118"/>
    </row>
    <row r="2149" spans="1:10" ht="12.75">
      <c r="A2149" s="118" t="s">
        <v>13361</v>
      </c>
      <c r="B2149" s="118" t="s">
        <v>14915</v>
      </c>
      <c r="C2149" s="118" t="b">
        <v>0</v>
      </c>
      <c r="D2149" s="118" t="e">
        <f t="shared" ca="1" si="1"/>
        <v>#NAME?</v>
      </c>
      <c r="E2149" s="118" t="s">
        <v>14889</v>
      </c>
      <c r="F2149" s="118" t="s">
        <v>14916</v>
      </c>
      <c r="G2149" s="118"/>
      <c r="H2149" s="118" t="s">
        <v>5368</v>
      </c>
      <c r="I2149" s="118" t="s">
        <v>7684</v>
      </c>
      <c r="J2149" s="118"/>
    </row>
    <row r="2150" spans="1:10" ht="12.75">
      <c r="A2150" s="118" t="s">
        <v>14917</v>
      </c>
      <c r="B2150" s="118" t="s">
        <v>14918</v>
      </c>
      <c r="C2150" s="118" t="b">
        <v>0</v>
      </c>
      <c r="D2150" s="118" t="e">
        <f t="shared" ca="1" si="1"/>
        <v>#NAME?</v>
      </c>
      <c r="E2150" s="118" t="s">
        <v>14889</v>
      </c>
      <c r="F2150" s="118" t="s">
        <v>14919</v>
      </c>
      <c r="G2150" s="118"/>
      <c r="H2150" s="118" t="s">
        <v>5607</v>
      </c>
      <c r="I2150" s="118" t="s">
        <v>7684</v>
      </c>
      <c r="J2150" s="118"/>
    </row>
    <row r="2151" spans="1:10" ht="12.75">
      <c r="A2151" s="118" t="s">
        <v>14920</v>
      </c>
      <c r="B2151" s="118" t="s">
        <v>14921</v>
      </c>
      <c r="C2151" s="118" t="b">
        <v>0</v>
      </c>
      <c r="D2151" s="118" t="e">
        <f t="shared" ca="1" si="1"/>
        <v>#NAME?</v>
      </c>
      <c r="E2151" s="118" t="s">
        <v>14889</v>
      </c>
      <c r="F2151" s="118" t="s">
        <v>14922</v>
      </c>
      <c r="G2151" s="118"/>
      <c r="H2151" s="118" t="s">
        <v>14785</v>
      </c>
      <c r="I2151" s="118" t="s">
        <v>7684</v>
      </c>
      <c r="J2151" s="118"/>
    </row>
    <row r="2152" spans="1:10" ht="12.75">
      <c r="A2152" s="118" t="s">
        <v>14923</v>
      </c>
      <c r="B2152" s="118" t="s">
        <v>14924</v>
      </c>
      <c r="C2152" s="118" t="b">
        <v>0</v>
      </c>
      <c r="D2152" s="118" t="e">
        <f t="shared" ca="1" si="1"/>
        <v>#NAME?</v>
      </c>
      <c r="E2152" s="118" t="s">
        <v>14889</v>
      </c>
      <c r="F2152" s="118" t="s">
        <v>14925</v>
      </c>
      <c r="G2152" s="118"/>
      <c r="H2152" s="118" t="s">
        <v>5368</v>
      </c>
      <c r="I2152" s="118" t="s">
        <v>7684</v>
      </c>
      <c r="J2152" s="118"/>
    </row>
    <row r="2153" spans="1:10" ht="12.75">
      <c r="A2153" s="118" t="s">
        <v>7893</v>
      </c>
      <c r="B2153" s="118" t="s">
        <v>14926</v>
      </c>
      <c r="C2153" s="118" t="b">
        <v>0</v>
      </c>
      <c r="D2153" s="118" t="e">
        <f t="shared" ca="1" si="1"/>
        <v>#NAME?</v>
      </c>
      <c r="E2153" s="118" t="s">
        <v>14889</v>
      </c>
      <c r="F2153" s="118" t="s">
        <v>14927</v>
      </c>
      <c r="G2153" s="118"/>
      <c r="H2153" s="118" t="s">
        <v>14805</v>
      </c>
      <c r="I2153" s="118" t="s">
        <v>7684</v>
      </c>
      <c r="J2153" s="118"/>
    </row>
    <row r="2154" spans="1:10" ht="12.75">
      <c r="A2154" s="118" t="s">
        <v>8703</v>
      </c>
      <c r="B2154" s="118" t="s">
        <v>14928</v>
      </c>
      <c r="C2154" s="118" t="b">
        <v>0</v>
      </c>
      <c r="D2154" s="118" t="e">
        <f t="shared" ca="1" si="1"/>
        <v>#NAME?</v>
      </c>
      <c r="E2154" s="118" t="s">
        <v>14889</v>
      </c>
      <c r="F2154" s="118" t="s">
        <v>14929</v>
      </c>
      <c r="G2154" s="118"/>
      <c r="H2154" s="118" t="s">
        <v>5273</v>
      </c>
      <c r="I2154" s="118" t="s">
        <v>7684</v>
      </c>
      <c r="J2154" s="118"/>
    </row>
    <row r="2155" spans="1:10" ht="12.75">
      <c r="A2155" s="118" t="s">
        <v>995</v>
      </c>
      <c r="B2155" s="118" t="s">
        <v>14930</v>
      </c>
      <c r="C2155" s="118" t="b">
        <v>0</v>
      </c>
      <c r="D2155" s="118" t="e">
        <f t="shared" ca="1" si="1"/>
        <v>#NAME?</v>
      </c>
      <c r="E2155" s="118" t="s">
        <v>14889</v>
      </c>
      <c r="F2155" s="118" t="s">
        <v>14931</v>
      </c>
      <c r="G2155" s="118"/>
      <c r="H2155" s="118" t="s">
        <v>5607</v>
      </c>
      <c r="I2155" s="118" t="s">
        <v>7684</v>
      </c>
      <c r="J2155" s="118"/>
    </row>
    <row r="2156" spans="1:10" ht="12.75">
      <c r="A2156" s="118" t="s">
        <v>8365</v>
      </c>
      <c r="B2156" s="118" t="s">
        <v>14932</v>
      </c>
      <c r="C2156" s="118" t="b">
        <v>0</v>
      </c>
      <c r="D2156" s="118" t="e">
        <f t="shared" ca="1" si="1"/>
        <v>#NAME?</v>
      </c>
      <c r="E2156" s="118" t="s">
        <v>14889</v>
      </c>
      <c r="F2156" s="118" t="s">
        <v>14933</v>
      </c>
      <c r="G2156" s="118"/>
      <c r="H2156" s="118" t="s">
        <v>14785</v>
      </c>
      <c r="I2156" s="118" t="s">
        <v>7684</v>
      </c>
      <c r="J2156" s="118"/>
    </row>
    <row r="2157" spans="1:10" ht="12.75">
      <c r="A2157" s="118" t="s">
        <v>14934</v>
      </c>
      <c r="B2157" s="118" t="s">
        <v>14935</v>
      </c>
      <c r="C2157" s="118" t="b">
        <v>0</v>
      </c>
      <c r="D2157" s="118" t="e">
        <f t="shared" ca="1" si="1"/>
        <v>#NAME?</v>
      </c>
      <c r="E2157" s="118" t="s">
        <v>14889</v>
      </c>
      <c r="F2157" s="118" t="s">
        <v>14936</v>
      </c>
      <c r="G2157" s="118"/>
      <c r="H2157" s="118" t="s">
        <v>5273</v>
      </c>
      <c r="I2157" s="118" t="s">
        <v>7684</v>
      </c>
      <c r="J2157" s="118"/>
    </row>
    <row r="2158" spans="1:10" ht="12.75">
      <c r="A2158" s="118" t="s">
        <v>7941</v>
      </c>
      <c r="B2158" s="118" t="s">
        <v>1069</v>
      </c>
      <c r="C2158" s="118" t="b">
        <v>0</v>
      </c>
      <c r="D2158" s="118" t="e">
        <f t="shared" ca="1" si="1"/>
        <v>#NAME?</v>
      </c>
      <c r="E2158" s="118" t="s">
        <v>14889</v>
      </c>
      <c r="F2158" s="118" t="s">
        <v>14937</v>
      </c>
      <c r="G2158" s="118"/>
      <c r="H2158" s="118" t="s">
        <v>54</v>
      </c>
      <c r="I2158" s="118" t="s">
        <v>7684</v>
      </c>
      <c r="J2158" s="118"/>
    </row>
    <row r="2159" spans="1:10" ht="12.75">
      <c r="A2159" s="118" t="s">
        <v>14938</v>
      </c>
      <c r="B2159" s="118" t="s">
        <v>14939</v>
      </c>
      <c r="C2159" s="118" t="b">
        <v>0</v>
      </c>
      <c r="D2159" s="118" t="e">
        <f t="shared" ca="1" si="1"/>
        <v>#NAME?</v>
      </c>
      <c r="E2159" s="118" t="s">
        <v>14889</v>
      </c>
      <c r="F2159" s="118" t="s">
        <v>14940</v>
      </c>
      <c r="G2159" s="118"/>
      <c r="H2159" s="118" t="s">
        <v>5273</v>
      </c>
      <c r="I2159" s="118" t="s">
        <v>7684</v>
      </c>
      <c r="J2159" s="118"/>
    </row>
    <row r="2160" spans="1:10" ht="12.75">
      <c r="A2160" s="118" t="s">
        <v>14941</v>
      </c>
      <c r="B2160" s="118" t="s">
        <v>14942</v>
      </c>
      <c r="C2160" s="118" t="b">
        <v>0</v>
      </c>
      <c r="D2160" s="118" t="e">
        <f t="shared" ca="1" si="1"/>
        <v>#NAME?</v>
      </c>
      <c r="E2160" s="118" t="s">
        <v>14943</v>
      </c>
      <c r="F2160" s="118" t="s">
        <v>14944</v>
      </c>
      <c r="G2160" s="118"/>
      <c r="H2160" s="118" t="s">
        <v>14785</v>
      </c>
      <c r="I2160" s="118" t="s">
        <v>14945</v>
      </c>
      <c r="J2160" s="118"/>
    </row>
    <row r="2161" spans="1:10" ht="12.75">
      <c r="A2161" s="118" t="s">
        <v>14946</v>
      </c>
      <c r="B2161" s="118" t="s">
        <v>14947</v>
      </c>
      <c r="C2161" s="118" t="b">
        <v>0</v>
      </c>
      <c r="D2161" s="118" t="e">
        <f t="shared" ca="1" si="1"/>
        <v>#NAME?</v>
      </c>
      <c r="E2161" s="118" t="s">
        <v>14943</v>
      </c>
      <c r="F2161" s="118" t="s">
        <v>14948</v>
      </c>
      <c r="G2161" s="118"/>
      <c r="H2161" s="118" t="s">
        <v>5368</v>
      </c>
      <c r="I2161" s="118" t="s">
        <v>14945</v>
      </c>
      <c r="J2161" s="118"/>
    </row>
    <row r="2162" spans="1:10" ht="12.75">
      <c r="A2162" s="118" t="s">
        <v>14949</v>
      </c>
      <c r="B2162" s="118" t="s">
        <v>14379</v>
      </c>
      <c r="C2162" s="118" t="b">
        <v>0</v>
      </c>
      <c r="D2162" s="118" t="e">
        <f t="shared" ca="1" si="1"/>
        <v>#NAME?</v>
      </c>
      <c r="E2162" s="118" t="s">
        <v>14943</v>
      </c>
      <c r="F2162" s="118" t="s">
        <v>14950</v>
      </c>
      <c r="G2162" s="118"/>
      <c r="H2162" s="118" t="s">
        <v>54</v>
      </c>
      <c r="I2162" s="118" t="s">
        <v>14945</v>
      </c>
      <c r="J2162" s="118"/>
    </row>
    <row r="2163" spans="1:10" ht="12.75">
      <c r="A2163" s="118" t="s">
        <v>14917</v>
      </c>
      <c r="B2163" s="118" t="s">
        <v>14951</v>
      </c>
      <c r="C2163" s="118" t="b">
        <v>0</v>
      </c>
      <c r="D2163" s="118" t="e">
        <f t="shared" ca="1" si="1"/>
        <v>#NAME?</v>
      </c>
      <c r="E2163" s="118" t="s">
        <v>14943</v>
      </c>
      <c r="F2163" s="118" t="s">
        <v>14952</v>
      </c>
      <c r="G2163" s="118"/>
      <c r="H2163" s="118" t="s">
        <v>5273</v>
      </c>
      <c r="I2163" s="118" t="s">
        <v>14945</v>
      </c>
      <c r="J2163" s="118"/>
    </row>
    <row r="2164" spans="1:10" ht="12.75">
      <c r="A2164" s="118" t="s">
        <v>14953</v>
      </c>
      <c r="B2164" s="118" t="s">
        <v>13782</v>
      </c>
      <c r="C2164" s="118" t="b">
        <v>0</v>
      </c>
      <c r="D2164" s="118" t="e">
        <f t="shared" ca="1" si="1"/>
        <v>#NAME?</v>
      </c>
      <c r="E2164" s="118" t="s">
        <v>14954</v>
      </c>
      <c r="F2164" s="118" t="s">
        <v>14955</v>
      </c>
      <c r="G2164" s="118"/>
      <c r="H2164" s="118" t="s">
        <v>14956</v>
      </c>
      <c r="I2164" s="118" t="s">
        <v>7642</v>
      </c>
      <c r="J2164" s="118"/>
    </row>
    <row r="2165" spans="1:10" ht="12.75">
      <c r="A2165" s="118" t="s">
        <v>1704</v>
      </c>
      <c r="B2165" s="118" t="s">
        <v>14957</v>
      </c>
      <c r="C2165" s="118" t="b">
        <v>0</v>
      </c>
      <c r="D2165" s="118" t="e">
        <f t="shared" ca="1" si="1"/>
        <v>#NAME?</v>
      </c>
      <c r="E2165" s="118" t="s">
        <v>14954</v>
      </c>
      <c r="F2165" s="118" t="s">
        <v>14958</v>
      </c>
      <c r="G2165" s="118"/>
      <c r="H2165" s="118" t="s">
        <v>54</v>
      </c>
      <c r="I2165" s="118" t="s">
        <v>7642</v>
      </c>
      <c r="J2165" s="118"/>
    </row>
    <row r="2166" spans="1:10" ht="12.75">
      <c r="A2166" s="118" t="s">
        <v>14959</v>
      </c>
      <c r="B2166" s="118" t="s">
        <v>14960</v>
      </c>
      <c r="C2166" s="118" t="b">
        <v>0</v>
      </c>
      <c r="D2166" s="118" t="e">
        <f t="shared" ca="1" si="1"/>
        <v>#NAME?</v>
      </c>
      <c r="E2166" s="118" t="s">
        <v>14954</v>
      </c>
      <c r="F2166" s="118" t="s">
        <v>14961</v>
      </c>
      <c r="G2166" s="118"/>
      <c r="H2166" s="118" t="s">
        <v>14962</v>
      </c>
      <c r="I2166" s="118" t="s">
        <v>7642</v>
      </c>
      <c r="J2166" s="118"/>
    </row>
    <row r="2167" spans="1:10" ht="12.75">
      <c r="A2167" s="118" t="s">
        <v>1666</v>
      </c>
      <c r="B2167" s="118" t="s">
        <v>14963</v>
      </c>
      <c r="C2167" s="118" t="b">
        <v>0</v>
      </c>
      <c r="D2167" s="118" t="e">
        <f t="shared" ca="1" si="1"/>
        <v>#NAME?</v>
      </c>
      <c r="E2167" s="118" t="s">
        <v>14954</v>
      </c>
      <c r="F2167" s="118" t="s">
        <v>14964</v>
      </c>
      <c r="G2167" s="118"/>
      <c r="H2167" s="118" t="s">
        <v>5961</v>
      </c>
      <c r="I2167" s="118" t="s">
        <v>7642</v>
      </c>
      <c r="J2167" s="118"/>
    </row>
    <row r="2168" spans="1:10" ht="12.75">
      <c r="A2168" s="118" t="s">
        <v>14965</v>
      </c>
      <c r="B2168" s="118" t="s">
        <v>14966</v>
      </c>
      <c r="C2168" s="118" t="b">
        <v>0</v>
      </c>
      <c r="D2168" s="118" t="e">
        <f t="shared" ca="1" si="1"/>
        <v>#NAME?</v>
      </c>
      <c r="E2168" s="118" t="s">
        <v>14954</v>
      </c>
      <c r="F2168" s="118" t="s">
        <v>14967</v>
      </c>
      <c r="G2168" s="118"/>
      <c r="H2168" s="118" t="s">
        <v>54</v>
      </c>
      <c r="I2168" s="118" t="s">
        <v>7642</v>
      </c>
      <c r="J2168" s="118"/>
    </row>
    <row r="2169" spans="1:10" ht="12.75">
      <c r="A2169" s="118" t="s">
        <v>11519</v>
      </c>
      <c r="B2169" s="118" t="s">
        <v>14968</v>
      </c>
      <c r="C2169" s="118" t="b">
        <v>0</v>
      </c>
      <c r="D2169" s="118" t="e">
        <f t="shared" ca="1" si="1"/>
        <v>#NAME?</v>
      </c>
      <c r="E2169" s="118" t="s">
        <v>14954</v>
      </c>
      <c r="F2169" s="118" t="s">
        <v>14969</v>
      </c>
      <c r="G2169" s="118"/>
      <c r="H2169" s="118" t="s">
        <v>14970</v>
      </c>
      <c r="I2169" s="118" t="s">
        <v>7642</v>
      </c>
      <c r="J2169" s="118"/>
    </row>
    <row r="2170" spans="1:10" ht="12.75">
      <c r="A2170" s="118" t="s">
        <v>14971</v>
      </c>
      <c r="B2170" s="118" t="s">
        <v>14972</v>
      </c>
      <c r="C2170" s="118" t="b">
        <v>0</v>
      </c>
      <c r="D2170" s="118" t="e">
        <f t="shared" ca="1" si="1"/>
        <v>#NAME?</v>
      </c>
      <c r="E2170" s="118" t="s">
        <v>14954</v>
      </c>
      <c r="F2170" s="118" t="s">
        <v>14973</v>
      </c>
      <c r="G2170" s="118"/>
      <c r="H2170" s="118" t="s">
        <v>12396</v>
      </c>
      <c r="I2170" s="118" t="s">
        <v>7642</v>
      </c>
      <c r="J2170" s="118"/>
    </row>
    <row r="2171" spans="1:10" ht="12.75">
      <c r="A2171" s="118" t="s">
        <v>1277</v>
      </c>
      <c r="B2171" s="118" t="s">
        <v>14974</v>
      </c>
      <c r="C2171" s="118" t="b">
        <v>0</v>
      </c>
      <c r="D2171" s="118" t="e">
        <f t="shared" ca="1" si="1"/>
        <v>#NAME?</v>
      </c>
      <c r="E2171" s="118" t="s">
        <v>14954</v>
      </c>
      <c r="F2171" s="118" t="s">
        <v>14975</v>
      </c>
      <c r="G2171" s="118"/>
      <c r="H2171" s="118" t="s">
        <v>9579</v>
      </c>
      <c r="I2171" s="118" t="s">
        <v>7642</v>
      </c>
      <c r="J2171" s="118"/>
    </row>
    <row r="2172" spans="1:10" ht="12.75">
      <c r="A2172" s="118" t="s">
        <v>14976</v>
      </c>
      <c r="B2172" s="118" t="s">
        <v>14977</v>
      </c>
      <c r="C2172" s="118" t="b">
        <v>0</v>
      </c>
      <c r="D2172" s="118" t="e">
        <f t="shared" ca="1" si="1"/>
        <v>#NAME?</v>
      </c>
      <c r="E2172" s="118" t="s">
        <v>14954</v>
      </c>
      <c r="F2172" s="118" t="s">
        <v>14978</v>
      </c>
      <c r="G2172" s="118"/>
      <c r="H2172" s="118" t="s">
        <v>5961</v>
      </c>
      <c r="I2172" s="118" t="s">
        <v>7642</v>
      </c>
      <c r="J2172" s="118"/>
    </row>
    <row r="2173" spans="1:10" ht="12.75">
      <c r="A2173" s="118" t="s">
        <v>2290</v>
      </c>
      <c r="B2173" s="118" t="s">
        <v>14979</v>
      </c>
      <c r="C2173" s="118" t="b">
        <v>0</v>
      </c>
      <c r="D2173" s="118" t="e">
        <f t="shared" ca="1" si="1"/>
        <v>#NAME?</v>
      </c>
      <c r="E2173" s="118" t="s">
        <v>14954</v>
      </c>
      <c r="F2173" s="118" t="s">
        <v>14980</v>
      </c>
      <c r="G2173" s="118"/>
      <c r="H2173" s="118" t="s">
        <v>10772</v>
      </c>
      <c r="I2173" s="118" t="s">
        <v>7642</v>
      </c>
      <c r="J2173" s="118"/>
    </row>
    <row r="2174" spans="1:10" ht="12.75">
      <c r="A2174" s="118" t="s">
        <v>8031</v>
      </c>
      <c r="B2174" s="118" t="s">
        <v>14981</v>
      </c>
      <c r="C2174" s="118" t="b">
        <v>0</v>
      </c>
      <c r="D2174" s="118" t="e">
        <f t="shared" ca="1" si="1"/>
        <v>#NAME?</v>
      </c>
      <c r="E2174" s="118" t="s">
        <v>14954</v>
      </c>
      <c r="F2174" s="118" t="s">
        <v>14982</v>
      </c>
      <c r="G2174" s="118"/>
      <c r="H2174" s="118" t="s">
        <v>14983</v>
      </c>
      <c r="I2174" s="118" t="s">
        <v>7642</v>
      </c>
      <c r="J2174" s="118"/>
    </row>
    <row r="2175" spans="1:10" ht="12.75">
      <c r="A2175" s="118" t="s">
        <v>1240</v>
      </c>
      <c r="B2175" s="118" t="s">
        <v>13845</v>
      </c>
      <c r="C2175" s="118" t="b">
        <v>0</v>
      </c>
      <c r="D2175" s="118" t="e">
        <f t="shared" ca="1" si="1"/>
        <v>#NAME?</v>
      </c>
      <c r="E2175" s="118" t="s">
        <v>14984</v>
      </c>
      <c r="F2175" s="118" t="s">
        <v>14985</v>
      </c>
      <c r="G2175" s="118"/>
      <c r="H2175" s="118" t="s">
        <v>4276</v>
      </c>
      <c r="I2175" s="118" t="s">
        <v>8136</v>
      </c>
      <c r="J2175" s="118" t="s">
        <v>7622</v>
      </c>
    </row>
    <row r="2176" spans="1:10" ht="12.75">
      <c r="A2176" s="118" t="s">
        <v>8460</v>
      </c>
      <c r="B2176" s="118" t="s">
        <v>14986</v>
      </c>
      <c r="C2176" s="118" t="b">
        <v>0</v>
      </c>
      <c r="D2176" s="118" t="e">
        <f t="shared" ca="1" si="1"/>
        <v>#NAME?</v>
      </c>
      <c r="E2176" s="118" t="s">
        <v>14984</v>
      </c>
      <c r="F2176" s="118" t="s">
        <v>14987</v>
      </c>
      <c r="G2176" s="118"/>
      <c r="H2176" s="118" t="s">
        <v>4276</v>
      </c>
      <c r="I2176" s="118" t="s">
        <v>8136</v>
      </c>
      <c r="J2176" s="118" t="s">
        <v>7622</v>
      </c>
    </row>
    <row r="2177" spans="1:10" ht="12.75">
      <c r="A2177" s="118" t="s">
        <v>798</v>
      </c>
      <c r="B2177" s="118" t="s">
        <v>11799</v>
      </c>
      <c r="C2177" s="118" t="b">
        <v>0</v>
      </c>
      <c r="D2177" s="118" t="e">
        <f t="shared" ca="1" si="1"/>
        <v>#NAME?</v>
      </c>
      <c r="E2177" s="118" t="s">
        <v>14988</v>
      </c>
      <c r="F2177" s="118" t="s">
        <v>14989</v>
      </c>
      <c r="G2177" s="118"/>
      <c r="H2177" s="118" t="s">
        <v>10534</v>
      </c>
      <c r="I2177" s="118" t="s">
        <v>7794</v>
      </c>
      <c r="J2177" s="118" t="s">
        <v>7795</v>
      </c>
    </row>
    <row r="2178" spans="1:10" ht="12.75">
      <c r="A2178" s="118" t="s">
        <v>9076</v>
      </c>
      <c r="B2178" s="118" t="s">
        <v>14990</v>
      </c>
      <c r="C2178" s="118" t="b">
        <v>0</v>
      </c>
      <c r="D2178" s="118" t="e">
        <f t="shared" ca="1" si="1"/>
        <v>#NAME?</v>
      </c>
      <c r="E2178" s="118" t="s">
        <v>14991</v>
      </c>
      <c r="F2178" s="118" t="s">
        <v>14992</v>
      </c>
      <c r="G2178" s="118"/>
      <c r="H2178" s="118" t="s">
        <v>4278</v>
      </c>
      <c r="I2178" s="127" t="s">
        <v>7850</v>
      </c>
      <c r="J2178" s="118"/>
    </row>
    <row r="2179" spans="1:10" ht="12.75">
      <c r="A2179" s="118" t="s">
        <v>8748</v>
      </c>
      <c r="B2179" s="118" t="s">
        <v>12080</v>
      </c>
      <c r="C2179" s="118" t="b">
        <v>0</v>
      </c>
      <c r="D2179" s="118" t="e">
        <f t="shared" ca="1" si="1"/>
        <v>#NAME?</v>
      </c>
      <c r="E2179" s="118" t="s">
        <v>14993</v>
      </c>
      <c r="F2179" s="118" t="s">
        <v>14994</v>
      </c>
      <c r="G2179" s="118"/>
      <c r="H2179" s="118" t="s">
        <v>54</v>
      </c>
      <c r="I2179" s="118" t="s">
        <v>8545</v>
      </c>
      <c r="J2179" s="118" t="s">
        <v>8546</v>
      </c>
    </row>
    <row r="2180" spans="1:10" ht="12.75">
      <c r="A2180" s="118" t="s">
        <v>995</v>
      </c>
      <c r="B2180" s="118" t="s">
        <v>14995</v>
      </c>
      <c r="C2180" s="118" t="b">
        <v>0</v>
      </c>
      <c r="D2180" s="118" t="e">
        <f t="shared" ca="1" si="1"/>
        <v>#NAME?</v>
      </c>
      <c r="E2180" s="118" t="s">
        <v>14993</v>
      </c>
      <c r="F2180" s="118" t="s">
        <v>14996</v>
      </c>
      <c r="G2180" s="118"/>
      <c r="H2180" s="118" t="s">
        <v>54</v>
      </c>
      <c r="I2180" s="118" t="s">
        <v>8545</v>
      </c>
      <c r="J2180" s="118" t="s">
        <v>8546</v>
      </c>
    </row>
    <row r="2181" spans="1:10" ht="12.75">
      <c r="A2181" s="118" t="s">
        <v>1666</v>
      </c>
      <c r="B2181" s="118" t="s">
        <v>14997</v>
      </c>
      <c r="C2181" s="118" t="b">
        <v>0</v>
      </c>
      <c r="D2181" s="118" t="e">
        <f t="shared" ca="1" si="1"/>
        <v>#NAME?</v>
      </c>
      <c r="E2181" s="118" t="s">
        <v>14998</v>
      </c>
      <c r="F2181" s="118" t="s">
        <v>14999</v>
      </c>
      <c r="G2181" s="118"/>
      <c r="H2181" s="118" t="s">
        <v>4305</v>
      </c>
      <c r="I2181" s="118" t="s">
        <v>11761</v>
      </c>
      <c r="J2181" s="118" t="s">
        <v>11762</v>
      </c>
    </row>
    <row r="2182" spans="1:10" ht="12.75">
      <c r="A2182" s="118" t="s">
        <v>1903</v>
      </c>
      <c r="B2182" s="118" t="s">
        <v>15000</v>
      </c>
      <c r="C2182" s="118" t="b">
        <v>0</v>
      </c>
      <c r="D2182" s="118" t="e">
        <f t="shared" ca="1" si="1"/>
        <v>#NAME?</v>
      </c>
      <c r="E2182" s="118" t="s">
        <v>14998</v>
      </c>
      <c r="F2182" s="118" t="s">
        <v>15001</v>
      </c>
      <c r="G2182" s="118"/>
      <c r="H2182" s="118" t="s">
        <v>4305</v>
      </c>
      <c r="I2182" s="118" t="s">
        <v>11761</v>
      </c>
      <c r="J2182" s="118" t="s">
        <v>11762</v>
      </c>
    </row>
    <row r="2183" spans="1:10" ht="12.75">
      <c r="A2183" s="118" t="s">
        <v>944</v>
      </c>
      <c r="B2183" s="118" t="s">
        <v>15002</v>
      </c>
      <c r="C2183" s="118" t="b">
        <v>0</v>
      </c>
      <c r="D2183" s="118" t="e">
        <f t="shared" ca="1" si="1"/>
        <v>#NAME?</v>
      </c>
      <c r="E2183" s="118" t="s">
        <v>14998</v>
      </c>
      <c r="F2183" s="118" t="s">
        <v>15003</v>
      </c>
      <c r="G2183" s="118"/>
      <c r="H2183" s="118" t="s">
        <v>4278</v>
      </c>
      <c r="I2183" s="118" t="s">
        <v>11761</v>
      </c>
      <c r="J2183" s="118" t="s">
        <v>11762</v>
      </c>
    </row>
    <row r="2184" spans="1:10" ht="12.75">
      <c r="A2184" s="118" t="s">
        <v>9126</v>
      </c>
      <c r="B2184" s="118" t="s">
        <v>15004</v>
      </c>
      <c r="C2184" s="118" t="b">
        <v>0</v>
      </c>
      <c r="D2184" s="118" t="e">
        <f t="shared" ca="1" si="1"/>
        <v>#NAME?</v>
      </c>
      <c r="E2184" s="118" t="s">
        <v>15005</v>
      </c>
      <c r="F2184" s="118" t="s">
        <v>15006</v>
      </c>
      <c r="G2184" s="118"/>
      <c r="H2184" s="118" t="s">
        <v>15007</v>
      </c>
      <c r="I2184" s="118" t="s">
        <v>7820</v>
      </c>
      <c r="J2184" s="118" t="s">
        <v>7820</v>
      </c>
    </row>
    <row r="2185" spans="1:10" ht="12.75">
      <c r="A2185" s="118" t="s">
        <v>2589</v>
      </c>
      <c r="B2185" s="118" t="s">
        <v>15008</v>
      </c>
      <c r="C2185" s="118" t="b">
        <v>0</v>
      </c>
      <c r="D2185" s="118" t="e">
        <f t="shared" ca="1" si="1"/>
        <v>#NAME?</v>
      </c>
      <c r="E2185" s="118" t="s">
        <v>15005</v>
      </c>
      <c r="F2185" s="118" t="s">
        <v>15009</v>
      </c>
      <c r="G2185" s="118"/>
      <c r="H2185" s="118" t="s">
        <v>5273</v>
      </c>
      <c r="I2185" s="118" t="s">
        <v>7820</v>
      </c>
      <c r="J2185" s="118" t="s">
        <v>7820</v>
      </c>
    </row>
    <row r="2186" spans="1:10" ht="12.75">
      <c r="A2186" s="118" t="s">
        <v>2648</v>
      </c>
      <c r="B2186" s="118" t="s">
        <v>13735</v>
      </c>
      <c r="C2186" s="118" t="b">
        <v>0</v>
      </c>
      <c r="D2186" s="118" t="e">
        <f t="shared" ca="1" si="1"/>
        <v>#NAME?</v>
      </c>
      <c r="E2186" s="118" t="s">
        <v>15005</v>
      </c>
      <c r="F2186" s="118" t="s">
        <v>15010</v>
      </c>
      <c r="G2186" s="118"/>
      <c r="H2186" s="118" t="s">
        <v>5607</v>
      </c>
      <c r="I2186" s="118" t="s">
        <v>7820</v>
      </c>
      <c r="J2186" s="118" t="s">
        <v>7820</v>
      </c>
    </row>
    <row r="2187" spans="1:10" ht="12.75">
      <c r="A2187" s="118" t="s">
        <v>13941</v>
      </c>
      <c r="B2187" s="118" t="s">
        <v>15011</v>
      </c>
      <c r="C2187" s="118" t="b">
        <v>0</v>
      </c>
      <c r="D2187" s="118" t="e">
        <f t="shared" ca="1" si="1"/>
        <v>#NAME?</v>
      </c>
      <c r="E2187" s="118" t="s">
        <v>15005</v>
      </c>
      <c r="F2187" s="118" t="s">
        <v>15012</v>
      </c>
      <c r="G2187" s="118"/>
      <c r="H2187" s="118" t="s">
        <v>4278</v>
      </c>
      <c r="I2187" s="118" t="s">
        <v>7820</v>
      </c>
      <c r="J2187" s="118" t="s">
        <v>7820</v>
      </c>
    </row>
    <row r="2188" spans="1:10" ht="12.75">
      <c r="A2188" s="118" t="s">
        <v>8748</v>
      </c>
      <c r="B2188" s="118" t="s">
        <v>15013</v>
      </c>
      <c r="C2188" s="118" t="b">
        <v>0</v>
      </c>
      <c r="D2188" s="118" t="e">
        <f t="shared" ca="1" si="1"/>
        <v>#NAME?</v>
      </c>
      <c r="E2188" s="118" t="s">
        <v>15005</v>
      </c>
      <c r="F2188" s="118" t="s">
        <v>15014</v>
      </c>
      <c r="G2188" s="118"/>
      <c r="H2188" s="118" t="s">
        <v>5607</v>
      </c>
      <c r="I2188" s="118" t="s">
        <v>7820</v>
      </c>
      <c r="J2188" s="118" t="s">
        <v>7820</v>
      </c>
    </row>
    <row r="2189" spans="1:10" ht="12.75">
      <c r="A2189" s="118" t="s">
        <v>15015</v>
      </c>
      <c r="B2189" s="118" t="s">
        <v>15016</v>
      </c>
      <c r="C2189" s="118" t="b">
        <v>0</v>
      </c>
      <c r="D2189" s="118" t="e">
        <f t="shared" ca="1" si="1"/>
        <v>#NAME?</v>
      </c>
      <c r="E2189" s="118" t="s">
        <v>15005</v>
      </c>
      <c r="F2189" s="118" t="s">
        <v>15017</v>
      </c>
      <c r="G2189" s="118"/>
      <c r="H2189" s="118" t="s">
        <v>5273</v>
      </c>
      <c r="I2189" s="118" t="s">
        <v>7820</v>
      </c>
      <c r="J2189" s="118" t="s">
        <v>7820</v>
      </c>
    </row>
    <row r="2190" spans="1:10" ht="12.75">
      <c r="A2190" s="118" t="s">
        <v>1881</v>
      </c>
      <c r="B2190" s="118" t="s">
        <v>2653</v>
      </c>
      <c r="C2190" s="118" t="b">
        <v>0</v>
      </c>
      <c r="D2190" s="118" t="e">
        <f t="shared" ca="1" si="1"/>
        <v>#NAME?</v>
      </c>
      <c r="E2190" s="118" t="s">
        <v>15005</v>
      </c>
      <c r="F2190" s="118" t="s">
        <v>15018</v>
      </c>
      <c r="G2190" s="118"/>
      <c r="H2190" s="118" t="s">
        <v>5607</v>
      </c>
      <c r="I2190" s="118" t="s">
        <v>7820</v>
      </c>
      <c r="J2190" s="118" t="s">
        <v>7820</v>
      </c>
    </row>
    <row r="2191" spans="1:10" ht="12.75">
      <c r="A2191" s="118" t="s">
        <v>12532</v>
      </c>
      <c r="B2191" s="118" t="s">
        <v>8192</v>
      </c>
      <c r="C2191" s="118" t="b">
        <v>0</v>
      </c>
      <c r="D2191" s="118" t="e">
        <f t="shared" ca="1" si="1"/>
        <v>#NAME?</v>
      </c>
      <c r="E2191" s="118" t="s">
        <v>15005</v>
      </c>
      <c r="F2191" s="118" t="s">
        <v>15019</v>
      </c>
      <c r="G2191" s="118"/>
      <c r="H2191" s="118" t="s">
        <v>4831</v>
      </c>
      <c r="I2191" s="118" t="s">
        <v>7820</v>
      </c>
      <c r="J2191" s="118" t="s">
        <v>7820</v>
      </c>
    </row>
    <row r="2192" spans="1:10" ht="12.75">
      <c r="A2192" s="118" t="s">
        <v>882</v>
      </c>
      <c r="B2192" s="118" t="s">
        <v>15020</v>
      </c>
      <c r="C2192" s="118" t="b">
        <v>0</v>
      </c>
      <c r="D2192" s="118" t="e">
        <f t="shared" ca="1" si="1"/>
        <v>#NAME?</v>
      </c>
      <c r="E2192" s="118" t="s">
        <v>15005</v>
      </c>
      <c r="F2192" s="118" t="s">
        <v>15021</v>
      </c>
      <c r="G2192" s="118"/>
      <c r="H2192" s="118" t="s">
        <v>4276</v>
      </c>
      <c r="I2192" s="118" t="s">
        <v>7820</v>
      </c>
      <c r="J2192" s="118" t="s">
        <v>7820</v>
      </c>
    </row>
    <row r="2193" spans="1:10" ht="12.75">
      <c r="A2193" s="118" t="s">
        <v>9021</v>
      </c>
      <c r="B2193" s="118" t="s">
        <v>15022</v>
      </c>
      <c r="C2193" s="118" t="b">
        <v>0</v>
      </c>
      <c r="D2193" s="118" t="e">
        <f t="shared" ca="1" si="1"/>
        <v>#NAME?</v>
      </c>
      <c r="E2193" s="118" t="s">
        <v>15005</v>
      </c>
      <c r="F2193" s="118" t="s">
        <v>15023</v>
      </c>
      <c r="G2193" s="118"/>
      <c r="H2193" s="118" t="s">
        <v>4276</v>
      </c>
      <c r="I2193" s="118" t="s">
        <v>7820</v>
      </c>
      <c r="J2193" s="118" t="s">
        <v>7820</v>
      </c>
    </row>
    <row r="2194" spans="1:10" ht="12.75">
      <c r="A2194" s="118" t="s">
        <v>15024</v>
      </c>
      <c r="B2194" s="118" t="s">
        <v>15025</v>
      </c>
      <c r="C2194" s="118" t="b">
        <v>0</v>
      </c>
      <c r="D2194" s="118" t="e">
        <f t="shared" ca="1" si="1"/>
        <v>#NAME?</v>
      </c>
      <c r="E2194" s="118" t="s">
        <v>15005</v>
      </c>
      <c r="F2194" s="118" t="s">
        <v>15026</v>
      </c>
      <c r="G2194" s="118"/>
      <c r="H2194" s="118" t="s">
        <v>4278</v>
      </c>
      <c r="I2194" s="118" t="s">
        <v>7820</v>
      </c>
      <c r="J2194" s="118" t="s">
        <v>7820</v>
      </c>
    </row>
    <row r="2195" spans="1:10" ht="12.75">
      <c r="A2195" s="118" t="s">
        <v>15027</v>
      </c>
      <c r="B2195" s="118" t="s">
        <v>15028</v>
      </c>
      <c r="C2195" s="118" t="b">
        <v>0</v>
      </c>
      <c r="D2195" s="118" t="e">
        <f t="shared" ca="1" si="1"/>
        <v>#NAME?</v>
      </c>
      <c r="E2195" s="118" t="s">
        <v>15005</v>
      </c>
      <c r="F2195" s="118" t="s">
        <v>15029</v>
      </c>
      <c r="G2195" s="118"/>
      <c r="H2195" s="118" t="s">
        <v>4276</v>
      </c>
      <c r="I2195" s="118" t="s">
        <v>7820</v>
      </c>
      <c r="J2195" s="118" t="s">
        <v>7820</v>
      </c>
    </row>
    <row r="2196" spans="1:10" ht="12.75">
      <c r="A2196" s="118" t="s">
        <v>15030</v>
      </c>
      <c r="B2196" s="118" t="s">
        <v>8192</v>
      </c>
      <c r="C2196" s="118" t="b">
        <v>0</v>
      </c>
      <c r="D2196" s="118" t="e">
        <f t="shared" ca="1" si="1"/>
        <v>#NAME?</v>
      </c>
      <c r="E2196" s="118" t="s">
        <v>15005</v>
      </c>
      <c r="F2196" s="118" t="s">
        <v>15031</v>
      </c>
      <c r="G2196" s="118"/>
      <c r="H2196" s="118" t="s">
        <v>4276</v>
      </c>
      <c r="I2196" s="118" t="s">
        <v>7820</v>
      </c>
      <c r="J2196" s="118" t="s">
        <v>7820</v>
      </c>
    </row>
    <row r="2197" spans="1:10" ht="12.75">
      <c r="A2197" s="118" t="s">
        <v>8422</v>
      </c>
      <c r="B2197" s="118" t="s">
        <v>15032</v>
      </c>
      <c r="C2197" s="118" t="b">
        <v>0</v>
      </c>
      <c r="D2197" s="118" t="e">
        <f t="shared" ca="1" si="1"/>
        <v>#NAME?</v>
      </c>
      <c r="E2197" s="118" t="s">
        <v>15033</v>
      </c>
      <c r="F2197" s="118" t="s">
        <v>15034</v>
      </c>
      <c r="G2197" s="118"/>
      <c r="H2197" s="118" t="s">
        <v>54</v>
      </c>
      <c r="I2197" s="118" t="s">
        <v>12092</v>
      </c>
      <c r="J2197" s="118" t="s">
        <v>9660</v>
      </c>
    </row>
    <row r="2198" spans="1:10" ht="12.75">
      <c r="A2198" s="118" t="s">
        <v>15035</v>
      </c>
      <c r="B2198" s="118" t="s">
        <v>15036</v>
      </c>
      <c r="C2198" s="118" t="b">
        <v>0</v>
      </c>
      <c r="D2198" s="118" t="e">
        <f t="shared" ca="1" si="1"/>
        <v>#NAME?</v>
      </c>
      <c r="E2198" s="118" t="s">
        <v>15033</v>
      </c>
      <c r="F2198" s="118" t="s">
        <v>15037</v>
      </c>
      <c r="G2198" s="118"/>
      <c r="H2198" s="118" t="s">
        <v>9579</v>
      </c>
      <c r="I2198" s="118" t="s">
        <v>12092</v>
      </c>
      <c r="J2198" s="118" t="s">
        <v>9660</v>
      </c>
    </row>
    <row r="2199" spans="1:10" ht="12.75">
      <c r="A2199" s="118" t="s">
        <v>2671</v>
      </c>
      <c r="B2199" s="118" t="s">
        <v>13516</v>
      </c>
      <c r="C2199" s="118" t="b">
        <v>0</v>
      </c>
      <c r="D2199" s="118" t="e">
        <f t="shared" ca="1" si="1"/>
        <v>#NAME?</v>
      </c>
      <c r="E2199" s="118" t="s">
        <v>15033</v>
      </c>
      <c r="F2199" s="118" t="s">
        <v>15038</v>
      </c>
      <c r="G2199" s="118"/>
      <c r="H2199" s="118" t="s">
        <v>9579</v>
      </c>
      <c r="I2199" s="118" t="s">
        <v>7777</v>
      </c>
      <c r="J2199" s="118" t="s">
        <v>7636</v>
      </c>
    </row>
    <row r="2200" spans="1:10" ht="12.75">
      <c r="A2200" s="118" t="s">
        <v>836</v>
      </c>
      <c r="B2200" s="118" t="s">
        <v>15039</v>
      </c>
      <c r="C2200" s="118" t="b">
        <v>0</v>
      </c>
      <c r="D2200" s="118" t="e">
        <f t="shared" ca="1" si="1"/>
        <v>#NAME?</v>
      </c>
      <c r="E2200" s="118" t="s">
        <v>15033</v>
      </c>
      <c r="F2200" s="118" t="s">
        <v>15040</v>
      </c>
      <c r="G2200" s="118"/>
      <c r="H2200" s="118" t="s">
        <v>54</v>
      </c>
      <c r="I2200" s="118" t="s">
        <v>12092</v>
      </c>
      <c r="J2200" s="118" t="s">
        <v>9660</v>
      </c>
    </row>
    <row r="2201" spans="1:10" ht="12.75">
      <c r="A2201" s="118" t="s">
        <v>1591</v>
      </c>
      <c r="B2201" s="118" t="s">
        <v>12403</v>
      </c>
      <c r="C2201" s="118" t="b">
        <v>0</v>
      </c>
      <c r="D2201" s="118" t="e">
        <f t="shared" ca="1" si="1"/>
        <v>#NAME?</v>
      </c>
      <c r="E2201" s="118" t="s">
        <v>15033</v>
      </c>
      <c r="F2201" s="118" t="s">
        <v>15041</v>
      </c>
      <c r="G2201" s="118"/>
      <c r="H2201" s="118" t="s">
        <v>54</v>
      </c>
      <c r="I2201" s="118" t="s">
        <v>7777</v>
      </c>
      <c r="J2201" s="118" t="s">
        <v>7636</v>
      </c>
    </row>
    <row r="2202" spans="1:10" ht="12.75">
      <c r="A2202" s="118" t="s">
        <v>882</v>
      </c>
      <c r="B2202" s="118" t="s">
        <v>15042</v>
      </c>
      <c r="C2202" s="118" t="b">
        <v>0</v>
      </c>
      <c r="D2202" s="118" t="e">
        <f t="shared" ca="1" si="1"/>
        <v>#NAME?</v>
      </c>
      <c r="E2202" s="118" t="s">
        <v>15033</v>
      </c>
      <c r="F2202" s="118" t="s">
        <v>15043</v>
      </c>
      <c r="G2202" s="118"/>
      <c r="H2202" s="118" t="s">
        <v>54</v>
      </c>
      <c r="I2202" s="118" t="s">
        <v>12092</v>
      </c>
      <c r="J2202" s="118" t="s">
        <v>9660</v>
      </c>
    </row>
    <row r="2203" spans="1:10" ht="12.75">
      <c r="A2203" s="118" t="s">
        <v>2648</v>
      </c>
      <c r="B2203" s="118" t="s">
        <v>15044</v>
      </c>
      <c r="C2203" s="118" t="b">
        <v>0</v>
      </c>
      <c r="D2203" s="118" t="e">
        <f t="shared" ca="1" si="1"/>
        <v>#NAME?</v>
      </c>
      <c r="E2203" s="118" t="s">
        <v>15045</v>
      </c>
      <c r="F2203" s="118" t="s">
        <v>15046</v>
      </c>
      <c r="G2203" s="118"/>
      <c r="H2203" s="118" t="s">
        <v>4276</v>
      </c>
      <c r="I2203" s="118" t="s">
        <v>9131</v>
      </c>
      <c r="J2203" s="118" t="s">
        <v>7622</v>
      </c>
    </row>
    <row r="2204" spans="1:10" ht="12.75">
      <c r="A2204" s="118" t="s">
        <v>1591</v>
      </c>
      <c r="B2204" s="118" t="s">
        <v>11125</v>
      </c>
      <c r="C2204" s="118" t="b">
        <v>0</v>
      </c>
      <c r="D2204" s="118" t="e">
        <f t="shared" ca="1" si="1"/>
        <v>#NAME?</v>
      </c>
      <c r="E2204" s="118" t="s">
        <v>15045</v>
      </c>
      <c r="F2204" s="118" t="s">
        <v>15047</v>
      </c>
      <c r="G2204" s="118"/>
      <c r="H2204" s="118" t="s">
        <v>4276</v>
      </c>
      <c r="I2204" s="118" t="s">
        <v>9131</v>
      </c>
      <c r="J2204" s="118" t="s">
        <v>7622</v>
      </c>
    </row>
    <row r="2205" spans="1:10" ht="12.75">
      <c r="A2205" s="118" t="s">
        <v>8422</v>
      </c>
      <c r="B2205" s="118" t="s">
        <v>15048</v>
      </c>
      <c r="C2205" s="118" t="b">
        <v>0</v>
      </c>
      <c r="D2205" s="118" t="e">
        <f t="shared" ca="1" si="1"/>
        <v>#NAME?</v>
      </c>
      <c r="E2205" s="118" t="s">
        <v>15049</v>
      </c>
      <c r="F2205" s="118" t="s">
        <v>15050</v>
      </c>
      <c r="G2205" s="118"/>
      <c r="H2205" s="118" t="s">
        <v>4276</v>
      </c>
      <c r="I2205" s="118" t="s">
        <v>7590</v>
      </c>
      <c r="J2205" s="118" t="s">
        <v>7591</v>
      </c>
    </row>
    <row r="2206" spans="1:10" ht="12.75">
      <c r="A2206" s="118" t="s">
        <v>8422</v>
      </c>
      <c r="B2206" s="118" t="s">
        <v>15051</v>
      </c>
      <c r="C2206" s="118" t="b">
        <v>0</v>
      </c>
      <c r="D2206" s="118" t="e">
        <f t="shared" ca="1" si="1"/>
        <v>#NAME?</v>
      </c>
      <c r="E2206" s="118" t="s">
        <v>15049</v>
      </c>
      <c r="F2206" s="118" t="s">
        <v>15052</v>
      </c>
      <c r="G2206" s="118"/>
      <c r="H2206" s="118" t="s">
        <v>5273</v>
      </c>
      <c r="I2206" s="118" t="s">
        <v>7590</v>
      </c>
      <c r="J2206" s="118" t="s">
        <v>7591</v>
      </c>
    </row>
    <row r="2207" spans="1:10" ht="12.75">
      <c r="A2207" s="118" t="s">
        <v>2571</v>
      </c>
      <c r="B2207" s="118" t="s">
        <v>11943</v>
      </c>
      <c r="C2207" s="118" t="b">
        <v>0</v>
      </c>
      <c r="D2207" s="118" t="e">
        <f t="shared" ca="1" si="1"/>
        <v>#NAME?</v>
      </c>
      <c r="E2207" s="118" t="s">
        <v>15049</v>
      </c>
      <c r="F2207" s="118" t="s">
        <v>15053</v>
      </c>
      <c r="G2207" s="118"/>
      <c r="H2207" s="118" t="s">
        <v>5273</v>
      </c>
      <c r="I2207" s="118" t="s">
        <v>7590</v>
      </c>
      <c r="J2207" s="118" t="s">
        <v>7591</v>
      </c>
    </row>
    <row r="2208" spans="1:10" ht="12.75">
      <c r="A2208" s="118" t="s">
        <v>1266</v>
      </c>
      <c r="B2208" s="118" t="s">
        <v>13910</v>
      </c>
      <c r="C2208" s="118" t="b">
        <v>0</v>
      </c>
      <c r="D2208" s="118" t="e">
        <f t="shared" ca="1" si="1"/>
        <v>#NAME?</v>
      </c>
      <c r="E2208" s="118" t="s">
        <v>15054</v>
      </c>
      <c r="F2208" s="118" t="s">
        <v>15055</v>
      </c>
      <c r="G2208" s="118"/>
      <c r="H2208" s="118" t="s">
        <v>15056</v>
      </c>
      <c r="I2208" s="118" t="s">
        <v>7642</v>
      </c>
      <c r="J2208" s="118"/>
    </row>
    <row r="2209" spans="1:10" ht="12.75">
      <c r="A2209" s="118" t="s">
        <v>902</v>
      </c>
      <c r="B2209" s="118" t="s">
        <v>15057</v>
      </c>
      <c r="C2209" s="118" t="b">
        <v>0</v>
      </c>
      <c r="D2209" s="118" t="e">
        <f t="shared" ca="1" si="1"/>
        <v>#NAME?</v>
      </c>
      <c r="E2209" s="118" t="s">
        <v>15054</v>
      </c>
      <c r="F2209" s="118" t="s">
        <v>15058</v>
      </c>
      <c r="G2209" s="118"/>
      <c r="H2209" s="118" t="s">
        <v>7611</v>
      </c>
      <c r="I2209" s="118" t="s">
        <v>7642</v>
      </c>
      <c r="J2209" s="118"/>
    </row>
    <row r="2210" spans="1:10" ht="12.75">
      <c r="A2210" s="118" t="s">
        <v>1666</v>
      </c>
      <c r="B2210" s="118" t="s">
        <v>15059</v>
      </c>
      <c r="C2210" s="118" t="b">
        <v>0</v>
      </c>
      <c r="D2210" s="118" t="e">
        <f t="shared" ca="1" si="1"/>
        <v>#NAME?</v>
      </c>
      <c r="E2210" s="118" t="s">
        <v>15054</v>
      </c>
      <c r="F2210" s="118" t="s">
        <v>15060</v>
      </c>
      <c r="G2210" s="118"/>
      <c r="H2210" s="118" t="s">
        <v>10683</v>
      </c>
      <c r="I2210" s="118" t="s">
        <v>7642</v>
      </c>
      <c r="J2210" s="118"/>
    </row>
    <row r="2211" spans="1:10" ht="12.75">
      <c r="A2211" s="118" t="s">
        <v>830</v>
      </c>
      <c r="B2211" s="118" t="s">
        <v>15061</v>
      </c>
      <c r="C2211" s="118" t="b">
        <v>0</v>
      </c>
      <c r="D2211" s="118" t="e">
        <f t="shared" ca="1" si="1"/>
        <v>#NAME?</v>
      </c>
      <c r="E2211" s="118" t="s">
        <v>15054</v>
      </c>
      <c r="F2211" s="118" t="s">
        <v>15062</v>
      </c>
      <c r="G2211" s="118"/>
      <c r="H2211" s="118" t="s">
        <v>10683</v>
      </c>
      <c r="I2211" s="118" t="s">
        <v>7642</v>
      </c>
      <c r="J2211" s="118"/>
    </row>
    <row r="2212" spans="1:10" ht="12.75">
      <c r="A2212" s="118" t="s">
        <v>8031</v>
      </c>
      <c r="B2212" s="118" t="s">
        <v>15063</v>
      </c>
      <c r="C2212" s="118" t="b">
        <v>0</v>
      </c>
      <c r="D2212" s="118" t="e">
        <f t="shared" ca="1" si="1"/>
        <v>#NAME?</v>
      </c>
      <c r="E2212" s="118" t="s">
        <v>15054</v>
      </c>
      <c r="F2212" s="118" t="s">
        <v>15064</v>
      </c>
      <c r="G2212" s="118"/>
      <c r="H2212" s="118" t="s">
        <v>54</v>
      </c>
      <c r="I2212" s="118" t="s">
        <v>7642</v>
      </c>
      <c r="J2212" s="118"/>
    </row>
    <row r="2213" spans="1:10" ht="12.75">
      <c r="A2213" s="118" t="s">
        <v>10968</v>
      </c>
      <c r="B2213" s="118" t="s">
        <v>15065</v>
      </c>
      <c r="C2213" s="118" t="b">
        <v>0</v>
      </c>
      <c r="D2213" s="118" t="e">
        <f t="shared" ca="1" si="1"/>
        <v>#NAME?</v>
      </c>
      <c r="E2213" s="118" t="s">
        <v>15054</v>
      </c>
      <c r="F2213" s="118" t="s">
        <v>15066</v>
      </c>
      <c r="G2213" s="118"/>
      <c r="H2213" s="118" t="s">
        <v>54</v>
      </c>
      <c r="I2213" s="118" t="s">
        <v>7642</v>
      </c>
      <c r="J2213" s="118"/>
    </row>
    <row r="2214" spans="1:10" ht="12.75">
      <c r="A2214" s="118" t="s">
        <v>15067</v>
      </c>
      <c r="B2214" s="118" t="s">
        <v>14716</v>
      </c>
      <c r="C2214" s="118" t="b">
        <v>0</v>
      </c>
      <c r="D2214" s="118" t="e">
        <f t="shared" ca="1" si="1"/>
        <v>#NAME?</v>
      </c>
      <c r="E2214" s="118" t="s">
        <v>15068</v>
      </c>
      <c r="F2214" s="118" t="s">
        <v>15069</v>
      </c>
      <c r="G2214" s="118"/>
      <c r="H2214" s="118" t="s">
        <v>10566</v>
      </c>
      <c r="I2214" s="118" t="s">
        <v>9743</v>
      </c>
      <c r="J2214" s="118" t="s">
        <v>7622</v>
      </c>
    </row>
    <row r="2215" spans="1:10" ht="12.75">
      <c r="A2215" s="118" t="s">
        <v>1769</v>
      </c>
      <c r="B2215" s="118" t="s">
        <v>15070</v>
      </c>
      <c r="C2215" s="118" t="b">
        <v>0</v>
      </c>
      <c r="D2215" s="118" t="e">
        <f t="shared" ca="1" si="1"/>
        <v>#NAME?</v>
      </c>
      <c r="E2215" s="118" t="s">
        <v>15068</v>
      </c>
      <c r="F2215" s="118" t="s">
        <v>15071</v>
      </c>
      <c r="G2215" s="118"/>
      <c r="H2215" s="118" t="s">
        <v>10566</v>
      </c>
      <c r="I2215" s="118" t="s">
        <v>9743</v>
      </c>
      <c r="J2215" s="118" t="s">
        <v>7622</v>
      </c>
    </row>
    <row r="2216" spans="1:10" ht="12.75">
      <c r="A2216" s="118" t="s">
        <v>12113</v>
      </c>
      <c r="B2216" s="118" t="s">
        <v>8550</v>
      </c>
      <c r="C2216" s="118" t="b">
        <v>0</v>
      </c>
      <c r="D2216" s="118" t="e">
        <f t="shared" ca="1" si="1"/>
        <v>#NAME?</v>
      </c>
      <c r="E2216" s="118" t="s">
        <v>15072</v>
      </c>
      <c r="F2216" s="118" t="s">
        <v>15073</v>
      </c>
      <c r="G2216" s="118"/>
      <c r="H2216" s="118" t="s">
        <v>54</v>
      </c>
      <c r="I2216" s="118" t="s">
        <v>12031</v>
      </c>
      <c r="J2216" s="118" t="s">
        <v>7591</v>
      </c>
    </row>
    <row r="2217" spans="1:10" ht="12.75">
      <c r="A2217" s="118" t="s">
        <v>15074</v>
      </c>
      <c r="B2217" s="118" t="s">
        <v>14224</v>
      </c>
      <c r="C2217" s="118" t="b">
        <v>0</v>
      </c>
      <c r="D2217" s="118" t="e">
        <f t="shared" ca="1" si="1"/>
        <v>#NAME?</v>
      </c>
      <c r="E2217" s="118" t="s">
        <v>15072</v>
      </c>
      <c r="F2217" s="118" t="s">
        <v>15075</v>
      </c>
      <c r="G2217" s="118"/>
      <c r="H2217" s="118" t="s">
        <v>54</v>
      </c>
      <c r="I2217" s="118" t="s">
        <v>12031</v>
      </c>
      <c r="J2217" s="118" t="s">
        <v>7591</v>
      </c>
    </row>
    <row r="2218" spans="1:10" ht="12.75">
      <c r="A2218" s="118" t="s">
        <v>15076</v>
      </c>
      <c r="B2218" s="118" t="s">
        <v>15077</v>
      </c>
      <c r="C2218" s="118" t="b">
        <v>0</v>
      </c>
      <c r="D2218" s="118" t="e">
        <f t="shared" ca="1" si="1"/>
        <v>#NAME?</v>
      </c>
      <c r="E2218" s="118" t="s">
        <v>15078</v>
      </c>
      <c r="F2218" s="118" t="s">
        <v>15079</v>
      </c>
      <c r="G2218" s="118"/>
      <c r="H2218" s="118" t="s">
        <v>9413</v>
      </c>
      <c r="I2218" s="118" t="s">
        <v>10184</v>
      </c>
      <c r="J2218" s="118" t="s">
        <v>10185</v>
      </c>
    </row>
    <row r="2219" spans="1:10" ht="12.75">
      <c r="A2219" s="118" t="s">
        <v>1666</v>
      </c>
      <c r="B2219" s="118" t="s">
        <v>15080</v>
      </c>
      <c r="C2219" s="118" t="b">
        <v>0</v>
      </c>
      <c r="D2219" s="118" t="e">
        <f t="shared" ca="1" si="1"/>
        <v>#NAME?</v>
      </c>
      <c r="E2219" s="118" t="s">
        <v>15078</v>
      </c>
      <c r="F2219" s="118" t="s">
        <v>15081</v>
      </c>
      <c r="G2219" s="118"/>
      <c r="H2219" s="118" t="s">
        <v>8474</v>
      </c>
      <c r="I2219" s="118" t="s">
        <v>10184</v>
      </c>
      <c r="J2219" s="118" t="s">
        <v>10185</v>
      </c>
    </row>
    <row r="2220" spans="1:10" ht="12.75">
      <c r="A2220" s="118" t="s">
        <v>1666</v>
      </c>
      <c r="B2220" s="118" t="s">
        <v>15082</v>
      </c>
      <c r="C2220" s="118" t="b">
        <v>0</v>
      </c>
      <c r="D2220" s="118" t="e">
        <f t="shared" ca="1" si="1"/>
        <v>#NAME?</v>
      </c>
      <c r="E2220" s="118" t="s">
        <v>15078</v>
      </c>
      <c r="F2220" s="118" t="s">
        <v>15083</v>
      </c>
      <c r="G2220" s="118"/>
      <c r="H2220" s="118" t="s">
        <v>8474</v>
      </c>
      <c r="I2220" s="118" t="s">
        <v>7820</v>
      </c>
      <c r="J2220" s="118" t="s">
        <v>7820</v>
      </c>
    </row>
    <row r="2221" spans="1:10" ht="12.75">
      <c r="A2221" s="118" t="s">
        <v>798</v>
      </c>
      <c r="B2221" s="118" t="s">
        <v>1241</v>
      </c>
      <c r="C2221" s="118" t="b">
        <v>0</v>
      </c>
      <c r="D2221" s="118" t="e">
        <f t="shared" ca="1" si="1"/>
        <v>#NAME?</v>
      </c>
      <c r="E2221" s="118" t="s">
        <v>15078</v>
      </c>
      <c r="F2221" s="118" t="s">
        <v>15084</v>
      </c>
      <c r="G2221" s="118"/>
      <c r="H2221" s="118" t="s">
        <v>8474</v>
      </c>
      <c r="I2221" s="118" t="s">
        <v>7820</v>
      </c>
      <c r="J2221" s="118" t="s">
        <v>7820</v>
      </c>
    </row>
    <row r="2222" spans="1:10" ht="12.75">
      <c r="A2222" s="118" t="s">
        <v>1484</v>
      </c>
      <c r="B2222" s="118" t="s">
        <v>2663</v>
      </c>
      <c r="C2222" s="118" t="b">
        <v>0</v>
      </c>
      <c r="D2222" s="118" t="e">
        <f t="shared" ca="1" si="1"/>
        <v>#NAME?</v>
      </c>
      <c r="E2222" s="118" t="s">
        <v>15078</v>
      </c>
      <c r="F2222" s="118" t="s">
        <v>15085</v>
      </c>
      <c r="G2222" s="118"/>
      <c r="H2222" s="118" t="s">
        <v>4278</v>
      </c>
      <c r="I2222" s="118" t="s">
        <v>10184</v>
      </c>
      <c r="J2222" s="118" t="s">
        <v>10185</v>
      </c>
    </row>
    <row r="2223" spans="1:10" ht="12.75">
      <c r="A2223" s="118" t="s">
        <v>10342</v>
      </c>
      <c r="B2223" s="118" t="s">
        <v>15086</v>
      </c>
      <c r="C2223" s="118" t="b">
        <v>0</v>
      </c>
      <c r="D2223" s="118" t="e">
        <f t="shared" ca="1" si="1"/>
        <v>#NAME?</v>
      </c>
      <c r="E2223" s="118" t="s">
        <v>15078</v>
      </c>
      <c r="F2223" s="118" t="s">
        <v>15087</v>
      </c>
      <c r="G2223" s="118"/>
      <c r="H2223" s="118" t="s">
        <v>8474</v>
      </c>
      <c r="I2223" s="118" t="s">
        <v>10184</v>
      </c>
      <c r="J2223" s="118" t="s">
        <v>10185</v>
      </c>
    </row>
    <row r="2224" spans="1:10" ht="12.75">
      <c r="A2224" s="118" t="s">
        <v>888</v>
      </c>
      <c r="B2224" s="118" t="s">
        <v>1562</v>
      </c>
      <c r="C2224" s="118" t="b">
        <v>0</v>
      </c>
      <c r="D2224" s="118" t="e">
        <f t="shared" ca="1" si="1"/>
        <v>#NAME?</v>
      </c>
      <c r="E2224" s="118" t="s">
        <v>2934</v>
      </c>
      <c r="F2224" s="118" t="s">
        <v>1563</v>
      </c>
      <c r="G2224" s="118"/>
      <c r="H2224" s="118" t="s">
        <v>54</v>
      </c>
      <c r="I2224" s="118" t="s">
        <v>15088</v>
      </c>
      <c r="J2224" s="118" t="s">
        <v>7820</v>
      </c>
    </row>
    <row r="2225" spans="1:10" ht="12.75">
      <c r="A2225" s="118" t="s">
        <v>13279</v>
      </c>
      <c r="B2225" s="118" t="s">
        <v>15089</v>
      </c>
      <c r="C2225" s="118" t="b">
        <v>0</v>
      </c>
      <c r="D2225" s="118" t="e">
        <f t="shared" ca="1" si="1"/>
        <v>#NAME?</v>
      </c>
      <c r="E2225" s="118" t="s">
        <v>15090</v>
      </c>
      <c r="F2225" s="118" t="s">
        <v>15091</v>
      </c>
      <c r="G2225" s="118"/>
      <c r="H2225" s="118" t="s">
        <v>4276</v>
      </c>
      <c r="I2225" s="118" t="s">
        <v>7820</v>
      </c>
      <c r="J2225" s="118" t="s">
        <v>7820</v>
      </c>
    </row>
    <row r="2226" spans="1:10" ht="12.75">
      <c r="A2226" s="118" t="s">
        <v>826</v>
      </c>
      <c r="B2226" s="118" t="s">
        <v>15092</v>
      </c>
      <c r="C2226" s="118" t="b">
        <v>0</v>
      </c>
      <c r="D2226" s="118" t="e">
        <f t="shared" ca="1" si="1"/>
        <v>#NAME?</v>
      </c>
      <c r="E2226" s="118" t="s">
        <v>15090</v>
      </c>
      <c r="F2226" s="118" t="s">
        <v>15093</v>
      </c>
      <c r="G2226" s="118"/>
      <c r="H2226" s="118" t="s">
        <v>8656</v>
      </c>
      <c r="I2226" s="118" t="s">
        <v>7820</v>
      </c>
      <c r="J2226" s="118" t="s">
        <v>7820</v>
      </c>
    </row>
    <row r="2227" spans="1:10" ht="12.75">
      <c r="A2227" s="118" t="s">
        <v>15094</v>
      </c>
      <c r="B2227" s="118" t="s">
        <v>15095</v>
      </c>
      <c r="C2227" s="118" t="b">
        <v>0</v>
      </c>
      <c r="D2227" s="118" t="e">
        <f t="shared" ca="1" si="1"/>
        <v>#NAME?</v>
      </c>
      <c r="E2227" s="118" t="s">
        <v>15096</v>
      </c>
      <c r="F2227" s="118" t="s">
        <v>15097</v>
      </c>
      <c r="G2227" s="118"/>
      <c r="H2227" s="118" t="s">
        <v>15098</v>
      </c>
      <c r="I2227" s="118" t="s">
        <v>15099</v>
      </c>
      <c r="J2227" s="118" t="s">
        <v>7591</v>
      </c>
    </row>
    <row r="2228" spans="1:10" ht="12.75">
      <c r="A2228" s="118" t="s">
        <v>15100</v>
      </c>
      <c r="B2228" s="118" t="s">
        <v>10022</v>
      </c>
      <c r="C2228" s="118" t="b">
        <v>0</v>
      </c>
      <c r="D2228" s="118" t="e">
        <f t="shared" ca="1" si="1"/>
        <v>#NAME?</v>
      </c>
      <c r="E2228" s="118" t="s">
        <v>15096</v>
      </c>
      <c r="F2228" s="118" t="s">
        <v>15101</v>
      </c>
      <c r="G2228" s="118"/>
      <c r="H2228" s="118" t="s">
        <v>4831</v>
      </c>
      <c r="I2228" s="118" t="s">
        <v>15099</v>
      </c>
      <c r="J2228" s="118" t="s">
        <v>7591</v>
      </c>
    </row>
    <row r="2229" spans="1:10" ht="12.75">
      <c r="A2229" s="118" t="s">
        <v>798</v>
      </c>
      <c r="B2229" s="118" t="s">
        <v>1887</v>
      </c>
      <c r="C2229" s="118" t="b">
        <v>0</v>
      </c>
      <c r="D2229" s="118" t="e">
        <f t="shared" ca="1" si="1"/>
        <v>#NAME?</v>
      </c>
      <c r="E2229" s="118" t="s">
        <v>15096</v>
      </c>
      <c r="F2229" s="118" t="s">
        <v>15102</v>
      </c>
      <c r="G2229" s="118"/>
      <c r="H2229" s="118" t="s">
        <v>4276</v>
      </c>
      <c r="I2229" s="118" t="s">
        <v>15099</v>
      </c>
      <c r="J2229" s="118" t="s">
        <v>7591</v>
      </c>
    </row>
    <row r="2230" spans="1:10" ht="12.75">
      <c r="A2230" s="118" t="s">
        <v>995</v>
      </c>
      <c r="B2230" s="118" t="s">
        <v>15103</v>
      </c>
      <c r="C2230" s="118" t="b">
        <v>0</v>
      </c>
      <c r="D2230" s="118" t="e">
        <f t="shared" ca="1" si="1"/>
        <v>#NAME?</v>
      </c>
      <c r="E2230" s="118" t="s">
        <v>15096</v>
      </c>
      <c r="F2230" s="118" t="s">
        <v>15104</v>
      </c>
      <c r="G2230" s="118"/>
      <c r="H2230" s="118" t="s">
        <v>15105</v>
      </c>
      <c r="I2230" s="118" t="s">
        <v>15099</v>
      </c>
      <c r="J2230" s="118" t="s">
        <v>7591</v>
      </c>
    </row>
    <row r="2231" spans="1:10" ht="12.75">
      <c r="A2231" s="118" t="s">
        <v>995</v>
      </c>
      <c r="B2231" s="118" t="s">
        <v>963</v>
      </c>
      <c r="C2231" s="118" t="b">
        <v>0</v>
      </c>
      <c r="D2231" s="118" t="e">
        <f t="shared" ca="1" si="1"/>
        <v>#NAME?</v>
      </c>
      <c r="E2231" s="118" t="s">
        <v>15096</v>
      </c>
      <c r="F2231" s="118" t="s">
        <v>15106</v>
      </c>
      <c r="G2231" s="118"/>
      <c r="H2231" s="118" t="s">
        <v>8656</v>
      </c>
      <c r="I2231" s="118" t="s">
        <v>15099</v>
      </c>
      <c r="J2231" s="118" t="s">
        <v>7591</v>
      </c>
    </row>
    <row r="2232" spans="1:10" ht="12.75">
      <c r="A2232" s="118" t="s">
        <v>9298</v>
      </c>
      <c r="B2232" s="118" t="s">
        <v>15107</v>
      </c>
      <c r="C2232" s="118" t="b">
        <v>0</v>
      </c>
      <c r="D2232" s="118" t="e">
        <f t="shared" ca="1" si="1"/>
        <v>#NAME?</v>
      </c>
      <c r="E2232" s="118" t="s">
        <v>15108</v>
      </c>
      <c r="F2232" s="118" t="s">
        <v>15109</v>
      </c>
      <c r="G2232" s="118"/>
      <c r="H2232" s="118" t="s">
        <v>4276</v>
      </c>
      <c r="I2232" s="118" t="s">
        <v>7820</v>
      </c>
      <c r="J2232" s="118" t="s">
        <v>7820</v>
      </c>
    </row>
    <row r="2233" spans="1:10" ht="12.75">
      <c r="A2233" s="118" t="s">
        <v>8358</v>
      </c>
      <c r="B2233" s="118" t="s">
        <v>15110</v>
      </c>
      <c r="C2233" s="118" t="b">
        <v>0</v>
      </c>
      <c r="D2233" s="118" t="e">
        <f t="shared" ca="1" si="1"/>
        <v>#NAME?</v>
      </c>
      <c r="E2233" s="118" t="s">
        <v>15108</v>
      </c>
      <c r="F2233" s="118" t="s">
        <v>15111</v>
      </c>
      <c r="G2233" s="118"/>
      <c r="H2233" s="118" t="s">
        <v>4276</v>
      </c>
      <c r="I2233" s="118" t="s">
        <v>7820</v>
      </c>
      <c r="J2233" s="118" t="s">
        <v>7820</v>
      </c>
    </row>
    <row r="2234" spans="1:10" ht="12.75">
      <c r="A2234" s="118" t="s">
        <v>814</v>
      </c>
      <c r="B2234" s="118" t="s">
        <v>15112</v>
      </c>
      <c r="C2234" s="118" t="b">
        <v>0</v>
      </c>
      <c r="D2234" s="118" t="e">
        <f t="shared" ca="1" si="1"/>
        <v>#NAME?</v>
      </c>
      <c r="E2234" s="118" t="s">
        <v>15113</v>
      </c>
      <c r="F2234" s="118" t="s">
        <v>15114</v>
      </c>
      <c r="G2234" s="118"/>
      <c r="H2234" s="118" t="s">
        <v>8474</v>
      </c>
      <c r="I2234" s="118" t="s">
        <v>14203</v>
      </c>
      <c r="J2234" s="118" t="s">
        <v>14204</v>
      </c>
    </row>
    <row r="2235" spans="1:10" ht="12.75">
      <c r="A2235" s="118" t="s">
        <v>1069</v>
      </c>
      <c r="B2235" s="118" t="s">
        <v>15115</v>
      </c>
      <c r="C2235" s="118" t="b">
        <v>0</v>
      </c>
      <c r="D2235" s="118" t="e">
        <f t="shared" ca="1" si="1"/>
        <v>#NAME?</v>
      </c>
      <c r="E2235" s="118" t="s">
        <v>15113</v>
      </c>
      <c r="F2235" s="118" t="s">
        <v>15116</v>
      </c>
      <c r="G2235" s="118"/>
      <c r="H2235" s="118" t="s">
        <v>5064</v>
      </c>
      <c r="I2235" s="118" t="s">
        <v>14203</v>
      </c>
      <c r="J2235" s="118" t="s">
        <v>14204</v>
      </c>
    </row>
    <row r="2236" spans="1:10" ht="12.75">
      <c r="A2236" s="118" t="s">
        <v>1666</v>
      </c>
      <c r="B2236" s="118" t="s">
        <v>15117</v>
      </c>
      <c r="C2236" s="118" t="b">
        <v>0</v>
      </c>
      <c r="D2236" s="118" t="e">
        <f t="shared" ca="1" si="1"/>
        <v>#NAME?</v>
      </c>
      <c r="E2236" s="118" t="s">
        <v>15118</v>
      </c>
      <c r="F2236" s="118" t="s">
        <v>15119</v>
      </c>
      <c r="G2236" s="118"/>
      <c r="H2236" s="118" t="s">
        <v>4485</v>
      </c>
      <c r="I2236" s="118" t="s">
        <v>9659</v>
      </c>
      <c r="J2236" s="118" t="s">
        <v>9660</v>
      </c>
    </row>
    <row r="2237" spans="1:10" ht="12.75">
      <c r="A2237" s="118" t="s">
        <v>9707</v>
      </c>
      <c r="B2237" s="118" t="s">
        <v>15120</v>
      </c>
      <c r="C2237" s="118" t="b">
        <v>0</v>
      </c>
      <c r="D2237" s="118" t="e">
        <f t="shared" ca="1" si="1"/>
        <v>#NAME?</v>
      </c>
      <c r="E2237" s="118" t="s">
        <v>15118</v>
      </c>
      <c r="F2237" s="118" t="s">
        <v>15121</v>
      </c>
      <c r="G2237" s="118"/>
      <c r="H2237" s="118" t="s">
        <v>7754</v>
      </c>
      <c r="I2237" s="118" t="s">
        <v>9659</v>
      </c>
      <c r="J2237" s="118" t="s">
        <v>9660</v>
      </c>
    </row>
    <row r="2238" spans="1:10" ht="12.75">
      <c r="A2238" s="118" t="s">
        <v>7966</v>
      </c>
      <c r="B2238" s="118" t="s">
        <v>15122</v>
      </c>
      <c r="C2238" s="118" t="b">
        <v>0</v>
      </c>
      <c r="D2238" s="118" t="e">
        <f t="shared" ca="1" si="1"/>
        <v>#NAME?</v>
      </c>
      <c r="E2238" s="118" t="s">
        <v>15118</v>
      </c>
      <c r="F2238" s="118" t="s">
        <v>15123</v>
      </c>
      <c r="G2238" s="118"/>
      <c r="H2238" s="118" t="s">
        <v>15124</v>
      </c>
      <c r="I2238" s="118" t="s">
        <v>9659</v>
      </c>
      <c r="J2238" s="118" t="s">
        <v>9660</v>
      </c>
    </row>
    <row r="2239" spans="1:10" ht="12.75">
      <c r="A2239" s="118" t="s">
        <v>15125</v>
      </c>
      <c r="B2239" s="118" t="s">
        <v>15126</v>
      </c>
      <c r="C2239" s="118" t="b">
        <v>0</v>
      </c>
      <c r="D2239" s="118" t="e">
        <f t="shared" ca="1" si="1"/>
        <v>#NAME?</v>
      </c>
      <c r="E2239" s="118" t="s">
        <v>15127</v>
      </c>
      <c r="F2239" s="118" t="s">
        <v>15128</v>
      </c>
      <c r="G2239" s="118"/>
      <c r="H2239" s="118" t="s">
        <v>4276</v>
      </c>
      <c r="I2239" s="118" t="s">
        <v>11278</v>
      </c>
      <c r="J2239" s="118"/>
    </row>
    <row r="2240" spans="1:10" ht="12.75">
      <c r="A2240" s="118" t="s">
        <v>8941</v>
      </c>
      <c r="B2240" s="118" t="s">
        <v>15129</v>
      </c>
      <c r="C2240" s="118" t="b">
        <v>0</v>
      </c>
      <c r="D2240" s="118" t="e">
        <f t="shared" ca="1" si="1"/>
        <v>#NAME?</v>
      </c>
      <c r="E2240" s="118" t="s">
        <v>15127</v>
      </c>
      <c r="F2240" s="118" t="s">
        <v>15130</v>
      </c>
      <c r="G2240" s="118"/>
      <c r="H2240" s="118" t="s">
        <v>4276</v>
      </c>
      <c r="I2240" s="118" t="s">
        <v>11278</v>
      </c>
      <c r="J2240" s="118"/>
    </row>
    <row r="2241" spans="1:10" ht="12.75">
      <c r="A2241" s="118" t="s">
        <v>1240</v>
      </c>
      <c r="B2241" s="118" t="s">
        <v>15131</v>
      </c>
      <c r="C2241" s="118" t="b">
        <v>0</v>
      </c>
      <c r="D2241" s="118" t="e">
        <f t="shared" ca="1" si="1"/>
        <v>#NAME?</v>
      </c>
      <c r="E2241" s="118" t="s">
        <v>15132</v>
      </c>
      <c r="F2241" s="118" t="s">
        <v>15133</v>
      </c>
      <c r="G2241" s="118"/>
      <c r="H2241" s="118" t="s">
        <v>15098</v>
      </c>
      <c r="I2241" s="118" t="s">
        <v>15134</v>
      </c>
      <c r="J2241" s="118" t="s">
        <v>7622</v>
      </c>
    </row>
    <row r="2242" spans="1:10" ht="12.75">
      <c r="A2242" s="118" t="s">
        <v>15135</v>
      </c>
      <c r="B2242" s="118" t="s">
        <v>15136</v>
      </c>
      <c r="C2242" s="118" t="b">
        <v>0</v>
      </c>
      <c r="D2242" s="118" t="e">
        <f t="shared" ca="1" si="1"/>
        <v>#NAME?</v>
      </c>
      <c r="E2242" s="118" t="s">
        <v>15137</v>
      </c>
      <c r="F2242" s="118" t="s">
        <v>15138</v>
      </c>
      <c r="G2242" s="118"/>
      <c r="H2242" s="118" t="s">
        <v>4278</v>
      </c>
      <c r="I2242" s="118" t="s">
        <v>7820</v>
      </c>
      <c r="J2242" s="118" t="s">
        <v>7820</v>
      </c>
    </row>
    <row r="2243" spans="1:10" ht="12.75">
      <c r="A2243" s="118" t="s">
        <v>882</v>
      </c>
      <c r="B2243" s="118" t="s">
        <v>12914</v>
      </c>
      <c r="C2243" s="118" t="b">
        <v>0</v>
      </c>
      <c r="D2243" s="118" t="e">
        <f t="shared" ca="1" si="1"/>
        <v>#NAME?</v>
      </c>
      <c r="E2243" s="118" t="s">
        <v>15137</v>
      </c>
      <c r="F2243" s="118" t="s">
        <v>15139</v>
      </c>
      <c r="G2243" s="118"/>
      <c r="H2243" s="118" t="s">
        <v>5607</v>
      </c>
      <c r="I2243" s="118" t="s">
        <v>7820</v>
      </c>
      <c r="J2243" s="118" t="s">
        <v>7820</v>
      </c>
    </row>
    <row r="2244" spans="1:10" ht="12.75">
      <c r="A2244" s="118" t="s">
        <v>15140</v>
      </c>
      <c r="B2244" s="118" t="s">
        <v>15141</v>
      </c>
      <c r="C2244" s="118" t="b">
        <v>0</v>
      </c>
      <c r="D2244" s="118" t="e">
        <f t="shared" ca="1" si="1"/>
        <v>#NAME?</v>
      </c>
      <c r="E2244" s="118" t="s">
        <v>15137</v>
      </c>
      <c r="F2244" s="118" t="s">
        <v>15142</v>
      </c>
      <c r="G2244" s="118"/>
      <c r="H2244" s="118" t="s">
        <v>4278</v>
      </c>
      <c r="I2244" s="118" t="s">
        <v>7820</v>
      </c>
      <c r="J2244" s="118" t="s">
        <v>7820</v>
      </c>
    </row>
    <row r="2245" spans="1:10" ht="12.75">
      <c r="A2245" s="118" t="s">
        <v>15143</v>
      </c>
      <c r="B2245" s="118" t="s">
        <v>15144</v>
      </c>
      <c r="C2245" s="118" t="b">
        <v>0</v>
      </c>
      <c r="D2245" s="118" t="e">
        <f t="shared" ca="1" si="1"/>
        <v>#NAME?</v>
      </c>
      <c r="E2245" s="118" t="s">
        <v>15145</v>
      </c>
      <c r="F2245" s="118" t="s">
        <v>15146</v>
      </c>
      <c r="G2245" s="118"/>
      <c r="H2245" s="118" t="s">
        <v>4580</v>
      </c>
      <c r="I2245" s="118" t="s">
        <v>10351</v>
      </c>
      <c r="J2245" s="118" t="s">
        <v>7622</v>
      </c>
    </row>
    <row r="2246" spans="1:10" ht="12.75">
      <c r="A2246" s="118" t="s">
        <v>940</v>
      </c>
      <c r="B2246" s="118" t="s">
        <v>15147</v>
      </c>
      <c r="C2246" s="118" t="b">
        <v>0</v>
      </c>
      <c r="D2246" s="118" t="e">
        <f t="shared" ca="1" si="1"/>
        <v>#NAME?</v>
      </c>
      <c r="E2246" s="118" t="s">
        <v>15145</v>
      </c>
      <c r="F2246" s="118" t="s">
        <v>15148</v>
      </c>
      <c r="G2246" s="118"/>
      <c r="H2246" s="118" t="s">
        <v>4580</v>
      </c>
      <c r="I2246" s="118" t="s">
        <v>10698</v>
      </c>
      <c r="J2246" s="118" t="s">
        <v>7756</v>
      </c>
    </row>
    <row r="2247" spans="1:10" ht="12.75">
      <c r="A2247" s="118" t="s">
        <v>830</v>
      </c>
      <c r="B2247" s="118" t="s">
        <v>15149</v>
      </c>
      <c r="C2247" s="118" t="b">
        <v>0</v>
      </c>
      <c r="D2247" s="118" t="e">
        <f t="shared" ca="1" si="1"/>
        <v>#NAME?</v>
      </c>
      <c r="E2247" s="118" t="s">
        <v>15150</v>
      </c>
      <c r="F2247" s="118" t="s">
        <v>15151</v>
      </c>
      <c r="G2247" s="118"/>
      <c r="H2247" s="118" t="s">
        <v>4305</v>
      </c>
      <c r="I2247" s="118" t="s">
        <v>9386</v>
      </c>
      <c r="J2247" s="118" t="s">
        <v>9387</v>
      </c>
    </row>
    <row r="2248" spans="1:10" ht="12.75">
      <c r="A2248" s="118" t="s">
        <v>7970</v>
      </c>
      <c r="B2248" s="118" t="s">
        <v>15152</v>
      </c>
      <c r="C2248" s="118" t="b">
        <v>0</v>
      </c>
      <c r="D2248" s="118" t="e">
        <f t="shared" ca="1" si="1"/>
        <v>#NAME?</v>
      </c>
      <c r="E2248" s="118" t="s">
        <v>15153</v>
      </c>
      <c r="F2248" s="118" t="s">
        <v>15154</v>
      </c>
      <c r="G2248" s="118"/>
      <c r="H2248" s="118" t="s">
        <v>54</v>
      </c>
      <c r="I2248" s="118" t="s">
        <v>8112</v>
      </c>
      <c r="J2248" s="118"/>
    </row>
    <row r="2249" spans="1:10" ht="12.75">
      <c r="A2249" s="118" t="s">
        <v>9242</v>
      </c>
      <c r="B2249" s="118" t="s">
        <v>15155</v>
      </c>
      <c r="C2249" s="118" t="b">
        <v>0</v>
      </c>
      <c r="D2249" s="118" t="e">
        <f t="shared" ca="1" si="1"/>
        <v>#NAME?</v>
      </c>
      <c r="E2249" s="118" t="s">
        <v>15153</v>
      </c>
      <c r="F2249" s="118" t="s">
        <v>15156</v>
      </c>
      <c r="G2249" s="118"/>
      <c r="H2249" s="118" t="s">
        <v>7647</v>
      </c>
      <c r="I2249" s="118" t="s">
        <v>8112</v>
      </c>
      <c r="J2249" s="118"/>
    </row>
    <row r="2250" spans="1:10" ht="12.75">
      <c r="A2250" s="118" t="s">
        <v>15157</v>
      </c>
      <c r="B2250" s="118" t="s">
        <v>15158</v>
      </c>
      <c r="C2250" s="118" t="b">
        <v>0</v>
      </c>
      <c r="D2250" s="118" t="e">
        <f t="shared" ca="1" si="1"/>
        <v>#NAME?</v>
      </c>
      <c r="E2250" s="118" t="s">
        <v>15153</v>
      </c>
      <c r="F2250" s="118" t="s">
        <v>15159</v>
      </c>
      <c r="G2250" s="118"/>
      <c r="H2250" s="118" t="s">
        <v>54</v>
      </c>
      <c r="I2250" s="118" t="s">
        <v>8112</v>
      </c>
      <c r="J2250" s="118"/>
    </row>
    <row r="2251" spans="1:10" ht="12.75">
      <c r="A2251" s="118" t="s">
        <v>873</v>
      </c>
      <c r="B2251" s="118" t="s">
        <v>15160</v>
      </c>
      <c r="C2251" s="118" t="b">
        <v>0</v>
      </c>
      <c r="D2251" s="118" t="e">
        <f t="shared" ca="1" si="1"/>
        <v>#NAME?</v>
      </c>
      <c r="E2251" s="118" t="s">
        <v>15161</v>
      </c>
      <c r="F2251" s="118" t="s">
        <v>15162</v>
      </c>
      <c r="G2251" s="118"/>
      <c r="H2251" s="118" t="s">
        <v>4276</v>
      </c>
      <c r="I2251" s="118" t="s">
        <v>8136</v>
      </c>
      <c r="J2251" s="118" t="s">
        <v>7622</v>
      </c>
    </row>
    <row r="2252" spans="1:10" ht="12.75">
      <c r="A2252" s="118" t="s">
        <v>2013</v>
      </c>
      <c r="B2252" s="118" t="s">
        <v>15163</v>
      </c>
      <c r="C2252" s="118" t="b">
        <v>0</v>
      </c>
      <c r="D2252" s="118" t="e">
        <f t="shared" ca="1" si="1"/>
        <v>#NAME?</v>
      </c>
      <c r="E2252" s="118" t="s">
        <v>15161</v>
      </c>
      <c r="F2252" s="118" t="s">
        <v>15164</v>
      </c>
      <c r="G2252" s="118"/>
      <c r="H2252" s="118" t="s">
        <v>4276</v>
      </c>
      <c r="I2252" s="118" t="s">
        <v>8136</v>
      </c>
      <c r="J2252" s="118" t="s">
        <v>7622</v>
      </c>
    </row>
    <row r="2253" spans="1:10" ht="12.75">
      <c r="A2253" s="118" t="s">
        <v>8584</v>
      </c>
      <c r="B2253" s="118" t="s">
        <v>15165</v>
      </c>
      <c r="C2253" s="118" t="b">
        <v>0</v>
      </c>
      <c r="D2253" s="118" t="e">
        <f t="shared" ca="1" si="1"/>
        <v>#NAME?</v>
      </c>
      <c r="E2253" s="118" t="s">
        <v>15166</v>
      </c>
      <c r="F2253" s="118" t="s">
        <v>15167</v>
      </c>
      <c r="G2253" s="118"/>
      <c r="H2253" s="118" t="s">
        <v>4278</v>
      </c>
      <c r="I2253" s="118" t="s">
        <v>13101</v>
      </c>
      <c r="J2253" s="118"/>
    </row>
    <row r="2254" spans="1:10" ht="12.75">
      <c r="A2254" s="118" t="s">
        <v>882</v>
      </c>
      <c r="B2254" s="118" t="s">
        <v>15168</v>
      </c>
      <c r="C2254" s="118" t="b">
        <v>0</v>
      </c>
      <c r="D2254" s="118" t="e">
        <f t="shared" ca="1" si="1"/>
        <v>#NAME?</v>
      </c>
      <c r="E2254" s="118" t="s">
        <v>15166</v>
      </c>
      <c r="F2254" s="118" t="s">
        <v>15169</v>
      </c>
      <c r="G2254" s="118"/>
      <c r="H2254" s="118" t="s">
        <v>4278</v>
      </c>
      <c r="I2254" s="118" t="s">
        <v>13101</v>
      </c>
      <c r="J2254" s="118"/>
    </row>
    <row r="2255" spans="1:10" ht="12.75">
      <c r="A2255" s="118" t="s">
        <v>8844</v>
      </c>
      <c r="B2255" s="118" t="s">
        <v>15170</v>
      </c>
      <c r="C2255" s="118" t="b">
        <v>0</v>
      </c>
      <c r="D2255" s="118" t="e">
        <f t="shared" ca="1" si="1"/>
        <v>#NAME?</v>
      </c>
      <c r="E2255" s="118" t="s">
        <v>15171</v>
      </c>
      <c r="F2255" s="118" t="s">
        <v>15172</v>
      </c>
      <c r="G2255" s="118"/>
      <c r="H2255" s="118" t="s">
        <v>5368</v>
      </c>
      <c r="I2255" s="118" t="s">
        <v>7642</v>
      </c>
      <c r="J2255" s="118"/>
    </row>
    <row r="2256" spans="1:10" ht="12.75">
      <c r="A2256" s="118" t="s">
        <v>7772</v>
      </c>
      <c r="B2256" s="118" t="s">
        <v>10275</v>
      </c>
      <c r="C2256" s="118" t="b">
        <v>0</v>
      </c>
      <c r="D2256" s="118" t="e">
        <f t="shared" ca="1" si="1"/>
        <v>#NAME?</v>
      </c>
      <c r="E2256" s="118" t="s">
        <v>15171</v>
      </c>
      <c r="F2256" s="118" t="s">
        <v>15173</v>
      </c>
      <c r="G2256" s="118"/>
      <c r="H2256" s="118" t="s">
        <v>15174</v>
      </c>
      <c r="I2256" s="118" t="s">
        <v>11076</v>
      </c>
      <c r="J2256" s="118"/>
    </row>
    <row r="2257" spans="1:10" ht="12.75">
      <c r="A2257" s="118" t="s">
        <v>910</v>
      </c>
      <c r="B2257" s="118" t="s">
        <v>15175</v>
      </c>
      <c r="C2257" s="118" t="b">
        <v>0</v>
      </c>
      <c r="D2257" s="118" t="e">
        <f t="shared" ca="1" si="1"/>
        <v>#NAME?</v>
      </c>
      <c r="E2257" s="118" t="s">
        <v>15171</v>
      </c>
      <c r="F2257" s="118" t="s">
        <v>15176</v>
      </c>
      <c r="G2257" s="118"/>
      <c r="H2257" s="118" t="s">
        <v>5368</v>
      </c>
      <c r="I2257" s="118" t="s">
        <v>7642</v>
      </c>
      <c r="J2257" s="118"/>
    </row>
    <row r="2258" spans="1:10" ht="12.75">
      <c r="A2258" s="118" t="s">
        <v>1666</v>
      </c>
      <c r="B2258" s="118" t="s">
        <v>15177</v>
      </c>
      <c r="C2258" s="118" t="b">
        <v>0</v>
      </c>
      <c r="D2258" s="118" t="e">
        <f t="shared" ca="1" si="1"/>
        <v>#NAME?</v>
      </c>
      <c r="E2258" s="118" t="s">
        <v>15171</v>
      </c>
      <c r="F2258" s="118" t="s">
        <v>15178</v>
      </c>
      <c r="G2258" s="118"/>
      <c r="H2258" s="118" t="s">
        <v>5368</v>
      </c>
      <c r="I2258" s="118" t="s">
        <v>11076</v>
      </c>
      <c r="J2258" s="118"/>
    </row>
    <row r="2259" spans="1:10" ht="12.75">
      <c r="A2259" s="118" t="s">
        <v>11077</v>
      </c>
      <c r="B2259" s="118" t="s">
        <v>15179</v>
      </c>
      <c r="C2259" s="118" t="b">
        <v>0</v>
      </c>
      <c r="D2259" s="118" t="e">
        <f t="shared" ca="1" si="1"/>
        <v>#NAME?</v>
      </c>
      <c r="E2259" s="118" t="s">
        <v>15171</v>
      </c>
      <c r="F2259" s="118" t="s">
        <v>15180</v>
      </c>
      <c r="G2259" s="118"/>
      <c r="H2259" s="118" t="s">
        <v>5368</v>
      </c>
      <c r="I2259" s="118" t="s">
        <v>15181</v>
      </c>
      <c r="J2259" s="118"/>
    </row>
    <row r="2260" spans="1:10" ht="12.75">
      <c r="A2260" s="118" t="s">
        <v>11802</v>
      </c>
      <c r="B2260" s="118" t="s">
        <v>15182</v>
      </c>
      <c r="C2260" s="118" t="b">
        <v>0</v>
      </c>
      <c r="D2260" s="118" t="e">
        <f t="shared" ca="1" si="1"/>
        <v>#NAME?</v>
      </c>
      <c r="E2260" s="118" t="s">
        <v>15171</v>
      </c>
      <c r="F2260" s="118" t="s">
        <v>15183</v>
      </c>
      <c r="G2260" s="118"/>
      <c r="H2260" s="118" t="s">
        <v>15174</v>
      </c>
      <c r="I2260" s="118" t="s">
        <v>14479</v>
      </c>
      <c r="J2260" s="118"/>
    </row>
    <row r="2261" spans="1:10" ht="12.75">
      <c r="A2261" s="118" t="s">
        <v>7966</v>
      </c>
      <c r="B2261" s="118" t="s">
        <v>15184</v>
      </c>
      <c r="C2261" s="118" t="b">
        <v>0</v>
      </c>
      <c r="D2261" s="118" t="e">
        <f t="shared" ca="1" si="1"/>
        <v>#NAME?</v>
      </c>
      <c r="E2261" s="118" t="s">
        <v>15171</v>
      </c>
      <c r="F2261" s="118" t="s">
        <v>15185</v>
      </c>
      <c r="G2261" s="118"/>
      <c r="H2261" s="118" t="s">
        <v>5368</v>
      </c>
      <c r="I2261" s="118" t="s">
        <v>14479</v>
      </c>
      <c r="J2261" s="118"/>
    </row>
    <row r="2262" spans="1:10" ht="12.75">
      <c r="A2262" s="118" t="s">
        <v>836</v>
      </c>
      <c r="B2262" s="118" t="s">
        <v>1603</v>
      </c>
      <c r="C2262" s="118" t="b">
        <v>0</v>
      </c>
      <c r="D2262" s="118" t="e">
        <f t="shared" ca="1" si="1"/>
        <v>#NAME?</v>
      </c>
      <c r="E2262" s="118" t="s">
        <v>15171</v>
      </c>
      <c r="F2262" s="118" t="s">
        <v>15186</v>
      </c>
      <c r="G2262" s="118"/>
      <c r="H2262" s="118" t="s">
        <v>5368</v>
      </c>
      <c r="I2262" s="118" t="s">
        <v>15187</v>
      </c>
      <c r="J2262" s="118"/>
    </row>
    <row r="2263" spans="1:10" ht="12.75">
      <c r="A2263" s="118" t="s">
        <v>15188</v>
      </c>
      <c r="B2263" s="118" t="s">
        <v>8744</v>
      </c>
      <c r="C2263" s="118" t="b">
        <v>0</v>
      </c>
      <c r="D2263" s="118" t="e">
        <f t="shared" ca="1" si="1"/>
        <v>#NAME?</v>
      </c>
      <c r="E2263" s="118" t="s">
        <v>15171</v>
      </c>
      <c r="F2263" s="118" t="s">
        <v>15189</v>
      </c>
      <c r="G2263" s="118"/>
      <c r="H2263" s="118" t="s">
        <v>15174</v>
      </c>
      <c r="I2263" s="118" t="s">
        <v>7642</v>
      </c>
      <c r="J2263" s="118"/>
    </row>
    <row r="2264" spans="1:10" ht="12.75">
      <c r="A2264" s="118" t="s">
        <v>798</v>
      </c>
      <c r="B2264" s="118" t="s">
        <v>15190</v>
      </c>
      <c r="C2264" s="118" t="b">
        <v>0</v>
      </c>
      <c r="D2264" s="118" t="e">
        <f t="shared" ca="1" si="1"/>
        <v>#NAME?</v>
      </c>
      <c r="E2264" s="118" t="s">
        <v>15171</v>
      </c>
      <c r="F2264" s="118" t="s">
        <v>15191</v>
      </c>
      <c r="G2264" s="118"/>
      <c r="H2264" s="118" t="s">
        <v>5368</v>
      </c>
      <c r="I2264" s="118" t="s">
        <v>14479</v>
      </c>
      <c r="J2264" s="118"/>
    </row>
    <row r="2265" spans="1:10" ht="12.75">
      <c r="A2265" s="118" t="s">
        <v>1544</v>
      </c>
      <c r="B2265" s="118" t="s">
        <v>15192</v>
      </c>
      <c r="C2265" s="118" t="b">
        <v>0</v>
      </c>
      <c r="D2265" s="118" t="e">
        <f t="shared" ca="1" si="1"/>
        <v>#NAME?</v>
      </c>
      <c r="E2265" s="118" t="s">
        <v>15171</v>
      </c>
      <c r="F2265" s="118" t="s">
        <v>15193</v>
      </c>
      <c r="G2265" s="118"/>
      <c r="H2265" s="118" t="s">
        <v>5368</v>
      </c>
      <c r="I2265" s="118" t="s">
        <v>15194</v>
      </c>
      <c r="J2265" s="118"/>
    </row>
    <row r="2266" spans="1:10" ht="12.75">
      <c r="A2266" s="118" t="s">
        <v>10986</v>
      </c>
      <c r="B2266" s="118" t="s">
        <v>15195</v>
      </c>
      <c r="C2266" s="118" t="b">
        <v>0</v>
      </c>
      <c r="D2266" s="118" t="e">
        <f t="shared" ca="1" si="1"/>
        <v>#NAME?</v>
      </c>
      <c r="E2266" s="118" t="s">
        <v>15171</v>
      </c>
      <c r="F2266" s="118" t="s">
        <v>15196</v>
      </c>
      <c r="G2266" s="118"/>
      <c r="H2266" s="118" t="s">
        <v>5368</v>
      </c>
      <c r="I2266" s="118" t="s">
        <v>15187</v>
      </c>
      <c r="J2266" s="118"/>
    </row>
    <row r="2267" spans="1:10" ht="12.75">
      <c r="A2267" s="118" t="s">
        <v>873</v>
      </c>
      <c r="B2267" s="118" t="s">
        <v>15197</v>
      </c>
      <c r="C2267" s="118" t="b">
        <v>0</v>
      </c>
      <c r="D2267" s="118" t="e">
        <f t="shared" ca="1" si="1"/>
        <v>#NAME?</v>
      </c>
      <c r="E2267" s="118" t="s">
        <v>15171</v>
      </c>
      <c r="F2267" s="118" t="s">
        <v>15198</v>
      </c>
      <c r="G2267" s="118"/>
      <c r="H2267" s="118" t="s">
        <v>15174</v>
      </c>
      <c r="I2267" s="118" t="s">
        <v>15187</v>
      </c>
      <c r="J2267" s="118"/>
    </row>
    <row r="2268" spans="1:10" ht="12.75">
      <c r="A2268" s="118" t="s">
        <v>2013</v>
      </c>
      <c r="B2268" s="118" t="s">
        <v>9652</v>
      </c>
      <c r="C2268" s="118" t="b">
        <v>0</v>
      </c>
      <c r="D2268" s="118" t="e">
        <f t="shared" ca="1" si="1"/>
        <v>#NAME?</v>
      </c>
      <c r="E2268" s="118" t="s">
        <v>15171</v>
      </c>
      <c r="F2268" s="118" t="s">
        <v>15199</v>
      </c>
      <c r="G2268" s="118"/>
      <c r="H2268" s="118" t="s">
        <v>15200</v>
      </c>
      <c r="I2268" s="118" t="s">
        <v>14479</v>
      </c>
      <c r="J2268" s="118"/>
    </row>
    <row r="2269" spans="1:10" ht="12.75">
      <c r="A2269" s="118" t="s">
        <v>2013</v>
      </c>
      <c r="B2269" s="118" t="s">
        <v>2209</v>
      </c>
      <c r="C2269" s="118" t="b">
        <v>0</v>
      </c>
      <c r="D2269" s="118" t="e">
        <f t="shared" ca="1" si="1"/>
        <v>#NAME?</v>
      </c>
      <c r="E2269" s="118" t="s">
        <v>15171</v>
      </c>
      <c r="F2269" s="118" t="s">
        <v>15201</v>
      </c>
      <c r="G2269" s="118"/>
      <c r="H2269" s="118" t="s">
        <v>5368</v>
      </c>
      <c r="I2269" s="118" t="s">
        <v>15202</v>
      </c>
      <c r="J2269" s="118"/>
    </row>
    <row r="2270" spans="1:10" ht="12.75">
      <c r="A2270" s="118" t="s">
        <v>15203</v>
      </c>
      <c r="B2270" s="118" t="s">
        <v>15204</v>
      </c>
      <c r="C2270" s="118" t="b">
        <v>0</v>
      </c>
      <c r="D2270" s="118" t="e">
        <f t="shared" ca="1" si="1"/>
        <v>#NAME?</v>
      </c>
      <c r="E2270" s="118" t="s">
        <v>15171</v>
      </c>
      <c r="F2270" s="118" t="s">
        <v>15205</v>
      </c>
      <c r="G2270" s="118"/>
      <c r="H2270" s="118" t="s">
        <v>5368</v>
      </c>
      <c r="I2270" s="118" t="s">
        <v>7642</v>
      </c>
      <c r="J2270" s="118"/>
    </row>
    <row r="2271" spans="1:10" ht="12.75">
      <c r="A2271" s="118" t="s">
        <v>8031</v>
      </c>
      <c r="B2271" s="118" t="s">
        <v>15206</v>
      </c>
      <c r="C2271" s="118" t="b">
        <v>0</v>
      </c>
      <c r="D2271" s="118" t="e">
        <f t="shared" ca="1" si="1"/>
        <v>#NAME?</v>
      </c>
      <c r="E2271" s="118" t="s">
        <v>15171</v>
      </c>
      <c r="F2271" s="118" t="s">
        <v>15207</v>
      </c>
      <c r="G2271" s="118"/>
      <c r="H2271" s="118" t="s">
        <v>15174</v>
      </c>
      <c r="I2271" s="118" t="s">
        <v>15194</v>
      </c>
      <c r="J2271" s="118"/>
    </row>
    <row r="2272" spans="1:10" ht="12.75">
      <c r="A2272" s="118" t="s">
        <v>8358</v>
      </c>
      <c r="B2272" s="118" t="s">
        <v>15208</v>
      </c>
      <c r="C2272" s="118" t="b">
        <v>0</v>
      </c>
      <c r="D2272" s="118" t="e">
        <f t="shared" ca="1" si="1"/>
        <v>#NAME?</v>
      </c>
      <c r="E2272" s="118" t="s">
        <v>15171</v>
      </c>
      <c r="F2272" s="118" t="s">
        <v>15209</v>
      </c>
      <c r="G2272" s="118"/>
      <c r="H2272" s="118" t="s">
        <v>8035</v>
      </c>
      <c r="I2272" s="118" t="s">
        <v>7642</v>
      </c>
      <c r="J2272" s="118"/>
    </row>
    <row r="2273" spans="1:10" ht="12.75">
      <c r="A2273" s="118" t="s">
        <v>8039</v>
      </c>
      <c r="B2273" s="118" t="s">
        <v>15210</v>
      </c>
      <c r="C2273" s="118" t="b">
        <v>0</v>
      </c>
      <c r="D2273" s="118" t="e">
        <f t="shared" ca="1" si="1"/>
        <v>#NAME?</v>
      </c>
      <c r="E2273" s="118" t="s">
        <v>15171</v>
      </c>
      <c r="F2273" s="118" t="s">
        <v>15211</v>
      </c>
      <c r="G2273" s="118"/>
      <c r="H2273" s="118" t="s">
        <v>5368</v>
      </c>
      <c r="I2273" s="118" t="s">
        <v>14479</v>
      </c>
      <c r="J2273" s="118"/>
    </row>
    <row r="2274" spans="1:10" ht="12.75">
      <c r="A2274" s="118" t="s">
        <v>15212</v>
      </c>
      <c r="B2274" s="118" t="s">
        <v>15213</v>
      </c>
      <c r="C2274" s="118" t="b">
        <v>0</v>
      </c>
      <c r="D2274" s="118" t="e">
        <f t="shared" ca="1" si="1"/>
        <v>#NAME?</v>
      </c>
      <c r="E2274" s="118" t="s">
        <v>15214</v>
      </c>
      <c r="F2274" s="118" t="s">
        <v>15215</v>
      </c>
      <c r="G2274" s="118"/>
      <c r="H2274" s="118" t="s">
        <v>5064</v>
      </c>
      <c r="I2274" s="118" t="s">
        <v>11425</v>
      </c>
      <c r="J2274" s="118"/>
    </row>
    <row r="2275" spans="1:10" ht="12.75">
      <c r="A2275" s="118" t="s">
        <v>15216</v>
      </c>
      <c r="B2275" s="118" t="s">
        <v>15217</v>
      </c>
      <c r="C2275" s="118" t="b">
        <v>0</v>
      </c>
      <c r="D2275" s="118" t="e">
        <f t="shared" ca="1" si="1"/>
        <v>#NAME?</v>
      </c>
      <c r="E2275" s="118" t="s">
        <v>15218</v>
      </c>
      <c r="F2275" s="118" t="s">
        <v>15219</v>
      </c>
      <c r="G2275" s="118"/>
      <c r="H2275" s="118" t="s">
        <v>5500</v>
      </c>
      <c r="I2275" s="118" t="s">
        <v>15220</v>
      </c>
      <c r="J2275" s="118"/>
    </row>
    <row r="2276" spans="1:10" ht="12.75">
      <c r="A2276" s="118" t="s">
        <v>15221</v>
      </c>
      <c r="B2276" s="118" t="s">
        <v>15222</v>
      </c>
      <c r="C2276" s="118" t="b">
        <v>0</v>
      </c>
      <c r="D2276" s="118" t="e">
        <f t="shared" ca="1" si="1"/>
        <v>#NAME?</v>
      </c>
      <c r="E2276" s="118" t="s">
        <v>15218</v>
      </c>
      <c r="F2276" s="118" t="s">
        <v>15223</v>
      </c>
      <c r="G2276" s="118"/>
      <c r="H2276" s="118" t="s">
        <v>4278</v>
      </c>
      <c r="I2276" s="118" t="s">
        <v>9364</v>
      </c>
      <c r="J2276" s="118"/>
    </row>
    <row r="2277" spans="1:10" ht="12.75">
      <c r="A2277" s="118" t="s">
        <v>15224</v>
      </c>
      <c r="B2277" s="118" t="s">
        <v>15225</v>
      </c>
      <c r="C2277" s="118" t="b">
        <v>0</v>
      </c>
      <c r="D2277" s="118" t="e">
        <f t="shared" ca="1" si="1"/>
        <v>#NAME?</v>
      </c>
      <c r="E2277" s="118" t="s">
        <v>15218</v>
      </c>
      <c r="F2277" s="118" t="s">
        <v>15226</v>
      </c>
      <c r="G2277" s="118"/>
      <c r="H2277" s="118" t="s">
        <v>54</v>
      </c>
      <c r="I2277" s="118" t="s">
        <v>15220</v>
      </c>
      <c r="J2277" s="118"/>
    </row>
    <row r="2278" spans="1:10" ht="12.75">
      <c r="A2278" s="118" t="s">
        <v>12041</v>
      </c>
      <c r="B2278" s="118" t="s">
        <v>15227</v>
      </c>
      <c r="C2278" s="118" t="b">
        <v>0</v>
      </c>
      <c r="D2278" s="118" t="e">
        <f t="shared" ca="1" si="1"/>
        <v>#NAME?</v>
      </c>
      <c r="E2278" s="118" t="s">
        <v>15228</v>
      </c>
      <c r="F2278" s="118" t="s">
        <v>15229</v>
      </c>
      <c r="G2278" s="118"/>
      <c r="H2278" s="118" t="s">
        <v>8760</v>
      </c>
      <c r="I2278" s="118" t="s">
        <v>7590</v>
      </c>
      <c r="J2278" s="118" t="s">
        <v>7591</v>
      </c>
    </row>
    <row r="2279" spans="1:10" ht="12.75">
      <c r="A2279" s="118" t="s">
        <v>2268</v>
      </c>
      <c r="B2279" s="118" t="s">
        <v>2118</v>
      </c>
      <c r="C2279" s="118" t="b">
        <v>0</v>
      </c>
      <c r="D2279" s="118" t="e">
        <f t="shared" ca="1" si="1"/>
        <v>#NAME?</v>
      </c>
      <c r="E2279" s="118" t="s">
        <v>15228</v>
      </c>
      <c r="F2279" s="118" t="s">
        <v>15230</v>
      </c>
      <c r="G2279" s="118"/>
      <c r="H2279" s="118" t="s">
        <v>4276</v>
      </c>
      <c r="I2279" s="118" t="s">
        <v>7590</v>
      </c>
      <c r="J2279" s="118" t="s">
        <v>7591</v>
      </c>
    </row>
    <row r="2280" spans="1:10" ht="12.75">
      <c r="A2280" s="118" t="s">
        <v>2268</v>
      </c>
      <c r="B2280" s="118" t="s">
        <v>15231</v>
      </c>
      <c r="C2280" s="118" t="b">
        <v>0</v>
      </c>
      <c r="D2280" s="118" t="e">
        <f t="shared" ca="1" si="1"/>
        <v>#NAME?</v>
      </c>
      <c r="E2280" s="118" t="s">
        <v>15228</v>
      </c>
      <c r="F2280" s="118" t="s">
        <v>15232</v>
      </c>
      <c r="G2280" s="118"/>
      <c r="H2280" s="118" t="s">
        <v>4485</v>
      </c>
      <c r="I2280" s="118" t="s">
        <v>7590</v>
      </c>
      <c r="J2280" s="118" t="s">
        <v>7591</v>
      </c>
    </row>
    <row r="2281" spans="1:10" ht="12.75">
      <c r="A2281" s="118" t="s">
        <v>1240</v>
      </c>
      <c r="B2281" s="118" t="s">
        <v>15233</v>
      </c>
      <c r="C2281" s="118" t="b">
        <v>0</v>
      </c>
      <c r="D2281" s="118" t="e">
        <f t="shared" ca="1" si="1"/>
        <v>#NAME?</v>
      </c>
      <c r="E2281" s="118" t="s">
        <v>15228</v>
      </c>
      <c r="F2281" s="118" t="s">
        <v>15234</v>
      </c>
      <c r="G2281" s="118"/>
      <c r="H2281" s="118" t="s">
        <v>54</v>
      </c>
      <c r="I2281" s="118" t="s">
        <v>7590</v>
      </c>
      <c r="J2281" s="118" t="s">
        <v>7591</v>
      </c>
    </row>
    <row r="2282" spans="1:10" ht="12.75">
      <c r="A2282" s="118" t="s">
        <v>862</v>
      </c>
      <c r="B2282" s="118" t="s">
        <v>15235</v>
      </c>
      <c r="C2282" s="118" t="b">
        <v>0</v>
      </c>
      <c r="D2282" s="118" t="e">
        <f t="shared" ca="1" si="1"/>
        <v>#NAME?</v>
      </c>
      <c r="E2282" s="118" t="s">
        <v>15228</v>
      </c>
      <c r="F2282" s="118" t="s">
        <v>15236</v>
      </c>
      <c r="G2282" s="118"/>
      <c r="H2282" s="118" t="s">
        <v>4485</v>
      </c>
      <c r="I2282" s="118" t="s">
        <v>7590</v>
      </c>
      <c r="J2282" s="118" t="s">
        <v>7591</v>
      </c>
    </row>
    <row r="2283" spans="1:10" ht="12.75">
      <c r="A2283" s="118" t="s">
        <v>14117</v>
      </c>
      <c r="B2283" s="118" t="s">
        <v>15237</v>
      </c>
      <c r="C2283" s="118" t="b">
        <v>0</v>
      </c>
      <c r="D2283" s="118" t="e">
        <f t="shared" ca="1" si="1"/>
        <v>#NAME?</v>
      </c>
      <c r="E2283" s="118" t="s">
        <v>15228</v>
      </c>
      <c r="F2283" s="118" t="s">
        <v>15238</v>
      </c>
      <c r="G2283" s="118"/>
      <c r="H2283" s="118" t="s">
        <v>4276</v>
      </c>
      <c r="I2283" s="118" t="s">
        <v>7590</v>
      </c>
      <c r="J2283" s="118" t="s">
        <v>7591</v>
      </c>
    </row>
    <row r="2284" spans="1:10" ht="12.75">
      <c r="A2284" s="118" t="s">
        <v>15239</v>
      </c>
      <c r="B2284" s="118" t="s">
        <v>14568</v>
      </c>
      <c r="C2284" s="118" t="b">
        <v>0</v>
      </c>
      <c r="D2284" s="118" t="e">
        <f t="shared" ca="1" si="1"/>
        <v>#NAME?</v>
      </c>
      <c r="E2284" s="118" t="s">
        <v>15240</v>
      </c>
      <c r="F2284" s="118" t="s">
        <v>15241</v>
      </c>
      <c r="G2284" s="118"/>
      <c r="H2284" s="118" t="s">
        <v>4276</v>
      </c>
      <c r="I2284" s="118" t="s">
        <v>15242</v>
      </c>
      <c r="J2284" s="118"/>
    </row>
    <row r="2285" spans="1:10" ht="12.75">
      <c r="A2285" s="118" t="s">
        <v>12113</v>
      </c>
      <c r="B2285" s="118" t="s">
        <v>15243</v>
      </c>
      <c r="C2285" s="118" t="b">
        <v>0</v>
      </c>
      <c r="D2285" s="118" t="e">
        <f t="shared" ca="1" si="1"/>
        <v>#NAME?</v>
      </c>
      <c r="E2285" s="118" t="s">
        <v>15244</v>
      </c>
      <c r="F2285" s="118" t="s">
        <v>15245</v>
      </c>
      <c r="G2285" s="118"/>
      <c r="H2285" s="118" t="s">
        <v>4278</v>
      </c>
      <c r="I2285" s="118" t="s">
        <v>8545</v>
      </c>
      <c r="J2285" s="118" t="s">
        <v>8546</v>
      </c>
    </row>
    <row r="2286" spans="1:10" ht="12.75">
      <c r="A2286" s="118" t="s">
        <v>1173</v>
      </c>
      <c r="B2286" s="118" t="s">
        <v>12958</v>
      </c>
      <c r="C2286" s="118" t="b">
        <v>0</v>
      </c>
      <c r="D2286" s="118" t="e">
        <f t="shared" ca="1" si="1"/>
        <v>#NAME?</v>
      </c>
      <c r="E2286" s="118" t="s">
        <v>15244</v>
      </c>
      <c r="F2286" s="118" t="s">
        <v>15246</v>
      </c>
      <c r="G2286" s="118"/>
      <c r="H2286" s="118" t="s">
        <v>54</v>
      </c>
      <c r="I2286" s="118" t="s">
        <v>8545</v>
      </c>
      <c r="J2286" s="118" t="s">
        <v>8546</v>
      </c>
    </row>
    <row r="2287" spans="1:10" ht="12.75">
      <c r="A2287" s="118" t="s">
        <v>13128</v>
      </c>
      <c r="B2287" s="118" t="s">
        <v>15247</v>
      </c>
      <c r="C2287" s="118" t="b">
        <v>0</v>
      </c>
      <c r="D2287" s="118" t="e">
        <f t="shared" ca="1" si="1"/>
        <v>#NAME?</v>
      </c>
      <c r="E2287" s="118" t="s">
        <v>15244</v>
      </c>
      <c r="F2287" s="118" t="s">
        <v>15248</v>
      </c>
      <c r="G2287" s="118"/>
      <c r="H2287" s="118" t="s">
        <v>54</v>
      </c>
      <c r="I2287" s="118" t="s">
        <v>8545</v>
      </c>
      <c r="J2287" s="118" t="s">
        <v>8546</v>
      </c>
    </row>
    <row r="2288" spans="1:10" ht="12.75">
      <c r="A2288" s="118" t="s">
        <v>2226</v>
      </c>
      <c r="B2288" s="118" t="s">
        <v>15249</v>
      </c>
      <c r="C2288" s="118" t="b">
        <v>0</v>
      </c>
      <c r="D2288" s="118" t="e">
        <f t="shared" ca="1" si="1"/>
        <v>#NAME?</v>
      </c>
      <c r="E2288" s="118" t="s">
        <v>15244</v>
      </c>
      <c r="F2288" s="118" t="s">
        <v>15250</v>
      </c>
      <c r="G2288" s="118"/>
      <c r="H2288" s="118" t="s">
        <v>54</v>
      </c>
      <c r="I2288" s="118" t="s">
        <v>8545</v>
      </c>
      <c r="J2288" s="118" t="s">
        <v>8546</v>
      </c>
    </row>
    <row r="2289" spans="1:10" ht="12.75">
      <c r="A2289" s="118" t="s">
        <v>9250</v>
      </c>
      <c r="B2289" s="118" t="s">
        <v>15251</v>
      </c>
      <c r="C2289" s="118" t="b">
        <v>0</v>
      </c>
      <c r="D2289" s="118" t="e">
        <f t="shared" ca="1" si="1"/>
        <v>#NAME?</v>
      </c>
      <c r="E2289" s="118" t="s">
        <v>15252</v>
      </c>
      <c r="F2289" s="118" t="s">
        <v>15253</v>
      </c>
      <c r="G2289" s="118"/>
      <c r="H2289" s="118" t="s">
        <v>54</v>
      </c>
      <c r="I2289" s="118" t="s">
        <v>12764</v>
      </c>
      <c r="J2289" s="118" t="s">
        <v>9159</v>
      </c>
    </row>
    <row r="2290" spans="1:10" ht="12.75">
      <c r="A2290" s="118" t="s">
        <v>8422</v>
      </c>
      <c r="B2290" s="118" t="s">
        <v>15254</v>
      </c>
      <c r="C2290" s="118" t="b">
        <v>0</v>
      </c>
      <c r="D2290" s="118" t="e">
        <f t="shared" ca="1" si="1"/>
        <v>#NAME?</v>
      </c>
      <c r="E2290" s="118" t="s">
        <v>15252</v>
      </c>
      <c r="F2290" s="118" t="s">
        <v>15255</v>
      </c>
      <c r="G2290" s="118"/>
      <c r="H2290" s="118" t="s">
        <v>4276</v>
      </c>
      <c r="I2290" s="118" t="s">
        <v>9767</v>
      </c>
      <c r="J2290" s="118" t="s">
        <v>9768</v>
      </c>
    </row>
    <row r="2291" spans="1:10" ht="12.75">
      <c r="A2291" s="118" t="s">
        <v>15256</v>
      </c>
      <c r="B2291" s="118" t="s">
        <v>15257</v>
      </c>
      <c r="C2291" s="118" t="b">
        <v>0</v>
      </c>
      <c r="D2291" s="118" t="e">
        <f t="shared" ca="1" si="1"/>
        <v>#NAME?</v>
      </c>
      <c r="E2291" s="118" t="s">
        <v>15252</v>
      </c>
      <c r="F2291" s="118" t="s">
        <v>15258</v>
      </c>
      <c r="G2291" s="118"/>
      <c r="H2291" s="118" t="s">
        <v>54</v>
      </c>
      <c r="I2291" s="118" t="s">
        <v>12764</v>
      </c>
      <c r="J2291" s="118" t="s">
        <v>9159</v>
      </c>
    </row>
    <row r="2292" spans="1:10" ht="12.75">
      <c r="A2292" s="118" t="s">
        <v>1797</v>
      </c>
      <c r="B2292" s="118" t="s">
        <v>15259</v>
      </c>
      <c r="C2292" s="118" t="b">
        <v>0</v>
      </c>
      <c r="D2292" s="118" t="e">
        <f t="shared" ca="1" si="1"/>
        <v>#NAME?</v>
      </c>
      <c r="E2292" s="118" t="s">
        <v>15252</v>
      </c>
      <c r="F2292" s="118" t="s">
        <v>15260</v>
      </c>
      <c r="G2292" s="118"/>
      <c r="H2292" s="118" t="s">
        <v>4276</v>
      </c>
      <c r="I2292" s="118" t="s">
        <v>12764</v>
      </c>
      <c r="J2292" s="118" t="s">
        <v>9159</v>
      </c>
    </row>
    <row r="2293" spans="1:10" ht="12.75">
      <c r="A2293" s="118" t="s">
        <v>15261</v>
      </c>
      <c r="B2293" s="118" t="s">
        <v>15262</v>
      </c>
      <c r="C2293" s="118" t="b">
        <v>0</v>
      </c>
      <c r="D2293" s="118" t="e">
        <f t="shared" ca="1" si="1"/>
        <v>#NAME?</v>
      </c>
      <c r="E2293" s="118" t="s">
        <v>15252</v>
      </c>
      <c r="F2293" s="118" t="s">
        <v>15263</v>
      </c>
      <c r="G2293" s="118"/>
      <c r="H2293" s="118" t="s">
        <v>7611</v>
      </c>
      <c r="I2293" s="118" t="s">
        <v>12764</v>
      </c>
      <c r="J2293" s="118" t="s">
        <v>9159</v>
      </c>
    </row>
    <row r="2294" spans="1:10" ht="12.75">
      <c r="A2294" s="118" t="s">
        <v>1903</v>
      </c>
      <c r="B2294" s="118" t="s">
        <v>15264</v>
      </c>
      <c r="C2294" s="118" t="b">
        <v>0</v>
      </c>
      <c r="D2294" s="118" t="e">
        <f t="shared" ca="1" si="1"/>
        <v>#NAME?</v>
      </c>
      <c r="E2294" s="118" t="s">
        <v>15252</v>
      </c>
      <c r="F2294" s="118" t="s">
        <v>15265</v>
      </c>
      <c r="G2294" s="118"/>
      <c r="H2294" s="118" t="s">
        <v>54</v>
      </c>
      <c r="I2294" s="118" t="s">
        <v>12764</v>
      </c>
      <c r="J2294" s="118" t="s">
        <v>9159</v>
      </c>
    </row>
    <row r="2295" spans="1:10" ht="12.75">
      <c r="A2295" s="118" t="s">
        <v>1069</v>
      </c>
      <c r="B2295" s="118" t="s">
        <v>1247</v>
      </c>
      <c r="C2295" s="118" t="b">
        <v>0</v>
      </c>
      <c r="D2295" s="118" t="e">
        <f t="shared" ca="1" si="1"/>
        <v>#NAME?</v>
      </c>
      <c r="E2295" s="118" t="s">
        <v>15252</v>
      </c>
      <c r="F2295" s="118" t="s">
        <v>15266</v>
      </c>
      <c r="G2295" s="118"/>
      <c r="H2295" s="118" t="s">
        <v>54</v>
      </c>
      <c r="I2295" s="118" t="s">
        <v>12764</v>
      </c>
      <c r="J2295" s="118" t="s">
        <v>9159</v>
      </c>
    </row>
    <row r="2296" spans="1:10" ht="12.75">
      <c r="A2296" s="118" t="s">
        <v>2523</v>
      </c>
      <c r="B2296" s="118" t="s">
        <v>15267</v>
      </c>
      <c r="C2296" s="118" t="b">
        <v>0</v>
      </c>
      <c r="D2296" s="118" t="e">
        <f t="shared" ca="1" si="1"/>
        <v>#NAME?</v>
      </c>
      <c r="E2296" s="118" t="s">
        <v>15252</v>
      </c>
      <c r="F2296" s="118" t="s">
        <v>15268</v>
      </c>
      <c r="G2296" s="118"/>
      <c r="H2296" s="118" t="s">
        <v>54</v>
      </c>
      <c r="I2296" s="118" t="s">
        <v>12764</v>
      </c>
      <c r="J2296" s="118" t="s">
        <v>9159</v>
      </c>
    </row>
    <row r="2297" spans="1:10" ht="12.75">
      <c r="A2297" s="118" t="s">
        <v>7905</v>
      </c>
      <c r="B2297" s="118" t="s">
        <v>15269</v>
      </c>
      <c r="C2297" s="118" t="b">
        <v>0</v>
      </c>
      <c r="D2297" s="118" t="e">
        <f t="shared" ca="1" si="1"/>
        <v>#NAME?</v>
      </c>
      <c r="E2297" s="118" t="s">
        <v>15270</v>
      </c>
      <c r="F2297" s="118" t="s">
        <v>15271</v>
      </c>
      <c r="G2297" s="118"/>
      <c r="H2297" s="118" t="s">
        <v>5607</v>
      </c>
      <c r="I2297" s="118" t="s">
        <v>7684</v>
      </c>
      <c r="J2297" s="118"/>
    </row>
    <row r="2298" spans="1:10" ht="12.75">
      <c r="A2298" s="118" t="s">
        <v>7685</v>
      </c>
      <c r="B2298" s="118" t="s">
        <v>15272</v>
      </c>
      <c r="C2298" s="118" t="b">
        <v>0</v>
      </c>
      <c r="D2298" s="118" t="e">
        <f t="shared" ca="1" si="1"/>
        <v>#NAME?</v>
      </c>
      <c r="E2298" s="118" t="s">
        <v>15270</v>
      </c>
      <c r="F2298" s="118" t="s">
        <v>15273</v>
      </c>
      <c r="G2298" s="118"/>
      <c r="H2298" s="118" t="s">
        <v>5273</v>
      </c>
      <c r="I2298" s="118" t="s">
        <v>7684</v>
      </c>
      <c r="J2298" s="118"/>
    </row>
    <row r="2299" spans="1:10" ht="12.75">
      <c r="A2299" s="118" t="s">
        <v>11950</v>
      </c>
      <c r="B2299" s="118" t="s">
        <v>15274</v>
      </c>
      <c r="C2299" s="118" t="b">
        <v>0</v>
      </c>
      <c r="D2299" s="118" t="e">
        <f t="shared" ca="1" si="1"/>
        <v>#NAME?</v>
      </c>
      <c r="E2299" s="118" t="s">
        <v>15270</v>
      </c>
      <c r="F2299" s="118" t="s">
        <v>15275</v>
      </c>
      <c r="G2299" s="118"/>
      <c r="H2299" s="118" t="s">
        <v>5368</v>
      </c>
      <c r="I2299" s="118" t="s">
        <v>7684</v>
      </c>
      <c r="J2299" s="118"/>
    </row>
    <row r="2300" spans="1:10" ht="12.75">
      <c r="A2300" s="118" t="s">
        <v>7697</v>
      </c>
      <c r="B2300" s="118" t="s">
        <v>15276</v>
      </c>
      <c r="C2300" s="118" t="b">
        <v>0</v>
      </c>
      <c r="D2300" s="118" t="e">
        <f t="shared" ca="1" si="1"/>
        <v>#NAME?</v>
      </c>
      <c r="E2300" s="118" t="s">
        <v>15270</v>
      </c>
      <c r="F2300" s="118" t="s">
        <v>15277</v>
      </c>
      <c r="G2300" s="118"/>
      <c r="H2300" s="118" t="s">
        <v>5134</v>
      </c>
      <c r="I2300" s="118" t="s">
        <v>7684</v>
      </c>
      <c r="J2300" s="118"/>
    </row>
    <row r="2301" spans="1:10" ht="12.75">
      <c r="A2301" s="118" t="s">
        <v>8685</v>
      </c>
      <c r="B2301" s="118" t="s">
        <v>15278</v>
      </c>
      <c r="C2301" s="118" t="b">
        <v>0</v>
      </c>
      <c r="D2301" s="118" t="e">
        <f t="shared" ca="1" si="1"/>
        <v>#NAME?</v>
      </c>
      <c r="E2301" s="118" t="s">
        <v>15270</v>
      </c>
      <c r="F2301" s="118" t="s">
        <v>15279</v>
      </c>
      <c r="G2301" s="118"/>
      <c r="H2301" s="118" t="s">
        <v>5134</v>
      </c>
      <c r="I2301" s="118" t="s">
        <v>7684</v>
      </c>
      <c r="J2301" s="118"/>
    </row>
    <row r="2302" spans="1:10" ht="12.75">
      <c r="A2302" s="118" t="s">
        <v>15280</v>
      </c>
      <c r="B2302" s="118" t="s">
        <v>9082</v>
      </c>
      <c r="C2302" s="118" t="b">
        <v>0</v>
      </c>
      <c r="D2302" s="118" t="e">
        <f t="shared" ca="1" si="1"/>
        <v>#NAME?</v>
      </c>
      <c r="E2302" s="118" t="s">
        <v>15270</v>
      </c>
      <c r="F2302" s="118" t="s">
        <v>15281</v>
      </c>
      <c r="G2302" s="118"/>
      <c r="H2302" s="118" t="s">
        <v>5273</v>
      </c>
      <c r="I2302" s="118" t="s">
        <v>7684</v>
      </c>
      <c r="J2302" s="118"/>
    </row>
    <row r="2303" spans="1:10" ht="12.75">
      <c r="A2303" s="118" t="s">
        <v>8697</v>
      </c>
      <c r="B2303" s="118" t="s">
        <v>15282</v>
      </c>
      <c r="C2303" s="118" t="b">
        <v>0</v>
      </c>
      <c r="D2303" s="118" t="e">
        <f t="shared" ca="1" si="1"/>
        <v>#NAME?</v>
      </c>
      <c r="E2303" s="118" t="s">
        <v>15270</v>
      </c>
      <c r="F2303" s="118" t="s">
        <v>15283</v>
      </c>
      <c r="G2303" s="118"/>
      <c r="H2303" s="118" t="s">
        <v>4640</v>
      </c>
      <c r="I2303" s="118" t="s">
        <v>7684</v>
      </c>
      <c r="J2303" s="118"/>
    </row>
    <row r="2304" spans="1:10" ht="12.75">
      <c r="A2304" s="118" t="s">
        <v>7941</v>
      </c>
      <c r="B2304" s="118" t="s">
        <v>15284</v>
      </c>
      <c r="C2304" s="118" t="b">
        <v>0</v>
      </c>
      <c r="D2304" s="118" t="e">
        <f t="shared" ca="1" si="1"/>
        <v>#NAME?</v>
      </c>
      <c r="E2304" s="118" t="s">
        <v>15270</v>
      </c>
      <c r="F2304" s="118" t="s">
        <v>15285</v>
      </c>
      <c r="G2304" s="118"/>
      <c r="H2304" s="118" t="s">
        <v>5368</v>
      </c>
      <c r="I2304" s="118" t="s">
        <v>7684</v>
      </c>
      <c r="J2304" s="118"/>
    </row>
    <row r="2305" spans="1:10" ht="12.75">
      <c r="A2305" s="118" t="s">
        <v>15286</v>
      </c>
      <c r="B2305" s="118" t="s">
        <v>15287</v>
      </c>
      <c r="C2305" s="118" t="b">
        <v>0</v>
      </c>
      <c r="D2305" s="118" t="e">
        <f t="shared" ca="1" si="1"/>
        <v>#NAME?</v>
      </c>
      <c r="E2305" s="118" t="s">
        <v>15288</v>
      </c>
      <c r="F2305" s="118" t="s">
        <v>15289</v>
      </c>
      <c r="G2305" s="118"/>
      <c r="H2305" s="118" t="s">
        <v>5368</v>
      </c>
      <c r="I2305" s="118" t="s">
        <v>7642</v>
      </c>
      <c r="J2305" s="118"/>
    </row>
    <row r="2306" spans="1:10" ht="12.75">
      <c r="A2306" s="118" t="s">
        <v>836</v>
      </c>
      <c r="B2306" s="118" t="s">
        <v>12798</v>
      </c>
      <c r="C2306" s="118" t="b">
        <v>0</v>
      </c>
      <c r="D2306" s="118" t="e">
        <f t="shared" ca="1" si="1"/>
        <v>#NAME?</v>
      </c>
      <c r="E2306" s="118" t="s">
        <v>15288</v>
      </c>
      <c r="F2306" s="118" t="s">
        <v>15290</v>
      </c>
      <c r="G2306" s="118"/>
      <c r="H2306" s="118" t="s">
        <v>54</v>
      </c>
      <c r="I2306" s="118" t="s">
        <v>7642</v>
      </c>
      <c r="J2306" s="118"/>
    </row>
    <row r="2307" spans="1:10" ht="12.75">
      <c r="A2307" s="118" t="s">
        <v>15291</v>
      </c>
      <c r="B2307" s="118" t="s">
        <v>13298</v>
      </c>
      <c r="C2307" s="118" t="b">
        <v>0</v>
      </c>
      <c r="D2307" s="118" t="e">
        <f t="shared" ca="1" si="1"/>
        <v>#NAME?</v>
      </c>
      <c r="E2307" s="118" t="s">
        <v>15292</v>
      </c>
      <c r="F2307" s="118" t="s">
        <v>15293</v>
      </c>
      <c r="G2307" s="118"/>
      <c r="H2307" s="118" t="s">
        <v>4276</v>
      </c>
      <c r="I2307" s="118" t="s">
        <v>8657</v>
      </c>
      <c r="J2307" s="118" t="s">
        <v>8658</v>
      </c>
    </row>
    <row r="2308" spans="1:10" ht="12.75">
      <c r="A2308" s="118" t="s">
        <v>10275</v>
      </c>
      <c r="B2308" s="118" t="s">
        <v>15294</v>
      </c>
      <c r="C2308" s="118" t="b">
        <v>0</v>
      </c>
      <c r="D2308" s="118" t="e">
        <f t="shared" ca="1" si="1"/>
        <v>#NAME?</v>
      </c>
      <c r="E2308" s="118" t="s">
        <v>15292</v>
      </c>
      <c r="F2308" s="118" t="s">
        <v>15295</v>
      </c>
      <c r="G2308" s="118"/>
      <c r="H2308" s="118" t="s">
        <v>4276</v>
      </c>
      <c r="I2308" s="118" t="s">
        <v>8657</v>
      </c>
      <c r="J2308" s="118" t="s">
        <v>8658</v>
      </c>
    </row>
    <row r="2309" spans="1:10" ht="12.75">
      <c r="A2309" s="118" t="s">
        <v>8431</v>
      </c>
      <c r="B2309" s="118" t="s">
        <v>7758</v>
      </c>
      <c r="C2309" s="118" t="b">
        <v>0</v>
      </c>
      <c r="D2309" s="118" t="e">
        <f t="shared" ca="1" si="1"/>
        <v>#NAME?</v>
      </c>
      <c r="E2309" s="118" t="s">
        <v>15292</v>
      </c>
      <c r="F2309" s="118" t="s">
        <v>15296</v>
      </c>
      <c r="G2309" s="118"/>
      <c r="H2309" s="118" t="s">
        <v>4276</v>
      </c>
      <c r="I2309" s="118" t="s">
        <v>8657</v>
      </c>
      <c r="J2309" s="118" t="s">
        <v>8658</v>
      </c>
    </row>
    <row r="2310" spans="1:10" ht="12.75">
      <c r="A2310" s="118" t="s">
        <v>1872</v>
      </c>
      <c r="B2310" s="118" t="s">
        <v>12380</v>
      </c>
      <c r="C2310" s="118" t="b">
        <v>0</v>
      </c>
      <c r="D2310" s="118" t="e">
        <f t="shared" ca="1" si="1"/>
        <v>#NAME?</v>
      </c>
      <c r="E2310" s="118" t="s">
        <v>15292</v>
      </c>
      <c r="F2310" s="118" t="s">
        <v>15297</v>
      </c>
      <c r="G2310" s="118"/>
      <c r="H2310" s="118" t="s">
        <v>4485</v>
      </c>
      <c r="I2310" s="118" t="s">
        <v>8657</v>
      </c>
      <c r="J2310" s="118" t="s">
        <v>8658</v>
      </c>
    </row>
    <row r="2311" spans="1:10" ht="12.75">
      <c r="A2311" s="118" t="s">
        <v>8000</v>
      </c>
      <c r="B2311" s="118" t="s">
        <v>14796</v>
      </c>
      <c r="C2311" s="118" t="b">
        <v>0</v>
      </c>
      <c r="D2311" s="118" t="e">
        <f t="shared" ca="1" si="1"/>
        <v>#NAME?</v>
      </c>
      <c r="E2311" s="118" t="s">
        <v>15298</v>
      </c>
      <c r="F2311" s="118" t="s">
        <v>15299</v>
      </c>
      <c r="G2311" s="118"/>
      <c r="H2311" s="118" t="s">
        <v>4276</v>
      </c>
      <c r="I2311" s="118" t="s">
        <v>13063</v>
      </c>
      <c r="J2311" s="118" t="s">
        <v>13064</v>
      </c>
    </row>
    <row r="2312" spans="1:10" ht="12.75">
      <c r="A2312" s="118" t="s">
        <v>15300</v>
      </c>
      <c r="B2312" s="118" t="s">
        <v>15301</v>
      </c>
      <c r="C2312" s="118" t="b">
        <v>0</v>
      </c>
      <c r="D2312" s="118" t="e">
        <f t="shared" ca="1" si="1"/>
        <v>#NAME?</v>
      </c>
      <c r="E2312" s="118" t="s">
        <v>15298</v>
      </c>
      <c r="F2312" s="118" t="s">
        <v>15302</v>
      </c>
      <c r="G2312" s="118"/>
      <c r="H2312" s="118" t="s">
        <v>4278</v>
      </c>
      <c r="I2312" s="118" t="s">
        <v>13063</v>
      </c>
      <c r="J2312" s="118" t="s">
        <v>13064</v>
      </c>
    </row>
    <row r="2313" spans="1:10" ht="12.75">
      <c r="A2313" s="118" t="s">
        <v>15303</v>
      </c>
      <c r="B2313" s="118" t="s">
        <v>15304</v>
      </c>
      <c r="C2313" s="118" t="b">
        <v>0</v>
      </c>
      <c r="D2313" s="118" t="e">
        <f t="shared" ca="1" si="1"/>
        <v>#NAME?</v>
      </c>
      <c r="E2313" s="118" t="s">
        <v>15305</v>
      </c>
      <c r="F2313" s="118" t="s">
        <v>15306</v>
      </c>
      <c r="G2313" s="118"/>
      <c r="H2313" s="118" t="s">
        <v>5368</v>
      </c>
      <c r="I2313" s="118" t="s">
        <v>7642</v>
      </c>
      <c r="J2313" s="118"/>
    </row>
    <row r="2314" spans="1:10" ht="12.75">
      <c r="A2314" s="118" t="s">
        <v>1591</v>
      </c>
      <c r="B2314" s="118" t="s">
        <v>15307</v>
      </c>
      <c r="C2314" s="118" t="b">
        <v>0</v>
      </c>
      <c r="D2314" s="118" t="e">
        <f t="shared" ca="1" si="1"/>
        <v>#NAME?</v>
      </c>
      <c r="E2314" s="118" t="s">
        <v>15305</v>
      </c>
      <c r="F2314" s="118" t="s">
        <v>15308</v>
      </c>
      <c r="G2314" s="118"/>
      <c r="H2314" s="118" t="s">
        <v>15309</v>
      </c>
      <c r="I2314" s="118" t="s">
        <v>7642</v>
      </c>
      <c r="J2314" s="118"/>
    </row>
    <row r="2315" spans="1:10" ht="12.75">
      <c r="A2315" s="118" t="s">
        <v>15310</v>
      </c>
      <c r="B2315" s="118" t="s">
        <v>11405</v>
      </c>
      <c r="C2315" s="118" t="b">
        <v>0</v>
      </c>
      <c r="D2315" s="118" t="e">
        <f t="shared" ca="1" si="1"/>
        <v>#NAME?</v>
      </c>
      <c r="E2315" s="118" t="s">
        <v>15305</v>
      </c>
      <c r="F2315" s="118" t="s">
        <v>15311</v>
      </c>
      <c r="G2315" s="118"/>
      <c r="H2315" s="118" t="s">
        <v>8391</v>
      </c>
      <c r="I2315" s="118" t="s">
        <v>7642</v>
      </c>
      <c r="J2315" s="118"/>
    </row>
    <row r="2316" spans="1:10" ht="12.75">
      <c r="A2316" s="118" t="s">
        <v>2013</v>
      </c>
      <c r="B2316" s="118" t="s">
        <v>10497</v>
      </c>
      <c r="C2316" s="118" t="b">
        <v>0</v>
      </c>
      <c r="D2316" s="118" t="e">
        <f t="shared" ca="1" si="1"/>
        <v>#NAME?</v>
      </c>
      <c r="E2316" s="118" t="s">
        <v>15305</v>
      </c>
      <c r="F2316" s="118" t="s">
        <v>15312</v>
      </c>
      <c r="G2316" s="118"/>
      <c r="H2316" s="118" t="s">
        <v>5368</v>
      </c>
      <c r="I2316" s="118" t="s">
        <v>7642</v>
      </c>
      <c r="J2316" s="118"/>
    </row>
    <row r="2317" spans="1:10" ht="12.75">
      <c r="A2317" s="118" t="s">
        <v>9772</v>
      </c>
      <c r="B2317" s="118" t="s">
        <v>1922</v>
      </c>
      <c r="C2317" s="118" t="b">
        <v>0</v>
      </c>
      <c r="D2317" s="118" t="e">
        <f t="shared" ca="1" si="1"/>
        <v>#NAME?</v>
      </c>
      <c r="E2317" s="118" t="s">
        <v>15305</v>
      </c>
      <c r="F2317" s="118" t="s">
        <v>15313</v>
      </c>
      <c r="G2317" s="118"/>
      <c r="H2317" s="118" t="s">
        <v>5368</v>
      </c>
      <c r="I2317" s="118" t="s">
        <v>7642</v>
      </c>
      <c r="J2317" s="118"/>
    </row>
    <row r="2318" spans="1:10" ht="12.75">
      <c r="A2318" s="118" t="s">
        <v>1069</v>
      </c>
      <c r="B2318" s="118" t="s">
        <v>1231</v>
      </c>
      <c r="C2318" s="118" t="b">
        <v>0</v>
      </c>
      <c r="D2318" s="118" t="e">
        <f t="shared" ca="1" si="1"/>
        <v>#NAME?</v>
      </c>
      <c r="E2318" s="118" t="s">
        <v>15305</v>
      </c>
      <c r="F2318" s="118" t="s">
        <v>15314</v>
      </c>
      <c r="G2318" s="118"/>
      <c r="H2318" s="118" t="s">
        <v>5368</v>
      </c>
      <c r="I2318" s="118" t="s">
        <v>7642</v>
      </c>
      <c r="J2318" s="118"/>
    </row>
    <row r="2319" spans="1:10" ht="12.75">
      <c r="A2319" s="118" t="s">
        <v>15315</v>
      </c>
      <c r="B2319" s="118" t="s">
        <v>15316</v>
      </c>
      <c r="C2319" s="118" t="b">
        <v>0</v>
      </c>
      <c r="D2319" s="118" t="e">
        <f t="shared" ca="1" si="1"/>
        <v>#NAME?</v>
      </c>
      <c r="E2319" s="118" t="s">
        <v>15305</v>
      </c>
      <c r="F2319" s="118" t="s">
        <v>15317</v>
      </c>
      <c r="G2319" s="118"/>
      <c r="H2319" s="118" t="s">
        <v>15318</v>
      </c>
      <c r="I2319" s="118" t="s">
        <v>7642</v>
      </c>
      <c r="J2319" s="118"/>
    </row>
    <row r="2320" spans="1:10" ht="12.75">
      <c r="A2320" s="118" t="s">
        <v>9649</v>
      </c>
      <c r="B2320" s="118" t="s">
        <v>15319</v>
      </c>
      <c r="C2320" s="118" t="b">
        <v>0</v>
      </c>
      <c r="D2320" s="118" t="e">
        <f t="shared" ca="1" si="1"/>
        <v>#NAME?</v>
      </c>
      <c r="E2320" s="118" t="s">
        <v>15305</v>
      </c>
      <c r="F2320" s="118" t="s">
        <v>15320</v>
      </c>
      <c r="G2320" s="118"/>
      <c r="H2320" s="118" t="s">
        <v>15321</v>
      </c>
      <c r="I2320" s="118" t="s">
        <v>7642</v>
      </c>
      <c r="J2320" s="118"/>
    </row>
    <row r="2321" spans="1:10" ht="12.75">
      <c r="A2321" s="118" t="s">
        <v>15322</v>
      </c>
      <c r="B2321" s="118" t="s">
        <v>15323</v>
      </c>
      <c r="C2321" s="118" t="b">
        <v>0</v>
      </c>
      <c r="D2321" s="118" t="e">
        <f t="shared" ca="1" si="1"/>
        <v>#NAME?</v>
      </c>
      <c r="E2321" s="118" t="s">
        <v>15324</v>
      </c>
      <c r="F2321" s="118" t="s">
        <v>15325</v>
      </c>
      <c r="G2321" s="118"/>
      <c r="H2321" s="118" t="s">
        <v>4278</v>
      </c>
      <c r="I2321" s="118" t="s">
        <v>11278</v>
      </c>
      <c r="J2321" s="118"/>
    </row>
    <row r="2322" spans="1:10" ht="12.75">
      <c r="A2322" s="118" t="s">
        <v>814</v>
      </c>
      <c r="B2322" s="118" t="s">
        <v>7758</v>
      </c>
      <c r="C2322" s="118" t="b">
        <v>0</v>
      </c>
      <c r="D2322" s="118" t="e">
        <f t="shared" ca="1" si="1"/>
        <v>#NAME?</v>
      </c>
      <c r="E2322" s="118" t="s">
        <v>15326</v>
      </c>
      <c r="F2322" s="118" t="s">
        <v>15327</v>
      </c>
      <c r="G2322" s="118"/>
      <c r="H2322" s="118" t="s">
        <v>4831</v>
      </c>
      <c r="I2322" s="118" t="s">
        <v>7590</v>
      </c>
      <c r="J2322" s="118" t="s">
        <v>7591</v>
      </c>
    </row>
    <row r="2323" spans="1:10" ht="12.75">
      <c r="A2323" s="118" t="s">
        <v>11652</v>
      </c>
      <c r="B2323" s="118" t="s">
        <v>15328</v>
      </c>
      <c r="C2323" s="118" t="b">
        <v>0</v>
      </c>
      <c r="D2323" s="118" t="e">
        <f t="shared" ca="1" si="1"/>
        <v>#NAME?</v>
      </c>
      <c r="E2323" s="118" t="s">
        <v>15326</v>
      </c>
      <c r="F2323" s="118" t="s">
        <v>15329</v>
      </c>
      <c r="G2323" s="118"/>
      <c r="H2323" s="118" t="s">
        <v>4485</v>
      </c>
      <c r="I2323" s="118" t="s">
        <v>3131</v>
      </c>
      <c r="J2323" s="118" t="s">
        <v>7622</v>
      </c>
    </row>
    <row r="2324" spans="1:10" ht="12.75">
      <c r="A2324" s="118" t="s">
        <v>11652</v>
      </c>
      <c r="B2324" s="118" t="s">
        <v>15330</v>
      </c>
      <c r="C2324" s="118" t="b">
        <v>0</v>
      </c>
      <c r="D2324" s="118" t="e">
        <f t="shared" ca="1" si="1"/>
        <v>#NAME?</v>
      </c>
      <c r="E2324" s="118" t="s">
        <v>15326</v>
      </c>
      <c r="F2324" s="118" t="s">
        <v>15331</v>
      </c>
      <c r="G2324" s="118"/>
      <c r="H2324" s="118" t="s">
        <v>5607</v>
      </c>
      <c r="I2324" s="118" t="s">
        <v>7590</v>
      </c>
      <c r="J2324" s="118" t="s">
        <v>7591</v>
      </c>
    </row>
    <row r="2325" spans="1:10" ht="12.75">
      <c r="A2325" s="118" t="s">
        <v>1704</v>
      </c>
      <c r="B2325" s="118" t="s">
        <v>15332</v>
      </c>
      <c r="C2325" s="118" t="b">
        <v>0</v>
      </c>
      <c r="D2325" s="118" t="e">
        <f t="shared" ca="1" si="1"/>
        <v>#NAME?</v>
      </c>
      <c r="E2325" s="118" t="s">
        <v>15326</v>
      </c>
      <c r="F2325" s="118" t="s">
        <v>15333</v>
      </c>
      <c r="G2325" s="118"/>
      <c r="H2325" s="118" t="s">
        <v>4485</v>
      </c>
      <c r="I2325" s="118" t="s">
        <v>3131</v>
      </c>
      <c r="J2325" s="118" t="s">
        <v>7622</v>
      </c>
    </row>
    <row r="2326" spans="1:10" ht="12.75">
      <c r="A2326" s="118" t="s">
        <v>8748</v>
      </c>
      <c r="B2326" s="118" t="s">
        <v>15334</v>
      </c>
      <c r="C2326" s="118" t="b">
        <v>0</v>
      </c>
      <c r="D2326" s="118" t="e">
        <f t="shared" ca="1" si="1"/>
        <v>#NAME?</v>
      </c>
      <c r="E2326" s="118" t="s">
        <v>15326</v>
      </c>
      <c r="F2326" s="118" t="s">
        <v>15335</v>
      </c>
      <c r="G2326" s="118"/>
      <c r="H2326" s="118" t="s">
        <v>14123</v>
      </c>
      <c r="I2326" s="118" t="s">
        <v>3131</v>
      </c>
      <c r="J2326" s="118" t="s">
        <v>7622</v>
      </c>
    </row>
    <row r="2327" spans="1:10" ht="12.75">
      <c r="A2327" s="118" t="s">
        <v>1710</v>
      </c>
      <c r="B2327" s="118" t="s">
        <v>15336</v>
      </c>
      <c r="C2327" s="118" t="b">
        <v>0</v>
      </c>
      <c r="D2327" s="118" t="e">
        <f t="shared" ca="1" si="1"/>
        <v>#NAME?</v>
      </c>
      <c r="E2327" s="118" t="s">
        <v>15326</v>
      </c>
      <c r="F2327" s="118" t="s">
        <v>15337</v>
      </c>
      <c r="G2327" s="118"/>
      <c r="H2327" s="118" t="s">
        <v>4485</v>
      </c>
      <c r="I2327" s="118" t="s">
        <v>7590</v>
      </c>
      <c r="J2327" s="118" t="s">
        <v>7591</v>
      </c>
    </row>
    <row r="2328" spans="1:10" ht="12.75">
      <c r="A2328" s="118" t="s">
        <v>836</v>
      </c>
      <c r="B2328" s="118" t="s">
        <v>15338</v>
      </c>
      <c r="C2328" s="118" t="b">
        <v>0</v>
      </c>
      <c r="D2328" s="118" t="e">
        <f t="shared" ca="1" si="1"/>
        <v>#NAME?</v>
      </c>
      <c r="E2328" s="118" t="s">
        <v>15326</v>
      </c>
      <c r="F2328" s="118" t="s">
        <v>15339</v>
      </c>
      <c r="G2328" s="118"/>
      <c r="H2328" s="118" t="s">
        <v>4278</v>
      </c>
      <c r="I2328" s="118" t="s">
        <v>3131</v>
      </c>
      <c r="J2328" s="118" t="s">
        <v>7622</v>
      </c>
    </row>
    <row r="2329" spans="1:10" ht="12.75">
      <c r="A2329" s="118" t="s">
        <v>836</v>
      </c>
      <c r="B2329" s="118" t="s">
        <v>15340</v>
      </c>
      <c r="C2329" s="118" t="b">
        <v>0</v>
      </c>
      <c r="D2329" s="118" t="e">
        <f t="shared" ca="1" si="1"/>
        <v>#NAME?</v>
      </c>
      <c r="E2329" s="118" t="s">
        <v>15326</v>
      </c>
      <c r="F2329" s="118" t="s">
        <v>15341</v>
      </c>
      <c r="G2329" s="118"/>
      <c r="H2329" s="118" t="s">
        <v>4276</v>
      </c>
      <c r="I2329" s="118" t="s">
        <v>3131</v>
      </c>
      <c r="J2329" s="118" t="s">
        <v>7622</v>
      </c>
    </row>
    <row r="2330" spans="1:10" ht="12.75">
      <c r="A2330" s="118" t="s">
        <v>826</v>
      </c>
      <c r="B2330" s="118" t="s">
        <v>12917</v>
      </c>
      <c r="C2330" s="118" t="b">
        <v>0</v>
      </c>
      <c r="D2330" s="118" t="e">
        <f t="shared" ca="1" si="1"/>
        <v>#NAME?</v>
      </c>
      <c r="E2330" s="118" t="s">
        <v>15326</v>
      </c>
      <c r="F2330" s="118" t="s">
        <v>15342</v>
      </c>
      <c r="G2330" s="118"/>
      <c r="H2330" s="118" t="s">
        <v>13789</v>
      </c>
      <c r="I2330" s="118" t="s">
        <v>3131</v>
      </c>
      <c r="J2330" s="118" t="s">
        <v>7622</v>
      </c>
    </row>
    <row r="2331" spans="1:10" ht="12.75">
      <c r="A2331" s="118" t="s">
        <v>798</v>
      </c>
      <c r="B2331" s="118" t="s">
        <v>15343</v>
      </c>
      <c r="C2331" s="118" t="b">
        <v>0</v>
      </c>
      <c r="D2331" s="118" t="e">
        <f t="shared" ca="1" si="1"/>
        <v>#NAME?</v>
      </c>
      <c r="E2331" s="118" t="s">
        <v>15326</v>
      </c>
      <c r="F2331" s="118" t="s">
        <v>15344</v>
      </c>
      <c r="G2331" s="118"/>
      <c r="H2331" s="118" t="s">
        <v>4278</v>
      </c>
      <c r="I2331" s="118" t="s">
        <v>3131</v>
      </c>
      <c r="J2331" s="118" t="s">
        <v>7622</v>
      </c>
    </row>
    <row r="2332" spans="1:10" ht="12.75">
      <c r="A2332" s="118" t="s">
        <v>882</v>
      </c>
      <c r="B2332" s="118" t="s">
        <v>15345</v>
      </c>
      <c r="C2332" s="118" t="b">
        <v>0</v>
      </c>
      <c r="D2332" s="118" t="e">
        <f t="shared" ca="1" si="1"/>
        <v>#NAME?</v>
      </c>
      <c r="E2332" s="118" t="s">
        <v>15326</v>
      </c>
      <c r="F2332" s="118" t="s">
        <v>15346</v>
      </c>
      <c r="G2332" s="118"/>
      <c r="H2332" s="118" t="s">
        <v>4276</v>
      </c>
      <c r="I2332" s="118" t="s">
        <v>7590</v>
      </c>
      <c r="J2332" s="118" t="s">
        <v>7591</v>
      </c>
    </row>
    <row r="2333" spans="1:10" ht="12.75">
      <c r="A2333" s="118" t="s">
        <v>873</v>
      </c>
      <c r="B2333" s="118" t="s">
        <v>14663</v>
      </c>
      <c r="C2333" s="118" t="b">
        <v>0</v>
      </c>
      <c r="D2333" s="118" t="e">
        <f t="shared" ca="1" si="1"/>
        <v>#NAME?</v>
      </c>
      <c r="E2333" s="118" t="s">
        <v>15326</v>
      </c>
      <c r="F2333" s="118" t="s">
        <v>15347</v>
      </c>
      <c r="G2333" s="118"/>
      <c r="H2333" s="118" t="s">
        <v>15348</v>
      </c>
      <c r="I2333" s="118" t="s">
        <v>7590</v>
      </c>
      <c r="J2333" s="118" t="s">
        <v>7591</v>
      </c>
    </row>
    <row r="2334" spans="1:10" ht="12.75">
      <c r="A2334" s="118" t="s">
        <v>1069</v>
      </c>
      <c r="B2334" s="118" t="s">
        <v>15349</v>
      </c>
      <c r="C2334" s="118" t="b">
        <v>0</v>
      </c>
      <c r="D2334" s="118" t="e">
        <f t="shared" ca="1" si="1"/>
        <v>#NAME?</v>
      </c>
      <c r="E2334" s="118" t="s">
        <v>15326</v>
      </c>
      <c r="F2334" s="118" t="s">
        <v>15350</v>
      </c>
      <c r="G2334" s="118"/>
      <c r="H2334" s="118" t="s">
        <v>4551</v>
      </c>
      <c r="I2334" s="118" t="s">
        <v>3131</v>
      </c>
      <c r="J2334" s="118" t="s">
        <v>7622</v>
      </c>
    </row>
    <row r="2335" spans="1:10" ht="12.75">
      <c r="A2335" s="118" t="s">
        <v>1069</v>
      </c>
      <c r="B2335" s="118" t="s">
        <v>15351</v>
      </c>
      <c r="C2335" s="118" t="b">
        <v>0</v>
      </c>
      <c r="D2335" s="118" t="e">
        <f t="shared" ca="1" si="1"/>
        <v>#NAME?</v>
      </c>
      <c r="E2335" s="118" t="s">
        <v>15326</v>
      </c>
      <c r="F2335" s="118" t="s">
        <v>15352</v>
      </c>
      <c r="G2335" s="118"/>
      <c r="H2335" s="118" t="s">
        <v>5607</v>
      </c>
      <c r="I2335" s="118" t="s">
        <v>7590</v>
      </c>
      <c r="J2335" s="118" t="s">
        <v>7591</v>
      </c>
    </row>
    <row r="2336" spans="1:10" ht="12.75">
      <c r="A2336" s="118" t="s">
        <v>8584</v>
      </c>
      <c r="B2336" s="118" t="s">
        <v>15353</v>
      </c>
      <c r="C2336" s="118" t="b">
        <v>0</v>
      </c>
      <c r="D2336" s="118" t="e">
        <f t="shared" ca="1" si="1"/>
        <v>#NAME?</v>
      </c>
      <c r="E2336" s="118" t="s">
        <v>15354</v>
      </c>
      <c r="F2336" s="118" t="s">
        <v>15355</v>
      </c>
      <c r="G2336" s="118"/>
      <c r="H2336" s="118" t="s">
        <v>4276</v>
      </c>
      <c r="I2336" s="118" t="s">
        <v>11404</v>
      </c>
      <c r="J2336" s="118" t="s">
        <v>7622</v>
      </c>
    </row>
    <row r="2337" spans="1:10" ht="12.75">
      <c r="A2337" s="118" t="s">
        <v>7665</v>
      </c>
      <c r="B2337" s="118" t="s">
        <v>15356</v>
      </c>
      <c r="C2337" s="118" t="b">
        <v>0</v>
      </c>
      <c r="D2337" s="118" t="e">
        <f t="shared" ca="1" si="1"/>
        <v>#NAME?</v>
      </c>
      <c r="E2337" s="118" t="s">
        <v>15354</v>
      </c>
      <c r="F2337" s="118" t="s">
        <v>15357</v>
      </c>
      <c r="G2337" s="118"/>
      <c r="H2337" s="118" t="s">
        <v>8391</v>
      </c>
      <c r="I2337" s="118" t="s">
        <v>11404</v>
      </c>
      <c r="J2337" s="118" t="s">
        <v>7622</v>
      </c>
    </row>
    <row r="2338" spans="1:10" ht="12.75">
      <c r="A2338" s="118" t="s">
        <v>15358</v>
      </c>
      <c r="B2338" s="118" t="s">
        <v>15359</v>
      </c>
      <c r="C2338" s="118" t="b">
        <v>0</v>
      </c>
      <c r="D2338" s="118" t="e">
        <f t="shared" ca="1" si="1"/>
        <v>#NAME?</v>
      </c>
      <c r="E2338" s="118" t="s">
        <v>15354</v>
      </c>
      <c r="F2338" s="118" t="s">
        <v>15360</v>
      </c>
      <c r="G2338" s="118"/>
      <c r="H2338" s="118" t="s">
        <v>4276</v>
      </c>
      <c r="I2338" s="118" t="s">
        <v>11404</v>
      </c>
      <c r="J2338" s="118" t="s">
        <v>7622</v>
      </c>
    </row>
    <row r="2339" spans="1:10" ht="12.75">
      <c r="A2339" s="118" t="s">
        <v>10777</v>
      </c>
      <c r="B2339" s="118" t="s">
        <v>15361</v>
      </c>
      <c r="C2339" s="118" t="b">
        <v>0</v>
      </c>
      <c r="D2339" s="118" t="e">
        <f t="shared" ca="1" si="1"/>
        <v>#NAME?</v>
      </c>
      <c r="E2339" s="118" t="s">
        <v>15354</v>
      </c>
      <c r="F2339" s="118" t="s">
        <v>15362</v>
      </c>
      <c r="G2339" s="118"/>
      <c r="H2339" s="118" t="s">
        <v>4276</v>
      </c>
      <c r="I2339" s="118" t="s">
        <v>11404</v>
      </c>
      <c r="J2339" s="118" t="s">
        <v>7622</v>
      </c>
    </row>
    <row r="2340" spans="1:10" ht="12.75">
      <c r="A2340" s="118" t="s">
        <v>8405</v>
      </c>
      <c r="B2340" s="118" t="s">
        <v>15363</v>
      </c>
      <c r="C2340" s="118" t="b">
        <v>0</v>
      </c>
      <c r="D2340" s="118" t="e">
        <f t="shared" ca="1" si="1"/>
        <v>#NAME?</v>
      </c>
      <c r="E2340" s="118" t="s">
        <v>15364</v>
      </c>
      <c r="F2340" s="118" t="s">
        <v>15365</v>
      </c>
      <c r="G2340" s="118"/>
      <c r="H2340" s="118" t="s">
        <v>15366</v>
      </c>
      <c r="I2340" s="118" t="s">
        <v>10351</v>
      </c>
      <c r="J2340" s="118" t="s">
        <v>7622</v>
      </c>
    </row>
    <row r="2341" spans="1:10" ht="12.75">
      <c r="A2341" s="118" t="s">
        <v>15367</v>
      </c>
      <c r="B2341" s="118" t="s">
        <v>15368</v>
      </c>
      <c r="C2341" s="118" t="b">
        <v>0</v>
      </c>
      <c r="D2341" s="118" t="e">
        <f t="shared" ca="1" si="1"/>
        <v>#NAME?</v>
      </c>
      <c r="E2341" s="118" t="s">
        <v>15364</v>
      </c>
      <c r="F2341" s="118" t="s">
        <v>15369</v>
      </c>
      <c r="G2341" s="118"/>
      <c r="H2341" s="118" t="s">
        <v>4276</v>
      </c>
      <c r="I2341" s="118" t="s">
        <v>10351</v>
      </c>
      <c r="J2341" s="118" t="s">
        <v>7622</v>
      </c>
    </row>
    <row r="2342" spans="1:10" ht="12.75">
      <c r="A2342" s="118" t="s">
        <v>2671</v>
      </c>
      <c r="B2342" s="118" t="s">
        <v>15370</v>
      </c>
      <c r="C2342" s="118" t="b">
        <v>0</v>
      </c>
      <c r="D2342" s="118" t="e">
        <f t="shared" ca="1" si="1"/>
        <v>#NAME?</v>
      </c>
      <c r="E2342" s="118" t="s">
        <v>15364</v>
      </c>
      <c r="F2342" s="118" t="s">
        <v>15371</v>
      </c>
      <c r="G2342" s="118"/>
      <c r="H2342" s="118" t="s">
        <v>7611</v>
      </c>
      <c r="I2342" s="118" t="s">
        <v>10351</v>
      </c>
      <c r="J2342" s="118" t="s">
        <v>7622</v>
      </c>
    </row>
    <row r="2343" spans="1:10" ht="12.75">
      <c r="A2343" s="118" t="s">
        <v>2068</v>
      </c>
      <c r="B2343" s="118" t="s">
        <v>13214</v>
      </c>
      <c r="C2343" s="118" t="b">
        <v>0</v>
      </c>
      <c r="D2343" s="118" t="e">
        <f t="shared" ca="1" si="1"/>
        <v>#NAME?</v>
      </c>
      <c r="E2343" s="118" t="s">
        <v>15364</v>
      </c>
      <c r="F2343" s="118" t="s">
        <v>15372</v>
      </c>
      <c r="G2343" s="118"/>
      <c r="H2343" s="118" t="s">
        <v>4831</v>
      </c>
      <c r="I2343" s="118" t="s">
        <v>10351</v>
      </c>
      <c r="J2343" s="118" t="s">
        <v>7622</v>
      </c>
    </row>
    <row r="2344" spans="1:10" ht="12.75">
      <c r="A2344" s="118" t="s">
        <v>2068</v>
      </c>
      <c r="B2344" s="118" t="s">
        <v>15373</v>
      </c>
      <c r="C2344" s="118" t="b">
        <v>0</v>
      </c>
      <c r="D2344" s="118" t="e">
        <f t="shared" ca="1" si="1"/>
        <v>#NAME?</v>
      </c>
      <c r="E2344" s="118" t="s">
        <v>15364</v>
      </c>
      <c r="F2344" s="118" t="s">
        <v>15374</v>
      </c>
      <c r="G2344" s="118"/>
      <c r="H2344" s="118" t="s">
        <v>4276</v>
      </c>
      <c r="I2344" s="118" t="s">
        <v>10351</v>
      </c>
      <c r="J2344" s="118" t="s">
        <v>7622</v>
      </c>
    </row>
    <row r="2345" spans="1:10" ht="12.75">
      <c r="A2345" s="118" t="s">
        <v>2682</v>
      </c>
      <c r="B2345" s="118" t="s">
        <v>15375</v>
      </c>
      <c r="C2345" s="118" t="b">
        <v>0</v>
      </c>
      <c r="D2345" s="118" t="e">
        <f t="shared" ca="1" si="1"/>
        <v>#NAME?</v>
      </c>
      <c r="E2345" s="118" t="s">
        <v>15364</v>
      </c>
      <c r="F2345" s="118" t="s">
        <v>15376</v>
      </c>
      <c r="G2345" s="118"/>
      <c r="H2345" s="118" t="s">
        <v>10534</v>
      </c>
      <c r="I2345" s="118" t="s">
        <v>10351</v>
      </c>
      <c r="J2345" s="118" t="s">
        <v>7622</v>
      </c>
    </row>
    <row r="2346" spans="1:10" ht="12.75">
      <c r="A2346" s="118" t="s">
        <v>2268</v>
      </c>
      <c r="B2346" s="118" t="s">
        <v>15377</v>
      </c>
      <c r="C2346" s="118" t="b">
        <v>0</v>
      </c>
      <c r="D2346" s="118" t="e">
        <f t="shared" ca="1" si="1"/>
        <v>#NAME?</v>
      </c>
      <c r="E2346" s="118" t="s">
        <v>15364</v>
      </c>
      <c r="F2346" s="118" t="s">
        <v>15378</v>
      </c>
      <c r="G2346" s="118"/>
      <c r="H2346" s="118" t="s">
        <v>4872</v>
      </c>
      <c r="I2346" s="118" t="s">
        <v>10351</v>
      </c>
      <c r="J2346" s="118" t="s">
        <v>7622</v>
      </c>
    </row>
    <row r="2347" spans="1:10" ht="12.75">
      <c r="A2347" s="118" t="s">
        <v>882</v>
      </c>
      <c r="B2347" s="118" t="s">
        <v>10541</v>
      </c>
      <c r="C2347" s="118" t="b">
        <v>0</v>
      </c>
      <c r="D2347" s="118" t="e">
        <f t="shared" ca="1" si="1"/>
        <v>#NAME?</v>
      </c>
      <c r="E2347" s="118" t="s">
        <v>15364</v>
      </c>
      <c r="F2347" s="118" t="s">
        <v>15379</v>
      </c>
      <c r="G2347" s="118"/>
      <c r="H2347" s="118" t="s">
        <v>4276</v>
      </c>
      <c r="I2347" s="118" t="s">
        <v>10351</v>
      </c>
      <c r="J2347" s="118" t="s">
        <v>7622</v>
      </c>
    </row>
    <row r="2348" spans="1:10" ht="12.75">
      <c r="A2348" s="118" t="s">
        <v>15380</v>
      </c>
      <c r="B2348" s="118" t="s">
        <v>12904</v>
      </c>
      <c r="C2348" s="118" t="b">
        <v>0</v>
      </c>
      <c r="D2348" s="118" t="e">
        <f t="shared" ca="1" si="1"/>
        <v>#NAME?</v>
      </c>
      <c r="E2348" s="118" t="s">
        <v>15381</v>
      </c>
      <c r="F2348" s="118" t="s">
        <v>15382</v>
      </c>
      <c r="G2348" s="118"/>
      <c r="H2348" s="118" t="s">
        <v>4276</v>
      </c>
      <c r="I2348" s="118" t="s">
        <v>10351</v>
      </c>
      <c r="J2348" s="118" t="s">
        <v>7622</v>
      </c>
    </row>
    <row r="2349" spans="1:10" ht="12.75">
      <c r="A2349" s="118" t="s">
        <v>8498</v>
      </c>
      <c r="B2349" s="118" t="s">
        <v>15383</v>
      </c>
      <c r="C2349" s="118" t="b">
        <v>0</v>
      </c>
      <c r="D2349" s="118" t="e">
        <f t="shared" ca="1" si="1"/>
        <v>#NAME?</v>
      </c>
      <c r="E2349" s="118" t="s">
        <v>15381</v>
      </c>
      <c r="F2349" s="118" t="s">
        <v>15384</v>
      </c>
      <c r="G2349" s="118"/>
      <c r="H2349" s="118" t="s">
        <v>4831</v>
      </c>
      <c r="I2349" s="118" t="s">
        <v>10351</v>
      </c>
      <c r="J2349" s="118" t="s">
        <v>7622</v>
      </c>
    </row>
    <row r="2350" spans="1:10" ht="12.75">
      <c r="A2350" s="118" t="s">
        <v>11802</v>
      </c>
      <c r="B2350" s="118" t="s">
        <v>15385</v>
      </c>
      <c r="C2350" s="118" t="b">
        <v>0</v>
      </c>
      <c r="D2350" s="118" t="e">
        <f t="shared" ca="1" si="1"/>
        <v>#NAME?</v>
      </c>
      <c r="E2350" s="118" t="s">
        <v>15381</v>
      </c>
      <c r="F2350" s="118" t="s">
        <v>15386</v>
      </c>
      <c r="G2350" s="118"/>
      <c r="H2350" s="118" t="s">
        <v>4485</v>
      </c>
      <c r="I2350" s="118" t="s">
        <v>10351</v>
      </c>
      <c r="J2350" s="118" t="s">
        <v>7622</v>
      </c>
    </row>
    <row r="2351" spans="1:10" ht="12.75">
      <c r="A2351" s="118" t="s">
        <v>2671</v>
      </c>
      <c r="B2351" s="118" t="s">
        <v>15387</v>
      </c>
      <c r="C2351" s="118" t="b">
        <v>0</v>
      </c>
      <c r="D2351" s="118" t="e">
        <f t="shared" ca="1" si="1"/>
        <v>#NAME?</v>
      </c>
      <c r="E2351" s="118" t="s">
        <v>15381</v>
      </c>
      <c r="F2351" s="118" t="s">
        <v>15388</v>
      </c>
      <c r="G2351" s="118"/>
      <c r="H2351" s="118" t="s">
        <v>4276</v>
      </c>
      <c r="I2351" s="118" t="s">
        <v>10351</v>
      </c>
      <c r="J2351" s="118" t="s">
        <v>7622</v>
      </c>
    </row>
    <row r="2352" spans="1:10" ht="12.75">
      <c r="A2352" s="118" t="s">
        <v>882</v>
      </c>
      <c r="B2352" s="118" t="s">
        <v>15389</v>
      </c>
      <c r="C2352" s="118" t="b">
        <v>0</v>
      </c>
      <c r="D2352" s="118" t="e">
        <f t="shared" ca="1" si="1"/>
        <v>#NAME?</v>
      </c>
      <c r="E2352" s="118" t="s">
        <v>15381</v>
      </c>
      <c r="F2352" s="118" t="s">
        <v>15390</v>
      </c>
      <c r="G2352" s="118"/>
      <c r="H2352" s="118" t="s">
        <v>4276</v>
      </c>
      <c r="I2352" s="118" t="s">
        <v>10351</v>
      </c>
      <c r="J2352" s="118" t="s">
        <v>7622</v>
      </c>
    </row>
    <row r="2353" spans="1:10" ht="12.75">
      <c r="A2353" s="118" t="s">
        <v>9772</v>
      </c>
      <c r="B2353" s="118" t="s">
        <v>15391</v>
      </c>
      <c r="C2353" s="118" t="b">
        <v>0</v>
      </c>
      <c r="D2353" s="118" t="e">
        <f t="shared" ca="1" si="1"/>
        <v>#NAME?</v>
      </c>
      <c r="E2353" s="118" t="s">
        <v>15381</v>
      </c>
      <c r="F2353" s="118" t="s">
        <v>15392</v>
      </c>
      <c r="G2353" s="118"/>
      <c r="H2353" s="118" t="s">
        <v>4485</v>
      </c>
      <c r="I2353" s="118" t="s">
        <v>10351</v>
      </c>
      <c r="J2353" s="118" t="s">
        <v>7622</v>
      </c>
    </row>
    <row r="2354" spans="1:10" ht="12.75">
      <c r="A2354" s="118" t="s">
        <v>814</v>
      </c>
      <c r="B2354" s="118" t="s">
        <v>1591</v>
      </c>
      <c r="C2354" s="118" t="b">
        <v>0</v>
      </c>
      <c r="D2354" s="118" t="e">
        <f t="shared" ca="1" si="1"/>
        <v>#NAME?</v>
      </c>
      <c r="E2354" s="118" t="s">
        <v>15393</v>
      </c>
      <c r="F2354" s="118" t="s">
        <v>15394</v>
      </c>
      <c r="G2354" s="118"/>
      <c r="H2354" s="118" t="s">
        <v>54</v>
      </c>
      <c r="I2354" s="118" t="s">
        <v>8312</v>
      </c>
      <c r="J2354" s="118" t="s">
        <v>8313</v>
      </c>
    </row>
    <row r="2355" spans="1:10" ht="12.75">
      <c r="A2355" s="118" t="s">
        <v>1704</v>
      </c>
      <c r="B2355" s="118" t="s">
        <v>15395</v>
      </c>
      <c r="C2355" s="118" t="b">
        <v>0</v>
      </c>
      <c r="D2355" s="118" t="e">
        <f t="shared" ca="1" si="1"/>
        <v>#NAME?</v>
      </c>
      <c r="E2355" s="118" t="s">
        <v>15393</v>
      </c>
      <c r="F2355" s="118" t="s">
        <v>15396</v>
      </c>
      <c r="G2355" s="118"/>
      <c r="H2355" s="118" t="s">
        <v>54</v>
      </c>
      <c r="I2355" s="118" t="s">
        <v>8312</v>
      </c>
      <c r="J2355" s="118" t="s">
        <v>8313</v>
      </c>
    </row>
    <row r="2356" spans="1:10" ht="12.75">
      <c r="A2356" s="118" t="s">
        <v>1591</v>
      </c>
      <c r="B2356" s="118" t="s">
        <v>15397</v>
      </c>
      <c r="C2356" s="118" t="b">
        <v>0</v>
      </c>
      <c r="D2356" s="118" t="e">
        <f t="shared" ca="1" si="1"/>
        <v>#NAME?</v>
      </c>
      <c r="E2356" s="118" t="s">
        <v>15393</v>
      </c>
      <c r="F2356" s="118" t="s">
        <v>15398</v>
      </c>
      <c r="G2356" s="118"/>
      <c r="H2356" s="118" t="s">
        <v>4485</v>
      </c>
      <c r="I2356" s="118" t="s">
        <v>8312</v>
      </c>
      <c r="J2356" s="118" t="s">
        <v>8313</v>
      </c>
    </row>
    <row r="2357" spans="1:10" ht="12.75">
      <c r="A2357" s="118" t="s">
        <v>2377</v>
      </c>
      <c r="B2357" s="118" t="s">
        <v>9576</v>
      </c>
      <c r="C2357" s="118" t="b">
        <v>0</v>
      </c>
      <c r="D2357" s="118" t="e">
        <f t="shared" ca="1" si="1"/>
        <v>#NAME?</v>
      </c>
      <c r="E2357" s="118" t="s">
        <v>15393</v>
      </c>
      <c r="F2357" s="118" t="s">
        <v>15399</v>
      </c>
      <c r="G2357" s="118"/>
      <c r="H2357" s="118" t="s">
        <v>4908</v>
      </c>
      <c r="I2357" s="118" t="s">
        <v>8312</v>
      </c>
      <c r="J2357" s="118" t="s">
        <v>8313</v>
      </c>
    </row>
    <row r="2358" spans="1:10" ht="12.75">
      <c r="A2358" s="118" t="s">
        <v>882</v>
      </c>
      <c r="B2358" s="118" t="s">
        <v>11128</v>
      </c>
      <c r="C2358" s="118" t="b">
        <v>0</v>
      </c>
      <c r="D2358" s="118" t="e">
        <f t="shared" ca="1" si="1"/>
        <v>#NAME?</v>
      </c>
      <c r="E2358" s="118" t="s">
        <v>15393</v>
      </c>
      <c r="F2358" s="118" t="s">
        <v>15400</v>
      </c>
      <c r="G2358" s="118"/>
      <c r="H2358" s="118" t="s">
        <v>54</v>
      </c>
      <c r="I2358" s="118" t="s">
        <v>8312</v>
      </c>
      <c r="J2358" s="118" t="s">
        <v>8313</v>
      </c>
    </row>
    <row r="2359" spans="1:10" ht="12.75">
      <c r="A2359" s="118" t="s">
        <v>1872</v>
      </c>
      <c r="B2359" s="118" t="s">
        <v>15401</v>
      </c>
      <c r="C2359" s="118" t="b">
        <v>0</v>
      </c>
      <c r="D2359" s="118" t="e">
        <f t="shared" ca="1" si="1"/>
        <v>#NAME?</v>
      </c>
      <c r="E2359" s="118" t="s">
        <v>15393</v>
      </c>
      <c r="F2359" s="118" t="s">
        <v>15402</v>
      </c>
      <c r="G2359" s="118"/>
      <c r="H2359" s="118" t="s">
        <v>4485</v>
      </c>
      <c r="I2359" s="118" t="s">
        <v>8312</v>
      </c>
      <c r="J2359" s="118" t="s">
        <v>8313</v>
      </c>
    </row>
    <row r="2360" spans="1:10" ht="12.75">
      <c r="A2360" s="118" t="s">
        <v>8358</v>
      </c>
      <c r="B2360" s="118" t="s">
        <v>1364</v>
      </c>
      <c r="C2360" s="118" t="b">
        <v>0</v>
      </c>
      <c r="D2360" s="118" t="e">
        <f t="shared" ca="1" si="1"/>
        <v>#NAME?</v>
      </c>
      <c r="E2360" s="118" t="s">
        <v>15393</v>
      </c>
      <c r="F2360" s="118" t="s">
        <v>15403</v>
      </c>
      <c r="G2360" s="118"/>
      <c r="H2360" s="118" t="s">
        <v>5607</v>
      </c>
      <c r="I2360" s="118" t="s">
        <v>8312</v>
      </c>
      <c r="J2360" s="118" t="s">
        <v>8313</v>
      </c>
    </row>
    <row r="2361" spans="1:10" ht="12.75">
      <c r="A2361" s="118" t="s">
        <v>8422</v>
      </c>
      <c r="B2361" s="118" t="s">
        <v>15404</v>
      </c>
      <c r="C2361" s="118" t="b">
        <v>0</v>
      </c>
      <c r="D2361" s="118" t="e">
        <f t="shared" ca="1" si="1"/>
        <v>#NAME?</v>
      </c>
      <c r="E2361" s="118" t="s">
        <v>15405</v>
      </c>
      <c r="F2361" s="118" t="s">
        <v>15406</v>
      </c>
      <c r="G2361" s="118"/>
      <c r="H2361" s="118" t="s">
        <v>4485</v>
      </c>
      <c r="I2361" s="118" t="s">
        <v>10567</v>
      </c>
      <c r="J2361" s="118" t="s">
        <v>7622</v>
      </c>
    </row>
    <row r="2362" spans="1:10" ht="12.75">
      <c r="A2362" s="118" t="s">
        <v>873</v>
      </c>
      <c r="B2362" s="118" t="s">
        <v>15407</v>
      </c>
      <c r="C2362" s="118" t="b">
        <v>0</v>
      </c>
      <c r="D2362" s="118" t="e">
        <f t="shared" ca="1" si="1"/>
        <v>#NAME?</v>
      </c>
      <c r="E2362" s="118" t="s">
        <v>15405</v>
      </c>
      <c r="F2362" s="118" t="s">
        <v>15408</v>
      </c>
      <c r="G2362" s="118"/>
      <c r="H2362" s="118" t="s">
        <v>4580</v>
      </c>
      <c r="I2362" s="118" t="s">
        <v>10567</v>
      </c>
      <c r="J2362" s="118" t="s">
        <v>7622</v>
      </c>
    </row>
    <row r="2363" spans="1:10" ht="12.75">
      <c r="A2363" s="118" t="s">
        <v>15409</v>
      </c>
      <c r="B2363" s="118" t="s">
        <v>15410</v>
      </c>
      <c r="C2363" s="118" t="b">
        <v>0</v>
      </c>
      <c r="D2363" s="118" t="e">
        <f t="shared" ca="1" si="1"/>
        <v>#NAME?</v>
      </c>
      <c r="E2363" s="118" t="s">
        <v>15405</v>
      </c>
      <c r="F2363" s="118" t="s">
        <v>15411</v>
      </c>
      <c r="G2363" s="118"/>
      <c r="H2363" s="118" t="s">
        <v>4485</v>
      </c>
      <c r="I2363" s="118" t="s">
        <v>10567</v>
      </c>
      <c r="J2363" s="118" t="s">
        <v>7622</v>
      </c>
    </row>
    <row r="2364" spans="1:10" ht="12.75">
      <c r="A2364" s="118" t="s">
        <v>11652</v>
      </c>
      <c r="B2364" s="118" t="s">
        <v>2663</v>
      </c>
      <c r="C2364" s="118" t="b">
        <v>0</v>
      </c>
      <c r="D2364" s="118" t="e">
        <f t="shared" ca="1" si="1"/>
        <v>#NAME?</v>
      </c>
      <c r="E2364" s="118" t="s">
        <v>15412</v>
      </c>
      <c r="F2364" s="118" t="s">
        <v>15413</v>
      </c>
      <c r="G2364" s="118"/>
      <c r="H2364" s="118" t="s">
        <v>4278</v>
      </c>
      <c r="I2364" s="118" t="s">
        <v>8657</v>
      </c>
      <c r="J2364" s="118" t="s">
        <v>8658</v>
      </c>
    </row>
    <row r="2365" spans="1:10" ht="12.75">
      <c r="A2365" s="118" t="s">
        <v>15414</v>
      </c>
      <c r="B2365" s="118" t="s">
        <v>15415</v>
      </c>
      <c r="C2365" s="118" t="b">
        <v>0</v>
      </c>
      <c r="D2365" s="118" t="e">
        <f t="shared" ca="1" si="1"/>
        <v>#NAME?</v>
      </c>
      <c r="E2365" s="118" t="s">
        <v>15416</v>
      </c>
      <c r="F2365" s="118" t="s">
        <v>15417</v>
      </c>
      <c r="G2365" s="118"/>
      <c r="H2365" s="118" t="s">
        <v>8035</v>
      </c>
      <c r="I2365" s="118" t="s">
        <v>8526</v>
      </c>
      <c r="J2365" s="118"/>
    </row>
    <row r="2366" spans="1:10" ht="12.75">
      <c r="A2366" s="118" t="s">
        <v>7910</v>
      </c>
      <c r="B2366" s="118" t="s">
        <v>15418</v>
      </c>
      <c r="C2366" s="118" t="b">
        <v>0</v>
      </c>
      <c r="D2366" s="118" t="e">
        <f t="shared" ca="1" si="1"/>
        <v>#NAME?</v>
      </c>
      <c r="E2366" s="118" t="s">
        <v>15419</v>
      </c>
      <c r="F2366" s="118" t="s">
        <v>15420</v>
      </c>
      <c r="G2366" s="118"/>
      <c r="H2366" s="118" t="s">
        <v>15421</v>
      </c>
      <c r="I2366" s="118" t="s">
        <v>8526</v>
      </c>
      <c r="J2366" s="118"/>
    </row>
    <row r="2367" spans="1:10" ht="12.75">
      <c r="A2367" s="118" t="s">
        <v>1069</v>
      </c>
      <c r="B2367" s="118" t="s">
        <v>15422</v>
      </c>
      <c r="C2367" s="118" t="b">
        <v>0</v>
      </c>
      <c r="D2367" s="118" t="e">
        <f t="shared" ca="1" si="1"/>
        <v>#NAME?</v>
      </c>
      <c r="E2367" s="118" t="s">
        <v>15423</v>
      </c>
      <c r="F2367" s="118" t="s">
        <v>15424</v>
      </c>
      <c r="G2367" s="118"/>
      <c r="H2367" s="118" t="s">
        <v>5368</v>
      </c>
      <c r="I2367" s="118" t="s">
        <v>8526</v>
      </c>
      <c r="J2367" s="118"/>
    </row>
    <row r="2368" spans="1:10" ht="12.75">
      <c r="A2368" s="118" t="s">
        <v>15425</v>
      </c>
      <c r="B2368" s="118" t="s">
        <v>14167</v>
      </c>
      <c r="C2368" s="118" t="b">
        <v>0</v>
      </c>
      <c r="D2368" s="118" t="e">
        <f t="shared" ca="1" si="1"/>
        <v>#NAME?</v>
      </c>
      <c r="E2368" s="118" t="s">
        <v>15423</v>
      </c>
      <c r="F2368" s="118" t="s">
        <v>15426</v>
      </c>
      <c r="G2368" s="118"/>
      <c r="H2368" s="118" t="s">
        <v>5607</v>
      </c>
      <c r="I2368" s="118" t="s">
        <v>8526</v>
      </c>
      <c r="J2368" s="118"/>
    </row>
    <row r="2369" spans="1:10" ht="12.75">
      <c r="A2369" s="118" t="s">
        <v>9399</v>
      </c>
      <c r="B2369" s="118" t="s">
        <v>15427</v>
      </c>
      <c r="C2369" s="118" t="b">
        <v>0</v>
      </c>
      <c r="D2369" s="118" t="e">
        <f t="shared" ca="1" si="1"/>
        <v>#NAME?</v>
      </c>
      <c r="E2369" s="118" t="s">
        <v>15423</v>
      </c>
      <c r="F2369" s="118" t="s">
        <v>15428</v>
      </c>
      <c r="G2369" s="118"/>
      <c r="H2369" s="118" t="s">
        <v>15429</v>
      </c>
      <c r="I2369" s="118" t="s">
        <v>8526</v>
      </c>
      <c r="J2369" s="118"/>
    </row>
    <row r="2370" spans="1:10" ht="12.75">
      <c r="A2370" s="118" t="s">
        <v>9132</v>
      </c>
      <c r="B2370" s="118" t="s">
        <v>15430</v>
      </c>
      <c r="C2370" s="118" t="b">
        <v>0</v>
      </c>
      <c r="D2370" s="118" t="e">
        <f t="shared" ca="1" si="1"/>
        <v>#NAME?</v>
      </c>
      <c r="E2370" s="118" t="s">
        <v>15431</v>
      </c>
      <c r="F2370" s="118" t="s">
        <v>15432</v>
      </c>
      <c r="G2370" s="118"/>
      <c r="H2370" s="118" t="s">
        <v>5064</v>
      </c>
      <c r="I2370" s="118" t="s">
        <v>13961</v>
      </c>
      <c r="J2370" s="118" t="s">
        <v>7672</v>
      </c>
    </row>
    <row r="2371" spans="1:10" ht="12.75">
      <c r="A2371" s="118" t="s">
        <v>15433</v>
      </c>
      <c r="B2371" s="118" t="s">
        <v>15434</v>
      </c>
      <c r="C2371" s="118" t="b">
        <v>0</v>
      </c>
      <c r="D2371" s="118" t="e">
        <f t="shared" ca="1" si="1"/>
        <v>#NAME?</v>
      </c>
      <c r="E2371" s="118" t="s">
        <v>15435</v>
      </c>
      <c r="F2371" s="118" t="s">
        <v>15436</v>
      </c>
      <c r="G2371" s="118"/>
      <c r="H2371" s="118" t="s">
        <v>4276</v>
      </c>
      <c r="I2371" s="118" t="s">
        <v>10834</v>
      </c>
      <c r="J2371" s="118" t="s">
        <v>10835</v>
      </c>
    </row>
    <row r="2372" spans="1:10" ht="12.75">
      <c r="A2372" s="118" t="s">
        <v>7966</v>
      </c>
      <c r="B2372" s="118" t="s">
        <v>15437</v>
      </c>
      <c r="C2372" s="118" t="b">
        <v>0</v>
      </c>
      <c r="D2372" s="118" t="e">
        <f t="shared" ca="1" si="1"/>
        <v>#NAME?</v>
      </c>
      <c r="E2372" s="118" t="s">
        <v>15435</v>
      </c>
      <c r="F2372" s="118" t="s">
        <v>15438</v>
      </c>
      <c r="G2372" s="118"/>
      <c r="H2372" s="118" t="s">
        <v>4276</v>
      </c>
      <c r="I2372" s="118" t="s">
        <v>10834</v>
      </c>
      <c r="J2372" s="118" t="s">
        <v>10835</v>
      </c>
    </row>
    <row r="2373" spans="1:10" ht="12.75">
      <c r="A2373" s="118" t="s">
        <v>870</v>
      </c>
      <c r="B2373" s="118" t="s">
        <v>15439</v>
      </c>
      <c r="C2373" s="118" t="b">
        <v>0</v>
      </c>
      <c r="D2373" s="118" t="e">
        <f t="shared" ca="1" si="1"/>
        <v>#NAME?</v>
      </c>
      <c r="E2373" s="118" t="s">
        <v>15435</v>
      </c>
      <c r="F2373" s="118" t="s">
        <v>15440</v>
      </c>
      <c r="G2373" s="118"/>
      <c r="H2373" s="118" t="s">
        <v>4831</v>
      </c>
      <c r="I2373" s="118" t="s">
        <v>10834</v>
      </c>
      <c r="J2373" s="118" t="s">
        <v>10835</v>
      </c>
    </row>
    <row r="2374" spans="1:10" ht="12.75">
      <c r="A2374" s="118" t="s">
        <v>8422</v>
      </c>
      <c r="B2374" s="118" t="s">
        <v>15441</v>
      </c>
      <c r="C2374" s="118" t="b">
        <v>0</v>
      </c>
      <c r="D2374" s="118" t="e">
        <f t="shared" ca="1" si="1"/>
        <v>#NAME?</v>
      </c>
      <c r="E2374" s="118" t="s">
        <v>15442</v>
      </c>
      <c r="F2374" s="118" t="s">
        <v>15443</v>
      </c>
      <c r="G2374" s="118"/>
      <c r="H2374" s="118" t="s">
        <v>5121</v>
      </c>
      <c r="I2374" s="118" t="s">
        <v>8312</v>
      </c>
      <c r="J2374" s="118" t="s">
        <v>8313</v>
      </c>
    </row>
    <row r="2375" spans="1:10" ht="12.75">
      <c r="A2375" s="118" t="s">
        <v>10990</v>
      </c>
      <c r="B2375" s="118" t="s">
        <v>14851</v>
      </c>
      <c r="C2375" s="118" t="b">
        <v>0</v>
      </c>
      <c r="D2375" s="118" t="e">
        <f t="shared" ca="1" si="1"/>
        <v>#NAME?</v>
      </c>
      <c r="E2375" s="118" t="s">
        <v>15442</v>
      </c>
      <c r="F2375" s="118" t="s">
        <v>15444</v>
      </c>
      <c r="G2375" s="118"/>
      <c r="H2375" s="118" t="s">
        <v>15445</v>
      </c>
      <c r="I2375" s="118" t="s">
        <v>8312</v>
      </c>
      <c r="J2375" s="118" t="s">
        <v>8313</v>
      </c>
    </row>
    <row r="2376" spans="1:10" ht="12.75">
      <c r="A2376" s="118" t="s">
        <v>7966</v>
      </c>
      <c r="B2376" s="118" t="s">
        <v>15446</v>
      </c>
      <c r="C2376" s="118" t="b">
        <v>0</v>
      </c>
      <c r="D2376" s="118" t="e">
        <f t="shared" ca="1" si="1"/>
        <v>#NAME?</v>
      </c>
      <c r="E2376" s="118" t="s">
        <v>15442</v>
      </c>
      <c r="F2376" s="118" t="s">
        <v>15447</v>
      </c>
      <c r="G2376" s="118"/>
      <c r="H2376" s="118" t="s">
        <v>5607</v>
      </c>
      <c r="I2376" s="118" t="s">
        <v>8312</v>
      </c>
      <c r="J2376" s="118" t="s">
        <v>8313</v>
      </c>
    </row>
    <row r="2377" spans="1:10" ht="12.75">
      <c r="A2377" s="118" t="s">
        <v>15448</v>
      </c>
      <c r="B2377" s="118" t="s">
        <v>14539</v>
      </c>
      <c r="C2377" s="118" t="b">
        <v>0</v>
      </c>
      <c r="D2377" s="118" t="e">
        <f t="shared" ca="1" si="1"/>
        <v>#NAME?</v>
      </c>
      <c r="E2377" s="118" t="s">
        <v>15442</v>
      </c>
      <c r="F2377" s="118" t="s">
        <v>15449</v>
      </c>
      <c r="G2377" s="118"/>
      <c r="H2377" s="118" t="s">
        <v>14123</v>
      </c>
      <c r="I2377" s="118" t="s">
        <v>8312</v>
      </c>
      <c r="J2377" s="118" t="s">
        <v>8313</v>
      </c>
    </row>
    <row r="2378" spans="1:10" ht="12.75">
      <c r="A2378" s="118" t="s">
        <v>830</v>
      </c>
      <c r="B2378" s="118" t="s">
        <v>15450</v>
      </c>
      <c r="C2378" s="118" t="b">
        <v>0</v>
      </c>
      <c r="D2378" s="118" t="e">
        <f t="shared" ca="1" si="1"/>
        <v>#NAME?</v>
      </c>
      <c r="E2378" s="118" t="s">
        <v>15442</v>
      </c>
      <c r="F2378" s="118" t="s">
        <v>15451</v>
      </c>
      <c r="G2378" s="118"/>
      <c r="H2378" s="118" t="s">
        <v>5121</v>
      </c>
      <c r="I2378" s="118" t="s">
        <v>8312</v>
      </c>
      <c r="J2378" s="118" t="s">
        <v>8313</v>
      </c>
    </row>
    <row r="2379" spans="1:10" ht="12.75">
      <c r="A2379" s="118" t="s">
        <v>15452</v>
      </c>
      <c r="B2379" s="118" t="s">
        <v>15453</v>
      </c>
      <c r="C2379" s="118" t="b">
        <v>0</v>
      </c>
      <c r="D2379" s="118" t="e">
        <f t="shared" ca="1" si="1"/>
        <v>#NAME?</v>
      </c>
      <c r="E2379" s="118" t="s">
        <v>15442</v>
      </c>
      <c r="F2379" s="118" t="s">
        <v>15454</v>
      </c>
      <c r="G2379" s="118"/>
      <c r="H2379" s="118" t="s">
        <v>4485</v>
      </c>
      <c r="I2379" s="118" t="s">
        <v>8312</v>
      </c>
      <c r="J2379" s="118" t="s">
        <v>8313</v>
      </c>
    </row>
    <row r="2380" spans="1:10" ht="12.75">
      <c r="A2380" s="118" t="s">
        <v>15455</v>
      </c>
      <c r="B2380" s="118" t="s">
        <v>15456</v>
      </c>
      <c r="C2380" s="118" t="b">
        <v>0</v>
      </c>
      <c r="D2380" s="118" t="e">
        <f t="shared" ca="1" si="1"/>
        <v>#NAME?</v>
      </c>
      <c r="E2380" s="118" t="s">
        <v>15442</v>
      </c>
      <c r="F2380" s="118" t="s">
        <v>15457</v>
      </c>
      <c r="G2380" s="118"/>
      <c r="H2380" s="118" t="s">
        <v>15458</v>
      </c>
      <c r="I2380" s="118" t="s">
        <v>8312</v>
      </c>
      <c r="J2380" s="118" t="s">
        <v>8313</v>
      </c>
    </row>
    <row r="2381" spans="1:10" ht="12.75">
      <c r="A2381" s="118" t="s">
        <v>15459</v>
      </c>
      <c r="B2381" s="118" t="s">
        <v>15460</v>
      </c>
      <c r="C2381" s="118" t="b">
        <v>0</v>
      </c>
      <c r="D2381" s="118" t="e">
        <f t="shared" ca="1" si="1"/>
        <v>#NAME?</v>
      </c>
      <c r="E2381" s="118" t="s">
        <v>15442</v>
      </c>
      <c r="F2381" s="118" t="s">
        <v>15461</v>
      </c>
      <c r="G2381" s="118"/>
      <c r="H2381" s="118" t="s">
        <v>7647</v>
      </c>
      <c r="I2381" s="118" t="s">
        <v>8312</v>
      </c>
      <c r="J2381" s="118" t="s">
        <v>8313</v>
      </c>
    </row>
    <row r="2382" spans="1:10" ht="12.75">
      <c r="A2382" s="118" t="s">
        <v>2013</v>
      </c>
      <c r="B2382" s="118" t="s">
        <v>9512</v>
      </c>
      <c r="C2382" s="118" t="b">
        <v>0</v>
      </c>
      <c r="D2382" s="118" t="e">
        <f t="shared" ca="1" si="1"/>
        <v>#NAME?</v>
      </c>
      <c r="E2382" s="118" t="s">
        <v>15442</v>
      </c>
      <c r="F2382" s="118" t="s">
        <v>15462</v>
      </c>
      <c r="G2382" s="118"/>
      <c r="H2382" s="118" t="s">
        <v>8144</v>
      </c>
      <c r="I2382" s="118" t="s">
        <v>8312</v>
      </c>
      <c r="J2382" s="118" t="s">
        <v>8313</v>
      </c>
    </row>
    <row r="2383" spans="1:10" ht="12.75">
      <c r="A2383" s="118" t="s">
        <v>2263</v>
      </c>
      <c r="B2383" s="118" t="s">
        <v>2641</v>
      </c>
      <c r="C2383" s="118" t="b">
        <v>0</v>
      </c>
      <c r="D2383" s="118" t="e">
        <f t="shared" ca="1" si="1"/>
        <v>#NAME?</v>
      </c>
      <c r="E2383" s="118" t="s">
        <v>15442</v>
      </c>
      <c r="F2383" s="118" t="s">
        <v>15463</v>
      </c>
      <c r="G2383" s="118"/>
      <c r="H2383" s="118" t="s">
        <v>5121</v>
      </c>
      <c r="I2383" s="118" t="s">
        <v>8312</v>
      </c>
      <c r="J2383" s="118" t="s">
        <v>8313</v>
      </c>
    </row>
    <row r="2384" spans="1:10" ht="12.75">
      <c r="A2384" s="118" t="s">
        <v>1666</v>
      </c>
      <c r="B2384" s="118" t="s">
        <v>15464</v>
      </c>
      <c r="C2384" s="118" t="b">
        <v>0</v>
      </c>
      <c r="D2384" s="118" t="e">
        <f t="shared" ca="1" si="1"/>
        <v>#NAME?</v>
      </c>
      <c r="E2384" s="118" t="s">
        <v>15465</v>
      </c>
      <c r="F2384" s="118" t="s">
        <v>15466</v>
      </c>
      <c r="G2384" s="118"/>
      <c r="H2384" s="118" t="s">
        <v>4278</v>
      </c>
      <c r="I2384" s="118" t="s">
        <v>13700</v>
      </c>
      <c r="J2384" s="118" t="s">
        <v>10551</v>
      </c>
    </row>
    <row r="2385" spans="1:10" ht="12.75">
      <c r="A2385" s="118" t="s">
        <v>2682</v>
      </c>
      <c r="B2385" s="118" t="s">
        <v>15319</v>
      </c>
      <c r="C2385" s="118" t="b">
        <v>0</v>
      </c>
      <c r="D2385" s="118" t="e">
        <f t="shared" ca="1" si="1"/>
        <v>#NAME?</v>
      </c>
      <c r="E2385" s="118" t="s">
        <v>15465</v>
      </c>
      <c r="F2385" s="118" t="s">
        <v>15467</v>
      </c>
      <c r="G2385" s="118"/>
      <c r="H2385" s="118" t="s">
        <v>8602</v>
      </c>
      <c r="I2385" s="118" t="s">
        <v>13700</v>
      </c>
      <c r="J2385" s="118" t="s">
        <v>10551</v>
      </c>
    </row>
    <row r="2386" spans="1:10" ht="12.75">
      <c r="A2386" s="118" t="s">
        <v>14923</v>
      </c>
      <c r="B2386" s="118" t="s">
        <v>15468</v>
      </c>
      <c r="C2386" s="118" t="b">
        <v>0</v>
      </c>
      <c r="D2386" s="118" t="e">
        <f t="shared" ca="1" si="1"/>
        <v>#NAME?</v>
      </c>
      <c r="E2386" s="118" t="s">
        <v>15465</v>
      </c>
      <c r="F2386" s="118" t="s">
        <v>15469</v>
      </c>
      <c r="G2386" s="118"/>
      <c r="H2386" s="118" t="s">
        <v>15470</v>
      </c>
      <c r="I2386" s="118" t="s">
        <v>13700</v>
      </c>
      <c r="J2386" s="118" t="s">
        <v>10551</v>
      </c>
    </row>
    <row r="2387" spans="1:10" ht="12.75">
      <c r="A2387" s="118" t="s">
        <v>2226</v>
      </c>
      <c r="B2387" s="118" t="s">
        <v>15471</v>
      </c>
      <c r="C2387" s="118" t="b">
        <v>0</v>
      </c>
      <c r="D2387" s="118" t="e">
        <f t="shared" ca="1" si="1"/>
        <v>#NAME?</v>
      </c>
      <c r="E2387" s="118" t="s">
        <v>15465</v>
      </c>
      <c r="F2387" s="118" t="s">
        <v>15472</v>
      </c>
      <c r="G2387" s="118"/>
      <c r="H2387" s="118" t="s">
        <v>54</v>
      </c>
      <c r="I2387" s="118" t="s">
        <v>13700</v>
      </c>
      <c r="J2387" s="118" t="s">
        <v>10551</v>
      </c>
    </row>
    <row r="2388" spans="1:10" ht="12.75">
      <c r="A2388" s="118" t="s">
        <v>15473</v>
      </c>
      <c r="B2388" s="118" t="s">
        <v>8006</v>
      </c>
      <c r="C2388" s="118" t="b">
        <v>0</v>
      </c>
      <c r="D2388" s="118" t="e">
        <f t="shared" ca="1" si="1"/>
        <v>#NAME?</v>
      </c>
      <c r="E2388" s="118" t="s">
        <v>15474</v>
      </c>
      <c r="F2388" s="118" t="s">
        <v>15475</v>
      </c>
      <c r="G2388" s="118"/>
      <c r="H2388" s="118" t="s">
        <v>4485</v>
      </c>
      <c r="I2388" s="118" t="s">
        <v>14479</v>
      </c>
      <c r="J2388" s="118" t="s">
        <v>14480</v>
      </c>
    </row>
    <row r="2389" spans="1:10" ht="12.75">
      <c r="A2389" s="118" t="s">
        <v>1069</v>
      </c>
      <c r="B2389" s="118" t="s">
        <v>15476</v>
      </c>
      <c r="C2389" s="118" t="b">
        <v>0</v>
      </c>
      <c r="D2389" s="118" t="e">
        <f t="shared" ca="1" si="1"/>
        <v>#NAME?</v>
      </c>
      <c r="E2389" s="118" t="s">
        <v>15474</v>
      </c>
      <c r="F2389" s="118" t="s">
        <v>15477</v>
      </c>
      <c r="G2389" s="118"/>
      <c r="H2389" s="118" t="s">
        <v>4485</v>
      </c>
      <c r="I2389" s="118" t="s">
        <v>9131</v>
      </c>
      <c r="J2389" s="118" t="s">
        <v>7622</v>
      </c>
    </row>
    <row r="2390" spans="1:10" ht="12.75">
      <c r="A2390" s="118" t="s">
        <v>995</v>
      </c>
      <c r="B2390" s="118" t="s">
        <v>963</v>
      </c>
      <c r="C2390" s="118" t="b">
        <v>0</v>
      </c>
      <c r="D2390" s="118" t="e">
        <f t="shared" ca="1" si="1"/>
        <v>#NAME?</v>
      </c>
      <c r="E2390" s="118" t="s">
        <v>15474</v>
      </c>
      <c r="F2390" s="118" t="s">
        <v>15478</v>
      </c>
      <c r="G2390" s="118"/>
      <c r="H2390" s="118" t="s">
        <v>4485</v>
      </c>
      <c r="I2390" s="118" t="s">
        <v>3131</v>
      </c>
      <c r="J2390" s="118" t="s">
        <v>7622</v>
      </c>
    </row>
    <row r="2391" spans="1:10" ht="12.75">
      <c r="A2391" s="118" t="s">
        <v>12964</v>
      </c>
      <c r="B2391" s="118" t="s">
        <v>11133</v>
      </c>
      <c r="C2391" s="118" t="b">
        <v>0</v>
      </c>
      <c r="D2391" s="118" t="e">
        <f t="shared" ca="1" si="1"/>
        <v>#NAME?</v>
      </c>
      <c r="E2391" s="118" t="s">
        <v>15479</v>
      </c>
      <c r="F2391" s="118" t="s">
        <v>15480</v>
      </c>
      <c r="G2391" s="118"/>
      <c r="H2391" s="118" t="s">
        <v>4305</v>
      </c>
      <c r="I2391" s="118" t="s">
        <v>9743</v>
      </c>
      <c r="J2391" s="118" t="s">
        <v>7622</v>
      </c>
    </row>
    <row r="2392" spans="1:10" ht="12.75">
      <c r="A2392" s="118" t="s">
        <v>2268</v>
      </c>
      <c r="B2392" s="118" t="s">
        <v>11133</v>
      </c>
      <c r="C2392" s="118" t="b">
        <v>0</v>
      </c>
      <c r="D2392" s="118" t="e">
        <f t="shared" ca="1" si="1"/>
        <v>#NAME?</v>
      </c>
      <c r="E2392" s="118" t="s">
        <v>15479</v>
      </c>
      <c r="F2392" s="118" t="s">
        <v>15481</v>
      </c>
      <c r="G2392" s="118"/>
      <c r="H2392" s="118" t="s">
        <v>5584</v>
      </c>
      <c r="I2392" s="118" t="s">
        <v>9743</v>
      </c>
      <c r="J2392" s="118" t="s">
        <v>7622</v>
      </c>
    </row>
    <row r="2393" spans="1:10" ht="12.75">
      <c r="A2393" s="118" t="s">
        <v>15482</v>
      </c>
      <c r="B2393" s="118" t="s">
        <v>11842</v>
      </c>
      <c r="C2393" s="118" t="b">
        <v>0</v>
      </c>
      <c r="D2393" s="118" t="e">
        <f t="shared" ca="1" si="1"/>
        <v>#NAME?</v>
      </c>
      <c r="E2393" s="118" t="s">
        <v>2961</v>
      </c>
      <c r="F2393" s="118" t="s">
        <v>15483</v>
      </c>
      <c r="G2393" s="118"/>
      <c r="H2393" s="118" t="s">
        <v>4276</v>
      </c>
      <c r="I2393" s="118" t="s">
        <v>14234</v>
      </c>
      <c r="J2393" s="118"/>
    </row>
    <row r="2394" spans="1:10" ht="12.75">
      <c r="A2394" s="118" t="s">
        <v>15484</v>
      </c>
      <c r="B2394" s="118" t="s">
        <v>15485</v>
      </c>
      <c r="C2394" s="118" t="b">
        <v>0</v>
      </c>
      <c r="D2394" s="118" t="e">
        <f t="shared" ca="1" si="1"/>
        <v>#NAME?</v>
      </c>
      <c r="E2394" s="118" t="s">
        <v>2961</v>
      </c>
      <c r="F2394" s="118" t="s">
        <v>15486</v>
      </c>
      <c r="G2394" s="118"/>
      <c r="H2394" s="118" t="s">
        <v>4485</v>
      </c>
      <c r="I2394" s="118" t="s">
        <v>7820</v>
      </c>
      <c r="J2394" s="118" t="s">
        <v>7820</v>
      </c>
    </row>
    <row r="2395" spans="1:10" ht="12.75">
      <c r="A2395" s="118" t="s">
        <v>8409</v>
      </c>
      <c r="B2395" s="118" t="s">
        <v>15487</v>
      </c>
      <c r="C2395" s="118" t="b">
        <v>0</v>
      </c>
      <c r="D2395" s="118" t="e">
        <f t="shared" ca="1" si="1"/>
        <v>#NAME?</v>
      </c>
      <c r="E2395" s="118" t="s">
        <v>2961</v>
      </c>
      <c r="F2395" s="118" t="s">
        <v>15488</v>
      </c>
      <c r="G2395" s="118"/>
      <c r="H2395" s="118" t="s">
        <v>4305</v>
      </c>
      <c r="I2395" s="118" t="s">
        <v>8136</v>
      </c>
      <c r="J2395" s="118" t="s">
        <v>7622</v>
      </c>
    </row>
    <row r="2396" spans="1:10" ht="12.75">
      <c r="A2396" s="118" t="s">
        <v>1235</v>
      </c>
      <c r="B2396" s="118" t="s">
        <v>15489</v>
      </c>
      <c r="C2396" s="118" t="b">
        <v>0</v>
      </c>
      <c r="D2396" s="118" t="e">
        <f t="shared" ca="1" si="1"/>
        <v>#NAME?</v>
      </c>
      <c r="E2396" s="118" t="s">
        <v>2961</v>
      </c>
      <c r="F2396" s="118" t="s">
        <v>15490</v>
      </c>
      <c r="G2396" s="118"/>
      <c r="H2396" s="118" t="s">
        <v>4305</v>
      </c>
      <c r="I2396" s="118" t="s">
        <v>7820</v>
      </c>
      <c r="J2396" s="118" t="s">
        <v>7820</v>
      </c>
    </row>
    <row r="2397" spans="1:10" ht="12.75">
      <c r="A2397" s="118" t="s">
        <v>11845</v>
      </c>
      <c r="B2397" s="118" t="s">
        <v>15491</v>
      </c>
      <c r="C2397" s="118" t="b">
        <v>0</v>
      </c>
      <c r="D2397" s="118" t="e">
        <f t="shared" ca="1" si="1"/>
        <v>#NAME?</v>
      </c>
      <c r="E2397" s="118" t="s">
        <v>2961</v>
      </c>
      <c r="F2397" s="118" t="s">
        <v>15492</v>
      </c>
      <c r="G2397" s="118"/>
      <c r="H2397" s="118" t="s">
        <v>4305</v>
      </c>
      <c r="I2397" s="118" t="s">
        <v>8136</v>
      </c>
      <c r="J2397" s="118" t="s">
        <v>7622</v>
      </c>
    </row>
    <row r="2398" spans="1:10" ht="12.75">
      <c r="A2398" s="118" t="s">
        <v>846</v>
      </c>
      <c r="B2398" s="118" t="s">
        <v>8141</v>
      </c>
      <c r="C2398" s="118" t="b">
        <v>0</v>
      </c>
      <c r="D2398" s="118" t="e">
        <f t="shared" ca="1" si="1"/>
        <v>#NAME?</v>
      </c>
      <c r="E2398" s="118" t="s">
        <v>2961</v>
      </c>
      <c r="F2398" s="118" t="s">
        <v>15493</v>
      </c>
      <c r="G2398" s="118"/>
      <c r="H2398" s="118" t="s">
        <v>9579</v>
      </c>
      <c r="I2398" s="118" t="s">
        <v>8136</v>
      </c>
      <c r="J2398" s="118" t="s">
        <v>7622</v>
      </c>
    </row>
    <row r="2399" spans="1:10" ht="12.75">
      <c r="A2399" s="118" t="s">
        <v>15494</v>
      </c>
      <c r="B2399" s="118" t="s">
        <v>15495</v>
      </c>
      <c r="C2399" s="118" t="b">
        <v>0</v>
      </c>
      <c r="D2399" s="118" t="e">
        <f t="shared" ca="1" si="1"/>
        <v>#NAME?</v>
      </c>
      <c r="E2399" s="118" t="s">
        <v>2961</v>
      </c>
      <c r="F2399" s="118" t="s">
        <v>15496</v>
      </c>
      <c r="G2399" s="118"/>
      <c r="H2399" s="118" t="s">
        <v>4485</v>
      </c>
      <c r="I2399" s="118" t="s">
        <v>15497</v>
      </c>
      <c r="J2399" s="118"/>
    </row>
    <row r="2400" spans="1:10" ht="12.75">
      <c r="A2400" s="118" t="s">
        <v>11519</v>
      </c>
      <c r="B2400" s="118" t="s">
        <v>15498</v>
      </c>
      <c r="C2400" s="118" t="b">
        <v>0</v>
      </c>
      <c r="D2400" s="118" t="e">
        <f t="shared" ca="1" si="1"/>
        <v>#NAME?</v>
      </c>
      <c r="E2400" s="118" t="s">
        <v>2961</v>
      </c>
      <c r="F2400" s="118" t="s">
        <v>15499</v>
      </c>
      <c r="G2400" s="118"/>
      <c r="H2400" s="118" t="s">
        <v>7611</v>
      </c>
      <c r="I2400" s="118" t="s">
        <v>10284</v>
      </c>
      <c r="J2400" s="118" t="s">
        <v>9660</v>
      </c>
    </row>
    <row r="2401" spans="1:10" ht="12.75">
      <c r="A2401" s="118" t="s">
        <v>15500</v>
      </c>
      <c r="B2401" s="118" t="s">
        <v>15501</v>
      </c>
      <c r="C2401" s="118" t="b">
        <v>0</v>
      </c>
      <c r="D2401" s="118" t="e">
        <f t="shared" ca="1" si="1"/>
        <v>#NAME?</v>
      </c>
      <c r="E2401" s="118" t="s">
        <v>2961</v>
      </c>
      <c r="F2401" s="118" t="s">
        <v>15502</v>
      </c>
      <c r="G2401" s="118"/>
      <c r="H2401" s="118" t="s">
        <v>4305</v>
      </c>
      <c r="I2401" s="118" t="s">
        <v>15497</v>
      </c>
      <c r="J2401" s="118"/>
    </row>
    <row r="2402" spans="1:10" ht="12.75">
      <c r="A2402" s="118" t="s">
        <v>1591</v>
      </c>
      <c r="B2402" s="118" t="s">
        <v>15503</v>
      </c>
      <c r="C2402" s="118" t="b">
        <v>0</v>
      </c>
      <c r="D2402" s="118" t="e">
        <f t="shared" ca="1" si="1"/>
        <v>#NAME?</v>
      </c>
      <c r="E2402" s="118" t="s">
        <v>2961</v>
      </c>
      <c r="F2402" s="118" t="s">
        <v>15504</v>
      </c>
      <c r="G2402" s="118"/>
      <c r="H2402" s="118" t="s">
        <v>4305</v>
      </c>
      <c r="I2402" s="118" t="s">
        <v>8136</v>
      </c>
      <c r="J2402" s="118" t="s">
        <v>7622</v>
      </c>
    </row>
    <row r="2403" spans="1:10" ht="12.75">
      <c r="A2403" s="118" t="s">
        <v>2079</v>
      </c>
      <c r="B2403" s="118" t="s">
        <v>15505</v>
      </c>
      <c r="C2403" s="118" t="b">
        <v>0</v>
      </c>
      <c r="D2403" s="118" t="e">
        <f t="shared" ca="1" si="1"/>
        <v>#NAME?</v>
      </c>
      <c r="E2403" s="118" t="s">
        <v>2961</v>
      </c>
      <c r="F2403" s="118" t="s">
        <v>15506</v>
      </c>
      <c r="G2403" s="118"/>
      <c r="H2403" s="118" t="s">
        <v>4485</v>
      </c>
      <c r="I2403" s="118" t="s">
        <v>8136</v>
      </c>
      <c r="J2403" s="118" t="s">
        <v>7622</v>
      </c>
    </row>
    <row r="2404" spans="1:10" ht="12.75">
      <c r="A2404" s="118" t="s">
        <v>15507</v>
      </c>
      <c r="B2404" s="118" t="s">
        <v>15508</v>
      </c>
      <c r="C2404" s="118" t="b">
        <v>0</v>
      </c>
      <c r="D2404" s="118" t="e">
        <f t="shared" ca="1" si="1"/>
        <v>#NAME?</v>
      </c>
      <c r="E2404" s="118" t="s">
        <v>2961</v>
      </c>
      <c r="F2404" s="118" t="s">
        <v>15509</v>
      </c>
      <c r="G2404" s="118"/>
      <c r="H2404" s="118" t="s">
        <v>4305</v>
      </c>
      <c r="I2404" s="118" t="s">
        <v>8136</v>
      </c>
      <c r="J2404" s="118" t="s">
        <v>7622</v>
      </c>
    </row>
    <row r="2405" spans="1:10" ht="12.75">
      <c r="A2405" s="118" t="s">
        <v>1484</v>
      </c>
      <c r="B2405" s="118" t="s">
        <v>15510</v>
      </c>
      <c r="C2405" s="118" t="b">
        <v>0</v>
      </c>
      <c r="D2405" s="118" t="e">
        <f t="shared" ca="1" si="1"/>
        <v>#NAME?</v>
      </c>
      <c r="E2405" s="118" t="s">
        <v>2961</v>
      </c>
      <c r="F2405" s="118" t="s">
        <v>15511</v>
      </c>
      <c r="G2405" s="118"/>
      <c r="H2405" s="118" t="s">
        <v>15512</v>
      </c>
      <c r="I2405" s="118" t="s">
        <v>7820</v>
      </c>
      <c r="J2405" s="118" t="s">
        <v>7820</v>
      </c>
    </row>
    <row r="2406" spans="1:10" ht="12.75">
      <c r="A2406" s="118" t="s">
        <v>8358</v>
      </c>
      <c r="B2406" s="118" t="s">
        <v>15513</v>
      </c>
      <c r="C2406" s="118" t="b">
        <v>0</v>
      </c>
      <c r="D2406" s="118" t="e">
        <f t="shared" ca="1" si="1"/>
        <v>#NAME?</v>
      </c>
      <c r="E2406" s="118" t="s">
        <v>2961</v>
      </c>
      <c r="F2406" s="118" t="s">
        <v>15514</v>
      </c>
      <c r="G2406" s="118"/>
      <c r="H2406" s="118" t="s">
        <v>4305</v>
      </c>
      <c r="I2406" s="118" t="s">
        <v>10284</v>
      </c>
      <c r="J2406" s="118" t="s">
        <v>9660</v>
      </c>
    </row>
    <row r="2407" spans="1:10" ht="12.75">
      <c r="A2407" s="118" t="s">
        <v>8039</v>
      </c>
      <c r="B2407" s="118" t="s">
        <v>15515</v>
      </c>
      <c r="C2407" s="118" t="b">
        <v>0</v>
      </c>
      <c r="D2407" s="118" t="e">
        <f t="shared" ca="1" si="1"/>
        <v>#NAME?</v>
      </c>
      <c r="E2407" s="118" t="s">
        <v>2961</v>
      </c>
      <c r="F2407" s="118" t="s">
        <v>15516</v>
      </c>
      <c r="G2407" s="118"/>
      <c r="H2407" s="118" t="s">
        <v>4305</v>
      </c>
      <c r="I2407" s="118" t="s">
        <v>10284</v>
      </c>
      <c r="J2407" s="118" t="s">
        <v>9660</v>
      </c>
    </row>
    <row r="2408" spans="1:10" ht="12.75">
      <c r="A2408" s="118" t="s">
        <v>15517</v>
      </c>
      <c r="B2408" s="118" t="s">
        <v>15518</v>
      </c>
      <c r="C2408" s="118" t="b">
        <v>0</v>
      </c>
      <c r="D2408" s="118" t="e">
        <f t="shared" ca="1" si="1"/>
        <v>#NAME?</v>
      </c>
      <c r="E2408" s="118" t="s">
        <v>2961</v>
      </c>
      <c r="F2408" s="118" t="s">
        <v>15519</v>
      </c>
      <c r="G2408" s="118"/>
      <c r="H2408" s="118" t="s">
        <v>4305</v>
      </c>
      <c r="I2408" s="118" t="s">
        <v>8136</v>
      </c>
      <c r="J2408" s="118" t="s">
        <v>7622</v>
      </c>
    </row>
    <row r="2409" spans="1:10" ht="12.75">
      <c r="A2409" s="118" t="s">
        <v>1903</v>
      </c>
      <c r="B2409" s="118" t="s">
        <v>14327</v>
      </c>
      <c r="C2409" s="118" t="b">
        <v>0</v>
      </c>
      <c r="D2409" s="118" t="e">
        <f t="shared" ca="1" si="1"/>
        <v>#NAME?</v>
      </c>
      <c r="E2409" s="118" t="s">
        <v>15520</v>
      </c>
      <c r="F2409" s="118" t="s">
        <v>15521</v>
      </c>
      <c r="G2409" s="118"/>
      <c r="H2409" s="118" t="s">
        <v>7647</v>
      </c>
      <c r="I2409" s="118" t="s">
        <v>9767</v>
      </c>
      <c r="J2409" s="118" t="s">
        <v>9768</v>
      </c>
    </row>
    <row r="2410" spans="1:10" ht="12.75">
      <c r="A2410" s="118" t="s">
        <v>15067</v>
      </c>
      <c r="B2410" s="118" t="s">
        <v>15522</v>
      </c>
      <c r="C2410" s="118" t="b">
        <v>0</v>
      </c>
      <c r="D2410" s="118" t="e">
        <f t="shared" ca="1" si="1"/>
        <v>#NAME?</v>
      </c>
      <c r="E2410" s="118" t="s">
        <v>15520</v>
      </c>
      <c r="F2410" s="118" t="s">
        <v>15523</v>
      </c>
      <c r="G2410" s="118"/>
      <c r="H2410" s="118" t="s">
        <v>4278</v>
      </c>
      <c r="I2410" s="118" t="s">
        <v>9767</v>
      </c>
      <c r="J2410" s="118" t="s">
        <v>9768</v>
      </c>
    </row>
    <row r="2411" spans="1:10" ht="12.75">
      <c r="A2411" s="118" t="s">
        <v>8584</v>
      </c>
      <c r="B2411" s="118" t="s">
        <v>15524</v>
      </c>
      <c r="C2411" s="118" t="b">
        <v>0</v>
      </c>
      <c r="D2411" s="118" t="e">
        <f t="shared" ca="1" si="1"/>
        <v>#NAME?</v>
      </c>
      <c r="E2411" s="118" t="s">
        <v>15525</v>
      </c>
      <c r="F2411" s="118" t="s">
        <v>15526</v>
      </c>
      <c r="G2411" s="118"/>
      <c r="H2411" s="118" t="s">
        <v>4278</v>
      </c>
      <c r="I2411" s="118" t="s">
        <v>7590</v>
      </c>
      <c r="J2411" s="118" t="s">
        <v>7591</v>
      </c>
    </row>
    <row r="2412" spans="1:10" ht="12.75">
      <c r="A2412" s="118" t="s">
        <v>8358</v>
      </c>
      <c r="B2412" s="118" t="s">
        <v>15527</v>
      </c>
      <c r="C2412" s="118" t="b">
        <v>0</v>
      </c>
      <c r="D2412" s="118" t="e">
        <f t="shared" ca="1" si="1"/>
        <v>#NAME?</v>
      </c>
      <c r="E2412" s="118" t="s">
        <v>15525</v>
      </c>
      <c r="F2412" s="118" t="s">
        <v>15528</v>
      </c>
      <c r="G2412" s="118"/>
      <c r="H2412" s="118" t="s">
        <v>4278</v>
      </c>
      <c r="I2412" s="118" t="s">
        <v>7590</v>
      </c>
      <c r="J2412" s="118" t="s">
        <v>7591</v>
      </c>
    </row>
    <row r="2413" spans="1:10" ht="12.75">
      <c r="A2413" s="118" t="s">
        <v>12369</v>
      </c>
      <c r="B2413" s="118" t="s">
        <v>15529</v>
      </c>
      <c r="C2413" s="118" t="b">
        <v>0</v>
      </c>
      <c r="D2413" s="118" t="e">
        <f t="shared" ca="1" si="1"/>
        <v>#NAME?</v>
      </c>
      <c r="E2413" s="118" t="s">
        <v>15530</v>
      </c>
      <c r="F2413" s="118" t="s">
        <v>15531</v>
      </c>
      <c r="G2413" s="118"/>
      <c r="H2413" s="118" t="s">
        <v>4305</v>
      </c>
      <c r="I2413" s="118" t="s">
        <v>7820</v>
      </c>
      <c r="J2413" s="118" t="s">
        <v>7820</v>
      </c>
    </row>
    <row r="2414" spans="1:10" ht="12.75">
      <c r="A2414" s="118" t="s">
        <v>15532</v>
      </c>
      <c r="B2414" s="118" t="s">
        <v>2014</v>
      </c>
      <c r="C2414" s="118" t="b">
        <v>0</v>
      </c>
      <c r="D2414" s="118" t="e">
        <f t="shared" ca="1" si="1"/>
        <v>#NAME?</v>
      </c>
      <c r="E2414" s="118" t="s">
        <v>15533</v>
      </c>
      <c r="F2414" s="118" t="s">
        <v>15534</v>
      </c>
      <c r="G2414" s="118"/>
      <c r="H2414" s="118" t="s">
        <v>15535</v>
      </c>
      <c r="I2414" s="118" t="s">
        <v>8136</v>
      </c>
      <c r="J2414" s="118" t="s">
        <v>7622</v>
      </c>
    </row>
    <row r="2415" spans="1:10" ht="12.75">
      <c r="A2415" s="118" t="s">
        <v>8981</v>
      </c>
      <c r="B2415" s="118" t="s">
        <v>11641</v>
      </c>
      <c r="C2415" s="118" t="b">
        <v>0</v>
      </c>
      <c r="D2415" s="118" t="e">
        <f t="shared" ca="1" si="1"/>
        <v>#NAME?</v>
      </c>
      <c r="E2415" s="118" t="s">
        <v>15533</v>
      </c>
      <c r="F2415" s="118" t="s">
        <v>15536</v>
      </c>
      <c r="G2415" s="118"/>
      <c r="H2415" s="118" t="s">
        <v>4305</v>
      </c>
      <c r="I2415" s="118" t="s">
        <v>8136</v>
      </c>
      <c r="J2415" s="118" t="s">
        <v>7622</v>
      </c>
    </row>
    <row r="2416" spans="1:10" ht="12.75">
      <c r="A2416" s="118" t="s">
        <v>8981</v>
      </c>
      <c r="B2416" s="118" t="s">
        <v>15537</v>
      </c>
      <c r="C2416" s="118" t="b">
        <v>0</v>
      </c>
      <c r="D2416" s="118" t="e">
        <f t="shared" ca="1" si="1"/>
        <v>#NAME?</v>
      </c>
      <c r="E2416" s="118" t="s">
        <v>15533</v>
      </c>
      <c r="F2416" s="118" t="s">
        <v>15538</v>
      </c>
      <c r="G2416" s="118"/>
      <c r="H2416" s="118" t="s">
        <v>4305</v>
      </c>
      <c r="I2416" s="118" t="s">
        <v>8136</v>
      </c>
      <c r="J2416" s="118" t="s">
        <v>7622</v>
      </c>
    </row>
    <row r="2417" spans="1:10" ht="12.75">
      <c r="A2417" s="118" t="s">
        <v>873</v>
      </c>
      <c r="B2417" s="118" t="s">
        <v>15539</v>
      </c>
      <c r="C2417" s="118" t="b">
        <v>0</v>
      </c>
      <c r="D2417" s="118" t="e">
        <f t="shared" ca="1" si="1"/>
        <v>#NAME?</v>
      </c>
      <c r="E2417" s="118" t="s">
        <v>15533</v>
      </c>
      <c r="F2417" s="118" t="s">
        <v>15540</v>
      </c>
      <c r="G2417" s="118"/>
      <c r="H2417" s="118" t="s">
        <v>4305</v>
      </c>
      <c r="I2417" s="118" t="s">
        <v>8136</v>
      </c>
      <c r="J2417" s="118" t="s">
        <v>7622</v>
      </c>
    </row>
    <row r="2418" spans="1:10" ht="12.75">
      <c r="A2418" s="118" t="s">
        <v>11932</v>
      </c>
      <c r="B2418" s="118" t="s">
        <v>11115</v>
      </c>
      <c r="C2418" s="118" t="b">
        <v>0</v>
      </c>
      <c r="D2418" s="118" t="e">
        <f t="shared" ca="1" si="1"/>
        <v>#NAME?</v>
      </c>
      <c r="E2418" s="118" t="s">
        <v>15533</v>
      </c>
      <c r="F2418" s="118" t="s">
        <v>15541</v>
      </c>
      <c r="G2418" s="118"/>
      <c r="H2418" s="118" t="s">
        <v>4305</v>
      </c>
      <c r="I2418" s="118" t="s">
        <v>8136</v>
      </c>
      <c r="J2418" s="118" t="s">
        <v>7622</v>
      </c>
    </row>
    <row r="2419" spans="1:10" ht="12.75">
      <c r="A2419" s="118" t="s">
        <v>13576</v>
      </c>
      <c r="B2419" s="118" t="s">
        <v>15542</v>
      </c>
      <c r="C2419" s="118" t="b">
        <v>0</v>
      </c>
      <c r="D2419" s="118" t="e">
        <f t="shared" ca="1" si="1"/>
        <v>#NAME?</v>
      </c>
      <c r="E2419" s="118" t="s">
        <v>15543</v>
      </c>
      <c r="F2419" s="118" t="s">
        <v>15544</v>
      </c>
      <c r="G2419" s="118"/>
      <c r="H2419" s="118" t="s">
        <v>5368</v>
      </c>
      <c r="I2419" s="118" t="s">
        <v>7684</v>
      </c>
      <c r="J2419" s="118"/>
    </row>
    <row r="2420" spans="1:10" ht="12.75">
      <c r="A2420" s="118" t="s">
        <v>7893</v>
      </c>
      <c r="B2420" s="118" t="s">
        <v>15545</v>
      </c>
      <c r="C2420" s="118" t="b">
        <v>0</v>
      </c>
      <c r="D2420" s="118" t="e">
        <f t="shared" ca="1" si="1"/>
        <v>#NAME?</v>
      </c>
      <c r="E2420" s="118" t="s">
        <v>15543</v>
      </c>
      <c r="F2420" s="118" t="s">
        <v>15546</v>
      </c>
      <c r="G2420" s="118"/>
      <c r="H2420" s="118" t="s">
        <v>4276</v>
      </c>
      <c r="I2420" s="118" t="s">
        <v>7684</v>
      </c>
      <c r="J2420" s="118"/>
    </row>
    <row r="2421" spans="1:10" ht="12.75">
      <c r="A2421" s="118" t="s">
        <v>1266</v>
      </c>
      <c r="B2421" s="118" t="s">
        <v>15547</v>
      </c>
      <c r="C2421" s="118" t="b">
        <v>0</v>
      </c>
      <c r="D2421" s="118" t="e">
        <f t="shared" ca="1" si="1"/>
        <v>#NAME?</v>
      </c>
      <c r="E2421" s="118" t="s">
        <v>15548</v>
      </c>
      <c r="F2421" s="118" t="s">
        <v>15549</v>
      </c>
      <c r="G2421" s="118"/>
      <c r="H2421" s="118" t="s">
        <v>5273</v>
      </c>
      <c r="I2421" s="118" t="s">
        <v>8701</v>
      </c>
      <c r="J2421" s="118" t="s">
        <v>8702</v>
      </c>
    </row>
    <row r="2422" spans="1:10" ht="12.75">
      <c r="A2422" s="118" t="s">
        <v>1484</v>
      </c>
      <c r="B2422" s="118" t="s">
        <v>15550</v>
      </c>
      <c r="C2422" s="118" t="b">
        <v>0</v>
      </c>
      <c r="D2422" s="118" t="e">
        <f t="shared" ca="1" si="1"/>
        <v>#NAME?</v>
      </c>
      <c r="E2422" s="118" t="s">
        <v>15548</v>
      </c>
      <c r="F2422" s="118" t="s">
        <v>15551</v>
      </c>
      <c r="G2422" s="118"/>
      <c r="H2422" s="118" t="s">
        <v>4276</v>
      </c>
      <c r="I2422" s="118" t="s">
        <v>8701</v>
      </c>
      <c r="J2422" s="118" t="s">
        <v>8702</v>
      </c>
    </row>
    <row r="2423" spans="1:10" ht="12.75">
      <c r="A2423" s="118" t="s">
        <v>15552</v>
      </c>
      <c r="B2423" s="118" t="s">
        <v>14488</v>
      </c>
      <c r="C2423" s="118" t="b">
        <v>0</v>
      </c>
      <c r="D2423" s="118" t="e">
        <f t="shared" ca="1" si="1"/>
        <v>#NAME?</v>
      </c>
      <c r="E2423" s="118" t="s">
        <v>15553</v>
      </c>
      <c r="F2423" s="118" t="s">
        <v>15554</v>
      </c>
      <c r="G2423" s="118"/>
      <c r="H2423" s="118" t="s">
        <v>4580</v>
      </c>
      <c r="I2423" s="118" t="s">
        <v>7820</v>
      </c>
      <c r="J2423" s="118" t="s">
        <v>7820</v>
      </c>
    </row>
    <row r="2424" spans="1:10" ht="12.75">
      <c r="A2424" s="118" t="s">
        <v>1591</v>
      </c>
      <c r="B2424" s="118" t="s">
        <v>8476</v>
      </c>
      <c r="C2424" s="118" t="b">
        <v>0</v>
      </c>
      <c r="D2424" s="118" t="e">
        <f t="shared" ca="1" si="1"/>
        <v>#NAME?</v>
      </c>
      <c r="E2424" s="118" t="s">
        <v>15553</v>
      </c>
      <c r="F2424" s="118" t="s">
        <v>15555</v>
      </c>
      <c r="G2424" s="118"/>
      <c r="H2424" s="118" t="s">
        <v>4485</v>
      </c>
      <c r="I2424" s="118" t="s">
        <v>7820</v>
      </c>
      <c r="J2424" s="118" t="s">
        <v>7820</v>
      </c>
    </row>
    <row r="2425" spans="1:10" ht="12.75">
      <c r="A2425" s="118" t="s">
        <v>1591</v>
      </c>
      <c r="B2425" s="118" t="s">
        <v>12841</v>
      </c>
      <c r="C2425" s="118" t="b">
        <v>0</v>
      </c>
      <c r="D2425" s="118" t="e">
        <f t="shared" ca="1" si="1"/>
        <v>#NAME?</v>
      </c>
      <c r="E2425" s="118" t="s">
        <v>15553</v>
      </c>
      <c r="F2425" s="118" t="s">
        <v>15556</v>
      </c>
      <c r="G2425" s="118"/>
      <c r="H2425" s="118" t="s">
        <v>4276</v>
      </c>
      <c r="I2425" s="118" t="s">
        <v>7820</v>
      </c>
      <c r="J2425" s="118" t="s">
        <v>7820</v>
      </c>
    </row>
    <row r="2426" spans="1:10" ht="12.75">
      <c r="A2426" s="118" t="s">
        <v>1069</v>
      </c>
      <c r="B2426" s="118" t="s">
        <v>9155</v>
      </c>
      <c r="C2426" s="118" t="b">
        <v>0</v>
      </c>
      <c r="D2426" s="118" t="e">
        <f t="shared" ca="1" si="1"/>
        <v>#NAME?</v>
      </c>
      <c r="E2426" s="118" t="s">
        <v>15553</v>
      </c>
      <c r="F2426" s="118" t="s">
        <v>15557</v>
      </c>
      <c r="G2426" s="118"/>
      <c r="H2426" s="118" t="s">
        <v>4485</v>
      </c>
      <c r="I2426" s="118" t="s">
        <v>7820</v>
      </c>
      <c r="J2426" s="118" t="s">
        <v>7820</v>
      </c>
    </row>
    <row r="2427" spans="1:10" ht="12.75">
      <c r="A2427" s="118" t="s">
        <v>11587</v>
      </c>
      <c r="B2427" s="118" t="s">
        <v>15558</v>
      </c>
      <c r="C2427" s="118" t="b">
        <v>0</v>
      </c>
      <c r="D2427" s="118" t="e">
        <f t="shared" ca="1" si="1"/>
        <v>#NAME?</v>
      </c>
      <c r="E2427" s="118" t="s">
        <v>15559</v>
      </c>
      <c r="F2427" s="118" t="s">
        <v>15560</v>
      </c>
      <c r="G2427" s="118"/>
      <c r="H2427" s="118" t="s">
        <v>5607</v>
      </c>
      <c r="I2427" s="118" t="s">
        <v>15561</v>
      </c>
      <c r="J2427" s="118"/>
    </row>
    <row r="2428" spans="1:10" ht="12.75">
      <c r="A2428" s="118" t="s">
        <v>947</v>
      </c>
      <c r="B2428" s="118" t="s">
        <v>10734</v>
      </c>
      <c r="C2428" s="118" t="b">
        <v>0</v>
      </c>
      <c r="D2428" s="118" t="e">
        <f t="shared" ca="1" si="1"/>
        <v>#NAME?</v>
      </c>
      <c r="E2428" s="118" t="s">
        <v>15559</v>
      </c>
      <c r="F2428" s="118" t="s">
        <v>15562</v>
      </c>
      <c r="G2428" s="118"/>
      <c r="H2428" s="118" t="s">
        <v>15563</v>
      </c>
      <c r="I2428" s="118" t="s">
        <v>15561</v>
      </c>
      <c r="J2428" s="118"/>
    </row>
    <row r="2429" spans="1:10" ht="12.75">
      <c r="A2429" s="118" t="s">
        <v>15564</v>
      </c>
      <c r="B2429" s="118" t="s">
        <v>15565</v>
      </c>
      <c r="C2429" s="118" t="b">
        <v>0</v>
      </c>
      <c r="D2429" s="118" t="e">
        <f t="shared" ca="1" si="1"/>
        <v>#NAME?</v>
      </c>
      <c r="E2429" s="118" t="s">
        <v>15559</v>
      </c>
      <c r="F2429" s="118" t="s">
        <v>15566</v>
      </c>
      <c r="G2429" s="118"/>
      <c r="H2429" s="118" t="s">
        <v>5961</v>
      </c>
      <c r="I2429" s="118" t="s">
        <v>15561</v>
      </c>
      <c r="J2429" s="118"/>
    </row>
    <row r="2430" spans="1:10" ht="12.75">
      <c r="A2430" s="118" t="s">
        <v>14441</v>
      </c>
      <c r="B2430" s="118" t="s">
        <v>7626</v>
      </c>
      <c r="C2430" s="118" t="b">
        <v>0</v>
      </c>
      <c r="D2430" s="118" t="e">
        <f t="shared" ca="1" si="1"/>
        <v>#NAME?</v>
      </c>
      <c r="E2430" s="118" t="s">
        <v>15559</v>
      </c>
      <c r="F2430" s="118" t="s">
        <v>15567</v>
      </c>
      <c r="G2430" s="118"/>
      <c r="H2430" s="118" t="s">
        <v>54</v>
      </c>
      <c r="I2430" s="118" t="s">
        <v>15561</v>
      </c>
      <c r="J2430" s="118"/>
    </row>
    <row r="2431" spans="1:10" ht="12.75">
      <c r="A2431" s="118" t="s">
        <v>1124</v>
      </c>
      <c r="B2431" s="118" t="s">
        <v>15568</v>
      </c>
      <c r="C2431" s="118" t="b">
        <v>0</v>
      </c>
      <c r="D2431" s="118" t="e">
        <f t="shared" ca="1" si="1"/>
        <v>#NAME?</v>
      </c>
      <c r="E2431" s="118" t="s">
        <v>15559</v>
      </c>
      <c r="F2431" s="118" t="s">
        <v>15569</v>
      </c>
      <c r="G2431" s="118"/>
      <c r="H2431" s="118" t="s">
        <v>15056</v>
      </c>
      <c r="I2431" s="118" t="s">
        <v>15561</v>
      </c>
      <c r="J2431" s="118"/>
    </row>
    <row r="2432" spans="1:10" ht="12.75">
      <c r="A2432" s="118" t="s">
        <v>15570</v>
      </c>
      <c r="B2432" s="118" t="s">
        <v>15571</v>
      </c>
      <c r="C2432" s="118" t="b">
        <v>0</v>
      </c>
      <c r="D2432" s="118" t="e">
        <f t="shared" ca="1" si="1"/>
        <v>#NAME?</v>
      </c>
      <c r="E2432" s="118" t="s">
        <v>15559</v>
      </c>
      <c r="F2432" s="118" t="s">
        <v>15572</v>
      </c>
      <c r="G2432" s="118"/>
      <c r="H2432" s="118" t="s">
        <v>54</v>
      </c>
      <c r="I2432" s="118" t="s">
        <v>15561</v>
      </c>
      <c r="J2432" s="118"/>
    </row>
    <row r="2433" spans="1:10" ht="12.75">
      <c r="A2433" s="118" t="s">
        <v>15573</v>
      </c>
      <c r="B2433" s="118" t="s">
        <v>15574</v>
      </c>
      <c r="C2433" s="118" t="b">
        <v>0</v>
      </c>
      <c r="D2433" s="118" t="e">
        <f t="shared" ca="1" si="1"/>
        <v>#NAME?</v>
      </c>
      <c r="E2433" s="118" t="s">
        <v>15575</v>
      </c>
      <c r="F2433" s="118" t="s">
        <v>15576</v>
      </c>
      <c r="G2433" s="118"/>
      <c r="H2433" s="118" t="s">
        <v>5273</v>
      </c>
      <c r="I2433" s="118" t="s">
        <v>7762</v>
      </c>
      <c r="J2433" s="118" t="s">
        <v>7763</v>
      </c>
    </row>
    <row r="2434" spans="1:10" ht="12.75">
      <c r="A2434" s="118" t="s">
        <v>15577</v>
      </c>
      <c r="B2434" s="118" t="s">
        <v>15578</v>
      </c>
      <c r="C2434" s="118" t="b">
        <v>0</v>
      </c>
      <c r="D2434" s="118" t="e">
        <f t="shared" ca="1" si="1"/>
        <v>#NAME?</v>
      </c>
      <c r="E2434" s="118" t="s">
        <v>15575</v>
      </c>
      <c r="F2434" s="118" t="s">
        <v>15579</v>
      </c>
      <c r="G2434" s="118"/>
      <c r="H2434" s="118" t="s">
        <v>4278</v>
      </c>
      <c r="I2434" s="118" t="s">
        <v>7762</v>
      </c>
      <c r="J2434" s="118" t="s">
        <v>7763</v>
      </c>
    </row>
    <row r="2435" spans="1:10" ht="12.75">
      <c r="A2435" s="118" t="s">
        <v>15580</v>
      </c>
      <c r="B2435" s="118" t="s">
        <v>15581</v>
      </c>
      <c r="C2435" s="118" t="b">
        <v>0</v>
      </c>
      <c r="D2435" s="118" t="e">
        <f t="shared" ca="1" si="1"/>
        <v>#NAME?</v>
      </c>
      <c r="E2435" s="118" t="s">
        <v>15582</v>
      </c>
      <c r="F2435" s="118" t="s">
        <v>15583</v>
      </c>
      <c r="G2435" s="118"/>
      <c r="H2435" s="118" t="s">
        <v>15584</v>
      </c>
      <c r="I2435" s="118" t="s">
        <v>15585</v>
      </c>
      <c r="J2435" s="118" t="s">
        <v>10551</v>
      </c>
    </row>
    <row r="2436" spans="1:10" ht="12.75">
      <c r="A2436" s="118" t="s">
        <v>10474</v>
      </c>
      <c r="B2436" s="118" t="s">
        <v>15586</v>
      </c>
      <c r="C2436" s="118" t="b">
        <v>0</v>
      </c>
      <c r="D2436" s="118" t="e">
        <f t="shared" ca="1" si="1"/>
        <v>#NAME?</v>
      </c>
      <c r="E2436" s="118" t="s">
        <v>15587</v>
      </c>
      <c r="F2436" s="118" t="s">
        <v>15588</v>
      </c>
      <c r="G2436" s="118"/>
      <c r="H2436" s="118" t="s">
        <v>15589</v>
      </c>
      <c r="I2436" s="118" t="s">
        <v>9158</v>
      </c>
      <c r="J2436" s="118" t="s">
        <v>9159</v>
      </c>
    </row>
    <row r="2437" spans="1:10" ht="12.75">
      <c r="A2437" s="118" t="s">
        <v>15590</v>
      </c>
      <c r="B2437" s="118" t="s">
        <v>15591</v>
      </c>
      <c r="C2437" s="118" t="b">
        <v>0</v>
      </c>
      <c r="D2437" s="118" t="e">
        <f t="shared" ca="1" si="1"/>
        <v>#NAME?</v>
      </c>
      <c r="E2437" s="118" t="s">
        <v>15592</v>
      </c>
      <c r="F2437" s="118" t="s">
        <v>15593</v>
      </c>
      <c r="G2437" s="118"/>
      <c r="H2437" s="118" t="s">
        <v>9413</v>
      </c>
      <c r="I2437" s="118" t="s">
        <v>7642</v>
      </c>
      <c r="J2437" s="118"/>
    </row>
    <row r="2438" spans="1:10" ht="12.75">
      <c r="A2438" s="118" t="s">
        <v>1124</v>
      </c>
      <c r="B2438" s="118" t="s">
        <v>15594</v>
      </c>
      <c r="C2438" s="118" t="b">
        <v>0</v>
      </c>
      <c r="D2438" s="118" t="e">
        <f t="shared" ca="1" si="1"/>
        <v>#NAME?</v>
      </c>
      <c r="E2438" s="118" t="s">
        <v>15592</v>
      </c>
      <c r="F2438" s="118" t="s">
        <v>15595</v>
      </c>
      <c r="G2438" s="118"/>
      <c r="H2438" s="118" t="s">
        <v>4278</v>
      </c>
      <c r="I2438" s="118" t="s">
        <v>7642</v>
      </c>
      <c r="J2438" s="118"/>
    </row>
    <row r="2439" spans="1:10" ht="12.75">
      <c r="A2439" s="118" t="s">
        <v>15596</v>
      </c>
      <c r="B2439" s="118" t="s">
        <v>2641</v>
      </c>
      <c r="C2439" s="118" t="b">
        <v>0</v>
      </c>
      <c r="D2439" s="118" t="e">
        <f t="shared" ca="1" si="1"/>
        <v>#NAME?</v>
      </c>
      <c r="E2439" s="118" t="s">
        <v>15592</v>
      </c>
      <c r="F2439" s="118" t="s">
        <v>15597</v>
      </c>
      <c r="G2439" s="118"/>
      <c r="H2439" s="118" t="s">
        <v>4278</v>
      </c>
      <c r="I2439" s="118"/>
      <c r="J2439" s="118"/>
    </row>
    <row r="2440" spans="1:10" ht="12.75">
      <c r="A2440" s="118" t="s">
        <v>15598</v>
      </c>
      <c r="B2440" s="118" t="s">
        <v>15599</v>
      </c>
      <c r="C2440" s="118" t="b">
        <v>0</v>
      </c>
      <c r="D2440" s="118" t="e">
        <f t="shared" ca="1" si="1"/>
        <v>#NAME?</v>
      </c>
      <c r="E2440" s="118" t="s">
        <v>15600</v>
      </c>
      <c r="F2440" s="118" t="s">
        <v>15601</v>
      </c>
      <c r="G2440" s="118"/>
      <c r="H2440" s="118" t="s">
        <v>4485</v>
      </c>
      <c r="I2440" s="118" t="s">
        <v>12902</v>
      </c>
      <c r="J2440" s="118" t="s">
        <v>12903</v>
      </c>
    </row>
    <row r="2441" spans="1:10" ht="12.75">
      <c r="A2441" s="118" t="s">
        <v>8748</v>
      </c>
      <c r="B2441" s="118" t="s">
        <v>15602</v>
      </c>
      <c r="C2441" s="118" t="b">
        <v>0</v>
      </c>
      <c r="D2441" s="118" t="e">
        <f t="shared" ca="1" si="1"/>
        <v>#NAME?</v>
      </c>
      <c r="E2441" s="118" t="s">
        <v>15600</v>
      </c>
      <c r="F2441" s="118" t="s">
        <v>15603</v>
      </c>
      <c r="G2441" s="118"/>
      <c r="H2441" s="118" t="s">
        <v>4485</v>
      </c>
      <c r="I2441" s="118" t="s">
        <v>12902</v>
      </c>
      <c r="J2441" s="118" t="s">
        <v>12903</v>
      </c>
    </row>
    <row r="2442" spans="1:10" ht="12.75">
      <c r="A2442" s="118" t="s">
        <v>8358</v>
      </c>
      <c r="B2442" s="118" t="s">
        <v>15602</v>
      </c>
      <c r="C2442" s="118" t="b">
        <v>0</v>
      </c>
      <c r="D2442" s="118" t="e">
        <f t="shared" ca="1" si="1"/>
        <v>#NAME?</v>
      </c>
      <c r="E2442" s="118" t="s">
        <v>15600</v>
      </c>
      <c r="F2442" s="118" t="s">
        <v>15604</v>
      </c>
      <c r="G2442" s="118"/>
      <c r="H2442" s="118" t="s">
        <v>4485</v>
      </c>
      <c r="I2442" s="118" t="s">
        <v>12902</v>
      </c>
      <c r="J2442" s="118" t="s">
        <v>12903</v>
      </c>
    </row>
    <row r="2443" spans="1:10" ht="12.75">
      <c r="A2443" s="118" t="s">
        <v>798</v>
      </c>
      <c r="B2443" s="118" t="s">
        <v>15605</v>
      </c>
      <c r="C2443" s="118" t="b">
        <v>0</v>
      </c>
      <c r="D2443" s="118" t="e">
        <f t="shared" ca="1" si="1"/>
        <v>#NAME?</v>
      </c>
      <c r="E2443" s="118" t="s">
        <v>15606</v>
      </c>
      <c r="F2443" s="118" t="s">
        <v>15607</v>
      </c>
      <c r="G2443" s="118"/>
      <c r="H2443" s="118" t="s">
        <v>4276</v>
      </c>
      <c r="I2443" s="118" t="s">
        <v>15608</v>
      </c>
      <c r="J2443" s="118" t="s">
        <v>9660</v>
      </c>
    </row>
    <row r="2444" spans="1:10" ht="12.75">
      <c r="A2444" s="118" t="s">
        <v>814</v>
      </c>
      <c r="B2444" s="118" t="s">
        <v>15609</v>
      </c>
      <c r="C2444" s="118" t="b">
        <v>0</v>
      </c>
      <c r="D2444" s="118" t="e">
        <f t="shared" ca="1" si="1"/>
        <v>#NAME?</v>
      </c>
      <c r="E2444" s="118" t="s">
        <v>15610</v>
      </c>
      <c r="F2444" s="118" t="s">
        <v>15611</v>
      </c>
      <c r="G2444" s="118"/>
      <c r="H2444" s="118" t="s">
        <v>4485</v>
      </c>
      <c r="I2444" s="118" t="s">
        <v>7590</v>
      </c>
      <c r="J2444" s="118" t="s">
        <v>7591</v>
      </c>
    </row>
    <row r="2445" spans="1:10" ht="12.75">
      <c r="A2445" s="118" t="s">
        <v>1069</v>
      </c>
      <c r="B2445" s="118" t="s">
        <v>15612</v>
      </c>
      <c r="C2445" s="118" t="b">
        <v>0</v>
      </c>
      <c r="D2445" s="118" t="e">
        <f t="shared" ca="1" si="1"/>
        <v>#NAME?</v>
      </c>
      <c r="E2445" s="118" t="s">
        <v>15610</v>
      </c>
      <c r="F2445" s="118" t="s">
        <v>15613</v>
      </c>
      <c r="G2445" s="118"/>
      <c r="H2445" s="118" t="s">
        <v>4278</v>
      </c>
      <c r="I2445" s="118" t="s">
        <v>7590</v>
      </c>
      <c r="J2445" s="118" t="s">
        <v>7591</v>
      </c>
    </row>
    <row r="2446" spans="1:10" ht="12.75">
      <c r="A2446" s="118" t="s">
        <v>8889</v>
      </c>
      <c r="B2446" s="118" t="s">
        <v>15614</v>
      </c>
      <c r="C2446" s="118" t="b">
        <v>0</v>
      </c>
      <c r="D2446" s="118" t="e">
        <f t="shared" ca="1" si="1"/>
        <v>#NAME?</v>
      </c>
      <c r="E2446" s="118" t="s">
        <v>15615</v>
      </c>
      <c r="F2446" s="118" t="s">
        <v>15616</v>
      </c>
      <c r="G2446" s="118"/>
      <c r="H2446" s="118" t="s">
        <v>8502</v>
      </c>
      <c r="I2446" s="118" t="s">
        <v>10545</v>
      </c>
      <c r="J2446" s="118" t="s">
        <v>7756</v>
      </c>
    </row>
    <row r="2447" spans="1:10" ht="12.75">
      <c r="A2447" s="118" t="s">
        <v>1666</v>
      </c>
      <c r="B2447" s="118" t="s">
        <v>11354</v>
      </c>
      <c r="C2447" s="118" t="b">
        <v>0</v>
      </c>
      <c r="D2447" s="118" t="e">
        <f t="shared" ca="1" si="1"/>
        <v>#NAME?</v>
      </c>
      <c r="E2447" s="118" t="s">
        <v>15615</v>
      </c>
      <c r="F2447" s="118" t="s">
        <v>15617</v>
      </c>
      <c r="G2447" s="118"/>
      <c r="H2447" s="118" t="s">
        <v>4485</v>
      </c>
      <c r="I2447" s="118" t="s">
        <v>10545</v>
      </c>
      <c r="J2447" s="118" t="s">
        <v>7756</v>
      </c>
    </row>
    <row r="2448" spans="1:10" ht="12.75">
      <c r="A2448" s="118" t="s">
        <v>2529</v>
      </c>
      <c r="B2448" s="118" t="s">
        <v>15618</v>
      </c>
      <c r="C2448" s="118" t="b">
        <v>0</v>
      </c>
      <c r="D2448" s="118" t="e">
        <f t="shared" ca="1" si="1"/>
        <v>#NAME?</v>
      </c>
      <c r="E2448" s="118" t="s">
        <v>15615</v>
      </c>
      <c r="F2448" s="118" t="s">
        <v>15619</v>
      </c>
      <c r="G2448" s="118"/>
      <c r="H2448" s="118" t="s">
        <v>4276</v>
      </c>
      <c r="I2448" s="118" t="s">
        <v>15620</v>
      </c>
      <c r="J2448" s="118" t="s">
        <v>8625</v>
      </c>
    </row>
    <row r="2449" spans="1:10" ht="12.75">
      <c r="A2449" s="118" t="s">
        <v>882</v>
      </c>
      <c r="B2449" s="118" t="s">
        <v>15621</v>
      </c>
      <c r="C2449" s="118" t="b">
        <v>0</v>
      </c>
      <c r="D2449" s="118" t="e">
        <f t="shared" ca="1" si="1"/>
        <v>#NAME?</v>
      </c>
      <c r="E2449" s="118" t="s">
        <v>15615</v>
      </c>
      <c r="F2449" s="118" t="s">
        <v>15622</v>
      </c>
      <c r="G2449" s="118"/>
      <c r="H2449" s="118" t="s">
        <v>4276</v>
      </c>
      <c r="I2449" s="118" t="s">
        <v>7820</v>
      </c>
      <c r="J2449" s="118" t="s">
        <v>7820</v>
      </c>
    </row>
    <row r="2450" spans="1:10" ht="12.75">
      <c r="A2450" s="118" t="s">
        <v>8195</v>
      </c>
      <c r="B2450" s="118" t="s">
        <v>15623</v>
      </c>
      <c r="C2450" s="118" t="b">
        <v>0</v>
      </c>
      <c r="D2450" s="118" t="e">
        <f t="shared" ca="1" si="1"/>
        <v>#NAME?</v>
      </c>
      <c r="E2450" s="118" t="s">
        <v>15615</v>
      </c>
      <c r="F2450" s="118" t="s">
        <v>15624</v>
      </c>
      <c r="G2450" s="118"/>
      <c r="H2450" s="118" t="s">
        <v>5064</v>
      </c>
      <c r="I2450" s="118" t="s">
        <v>10545</v>
      </c>
      <c r="J2450" s="118" t="s">
        <v>7756</v>
      </c>
    </row>
    <row r="2451" spans="1:10" ht="12.75">
      <c r="A2451" s="118" t="s">
        <v>15625</v>
      </c>
      <c r="B2451" s="118" t="s">
        <v>15626</v>
      </c>
      <c r="C2451" s="118" t="b">
        <v>0</v>
      </c>
      <c r="D2451" s="118" t="e">
        <f t="shared" ca="1" si="1"/>
        <v>#NAME?</v>
      </c>
      <c r="E2451" s="118" t="s">
        <v>15615</v>
      </c>
      <c r="F2451" s="118" t="s">
        <v>15627</v>
      </c>
      <c r="G2451" s="118"/>
      <c r="H2451" s="118" t="s">
        <v>7647</v>
      </c>
      <c r="I2451" s="118" t="s">
        <v>7820</v>
      </c>
      <c r="J2451" s="118" t="s">
        <v>7820</v>
      </c>
    </row>
    <row r="2452" spans="1:10" ht="12.75">
      <c r="A2452" s="118" t="s">
        <v>15628</v>
      </c>
      <c r="B2452" s="118" t="s">
        <v>8890</v>
      </c>
      <c r="C2452" s="118" t="b">
        <v>0</v>
      </c>
      <c r="D2452" s="118" t="e">
        <f t="shared" ca="1" si="1"/>
        <v>#NAME?</v>
      </c>
      <c r="E2452" s="118" t="s">
        <v>15629</v>
      </c>
      <c r="F2452" s="118" t="s">
        <v>15630</v>
      </c>
      <c r="G2452" s="118"/>
      <c r="H2452" s="118" t="s">
        <v>9125</v>
      </c>
      <c r="I2452" s="118" t="s">
        <v>7755</v>
      </c>
      <c r="J2452" s="118" t="s">
        <v>7756</v>
      </c>
    </row>
    <row r="2453" spans="1:10" ht="12.75">
      <c r="A2453" s="118" t="s">
        <v>2057</v>
      </c>
      <c r="B2453" s="118" t="s">
        <v>9004</v>
      </c>
      <c r="C2453" s="118" t="b">
        <v>0</v>
      </c>
      <c r="D2453" s="118" t="e">
        <f t="shared" ca="1" si="1"/>
        <v>#NAME?</v>
      </c>
      <c r="E2453" s="118" t="s">
        <v>15629</v>
      </c>
      <c r="F2453" s="118" t="s">
        <v>15631</v>
      </c>
      <c r="G2453" s="118"/>
      <c r="H2453" s="118" t="s">
        <v>4872</v>
      </c>
      <c r="I2453" s="118" t="s">
        <v>7755</v>
      </c>
      <c r="J2453" s="118" t="s">
        <v>7756</v>
      </c>
    </row>
    <row r="2454" spans="1:10" ht="12.75">
      <c r="A2454" s="118" t="s">
        <v>8422</v>
      </c>
      <c r="B2454" s="118" t="s">
        <v>15632</v>
      </c>
      <c r="C2454" s="118" t="b">
        <v>0</v>
      </c>
      <c r="D2454" s="118" t="e">
        <f t="shared" ca="1" si="1"/>
        <v>#NAME?</v>
      </c>
      <c r="E2454" s="118" t="s">
        <v>15633</v>
      </c>
      <c r="F2454" s="118" t="s">
        <v>15634</v>
      </c>
      <c r="G2454" s="118"/>
      <c r="H2454" s="118" t="s">
        <v>4276</v>
      </c>
      <c r="I2454" s="118" t="s">
        <v>11632</v>
      </c>
      <c r="J2454" s="118" t="s">
        <v>10630</v>
      </c>
    </row>
    <row r="2455" spans="1:10" ht="12.75">
      <c r="A2455" s="118" t="s">
        <v>15635</v>
      </c>
      <c r="B2455" s="118" t="s">
        <v>15636</v>
      </c>
      <c r="C2455" s="118" t="b">
        <v>0</v>
      </c>
      <c r="D2455" s="118" t="e">
        <f t="shared" ca="1" si="1"/>
        <v>#NAME?</v>
      </c>
      <c r="E2455" s="118" t="s">
        <v>15637</v>
      </c>
      <c r="F2455" s="118" t="s">
        <v>15638</v>
      </c>
      <c r="G2455" s="118"/>
      <c r="H2455" s="118" t="s">
        <v>4305</v>
      </c>
      <c r="I2455" s="118" t="s">
        <v>10521</v>
      </c>
      <c r="J2455" s="118"/>
    </row>
    <row r="2456" spans="1:10" ht="12.75">
      <c r="A2456" s="118" t="s">
        <v>2500</v>
      </c>
      <c r="B2456" s="118" t="s">
        <v>15639</v>
      </c>
      <c r="C2456" s="118" t="b">
        <v>0</v>
      </c>
      <c r="D2456" s="118" t="e">
        <f t="shared" ca="1" si="1"/>
        <v>#NAME?</v>
      </c>
      <c r="E2456" s="118" t="s">
        <v>15637</v>
      </c>
      <c r="F2456" s="118" t="s">
        <v>15640</v>
      </c>
      <c r="G2456" s="118"/>
      <c r="H2456" s="118" t="s">
        <v>5209</v>
      </c>
      <c r="I2456" s="118"/>
      <c r="J2456" s="118"/>
    </row>
    <row r="2457" spans="1:10" ht="12.75">
      <c r="A2457" s="118" t="s">
        <v>2645</v>
      </c>
      <c r="B2457" s="118" t="s">
        <v>10965</v>
      </c>
      <c r="C2457" s="118" t="b">
        <v>0</v>
      </c>
      <c r="D2457" s="118" t="e">
        <f t="shared" ca="1" si="1"/>
        <v>#NAME?</v>
      </c>
      <c r="E2457" s="118" t="s">
        <v>15641</v>
      </c>
      <c r="F2457" s="118" t="s">
        <v>15642</v>
      </c>
      <c r="G2457" s="118"/>
      <c r="H2457" s="118" t="s">
        <v>4278</v>
      </c>
      <c r="I2457" s="118" t="s">
        <v>7820</v>
      </c>
      <c r="J2457" s="118" t="s">
        <v>7820</v>
      </c>
    </row>
    <row r="2458" spans="1:10" ht="12.75">
      <c r="A2458" s="118" t="s">
        <v>1026</v>
      </c>
      <c r="B2458" s="118" t="s">
        <v>9004</v>
      </c>
      <c r="C2458" s="118" t="b">
        <v>0</v>
      </c>
      <c r="D2458" s="118" t="e">
        <f t="shared" ca="1" si="1"/>
        <v>#NAME?</v>
      </c>
      <c r="E2458" s="118" t="s">
        <v>15641</v>
      </c>
      <c r="F2458" s="118" t="s">
        <v>15643</v>
      </c>
      <c r="G2458" s="118"/>
      <c r="H2458" s="118" t="s">
        <v>54</v>
      </c>
      <c r="I2458" s="118" t="s">
        <v>7820</v>
      </c>
      <c r="J2458" s="118" t="s">
        <v>7820</v>
      </c>
    </row>
    <row r="2459" spans="1:10" ht="12.75">
      <c r="A2459" s="118" t="s">
        <v>1069</v>
      </c>
      <c r="B2459" s="118" t="s">
        <v>15644</v>
      </c>
      <c r="C2459" s="118" t="b">
        <v>0</v>
      </c>
      <c r="D2459" s="118" t="e">
        <f t="shared" ca="1" si="1"/>
        <v>#NAME?</v>
      </c>
      <c r="E2459" s="118" t="s">
        <v>15641</v>
      </c>
      <c r="F2459" s="118" t="s">
        <v>15645</v>
      </c>
      <c r="G2459" s="118"/>
      <c r="H2459" s="118" t="s">
        <v>4278</v>
      </c>
      <c r="I2459" s="118" t="s">
        <v>7820</v>
      </c>
      <c r="J2459" s="118" t="s">
        <v>7820</v>
      </c>
    </row>
    <row r="2460" spans="1:10" ht="12.75">
      <c r="A2460" s="118" t="s">
        <v>15646</v>
      </c>
      <c r="B2460" s="118" t="s">
        <v>15647</v>
      </c>
      <c r="C2460" s="118" t="b">
        <v>0</v>
      </c>
      <c r="D2460" s="118" t="e">
        <f t="shared" ca="1" si="1"/>
        <v>#NAME?</v>
      </c>
      <c r="E2460" s="118" t="s">
        <v>15641</v>
      </c>
      <c r="F2460" s="118" t="s">
        <v>15648</v>
      </c>
      <c r="G2460" s="118"/>
      <c r="H2460" s="118" t="s">
        <v>7611</v>
      </c>
      <c r="I2460" s="118" t="s">
        <v>7820</v>
      </c>
      <c r="J2460" s="118" t="s">
        <v>7820</v>
      </c>
    </row>
    <row r="2461" spans="1:10" ht="12.75">
      <c r="A2461" s="118" t="s">
        <v>7924</v>
      </c>
      <c r="B2461" s="118" t="s">
        <v>15649</v>
      </c>
      <c r="C2461" s="118" t="b">
        <v>0</v>
      </c>
      <c r="D2461" s="118" t="e">
        <f t="shared" ca="1" si="1"/>
        <v>#NAME?</v>
      </c>
      <c r="E2461" s="118" t="s">
        <v>15650</v>
      </c>
      <c r="F2461" s="118" t="s">
        <v>15651</v>
      </c>
      <c r="G2461" s="118"/>
      <c r="H2461" s="118" t="s">
        <v>9579</v>
      </c>
      <c r="I2461" s="118" t="s">
        <v>12606</v>
      </c>
      <c r="J2461" s="118"/>
    </row>
    <row r="2462" spans="1:10" ht="12.75">
      <c r="A2462" s="118" t="s">
        <v>989</v>
      </c>
      <c r="B2462" s="118" t="s">
        <v>15652</v>
      </c>
      <c r="C2462" s="118" t="b">
        <v>0</v>
      </c>
      <c r="D2462" s="118" t="e">
        <f t="shared" ca="1" si="1"/>
        <v>#NAME?</v>
      </c>
      <c r="E2462" s="118" t="s">
        <v>15653</v>
      </c>
      <c r="F2462" s="118" t="s">
        <v>15654</v>
      </c>
      <c r="G2462" s="118"/>
      <c r="H2462" s="118" t="s">
        <v>4831</v>
      </c>
      <c r="I2462" s="118" t="s">
        <v>12639</v>
      </c>
      <c r="J2462" s="118" t="s">
        <v>9387</v>
      </c>
    </row>
    <row r="2463" spans="1:10" ht="12.75">
      <c r="A2463" s="118" t="s">
        <v>1266</v>
      </c>
      <c r="B2463" s="118" t="s">
        <v>15655</v>
      </c>
      <c r="C2463" s="118" t="b">
        <v>0</v>
      </c>
      <c r="D2463" s="118" t="e">
        <f t="shared" ca="1" si="1"/>
        <v>#NAME?</v>
      </c>
      <c r="E2463" s="118" t="s">
        <v>15653</v>
      </c>
      <c r="F2463" s="118" t="s">
        <v>15656</v>
      </c>
      <c r="G2463" s="118"/>
      <c r="H2463" s="118" t="s">
        <v>7647</v>
      </c>
      <c r="I2463" s="118" t="s">
        <v>12639</v>
      </c>
      <c r="J2463" s="118" t="s">
        <v>9387</v>
      </c>
    </row>
    <row r="2464" spans="1:10" ht="12.75">
      <c r="A2464" s="118" t="s">
        <v>10115</v>
      </c>
      <c r="B2464" s="118" t="s">
        <v>15657</v>
      </c>
      <c r="C2464" s="118" t="b">
        <v>0</v>
      </c>
      <c r="D2464" s="118" t="e">
        <f t="shared" ca="1" si="1"/>
        <v>#NAME?</v>
      </c>
      <c r="E2464" s="118" t="s">
        <v>15653</v>
      </c>
      <c r="F2464" s="118" t="s">
        <v>15658</v>
      </c>
      <c r="G2464" s="118"/>
      <c r="H2464" s="118" t="s">
        <v>4831</v>
      </c>
      <c r="I2464" s="118" t="s">
        <v>15659</v>
      </c>
      <c r="J2464" s="118" t="s">
        <v>8658</v>
      </c>
    </row>
    <row r="2465" spans="1:10" ht="12.75">
      <c r="A2465" s="118" t="s">
        <v>8422</v>
      </c>
      <c r="B2465" s="118" t="s">
        <v>15660</v>
      </c>
      <c r="C2465" s="118" t="b">
        <v>0</v>
      </c>
      <c r="D2465" s="118" t="e">
        <f t="shared" ca="1" si="1"/>
        <v>#NAME?</v>
      </c>
      <c r="E2465" s="118" t="s">
        <v>15653</v>
      </c>
      <c r="F2465" s="118" t="s">
        <v>15661</v>
      </c>
      <c r="G2465" s="118"/>
      <c r="H2465" s="118" t="s">
        <v>15662</v>
      </c>
      <c r="I2465" s="118" t="s">
        <v>12639</v>
      </c>
      <c r="J2465" s="118" t="s">
        <v>9387</v>
      </c>
    </row>
    <row r="2466" spans="1:10" ht="12.75">
      <c r="A2466" s="118" t="s">
        <v>10773</v>
      </c>
      <c r="B2466" s="118" t="s">
        <v>15663</v>
      </c>
      <c r="C2466" s="118" t="b">
        <v>0</v>
      </c>
      <c r="D2466" s="118" t="e">
        <f t="shared" ca="1" si="1"/>
        <v>#NAME?</v>
      </c>
      <c r="E2466" s="118" t="s">
        <v>15653</v>
      </c>
      <c r="F2466" s="118" t="s">
        <v>15664</v>
      </c>
      <c r="G2466" s="118"/>
      <c r="H2466" s="118" t="s">
        <v>5607</v>
      </c>
      <c r="I2466" s="118" t="s">
        <v>12639</v>
      </c>
      <c r="J2466" s="118" t="s">
        <v>9387</v>
      </c>
    </row>
    <row r="2467" spans="1:10" ht="12.75">
      <c r="A2467" s="118" t="s">
        <v>846</v>
      </c>
      <c r="B2467" s="118" t="s">
        <v>15665</v>
      </c>
      <c r="C2467" s="118" t="b">
        <v>0</v>
      </c>
      <c r="D2467" s="118" t="e">
        <f t="shared" ca="1" si="1"/>
        <v>#NAME?</v>
      </c>
      <c r="E2467" s="118" t="s">
        <v>15653</v>
      </c>
      <c r="F2467" s="118" t="s">
        <v>15666</v>
      </c>
      <c r="G2467" s="118"/>
      <c r="H2467" s="118" t="s">
        <v>4831</v>
      </c>
      <c r="I2467" s="118" t="s">
        <v>12639</v>
      </c>
      <c r="J2467" s="118" t="s">
        <v>9387</v>
      </c>
    </row>
    <row r="2468" spans="1:10" ht="12.75">
      <c r="A2468" s="118" t="s">
        <v>1363</v>
      </c>
      <c r="B2468" s="118" t="s">
        <v>15667</v>
      </c>
      <c r="C2468" s="118" t="b">
        <v>0</v>
      </c>
      <c r="D2468" s="118" t="e">
        <f t="shared" ca="1" si="1"/>
        <v>#NAME?</v>
      </c>
      <c r="E2468" s="118" t="s">
        <v>15653</v>
      </c>
      <c r="F2468" s="118" t="s">
        <v>15668</v>
      </c>
      <c r="G2468" s="118"/>
      <c r="H2468" s="118" t="s">
        <v>15669</v>
      </c>
      <c r="I2468" s="118" t="s">
        <v>9386</v>
      </c>
      <c r="J2468" s="118" t="s">
        <v>9387</v>
      </c>
    </row>
    <row r="2469" spans="1:10" ht="12.75">
      <c r="A2469" s="118" t="s">
        <v>1591</v>
      </c>
      <c r="B2469" s="118" t="s">
        <v>15670</v>
      </c>
      <c r="C2469" s="118" t="b">
        <v>0</v>
      </c>
      <c r="D2469" s="118" t="e">
        <f t="shared" ca="1" si="1"/>
        <v>#NAME?</v>
      </c>
      <c r="E2469" s="118" t="s">
        <v>15653</v>
      </c>
      <c r="F2469" s="118" t="s">
        <v>15671</v>
      </c>
      <c r="G2469" s="118"/>
      <c r="H2469" s="118" t="s">
        <v>4831</v>
      </c>
      <c r="I2469" s="118" t="s">
        <v>12639</v>
      </c>
      <c r="J2469" s="118" t="s">
        <v>9387</v>
      </c>
    </row>
    <row r="2470" spans="1:10" ht="12.75">
      <c r="A2470" s="118" t="s">
        <v>1081</v>
      </c>
      <c r="B2470" s="118" t="s">
        <v>15672</v>
      </c>
      <c r="C2470" s="118" t="b">
        <v>0</v>
      </c>
      <c r="D2470" s="118" t="e">
        <f t="shared" ca="1" si="1"/>
        <v>#NAME?</v>
      </c>
      <c r="E2470" s="118" t="s">
        <v>15653</v>
      </c>
      <c r="F2470" s="118" t="s">
        <v>15673</v>
      </c>
      <c r="G2470" s="118"/>
      <c r="H2470" s="118" t="s">
        <v>10534</v>
      </c>
      <c r="I2470" s="118" t="s">
        <v>12639</v>
      </c>
      <c r="J2470" s="118" t="s">
        <v>9387</v>
      </c>
    </row>
    <row r="2471" spans="1:10" ht="12.75">
      <c r="A2471" s="118" t="s">
        <v>10738</v>
      </c>
      <c r="B2471" s="118" t="s">
        <v>15674</v>
      </c>
      <c r="C2471" s="118" t="b">
        <v>0</v>
      </c>
      <c r="D2471" s="118" t="e">
        <f t="shared" ca="1" si="1"/>
        <v>#NAME?</v>
      </c>
      <c r="E2471" s="118" t="s">
        <v>15653</v>
      </c>
      <c r="F2471" s="118" t="s">
        <v>15675</v>
      </c>
      <c r="G2471" s="118"/>
      <c r="H2471" s="118" t="s">
        <v>5273</v>
      </c>
      <c r="I2471" s="118" t="s">
        <v>14178</v>
      </c>
      <c r="J2471" s="118" t="s">
        <v>14179</v>
      </c>
    </row>
    <row r="2472" spans="1:10" ht="12.75">
      <c r="A2472" s="118" t="s">
        <v>15676</v>
      </c>
      <c r="B2472" s="118" t="s">
        <v>15677</v>
      </c>
      <c r="C2472" s="118" t="b">
        <v>0</v>
      </c>
      <c r="D2472" s="118" t="e">
        <f t="shared" ca="1" si="1"/>
        <v>#NAME?</v>
      </c>
      <c r="E2472" s="118" t="s">
        <v>15653</v>
      </c>
      <c r="F2472" s="118" t="s">
        <v>15678</v>
      </c>
      <c r="G2472" s="118"/>
      <c r="H2472" s="118" t="s">
        <v>14289</v>
      </c>
      <c r="I2472" s="118" t="s">
        <v>12639</v>
      </c>
      <c r="J2472" s="118" t="s">
        <v>9387</v>
      </c>
    </row>
    <row r="2473" spans="1:10" ht="12.75">
      <c r="A2473" s="118" t="s">
        <v>10256</v>
      </c>
      <c r="B2473" s="118" t="s">
        <v>15679</v>
      </c>
      <c r="C2473" s="118" t="b">
        <v>0</v>
      </c>
      <c r="D2473" s="118" t="e">
        <f t="shared" ca="1" si="1"/>
        <v>#NAME?</v>
      </c>
      <c r="E2473" s="118" t="s">
        <v>15653</v>
      </c>
      <c r="F2473" s="118" t="s">
        <v>15680</v>
      </c>
      <c r="G2473" s="118"/>
      <c r="H2473" s="118" t="s">
        <v>5273</v>
      </c>
      <c r="I2473" s="118" t="s">
        <v>15681</v>
      </c>
      <c r="J2473" s="118" t="s">
        <v>10630</v>
      </c>
    </row>
    <row r="2474" spans="1:10" ht="12.75">
      <c r="A2474" s="118" t="s">
        <v>882</v>
      </c>
      <c r="B2474" s="118" t="s">
        <v>15682</v>
      </c>
      <c r="C2474" s="118" t="b">
        <v>0</v>
      </c>
      <c r="D2474" s="118" t="e">
        <f t="shared" ca="1" si="1"/>
        <v>#NAME?</v>
      </c>
      <c r="E2474" s="118" t="s">
        <v>15653</v>
      </c>
      <c r="F2474" s="118" t="s">
        <v>15683</v>
      </c>
      <c r="G2474" s="118"/>
      <c r="H2474" s="118" t="s">
        <v>15684</v>
      </c>
      <c r="I2474" s="118" t="s">
        <v>12639</v>
      </c>
      <c r="J2474" s="118" t="s">
        <v>9387</v>
      </c>
    </row>
    <row r="2475" spans="1:10" ht="12.75">
      <c r="A2475" s="118" t="s">
        <v>882</v>
      </c>
      <c r="B2475" s="118" t="s">
        <v>1474</v>
      </c>
      <c r="C2475" s="118" t="b">
        <v>0</v>
      </c>
      <c r="D2475" s="118" t="e">
        <f t="shared" ca="1" si="1"/>
        <v>#NAME?</v>
      </c>
      <c r="E2475" s="118" t="s">
        <v>15653</v>
      </c>
      <c r="F2475" s="118" t="s">
        <v>15685</v>
      </c>
      <c r="G2475" s="118"/>
      <c r="H2475" s="118" t="s">
        <v>4831</v>
      </c>
      <c r="I2475" s="118" t="s">
        <v>12639</v>
      </c>
      <c r="J2475" s="118" t="s">
        <v>9387</v>
      </c>
    </row>
    <row r="2476" spans="1:10" ht="12.75">
      <c r="A2476" s="118" t="s">
        <v>1364</v>
      </c>
      <c r="B2476" s="118" t="s">
        <v>15686</v>
      </c>
      <c r="C2476" s="118" t="b">
        <v>0</v>
      </c>
      <c r="D2476" s="118" t="e">
        <f t="shared" ca="1" si="1"/>
        <v>#NAME?</v>
      </c>
      <c r="E2476" s="118" t="s">
        <v>15653</v>
      </c>
      <c r="F2476" s="118" t="s">
        <v>15687</v>
      </c>
      <c r="G2476" s="118"/>
      <c r="H2476" s="118" t="s">
        <v>5273</v>
      </c>
      <c r="I2476" s="118" t="s">
        <v>8545</v>
      </c>
      <c r="J2476" s="118" t="s">
        <v>8546</v>
      </c>
    </row>
    <row r="2477" spans="1:10" ht="12.75">
      <c r="A2477" s="118" t="s">
        <v>2013</v>
      </c>
      <c r="B2477" s="118" t="s">
        <v>15688</v>
      </c>
      <c r="C2477" s="118" t="b">
        <v>0</v>
      </c>
      <c r="D2477" s="118" t="e">
        <f t="shared" ca="1" si="1"/>
        <v>#NAME?</v>
      </c>
      <c r="E2477" s="118" t="s">
        <v>15653</v>
      </c>
      <c r="F2477" s="118" t="s">
        <v>15689</v>
      </c>
      <c r="G2477" s="118"/>
      <c r="H2477" s="118" t="s">
        <v>15690</v>
      </c>
      <c r="I2477" s="118" t="s">
        <v>8545</v>
      </c>
      <c r="J2477" s="118" t="s">
        <v>8546</v>
      </c>
    </row>
    <row r="2478" spans="1:10" ht="12.75">
      <c r="A2478" s="118" t="s">
        <v>1591</v>
      </c>
      <c r="B2478" s="118" t="s">
        <v>15691</v>
      </c>
      <c r="C2478" s="118" t="b">
        <v>0</v>
      </c>
      <c r="D2478" s="118" t="e">
        <f t="shared" ca="1" si="1"/>
        <v>#NAME?</v>
      </c>
      <c r="E2478" s="118" t="s">
        <v>15692</v>
      </c>
      <c r="F2478" s="118" t="s">
        <v>15693</v>
      </c>
      <c r="G2478" s="118"/>
      <c r="H2478" s="118" t="s">
        <v>4872</v>
      </c>
      <c r="I2478" s="118" t="s">
        <v>14203</v>
      </c>
      <c r="J2478" s="118" t="s">
        <v>14204</v>
      </c>
    </row>
    <row r="2479" spans="1:10" ht="12.75">
      <c r="A2479" s="118" t="s">
        <v>15694</v>
      </c>
      <c r="B2479" s="118" t="s">
        <v>15695</v>
      </c>
      <c r="C2479" s="118" t="b">
        <v>0</v>
      </c>
      <c r="D2479" s="118" t="e">
        <f t="shared" ca="1" si="1"/>
        <v>#NAME?</v>
      </c>
      <c r="E2479" s="118" t="s">
        <v>15692</v>
      </c>
      <c r="F2479" s="118" t="s">
        <v>15696</v>
      </c>
      <c r="G2479" s="118"/>
      <c r="H2479" s="118" t="s">
        <v>7611</v>
      </c>
      <c r="I2479" s="118" t="s">
        <v>14203</v>
      </c>
      <c r="J2479" s="118" t="s">
        <v>14204</v>
      </c>
    </row>
    <row r="2480" spans="1:10" ht="12.75">
      <c r="A2480" s="118" t="s">
        <v>2013</v>
      </c>
      <c r="B2480" s="118" t="s">
        <v>15697</v>
      </c>
      <c r="C2480" s="118" t="b">
        <v>0</v>
      </c>
      <c r="D2480" s="118" t="e">
        <f t="shared" ca="1" si="1"/>
        <v>#NAME?</v>
      </c>
      <c r="E2480" s="118" t="s">
        <v>15692</v>
      </c>
      <c r="F2480" s="118" t="s">
        <v>15698</v>
      </c>
      <c r="G2480" s="118"/>
      <c r="H2480" s="118" t="s">
        <v>13544</v>
      </c>
      <c r="I2480" s="118" t="s">
        <v>14203</v>
      </c>
      <c r="J2480" s="118" t="s">
        <v>14204</v>
      </c>
    </row>
    <row r="2481" spans="1:10" ht="12.75">
      <c r="A2481" s="118" t="s">
        <v>1069</v>
      </c>
      <c r="B2481" s="118" t="s">
        <v>15699</v>
      </c>
      <c r="C2481" s="118" t="b">
        <v>0</v>
      </c>
      <c r="D2481" s="118" t="e">
        <f t="shared" ca="1" si="1"/>
        <v>#NAME?</v>
      </c>
      <c r="E2481" s="118" t="s">
        <v>15692</v>
      </c>
      <c r="F2481" s="118" t="s">
        <v>15700</v>
      </c>
      <c r="G2481" s="118"/>
      <c r="H2481" s="118" t="s">
        <v>15701</v>
      </c>
      <c r="I2481" s="118" t="s">
        <v>14203</v>
      </c>
      <c r="J2481" s="118" t="s">
        <v>14204</v>
      </c>
    </row>
    <row r="2482" spans="1:10" ht="12.75">
      <c r="A2482" s="118" t="s">
        <v>15702</v>
      </c>
      <c r="B2482" s="118" t="s">
        <v>1124</v>
      </c>
      <c r="C2482" s="118" t="b">
        <v>0</v>
      </c>
      <c r="D2482" s="118" t="e">
        <f t="shared" ca="1" si="1"/>
        <v>#NAME?</v>
      </c>
      <c r="E2482" s="118" t="s">
        <v>15692</v>
      </c>
      <c r="F2482" s="118" t="s">
        <v>15703</v>
      </c>
      <c r="G2482" s="118"/>
      <c r="H2482" s="118" t="s">
        <v>54</v>
      </c>
      <c r="I2482" s="118" t="s">
        <v>14203</v>
      </c>
      <c r="J2482" s="118" t="s">
        <v>14204</v>
      </c>
    </row>
    <row r="2483" spans="1:10" ht="12.75">
      <c r="A2483" s="118" t="s">
        <v>15704</v>
      </c>
      <c r="B2483" s="118" t="s">
        <v>8091</v>
      </c>
      <c r="C2483" s="118" t="b">
        <v>0</v>
      </c>
      <c r="D2483" s="118" t="e">
        <f t="shared" ca="1" si="1"/>
        <v>#NAME?</v>
      </c>
      <c r="E2483" s="118" t="s">
        <v>15705</v>
      </c>
      <c r="F2483" s="118" t="s">
        <v>15706</v>
      </c>
      <c r="G2483" s="118"/>
      <c r="H2483" s="118" t="s">
        <v>8760</v>
      </c>
      <c r="I2483" s="118" t="s">
        <v>8085</v>
      </c>
      <c r="J2483" s="118"/>
    </row>
    <row r="2484" spans="1:10" ht="12.75">
      <c r="A2484" s="118" t="s">
        <v>8575</v>
      </c>
      <c r="B2484" s="118" t="s">
        <v>8550</v>
      </c>
      <c r="C2484" s="118" t="b">
        <v>0</v>
      </c>
      <c r="D2484" s="118" t="e">
        <f t="shared" ca="1" si="1"/>
        <v>#NAME?</v>
      </c>
      <c r="E2484" s="118" t="s">
        <v>15705</v>
      </c>
      <c r="F2484" s="118" t="s">
        <v>15707</v>
      </c>
      <c r="G2484" s="118"/>
      <c r="H2484" s="118" t="s">
        <v>4908</v>
      </c>
      <c r="I2484" s="118" t="s">
        <v>8085</v>
      </c>
      <c r="J2484" s="118"/>
    </row>
    <row r="2485" spans="1:10" ht="12.75">
      <c r="A2485" s="118" t="s">
        <v>14427</v>
      </c>
      <c r="B2485" s="118" t="s">
        <v>15708</v>
      </c>
      <c r="C2485" s="118" t="b">
        <v>0</v>
      </c>
      <c r="D2485" s="118" t="e">
        <f t="shared" ca="1" si="1"/>
        <v>#NAME?</v>
      </c>
      <c r="E2485" s="118" t="s">
        <v>15705</v>
      </c>
      <c r="F2485" s="118" t="s">
        <v>15709</v>
      </c>
      <c r="G2485" s="118"/>
      <c r="H2485" s="118" t="s">
        <v>5368</v>
      </c>
      <c r="I2485" s="118" t="s">
        <v>8085</v>
      </c>
      <c r="J2485" s="118"/>
    </row>
    <row r="2486" spans="1:10" ht="12.75">
      <c r="A2486" s="118" t="s">
        <v>15710</v>
      </c>
      <c r="B2486" s="118" t="s">
        <v>15711</v>
      </c>
      <c r="C2486" s="118" t="b">
        <v>0</v>
      </c>
      <c r="D2486" s="118" t="e">
        <f t="shared" ca="1" si="1"/>
        <v>#NAME?</v>
      </c>
      <c r="E2486" s="118" t="s">
        <v>15705</v>
      </c>
      <c r="F2486" s="118" t="s">
        <v>15712</v>
      </c>
      <c r="G2486" s="118"/>
      <c r="H2486" s="118" t="s">
        <v>4908</v>
      </c>
      <c r="I2486" s="118" t="s">
        <v>8085</v>
      </c>
      <c r="J2486" s="118"/>
    </row>
    <row r="2487" spans="1:10" ht="12.75">
      <c r="A2487" s="118" t="s">
        <v>8012</v>
      </c>
      <c r="B2487" s="118" t="s">
        <v>15713</v>
      </c>
      <c r="C2487" s="118" t="b">
        <v>0</v>
      </c>
      <c r="D2487" s="118" t="e">
        <f t="shared" ca="1" si="1"/>
        <v>#NAME?</v>
      </c>
      <c r="E2487" s="118" t="s">
        <v>15705</v>
      </c>
      <c r="F2487" s="118" t="s">
        <v>15714</v>
      </c>
      <c r="G2487" s="118"/>
      <c r="H2487" s="118" t="s">
        <v>54</v>
      </c>
      <c r="I2487" s="118" t="s">
        <v>8085</v>
      </c>
      <c r="J2487" s="118"/>
    </row>
    <row r="2488" spans="1:10" ht="12.75">
      <c r="A2488" s="118" t="s">
        <v>12220</v>
      </c>
      <c r="B2488" s="118" t="s">
        <v>15715</v>
      </c>
      <c r="C2488" s="118" t="b">
        <v>0</v>
      </c>
      <c r="D2488" s="118" t="e">
        <f t="shared" ca="1" si="1"/>
        <v>#NAME?</v>
      </c>
      <c r="E2488" s="118" t="s">
        <v>15705</v>
      </c>
      <c r="F2488" s="118" t="s">
        <v>15716</v>
      </c>
      <c r="G2488" s="118"/>
      <c r="H2488" s="118" t="s">
        <v>54</v>
      </c>
      <c r="I2488" s="118" t="s">
        <v>8085</v>
      </c>
      <c r="J2488" s="118"/>
    </row>
    <row r="2489" spans="1:10" ht="12.75">
      <c r="A2489" s="118" t="s">
        <v>12442</v>
      </c>
      <c r="B2489" s="118" t="s">
        <v>15717</v>
      </c>
      <c r="C2489" s="118" t="b">
        <v>0</v>
      </c>
      <c r="D2489" s="118" t="e">
        <f t="shared" ca="1" si="1"/>
        <v>#NAME?</v>
      </c>
      <c r="E2489" s="118" t="s">
        <v>15705</v>
      </c>
      <c r="F2489" s="118" t="s">
        <v>15718</v>
      </c>
      <c r="G2489" s="118"/>
      <c r="H2489" s="118" t="s">
        <v>5368</v>
      </c>
      <c r="I2489" s="118" t="s">
        <v>8085</v>
      </c>
      <c r="J2489" s="118"/>
    </row>
    <row r="2490" spans="1:10" ht="12.75">
      <c r="A2490" s="118" t="s">
        <v>15719</v>
      </c>
      <c r="B2490" s="118" t="s">
        <v>15720</v>
      </c>
      <c r="C2490" s="118" t="b">
        <v>0</v>
      </c>
      <c r="D2490" s="118" t="e">
        <f t="shared" ca="1" si="1"/>
        <v>#NAME?</v>
      </c>
      <c r="E2490" s="118" t="s">
        <v>15705</v>
      </c>
      <c r="F2490" s="118" t="s">
        <v>15721</v>
      </c>
      <c r="G2490" s="118"/>
      <c r="H2490" s="118" t="s">
        <v>4908</v>
      </c>
      <c r="I2490" s="118" t="s">
        <v>8085</v>
      </c>
      <c r="J2490" s="118"/>
    </row>
    <row r="2491" spans="1:10" ht="12.75">
      <c r="A2491" s="118" t="s">
        <v>11587</v>
      </c>
      <c r="B2491" s="118" t="s">
        <v>15722</v>
      </c>
      <c r="C2491" s="118" t="b">
        <v>0</v>
      </c>
      <c r="D2491" s="118" t="e">
        <f t="shared" ca="1" si="1"/>
        <v>#NAME?</v>
      </c>
      <c r="E2491" s="118" t="s">
        <v>15723</v>
      </c>
      <c r="F2491" s="118" t="s">
        <v>15724</v>
      </c>
      <c r="G2491" s="118"/>
      <c r="H2491" s="118" t="s">
        <v>54</v>
      </c>
      <c r="I2491" s="118" t="s">
        <v>9364</v>
      </c>
      <c r="J2491" s="118"/>
    </row>
    <row r="2492" spans="1:10" ht="12.75">
      <c r="A2492" s="118" t="s">
        <v>15725</v>
      </c>
      <c r="B2492" s="118" t="s">
        <v>15726</v>
      </c>
      <c r="C2492" s="118" t="b">
        <v>0</v>
      </c>
      <c r="D2492" s="118" t="e">
        <f t="shared" ca="1" si="1"/>
        <v>#NAME?</v>
      </c>
      <c r="E2492" s="118" t="s">
        <v>15723</v>
      </c>
      <c r="F2492" s="118" t="s">
        <v>15727</v>
      </c>
      <c r="G2492" s="118"/>
      <c r="H2492" s="118" t="s">
        <v>5961</v>
      </c>
      <c r="I2492" s="118" t="s">
        <v>9364</v>
      </c>
      <c r="J2492" s="118"/>
    </row>
    <row r="2493" spans="1:10" ht="12.75">
      <c r="A2493" s="118" t="s">
        <v>2284</v>
      </c>
      <c r="B2493" s="118" t="s">
        <v>15728</v>
      </c>
      <c r="C2493" s="118" t="b">
        <v>0</v>
      </c>
      <c r="D2493" s="118" t="e">
        <f t="shared" ca="1" si="1"/>
        <v>#NAME?</v>
      </c>
      <c r="E2493" s="118" t="s">
        <v>15723</v>
      </c>
      <c r="F2493" s="118" t="s">
        <v>15729</v>
      </c>
      <c r="G2493" s="118"/>
      <c r="H2493" s="118" t="s">
        <v>4908</v>
      </c>
      <c r="I2493" s="118" t="s">
        <v>9364</v>
      </c>
      <c r="J2493" s="118"/>
    </row>
    <row r="2494" spans="1:10" ht="12.75">
      <c r="A2494" s="118" t="s">
        <v>15730</v>
      </c>
      <c r="B2494" s="118" t="s">
        <v>15731</v>
      </c>
      <c r="C2494" s="118" t="b">
        <v>0</v>
      </c>
      <c r="D2494" s="118" t="e">
        <f t="shared" ca="1" si="1"/>
        <v>#NAME?</v>
      </c>
      <c r="E2494" s="118" t="s">
        <v>15723</v>
      </c>
      <c r="F2494" s="118" t="s">
        <v>15732</v>
      </c>
      <c r="G2494" s="118"/>
      <c r="H2494" s="118" t="s">
        <v>4640</v>
      </c>
      <c r="I2494" s="118" t="s">
        <v>9364</v>
      </c>
      <c r="J2494" s="118"/>
    </row>
    <row r="2495" spans="1:10" ht="12.75">
      <c r="A2495" s="118" t="s">
        <v>11175</v>
      </c>
      <c r="B2495" s="118" t="s">
        <v>15733</v>
      </c>
      <c r="C2495" s="118" t="b">
        <v>0</v>
      </c>
      <c r="D2495" s="118" t="e">
        <f t="shared" ca="1" si="1"/>
        <v>#NAME?</v>
      </c>
      <c r="E2495" s="118" t="s">
        <v>15723</v>
      </c>
      <c r="F2495" s="118" t="s">
        <v>15734</v>
      </c>
      <c r="G2495" s="118"/>
      <c r="H2495" s="118" t="s">
        <v>54</v>
      </c>
      <c r="I2495" s="118" t="s">
        <v>9364</v>
      </c>
      <c r="J2495" s="118"/>
    </row>
    <row r="2496" spans="1:10" ht="12.75">
      <c r="A2496" s="118" t="s">
        <v>12964</v>
      </c>
      <c r="B2496" s="118" t="s">
        <v>15735</v>
      </c>
      <c r="C2496" s="118" t="b">
        <v>0</v>
      </c>
      <c r="D2496" s="118" t="e">
        <f t="shared" ca="1" si="1"/>
        <v>#NAME?</v>
      </c>
      <c r="E2496" s="118" t="s">
        <v>15723</v>
      </c>
      <c r="F2496" s="118" t="s">
        <v>15736</v>
      </c>
      <c r="G2496" s="118"/>
      <c r="H2496" s="118" t="s">
        <v>4908</v>
      </c>
      <c r="I2496" s="118" t="s">
        <v>9364</v>
      </c>
      <c r="J2496" s="118"/>
    </row>
    <row r="2497" spans="1:10" ht="12.75">
      <c r="A2497" s="118" t="s">
        <v>15737</v>
      </c>
      <c r="B2497" s="118" t="s">
        <v>15738</v>
      </c>
      <c r="C2497" s="118" t="b">
        <v>0</v>
      </c>
      <c r="D2497" s="118" t="e">
        <f t="shared" ca="1" si="1"/>
        <v>#NAME?</v>
      </c>
      <c r="E2497" s="118" t="s">
        <v>15723</v>
      </c>
      <c r="F2497" s="118" t="s">
        <v>15739</v>
      </c>
      <c r="G2497" s="118"/>
      <c r="H2497" s="118" t="s">
        <v>54</v>
      </c>
      <c r="I2497" s="118" t="s">
        <v>9364</v>
      </c>
      <c r="J2497" s="118"/>
    </row>
    <row r="2498" spans="1:10" ht="12.75">
      <c r="A2498" s="118" t="s">
        <v>15740</v>
      </c>
      <c r="B2498" s="118" t="s">
        <v>15741</v>
      </c>
      <c r="C2498" s="118" t="b">
        <v>0</v>
      </c>
      <c r="D2498" s="118" t="e">
        <f t="shared" ca="1" si="1"/>
        <v>#NAME?</v>
      </c>
      <c r="E2498" s="118" t="s">
        <v>15723</v>
      </c>
      <c r="F2498" s="118" t="s">
        <v>15742</v>
      </c>
      <c r="G2498" s="118"/>
      <c r="H2498" s="118" t="s">
        <v>5368</v>
      </c>
      <c r="I2498" s="118" t="s">
        <v>9364</v>
      </c>
      <c r="J2498" s="118"/>
    </row>
    <row r="2499" spans="1:10" ht="12.75">
      <c r="A2499" s="118" t="s">
        <v>14813</v>
      </c>
      <c r="B2499" s="118" t="s">
        <v>15743</v>
      </c>
      <c r="C2499" s="118" t="b">
        <v>0</v>
      </c>
      <c r="D2499" s="118" t="e">
        <f t="shared" ca="1" si="1"/>
        <v>#NAME?</v>
      </c>
      <c r="E2499" s="118" t="s">
        <v>15723</v>
      </c>
      <c r="F2499" s="118" t="s">
        <v>15744</v>
      </c>
      <c r="G2499" s="118"/>
      <c r="H2499" s="118" t="s">
        <v>4908</v>
      </c>
      <c r="I2499" s="118" t="s">
        <v>9364</v>
      </c>
      <c r="J2499" s="118"/>
    </row>
    <row r="2500" spans="1:10" ht="12.75">
      <c r="A2500" s="118" t="s">
        <v>821</v>
      </c>
      <c r="B2500" s="118" t="s">
        <v>15745</v>
      </c>
      <c r="C2500" s="118" t="b">
        <v>0</v>
      </c>
      <c r="D2500" s="118" t="e">
        <f t="shared" ca="1" si="1"/>
        <v>#NAME?</v>
      </c>
      <c r="E2500" s="118" t="s">
        <v>15723</v>
      </c>
      <c r="F2500" s="118" t="s">
        <v>15746</v>
      </c>
      <c r="G2500" s="118"/>
      <c r="H2500" s="118" t="s">
        <v>9368</v>
      </c>
      <c r="I2500" s="118" t="s">
        <v>9364</v>
      </c>
      <c r="J2500" s="118"/>
    </row>
    <row r="2501" spans="1:10" ht="12.75">
      <c r="A2501" s="118" t="s">
        <v>15747</v>
      </c>
      <c r="B2501" s="118" t="s">
        <v>15748</v>
      </c>
      <c r="C2501" s="118" t="b">
        <v>0</v>
      </c>
      <c r="D2501" s="118" t="e">
        <f t="shared" ca="1" si="1"/>
        <v>#NAME?</v>
      </c>
      <c r="E2501" s="118" t="s">
        <v>15723</v>
      </c>
      <c r="F2501" s="118" t="s">
        <v>15749</v>
      </c>
      <c r="G2501" s="118"/>
      <c r="H2501" s="118" t="s">
        <v>7611</v>
      </c>
      <c r="I2501" s="118" t="s">
        <v>9364</v>
      </c>
      <c r="J2501" s="118"/>
    </row>
    <row r="2502" spans="1:10" ht="12.75">
      <c r="A2502" s="118" t="s">
        <v>15750</v>
      </c>
      <c r="B2502" s="118" t="s">
        <v>15751</v>
      </c>
      <c r="C2502" s="118" t="b">
        <v>0</v>
      </c>
      <c r="D2502" s="118" t="e">
        <f t="shared" ca="1" si="1"/>
        <v>#NAME?</v>
      </c>
      <c r="E2502" s="118" t="s">
        <v>15723</v>
      </c>
      <c r="F2502" s="118" t="s">
        <v>15752</v>
      </c>
      <c r="G2502" s="118"/>
      <c r="H2502" s="118" t="s">
        <v>4908</v>
      </c>
      <c r="I2502" s="118" t="s">
        <v>9364</v>
      </c>
      <c r="J2502" s="118"/>
    </row>
    <row r="2503" spans="1:10" ht="12.75">
      <c r="A2503" s="118" t="s">
        <v>15753</v>
      </c>
      <c r="B2503" s="118" t="s">
        <v>15754</v>
      </c>
      <c r="C2503" s="118" t="b">
        <v>0</v>
      </c>
      <c r="D2503" s="118" t="e">
        <f t="shared" ca="1" si="1"/>
        <v>#NAME?</v>
      </c>
      <c r="E2503" s="118" t="s">
        <v>15723</v>
      </c>
      <c r="F2503" s="118" t="s">
        <v>15755</v>
      </c>
      <c r="G2503" s="118"/>
      <c r="H2503" s="118" t="s">
        <v>4908</v>
      </c>
      <c r="I2503" s="118" t="s">
        <v>9364</v>
      </c>
      <c r="J2503" s="118"/>
    </row>
    <row r="2504" spans="1:10" ht="12.75">
      <c r="A2504" s="118" t="s">
        <v>15756</v>
      </c>
      <c r="B2504" s="118" t="s">
        <v>15757</v>
      </c>
      <c r="C2504" s="118" t="b">
        <v>0</v>
      </c>
      <c r="D2504" s="118" t="e">
        <f t="shared" ca="1" si="1"/>
        <v>#NAME?</v>
      </c>
      <c r="E2504" s="118" t="s">
        <v>15723</v>
      </c>
      <c r="F2504" s="118" t="s">
        <v>15758</v>
      </c>
      <c r="G2504" s="118"/>
      <c r="H2504" s="118" t="s">
        <v>54</v>
      </c>
      <c r="I2504" s="118" t="s">
        <v>9364</v>
      </c>
      <c r="J2504" s="118"/>
    </row>
    <row r="2505" spans="1:10" ht="12.75">
      <c r="A2505" s="118" t="s">
        <v>1915</v>
      </c>
      <c r="B2505" s="118" t="s">
        <v>15759</v>
      </c>
      <c r="C2505" s="118" t="b">
        <v>0</v>
      </c>
      <c r="D2505" s="118" t="e">
        <f t="shared" ca="1" si="1"/>
        <v>#NAME?</v>
      </c>
      <c r="E2505" s="118" t="s">
        <v>15723</v>
      </c>
      <c r="F2505" s="118" t="s">
        <v>15760</v>
      </c>
      <c r="G2505" s="118"/>
      <c r="H2505" s="118" t="s">
        <v>5368</v>
      </c>
      <c r="I2505" s="118" t="s">
        <v>9364</v>
      </c>
      <c r="J2505" s="118"/>
    </row>
    <row r="2506" spans="1:10" ht="12.75">
      <c r="A2506" s="118" t="s">
        <v>15761</v>
      </c>
      <c r="B2506" s="118" t="s">
        <v>15762</v>
      </c>
      <c r="C2506" s="118" t="b">
        <v>0</v>
      </c>
      <c r="D2506" s="118" t="e">
        <f t="shared" ca="1" si="1"/>
        <v>#NAME?</v>
      </c>
      <c r="E2506" s="118" t="s">
        <v>15723</v>
      </c>
      <c r="F2506" s="118" t="s">
        <v>15763</v>
      </c>
      <c r="G2506" s="118"/>
      <c r="H2506" s="118" t="s">
        <v>11346</v>
      </c>
      <c r="I2506" s="118" t="s">
        <v>9364</v>
      </c>
      <c r="J2506" s="118"/>
    </row>
    <row r="2507" spans="1:10" ht="12.75">
      <c r="A2507" s="118" t="s">
        <v>15764</v>
      </c>
      <c r="B2507" s="118" t="s">
        <v>15765</v>
      </c>
      <c r="C2507" s="118" t="b">
        <v>0</v>
      </c>
      <c r="D2507" s="118" t="e">
        <f t="shared" ca="1" si="1"/>
        <v>#NAME?</v>
      </c>
      <c r="E2507" s="118" t="s">
        <v>15723</v>
      </c>
      <c r="F2507" s="118" t="s">
        <v>15766</v>
      </c>
      <c r="G2507" s="118"/>
      <c r="H2507" s="118" t="s">
        <v>4908</v>
      </c>
      <c r="I2507" s="118" t="s">
        <v>9364</v>
      </c>
      <c r="J2507" s="118"/>
    </row>
    <row r="2508" spans="1:10" ht="12.75">
      <c r="A2508" s="118" t="s">
        <v>8733</v>
      </c>
      <c r="B2508" s="118" t="s">
        <v>15767</v>
      </c>
      <c r="C2508" s="118" t="b">
        <v>0</v>
      </c>
      <c r="D2508" s="118" t="e">
        <f t="shared" ca="1" si="1"/>
        <v>#NAME?</v>
      </c>
      <c r="E2508" s="118" t="s">
        <v>15768</v>
      </c>
      <c r="F2508" s="118" t="s">
        <v>15769</v>
      </c>
      <c r="G2508" s="118"/>
      <c r="H2508" s="118" t="s">
        <v>54</v>
      </c>
      <c r="I2508" s="118" t="s">
        <v>13101</v>
      </c>
      <c r="J2508" s="118"/>
    </row>
    <row r="2509" spans="1:10" ht="12.75">
      <c r="A2509" s="118" t="s">
        <v>8584</v>
      </c>
      <c r="B2509" s="118" t="s">
        <v>15770</v>
      </c>
      <c r="C2509" s="118" t="b">
        <v>0</v>
      </c>
      <c r="D2509" s="118" t="e">
        <f t="shared" ca="1" si="1"/>
        <v>#NAME?</v>
      </c>
      <c r="E2509" s="118" t="s">
        <v>15768</v>
      </c>
      <c r="F2509" s="118" t="s">
        <v>15771</v>
      </c>
      <c r="G2509" s="118"/>
      <c r="H2509" s="118" t="s">
        <v>54</v>
      </c>
      <c r="I2509" s="118" t="s">
        <v>13101</v>
      </c>
      <c r="J2509" s="118"/>
    </row>
    <row r="2510" spans="1:10" ht="12.75">
      <c r="A2510" s="118" t="s">
        <v>15772</v>
      </c>
      <c r="B2510" s="118" t="s">
        <v>15773</v>
      </c>
      <c r="C2510" s="118" t="b">
        <v>0</v>
      </c>
      <c r="D2510" s="118" t="e">
        <f t="shared" ca="1" si="1"/>
        <v>#NAME?</v>
      </c>
      <c r="E2510" s="118" t="s">
        <v>15768</v>
      </c>
      <c r="F2510" s="118" t="s">
        <v>15774</v>
      </c>
      <c r="G2510" s="118"/>
      <c r="H2510" s="118" t="s">
        <v>4908</v>
      </c>
      <c r="I2510" s="118" t="s">
        <v>13101</v>
      </c>
      <c r="J2510" s="118"/>
    </row>
    <row r="2511" spans="1:10" ht="12.75">
      <c r="A2511" s="118" t="s">
        <v>2571</v>
      </c>
      <c r="B2511" s="118" t="s">
        <v>15775</v>
      </c>
      <c r="C2511" s="118" t="b">
        <v>0</v>
      </c>
      <c r="D2511" s="118" t="e">
        <f t="shared" ca="1" si="1"/>
        <v>#NAME?</v>
      </c>
      <c r="E2511" s="118" t="s">
        <v>15768</v>
      </c>
      <c r="F2511" s="118" t="s">
        <v>15776</v>
      </c>
      <c r="G2511" s="118"/>
      <c r="H2511" s="118" t="s">
        <v>5961</v>
      </c>
      <c r="I2511" s="118" t="s">
        <v>13101</v>
      </c>
      <c r="J2511" s="118"/>
    </row>
    <row r="2512" spans="1:10" ht="12.75">
      <c r="A2512" s="118" t="s">
        <v>15777</v>
      </c>
      <c r="B2512" s="118" t="s">
        <v>15778</v>
      </c>
      <c r="C2512" s="118" t="b">
        <v>0</v>
      </c>
      <c r="D2512" s="118" t="e">
        <f t="shared" ca="1" si="1"/>
        <v>#NAME?</v>
      </c>
      <c r="E2512" s="118" t="s">
        <v>15768</v>
      </c>
      <c r="F2512" s="118" t="s">
        <v>15779</v>
      </c>
      <c r="G2512" s="118"/>
      <c r="H2512" s="118" t="s">
        <v>5368</v>
      </c>
      <c r="I2512" s="118" t="s">
        <v>13101</v>
      </c>
      <c r="J2512" s="118"/>
    </row>
    <row r="2513" spans="1:10" ht="12.75">
      <c r="A2513" s="118" t="s">
        <v>13113</v>
      </c>
      <c r="B2513" s="118" t="s">
        <v>15780</v>
      </c>
      <c r="C2513" s="118" t="b">
        <v>0</v>
      </c>
      <c r="D2513" s="118" t="e">
        <f t="shared" ca="1" si="1"/>
        <v>#NAME?</v>
      </c>
      <c r="E2513" s="118" t="s">
        <v>15768</v>
      </c>
      <c r="F2513" s="118" t="s">
        <v>15781</v>
      </c>
      <c r="G2513" s="118"/>
      <c r="H2513" s="118" t="s">
        <v>5961</v>
      </c>
      <c r="I2513" s="118" t="s">
        <v>13101</v>
      </c>
      <c r="J2513" s="118"/>
    </row>
    <row r="2514" spans="1:10" ht="12.75">
      <c r="A2514" s="118" t="s">
        <v>1817</v>
      </c>
      <c r="B2514" s="118" t="s">
        <v>15782</v>
      </c>
      <c r="C2514" s="118" t="b">
        <v>0</v>
      </c>
      <c r="D2514" s="118" t="e">
        <f t="shared" ca="1" si="1"/>
        <v>#NAME?</v>
      </c>
      <c r="E2514" s="118" t="s">
        <v>15783</v>
      </c>
      <c r="F2514" s="118" t="s">
        <v>15784</v>
      </c>
      <c r="G2514" s="118"/>
      <c r="H2514" s="118" t="s">
        <v>4278</v>
      </c>
      <c r="I2514" s="118" t="s">
        <v>15785</v>
      </c>
      <c r="J2514" s="118"/>
    </row>
    <row r="2515" spans="1:10" ht="12.75">
      <c r="A2515" s="118" t="s">
        <v>8941</v>
      </c>
      <c r="B2515" s="118" t="s">
        <v>15786</v>
      </c>
      <c r="C2515" s="118" t="b">
        <v>0</v>
      </c>
      <c r="D2515" s="118" t="e">
        <f t="shared" ca="1" si="1"/>
        <v>#NAME?</v>
      </c>
      <c r="E2515" s="118" t="s">
        <v>15783</v>
      </c>
      <c r="F2515" s="118" t="s">
        <v>15787</v>
      </c>
      <c r="G2515" s="118"/>
      <c r="H2515" s="118" t="s">
        <v>4278</v>
      </c>
      <c r="I2515" s="118" t="s">
        <v>15785</v>
      </c>
      <c r="J2515" s="118"/>
    </row>
    <row r="2516" spans="1:10" ht="12.75">
      <c r="A2516" s="118" t="s">
        <v>8236</v>
      </c>
      <c r="B2516" s="118" t="s">
        <v>15788</v>
      </c>
      <c r="C2516" s="118" t="b">
        <v>0</v>
      </c>
      <c r="D2516" s="118" t="e">
        <f t="shared" ca="1" si="1"/>
        <v>#NAME?</v>
      </c>
      <c r="E2516" s="118" t="s">
        <v>15783</v>
      </c>
      <c r="F2516" s="118" t="s">
        <v>15789</v>
      </c>
      <c r="G2516" s="118"/>
      <c r="H2516" s="118" t="s">
        <v>15790</v>
      </c>
      <c r="I2516" s="118" t="s">
        <v>15785</v>
      </c>
      <c r="J2516" s="118"/>
    </row>
    <row r="2517" spans="1:10" ht="12.75">
      <c r="A2517" s="118" t="s">
        <v>15791</v>
      </c>
      <c r="B2517" s="118" t="s">
        <v>15792</v>
      </c>
      <c r="C2517" s="118" t="b">
        <v>0</v>
      </c>
      <c r="D2517" s="118" t="e">
        <f t="shared" ca="1" si="1"/>
        <v>#NAME?</v>
      </c>
      <c r="E2517" s="118" t="s">
        <v>15783</v>
      </c>
      <c r="F2517" s="118" t="s">
        <v>15793</v>
      </c>
      <c r="G2517" s="118"/>
      <c r="H2517" s="118" t="s">
        <v>5961</v>
      </c>
      <c r="I2517" s="118" t="s">
        <v>15785</v>
      </c>
      <c r="J2517" s="118"/>
    </row>
    <row r="2518" spans="1:10" ht="12.75">
      <c r="A2518" s="118" t="s">
        <v>9847</v>
      </c>
      <c r="B2518" s="118" t="s">
        <v>15794</v>
      </c>
      <c r="C2518" s="118" t="b">
        <v>0</v>
      </c>
      <c r="D2518" s="118" t="e">
        <f t="shared" ca="1" si="1"/>
        <v>#NAME?</v>
      </c>
      <c r="E2518" s="118" t="s">
        <v>15795</v>
      </c>
      <c r="F2518" s="118" t="s">
        <v>15796</v>
      </c>
      <c r="G2518" s="118"/>
      <c r="H2518" s="118" t="s">
        <v>5961</v>
      </c>
      <c r="I2518" s="118" t="s">
        <v>15797</v>
      </c>
      <c r="J2518" s="118"/>
    </row>
    <row r="2519" spans="1:10" ht="12.75">
      <c r="A2519" s="118" t="s">
        <v>15798</v>
      </c>
      <c r="B2519" s="118" t="s">
        <v>15799</v>
      </c>
      <c r="C2519" s="118" t="b">
        <v>0</v>
      </c>
      <c r="D2519" s="118" t="e">
        <f t="shared" ca="1" si="1"/>
        <v>#NAME?</v>
      </c>
      <c r="E2519" s="118" t="s">
        <v>15795</v>
      </c>
      <c r="F2519" s="118" t="s">
        <v>15800</v>
      </c>
      <c r="G2519" s="118"/>
      <c r="H2519" s="118" t="s">
        <v>5961</v>
      </c>
      <c r="I2519" s="118" t="s">
        <v>15797</v>
      </c>
      <c r="J2519" s="118"/>
    </row>
    <row r="2520" spans="1:10" ht="12.75">
      <c r="A2520" s="118" t="s">
        <v>15801</v>
      </c>
      <c r="B2520" s="118" t="s">
        <v>15802</v>
      </c>
      <c r="C2520" s="118" t="b">
        <v>0</v>
      </c>
      <c r="D2520" s="118" t="e">
        <f t="shared" ca="1" si="1"/>
        <v>#NAME?</v>
      </c>
      <c r="E2520" s="118" t="s">
        <v>15795</v>
      </c>
      <c r="F2520" s="118" t="s">
        <v>15803</v>
      </c>
      <c r="G2520" s="118"/>
      <c r="H2520" s="118" t="s">
        <v>5961</v>
      </c>
      <c r="I2520" s="118" t="s">
        <v>15804</v>
      </c>
      <c r="J2520" s="118"/>
    </row>
    <row r="2521" spans="1:10" ht="12.75">
      <c r="A2521" s="118" t="s">
        <v>14441</v>
      </c>
      <c r="B2521" s="118" t="s">
        <v>15805</v>
      </c>
      <c r="C2521" s="118" t="b">
        <v>0</v>
      </c>
      <c r="D2521" s="118" t="e">
        <f t="shared" ca="1" si="1"/>
        <v>#NAME?</v>
      </c>
      <c r="E2521" s="118" t="s">
        <v>15795</v>
      </c>
      <c r="F2521" s="118" t="s">
        <v>15806</v>
      </c>
      <c r="G2521" s="118"/>
      <c r="H2521" s="118" t="s">
        <v>5961</v>
      </c>
      <c r="I2521" s="118" t="s">
        <v>15804</v>
      </c>
      <c r="J2521" s="118"/>
    </row>
    <row r="2522" spans="1:10" ht="12.75">
      <c r="A2522" s="118" t="s">
        <v>2641</v>
      </c>
      <c r="B2522" s="118" t="s">
        <v>9490</v>
      </c>
      <c r="C2522" s="118" t="b">
        <v>0</v>
      </c>
      <c r="D2522" s="118" t="e">
        <f t="shared" ca="1" si="1"/>
        <v>#NAME?</v>
      </c>
      <c r="E2522" s="118" t="s">
        <v>15795</v>
      </c>
      <c r="F2522" s="118" t="s">
        <v>15807</v>
      </c>
      <c r="G2522" s="118"/>
      <c r="H2522" s="118" t="s">
        <v>5264</v>
      </c>
      <c r="I2522" s="118" t="s">
        <v>15797</v>
      </c>
      <c r="J2522" s="118"/>
    </row>
    <row r="2523" spans="1:10" ht="12.75">
      <c r="A2523" s="118" t="s">
        <v>8460</v>
      </c>
      <c r="B2523" s="118" t="s">
        <v>15808</v>
      </c>
      <c r="C2523" s="118" t="b">
        <v>0</v>
      </c>
      <c r="D2523" s="118" t="e">
        <f t="shared" ca="1" si="1"/>
        <v>#NAME?</v>
      </c>
      <c r="E2523" s="118" t="s">
        <v>15809</v>
      </c>
      <c r="F2523" s="118" t="s">
        <v>15810</v>
      </c>
      <c r="G2523" s="118"/>
      <c r="H2523" s="118" t="s">
        <v>4640</v>
      </c>
      <c r="I2523" s="118" t="s">
        <v>15811</v>
      </c>
      <c r="J2523" s="118"/>
    </row>
    <row r="2524" spans="1:10" ht="12.75">
      <c r="A2524" s="118" t="s">
        <v>10589</v>
      </c>
      <c r="B2524" s="118" t="s">
        <v>15812</v>
      </c>
      <c r="C2524" s="118" t="b">
        <v>0</v>
      </c>
      <c r="D2524" s="118" t="e">
        <f t="shared" ca="1" si="1"/>
        <v>#NAME?</v>
      </c>
      <c r="E2524" s="118" t="s">
        <v>15813</v>
      </c>
      <c r="F2524" s="118" t="s">
        <v>15814</v>
      </c>
      <c r="G2524" s="118"/>
      <c r="H2524" s="118" t="s">
        <v>5584</v>
      </c>
      <c r="I2524" s="118" t="s">
        <v>9659</v>
      </c>
      <c r="J2524" s="118" t="s">
        <v>9660</v>
      </c>
    </row>
    <row r="2525" spans="1:10" ht="12.75">
      <c r="A2525" s="118" t="s">
        <v>15815</v>
      </c>
      <c r="B2525" s="118" t="s">
        <v>15816</v>
      </c>
      <c r="C2525" s="118" t="b">
        <v>0</v>
      </c>
      <c r="D2525" s="118" t="e">
        <f t="shared" ca="1" si="1"/>
        <v>#NAME?</v>
      </c>
      <c r="E2525" s="118" t="s">
        <v>15817</v>
      </c>
      <c r="F2525" s="118" t="s">
        <v>15818</v>
      </c>
      <c r="G2525" s="118"/>
      <c r="H2525" s="118" t="s">
        <v>54</v>
      </c>
      <c r="I2525" s="118" t="s">
        <v>15819</v>
      </c>
      <c r="J2525" s="118"/>
    </row>
    <row r="2526" spans="1:10" ht="12.75">
      <c r="A2526" s="118" t="s">
        <v>15820</v>
      </c>
      <c r="B2526" s="118" t="s">
        <v>15821</v>
      </c>
      <c r="C2526" s="118" t="b">
        <v>0</v>
      </c>
      <c r="D2526" s="118" t="e">
        <f t="shared" ca="1" si="1"/>
        <v>#NAME?</v>
      </c>
      <c r="E2526" s="118" t="s">
        <v>15817</v>
      </c>
      <c r="F2526" s="118" t="s">
        <v>15822</v>
      </c>
      <c r="G2526" s="118"/>
      <c r="H2526" s="118" t="s">
        <v>4278</v>
      </c>
      <c r="I2526" s="118" t="s">
        <v>15819</v>
      </c>
      <c r="J2526" s="118"/>
    </row>
    <row r="2527" spans="1:10" ht="12.75">
      <c r="A2527" s="118" t="s">
        <v>15823</v>
      </c>
      <c r="B2527" s="118" t="s">
        <v>15824</v>
      </c>
      <c r="C2527" s="118" t="b">
        <v>0</v>
      </c>
      <c r="D2527" s="118" t="e">
        <f t="shared" ca="1" si="1"/>
        <v>#NAME?</v>
      </c>
      <c r="E2527" s="118" t="s">
        <v>15817</v>
      </c>
      <c r="F2527" s="118" t="s">
        <v>15825</v>
      </c>
      <c r="G2527" s="118"/>
      <c r="H2527" s="118" t="s">
        <v>54</v>
      </c>
      <c r="I2527" s="118" t="s">
        <v>15819</v>
      </c>
      <c r="J2527" s="118"/>
    </row>
    <row r="2528" spans="1:10" ht="12.75">
      <c r="A2528" s="118" t="s">
        <v>14488</v>
      </c>
      <c r="B2528" s="118" t="s">
        <v>15826</v>
      </c>
      <c r="C2528" s="118" t="b">
        <v>0</v>
      </c>
      <c r="D2528" s="118" t="e">
        <f t="shared" ca="1" si="1"/>
        <v>#NAME?</v>
      </c>
      <c r="E2528" s="118" t="s">
        <v>15817</v>
      </c>
      <c r="F2528" s="118" t="s">
        <v>15827</v>
      </c>
      <c r="G2528" s="118"/>
      <c r="H2528" s="118" t="s">
        <v>5961</v>
      </c>
      <c r="I2528" s="118" t="s">
        <v>15819</v>
      </c>
      <c r="J2528" s="118"/>
    </row>
    <row r="2529" spans="1:10" ht="12.75">
      <c r="A2529" s="118" t="s">
        <v>7924</v>
      </c>
      <c r="B2529" s="118" t="s">
        <v>15828</v>
      </c>
      <c r="C2529" s="118" t="b">
        <v>0</v>
      </c>
      <c r="D2529" s="118" t="e">
        <f t="shared" ca="1" si="1"/>
        <v>#NAME?</v>
      </c>
      <c r="E2529" s="118" t="s">
        <v>15817</v>
      </c>
      <c r="F2529" s="118" t="s">
        <v>15829</v>
      </c>
      <c r="G2529" s="118"/>
      <c r="H2529" s="118" t="s">
        <v>10246</v>
      </c>
      <c r="I2529" s="118" t="s">
        <v>15819</v>
      </c>
      <c r="J2529" s="118"/>
    </row>
    <row r="2530" spans="1:10" ht="12.75">
      <c r="A2530" s="118" t="s">
        <v>15830</v>
      </c>
      <c r="B2530" s="118" t="s">
        <v>15831</v>
      </c>
      <c r="C2530" s="118" t="b">
        <v>0</v>
      </c>
      <c r="D2530" s="118" t="e">
        <f t="shared" ca="1" si="1"/>
        <v>#NAME?</v>
      </c>
      <c r="E2530" s="118" t="s">
        <v>15817</v>
      </c>
      <c r="F2530" s="118" t="s">
        <v>15832</v>
      </c>
      <c r="G2530" s="118"/>
      <c r="H2530" s="118" t="s">
        <v>15833</v>
      </c>
      <c r="I2530" s="118" t="s">
        <v>15819</v>
      </c>
      <c r="J2530" s="118"/>
    </row>
    <row r="2531" spans="1:10" ht="12.75">
      <c r="A2531" s="118" t="s">
        <v>15834</v>
      </c>
      <c r="B2531" s="118" t="s">
        <v>15835</v>
      </c>
      <c r="C2531" s="118" t="b">
        <v>0</v>
      </c>
      <c r="D2531" s="118" t="e">
        <f t="shared" ca="1" si="1"/>
        <v>#NAME?</v>
      </c>
      <c r="E2531" s="118" t="s">
        <v>15836</v>
      </c>
      <c r="F2531" s="118" t="s">
        <v>15837</v>
      </c>
      <c r="G2531" s="118"/>
      <c r="H2531" s="118" t="s">
        <v>4278</v>
      </c>
      <c r="I2531" s="118" t="s">
        <v>9429</v>
      </c>
      <c r="J2531" s="118"/>
    </row>
    <row r="2532" spans="1:10" ht="12.75">
      <c r="A2532" s="118" t="s">
        <v>11419</v>
      </c>
      <c r="B2532" s="118" t="s">
        <v>15838</v>
      </c>
      <c r="C2532" s="118" t="b">
        <v>0</v>
      </c>
      <c r="D2532" s="118" t="e">
        <f t="shared" ca="1" si="1"/>
        <v>#NAME?</v>
      </c>
      <c r="E2532" s="118" t="s">
        <v>15839</v>
      </c>
      <c r="F2532" s="118" t="s">
        <v>15840</v>
      </c>
      <c r="G2532" s="118"/>
      <c r="H2532" s="118" t="s">
        <v>4831</v>
      </c>
      <c r="I2532" s="118" t="s">
        <v>10545</v>
      </c>
      <c r="J2532" s="118" t="s">
        <v>7756</v>
      </c>
    </row>
    <row r="2533" spans="1:10" ht="12.75">
      <c r="A2533" s="118" t="s">
        <v>826</v>
      </c>
      <c r="B2533" s="118" t="s">
        <v>7831</v>
      </c>
      <c r="C2533" s="118" t="b">
        <v>0</v>
      </c>
      <c r="D2533" s="118" t="e">
        <f t="shared" ca="1" si="1"/>
        <v>#NAME?</v>
      </c>
      <c r="E2533" s="118" t="s">
        <v>15839</v>
      </c>
      <c r="F2533" s="118" t="s">
        <v>15841</v>
      </c>
      <c r="G2533" s="118"/>
      <c r="H2533" s="118" t="s">
        <v>5607</v>
      </c>
      <c r="I2533" s="118" t="s">
        <v>10545</v>
      </c>
      <c r="J2533" s="118" t="s">
        <v>7756</v>
      </c>
    </row>
    <row r="2534" spans="1:10" ht="12.75">
      <c r="A2534" s="118" t="s">
        <v>15842</v>
      </c>
      <c r="B2534" s="118" t="s">
        <v>15843</v>
      </c>
      <c r="C2534" s="118" t="b">
        <v>0</v>
      </c>
      <c r="D2534" s="118" t="e">
        <f t="shared" ca="1" si="1"/>
        <v>#NAME?</v>
      </c>
      <c r="E2534" s="118" t="s">
        <v>15839</v>
      </c>
      <c r="F2534" s="118" t="s">
        <v>15844</v>
      </c>
      <c r="G2534" s="118"/>
      <c r="H2534" s="118" t="s">
        <v>4278</v>
      </c>
      <c r="I2534" s="118" t="s">
        <v>10545</v>
      </c>
      <c r="J2534" s="118" t="s">
        <v>7756</v>
      </c>
    </row>
    <row r="2535" spans="1:10" ht="12.75">
      <c r="A2535" s="118" t="s">
        <v>873</v>
      </c>
      <c r="B2535" s="118" t="s">
        <v>15845</v>
      </c>
      <c r="C2535" s="118" t="b">
        <v>0</v>
      </c>
      <c r="D2535" s="118" t="e">
        <f t="shared" ca="1" si="1"/>
        <v>#NAME?</v>
      </c>
      <c r="E2535" s="118" t="s">
        <v>15839</v>
      </c>
      <c r="F2535" s="118" t="s">
        <v>15846</v>
      </c>
      <c r="G2535" s="118"/>
      <c r="H2535" s="118" t="s">
        <v>54</v>
      </c>
      <c r="I2535" s="118" t="s">
        <v>10545</v>
      </c>
      <c r="J2535" s="118" t="s">
        <v>7756</v>
      </c>
    </row>
    <row r="2536" spans="1:10" ht="12.75">
      <c r="A2536" s="118" t="s">
        <v>11162</v>
      </c>
      <c r="B2536" s="118" t="s">
        <v>15847</v>
      </c>
      <c r="C2536" s="118" t="b">
        <v>0</v>
      </c>
      <c r="D2536" s="118" t="e">
        <f t="shared" ca="1" si="1"/>
        <v>#NAME?</v>
      </c>
      <c r="E2536" s="118" t="s">
        <v>15839</v>
      </c>
      <c r="F2536" s="118" t="s">
        <v>15848</v>
      </c>
      <c r="G2536" s="118"/>
      <c r="H2536" s="118" t="s">
        <v>5607</v>
      </c>
      <c r="I2536" s="118" t="s">
        <v>10545</v>
      </c>
      <c r="J2536" s="118" t="s">
        <v>7756</v>
      </c>
    </row>
    <row r="2537" spans="1:10" ht="12.75">
      <c r="A2537" s="118" t="s">
        <v>1573</v>
      </c>
      <c r="B2537" s="118" t="s">
        <v>15849</v>
      </c>
      <c r="C2537" s="118" t="b">
        <v>0</v>
      </c>
      <c r="D2537" s="118" t="e">
        <f t="shared" ca="1" si="1"/>
        <v>#NAME?</v>
      </c>
      <c r="E2537" s="118" t="s">
        <v>15850</v>
      </c>
      <c r="F2537" s="118" t="s">
        <v>15851</v>
      </c>
      <c r="G2537" s="118"/>
      <c r="H2537" s="118" t="s">
        <v>54</v>
      </c>
      <c r="I2537" s="118" t="s">
        <v>7642</v>
      </c>
      <c r="J2537" s="118"/>
    </row>
    <row r="2538" spans="1:10" ht="12.75">
      <c r="A2538" s="118" t="s">
        <v>7851</v>
      </c>
      <c r="B2538" s="118" t="s">
        <v>8031</v>
      </c>
      <c r="C2538" s="118" t="b">
        <v>0</v>
      </c>
      <c r="D2538" s="118" t="e">
        <f t="shared" ca="1" si="1"/>
        <v>#NAME?</v>
      </c>
      <c r="E2538" s="118" t="s">
        <v>15852</v>
      </c>
      <c r="F2538" s="118" t="s">
        <v>15853</v>
      </c>
      <c r="G2538" s="118"/>
      <c r="H2538" s="118" t="s">
        <v>54</v>
      </c>
      <c r="I2538" s="118" t="s">
        <v>15854</v>
      </c>
      <c r="J2538" s="118"/>
    </row>
    <row r="2539" spans="1:10" ht="12.75">
      <c r="A2539" s="118" t="s">
        <v>9856</v>
      </c>
      <c r="B2539" s="118" t="s">
        <v>15855</v>
      </c>
      <c r="C2539" s="118" t="b">
        <v>0</v>
      </c>
      <c r="D2539" s="118" t="e">
        <f t="shared" ca="1" si="1"/>
        <v>#NAME?</v>
      </c>
      <c r="E2539" s="118" t="s">
        <v>15852</v>
      </c>
      <c r="F2539" s="118" t="s">
        <v>15856</v>
      </c>
      <c r="G2539" s="118"/>
      <c r="H2539" s="118" t="s">
        <v>5368</v>
      </c>
      <c r="I2539" s="118" t="s">
        <v>15854</v>
      </c>
      <c r="J2539" s="118"/>
    </row>
    <row r="2540" spans="1:10" ht="12.75">
      <c r="A2540" s="118" t="s">
        <v>7882</v>
      </c>
      <c r="B2540" s="118" t="s">
        <v>15857</v>
      </c>
      <c r="C2540" s="118" t="b">
        <v>0</v>
      </c>
      <c r="D2540" s="118" t="e">
        <f t="shared" ca="1" si="1"/>
        <v>#NAME?</v>
      </c>
      <c r="E2540" s="118" t="s">
        <v>15852</v>
      </c>
      <c r="F2540" s="118" t="s">
        <v>15858</v>
      </c>
      <c r="G2540" s="118"/>
      <c r="H2540" s="118" t="s">
        <v>5368</v>
      </c>
      <c r="I2540" s="118" t="s">
        <v>15854</v>
      </c>
      <c r="J2540" s="118"/>
    </row>
    <row r="2541" spans="1:10" ht="12.75">
      <c r="A2541" s="118" t="s">
        <v>8748</v>
      </c>
      <c r="B2541" s="118" t="s">
        <v>15859</v>
      </c>
      <c r="C2541" s="118" t="b">
        <v>0</v>
      </c>
      <c r="D2541" s="118" t="e">
        <f t="shared" ca="1" si="1"/>
        <v>#NAME?</v>
      </c>
      <c r="E2541" s="118" t="s">
        <v>15852</v>
      </c>
      <c r="F2541" s="118" t="s">
        <v>15860</v>
      </c>
      <c r="G2541" s="118"/>
      <c r="H2541" s="118" t="s">
        <v>54</v>
      </c>
      <c r="I2541" s="127" t="s">
        <v>7850</v>
      </c>
      <c r="J2541" s="118"/>
    </row>
    <row r="2542" spans="1:10" ht="12.75">
      <c r="A2542" s="118" t="s">
        <v>846</v>
      </c>
      <c r="B2542" s="118" t="s">
        <v>15861</v>
      </c>
      <c r="C2542" s="118" t="b">
        <v>0</v>
      </c>
      <c r="D2542" s="118" t="e">
        <f t="shared" ca="1" si="1"/>
        <v>#NAME?</v>
      </c>
      <c r="E2542" s="118" t="s">
        <v>15852</v>
      </c>
      <c r="F2542" s="118" t="s">
        <v>15862</v>
      </c>
      <c r="G2542" s="118"/>
      <c r="H2542" s="118" t="s">
        <v>54</v>
      </c>
      <c r="I2542" s="118" t="s">
        <v>15854</v>
      </c>
      <c r="J2542" s="118"/>
    </row>
    <row r="2543" spans="1:10" ht="12.75">
      <c r="A2543" s="118" t="s">
        <v>14427</v>
      </c>
      <c r="B2543" s="118" t="s">
        <v>15863</v>
      </c>
      <c r="C2543" s="118" t="b">
        <v>0</v>
      </c>
      <c r="D2543" s="118" t="e">
        <f t="shared" ca="1" si="1"/>
        <v>#NAME?</v>
      </c>
      <c r="E2543" s="118" t="s">
        <v>15852</v>
      </c>
      <c r="F2543" s="118" t="s">
        <v>15864</v>
      </c>
      <c r="G2543" s="118"/>
      <c r="H2543" s="118" t="s">
        <v>8346</v>
      </c>
      <c r="I2543" s="118" t="s">
        <v>15854</v>
      </c>
      <c r="J2543" s="118"/>
    </row>
    <row r="2544" spans="1:10" ht="12.75">
      <c r="A2544" s="118" t="s">
        <v>13650</v>
      </c>
      <c r="B2544" s="118" t="s">
        <v>15865</v>
      </c>
      <c r="C2544" s="118" t="b">
        <v>0</v>
      </c>
      <c r="D2544" s="118" t="e">
        <f t="shared" ca="1" si="1"/>
        <v>#NAME?</v>
      </c>
      <c r="E2544" s="118" t="s">
        <v>15852</v>
      </c>
      <c r="F2544" s="118" t="s">
        <v>15866</v>
      </c>
      <c r="G2544" s="118"/>
      <c r="H2544" s="118" t="s">
        <v>15867</v>
      </c>
      <c r="I2544" s="127" t="s">
        <v>7850</v>
      </c>
      <c r="J2544" s="118"/>
    </row>
    <row r="2545" spans="1:10" ht="12.75">
      <c r="A2545" s="118" t="s">
        <v>15868</v>
      </c>
      <c r="B2545" s="118" t="s">
        <v>15869</v>
      </c>
      <c r="C2545" s="118" t="b">
        <v>0</v>
      </c>
      <c r="D2545" s="118" t="e">
        <f t="shared" ca="1" si="1"/>
        <v>#NAME?</v>
      </c>
      <c r="E2545" s="118" t="s">
        <v>15852</v>
      </c>
      <c r="F2545" s="118" t="s">
        <v>15870</v>
      </c>
      <c r="G2545" s="118"/>
      <c r="H2545" s="118" t="s">
        <v>54</v>
      </c>
      <c r="I2545" s="118" t="s">
        <v>15854</v>
      </c>
      <c r="J2545" s="118"/>
    </row>
    <row r="2546" spans="1:10" ht="12.75">
      <c r="A2546" s="118" t="s">
        <v>15871</v>
      </c>
      <c r="B2546" s="118" t="s">
        <v>13306</v>
      </c>
      <c r="C2546" s="118" t="b">
        <v>0</v>
      </c>
      <c r="D2546" s="118" t="e">
        <f t="shared" ca="1" si="1"/>
        <v>#NAME?</v>
      </c>
      <c r="E2546" s="118" t="s">
        <v>15852</v>
      </c>
      <c r="F2546" s="118" t="s">
        <v>15872</v>
      </c>
      <c r="G2546" s="118"/>
      <c r="H2546" s="118" t="s">
        <v>54</v>
      </c>
      <c r="I2546" s="118" t="s">
        <v>15854</v>
      </c>
      <c r="J2546" s="118"/>
    </row>
    <row r="2547" spans="1:10" ht="12.75">
      <c r="A2547" s="118" t="s">
        <v>12178</v>
      </c>
      <c r="B2547" s="118" t="s">
        <v>9251</v>
      </c>
      <c r="C2547" s="118" t="b">
        <v>0</v>
      </c>
      <c r="D2547" s="118" t="e">
        <f t="shared" ca="1" si="1"/>
        <v>#NAME?</v>
      </c>
      <c r="E2547" s="118" t="s">
        <v>15873</v>
      </c>
      <c r="F2547" s="118" t="s">
        <v>15874</v>
      </c>
      <c r="G2547" s="118"/>
      <c r="H2547" s="118" t="s">
        <v>54</v>
      </c>
      <c r="I2547" s="118" t="s">
        <v>7777</v>
      </c>
      <c r="J2547" s="118" t="s">
        <v>7636</v>
      </c>
    </row>
    <row r="2548" spans="1:10" ht="12.75">
      <c r="A2548" s="118" t="s">
        <v>15875</v>
      </c>
      <c r="B2548" s="118" t="s">
        <v>15876</v>
      </c>
      <c r="C2548" s="118" t="b">
        <v>0</v>
      </c>
      <c r="D2548" s="118" t="e">
        <f t="shared" ca="1" si="1"/>
        <v>#NAME?</v>
      </c>
      <c r="E2548" s="118" t="s">
        <v>15877</v>
      </c>
      <c r="F2548" s="118" t="s">
        <v>15878</v>
      </c>
      <c r="G2548" s="118"/>
      <c r="H2548" s="118" t="s">
        <v>7611</v>
      </c>
      <c r="I2548" s="118" t="s">
        <v>7684</v>
      </c>
      <c r="J2548" s="118"/>
    </row>
    <row r="2549" spans="1:10" ht="12.75">
      <c r="A2549" s="118" t="s">
        <v>15879</v>
      </c>
      <c r="B2549" s="118" t="s">
        <v>15880</v>
      </c>
      <c r="C2549" s="118" t="b">
        <v>0</v>
      </c>
      <c r="D2549" s="118" t="e">
        <f t="shared" ca="1" si="1"/>
        <v>#NAME?</v>
      </c>
      <c r="E2549" s="118" t="s">
        <v>15877</v>
      </c>
      <c r="F2549" s="118" t="s">
        <v>15881</v>
      </c>
      <c r="G2549" s="118"/>
      <c r="H2549" s="118" t="s">
        <v>7855</v>
      </c>
      <c r="I2549" s="118" t="s">
        <v>7684</v>
      </c>
      <c r="J2549" s="118"/>
    </row>
    <row r="2550" spans="1:10" ht="12.75">
      <c r="A2550" s="118" t="s">
        <v>2339</v>
      </c>
      <c r="B2550" s="118" t="s">
        <v>15882</v>
      </c>
      <c r="C2550" s="118" t="b">
        <v>0</v>
      </c>
      <c r="D2550" s="118" t="e">
        <f t="shared" ca="1" si="1"/>
        <v>#NAME?</v>
      </c>
      <c r="E2550" s="118" t="s">
        <v>15877</v>
      </c>
      <c r="F2550" s="118" t="s">
        <v>15883</v>
      </c>
      <c r="G2550" s="118"/>
      <c r="H2550" s="118" t="s">
        <v>4485</v>
      </c>
      <c r="I2550" s="118" t="s">
        <v>7684</v>
      </c>
      <c r="J2550" s="118"/>
    </row>
    <row r="2551" spans="1:10" ht="12.75">
      <c r="A2551" s="118" t="s">
        <v>8213</v>
      </c>
      <c r="B2551" s="118" t="s">
        <v>15884</v>
      </c>
      <c r="C2551" s="118" t="b">
        <v>0</v>
      </c>
      <c r="D2551" s="118" t="e">
        <f t="shared" ca="1" si="1"/>
        <v>#NAME?</v>
      </c>
      <c r="E2551" s="118" t="s">
        <v>15877</v>
      </c>
      <c r="F2551" s="118" t="s">
        <v>15885</v>
      </c>
      <c r="G2551" s="118"/>
      <c r="H2551" s="118" t="s">
        <v>15886</v>
      </c>
      <c r="I2551" s="118" t="s">
        <v>7684</v>
      </c>
      <c r="J2551" s="118"/>
    </row>
    <row r="2552" spans="1:10" ht="12.75">
      <c r="A2552" s="118" t="s">
        <v>1666</v>
      </c>
      <c r="B2552" s="118" t="s">
        <v>15887</v>
      </c>
      <c r="C2552" s="118" t="b">
        <v>0</v>
      </c>
      <c r="D2552" s="118" t="e">
        <f t="shared" ca="1" si="1"/>
        <v>#NAME?</v>
      </c>
      <c r="E2552" s="118" t="s">
        <v>15877</v>
      </c>
      <c r="F2552" s="118" t="s">
        <v>15888</v>
      </c>
      <c r="G2552" s="118"/>
      <c r="H2552" s="118" t="s">
        <v>15886</v>
      </c>
      <c r="I2552" s="118" t="s">
        <v>7684</v>
      </c>
      <c r="J2552" s="118"/>
    </row>
    <row r="2553" spans="1:10" ht="12.75">
      <c r="A2553" s="118" t="s">
        <v>7917</v>
      </c>
      <c r="B2553" s="118" t="s">
        <v>15889</v>
      </c>
      <c r="C2553" s="118" t="b">
        <v>0</v>
      </c>
      <c r="D2553" s="118" t="e">
        <f t="shared" ca="1" si="1"/>
        <v>#NAME?</v>
      </c>
      <c r="E2553" s="118" t="s">
        <v>15877</v>
      </c>
      <c r="F2553" s="118" t="s">
        <v>15890</v>
      </c>
      <c r="G2553" s="118"/>
      <c r="H2553" s="118" t="s">
        <v>4485</v>
      </c>
      <c r="I2553" s="118" t="s">
        <v>7684</v>
      </c>
      <c r="J2553" s="118"/>
    </row>
    <row r="2554" spans="1:10" ht="12.75">
      <c r="A2554" s="118" t="s">
        <v>8693</v>
      </c>
      <c r="B2554" s="118" t="s">
        <v>15891</v>
      </c>
      <c r="C2554" s="118" t="b">
        <v>0</v>
      </c>
      <c r="D2554" s="118" t="e">
        <f t="shared" ca="1" si="1"/>
        <v>#NAME?</v>
      </c>
      <c r="E2554" s="118" t="s">
        <v>15877</v>
      </c>
      <c r="F2554" s="118" t="s">
        <v>15892</v>
      </c>
      <c r="G2554" s="118"/>
      <c r="H2554" s="118" t="s">
        <v>54</v>
      </c>
      <c r="I2554" s="118" t="s">
        <v>7684</v>
      </c>
      <c r="J2554" s="118"/>
    </row>
    <row r="2555" spans="1:10" ht="12.75">
      <c r="A2555" s="118" t="s">
        <v>15893</v>
      </c>
      <c r="B2555" s="118" t="s">
        <v>15894</v>
      </c>
      <c r="C2555" s="118" t="b">
        <v>0</v>
      </c>
      <c r="D2555" s="118" t="e">
        <f t="shared" ca="1" si="1"/>
        <v>#NAME?</v>
      </c>
      <c r="E2555" s="118" t="s">
        <v>15877</v>
      </c>
      <c r="F2555" s="118" t="s">
        <v>15895</v>
      </c>
      <c r="G2555" s="118"/>
      <c r="H2555" s="118" t="s">
        <v>4485</v>
      </c>
      <c r="I2555" s="118" t="s">
        <v>7684</v>
      </c>
      <c r="J2555" s="118"/>
    </row>
    <row r="2556" spans="1:10" ht="12.75">
      <c r="A2556" s="118" t="s">
        <v>836</v>
      </c>
      <c r="B2556" s="118" t="s">
        <v>15896</v>
      </c>
      <c r="C2556" s="118" t="b">
        <v>0</v>
      </c>
      <c r="D2556" s="118" t="e">
        <f t="shared" ca="1" si="1"/>
        <v>#NAME?</v>
      </c>
      <c r="E2556" s="118" t="s">
        <v>15897</v>
      </c>
      <c r="F2556" s="118" t="s">
        <v>15898</v>
      </c>
      <c r="G2556" s="118"/>
      <c r="H2556" s="118" t="s">
        <v>4276</v>
      </c>
      <c r="I2556" s="118" t="s">
        <v>13961</v>
      </c>
      <c r="J2556" s="118" t="s">
        <v>7672</v>
      </c>
    </row>
    <row r="2557" spans="1:10" ht="12.75">
      <c r="A2557" s="118" t="s">
        <v>1591</v>
      </c>
      <c r="B2557" s="118" t="s">
        <v>9692</v>
      </c>
      <c r="C2557" s="118" t="b">
        <v>0</v>
      </c>
      <c r="D2557" s="118" t="e">
        <f t="shared" ca="1" si="1"/>
        <v>#NAME?</v>
      </c>
      <c r="E2557" s="118" t="s">
        <v>15897</v>
      </c>
      <c r="F2557" s="118" t="s">
        <v>15899</v>
      </c>
      <c r="G2557" s="118"/>
      <c r="H2557" s="118" t="s">
        <v>4276</v>
      </c>
      <c r="I2557" s="118" t="s">
        <v>13961</v>
      </c>
      <c r="J2557" s="118" t="s">
        <v>7672</v>
      </c>
    </row>
    <row r="2558" spans="1:10" ht="12.75">
      <c r="A2558" s="118" t="s">
        <v>1591</v>
      </c>
      <c r="B2558" s="118" t="s">
        <v>12411</v>
      </c>
      <c r="C2558" s="118" t="b">
        <v>0</v>
      </c>
      <c r="D2558" s="118" t="e">
        <f t="shared" ca="1" si="1"/>
        <v>#NAME?</v>
      </c>
      <c r="E2558" s="118" t="s">
        <v>15900</v>
      </c>
      <c r="F2558" s="118" t="s">
        <v>15901</v>
      </c>
      <c r="G2558" s="118"/>
      <c r="H2558" s="118" t="s">
        <v>4278</v>
      </c>
      <c r="I2558" s="118" t="s">
        <v>15902</v>
      </c>
      <c r="J2558" s="118" t="s">
        <v>12582</v>
      </c>
    </row>
    <row r="2559" spans="1:10" ht="12.75">
      <c r="A2559" s="118" t="s">
        <v>1591</v>
      </c>
      <c r="B2559" s="118" t="s">
        <v>8565</v>
      </c>
      <c r="C2559" s="118" t="b">
        <v>0</v>
      </c>
      <c r="D2559" s="118" t="e">
        <f t="shared" ca="1" si="1"/>
        <v>#NAME?</v>
      </c>
      <c r="E2559" s="118" t="s">
        <v>15900</v>
      </c>
      <c r="F2559" s="118" t="s">
        <v>15903</v>
      </c>
      <c r="G2559" s="118"/>
      <c r="H2559" s="118" t="s">
        <v>8346</v>
      </c>
      <c r="I2559" s="118" t="s">
        <v>15902</v>
      </c>
      <c r="J2559" s="118" t="s">
        <v>12582</v>
      </c>
    </row>
    <row r="2560" spans="1:10" ht="12.75">
      <c r="A2560" s="118" t="s">
        <v>995</v>
      </c>
      <c r="B2560" s="118" t="s">
        <v>15904</v>
      </c>
      <c r="C2560" s="118" t="b">
        <v>0</v>
      </c>
      <c r="D2560" s="118" t="e">
        <f t="shared" ca="1" si="1"/>
        <v>#NAME?</v>
      </c>
      <c r="E2560" s="118" t="s">
        <v>15900</v>
      </c>
      <c r="F2560" s="118" t="s">
        <v>15905</v>
      </c>
      <c r="G2560" s="118"/>
      <c r="H2560" s="118" t="s">
        <v>54</v>
      </c>
      <c r="I2560" s="118" t="s">
        <v>15902</v>
      </c>
      <c r="J2560" s="118" t="s">
        <v>12582</v>
      </c>
    </row>
    <row r="2561" spans="1:10" ht="12.75">
      <c r="A2561" s="118" t="s">
        <v>1817</v>
      </c>
      <c r="B2561" s="118" t="s">
        <v>15906</v>
      </c>
      <c r="C2561" s="118" t="b">
        <v>0</v>
      </c>
      <c r="D2561" s="118" t="e">
        <f t="shared" ca="1" si="1"/>
        <v>#NAME?</v>
      </c>
      <c r="E2561" s="118" t="s">
        <v>15907</v>
      </c>
      <c r="F2561" s="118" t="s">
        <v>15908</v>
      </c>
      <c r="G2561" s="118"/>
      <c r="H2561" s="118" t="s">
        <v>4276</v>
      </c>
      <c r="I2561" s="118" t="s">
        <v>8136</v>
      </c>
      <c r="J2561" s="118" t="s">
        <v>7622</v>
      </c>
    </row>
    <row r="2562" spans="1:10" ht="12.75">
      <c r="A2562" s="118" t="s">
        <v>10407</v>
      </c>
      <c r="B2562" s="118" t="s">
        <v>15909</v>
      </c>
      <c r="C2562" s="118" t="b">
        <v>0</v>
      </c>
      <c r="D2562" s="118" t="e">
        <f t="shared" ca="1" si="1"/>
        <v>#NAME?</v>
      </c>
      <c r="E2562" s="118" t="s">
        <v>15907</v>
      </c>
      <c r="F2562" s="118" t="s">
        <v>15910</v>
      </c>
      <c r="G2562" s="118"/>
      <c r="H2562" s="118" t="s">
        <v>4276</v>
      </c>
      <c r="I2562" s="118" t="s">
        <v>8136</v>
      </c>
      <c r="J2562" s="118" t="s">
        <v>7622</v>
      </c>
    </row>
    <row r="2563" spans="1:10" ht="12.75">
      <c r="A2563" s="118" t="s">
        <v>7789</v>
      </c>
      <c r="B2563" s="118" t="s">
        <v>15911</v>
      </c>
      <c r="C2563" s="118" t="b">
        <v>0</v>
      </c>
      <c r="D2563" s="118" t="e">
        <f t="shared" ca="1" si="1"/>
        <v>#NAME?</v>
      </c>
      <c r="E2563" s="118" t="s">
        <v>15912</v>
      </c>
      <c r="F2563" s="118" t="s">
        <v>15913</v>
      </c>
      <c r="G2563" s="118"/>
      <c r="H2563" s="118" t="s">
        <v>4276</v>
      </c>
      <c r="I2563" s="118" t="s">
        <v>15914</v>
      </c>
      <c r="J2563" s="118" t="s">
        <v>7622</v>
      </c>
    </row>
    <row r="2564" spans="1:10" ht="12.75">
      <c r="A2564" s="118" t="s">
        <v>1666</v>
      </c>
      <c r="B2564" s="118" t="s">
        <v>15915</v>
      </c>
      <c r="C2564" s="118" t="b">
        <v>0</v>
      </c>
      <c r="D2564" s="118" t="e">
        <f t="shared" ca="1" si="1"/>
        <v>#NAME?</v>
      </c>
      <c r="E2564" s="118" t="s">
        <v>15912</v>
      </c>
      <c r="F2564" s="118" t="s">
        <v>15916</v>
      </c>
      <c r="G2564" s="118"/>
      <c r="H2564" s="118" t="s">
        <v>4276</v>
      </c>
      <c r="I2564" s="118" t="s">
        <v>15914</v>
      </c>
      <c r="J2564" s="118" t="s">
        <v>7622</v>
      </c>
    </row>
    <row r="2565" spans="1:10" ht="12.75">
      <c r="A2565" s="118" t="s">
        <v>2636</v>
      </c>
      <c r="B2565" s="118" t="s">
        <v>11143</v>
      </c>
      <c r="C2565" s="118" t="b">
        <v>0</v>
      </c>
      <c r="D2565" s="118" t="e">
        <f t="shared" ca="1" si="1"/>
        <v>#NAME?</v>
      </c>
      <c r="E2565" s="118" t="s">
        <v>15912</v>
      </c>
      <c r="F2565" s="118" t="s">
        <v>15917</v>
      </c>
      <c r="G2565" s="118"/>
      <c r="H2565" s="118" t="s">
        <v>4276</v>
      </c>
      <c r="I2565" s="118" t="s">
        <v>15914</v>
      </c>
      <c r="J2565" s="118" t="s">
        <v>7622</v>
      </c>
    </row>
    <row r="2566" spans="1:10" ht="12.75">
      <c r="A2566" s="118" t="s">
        <v>2013</v>
      </c>
      <c r="B2566" s="118" t="s">
        <v>15918</v>
      </c>
      <c r="C2566" s="118" t="b">
        <v>0</v>
      </c>
      <c r="D2566" s="118" t="e">
        <f t="shared" ca="1" si="1"/>
        <v>#NAME?</v>
      </c>
      <c r="E2566" s="118" t="s">
        <v>15912</v>
      </c>
      <c r="F2566" s="118" t="s">
        <v>15919</v>
      </c>
      <c r="G2566" s="118"/>
      <c r="H2566" s="118" t="s">
        <v>4276</v>
      </c>
      <c r="I2566" s="118" t="s">
        <v>15914</v>
      </c>
      <c r="J2566" s="118" t="s">
        <v>7622</v>
      </c>
    </row>
    <row r="2567" spans="1:10" ht="12.75">
      <c r="A2567" s="118" t="s">
        <v>15920</v>
      </c>
      <c r="B2567" s="118" t="s">
        <v>15921</v>
      </c>
      <c r="C2567" s="118" t="b">
        <v>0</v>
      </c>
      <c r="D2567" s="118" t="e">
        <f t="shared" ca="1" si="1"/>
        <v>#NAME?</v>
      </c>
      <c r="E2567" s="118" t="s">
        <v>15922</v>
      </c>
      <c r="F2567" s="118" t="s">
        <v>15923</v>
      </c>
      <c r="G2567" s="118"/>
      <c r="H2567" s="118" t="s">
        <v>15924</v>
      </c>
      <c r="I2567" s="118" t="s">
        <v>7642</v>
      </c>
      <c r="J2567" s="118"/>
    </row>
    <row r="2568" spans="1:10" ht="12.75">
      <c r="A2568" s="118" t="s">
        <v>8748</v>
      </c>
      <c r="B2568" s="118" t="s">
        <v>15925</v>
      </c>
      <c r="C2568" s="118" t="b">
        <v>0</v>
      </c>
      <c r="D2568" s="118" t="e">
        <f t="shared" ca="1" si="1"/>
        <v>#NAME?</v>
      </c>
      <c r="E2568" s="118" t="s">
        <v>15922</v>
      </c>
      <c r="F2568" s="118" t="s">
        <v>15926</v>
      </c>
      <c r="G2568" s="118"/>
      <c r="H2568" s="118" t="s">
        <v>5368</v>
      </c>
      <c r="I2568" s="118" t="s">
        <v>7642</v>
      </c>
      <c r="J2568" s="118"/>
    </row>
    <row r="2569" spans="1:10" ht="12.75">
      <c r="A2569" s="118" t="s">
        <v>882</v>
      </c>
      <c r="B2569" s="118" t="s">
        <v>15927</v>
      </c>
      <c r="C2569" s="118" t="b">
        <v>0</v>
      </c>
      <c r="D2569" s="118" t="e">
        <f t="shared" ca="1" si="1"/>
        <v>#NAME?</v>
      </c>
      <c r="E2569" s="118" t="s">
        <v>15928</v>
      </c>
      <c r="F2569" s="118" t="s">
        <v>15929</v>
      </c>
      <c r="G2569" s="118"/>
      <c r="H2569" s="118" t="s">
        <v>4276</v>
      </c>
      <c r="I2569" s="118" t="s">
        <v>7642</v>
      </c>
      <c r="J2569" s="118"/>
    </row>
    <row r="2570" spans="1:10" ht="12.75">
      <c r="A2570" s="118" t="s">
        <v>1704</v>
      </c>
      <c r="B2570" s="118" t="s">
        <v>11551</v>
      </c>
      <c r="C2570" s="118" t="b">
        <v>0</v>
      </c>
      <c r="D2570" s="118" t="e">
        <f t="shared" ca="1" si="1"/>
        <v>#NAME?</v>
      </c>
      <c r="E2570" s="118" t="s">
        <v>15930</v>
      </c>
      <c r="F2570" s="118" t="s">
        <v>15931</v>
      </c>
      <c r="G2570" s="118"/>
      <c r="H2570" s="118" t="s">
        <v>4278</v>
      </c>
      <c r="I2570" s="118" t="s">
        <v>12639</v>
      </c>
      <c r="J2570" s="118" t="s">
        <v>9387</v>
      </c>
    </row>
    <row r="2571" spans="1:10" ht="12.75">
      <c r="A2571" s="118" t="s">
        <v>826</v>
      </c>
      <c r="B2571" s="118" t="s">
        <v>1124</v>
      </c>
      <c r="C2571" s="118" t="b">
        <v>0</v>
      </c>
      <c r="D2571" s="118" t="e">
        <f t="shared" ca="1" si="1"/>
        <v>#NAME?</v>
      </c>
      <c r="E2571" s="118" t="s">
        <v>15930</v>
      </c>
      <c r="F2571" s="118" t="s">
        <v>15932</v>
      </c>
      <c r="G2571" s="118"/>
      <c r="H2571" s="118" t="s">
        <v>4278</v>
      </c>
      <c r="I2571" s="118" t="s">
        <v>12639</v>
      </c>
      <c r="J2571" s="118" t="s">
        <v>9387</v>
      </c>
    </row>
    <row r="2572" spans="1:10" ht="12.75">
      <c r="A2572" s="118" t="s">
        <v>7945</v>
      </c>
      <c r="B2572" s="118" t="s">
        <v>14009</v>
      </c>
      <c r="C2572" s="118" t="b">
        <v>0</v>
      </c>
      <c r="D2572" s="118" t="e">
        <f t="shared" ca="1" si="1"/>
        <v>#NAME?</v>
      </c>
      <c r="E2572" s="118" t="s">
        <v>15933</v>
      </c>
      <c r="F2572" s="118" t="s">
        <v>15934</v>
      </c>
      <c r="G2572" s="118"/>
      <c r="H2572" s="118" t="s">
        <v>4831</v>
      </c>
      <c r="I2572" s="118" t="s">
        <v>12639</v>
      </c>
      <c r="J2572" s="118" t="s">
        <v>9387</v>
      </c>
    </row>
    <row r="2573" spans="1:10" ht="12.75">
      <c r="A2573" s="118" t="s">
        <v>8889</v>
      </c>
      <c r="B2573" s="118" t="s">
        <v>15935</v>
      </c>
      <c r="C2573" s="118" t="b">
        <v>0</v>
      </c>
      <c r="D2573" s="118" t="e">
        <f t="shared" ca="1" si="1"/>
        <v>#NAME?</v>
      </c>
      <c r="E2573" s="118" t="s">
        <v>15933</v>
      </c>
      <c r="F2573" s="118" t="s">
        <v>15936</v>
      </c>
      <c r="G2573" s="118"/>
      <c r="H2573" s="118" t="s">
        <v>4278</v>
      </c>
      <c r="I2573" s="118" t="s">
        <v>12639</v>
      </c>
      <c r="J2573" s="118" t="s">
        <v>9387</v>
      </c>
    </row>
    <row r="2574" spans="1:10" ht="12.75">
      <c r="A2574" s="118" t="s">
        <v>1173</v>
      </c>
      <c r="B2574" s="118" t="s">
        <v>15937</v>
      </c>
      <c r="C2574" s="118" t="b">
        <v>0</v>
      </c>
      <c r="D2574" s="118" t="e">
        <f t="shared" ca="1" si="1"/>
        <v>#NAME?</v>
      </c>
      <c r="E2574" s="118" t="s">
        <v>15933</v>
      </c>
      <c r="F2574" s="118" t="s">
        <v>15938</v>
      </c>
      <c r="G2574" s="118"/>
      <c r="H2574" s="118" t="s">
        <v>5607</v>
      </c>
      <c r="I2574" s="118" t="s">
        <v>12639</v>
      </c>
      <c r="J2574" s="118" t="s">
        <v>9387</v>
      </c>
    </row>
    <row r="2575" spans="1:10" ht="12.75">
      <c r="A2575" s="118" t="s">
        <v>830</v>
      </c>
      <c r="B2575" s="118" t="s">
        <v>15939</v>
      </c>
      <c r="C2575" s="118" t="b">
        <v>0</v>
      </c>
      <c r="D2575" s="118" t="e">
        <f t="shared" ca="1" si="1"/>
        <v>#NAME?</v>
      </c>
      <c r="E2575" s="118" t="s">
        <v>15933</v>
      </c>
      <c r="F2575" s="118" t="s">
        <v>15940</v>
      </c>
      <c r="G2575" s="118"/>
      <c r="H2575" s="118" t="s">
        <v>4278</v>
      </c>
      <c r="I2575" s="118" t="s">
        <v>12639</v>
      </c>
      <c r="J2575" s="118" t="s">
        <v>9387</v>
      </c>
    </row>
    <row r="2576" spans="1:10" ht="12.75">
      <c r="A2576" s="118" t="s">
        <v>1484</v>
      </c>
      <c r="B2576" s="118" t="s">
        <v>12798</v>
      </c>
      <c r="C2576" s="118" t="b">
        <v>0</v>
      </c>
      <c r="D2576" s="118" t="e">
        <f t="shared" ca="1" si="1"/>
        <v>#NAME?</v>
      </c>
      <c r="E2576" s="118" t="s">
        <v>15933</v>
      </c>
      <c r="F2576" s="118" t="s">
        <v>15941</v>
      </c>
      <c r="G2576" s="118"/>
      <c r="H2576" s="118" t="s">
        <v>4485</v>
      </c>
      <c r="I2576" s="118" t="s">
        <v>12639</v>
      </c>
      <c r="J2576" s="118" t="s">
        <v>9387</v>
      </c>
    </row>
    <row r="2577" spans="1:10" ht="12.75">
      <c r="A2577" s="118" t="s">
        <v>13279</v>
      </c>
      <c r="B2577" s="118" t="s">
        <v>15942</v>
      </c>
      <c r="C2577" s="118" t="b">
        <v>0</v>
      </c>
      <c r="D2577" s="118" t="e">
        <f t="shared" ca="1" si="1"/>
        <v>#NAME?</v>
      </c>
      <c r="E2577" s="118" t="s">
        <v>15943</v>
      </c>
      <c r="F2577" s="118" t="s">
        <v>15944</v>
      </c>
      <c r="G2577" s="118"/>
      <c r="H2577" s="118" t="s">
        <v>5121</v>
      </c>
      <c r="I2577" s="118" t="s">
        <v>9659</v>
      </c>
      <c r="J2577" s="118" t="s">
        <v>9660</v>
      </c>
    </row>
    <row r="2578" spans="1:10" ht="12.75">
      <c r="A2578" s="118" t="s">
        <v>910</v>
      </c>
      <c r="B2578" s="118" t="s">
        <v>15945</v>
      </c>
      <c r="C2578" s="118" t="b">
        <v>0</v>
      </c>
      <c r="D2578" s="118" t="e">
        <f t="shared" ca="1" si="1"/>
        <v>#NAME?</v>
      </c>
      <c r="E2578" s="118" t="s">
        <v>15946</v>
      </c>
      <c r="F2578" s="118" t="s">
        <v>15947</v>
      </c>
      <c r="G2578" s="118"/>
      <c r="H2578" s="118" t="s">
        <v>4872</v>
      </c>
      <c r="I2578" s="118" t="s">
        <v>3131</v>
      </c>
      <c r="J2578" s="118" t="s">
        <v>7622</v>
      </c>
    </row>
    <row r="2579" spans="1:10" ht="12.75">
      <c r="A2579" s="118" t="s">
        <v>2682</v>
      </c>
      <c r="B2579" s="118" t="s">
        <v>15948</v>
      </c>
      <c r="C2579" s="118" t="b">
        <v>0</v>
      </c>
      <c r="D2579" s="118" t="e">
        <f t="shared" ca="1" si="1"/>
        <v>#NAME?</v>
      </c>
      <c r="E2579" s="118" t="s">
        <v>15946</v>
      </c>
      <c r="F2579" s="118" t="s">
        <v>15949</v>
      </c>
      <c r="G2579" s="118"/>
      <c r="H2579" s="118" t="s">
        <v>7599</v>
      </c>
      <c r="I2579" s="118" t="s">
        <v>3131</v>
      </c>
      <c r="J2579" s="118" t="s">
        <v>7622</v>
      </c>
    </row>
    <row r="2580" spans="1:10" ht="12.75">
      <c r="A2580" s="118" t="s">
        <v>7924</v>
      </c>
      <c r="B2580" s="118" t="s">
        <v>15950</v>
      </c>
      <c r="C2580" s="118" t="b">
        <v>0</v>
      </c>
      <c r="D2580" s="118" t="e">
        <f t="shared" ca="1" si="1"/>
        <v>#NAME?</v>
      </c>
      <c r="E2580" s="118" t="s">
        <v>15946</v>
      </c>
      <c r="F2580" s="118" t="s">
        <v>15951</v>
      </c>
      <c r="G2580" s="118"/>
      <c r="H2580" s="118" t="s">
        <v>7599</v>
      </c>
      <c r="I2580" s="118" t="s">
        <v>3131</v>
      </c>
      <c r="J2580" s="118" t="s">
        <v>7622</v>
      </c>
    </row>
    <row r="2581" spans="1:10" ht="12.75">
      <c r="A2581" s="118" t="s">
        <v>2387</v>
      </c>
      <c r="B2581" s="118" t="s">
        <v>15952</v>
      </c>
      <c r="C2581" s="118" t="b">
        <v>0</v>
      </c>
      <c r="D2581" s="118" t="e">
        <f t="shared" ca="1" si="1"/>
        <v>#NAME?</v>
      </c>
      <c r="E2581" s="118" t="s">
        <v>15946</v>
      </c>
      <c r="F2581" s="118" t="s">
        <v>15953</v>
      </c>
      <c r="G2581" s="118"/>
      <c r="H2581" s="118" t="s">
        <v>7611</v>
      </c>
      <c r="I2581" s="118" t="s">
        <v>3131</v>
      </c>
      <c r="J2581" s="118" t="s">
        <v>7622</v>
      </c>
    </row>
    <row r="2582" spans="1:10" ht="12.75">
      <c r="A2582" s="118" t="s">
        <v>2226</v>
      </c>
      <c r="B2582" s="118" t="s">
        <v>15954</v>
      </c>
      <c r="C2582" s="118" t="b">
        <v>0</v>
      </c>
      <c r="D2582" s="118" t="e">
        <f t="shared" ca="1" si="1"/>
        <v>#NAME?</v>
      </c>
      <c r="E2582" s="118" t="s">
        <v>15946</v>
      </c>
      <c r="F2582" s="118" t="s">
        <v>15955</v>
      </c>
      <c r="G2582" s="118"/>
      <c r="H2582" s="118" t="s">
        <v>8602</v>
      </c>
      <c r="I2582" s="118" t="s">
        <v>3131</v>
      </c>
      <c r="J2582" s="118" t="s">
        <v>7622</v>
      </c>
    </row>
    <row r="2583" spans="1:10" ht="12.75">
      <c r="A2583" s="118" t="s">
        <v>1666</v>
      </c>
      <c r="B2583" s="118" t="s">
        <v>15956</v>
      </c>
      <c r="C2583" s="118" t="b">
        <v>0</v>
      </c>
      <c r="D2583" s="118" t="e">
        <f t="shared" ca="1" si="1"/>
        <v>#NAME?</v>
      </c>
      <c r="E2583" s="118" t="s">
        <v>15957</v>
      </c>
      <c r="F2583" s="118" t="s">
        <v>15958</v>
      </c>
      <c r="G2583" s="118"/>
      <c r="H2583" s="118" t="s">
        <v>4278</v>
      </c>
      <c r="I2583" s="118" t="s">
        <v>7820</v>
      </c>
      <c r="J2583" s="118" t="s">
        <v>7820</v>
      </c>
    </row>
    <row r="2584" spans="1:10" ht="12.75">
      <c r="A2584" s="118" t="s">
        <v>13158</v>
      </c>
      <c r="B2584" s="118" t="s">
        <v>8547</v>
      </c>
      <c r="C2584" s="118" t="b">
        <v>0</v>
      </c>
      <c r="D2584" s="118" t="e">
        <f t="shared" ca="1" si="1"/>
        <v>#NAME?</v>
      </c>
      <c r="E2584" s="118" t="s">
        <v>15957</v>
      </c>
      <c r="F2584" s="118" t="s">
        <v>15959</v>
      </c>
      <c r="G2584" s="118"/>
      <c r="H2584" s="118" t="s">
        <v>4485</v>
      </c>
      <c r="I2584" s="118" t="s">
        <v>7820</v>
      </c>
      <c r="J2584" s="118" t="s">
        <v>7820</v>
      </c>
    </row>
    <row r="2585" spans="1:10" ht="12.75">
      <c r="A2585" s="118" t="s">
        <v>11821</v>
      </c>
      <c r="B2585" s="118" t="s">
        <v>15960</v>
      </c>
      <c r="C2585" s="118" t="b">
        <v>0</v>
      </c>
      <c r="D2585" s="118" t="e">
        <f t="shared" ca="1" si="1"/>
        <v>#NAME?</v>
      </c>
      <c r="E2585" s="118" t="s">
        <v>15961</v>
      </c>
      <c r="F2585" s="118" t="s">
        <v>15962</v>
      </c>
      <c r="G2585" s="118"/>
      <c r="H2585" s="118" t="s">
        <v>54</v>
      </c>
      <c r="I2585" s="118" t="s">
        <v>7820</v>
      </c>
      <c r="J2585" s="118" t="s">
        <v>7820</v>
      </c>
    </row>
    <row r="2586" spans="1:10" ht="12.75">
      <c r="A2586" s="118" t="s">
        <v>873</v>
      </c>
      <c r="B2586" s="118" t="s">
        <v>15963</v>
      </c>
      <c r="C2586" s="118" t="b">
        <v>0</v>
      </c>
      <c r="D2586" s="118" t="e">
        <f t="shared" ca="1" si="1"/>
        <v>#NAME?</v>
      </c>
      <c r="E2586" s="118" t="s">
        <v>15961</v>
      </c>
      <c r="F2586" s="118" t="s">
        <v>15964</v>
      </c>
      <c r="G2586" s="118"/>
      <c r="H2586" s="118" t="s">
        <v>54</v>
      </c>
      <c r="I2586" s="118" t="s">
        <v>7820</v>
      </c>
      <c r="J2586" s="118" t="s">
        <v>7820</v>
      </c>
    </row>
    <row r="2587" spans="1:10" ht="12.75">
      <c r="A2587" s="118" t="s">
        <v>1484</v>
      </c>
      <c r="B2587" s="118" t="s">
        <v>9552</v>
      </c>
      <c r="C2587" s="118" t="b">
        <v>0</v>
      </c>
      <c r="D2587" s="118" t="e">
        <f t="shared" ca="1" si="1"/>
        <v>#NAME?</v>
      </c>
      <c r="E2587" s="118" t="s">
        <v>15961</v>
      </c>
      <c r="F2587" s="118" t="s">
        <v>15965</v>
      </c>
      <c r="G2587" s="118"/>
      <c r="H2587" s="118" t="s">
        <v>4278</v>
      </c>
      <c r="I2587" s="118" t="s">
        <v>7820</v>
      </c>
      <c r="J2587" s="118" t="s">
        <v>7820</v>
      </c>
    </row>
    <row r="2588" spans="1:10" ht="12.75">
      <c r="A2588" s="118" t="s">
        <v>10777</v>
      </c>
      <c r="B2588" s="118" t="s">
        <v>15966</v>
      </c>
      <c r="C2588" s="118" t="b">
        <v>0</v>
      </c>
      <c r="D2588" s="118" t="e">
        <f t="shared" ca="1" si="1"/>
        <v>#NAME?</v>
      </c>
      <c r="E2588" s="118" t="s">
        <v>15961</v>
      </c>
      <c r="F2588" s="118" t="s">
        <v>15967</v>
      </c>
      <c r="G2588" s="118"/>
      <c r="H2588" s="118" t="s">
        <v>54</v>
      </c>
      <c r="I2588" s="118" t="s">
        <v>7820</v>
      </c>
      <c r="J2588" s="118" t="s">
        <v>7820</v>
      </c>
    </row>
    <row r="2589" spans="1:10" ht="12.75">
      <c r="A2589" s="118" t="s">
        <v>935</v>
      </c>
      <c r="B2589" s="118" t="s">
        <v>15968</v>
      </c>
      <c r="C2589" s="118" t="b">
        <v>0</v>
      </c>
      <c r="D2589" s="118" t="e">
        <f t="shared" ca="1" si="1"/>
        <v>#NAME?</v>
      </c>
      <c r="E2589" s="118" t="s">
        <v>15969</v>
      </c>
      <c r="F2589" s="118" t="s">
        <v>15970</v>
      </c>
      <c r="G2589" s="118"/>
      <c r="H2589" s="118" t="s">
        <v>5121</v>
      </c>
      <c r="I2589" s="118" t="s">
        <v>7820</v>
      </c>
      <c r="J2589" s="118" t="s">
        <v>7820</v>
      </c>
    </row>
    <row r="2590" spans="1:10" ht="12.75">
      <c r="A2590" s="118" t="s">
        <v>1081</v>
      </c>
      <c r="B2590" s="118" t="s">
        <v>15971</v>
      </c>
      <c r="C2590" s="118" t="b">
        <v>0</v>
      </c>
      <c r="D2590" s="118" t="e">
        <f t="shared" ca="1" si="1"/>
        <v>#NAME?</v>
      </c>
      <c r="E2590" s="118" t="s">
        <v>15972</v>
      </c>
      <c r="F2590" s="118" t="s">
        <v>15973</v>
      </c>
      <c r="G2590" s="118"/>
      <c r="H2590" s="118" t="s">
        <v>15974</v>
      </c>
      <c r="I2590" s="118" t="s">
        <v>14203</v>
      </c>
      <c r="J2590" s="118" t="s">
        <v>14204</v>
      </c>
    </row>
    <row r="2591" spans="1:10" ht="12.75">
      <c r="A2591" s="118" t="s">
        <v>15975</v>
      </c>
      <c r="B2591" s="118" t="s">
        <v>15976</v>
      </c>
      <c r="C2591" s="118" t="b">
        <v>0</v>
      </c>
      <c r="D2591" s="118" t="e">
        <f t="shared" ca="1" si="1"/>
        <v>#NAME?</v>
      </c>
      <c r="E2591" s="118" t="s">
        <v>15977</v>
      </c>
      <c r="F2591" s="118" t="s">
        <v>15978</v>
      </c>
      <c r="G2591" s="118"/>
      <c r="H2591" s="118" t="s">
        <v>4276</v>
      </c>
      <c r="I2591" s="118" t="s">
        <v>15979</v>
      </c>
      <c r="J2591" s="118"/>
    </row>
    <row r="2592" spans="1:10" ht="12.75">
      <c r="A2592" s="118" t="s">
        <v>11969</v>
      </c>
      <c r="B2592" s="118" t="s">
        <v>15980</v>
      </c>
      <c r="C2592" s="118" t="b">
        <v>0</v>
      </c>
      <c r="D2592" s="118" t="e">
        <f t="shared" ca="1" si="1"/>
        <v>#NAME?</v>
      </c>
      <c r="E2592" s="118" t="s">
        <v>15981</v>
      </c>
      <c r="F2592" s="118" t="s">
        <v>15982</v>
      </c>
      <c r="G2592" s="118"/>
      <c r="H2592" s="118" t="s">
        <v>4276</v>
      </c>
      <c r="I2592" s="118"/>
      <c r="J2592" s="118"/>
    </row>
    <row r="2593" spans="1:10" ht="12.75">
      <c r="A2593" s="118" t="s">
        <v>1340</v>
      </c>
      <c r="B2593" s="118" t="s">
        <v>12132</v>
      </c>
      <c r="C2593" s="118" t="b">
        <v>0</v>
      </c>
      <c r="D2593" s="118" t="e">
        <f t="shared" ca="1" si="1"/>
        <v>#NAME?</v>
      </c>
      <c r="E2593" s="118" t="s">
        <v>15981</v>
      </c>
      <c r="F2593" s="118" t="s">
        <v>15983</v>
      </c>
      <c r="G2593" s="118"/>
      <c r="H2593" s="118" t="s">
        <v>4485</v>
      </c>
      <c r="I2593" s="118"/>
      <c r="J2593" s="118"/>
    </row>
    <row r="2594" spans="1:10" ht="12.75">
      <c r="A2594" s="118" t="s">
        <v>15984</v>
      </c>
      <c r="B2594" s="118" t="s">
        <v>14243</v>
      </c>
      <c r="C2594" s="118" t="b">
        <v>0</v>
      </c>
      <c r="D2594" s="118" t="e">
        <f t="shared" ca="1" si="1"/>
        <v>#NAME?</v>
      </c>
      <c r="E2594" s="118" t="s">
        <v>15981</v>
      </c>
      <c r="F2594" s="118" t="s">
        <v>15985</v>
      </c>
      <c r="G2594" s="118"/>
      <c r="H2594" s="118" t="s">
        <v>9368</v>
      </c>
      <c r="I2594" s="118"/>
      <c r="J2594" s="118"/>
    </row>
    <row r="2595" spans="1:10" ht="12.75">
      <c r="A2595" s="118" t="s">
        <v>873</v>
      </c>
      <c r="B2595" s="118" t="s">
        <v>15986</v>
      </c>
      <c r="C2595" s="118" t="b">
        <v>0</v>
      </c>
      <c r="D2595" s="118" t="e">
        <f t="shared" ca="1" si="1"/>
        <v>#NAME?</v>
      </c>
      <c r="E2595" s="118" t="s">
        <v>15981</v>
      </c>
      <c r="F2595" s="118" t="s">
        <v>15987</v>
      </c>
      <c r="G2595" s="118"/>
      <c r="H2595" s="118" t="s">
        <v>15988</v>
      </c>
      <c r="I2595" s="118"/>
      <c r="J2595" s="118"/>
    </row>
    <row r="2596" spans="1:10" ht="12.75">
      <c r="A2596" s="118" t="s">
        <v>1769</v>
      </c>
      <c r="B2596" s="118" t="s">
        <v>15989</v>
      </c>
      <c r="C2596" s="118" t="b">
        <v>0</v>
      </c>
      <c r="D2596" s="118" t="e">
        <f t="shared" ca="1" si="1"/>
        <v>#NAME?</v>
      </c>
      <c r="E2596" s="118" t="s">
        <v>15981</v>
      </c>
      <c r="F2596" s="118" t="s">
        <v>15990</v>
      </c>
      <c r="G2596" s="118"/>
      <c r="H2596" s="118" t="s">
        <v>11346</v>
      </c>
      <c r="I2596" s="118"/>
      <c r="J2596" s="118"/>
    </row>
    <row r="2597" spans="1:10" ht="12.75">
      <c r="A2597" s="118" t="s">
        <v>15991</v>
      </c>
      <c r="B2597" s="118" t="s">
        <v>15992</v>
      </c>
      <c r="C2597" s="118" t="b">
        <v>0</v>
      </c>
      <c r="D2597" s="118" t="e">
        <f t="shared" ca="1" si="1"/>
        <v>#NAME?</v>
      </c>
      <c r="E2597" s="118" t="s">
        <v>15993</v>
      </c>
      <c r="F2597" s="118" t="s">
        <v>15994</v>
      </c>
      <c r="G2597" s="118"/>
      <c r="H2597" s="118" t="s">
        <v>14123</v>
      </c>
      <c r="I2597" s="118" t="s">
        <v>13888</v>
      </c>
      <c r="J2597" s="118" t="s">
        <v>7591</v>
      </c>
    </row>
    <row r="2598" spans="1:10" ht="12.75">
      <c r="A2598" s="118" t="s">
        <v>8358</v>
      </c>
      <c r="B2598" s="118" t="s">
        <v>15995</v>
      </c>
      <c r="C2598" s="118" t="b">
        <v>0</v>
      </c>
      <c r="D2598" s="118" t="e">
        <f t="shared" ca="1" si="1"/>
        <v>#NAME?</v>
      </c>
      <c r="E2598" s="118" t="s">
        <v>15993</v>
      </c>
      <c r="F2598" s="118" t="s">
        <v>15996</v>
      </c>
      <c r="G2598" s="118"/>
      <c r="H2598" s="118" t="s">
        <v>8760</v>
      </c>
      <c r="I2598" s="118" t="s">
        <v>13888</v>
      </c>
      <c r="J2598" s="118" t="s">
        <v>7591</v>
      </c>
    </row>
    <row r="2599" spans="1:10" ht="12.75">
      <c r="A2599" s="118" t="s">
        <v>8039</v>
      </c>
      <c r="B2599" s="118" t="s">
        <v>11382</v>
      </c>
      <c r="C2599" s="118" t="b">
        <v>0</v>
      </c>
      <c r="D2599" s="118" t="e">
        <f t="shared" ca="1" si="1"/>
        <v>#NAME?</v>
      </c>
      <c r="E2599" s="118" t="s">
        <v>15993</v>
      </c>
      <c r="F2599" s="118" t="s">
        <v>15997</v>
      </c>
      <c r="G2599" s="118"/>
      <c r="H2599" s="118" t="s">
        <v>54</v>
      </c>
      <c r="I2599" s="118" t="s">
        <v>13888</v>
      </c>
      <c r="J2599" s="118" t="s">
        <v>7591</v>
      </c>
    </row>
    <row r="2600" spans="1:10" ht="12.75">
      <c r="A2600" s="118" t="s">
        <v>830</v>
      </c>
      <c r="B2600" s="118" t="s">
        <v>8006</v>
      </c>
      <c r="C2600" s="118" t="b">
        <v>0</v>
      </c>
      <c r="D2600" s="118" t="e">
        <f t="shared" ca="1" si="1"/>
        <v>#NAME?</v>
      </c>
      <c r="E2600" s="118" t="s">
        <v>15998</v>
      </c>
      <c r="F2600" s="118" t="s">
        <v>15999</v>
      </c>
      <c r="G2600" s="118"/>
      <c r="H2600" s="118" t="s">
        <v>8346</v>
      </c>
      <c r="I2600" s="118" t="s">
        <v>10579</v>
      </c>
      <c r="J2600" s="118" t="s">
        <v>7591</v>
      </c>
    </row>
    <row r="2601" spans="1:10" ht="12.75">
      <c r="A2601" s="118" t="s">
        <v>1179</v>
      </c>
      <c r="B2601" s="118" t="s">
        <v>16000</v>
      </c>
      <c r="C2601" s="118" t="b">
        <v>0</v>
      </c>
      <c r="D2601" s="118" t="e">
        <f t="shared" ca="1" si="1"/>
        <v>#NAME?</v>
      </c>
      <c r="E2601" s="118" t="s">
        <v>15998</v>
      </c>
      <c r="F2601" s="118" t="s">
        <v>16001</v>
      </c>
      <c r="G2601" s="118"/>
      <c r="H2601" s="118" t="s">
        <v>5584</v>
      </c>
      <c r="I2601" s="118" t="s">
        <v>10579</v>
      </c>
      <c r="J2601" s="118" t="s">
        <v>7591</v>
      </c>
    </row>
    <row r="2602" spans="1:10" ht="12.75">
      <c r="A2602" s="118" t="s">
        <v>1666</v>
      </c>
      <c r="B2602" s="118" t="s">
        <v>16002</v>
      </c>
      <c r="C2602" s="118" t="b">
        <v>0</v>
      </c>
      <c r="D2602" s="118" t="e">
        <f t="shared" ca="1" si="1"/>
        <v>#NAME?</v>
      </c>
      <c r="E2602" s="118" t="s">
        <v>16003</v>
      </c>
      <c r="F2602" s="118" t="s">
        <v>16004</v>
      </c>
      <c r="G2602" s="118"/>
      <c r="H2602" s="118" t="s">
        <v>4485</v>
      </c>
      <c r="I2602" s="118" t="s">
        <v>16005</v>
      </c>
      <c r="J2602" s="118" t="s">
        <v>7622</v>
      </c>
    </row>
    <row r="2603" spans="1:10" ht="12.75">
      <c r="A2603" s="118" t="s">
        <v>1591</v>
      </c>
      <c r="B2603" s="118" t="s">
        <v>16006</v>
      </c>
      <c r="C2603" s="118" t="b">
        <v>0</v>
      </c>
      <c r="D2603" s="118" t="e">
        <f t="shared" ca="1" si="1"/>
        <v>#NAME?</v>
      </c>
      <c r="E2603" s="118" t="s">
        <v>16003</v>
      </c>
      <c r="F2603" s="118" t="s">
        <v>16007</v>
      </c>
      <c r="G2603" s="118"/>
      <c r="H2603" s="118" t="s">
        <v>4580</v>
      </c>
      <c r="I2603" s="118" t="s">
        <v>16005</v>
      </c>
      <c r="J2603" s="118" t="s">
        <v>7622</v>
      </c>
    </row>
    <row r="2604" spans="1:10" ht="12.75">
      <c r="A2604" s="118" t="s">
        <v>798</v>
      </c>
      <c r="B2604" s="118" t="s">
        <v>16008</v>
      </c>
      <c r="C2604" s="118" t="b">
        <v>0</v>
      </c>
      <c r="D2604" s="118" t="e">
        <f t="shared" ca="1" si="1"/>
        <v>#NAME?</v>
      </c>
      <c r="E2604" s="118" t="s">
        <v>16003</v>
      </c>
      <c r="F2604" s="118" t="s">
        <v>16009</v>
      </c>
      <c r="G2604" s="118"/>
      <c r="H2604" s="118" t="s">
        <v>4580</v>
      </c>
      <c r="I2604" s="118" t="s">
        <v>16005</v>
      </c>
      <c r="J2604" s="118" t="s">
        <v>7622</v>
      </c>
    </row>
    <row r="2605" spans="1:10" ht="12.75">
      <c r="A2605" s="118" t="s">
        <v>1240</v>
      </c>
      <c r="B2605" s="118" t="s">
        <v>11803</v>
      </c>
      <c r="C2605" s="118" t="b">
        <v>0</v>
      </c>
      <c r="D2605" s="118" t="e">
        <f t="shared" ca="1" si="1"/>
        <v>#NAME?</v>
      </c>
      <c r="E2605" s="118" t="s">
        <v>16003</v>
      </c>
      <c r="F2605" s="118" t="s">
        <v>16010</v>
      </c>
      <c r="G2605" s="118"/>
      <c r="H2605" s="118" t="s">
        <v>5607</v>
      </c>
      <c r="I2605" s="118" t="s">
        <v>16005</v>
      </c>
      <c r="J2605" s="118" t="s">
        <v>7622</v>
      </c>
    </row>
    <row r="2606" spans="1:10" ht="12.75">
      <c r="A2606" s="118" t="s">
        <v>8899</v>
      </c>
      <c r="B2606" s="118" t="s">
        <v>1442</v>
      </c>
      <c r="C2606" s="118" t="b">
        <v>0</v>
      </c>
      <c r="D2606" s="118" t="e">
        <f t="shared" ca="1" si="1"/>
        <v>#NAME?</v>
      </c>
      <c r="E2606" s="118" t="s">
        <v>16003</v>
      </c>
      <c r="F2606" s="118" t="s">
        <v>16011</v>
      </c>
      <c r="G2606" s="118"/>
      <c r="H2606" s="118" t="s">
        <v>4872</v>
      </c>
      <c r="I2606" s="118" t="s">
        <v>16005</v>
      </c>
      <c r="J2606" s="118" t="s">
        <v>7622</v>
      </c>
    </row>
    <row r="2607" spans="1:10" ht="12.75">
      <c r="A2607" s="118" t="s">
        <v>16012</v>
      </c>
      <c r="B2607" s="118" t="s">
        <v>16013</v>
      </c>
      <c r="C2607" s="118" t="b">
        <v>0</v>
      </c>
      <c r="D2607" s="118" t="e">
        <f t="shared" ca="1" si="1"/>
        <v>#NAME?</v>
      </c>
      <c r="E2607" s="118" t="s">
        <v>16003</v>
      </c>
      <c r="F2607" s="118" t="s">
        <v>16014</v>
      </c>
      <c r="G2607" s="118"/>
      <c r="H2607" s="118" t="s">
        <v>4485</v>
      </c>
      <c r="I2607" s="118" t="s">
        <v>16005</v>
      </c>
      <c r="J2607" s="118" t="s">
        <v>7622</v>
      </c>
    </row>
    <row r="2608" spans="1:10" ht="12.75">
      <c r="A2608" s="118" t="s">
        <v>10968</v>
      </c>
      <c r="B2608" s="118" t="s">
        <v>16015</v>
      </c>
      <c r="C2608" s="118" t="b">
        <v>0</v>
      </c>
      <c r="D2608" s="118" t="e">
        <f t="shared" ca="1" si="1"/>
        <v>#NAME?</v>
      </c>
      <c r="E2608" s="118" t="s">
        <v>16003</v>
      </c>
      <c r="F2608" s="118" t="s">
        <v>16016</v>
      </c>
      <c r="G2608" s="118"/>
      <c r="H2608" s="118" t="s">
        <v>4485</v>
      </c>
      <c r="I2608" s="118" t="s">
        <v>16005</v>
      </c>
      <c r="J2608" s="118" t="s">
        <v>7622</v>
      </c>
    </row>
    <row r="2609" spans="1:10" ht="12.75">
      <c r="A2609" s="118" t="s">
        <v>1666</v>
      </c>
      <c r="B2609" s="118" t="s">
        <v>16017</v>
      </c>
      <c r="C2609" s="118" t="b">
        <v>0</v>
      </c>
      <c r="D2609" s="118" t="e">
        <f t="shared" ca="1" si="1"/>
        <v>#NAME?</v>
      </c>
      <c r="E2609" s="118" t="s">
        <v>16018</v>
      </c>
      <c r="F2609" s="118" t="s">
        <v>16019</v>
      </c>
      <c r="G2609" s="118"/>
      <c r="H2609" s="118" t="s">
        <v>8656</v>
      </c>
      <c r="I2609" s="118" t="s">
        <v>7820</v>
      </c>
      <c r="J2609" s="118" t="s">
        <v>7820</v>
      </c>
    </row>
    <row r="2610" spans="1:10" ht="12.75">
      <c r="A2610" s="118" t="s">
        <v>846</v>
      </c>
      <c r="B2610" s="118" t="s">
        <v>2646</v>
      </c>
      <c r="C2610" s="118" t="b">
        <v>0</v>
      </c>
      <c r="D2610" s="118" t="e">
        <f t="shared" ca="1" si="1"/>
        <v>#NAME?</v>
      </c>
      <c r="E2610" s="118" t="s">
        <v>16018</v>
      </c>
      <c r="F2610" s="118" t="s">
        <v>16020</v>
      </c>
      <c r="G2610" s="118"/>
      <c r="H2610" s="118" t="s">
        <v>4831</v>
      </c>
      <c r="I2610" s="118" t="s">
        <v>7820</v>
      </c>
      <c r="J2610" s="118" t="s">
        <v>7820</v>
      </c>
    </row>
    <row r="2611" spans="1:10" ht="12.75">
      <c r="A2611" s="118" t="s">
        <v>8981</v>
      </c>
      <c r="B2611" s="118" t="s">
        <v>16021</v>
      </c>
      <c r="C2611" s="118" t="b">
        <v>0</v>
      </c>
      <c r="D2611" s="118" t="e">
        <f t="shared" ca="1" si="1"/>
        <v>#NAME?</v>
      </c>
      <c r="E2611" s="118" t="s">
        <v>16018</v>
      </c>
      <c r="F2611" s="118" t="s">
        <v>16022</v>
      </c>
      <c r="G2611" s="118"/>
      <c r="H2611" s="118" t="s">
        <v>16023</v>
      </c>
      <c r="I2611" s="118" t="s">
        <v>7820</v>
      </c>
      <c r="J2611" s="118" t="s">
        <v>7820</v>
      </c>
    </row>
    <row r="2612" spans="1:10" ht="12.75">
      <c r="A2612" s="118" t="s">
        <v>12369</v>
      </c>
      <c r="B2612" s="118" t="s">
        <v>10541</v>
      </c>
      <c r="C2612" s="118" t="b">
        <v>0</v>
      </c>
      <c r="D2612" s="118" t="e">
        <f t="shared" ca="1" si="1"/>
        <v>#NAME?</v>
      </c>
      <c r="E2612" s="118" t="s">
        <v>16018</v>
      </c>
      <c r="F2612" s="118" t="s">
        <v>16024</v>
      </c>
      <c r="G2612" s="118"/>
      <c r="H2612" s="118" t="s">
        <v>5064</v>
      </c>
      <c r="I2612" s="118" t="s">
        <v>7820</v>
      </c>
      <c r="J2612" s="118" t="s">
        <v>7820</v>
      </c>
    </row>
    <row r="2613" spans="1:10" ht="12.75">
      <c r="A2613" s="118" t="s">
        <v>12369</v>
      </c>
      <c r="B2613" s="118" t="s">
        <v>9508</v>
      </c>
      <c r="C2613" s="118" t="b">
        <v>0</v>
      </c>
      <c r="D2613" s="118" t="e">
        <f t="shared" ca="1" si="1"/>
        <v>#NAME?</v>
      </c>
      <c r="E2613" s="118" t="s">
        <v>16018</v>
      </c>
      <c r="F2613" s="118" t="s">
        <v>16025</v>
      </c>
      <c r="G2613" s="118"/>
      <c r="H2613" s="118" t="s">
        <v>16026</v>
      </c>
      <c r="I2613" s="118" t="s">
        <v>7820</v>
      </c>
      <c r="J2613" s="118" t="s">
        <v>7820</v>
      </c>
    </row>
    <row r="2614" spans="1:10" ht="12.75">
      <c r="A2614" s="118" t="s">
        <v>1591</v>
      </c>
      <c r="B2614" s="118" t="s">
        <v>14643</v>
      </c>
      <c r="C2614" s="118" t="b">
        <v>0</v>
      </c>
      <c r="D2614" s="118" t="e">
        <f t="shared" ca="1" si="1"/>
        <v>#NAME?</v>
      </c>
      <c r="E2614" s="118" t="s">
        <v>16018</v>
      </c>
      <c r="F2614" s="118" t="s">
        <v>16027</v>
      </c>
      <c r="G2614" s="118"/>
      <c r="H2614" s="118" t="s">
        <v>7754</v>
      </c>
      <c r="I2614" s="118" t="s">
        <v>7820</v>
      </c>
      <c r="J2614" s="118" t="s">
        <v>7820</v>
      </c>
    </row>
    <row r="2615" spans="1:10" ht="12.75">
      <c r="A2615" s="118" t="s">
        <v>16028</v>
      </c>
      <c r="B2615" s="118" t="s">
        <v>16029</v>
      </c>
      <c r="C2615" s="118" t="b">
        <v>0</v>
      </c>
      <c r="D2615" s="118" t="e">
        <f t="shared" ca="1" si="1"/>
        <v>#NAME?</v>
      </c>
      <c r="E2615" s="118" t="s">
        <v>16018</v>
      </c>
      <c r="F2615" s="118" t="s">
        <v>16030</v>
      </c>
      <c r="G2615" s="118"/>
      <c r="H2615" s="118" t="s">
        <v>4831</v>
      </c>
      <c r="I2615" s="118" t="s">
        <v>7820</v>
      </c>
      <c r="J2615" s="118" t="s">
        <v>7820</v>
      </c>
    </row>
    <row r="2616" spans="1:10" ht="12.75">
      <c r="A2616" s="118" t="s">
        <v>15596</v>
      </c>
      <c r="B2616" s="118" t="s">
        <v>16031</v>
      </c>
      <c r="C2616" s="118" t="b">
        <v>0</v>
      </c>
      <c r="D2616" s="118" t="e">
        <f t="shared" ca="1" si="1"/>
        <v>#NAME?</v>
      </c>
      <c r="E2616" s="118" t="s">
        <v>16018</v>
      </c>
      <c r="F2616" s="118" t="s">
        <v>16032</v>
      </c>
      <c r="G2616" s="118"/>
      <c r="H2616" s="118" t="s">
        <v>5279</v>
      </c>
      <c r="I2616" s="118" t="s">
        <v>7820</v>
      </c>
      <c r="J2616" s="118" t="s">
        <v>7820</v>
      </c>
    </row>
    <row r="2617" spans="1:10" ht="12.75">
      <c r="A2617" s="118" t="s">
        <v>16033</v>
      </c>
      <c r="B2617" s="118" t="s">
        <v>16034</v>
      </c>
      <c r="C2617" s="118" t="b">
        <v>0</v>
      </c>
      <c r="D2617" s="118" t="e">
        <f t="shared" ca="1" si="1"/>
        <v>#NAME?</v>
      </c>
      <c r="E2617" s="118" t="s">
        <v>16018</v>
      </c>
      <c r="F2617" s="118" t="s">
        <v>16035</v>
      </c>
      <c r="G2617" s="118"/>
      <c r="H2617" s="118" t="s">
        <v>8656</v>
      </c>
      <c r="I2617" s="118" t="s">
        <v>7820</v>
      </c>
      <c r="J2617" s="118" t="s">
        <v>7820</v>
      </c>
    </row>
    <row r="2618" spans="1:10" ht="12.75">
      <c r="A2618" s="118" t="s">
        <v>1749</v>
      </c>
      <c r="B2618" s="118" t="s">
        <v>1005</v>
      </c>
      <c r="C2618" s="118" t="b">
        <v>0</v>
      </c>
      <c r="D2618" s="118" t="e">
        <f t="shared" ca="1" si="1"/>
        <v>#NAME?</v>
      </c>
      <c r="E2618" s="118" t="s">
        <v>16018</v>
      </c>
      <c r="F2618" s="118" t="s">
        <v>16036</v>
      </c>
      <c r="G2618" s="118"/>
      <c r="H2618" s="118" t="s">
        <v>5607</v>
      </c>
      <c r="I2618" s="118" t="s">
        <v>7820</v>
      </c>
      <c r="J2618" s="118" t="s">
        <v>7820</v>
      </c>
    </row>
    <row r="2619" spans="1:10" ht="12.75">
      <c r="A2619" s="118" t="s">
        <v>16037</v>
      </c>
      <c r="B2619" s="118" t="s">
        <v>16038</v>
      </c>
      <c r="C2619" s="118" t="b">
        <v>0</v>
      </c>
      <c r="D2619" s="118" t="e">
        <f t="shared" ca="1" si="1"/>
        <v>#NAME?</v>
      </c>
      <c r="E2619" s="118" t="s">
        <v>16018</v>
      </c>
      <c r="F2619" s="118" t="s">
        <v>16039</v>
      </c>
      <c r="G2619" s="118"/>
      <c r="H2619" s="118" t="s">
        <v>5607</v>
      </c>
      <c r="I2619" s="118" t="s">
        <v>7820</v>
      </c>
      <c r="J2619" s="118" t="s">
        <v>7820</v>
      </c>
    </row>
    <row r="2620" spans="1:10" ht="12.75">
      <c r="A2620" s="118" t="s">
        <v>1903</v>
      </c>
      <c r="B2620" s="118" t="s">
        <v>16040</v>
      </c>
      <c r="C2620" s="118" t="b">
        <v>0</v>
      </c>
      <c r="D2620" s="118" t="e">
        <f t="shared" ca="1" si="1"/>
        <v>#NAME?</v>
      </c>
      <c r="E2620" s="118" t="s">
        <v>16018</v>
      </c>
      <c r="F2620" s="118" t="s">
        <v>16041</v>
      </c>
      <c r="G2620" s="118"/>
      <c r="H2620" s="118" t="s">
        <v>5607</v>
      </c>
      <c r="I2620" s="118" t="s">
        <v>7820</v>
      </c>
      <c r="J2620" s="118" t="s">
        <v>7820</v>
      </c>
    </row>
    <row r="2621" spans="1:10" ht="12.75">
      <c r="A2621" s="118" t="s">
        <v>16042</v>
      </c>
      <c r="B2621" s="118" t="s">
        <v>2659</v>
      </c>
      <c r="C2621" s="118" t="b">
        <v>0</v>
      </c>
      <c r="D2621" s="118" t="e">
        <f t="shared" ca="1" si="1"/>
        <v>#NAME?</v>
      </c>
      <c r="E2621" s="118" t="s">
        <v>16018</v>
      </c>
      <c r="F2621" s="118" t="s">
        <v>16043</v>
      </c>
      <c r="G2621" s="118"/>
      <c r="H2621" s="118" t="s">
        <v>16044</v>
      </c>
      <c r="I2621" s="118" t="s">
        <v>7820</v>
      </c>
      <c r="J2621" s="118" t="s">
        <v>7820</v>
      </c>
    </row>
    <row r="2622" spans="1:10" ht="12.75">
      <c r="A2622" s="118" t="s">
        <v>8431</v>
      </c>
      <c r="B2622" s="118" t="s">
        <v>16045</v>
      </c>
      <c r="C2622" s="118" t="b">
        <v>0</v>
      </c>
      <c r="D2622" s="118" t="e">
        <f t="shared" ca="1" si="1"/>
        <v>#NAME?</v>
      </c>
      <c r="E2622" s="118" t="s">
        <v>16046</v>
      </c>
      <c r="F2622" s="118" t="s">
        <v>16047</v>
      </c>
      <c r="G2622" s="118"/>
      <c r="H2622" s="118" t="s">
        <v>54</v>
      </c>
      <c r="I2622" s="118" t="s">
        <v>13888</v>
      </c>
      <c r="J2622" s="118" t="s">
        <v>7591</v>
      </c>
    </row>
    <row r="2623" spans="1:10" ht="12.75">
      <c r="A2623" s="118" t="s">
        <v>2057</v>
      </c>
      <c r="B2623" s="118" t="s">
        <v>2641</v>
      </c>
      <c r="C2623" s="118" t="b">
        <v>0</v>
      </c>
      <c r="D2623" s="118" t="e">
        <f t="shared" ca="1" si="1"/>
        <v>#NAME?</v>
      </c>
      <c r="E2623" s="118" t="s">
        <v>16046</v>
      </c>
      <c r="F2623" s="118" t="s">
        <v>16048</v>
      </c>
      <c r="G2623" s="118"/>
      <c r="H2623" s="118" t="s">
        <v>54</v>
      </c>
      <c r="I2623" s="118" t="s">
        <v>13888</v>
      </c>
      <c r="J2623" s="118" t="s">
        <v>7591</v>
      </c>
    </row>
    <row r="2624" spans="1:10" ht="12.75">
      <c r="A2624" s="118" t="s">
        <v>10467</v>
      </c>
      <c r="B2624" s="118" t="s">
        <v>16049</v>
      </c>
      <c r="C2624" s="118" t="b">
        <v>0</v>
      </c>
      <c r="D2624" s="118" t="e">
        <f t="shared" ca="1" si="1"/>
        <v>#NAME?</v>
      </c>
      <c r="E2624" s="118" t="s">
        <v>16050</v>
      </c>
      <c r="F2624" s="118" t="s">
        <v>16051</v>
      </c>
      <c r="G2624" s="118"/>
      <c r="H2624" s="118" t="s">
        <v>16052</v>
      </c>
      <c r="I2624" s="118" t="s">
        <v>16053</v>
      </c>
      <c r="J2624" s="118"/>
    </row>
    <row r="2625" spans="1:10" ht="12.75">
      <c r="A2625" s="118" t="s">
        <v>16054</v>
      </c>
      <c r="B2625" s="118" t="s">
        <v>16055</v>
      </c>
      <c r="C2625" s="118" t="b">
        <v>0</v>
      </c>
      <c r="D2625" s="118" t="e">
        <f t="shared" ca="1" si="1"/>
        <v>#NAME?</v>
      </c>
      <c r="E2625" s="118" t="s">
        <v>16056</v>
      </c>
      <c r="F2625" s="118" t="s">
        <v>16057</v>
      </c>
      <c r="G2625" s="118"/>
      <c r="H2625" s="118" t="s">
        <v>5961</v>
      </c>
      <c r="I2625" s="118" t="s">
        <v>12593</v>
      </c>
      <c r="J2625" s="118"/>
    </row>
    <row r="2626" spans="1:10" ht="12.75">
      <c r="A2626" s="118" t="s">
        <v>16058</v>
      </c>
      <c r="B2626" s="118" t="s">
        <v>1818</v>
      </c>
      <c r="C2626" s="118" t="b">
        <v>0</v>
      </c>
      <c r="D2626" s="118" t="e">
        <f t="shared" ca="1" si="1"/>
        <v>#NAME?</v>
      </c>
      <c r="E2626" s="118" t="s">
        <v>16056</v>
      </c>
      <c r="F2626" s="118" t="s">
        <v>16059</v>
      </c>
      <c r="G2626" s="118"/>
      <c r="H2626" s="118" t="s">
        <v>5607</v>
      </c>
      <c r="I2626" s="118" t="s">
        <v>12593</v>
      </c>
      <c r="J2626" s="118"/>
    </row>
    <row r="2627" spans="1:10" ht="12.75">
      <c r="A2627" s="118" t="s">
        <v>14441</v>
      </c>
      <c r="B2627" s="118" t="s">
        <v>16060</v>
      </c>
      <c r="C2627" s="118" t="b">
        <v>0</v>
      </c>
      <c r="D2627" s="118" t="e">
        <f t="shared" ca="1" si="1"/>
        <v>#NAME?</v>
      </c>
      <c r="E2627" s="118" t="s">
        <v>16056</v>
      </c>
      <c r="F2627" s="118" t="s">
        <v>16061</v>
      </c>
      <c r="G2627" s="118"/>
      <c r="H2627" s="118" t="s">
        <v>54</v>
      </c>
      <c r="I2627" s="118" t="s">
        <v>12593</v>
      </c>
      <c r="J2627" s="118"/>
    </row>
    <row r="2628" spans="1:10" ht="12.75">
      <c r="A2628" s="118" t="s">
        <v>1484</v>
      </c>
      <c r="B2628" s="118" t="s">
        <v>16062</v>
      </c>
      <c r="C2628" s="118" t="b">
        <v>0</v>
      </c>
      <c r="D2628" s="118" t="e">
        <f t="shared" ca="1" si="1"/>
        <v>#NAME?</v>
      </c>
      <c r="E2628" s="118" t="s">
        <v>16056</v>
      </c>
      <c r="F2628" s="118" t="s">
        <v>16063</v>
      </c>
      <c r="G2628" s="118"/>
      <c r="H2628" s="118" t="s">
        <v>54</v>
      </c>
      <c r="I2628" s="118" t="s">
        <v>12593</v>
      </c>
      <c r="J2628" s="118"/>
    </row>
    <row r="2629" spans="1:10" ht="12.75">
      <c r="A2629" s="118" t="s">
        <v>12597</v>
      </c>
      <c r="B2629" s="118" t="s">
        <v>16064</v>
      </c>
      <c r="C2629" s="118" t="b">
        <v>0</v>
      </c>
      <c r="D2629" s="118" t="e">
        <f t="shared" ca="1" si="1"/>
        <v>#NAME?</v>
      </c>
      <c r="E2629" s="118" t="s">
        <v>16056</v>
      </c>
      <c r="F2629" s="118" t="s">
        <v>16065</v>
      </c>
      <c r="G2629" s="118"/>
      <c r="H2629" s="118" t="s">
        <v>5273</v>
      </c>
      <c r="I2629" s="118" t="s">
        <v>12593</v>
      </c>
      <c r="J2629" s="118"/>
    </row>
    <row r="2630" spans="1:10" ht="12.75">
      <c r="A2630" s="118" t="s">
        <v>16066</v>
      </c>
      <c r="B2630" s="118" t="s">
        <v>16060</v>
      </c>
      <c r="C2630" s="118" t="b">
        <v>0</v>
      </c>
      <c r="D2630" s="118" t="e">
        <f t="shared" ca="1" si="1"/>
        <v>#NAME?</v>
      </c>
      <c r="E2630" s="118" t="s">
        <v>16056</v>
      </c>
      <c r="F2630" s="118" t="s">
        <v>16067</v>
      </c>
      <c r="G2630" s="118"/>
      <c r="H2630" s="118" t="s">
        <v>54</v>
      </c>
      <c r="I2630" s="118" t="s">
        <v>12593</v>
      </c>
      <c r="J2630" s="118"/>
    </row>
    <row r="2631" spans="1:10" ht="12.75">
      <c r="A2631" s="118" t="s">
        <v>8515</v>
      </c>
      <c r="B2631" s="118" t="s">
        <v>16068</v>
      </c>
      <c r="C2631" s="118" t="b">
        <v>0</v>
      </c>
      <c r="D2631" s="118" t="e">
        <f t="shared" ca="1" si="1"/>
        <v>#NAME?</v>
      </c>
      <c r="E2631" s="118" t="s">
        <v>16069</v>
      </c>
      <c r="F2631" s="118" t="s">
        <v>16070</v>
      </c>
      <c r="G2631" s="118"/>
      <c r="H2631" s="118" t="s">
        <v>4278</v>
      </c>
      <c r="I2631" s="118" t="s">
        <v>14158</v>
      </c>
      <c r="J2631" s="118"/>
    </row>
    <row r="2632" spans="1:10" ht="12.75">
      <c r="A2632" s="118" t="s">
        <v>10793</v>
      </c>
      <c r="B2632" s="118" t="s">
        <v>16071</v>
      </c>
      <c r="C2632" s="118" t="b">
        <v>0</v>
      </c>
      <c r="D2632" s="118" t="e">
        <f t="shared" ca="1" si="1"/>
        <v>#NAME?</v>
      </c>
      <c r="E2632" s="118" t="s">
        <v>16072</v>
      </c>
      <c r="F2632" s="118" t="s">
        <v>16073</v>
      </c>
      <c r="G2632" s="118"/>
      <c r="H2632" s="118" t="s">
        <v>4311</v>
      </c>
      <c r="I2632" s="118" t="s">
        <v>10545</v>
      </c>
      <c r="J2632" s="118" t="s">
        <v>7756</v>
      </c>
    </row>
    <row r="2633" spans="1:10" ht="12.75">
      <c r="A2633" s="118" t="s">
        <v>2377</v>
      </c>
      <c r="B2633" s="118" t="s">
        <v>13516</v>
      </c>
      <c r="C2633" s="118" t="b">
        <v>0</v>
      </c>
      <c r="D2633" s="118" t="e">
        <f t="shared" ca="1" si="1"/>
        <v>#NAME?</v>
      </c>
      <c r="E2633" s="118" t="s">
        <v>16074</v>
      </c>
      <c r="F2633" s="118" t="s">
        <v>16075</v>
      </c>
      <c r="G2633" s="118"/>
      <c r="H2633" s="118" t="s">
        <v>4278</v>
      </c>
      <c r="I2633" s="118" t="s">
        <v>16076</v>
      </c>
      <c r="J2633" s="118" t="s">
        <v>7591</v>
      </c>
    </row>
    <row r="2634" spans="1:10" ht="12.75">
      <c r="A2634" s="118" t="s">
        <v>16077</v>
      </c>
      <c r="B2634" s="118" t="s">
        <v>16078</v>
      </c>
      <c r="C2634" s="118" t="b">
        <v>0</v>
      </c>
      <c r="D2634" s="118" t="e">
        <f t="shared" ca="1" si="1"/>
        <v>#NAME?</v>
      </c>
      <c r="E2634" s="118" t="s">
        <v>16079</v>
      </c>
      <c r="F2634" s="118" t="s">
        <v>16080</v>
      </c>
      <c r="G2634" s="118"/>
      <c r="H2634" s="118" t="s">
        <v>4276</v>
      </c>
      <c r="I2634" s="118" t="s">
        <v>16081</v>
      </c>
      <c r="J2634" s="118"/>
    </row>
    <row r="2635" spans="1:10" ht="12.75">
      <c r="A2635" s="118" t="s">
        <v>16082</v>
      </c>
      <c r="B2635" s="118" t="s">
        <v>16083</v>
      </c>
      <c r="C2635" s="118" t="b">
        <v>0</v>
      </c>
      <c r="D2635" s="118" t="e">
        <f t="shared" ca="1" si="1"/>
        <v>#NAME?</v>
      </c>
      <c r="E2635" s="118" t="s">
        <v>16079</v>
      </c>
      <c r="F2635" s="118" t="s">
        <v>16084</v>
      </c>
      <c r="G2635" s="118"/>
      <c r="H2635" s="118" t="s">
        <v>5961</v>
      </c>
      <c r="I2635" s="118" t="s">
        <v>16081</v>
      </c>
      <c r="J2635" s="118"/>
    </row>
    <row r="2636" spans="1:10" ht="12.75">
      <c r="A2636" s="118" t="s">
        <v>873</v>
      </c>
      <c r="B2636" s="118" t="s">
        <v>16085</v>
      </c>
      <c r="C2636" s="118" t="b">
        <v>0</v>
      </c>
      <c r="D2636" s="118" t="e">
        <f t="shared" ca="1" si="1"/>
        <v>#NAME?</v>
      </c>
      <c r="E2636" s="118" t="s">
        <v>16079</v>
      </c>
      <c r="F2636" s="118" t="s">
        <v>16086</v>
      </c>
      <c r="G2636" s="118"/>
      <c r="H2636" s="118" t="s">
        <v>4640</v>
      </c>
      <c r="I2636" s="118" t="s">
        <v>16081</v>
      </c>
      <c r="J2636" s="118"/>
    </row>
    <row r="2637" spans="1:10" ht="12.75">
      <c r="A2637" s="118" t="s">
        <v>16087</v>
      </c>
      <c r="B2637" s="118" t="s">
        <v>16088</v>
      </c>
      <c r="C2637" s="118" t="b">
        <v>0</v>
      </c>
      <c r="D2637" s="118" t="e">
        <f t="shared" ca="1" si="1"/>
        <v>#NAME?</v>
      </c>
      <c r="E2637" s="118" t="s">
        <v>16079</v>
      </c>
      <c r="F2637" s="118" t="s">
        <v>16089</v>
      </c>
      <c r="G2637" s="118"/>
      <c r="H2637" s="118" t="s">
        <v>4276</v>
      </c>
      <c r="I2637" s="118" t="s">
        <v>16081</v>
      </c>
      <c r="J2637" s="118"/>
    </row>
    <row r="2638" spans="1:10" ht="12.75">
      <c r="A2638" s="118" t="s">
        <v>16090</v>
      </c>
      <c r="B2638" s="118" t="s">
        <v>8192</v>
      </c>
      <c r="C2638" s="118" t="b">
        <v>0</v>
      </c>
      <c r="D2638" s="118" t="e">
        <f t="shared" ca="1" si="1"/>
        <v>#NAME?</v>
      </c>
      <c r="E2638" s="118" t="s">
        <v>16079</v>
      </c>
      <c r="F2638" s="118" t="s">
        <v>16091</v>
      </c>
      <c r="G2638" s="118"/>
      <c r="H2638" s="118" t="s">
        <v>16092</v>
      </c>
      <c r="I2638" s="118" t="s">
        <v>16081</v>
      </c>
      <c r="J2638" s="118"/>
    </row>
    <row r="2639" spans="1:10" ht="12.75">
      <c r="A2639" s="118" t="s">
        <v>1129</v>
      </c>
      <c r="B2639" s="118" t="s">
        <v>1247</v>
      </c>
      <c r="C2639" s="118" t="b">
        <v>0</v>
      </c>
      <c r="D2639" s="118" t="e">
        <f t="shared" ca="1" si="1"/>
        <v>#NAME?</v>
      </c>
      <c r="E2639" s="118" t="s">
        <v>16093</v>
      </c>
      <c r="F2639" s="118" t="s">
        <v>16094</v>
      </c>
      <c r="G2639" s="118"/>
      <c r="H2639" s="118" t="s">
        <v>54</v>
      </c>
      <c r="I2639" s="118" t="s">
        <v>3131</v>
      </c>
      <c r="J2639" s="118" t="s">
        <v>7622</v>
      </c>
    </row>
    <row r="2640" spans="1:10" ht="12.75">
      <c r="A2640" s="118" t="s">
        <v>11077</v>
      </c>
      <c r="B2640" s="118" t="s">
        <v>15433</v>
      </c>
      <c r="C2640" s="118" t="b">
        <v>0</v>
      </c>
      <c r="D2640" s="118" t="e">
        <f t="shared" ca="1" si="1"/>
        <v>#NAME?</v>
      </c>
      <c r="E2640" s="118" t="s">
        <v>16095</v>
      </c>
      <c r="F2640" s="118" t="s">
        <v>16096</v>
      </c>
      <c r="G2640" s="118"/>
      <c r="H2640" s="118" t="s">
        <v>7611</v>
      </c>
      <c r="I2640" s="118" t="s">
        <v>16097</v>
      </c>
      <c r="J2640" s="118"/>
    </row>
    <row r="2641" spans="1:10" ht="12.75">
      <c r="A2641" s="118" t="s">
        <v>1026</v>
      </c>
      <c r="B2641" s="118" t="s">
        <v>16098</v>
      </c>
      <c r="C2641" s="118" t="b">
        <v>0</v>
      </c>
      <c r="D2641" s="118" t="e">
        <f t="shared" ca="1" si="1"/>
        <v>#NAME?</v>
      </c>
      <c r="E2641" s="118" t="s">
        <v>16095</v>
      </c>
      <c r="F2641" s="118" t="s">
        <v>16099</v>
      </c>
      <c r="G2641" s="118"/>
      <c r="H2641" s="118" t="s">
        <v>16100</v>
      </c>
      <c r="I2641" s="118" t="s">
        <v>16097</v>
      </c>
      <c r="J2641" s="118"/>
    </row>
    <row r="2642" spans="1:10" ht="12.75">
      <c r="A2642" s="118" t="s">
        <v>10596</v>
      </c>
      <c r="B2642" s="118" t="s">
        <v>16101</v>
      </c>
      <c r="C2642" s="118" t="b">
        <v>0</v>
      </c>
      <c r="D2642" s="118" t="e">
        <f t="shared" ca="1" si="1"/>
        <v>#NAME?</v>
      </c>
      <c r="E2642" s="118" t="s">
        <v>16095</v>
      </c>
      <c r="F2642" s="118" t="s">
        <v>16102</v>
      </c>
      <c r="G2642" s="118"/>
      <c r="H2642" s="118" t="s">
        <v>5279</v>
      </c>
      <c r="I2642" s="118" t="s">
        <v>16097</v>
      </c>
      <c r="J2642" s="118"/>
    </row>
    <row r="2643" spans="1:10" ht="12.75">
      <c r="A2643" s="118" t="s">
        <v>16103</v>
      </c>
      <c r="B2643" s="118" t="s">
        <v>16104</v>
      </c>
      <c r="C2643" s="118" t="b">
        <v>0</v>
      </c>
      <c r="D2643" s="118" t="e">
        <f t="shared" ca="1" si="1"/>
        <v>#NAME?</v>
      </c>
      <c r="E2643" s="118" t="s">
        <v>16105</v>
      </c>
      <c r="F2643" s="118" t="s">
        <v>16106</v>
      </c>
      <c r="G2643" s="118"/>
      <c r="H2643" s="118" t="s">
        <v>54</v>
      </c>
      <c r="I2643" s="118" t="s">
        <v>7684</v>
      </c>
      <c r="J2643" s="118"/>
    </row>
    <row r="2644" spans="1:10" ht="12.75">
      <c r="A2644" s="118" t="s">
        <v>8748</v>
      </c>
      <c r="B2644" s="118" t="s">
        <v>16107</v>
      </c>
      <c r="C2644" s="118" t="b">
        <v>0</v>
      </c>
      <c r="D2644" s="118" t="e">
        <f t="shared" ca="1" si="1"/>
        <v>#NAME?</v>
      </c>
      <c r="E2644" s="118" t="s">
        <v>16108</v>
      </c>
      <c r="F2644" s="118" t="s">
        <v>16109</v>
      </c>
      <c r="G2644" s="118"/>
      <c r="H2644" s="118" t="s">
        <v>4485</v>
      </c>
      <c r="I2644" s="118" t="s">
        <v>16110</v>
      </c>
      <c r="J2644" s="118" t="s">
        <v>8702</v>
      </c>
    </row>
    <row r="2645" spans="1:10" ht="12.75">
      <c r="A2645" s="118" t="s">
        <v>16111</v>
      </c>
      <c r="B2645" s="118" t="s">
        <v>16112</v>
      </c>
      <c r="C2645" s="118" t="b">
        <v>0</v>
      </c>
      <c r="D2645" s="118" t="e">
        <f t="shared" ca="1" si="1"/>
        <v>#NAME?</v>
      </c>
      <c r="E2645" s="118" t="s">
        <v>16108</v>
      </c>
      <c r="F2645" s="118" t="s">
        <v>16113</v>
      </c>
      <c r="G2645" s="118"/>
      <c r="H2645" s="118" t="s">
        <v>4831</v>
      </c>
      <c r="I2645" s="118" t="s">
        <v>15914</v>
      </c>
      <c r="J2645" s="118" t="s">
        <v>7622</v>
      </c>
    </row>
    <row r="2646" spans="1:10" ht="12.75">
      <c r="A2646" s="118" t="s">
        <v>16114</v>
      </c>
      <c r="B2646" s="118" t="s">
        <v>1226</v>
      </c>
      <c r="C2646" s="118" t="b">
        <v>0</v>
      </c>
      <c r="D2646" s="118" t="e">
        <f t="shared" ca="1" si="1"/>
        <v>#NAME?</v>
      </c>
      <c r="E2646" s="118" t="s">
        <v>16108</v>
      </c>
      <c r="F2646" s="118" t="s">
        <v>16115</v>
      </c>
      <c r="G2646" s="118"/>
      <c r="H2646" s="118" t="s">
        <v>4485</v>
      </c>
      <c r="I2646" s="118" t="s">
        <v>9386</v>
      </c>
      <c r="J2646" s="118" t="s">
        <v>9387</v>
      </c>
    </row>
    <row r="2647" spans="1:10" ht="12.75">
      <c r="A2647" s="118" t="s">
        <v>882</v>
      </c>
      <c r="B2647" s="118" t="s">
        <v>16112</v>
      </c>
      <c r="C2647" s="118" t="b">
        <v>0</v>
      </c>
      <c r="D2647" s="118" t="e">
        <f t="shared" ca="1" si="1"/>
        <v>#NAME?</v>
      </c>
      <c r="E2647" s="118" t="s">
        <v>16108</v>
      </c>
      <c r="F2647" s="118" t="s">
        <v>16116</v>
      </c>
      <c r="G2647" s="118"/>
      <c r="H2647" s="118" t="s">
        <v>4831</v>
      </c>
      <c r="I2647" s="118" t="s">
        <v>9386</v>
      </c>
      <c r="J2647" s="118" t="s">
        <v>9387</v>
      </c>
    </row>
    <row r="2648" spans="1:10" ht="12.75">
      <c r="A2648" s="118" t="s">
        <v>814</v>
      </c>
      <c r="B2648" s="118" t="s">
        <v>16117</v>
      </c>
      <c r="C2648" s="118" t="b">
        <v>0</v>
      </c>
      <c r="D2648" s="118" t="e">
        <f t="shared" ca="1" si="1"/>
        <v>#NAME?</v>
      </c>
      <c r="E2648" s="118" t="s">
        <v>16118</v>
      </c>
      <c r="F2648" s="118" t="s">
        <v>16119</v>
      </c>
      <c r="G2648" s="118"/>
      <c r="H2648" s="118" t="s">
        <v>4908</v>
      </c>
      <c r="I2648" s="118" t="s">
        <v>9659</v>
      </c>
      <c r="J2648" s="118" t="s">
        <v>9660</v>
      </c>
    </row>
    <row r="2649" spans="1:10" ht="12.75">
      <c r="A2649" s="118" t="s">
        <v>16120</v>
      </c>
      <c r="B2649" s="118" t="s">
        <v>16121</v>
      </c>
      <c r="C2649" s="118" t="b">
        <v>0</v>
      </c>
      <c r="D2649" s="118" t="e">
        <f t="shared" ca="1" si="1"/>
        <v>#NAME?</v>
      </c>
      <c r="E2649" s="118" t="s">
        <v>16118</v>
      </c>
      <c r="F2649" s="118" t="s">
        <v>16122</v>
      </c>
      <c r="G2649" s="118"/>
      <c r="H2649" s="118" t="s">
        <v>8474</v>
      </c>
      <c r="I2649" s="118" t="s">
        <v>9659</v>
      </c>
      <c r="J2649" s="118" t="s">
        <v>9660</v>
      </c>
    </row>
    <row r="2650" spans="1:10" ht="12.75">
      <c r="A2650" s="118" t="s">
        <v>910</v>
      </c>
      <c r="B2650" s="118" t="s">
        <v>11803</v>
      </c>
      <c r="C2650" s="118" t="b">
        <v>0</v>
      </c>
      <c r="D2650" s="118" t="e">
        <f t="shared" ca="1" si="1"/>
        <v>#NAME?</v>
      </c>
      <c r="E2650" s="118" t="s">
        <v>16118</v>
      </c>
      <c r="F2650" s="118" t="s">
        <v>16123</v>
      </c>
      <c r="G2650" s="118"/>
      <c r="H2650" s="118" t="s">
        <v>8474</v>
      </c>
      <c r="I2650" s="118" t="s">
        <v>9659</v>
      </c>
      <c r="J2650" s="118" t="s">
        <v>9660</v>
      </c>
    </row>
    <row r="2651" spans="1:10" ht="12.75">
      <c r="A2651" s="118" t="s">
        <v>8422</v>
      </c>
      <c r="B2651" s="118" t="s">
        <v>16124</v>
      </c>
      <c r="C2651" s="118" t="b">
        <v>0</v>
      </c>
      <c r="D2651" s="118" t="e">
        <f t="shared" ca="1" si="1"/>
        <v>#NAME?</v>
      </c>
      <c r="E2651" s="118" t="s">
        <v>16118</v>
      </c>
      <c r="F2651" s="118" t="s">
        <v>16125</v>
      </c>
      <c r="G2651" s="118"/>
      <c r="H2651" s="118" t="s">
        <v>4485</v>
      </c>
      <c r="I2651" s="118" t="s">
        <v>9659</v>
      </c>
      <c r="J2651" s="118" t="s">
        <v>9660</v>
      </c>
    </row>
    <row r="2652" spans="1:10" ht="12.75">
      <c r="A2652" s="118" t="s">
        <v>1666</v>
      </c>
      <c r="B2652" s="118" t="s">
        <v>16126</v>
      </c>
      <c r="C2652" s="118" t="b">
        <v>0</v>
      </c>
      <c r="D2652" s="118" t="e">
        <f t="shared" ca="1" si="1"/>
        <v>#NAME?</v>
      </c>
      <c r="E2652" s="118" t="s">
        <v>16118</v>
      </c>
      <c r="F2652" s="118" t="s">
        <v>16127</v>
      </c>
      <c r="G2652" s="118"/>
      <c r="H2652" s="118" t="s">
        <v>54</v>
      </c>
      <c r="I2652" s="118" t="s">
        <v>9659</v>
      </c>
      <c r="J2652" s="118" t="s">
        <v>9660</v>
      </c>
    </row>
    <row r="2653" spans="1:10" ht="12.75">
      <c r="A2653" s="118" t="s">
        <v>1666</v>
      </c>
      <c r="B2653" s="118" t="s">
        <v>16128</v>
      </c>
      <c r="C2653" s="118" t="b">
        <v>0</v>
      </c>
      <c r="D2653" s="118" t="e">
        <f t="shared" ca="1" si="1"/>
        <v>#NAME?</v>
      </c>
      <c r="E2653" s="118" t="s">
        <v>16118</v>
      </c>
      <c r="F2653" s="118" t="s">
        <v>16129</v>
      </c>
      <c r="G2653" s="118"/>
      <c r="H2653" s="118" t="s">
        <v>16130</v>
      </c>
      <c r="I2653" s="118" t="s">
        <v>9659</v>
      </c>
      <c r="J2653" s="118" t="s">
        <v>9660</v>
      </c>
    </row>
    <row r="2654" spans="1:10" ht="12.75">
      <c r="A2654" s="118" t="s">
        <v>2636</v>
      </c>
      <c r="B2654" s="118" t="s">
        <v>16131</v>
      </c>
      <c r="C2654" s="118" t="b">
        <v>0</v>
      </c>
      <c r="D2654" s="118" t="e">
        <f t="shared" ca="1" si="1"/>
        <v>#NAME?</v>
      </c>
      <c r="E2654" s="118" t="s">
        <v>16118</v>
      </c>
      <c r="F2654" s="118" t="s">
        <v>16132</v>
      </c>
      <c r="G2654" s="118"/>
      <c r="H2654" s="118" t="s">
        <v>4276</v>
      </c>
      <c r="I2654" s="118" t="s">
        <v>9659</v>
      </c>
      <c r="J2654" s="118" t="s">
        <v>9660</v>
      </c>
    </row>
    <row r="2655" spans="1:10" ht="12.75">
      <c r="A2655" s="118" t="s">
        <v>16133</v>
      </c>
      <c r="B2655" s="118" t="s">
        <v>14231</v>
      </c>
      <c r="C2655" s="118" t="b">
        <v>0</v>
      </c>
      <c r="D2655" s="118" t="e">
        <f t="shared" ca="1" si="1"/>
        <v>#NAME?</v>
      </c>
      <c r="E2655" s="118" t="s">
        <v>16118</v>
      </c>
      <c r="F2655" s="118" t="s">
        <v>16134</v>
      </c>
      <c r="G2655" s="118"/>
      <c r="H2655" s="118" t="s">
        <v>4485</v>
      </c>
      <c r="I2655" s="118" t="s">
        <v>9659</v>
      </c>
      <c r="J2655" s="118" t="s">
        <v>9660</v>
      </c>
    </row>
    <row r="2656" spans="1:10" ht="12.75">
      <c r="A2656" s="118" t="s">
        <v>2671</v>
      </c>
      <c r="B2656" s="118" t="s">
        <v>16135</v>
      </c>
      <c r="C2656" s="118" t="b">
        <v>0</v>
      </c>
      <c r="D2656" s="118" t="e">
        <f t="shared" ca="1" si="1"/>
        <v>#NAME?</v>
      </c>
      <c r="E2656" s="118" t="s">
        <v>16118</v>
      </c>
      <c r="F2656" s="118" t="s">
        <v>16136</v>
      </c>
      <c r="G2656" s="118"/>
      <c r="H2656" s="118" t="s">
        <v>8760</v>
      </c>
      <c r="I2656" s="118" t="s">
        <v>9659</v>
      </c>
      <c r="J2656" s="118" t="s">
        <v>9660</v>
      </c>
    </row>
    <row r="2657" spans="1:10" ht="12.75">
      <c r="A2657" s="118" t="s">
        <v>12369</v>
      </c>
      <c r="B2657" s="118" t="s">
        <v>16137</v>
      </c>
      <c r="C2657" s="118" t="b">
        <v>0</v>
      </c>
      <c r="D2657" s="118" t="e">
        <f t="shared" ca="1" si="1"/>
        <v>#NAME?</v>
      </c>
      <c r="E2657" s="118" t="s">
        <v>16118</v>
      </c>
      <c r="F2657" s="118" t="s">
        <v>16138</v>
      </c>
      <c r="G2657" s="118"/>
      <c r="H2657" s="118" t="s">
        <v>54</v>
      </c>
      <c r="I2657" s="118" t="s">
        <v>9659</v>
      </c>
      <c r="J2657" s="118" t="s">
        <v>9660</v>
      </c>
    </row>
    <row r="2658" spans="1:10" ht="12.75">
      <c r="A2658" s="118" t="s">
        <v>16139</v>
      </c>
      <c r="B2658" s="118" t="s">
        <v>14046</v>
      </c>
      <c r="C2658" s="118" t="b">
        <v>0</v>
      </c>
      <c r="D2658" s="118" t="e">
        <f t="shared" ca="1" si="1"/>
        <v>#NAME?</v>
      </c>
      <c r="E2658" s="118" t="s">
        <v>16118</v>
      </c>
      <c r="F2658" s="118" t="s">
        <v>16140</v>
      </c>
      <c r="G2658" s="118"/>
      <c r="H2658" s="118" t="s">
        <v>4278</v>
      </c>
      <c r="I2658" s="118" t="s">
        <v>9659</v>
      </c>
      <c r="J2658" s="118" t="s">
        <v>9660</v>
      </c>
    </row>
    <row r="2659" spans="1:10" ht="12.75">
      <c r="A2659" s="118" t="s">
        <v>836</v>
      </c>
      <c r="B2659" s="118" t="s">
        <v>16141</v>
      </c>
      <c r="C2659" s="118" t="b">
        <v>0</v>
      </c>
      <c r="D2659" s="118" t="e">
        <f t="shared" ca="1" si="1"/>
        <v>#NAME?</v>
      </c>
      <c r="E2659" s="118" t="s">
        <v>16118</v>
      </c>
      <c r="F2659" s="118" t="s">
        <v>16142</v>
      </c>
      <c r="G2659" s="118"/>
      <c r="H2659" s="118" t="s">
        <v>4908</v>
      </c>
      <c r="I2659" s="118" t="s">
        <v>9659</v>
      </c>
      <c r="J2659" s="118" t="s">
        <v>9660</v>
      </c>
    </row>
    <row r="2660" spans="1:10" ht="12.75">
      <c r="A2660" s="118" t="s">
        <v>1026</v>
      </c>
      <c r="B2660" s="118" t="s">
        <v>12768</v>
      </c>
      <c r="C2660" s="118" t="b">
        <v>0</v>
      </c>
      <c r="D2660" s="118" t="e">
        <f t="shared" ca="1" si="1"/>
        <v>#NAME?</v>
      </c>
      <c r="E2660" s="118" t="s">
        <v>16118</v>
      </c>
      <c r="F2660" s="118" t="s">
        <v>16143</v>
      </c>
      <c r="G2660" s="118"/>
      <c r="H2660" s="118" t="s">
        <v>54</v>
      </c>
      <c r="I2660" s="118" t="s">
        <v>9659</v>
      </c>
      <c r="J2660" s="118" t="s">
        <v>9660</v>
      </c>
    </row>
    <row r="2661" spans="1:10" ht="12.75">
      <c r="A2661" s="118" t="s">
        <v>11602</v>
      </c>
      <c r="B2661" s="118" t="s">
        <v>12343</v>
      </c>
      <c r="C2661" s="118" t="b">
        <v>0</v>
      </c>
      <c r="D2661" s="118" t="e">
        <f t="shared" ca="1" si="1"/>
        <v>#NAME?</v>
      </c>
      <c r="E2661" s="118" t="s">
        <v>16118</v>
      </c>
      <c r="F2661" s="118" t="s">
        <v>16144</v>
      </c>
      <c r="G2661" s="118"/>
      <c r="H2661" s="118" t="s">
        <v>4908</v>
      </c>
      <c r="I2661" s="118" t="s">
        <v>9659</v>
      </c>
      <c r="J2661" s="118" t="s">
        <v>9660</v>
      </c>
    </row>
    <row r="2662" spans="1:10" ht="12.75">
      <c r="A2662" s="118" t="s">
        <v>7924</v>
      </c>
      <c r="B2662" s="118" t="s">
        <v>16145</v>
      </c>
      <c r="C2662" s="118" t="b">
        <v>0</v>
      </c>
      <c r="D2662" s="118" t="e">
        <f t="shared" ca="1" si="1"/>
        <v>#NAME?</v>
      </c>
      <c r="E2662" s="118" t="s">
        <v>16118</v>
      </c>
      <c r="F2662" s="118" t="s">
        <v>16146</v>
      </c>
      <c r="G2662" s="118"/>
      <c r="H2662" s="118" t="s">
        <v>54</v>
      </c>
      <c r="I2662" s="118" t="s">
        <v>9659</v>
      </c>
      <c r="J2662" s="118" t="s">
        <v>9660</v>
      </c>
    </row>
    <row r="2663" spans="1:10" ht="12.75">
      <c r="A2663" s="118" t="s">
        <v>16147</v>
      </c>
      <c r="B2663" s="118" t="s">
        <v>16148</v>
      </c>
      <c r="C2663" s="118" t="b">
        <v>0</v>
      </c>
      <c r="D2663" s="118" t="e">
        <f t="shared" ca="1" si="1"/>
        <v>#NAME?</v>
      </c>
      <c r="E2663" s="118" t="s">
        <v>16118</v>
      </c>
      <c r="F2663" s="118" t="s">
        <v>16149</v>
      </c>
      <c r="G2663" s="118"/>
      <c r="H2663" s="118" t="s">
        <v>54</v>
      </c>
      <c r="I2663" s="118" t="s">
        <v>9659</v>
      </c>
      <c r="J2663" s="118" t="s">
        <v>9660</v>
      </c>
    </row>
    <row r="2664" spans="1:10" ht="12.75">
      <c r="A2664" s="118" t="s">
        <v>882</v>
      </c>
      <c r="B2664" s="118" t="s">
        <v>16150</v>
      </c>
      <c r="C2664" s="118" t="b">
        <v>0</v>
      </c>
      <c r="D2664" s="118" t="e">
        <f t="shared" ca="1" si="1"/>
        <v>#NAME?</v>
      </c>
      <c r="E2664" s="118" t="s">
        <v>16118</v>
      </c>
      <c r="F2664" s="118" t="s">
        <v>16151</v>
      </c>
      <c r="G2664" s="118"/>
      <c r="H2664" s="118" t="s">
        <v>4908</v>
      </c>
      <c r="I2664" s="118" t="s">
        <v>9659</v>
      </c>
      <c r="J2664" s="118" t="s">
        <v>9660</v>
      </c>
    </row>
    <row r="2665" spans="1:10" ht="12.75">
      <c r="A2665" s="118" t="s">
        <v>13081</v>
      </c>
      <c r="B2665" s="118" t="s">
        <v>16152</v>
      </c>
      <c r="C2665" s="118" t="b">
        <v>0</v>
      </c>
      <c r="D2665" s="118" t="e">
        <f t="shared" ca="1" si="1"/>
        <v>#NAME?</v>
      </c>
      <c r="E2665" s="118" t="s">
        <v>16118</v>
      </c>
      <c r="F2665" s="118" t="s">
        <v>16153</v>
      </c>
      <c r="G2665" s="118"/>
      <c r="H2665" s="118" t="s">
        <v>4908</v>
      </c>
      <c r="I2665" s="118" t="s">
        <v>9659</v>
      </c>
      <c r="J2665" s="118" t="s">
        <v>9660</v>
      </c>
    </row>
    <row r="2666" spans="1:10" ht="12.75">
      <c r="A2666" s="118" t="s">
        <v>2135</v>
      </c>
      <c r="B2666" s="118" t="s">
        <v>16154</v>
      </c>
      <c r="C2666" s="118" t="b">
        <v>0</v>
      </c>
      <c r="D2666" s="118" t="e">
        <f t="shared" ca="1" si="1"/>
        <v>#NAME?</v>
      </c>
      <c r="E2666" s="118" t="s">
        <v>16118</v>
      </c>
      <c r="F2666" s="118" t="s">
        <v>16155</v>
      </c>
      <c r="G2666" s="118"/>
      <c r="H2666" s="118" t="s">
        <v>4278</v>
      </c>
      <c r="I2666" s="118" t="s">
        <v>9659</v>
      </c>
      <c r="J2666" s="118" t="s">
        <v>9660</v>
      </c>
    </row>
    <row r="2667" spans="1:10" ht="12.75">
      <c r="A2667" s="118" t="s">
        <v>16156</v>
      </c>
      <c r="B2667" s="118" t="s">
        <v>16157</v>
      </c>
      <c r="C2667" s="118" t="b">
        <v>0</v>
      </c>
      <c r="D2667" s="118" t="e">
        <f t="shared" ca="1" si="1"/>
        <v>#NAME?</v>
      </c>
      <c r="E2667" s="118" t="s">
        <v>16118</v>
      </c>
      <c r="F2667" s="118" t="s">
        <v>16158</v>
      </c>
      <c r="G2667" s="118"/>
      <c r="H2667" s="118" t="s">
        <v>8760</v>
      </c>
      <c r="I2667" s="118" t="s">
        <v>9659</v>
      </c>
      <c r="J2667" s="118" t="s">
        <v>9660</v>
      </c>
    </row>
    <row r="2668" spans="1:10" ht="12.75">
      <c r="A2668" s="118" t="s">
        <v>8405</v>
      </c>
      <c r="B2668" s="118" t="s">
        <v>16159</v>
      </c>
      <c r="C2668" s="118" t="b">
        <v>0</v>
      </c>
      <c r="D2668" s="118" t="e">
        <f t="shared" ca="1" si="1"/>
        <v>#NAME?</v>
      </c>
      <c r="E2668" s="118" t="s">
        <v>16160</v>
      </c>
      <c r="F2668" s="118" t="s">
        <v>16161</v>
      </c>
      <c r="G2668" s="118"/>
      <c r="H2668" s="118" t="s">
        <v>4278</v>
      </c>
      <c r="I2668" s="118" t="s">
        <v>7820</v>
      </c>
      <c r="J2668" s="118" t="s">
        <v>7820</v>
      </c>
    </row>
    <row r="2669" spans="1:10" ht="12.75">
      <c r="A2669" s="118" t="s">
        <v>13402</v>
      </c>
      <c r="B2669" s="118" t="s">
        <v>16162</v>
      </c>
      <c r="C2669" s="118" t="b">
        <v>0</v>
      </c>
      <c r="D2669" s="118" t="e">
        <f t="shared" ca="1" si="1"/>
        <v>#NAME?</v>
      </c>
      <c r="E2669" s="118" t="s">
        <v>16160</v>
      </c>
      <c r="F2669" s="118" t="s">
        <v>16163</v>
      </c>
      <c r="G2669" s="118"/>
      <c r="H2669" s="118" t="s">
        <v>4278</v>
      </c>
      <c r="I2669" s="118" t="s">
        <v>15608</v>
      </c>
      <c r="J2669" s="118" t="s">
        <v>9660</v>
      </c>
    </row>
    <row r="2670" spans="1:10" ht="12.75">
      <c r="A2670" s="118" t="s">
        <v>826</v>
      </c>
      <c r="B2670" s="118" t="s">
        <v>10116</v>
      </c>
      <c r="C2670" s="118" t="b">
        <v>0</v>
      </c>
      <c r="D2670" s="118" t="e">
        <f t="shared" ca="1" si="1"/>
        <v>#NAME?</v>
      </c>
      <c r="E2670" s="118" t="s">
        <v>16160</v>
      </c>
      <c r="F2670" s="118" t="s">
        <v>16164</v>
      </c>
      <c r="G2670" s="118"/>
      <c r="H2670" s="118" t="s">
        <v>16165</v>
      </c>
      <c r="I2670" s="118" t="s">
        <v>15608</v>
      </c>
      <c r="J2670" s="118" t="s">
        <v>9660</v>
      </c>
    </row>
    <row r="2671" spans="1:10" ht="12.75">
      <c r="A2671" s="118" t="s">
        <v>826</v>
      </c>
      <c r="B2671" s="118" t="s">
        <v>16166</v>
      </c>
      <c r="C2671" s="118" t="b">
        <v>0</v>
      </c>
      <c r="D2671" s="118" t="e">
        <f t="shared" ca="1" si="1"/>
        <v>#NAME?</v>
      </c>
      <c r="E2671" s="118" t="s">
        <v>16167</v>
      </c>
      <c r="F2671" s="118" t="s">
        <v>16168</v>
      </c>
      <c r="G2671" s="118"/>
      <c r="H2671" s="118" t="s">
        <v>4278</v>
      </c>
      <c r="I2671" s="118" t="s">
        <v>16169</v>
      </c>
      <c r="J2671" s="118" t="s">
        <v>9768</v>
      </c>
    </row>
    <row r="2672" spans="1:10" ht="12.75">
      <c r="A2672" s="118" t="s">
        <v>11821</v>
      </c>
      <c r="B2672" s="118" t="s">
        <v>16170</v>
      </c>
      <c r="C2672" s="118" t="b">
        <v>0</v>
      </c>
      <c r="D2672" s="118" t="e">
        <f t="shared" ca="1" si="1"/>
        <v>#NAME?</v>
      </c>
      <c r="E2672" s="118" t="s">
        <v>16171</v>
      </c>
      <c r="F2672" s="118" t="s">
        <v>16172</v>
      </c>
      <c r="G2672" s="118"/>
      <c r="H2672" s="118" t="s">
        <v>4278</v>
      </c>
      <c r="I2672" s="118" t="s">
        <v>8545</v>
      </c>
      <c r="J2672" s="118" t="s">
        <v>8546</v>
      </c>
    </row>
    <row r="2673" spans="1:10" ht="12.75">
      <c r="A2673" s="118" t="s">
        <v>16173</v>
      </c>
      <c r="B2673" s="118" t="s">
        <v>16174</v>
      </c>
      <c r="C2673" s="118" t="b">
        <v>0</v>
      </c>
      <c r="D2673" s="118" t="e">
        <f t="shared" ca="1" si="1"/>
        <v>#NAME?</v>
      </c>
      <c r="E2673" s="118" t="s">
        <v>16171</v>
      </c>
      <c r="F2673" s="118" t="s">
        <v>16175</v>
      </c>
      <c r="G2673" s="118"/>
      <c r="H2673" s="118" t="s">
        <v>4278</v>
      </c>
      <c r="I2673" s="118" t="s">
        <v>7820</v>
      </c>
      <c r="J2673" s="118" t="s">
        <v>7820</v>
      </c>
    </row>
    <row r="2674" spans="1:10" ht="12.75">
      <c r="A2674" s="118" t="s">
        <v>882</v>
      </c>
      <c r="B2674" s="118" t="s">
        <v>16176</v>
      </c>
      <c r="C2674" s="118" t="b">
        <v>0</v>
      </c>
      <c r="D2674" s="118" t="e">
        <f t="shared" ca="1" si="1"/>
        <v>#NAME?</v>
      </c>
      <c r="E2674" s="118" t="s">
        <v>16171</v>
      </c>
      <c r="F2674" s="118" t="s">
        <v>16177</v>
      </c>
      <c r="G2674" s="118"/>
      <c r="H2674" s="118" t="s">
        <v>4278</v>
      </c>
      <c r="I2674" s="118" t="s">
        <v>16169</v>
      </c>
      <c r="J2674" s="118" t="s">
        <v>9768</v>
      </c>
    </row>
    <row r="2675" spans="1:10" ht="12.75">
      <c r="A2675" s="118" t="s">
        <v>16178</v>
      </c>
      <c r="B2675" s="118" t="s">
        <v>16179</v>
      </c>
      <c r="C2675" s="118" t="b">
        <v>0</v>
      </c>
      <c r="D2675" s="118" t="e">
        <f t="shared" ca="1" si="1"/>
        <v>#NAME?</v>
      </c>
      <c r="E2675" s="118" t="s">
        <v>16171</v>
      </c>
      <c r="F2675" s="118" t="s">
        <v>16180</v>
      </c>
      <c r="G2675" s="118"/>
      <c r="H2675" s="118" t="s">
        <v>5607</v>
      </c>
      <c r="I2675" s="118" t="s">
        <v>8545</v>
      </c>
      <c r="J2675" s="118" t="s">
        <v>8546</v>
      </c>
    </row>
    <row r="2676" spans="1:10" ht="12.75">
      <c r="A2676" s="118" t="s">
        <v>11919</v>
      </c>
      <c r="B2676" s="118" t="s">
        <v>16181</v>
      </c>
      <c r="C2676" s="118" t="b">
        <v>0</v>
      </c>
      <c r="D2676" s="118" t="e">
        <f t="shared" ca="1" si="1"/>
        <v>#NAME?</v>
      </c>
      <c r="E2676" s="118" t="s">
        <v>16182</v>
      </c>
      <c r="F2676" s="118" t="s">
        <v>16183</v>
      </c>
      <c r="G2676" s="118"/>
      <c r="H2676" s="118" t="s">
        <v>16184</v>
      </c>
      <c r="I2676" s="118" t="s">
        <v>16185</v>
      </c>
      <c r="J2676" s="118" t="s">
        <v>7820</v>
      </c>
    </row>
    <row r="2677" spans="1:10" ht="12.75">
      <c r="A2677" s="118" t="s">
        <v>906</v>
      </c>
      <c r="B2677" s="118" t="s">
        <v>16186</v>
      </c>
      <c r="C2677" s="118" t="b">
        <v>0</v>
      </c>
      <c r="D2677" s="118" t="e">
        <f t="shared" ca="1" si="1"/>
        <v>#NAME?</v>
      </c>
      <c r="E2677" s="118" t="s">
        <v>16182</v>
      </c>
      <c r="F2677" s="118" t="s">
        <v>16187</v>
      </c>
      <c r="G2677" s="118"/>
      <c r="H2677" s="118" t="s">
        <v>4278</v>
      </c>
      <c r="I2677" s="118" t="s">
        <v>16185</v>
      </c>
      <c r="J2677" s="118" t="s">
        <v>7820</v>
      </c>
    </row>
    <row r="2678" spans="1:10" ht="12.75">
      <c r="A2678" s="118" t="s">
        <v>2475</v>
      </c>
      <c r="B2678" s="118" t="s">
        <v>16188</v>
      </c>
      <c r="C2678" s="118" t="b">
        <v>0</v>
      </c>
      <c r="D2678" s="118" t="e">
        <f t="shared" ca="1" si="1"/>
        <v>#NAME?</v>
      </c>
      <c r="E2678" s="118" t="s">
        <v>16189</v>
      </c>
      <c r="F2678" s="118" t="s">
        <v>16190</v>
      </c>
      <c r="G2678" s="118"/>
      <c r="H2678" s="118" t="s">
        <v>54</v>
      </c>
      <c r="I2678" s="118" t="s">
        <v>8883</v>
      </c>
      <c r="J2678" s="118"/>
    </row>
    <row r="2679" spans="1:10" ht="12.75">
      <c r="A2679" s="118" t="s">
        <v>1093</v>
      </c>
      <c r="B2679" s="118" t="s">
        <v>16191</v>
      </c>
      <c r="C2679" s="118" t="b">
        <v>0</v>
      </c>
      <c r="D2679" s="118" t="e">
        <f t="shared" ca="1" si="1"/>
        <v>#NAME?</v>
      </c>
      <c r="E2679" s="118" t="s">
        <v>16189</v>
      </c>
      <c r="F2679" s="118" t="s">
        <v>16192</v>
      </c>
      <c r="G2679" s="118"/>
      <c r="H2679" s="118" t="s">
        <v>7611</v>
      </c>
      <c r="I2679" s="118" t="s">
        <v>8883</v>
      </c>
      <c r="J2679" s="118"/>
    </row>
    <row r="2680" spans="1:10" ht="12.75">
      <c r="A2680" s="118" t="s">
        <v>16193</v>
      </c>
      <c r="B2680" s="118" t="s">
        <v>1485</v>
      </c>
      <c r="C2680" s="118" t="b">
        <v>0</v>
      </c>
      <c r="D2680" s="118" t="e">
        <f t="shared" ca="1" si="1"/>
        <v>#NAME?</v>
      </c>
      <c r="E2680" s="118" t="s">
        <v>16189</v>
      </c>
      <c r="F2680" s="118" t="s">
        <v>16194</v>
      </c>
      <c r="G2680" s="118"/>
      <c r="H2680" s="118" t="s">
        <v>54</v>
      </c>
      <c r="I2680" s="118" t="s">
        <v>10521</v>
      </c>
      <c r="J2680" s="118"/>
    </row>
    <row r="2681" spans="1:10" ht="12.75">
      <c r="A2681" s="118" t="s">
        <v>16195</v>
      </c>
      <c r="B2681" s="118" t="s">
        <v>1877</v>
      </c>
      <c r="C2681" s="118" t="b">
        <v>0</v>
      </c>
      <c r="D2681" s="118" t="e">
        <f t="shared" ca="1" si="1"/>
        <v>#NAME?</v>
      </c>
      <c r="E2681" s="118" t="s">
        <v>16189</v>
      </c>
      <c r="F2681" s="118" t="s">
        <v>16196</v>
      </c>
      <c r="G2681" s="118"/>
      <c r="H2681" s="118" t="s">
        <v>54</v>
      </c>
      <c r="I2681" s="118" t="s">
        <v>8883</v>
      </c>
      <c r="J2681" s="118"/>
    </row>
    <row r="2682" spans="1:10" ht="12.75">
      <c r="A2682" s="118" t="s">
        <v>1903</v>
      </c>
      <c r="B2682" s="118" t="s">
        <v>15524</v>
      </c>
      <c r="C2682" s="118" t="b">
        <v>0</v>
      </c>
      <c r="D2682" s="118" t="e">
        <f t="shared" ca="1" si="1"/>
        <v>#NAME?</v>
      </c>
      <c r="E2682" s="118" t="s">
        <v>16197</v>
      </c>
      <c r="F2682" s="118" t="s">
        <v>16198</v>
      </c>
      <c r="G2682" s="118"/>
      <c r="H2682" s="118" t="s">
        <v>4485</v>
      </c>
      <c r="I2682" s="118" t="s">
        <v>7642</v>
      </c>
      <c r="J2682" s="118"/>
    </row>
    <row r="2683" spans="1:10" ht="12.75">
      <c r="A2683" s="118" t="s">
        <v>8422</v>
      </c>
      <c r="B2683" s="118" t="s">
        <v>16199</v>
      </c>
      <c r="C2683" s="118" t="b">
        <v>0</v>
      </c>
      <c r="D2683" s="118" t="e">
        <f t="shared" ca="1" si="1"/>
        <v>#NAME?</v>
      </c>
      <c r="E2683" s="118" t="s">
        <v>16200</v>
      </c>
      <c r="F2683" s="118" t="s">
        <v>16201</v>
      </c>
      <c r="G2683" s="118"/>
      <c r="H2683" s="118" t="s">
        <v>4276</v>
      </c>
      <c r="I2683" s="118" t="s">
        <v>7820</v>
      </c>
      <c r="J2683" s="118" t="s">
        <v>7820</v>
      </c>
    </row>
    <row r="2684" spans="1:10" ht="12.75">
      <c r="A2684" s="118" t="s">
        <v>2671</v>
      </c>
      <c r="B2684" s="118" t="s">
        <v>16202</v>
      </c>
      <c r="C2684" s="118" t="b">
        <v>0</v>
      </c>
      <c r="D2684" s="118" t="e">
        <f t="shared" ca="1" si="1"/>
        <v>#NAME?</v>
      </c>
      <c r="E2684" s="118" t="s">
        <v>16200</v>
      </c>
      <c r="F2684" s="118" t="s">
        <v>16203</v>
      </c>
      <c r="G2684" s="118"/>
      <c r="H2684" s="118" t="s">
        <v>5279</v>
      </c>
      <c r="I2684" s="118" t="s">
        <v>16204</v>
      </c>
      <c r="J2684" s="118" t="s">
        <v>7756</v>
      </c>
    </row>
    <row r="2685" spans="1:10" ht="12.75">
      <c r="A2685" s="118" t="s">
        <v>1026</v>
      </c>
      <c r="B2685" s="118" t="s">
        <v>10116</v>
      </c>
      <c r="C2685" s="118" t="b">
        <v>0</v>
      </c>
      <c r="D2685" s="118" t="e">
        <f t="shared" ca="1" si="1"/>
        <v>#NAME?</v>
      </c>
      <c r="E2685" s="118" t="s">
        <v>16200</v>
      </c>
      <c r="F2685" s="118" t="s">
        <v>16205</v>
      </c>
      <c r="G2685" s="118"/>
      <c r="H2685" s="118" t="s">
        <v>4276</v>
      </c>
      <c r="I2685" s="118" t="s">
        <v>7820</v>
      </c>
      <c r="J2685" s="118" t="s">
        <v>7820</v>
      </c>
    </row>
    <row r="2686" spans="1:10" ht="12.75">
      <c r="A2686" s="118" t="s">
        <v>826</v>
      </c>
      <c r="B2686" s="118" t="s">
        <v>10177</v>
      </c>
      <c r="C2686" s="118" t="b">
        <v>0</v>
      </c>
      <c r="D2686" s="118" t="e">
        <f t="shared" ca="1" si="1"/>
        <v>#NAME?</v>
      </c>
      <c r="E2686" s="118" t="s">
        <v>16200</v>
      </c>
      <c r="F2686" s="118" t="s">
        <v>16206</v>
      </c>
      <c r="G2686" s="118"/>
      <c r="H2686" s="118" t="s">
        <v>4276</v>
      </c>
      <c r="I2686" s="118" t="s">
        <v>7820</v>
      </c>
      <c r="J2686" s="118" t="s">
        <v>7820</v>
      </c>
    </row>
    <row r="2687" spans="1:10" ht="12.75">
      <c r="A2687" s="118" t="s">
        <v>10143</v>
      </c>
      <c r="B2687" s="118" t="s">
        <v>16207</v>
      </c>
      <c r="C2687" s="118" t="b">
        <v>0</v>
      </c>
      <c r="D2687" s="118" t="e">
        <f t="shared" ca="1" si="1"/>
        <v>#NAME?</v>
      </c>
      <c r="E2687" s="118" t="s">
        <v>16200</v>
      </c>
      <c r="F2687" s="118" t="s">
        <v>16208</v>
      </c>
      <c r="G2687" s="118"/>
      <c r="H2687" s="118" t="s">
        <v>4485</v>
      </c>
      <c r="I2687" s="118" t="s">
        <v>7820</v>
      </c>
      <c r="J2687" s="118" t="s">
        <v>7820</v>
      </c>
    </row>
    <row r="2688" spans="1:10" ht="12.75">
      <c r="A2688" s="118" t="s">
        <v>798</v>
      </c>
      <c r="B2688" s="118" t="s">
        <v>16209</v>
      </c>
      <c r="C2688" s="118" t="b">
        <v>0</v>
      </c>
      <c r="D2688" s="118" t="e">
        <f t="shared" ca="1" si="1"/>
        <v>#NAME?</v>
      </c>
      <c r="E2688" s="118" t="s">
        <v>16200</v>
      </c>
      <c r="F2688" s="118" t="s">
        <v>16210</v>
      </c>
      <c r="G2688" s="118"/>
      <c r="H2688" s="118" t="s">
        <v>4276</v>
      </c>
      <c r="I2688" s="118" t="s">
        <v>7820</v>
      </c>
      <c r="J2688" s="118" t="s">
        <v>7820</v>
      </c>
    </row>
    <row r="2689" spans="1:10" ht="12.75">
      <c r="A2689" s="118" t="s">
        <v>2013</v>
      </c>
      <c r="B2689" s="118" t="s">
        <v>16211</v>
      </c>
      <c r="C2689" s="118" t="b">
        <v>0</v>
      </c>
      <c r="D2689" s="118" t="e">
        <f t="shared" ca="1" si="1"/>
        <v>#NAME?</v>
      </c>
      <c r="E2689" s="118" t="s">
        <v>16200</v>
      </c>
      <c r="F2689" s="118" t="s">
        <v>16212</v>
      </c>
      <c r="G2689" s="118"/>
      <c r="H2689" s="118" t="s">
        <v>4276</v>
      </c>
      <c r="I2689" s="118" t="s">
        <v>7820</v>
      </c>
      <c r="J2689" s="118" t="s">
        <v>7820</v>
      </c>
    </row>
    <row r="2690" spans="1:10" ht="12.75">
      <c r="A2690" s="118" t="s">
        <v>10711</v>
      </c>
      <c r="B2690" s="118" t="s">
        <v>14663</v>
      </c>
      <c r="C2690" s="118" t="b">
        <v>0</v>
      </c>
      <c r="D2690" s="118" t="e">
        <f t="shared" ca="1" si="1"/>
        <v>#NAME?</v>
      </c>
      <c r="E2690" s="118" t="s">
        <v>16200</v>
      </c>
      <c r="F2690" s="118" t="s">
        <v>16213</v>
      </c>
      <c r="G2690" s="118"/>
      <c r="H2690" s="118" t="s">
        <v>4276</v>
      </c>
      <c r="I2690" s="118" t="s">
        <v>7820</v>
      </c>
      <c r="J2690" s="118" t="s">
        <v>7820</v>
      </c>
    </row>
    <row r="2691" spans="1:10" ht="12.75">
      <c r="A2691" s="118" t="s">
        <v>10445</v>
      </c>
      <c r="B2691" s="118" t="s">
        <v>16214</v>
      </c>
      <c r="C2691" s="118" t="b">
        <v>0</v>
      </c>
      <c r="D2691" s="118" t="e">
        <f t="shared" ca="1" si="1"/>
        <v>#NAME?</v>
      </c>
      <c r="E2691" s="118" t="s">
        <v>16215</v>
      </c>
      <c r="F2691" s="118" t="s">
        <v>16216</v>
      </c>
      <c r="G2691" s="118"/>
      <c r="H2691" s="118" t="s">
        <v>4551</v>
      </c>
      <c r="I2691" s="118" t="s">
        <v>16217</v>
      </c>
      <c r="J2691" s="118"/>
    </row>
    <row r="2692" spans="1:10" ht="12.75">
      <c r="A2692" s="118" t="s">
        <v>16193</v>
      </c>
      <c r="B2692" s="118" t="s">
        <v>16195</v>
      </c>
      <c r="C2692" s="118" t="b">
        <v>0</v>
      </c>
      <c r="D2692" s="118" t="e">
        <f t="shared" ca="1" si="1"/>
        <v>#NAME?</v>
      </c>
      <c r="E2692" s="118" t="s">
        <v>16218</v>
      </c>
      <c r="F2692" s="118" t="s">
        <v>16219</v>
      </c>
      <c r="G2692" s="118"/>
      <c r="H2692" s="118" t="s">
        <v>4276</v>
      </c>
      <c r="I2692" s="118"/>
      <c r="J2692" s="118"/>
    </row>
    <row r="2693" spans="1:10" ht="12.75">
      <c r="A2693" s="118" t="s">
        <v>14655</v>
      </c>
      <c r="B2693" s="118" t="s">
        <v>11904</v>
      </c>
      <c r="C2693" s="118" t="b">
        <v>0</v>
      </c>
      <c r="D2693" s="118" t="e">
        <f t="shared" ca="1" si="1"/>
        <v>#NAME?</v>
      </c>
      <c r="E2693" s="118" t="s">
        <v>16218</v>
      </c>
      <c r="F2693" s="118" t="s">
        <v>16220</v>
      </c>
      <c r="G2693" s="118"/>
      <c r="H2693" s="118" t="s">
        <v>5584</v>
      </c>
      <c r="I2693" s="118" t="s">
        <v>8883</v>
      </c>
      <c r="J2693" s="118"/>
    </row>
    <row r="2694" spans="1:10" ht="12.75">
      <c r="A2694" s="118" t="s">
        <v>14564</v>
      </c>
      <c r="B2694" s="118" t="s">
        <v>8652</v>
      </c>
      <c r="C2694" s="118" t="b">
        <v>0</v>
      </c>
      <c r="D2694" s="118" t="e">
        <f t="shared" ca="1" si="1"/>
        <v>#NAME?</v>
      </c>
      <c r="E2694" s="118" t="s">
        <v>16221</v>
      </c>
      <c r="F2694" s="118" t="s">
        <v>16222</v>
      </c>
      <c r="G2694" s="118"/>
      <c r="H2694" s="118" t="s">
        <v>54</v>
      </c>
      <c r="I2694" s="118" t="s">
        <v>8883</v>
      </c>
      <c r="J2694" s="118"/>
    </row>
    <row r="2695" spans="1:10" ht="12.75">
      <c r="A2695" s="118" t="s">
        <v>1302</v>
      </c>
      <c r="B2695" s="118" t="s">
        <v>16223</v>
      </c>
      <c r="C2695" s="118" t="b">
        <v>0</v>
      </c>
      <c r="D2695" s="118" t="e">
        <f t="shared" ca="1" si="1"/>
        <v>#NAME?</v>
      </c>
      <c r="E2695" s="118" t="s">
        <v>16221</v>
      </c>
      <c r="F2695" s="118" t="s">
        <v>16224</v>
      </c>
      <c r="G2695" s="118"/>
      <c r="H2695" s="118" t="s">
        <v>4831</v>
      </c>
      <c r="I2695" s="118" t="s">
        <v>8883</v>
      </c>
      <c r="J2695" s="118"/>
    </row>
    <row r="2696" spans="1:10" ht="12.75">
      <c r="A2696" s="118" t="s">
        <v>16225</v>
      </c>
      <c r="B2696" s="118" t="s">
        <v>16226</v>
      </c>
      <c r="C2696" s="118" t="b">
        <v>0</v>
      </c>
      <c r="D2696" s="118" t="e">
        <f t="shared" ca="1" si="1"/>
        <v>#NAME?</v>
      </c>
      <c r="E2696" s="118" t="s">
        <v>16221</v>
      </c>
      <c r="F2696" s="118" t="s">
        <v>16227</v>
      </c>
      <c r="G2696" s="118"/>
      <c r="H2696" s="118" t="s">
        <v>12430</v>
      </c>
      <c r="I2696" s="118" t="s">
        <v>8883</v>
      </c>
      <c r="J2696" s="118"/>
    </row>
    <row r="2697" spans="1:10" ht="12.75">
      <c r="A2697" s="118" t="s">
        <v>814</v>
      </c>
      <c r="B2697" s="118" t="s">
        <v>16228</v>
      </c>
      <c r="C2697" s="118" t="b">
        <v>0</v>
      </c>
      <c r="D2697" s="118" t="e">
        <f t="shared" ca="1" si="1"/>
        <v>#NAME?</v>
      </c>
      <c r="E2697" s="118" t="s">
        <v>16229</v>
      </c>
      <c r="F2697" s="118" t="s">
        <v>16230</v>
      </c>
      <c r="G2697" s="118"/>
      <c r="H2697" s="118" t="s">
        <v>4831</v>
      </c>
      <c r="I2697" s="118" t="s">
        <v>10351</v>
      </c>
      <c r="J2697" s="118" t="s">
        <v>7622</v>
      </c>
    </row>
    <row r="2698" spans="1:10" ht="12.75">
      <c r="A2698" s="118" t="s">
        <v>1434</v>
      </c>
      <c r="B2698" s="118" t="s">
        <v>16231</v>
      </c>
      <c r="C2698" s="118" t="b">
        <v>0</v>
      </c>
      <c r="D2698" s="118" t="e">
        <f t="shared" ca="1" si="1"/>
        <v>#NAME?</v>
      </c>
      <c r="E2698" s="118" t="s">
        <v>16229</v>
      </c>
      <c r="F2698" s="118" t="s">
        <v>16232</v>
      </c>
      <c r="G2698" s="118"/>
      <c r="H2698" s="118" t="s">
        <v>7647</v>
      </c>
      <c r="I2698" s="118" t="s">
        <v>10351</v>
      </c>
      <c r="J2698" s="118" t="s">
        <v>7622</v>
      </c>
    </row>
    <row r="2699" spans="1:10" ht="12.75">
      <c r="A2699" s="118" t="s">
        <v>798</v>
      </c>
      <c r="B2699" s="118" t="s">
        <v>16233</v>
      </c>
      <c r="C2699" s="118" t="b">
        <v>0</v>
      </c>
      <c r="D2699" s="118" t="e">
        <f t="shared" ca="1" si="1"/>
        <v>#NAME?</v>
      </c>
      <c r="E2699" s="118" t="s">
        <v>16229</v>
      </c>
      <c r="F2699" s="118" t="s">
        <v>16234</v>
      </c>
      <c r="G2699" s="118"/>
      <c r="H2699" s="118" t="s">
        <v>4276</v>
      </c>
      <c r="I2699" s="118" t="s">
        <v>9131</v>
      </c>
      <c r="J2699" s="118" t="s">
        <v>7622</v>
      </c>
    </row>
    <row r="2700" spans="1:10" ht="12.75">
      <c r="A2700" s="118" t="s">
        <v>940</v>
      </c>
      <c r="B2700" s="118" t="s">
        <v>13859</v>
      </c>
      <c r="C2700" s="118" t="b">
        <v>0</v>
      </c>
      <c r="D2700" s="118" t="e">
        <f t="shared" ca="1" si="1"/>
        <v>#NAME?</v>
      </c>
      <c r="E2700" s="118" t="s">
        <v>16229</v>
      </c>
      <c r="F2700" s="118" t="s">
        <v>16235</v>
      </c>
      <c r="G2700" s="118"/>
      <c r="H2700" s="118" t="s">
        <v>4276</v>
      </c>
      <c r="I2700" s="118" t="s">
        <v>10351</v>
      </c>
      <c r="J2700" s="118" t="s">
        <v>7622</v>
      </c>
    </row>
    <row r="2701" spans="1:10" ht="12.75">
      <c r="A2701" s="118" t="s">
        <v>11399</v>
      </c>
      <c r="B2701" s="118" t="s">
        <v>13826</v>
      </c>
      <c r="C2701" s="118" t="b">
        <v>0</v>
      </c>
      <c r="D2701" s="118" t="e">
        <f t="shared" ca="1" si="1"/>
        <v>#NAME?</v>
      </c>
      <c r="E2701" s="118" t="s">
        <v>16236</v>
      </c>
      <c r="F2701" s="118" t="s">
        <v>16237</v>
      </c>
      <c r="G2701" s="118"/>
      <c r="H2701" s="118" t="s">
        <v>4276</v>
      </c>
      <c r="I2701" s="118" t="s">
        <v>10210</v>
      </c>
      <c r="J2701" s="118" t="s">
        <v>8625</v>
      </c>
    </row>
    <row r="2702" spans="1:10" ht="12.75">
      <c r="A2702" s="118" t="s">
        <v>2226</v>
      </c>
      <c r="B2702" s="118" t="s">
        <v>16238</v>
      </c>
      <c r="C2702" s="118" t="b">
        <v>0</v>
      </c>
      <c r="D2702" s="118" t="e">
        <f t="shared" ca="1" si="1"/>
        <v>#NAME?</v>
      </c>
      <c r="E2702" s="118" t="s">
        <v>16236</v>
      </c>
      <c r="F2702" s="118" t="s">
        <v>16239</v>
      </c>
      <c r="G2702" s="118"/>
      <c r="H2702" s="118" t="s">
        <v>4276</v>
      </c>
      <c r="I2702" s="118" t="s">
        <v>10210</v>
      </c>
      <c r="J2702" s="118" t="s">
        <v>8625</v>
      </c>
    </row>
    <row r="2703" spans="1:10" ht="12.75">
      <c r="A2703" s="118" t="s">
        <v>1105</v>
      </c>
      <c r="B2703" s="118" t="s">
        <v>16240</v>
      </c>
      <c r="C2703" s="118" t="b">
        <v>0</v>
      </c>
      <c r="D2703" s="118" t="e">
        <f t="shared" ca="1" si="1"/>
        <v>#NAME?</v>
      </c>
      <c r="E2703" s="118" t="s">
        <v>16241</v>
      </c>
      <c r="F2703" s="118" t="s">
        <v>16242</v>
      </c>
      <c r="G2703" s="118"/>
      <c r="H2703" s="118" t="s">
        <v>54</v>
      </c>
      <c r="I2703" s="118" t="s">
        <v>13961</v>
      </c>
      <c r="J2703" s="118" t="s">
        <v>7672</v>
      </c>
    </row>
    <row r="2704" spans="1:10" ht="12.75">
      <c r="A2704" s="118" t="s">
        <v>798</v>
      </c>
      <c r="B2704" s="118" t="s">
        <v>16243</v>
      </c>
      <c r="C2704" s="118" t="b">
        <v>0</v>
      </c>
      <c r="D2704" s="118" t="e">
        <f t="shared" ca="1" si="1"/>
        <v>#NAME?</v>
      </c>
      <c r="E2704" s="118" t="s">
        <v>16241</v>
      </c>
      <c r="F2704" s="118" t="s">
        <v>16244</v>
      </c>
      <c r="G2704" s="118"/>
      <c r="H2704" s="118" t="s">
        <v>16245</v>
      </c>
      <c r="I2704" s="118" t="s">
        <v>13961</v>
      </c>
      <c r="J2704" s="118" t="s">
        <v>7672</v>
      </c>
    </row>
    <row r="2705" spans="1:10" ht="12.75">
      <c r="A2705" s="118" t="s">
        <v>882</v>
      </c>
      <c r="B2705" s="118" t="s">
        <v>9085</v>
      </c>
      <c r="C2705" s="118" t="b">
        <v>0</v>
      </c>
      <c r="D2705" s="118" t="e">
        <f t="shared" ca="1" si="1"/>
        <v>#NAME?</v>
      </c>
      <c r="E2705" s="118" t="s">
        <v>16241</v>
      </c>
      <c r="F2705" s="118" t="s">
        <v>16246</v>
      </c>
      <c r="G2705" s="118"/>
      <c r="H2705" s="118" t="s">
        <v>4485</v>
      </c>
      <c r="I2705" s="118" t="s">
        <v>13961</v>
      </c>
      <c r="J2705" s="118" t="s">
        <v>7672</v>
      </c>
    </row>
    <row r="2706" spans="1:10" ht="12.75">
      <c r="A2706" s="118" t="s">
        <v>830</v>
      </c>
      <c r="B2706" s="118" t="s">
        <v>14673</v>
      </c>
      <c r="C2706" s="118" t="b">
        <v>0</v>
      </c>
      <c r="D2706" s="118" t="e">
        <f t="shared" ca="1" si="1"/>
        <v>#NAME?</v>
      </c>
      <c r="E2706" s="118" t="s">
        <v>16247</v>
      </c>
      <c r="F2706" s="118" t="s">
        <v>16248</v>
      </c>
      <c r="G2706" s="118"/>
      <c r="H2706" s="118" t="s">
        <v>54</v>
      </c>
      <c r="I2706" s="118" t="s">
        <v>7755</v>
      </c>
      <c r="J2706" s="118" t="s">
        <v>7756</v>
      </c>
    </row>
    <row r="2707" spans="1:10" ht="12.75">
      <c r="A2707" s="118" t="s">
        <v>7649</v>
      </c>
      <c r="B2707" s="118" t="s">
        <v>14678</v>
      </c>
      <c r="C2707" s="118" t="b">
        <v>0</v>
      </c>
      <c r="D2707" s="118" t="e">
        <f t="shared" ca="1" si="1"/>
        <v>#NAME?</v>
      </c>
      <c r="E2707" s="118" t="s">
        <v>16247</v>
      </c>
      <c r="F2707" s="118" t="s">
        <v>16249</v>
      </c>
      <c r="G2707" s="118"/>
      <c r="H2707" s="118" t="s">
        <v>54</v>
      </c>
      <c r="I2707" s="118" t="s">
        <v>7755</v>
      </c>
      <c r="J2707" s="118" t="s">
        <v>7756</v>
      </c>
    </row>
    <row r="2708" spans="1:10" ht="12.75">
      <c r="A2708" s="118" t="s">
        <v>1892</v>
      </c>
      <c r="B2708" s="118" t="s">
        <v>16250</v>
      </c>
      <c r="C2708" s="118" t="b">
        <v>0</v>
      </c>
      <c r="D2708" s="118" t="e">
        <f t="shared" ca="1" si="1"/>
        <v>#NAME?</v>
      </c>
      <c r="E2708" s="118" t="s">
        <v>16247</v>
      </c>
      <c r="F2708" s="118" t="s">
        <v>16251</v>
      </c>
      <c r="G2708" s="118"/>
      <c r="H2708" s="118" t="s">
        <v>10613</v>
      </c>
      <c r="I2708" s="118" t="s">
        <v>7755</v>
      </c>
      <c r="J2708" s="118" t="s">
        <v>7756</v>
      </c>
    </row>
    <row r="2709" spans="1:10" ht="12.75">
      <c r="A2709" s="118" t="s">
        <v>1544</v>
      </c>
      <c r="B2709" s="118" t="s">
        <v>14680</v>
      </c>
      <c r="C2709" s="118" t="b">
        <v>0</v>
      </c>
      <c r="D2709" s="118" t="e">
        <f t="shared" ca="1" si="1"/>
        <v>#NAME?</v>
      </c>
      <c r="E2709" s="118" t="s">
        <v>16247</v>
      </c>
      <c r="F2709" s="118" t="s">
        <v>16252</v>
      </c>
      <c r="G2709" s="118"/>
      <c r="H2709" s="118" t="s">
        <v>8671</v>
      </c>
      <c r="I2709" s="118" t="s">
        <v>7755</v>
      </c>
      <c r="J2709" s="118" t="s">
        <v>7756</v>
      </c>
    </row>
    <row r="2710" spans="1:10" ht="12.75">
      <c r="A2710" s="118" t="s">
        <v>1364</v>
      </c>
      <c r="B2710" s="118" t="s">
        <v>14682</v>
      </c>
      <c r="C2710" s="118" t="b">
        <v>0</v>
      </c>
      <c r="D2710" s="118" t="e">
        <f t="shared" ca="1" si="1"/>
        <v>#NAME?</v>
      </c>
      <c r="E2710" s="118" t="s">
        <v>16247</v>
      </c>
      <c r="F2710" s="118" t="s">
        <v>16253</v>
      </c>
      <c r="G2710" s="118"/>
      <c r="H2710" s="118" t="s">
        <v>4278</v>
      </c>
      <c r="I2710" s="118" t="s">
        <v>7755</v>
      </c>
      <c r="J2710" s="118" t="s">
        <v>7756</v>
      </c>
    </row>
    <row r="2711" spans="1:10" ht="12.75">
      <c r="A2711" s="118" t="s">
        <v>10777</v>
      </c>
      <c r="B2711" s="118" t="s">
        <v>1828</v>
      </c>
      <c r="C2711" s="118" t="b">
        <v>0</v>
      </c>
      <c r="D2711" s="118" t="e">
        <f t="shared" ca="1" si="1"/>
        <v>#NAME?</v>
      </c>
      <c r="E2711" s="118" t="s">
        <v>16247</v>
      </c>
      <c r="F2711" s="118" t="s">
        <v>16254</v>
      </c>
      <c r="G2711" s="118"/>
      <c r="H2711" s="118" t="s">
        <v>54</v>
      </c>
      <c r="I2711" s="118" t="s">
        <v>7755</v>
      </c>
      <c r="J2711" s="118" t="s">
        <v>7756</v>
      </c>
    </row>
    <row r="2712" spans="1:10" ht="12.75">
      <c r="A2712" s="118" t="s">
        <v>8405</v>
      </c>
      <c r="B2712" s="118" t="s">
        <v>16255</v>
      </c>
      <c r="C2712" s="118" t="b">
        <v>0</v>
      </c>
      <c r="D2712" s="118" t="e">
        <f t="shared" ca="1" si="1"/>
        <v>#NAME?</v>
      </c>
      <c r="E2712" s="118" t="s">
        <v>16256</v>
      </c>
      <c r="F2712" s="118" t="s">
        <v>16257</v>
      </c>
      <c r="G2712" s="118"/>
      <c r="H2712" s="118" t="s">
        <v>4276</v>
      </c>
      <c r="I2712" s="118" t="s">
        <v>7755</v>
      </c>
      <c r="J2712" s="118" t="s">
        <v>7756</v>
      </c>
    </row>
    <row r="2713" spans="1:10" ht="12.75">
      <c r="A2713" s="118" t="s">
        <v>16258</v>
      </c>
      <c r="B2713" s="118" t="s">
        <v>16259</v>
      </c>
      <c r="C2713" s="118" t="b">
        <v>0</v>
      </c>
      <c r="D2713" s="118" t="e">
        <f t="shared" ca="1" si="1"/>
        <v>#NAME?</v>
      </c>
      <c r="E2713" s="118" t="s">
        <v>16256</v>
      </c>
      <c r="F2713" s="118" t="s">
        <v>16260</v>
      </c>
      <c r="G2713" s="118"/>
      <c r="H2713" s="118" t="s">
        <v>10204</v>
      </c>
      <c r="I2713" s="118" t="s">
        <v>1603</v>
      </c>
      <c r="J2713" s="118" t="s">
        <v>7756</v>
      </c>
    </row>
    <row r="2714" spans="1:10" ht="12.75">
      <c r="A2714" s="118" t="s">
        <v>16261</v>
      </c>
      <c r="B2714" s="118" t="s">
        <v>16262</v>
      </c>
      <c r="C2714" s="118" t="b">
        <v>0</v>
      </c>
      <c r="D2714" s="118" t="e">
        <f t="shared" ca="1" si="1"/>
        <v>#NAME?</v>
      </c>
      <c r="E2714" s="118" t="s">
        <v>16263</v>
      </c>
      <c r="F2714" s="118" t="s">
        <v>16264</v>
      </c>
      <c r="G2714" s="118"/>
      <c r="H2714" s="118" t="s">
        <v>4580</v>
      </c>
      <c r="I2714" s="118" t="s">
        <v>12092</v>
      </c>
      <c r="J2714" s="118" t="s">
        <v>9660</v>
      </c>
    </row>
    <row r="2715" spans="1:10" ht="12.75">
      <c r="A2715" s="118" t="s">
        <v>2135</v>
      </c>
      <c r="B2715" s="118" t="s">
        <v>13831</v>
      </c>
      <c r="C2715" s="118" t="b">
        <v>0</v>
      </c>
      <c r="D2715" s="118" t="e">
        <f t="shared" ca="1" si="1"/>
        <v>#NAME?</v>
      </c>
      <c r="E2715" s="118" t="s">
        <v>16263</v>
      </c>
      <c r="F2715" s="118" t="s">
        <v>16265</v>
      </c>
      <c r="G2715" s="118"/>
      <c r="H2715" s="118" t="s">
        <v>4551</v>
      </c>
      <c r="I2715" s="118" t="s">
        <v>12092</v>
      </c>
      <c r="J2715" s="118" t="s">
        <v>9660</v>
      </c>
    </row>
    <row r="2716" spans="1:10" ht="12.75">
      <c r="A2716" s="118" t="s">
        <v>9126</v>
      </c>
      <c r="B2716" s="118" t="s">
        <v>10694</v>
      </c>
      <c r="C2716" s="118" t="b">
        <v>0</v>
      </c>
      <c r="D2716" s="118" t="e">
        <f t="shared" ca="1" si="1"/>
        <v>#NAME?</v>
      </c>
      <c r="E2716" s="118" t="s">
        <v>16266</v>
      </c>
      <c r="F2716" s="118" t="s">
        <v>16267</v>
      </c>
      <c r="G2716" s="118"/>
      <c r="H2716" s="118" t="s">
        <v>16268</v>
      </c>
      <c r="I2716" s="118" t="s">
        <v>16269</v>
      </c>
      <c r="J2716" s="118" t="s">
        <v>7622</v>
      </c>
    </row>
    <row r="2717" spans="1:10" ht="12.75">
      <c r="A2717" s="118" t="s">
        <v>1302</v>
      </c>
      <c r="B2717" s="118" t="s">
        <v>16270</v>
      </c>
      <c r="C2717" s="118" t="b">
        <v>0</v>
      </c>
      <c r="D2717" s="118" t="e">
        <f t="shared" ca="1" si="1"/>
        <v>#NAME?</v>
      </c>
      <c r="E2717" s="118" t="s">
        <v>16266</v>
      </c>
      <c r="F2717" s="118" t="s">
        <v>16271</v>
      </c>
      <c r="G2717" s="118"/>
      <c r="H2717" s="118" t="s">
        <v>4485</v>
      </c>
      <c r="I2717" s="118" t="s">
        <v>1231</v>
      </c>
      <c r="J2717" s="118" t="s">
        <v>7622</v>
      </c>
    </row>
    <row r="2718" spans="1:10" ht="12.75">
      <c r="A2718" s="118" t="s">
        <v>888</v>
      </c>
      <c r="B2718" s="118" t="s">
        <v>16272</v>
      </c>
      <c r="C2718" s="118" t="b">
        <v>0</v>
      </c>
      <c r="D2718" s="118" t="e">
        <f t="shared" ca="1" si="1"/>
        <v>#NAME?</v>
      </c>
      <c r="E2718" s="118" t="s">
        <v>16266</v>
      </c>
      <c r="F2718" s="118" t="s">
        <v>16273</v>
      </c>
      <c r="G2718" s="118"/>
      <c r="H2718" s="118" t="s">
        <v>7647</v>
      </c>
      <c r="I2718" s="118" t="s">
        <v>1231</v>
      </c>
      <c r="J2718" s="118" t="s">
        <v>7622</v>
      </c>
    </row>
    <row r="2719" spans="1:10" ht="12.75">
      <c r="A2719" s="118" t="s">
        <v>910</v>
      </c>
      <c r="B2719" s="118" t="s">
        <v>16274</v>
      </c>
      <c r="C2719" s="118" t="b">
        <v>0</v>
      </c>
      <c r="D2719" s="118" t="e">
        <f t="shared" ca="1" si="1"/>
        <v>#NAME?</v>
      </c>
      <c r="E2719" s="118" t="s">
        <v>16266</v>
      </c>
      <c r="F2719" s="118" t="s">
        <v>16275</v>
      </c>
      <c r="G2719" s="118"/>
      <c r="H2719" s="118" t="s">
        <v>5607</v>
      </c>
      <c r="I2719" s="118" t="s">
        <v>1231</v>
      </c>
      <c r="J2719" s="118" t="s">
        <v>7622</v>
      </c>
    </row>
    <row r="2720" spans="1:10" ht="12.75">
      <c r="A2720" s="118" t="s">
        <v>12113</v>
      </c>
      <c r="B2720" s="118" t="s">
        <v>16272</v>
      </c>
      <c r="C2720" s="118" t="b">
        <v>0</v>
      </c>
      <c r="D2720" s="118" t="e">
        <f t="shared" ca="1" si="1"/>
        <v>#NAME?</v>
      </c>
      <c r="E2720" s="118" t="s">
        <v>16266</v>
      </c>
      <c r="F2720" s="118" t="s">
        <v>16276</v>
      </c>
      <c r="G2720" s="118"/>
      <c r="H2720" s="118" t="s">
        <v>4485</v>
      </c>
      <c r="I2720" s="118" t="s">
        <v>1231</v>
      </c>
      <c r="J2720" s="118" t="s">
        <v>7622</v>
      </c>
    </row>
    <row r="2721" spans="1:10" ht="12.75">
      <c r="A2721" s="118" t="s">
        <v>2682</v>
      </c>
      <c r="B2721" s="118" t="s">
        <v>16277</v>
      </c>
      <c r="C2721" s="118" t="b">
        <v>0</v>
      </c>
      <c r="D2721" s="118" t="e">
        <f t="shared" ca="1" si="1"/>
        <v>#NAME?</v>
      </c>
      <c r="E2721" s="118" t="s">
        <v>16266</v>
      </c>
      <c r="F2721" s="118" t="s">
        <v>16278</v>
      </c>
      <c r="G2721" s="118"/>
      <c r="H2721" s="118" t="s">
        <v>7647</v>
      </c>
      <c r="I2721" s="118" t="s">
        <v>1231</v>
      </c>
      <c r="J2721" s="118" t="s">
        <v>7622</v>
      </c>
    </row>
    <row r="2722" spans="1:10" ht="12.75">
      <c r="A2722" s="118" t="s">
        <v>9242</v>
      </c>
      <c r="B2722" s="118" t="s">
        <v>16279</v>
      </c>
      <c r="C2722" s="118" t="b">
        <v>0</v>
      </c>
      <c r="D2722" s="118" t="e">
        <f t="shared" ca="1" si="1"/>
        <v>#NAME?</v>
      </c>
      <c r="E2722" s="118" t="s">
        <v>16266</v>
      </c>
      <c r="F2722" s="118" t="s">
        <v>16280</v>
      </c>
      <c r="G2722" s="118"/>
      <c r="H2722" s="118" t="s">
        <v>4485</v>
      </c>
      <c r="I2722" s="118" t="s">
        <v>1231</v>
      </c>
      <c r="J2722" s="118" t="s">
        <v>7622</v>
      </c>
    </row>
    <row r="2723" spans="1:10" ht="12.75">
      <c r="A2723" s="118" t="s">
        <v>814</v>
      </c>
      <c r="B2723" s="118" t="s">
        <v>16281</v>
      </c>
      <c r="C2723" s="118" t="b">
        <v>0</v>
      </c>
      <c r="D2723" s="118" t="e">
        <f t="shared" ca="1" si="1"/>
        <v>#NAME?</v>
      </c>
      <c r="E2723" s="118" t="s">
        <v>16282</v>
      </c>
      <c r="F2723" s="118" t="s">
        <v>16283</v>
      </c>
      <c r="G2723" s="118"/>
      <c r="H2723" s="118" t="s">
        <v>4485</v>
      </c>
      <c r="I2723" s="118" t="s">
        <v>7820</v>
      </c>
      <c r="J2723" s="118" t="s">
        <v>7820</v>
      </c>
    </row>
    <row r="2724" spans="1:10" ht="12.75">
      <c r="A2724" s="118" t="s">
        <v>9298</v>
      </c>
      <c r="B2724" s="118" t="s">
        <v>16284</v>
      </c>
      <c r="C2724" s="118" t="b">
        <v>0</v>
      </c>
      <c r="D2724" s="118" t="e">
        <f t="shared" ca="1" si="1"/>
        <v>#NAME?</v>
      </c>
      <c r="E2724" s="118" t="s">
        <v>16282</v>
      </c>
      <c r="F2724" s="118" t="s">
        <v>16285</v>
      </c>
      <c r="G2724" s="118"/>
      <c r="H2724" s="118" t="s">
        <v>4278</v>
      </c>
      <c r="I2724" s="118" t="s">
        <v>7820</v>
      </c>
      <c r="J2724" s="118" t="s">
        <v>7820</v>
      </c>
    </row>
    <row r="2725" spans="1:10" ht="12.75">
      <c r="A2725" s="118" t="s">
        <v>16286</v>
      </c>
      <c r="B2725" s="118" t="s">
        <v>995</v>
      </c>
      <c r="C2725" s="118" t="b">
        <v>0</v>
      </c>
      <c r="D2725" s="118" t="e">
        <f t="shared" ca="1" si="1"/>
        <v>#NAME?</v>
      </c>
      <c r="E2725" s="118" t="s">
        <v>16282</v>
      </c>
      <c r="F2725" s="118" t="s">
        <v>16287</v>
      </c>
      <c r="G2725" s="118"/>
      <c r="H2725" s="118" t="s">
        <v>5607</v>
      </c>
      <c r="I2725" s="118" t="s">
        <v>7820</v>
      </c>
      <c r="J2725" s="118" t="s">
        <v>7820</v>
      </c>
    </row>
    <row r="2726" spans="1:10" ht="12.75">
      <c r="A2726" s="118" t="s">
        <v>8422</v>
      </c>
      <c r="B2726" s="118" t="s">
        <v>16288</v>
      </c>
      <c r="C2726" s="118" t="b">
        <v>0</v>
      </c>
      <c r="D2726" s="118" t="e">
        <f t="shared" ca="1" si="1"/>
        <v>#NAME?</v>
      </c>
      <c r="E2726" s="118" t="s">
        <v>16282</v>
      </c>
      <c r="F2726" s="118" t="s">
        <v>16289</v>
      </c>
      <c r="G2726" s="118"/>
      <c r="H2726" s="118" t="s">
        <v>4485</v>
      </c>
      <c r="I2726" s="118" t="s">
        <v>7820</v>
      </c>
      <c r="J2726" s="118" t="s">
        <v>7820</v>
      </c>
    </row>
    <row r="2727" spans="1:10" ht="12.75">
      <c r="A2727" s="118" t="s">
        <v>8748</v>
      </c>
      <c r="B2727" s="118" t="s">
        <v>16290</v>
      </c>
      <c r="C2727" s="118" t="b">
        <v>0</v>
      </c>
      <c r="D2727" s="118" t="e">
        <f t="shared" ca="1" si="1"/>
        <v>#NAME?</v>
      </c>
      <c r="E2727" s="118" t="s">
        <v>16282</v>
      </c>
      <c r="F2727" s="118" t="s">
        <v>16291</v>
      </c>
      <c r="G2727" s="118"/>
      <c r="H2727" s="118" t="s">
        <v>4485</v>
      </c>
      <c r="I2727" s="118" t="s">
        <v>10351</v>
      </c>
      <c r="J2727" s="118" t="s">
        <v>7622</v>
      </c>
    </row>
    <row r="2728" spans="1:10" ht="12.75">
      <c r="A2728" s="118" t="s">
        <v>1666</v>
      </c>
      <c r="B2728" s="118" t="s">
        <v>10774</v>
      </c>
      <c r="C2728" s="118" t="b">
        <v>0</v>
      </c>
      <c r="D2728" s="118" t="e">
        <f t="shared" ca="1" si="1"/>
        <v>#NAME?</v>
      </c>
      <c r="E2728" s="118" t="s">
        <v>16282</v>
      </c>
      <c r="F2728" s="118" t="s">
        <v>16292</v>
      </c>
      <c r="G2728" s="118"/>
      <c r="H2728" s="118" t="s">
        <v>4278</v>
      </c>
      <c r="I2728" s="118" t="s">
        <v>7820</v>
      </c>
      <c r="J2728" s="118" t="s">
        <v>7820</v>
      </c>
    </row>
    <row r="2729" spans="1:10" ht="12.75">
      <c r="A2729" s="118" t="s">
        <v>7917</v>
      </c>
      <c r="B2729" s="118" t="s">
        <v>16293</v>
      </c>
      <c r="C2729" s="118" t="b">
        <v>0</v>
      </c>
      <c r="D2729" s="118" t="e">
        <f t="shared" ca="1" si="1"/>
        <v>#NAME?</v>
      </c>
      <c r="E2729" s="118" t="s">
        <v>16282</v>
      </c>
      <c r="F2729" s="118" t="s">
        <v>16294</v>
      </c>
      <c r="G2729" s="118"/>
      <c r="H2729" s="118" t="s">
        <v>7995</v>
      </c>
      <c r="I2729" s="118" t="s">
        <v>7820</v>
      </c>
      <c r="J2729" s="118" t="s">
        <v>7820</v>
      </c>
    </row>
    <row r="2730" spans="1:10" ht="12.75">
      <c r="A2730" s="118" t="s">
        <v>2068</v>
      </c>
      <c r="B2730" s="118" t="s">
        <v>16295</v>
      </c>
      <c r="C2730" s="118" t="b">
        <v>0</v>
      </c>
      <c r="D2730" s="118" t="e">
        <f t="shared" ca="1" si="1"/>
        <v>#NAME?</v>
      </c>
      <c r="E2730" s="118" t="s">
        <v>16282</v>
      </c>
      <c r="F2730" s="118" t="s">
        <v>16296</v>
      </c>
      <c r="G2730" s="118"/>
      <c r="H2730" s="118" t="s">
        <v>4276</v>
      </c>
      <c r="I2730" s="118" t="s">
        <v>7820</v>
      </c>
      <c r="J2730" s="118" t="s">
        <v>7820</v>
      </c>
    </row>
    <row r="2731" spans="1:10" ht="12.75">
      <c r="A2731" s="118" t="s">
        <v>2561</v>
      </c>
      <c r="B2731" s="118" t="s">
        <v>16297</v>
      </c>
      <c r="C2731" s="118" t="b">
        <v>0</v>
      </c>
      <c r="D2731" s="118" t="e">
        <f t="shared" ca="1" si="1"/>
        <v>#NAME?</v>
      </c>
      <c r="E2731" s="118" t="s">
        <v>16282</v>
      </c>
      <c r="F2731" s="118" t="s">
        <v>16298</v>
      </c>
      <c r="G2731" s="118"/>
      <c r="H2731" s="118" t="s">
        <v>5607</v>
      </c>
      <c r="I2731" s="118" t="s">
        <v>7820</v>
      </c>
      <c r="J2731" s="118" t="s">
        <v>7820</v>
      </c>
    </row>
    <row r="2732" spans="1:10" ht="12.75">
      <c r="A2732" s="118" t="s">
        <v>882</v>
      </c>
      <c r="B2732" s="118" t="s">
        <v>16299</v>
      </c>
      <c r="C2732" s="118" t="b">
        <v>0</v>
      </c>
      <c r="D2732" s="118" t="e">
        <f t="shared" ca="1" si="1"/>
        <v>#NAME?</v>
      </c>
      <c r="E2732" s="118" t="s">
        <v>16282</v>
      </c>
      <c r="F2732" s="118" t="s">
        <v>16300</v>
      </c>
      <c r="G2732" s="118"/>
      <c r="H2732" s="118" t="s">
        <v>4276</v>
      </c>
      <c r="I2732" s="118" t="s">
        <v>7820</v>
      </c>
      <c r="J2732" s="118" t="s">
        <v>7820</v>
      </c>
    </row>
    <row r="2733" spans="1:10" ht="12.75">
      <c r="A2733" s="118" t="s">
        <v>10777</v>
      </c>
      <c r="B2733" s="118" t="s">
        <v>16301</v>
      </c>
      <c r="C2733" s="118" t="b">
        <v>0</v>
      </c>
      <c r="D2733" s="118" t="e">
        <f t="shared" ca="1" si="1"/>
        <v>#NAME?</v>
      </c>
      <c r="E2733" s="118" t="s">
        <v>16282</v>
      </c>
      <c r="F2733" s="118" t="s">
        <v>16302</v>
      </c>
      <c r="G2733" s="118"/>
      <c r="H2733" s="118" t="s">
        <v>16303</v>
      </c>
      <c r="I2733" s="118" t="s">
        <v>7820</v>
      </c>
      <c r="J2733" s="118" t="s">
        <v>7820</v>
      </c>
    </row>
    <row r="2734" spans="1:10" ht="12.75">
      <c r="A2734" s="118" t="s">
        <v>870</v>
      </c>
      <c r="B2734" s="118" t="s">
        <v>16304</v>
      </c>
      <c r="C2734" s="118" t="b">
        <v>0</v>
      </c>
      <c r="D2734" s="118" t="e">
        <f t="shared" ca="1" si="1"/>
        <v>#NAME?</v>
      </c>
      <c r="E2734" s="118" t="s">
        <v>16305</v>
      </c>
      <c r="F2734" s="118" t="s">
        <v>16306</v>
      </c>
      <c r="G2734" s="118"/>
      <c r="H2734" s="118" t="s">
        <v>54</v>
      </c>
      <c r="I2734" s="118" t="s">
        <v>12092</v>
      </c>
      <c r="J2734" s="118" t="s">
        <v>9660</v>
      </c>
    </row>
    <row r="2735" spans="1:10" ht="12.75">
      <c r="A2735" s="118" t="s">
        <v>8358</v>
      </c>
      <c r="B2735" s="118" t="s">
        <v>16307</v>
      </c>
      <c r="C2735" s="118" t="b">
        <v>0</v>
      </c>
      <c r="D2735" s="118" t="e">
        <f t="shared" ca="1" si="1"/>
        <v>#NAME?</v>
      </c>
      <c r="E2735" s="118" t="s">
        <v>16305</v>
      </c>
      <c r="F2735" s="118" t="s">
        <v>16308</v>
      </c>
      <c r="G2735" s="118"/>
      <c r="H2735" s="118" t="s">
        <v>54</v>
      </c>
      <c r="I2735" s="118" t="s">
        <v>12092</v>
      </c>
      <c r="J2735" s="118" t="s">
        <v>9660</v>
      </c>
    </row>
    <row r="2736" spans="1:10" ht="12.75">
      <c r="A2736" s="118" t="s">
        <v>2523</v>
      </c>
      <c r="B2736" s="118" t="s">
        <v>16309</v>
      </c>
      <c r="C2736" s="118" t="b">
        <v>0</v>
      </c>
      <c r="D2736" s="118" t="e">
        <f t="shared" ca="1" si="1"/>
        <v>#NAME?</v>
      </c>
      <c r="E2736" s="118" t="s">
        <v>16305</v>
      </c>
      <c r="F2736" s="118" t="s">
        <v>16310</v>
      </c>
      <c r="G2736" s="118"/>
      <c r="H2736" s="118" t="s">
        <v>16311</v>
      </c>
      <c r="I2736" s="118" t="s">
        <v>12092</v>
      </c>
      <c r="J2736" s="118" t="s">
        <v>9660</v>
      </c>
    </row>
    <row r="2737" spans="1:10" ht="12.75">
      <c r="A2737" s="118" t="s">
        <v>2068</v>
      </c>
      <c r="B2737" s="118" t="s">
        <v>12874</v>
      </c>
      <c r="C2737" s="118" t="b">
        <v>0</v>
      </c>
      <c r="D2737" s="118" t="e">
        <f t="shared" ca="1" si="1"/>
        <v>#NAME?</v>
      </c>
      <c r="E2737" s="118" t="s">
        <v>16312</v>
      </c>
      <c r="F2737" s="118" t="s">
        <v>16313</v>
      </c>
      <c r="G2737" s="118"/>
      <c r="H2737" s="118" t="s">
        <v>6031</v>
      </c>
      <c r="I2737" s="118" t="s">
        <v>7755</v>
      </c>
      <c r="J2737" s="118" t="s">
        <v>7756</v>
      </c>
    </row>
    <row r="2738" spans="1:10" ht="12.75">
      <c r="A2738" s="118" t="s">
        <v>11308</v>
      </c>
      <c r="B2738" s="118" t="s">
        <v>12874</v>
      </c>
      <c r="C2738" s="118" t="b">
        <v>0</v>
      </c>
      <c r="D2738" s="118" t="e">
        <f t="shared" ca="1" si="1"/>
        <v>#NAME?</v>
      </c>
      <c r="E2738" s="118" t="s">
        <v>16312</v>
      </c>
      <c r="F2738" s="118" t="s">
        <v>16314</v>
      </c>
      <c r="G2738" s="118"/>
      <c r="H2738" s="118" t="s">
        <v>16315</v>
      </c>
      <c r="I2738" s="118" t="s">
        <v>7755</v>
      </c>
      <c r="J2738" s="118" t="s">
        <v>7756</v>
      </c>
    </row>
    <row r="2739" spans="1:10" ht="12.75">
      <c r="A2739" s="118" t="s">
        <v>989</v>
      </c>
      <c r="B2739" s="118" t="s">
        <v>16316</v>
      </c>
      <c r="C2739" s="118" t="b">
        <v>0</v>
      </c>
      <c r="D2739" s="118" t="e">
        <f t="shared" ca="1" si="1"/>
        <v>#NAME?</v>
      </c>
      <c r="E2739" s="118" t="s">
        <v>16317</v>
      </c>
      <c r="F2739" s="118" t="s">
        <v>16318</v>
      </c>
      <c r="G2739" s="118"/>
      <c r="H2739" s="118" t="s">
        <v>5607</v>
      </c>
      <c r="I2739" s="118" t="s">
        <v>16319</v>
      </c>
      <c r="J2739" s="118" t="s">
        <v>7622</v>
      </c>
    </row>
    <row r="2740" spans="1:10" ht="12.75">
      <c r="A2740" s="118" t="s">
        <v>11519</v>
      </c>
      <c r="B2740" s="118" t="s">
        <v>16320</v>
      </c>
      <c r="C2740" s="118" t="b">
        <v>0</v>
      </c>
      <c r="D2740" s="118" t="e">
        <f t="shared" ca="1" si="1"/>
        <v>#NAME?</v>
      </c>
      <c r="E2740" s="118" t="s">
        <v>16317</v>
      </c>
      <c r="F2740" s="118" t="s">
        <v>16321</v>
      </c>
      <c r="G2740" s="118"/>
      <c r="H2740" s="118" t="s">
        <v>54</v>
      </c>
      <c r="I2740" s="118" t="s">
        <v>16319</v>
      </c>
      <c r="J2740" s="118" t="s">
        <v>7622</v>
      </c>
    </row>
    <row r="2741" spans="1:10" ht="12.75">
      <c r="A2741" s="118" t="s">
        <v>1124</v>
      </c>
      <c r="B2741" s="118" t="s">
        <v>16322</v>
      </c>
      <c r="C2741" s="118" t="b">
        <v>0</v>
      </c>
      <c r="D2741" s="118" t="e">
        <f t="shared" ca="1" si="1"/>
        <v>#NAME?</v>
      </c>
      <c r="E2741" s="118" t="s">
        <v>16317</v>
      </c>
      <c r="F2741" s="118" t="s">
        <v>16323</v>
      </c>
      <c r="G2741" s="118"/>
      <c r="H2741" s="118" t="s">
        <v>4278</v>
      </c>
      <c r="I2741" s="118" t="s">
        <v>16319</v>
      </c>
      <c r="J2741" s="118" t="s">
        <v>7622</v>
      </c>
    </row>
    <row r="2742" spans="1:10" ht="12.75">
      <c r="A2742" s="118" t="s">
        <v>882</v>
      </c>
      <c r="B2742" s="118" t="s">
        <v>13334</v>
      </c>
      <c r="C2742" s="118" t="b">
        <v>0</v>
      </c>
      <c r="D2742" s="118" t="e">
        <f t="shared" ca="1" si="1"/>
        <v>#NAME?</v>
      </c>
      <c r="E2742" s="118" t="s">
        <v>16324</v>
      </c>
      <c r="F2742" s="118" t="s">
        <v>16325</v>
      </c>
      <c r="G2742" s="118"/>
      <c r="H2742" s="118" t="s">
        <v>4305</v>
      </c>
      <c r="I2742" s="118" t="s">
        <v>8545</v>
      </c>
      <c r="J2742" s="118" t="s">
        <v>8546</v>
      </c>
    </row>
    <row r="2743" spans="1:10" ht="12.75">
      <c r="A2743" s="118" t="s">
        <v>16326</v>
      </c>
      <c r="B2743" s="118" t="s">
        <v>8124</v>
      </c>
      <c r="C2743" s="118" t="b">
        <v>0</v>
      </c>
      <c r="D2743" s="118" t="e">
        <f t="shared" ca="1" si="1"/>
        <v>#NAME?</v>
      </c>
      <c r="E2743" s="118" t="s">
        <v>16327</v>
      </c>
      <c r="F2743" s="118" t="s">
        <v>16328</v>
      </c>
      <c r="G2743" s="118"/>
      <c r="H2743" s="118" t="s">
        <v>4305</v>
      </c>
      <c r="I2743" s="118" t="s">
        <v>16329</v>
      </c>
      <c r="J2743" s="118" t="s">
        <v>7820</v>
      </c>
    </row>
    <row r="2744" spans="1:10" ht="12.75">
      <c r="A2744" s="118" t="s">
        <v>16330</v>
      </c>
      <c r="B2744" s="118" t="s">
        <v>7758</v>
      </c>
      <c r="C2744" s="118" t="b">
        <v>0</v>
      </c>
      <c r="D2744" s="118" t="e">
        <f t="shared" ca="1" si="1"/>
        <v>#NAME?</v>
      </c>
      <c r="E2744" s="118" t="s">
        <v>16327</v>
      </c>
      <c r="F2744" s="118" t="s">
        <v>16331</v>
      </c>
      <c r="G2744" s="118"/>
      <c r="H2744" s="118" t="s">
        <v>4305</v>
      </c>
      <c r="I2744" s="118" t="s">
        <v>16329</v>
      </c>
      <c r="J2744" s="118" t="s">
        <v>7820</v>
      </c>
    </row>
    <row r="2745" spans="1:10" ht="12.75">
      <c r="A2745" s="118" t="s">
        <v>16332</v>
      </c>
      <c r="B2745" s="118" t="s">
        <v>15343</v>
      </c>
      <c r="C2745" s="118" t="b">
        <v>0</v>
      </c>
      <c r="D2745" s="118" t="e">
        <f t="shared" ca="1" si="1"/>
        <v>#NAME?</v>
      </c>
      <c r="E2745" s="118" t="s">
        <v>16333</v>
      </c>
      <c r="F2745" s="118" t="s">
        <v>16334</v>
      </c>
      <c r="G2745" s="118"/>
      <c r="H2745" s="118" t="s">
        <v>4276</v>
      </c>
      <c r="I2745" s="118" t="s">
        <v>16335</v>
      </c>
      <c r="J2745" s="118" t="s">
        <v>7636</v>
      </c>
    </row>
    <row r="2746" spans="1:10" ht="12.75">
      <c r="A2746" s="118" t="s">
        <v>2365</v>
      </c>
      <c r="B2746" s="118" t="s">
        <v>16336</v>
      </c>
      <c r="C2746" s="118" t="b">
        <v>0</v>
      </c>
      <c r="D2746" s="118" t="e">
        <f t="shared" ca="1" si="1"/>
        <v>#NAME?</v>
      </c>
      <c r="E2746" s="118" t="s">
        <v>16333</v>
      </c>
      <c r="F2746" s="118" t="s">
        <v>16337</v>
      </c>
      <c r="G2746" s="118"/>
      <c r="H2746" s="118" t="s">
        <v>4276</v>
      </c>
      <c r="I2746" s="118" t="s">
        <v>16335</v>
      </c>
      <c r="J2746" s="118" t="s">
        <v>7636</v>
      </c>
    </row>
    <row r="2747" spans="1:10" ht="12.75">
      <c r="A2747" s="118" t="s">
        <v>16338</v>
      </c>
      <c r="B2747" s="118" t="s">
        <v>8652</v>
      </c>
      <c r="C2747" s="118" t="b">
        <v>0</v>
      </c>
      <c r="D2747" s="118" t="e">
        <f t="shared" ca="1" si="1"/>
        <v>#NAME?</v>
      </c>
      <c r="E2747" s="118" t="s">
        <v>16333</v>
      </c>
      <c r="F2747" s="118" t="s">
        <v>16339</v>
      </c>
      <c r="G2747" s="118"/>
      <c r="H2747" s="118" t="s">
        <v>4276</v>
      </c>
      <c r="I2747" s="118" t="s">
        <v>16335</v>
      </c>
      <c r="J2747" s="118" t="s">
        <v>7636</v>
      </c>
    </row>
    <row r="2748" spans="1:10" ht="12.75">
      <c r="A2748" s="118" t="s">
        <v>13190</v>
      </c>
      <c r="B2748" s="118" t="s">
        <v>8046</v>
      </c>
      <c r="C2748" s="118" t="b">
        <v>0</v>
      </c>
      <c r="D2748" s="118" t="e">
        <f t="shared" ca="1" si="1"/>
        <v>#NAME?</v>
      </c>
      <c r="E2748" s="118" t="s">
        <v>16340</v>
      </c>
      <c r="F2748" s="118" t="s">
        <v>16341</v>
      </c>
      <c r="G2748" s="118"/>
      <c r="H2748" s="118" t="s">
        <v>4276</v>
      </c>
      <c r="I2748" s="118" t="s">
        <v>9131</v>
      </c>
      <c r="J2748" s="118" t="s">
        <v>7622</v>
      </c>
    </row>
    <row r="2749" spans="1:10" ht="12.75">
      <c r="A2749" s="118" t="s">
        <v>16342</v>
      </c>
      <c r="B2749" s="118" t="s">
        <v>16343</v>
      </c>
      <c r="C2749" s="118" t="b">
        <v>0</v>
      </c>
      <c r="D2749" s="118" t="e">
        <f t="shared" ca="1" si="1"/>
        <v>#NAME?</v>
      </c>
      <c r="E2749" s="118" t="s">
        <v>16340</v>
      </c>
      <c r="F2749" s="118" t="s">
        <v>16344</v>
      </c>
      <c r="G2749" s="118"/>
      <c r="H2749" s="118" t="s">
        <v>4276</v>
      </c>
      <c r="I2749" s="118" t="s">
        <v>9131</v>
      </c>
      <c r="J2749" s="118" t="s">
        <v>7622</v>
      </c>
    </row>
    <row r="2750" spans="1:10" ht="12.75">
      <c r="A2750" s="118" t="s">
        <v>14564</v>
      </c>
      <c r="B2750" s="118" t="s">
        <v>12799</v>
      </c>
      <c r="C2750" s="118" t="b">
        <v>0</v>
      </c>
      <c r="D2750" s="118" t="e">
        <f t="shared" ca="1" si="1"/>
        <v>#NAME?</v>
      </c>
      <c r="E2750" s="118" t="s">
        <v>16345</v>
      </c>
      <c r="F2750" s="118" t="s">
        <v>16346</v>
      </c>
      <c r="G2750" s="118"/>
      <c r="H2750" s="118" t="s">
        <v>5209</v>
      </c>
      <c r="I2750" s="118" t="s">
        <v>8883</v>
      </c>
      <c r="J2750" s="118"/>
    </row>
    <row r="2751" spans="1:10" ht="12.75">
      <c r="A2751" s="118" t="s">
        <v>10968</v>
      </c>
      <c r="B2751" s="118" t="s">
        <v>12914</v>
      </c>
      <c r="C2751" s="118" t="b">
        <v>0</v>
      </c>
      <c r="D2751" s="118" t="e">
        <f t="shared" ca="1" si="1"/>
        <v>#NAME?</v>
      </c>
      <c r="E2751" s="118" t="s">
        <v>16345</v>
      </c>
      <c r="F2751" s="118" t="s">
        <v>16347</v>
      </c>
      <c r="G2751" s="118"/>
      <c r="H2751" s="118" t="s">
        <v>54</v>
      </c>
      <c r="I2751" s="118" t="s">
        <v>8883</v>
      </c>
      <c r="J2751" s="118"/>
    </row>
    <row r="2752" spans="1:10" ht="12.75">
      <c r="A2752" s="118" t="s">
        <v>16348</v>
      </c>
      <c r="B2752" s="118" t="s">
        <v>16349</v>
      </c>
      <c r="C2752" s="118" t="b">
        <v>0</v>
      </c>
      <c r="D2752" s="118" t="e">
        <f t="shared" ca="1" si="1"/>
        <v>#NAME?</v>
      </c>
      <c r="E2752" s="118" t="s">
        <v>16345</v>
      </c>
      <c r="F2752" s="118" t="s">
        <v>16350</v>
      </c>
      <c r="G2752" s="118"/>
      <c r="H2752" s="118" t="s">
        <v>4278</v>
      </c>
      <c r="I2752" s="118" t="s">
        <v>8883</v>
      </c>
      <c r="J2752" s="118"/>
    </row>
    <row r="2753" spans="1:10" ht="12.75">
      <c r="A2753" s="118" t="s">
        <v>836</v>
      </c>
      <c r="B2753" s="118" t="s">
        <v>16351</v>
      </c>
      <c r="C2753" s="118" t="b">
        <v>0</v>
      </c>
      <c r="D2753" s="118" t="e">
        <f t="shared" ca="1" si="1"/>
        <v>#NAME?</v>
      </c>
      <c r="E2753" s="118" t="s">
        <v>16352</v>
      </c>
      <c r="F2753" s="118" t="s">
        <v>16353</v>
      </c>
      <c r="G2753" s="118"/>
      <c r="H2753" s="118" t="s">
        <v>5607</v>
      </c>
      <c r="I2753" s="118" t="s">
        <v>10184</v>
      </c>
      <c r="J2753" s="118" t="s">
        <v>10185</v>
      </c>
    </row>
    <row r="2754" spans="1:10" ht="12.75">
      <c r="A2754" s="118" t="s">
        <v>2523</v>
      </c>
      <c r="B2754" s="118" t="s">
        <v>11579</v>
      </c>
      <c r="C2754" s="118" t="b">
        <v>0</v>
      </c>
      <c r="D2754" s="118" t="e">
        <f t="shared" ca="1" si="1"/>
        <v>#NAME?</v>
      </c>
      <c r="E2754" s="118" t="s">
        <v>16352</v>
      </c>
      <c r="F2754" s="118" t="s">
        <v>16354</v>
      </c>
      <c r="G2754" s="118"/>
      <c r="H2754" s="118" t="s">
        <v>4276</v>
      </c>
      <c r="I2754" s="118" t="s">
        <v>10184</v>
      </c>
      <c r="J2754" s="118" t="s">
        <v>10185</v>
      </c>
    </row>
    <row r="2755" spans="1:10" ht="12.75">
      <c r="A2755" s="118" t="s">
        <v>16355</v>
      </c>
      <c r="B2755" s="118" t="s">
        <v>16356</v>
      </c>
      <c r="C2755" s="118" t="b">
        <v>0</v>
      </c>
      <c r="D2755" s="118" t="e">
        <f t="shared" ca="1" si="1"/>
        <v>#NAME?</v>
      </c>
      <c r="E2755" s="118" t="s">
        <v>16357</v>
      </c>
      <c r="F2755" s="118" t="s">
        <v>16358</v>
      </c>
      <c r="G2755" s="118"/>
      <c r="H2755" s="118" t="s">
        <v>5368</v>
      </c>
      <c r="I2755" s="118" t="s">
        <v>16359</v>
      </c>
      <c r="J2755" s="118"/>
    </row>
    <row r="2756" spans="1:10" ht="12.75">
      <c r="A2756" s="118" t="s">
        <v>15868</v>
      </c>
      <c r="B2756" s="118" t="s">
        <v>16360</v>
      </c>
      <c r="C2756" s="118" t="b">
        <v>0</v>
      </c>
      <c r="D2756" s="118" t="e">
        <f t="shared" ca="1" si="1"/>
        <v>#NAME?</v>
      </c>
      <c r="E2756" s="118" t="s">
        <v>16357</v>
      </c>
      <c r="F2756" s="118" t="s">
        <v>16361</v>
      </c>
      <c r="G2756" s="118"/>
      <c r="H2756" s="118" t="s">
        <v>4278</v>
      </c>
      <c r="I2756" s="118" t="s">
        <v>16359</v>
      </c>
      <c r="J2756" s="118"/>
    </row>
    <row r="2757" spans="1:10" ht="12.75">
      <c r="A2757" s="118" t="s">
        <v>16362</v>
      </c>
      <c r="B2757" s="118" t="s">
        <v>16363</v>
      </c>
      <c r="C2757" s="118" t="b">
        <v>0</v>
      </c>
      <c r="D2757" s="118" t="e">
        <f t="shared" ca="1" si="1"/>
        <v>#NAME?</v>
      </c>
      <c r="E2757" s="118" t="s">
        <v>16364</v>
      </c>
      <c r="F2757" s="118" t="s">
        <v>16365</v>
      </c>
      <c r="G2757" s="118"/>
      <c r="H2757" s="118" t="s">
        <v>16366</v>
      </c>
      <c r="I2757" s="118" t="s">
        <v>11072</v>
      </c>
      <c r="J2757" s="118"/>
    </row>
    <row r="2758" spans="1:10" ht="12.75">
      <c r="A2758" s="118" t="s">
        <v>16367</v>
      </c>
      <c r="B2758" s="118" t="s">
        <v>16368</v>
      </c>
      <c r="C2758" s="118" t="b">
        <v>0</v>
      </c>
      <c r="D2758" s="118" t="e">
        <f t="shared" ca="1" si="1"/>
        <v>#NAME?</v>
      </c>
      <c r="E2758" s="118" t="s">
        <v>16369</v>
      </c>
      <c r="F2758" s="118" t="s">
        <v>16370</v>
      </c>
      <c r="G2758" s="118"/>
      <c r="H2758" s="118" t="s">
        <v>4276</v>
      </c>
      <c r="I2758" s="118" t="s">
        <v>9860</v>
      </c>
      <c r="J2758" s="118"/>
    </row>
    <row r="2759" spans="1:10" ht="12.75">
      <c r="A2759" s="118" t="s">
        <v>10229</v>
      </c>
      <c r="B2759" s="118" t="s">
        <v>16371</v>
      </c>
      <c r="C2759" s="118" t="b">
        <v>0</v>
      </c>
      <c r="D2759" s="118" t="e">
        <f t="shared" ca="1" si="1"/>
        <v>#NAME?</v>
      </c>
      <c r="E2759" s="118" t="s">
        <v>16372</v>
      </c>
      <c r="F2759" s="118" t="s">
        <v>16373</v>
      </c>
      <c r="G2759" s="118"/>
      <c r="H2759" s="118" t="s">
        <v>4278</v>
      </c>
      <c r="I2759" s="118" t="s">
        <v>7590</v>
      </c>
      <c r="J2759" s="118" t="s">
        <v>7591</v>
      </c>
    </row>
    <row r="2760" spans="1:10" ht="12.75">
      <c r="A2760" s="118" t="s">
        <v>16374</v>
      </c>
      <c r="B2760" s="118" t="s">
        <v>16375</v>
      </c>
      <c r="C2760" s="118" t="b">
        <v>0</v>
      </c>
      <c r="D2760" s="118" t="e">
        <f t="shared" ca="1" si="1"/>
        <v>#NAME?</v>
      </c>
      <c r="E2760" s="118" t="s">
        <v>16376</v>
      </c>
      <c r="F2760" s="118" t="s">
        <v>16377</v>
      </c>
      <c r="G2760" s="118"/>
      <c r="H2760" s="118" t="s">
        <v>16378</v>
      </c>
      <c r="I2760" s="118" t="s">
        <v>8883</v>
      </c>
      <c r="J2760" s="118"/>
    </row>
    <row r="2761" spans="1:10" ht="12.75">
      <c r="A2761" s="118" t="s">
        <v>16379</v>
      </c>
      <c r="B2761" s="118" t="s">
        <v>2014</v>
      </c>
      <c r="C2761" s="118" t="b">
        <v>0</v>
      </c>
      <c r="D2761" s="118" t="e">
        <f t="shared" ca="1" si="1"/>
        <v>#NAME?</v>
      </c>
      <c r="E2761" s="118" t="s">
        <v>16376</v>
      </c>
      <c r="F2761" s="118" t="s">
        <v>16380</v>
      </c>
      <c r="G2761" s="118"/>
      <c r="H2761" s="118" t="s">
        <v>8474</v>
      </c>
      <c r="I2761" s="118" t="s">
        <v>8883</v>
      </c>
      <c r="J2761" s="118"/>
    </row>
    <row r="2762" spans="1:10" ht="12.75">
      <c r="A2762" s="118" t="s">
        <v>814</v>
      </c>
      <c r="B2762" s="118" t="s">
        <v>1873</v>
      </c>
      <c r="C2762" s="118" t="b">
        <v>0</v>
      </c>
      <c r="D2762" s="118" t="e">
        <f t="shared" ca="1" si="1"/>
        <v>#NAME?</v>
      </c>
      <c r="E2762" s="118" t="s">
        <v>16381</v>
      </c>
      <c r="F2762" s="118" t="s">
        <v>16382</v>
      </c>
      <c r="G2762" s="118"/>
      <c r="H2762" s="118" t="s">
        <v>7611</v>
      </c>
      <c r="I2762" s="118" t="s">
        <v>7642</v>
      </c>
      <c r="J2762" s="118"/>
    </row>
    <row r="2763" spans="1:10" ht="12.75">
      <c r="A2763" s="118" t="s">
        <v>10256</v>
      </c>
      <c r="B2763" s="118" t="s">
        <v>10336</v>
      </c>
      <c r="C2763" s="118" t="b">
        <v>0</v>
      </c>
      <c r="D2763" s="118" t="e">
        <f t="shared" ca="1" si="1"/>
        <v>#NAME?</v>
      </c>
      <c r="E2763" s="118" t="s">
        <v>16383</v>
      </c>
      <c r="F2763" s="118" t="s">
        <v>16384</v>
      </c>
      <c r="G2763" s="118"/>
      <c r="H2763" s="118" t="s">
        <v>5279</v>
      </c>
      <c r="I2763" s="118" t="s">
        <v>13879</v>
      </c>
      <c r="J2763" s="118"/>
    </row>
    <row r="2764" spans="1:10" ht="12.75">
      <c r="A2764" s="118" t="s">
        <v>16385</v>
      </c>
      <c r="B2764" s="118" t="s">
        <v>16386</v>
      </c>
      <c r="C2764" s="118" t="b">
        <v>0</v>
      </c>
      <c r="D2764" s="118" t="e">
        <f t="shared" ca="1" si="1"/>
        <v>#NAME?</v>
      </c>
      <c r="E2764" s="118" t="s">
        <v>16387</v>
      </c>
      <c r="F2764" s="118" t="s">
        <v>16388</v>
      </c>
      <c r="G2764" s="118"/>
      <c r="H2764" s="118" t="s">
        <v>16389</v>
      </c>
      <c r="I2764" s="118" t="s">
        <v>16390</v>
      </c>
      <c r="J2764" s="118" t="s">
        <v>7820</v>
      </c>
    </row>
    <row r="2765" spans="1:10" ht="12.75">
      <c r="A2765" s="118" t="s">
        <v>10773</v>
      </c>
      <c r="B2765" s="118" t="s">
        <v>16386</v>
      </c>
      <c r="C2765" s="118" t="b">
        <v>0</v>
      </c>
      <c r="D2765" s="118" t="e">
        <f t="shared" ca="1" si="1"/>
        <v>#NAME?</v>
      </c>
      <c r="E2765" s="118" t="s">
        <v>16387</v>
      </c>
      <c r="F2765" s="118" t="s">
        <v>16391</v>
      </c>
      <c r="G2765" s="118"/>
      <c r="H2765" s="118" t="s">
        <v>6289</v>
      </c>
      <c r="I2765" s="118" t="s">
        <v>16390</v>
      </c>
      <c r="J2765" s="118" t="s">
        <v>7820</v>
      </c>
    </row>
    <row r="2766" spans="1:10" ht="12.75">
      <c r="A2766" s="118" t="s">
        <v>9298</v>
      </c>
      <c r="B2766" s="118" t="s">
        <v>16392</v>
      </c>
      <c r="C2766" s="118" t="b">
        <v>0</v>
      </c>
      <c r="D2766" s="118" t="e">
        <f t="shared" ca="1" si="1"/>
        <v>#NAME?</v>
      </c>
      <c r="E2766" s="118" t="s">
        <v>16393</v>
      </c>
      <c r="F2766" s="118" t="s">
        <v>16394</v>
      </c>
      <c r="G2766" s="118"/>
      <c r="H2766" s="118" t="s">
        <v>4305</v>
      </c>
      <c r="I2766" s="118" t="s">
        <v>8526</v>
      </c>
      <c r="J2766" s="118" t="s">
        <v>7591</v>
      </c>
    </row>
    <row r="2767" spans="1:10" ht="12.75">
      <c r="A2767" s="118" t="s">
        <v>16395</v>
      </c>
      <c r="B2767" s="118" t="s">
        <v>16396</v>
      </c>
      <c r="C2767" s="118" t="b">
        <v>0</v>
      </c>
      <c r="D2767" s="118" t="e">
        <f t="shared" ca="1" si="1"/>
        <v>#NAME?</v>
      </c>
      <c r="E2767" s="118" t="s">
        <v>16393</v>
      </c>
      <c r="F2767" s="118" t="s">
        <v>16397</v>
      </c>
      <c r="G2767" s="118"/>
      <c r="H2767" s="118" t="s">
        <v>4305</v>
      </c>
      <c r="I2767" s="118" t="s">
        <v>8526</v>
      </c>
      <c r="J2767" s="118" t="s">
        <v>7591</v>
      </c>
    </row>
    <row r="2768" spans="1:10" ht="12.75">
      <c r="A2768" s="118" t="s">
        <v>920</v>
      </c>
      <c r="B2768" s="118" t="s">
        <v>906</v>
      </c>
      <c r="C2768" s="118" t="b">
        <v>0</v>
      </c>
      <c r="D2768" s="118" t="e">
        <f t="shared" ca="1" si="1"/>
        <v>#NAME?</v>
      </c>
      <c r="E2768" s="118" t="s">
        <v>16393</v>
      </c>
      <c r="F2768" s="118" t="s">
        <v>16398</v>
      </c>
      <c r="G2768" s="118"/>
      <c r="H2768" s="118" t="s">
        <v>4305</v>
      </c>
      <c r="I2768" s="118" t="s">
        <v>8136</v>
      </c>
      <c r="J2768" s="118" t="s">
        <v>7622</v>
      </c>
    </row>
    <row r="2769" spans="1:10" ht="12.75">
      <c r="A2769" s="118" t="s">
        <v>10467</v>
      </c>
      <c r="B2769" s="118" t="s">
        <v>10607</v>
      </c>
      <c r="C2769" s="118" t="b">
        <v>0</v>
      </c>
      <c r="D2769" s="118" t="e">
        <f t="shared" ca="1" si="1"/>
        <v>#NAME?</v>
      </c>
      <c r="E2769" s="118" t="s">
        <v>16393</v>
      </c>
      <c r="F2769" s="118" t="s">
        <v>16399</v>
      </c>
      <c r="G2769" s="118"/>
      <c r="H2769" s="118" t="s">
        <v>4305</v>
      </c>
      <c r="I2769" s="118" t="s">
        <v>8526</v>
      </c>
      <c r="J2769" s="118" t="s">
        <v>7591</v>
      </c>
    </row>
    <row r="2770" spans="1:10" ht="12.75">
      <c r="A2770" s="118" t="s">
        <v>1845</v>
      </c>
      <c r="B2770" s="118" t="s">
        <v>16400</v>
      </c>
      <c r="C2770" s="118" t="b">
        <v>0</v>
      </c>
      <c r="D2770" s="118" t="e">
        <f t="shared" ca="1" si="1"/>
        <v>#NAME?</v>
      </c>
      <c r="E2770" s="118" t="s">
        <v>16393</v>
      </c>
      <c r="F2770" s="118" t="s">
        <v>16401</v>
      </c>
      <c r="G2770" s="118"/>
      <c r="H2770" s="118" t="s">
        <v>5607</v>
      </c>
      <c r="I2770" s="118" t="s">
        <v>8136</v>
      </c>
      <c r="J2770" s="118" t="s">
        <v>7622</v>
      </c>
    </row>
    <row r="2771" spans="1:10" ht="12.75">
      <c r="A2771" s="118" t="s">
        <v>16402</v>
      </c>
      <c r="B2771" s="118" t="s">
        <v>16403</v>
      </c>
      <c r="C2771" s="118" t="b">
        <v>0</v>
      </c>
      <c r="D2771" s="118" t="e">
        <f t="shared" ca="1" si="1"/>
        <v>#NAME?</v>
      </c>
      <c r="E2771" s="118" t="s">
        <v>16393</v>
      </c>
      <c r="F2771" s="118" t="s">
        <v>16404</v>
      </c>
      <c r="G2771" s="118"/>
      <c r="H2771" s="118" t="s">
        <v>4305</v>
      </c>
      <c r="I2771" s="118" t="s">
        <v>8136</v>
      </c>
      <c r="J2771" s="118" t="s">
        <v>7622</v>
      </c>
    </row>
    <row r="2772" spans="1:10" ht="12.75">
      <c r="A2772" s="118" t="s">
        <v>814</v>
      </c>
      <c r="B2772" s="118" t="s">
        <v>16405</v>
      </c>
      <c r="C2772" s="118" t="b">
        <v>0</v>
      </c>
      <c r="D2772" s="118" t="e">
        <f t="shared" ca="1" si="1"/>
        <v>#NAME?</v>
      </c>
      <c r="E2772" s="118" t="s">
        <v>16406</v>
      </c>
      <c r="F2772" s="118" t="s">
        <v>16407</v>
      </c>
      <c r="G2772" s="118"/>
      <c r="H2772" s="118" t="s">
        <v>4276</v>
      </c>
      <c r="I2772" s="118" t="s">
        <v>7590</v>
      </c>
      <c r="J2772" s="118" t="s">
        <v>7591</v>
      </c>
    </row>
    <row r="2773" spans="1:10" ht="12.75">
      <c r="A2773" s="118" t="s">
        <v>1075</v>
      </c>
      <c r="B2773" s="118" t="s">
        <v>8077</v>
      </c>
      <c r="C2773" s="118" t="b">
        <v>0</v>
      </c>
      <c r="D2773" s="118" t="e">
        <f t="shared" ca="1" si="1"/>
        <v>#NAME?</v>
      </c>
      <c r="E2773" s="118" t="s">
        <v>16406</v>
      </c>
      <c r="F2773" s="118" t="s">
        <v>16408</v>
      </c>
      <c r="G2773" s="118"/>
      <c r="H2773" s="118" t="s">
        <v>4276</v>
      </c>
      <c r="I2773" s="118" t="s">
        <v>7590</v>
      </c>
      <c r="J2773" s="118" t="s">
        <v>7591</v>
      </c>
    </row>
    <row r="2774" spans="1:10" ht="12.75">
      <c r="A2774" s="118" t="s">
        <v>8748</v>
      </c>
      <c r="B2774" s="118" t="s">
        <v>16409</v>
      </c>
      <c r="C2774" s="118" t="b">
        <v>0</v>
      </c>
      <c r="D2774" s="118" t="e">
        <f t="shared" ca="1" si="1"/>
        <v>#NAME?</v>
      </c>
      <c r="E2774" s="118" t="s">
        <v>16406</v>
      </c>
      <c r="F2774" s="118" t="s">
        <v>16410</v>
      </c>
      <c r="G2774" s="118"/>
      <c r="H2774" s="118" t="s">
        <v>5607</v>
      </c>
      <c r="I2774" s="118" t="s">
        <v>7590</v>
      </c>
      <c r="J2774" s="118" t="s">
        <v>7591</v>
      </c>
    </row>
    <row r="2775" spans="1:10" ht="12.75">
      <c r="A2775" s="118" t="s">
        <v>1666</v>
      </c>
      <c r="B2775" s="118" t="s">
        <v>10491</v>
      </c>
      <c r="C2775" s="118" t="b">
        <v>0</v>
      </c>
      <c r="D2775" s="118" t="e">
        <f t="shared" ca="1" si="1"/>
        <v>#NAME?</v>
      </c>
      <c r="E2775" s="118" t="s">
        <v>16406</v>
      </c>
      <c r="F2775" s="118" t="s">
        <v>16411</v>
      </c>
      <c r="G2775" s="118"/>
      <c r="H2775" s="118" t="s">
        <v>4872</v>
      </c>
      <c r="I2775" s="118" t="s">
        <v>7590</v>
      </c>
      <c r="J2775" s="118" t="s">
        <v>7591</v>
      </c>
    </row>
    <row r="2776" spans="1:10" ht="12.75">
      <c r="A2776" s="118" t="s">
        <v>2377</v>
      </c>
      <c r="B2776" s="118" t="s">
        <v>16412</v>
      </c>
      <c r="C2776" s="118" t="b">
        <v>0</v>
      </c>
      <c r="D2776" s="118" t="e">
        <f t="shared" ca="1" si="1"/>
        <v>#NAME?</v>
      </c>
      <c r="E2776" s="118" t="s">
        <v>16406</v>
      </c>
      <c r="F2776" s="118" t="s">
        <v>16413</v>
      </c>
      <c r="G2776" s="118"/>
      <c r="H2776" s="118" t="s">
        <v>4276</v>
      </c>
      <c r="I2776" s="118" t="s">
        <v>7590</v>
      </c>
      <c r="J2776" s="118" t="s">
        <v>7591</v>
      </c>
    </row>
    <row r="2777" spans="1:10" ht="12.75">
      <c r="A2777" s="118" t="s">
        <v>2377</v>
      </c>
      <c r="B2777" s="118" t="s">
        <v>16414</v>
      </c>
      <c r="C2777" s="118" t="b">
        <v>0</v>
      </c>
      <c r="D2777" s="118" t="e">
        <f t="shared" ca="1" si="1"/>
        <v>#NAME?</v>
      </c>
      <c r="E2777" s="118" t="s">
        <v>16406</v>
      </c>
      <c r="F2777" s="118" t="s">
        <v>16415</v>
      </c>
      <c r="G2777" s="118"/>
      <c r="H2777" s="118" t="s">
        <v>4485</v>
      </c>
      <c r="I2777" s="118" t="s">
        <v>7590</v>
      </c>
      <c r="J2777" s="118" t="s">
        <v>7591</v>
      </c>
    </row>
    <row r="2778" spans="1:10" ht="12.75">
      <c r="A2778" s="118" t="s">
        <v>798</v>
      </c>
      <c r="B2778" s="118" t="s">
        <v>2659</v>
      </c>
      <c r="C2778" s="118" t="b">
        <v>0</v>
      </c>
      <c r="D2778" s="118" t="e">
        <f t="shared" ca="1" si="1"/>
        <v>#NAME?</v>
      </c>
      <c r="E2778" s="118" t="s">
        <v>16406</v>
      </c>
      <c r="F2778" s="118" t="s">
        <v>16416</v>
      </c>
      <c r="G2778" s="118"/>
      <c r="H2778" s="118" t="s">
        <v>16417</v>
      </c>
      <c r="I2778" s="118" t="s">
        <v>7590</v>
      </c>
      <c r="J2778" s="118" t="s">
        <v>7591</v>
      </c>
    </row>
    <row r="2779" spans="1:10" ht="12.75">
      <c r="A2779" s="118" t="s">
        <v>882</v>
      </c>
      <c r="B2779" s="118" t="s">
        <v>16418</v>
      </c>
      <c r="C2779" s="118" t="b">
        <v>0</v>
      </c>
      <c r="D2779" s="118" t="e">
        <f t="shared" ca="1" si="1"/>
        <v>#NAME?</v>
      </c>
      <c r="E2779" s="118" t="s">
        <v>16406</v>
      </c>
      <c r="F2779" s="118" t="s">
        <v>16419</v>
      </c>
      <c r="G2779" s="118"/>
      <c r="H2779" s="118" t="s">
        <v>16420</v>
      </c>
      <c r="I2779" s="118" t="s">
        <v>7590</v>
      </c>
      <c r="J2779" s="118" t="s">
        <v>7591</v>
      </c>
    </row>
    <row r="2780" spans="1:10" ht="12.75">
      <c r="A2780" s="118" t="s">
        <v>882</v>
      </c>
      <c r="B2780" s="118" t="s">
        <v>15453</v>
      </c>
      <c r="C2780" s="118" t="b">
        <v>0</v>
      </c>
      <c r="D2780" s="118" t="e">
        <f t="shared" ca="1" si="1"/>
        <v>#NAME?</v>
      </c>
      <c r="E2780" s="118" t="s">
        <v>16406</v>
      </c>
      <c r="F2780" s="118" t="s">
        <v>16421</v>
      </c>
      <c r="G2780" s="118"/>
      <c r="H2780" s="118" t="s">
        <v>5607</v>
      </c>
      <c r="I2780" s="118" t="s">
        <v>7590</v>
      </c>
      <c r="J2780" s="118" t="s">
        <v>7591</v>
      </c>
    </row>
    <row r="2781" spans="1:10" ht="12.75">
      <c r="A2781" s="118" t="s">
        <v>1004</v>
      </c>
      <c r="B2781" s="118" t="s">
        <v>16422</v>
      </c>
      <c r="C2781" s="118" t="b">
        <v>0</v>
      </c>
      <c r="D2781" s="118" t="e">
        <f t="shared" ca="1" si="1"/>
        <v>#NAME?</v>
      </c>
      <c r="E2781" s="118" t="s">
        <v>16406</v>
      </c>
      <c r="F2781" s="118" t="s">
        <v>16423</v>
      </c>
      <c r="G2781" s="118"/>
      <c r="H2781" s="118" t="s">
        <v>4276</v>
      </c>
      <c r="I2781" s="118" t="s">
        <v>7590</v>
      </c>
      <c r="J2781" s="118" t="s">
        <v>7591</v>
      </c>
    </row>
    <row r="2782" spans="1:10" ht="12.75">
      <c r="A2782" s="118" t="s">
        <v>8039</v>
      </c>
      <c r="B2782" s="118" t="s">
        <v>16424</v>
      </c>
      <c r="C2782" s="118" t="b">
        <v>0</v>
      </c>
      <c r="D2782" s="118" t="e">
        <f t="shared" ca="1" si="1"/>
        <v>#NAME?</v>
      </c>
      <c r="E2782" s="118" t="s">
        <v>16406</v>
      </c>
      <c r="F2782" s="118" t="s">
        <v>16425</v>
      </c>
      <c r="G2782" s="118"/>
      <c r="H2782" s="118" t="s">
        <v>16426</v>
      </c>
      <c r="I2782" s="118" t="s">
        <v>7590</v>
      </c>
      <c r="J2782" s="118" t="s">
        <v>7591</v>
      </c>
    </row>
    <row r="2783" spans="1:10" ht="12.75">
      <c r="A2783" s="118" t="s">
        <v>10777</v>
      </c>
      <c r="B2783" s="118" t="s">
        <v>16427</v>
      </c>
      <c r="C2783" s="118" t="b">
        <v>0</v>
      </c>
      <c r="D2783" s="118" t="e">
        <f t="shared" ca="1" si="1"/>
        <v>#NAME?</v>
      </c>
      <c r="E2783" s="118" t="s">
        <v>16406</v>
      </c>
      <c r="F2783" s="118" t="s">
        <v>16428</v>
      </c>
      <c r="G2783" s="118"/>
      <c r="H2783" s="118" t="s">
        <v>5607</v>
      </c>
      <c r="I2783" s="118" t="s">
        <v>7820</v>
      </c>
      <c r="J2783" s="118" t="s">
        <v>7820</v>
      </c>
    </row>
    <row r="2784" spans="1:10" ht="12.75">
      <c r="A2784" s="118" t="s">
        <v>10990</v>
      </c>
      <c r="B2784" s="118" t="s">
        <v>2118</v>
      </c>
      <c r="C2784" s="118" t="b">
        <v>0</v>
      </c>
      <c r="D2784" s="118" t="e">
        <f t="shared" ca="1" si="1"/>
        <v>#NAME?</v>
      </c>
      <c r="E2784" s="118" t="s">
        <v>16429</v>
      </c>
      <c r="F2784" s="118" t="s">
        <v>16430</v>
      </c>
      <c r="G2784" s="118"/>
      <c r="H2784" s="118" t="s">
        <v>4278</v>
      </c>
      <c r="I2784" s="118" t="s">
        <v>16431</v>
      </c>
      <c r="J2784" s="118" t="s">
        <v>14204</v>
      </c>
    </row>
    <row r="2785" spans="1:10" ht="12.75">
      <c r="A2785" s="118" t="s">
        <v>8765</v>
      </c>
      <c r="B2785" s="118" t="s">
        <v>16432</v>
      </c>
      <c r="C2785" s="118" t="b">
        <v>0</v>
      </c>
      <c r="D2785" s="118" t="e">
        <f t="shared" ca="1" si="1"/>
        <v>#NAME?</v>
      </c>
      <c r="E2785" s="118" t="s">
        <v>16429</v>
      </c>
      <c r="F2785" s="118" t="s">
        <v>16433</v>
      </c>
      <c r="G2785" s="118"/>
      <c r="H2785" s="118" t="s">
        <v>54</v>
      </c>
      <c r="I2785" s="118" t="s">
        <v>11058</v>
      </c>
      <c r="J2785" s="118" t="s">
        <v>7622</v>
      </c>
    </row>
    <row r="2786" spans="1:10" ht="12.75">
      <c r="A2786" s="118" t="s">
        <v>798</v>
      </c>
      <c r="B2786" s="118" t="s">
        <v>16434</v>
      </c>
      <c r="C2786" s="118" t="b">
        <v>0</v>
      </c>
      <c r="D2786" s="118" t="e">
        <f t="shared" ca="1" si="1"/>
        <v>#NAME?</v>
      </c>
      <c r="E2786" s="118" t="s">
        <v>16435</v>
      </c>
      <c r="F2786" s="118" t="s">
        <v>16436</v>
      </c>
      <c r="G2786" s="118"/>
      <c r="H2786" s="118" t="s">
        <v>4305</v>
      </c>
      <c r="I2786" s="118" t="s">
        <v>10284</v>
      </c>
      <c r="J2786" s="118" t="s">
        <v>9660</v>
      </c>
    </row>
    <row r="2787" spans="1:10" ht="12.75">
      <c r="A2787" s="118" t="s">
        <v>873</v>
      </c>
      <c r="B2787" s="118" t="s">
        <v>16437</v>
      </c>
      <c r="C2787" s="118" t="b">
        <v>0</v>
      </c>
      <c r="D2787" s="118" t="e">
        <f t="shared" ca="1" si="1"/>
        <v>#NAME?</v>
      </c>
      <c r="E2787" s="118" t="s">
        <v>16435</v>
      </c>
      <c r="F2787" s="118" t="s">
        <v>16438</v>
      </c>
      <c r="G2787" s="118"/>
      <c r="H2787" s="118" t="s">
        <v>4278</v>
      </c>
      <c r="I2787" s="118" t="s">
        <v>10284</v>
      </c>
      <c r="J2787" s="118" t="s">
        <v>9660</v>
      </c>
    </row>
    <row r="2788" spans="1:10" ht="12.75">
      <c r="A2788" s="118" t="s">
        <v>8358</v>
      </c>
      <c r="B2788" s="118" t="s">
        <v>16439</v>
      </c>
      <c r="C2788" s="118" t="b">
        <v>0</v>
      </c>
      <c r="D2788" s="118" t="e">
        <f t="shared" ca="1" si="1"/>
        <v>#NAME?</v>
      </c>
      <c r="E2788" s="118" t="s">
        <v>16435</v>
      </c>
      <c r="F2788" s="118" t="s">
        <v>16440</v>
      </c>
      <c r="G2788" s="118"/>
      <c r="H2788" s="118" t="s">
        <v>4485</v>
      </c>
      <c r="I2788" s="118" t="s">
        <v>10284</v>
      </c>
      <c r="J2788" s="118" t="s">
        <v>9660</v>
      </c>
    </row>
    <row r="2789" spans="1:10" ht="12.75">
      <c r="A2789" s="118" t="s">
        <v>16441</v>
      </c>
      <c r="B2789" s="118" t="s">
        <v>16442</v>
      </c>
      <c r="C2789" s="118" t="b">
        <v>0</v>
      </c>
      <c r="D2789" s="118" t="e">
        <f t="shared" ca="1" si="1"/>
        <v>#NAME?</v>
      </c>
      <c r="E2789" s="118" t="s">
        <v>16435</v>
      </c>
      <c r="F2789" s="118" t="s">
        <v>16443</v>
      </c>
      <c r="G2789" s="118"/>
      <c r="H2789" s="118" t="s">
        <v>4305</v>
      </c>
      <c r="I2789" s="118" t="s">
        <v>10284</v>
      </c>
      <c r="J2789" s="118" t="s">
        <v>9660</v>
      </c>
    </row>
    <row r="2790" spans="1:10" ht="12.75">
      <c r="A2790" s="118" t="s">
        <v>2500</v>
      </c>
      <c r="B2790" s="118" t="s">
        <v>16444</v>
      </c>
      <c r="C2790" s="118" t="b">
        <v>0</v>
      </c>
      <c r="D2790" s="118" t="e">
        <f t="shared" ca="1" si="1"/>
        <v>#NAME?</v>
      </c>
      <c r="E2790" s="118" t="s">
        <v>16445</v>
      </c>
      <c r="F2790" s="118" t="s">
        <v>16446</v>
      </c>
      <c r="G2790" s="118"/>
      <c r="H2790" s="118" t="s">
        <v>54</v>
      </c>
      <c r="I2790" s="118" t="s">
        <v>16447</v>
      </c>
      <c r="J2790" s="118" t="s">
        <v>8625</v>
      </c>
    </row>
    <row r="2791" spans="1:10" ht="12.75">
      <c r="A2791" s="118" t="s">
        <v>9762</v>
      </c>
      <c r="B2791" s="118" t="s">
        <v>16448</v>
      </c>
      <c r="C2791" s="118" t="b">
        <v>0</v>
      </c>
      <c r="D2791" s="118" t="e">
        <f t="shared" ca="1" si="1"/>
        <v>#NAME?</v>
      </c>
      <c r="E2791" s="118" t="s">
        <v>16449</v>
      </c>
      <c r="F2791" s="118" t="s">
        <v>16450</v>
      </c>
      <c r="G2791" s="118"/>
      <c r="H2791" s="118" t="s">
        <v>54</v>
      </c>
      <c r="I2791" s="118" t="s">
        <v>7642</v>
      </c>
      <c r="J2791" s="118"/>
    </row>
    <row r="2792" spans="1:10" ht="12.75">
      <c r="A2792" s="118" t="s">
        <v>16451</v>
      </c>
      <c r="B2792" s="118" t="s">
        <v>16452</v>
      </c>
      <c r="C2792" s="118" t="b">
        <v>0</v>
      </c>
      <c r="D2792" s="118" t="e">
        <f t="shared" ca="1" si="1"/>
        <v>#NAME?</v>
      </c>
      <c r="E2792" s="118" t="s">
        <v>16449</v>
      </c>
      <c r="F2792" s="118" t="s">
        <v>16453</v>
      </c>
      <c r="G2792" s="118"/>
      <c r="H2792" s="118" t="s">
        <v>5961</v>
      </c>
      <c r="I2792" s="118" t="s">
        <v>7642</v>
      </c>
      <c r="J2792" s="118"/>
    </row>
    <row r="2793" spans="1:10" ht="12.75">
      <c r="A2793" s="118" t="s">
        <v>910</v>
      </c>
      <c r="B2793" s="118" t="s">
        <v>10229</v>
      </c>
      <c r="C2793" s="118" t="b">
        <v>0</v>
      </c>
      <c r="D2793" s="118" t="e">
        <f t="shared" ca="1" si="1"/>
        <v>#NAME?</v>
      </c>
      <c r="E2793" s="118" t="s">
        <v>16449</v>
      </c>
      <c r="F2793" s="118" t="s">
        <v>16454</v>
      </c>
      <c r="G2793" s="118"/>
      <c r="H2793" s="118" t="s">
        <v>54</v>
      </c>
      <c r="I2793" s="118" t="s">
        <v>7642</v>
      </c>
      <c r="J2793" s="118"/>
    </row>
    <row r="2794" spans="1:10" ht="12.75">
      <c r="A2794" s="118" t="s">
        <v>1817</v>
      </c>
      <c r="B2794" s="118" t="s">
        <v>16455</v>
      </c>
      <c r="C2794" s="118" t="b">
        <v>0</v>
      </c>
      <c r="D2794" s="118" t="e">
        <f t="shared" ca="1" si="1"/>
        <v>#NAME?</v>
      </c>
      <c r="E2794" s="118" t="s">
        <v>16449</v>
      </c>
      <c r="F2794" s="118" t="s">
        <v>16456</v>
      </c>
      <c r="G2794" s="118"/>
      <c r="H2794" s="118" t="s">
        <v>54</v>
      </c>
      <c r="I2794" s="118" t="s">
        <v>7642</v>
      </c>
      <c r="J2794" s="118"/>
    </row>
    <row r="2795" spans="1:10" ht="12.75">
      <c r="A2795" s="118" t="s">
        <v>16457</v>
      </c>
      <c r="B2795" s="118" t="s">
        <v>9263</v>
      </c>
      <c r="C2795" s="118" t="b">
        <v>0</v>
      </c>
      <c r="D2795" s="118" t="e">
        <f t="shared" ca="1" si="1"/>
        <v>#NAME?</v>
      </c>
      <c r="E2795" s="118" t="s">
        <v>16449</v>
      </c>
      <c r="F2795" s="118" t="s">
        <v>16458</v>
      </c>
      <c r="G2795" s="118"/>
      <c r="H2795" s="118" t="s">
        <v>5961</v>
      </c>
      <c r="I2795" s="118" t="s">
        <v>7642</v>
      </c>
      <c r="J2795" s="118"/>
    </row>
    <row r="2796" spans="1:10" ht="12.75">
      <c r="A2796" s="118" t="s">
        <v>11077</v>
      </c>
      <c r="B2796" s="118" t="s">
        <v>16459</v>
      </c>
      <c r="C2796" s="118" t="b">
        <v>0</v>
      </c>
      <c r="D2796" s="118" t="e">
        <f t="shared" ca="1" si="1"/>
        <v>#NAME?</v>
      </c>
      <c r="E2796" s="118" t="s">
        <v>16449</v>
      </c>
      <c r="F2796" s="118" t="s">
        <v>16460</v>
      </c>
      <c r="G2796" s="118"/>
      <c r="H2796" s="118" t="s">
        <v>54</v>
      </c>
      <c r="I2796" s="118" t="s">
        <v>7642</v>
      </c>
      <c r="J2796" s="118"/>
    </row>
    <row r="2797" spans="1:10" ht="12.75">
      <c r="A2797" s="118" t="s">
        <v>7697</v>
      </c>
      <c r="B2797" s="118" t="s">
        <v>16461</v>
      </c>
      <c r="C2797" s="118" t="b">
        <v>0</v>
      </c>
      <c r="D2797" s="118" t="e">
        <f t="shared" ca="1" si="1"/>
        <v>#NAME?</v>
      </c>
      <c r="E2797" s="118" t="s">
        <v>16449</v>
      </c>
      <c r="F2797" s="118" t="s">
        <v>16462</v>
      </c>
      <c r="G2797" s="118"/>
      <c r="H2797" s="118" t="s">
        <v>54</v>
      </c>
      <c r="I2797" s="118" t="s">
        <v>7642</v>
      </c>
      <c r="J2797" s="118"/>
    </row>
    <row r="2798" spans="1:10" ht="12.75">
      <c r="A2798" s="118" t="s">
        <v>1173</v>
      </c>
      <c r="B2798" s="118" t="s">
        <v>16463</v>
      </c>
      <c r="C2798" s="118" t="b">
        <v>0</v>
      </c>
      <c r="D2798" s="118" t="e">
        <f t="shared" ca="1" si="1"/>
        <v>#NAME?</v>
      </c>
      <c r="E2798" s="118" t="s">
        <v>16449</v>
      </c>
      <c r="F2798" s="118" t="s">
        <v>16464</v>
      </c>
      <c r="G2798" s="118"/>
      <c r="H2798" s="118" t="s">
        <v>54</v>
      </c>
      <c r="I2798" s="118" t="s">
        <v>7642</v>
      </c>
      <c r="J2798" s="118"/>
    </row>
    <row r="2799" spans="1:10" ht="12.75">
      <c r="A2799" s="118" t="s">
        <v>16465</v>
      </c>
      <c r="B2799" s="118" t="s">
        <v>16466</v>
      </c>
      <c r="C2799" s="118" t="b">
        <v>0</v>
      </c>
      <c r="D2799" s="118" t="e">
        <f t="shared" ca="1" si="1"/>
        <v>#NAME?</v>
      </c>
      <c r="E2799" s="118" t="s">
        <v>16449</v>
      </c>
      <c r="F2799" s="118" t="s">
        <v>16467</v>
      </c>
      <c r="G2799" s="118"/>
      <c r="H2799" s="118" t="s">
        <v>54</v>
      </c>
      <c r="I2799" s="118" t="s">
        <v>7642</v>
      </c>
      <c r="J2799" s="118"/>
    </row>
    <row r="2800" spans="1:10" ht="12.75">
      <c r="A2800" s="118" t="s">
        <v>2663</v>
      </c>
      <c r="B2800" s="118" t="s">
        <v>16468</v>
      </c>
      <c r="C2800" s="118" t="b">
        <v>0</v>
      </c>
      <c r="D2800" s="118" t="e">
        <f t="shared" ca="1" si="1"/>
        <v>#NAME?</v>
      </c>
      <c r="E2800" s="118" t="s">
        <v>16449</v>
      </c>
      <c r="F2800" s="118" t="s">
        <v>16469</v>
      </c>
      <c r="G2800" s="118"/>
      <c r="H2800" s="118" t="s">
        <v>16470</v>
      </c>
      <c r="I2800" s="118" t="s">
        <v>7642</v>
      </c>
      <c r="J2800" s="118"/>
    </row>
    <row r="2801" spans="1:10" ht="12.75">
      <c r="A2801" s="118" t="s">
        <v>16471</v>
      </c>
      <c r="B2801" s="118" t="s">
        <v>16472</v>
      </c>
      <c r="C2801" s="118" t="b">
        <v>0</v>
      </c>
      <c r="D2801" s="118" t="e">
        <f t="shared" ca="1" si="1"/>
        <v>#NAME?</v>
      </c>
      <c r="E2801" s="118" t="s">
        <v>16449</v>
      </c>
      <c r="F2801" s="118" t="s">
        <v>16473</v>
      </c>
      <c r="G2801" s="118"/>
      <c r="H2801" s="118" t="s">
        <v>54</v>
      </c>
      <c r="I2801" s="118" t="s">
        <v>7642</v>
      </c>
      <c r="J2801" s="118"/>
    </row>
    <row r="2802" spans="1:10" ht="12.75">
      <c r="A2802" s="118" t="s">
        <v>836</v>
      </c>
      <c r="B2802" s="118" t="s">
        <v>16474</v>
      </c>
      <c r="C2802" s="118" t="b">
        <v>0</v>
      </c>
      <c r="D2802" s="118" t="e">
        <f t="shared" ca="1" si="1"/>
        <v>#NAME?</v>
      </c>
      <c r="E2802" s="118" t="s">
        <v>16449</v>
      </c>
      <c r="F2802" s="118" t="s">
        <v>16475</v>
      </c>
      <c r="G2802" s="118"/>
      <c r="H2802" s="118" t="s">
        <v>54</v>
      </c>
      <c r="I2802" s="118" t="s">
        <v>7642</v>
      </c>
      <c r="J2802" s="118"/>
    </row>
    <row r="2803" spans="1:10" ht="12.75">
      <c r="A2803" s="118" t="s">
        <v>10801</v>
      </c>
      <c r="B2803" s="118" t="s">
        <v>16476</v>
      </c>
      <c r="C2803" s="118" t="b">
        <v>0</v>
      </c>
      <c r="D2803" s="118" t="e">
        <f t="shared" ca="1" si="1"/>
        <v>#NAME?</v>
      </c>
      <c r="E2803" s="118" t="s">
        <v>16449</v>
      </c>
      <c r="F2803" s="118" t="s">
        <v>16477</v>
      </c>
      <c r="G2803" s="118"/>
      <c r="H2803" s="118" t="s">
        <v>54</v>
      </c>
      <c r="I2803" s="118" t="s">
        <v>7642</v>
      </c>
      <c r="J2803" s="118"/>
    </row>
    <row r="2804" spans="1:10" ht="12.75">
      <c r="A2804" s="118" t="s">
        <v>10147</v>
      </c>
      <c r="B2804" s="118" t="s">
        <v>16478</v>
      </c>
      <c r="C2804" s="118" t="b">
        <v>0</v>
      </c>
      <c r="D2804" s="118" t="e">
        <f t="shared" ca="1" si="1"/>
        <v>#NAME?</v>
      </c>
      <c r="E2804" s="118" t="s">
        <v>16449</v>
      </c>
      <c r="F2804" s="118" t="s">
        <v>16479</v>
      </c>
      <c r="G2804" s="118"/>
      <c r="H2804" s="118" t="s">
        <v>4278</v>
      </c>
      <c r="I2804" s="118" t="s">
        <v>7642</v>
      </c>
      <c r="J2804" s="118"/>
    </row>
    <row r="2805" spans="1:10" ht="12.75">
      <c r="A2805" s="118" t="s">
        <v>10342</v>
      </c>
      <c r="B2805" s="118" t="s">
        <v>16480</v>
      </c>
      <c r="C2805" s="118" t="b">
        <v>0</v>
      </c>
      <c r="D2805" s="118" t="e">
        <f t="shared" ca="1" si="1"/>
        <v>#NAME?</v>
      </c>
      <c r="E2805" s="118" t="s">
        <v>16449</v>
      </c>
      <c r="F2805" s="118" t="s">
        <v>16481</v>
      </c>
      <c r="G2805" s="118"/>
      <c r="H2805" s="118" t="s">
        <v>5961</v>
      </c>
      <c r="I2805" s="118" t="s">
        <v>7642</v>
      </c>
      <c r="J2805" s="118"/>
    </row>
    <row r="2806" spans="1:10" ht="12.75">
      <c r="A2806" s="118" t="s">
        <v>1069</v>
      </c>
      <c r="B2806" s="118" t="s">
        <v>16482</v>
      </c>
      <c r="C2806" s="118" t="b">
        <v>0</v>
      </c>
      <c r="D2806" s="118" t="e">
        <f t="shared" ca="1" si="1"/>
        <v>#NAME?</v>
      </c>
      <c r="E2806" s="118" t="s">
        <v>16449</v>
      </c>
      <c r="F2806" s="118" t="s">
        <v>16483</v>
      </c>
      <c r="G2806" s="118"/>
      <c r="H2806" s="118" t="s">
        <v>54</v>
      </c>
      <c r="I2806" s="118" t="s">
        <v>7642</v>
      </c>
      <c r="J2806" s="118"/>
    </row>
    <row r="2807" spans="1:10" ht="12.75">
      <c r="A2807" s="118" t="s">
        <v>16484</v>
      </c>
      <c r="B2807" s="118" t="s">
        <v>16485</v>
      </c>
      <c r="C2807" s="118" t="b">
        <v>0</v>
      </c>
      <c r="D2807" s="118" t="e">
        <f t="shared" ca="1" si="1"/>
        <v>#NAME?</v>
      </c>
      <c r="E2807" s="118" t="s">
        <v>16449</v>
      </c>
      <c r="F2807" s="118" t="s">
        <v>16486</v>
      </c>
      <c r="G2807" s="118"/>
      <c r="H2807" s="118" t="s">
        <v>5961</v>
      </c>
      <c r="I2807" s="118" t="s">
        <v>7642</v>
      </c>
      <c r="J2807" s="118"/>
    </row>
    <row r="2808" spans="1:10" ht="12.75">
      <c r="A2808" s="118" t="s">
        <v>7717</v>
      </c>
      <c r="B2808" s="118" t="s">
        <v>16487</v>
      </c>
      <c r="C2808" s="118" t="b">
        <v>0</v>
      </c>
      <c r="D2808" s="118" t="e">
        <f t="shared" ca="1" si="1"/>
        <v>#NAME?</v>
      </c>
      <c r="E2808" s="118" t="s">
        <v>16449</v>
      </c>
      <c r="F2808" s="118" t="s">
        <v>16488</v>
      </c>
      <c r="G2808" s="118"/>
      <c r="H2808" s="118" t="s">
        <v>54</v>
      </c>
      <c r="I2808" s="118" t="s">
        <v>7684</v>
      </c>
      <c r="J2808" s="118"/>
    </row>
    <row r="2809" spans="1:10" ht="12.75">
      <c r="A2809" s="118" t="s">
        <v>12407</v>
      </c>
      <c r="B2809" s="118" t="s">
        <v>10541</v>
      </c>
      <c r="C2809" s="118" t="b">
        <v>0</v>
      </c>
      <c r="D2809" s="118" t="e">
        <f t="shared" ca="1" si="1"/>
        <v>#NAME?</v>
      </c>
      <c r="E2809" s="118" t="s">
        <v>16449</v>
      </c>
      <c r="F2809" s="118" t="s">
        <v>16489</v>
      </c>
      <c r="G2809" s="118"/>
      <c r="H2809" s="118" t="s">
        <v>54</v>
      </c>
      <c r="I2809" s="118" t="s">
        <v>7642</v>
      </c>
      <c r="J2809" s="118"/>
    </row>
    <row r="2810" spans="1:10" ht="12.75">
      <c r="A2810" s="118" t="s">
        <v>10606</v>
      </c>
      <c r="B2810" s="118" t="s">
        <v>12403</v>
      </c>
      <c r="C2810" s="118" t="b">
        <v>0</v>
      </c>
      <c r="D2810" s="118" t="e">
        <f t="shared" ca="1" si="1"/>
        <v>#NAME?</v>
      </c>
      <c r="E2810" s="118" t="s">
        <v>16449</v>
      </c>
      <c r="F2810" s="118" t="s">
        <v>16490</v>
      </c>
      <c r="G2810" s="118"/>
      <c r="H2810" s="118" t="s">
        <v>54</v>
      </c>
      <c r="I2810" s="118" t="s">
        <v>7642</v>
      </c>
      <c r="J2810" s="118"/>
    </row>
    <row r="2811" spans="1:10" ht="12.75">
      <c r="A2811" s="118" t="s">
        <v>995</v>
      </c>
      <c r="B2811" s="118" t="s">
        <v>16491</v>
      </c>
      <c r="C2811" s="118" t="b">
        <v>0</v>
      </c>
      <c r="D2811" s="118" t="e">
        <f t="shared" ca="1" si="1"/>
        <v>#NAME?</v>
      </c>
      <c r="E2811" s="118" t="s">
        <v>16449</v>
      </c>
      <c r="F2811" s="118" t="s">
        <v>16492</v>
      </c>
      <c r="G2811" s="118"/>
      <c r="H2811" s="118" t="s">
        <v>5961</v>
      </c>
      <c r="I2811" s="118" t="s">
        <v>7642</v>
      </c>
      <c r="J2811" s="118"/>
    </row>
    <row r="2812" spans="1:10" ht="12.75">
      <c r="A2812" s="118" t="s">
        <v>8039</v>
      </c>
      <c r="B2812" s="118" t="s">
        <v>836</v>
      </c>
      <c r="C2812" s="118" t="b">
        <v>0</v>
      </c>
      <c r="D2812" s="118" t="e">
        <f t="shared" ca="1" si="1"/>
        <v>#NAME?</v>
      </c>
      <c r="E2812" s="118" t="s">
        <v>16449</v>
      </c>
      <c r="F2812" s="118" t="s">
        <v>16493</v>
      </c>
      <c r="G2812" s="118"/>
      <c r="H2812" s="118" t="s">
        <v>54</v>
      </c>
      <c r="I2812" s="118" t="s">
        <v>7642</v>
      </c>
      <c r="J2812" s="118"/>
    </row>
    <row r="2813" spans="1:10" ht="12.75">
      <c r="A2813" s="118" t="s">
        <v>8365</v>
      </c>
      <c r="B2813" s="118" t="s">
        <v>16494</v>
      </c>
      <c r="C2813" s="118" t="b">
        <v>0</v>
      </c>
      <c r="D2813" s="118" t="e">
        <f t="shared" ca="1" si="1"/>
        <v>#NAME?</v>
      </c>
      <c r="E2813" s="118" t="s">
        <v>16449</v>
      </c>
      <c r="F2813" s="118" t="s">
        <v>16495</v>
      </c>
      <c r="G2813" s="118"/>
      <c r="H2813" s="118" t="s">
        <v>54</v>
      </c>
      <c r="I2813" s="118" t="s">
        <v>7642</v>
      </c>
      <c r="J2813" s="118"/>
    </row>
    <row r="2814" spans="1:10" ht="12.75">
      <c r="A2814" s="118" t="s">
        <v>882</v>
      </c>
      <c r="B2814" s="118" t="s">
        <v>16496</v>
      </c>
      <c r="C2814" s="118" t="b">
        <v>0</v>
      </c>
      <c r="D2814" s="118" t="e">
        <f t="shared" ca="1" si="1"/>
        <v>#NAME?</v>
      </c>
      <c r="E2814" s="118" t="s">
        <v>16497</v>
      </c>
      <c r="F2814" s="118" t="s">
        <v>16498</v>
      </c>
      <c r="G2814" s="118"/>
      <c r="H2814" s="118" t="s">
        <v>10066</v>
      </c>
      <c r="I2814" s="118" t="s">
        <v>7820</v>
      </c>
      <c r="J2814" s="118" t="s">
        <v>7820</v>
      </c>
    </row>
    <row r="2815" spans="1:10" ht="12.75">
      <c r="A2815" s="118" t="s">
        <v>16499</v>
      </c>
      <c r="B2815" s="118" t="s">
        <v>2141</v>
      </c>
      <c r="C2815" s="118" t="b">
        <v>0</v>
      </c>
      <c r="D2815" s="118" t="e">
        <f t="shared" ca="1" si="1"/>
        <v>#NAME?</v>
      </c>
      <c r="E2815" s="118" t="s">
        <v>16500</v>
      </c>
      <c r="F2815" s="118" t="s">
        <v>16501</v>
      </c>
      <c r="G2815" s="118"/>
      <c r="H2815" s="118" t="s">
        <v>5607</v>
      </c>
      <c r="I2815" s="118" t="s">
        <v>8545</v>
      </c>
      <c r="J2815" s="118" t="s">
        <v>8546</v>
      </c>
    </row>
    <row r="2816" spans="1:10" ht="12.75">
      <c r="A2816" s="118" t="s">
        <v>16502</v>
      </c>
      <c r="B2816" s="118" t="s">
        <v>16503</v>
      </c>
      <c r="C2816" s="118" t="b">
        <v>0</v>
      </c>
      <c r="D2816" s="118" t="e">
        <f t="shared" ca="1" si="1"/>
        <v>#NAME?</v>
      </c>
      <c r="E2816" s="118" t="s">
        <v>16500</v>
      </c>
      <c r="F2816" s="118" t="s">
        <v>16504</v>
      </c>
      <c r="G2816" s="118"/>
      <c r="H2816" s="118" t="s">
        <v>4872</v>
      </c>
      <c r="I2816" s="118" t="s">
        <v>8545</v>
      </c>
      <c r="J2816" s="118" t="s">
        <v>8546</v>
      </c>
    </row>
    <row r="2817" spans="1:10" ht="12.75">
      <c r="A2817" s="118" t="s">
        <v>1666</v>
      </c>
      <c r="B2817" s="118" t="s">
        <v>16505</v>
      </c>
      <c r="C2817" s="118" t="b">
        <v>0</v>
      </c>
      <c r="D2817" s="118" t="e">
        <f t="shared" ca="1" si="1"/>
        <v>#NAME?</v>
      </c>
      <c r="E2817" s="118" t="s">
        <v>16505</v>
      </c>
      <c r="F2817" s="118" t="s">
        <v>16506</v>
      </c>
      <c r="G2817" s="118"/>
      <c r="H2817" s="118" t="s">
        <v>4276</v>
      </c>
      <c r="I2817" s="118" t="s">
        <v>7820</v>
      </c>
      <c r="J2817" s="118" t="s">
        <v>7820</v>
      </c>
    </row>
    <row r="2818" spans="1:10" ht="12.75">
      <c r="A2818" s="118" t="s">
        <v>12964</v>
      </c>
      <c r="B2818" s="118" t="s">
        <v>16505</v>
      </c>
      <c r="C2818" s="118" t="b">
        <v>0</v>
      </c>
      <c r="D2818" s="118" t="e">
        <f t="shared" ca="1" si="1"/>
        <v>#NAME?</v>
      </c>
      <c r="E2818" s="118" t="s">
        <v>16505</v>
      </c>
      <c r="F2818" s="118" t="s">
        <v>16507</v>
      </c>
      <c r="G2818" s="118"/>
      <c r="H2818" s="118" t="s">
        <v>16508</v>
      </c>
      <c r="I2818" s="118" t="s">
        <v>7820</v>
      </c>
      <c r="J2818" s="118" t="s">
        <v>7820</v>
      </c>
    </row>
    <row r="2819" spans="1:10" ht="12.75">
      <c r="A2819" s="118" t="s">
        <v>16509</v>
      </c>
      <c r="B2819" s="118" t="s">
        <v>16510</v>
      </c>
      <c r="C2819" s="118" t="b">
        <v>0</v>
      </c>
      <c r="D2819" s="118" t="e">
        <f t="shared" ca="1" si="1"/>
        <v>#NAME?</v>
      </c>
      <c r="E2819" s="118" t="s">
        <v>16505</v>
      </c>
      <c r="F2819" s="118" t="s">
        <v>16511</v>
      </c>
      <c r="G2819" s="118"/>
      <c r="H2819" s="118" t="s">
        <v>4276</v>
      </c>
      <c r="I2819" s="118" t="s">
        <v>7820</v>
      </c>
      <c r="J2819" s="118" t="s">
        <v>7820</v>
      </c>
    </row>
    <row r="2820" spans="1:10" ht="12.75">
      <c r="A2820" s="118" t="s">
        <v>1666</v>
      </c>
      <c r="B2820" s="118" t="s">
        <v>10580</v>
      </c>
      <c r="C2820" s="118" t="b">
        <v>0</v>
      </c>
      <c r="D2820" s="118" t="e">
        <f t="shared" ca="1" si="1"/>
        <v>#NAME?</v>
      </c>
      <c r="E2820" s="118" t="s">
        <v>16512</v>
      </c>
      <c r="F2820" s="118" t="s">
        <v>16513</v>
      </c>
      <c r="G2820" s="118"/>
      <c r="H2820" s="118" t="s">
        <v>7611</v>
      </c>
      <c r="I2820" s="118" t="s">
        <v>10210</v>
      </c>
      <c r="J2820" s="118" t="s">
        <v>8625</v>
      </c>
    </row>
    <row r="2821" spans="1:10" ht="12.75">
      <c r="A2821" s="118" t="s">
        <v>16514</v>
      </c>
      <c r="B2821" s="118" t="s">
        <v>16515</v>
      </c>
      <c r="C2821" s="118" t="b">
        <v>0</v>
      </c>
      <c r="D2821" s="118" t="e">
        <f t="shared" ca="1" si="1"/>
        <v>#NAME?</v>
      </c>
      <c r="E2821" s="118" t="s">
        <v>16516</v>
      </c>
      <c r="F2821" s="118" t="s">
        <v>16517</v>
      </c>
      <c r="G2821" s="118"/>
      <c r="H2821" s="118" t="s">
        <v>5273</v>
      </c>
      <c r="I2821" s="118" t="s">
        <v>7684</v>
      </c>
      <c r="J2821" s="118"/>
    </row>
    <row r="2822" spans="1:10" ht="12.75">
      <c r="A2822" s="118" t="s">
        <v>16518</v>
      </c>
      <c r="B2822" s="118" t="s">
        <v>8553</v>
      </c>
      <c r="C2822" s="118" t="b">
        <v>0</v>
      </c>
      <c r="D2822" s="118" t="e">
        <f t="shared" ca="1" si="1"/>
        <v>#NAME?</v>
      </c>
      <c r="E2822" s="118" t="s">
        <v>16516</v>
      </c>
      <c r="F2822" s="118" t="s">
        <v>16519</v>
      </c>
      <c r="G2822" s="118"/>
      <c r="H2822" s="118" t="s">
        <v>7855</v>
      </c>
      <c r="I2822" s="118" t="s">
        <v>7684</v>
      </c>
      <c r="J2822" s="118"/>
    </row>
    <row r="2823" spans="1:10" ht="12.75">
      <c r="A2823" s="118" t="s">
        <v>16520</v>
      </c>
      <c r="B2823" s="118" t="s">
        <v>16521</v>
      </c>
      <c r="C2823" s="118" t="b">
        <v>0</v>
      </c>
      <c r="D2823" s="118" t="e">
        <f t="shared" ca="1" si="1"/>
        <v>#NAME?</v>
      </c>
      <c r="E2823" s="118" t="s">
        <v>16516</v>
      </c>
      <c r="F2823" s="118" t="s">
        <v>16522</v>
      </c>
      <c r="G2823" s="118"/>
      <c r="H2823" s="118" t="s">
        <v>7855</v>
      </c>
      <c r="I2823" s="118" t="s">
        <v>7684</v>
      </c>
      <c r="J2823" s="118"/>
    </row>
    <row r="2824" spans="1:10" ht="12.75">
      <c r="A2824" s="118" t="s">
        <v>16523</v>
      </c>
      <c r="B2824" s="118" t="s">
        <v>16524</v>
      </c>
      <c r="C2824" s="118" t="b">
        <v>0</v>
      </c>
      <c r="D2824" s="118" t="e">
        <f t="shared" ca="1" si="1"/>
        <v>#NAME?</v>
      </c>
      <c r="E2824" s="118" t="s">
        <v>16516</v>
      </c>
      <c r="F2824" s="118" t="s">
        <v>16525</v>
      </c>
      <c r="G2824" s="118"/>
      <c r="H2824" s="118" t="s">
        <v>5273</v>
      </c>
      <c r="I2824" s="118" t="s">
        <v>7684</v>
      </c>
      <c r="J2824" s="118"/>
    </row>
    <row r="2825" spans="1:10" ht="12.75">
      <c r="A2825" s="118" t="s">
        <v>12567</v>
      </c>
      <c r="B2825" s="118" t="s">
        <v>16526</v>
      </c>
      <c r="C2825" s="118" t="b">
        <v>0</v>
      </c>
      <c r="D2825" s="118" t="e">
        <f t="shared" ca="1" si="1"/>
        <v>#NAME?</v>
      </c>
      <c r="E2825" s="118" t="s">
        <v>16516</v>
      </c>
      <c r="F2825" s="118" t="s">
        <v>16527</v>
      </c>
      <c r="G2825" s="118"/>
      <c r="H2825" s="118" t="s">
        <v>10534</v>
      </c>
      <c r="I2825" s="118" t="s">
        <v>7684</v>
      </c>
      <c r="J2825" s="118"/>
    </row>
    <row r="2826" spans="1:10" ht="12.75">
      <c r="A2826" s="118" t="s">
        <v>13388</v>
      </c>
      <c r="B2826" s="118" t="s">
        <v>16528</v>
      </c>
      <c r="C2826" s="118" t="b">
        <v>0</v>
      </c>
      <c r="D2826" s="118" t="e">
        <f t="shared" ca="1" si="1"/>
        <v>#NAME?</v>
      </c>
      <c r="E2826" s="118" t="s">
        <v>16516</v>
      </c>
      <c r="F2826" s="118" t="s">
        <v>16529</v>
      </c>
      <c r="G2826" s="118"/>
      <c r="H2826" s="118" t="s">
        <v>14182</v>
      </c>
      <c r="I2826" s="118" t="s">
        <v>7684</v>
      </c>
      <c r="J2826" s="118"/>
    </row>
    <row r="2827" spans="1:10" ht="12.75">
      <c r="A2827" s="118" t="s">
        <v>7917</v>
      </c>
      <c r="B2827" s="118" t="s">
        <v>16530</v>
      </c>
      <c r="C2827" s="118" t="b">
        <v>0</v>
      </c>
      <c r="D2827" s="118" t="e">
        <f t="shared" ca="1" si="1"/>
        <v>#NAME?</v>
      </c>
      <c r="E2827" s="118" t="s">
        <v>16516</v>
      </c>
      <c r="F2827" s="118" t="s">
        <v>16531</v>
      </c>
      <c r="G2827" s="118"/>
      <c r="H2827" s="118" t="s">
        <v>5273</v>
      </c>
      <c r="I2827" s="118" t="s">
        <v>7684</v>
      </c>
      <c r="J2827" s="118"/>
    </row>
    <row r="2828" spans="1:10" ht="12.75">
      <c r="A2828" s="118" t="s">
        <v>8287</v>
      </c>
      <c r="B2828" s="118" t="s">
        <v>16532</v>
      </c>
      <c r="C2828" s="118" t="b">
        <v>0</v>
      </c>
      <c r="D2828" s="118" t="e">
        <f t="shared" ca="1" si="1"/>
        <v>#NAME?</v>
      </c>
      <c r="E2828" s="118" t="s">
        <v>16516</v>
      </c>
      <c r="F2828" s="118" t="s">
        <v>16533</v>
      </c>
      <c r="G2828" s="118"/>
      <c r="H2828" s="118" t="s">
        <v>16534</v>
      </c>
      <c r="I2828" s="118" t="s">
        <v>7684</v>
      </c>
      <c r="J2828" s="118"/>
    </row>
    <row r="2829" spans="1:10" ht="12.75">
      <c r="A2829" s="118" t="s">
        <v>13274</v>
      </c>
      <c r="B2829" s="118" t="s">
        <v>16535</v>
      </c>
      <c r="C2829" s="118" t="b">
        <v>0</v>
      </c>
      <c r="D2829" s="118" t="e">
        <f t="shared" ca="1" si="1"/>
        <v>#NAME?</v>
      </c>
      <c r="E2829" s="118" t="s">
        <v>16516</v>
      </c>
      <c r="F2829" s="118" t="s">
        <v>16536</v>
      </c>
      <c r="G2829" s="118"/>
      <c r="H2829" s="118" t="s">
        <v>5273</v>
      </c>
      <c r="I2829" s="118" t="s">
        <v>7684</v>
      </c>
      <c r="J2829" s="118"/>
    </row>
    <row r="2830" spans="1:10" ht="12.75">
      <c r="A2830" s="118" t="s">
        <v>7717</v>
      </c>
      <c r="B2830" s="118" t="s">
        <v>16537</v>
      </c>
      <c r="C2830" s="118" t="b">
        <v>0</v>
      </c>
      <c r="D2830" s="118" t="e">
        <f t="shared" ca="1" si="1"/>
        <v>#NAME?</v>
      </c>
      <c r="E2830" s="118" t="s">
        <v>16516</v>
      </c>
      <c r="F2830" s="118" t="s">
        <v>16538</v>
      </c>
      <c r="G2830" s="118"/>
      <c r="H2830" s="118" t="s">
        <v>5273</v>
      </c>
      <c r="I2830" s="118" t="s">
        <v>7684</v>
      </c>
      <c r="J2830" s="118"/>
    </row>
    <row r="2831" spans="1:10" ht="12.75">
      <c r="A2831" s="118" t="s">
        <v>7941</v>
      </c>
      <c r="B2831" s="118" t="s">
        <v>16539</v>
      </c>
      <c r="C2831" s="118" t="b">
        <v>0</v>
      </c>
      <c r="D2831" s="118" t="e">
        <f t="shared" ca="1" si="1"/>
        <v>#NAME?</v>
      </c>
      <c r="E2831" s="118" t="s">
        <v>16516</v>
      </c>
      <c r="F2831" s="118" t="s">
        <v>16540</v>
      </c>
      <c r="G2831" s="118"/>
      <c r="H2831" s="118" t="s">
        <v>7855</v>
      </c>
      <c r="I2831" s="118" t="s">
        <v>7684</v>
      </c>
      <c r="J2831" s="118"/>
    </row>
    <row r="2832" spans="1:10" ht="12.75">
      <c r="A2832" s="118" t="s">
        <v>7941</v>
      </c>
      <c r="B2832" s="118" t="s">
        <v>16541</v>
      </c>
      <c r="C2832" s="118" t="b">
        <v>0</v>
      </c>
      <c r="D2832" s="118" t="e">
        <f t="shared" ca="1" si="1"/>
        <v>#NAME?</v>
      </c>
      <c r="E2832" s="118" t="s">
        <v>16516</v>
      </c>
      <c r="F2832" s="118" t="s">
        <v>16542</v>
      </c>
      <c r="G2832" s="118"/>
      <c r="H2832" s="118" t="s">
        <v>7855</v>
      </c>
      <c r="I2832" s="118" t="s">
        <v>7684</v>
      </c>
      <c r="J2832" s="118"/>
    </row>
    <row r="2833" spans="1:10" ht="12.75">
      <c r="A2833" s="118" t="s">
        <v>14691</v>
      </c>
      <c r="B2833" s="118" t="s">
        <v>16543</v>
      </c>
      <c r="C2833" s="118" t="b">
        <v>0</v>
      </c>
      <c r="D2833" s="118" t="e">
        <f t="shared" ca="1" si="1"/>
        <v>#NAME?</v>
      </c>
      <c r="E2833" s="118" t="s">
        <v>16544</v>
      </c>
      <c r="F2833" s="118" t="s">
        <v>16545</v>
      </c>
      <c r="G2833" s="118"/>
      <c r="H2833" s="118" t="s">
        <v>4831</v>
      </c>
      <c r="I2833" s="118" t="s">
        <v>13774</v>
      </c>
      <c r="J2833" s="118" t="s">
        <v>9387</v>
      </c>
    </row>
    <row r="2834" spans="1:10" ht="12.75">
      <c r="A2834" s="118" t="s">
        <v>13750</v>
      </c>
      <c r="B2834" s="118" t="s">
        <v>16546</v>
      </c>
      <c r="C2834" s="118" t="b">
        <v>0</v>
      </c>
      <c r="D2834" s="118" t="e">
        <f t="shared" ca="1" si="1"/>
        <v>#NAME?</v>
      </c>
      <c r="E2834" s="118" t="s">
        <v>16544</v>
      </c>
      <c r="F2834" s="118" t="s">
        <v>16547</v>
      </c>
      <c r="G2834" s="118"/>
      <c r="H2834" s="118" t="s">
        <v>16548</v>
      </c>
      <c r="I2834" s="118" t="s">
        <v>13774</v>
      </c>
      <c r="J2834" s="118" t="s">
        <v>9387</v>
      </c>
    </row>
    <row r="2835" spans="1:10" ht="12.75">
      <c r="A2835" s="118" t="s">
        <v>1591</v>
      </c>
      <c r="B2835" s="118" t="s">
        <v>16549</v>
      </c>
      <c r="C2835" s="118" t="b">
        <v>0</v>
      </c>
      <c r="D2835" s="118" t="e">
        <f t="shared" ca="1" si="1"/>
        <v>#NAME?</v>
      </c>
      <c r="E2835" s="118" t="s">
        <v>16544</v>
      </c>
      <c r="F2835" s="118" t="s">
        <v>16550</v>
      </c>
      <c r="G2835" s="118"/>
      <c r="H2835" s="118" t="s">
        <v>4276</v>
      </c>
      <c r="I2835" s="118" t="s">
        <v>13774</v>
      </c>
      <c r="J2835" s="118" t="s">
        <v>9387</v>
      </c>
    </row>
    <row r="2836" spans="1:10" ht="12.75">
      <c r="A2836" s="118" t="s">
        <v>1769</v>
      </c>
      <c r="B2836" s="118" t="s">
        <v>16551</v>
      </c>
      <c r="C2836" s="118" t="b">
        <v>0</v>
      </c>
      <c r="D2836" s="118" t="e">
        <f t="shared" ca="1" si="1"/>
        <v>#NAME?</v>
      </c>
      <c r="E2836" s="118" t="s">
        <v>16544</v>
      </c>
      <c r="F2836" s="118" t="s">
        <v>16552</v>
      </c>
      <c r="G2836" s="118"/>
      <c r="H2836" s="118" t="s">
        <v>4640</v>
      </c>
      <c r="I2836" s="118" t="s">
        <v>13774</v>
      </c>
      <c r="J2836" s="118" t="s">
        <v>9387</v>
      </c>
    </row>
    <row r="2837" spans="1:10" ht="12.75">
      <c r="A2837" s="118" t="s">
        <v>16553</v>
      </c>
      <c r="B2837" s="118" t="s">
        <v>1439</v>
      </c>
      <c r="C2837" s="118" t="b">
        <v>0</v>
      </c>
      <c r="D2837" s="118" t="e">
        <f t="shared" ca="1" si="1"/>
        <v>#NAME?</v>
      </c>
      <c r="E2837" s="118" t="s">
        <v>16554</v>
      </c>
      <c r="F2837" s="118" t="s">
        <v>16555</v>
      </c>
      <c r="G2837" s="118"/>
      <c r="H2837" s="118" t="s">
        <v>54</v>
      </c>
      <c r="I2837" s="118" t="s">
        <v>16556</v>
      </c>
      <c r="J2837" s="118" t="s">
        <v>8580</v>
      </c>
    </row>
    <row r="2838" spans="1:10" ht="12.75">
      <c r="A2838" s="118" t="s">
        <v>873</v>
      </c>
      <c r="B2838" s="118" t="s">
        <v>16557</v>
      </c>
      <c r="C2838" s="118" t="b">
        <v>0</v>
      </c>
      <c r="D2838" s="118" t="e">
        <f t="shared" ca="1" si="1"/>
        <v>#NAME?</v>
      </c>
      <c r="E2838" s="118" t="s">
        <v>16554</v>
      </c>
      <c r="F2838" s="118" t="s">
        <v>16558</v>
      </c>
      <c r="G2838" s="118"/>
      <c r="H2838" s="118" t="s">
        <v>54</v>
      </c>
      <c r="I2838" s="118" t="s">
        <v>16556</v>
      </c>
      <c r="J2838" s="118" t="s">
        <v>8580</v>
      </c>
    </row>
    <row r="2839" spans="1:10" ht="12.75">
      <c r="A2839" s="118" t="s">
        <v>2057</v>
      </c>
      <c r="B2839" s="118" t="s">
        <v>8899</v>
      </c>
      <c r="C2839" s="118" t="b">
        <v>0</v>
      </c>
      <c r="D2839" s="118" t="e">
        <f t="shared" ca="1" si="1"/>
        <v>#NAME?</v>
      </c>
      <c r="E2839" s="118" t="s">
        <v>16554</v>
      </c>
      <c r="F2839" s="118" t="s">
        <v>16559</v>
      </c>
      <c r="G2839" s="118"/>
      <c r="H2839" s="118" t="s">
        <v>5607</v>
      </c>
      <c r="I2839" s="118" t="s">
        <v>16556</v>
      </c>
      <c r="J2839" s="118" t="s">
        <v>8580</v>
      </c>
    </row>
    <row r="2840" spans="1:10" ht="12.75">
      <c r="A2840" s="118" t="s">
        <v>2263</v>
      </c>
      <c r="B2840" s="118" t="s">
        <v>16560</v>
      </c>
      <c r="C2840" s="118" t="b">
        <v>0</v>
      </c>
      <c r="D2840" s="118" t="e">
        <f t="shared" ca="1" si="1"/>
        <v>#NAME?</v>
      </c>
      <c r="E2840" s="118" t="s">
        <v>16554</v>
      </c>
      <c r="F2840" s="118" t="s">
        <v>16561</v>
      </c>
      <c r="G2840" s="118"/>
      <c r="H2840" s="118" t="s">
        <v>54</v>
      </c>
      <c r="I2840" s="118" t="s">
        <v>16556</v>
      </c>
      <c r="J2840" s="118" t="s">
        <v>8580</v>
      </c>
    </row>
    <row r="2841" spans="1:10" ht="12.75">
      <c r="A2841" s="118" t="s">
        <v>2220</v>
      </c>
      <c r="B2841" s="118" t="s">
        <v>16562</v>
      </c>
      <c r="C2841" s="118" t="b">
        <v>0</v>
      </c>
      <c r="D2841" s="118" t="e">
        <f t="shared" ca="1" si="1"/>
        <v>#NAME?</v>
      </c>
      <c r="E2841" s="118" t="s">
        <v>16563</v>
      </c>
      <c r="F2841" s="118" t="s">
        <v>16564</v>
      </c>
      <c r="G2841" s="118"/>
      <c r="H2841" s="118" t="s">
        <v>4276</v>
      </c>
      <c r="I2841" s="118" t="s">
        <v>14648</v>
      </c>
      <c r="J2841" s="118" t="s">
        <v>11762</v>
      </c>
    </row>
    <row r="2842" spans="1:10" ht="12.75">
      <c r="A2842" s="118" t="s">
        <v>2663</v>
      </c>
      <c r="B2842" s="118" t="s">
        <v>16565</v>
      </c>
      <c r="C2842" s="118" t="b">
        <v>0</v>
      </c>
      <c r="D2842" s="118" t="e">
        <f t="shared" ca="1" si="1"/>
        <v>#NAME?</v>
      </c>
      <c r="E2842" s="118" t="s">
        <v>16563</v>
      </c>
      <c r="F2842" s="118" t="s">
        <v>16566</v>
      </c>
      <c r="G2842" s="118"/>
      <c r="H2842" s="118" t="s">
        <v>4278</v>
      </c>
      <c r="I2842" s="118" t="s">
        <v>14648</v>
      </c>
      <c r="J2842" s="118" t="s">
        <v>11762</v>
      </c>
    </row>
    <row r="2843" spans="1:10" ht="12.75">
      <c r="A2843" s="118" t="s">
        <v>11308</v>
      </c>
      <c r="B2843" s="118" t="s">
        <v>16567</v>
      </c>
      <c r="C2843" s="118" t="b">
        <v>0</v>
      </c>
      <c r="D2843" s="118" t="e">
        <f t="shared" ca="1" si="1"/>
        <v>#NAME?</v>
      </c>
      <c r="E2843" s="118" t="s">
        <v>16563</v>
      </c>
      <c r="F2843" s="118" t="s">
        <v>16568</v>
      </c>
      <c r="G2843" s="118"/>
      <c r="H2843" s="118" t="s">
        <v>9125</v>
      </c>
      <c r="I2843" s="118" t="s">
        <v>14648</v>
      </c>
      <c r="J2843" s="118" t="s">
        <v>11762</v>
      </c>
    </row>
    <row r="2844" spans="1:10" ht="12.75">
      <c r="A2844" s="118" t="s">
        <v>10968</v>
      </c>
      <c r="B2844" s="118" t="s">
        <v>16569</v>
      </c>
      <c r="C2844" s="118" t="b">
        <v>0</v>
      </c>
      <c r="D2844" s="118" t="e">
        <f t="shared" ca="1" si="1"/>
        <v>#NAME?</v>
      </c>
      <c r="E2844" s="118" t="s">
        <v>16563</v>
      </c>
      <c r="F2844" s="118" t="s">
        <v>16570</v>
      </c>
      <c r="G2844" s="118"/>
      <c r="H2844" s="118" t="s">
        <v>4278</v>
      </c>
      <c r="I2844" s="118" t="s">
        <v>14648</v>
      </c>
      <c r="J2844" s="118" t="s">
        <v>11762</v>
      </c>
    </row>
    <row r="2845" spans="1:10" ht="12.75">
      <c r="A2845" s="118" t="s">
        <v>7789</v>
      </c>
      <c r="B2845" s="118" t="s">
        <v>16571</v>
      </c>
      <c r="C2845" s="118" t="b">
        <v>0</v>
      </c>
      <c r="D2845" s="118" t="e">
        <f t="shared" ca="1" si="1"/>
        <v>#NAME?</v>
      </c>
      <c r="E2845" s="118" t="s">
        <v>16572</v>
      </c>
      <c r="F2845" s="118" t="s">
        <v>16573</v>
      </c>
      <c r="G2845" s="118"/>
      <c r="H2845" s="118" t="s">
        <v>4276</v>
      </c>
      <c r="I2845" s="118" t="s">
        <v>16574</v>
      </c>
      <c r="J2845" s="118" t="s">
        <v>10551</v>
      </c>
    </row>
    <row r="2846" spans="1:10" ht="12.75">
      <c r="A2846" s="118" t="s">
        <v>8498</v>
      </c>
      <c r="B2846" s="118" t="s">
        <v>9487</v>
      </c>
      <c r="C2846" s="118" t="b">
        <v>0</v>
      </c>
      <c r="D2846" s="118" t="e">
        <f t="shared" ca="1" si="1"/>
        <v>#NAME?</v>
      </c>
      <c r="E2846" s="118" t="s">
        <v>16575</v>
      </c>
      <c r="F2846" s="118" t="s">
        <v>16576</v>
      </c>
      <c r="G2846" s="118"/>
      <c r="H2846" s="118" t="s">
        <v>16577</v>
      </c>
      <c r="I2846" s="118" t="s">
        <v>10545</v>
      </c>
      <c r="J2846" s="118" t="s">
        <v>7756</v>
      </c>
    </row>
    <row r="2847" spans="1:10" ht="12.75">
      <c r="A2847" s="118" t="s">
        <v>16578</v>
      </c>
      <c r="B2847" s="118" t="s">
        <v>16579</v>
      </c>
      <c r="C2847" s="118" t="b">
        <v>0</v>
      </c>
      <c r="D2847" s="118" t="e">
        <f t="shared" ca="1" si="1"/>
        <v>#NAME?</v>
      </c>
      <c r="E2847" s="118" t="s">
        <v>16575</v>
      </c>
      <c r="F2847" s="118" t="s">
        <v>16580</v>
      </c>
      <c r="G2847" s="118"/>
      <c r="H2847" s="118" t="s">
        <v>16581</v>
      </c>
      <c r="I2847" s="118" t="s">
        <v>10545</v>
      </c>
      <c r="J2847" s="118" t="s">
        <v>7756</v>
      </c>
    </row>
    <row r="2848" spans="1:10" ht="12.75">
      <c r="A2848" s="118" t="s">
        <v>2013</v>
      </c>
      <c r="B2848" s="118" t="s">
        <v>16582</v>
      </c>
      <c r="C2848" s="118" t="b">
        <v>0</v>
      </c>
      <c r="D2848" s="118" t="e">
        <f t="shared" ca="1" si="1"/>
        <v>#NAME?</v>
      </c>
      <c r="E2848" s="118" t="s">
        <v>16575</v>
      </c>
      <c r="F2848" s="118" t="s">
        <v>16583</v>
      </c>
      <c r="G2848" s="118"/>
      <c r="H2848" s="118" t="s">
        <v>16584</v>
      </c>
      <c r="I2848" s="118" t="s">
        <v>10545</v>
      </c>
      <c r="J2848" s="118" t="s">
        <v>7756</v>
      </c>
    </row>
    <row r="2849" spans="1:10" ht="12.75">
      <c r="A2849" s="118" t="s">
        <v>1591</v>
      </c>
      <c r="B2849" s="118" t="s">
        <v>16585</v>
      </c>
      <c r="C2849" s="118" t="b">
        <v>0</v>
      </c>
      <c r="D2849" s="118" t="e">
        <f t="shared" ca="1" si="1"/>
        <v>#NAME?</v>
      </c>
      <c r="E2849" s="118" t="s">
        <v>16586</v>
      </c>
      <c r="F2849" s="118" t="s">
        <v>16587</v>
      </c>
      <c r="G2849" s="118"/>
      <c r="H2849" s="118" t="s">
        <v>4278</v>
      </c>
      <c r="I2849" s="118" t="s">
        <v>7777</v>
      </c>
      <c r="J2849" s="118" t="s">
        <v>7636</v>
      </c>
    </row>
    <row r="2850" spans="1:10" ht="12.75">
      <c r="A2850" s="118" t="s">
        <v>830</v>
      </c>
      <c r="B2850" s="118" t="s">
        <v>16588</v>
      </c>
      <c r="C2850" s="118" t="b">
        <v>0</v>
      </c>
      <c r="D2850" s="118" t="e">
        <f t="shared" ca="1" si="1"/>
        <v>#NAME?</v>
      </c>
      <c r="E2850" s="118" t="s">
        <v>2974</v>
      </c>
      <c r="F2850" s="118" t="s">
        <v>16589</v>
      </c>
      <c r="G2850" s="118"/>
      <c r="H2850" s="118" t="s">
        <v>4872</v>
      </c>
      <c r="I2850" s="118" t="s">
        <v>7777</v>
      </c>
      <c r="J2850" s="118" t="s">
        <v>7636</v>
      </c>
    </row>
    <row r="2851" spans="1:10" ht="12.75">
      <c r="A2851" s="118" t="s">
        <v>826</v>
      </c>
      <c r="B2851" s="118" t="s">
        <v>16590</v>
      </c>
      <c r="C2851" s="118" t="b">
        <v>0</v>
      </c>
      <c r="D2851" s="118" t="e">
        <f t="shared" ca="1" si="1"/>
        <v>#NAME?</v>
      </c>
      <c r="E2851" s="118" t="s">
        <v>2974</v>
      </c>
      <c r="F2851" s="118" t="s">
        <v>16591</v>
      </c>
      <c r="G2851" s="118"/>
      <c r="H2851" s="118" t="s">
        <v>54</v>
      </c>
      <c r="I2851" s="118" t="s">
        <v>7777</v>
      </c>
      <c r="J2851" s="118" t="s">
        <v>7636</v>
      </c>
    </row>
    <row r="2852" spans="1:10" ht="12.75">
      <c r="A2852" s="118" t="s">
        <v>10606</v>
      </c>
      <c r="B2852" s="118" t="s">
        <v>16592</v>
      </c>
      <c r="C2852" s="118" t="b">
        <v>0</v>
      </c>
      <c r="D2852" s="118" t="e">
        <f t="shared" ca="1" si="1"/>
        <v>#NAME?</v>
      </c>
      <c r="E2852" s="118" t="s">
        <v>2974</v>
      </c>
      <c r="F2852" s="118" t="s">
        <v>16593</v>
      </c>
      <c r="G2852" s="118"/>
      <c r="H2852" s="118" t="s">
        <v>54</v>
      </c>
      <c r="I2852" s="118" t="s">
        <v>7777</v>
      </c>
      <c r="J2852" s="118" t="s">
        <v>7636</v>
      </c>
    </row>
    <row r="2853" spans="1:10" ht="12.75">
      <c r="A2853" s="118" t="s">
        <v>8748</v>
      </c>
      <c r="B2853" s="118" t="s">
        <v>2204</v>
      </c>
      <c r="C2853" s="118" t="b">
        <v>0</v>
      </c>
      <c r="D2853" s="118" t="e">
        <f t="shared" ca="1" si="1"/>
        <v>#NAME?</v>
      </c>
      <c r="E2853" s="118" t="s">
        <v>16594</v>
      </c>
      <c r="F2853" s="118" t="s">
        <v>16595</v>
      </c>
      <c r="G2853" s="118"/>
      <c r="H2853" s="118" t="s">
        <v>4276</v>
      </c>
      <c r="I2853" s="118"/>
      <c r="J2853" s="118"/>
    </row>
    <row r="2854" spans="1:10" ht="12.75">
      <c r="A2854" s="118" t="s">
        <v>830</v>
      </c>
      <c r="B2854" s="118" t="s">
        <v>16596</v>
      </c>
      <c r="C2854" s="118" t="b">
        <v>0</v>
      </c>
      <c r="D2854" s="118" t="e">
        <f t="shared" ca="1" si="1"/>
        <v>#NAME?</v>
      </c>
      <c r="E2854" s="118" t="s">
        <v>16594</v>
      </c>
      <c r="F2854" s="118" t="s">
        <v>16597</v>
      </c>
      <c r="G2854" s="118"/>
      <c r="H2854" s="118" t="s">
        <v>5273</v>
      </c>
      <c r="I2854" s="118"/>
      <c r="J2854" s="118"/>
    </row>
    <row r="2855" spans="1:10" ht="12.75">
      <c r="A2855" s="118" t="s">
        <v>16598</v>
      </c>
      <c r="B2855" s="118" t="s">
        <v>1307</v>
      </c>
      <c r="C2855" s="118" t="b">
        <v>0</v>
      </c>
      <c r="D2855" s="118" t="e">
        <f t="shared" ca="1" si="1"/>
        <v>#NAME?</v>
      </c>
      <c r="E2855" s="118" t="s">
        <v>16594</v>
      </c>
      <c r="F2855" s="118" t="s">
        <v>16599</v>
      </c>
      <c r="G2855" s="118"/>
      <c r="H2855" s="118" t="s">
        <v>4640</v>
      </c>
      <c r="I2855" s="118"/>
      <c r="J2855" s="118"/>
    </row>
    <row r="2856" spans="1:10" ht="12.75">
      <c r="A2856" s="118" t="s">
        <v>1069</v>
      </c>
      <c r="B2856" s="118" t="s">
        <v>16600</v>
      </c>
      <c r="C2856" s="118" t="b">
        <v>0</v>
      </c>
      <c r="D2856" s="118" t="e">
        <f t="shared" ca="1" si="1"/>
        <v>#NAME?</v>
      </c>
      <c r="E2856" s="118" t="s">
        <v>16601</v>
      </c>
      <c r="F2856" s="118" t="s">
        <v>16602</v>
      </c>
      <c r="G2856" s="118"/>
      <c r="H2856" s="118" t="s">
        <v>7754</v>
      </c>
      <c r="I2856" s="118" t="s">
        <v>3131</v>
      </c>
      <c r="J2856" s="118" t="s">
        <v>7622</v>
      </c>
    </row>
    <row r="2857" spans="1:10" ht="12.75">
      <c r="A2857" s="118" t="s">
        <v>2226</v>
      </c>
      <c r="B2857" s="118" t="s">
        <v>16603</v>
      </c>
      <c r="C2857" s="118" t="b">
        <v>0</v>
      </c>
      <c r="D2857" s="118" t="e">
        <f t="shared" ca="1" si="1"/>
        <v>#NAME?</v>
      </c>
      <c r="E2857" s="118" t="s">
        <v>16601</v>
      </c>
      <c r="F2857" s="118" t="s">
        <v>16604</v>
      </c>
      <c r="G2857" s="118"/>
      <c r="H2857" s="118" t="s">
        <v>4831</v>
      </c>
      <c r="I2857" s="118" t="s">
        <v>10521</v>
      </c>
      <c r="J2857" s="118"/>
    </row>
    <row r="2858" spans="1:10" ht="12.75">
      <c r="A2858" s="118" t="s">
        <v>10968</v>
      </c>
      <c r="B2858" s="118" t="s">
        <v>16605</v>
      </c>
      <c r="C2858" s="118" t="b">
        <v>0</v>
      </c>
      <c r="D2858" s="118" t="e">
        <f t="shared" ca="1" si="1"/>
        <v>#NAME?</v>
      </c>
      <c r="E2858" s="118" t="s">
        <v>16601</v>
      </c>
      <c r="F2858" s="118" t="s">
        <v>16606</v>
      </c>
      <c r="G2858" s="118"/>
      <c r="H2858" s="118" t="s">
        <v>8474</v>
      </c>
      <c r="I2858" s="118" t="s">
        <v>10521</v>
      </c>
      <c r="J2858" s="118"/>
    </row>
    <row r="2859" spans="1:10" ht="12.75">
      <c r="A2859" s="118" t="s">
        <v>2068</v>
      </c>
      <c r="B2859" s="118" t="s">
        <v>16607</v>
      </c>
      <c r="C2859" s="118" t="b">
        <v>0</v>
      </c>
      <c r="D2859" s="118" t="e">
        <f t="shared" ca="1" si="1"/>
        <v>#NAME?</v>
      </c>
      <c r="E2859" s="118" t="s">
        <v>16608</v>
      </c>
      <c r="F2859" s="118" t="s">
        <v>16609</v>
      </c>
      <c r="G2859" s="118"/>
      <c r="H2859" s="118" t="s">
        <v>54</v>
      </c>
      <c r="I2859" s="118" t="s">
        <v>12092</v>
      </c>
      <c r="J2859" s="118" t="s">
        <v>9660</v>
      </c>
    </row>
    <row r="2860" spans="1:10" ht="12.75">
      <c r="A2860" s="118" t="s">
        <v>10711</v>
      </c>
      <c r="B2860" s="118" t="s">
        <v>16610</v>
      </c>
      <c r="C2860" s="118" t="b">
        <v>0</v>
      </c>
      <c r="D2860" s="118" t="e">
        <f t="shared" ca="1" si="1"/>
        <v>#NAME?</v>
      </c>
      <c r="E2860" s="118" t="s">
        <v>16608</v>
      </c>
      <c r="F2860" s="118" t="s">
        <v>16611</v>
      </c>
      <c r="G2860" s="118"/>
      <c r="H2860" s="118" t="s">
        <v>54</v>
      </c>
      <c r="I2860" s="118" t="s">
        <v>12092</v>
      </c>
      <c r="J2860" s="118" t="s">
        <v>9660</v>
      </c>
    </row>
    <row r="2861" spans="1:10" ht="12.75">
      <c r="A2861" s="118" t="s">
        <v>1666</v>
      </c>
      <c r="B2861" s="118" t="s">
        <v>1922</v>
      </c>
      <c r="C2861" s="118" t="b">
        <v>0</v>
      </c>
      <c r="D2861" s="118" t="e">
        <f t="shared" ca="1" si="1"/>
        <v>#NAME?</v>
      </c>
      <c r="E2861" s="118" t="s">
        <v>16612</v>
      </c>
      <c r="F2861" s="118" t="s">
        <v>16613</v>
      </c>
      <c r="G2861" s="118"/>
      <c r="H2861" s="118" t="s">
        <v>5279</v>
      </c>
      <c r="I2861" s="118" t="s">
        <v>14178</v>
      </c>
      <c r="J2861" s="118" t="s">
        <v>14179</v>
      </c>
    </row>
    <row r="2862" spans="1:10" ht="12.75">
      <c r="A2862" s="118" t="s">
        <v>2013</v>
      </c>
      <c r="B2862" s="118" t="s">
        <v>16614</v>
      </c>
      <c r="C2862" s="118" t="b">
        <v>0</v>
      </c>
      <c r="D2862" s="118" t="e">
        <f t="shared" ca="1" si="1"/>
        <v>#NAME?</v>
      </c>
      <c r="E2862" s="118" t="s">
        <v>16615</v>
      </c>
      <c r="F2862" s="118" t="s">
        <v>16616</v>
      </c>
      <c r="G2862" s="118"/>
      <c r="H2862" s="118" t="s">
        <v>4278</v>
      </c>
      <c r="I2862" s="118" t="s">
        <v>13063</v>
      </c>
      <c r="J2862" s="118" t="s">
        <v>13064</v>
      </c>
    </row>
    <row r="2863" spans="1:10" ht="12.75">
      <c r="A2863" s="118" t="s">
        <v>10010</v>
      </c>
      <c r="B2863" s="118" t="s">
        <v>16617</v>
      </c>
      <c r="C2863" s="118" t="b">
        <v>0</v>
      </c>
      <c r="D2863" s="118" t="e">
        <f t="shared" ca="1" si="1"/>
        <v>#NAME?</v>
      </c>
      <c r="E2863" s="118" t="s">
        <v>16615</v>
      </c>
      <c r="F2863" s="118" t="s">
        <v>16618</v>
      </c>
      <c r="G2863" s="118"/>
      <c r="H2863" s="118" t="s">
        <v>9832</v>
      </c>
      <c r="I2863" s="118" t="s">
        <v>13063</v>
      </c>
      <c r="J2863" s="118" t="s">
        <v>13064</v>
      </c>
    </row>
    <row r="2864" spans="1:10" ht="12.75">
      <c r="A2864" s="118" t="s">
        <v>2648</v>
      </c>
      <c r="B2864" s="118" t="s">
        <v>11213</v>
      </c>
      <c r="C2864" s="118" t="b">
        <v>0</v>
      </c>
      <c r="D2864" s="118" t="e">
        <f t="shared" ca="1" si="1"/>
        <v>#NAME?</v>
      </c>
      <c r="E2864" s="118" t="s">
        <v>16619</v>
      </c>
      <c r="F2864" s="118" t="s">
        <v>16620</v>
      </c>
      <c r="G2864" s="118"/>
      <c r="H2864" s="118" t="s">
        <v>9483</v>
      </c>
      <c r="I2864" s="118" t="s">
        <v>7881</v>
      </c>
      <c r="J2864" s="118"/>
    </row>
    <row r="2865" spans="1:10" ht="12.75">
      <c r="A2865" s="118" t="s">
        <v>16621</v>
      </c>
      <c r="B2865" s="118" t="s">
        <v>16622</v>
      </c>
      <c r="C2865" s="118" t="b">
        <v>0</v>
      </c>
      <c r="D2865" s="118" t="e">
        <f t="shared" ca="1" si="1"/>
        <v>#NAME?</v>
      </c>
      <c r="E2865" s="118" t="s">
        <v>16619</v>
      </c>
      <c r="F2865" s="118" t="s">
        <v>16623</v>
      </c>
      <c r="G2865" s="118"/>
      <c r="H2865" s="118" t="s">
        <v>8267</v>
      </c>
      <c r="I2865" s="118" t="s">
        <v>7881</v>
      </c>
      <c r="J2865" s="118"/>
    </row>
    <row r="2866" spans="1:10" ht="12.75">
      <c r="A2866" s="118" t="s">
        <v>10018</v>
      </c>
      <c r="B2866" s="118" t="s">
        <v>16624</v>
      </c>
      <c r="C2866" s="118" t="b">
        <v>0</v>
      </c>
      <c r="D2866" s="118" t="e">
        <f t="shared" ca="1" si="1"/>
        <v>#NAME?</v>
      </c>
      <c r="E2866" s="118" t="s">
        <v>16619</v>
      </c>
      <c r="F2866" s="118" t="s">
        <v>16625</v>
      </c>
      <c r="G2866" s="118"/>
      <c r="H2866" s="118" t="s">
        <v>4276</v>
      </c>
      <c r="I2866" s="118" t="s">
        <v>7881</v>
      </c>
      <c r="J2866" s="118"/>
    </row>
    <row r="2867" spans="1:10" ht="12.75">
      <c r="A2867" s="118" t="s">
        <v>16626</v>
      </c>
      <c r="B2867" s="118" t="s">
        <v>16627</v>
      </c>
      <c r="C2867" s="118" t="b">
        <v>0</v>
      </c>
      <c r="D2867" s="118" t="e">
        <f t="shared" ca="1" si="1"/>
        <v>#NAME?</v>
      </c>
      <c r="E2867" s="118" t="s">
        <v>16619</v>
      </c>
      <c r="F2867" s="118" t="s">
        <v>16628</v>
      </c>
      <c r="G2867" s="118"/>
      <c r="H2867" s="118" t="s">
        <v>8144</v>
      </c>
      <c r="I2867" s="118" t="s">
        <v>7881</v>
      </c>
      <c r="J2867" s="118"/>
    </row>
    <row r="2868" spans="1:10" ht="12.75">
      <c r="A2868" s="118" t="s">
        <v>2241</v>
      </c>
      <c r="B2868" s="118" t="s">
        <v>16629</v>
      </c>
      <c r="C2868" s="118" t="b">
        <v>0</v>
      </c>
      <c r="D2868" s="118" t="e">
        <f t="shared" ca="1" si="1"/>
        <v>#NAME?</v>
      </c>
      <c r="E2868" s="118" t="s">
        <v>16630</v>
      </c>
      <c r="F2868" s="118" t="s">
        <v>16631</v>
      </c>
      <c r="G2868" s="118"/>
      <c r="H2868" s="118" t="s">
        <v>4276</v>
      </c>
      <c r="I2868" s="118" t="s">
        <v>8050</v>
      </c>
      <c r="J2868" s="118"/>
    </row>
    <row r="2869" spans="1:10" ht="12.75">
      <c r="A2869" s="118" t="s">
        <v>1596</v>
      </c>
      <c r="B2869" s="118" t="s">
        <v>7652</v>
      </c>
      <c r="C2869" s="118" t="b">
        <v>0</v>
      </c>
      <c r="D2869" s="118" t="e">
        <f t="shared" ca="1" si="1"/>
        <v>#NAME?</v>
      </c>
      <c r="E2869" s="118" t="s">
        <v>16632</v>
      </c>
      <c r="F2869" s="118" t="s">
        <v>16633</v>
      </c>
      <c r="G2869" s="118"/>
      <c r="H2869" s="118" t="s">
        <v>4831</v>
      </c>
      <c r="I2869" s="118" t="s">
        <v>7820</v>
      </c>
      <c r="J2869" s="118" t="s">
        <v>7820</v>
      </c>
    </row>
    <row r="2870" spans="1:10" ht="12.75">
      <c r="A2870" s="118" t="s">
        <v>12904</v>
      </c>
      <c r="B2870" s="118" t="s">
        <v>16634</v>
      </c>
      <c r="C2870" s="118" t="b">
        <v>0</v>
      </c>
      <c r="D2870" s="118" t="e">
        <f t="shared" ca="1" si="1"/>
        <v>#NAME?</v>
      </c>
      <c r="E2870" s="118" t="s">
        <v>16632</v>
      </c>
      <c r="F2870" s="118" t="s">
        <v>16635</v>
      </c>
      <c r="G2870" s="118"/>
      <c r="H2870" s="118" t="s">
        <v>7754</v>
      </c>
      <c r="I2870" s="118" t="s">
        <v>7820</v>
      </c>
      <c r="J2870" s="118" t="s">
        <v>7820</v>
      </c>
    </row>
    <row r="2871" spans="1:10" ht="12.75">
      <c r="A2871" s="118" t="s">
        <v>12964</v>
      </c>
      <c r="B2871" s="118" t="s">
        <v>16636</v>
      </c>
      <c r="C2871" s="118" t="b">
        <v>0</v>
      </c>
      <c r="D2871" s="118" t="e">
        <f t="shared" ca="1" si="1"/>
        <v>#NAME?</v>
      </c>
      <c r="E2871" s="118" t="s">
        <v>16632</v>
      </c>
      <c r="F2871" s="118" t="s">
        <v>16637</v>
      </c>
      <c r="G2871" s="118"/>
      <c r="H2871" s="118" t="s">
        <v>7611</v>
      </c>
      <c r="I2871" s="118" t="s">
        <v>7820</v>
      </c>
      <c r="J2871" s="118" t="s">
        <v>7820</v>
      </c>
    </row>
    <row r="2872" spans="1:10" ht="12.75">
      <c r="A2872" s="118" t="s">
        <v>1591</v>
      </c>
      <c r="B2872" s="118" t="s">
        <v>16638</v>
      </c>
      <c r="C2872" s="118" t="b">
        <v>0</v>
      </c>
      <c r="D2872" s="118" t="e">
        <f t="shared" ca="1" si="1"/>
        <v>#NAME?</v>
      </c>
      <c r="E2872" s="118" t="s">
        <v>16632</v>
      </c>
      <c r="F2872" s="118" t="s">
        <v>16639</v>
      </c>
      <c r="G2872" s="118"/>
      <c r="H2872" s="118" t="s">
        <v>6031</v>
      </c>
      <c r="I2872" s="118" t="s">
        <v>7820</v>
      </c>
      <c r="J2872" s="118" t="s">
        <v>7820</v>
      </c>
    </row>
    <row r="2873" spans="1:10" ht="12.75">
      <c r="A2873" s="118" t="s">
        <v>16640</v>
      </c>
      <c r="B2873" s="118" t="s">
        <v>16641</v>
      </c>
      <c r="C2873" s="118" t="b">
        <v>0</v>
      </c>
      <c r="D2873" s="118" t="e">
        <f t="shared" ca="1" si="1"/>
        <v>#NAME?</v>
      </c>
      <c r="E2873" s="118" t="s">
        <v>16632</v>
      </c>
      <c r="F2873" s="118" t="s">
        <v>16642</v>
      </c>
      <c r="G2873" s="118"/>
      <c r="H2873" s="118" t="s">
        <v>4276</v>
      </c>
      <c r="I2873" s="118" t="s">
        <v>7820</v>
      </c>
      <c r="J2873" s="118" t="s">
        <v>7820</v>
      </c>
    </row>
    <row r="2874" spans="1:10" ht="12.75">
      <c r="A2874" s="118" t="s">
        <v>983</v>
      </c>
      <c r="B2874" s="118" t="s">
        <v>12886</v>
      </c>
      <c r="C2874" s="118" t="b">
        <v>0</v>
      </c>
      <c r="D2874" s="118" t="e">
        <f t="shared" ca="1" si="1"/>
        <v>#NAME?</v>
      </c>
      <c r="E2874" s="118" t="s">
        <v>16632</v>
      </c>
      <c r="F2874" s="118" t="s">
        <v>16643</v>
      </c>
      <c r="G2874" s="118"/>
      <c r="H2874" s="118" t="s">
        <v>8671</v>
      </c>
      <c r="I2874" s="118" t="s">
        <v>7820</v>
      </c>
      <c r="J2874" s="118" t="s">
        <v>7820</v>
      </c>
    </row>
    <row r="2875" spans="1:10" ht="12.75">
      <c r="A2875" s="118" t="s">
        <v>10711</v>
      </c>
      <c r="B2875" s="118" t="s">
        <v>9576</v>
      </c>
      <c r="C2875" s="118" t="b">
        <v>0</v>
      </c>
      <c r="D2875" s="118" t="e">
        <f t="shared" ca="1" si="1"/>
        <v>#NAME?</v>
      </c>
      <c r="E2875" s="118" t="s">
        <v>16632</v>
      </c>
      <c r="F2875" s="118" t="s">
        <v>16644</v>
      </c>
      <c r="G2875" s="118"/>
      <c r="H2875" s="118" t="s">
        <v>4276</v>
      </c>
      <c r="I2875" s="118" t="s">
        <v>7820</v>
      </c>
      <c r="J2875" s="118" t="s">
        <v>7820</v>
      </c>
    </row>
    <row r="2876" spans="1:10" ht="12.75">
      <c r="A2876" s="118" t="s">
        <v>10777</v>
      </c>
      <c r="B2876" s="118" t="s">
        <v>16645</v>
      </c>
      <c r="C2876" s="118" t="b">
        <v>0</v>
      </c>
      <c r="D2876" s="118" t="e">
        <f t="shared" ca="1" si="1"/>
        <v>#NAME?</v>
      </c>
      <c r="E2876" s="118" t="s">
        <v>16632</v>
      </c>
      <c r="F2876" s="118" t="s">
        <v>16646</v>
      </c>
      <c r="G2876" s="118"/>
      <c r="H2876" s="118" t="s">
        <v>4831</v>
      </c>
      <c r="I2876" s="118" t="s">
        <v>7820</v>
      </c>
      <c r="J2876" s="118" t="s">
        <v>7820</v>
      </c>
    </row>
    <row r="2877" spans="1:10" ht="12.75">
      <c r="A2877" s="118" t="s">
        <v>16441</v>
      </c>
      <c r="B2877" s="118" t="s">
        <v>16647</v>
      </c>
      <c r="C2877" s="118" t="b">
        <v>0</v>
      </c>
      <c r="D2877" s="118" t="e">
        <f t="shared" ca="1" si="1"/>
        <v>#NAME?</v>
      </c>
      <c r="E2877" s="118" t="s">
        <v>16632</v>
      </c>
      <c r="F2877" s="118" t="s">
        <v>16648</v>
      </c>
      <c r="G2877" s="118"/>
      <c r="H2877" s="118" t="s">
        <v>5607</v>
      </c>
      <c r="I2877" s="118" t="s">
        <v>7820</v>
      </c>
      <c r="J2877" s="118" t="s">
        <v>7820</v>
      </c>
    </row>
    <row r="2878" spans="1:10" ht="12.75">
      <c r="A2878" s="118" t="s">
        <v>8589</v>
      </c>
      <c r="B2878" s="118" t="s">
        <v>16649</v>
      </c>
      <c r="C2878" s="118" t="b">
        <v>0</v>
      </c>
      <c r="D2878" s="118" t="e">
        <f t="shared" ca="1" si="1"/>
        <v>#NAME?</v>
      </c>
      <c r="E2878" s="118" t="s">
        <v>16650</v>
      </c>
      <c r="F2878" s="118" t="s">
        <v>16651</v>
      </c>
      <c r="G2878" s="118"/>
      <c r="H2878" s="118" t="s">
        <v>54</v>
      </c>
      <c r="I2878" s="118" t="s">
        <v>7755</v>
      </c>
      <c r="J2878" s="118" t="s">
        <v>7756</v>
      </c>
    </row>
    <row r="2879" spans="1:10" ht="12.75">
      <c r="A2879" s="118" t="s">
        <v>16652</v>
      </c>
      <c r="B2879" s="118" t="s">
        <v>907</v>
      </c>
      <c r="C2879" s="118" t="b">
        <v>0</v>
      </c>
      <c r="D2879" s="118" t="e">
        <f t="shared" ca="1" si="1"/>
        <v>#NAME?</v>
      </c>
      <c r="E2879" s="118" t="s">
        <v>16650</v>
      </c>
      <c r="F2879" s="118" t="s">
        <v>16653</v>
      </c>
      <c r="G2879" s="118"/>
      <c r="H2879" s="118" t="s">
        <v>4831</v>
      </c>
      <c r="I2879" s="118" t="s">
        <v>7755</v>
      </c>
      <c r="J2879" s="118" t="s">
        <v>7756</v>
      </c>
    </row>
    <row r="2880" spans="1:10" ht="12.75">
      <c r="A2880" s="118" t="s">
        <v>888</v>
      </c>
      <c r="B2880" s="118" t="s">
        <v>16654</v>
      </c>
      <c r="C2880" s="118" t="b">
        <v>0</v>
      </c>
      <c r="D2880" s="118" t="e">
        <f t="shared" ca="1" si="1"/>
        <v>#NAME?</v>
      </c>
      <c r="E2880" s="118" t="s">
        <v>16650</v>
      </c>
      <c r="F2880" s="118" t="s">
        <v>16655</v>
      </c>
      <c r="G2880" s="118"/>
      <c r="H2880" s="118" t="s">
        <v>4872</v>
      </c>
      <c r="I2880" s="118" t="s">
        <v>7755</v>
      </c>
      <c r="J2880" s="118" t="s">
        <v>7756</v>
      </c>
    </row>
    <row r="2881" spans="1:10" ht="12.75">
      <c r="A2881" s="118" t="s">
        <v>11033</v>
      </c>
      <c r="B2881" s="118" t="s">
        <v>9699</v>
      </c>
      <c r="C2881" s="118" t="b">
        <v>0</v>
      </c>
      <c r="D2881" s="118" t="e">
        <f t="shared" ca="1" si="1"/>
        <v>#NAME?</v>
      </c>
      <c r="E2881" s="118" t="s">
        <v>16650</v>
      </c>
      <c r="F2881" s="118" t="s">
        <v>16656</v>
      </c>
      <c r="G2881" s="118"/>
      <c r="H2881" s="118" t="s">
        <v>12106</v>
      </c>
      <c r="I2881" s="118" t="s">
        <v>7755</v>
      </c>
      <c r="J2881" s="118" t="s">
        <v>7756</v>
      </c>
    </row>
    <row r="2882" spans="1:10" ht="12.75">
      <c r="A2882" s="118" t="s">
        <v>16657</v>
      </c>
      <c r="B2882" s="118" t="s">
        <v>16658</v>
      </c>
      <c r="C2882" s="118" t="b">
        <v>0</v>
      </c>
      <c r="D2882" s="118" t="e">
        <f t="shared" ca="1" si="1"/>
        <v>#NAME?</v>
      </c>
      <c r="E2882" s="118" t="s">
        <v>16650</v>
      </c>
      <c r="F2882" s="118" t="s">
        <v>16659</v>
      </c>
      <c r="G2882" s="118"/>
      <c r="H2882" s="118" t="s">
        <v>54</v>
      </c>
      <c r="I2882" s="118" t="s">
        <v>7755</v>
      </c>
      <c r="J2882" s="118" t="s">
        <v>7756</v>
      </c>
    </row>
    <row r="2883" spans="1:10" ht="12.75">
      <c r="A2883" s="118" t="s">
        <v>11179</v>
      </c>
      <c r="B2883" s="118" t="s">
        <v>13767</v>
      </c>
      <c r="C2883" s="118" t="b">
        <v>0</v>
      </c>
      <c r="D2883" s="118" t="e">
        <f t="shared" ca="1" si="1"/>
        <v>#NAME?</v>
      </c>
      <c r="E2883" s="118" t="s">
        <v>16650</v>
      </c>
      <c r="F2883" s="118" t="s">
        <v>16660</v>
      </c>
      <c r="G2883" s="118"/>
      <c r="H2883" s="118" t="s">
        <v>54</v>
      </c>
      <c r="I2883" s="118" t="s">
        <v>7755</v>
      </c>
      <c r="J2883" s="118" t="s">
        <v>7756</v>
      </c>
    </row>
    <row r="2884" spans="1:10" ht="12.75">
      <c r="A2884" s="118" t="s">
        <v>882</v>
      </c>
      <c r="B2884" s="118" t="s">
        <v>16661</v>
      </c>
      <c r="C2884" s="118" t="b">
        <v>0</v>
      </c>
      <c r="D2884" s="118" t="e">
        <f t="shared" ca="1" si="1"/>
        <v>#NAME?</v>
      </c>
      <c r="E2884" s="118" t="s">
        <v>16650</v>
      </c>
      <c r="F2884" s="118" t="s">
        <v>16662</v>
      </c>
      <c r="G2884" s="118"/>
      <c r="H2884" s="118" t="s">
        <v>54</v>
      </c>
      <c r="I2884" s="118" t="s">
        <v>7755</v>
      </c>
      <c r="J2884" s="118" t="s">
        <v>7756</v>
      </c>
    </row>
    <row r="2885" spans="1:10" ht="12.75">
      <c r="A2885" s="118" t="s">
        <v>16663</v>
      </c>
      <c r="B2885" s="118" t="s">
        <v>16664</v>
      </c>
      <c r="C2885" s="118" t="b">
        <v>0</v>
      </c>
      <c r="D2885" s="118" t="e">
        <f t="shared" ca="1" si="1"/>
        <v>#NAME?</v>
      </c>
      <c r="E2885" s="118" t="s">
        <v>16665</v>
      </c>
      <c r="F2885" s="118" t="s">
        <v>16666</v>
      </c>
      <c r="G2885" s="118"/>
      <c r="H2885" s="118" t="s">
        <v>54</v>
      </c>
      <c r="I2885" s="118" t="s">
        <v>7684</v>
      </c>
      <c r="J2885" s="118"/>
    </row>
    <row r="2886" spans="1:10" ht="12.75">
      <c r="A2886" s="118" t="s">
        <v>12165</v>
      </c>
      <c r="B2886" s="118" t="s">
        <v>16667</v>
      </c>
      <c r="C2886" s="118" t="b">
        <v>0</v>
      </c>
      <c r="D2886" s="118" t="e">
        <f t="shared" ca="1" si="1"/>
        <v>#NAME?</v>
      </c>
      <c r="E2886" s="118" t="s">
        <v>16665</v>
      </c>
      <c r="F2886" s="118" t="s">
        <v>16668</v>
      </c>
      <c r="G2886" s="118"/>
      <c r="H2886" s="118" t="s">
        <v>4551</v>
      </c>
      <c r="I2886" s="118" t="s">
        <v>7684</v>
      </c>
      <c r="J2886" s="118"/>
    </row>
    <row r="2887" spans="1:10" ht="12.75">
      <c r="A2887" s="118" t="s">
        <v>10147</v>
      </c>
      <c r="B2887" s="118" t="s">
        <v>14011</v>
      </c>
      <c r="C2887" s="118" t="b">
        <v>0</v>
      </c>
      <c r="D2887" s="118" t="e">
        <f t="shared" ca="1" si="1"/>
        <v>#NAME?</v>
      </c>
      <c r="E2887" s="118" t="s">
        <v>16665</v>
      </c>
      <c r="F2887" s="118" t="s">
        <v>16669</v>
      </c>
      <c r="G2887" s="118"/>
      <c r="H2887" s="118" t="s">
        <v>4551</v>
      </c>
      <c r="I2887" s="118" t="s">
        <v>7684</v>
      </c>
      <c r="J2887" s="118"/>
    </row>
    <row r="2888" spans="1:10" ht="12.75">
      <c r="A2888" s="118" t="s">
        <v>7860</v>
      </c>
      <c r="B2888" s="118" t="s">
        <v>16670</v>
      </c>
      <c r="C2888" s="118" t="b">
        <v>0</v>
      </c>
      <c r="D2888" s="118" t="e">
        <f t="shared" ca="1" si="1"/>
        <v>#NAME?</v>
      </c>
      <c r="E2888" s="118" t="s">
        <v>16665</v>
      </c>
      <c r="F2888" s="118" t="s">
        <v>16671</v>
      </c>
      <c r="G2888" s="118"/>
      <c r="H2888" s="118" t="s">
        <v>54</v>
      </c>
      <c r="I2888" s="118" t="s">
        <v>7684</v>
      </c>
      <c r="J2888" s="118"/>
    </row>
    <row r="2889" spans="1:10" ht="12.75">
      <c r="A2889" s="118" t="s">
        <v>7717</v>
      </c>
      <c r="B2889" s="118" t="s">
        <v>16672</v>
      </c>
      <c r="C2889" s="118" t="b">
        <v>0</v>
      </c>
      <c r="D2889" s="118" t="e">
        <f t="shared" ca="1" si="1"/>
        <v>#NAME?</v>
      </c>
      <c r="E2889" s="118" t="s">
        <v>16665</v>
      </c>
      <c r="F2889" s="118" t="s">
        <v>16673</v>
      </c>
      <c r="G2889" s="118"/>
      <c r="H2889" s="118" t="s">
        <v>54</v>
      </c>
      <c r="I2889" s="118" t="s">
        <v>7684</v>
      </c>
      <c r="J2889" s="118"/>
    </row>
    <row r="2890" spans="1:10" ht="12.75">
      <c r="A2890" s="118" t="s">
        <v>8703</v>
      </c>
      <c r="B2890" s="118" t="s">
        <v>16674</v>
      </c>
      <c r="C2890" s="118" t="b">
        <v>0</v>
      </c>
      <c r="D2890" s="118" t="e">
        <f t="shared" ca="1" si="1"/>
        <v>#NAME?</v>
      </c>
      <c r="E2890" s="118" t="s">
        <v>16665</v>
      </c>
      <c r="F2890" s="118" t="s">
        <v>16675</v>
      </c>
      <c r="G2890" s="118"/>
      <c r="H2890" s="118" t="s">
        <v>4551</v>
      </c>
      <c r="I2890" s="118" t="s">
        <v>7684</v>
      </c>
      <c r="J2890" s="118"/>
    </row>
    <row r="2891" spans="1:10" ht="12.75">
      <c r="A2891" s="118" t="s">
        <v>989</v>
      </c>
      <c r="B2891" s="118" t="s">
        <v>16676</v>
      </c>
      <c r="C2891" s="118" t="b">
        <v>0</v>
      </c>
      <c r="D2891" s="118" t="e">
        <f t="shared" ca="1" si="1"/>
        <v>#NAME?</v>
      </c>
      <c r="E2891" s="118" t="s">
        <v>16677</v>
      </c>
      <c r="F2891" s="118" t="s">
        <v>16678</v>
      </c>
      <c r="G2891" s="118"/>
      <c r="H2891" s="118" t="s">
        <v>12396</v>
      </c>
      <c r="I2891" s="118" t="s">
        <v>13961</v>
      </c>
      <c r="J2891" s="118" t="s">
        <v>7672</v>
      </c>
    </row>
    <row r="2892" spans="1:10" ht="12.75">
      <c r="A2892" s="118" t="s">
        <v>1861</v>
      </c>
      <c r="B2892" s="118" t="s">
        <v>2098</v>
      </c>
      <c r="C2892" s="118" t="b">
        <v>0</v>
      </c>
      <c r="D2892" s="118" t="e">
        <f t="shared" ca="1" si="1"/>
        <v>#NAME?</v>
      </c>
      <c r="E2892" s="118" t="s">
        <v>16677</v>
      </c>
      <c r="F2892" s="118" t="s">
        <v>16679</v>
      </c>
      <c r="G2892" s="118"/>
      <c r="H2892" s="118" t="s">
        <v>4872</v>
      </c>
      <c r="I2892" s="118" t="s">
        <v>13961</v>
      </c>
      <c r="J2892" s="118" t="s">
        <v>7672</v>
      </c>
    </row>
    <row r="2893" spans="1:10" ht="12.75">
      <c r="A2893" s="118" t="s">
        <v>846</v>
      </c>
      <c r="B2893" s="118" t="s">
        <v>16680</v>
      </c>
      <c r="C2893" s="118" t="b">
        <v>0</v>
      </c>
      <c r="D2893" s="118" t="e">
        <f t="shared" ca="1" si="1"/>
        <v>#NAME?</v>
      </c>
      <c r="E2893" s="118" t="s">
        <v>16677</v>
      </c>
      <c r="F2893" s="118" t="s">
        <v>16681</v>
      </c>
      <c r="G2893" s="118"/>
      <c r="H2893" s="118" t="s">
        <v>4276</v>
      </c>
      <c r="I2893" s="118" t="s">
        <v>13961</v>
      </c>
      <c r="J2893" s="118" t="s">
        <v>7672</v>
      </c>
    </row>
    <row r="2894" spans="1:10" ht="12.75">
      <c r="A2894" s="118" t="s">
        <v>846</v>
      </c>
      <c r="B2894" s="118" t="s">
        <v>16682</v>
      </c>
      <c r="C2894" s="118" t="b">
        <v>0</v>
      </c>
      <c r="D2894" s="118" t="e">
        <f t="shared" ca="1" si="1"/>
        <v>#NAME?</v>
      </c>
      <c r="E2894" s="118" t="s">
        <v>16677</v>
      </c>
      <c r="F2894" s="118" t="s">
        <v>16683</v>
      </c>
      <c r="G2894" s="118"/>
      <c r="H2894" s="118" t="s">
        <v>4831</v>
      </c>
      <c r="I2894" s="118" t="s">
        <v>13961</v>
      </c>
      <c r="J2894" s="118" t="s">
        <v>7672</v>
      </c>
    </row>
    <row r="2895" spans="1:10" ht="12.75">
      <c r="A2895" s="118" t="s">
        <v>16684</v>
      </c>
      <c r="B2895" s="118" t="s">
        <v>16685</v>
      </c>
      <c r="C2895" s="118" t="b">
        <v>0</v>
      </c>
      <c r="D2895" s="118" t="e">
        <f t="shared" ca="1" si="1"/>
        <v>#NAME?</v>
      </c>
      <c r="E2895" s="118" t="s">
        <v>16677</v>
      </c>
      <c r="F2895" s="118" t="s">
        <v>16686</v>
      </c>
      <c r="G2895" s="118"/>
      <c r="H2895" s="118" t="s">
        <v>4276</v>
      </c>
      <c r="I2895" s="118" t="s">
        <v>13961</v>
      </c>
      <c r="J2895" s="118" t="s">
        <v>7672</v>
      </c>
    </row>
    <row r="2896" spans="1:10" ht="12.75">
      <c r="A2896" s="118" t="s">
        <v>2226</v>
      </c>
      <c r="B2896" s="118" t="s">
        <v>16687</v>
      </c>
      <c r="C2896" s="118" t="b">
        <v>0</v>
      </c>
      <c r="D2896" s="118" t="e">
        <f t="shared" ca="1" si="1"/>
        <v>#NAME?</v>
      </c>
      <c r="E2896" s="118" t="s">
        <v>16677</v>
      </c>
      <c r="F2896" s="118" t="s">
        <v>16688</v>
      </c>
      <c r="G2896" s="118"/>
      <c r="H2896" s="118" t="s">
        <v>4276</v>
      </c>
      <c r="I2896" s="118" t="s">
        <v>13961</v>
      </c>
      <c r="J2896" s="118" t="s">
        <v>7672</v>
      </c>
    </row>
    <row r="2897" spans="1:10" ht="12.75">
      <c r="A2897" s="118" t="s">
        <v>2523</v>
      </c>
      <c r="B2897" s="118" t="s">
        <v>8138</v>
      </c>
      <c r="C2897" s="118" t="b">
        <v>0</v>
      </c>
      <c r="D2897" s="118" t="e">
        <f t="shared" ca="1" si="1"/>
        <v>#NAME?</v>
      </c>
      <c r="E2897" s="118" t="s">
        <v>16689</v>
      </c>
      <c r="F2897" s="118" t="s">
        <v>16690</v>
      </c>
      <c r="G2897" s="118"/>
      <c r="H2897" s="118" t="s">
        <v>4278</v>
      </c>
      <c r="I2897" s="118" t="s">
        <v>10521</v>
      </c>
      <c r="J2897" s="118"/>
    </row>
    <row r="2898" spans="1:10" ht="12.75">
      <c r="A2898" s="118" t="s">
        <v>8186</v>
      </c>
      <c r="B2898" s="118" t="s">
        <v>10291</v>
      </c>
      <c r="C2898" s="118" t="b">
        <v>0</v>
      </c>
      <c r="D2898" s="118" t="e">
        <f t="shared" ca="1" si="1"/>
        <v>#NAME?</v>
      </c>
      <c r="E2898" s="118" t="s">
        <v>16691</v>
      </c>
      <c r="F2898" s="118" t="s">
        <v>16692</v>
      </c>
      <c r="G2898" s="118"/>
      <c r="H2898" s="118" t="s">
        <v>15512</v>
      </c>
      <c r="I2898" s="118" t="s">
        <v>16431</v>
      </c>
      <c r="J2898" s="118" t="s">
        <v>14204</v>
      </c>
    </row>
    <row r="2899" spans="1:10" ht="12.75">
      <c r="A2899" s="118" t="s">
        <v>1544</v>
      </c>
      <c r="B2899" s="118" t="s">
        <v>16693</v>
      </c>
      <c r="C2899" s="118" t="b">
        <v>0</v>
      </c>
      <c r="D2899" s="118" t="e">
        <f t="shared" ca="1" si="1"/>
        <v>#NAME?</v>
      </c>
      <c r="E2899" s="118" t="s">
        <v>16691</v>
      </c>
      <c r="F2899" s="118" t="s">
        <v>16694</v>
      </c>
      <c r="G2899" s="118"/>
      <c r="H2899" s="118" t="s">
        <v>4276</v>
      </c>
      <c r="I2899" s="118" t="s">
        <v>16431</v>
      </c>
      <c r="J2899" s="118" t="s">
        <v>14204</v>
      </c>
    </row>
    <row r="2900" spans="1:10" ht="12.75">
      <c r="A2900" s="118" t="s">
        <v>2339</v>
      </c>
      <c r="B2900" s="118" t="s">
        <v>14694</v>
      </c>
      <c r="C2900" s="118" t="b">
        <v>0</v>
      </c>
      <c r="D2900" s="118" t="e">
        <f t="shared" ca="1" si="1"/>
        <v>#NAME?</v>
      </c>
      <c r="E2900" s="118" t="s">
        <v>16695</v>
      </c>
      <c r="F2900" s="118" t="s">
        <v>16696</v>
      </c>
      <c r="G2900" s="118"/>
      <c r="H2900" s="118" t="s">
        <v>54</v>
      </c>
      <c r="I2900" s="127" t="s">
        <v>7850</v>
      </c>
      <c r="J2900" s="118"/>
    </row>
    <row r="2901" spans="1:10" ht="12.75">
      <c r="A2901" s="118" t="s">
        <v>16697</v>
      </c>
      <c r="B2901" s="118" t="s">
        <v>16698</v>
      </c>
      <c r="C2901" s="118" t="b">
        <v>0</v>
      </c>
      <c r="D2901" s="118" t="e">
        <f t="shared" ca="1" si="1"/>
        <v>#NAME?</v>
      </c>
      <c r="E2901" s="118" t="s">
        <v>16695</v>
      </c>
      <c r="F2901" s="118" t="s">
        <v>16699</v>
      </c>
      <c r="G2901" s="118"/>
      <c r="H2901" s="118" t="s">
        <v>54</v>
      </c>
      <c r="I2901" s="118" t="s">
        <v>7684</v>
      </c>
      <c r="J2901" s="118"/>
    </row>
    <row r="2902" spans="1:10" ht="12.75">
      <c r="A2902" s="118" t="s">
        <v>1666</v>
      </c>
      <c r="B2902" s="118" t="s">
        <v>16700</v>
      </c>
      <c r="C2902" s="118" t="b">
        <v>0</v>
      </c>
      <c r="D2902" s="118" t="e">
        <f t="shared" ca="1" si="1"/>
        <v>#NAME?</v>
      </c>
      <c r="E2902" s="118" t="s">
        <v>16695</v>
      </c>
      <c r="F2902" s="118" t="s">
        <v>16701</v>
      </c>
      <c r="G2902" s="118"/>
      <c r="H2902" s="118" t="s">
        <v>54</v>
      </c>
      <c r="I2902" s="118" t="s">
        <v>7642</v>
      </c>
      <c r="J2902" s="118"/>
    </row>
    <row r="2903" spans="1:10" ht="12.75">
      <c r="A2903" s="118" t="s">
        <v>11519</v>
      </c>
      <c r="B2903" s="118" t="s">
        <v>16702</v>
      </c>
      <c r="C2903" s="118" t="b">
        <v>0</v>
      </c>
      <c r="D2903" s="118" t="e">
        <f t="shared" ca="1" si="1"/>
        <v>#NAME?</v>
      </c>
      <c r="E2903" s="118" t="s">
        <v>16695</v>
      </c>
      <c r="F2903" s="118" t="s">
        <v>16703</v>
      </c>
      <c r="G2903" s="118"/>
      <c r="H2903" s="118" t="s">
        <v>54</v>
      </c>
      <c r="I2903" s="118" t="s">
        <v>7642</v>
      </c>
      <c r="J2903" s="118"/>
    </row>
    <row r="2904" spans="1:10" ht="12.75">
      <c r="A2904" s="118" t="s">
        <v>15286</v>
      </c>
      <c r="B2904" s="118" t="s">
        <v>16704</v>
      </c>
      <c r="C2904" s="118" t="b">
        <v>0</v>
      </c>
      <c r="D2904" s="118" t="e">
        <f t="shared" ca="1" si="1"/>
        <v>#NAME?</v>
      </c>
      <c r="E2904" s="118" t="s">
        <v>16695</v>
      </c>
      <c r="F2904" s="118" t="s">
        <v>16705</v>
      </c>
      <c r="G2904" s="118"/>
      <c r="H2904" s="118" t="s">
        <v>4278</v>
      </c>
      <c r="I2904" s="118" t="s">
        <v>7684</v>
      </c>
      <c r="J2904" s="118"/>
    </row>
    <row r="2905" spans="1:10" ht="12.75">
      <c r="A2905" s="118" t="s">
        <v>8779</v>
      </c>
      <c r="B2905" s="118" t="s">
        <v>16706</v>
      </c>
      <c r="C2905" s="118" t="b">
        <v>0</v>
      </c>
      <c r="D2905" s="118" t="e">
        <f t="shared" ca="1" si="1"/>
        <v>#NAME?</v>
      </c>
      <c r="E2905" s="118" t="s">
        <v>16695</v>
      </c>
      <c r="F2905" s="118" t="s">
        <v>16707</v>
      </c>
      <c r="G2905" s="118"/>
      <c r="H2905" s="118" t="s">
        <v>54</v>
      </c>
      <c r="I2905" s="118" t="s">
        <v>7642</v>
      </c>
      <c r="J2905" s="118"/>
    </row>
    <row r="2906" spans="1:10" ht="12.75">
      <c r="A2906" s="118" t="s">
        <v>7860</v>
      </c>
      <c r="B2906" s="118" t="s">
        <v>16708</v>
      </c>
      <c r="C2906" s="118" t="b">
        <v>0</v>
      </c>
      <c r="D2906" s="118" t="e">
        <f t="shared" ca="1" si="1"/>
        <v>#NAME?</v>
      </c>
      <c r="E2906" s="118" t="s">
        <v>16695</v>
      </c>
      <c r="F2906" s="118" t="s">
        <v>16709</v>
      </c>
      <c r="G2906" s="118"/>
      <c r="H2906" s="118" t="s">
        <v>54</v>
      </c>
      <c r="I2906" s="118" t="s">
        <v>7684</v>
      </c>
      <c r="J2906" s="118"/>
    </row>
    <row r="2907" spans="1:10" ht="12.75">
      <c r="A2907" s="118" t="s">
        <v>1484</v>
      </c>
      <c r="B2907" s="118" t="s">
        <v>16710</v>
      </c>
      <c r="C2907" s="118" t="b">
        <v>0</v>
      </c>
      <c r="D2907" s="118" t="e">
        <f t="shared" ca="1" si="1"/>
        <v>#NAME?</v>
      </c>
      <c r="E2907" s="118" t="s">
        <v>16695</v>
      </c>
      <c r="F2907" s="118" t="s">
        <v>16711</v>
      </c>
      <c r="G2907" s="118"/>
      <c r="H2907" s="118" t="s">
        <v>54</v>
      </c>
      <c r="I2907" s="118" t="s">
        <v>7642</v>
      </c>
      <c r="J2907" s="118"/>
    </row>
    <row r="2908" spans="1:10" ht="12.75">
      <c r="A2908" s="118" t="s">
        <v>16712</v>
      </c>
      <c r="B2908" s="118" t="s">
        <v>9794</v>
      </c>
      <c r="C2908" s="118" t="b">
        <v>0</v>
      </c>
      <c r="D2908" s="118" t="e">
        <f t="shared" ca="1" si="1"/>
        <v>#NAME?</v>
      </c>
      <c r="E2908" s="118" t="s">
        <v>16695</v>
      </c>
      <c r="F2908" s="118" t="s">
        <v>16713</v>
      </c>
      <c r="G2908" s="118"/>
      <c r="H2908" s="118" t="s">
        <v>54</v>
      </c>
      <c r="I2908" s="118" t="s">
        <v>7642</v>
      </c>
      <c r="J2908" s="118"/>
    </row>
    <row r="2909" spans="1:10" ht="12.75">
      <c r="A2909" s="118" t="s">
        <v>10606</v>
      </c>
      <c r="B2909" s="118" t="s">
        <v>16714</v>
      </c>
      <c r="C2909" s="118" t="b">
        <v>0</v>
      </c>
      <c r="D2909" s="118" t="e">
        <f t="shared" ca="1" si="1"/>
        <v>#NAME?</v>
      </c>
      <c r="E2909" s="118" t="s">
        <v>16695</v>
      </c>
      <c r="F2909" s="118" t="s">
        <v>16715</v>
      </c>
      <c r="G2909" s="118"/>
      <c r="H2909" s="118" t="s">
        <v>54</v>
      </c>
      <c r="I2909" s="118" t="s">
        <v>7642</v>
      </c>
      <c r="J2909" s="118"/>
    </row>
    <row r="2910" spans="1:10" ht="12.75">
      <c r="A2910" s="118" t="s">
        <v>16716</v>
      </c>
      <c r="B2910" s="118" t="s">
        <v>16717</v>
      </c>
      <c r="C2910" s="118" t="b">
        <v>0</v>
      </c>
      <c r="D2910" s="118" t="e">
        <f t="shared" ca="1" si="1"/>
        <v>#NAME?</v>
      </c>
      <c r="E2910" s="118" t="s">
        <v>16695</v>
      </c>
      <c r="F2910" s="118" t="s">
        <v>16718</v>
      </c>
      <c r="G2910" s="118"/>
      <c r="H2910" s="118" t="s">
        <v>54</v>
      </c>
      <c r="I2910" s="118" t="s">
        <v>7642</v>
      </c>
      <c r="J2910" s="118"/>
    </row>
    <row r="2911" spans="1:10" ht="12.75">
      <c r="A2911" s="118" t="s">
        <v>16719</v>
      </c>
      <c r="B2911" s="118" t="s">
        <v>16720</v>
      </c>
      <c r="C2911" s="118" t="b">
        <v>0</v>
      </c>
      <c r="D2911" s="118" t="e">
        <f t="shared" ca="1" si="1"/>
        <v>#NAME?</v>
      </c>
      <c r="E2911" s="118" t="s">
        <v>16695</v>
      </c>
      <c r="F2911" s="118" t="s">
        <v>16721</v>
      </c>
      <c r="G2911" s="118"/>
      <c r="H2911" s="118" t="s">
        <v>54</v>
      </c>
      <c r="I2911" s="118" t="s">
        <v>7642</v>
      </c>
      <c r="J2911" s="118"/>
    </row>
    <row r="2912" spans="1:10" ht="12.75">
      <c r="A2912" s="118" t="s">
        <v>7941</v>
      </c>
      <c r="B2912" s="118" t="s">
        <v>16722</v>
      </c>
      <c r="C2912" s="118" t="b">
        <v>0</v>
      </c>
      <c r="D2912" s="118" t="e">
        <f t="shared" ca="1" si="1"/>
        <v>#NAME?</v>
      </c>
      <c r="E2912" s="118" t="s">
        <v>16695</v>
      </c>
      <c r="F2912" s="118" t="s">
        <v>16723</v>
      </c>
      <c r="G2912" s="118"/>
      <c r="H2912" s="118" t="s">
        <v>54</v>
      </c>
      <c r="I2912" s="118" t="s">
        <v>7684</v>
      </c>
      <c r="J2912" s="118"/>
    </row>
    <row r="2913" spans="1:10" ht="12.75">
      <c r="A2913" s="118" t="s">
        <v>12532</v>
      </c>
      <c r="B2913" s="118" t="s">
        <v>16724</v>
      </c>
      <c r="C2913" s="118" t="b">
        <v>0</v>
      </c>
      <c r="D2913" s="118" t="e">
        <f t="shared" ca="1" si="1"/>
        <v>#NAME?</v>
      </c>
      <c r="E2913" s="118" t="s">
        <v>16725</v>
      </c>
      <c r="F2913" s="118" t="s">
        <v>16726</v>
      </c>
      <c r="G2913" s="118"/>
      <c r="H2913" s="118" t="s">
        <v>5302</v>
      </c>
      <c r="I2913" s="118" t="s">
        <v>8050</v>
      </c>
      <c r="J2913" s="118"/>
    </row>
    <row r="2914" spans="1:10" ht="12.75">
      <c r="A2914" s="118" t="s">
        <v>16727</v>
      </c>
      <c r="B2914" s="118" t="s">
        <v>13979</v>
      </c>
      <c r="C2914" s="118" t="b">
        <v>0</v>
      </c>
      <c r="D2914" s="118" t="e">
        <f t="shared" ca="1" si="1"/>
        <v>#NAME?</v>
      </c>
      <c r="E2914" s="118" t="s">
        <v>16725</v>
      </c>
      <c r="F2914" s="118" t="s">
        <v>16728</v>
      </c>
      <c r="G2914" s="118"/>
      <c r="H2914" s="118" t="s">
        <v>5302</v>
      </c>
      <c r="I2914" s="118" t="s">
        <v>8050</v>
      </c>
      <c r="J2914" s="118"/>
    </row>
    <row r="2915" spans="1:10" ht="12.75">
      <c r="A2915" s="118" t="s">
        <v>16729</v>
      </c>
      <c r="B2915" s="118" t="s">
        <v>1247</v>
      </c>
      <c r="C2915" s="118" t="b">
        <v>0</v>
      </c>
      <c r="D2915" s="118" t="e">
        <f t="shared" ca="1" si="1"/>
        <v>#NAME?</v>
      </c>
      <c r="E2915" s="118" t="s">
        <v>16730</v>
      </c>
      <c r="F2915" s="118" t="s">
        <v>16731</v>
      </c>
      <c r="G2915" s="118"/>
      <c r="H2915" s="118" t="s">
        <v>6289</v>
      </c>
      <c r="I2915" s="118" t="s">
        <v>7820</v>
      </c>
      <c r="J2915" s="118" t="s">
        <v>7820</v>
      </c>
    </row>
    <row r="2916" spans="1:10" ht="12.75">
      <c r="A2916" s="118" t="s">
        <v>1266</v>
      </c>
      <c r="B2916" s="118" t="s">
        <v>16732</v>
      </c>
      <c r="C2916" s="118" t="b">
        <v>0</v>
      </c>
      <c r="D2916" s="118" t="e">
        <f t="shared" ca="1" si="1"/>
        <v>#NAME?</v>
      </c>
      <c r="E2916" s="118" t="s">
        <v>16733</v>
      </c>
      <c r="F2916" s="118" t="s">
        <v>16734</v>
      </c>
      <c r="G2916" s="118"/>
      <c r="H2916" s="118" t="s">
        <v>5368</v>
      </c>
      <c r="I2916" s="118" t="s">
        <v>16735</v>
      </c>
      <c r="J2916" s="118" t="s">
        <v>10630</v>
      </c>
    </row>
    <row r="2917" spans="1:10" ht="12.75">
      <c r="A2917" s="118" t="s">
        <v>11919</v>
      </c>
      <c r="B2917" s="118" t="s">
        <v>16736</v>
      </c>
      <c r="C2917" s="118" t="b">
        <v>0</v>
      </c>
      <c r="D2917" s="118" t="e">
        <f t="shared" ca="1" si="1"/>
        <v>#NAME?</v>
      </c>
      <c r="E2917" s="118" t="s">
        <v>16733</v>
      </c>
      <c r="F2917" s="118" t="s">
        <v>16737</v>
      </c>
      <c r="G2917" s="118"/>
      <c r="H2917" s="118" t="s">
        <v>16738</v>
      </c>
      <c r="I2917" s="118" t="s">
        <v>16735</v>
      </c>
      <c r="J2917" s="118" t="s">
        <v>10630</v>
      </c>
    </row>
    <row r="2918" spans="1:10" ht="12.75">
      <c r="A2918" s="118" t="s">
        <v>1671</v>
      </c>
      <c r="B2918" s="118" t="s">
        <v>16739</v>
      </c>
      <c r="C2918" s="118" t="b">
        <v>0</v>
      </c>
      <c r="D2918" s="118" t="e">
        <f t="shared" ca="1" si="1"/>
        <v>#NAME?</v>
      </c>
      <c r="E2918" s="118" t="s">
        <v>16733</v>
      </c>
      <c r="F2918" s="118" t="s">
        <v>16740</v>
      </c>
      <c r="G2918" s="118"/>
      <c r="H2918" s="118" t="s">
        <v>16741</v>
      </c>
      <c r="I2918" s="118" t="s">
        <v>16735</v>
      </c>
      <c r="J2918" s="118" t="s">
        <v>10630</v>
      </c>
    </row>
    <row r="2919" spans="1:10" ht="12.75">
      <c r="A2919" s="118" t="s">
        <v>862</v>
      </c>
      <c r="B2919" s="118" t="s">
        <v>16742</v>
      </c>
      <c r="C2919" s="118" t="b">
        <v>0</v>
      </c>
      <c r="D2919" s="118" t="e">
        <f t="shared" ca="1" si="1"/>
        <v>#NAME?</v>
      </c>
      <c r="E2919" s="118" t="s">
        <v>16733</v>
      </c>
      <c r="F2919" s="118" t="s">
        <v>16743</v>
      </c>
      <c r="G2919" s="118"/>
      <c r="H2919" s="118" t="s">
        <v>15429</v>
      </c>
      <c r="I2919" s="118" t="s">
        <v>16735</v>
      </c>
      <c r="J2919" s="118" t="s">
        <v>10630</v>
      </c>
    </row>
    <row r="2920" spans="1:10" ht="12.75">
      <c r="A2920" s="118" t="s">
        <v>1769</v>
      </c>
      <c r="B2920" s="118" t="s">
        <v>16744</v>
      </c>
      <c r="C2920" s="118" t="b">
        <v>0</v>
      </c>
      <c r="D2920" s="118" t="e">
        <f t="shared" ca="1" si="1"/>
        <v>#NAME?</v>
      </c>
      <c r="E2920" s="118" t="s">
        <v>16733</v>
      </c>
      <c r="F2920" s="118" t="s">
        <v>16745</v>
      </c>
      <c r="G2920" s="118"/>
      <c r="H2920" s="118" t="s">
        <v>16746</v>
      </c>
      <c r="I2920" s="118" t="s">
        <v>16735</v>
      </c>
      <c r="J2920" s="118" t="s">
        <v>10630</v>
      </c>
    </row>
    <row r="2921" spans="1:10" ht="12.75">
      <c r="A2921" s="118" t="s">
        <v>12004</v>
      </c>
      <c r="B2921" s="118" t="s">
        <v>16747</v>
      </c>
      <c r="C2921" s="118" t="b">
        <v>0</v>
      </c>
      <c r="D2921" s="118" t="e">
        <f t="shared" ca="1" si="1"/>
        <v>#NAME?</v>
      </c>
      <c r="E2921" s="118" t="s">
        <v>16748</v>
      </c>
      <c r="F2921" s="118" t="s">
        <v>16749</v>
      </c>
      <c r="G2921" s="118"/>
      <c r="H2921" s="118" t="s">
        <v>4276</v>
      </c>
      <c r="I2921" s="118" t="s">
        <v>7684</v>
      </c>
      <c r="J2921" s="118"/>
    </row>
    <row r="2922" spans="1:10" ht="12.75">
      <c r="A2922" s="118" t="s">
        <v>16750</v>
      </c>
      <c r="B2922" s="118" t="s">
        <v>16751</v>
      </c>
      <c r="C2922" s="118" t="b">
        <v>0</v>
      </c>
      <c r="D2922" s="118" t="e">
        <f t="shared" ca="1" si="1"/>
        <v>#NAME?</v>
      </c>
      <c r="E2922" s="118" t="s">
        <v>16752</v>
      </c>
      <c r="F2922" s="118" t="s">
        <v>16753</v>
      </c>
      <c r="G2922" s="118"/>
      <c r="H2922" s="118" t="s">
        <v>4276</v>
      </c>
      <c r="I2922" s="118" t="s">
        <v>9131</v>
      </c>
      <c r="J2922" s="118" t="s">
        <v>7622</v>
      </c>
    </row>
    <row r="2923" spans="1:10" ht="12.75">
      <c r="A2923" s="118" t="s">
        <v>16754</v>
      </c>
      <c r="B2923" s="118" t="s">
        <v>8153</v>
      </c>
      <c r="C2923" s="118" t="b">
        <v>0</v>
      </c>
      <c r="D2923" s="118" t="e">
        <f t="shared" ca="1" si="1"/>
        <v>#NAME?</v>
      </c>
      <c r="E2923" s="118" t="s">
        <v>16752</v>
      </c>
      <c r="F2923" s="118" t="s">
        <v>16755</v>
      </c>
      <c r="G2923" s="118"/>
      <c r="H2923" s="118" t="s">
        <v>4276</v>
      </c>
      <c r="I2923" s="118" t="s">
        <v>9131</v>
      </c>
      <c r="J2923" s="118" t="s">
        <v>7622</v>
      </c>
    </row>
    <row r="2924" spans="1:10" ht="12.75">
      <c r="A2924" s="118" t="s">
        <v>846</v>
      </c>
      <c r="B2924" s="118" t="s">
        <v>16756</v>
      </c>
      <c r="C2924" s="118" t="b">
        <v>0</v>
      </c>
      <c r="D2924" s="118" t="e">
        <f t="shared" ca="1" si="1"/>
        <v>#NAME?</v>
      </c>
      <c r="E2924" s="118" t="s">
        <v>16757</v>
      </c>
      <c r="F2924" s="118" t="s">
        <v>16758</v>
      </c>
      <c r="G2924" s="118"/>
      <c r="H2924" s="118" t="s">
        <v>4276</v>
      </c>
      <c r="I2924" s="118" t="s">
        <v>10521</v>
      </c>
      <c r="J2924" s="118"/>
    </row>
    <row r="2925" spans="1:10" ht="12.75">
      <c r="A2925" s="118" t="s">
        <v>16759</v>
      </c>
      <c r="B2925" s="118" t="s">
        <v>16760</v>
      </c>
      <c r="C2925" s="118" t="b">
        <v>0</v>
      </c>
      <c r="D2925" s="118" t="e">
        <f t="shared" ca="1" si="1"/>
        <v>#NAME?</v>
      </c>
      <c r="E2925" s="118" t="s">
        <v>16761</v>
      </c>
      <c r="F2925" s="118" t="s">
        <v>16762</v>
      </c>
      <c r="G2925" s="118"/>
      <c r="H2925" s="118" t="s">
        <v>11346</v>
      </c>
      <c r="I2925" s="118" t="s">
        <v>7684</v>
      </c>
      <c r="J2925" s="118"/>
    </row>
    <row r="2926" spans="1:10" ht="12.75">
      <c r="A2926" s="118" t="s">
        <v>10596</v>
      </c>
      <c r="B2926" s="118" t="s">
        <v>16763</v>
      </c>
      <c r="C2926" s="118" t="b">
        <v>0</v>
      </c>
      <c r="D2926" s="118" t="e">
        <f t="shared" ca="1" si="1"/>
        <v>#NAME?</v>
      </c>
      <c r="E2926" s="118" t="s">
        <v>16761</v>
      </c>
      <c r="F2926" s="118" t="s">
        <v>16764</v>
      </c>
      <c r="G2926" s="118"/>
      <c r="H2926" s="118" t="s">
        <v>5064</v>
      </c>
      <c r="I2926" s="118" t="s">
        <v>7684</v>
      </c>
      <c r="J2926" s="118"/>
    </row>
    <row r="2927" spans="1:10" ht="12.75">
      <c r="A2927" s="118" t="s">
        <v>16765</v>
      </c>
      <c r="B2927" s="118" t="s">
        <v>16766</v>
      </c>
      <c r="C2927" s="118" t="b">
        <v>0</v>
      </c>
      <c r="D2927" s="118" t="e">
        <f t="shared" ca="1" si="1"/>
        <v>#NAME?</v>
      </c>
      <c r="E2927" s="118" t="s">
        <v>16761</v>
      </c>
      <c r="F2927" s="118" t="s">
        <v>16767</v>
      </c>
      <c r="G2927" s="118"/>
      <c r="H2927" s="118" t="s">
        <v>5368</v>
      </c>
      <c r="I2927" s="118" t="s">
        <v>7684</v>
      </c>
      <c r="J2927" s="118"/>
    </row>
    <row r="2928" spans="1:10" ht="12.75">
      <c r="A2928" s="118" t="s">
        <v>16768</v>
      </c>
      <c r="B2928" s="118" t="s">
        <v>16769</v>
      </c>
      <c r="C2928" s="118" t="b">
        <v>0</v>
      </c>
      <c r="D2928" s="118" t="e">
        <f t="shared" ca="1" si="1"/>
        <v>#NAME?</v>
      </c>
      <c r="E2928" s="118" t="s">
        <v>16761</v>
      </c>
      <c r="F2928" s="118" t="s">
        <v>16770</v>
      </c>
      <c r="G2928" s="118"/>
      <c r="H2928" s="118" t="s">
        <v>4640</v>
      </c>
      <c r="I2928" s="118" t="s">
        <v>7684</v>
      </c>
      <c r="J2928" s="118"/>
    </row>
    <row r="2929" spans="1:10" ht="12.75">
      <c r="A2929" s="118" t="s">
        <v>1026</v>
      </c>
      <c r="B2929" s="118" t="s">
        <v>9503</v>
      </c>
      <c r="C2929" s="118" t="b">
        <v>0</v>
      </c>
      <c r="D2929" s="118" t="e">
        <f t="shared" ca="1" si="1"/>
        <v>#NAME?</v>
      </c>
      <c r="E2929" s="118" t="s">
        <v>16771</v>
      </c>
      <c r="F2929" s="118" t="s">
        <v>16772</v>
      </c>
      <c r="G2929" s="118"/>
      <c r="H2929" s="118" t="s">
        <v>15701</v>
      </c>
      <c r="I2929" s="118" t="s">
        <v>15914</v>
      </c>
      <c r="J2929" s="118" t="s">
        <v>7622</v>
      </c>
    </row>
    <row r="2930" spans="1:10" ht="12.75">
      <c r="A2930" s="118" t="s">
        <v>9126</v>
      </c>
      <c r="B2930" s="118" t="s">
        <v>16773</v>
      </c>
      <c r="C2930" s="118" t="b">
        <v>0</v>
      </c>
      <c r="D2930" s="118" t="e">
        <f t="shared" ca="1" si="1"/>
        <v>#NAME?</v>
      </c>
      <c r="E2930" s="118" t="s">
        <v>444</v>
      </c>
      <c r="F2930" s="118" t="s">
        <v>16774</v>
      </c>
      <c r="G2930" s="118"/>
      <c r="H2930" s="118" t="s">
        <v>8144</v>
      </c>
      <c r="I2930" s="118" t="s">
        <v>7820</v>
      </c>
      <c r="J2930" s="118" t="s">
        <v>7820</v>
      </c>
    </row>
    <row r="2931" spans="1:10" ht="12.75">
      <c r="A2931" s="118" t="s">
        <v>2671</v>
      </c>
      <c r="B2931" s="118" t="s">
        <v>16775</v>
      </c>
      <c r="C2931" s="118" t="b">
        <v>0</v>
      </c>
      <c r="D2931" s="118" t="e">
        <f t="shared" ca="1" si="1"/>
        <v>#NAME?</v>
      </c>
      <c r="E2931" s="118" t="s">
        <v>444</v>
      </c>
      <c r="F2931" s="118" t="s">
        <v>16776</v>
      </c>
      <c r="G2931" s="118"/>
      <c r="H2931" s="118" t="s">
        <v>7771</v>
      </c>
      <c r="I2931" s="118" t="s">
        <v>7820</v>
      </c>
      <c r="J2931" s="118" t="s">
        <v>7820</v>
      </c>
    </row>
    <row r="2932" spans="1:10" ht="12.75">
      <c r="A2932" s="118" t="s">
        <v>1414</v>
      </c>
      <c r="B2932" s="118" t="s">
        <v>955</v>
      </c>
      <c r="C2932" s="118" t="b">
        <v>0</v>
      </c>
      <c r="D2932" s="118" t="e">
        <f t="shared" ca="1" si="1"/>
        <v>#NAME?</v>
      </c>
      <c r="E2932" s="118" t="s">
        <v>444</v>
      </c>
      <c r="F2932" s="118" t="s">
        <v>16777</v>
      </c>
      <c r="G2932" s="118"/>
      <c r="H2932" s="118" t="s">
        <v>4278</v>
      </c>
      <c r="I2932" s="118" t="s">
        <v>7820</v>
      </c>
      <c r="J2932" s="118" t="s">
        <v>7820</v>
      </c>
    </row>
    <row r="2933" spans="1:10" ht="12.75">
      <c r="A2933" s="118" t="s">
        <v>940</v>
      </c>
      <c r="B2933" s="118" t="s">
        <v>955</v>
      </c>
      <c r="C2933" s="118" t="b">
        <v>0</v>
      </c>
      <c r="D2933" s="118" t="e">
        <f t="shared" ca="1" si="1"/>
        <v>#NAME?</v>
      </c>
      <c r="E2933" s="118" t="s">
        <v>444</v>
      </c>
      <c r="F2933" s="118" t="s">
        <v>16778</v>
      </c>
      <c r="G2933" s="118"/>
      <c r="H2933" s="118" t="s">
        <v>54</v>
      </c>
      <c r="I2933" s="118" t="s">
        <v>7820</v>
      </c>
      <c r="J2933" s="118" t="s">
        <v>7820</v>
      </c>
    </row>
    <row r="2934" spans="1:10" ht="12.75">
      <c r="A2934" s="118" t="s">
        <v>16779</v>
      </c>
      <c r="B2934" s="118" t="s">
        <v>16780</v>
      </c>
      <c r="C2934" s="118" t="b">
        <v>0</v>
      </c>
      <c r="D2934" s="118" t="e">
        <f t="shared" ca="1" si="1"/>
        <v>#NAME?</v>
      </c>
      <c r="E2934" s="118" t="s">
        <v>444</v>
      </c>
      <c r="F2934" s="118" t="s">
        <v>16781</v>
      </c>
      <c r="G2934" s="118"/>
      <c r="H2934" s="118" t="s">
        <v>5607</v>
      </c>
      <c r="I2934" s="118" t="s">
        <v>7820</v>
      </c>
      <c r="J2934" s="118" t="s">
        <v>7820</v>
      </c>
    </row>
    <row r="2935" spans="1:10" ht="12.75">
      <c r="A2935" s="118" t="s">
        <v>1769</v>
      </c>
      <c r="B2935" s="118" t="s">
        <v>16782</v>
      </c>
      <c r="C2935" s="118" t="b">
        <v>0</v>
      </c>
      <c r="D2935" s="118" t="e">
        <f t="shared" ca="1" si="1"/>
        <v>#NAME?</v>
      </c>
      <c r="E2935" s="118" t="s">
        <v>444</v>
      </c>
      <c r="F2935" s="118" t="s">
        <v>16783</v>
      </c>
      <c r="G2935" s="118"/>
      <c r="H2935" s="118" t="s">
        <v>54</v>
      </c>
      <c r="I2935" s="118" t="s">
        <v>7820</v>
      </c>
      <c r="J2935" s="118" t="s">
        <v>7820</v>
      </c>
    </row>
    <row r="2936" spans="1:10" ht="12.75">
      <c r="A2936" s="118" t="s">
        <v>910</v>
      </c>
      <c r="B2936" s="118" t="s">
        <v>10878</v>
      </c>
      <c r="C2936" s="118" t="b">
        <v>0</v>
      </c>
      <c r="D2936" s="118" t="e">
        <f t="shared" ca="1" si="1"/>
        <v>#NAME?</v>
      </c>
      <c r="E2936" s="118" t="s">
        <v>16784</v>
      </c>
      <c r="F2936" s="118" t="s">
        <v>16785</v>
      </c>
      <c r="G2936" s="118"/>
      <c r="H2936" s="118" t="s">
        <v>54</v>
      </c>
      <c r="I2936" s="118" t="s">
        <v>7777</v>
      </c>
      <c r="J2936" s="118" t="s">
        <v>7636</v>
      </c>
    </row>
    <row r="2937" spans="1:10" ht="12.75">
      <c r="A2937" s="118" t="s">
        <v>910</v>
      </c>
      <c r="B2937" s="118" t="s">
        <v>16786</v>
      </c>
      <c r="C2937" s="118" t="b">
        <v>0</v>
      </c>
      <c r="D2937" s="118" t="e">
        <f t="shared" ca="1" si="1"/>
        <v>#NAME?</v>
      </c>
      <c r="E2937" s="118" t="s">
        <v>16784</v>
      </c>
      <c r="F2937" s="118" t="s">
        <v>16787</v>
      </c>
      <c r="G2937" s="118"/>
      <c r="H2937" s="118" t="s">
        <v>4485</v>
      </c>
      <c r="I2937" s="118" t="s">
        <v>7777</v>
      </c>
      <c r="J2937" s="118" t="s">
        <v>7636</v>
      </c>
    </row>
    <row r="2938" spans="1:10" ht="12.75">
      <c r="A2938" s="118" t="s">
        <v>910</v>
      </c>
      <c r="B2938" s="118" t="s">
        <v>16788</v>
      </c>
      <c r="C2938" s="118" t="b">
        <v>0</v>
      </c>
      <c r="D2938" s="118" t="e">
        <f t="shared" ca="1" si="1"/>
        <v>#NAME?</v>
      </c>
      <c r="E2938" s="118" t="s">
        <v>16784</v>
      </c>
      <c r="F2938" s="118" t="s">
        <v>16789</v>
      </c>
      <c r="G2938" s="118"/>
      <c r="H2938" s="118" t="s">
        <v>7611</v>
      </c>
      <c r="I2938" s="118" t="s">
        <v>7777</v>
      </c>
      <c r="J2938" s="118" t="s">
        <v>7636</v>
      </c>
    </row>
    <row r="2939" spans="1:10" ht="12.75">
      <c r="A2939" s="118" t="s">
        <v>1235</v>
      </c>
      <c r="B2939" s="118" t="s">
        <v>16790</v>
      </c>
      <c r="C2939" s="118" t="b">
        <v>0</v>
      </c>
      <c r="D2939" s="118" t="e">
        <f t="shared" ca="1" si="1"/>
        <v>#NAME?</v>
      </c>
      <c r="E2939" s="118" t="s">
        <v>16784</v>
      </c>
      <c r="F2939" s="118" t="s">
        <v>16791</v>
      </c>
      <c r="G2939" s="118"/>
      <c r="H2939" s="118" t="s">
        <v>54</v>
      </c>
      <c r="I2939" s="118" t="s">
        <v>7777</v>
      </c>
      <c r="J2939" s="118" t="s">
        <v>7636</v>
      </c>
    </row>
    <row r="2940" spans="1:10" ht="12.75">
      <c r="A2940" s="118" t="s">
        <v>8186</v>
      </c>
      <c r="B2940" s="118" t="s">
        <v>16792</v>
      </c>
      <c r="C2940" s="118" t="b">
        <v>0</v>
      </c>
      <c r="D2940" s="118" t="e">
        <f t="shared" ca="1" si="1"/>
        <v>#NAME?</v>
      </c>
      <c r="E2940" s="118" t="s">
        <v>16784</v>
      </c>
      <c r="F2940" s="118" t="s">
        <v>16793</v>
      </c>
      <c r="G2940" s="118"/>
      <c r="H2940" s="118" t="s">
        <v>4831</v>
      </c>
      <c r="I2940" s="118" t="s">
        <v>7777</v>
      </c>
      <c r="J2940" s="118" t="s">
        <v>7636</v>
      </c>
    </row>
    <row r="2941" spans="1:10" ht="12.75">
      <c r="A2941" s="118" t="s">
        <v>16794</v>
      </c>
      <c r="B2941" s="118" t="s">
        <v>13910</v>
      </c>
      <c r="C2941" s="118" t="b">
        <v>0</v>
      </c>
      <c r="D2941" s="118" t="e">
        <f t="shared" ca="1" si="1"/>
        <v>#NAME?</v>
      </c>
      <c r="E2941" s="118" t="s">
        <v>16784</v>
      </c>
      <c r="F2941" s="118" t="s">
        <v>16795</v>
      </c>
      <c r="G2941" s="118"/>
      <c r="H2941" s="118" t="s">
        <v>4831</v>
      </c>
      <c r="I2941" s="118" t="s">
        <v>7777</v>
      </c>
      <c r="J2941" s="118" t="s">
        <v>7636</v>
      </c>
    </row>
    <row r="2942" spans="1:10" ht="12.75">
      <c r="A2942" s="118" t="s">
        <v>1591</v>
      </c>
      <c r="B2942" s="118" t="s">
        <v>16796</v>
      </c>
      <c r="C2942" s="118" t="b">
        <v>0</v>
      </c>
      <c r="D2942" s="118" t="e">
        <f t="shared" ca="1" si="1"/>
        <v>#NAME?</v>
      </c>
      <c r="E2942" s="118" t="s">
        <v>16784</v>
      </c>
      <c r="F2942" s="118" t="s">
        <v>16797</v>
      </c>
      <c r="G2942" s="118"/>
      <c r="H2942" s="118" t="s">
        <v>54</v>
      </c>
      <c r="I2942" s="118" t="s">
        <v>7777</v>
      </c>
      <c r="J2942" s="118" t="s">
        <v>7636</v>
      </c>
    </row>
    <row r="2943" spans="1:10" ht="12.75">
      <c r="A2943" s="118" t="s">
        <v>7924</v>
      </c>
      <c r="B2943" s="118" t="s">
        <v>16798</v>
      </c>
      <c r="C2943" s="118" t="b">
        <v>0</v>
      </c>
      <c r="D2943" s="118" t="e">
        <f t="shared" ca="1" si="1"/>
        <v>#NAME?</v>
      </c>
      <c r="E2943" s="118" t="s">
        <v>16784</v>
      </c>
      <c r="F2943" s="118" t="s">
        <v>16799</v>
      </c>
      <c r="G2943" s="118"/>
      <c r="H2943" s="118" t="s">
        <v>4485</v>
      </c>
      <c r="I2943" s="118" t="s">
        <v>7777</v>
      </c>
      <c r="J2943" s="118" t="s">
        <v>7636</v>
      </c>
    </row>
    <row r="2944" spans="1:10" ht="12.75">
      <c r="A2944" s="118" t="s">
        <v>12792</v>
      </c>
      <c r="B2944" s="118" t="s">
        <v>16800</v>
      </c>
      <c r="C2944" s="118" t="b">
        <v>0</v>
      </c>
      <c r="D2944" s="118" t="e">
        <f t="shared" ca="1" si="1"/>
        <v>#NAME?</v>
      </c>
      <c r="E2944" s="118" t="s">
        <v>16784</v>
      </c>
      <c r="F2944" s="118" t="s">
        <v>16801</v>
      </c>
      <c r="G2944" s="118"/>
      <c r="H2944" s="118" t="s">
        <v>54</v>
      </c>
      <c r="I2944" s="118" t="s">
        <v>7777</v>
      </c>
      <c r="J2944" s="118" t="s">
        <v>7636</v>
      </c>
    </row>
    <row r="2945" spans="1:10" ht="12.75">
      <c r="A2945" s="118" t="s">
        <v>2135</v>
      </c>
      <c r="B2945" s="118" t="s">
        <v>2646</v>
      </c>
      <c r="C2945" s="118" t="b">
        <v>0</v>
      </c>
      <c r="D2945" s="118" t="e">
        <f t="shared" ca="1" si="1"/>
        <v>#NAME?</v>
      </c>
      <c r="E2945" s="118" t="s">
        <v>16784</v>
      </c>
      <c r="F2945" s="118" t="s">
        <v>16802</v>
      </c>
      <c r="G2945" s="118"/>
      <c r="H2945" s="118" t="s">
        <v>54</v>
      </c>
      <c r="I2945" s="118" t="s">
        <v>7777</v>
      </c>
      <c r="J2945" s="118" t="s">
        <v>7636</v>
      </c>
    </row>
    <row r="2946" spans="1:10" ht="12.75">
      <c r="A2946" s="118" t="s">
        <v>16803</v>
      </c>
      <c r="B2946" s="118" t="s">
        <v>8017</v>
      </c>
      <c r="C2946" s="118" t="b">
        <v>0</v>
      </c>
      <c r="D2946" s="118" t="e">
        <f t="shared" ca="1" si="1"/>
        <v>#NAME?</v>
      </c>
      <c r="E2946" s="118" t="s">
        <v>16784</v>
      </c>
      <c r="F2946" s="118" t="s">
        <v>16804</v>
      </c>
      <c r="G2946" s="118"/>
      <c r="H2946" s="118" t="s">
        <v>5607</v>
      </c>
      <c r="I2946" s="118" t="s">
        <v>7777</v>
      </c>
      <c r="J2946" s="118" t="s">
        <v>7636</v>
      </c>
    </row>
    <row r="2947" spans="1:10" ht="12.75">
      <c r="A2947" s="118" t="s">
        <v>11419</v>
      </c>
      <c r="B2947" s="118" t="s">
        <v>16805</v>
      </c>
      <c r="C2947" s="118" t="b">
        <v>0</v>
      </c>
      <c r="D2947" s="118" t="e">
        <f t="shared" ca="1" si="1"/>
        <v>#NAME?</v>
      </c>
      <c r="E2947" s="118" t="s">
        <v>16806</v>
      </c>
      <c r="F2947" s="118" t="s">
        <v>16807</v>
      </c>
      <c r="G2947" s="118"/>
      <c r="H2947" s="118" t="s">
        <v>4485</v>
      </c>
      <c r="I2947" s="118" t="s">
        <v>10184</v>
      </c>
      <c r="J2947" s="118" t="s">
        <v>10185</v>
      </c>
    </row>
    <row r="2948" spans="1:10" ht="12.75">
      <c r="A2948" s="118" t="s">
        <v>8748</v>
      </c>
      <c r="B2948" s="118" t="s">
        <v>1257</v>
      </c>
      <c r="C2948" s="118" t="b">
        <v>0</v>
      </c>
      <c r="D2948" s="118" t="e">
        <f t="shared" ca="1" si="1"/>
        <v>#NAME?</v>
      </c>
      <c r="E2948" s="118" t="s">
        <v>16806</v>
      </c>
      <c r="F2948" s="118" t="s">
        <v>16808</v>
      </c>
      <c r="G2948" s="118"/>
      <c r="H2948" s="118" t="s">
        <v>7611</v>
      </c>
      <c r="I2948" s="118" t="s">
        <v>10184</v>
      </c>
      <c r="J2948" s="118" t="s">
        <v>10185</v>
      </c>
    </row>
    <row r="2949" spans="1:10" ht="12.75">
      <c r="A2949" s="118" t="s">
        <v>8581</v>
      </c>
      <c r="B2949" s="118" t="s">
        <v>16809</v>
      </c>
      <c r="C2949" s="118" t="b">
        <v>0</v>
      </c>
      <c r="D2949" s="118" t="e">
        <f t="shared" ca="1" si="1"/>
        <v>#NAME?</v>
      </c>
      <c r="E2949" s="118" t="s">
        <v>16806</v>
      </c>
      <c r="F2949" s="118" t="s">
        <v>16810</v>
      </c>
      <c r="G2949" s="118"/>
      <c r="H2949" s="118" t="s">
        <v>4831</v>
      </c>
      <c r="I2949" s="118" t="s">
        <v>10184</v>
      </c>
      <c r="J2949" s="118" t="s">
        <v>10185</v>
      </c>
    </row>
    <row r="2950" spans="1:10" ht="12.75">
      <c r="A2950" s="118" t="s">
        <v>870</v>
      </c>
      <c r="B2950" s="118" t="s">
        <v>16811</v>
      </c>
      <c r="C2950" s="118" t="b">
        <v>0</v>
      </c>
      <c r="D2950" s="118" t="e">
        <f t="shared" ca="1" si="1"/>
        <v>#NAME?</v>
      </c>
      <c r="E2950" s="118" t="s">
        <v>16806</v>
      </c>
      <c r="F2950" s="118" t="s">
        <v>16812</v>
      </c>
      <c r="G2950" s="118"/>
      <c r="H2950" s="118" t="s">
        <v>16813</v>
      </c>
      <c r="I2950" s="118" t="s">
        <v>10184</v>
      </c>
      <c r="J2950" s="118" t="s">
        <v>10185</v>
      </c>
    </row>
    <row r="2951" spans="1:10" ht="12.75">
      <c r="A2951" s="118" t="s">
        <v>16814</v>
      </c>
      <c r="B2951" s="118" t="s">
        <v>16815</v>
      </c>
      <c r="C2951" s="118" t="b">
        <v>0</v>
      </c>
      <c r="D2951" s="118" t="e">
        <f t="shared" ca="1" si="1"/>
        <v>#NAME?</v>
      </c>
      <c r="E2951" s="118" t="s">
        <v>16806</v>
      </c>
      <c r="F2951" s="118" t="s">
        <v>16816</v>
      </c>
      <c r="G2951" s="118"/>
      <c r="H2951" s="118" t="s">
        <v>4831</v>
      </c>
      <c r="I2951" s="118" t="s">
        <v>10184</v>
      </c>
      <c r="J2951" s="118" t="s">
        <v>10185</v>
      </c>
    </row>
    <row r="2952" spans="1:10" ht="12.75">
      <c r="A2952" s="118" t="s">
        <v>8351</v>
      </c>
      <c r="B2952" s="118" t="s">
        <v>1185</v>
      </c>
      <c r="C2952" s="118" t="b">
        <v>0</v>
      </c>
      <c r="D2952" s="118" t="e">
        <f t="shared" ca="1" si="1"/>
        <v>#NAME?</v>
      </c>
      <c r="E2952" s="118" t="s">
        <v>16806</v>
      </c>
      <c r="F2952" s="118" t="s">
        <v>16817</v>
      </c>
      <c r="G2952" s="118"/>
      <c r="H2952" s="118" t="s">
        <v>16813</v>
      </c>
      <c r="I2952" s="118" t="s">
        <v>10184</v>
      </c>
      <c r="J2952" s="118" t="s">
        <v>10185</v>
      </c>
    </row>
    <row r="2953" spans="1:10" ht="12.75">
      <c r="A2953" s="118" t="s">
        <v>882</v>
      </c>
      <c r="B2953" s="118" t="s">
        <v>16818</v>
      </c>
      <c r="C2953" s="118" t="b">
        <v>0</v>
      </c>
      <c r="D2953" s="118" t="e">
        <f t="shared" ca="1" si="1"/>
        <v>#NAME?</v>
      </c>
      <c r="E2953" s="118" t="s">
        <v>16806</v>
      </c>
      <c r="F2953" s="118" t="s">
        <v>16819</v>
      </c>
      <c r="G2953" s="118"/>
      <c r="H2953" s="118" t="s">
        <v>4276</v>
      </c>
      <c r="I2953" s="118" t="s">
        <v>10184</v>
      </c>
      <c r="J2953" s="118" t="s">
        <v>10185</v>
      </c>
    </row>
    <row r="2954" spans="1:10" ht="12.75">
      <c r="A2954" s="118" t="s">
        <v>882</v>
      </c>
      <c r="B2954" s="118" t="s">
        <v>16820</v>
      </c>
      <c r="C2954" s="118" t="b">
        <v>0</v>
      </c>
      <c r="D2954" s="118" t="e">
        <f t="shared" ca="1" si="1"/>
        <v>#NAME?</v>
      </c>
      <c r="E2954" s="118" t="s">
        <v>16806</v>
      </c>
      <c r="F2954" s="118" t="s">
        <v>16821</v>
      </c>
      <c r="G2954" s="118"/>
      <c r="H2954" s="118" t="s">
        <v>4276</v>
      </c>
      <c r="I2954" s="118" t="s">
        <v>10184</v>
      </c>
      <c r="J2954" s="118" t="s">
        <v>10185</v>
      </c>
    </row>
    <row r="2955" spans="1:10" ht="12.75">
      <c r="A2955" s="118" t="s">
        <v>10953</v>
      </c>
      <c r="B2955" s="118" t="s">
        <v>9885</v>
      </c>
      <c r="C2955" s="118" t="b">
        <v>0</v>
      </c>
      <c r="D2955" s="118" t="e">
        <f t="shared" ca="1" si="1"/>
        <v>#NAME?</v>
      </c>
      <c r="E2955" s="118" t="s">
        <v>16806</v>
      </c>
      <c r="F2955" s="118" t="s">
        <v>16822</v>
      </c>
      <c r="G2955" s="118"/>
      <c r="H2955" s="118" t="s">
        <v>4276</v>
      </c>
      <c r="I2955" s="118" t="s">
        <v>10184</v>
      </c>
      <c r="J2955" s="118" t="s">
        <v>10185</v>
      </c>
    </row>
    <row r="2956" spans="1:10" ht="12.75">
      <c r="A2956" s="118" t="s">
        <v>16823</v>
      </c>
      <c r="B2956" s="118" t="s">
        <v>16824</v>
      </c>
      <c r="C2956" s="118" t="b">
        <v>0</v>
      </c>
      <c r="D2956" s="118" t="e">
        <f t="shared" ca="1" si="1"/>
        <v>#NAME?</v>
      </c>
      <c r="E2956" s="118" t="s">
        <v>16806</v>
      </c>
      <c r="F2956" s="118" t="s">
        <v>16825</v>
      </c>
      <c r="G2956" s="118"/>
      <c r="H2956" s="118" t="s">
        <v>4485</v>
      </c>
      <c r="I2956" s="118" t="s">
        <v>10184</v>
      </c>
      <c r="J2956" s="118" t="s">
        <v>10185</v>
      </c>
    </row>
    <row r="2957" spans="1:10" ht="12.75">
      <c r="A2957" s="118" t="s">
        <v>16156</v>
      </c>
      <c r="B2957" s="118" t="s">
        <v>16826</v>
      </c>
      <c r="C2957" s="118" t="b">
        <v>0</v>
      </c>
      <c r="D2957" s="118" t="e">
        <f t="shared" ca="1" si="1"/>
        <v>#NAME?</v>
      </c>
      <c r="E2957" s="118" t="s">
        <v>16806</v>
      </c>
      <c r="F2957" s="118" t="s">
        <v>16827</v>
      </c>
      <c r="G2957" s="118"/>
      <c r="H2957" s="118" t="s">
        <v>4485</v>
      </c>
      <c r="I2957" s="118" t="s">
        <v>10184</v>
      </c>
      <c r="J2957" s="118" t="s">
        <v>10185</v>
      </c>
    </row>
    <row r="2958" spans="1:10" ht="12.75">
      <c r="A2958" s="118" t="s">
        <v>2226</v>
      </c>
      <c r="B2958" s="118" t="s">
        <v>16828</v>
      </c>
      <c r="C2958" s="118" t="b">
        <v>0</v>
      </c>
      <c r="D2958" s="118" t="e">
        <f t="shared" ca="1" si="1"/>
        <v>#NAME?</v>
      </c>
      <c r="E2958" s="118" t="s">
        <v>16806</v>
      </c>
      <c r="F2958" s="118" t="s">
        <v>16829</v>
      </c>
      <c r="G2958" s="118"/>
      <c r="H2958" s="118" t="s">
        <v>4485</v>
      </c>
      <c r="I2958" s="118" t="s">
        <v>10184</v>
      </c>
      <c r="J2958" s="118" t="s">
        <v>10185</v>
      </c>
    </row>
    <row r="2959" spans="1:10" ht="12.75">
      <c r="A2959" s="118" t="s">
        <v>8206</v>
      </c>
      <c r="B2959" s="118" t="s">
        <v>14771</v>
      </c>
      <c r="C2959" s="118" t="b">
        <v>0</v>
      </c>
      <c r="D2959" s="118" t="e">
        <f t="shared" ca="1" si="1"/>
        <v>#NAME?</v>
      </c>
      <c r="E2959" s="118" t="s">
        <v>16830</v>
      </c>
      <c r="F2959" s="118" t="s">
        <v>16831</v>
      </c>
      <c r="G2959" s="118"/>
      <c r="H2959" s="118" t="s">
        <v>4831</v>
      </c>
      <c r="I2959" s="118" t="s">
        <v>16832</v>
      </c>
      <c r="J2959" s="118"/>
    </row>
    <row r="2960" spans="1:10" ht="12.75">
      <c r="A2960" s="118" t="s">
        <v>8206</v>
      </c>
      <c r="B2960" s="118" t="s">
        <v>16833</v>
      </c>
      <c r="C2960" s="118" t="b">
        <v>0</v>
      </c>
      <c r="D2960" s="118" t="e">
        <f t="shared" ca="1" si="1"/>
        <v>#NAME?</v>
      </c>
      <c r="E2960" s="118" t="s">
        <v>16830</v>
      </c>
      <c r="F2960" s="118" t="s">
        <v>16834</v>
      </c>
      <c r="G2960" s="118"/>
      <c r="H2960" s="118" t="s">
        <v>4831</v>
      </c>
      <c r="I2960" s="118" t="s">
        <v>16832</v>
      </c>
      <c r="J2960" s="118"/>
    </row>
    <row r="2961" spans="1:10" ht="12.75">
      <c r="A2961" s="118" t="s">
        <v>1302</v>
      </c>
      <c r="B2961" s="118" t="s">
        <v>12387</v>
      </c>
      <c r="C2961" s="118" t="b">
        <v>0</v>
      </c>
      <c r="D2961" s="118" t="e">
        <f t="shared" ca="1" si="1"/>
        <v>#NAME?</v>
      </c>
      <c r="E2961" s="118" t="s">
        <v>16835</v>
      </c>
      <c r="F2961" s="118" t="s">
        <v>16836</v>
      </c>
      <c r="G2961" s="118"/>
      <c r="H2961" s="118" t="s">
        <v>8144</v>
      </c>
      <c r="I2961" s="118" t="s">
        <v>13134</v>
      </c>
      <c r="J2961" s="118" t="s">
        <v>7622</v>
      </c>
    </row>
    <row r="2962" spans="1:10" ht="12.75">
      <c r="A2962" s="118" t="s">
        <v>16837</v>
      </c>
      <c r="B2962" s="118" t="s">
        <v>1288</v>
      </c>
      <c r="C2962" s="118" t="b">
        <v>0</v>
      </c>
      <c r="D2962" s="118" t="e">
        <f t="shared" ca="1" si="1"/>
        <v>#NAME?</v>
      </c>
      <c r="E2962" s="118" t="s">
        <v>16835</v>
      </c>
      <c r="F2962" s="118" t="s">
        <v>16838</v>
      </c>
      <c r="G2962" s="118"/>
      <c r="H2962" s="118" t="s">
        <v>5273</v>
      </c>
      <c r="I2962" s="118" t="s">
        <v>13134</v>
      </c>
      <c r="J2962" s="118" t="s">
        <v>7622</v>
      </c>
    </row>
    <row r="2963" spans="1:10" ht="12.75">
      <c r="A2963" s="118" t="s">
        <v>16839</v>
      </c>
      <c r="B2963" s="118" t="s">
        <v>16840</v>
      </c>
      <c r="C2963" s="118" t="b">
        <v>0</v>
      </c>
      <c r="D2963" s="118" t="e">
        <f t="shared" ca="1" si="1"/>
        <v>#NAME?</v>
      </c>
      <c r="E2963" s="118" t="s">
        <v>16835</v>
      </c>
      <c r="F2963" s="118" t="s">
        <v>16841</v>
      </c>
      <c r="G2963" s="118"/>
      <c r="H2963" s="118" t="s">
        <v>4276</v>
      </c>
      <c r="I2963" s="118" t="s">
        <v>13134</v>
      </c>
      <c r="J2963" s="118" t="s">
        <v>7622</v>
      </c>
    </row>
    <row r="2964" spans="1:10" ht="12.75">
      <c r="A2964" s="118" t="s">
        <v>873</v>
      </c>
      <c r="B2964" s="118" t="s">
        <v>16842</v>
      </c>
      <c r="C2964" s="118" t="b">
        <v>0</v>
      </c>
      <c r="D2964" s="118" t="e">
        <f t="shared" ca="1" si="1"/>
        <v>#NAME?</v>
      </c>
      <c r="E2964" s="118" t="s">
        <v>16835</v>
      </c>
      <c r="F2964" s="118" t="s">
        <v>16843</v>
      </c>
      <c r="G2964" s="118"/>
      <c r="H2964" s="118" t="s">
        <v>5273</v>
      </c>
      <c r="I2964" s="118" t="s">
        <v>13134</v>
      </c>
      <c r="J2964" s="118" t="s">
        <v>7622</v>
      </c>
    </row>
    <row r="2965" spans="1:10" ht="12.75">
      <c r="A2965" s="118" t="s">
        <v>16844</v>
      </c>
      <c r="B2965" s="118" t="s">
        <v>16845</v>
      </c>
      <c r="C2965" s="118" t="b">
        <v>0</v>
      </c>
      <c r="D2965" s="118" t="e">
        <f t="shared" ca="1" si="1"/>
        <v>#NAME?</v>
      </c>
      <c r="E2965" s="118" t="s">
        <v>16835</v>
      </c>
      <c r="F2965" s="118" t="s">
        <v>16846</v>
      </c>
      <c r="G2965" s="118"/>
      <c r="H2965" s="118" t="s">
        <v>4276</v>
      </c>
      <c r="I2965" s="118" t="s">
        <v>13134</v>
      </c>
      <c r="J2965" s="118" t="s">
        <v>7622</v>
      </c>
    </row>
    <row r="2966" spans="1:10" ht="12.75">
      <c r="A2966" s="118" t="s">
        <v>8186</v>
      </c>
      <c r="B2966" s="118" t="s">
        <v>16847</v>
      </c>
      <c r="C2966" s="118" t="b">
        <v>0</v>
      </c>
      <c r="D2966" s="118" t="e">
        <f t="shared" ca="1" si="1"/>
        <v>#NAME?</v>
      </c>
      <c r="E2966" s="118" t="s">
        <v>16848</v>
      </c>
      <c r="F2966" s="118" t="s">
        <v>16849</v>
      </c>
      <c r="G2966" s="118"/>
      <c r="H2966" s="118" t="s">
        <v>16850</v>
      </c>
      <c r="I2966" s="118" t="s">
        <v>7820</v>
      </c>
      <c r="J2966" s="118" t="s">
        <v>7820</v>
      </c>
    </row>
    <row r="2967" spans="1:10" ht="12.75">
      <c r="A2967" s="118" t="s">
        <v>1026</v>
      </c>
      <c r="B2967" s="118" t="s">
        <v>8352</v>
      </c>
      <c r="C2967" s="118" t="b">
        <v>0</v>
      </c>
      <c r="D2967" s="118" t="e">
        <f t="shared" ca="1" si="1"/>
        <v>#NAME?</v>
      </c>
      <c r="E2967" s="118" t="s">
        <v>16848</v>
      </c>
      <c r="F2967" s="118" t="s">
        <v>16851</v>
      </c>
      <c r="G2967" s="118"/>
      <c r="H2967" s="118" t="s">
        <v>4276</v>
      </c>
      <c r="I2967" s="118" t="s">
        <v>7820</v>
      </c>
      <c r="J2967" s="118" t="s">
        <v>7820</v>
      </c>
    </row>
    <row r="2968" spans="1:10" ht="12.75">
      <c r="A2968" s="118" t="s">
        <v>1240</v>
      </c>
      <c r="B2968" s="118" t="s">
        <v>13175</v>
      </c>
      <c r="C2968" s="118" t="b">
        <v>0</v>
      </c>
      <c r="D2968" s="118" t="e">
        <f t="shared" ca="1" si="1"/>
        <v>#NAME?</v>
      </c>
      <c r="E2968" s="118" t="s">
        <v>16848</v>
      </c>
      <c r="F2968" s="118" t="s">
        <v>16852</v>
      </c>
      <c r="G2968" s="118"/>
      <c r="H2968" s="118" t="s">
        <v>4485</v>
      </c>
      <c r="I2968" s="118" t="s">
        <v>7820</v>
      </c>
      <c r="J2968" s="118" t="s">
        <v>7820</v>
      </c>
    </row>
    <row r="2969" spans="1:10" ht="12.75">
      <c r="A2969" s="118" t="s">
        <v>9679</v>
      </c>
      <c r="B2969" s="118" t="s">
        <v>12346</v>
      </c>
      <c r="C2969" s="118" t="b">
        <v>0</v>
      </c>
      <c r="D2969" s="118" t="e">
        <f t="shared" ca="1" si="1"/>
        <v>#NAME?</v>
      </c>
      <c r="E2969" s="118" t="s">
        <v>16853</v>
      </c>
      <c r="F2969" s="118" t="s">
        <v>16854</v>
      </c>
      <c r="G2969" s="118"/>
      <c r="H2969" s="118" t="s">
        <v>5584</v>
      </c>
      <c r="I2969" s="118" t="s">
        <v>13125</v>
      </c>
      <c r="J2969" s="118" t="s">
        <v>7622</v>
      </c>
    </row>
    <row r="2970" spans="1:10" ht="12.75">
      <c r="A2970" s="118" t="s">
        <v>11292</v>
      </c>
      <c r="B2970" s="118" t="s">
        <v>11162</v>
      </c>
      <c r="C2970" s="118" t="b">
        <v>0</v>
      </c>
      <c r="D2970" s="118" t="e">
        <f t="shared" ca="1" si="1"/>
        <v>#NAME?</v>
      </c>
      <c r="E2970" s="118" t="s">
        <v>16853</v>
      </c>
      <c r="F2970" s="118" t="s">
        <v>16855</v>
      </c>
      <c r="G2970" s="118"/>
      <c r="H2970" s="118" t="s">
        <v>4305</v>
      </c>
      <c r="I2970" s="118" t="s">
        <v>13125</v>
      </c>
      <c r="J2970" s="118" t="s">
        <v>7622</v>
      </c>
    </row>
    <row r="2971" spans="1:10" ht="12.75">
      <c r="A2971" s="118" t="s">
        <v>1666</v>
      </c>
      <c r="B2971" s="118" t="s">
        <v>1005</v>
      </c>
      <c r="C2971" s="118" t="b">
        <v>0</v>
      </c>
      <c r="D2971" s="118" t="e">
        <f t="shared" ca="1" si="1"/>
        <v>#NAME?</v>
      </c>
      <c r="E2971" s="118" t="s">
        <v>16853</v>
      </c>
      <c r="F2971" s="118" t="s">
        <v>16856</v>
      </c>
      <c r="G2971" s="118"/>
      <c r="H2971" s="118" t="s">
        <v>5584</v>
      </c>
      <c r="I2971" s="118" t="s">
        <v>13125</v>
      </c>
      <c r="J2971" s="118" t="s">
        <v>7622</v>
      </c>
    </row>
    <row r="2972" spans="1:10" ht="12.75">
      <c r="A2972" s="118" t="s">
        <v>2377</v>
      </c>
      <c r="B2972" s="118" t="s">
        <v>16857</v>
      </c>
      <c r="C2972" s="118" t="b">
        <v>0</v>
      </c>
      <c r="D2972" s="118" t="e">
        <f t="shared" ca="1" si="1"/>
        <v>#NAME?</v>
      </c>
      <c r="E2972" s="118" t="s">
        <v>16853</v>
      </c>
      <c r="F2972" s="118" t="s">
        <v>16858</v>
      </c>
      <c r="G2972" s="118"/>
      <c r="H2972" s="118" t="s">
        <v>4305</v>
      </c>
      <c r="I2972" s="118" t="s">
        <v>13125</v>
      </c>
      <c r="J2972" s="118" t="s">
        <v>7622</v>
      </c>
    </row>
    <row r="2973" spans="1:10" ht="12.75">
      <c r="A2973" s="118" t="s">
        <v>8358</v>
      </c>
      <c r="B2973" s="118" t="s">
        <v>16859</v>
      </c>
      <c r="C2973" s="118" t="b">
        <v>0</v>
      </c>
      <c r="D2973" s="118" t="e">
        <f t="shared" ca="1" si="1"/>
        <v>#NAME?</v>
      </c>
      <c r="E2973" s="118" t="s">
        <v>16853</v>
      </c>
      <c r="F2973" s="118" t="s">
        <v>16860</v>
      </c>
      <c r="G2973" s="118"/>
      <c r="H2973" s="118" t="s">
        <v>5584</v>
      </c>
      <c r="I2973" s="118" t="s">
        <v>13125</v>
      </c>
      <c r="J2973" s="118" t="s">
        <v>7622</v>
      </c>
    </row>
    <row r="2974" spans="1:10" ht="12.75">
      <c r="A2974" s="118" t="s">
        <v>16861</v>
      </c>
      <c r="B2974" s="118" t="s">
        <v>16862</v>
      </c>
      <c r="C2974" s="118" t="b">
        <v>0</v>
      </c>
      <c r="D2974" s="118" t="e">
        <f t="shared" ca="1" si="1"/>
        <v>#NAME?</v>
      </c>
      <c r="E2974" s="118" t="s">
        <v>16853</v>
      </c>
      <c r="F2974" s="118" t="s">
        <v>16863</v>
      </c>
      <c r="G2974" s="118"/>
      <c r="H2974" s="118" t="s">
        <v>16864</v>
      </c>
      <c r="I2974" s="118" t="s">
        <v>13125</v>
      </c>
      <c r="J2974" s="118" t="s">
        <v>7622</v>
      </c>
    </row>
    <row r="2975" spans="1:10" ht="12.75">
      <c r="A2975" s="118" t="s">
        <v>2682</v>
      </c>
      <c r="B2975" s="118" t="s">
        <v>16865</v>
      </c>
      <c r="C2975" s="118" t="b">
        <v>0</v>
      </c>
      <c r="D2975" s="118" t="e">
        <f t="shared" ca="1" si="1"/>
        <v>#NAME?</v>
      </c>
      <c r="E2975" s="118" t="s">
        <v>16866</v>
      </c>
      <c r="F2975" s="118" t="s">
        <v>16867</v>
      </c>
      <c r="G2975" s="118"/>
      <c r="H2975" s="118" t="s">
        <v>5584</v>
      </c>
      <c r="I2975" s="118" t="s">
        <v>16868</v>
      </c>
      <c r="J2975" s="118" t="s">
        <v>7591</v>
      </c>
    </row>
    <row r="2976" spans="1:10" ht="12.75">
      <c r="A2976" s="118" t="s">
        <v>16869</v>
      </c>
      <c r="B2976" s="118" t="s">
        <v>2641</v>
      </c>
      <c r="C2976" s="118" t="b">
        <v>0</v>
      </c>
      <c r="D2976" s="118" t="e">
        <f t="shared" ca="1" si="1"/>
        <v>#NAME?</v>
      </c>
      <c r="E2976" s="118" t="s">
        <v>16866</v>
      </c>
      <c r="F2976" s="118" t="s">
        <v>16870</v>
      </c>
      <c r="G2976" s="118"/>
      <c r="H2976" s="118" t="s">
        <v>16871</v>
      </c>
      <c r="I2976" s="118" t="s">
        <v>16868</v>
      </c>
      <c r="J2976" s="118" t="s">
        <v>7591</v>
      </c>
    </row>
    <row r="2977" spans="1:10" ht="12.75">
      <c r="A2977" s="118" t="s">
        <v>12113</v>
      </c>
      <c r="B2977" s="118" t="s">
        <v>16872</v>
      </c>
      <c r="C2977" s="118" t="b">
        <v>0</v>
      </c>
      <c r="D2977" s="118" t="e">
        <f t="shared" ca="1" si="1"/>
        <v>#NAME?</v>
      </c>
      <c r="E2977" s="118" t="s">
        <v>4834</v>
      </c>
      <c r="F2977" s="118" t="s">
        <v>16873</v>
      </c>
      <c r="G2977" s="118"/>
      <c r="H2977" s="118" t="s">
        <v>16874</v>
      </c>
      <c r="I2977" s="118" t="s">
        <v>8526</v>
      </c>
      <c r="J2977" s="118" t="s">
        <v>7591</v>
      </c>
    </row>
    <row r="2978" spans="1:10" ht="12.75">
      <c r="A2978" s="118" t="s">
        <v>16875</v>
      </c>
      <c r="B2978" s="118" t="s">
        <v>2576</v>
      </c>
      <c r="C2978" s="118" t="b">
        <v>0</v>
      </c>
      <c r="D2978" s="118" t="e">
        <f t="shared" ca="1" si="1"/>
        <v>#NAME?</v>
      </c>
      <c r="E2978" s="118" t="s">
        <v>4834</v>
      </c>
      <c r="F2978" s="118" t="s">
        <v>16876</v>
      </c>
      <c r="G2978" s="118"/>
      <c r="H2978" s="118" t="s">
        <v>54</v>
      </c>
      <c r="I2978" s="118" t="s">
        <v>10454</v>
      </c>
      <c r="J2978" s="118" t="s">
        <v>7622</v>
      </c>
    </row>
    <row r="2979" spans="1:10" ht="12.75">
      <c r="A2979" s="118" t="s">
        <v>14923</v>
      </c>
      <c r="B2979" s="118" t="s">
        <v>16877</v>
      </c>
      <c r="C2979" s="118" t="b">
        <v>0</v>
      </c>
      <c r="D2979" s="118" t="e">
        <f t="shared" ca="1" si="1"/>
        <v>#NAME?</v>
      </c>
      <c r="E2979" s="118" t="s">
        <v>4834</v>
      </c>
      <c r="F2979" s="118" t="s">
        <v>16878</v>
      </c>
      <c r="G2979" s="118"/>
      <c r="H2979" s="118" t="s">
        <v>4276</v>
      </c>
      <c r="I2979" s="118" t="s">
        <v>8526</v>
      </c>
      <c r="J2979" s="118" t="s">
        <v>7591</v>
      </c>
    </row>
    <row r="2980" spans="1:10" ht="12.75">
      <c r="A2980" s="118" t="s">
        <v>14923</v>
      </c>
      <c r="B2980" s="118" t="s">
        <v>8031</v>
      </c>
      <c r="C2980" s="118" t="b">
        <v>0</v>
      </c>
      <c r="D2980" s="118" t="e">
        <f t="shared" ca="1" si="1"/>
        <v>#NAME?</v>
      </c>
      <c r="E2980" s="118" t="s">
        <v>4834</v>
      </c>
      <c r="F2980" s="118" t="s">
        <v>16879</v>
      </c>
      <c r="G2980" s="118"/>
      <c r="H2980" s="118" t="s">
        <v>4276</v>
      </c>
      <c r="I2980" s="118" t="s">
        <v>8526</v>
      </c>
      <c r="J2980" s="118" t="s">
        <v>7591</v>
      </c>
    </row>
    <row r="2981" spans="1:10" ht="12.75">
      <c r="A2981" s="118" t="s">
        <v>1069</v>
      </c>
      <c r="B2981" s="118" t="s">
        <v>16880</v>
      </c>
      <c r="C2981" s="118" t="b">
        <v>0</v>
      </c>
      <c r="D2981" s="118" t="e">
        <f t="shared" ca="1" si="1"/>
        <v>#NAME?</v>
      </c>
      <c r="E2981" s="118" t="s">
        <v>4834</v>
      </c>
      <c r="F2981" s="118" t="s">
        <v>16881</v>
      </c>
      <c r="G2981" s="118"/>
      <c r="H2981" s="118" t="s">
        <v>4276</v>
      </c>
      <c r="I2981" s="118" t="s">
        <v>8526</v>
      </c>
      <c r="J2981" s="118" t="s">
        <v>7591</v>
      </c>
    </row>
    <row r="2982" spans="1:10" ht="12.75">
      <c r="A2982" s="118" t="s">
        <v>2135</v>
      </c>
      <c r="B2982" s="118" t="s">
        <v>16882</v>
      </c>
      <c r="C2982" s="118" t="b">
        <v>0</v>
      </c>
      <c r="D2982" s="118" t="e">
        <f t="shared" ca="1" si="1"/>
        <v>#NAME?</v>
      </c>
      <c r="E2982" s="118" t="s">
        <v>4834</v>
      </c>
      <c r="F2982" s="118" t="s">
        <v>16883</v>
      </c>
      <c r="G2982" s="118"/>
      <c r="H2982" s="118" t="s">
        <v>54</v>
      </c>
      <c r="I2982" s="118" t="s">
        <v>8526</v>
      </c>
      <c r="J2982" s="118" t="s">
        <v>7591</v>
      </c>
    </row>
    <row r="2983" spans="1:10" ht="12.75">
      <c r="A2983" s="118" t="s">
        <v>10777</v>
      </c>
      <c r="B2983" s="118" t="s">
        <v>8141</v>
      </c>
      <c r="C2983" s="118" t="b">
        <v>0</v>
      </c>
      <c r="D2983" s="118" t="e">
        <f t="shared" ca="1" si="1"/>
        <v>#NAME?</v>
      </c>
      <c r="E2983" s="118" t="s">
        <v>4834</v>
      </c>
      <c r="F2983" s="118" t="s">
        <v>16884</v>
      </c>
      <c r="G2983" s="118"/>
      <c r="H2983" s="118" t="s">
        <v>8144</v>
      </c>
      <c r="I2983" s="118" t="s">
        <v>10454</v>
      </c>
      <c r="J2983" s="118" t="s">
        <v>7622</v>
      </c>
    </row>
    <row r="2984" spans="1:10" ht="12.75">
      <c r="A2984" s="118" t="s">
        <v>16885</v>
      </c>
      <c r="B2984" s="118" t="s">
        <v>16886</v>
      </c>
      <c r="C2984" s="118" t="b">
        <v>0</v>
      </c>
      <c r="D2984" s="118" t="e">
        <f t="shared" ca="1" si="1"/>
        <v>#NAME?</v>
      </c>
      <c r="E2984" s="118" t="s">
        <v>16887</v>
      </c>
      <c r="F2984" s="118" t="s">
        <v>16888</v>
      </c>
      <c r="G2984" s="118"/>
      <c r="H2984" s="118" t="s">
        <v>4640</v>
      </c>
      <c r="I2984" s="118" t="s">
        <v>8990</v>
      </c>
      <c r="J2984" s="118"/>
    </row>
    <row r="2985" spans="1:10" ht="12.75">
      <c r="A2985" s="118" t="s">
        <v>8783</v>
      </c>
      <c r="B2985" s="118" t="s">
        <v>16889</v>
      </c>
      <c r="C2985" s="118" t="b">
        <v>0</v>
      </c>
      <c r="D2985" s="118" t="e">
        <f t="shared" ca="1" si="1"/>
        <v>#NAME?</v>
      </c>
      <c r="E2985" s="118" t="s">
        <v>16890</v>
      </c>
      <c r="F2985" s="118" t="s">
        <v>16891</v>
      </c>
      <c r="G2985" s="118"/>
      <c r="H2985" s="118" t="s">
        <v>4640</v>
      </c>
      <c r="I2985" s="118" t="s">
        <v>16892</v>
      </c>
      <c r="J2985" s="118"/>
    </row>
    <row r="2986" spans="1:10" ht="12.75">
      <c r="A2986" s="118" t="s">
        <v>8803</v>
      </c>
      <c r="B2986" s="118" t="s">
        <v>16893</v>
      </c>
      <c r="C2986" s="118" t="b">
        <v>0</v>
      </c>
      <c r="D2986" s="118" t="e">
        <f t="shared" ca="1" si="1"/>
        <v>#NAME?</v>
      </c>
      <c r="E2986" s="118" t="s">
        <v>16890</v>
      </c>
      <c r="F2986" s="118" t="s">
        <v>16894</v>
      </c>
      <c r="G2986" s="118"/>
      <c r="H2986" s="118" t="s">
        <v>5961</v>
      </c>
      <c r="I2986" s="118" t="s">
        <v>16892</v>
      </c>
      <c r="J2986" s="118"/>
    </row>
    <row r="2987" spans="1:10" ht="12.75">
      <c r="A2987" s="118" t="s">
        <v>15067</v>
      </c>
      <c r="B2987" s="118" t="s">
        <v>16895</v>
      </c>
      <c r="C2987" s="118" t="b">
        <v>0</v>
      </c>
      <c r="D2987" s="118" t="e">
        <f t="shared" ca="1" si="1"/>
        <v>#NAME?</v>
      </c>
      <c r="E2987" s="118" t="s">
        <v>16896</v>
      </c>
      <c r="F2987" s="118" t="s">
        <v>16897</v>
      </c>
      <c r="G2987" s="118"/>
      <c r="H2987" s="118" t="s">
        <v>16898</v>
      </c>
      <c r="I2987" s="118" t="s">
        <v>7755</v>
      </c>
      <c r="J2987" s="118" t="s">
        <v>7756</v>
      </c>
    </row>
    <row r="2988" spans="1:10" ht="12.75">
      <c r="A2988" s="118" t="s">
        <v>10990</v>
      </c>
      <c r="B2988" s="118" t="s">
        <v>16899</v>
      </c>
      <c r="C2988" s="118" t="b">
        <v>0</v>
      </c>
      <c r="D2988" s="118" t="e">
        <f t="shared" ca="1" si="1"/>
        <v>#NAME?</v>
      </c>
      <c r="E2988" s="118" t="s">
        <v>16900</v>
      </c>
      <c r="F2988" s="118" t="s">
        <v>16901</v>
      </c>
      <c r="G2988" s="118"/>
      <c r="H2988" s="118" t="s">
        <v>7754</v>
      </c>
      <c r="I2988" s="118" t="s">
        <v>7820</v>
      </c>
      <c r="J2988" s="118" t="s">
        <v>7820</v>
      </c>
    </row>
    <row r="2989" spans="1:10" ht="12.75">
      <c r="A2989" s="118" t="s">
        <v>826</v>
      </c>
      <c r="B2989" s="118" t="s">
        <v>16902</v>
      </c>
      <c r="C2989" s="118" t="b">
        <v>0</v>
      </c>
      <c r="D2989" s="118" t="e">
        <f t="shared" ca="1" si="1"/>
        <v>#NAME?</v>
      </c>
      <c r="E2989" s="118" t="s">
        <v>16900</v>
      </c>
      <c r="F2989" s="118" t="s">
        <v>16903</v>
      </c>
      <c r="G2989" s="118"/>
      <c r="H2989" s="118" t="s">
        <v>4278</v>
      </c>
      <c r="I2989" s="118" t="s">
        <v>7820</v>
      </c>
      <c r="J2989" s="118" t="s">
        <v>7820</v>
      </c>
    </row>
    <row r="2990" spans="1:10" ht="12.75">
      <c r="A2990" s="118" t="s">
        <v>1666</v>
      </c>
      <c r="B2990" s="118" t="s">
        <v>1059</v>
      </c>
      <c r="C2990" s="118" t="b">
        <v>0</v>
      </c>
      <c r="D2990" s="118" t="e">
        <f t="shared" ca="1" si="1"/>
        <v>#NAME?</v>
      </c>
      <c r="E2990" s="118" t="s">
        <v>16904</v>
      </c>
      <c r="F2990" s="118" t="s">
        <v>16905</v>
      </c>
      <c r="G2990" s="118"/>
      <c r="H2990" s="118" t="s">
        <v>54</v>
      </c>
      <c r="I2990" s="118" t="s">
        <v>7642</v>
      </c>
      <c r="J2990" s="118"/>
    </row>
    <row r="2991" spans="1:10" ht="12.75">
      <c r="A2991" s="118" t="s">
        <v>16906</v>
      </c>
      <c r="B2991" s="118" t="s">
        <v>16907</v>
      </c>
      <c r="C2991" s="118" t="b">
        <v>0</v>
      </c>
      <c r="D2991" s="118" t="e">
        <f t="shared" ca="1" si="1"/>
        <v>#NAME?</v>
      </c>
      <c r="E2991" s="118" t="s">
        <v>16904</v>
      </c>
      <c r="F2991" s="118" t="s">
        <v>16908</v>
      </c>
      <c r="G2991" s="118"/>
      <c r="H2991" s="118" t="s">
        <v>54</v>
      </c>
      <c r="I2991" s="118" t="s">
        <v>7642</v>
      </c>
      <c r="J2991" s="118"/>
    </row>
    <row r="2992" spans="1:10" ht="12.75">
      <c r="A2992" s="118" t="s">
        <v>1666</v>
      </c>
      <c r="B2992" s="118" t="s">
        <v>10073</v>
      </c>
      <c r="C2992" s="118" t="b">
        <v>0</v>
      </c>
      <c r="D2992" s="118" t="e">
        <f t="shared" ca="1" si="1"/>
        <v>#NAME?</v>
      </c>
      <c r="E2992" s="118" t="s">
        <v>16909</v>
      </c>
      <c r="F2992" s="118" t="s">
        <v>16910</v>
      </c>
      <c r="G2992" s="118"/>
      <c r="H2992" s="118" t="s">
        <v>4485</v>
      </c>
      <c r="I2992" s="118" t="s">
        <v>15134</v>
      </c>
      <c r="J2992" s="118" t="s">
        <v>7622</v>
      </c>
    </row>
    <row r="2993" spans="1:10" ht="12.75">
      <c r="A2993" s="118" t="s">
        <v>8431</v>
      </c>
      <c r="B2993" s="118" t="s">
        <v>16911</v>
      </c>
      <c r="C2993" s="118" t="b">
        <v>0</v>
      </c>
      <c r="D2993" s="118" t="e">
        <f t="shared" ca="1" si="1"/>
        <v>#NAME?</v>
      </c>
      <c r="E2993" s="118" t="s">
        <v>16909</v>
      </c>
      <c r="F2993" s="118" t="s">
        <v>16912</v>
      </c>
      <c r="G2993" s="118"/>
      <c r="H2993" s="118" t="s">
        <v>54</v>
      </c>
      <c r="I2993" s="118" t="s">
        <v>15134</v>
      </c>
      <c r="J2993" s="118" t="s">
        <v>7622</v>
      </c>
    </row>
    <row r="2994" spans="1:10" ht="12.75">
      <c r="A2994" s="118" t="s">
        <v>870</v>
      </c>
      <c r="B2994" s="118" t="s">
        <v>16913</v>
      </c>
      <c r="C2994" s="118" t="b">
        <v>0</v>
      </c>
      <c r="D2994" s="118" t="e">
        <f t="shared" ca="1" si="1"/>
        <v>#NAME?</v>
      </c>
      <c r="E2994" s="118" t="s">
        <v>16909</v>
      </c>
      <c r="F2994" s="118" t="s">
        <v>16914</v>
      </c>
      <c r="G2994" s="118"/>
      <c r="H2994" s="118" t="s">
        <v>4872</v>
      </c>
      <c r="I2994" s="118" t="s">
        <v>15134</v>
      </c>
      <c r="J2994" s="118" t="s">
        <v>7622</v>
      </c>
    </row>
    <row r="2995" spans="1:10" ht="12.75">
      <c r="A2995" s="118" t="s">
        <v>8556</v>
      </c>
      <c r="B2995" s="118" t="s">
        <v>16915</v>
      </c>
      <c r="C2995" s="118" t="b">
        <v>0</v>
      </c>
      <c r="D2995" s="118" t="e">
        <f t="shared" ca="1" si="1"/>
        <v>#NAME?</v>
      </c>
      <c r="E2995" s="118" t="s">
        <v>16909</v>
      </c>
      <c r="F2995" s="118" t="s">
        <v>16916</v>
      </c>
      <c r="G2995" s="118"/>
      <c r="H2995" s="118" t="s">
        <v>8760</v>
      </c>
      <c r="I2995" s="118" t="s">
        <v>15134</v>
      </c>
      <c r="J2995" s="118" t="s">
        <v>7622</v>
      </c>
    </row>
    <row r="2996" spans="1:10" ht="12.75">
      <c r="A2996" s="118" t="s">
        <v>1591</v>
      </c>
      <c r="B2996" s="118" t="s">
        <v>16714</v>
      </c>
      <c r="C2996" s="118" t="b">
        <v>0</v>
      </c>
      <c r="D2996" s="118" t="e">
        <f t="shared" ca="1" si="1"/>
        <v>#NAME?</v>
      </c>
      <c r="E2996" s="118" t="s">
        <v>16909</v>
      </c>
      <c r="F2996" s="118" t="s">
        <v>16917</v>
      </c>
      <c r="G2996" s="118"/>
      <c r="H2996" s="118" t="s">
        <v>7611</v>
      </c>
      <c r="I2996" s="118" t="s">
        <v>15134</v>
      </c>
      <c r="J2996" s="118" t="s">
        <v>7622</v>
      </c>
    </row>
    <row r="2997" spans="1:10" ht="12.75">
      <c r="A2997" s="118" t="s">
        <v>2377</v>
      </c>
      <c r="B2997" s="118" t="s">
        <v>12343</v>
      </c>
      <c r="C2997" s="118" t="b">
        <v>0</v>
      </c>
      <c r="D2997" s="118" t="e">
        <f t="shared" ca="1" si="1"/>
        <v>#NAME?</v>
      </c>
      <c r="E2997" s="118" t="s">
        <v>16909</v>
      </c>
      <c r="F2997" s="118" t="s">
        <v>16918</v>
      </c>
      <c r="G2997" s="118"/>
      <c r="H2997" s="118" t="s">
        <v>54</v>
      </c>
      <c r="I2997" s="118" t="s">
        <v>15134</v>
      </c>
      <c r="J2997" s="118" t="s">
        <v>7622</v>
      </c>
    </row>
    <row r="2998" spans="1:10" ht="12.75">
      <c r="A2998" s="118" t="s">
        <v>853</v>
      </c>
      <c r="B2998" s="118" t="s">
        <v>11382</v>
      </c>
      <c r="C2998" s="118" t="b">
        <v>0</v>
      </c>
      <c r="D2998" s="118" t="e">
        <f t="shared" ca="1" si="1"/>
        <v>#NAME?</v>
      </c>
      <c r="E2998" s="118" t="s">
        <v>16909</v>
      </c>
      <c r="F2998" s="118" t="s">
        <v>16919</v>
      </c>
      <c r="G2998" s="118"/>
      <c r="H2998" s="118" t="s">
        <v>4872</v>
      </c>
      <c r="I2998" s="118" t="s">
        <v>15134</v>
      </c>
      <c r="J2998" s="118" t="s">
        <v>7622</v>
      </c>
    </row>
    <row r="2999" spans="1:10" ht="12.75">
      <c r="A2999" s="118" t="s">
        <v>798</v>
      </c>
      <c r="B2999" s="118" t="s">
        <v>16920</v>
      </c>
      <c r="C2999" s="118" t="b">
        <v>0</v>
      </c>
      <c r="D2999" s="118" t="e">
        <f t="shared" ca="1" si="1"/>
        <v>#NAME?</v>
      </c>
      <c r="E2999" s="118" t="s">
        <v>16909</v>
      </c>
      <c r="F2999" s="118" t="s">
        <v>16921</v>
      </c>
      <c r="G2999" s="118"/>
      <c r="H2999" s="118" t="s">
        <v>16922</v>
      </c>
      <c r="I2999" s="118" t="s">
        <v>15134</v>
      </c>
      <c r="J2999" s="118" t="s">
        <v>7622</v>
      </c>
    </row>
    <row r="3000" spans="1:10" ht="12.75">
      <c r="A3000" s="118" t="s">
        <v>882</v>
      </c>
      <c r="B3000" s="118" t="s">
        <v>16923</v>
      </c>
      <c r="C3000" s="118" t="b">
        <v>0</v>
      </c>
      <c r="D3000" s="118" t="e">
        <f t="shared" ca="1" si="1"/>
        <v>#NAME?</v>
      </c>
      <c r="E3000" s="118" t="s">
        <v>16909</v>
      </c>
      <c r="F3000" s="118" t="s">
        <v>16924</v>
      </c>
      <c r="G3000" s="118"/>
      <c r="H3000" s="118" t="s">
        <v>5209</v>
      </c>
      <c r="I3000" s="118" t="s">
        <v>15134</v>
      </c>
      <c r="J3000" s="118" t="s">
        <v>7622</v>
      </c>
    </row>
    <row r="3001" spans="1:10" ht="12.75">
      <c r="A3001" s="118" t="s">
        <v>1544</v>
      </c>
      <c r="B3001" s="118" t="s">
        <v>16925</v>
      </c>
      <c r="C3001" s="118" t="b">
        <v>0</v>
      </c>
      <c r="D3001" s="118" t="e">
        <f t="shared" ca="1" si="1"/>
        <v>#NAME?</v>
      </c>
      <c r="E3001" s="118" t="s">
        <v>16909</v>
      </c>
      <c r="F3001" s="118" t="s">
        <v>16926</v>
      </c>
      <c r="G3001" s="118"/>
      <c r="H3001" s="118" t="s">
        <v>5607</v>
      </c>
      <c r="I3001" s="118" t="s">
        <v>15134</v>
      </c>
      <c r="J3001" s="118" t="s">
        <v>7622</v>
      </c>
    </row>
    <row r="3002" spans="1:10" ht="12.75">
      <c r="A3002" s="118" t="s">
        <v>1069</v>
      </c>
      <c r="B3002" s="118" t="s">
        <v>1124</v>
      </c>
      <c r="C3002" s="118" t="b">
        <v>0</v>
      </c>
      <c r="D3002" s="118" t="e">
        <f t="shared" ca="1" si="1"/>
        <v>#NAME?</v>
      </c>
      <c r="E3002" s="118" t="s">
        <v>16909</v>
      </c>
      <c r="F3002" s="118" t="s">
        <v>16927</v>
      </c>
      <c r="G3002" s="118"/>
      <c r="H3002" s="118" t="s">
        <v>5607</v>
      </c>
      <c r="I3002" s="118" t="s">
        <v>15134</v>
      </c>
      <c r="J3002" s="118" t="s">
        <v>7622</v>
      </c>
    </row>
    <row r="3003" spans="1:10" ht="12.75">
      <c r="A3003" s="118" t="s">
        <v>9126</v>
      </c>
      <c r="B3003" s="118" t="s">
        <v>16928</v>
      </c>
      <c r="C3003" s="118" t="b">
        <v>0</v>
      </c>
      <c r="D3003" s="118" t="e">
        <f t="shared" ca="1" si="1"/>
        <v>#NAME?</v>
      </c>
      <c r="E3003" s="118" t="s">
        <v>16929</v>
      </c>
      <c r="F3003" s="118" t="s">
        <v>16930</v>
      </c>
      <c r="G3003" s="118"/>
      <c r="H3003" s="118" t="s">
        <v>5302</v>
      </c>
      <c r="I3003" s="118" t="s">
        <v>10888</v>
      </c>
      <c r="J3003" s="118" t="s">
        <v>7622</v>
      </c>
    </row>
    <row r="3004" spans="1:10" ht="12.75">
      <c r="A3004" s="118" t="s">
        <v>7757</v>
      </c>
      <c r="B3004" s="118" t="s">
        <v>16931</v>
      </c>
      <c r="C3004" s="118" t="b">
        <v>0</v>
      </c>
      <c r="D3004" s="118" t="e">
        <f t="shared" ca="1" si="1"/>
        <v>#NAME?</v>
      </c>
      <c r="E3004" s="118" t="s">
        <v>16929</v>
      </c>
      <c r="F3004" s="118" t="s">
        <v>16932</v>
      </c>
      <c r="G3004" s="118"/>
      <c r="H3004" s="118" t="s">
        <v>7611</v>
      </c>
      <c r="I3004" s="118" t="s">
        <v>10888</v>
      </c>
      <c r="J3004" s="118" t="s">
        <v>7622</v>
      </c>
    </row>
    <row r="3005" spans="1:10" ht="12.75">
      <c r="A3005" s="118" t="s">
        <v>2682</v>
      </c>
      <c r="B3005" s="118" t="s">
        <v>14327</v>
      </c>
      <c r="C3005" s="118" t="b">
        <v>0</v>
      </c>
      <c r="D3005" s="118" t="e">
        <f t="shared" ca="1" si="1"/>
        <v>#NAME?</v>
      </c>
      <c r="E3005" s="118" t="s">
        <v>16929</v>
      </c>
      <c r="F3005" s="118" t="s">
        <v>16933</v>
      </c>
      <c r="G3005" s="118"/>
      <c r="H3005" s="118" t="s">
        <v>4276</v>
      </c>
      <c r="I3005" s="118" t="s">
        <v>10888</v>
      </c>
      <c r="J3005" s="118" t="s">
        <v>7622</v>
      </c>
    </row>
    <row r="3006" spans="1:10" ht="12.75">
      <c r="A3006" s="118" t="s">
        <v>16934</v>
      </c>
      <c r="B3006" s="118" t="s">
        <v>16935</v>
      </c>
      <c r="C3006" s="118" t="b">
        <v>0</v>
      </c>
      <c r="D3006" s="118" t="e">
        <f t="shared" ca="1" si="1"/>
        <v>#NAME?</v>
      </c>
      <c r="E3006" s="118" t="s">
        <v>16929</v>
      </c>
      <c r="F3006" s="118" t="s">
        <v>16936</v>
      </c>
      <c r="G3006" s="118"/>
      <c r="H3006" s="118" t="s">
        <v>4276</v>
      </c>
      <c r="I3006" s="118" t="s">
        <v>10888</v>
      </c>
      <c r="J3006" s="118" t="s">
        <v>7622</v>
      </c>
    </row>
    <row r="3007" spans="1:10" ht="12.75">
      <c r="A3007" s="118" t="s">
        <v>16937</v>
      </c>
      <c r="B3007" s="118" t="s">
        <v>9030</v>
      </c>
      <c r="C3007" s="118" t="b">
        <v>0</v>
      </c>
      <c r="D3007" s="118" t="e">
        <f t="shared" ca="1" si="1"/>
        <v>#NAME?</v>
      </c>
      <c r="E3007" s="118" t="s">
        <v>16929</v>
      </c>
      <c r="F3007" s="118" t="s">
        <v>16938</v>
      </c>
      <c r="G3007" s="118"/>
      <c r="H3007" s="118" t="s">
        <v>16939</v>
      </c>
      <c r="I3007" s="118" t="s">
        <v>10888</v>
      </c>
      <c r="J3007" s="118" t="s">
        <v>7622</v>
      </c>
    </row>
    <row r="3008" spans="1:10" ht="12.75">
      <c r="A3008" s="118" t="s">
        <v>10777</v>
      </c>
      <c r="B3008" s="118" t="s">
        <v>2501</v>
      </c>
      <c r="C3008" s="118" t="b">
        <v>0</v>
      </c>
      <c r="D3008" s="118" t="e">
        <f t="shared" ca="1" si="1"/>
        <v>#NAME?</v>
      </c>
      <c r="E3008" s="118" t="s">
        <v>16929</v>
      </c>
      <c r="F3008" s="118" t="s">
        <v>16940</v>
      </c>
      <c r="G3008" s="118"/>
      <c r="H3008" s="118" t="s">
        <v>4276</v>
      </c>
      <c r="I3008" s="118" t="s">
        <v>10888</v>
      </c>
      <c r="J3008" s="118" t="s">
        <v>7622</v>
      </c>
    </row>
    <row r="3009" spans="1:10" ht="12.75">
      <c r="A3009" s="118" t="s">
        <v>13279</v>
      </c>
      <c r="B3009" s="118" t="s">
        <v>16941</v>
      </c>
      <c r="C3009" s="118" t="b">
        <v>0</v>
      </c>
      <c r="D3009" s="118" t="e">
        <f t="shared" ca="1" si="1"/>
        <v>#NAME?</v>
      </c>
      <c r="E3009" s="118" t="s">
        <v>16942</v>
      </c>
      <c r="F3009" s="118" t="s">
        <v>16943</v>
      </c>
      <c r="G3009" s="118"/>
      <c r="H3009" s="118" t="s">
        <v>54</v>
      </c>
      <c r="I3009" s="118" t="s">
        <v>16944</v>
      </c>
      <c r="J3009" s="118" t="s">
        <v>9660</v>
      </c>
    </row>
    <row r="3010" spans="1:10" ht="12.75">
      <c r="A3010" s="118" t="s">
        <v>8409</v>
      </c>
      <c r="B3010" s="118" t="s">
        <v>8031</v>
      </c>
      <c r="C3010" s="118" t="b">
        <v>0</v>
      </c>
      <c r="D3010" s="118" t="e">
        <f t="shared" ca="1" si="1"/>
        <v>#NAME?</v>
      </c>
      <c r="E3010" s="118" t="s">
        <v>16942</v>
      </c>
      <c r="F3010" s="118" t="s">
        <v>16945</v>
      </c>
      <c r="G3010" s="118"/>
      <c r="H3010" s="118" t="s">
        <v>5607</v>
      </c>
      <c r="I3010" s="118" t="s">
        <v>16944</v>
      </c>
      <c r="J3010" s="118" t="s">
        <v>9660</v>
      </c>
    </row>
    <row r="3011" spans="1:10" ht="12.75">
      <c r="A3011" s="118" t="s">
        <v>16946</v>
      </c>
      <c r="B3011" s="118" t="s">
        <v>16947</v>
      </c>
      <c r="C3011" s="118" t="b">
        <v>0</v>
      </c>
      <c r="D3011" s="118" t="e">
        <f t="shared" ca="1" si="1"/>
        <v>#NAME?</v>
      </c>
      <c r="E3011" s="118" t="s">
        <v>16942</v>
      </c>
      <c r="F3011" s="118" t="s">
        <v>16948</v>
      </c>
      <c r="G3011" s="118"/>
      <c r="H3011" s="118" t="s">
        <v>15701</v>
      </c>
      <c r="I3011" s="118" t="s">
        <v>16944</v>
      </c>
      <c r="J3011" s="118" t="s">
        <v>9660</v>
      </c>
    </row>
    <row r="3012" spans="1:10" ht="12.75">
      <c r="A3012" s="118" t="s">
        <v>11821</v>
      </c>
      <c r="B3012" s="118" t="s">
        <v>16170</v>
      </c>
      <c r="C3012" s="118" t="b">
        <v>0</v>
      </c>
      <c r="D3012" s="118" t="e">
        <f t="shared" ca="1" si="1"/>
        <v>#NAME?</v>
      </c>
      <c r="E3012" s="118" t="s">
        <v>16942</v>
      </c>
      <c r="F3012" s="118" t="s">
        <v>16949</v>
      </c>
      <c r="G3012" s="118"/>
      <c r="H3012" s="118" t="s">
        <v>5607</v>
      </c>
      <c r="I3012" s="118" t="s">
        <v>16944</v>
      </c>
      <c r="J3012" s="118" t="s">
        <v>9660</v>
      </c>
    </row>
    <row r="3013" spans="1:10" ht="12.75">
      <c r="A3013" s="118" t="s">
        <v>12041</v>
      </c>
      <c r="B3013" s="118" t="s">
        <v>16950</v>
      </c>
      <c r="C3013" s="118" t="b">
        <v>0</v>
      </c>
      <c r="D3013" s="118" t="e">
        <f t="shared" ca="1" si="1"/>
        <v>#NAME?</v>
      </c>
      <c r="E3013" s="118" t="s">
        <v>16942</v>
      </c>
      <c r="F3013" s="118" t="s">
        <v>16951</v>
      </c>
      <c r="G3013" s="118"/>
      <c r="H3013" s="118" t="s">
        <v>16952</v>
      </c>
      <c r="I3013" s="118" t="s">
        <v>16944</v>
      </c>
      <c r="J3013" s="118" t="s">
        <v>9660</v>
      </c>
    </row>
    <row r="3014" spans="1:10" ht="12.75">
      <c r="A3014" s="118" t="s">
        <v>836</v>
      </c>
      <c r="B3014" s="118" t="s">
        <v>15802</v>
      </c>
      <c r="C3014" s="118" t="b">
        <v>0</v>
      </c>
      <c r="D3014" s="118" t="e">
        <f t="shared" ca="1" si="1"/>
        <v>#NAME?</v>
      </c>
      <c r="E3014" s="118" t="s">
        <v>16942</v>
      </c>
      <c r="F3014" s="118" t="s">
        <v>16953</v>
      </c>
      <c r="G3014" s="118"/>
      <c r="H3014" s="118" t="s">
        <v>15701</v>
      </c>
      <c r="I3014" s="118" t="s">
        <v>16944</v>
      </c>
      <c r="J3014" s="118" t="s">
        <v>9660</v>
      </c>
    </row>
    <row r="3015" spans="1:10" ht="12.75">
      <c r="A3015" s="118" t="s">
        <v>836</v>
      </c>
      <c r="B3015" s="118" t="s">
        <v>12874</v>
      </c>
      <c r="C3015" s="118" t="b">
        <v>0</v>
      </c>
      <c r="D3015" s="118" t="e">
        <f t="shared" ca="1" si="1"/>
        <v>#NAME?</v>
      </c>
      <c r="E3015" s="118" t="s">
        <v>16942</v>
      </c>
      <c r="F3015" s="118" t="s">
        <v>16954</v>
      </c>
      <c r="G3015" s="118"/>
      <c r="H3015" s="118" t="s">
        <v>4485</v>
      </c>
      <c r="I3015" s="118" t="s">
        <v>7777</v>
      </c>
      <c r="J3015" s="118" t="s">
        <v>7636</v>
      </c>
    </row>
    <row r="3016" spans="1:10" ht="12.75">
      <c r="A3016" s="118" t="s">
        <v>1591</v>
      </c>
      <c r="B3016" s="118" t="s">
        <v>16955</v>
      </c>
      <c r="C3016" s="118" t="b">
        <v>0</v>
      </c>
      <c r="D3016" s="118" t="e">
        <f t="shared" ca="1" si="1"/>
        <v>#NAME?</v>
      </c>
      <c r="E3016" s="118" t="s">
        <v>16942</v>
      </c>
      <c r="F3016" s="118" t="s">
        <v>16956</v>
      </c>
      <c r="G3016" s="118"/>
      <c r="H3016" s="118" t="s">
        <v>7611</v>
      </c>
      <c r="I3016" s="118" t="s">
        <v>16944</v>
      </c>
      <c r="J3016" s="118" t="s">
        <v>9660</v>
      </c>
    </row>
    <row r="3017" spans="1:10" ht="12.75">
      <c r="A3017" s="118" t="s">
        <v>11830</v>
      </c>
      <c r="B3017" s="118" t="s">
        <v>8031</v>
      </c>
      <c r="C3017" s="118" t="b">
        <v>0</v>
      </c>
      <c r="D3017" s="118" t="e">
        <f t="shared" ca="1" si="1"/>
        <v>#NAME?</v>
      </c>
      <c r="E3017" s="118" t="s">
        <v>16942</v>
      </c>
      <c r="F3017" s="118" t="s">
        <v>16957</v>
      </c>
      <c r="G3017" s="118"/>
      <c r="H3017" s="118" t="s">
        <v>4485</v>
      </c>
      <c r="I3017" s="118" t="s">
        <v>10351</v>
      </c>
      <c r="J3017" s="118" t="s">
        <v>7622</v>
      </c>
    </row>
    <row r="3018" spans="1:10" ht="12.75">
      <c r="A3018" s="118" t="s">
        <v>940</v>
      </c>
      <c r="B3018" s="118" t="s">
        <v>16958</v>
      </c>
      <c r="C3018" s="118" t="b">
        <v>0</v>
      </c>
      <c r="D3018" s="118" t="e">
        <f t="shared" ca="1" si="1"/>
        <v>#NAME?</v>
      </c>
      <c r="E3018" s="118" t="s">
        <v>16942</v>
      </c>
      <c r="F3018" s="118" t="s">
        <v>16959</v>
      </c>
      <c r="G3018" s="118"/>
      <c r="H3018" s="118" t="s">
        <v>4485</v>
      </c>
      <c r="I3018" s="118" t="s">
        <v>16944</v>
      </c>
      <c r="J3018" s="118" t="s">
        <v>9660</v>
      </c>
    </row>
    <row r="3019" spans="1:10" ht="12.75">
      <c r="A3019" s="118" t="s">
        <v>1240</v>
      </c>
      <c r="B3019" s="118" t="s">
        <v>16960</v>
      </c>
      <c r="C3019" s="118" t="b">
        <v>0</v>
      </c>
      <c r="D3019" s="118" t="e">
        <f t="shared" ca="1" si="1"/>
        <v>#NAME?</v>
      </c>
      <c r="E3019" s="118" t="s">
        <v>16942</v>
      </c>
      <c r="F3019" s="118" t="s">
        <v>16961</v>
      </c>
      <c r="G3019" s="118"/>
      <c r="H3019" s="118" t="s">
        <v>4485</v>
      </c>
      <c r="I3019" s="118" t="s">
        <v>16944</v>
      </c>
      <c r="J3019" s="118" t="s">
        <v>9660</v>
      </c>
    </row>
    <row r="3020" spans="1:10" ht="12.75">
      <c r="A3020" s="118" t="s">
        <v>14923</v>
      </c>
      <c r="B3020" s="118" t="s">
        <v>11445</v>
      </c>
      <c r="C3020" s="118" t="b">
        <v>0</v>
      </c>
      <c r="D3020" s="118" t="e">
        <f t="shared" ca="1" si="1"/>
        <v>#NAME?</v>
      </c>
      <c r="E3020" s="118" t="s">
        <v>16942</v>
      </c>
      <c r="F3020" s="118" t="s">
        <v>16962</v>
      </c>
      <c r="G3020" s="118"/>
      <c r="H3020" s="118" t="s">
        <v>10613</v>
      </c>
      <c r="I3020" s="118" t="s">
        <v>16944</v>
      </c>
      <c r="J3020" s="118" t="s">
        <v>9660</v>
      </c>
    </row>
    <row r="3021" spans="1:10" ht="12.75">
      <c r="A3021" s="118" t="s">
        <v>873</v>
      </c>
      <c r="B3021" s="118" t="s">
        <v>16963</v>
      </c>
      <c r="C3021" s="118" t="b">
        <v>0</v>
      </c>
      <c r="D3021" s="118" t="e">
        <f t="shared" ca="1" si="1"/>
        <v>#NAME?</v>
      </c>
      <c r="E3021" s="118" t="s">
        <v>16942</v>
      </c>
      <c r="F3021" s="118" t="s">
        <v>16964</v>
      </c>
      <c r="G3021" s="118"/>
      <c r="H3021" s="118" t="s">
        <v>54</v>
      </c>
      <c r="I3021" s="118" t="s">
        <v>16944</v>
      </c>
      <c r="J3021" s="118" t="s">
        <v>9660</v>
      </c>
    </row>
    <row r="3022" spans="1:10" ht="12.75">
      <c r="A3022" s="118" t="s">
        <v>8016</v>
      </c>
      <c r="B3022" s="118" t="s">
        <v>16965</v>
      </c>
      <c r="C3022" s="118" t="b">
        <v>0</v>
      </c>
      <c r="D3022" s="118" t="e">
        <f t="shared" ca="1" si="1"/>
        <v>#NAME?</v>
      </c>
      <c r="E3022" s="118" t="s">
        <v>16942</v>
      </c>
      <c r="F3022" s="118" t="s">
        <v>16966</v>
      </c>
      <c r="G3022" s="118"/>
      <c r="H3022" s="118" t="s">
        <v>16967</v>
      </c>
      <c r="I3022" s="118" t="s">
        <v>16968</v>
      </c>
      <c r="J3022" s="118" t="s">
        <v>8658</v>
      </c>
    </row>
    <row r="3023" spans="1:10" ht="12.75">
      <c r="A3023" s="118" t="s">
        <v>10777</v>
      </c>
      <c r="B3023" s="118" t="s">
        <v>9192</v>
      </c>
      <c r="C3023" s="118" t="b">
        <v>0</v>
      </c>
      <c r="D3023" s="118" t="e">
        <f t="shared" ca="1" si="1"/>
        <v>#NAME?</v>
      </c>
      <c r="E3023" s="118" t="s">
        <v>16942</v>
      </c>
      <c r="F3023" s="118" t="s">
        <v>16969</v>
      </c>
      <c r="G3023" s="118"/>
      <c r="H3023" s="118" t="s">
        <v>54</v>
      </c>
      <c r="I3023" s="118" t="s">
        <v>16944</v>
      </c>
      <c r="J3023" s="118" t="s">
        <v>9660</v>
      </c>
    </row>
    <row r="3024" spans="1:10" ht="12.75">
      <c r="A3024" s="118" t="s">
        <v>1069</v>
      </c>
      <c r="B3024" s="118" t="s">
        <v>11743</v>
      </c>
      <c r="C3024" s="118" t="b">
        <v>0</v>
      </c>
      <c r="D3024" s="118" t="e">
        <f t="shared" ca="1" si="1"/>
        <v>#NAME?</v>
      </c>
      <c r="E3024" s="118" t="s">
        <v>16970</v>
      </c>
      <c r="F3024" s="118" t="s">
        <v>16971</v>
      </c>
      <c r="G3024" s="118"/>
      <c r="H3024" s="118" t="s">
        <v>10772</v>
      </c>
      <c r="I3024" s="118" t="s">
        <v>7820</v>
      </c>
      <c r="J3024" s="118" t="s">
        <v>7820</v>
      </c>
    </row>
    <row r="3025" spans="1:10" ht="12.75">
      <c r="A3025" s="118" t="s">
        <v>7804</v>
      </c>
      <c r="B3025" s="118" t="s">
        <v>16972</v>
      </c>
      <c r="C3025" s="118" t="b">
        <v>0</v>
      </c>
      <c r="D3025" s="118" t="e">
        <f t="shared" ca="1" si="1"/>
        <v>#NAME?</v>
      </c>
      <c r="E3025" s="118" t="s">
        <v>16973</v>
      </c>
      <c r="F3025" s="118" t="s">
        <v>16974</v>
      </c>
      <c r="G3025" s="118"/>
      <c r="H3025" s="118" t="s">
        <v>5368</v>
      </c>
      <c r="I3025" s="118" t="s">
        <v>7737</v>
      </c>
      <c r="J3025" s="118"/>
    </row>
    <row r="3026" spans="1:10" ht="12.75">
      <c r="A3026" s="118" t="s">
        <v>10352</v>
      </c>
      <c r="B3026" s="118" t="s">
        <v>16975</v>
      </c>
      <c r="C3026" s="118" t="b">
        <v>0</v>
      </c>
      <c r="D3026" s="118" t="e">
        <f t="shared" ca="1" si="1"/>
        <v>#NAME?</v>
      </c>
      <c r="E3026" s="118" t="s">
        <v>16973</v>
      </c>
      <c r="F3026" s="118" t="s">
        <v>16976</v>
      </c>
      <c r="G3026" s="118"/>
      <c r="H3026" s="118" t="s">
        <v>5368</v>
      </c>
      <c r="I3026" s="118" t="s">
        <v>7737</v>
      </c>
      <c r="J3026" s="118"/>
    </row>
    <row r="3027" spans="1:10" ht="12.75">
      <c r="A3027" s="118" t="s">
        <v>16977</v>
      </c>
      <c r="B3027" s="118" t="s">
        <v>16978</v>
      </c>
      <c r="C3027" s="118" t="b">
        <v>0</v>
      </c>
      <c r="D3027" s="118" t="e">
        <f t="shared" ca="1" si="1"/>
        <v>#NAME?</v>
      </c>
      <c r="E3027" s="118" t="s">
        <v>16973</v>
      </c>
      <c r="F3027" s="118" t="s">
        <v>16979</v>
      </c>
      <c r="G3027" s="118"/>
      <c r="H3027" s="118" t="s">
        <v>54</v>
      </c>
      <c r="I3027" s="118" t="s">
        <v>7737</v>
      </c>
      <c r="J3027" s="118"/>
    </row>
    <row r="3028" spans="1:10" ht="12.75">
      <c r="A3028" s="118" t="s">
        <v>1671</v>
      </c>
      <c r="B3028" s="118" t="s">
        <v>16980</v>
      </c>
      <c r="C3028" s="118" t="b">
        <v>0</v>
      </c>
      <c r="D3028" s="118" t="e">
        <f t="shared" ca="1" si="1"/>
        <v>#NAME?</v>
      </c>
      <c r="E3028" s="118" t="s">
        <v>16973</v>
      </c>
      <c r="F3028" s="118" t="s">
        <v>16981</v>
      </c>
      <c r="G3028" s="118"/>
      <c r="H3028" s="118" t="s">
        <v>54</v>
      </c>
      <c r="I3028" s="118" t="s">
        <v>7737</v>
      </c>
      <c r="J3028" s="118"/>
    </row>
    <row r="3029" spans="1:10" ht="12.75">
      <c r="A3029" s="118" t="s">
        <v>16982</v>
      </c>
      <c r="B3029" s="118" t="s">
        <v>16983</v>
      </c>
      <c r="C3029" s="118" t="b">
        <v>0</v>
      </c>
      <c r="D3029" s="118" t="e">
        <f t="shared" ca="1" si="1"/>
        <v>#NAME?</v>
      </c>
      <c r="E3029" s="118" t="s">
        <v>16973</v>
      </c>
      <c r="F3029" s="118" t="s">
        <v>16984</v>
      </c>
      <c r="G3029" s="118"/>
      <c r="H3029" s="118" t="s">
        <v>54</v>
      </c>
      <c r="I3029" s="118" t="s">
        <v>7737</v>
      </c>
      <c r="J3029" s="118"/>
    </row>
    <row r="3030" spans="1:10" ht="12.75">
      <c r="A3030" s="118" t="s">
        <v>940</v>
      </c>
      <c r="B3030" s="118" t="s">
        <v>16985</v>
      </c>
      <c r="C3030" s="118" t="b">
        <v>0</v>
      </c>
      <c r="D3030" s="118" t="e">
        <f t="shared" ca="1" si="1"/>
        <v>#NAME?</v>
      </c>
      <c r="E3030" s="118" t="s">
        <v>16986</v>
      </c>
      <c r="F3030" s="118" t="s">
        <v>16987</v>
      </c>
      <c r="G3030" s="118"/>
      <c r="H3030" s="118" t="s">
        <v>4305</v>
      </c>
      <c r="I3030" s="118" t="s">
        <v>8131</v>
      </c>
      <c r="J3030" s="118" t="s">
        <v>7622</v>
      </c>
    </row>
    <row r="3031" spans="1:10" ht="12.75">
      <c r="A3031" s="118" t="s">
        <v>1266</v>
      </c>
      <c r="B3031" s="118" t="s">
        <v>16162</v>
      </c>
      <c r="C3031" s="118" t="b">
        <v>0</v>
      </c>
      <c r="D3031" s="118" t="e">
        <f t="shared" ca="1" si="1"/>
        <v>#NAME?</v>
      </c>
      <c r="E3031" s="118" t="s">
        <v>16988</v>
      </c>
      <c r="F3031" s="118" t="s">
        <v>16989</v>
      </c>
      <c r="G3031" s="118"/>
      <c r="H3031" s="118" t="s">
        <v>54</v>
      </c>
      <c r="I3031" s="118" t="s">
        <v>16335</v>
      </c>
      <c r="J3031" s="118" t="s">
        <v>7636</v>
      </c>
    </row>
    <row r="3032" spans="1:10" ht="12.75">
      <c r="A3032" s="118" t="s">
        <v>1666</v>
      </c>
      <c r="B3032" s="118" t="s">
        <v>16418</v>
      </c>
      <c r="C3032" s="118" t="b">
        <v>0</v>
      </c>
      <c r="D3032" s="118" t="e">
        <f t="shared" ca="1" si="1"/>
        <v>#NAME?</v>
      </c>
      <c r="E3032" s="118" t="s">
        <v>16988</v>
      </c>
      <c r="F3032" s="118" t="s">
        <v>16990</v>
      </c>
      <c r="G3032" s="118"/>
      <c r="H3032" s="118" t="s">
        <v>54</v>
      </c>
      <c r="I3032" s="118" t="s">
        <v>10351</v>
      </c>
      <c r="J3032" s="118" t="s">
        <v>7622</v>
      </c>
    </row>
    <row r="3033" spans="1:10" ht="12.75">
      <c r="A3033" s="118" t="s">
        <v>1266</v>
      </c>
      <c r="B3033" s="118" t="s">
        <v>10048</v>
      </c>
      <c r="C3033" s="118" t="b">
        <v>0</v>
      </c>
      <c r="D3033" s="118" t="e">
        <f t="shared" ca="1" si="1"/>
        <v>#NAME?</v>
      </c>
      <c r="E3033" s="118" t="s">
        <v>16991</v>
      </c>
      <c r="F3033" s="118" t="s">
        <v>16992</v>
      </c>
      <c r="G3033" s="118"/>
      <c r="H3033" s="118" t="s">
        <v>8760</v>
      </c>
      <c r="I3033" s="118" t="s">
        <v>16993</v>
      </c>
      <c r="J3033" s="118"/>
    </row>
    <row r="3034" spans="1:10" ht="12.75">
      <c r="A3034" s="118" t="s">
        <v>9847</v>
      </c>
      <c r="B3034" s="118" t="s">
        <v>16994</v>
      </c>
      <c r="C3034" s="118" t="b">
        <v>0</v>
      </c>
      <c r="D3034" s="118" t="e">
        <f t="shared" ca="1" si="1"/>
        <v>#NAME?</v>
      </c>
      <c r="E3034" s="118" t="s">
        <v>16991</v>
      </c>
      <c r="F3034" s="118" t="s">
        <v>16995</v>
      </c>
      <c r="G3034" s="118"/>
      <c r="H3034" s="118" t="s">
        <v>7611</v>
      </c>
      <c r="I3034" s="118" t="s">
        <v>16993</v>
      </c>
      <c r="J3034" s="118"/>
    </row>
    <row r="3035" spans="1:10" ht="12.75">
      <c r="A3035" s="118" t="s">
        <v>9126</v>
      </c>
      <c r="B3035" s="118" t="s">
        <v>7826</v>
      </c>
      <c r="C3035" s="118" t="b">
        <v>0</v>
      </c>
      <c r="D3035" s="118" t="e">
        <f t="shared" ca="1" si="1"/>
        <v>#NAME?</v>
      </c>
      <c r="E3035" s="118" t="s">
        <v>16991</v>
      </c>
      <c r="F3035" s="118" t="s">
        <v>16996</v>
      </c>
      <c r="G3035" s="118"/>
      <c r="H3035" s="118" t="s">
        <v>8760</v>
      </c>
      <c r="I3035" s="118" t="s">
        <v>16993</v>
      </c>
      <c r="J3035" s="118"/>
    </row>
    <row r="3036" spans="1:10" ht="12.75">
      <c r="A3036" s="118" t="s">
        <v>11213</v>
      </c>
      <c r="B3036" s="118" t="s">
        <v>16997</v>
      </c>
      <c r="C3036" s="118" t="b">
        <v>0</v>
      </c>
      <c r="D3036" s="118" t="e">
        <f t="shared" ca="1" si="1"/>
        <v>#NAME?</v>
      </c>
      <c r="E3036" s="118" t="s">
        <v>16991</v>
      </c>
      <c r="F3036" s="118" t="s">
        <v>16998</v>
      </c>
      <c r="G3036" s="118"/>
      <c r="H3036" s="118" t="s">
        <v>54</v>
      </c>
      <c r="I3036" s="118" t="s">
        <v>16993</v>
      </c>
      <c r="J3036" s="118"/>
    </row>
    <row r="3037" spans="1:10" ht="12.75">
      <c r="A3037" s="118" t="s">
        <v>11802</v>
      </c>
      <c r="B3037" s="118" t="s">
        <v>16999</v>
      </c>
      <c r="C3037" s="118" t="b">
        <v>0</v>
      </c>
      <c r="D3037" s="118" t="e">
        <f t="shared" ca="1" si="1"/>
        <v>#NAME?</v>
      </c>
      <c r="E3037" s="118" t="s">
        <v>16991</v>
      </c>
      <c r="F3037" s="118" t="s">
        <v>17000</v>
      </c>
      <c r="G3037" s="118"/>
      <c r="H3037" s="118" t="s">
        <v>6031</v>
      </c>
      <c r="I3037" s="118" t="s">
        <v>16993</v>
      </c>
      <c r="J3037" s="118"/>
    </row>
    <row r="3038" spans="1:10" ht="12.75">
      <c r="A3038" s="118" t="s">
        <v>1474</v>
      </c>
      <c r="B3038" s="118" t="s">
        <v>17001</v>
      </c>
      <c r="C3038" s="118" t="b">
        <v>0</v>
      </c>
      <c r="D3038" s="118" t="e">
        <f t="shared" ca="1" si="1"/>
        <v>#NAME?</v>
      </c>
      <c r="E3038" s="118" t="s">
        <v>16991</v>
      </c>
      <c r="F3038" s="118" t="s">
        <v>17002</v>
      </c>
      <c r="G3038" s="118"/>
      <c r="H3038" s="118" t="s">
        <v>8760</v>
      </c>
      <c r="I3038" s="118" t="s">
        <v>16993</v>
      </c>
      <c r="J3038" s="118"/>
    </row>
    <row r="3039" spans="1:10" ht="12.75">
      <c r="A3039" s="118" t="s">
        <v>11308</v>
      </c>
      <c r="B3039" s="118" t="s">
        <v>17003</v>
      </c>
      <c r="C3039" s="118" t="b">
        <v>0</v>
      </c>
      <c r="D3039" s="118" t="e">
        <f t="shared" ca="1" si="1"/>
        <v>#NAME?</v>
      </c>
      <c r="E3039" s="118" t="s">
        <v>16991</v>
      </c>
      <c r="F3039" s="118" t="s">
        <v>17004</v>
      </c>
      <c r="G3039" s="118"/>
      <c r="H3039" s="118" t="s">
        <v>4278</v>
      </c>
      <c r="I3039" s="118" t="s">
        <v>16993</v>
      </c>
      <c r="J3039" s="118"/>
    </row>
    <row r="3040" spans="1:10" ht="12.75">
      <c r="A3040" s="118" t="s">
        <v>11308</v>
      </c>
      <c r="B3040" s="118" t="s">
        <v>2387</v>
      </c>
      <c r="C3040" s="118" t="b">
        <v>0</v>
      </c>
      <c r="D3040" s="118" t="e">
        <f t="shared" ca="1" si="1"/>
        <v>#NAME?</v>
      </c>
      <c r="E3040" s="118" t="s">
        <v>16991</v>
      </c>
      <c r="F3040" s="118" t="s">
        <v>17005</v>
      </c>
      <c r="G3040" s="118"/>
      <c r="H3040" s="118" t="s">
        <v>8760</v>
      </c>
      <c r="I3040" s="118" t="s">
        <v>16993</v>
      </c>
      <c r="J3040" s="118"/>
    </row>
    <row r="3041" spans="1:10" ht="12.75">
      <c r="A3041" s="118" t="s">
        <v>17006</v>
      </c>
      <c r="B3041" s="118" t="s">
        <v>9625</v>
      </c>
      <c r="C3041" s="118" t="b">
        <v>0</v>
      </c>
      <c r="D3041" s="118" t="e">
        <f t="shared" ca="1" si="1"/>
        <v>#NAME?</v>
      </c>
      <c r="E3041" s="118" t="s">
        <v>16991</v>
      </c>
      <c r="F3041" s="118" t="s">
        <v>17007</v>
      </c>
      <c r="G3041" s="118"/>
      <c r="H3041" s="118" t="s">
        <v>5368</v>
      </c>
      <c r="I3041" s="118" t="s">
        <v>16993</v>
      </c>
      <c r="J3041" s="118"/>
    </row>
    <row r="3042" spans="1:10" ht="12.75">
      <c r="A3042" s="118" t="s">
        <v>2135</v>
      </c>
      <c r="B3042" s="118" t="s">
        <v>2576</v>
      </c>
      <c r="C3042" s="118" t="b">
        <v>0</v>
      </c>
      <c r="D3042" s="118" t="e">
        <f t="shared" ca="1" si="1"/>
        <v>#NAME?</v>
      </c>
      <c r="E3042" s="118" t="s">
        <v>16991</v>
      </c>
      <c r="F3042" s="118" t="s">
        <v>17008</v>
      </c>
      <c r="G3042" s="118"/>
      <c r="H3042" s="118" t="s">
        <v>5368</v>
      </c>
      <c r="I3042" s="118" t="s">
        <v>16993</v>
      </c>
      <c r="J3042" s="118"/>
    </row>
    <row r="3043" spans="1:10" ht="12.75">
      <c r="A3043" s="118" t="s">
        <v>17009</v>
      </c>
      <c r="B3043" s="118" t="s">
        <v>1370</v>
      </c>
      <c r="C3043" s="118" t="b">
        <v>0</v>
      </c>
      <c r="D3043" s="118" t="e">
        <f t="shared" ca="1" si="1"/>
        <v>#NAME?</v>
      </c>
      <c r="E3043" s="118" t="s">
        <v>16991</v>
      </c>
      <c r="F3043" s="118" t="s">
        <v>17010</v>
      </c>
      <c r="G3043" s="118"/>
      <c r="H3043" s="118" t="s">
        <v>54</v>
      </c>
      <c r="I3043" s="118" t="s">
        <v>16993</v>
      </c>
      <c r="J3043" s="118"/>
    </row>
    <row r="3044" spans="1:10" ht="12.75">
      <c r="A3044" s="118" t="s">
        <v>10048</v>
      </c>
      <c r="B3044" s="118" t="s">
        <v>17011</v>
      </c>
      <c r="C3044" s="118" t="b">
        <v>0</v>
      </c>
      <c r="D3044" s="118" t="e">
        <f t="shared" ca="1" si="1"/>
        <v>#NAME?</v>
      </c>
      <c r="E3044" s="118" t="s">
        <v>16991</v>
      </c>
      <c r="F3044" s="118" t="s">
        <v>17012</v>
      </c>
      <c r="G3044" s="118"/>
      <c r="H3044" s="118" t="s">
        <v>5368</v>
      </c>
      <c r="I3044" s="118" t="s">
        <v>16993</v>
      </c>
      <c r="J3044" s="118"/>
    </row>
    <row r="3045" spans="1:10" ht="12.75">
      <c r="A3045" s="118" t="s">
        <v>8748</v>
      </c>
      <c r="B3045" s="118" t="s">
        <v>17013</v>
      </c>
      <c r="C3045" s="118" t="b">
        <v>0</v>
      </c>
      <c r="D3045" s="118" t="e">
        <f t="shared" ca="1" si="1"/>
        <v>#NAME?</v>
      </c>
      <c r="E3045" s="118" t="s">
        <v>17014</v>
      </c>
      <c r="F3045" s="118" t="s">
        <v>17015</v>
      </c>
      <c r="G3045" s="118"/>
      <c r="H3045" s="118" t="s">
        <v>54</v>
      </c>
      <c r="I3045" s="118" t="s">
        <v>7820</v>
      </c>
      <c r="J3045" s="118" t="s">
        <v>7820</v>
      </c>
    </row>
    <row r="3046" spans="1:10" ht="12.75">
      <c r="A3046" s="118" t="s">
        <v>798</v>
      </c>
      <c r="B3046" s="118" t="s">
        <v>17016</v>
      </c>
      <c r="C3046" s="118" t="b">
        <v>0</v>
      </c>
      <c r="D3046" s="118" t="e">
        <f t="shared" ca="1" si="1"/>
        <v>#NAME?</v>
      </c>
      <c r="E3046" s="118" t="s">
        <v>17014</v>
      </c>
      <c r="F3046" s="118" t="s">
        <v>17017</v>
      </c>
      <c r="G3046" s="118"/>
      <c r="H3046" s="118" t="s">
        <v>4278</v>
      </c>
      <c r="I3046" s="118" t="s">
        <v>7820</v>
      </c>
      <c r="J3046" s="118" t="s">
        <v>7820</v>
      </c>
    </row>
    <row r="3047" spans="1:10" ht="12.75">
      <c r="A3047" s="118" t="s">
        <v>1484</v>
      </c>
      <c r="B3047" s="118" t="s">
        <v>17018</v>
      </c>
      <c r="C3047" s="118" t="b">
        <v>0</v>
      </c>
      <c r="D3047" s="118" t="e">
        <f t="shared" ca="1" si="1"/>
        <v>#NAME?</v>
      </c>
      <c r="E3047" s="118" t="s">
        <v>17014</v>
      </c>
      <c r="F3047" s="118" t="s">
        <v>17019</v>
      </c>
      <c r="G3047" s="118"/>
      <c r="H3047" s="118" t="s">
        <v>4278</v>
      </c>
      <c r="I3047" s="118" t="s">
        <v>7820</v>
      </c>
      <c r="J3047" s="118" t="s">
        <v>7820</v>
      </c>
    </row>
    <row r="3048" spans="1:10" ht="12.75">
      <c r="A3048" s="118" t="s">
        <v>2523</v>
      </c>
      <c r="B3048" s="118" t="s">
        <v>14180</v>
      </c>
      <c r="C3048" s="118" t="b">
        <v>0</v>
      </c>
      <c r="D3048" s="118" t="e">
        <f t="shared" ca="1" si="1"/>
        <v>#NAME?</v>
      </c>
      <c r="E3048" s="118" t="s">
        <v>17014</v>
      </c>
      <c r="F3048" s="118" t="s">
        <v>17020</v>
      </c>
      <c r="G3048" s="118"/>
      <c r="H3048" s="118" t="s">
        <v>17021</v>
      </c>
      <c r="I3048" s="118" t="s">
        <v>7820</v>
      </c>
      <c r="J3048" s="118" t="s">
        <v>7820</v>
      </c>
    </row>
    <row r="3049" spans="1:10" ht="12.75">
      <c r="A3049" s="118" t="s">
        <v>2091</v>
      </c>
      <c r="B3049" s="118" t="s">
        <v>17022</v>
      </c>
      <c r="C3049" s="118" t="b">
        <v>0</v>
      </c>
      <c r="D3049" s="118" t="e">
        <f t="shared" ca="1" si="1"/>
        <v>#NAME?</v>
      </c>
      <c r="E3049" s="118" t="s">
        <v>17014</v>
      </c>
      <c r="F3049" s="118" t="s">
        <v>17023</v>
      </c>
      <c r="G3049" s="118"/>
      <c r="H3049" s="118" t="s">
        <v>4278</v>
      </c>
      <c r="I3049" s="118" t="s">
        <v>7820</v>
      </c>
      <c r="J3049" s="118" t="s">
        <v>7820</v>
      </c>
    </row>
    <row r="3050" spans="1:10" ht="12.75">
      <c r="A3050" s="118" t="s">
        <v>7685</v>
      </c>
      <c r="B3050" s="118" t="s">
        <v>17024</v>
      </c>
      <c r="C3050" s="118" t="b">
        <v>0</v>
      </c>
      <c r="D3050" s="118" t="e">
        <f t="shared" ca="1" si="1"/>
        <v>#NAME?</v>
      </c>
      <c r="E3050" s="118" t="s">
        <v>17025</v>
      </c>
      <c r="F3050" s="118" t="s">
        <v>17026</v>
      </c>
      <c r="G3050" s="118"/>
      <c r="H3050" s="118" t="s">
        <v>5279</v>
      </c>
      <c r="I3050" s="118" t="s">
        <v>7684</v>
      </c>
      <c r="J3050" s="118"/>
    </row>
    <row r="3051" spans="1:10" ht="12.75">
      <c r="A3051" s="118" t="s">
        <v>17027</v>
      </c>
      <c r="B3051" s="118" t="s">
        <v>17028</v>
      </c>
      <c r="C3051" s="118" t="b">
        <v>0</v>
      </c>
      <c r="D3051" s="118" t="e">
        <f t="shared" ca="1" si="1"/>
        <v>#NAME?</v>
      </c>
      <c r="E3051" s="118" t="s">
        <v>17029</v>
      </c>
      <c r="F3051" s="118" t="s">
        <v>17030</v>
      </c>
      <c r="G3051" s="118"/>
      <c r="H3051" s="118" t="s">
        <v>5264</v>
      </c>
      <c r="I3051" s="118" t="s">
        <v>7684</v>
      </c>
      <c r="J3051" s="118"/>
    </row>
    <row r="3052" spans="1:10" ht="12.75">
      <c r="A3052" s="118" t="s">
        <v>17031</v>
      </c>
      <c r="B3052" s="118" t="s">
        <v>17032</v>
      </c>
      <c r="C3052" s="118" t="b">
        <v>0</v>
      </c>
      <c r="D3052" s="118" t="e">
        <f t="shared" ca="1" si="1"/>
        <v>#NAME?</v>
      </c>
      <c r="E3052" s="118" t="s">
        <v>17029</v>
      </c>
      <c r="F3052" s="118" t="s">
        <v>17033</v>
      </c>
      <c r="G3052" s="118"/>
      <c r="H3052" s="118" t="s">
        <v>5368</v>
      </c>
      <c r="I3052" s="118" t="s">
        <v>7684</v>
      </c>
      <c r="J3052" s="118"/>
    </row>
    <row r="3053" spans="1:10" ht="12.75">
      <c r="A3053" s="118" t="s">
        <v>17034</v>
      </c>
      <c r="B3053" s="118" t="s">
        <v>1005</v>
      </c>
      <c r="C3053" s="118" t="b">
        <v>0</v>
      </c>
      <c r="D3053" s="118" t="e">
        <f t="shared" ca="1" si="1"/>
        <v>#NAME?</v>
      </c>
      <c r="E3053" s="118" t="s">
        <v>17035</v>
      </c>
      <c r="F3053" s="118" t="s">
        <v>17036</v>
      </c>
      <c r="G3053" s="118"/>
      <c r="H3053" s="118" t="s">
        <v>4278</v>
      </c>
      <c r="I3053" s="118"/>
      <c r="J3053" s="118"/>
    </row>
    <row r="3054" spans="1:10" ht="12.75">
      <c r="A3054" s="118" t="s">
        <v>17037</v>
      </c>
      <c r="B3054" s="118" t="s">
        <v>8652</v>
      </c>
      <c r="C3054" s="118" t="b">
        <v>0</v>
      </c>
      <c r="D3054" s="118" t="e">
        <f t="shared" ca="1" si="1"/>
        <v>#NAME?</v>
      </c>
      <c r="E3054" s="118" t="s">
        <v>17035</v>
      </c>
      <c r="F3054" s="118" t="s">
        <v>17038</v>
      </c>
      <c r="G3054" s="118"/>
      <c r="H3054" s="118" t="s">
        <v>54</v>
      </c>
      <c r="I3054" s="118" t="s">
        <v>10521</v>
      </c>
      <c r="J3054" s="118"/>
    </row>
    <row r="3055" spans="1:10" ht="12.75">
      <c r="A3055" s="118" t="s">
        <v>17039</v>
      </c>
      <c r="B3055" s="118" t="s">
        <v>17040</v>
      </c>
      <c r="C3055" s="118" t="b">
        <v>0</v>
      </c>
      <c r="D3055" s="118" t="e">
        <f t="shared" ca="1" si="1"/>
        <v>#NAME?</v>
      </c>
      <c r="E3055" s="118" t="s">
        <v>17035</v>
      </c>
      <c r="F3055" s="118" t="s">
        <v>17041</v>
      </c>
      <c r="G3055" s="118"/>
      <c r="H3055" s="118" t="s">
        <v>54</v>
      </c>
      <c r="I3055" s="118"/>
      <c r="J3055" s="118"/>
    </row>
    <row r="3056" spans="1:10" ht="12.75">
      <c r="A3056" s="118" t="s">
        <v>17042</v>
      </c>
      <c r="B3056" s="118" t="s">
        <v>17043</v>
      </c>
      <c r="C3056" s="118" t="b">
        <v>0</v>
      </c>
      <c r="D3056" s="118" t="e">
        <f t="shared" ca="1" si="1"/>
        <v>#NAME?</v>
      </c>
      <c r="E3056" s="118" t="s">
        <v>17044</v>
      </c>
      <c r="F3056" s="118" t="s">
        <v>17045</v>
      </c>
      <c r="G3056" s="118"/>
      <c r="H3056" s="118" t="s">
        <v>4278</v>
      </c>
      <c r="I3056" s="118" t="s">
        <v>8085</v>
      </c>
      <c r="J3056" s="118"/>
    </row>
    <row r="3057" spans="1:10" ht="12.75">
      <c r="A3057" s="118" t="s">
        <v>910</v>
      </c>
      <c r="B3057" s="118" t="s">
        <v>17046</v>
      </c>
      <c r="C3057" s="118" t="b">
        <v>0</v>
      </c>
      <c r="D3057" s="118" t="e">
        <f t="shared" ca="1" si="1"/>
        <v>#NAME?</v>
      </c>
      <c r="E3057" s="118" t="s">
        <v>17047</v>
      </c>
      <c r="F3057" s="118" t="s">
        <v>17048</v>
      </c>
      <c r="G3057" s="118"/>
      <c r="H3057" s="118" t="s">
        <v>4485</v>
      </c>
      <c r="I3057" s="118" t="s">
        <v>17049</v>
      </c>
      <c r="J3057" s="118"/>
    </row>
    <row r="3058" spans="1:10" ht="12.75">
      <c r="A3058" s="118" t="s">
        <v>17050</v>
      </c>
      <c r="B3058" s="118" t="s">
        <v>17051</v>
      </c>
      <c r="C3058" s="118" t="b">
        <v>0</v>
      </c>
      <c r="D3058" s="118" t="e">
        <f t="shared" ca="1" si="1"/>
        <v>#NAME?</v>
      </c>
      <c r="E3058" s="118" t="s">
        <v>17047</v>
      </c>
      <c r="F3058" s="118" t="s">
        <v>17052</v>
      </c>
      <c r="G3058" s="118"/>
      <c r="H3058" s="118" t="s">
        <v>5607</v>
      </c>
      <c r="I3058" s="118" t="s">
        <v>17049</v>
      </c>
      <c r="J3058" s="118"/>
    </row>
    <row r="3059" spans="1:10" ht="12.75">
      <c r="A3059" s="118" t="s">
        <v>17053</v>
      </c>
      <c r="B3059" s="118" t="s">
        <v>12069</v>
      </c>
      <c r="C3059" s="118" t="b">
        <v>0</v>
      </c>
      <c r="D3059" s="118" t="e">
        <f t="shared" ca="1" si="1"/>
        <v>#NAME?</v>
      </c>
      <c r="E3059" s="118" t="s">
        <v>17047</v>
      </c>
      <c r="F3059" s="118" t="s">
        <v>17054</v>
      </c>
      <c r="G3059" s="118"/>
      <c r="H3059" s="118" t="s">
        <v>6031</v>
      </c>
      <c r="I3059" s="118" t="s">
        <v>17049</v>
      </c>
      <c r="J3059" s="118"/>
    </row>
    <row r="3060" spans="1:10" ht="12.75">
      <c r="A3060" s="118" t="s">
        <v>8981</v>
      </c>
      <c r="B3060" s="118" t="s">
        <v>17055</v>
      </c>
      <c r="C3060" s="118" t="b">
        <v>0</v>
      </c>
      <c r="D3060" s="118" t="e">
        <f t="shared" ca="1" si="1"/>
        <v>#NAME?</v>
      </c>
      <c r="E3060" s="118" t="s">
        <v>17047</v>
      </c>
      <c r="F3060" s="118" t="s">
        <v>17056</v>
      </c>
      <c r="G3060" s="118"/>
      <c r="H3060" s="118" t="s">
        <v>4640</v>
      </c>
      <c r="I3060" s="118" t="s">
        <v>17049</v>
      </c>
      <c r="J3060" s="118"/>
    </row>
    <row r="3061" spans="1:10" ht="12.75">
      <c r="A3061" s="118" t="s">
        <v>2671</v>
      </c>
      <c r="B3061" s="118" t="s">
        <v>17057</v>
      </c>
      <c r="C3061" s="118" t="b">
        <v>0</v>
      </c>
      <c r="D3061" s="118" t="e">
        <f t="shared" ca="1" si="1"/>
        <v>#NAME?</v>
      </c>
      <c r="E3061" s="118" t="s">
        <v>17047</v>
      </c>
      <c r="F3061" s="118" t="s">
        <v>17058</v>
      </c>
      <c r="G3061" s="118"/>
      <c r="H3061" s="118" t="s">
        <v>4276</v>
      </c>
      <c r="I3061" s="118" t="s">
        <v>17059</v>
      </c>
      <c r="J3061" s="118"/>
    </row>
    <row r="3062" spans="1:10" ht="12.75">
      <c r="A3062" s="118" t="s">
        <v>17060</v>
      </c>
      <c r="B3062" s="118" t="s">
        <v>17061</v>
      </c>
      <c r="C3062" s="118" t="b">
        <v>0</v>
      </c>
      <c r="D3062" s="118" t="e">
        <f t="shared" ca="1" si="1"/>
        <v>#NAME?</v>
      </c>
      <c r="E3062" s="118" t="s">
        <v>17047</v>
      </c>
      <c r="F3062" s="118" t="s">
        <v>17062</v>
      </c>
      <c r="G3062" s="118"/>
      <c r="H3062" s="118" t="s">
        <v>5607</v>
      </c>
      <c r="I3062" s="118" t="s">
        <v>17049</v>
      </c>
      <c r="J3062" s="118"/>
    </row>
    <row r="3063" spans="1:10" ht="12.75">
      <c r="A3063" s="118" t="s">
        <v>17063</v>
      </c>
      <c r="B3063" s="118" t="s">
        <v>15948</v>
      </c>
      <c r="C3063" s="118" t="b">
        <v>0</v>
      </c>
      <c r="D3063" s="118" t="e">
        <f t="shared" ca="1" si="1"/>
        <v>#NAME?</v>
      </c>
      <c r="E3063" s="118" t="s">
        <v>17047</v>
      </c>
      <c r="F3063" s="118" t="s">
        <v>17064</v>
      </c>
      <c r="G3063" s="118"/>
      <c r="H3063" s="118" t="s">
        <v>7647</v>
      </c>
      <c r="I3063" s="118" t="s">
        <v>17049</v>
      </c>
      <c r="J3063" s="118"/>
    </row>
    <row r="3064" spans="1:10" ht="12.75">
      <c r="A3064" s="118" t="s">
        <v>17065</v>
      </c>
      <c r="B3064" s="118" t="s">
        <v>17066</v>
      </c>
      <c r="C3064" s="118" t="b">
        <v>0</v>
      </c>
      <c r="D3064" s="118" t="e">
        <f t="shared" ca="1" si="1"/>
        <v>#NAME?</v>
      </c>
      <c r="E3064" s="118" t="s">
        <v>17047</v>
      </c>
      <c r="F3064" s="118" t="s">
        <v>17067</v>
      </c>
      <c r="G3064" s="118"/>
      <c r="H3064" s="118" t="s">
        <v>7647</v>
      </c>
      <c r="I3064" s="118" t="s">
        <v>17049</v>
      </c>
      <c r="J3064" s="118"/>
    </row>
    <row r="3065" spans="1:10" ht="12.75">
      <c r="A3065" s="118" t="s">
        <v>8268</v>
      </c>
      <c r="B3065" s="118" t="s">
        <v>17068</v>
      </c>
      <c r="C3065" s="118" t="b">
        <v>0</v>
      </c>
      <c r="D3065" s="118" t="e">
        <f t="shared" ca="1" si="1"/>
        <v>#NAME?</v>
      </c>
      <c r="E3065" s="118" t="s">
        <v>17047</v>
      </c>
      <c r="F3065" s="118" t="s">
        <v>17069</v>
      </c>
      <c r="G3065" s="118"/>
      <c r="H3065" s="118" t="s">
        <v>4276</v>
      </c>
      <c r="I3065" s="118" t="s">
        <v>17049</v>
      </c>
      <c r="J3065" s="118"/>
    </row>
    <row r="3066" spans="1:10" ht="12.75">
      <c r="A3066" s="118" t="s">
        <v>8268</v>
      </c>
      <c r="B3066" s="118" t="s">
        <v>17070</v>
      </c>
      <c r="C3066" s="118" t="b">
        <v>0</v>
      </c>
      <c r="D3066" s="118" t="e">
        <f t="shared" ca="1" si="1"/>
        <v>#NAME?</v>
      </c>
      <c r="E3066" s="118" t="s">
        <v>17047</v>
      </c>
      <c r="F3066" s="118" t="s">
        <v>17071</v>
      </c>
      <c r="G3066" s="118"/>
      <c r="H3066" s="118" t="s">
        <v>5273</v>
      </c>
      <c r="I3066" s="118" t="s">
        <v>17059</v>
      </c>
      <c r="J3066" s="118"/>
    </row>
    <row r="3067" spans="1:10" ht="12.75">
      <c r="A3067" s="118" t="s">
        <v>16033</v>
      </c>
      <c r="B3067" s="118" t="s">
        <v>17072</v>
      </c>
      <c r="C3067" s="118" t="b">
        <v>0</v>
      </c>
      <c r="D3067" s="118" t="e">
        <f t="shared" ca="1" si="1"/>
        <v>#NAME?</v>
      </c>
      <c r="E3067" s="118" t="s">
        <v>17047</v>
      </c>
      <c r="F3067" s="118" t="s">
        <v>17073</v>
      </c>
      <c r="G3067" s="118"/>
      <c r="H3067" s="118" t="s">
        <v>7647</v>
      </c>
      <c r="I3067" s="118" t="s">
        <v>17059</v>
      </c>
      <c r="J3067" s="118"/>
    </row>
    <row r="3068" spans="1:10" ht="12.75">
      <c r="A3068" s="118" t="s">
        <v>1544</v>
      </c>
      <c r="B3068" s="118" t="s">
        <v>2135</v>
      </c>
      <c r="C3068" s="118" t="b">
        <v>0</v>
      </c>
      <c r="D3068" s="118" t="e">
        <f t="shared" ca="1" si="1"/>
        <v>#NAME?</v>
      </c>
      <c r="E3068" s="118" t="s">
        <v>17047</v>
      </c>
      <c r="F3068" s="118" t="s">
        <v>17074</v>
      </c>
      <c r="G3068" s="118"/>
      <c r="H3068" s="118" t="s">
        <v>4485</v>
      </c>
      <c r="I3068" s="118" t="s">
        <v>17049</v>
      </c>
      <c r="J3068" s="118"/>
    </row>
    <row r="3069" spans="1:10" ht="12.75">
      <c r="A3069" s="118" t="s">
        <v>17075</v>
      </c>
      <c r="B3069" s="118" t="s">
        <v>15407</v>
      </c>
      <c r="C3069" s="118" t="b">
        <v>0</v>
      </c>
      <c r="D3069" s="118" t="e">
        <f t="shared" ca="1" si="1"/>
        <v>#NAME?</v>
      </c>
      <c r="E3069" s="118" t="s">
        <v>17047</v>
      </c>
      <c r="F3069" s="118" t="s">
        <v>17076</v>
      </c>
      <c r="G3069" s="118"/>
      <c r="H3069" s="118" t="s">
        <v>7647</v>
      </c>
      <c r="I3069" s="118" t="s">
        <v>17049</v>
      </c>
      <c r="J3069" s="118"/>
    </row>
    <row r="3070" spans="1:10" ht="12.75">
      <c r="A3070" s="118" t="s">
        <v>995</v>
      </c>
      <c r="B3070" s="118" t="s">
        <v>17077</v>
      </c>
      <c r="C3070" s="118" t="b">
        <v>0</v>
      </c>
      <c r="D3070" s="118" t="e">
        <f t="shared" ca="1" si="1"/>
        <v>#NAME?</v>
      </c>
      <c r="E3070" s="118" t="s">
        <v>17078</v>
      </c>
      <c r="F3070" s="118" t="s">
        <v>17079</v>
      </c>
      <c r="G3070" s="118"/>
      <c r="H3070" s="118" t="s">
        <v>17080</v>
      </c>
      <c r="I3070" s="118" t="s">
        <v>7820</v>
      </c>
      <c r="J3070" s="118" t="s">
        <v>7820</v>
      </c>
    </row>
    <row r="3071" spans="1:10" ht="12.75">
      <c r="A3071" s="118" t="s">
        <v>16518</v>
      </c>
      <c r="B3071" s="118" t="s">
        <v>17081</v>
      </c>
      <c r="C3071" s="118" t="b">
        <v>0</v>
      </c>
      <c r="D3071" s="118" t="e">
        <f t="shared" ca="1" si="1"/>
        <v>#NAME?</v>
      </c>
      <c r="E3071" s="118" t="s">
        <v>17082</v>
      </c>
      <c r="F3071" s="118" t="s">
        <v>17083</v>
      </c>
      <c r="G3071" s="118"/>
      <c r="H3071" s="118" t="s">
        <v>10246</v>
      </c>
      <c r="I3071" s="118" t="s">
        <v>17084</v>
      </c>
      <c r="J3071" s="118"/>
    </row>
    <row r="3072" spans="1:10" ht="12.75">
      <c r="A3072" s="118" t="s">
        <v>17085</v>
      </c>
      <c r="B3072" s="118" t="s">
        <v>17086</v>
      </c>
      <c r="C3072" s="118" t="b">
        <v>0</v>
      </c>
      <c r="D3072" s="118" t="e">
        <f t="shared" ca="1" si="1"/>
        <v>#NAME?</v>
      </c>
      <c r="E3072" s="118" t="s">
        <v>17082</v>
      </c>
      <c r="F3072" s="118" t="s">
        <v>17087</v>
      </c>
      <c r="G3072" s="118"/>
      <c r="H3072" s="118" t="s">
        <v>5368</v>
      </c>
      <c r="I3072" s="118" t="s">
        <v>17084</v>
      </c>
      <c r="J3072" s="118"/>
    </row>
    <row r="3073" spans="1:10" ht="12.75">
      <c r="A3073" s="118" t="s">
        <v>17088</v>
      </c>
      <c r="B3073" s="118" t="s">
        <v>17089</v>
      </c>
      <c r="C3073" s="118" t="b">
        <v>0</v>
      </c>
      <c r="D3073" s="118" t="e">
        <f t="shared" ca="1" si="1"/>
        <v>#NAME?</v>
      </c>
      <c r="E3073" s="118" t="s">
        <v>17082</v>
      </c>
      <c r="F3073" s="118" t="s">
        <v>17090</v>
      </c>
      <c r="G3073" s="118"/>
      <c r="H3073" s="118" t="s">
        <v>4276</v>
      </c>
      <c r="I3073" s="118" t="s">
        <v>17084</v>
      </c>
      <c r="J3073" s="118"/>
    </row>
    <row r="3074" spans="1:10" ht="12.75">
      <c r="A3074" s="118" t="s">
        <v>7941</v>
      </c>
      <c r="B3074" s="118" t="s">
        <v>17091</v>
      </c>
      <c r="C3074" s="118" t="b">
        <v>0</v>
      </c>
      <c r="D3074" s="118" t="e">
        <f t="shared" ca="1" si="1"/>
        <v>#NAME?</v>
      </c>
      <c r="E3074" s="118" t="s">
        <v>17082</v>
      </c>
      <c r="F3074" s="118" t="s">
        <v>17092</v>
      </c>
      <c r="G3074" s="118"/>
      <c r="H3074" s="118" t="s">
        <v>7611</v>
      </c>
      <c r="I3074" s="118" t="s">
        <v>17084</v>
      </c>
      <c r="J3074" s="118"/>
    </row>
    <row r="3075" spans="1:10" ht="12.75">
      <c r="A3075" s="118" t="s">
        <v>989</v>
      </c>
      <c r="B3075" s="118" t="s">
        <v>8157</v>
      </c>
      <c r="C3075" s="118" t="b">
        <v>0</v>
      </c>
      <c r="D3075" s="118" t="e">
        <f t="shared" ca="1" si="1"/>
        <v>#NAME?</v>
      </c>
      <c r="E3075" s="118" t="s">
        <v>17093</v>
      </c>
      <c r="F3075" s="118" t="s">
        <v>17094</v>
      </c>
      <c r="G3075" s="118"/>
      <c r="H3075" s="118" t="s">
        <v>4872</v>
      </c>
      <c r="I3075" s="118" t="s">
        <v>7820</v>
      </c>
      <c r="J3075" s="118" t="s">
        <v>7820</v>
      </c>
    </row>
    <row r="3076" spans="1:10" ht="12.75">
      <c r="A3076" s="118" t="s">
        <v>1591</v>
      </c>
      <c r="B3076" s="118" t="s">
        <v>14840</v>
      </c>
      <c r="C3076" s="118" t="b">
        <v>0</v>
      </c>
      <c r="D3076" s="118" t="e">
        <f t="shared" ca="1" si="1"/>
        <v>#NAME?</v>
      </c>
      <c r="E3076" s="118" t="s">
        <v>17093</v>
      </c>
      <c r="F3076" s="118" t="s">
        <v>17095</v>
      </c>
      <c r="G3076" s="118"/>
      <c r="H3076" s="118" t="s">
        <v>4278</v>
      </c>
      <c r="I3076" s="118" t="s">
        <v>7820</v>
      </c>
      <c r="J3076" s="118" t="s">
        <v>7820</v>
      </c>
    </row>
    <row r="3077" spans="1:10" ht="12.75">
      <c r="A3077" s="118" t="s">
        <v>2648</v>
      </c>
      <c r="B3077" s="118" t="s">
        <v>8183</v>
      </c>
      <c r="C3077" s="118" t="b">
        <v>0</v>
      </c>
      <c r="D3077" s="118" t="e">
        <f t="shared" ca="1" si="1"/>
        <v>#NAME?</v>
      </c>
      <c r="E3077" s="118" t="s">
        <v>451</v>
      </c>
      <c r="F3077" s="118" t="s">
        <v>17096</v>
      </c>
      <c r="G3077" s="118"/>
      <c r="H3077" s="118" t="s">
        <v>5209</v>
      </c>
      <c r="I3077" s="118" t="s">
        <v>7820</v>
      </c>
      <c r="J3077" s="118" t="s">
        <v>7820</v>
      </c>
    </row>
    <row r="3078" spans="1:10" ht="12.75">
      <c r="A3078" s="118" t="s">
        <v>7705</v>
      </c>
      <c r="B3078" s="118" t="s">
        <v>17097</v>
      </c>
      <c r="C3078" s="118" t="b">
        <v>0</v>
      </c>
      <c r="D3078" s="118" t="e">
        <f t="shared" ca="1" si="1"/>
        <v>#NAME?</v>
      </c>
      <c r="E3078" s="118" t="s">
        <v>17098</v>
      </c>
      <c r="F3078" s="118" t="s">
        <v>17099</v>
      </c>
      <c r="G3078" s="118"/>
      <c r="H3078" s="118" t="s">
        <v>54</v>
      </c>
      <c r="I3078" s="118" t="s">
        <v>7642</v>
      </c>
      <c r="J3078" s="118"/>
    </row>
    <row r="3079" spans="1:10" ht="12.75">
      <c r="A3079" s="118" t="s">
        <v>1173</v>
      </c>
      <c r="B3079" s="118" t="s">
        <v>10541</v>
      </c>
      <c r="C3079" s="118" t="b">
        <v>0</v>
      </c>
      <c r="D3079" s="118" t="e">
        <f t="shared" ca="1" si="1"/>
        <v>#NAME?</v>
      </c>
      <c r="E3079" s="118" t="s">
        <v>17098</v>
      </c>
      <c r="F3079" s="118" t="s">
        <v>17100</v>
      </c>
      <c r="G3079" s="118"/>
      <c r="H3079" s="118" t="s">
        <v>54</v>
      </c>
      <c r="I3079" s="118" t="s">
        <v>7820</v>
      </c>
      <c r="J3079" s="118" t="s">
        <v>7820</v>
      </c>
    </row>
    <row r="3080" spans="1:10" ht="12.75">
      <c r="A3080" s="118" t="s">
        <v>1173</v>
      </c>
      <c r="B3080" s="118" t="s">
        <v>17101</v>
      </c>
      <c r="C3080" s="118" t="b">
        <v>0</v>
      </c>
      <c r="D3080" s="118" t="e">
        <f t="shared" ca="1" si="1"/>
        <v>#NAME?</v>
      </c>
      <c r="E3080" s="118" t="s">
        <v>17098</v>
      </c>
      <c r="F3080" s="118" t="s">
        <v>17102</v>
      </c>
      <c r="G3080" s="118"/>
      <c r="H3080" s="118" t="s">
        <v>54</v>
      </c>
      <c r="I3080" s="118" t="s">
        <v>7820</v>
      </c>
      <c r="J3080" s="118" t="s">
        <v>7820</v>
      </c>
    </row>
    <row r="3081" spans="1:10" ht="12.75">
      <c r="A3081" s="118" t="s">
        <v>873</v>
      </c>
      <c r="B3081" s="118" t="s">
        <v>17103</v>
      </c>
      <c r="C3081" s="118" t="b">
        <v>0</v>
      </c>
      <c r="D3081" s="118" t="e">
        <f t="shared" ca="1" si="1"/>
        <v>#NAME?</v>
      </c>
      <c r="E3081" s="118" t="s">
        <v>17098</v>
      </c>
      <c r="F3081" s="118" t="s">
        <v>17104</v>
      </c>
      <c r="G3081" s="118"/>
      <c r="H3081" s="118" t="s">
        <v>54</v>
      </c>
      <c r="I3081" s="118" t="s">
        <v>7820</v>
      </c>
      <c r="J3081" s="118" t="s">
        <v>7820</v>
      </c>
    </row>
    <row r="3082" spans="1:10" ht="12.75">
      <c r="A3082" s="118" t="s">
        <v>995</v>
      </c>
      <c r="B3082" s="118" t="s">
        <v>17105</v>
      </c>
      <c r="C3082" s="118" t="b">
        <v>0</v>
      </c>
      <c r="D3082" s="118" t="e">
        <f t="shared" ca="1" si="1"/>
        <v>#NAME?</v>
      </c>
      <c r="E3082" s="118" t="s">
        <v>17106</v>
      </c>
      <c r="F3082" s="118" t="s">
        <v>17107</v>
      </c>
      <c r="G3082" s="118"/>
      <c r="H3082" s="118" t="s">
        <v>7754</v>
      </c>
      <c r="I3082" s="118" t="s">
        <v>10888</v>
      </c>
      <c r="J3082" s="118" t="s">
        <v>7622</v>
      </c>
    </row>
    <row r="3083" spans="1:10" ht="12.75">
      <c r="A3083" s="118" t="s">
        <v>8314</v>
      </c>
      <c r="B3083" s="118" t="s">
        <v>17108</v>
      </c>
      <c r="C3083" s="118" t="b">
        <v>0</v>
      </c>
      <c r="D3083" s="118" t="e">
        <f t="shared" ca="1" si="1"/>
        <v>#NAME?</v>
      </c>
      <c r="E3083" s="118" t="s">
        <v>17109</v>
      </c>
      <c r="F3083" s="118" t="s">
        <v>17110</v>
      </c>
      <c r="G3083" s="118"/>
      <c r="H3083" s="118" t="s">
        <v>5677</v>
      </c>
      <c r="I3083" s="118" t="s">
        <v>7755</v>
      </c>
      <c r="J3083" s="118" t="s">
        <v>7756</v>
      </c>
    </row>
    <row r="3084" spans="1:10" ht="12.75">
      <c r="A3084" s="118" t="s">
        <v>17111</v>
      </c>
      <c r="B3084" s="118" t="s">
        <v>8046</v>
      </c>
      <c r="C3084" s="118" t="b">
        <v>0</v>
      </c>
      <c r="D3084" s="118" t="e">
        <f t="shared" ca="1" si="1"/>
        <v>#NAME?</v>
      </c>
      <c r="E3084" s="118" t="s">
        <v>17112</v>
      </c>
      <c r="F3084" s="118" t="s">
        <v>17113</v>
      </c>
      <c r="G3084" s="118"/>
      <c r="H3084" s="118" t="s">
        <v>54</v>
      </c>
      <c r="I3084" s="118" t="s">
        <v>17114</v>
      </c>
      <c r="J3084" s="118" t="s">
        <v>10630</v>
      </c>
    </row>
    <row r="3085" spans="1:10" ht="12.75">
      <c r="A3085" s="118" t="s">
        <v>8498</v>
      </c>
      <c r="B3085" s="118" t="s">
        <v>17115</v>
      </c>
      <c r="C3085" s="118" t="b">
        <v>0</v>
      </c>
      <c r="D3085" s="118" t="e">
        <f t="shared" ca="1" si="1"/>
        <v>#NAME?</v>
      </c>
      <c r="E3085" s="118" t="s">
        <v>17112</v>
      </c>
      <c r="F3085" s="118" t="s">
        <v>17116</v>
      </c>
      <c r="G3085" s="118"/>
      <c r="H3085" s="118" t="s">
        <v>17117</v>
      </c>
      <c r="I3085" s="118" t="s">
        <v>17114</v>
      </c>
      <c r="J3085" s="118" t="s">
        <v>10630</v>
      </c>
    </row>
    <row r="3086" spans="1:10" ht="12.75">
      <c r="A3086" s="118" t="s">
        <v>1596</v>
      </c>
      <c r="B3086" s="118" t="s">
        <v>17118</v>
      </c>
      <c r="C3086" s="118" t="b">
        <v>0</v>
      </c>
      <c r="D3086" s="118" t="e">
        <f t="shared" ca="1" si="1"/>
        <v>#NAME?</v>
      </c>
      <c r="E3086" s="118" t="s">
        <v>17112</v>
      </c>
      <c r="F3086" s="118" t="s">
        <v>17119</v>
      </c>
      <c r="G3086" s="118"/>
      <c r="H3086" s="118" t="s">
        <v>4831</v>
      </c>
      <c r="I3086" s="118" t="s">
        <v>17114</v>
      </c>
      <c r="J3086" s="118" t="s">
        <v>10630</v>
      </c>
    </row>
    <row r="3087" spans="1:10" ht="12.75">
      <c r="A3087" s="118" t="s">
        <v>1969</v>
      </c>
      <c r="B3087" s="118" t="s">
        <v>1949</v>
      </c>
      <c r="C3087" s="118" t="b">
        <v>0</v>
      </c>
      <c r="D3087" s="118" t="e">
        <f t="shared" ca="1" si="1"/>
        <v>#NAME?</v>
      </c>
      <c r="E3087" s="118" t="s">
        <v>17112</v>
      </c>
      <c r="F3087" s="118" t="s">
        <v>17120</v>
      </c>
      <c r="G3087" s="118"/>
      <c r="H3087" s="118" t="s">
        <v>7784</v>
      </c>
      <c r="I3087" s="118" t="s">
        <v>17114</v>
      </c>
      <c r="J3087" s="118" t="s">
        <v>10630</v>
      </c>
    </row>
    <row r="3088" spans="1:10" ht="12.75">
      <c r="A3088" s="118" t="s">
        <v>830</v>
      </c>
      <c r="B3088" s="118" t="s">
        <v>17121</v>
      </c>
      <c r="C3088" s="118" t="b">
        <v>0</v>
      </c>
      <c r="D3088" s="118" t="e">
        <f t="shared" ca="1" si="1"/>
        <v>#NAME?</v>
      </c>
      <c r="E3088" s="118" t="s">
        <v>17112</v>
      </c>
      <c r="F3088" s="118" t="s">
        <v>17122</v>
      </c>
      <c r="G3088" s="118"/>
      <c r="H3088" s="118" t="s">
        <v>54</v>
      </c>
      <c r="I3088" s="118" t="s">
        <v>17114</v>
      </c>
      <c r="J3088" s="118" t="s">
        <v>10630</v>
      </c>
    </row>
    <row r="3089" spans="1:10" ht="12.75">
      <c r="A3089" s="118" t="s">
        <v>870</v>
      </c>
      <c r="B3089" s="118" t="s">
        <v>17123</v>
      </c>
      <c r="C3089" s="118" t="b">
        <v>0</v>
      </c>
      <c r="D3089" s="118" t="e">
        <f t="shared" ca="1" si="1"/>
        <v>#NAME?</v>
      </c>
      <c r="E3089" s="118" t="s">
        <v>17112</v>
      </c>
      <c r="F3089" s="118" t="s">
        <v>17124</v>
      </c>
      <c r="G3089" s="118"/>
      <c r="H3089" s="118" t="s">
        <v>54</v>
      </c>
      <c r="I3089" s="118" t="s">
        <v>8152</v>
      </c>
      <c r="J3089" s="118" t="s">
        <v>7591</v>
      </c>
    </row>
    <row r="3090" spans="1:10" ht="12.75">
      <c r="A3090" s="118" t="s">
        <v>2682</v>
      </c>
      <c r="B3090" s="118" t="s">
        <v>17125</v>
      </c>
      <c r="C3090" s="118" t="b">
        <v>0</v>
      </c>
      <c r="D3090" s="118" t="e">
        <f t="shared" ca="1" si="1"/>
        <v>#NAME?</v>
      </c>
      <c r="E3090" s="118" t="s">
        <v>17112</v>
      </c>
      <c r="F3090" s="118" t="s">
        <v>17126</v>
      </c>
      <c r="G3090" s="118"/>
      <c r="H3090" s="118" t="s">
        <v>54</v>
      </c>
      <c r="I3090" s="118" t="s">
        <v>17114</v>
      </c>
      <c r="J3090" s="118" t="s">
        <v>10630</v>
      </c>
    </row>
    <row r="3091" spans="1:10" ht="12.75">
      <c r="A3091" s="118" t="s">
        <v>1591</v>
      </c>
      <c r="B3091" s="118" t="s">
        <v>1147</v>
      </c>
      <c r="C3091" s="118" t="b">
        <v>0</v>
      </c>
      <c r="D3091" s="118" t="e">
        <f t="shared" ca="1" si="1"/>
        <v>#NAME?</v>
      </c>
      <c r="E3091" s="118" t="s">
        <v>17112</v>
      </c>
      <c r="F3091" s="118" t="s">
        <v>17127</v>
      </c>
      <c r="G3091" s="118"/>
      <c r="H3091" s="118" t="s">
        <v>54</v>
      </c>
      <c r="I3091" s="118" t="s">
        <v>17114</v>
      </c>
      <c r="J3091" s="118" t="s">
        <v>10630</v>
      </c>
    </row>
    <row r="3092" spans="1:10" ht="12.75">
      <c r="A3092" s="118" t="s">
        <v>17128</v>
      </c>
      <c r="B3092" s="118" t="s">
        <v>17129</v>
      </c>
      <c r="C3092" s="118" t="b">
        <v>0</v>
      </c>
      <c r="D3092" s="118" t="e">
        <f t="shared" ca="1" si="1"/>
        <v>#NAME?</v>
      </c>
      <c r="E3092" s="118" t="s">
        <v>17112</v>
      </c>
      <c r="F3092" s="118" t="s">
        <v>17130</v>
      </c>
      <c r="G3092" s="118"/>
      <c r="H3092" s="118" t="s">
        <v>54</v>
      </c>
      <c r="I3092" s="118" t="s">
        <v>17114</v>
      </c>
      <c r="J3092" s="118" t="s">
        <v>10630</v>
      </c>
    </row>
    <row r="3093" spans="1:10" ht="12.75">
      <c r="A3093" s="118" t="s">
        <v>1903</v>
      </c>
      <c r="B3093" s="118" t="s">
        <v>17131</v>
      </c>
      <c r="C3093" s="118" t="b">
        <v>0</v>
      </c>
      <c r="D3093" s="118" t="e">
        <f t="shared" ca="1" si="1"/>
        <v>#NAME?</v>
      </c>
      <c r="E3093" s="118" t="s">
        <v>17112</v>
      </c>
      <c r="F3093" s="118" t="s">
        <v>17132</v>
      </c>
      <c r="G3093" s="118"/>
      <c r="H3093" s="118" t="s">
        <v>54</v>
      </c>
      <c r="I3093" s="118" t="s">
        <v>17114</v>
      </c>
      <c r="J3093" s="118" t="s">
        <v>10630</v>
      </c>
    </row>
    <row r="3094" spans="1:10" ht="12.75">
      <c r="A3094" s="118" t="s">
        <v>8076</v>
      </c>
      <c r="B3094" s="118" t="s">
        <v>17133</v>
      </c>
      <c r="C3094" s="118" t="b">
        <v>0</v>
      </c>
      <c r="D3094" s="118" t="e">
        <f t="shared" ca="1" si="1"/>
        <v>#NAME?</v>
      </c>
      <c r="E3094" s="118" t="s">
        <v>17112</v>
      </c>
      <c r="F3094" s="118" t="s">
        <v>17134</v>
      </c>
      <c r="G3094" s="118"/>
      <c r="H3094" s="118" t="s">
        <v>7784</v>
      </c>
      <c r="I3094" s="118" t="s">
        <v>17114</v>
      </c>
      <c r="J3094" s="118" t="s">
        <v>10630</v>
      </c>
    </row>
    <row r="3095" spans="1:10" ht="12.75">
      <c r="A3095" s="118" t="s">
        <v>17135</v>
      </c>
      <c r="B3095" s="118" t="s">
        <v>17136</v>
      </c>
      <c r="C3095" s="118" t="b">
        <v>0</v>
      </c>
      <c r="D3095" s="118" t="e">
        <f t="shared" ca="1" si="1"/>
        <v>#NAME?</v>
      </c>
      <c r="E3095" s="118" t="s">
        <v>17112</v>
      </c>
      <c r="F3095" s="118" t="s">
        <v>17137</v>
      </c>
      <c r="G3095" s="118"/>
      <c r="H3095" s="118" t="s">
        <v>5607</v>
      </c>
      <c r="I3095" s="118" t="s">
        <v>8152</v>
      </c>
      <c r="J3095" s="118" t="s">
        <v>7591</v>
      </c>
    </row>
    <row r="3096" spans="1:10" ht="12.75">
      <c r="A3096" s="118" t="s">
        <v>814</v>
      </c>
      <c r="B3096" s="118" t="s">
        <v>17138</v>
      </c>
      <c r="C3096" s="118" t="b">
        <v>0</v>
      </c>
      <c r="D3096" s="118" t="e">
        <f t="shared" ca="1" si="1"/>
        <v>#NAME?</v>
      </c>
      <c r="E3096" s="118" t="s">
        <v>17139</v>
      </c>
      <c r="F3096" s="118" t="s">
        <v>17140</v>
      </c>
      <c r="G3096" s="118"/>
      <c r="H3096" s="118" t="s">
        <v>4276</v>
      </c>
      <c r="I3096" s="118" t="s">
        <v>8136</v>
      </c>
      <c r="J3096" s="118" t="s">
        <v>7622</v>
      </c>
    </row>
    <row r="3097" spans="1:10" ht="12.75">
      <c r="A3097" s="118" t="s">
        <v>830</v>
      </c>
      <c r="B3097" s="118" t="s">
        <v>17141</v>
      </c>
      <c r="C3097" s="118" t="b">
        <v>0</v>
      </c>
      <c r="D3097" s="118" t="e">
        <f t="shared" ca="1" si="1"/>
        <v>#NAME?</v>
      </c>
      <c r="E3097" s="118" t="s">
        <v>17139</v>
      </c>
      <c r="F3097" s="118" t="s">
        <v>17142</v>
      </c>
      <c r="G3097" s="118"/>
      <c r="H3097" s="118" t="s">
        <v>4276</v>
      </c>
      <c r="I3097" s="118" t="s">
        <v>7820</v>
      </c>
      <c r="J3097" s="118" t="s">
        <v>7820</v>
      </c>
    </row>
    <row r="3098" spans="1:10" ht="12.75">
      <c r="A3098" s="118" t="s">
        <v>17143</v>
      </c>
      <c r="B3098" s="118" t="s">
        <v>17144</v>
      </c>
      <c r="C3098" s="118" t="b">
        <v>0</v>
      </c>
      <c r="D3098" s="118" t="e">
        <f t="shared" ca="1" si="1"/>
        <v>#NAME?</v>
      </c>
      <c r="E3098" s="118" t="s">
        <v>17139</v>
      </c>
      <c r="F3098" s="118" t="s">
        <v>17145</v>
      </c>
      <c r="G3098" s="118"/>
      <c r="H3098" s="118" t="s">
        <v>4276</v>
      </c>
      <c r="I3098" s="118" t="s">
        <v>8136</v>
      </c>
      <c r="J3098" s="118" t="s">
        <v>7622</v>
      </c>
    </row>
    <row r="3099" spans="1:10" ht="12.75">
      <c r="A3099" s="118" t="s">
        <v>1069</v>
      </c>
      <c r="B3099" s="118" t="s">
        <v>17146</v>
      </c>
      <c r="C3099" s="118" t="b">
        <v>0</v>
      </c>
      <c r="D3099" s="118" t="e">
        <f t="shared" ca="1" si="1"/>
        <v>#NAME?</v>
      </c>
      <c r="E3099" s="118" t="s">
        <v>17147</v>
      </c>
      <c r="F3099" s="118" t="s">
        <v>17148</v>
      </c>
      <c r="G3099" s="118"/>
      <c r="H3099" s="118" t="s">
        <v>5273</v>
      </c>
      <c r="I3099" s="118" t="s">
        <v>17114</v>
      </c>
      <c r="J3099" s="118" t="s">
        <v>10630</v>
      </c>
    </row>
    <row r="3100" spans="1:10" ht="12.75">
      <c r="A3100" s="118" t="s">
        <v>17149</v>
      </c>
      <c r="B3100" s="118" t="s">
        <v>963</v>
      </c>
      <c r="C3100" s="118" t="b">
        <v>0</v>
      </c>
      <c r="D3100" s="118" t="e">
        <f t="shared" ca="1" si="1"/>
        <v>#NAME?</v>
      </c>
      <c r="E3100" s="118" t="s">
        <v>17147</v>
      </c>
      <c r="F3100" s="118" t="s">
        <v>17150</v>
      </c>
      <c r="G3100" s="118"/>
      <c r="H3100" s="118" t="s">
        <v>4276</v>
      </c>
      <c r="I3100" s="118" t="s">
        <v>17114</v>
      </c>
      <c r="J3100" s="118" t="s">
        <v>10630</v>
      </c>
    </row>
    <row r="3101" spans="1:10" ht="12.75">
      <c r="A3101" s="118" t="s">
        <v>1235</v>
      </c>
      <c r="B3101" s="118" t="s">
        <v>17151</v>
      </c>
      <c r="C3101" s="118" t="b">
        <v>0</v>
      </c>
      <c r="D3101" s="118" t="e">
        <f t="shared" ca="1" si="1"/>
        <v>#NAME?</v>
      </c>
      <c r="E3101" s="118" t="s">
        <v>17152</v>
      </c>
      <c r="F3101" s="118" t="s">
        <v>17153</v>
      </c>
      <c r="G3101" s="118"/>
      <c r="H3101" s="118" t="s">
        <v>4831</v>
      </c>
      <c r="I3101" s="118" t="s">
        <v>12639</v>
      </c>
      <c r="J3101" s="118" t="s">
        <v>9387</v>
      </c>
    </row>
    <row r="3102" spans="1:10" ht="12.75">
      <c r="A3102" s="118" t="s">
        <v>798</v>
      </c>
      <c r="B3102" s="118" t="s">
        <v>17154</v>
      </c>
      <c r="C3102" s="118" t="b">
        <v>0</v>
      </c>
      <c r="D3102" s="118" t="e">
        <f t="shared" ca="1" si="1"/>
        <v>#NAME?</v>
      </c>
      <c r="E3102" s="118" t="s">
        <v>17152</v>
      </c>
      <c r="F3102" s="118" t="s">
        <v>17155</v>
      </c>
      <c r="G3102" s="118"/>
      <c r="H3102" s="118" t="s">
        <v>4278</v>
      </c>
      <c r="I3102" s="118" t="s">
        <v>12639</v>
      </c>
      <c r="J3102" s="118" t="s">
        <v>9387</v>
      </c>
    </row>
    <row r="3103" spans="1:10" ht="12.75">
      <c r="A3103" s="118" t="s">
        <v>1544</v>
      </c>
      <c r="B3103" s="118" t="s">
        <v>17156</v>
      </c>
      <c r="C3103" s="118" t="b">
        <v>0</v>
      </c>
      <c r="D3103" s="118" t="e">
        <f t="shared" ca="1" si="1"/>
        <v>#NAME?</v>
      </c>
      <c r="E3103" s="118" t="s">
        <v>17152</v>
      </c>
      <c r="F3103" s="118" t="s">
        <v>17157</v>
      </c>
      <c r="G3103" s="118"/>
      <c r="H3103" s="118" t="s">
        <v>8760</v>
      </c>
      <c r="I3103" s="118" t="s">
        <v>12639</v>
      </c>
      <c r="J3103" s="118" t="s">
        <v>9387</v>
      </c>
    </row>
    <row r="3104" spans="1:10" ht="12.75">
      <c r="A3104" s="118" t="s">
        <v>17158</v>
      </c>
      <c r="B3104" s="118" t="s">
        <v>17159</v>
      </c>
      <c r="C3104" s="118" t="b">
        <v>0</v>
      </c>
      <c r="D3104" s="118" t="e">
        <f t="shared" ca="1" si="1"/>
        <v>#NAME?</v>
      </c>
      <c r="E3104" s="118" t="s">
        <v>17160</v>
      </c>
      <c r="F3104" s="118" t="s">
        <v>17161</v>
      </c>
      <c r="G3104" s="118"/>
      <c r="H3104" s="118" t="s">
        <v>4843</v>
      </c>
      <c r="I3104" s="118" t="s">
        <v>13830</v>
      </c>
      <c r="J3104" s="118" t="s">
        <v>7795</v>
      </c>
    </row>
    <row r="3105" spans="1:10" ht="12.75">
      <c r="A3105" s="118" t="s">
        <v>814</v>
      </c>
      <c r="B3105" s="118" t="s">
        <v>17162</v>
      </c>
      <c r="C3105" s="118" t="b">
        <v>0</v>
      </c>
      <c r="D3105" s="118" t="e">
        <f t="shared" ca="1" si="1"/>
        <v>#NAME?</v>
      </c>
      <c r="E3105" s="118" t="s">
        <v>17160</v>
      </c>
      <c r="F3105" s="118" t="s">
        <v>17163</v>
      </c>
      <c r="G3105" s="118"/>
      <c r="H3105" s="118" t="s">
        <v>4276</v>
      </c>
      <c r="I3105" s="118" t="s">
        <v>7820</v>
      </c>
      <c r="J3105" s="118" t="s">
        <v>7820</v>
      </c>
    </row>
    <row r="3106" spans="1:10" ht="12.75">
      <c r="A3106" s="118" t="s">
        <v>2641</v>
      </c>
      <c r="B3106" s="118" t="s">
        <v>17164</v>
      </c>
      <c r="C3106" s="118" t="b">
        <v>0</v>
      </c>
      <c r="D3106" s="118" t="e">
        <f t="shared" ca="1" si="1"/>
        <v>#NAME?</v>
      </c>
      <c r="E3106" s="118" t="s">
        <v>17160</v>
      </c>
      <c r="F3106" s="118" t="s">
        <v>17165</v>
      </c>
      <c r="G3106" s="118"/>
      <c r="H3106" s="118" t="s">
        <v>17166</v>
      </c>
      <c r="I3106" s="118" t="s">
        <v>7820</v>
      </c>
      <c r="J3106" s="118" t="s">
        <v>7820</v>
      </c>
    </row>
    <row r="3107" spans="1:10" ht="12.75">
      <c r="A3107" s="118" t="s">
        <v>9772</v>
      </c>
      <c r="B3107" s="118" t="s">
        <v>17167</v>
      </c>
      <c r="C3107" s="118" t="b">
        <v>0</v>
      </c>
      <c r="D3107" s="118" t="e">
        <f t="shared" ca="1" si="1"/>
        <v>#NAME?</v>
      </c>
      <c r="E3107" s="118" t="s">
        <v>17160</v>
      </c>
      <c r="F3107" s="118" t="s">
        <v>17168</v>
      </c>
      <c r="G3107" s="118"/>
      <c r="H3107" s="118" t="s">
        <v>4485</v>
      </c>
      <c r="I3107" s="118" t="s">
        <v>3131</v>
      </c>
      <c r="J3107" s="118" t="s">
        <v>7622</v>
      </c>
    </row>
    <row r="3108" spans="1:10" ht="12.75">
      <c r="A3108" s="118" t="s">
        <v>17169</v>
      </c>
      <c r="B3108" s="118" t="s">
        <v>17170</v>
      </c>
      <c r="C3108" s="118" t="b">
        <v>0</v>
      </c>
      <c r="D3108" s="118" t="e">
        <f t="shared" ca="1" si="1"/>
        <v>#NAME?</v>
      </c>
      <c r="E3108" s="118" t="s">
        <v>17171</v>
      </c>
      <c r="F3108" s="118" t="s">
        <v>17172</v>
      </c>
      <c r="G3108" s="118"/>
      <c r="H3108" s="118" t="s">
        <v>8656</v>
      </c>
      <c r="I3108" s="118" t="s">
        <v>8526</v>
      </c>
      <c r="J3108" s="118" t="s">
        <v>7591</v>
      </c>
    </row>
    <row r="3109" spans="1:10" ht="12.75">
      <c r="A3109" s="118" t="s">
        <v>10777</v>
      </c>
      <c r="B3109" s="118" t="s">
        <v>17173</v>
      </c>
      <c r="C3109" s="118" t="b">
        <v>0</v>
      </c>
      <c r="D3109" s="118" t="e">
        <f t="shared" ca="1" si="1"/>
        <v>#NAME?</v>
      </c>
      <c r="E3109" s="118" t="s">
        <v>17174</v>
      </c>
      <c r="F3109" s="118" t="s">
        <v>17175</v>
      </c>
      <c r="G3109" s="118"/>
      <c r="H3109" s="118" t="s">
        <v>5961</v>
      </c>
      <c r="I3109" s="118" t="s">
        <v>17176</v>
      </c>
      <c r="J3109" s="118" t="s">
        <v>7591</v>
      </c>
    </row>
    <row r="3110" spans="1:10" ht="12.75">
      <c r="A3110" s="118" t="s">
        <v>17177</v>
      </c>
      <c r="B3110" s="118" t="s">
        <v>17178</v>
      </c>
      <c r="C3110" s="118" t="b">
        <v>0</v>
      </c>
      <c r="D3110" s="118" t="e">
        <f t="shared" ca="1" si="1"/>
        <v>#NAME?</v>
      </c>
      <c r="E3110" s="118" t="s">
        <v>17179</v>
      </c>
      <c r="F3110" s="118" t="s">
        <v>17180</v>
      </c>
      <c r="G3110" s="118"/>
      <c r="H3110" s="118" t="s">
        <v>7754</v>
      </c>
      <c r="I3110" s="118" t="s">
        <v>17181</v>
      </c>
      <c r="J3110" s="118" t="s">
        <v>8658</v>
      </c>
    </row>
    <row r="3111" spans="1:10" ht="12.75">
      <c r="A3111" s="118" t="s">
        <v>17182</v>
      </c>
      <c r="B3111" s="118" t="s">
        <v>854</v>
      </c>
      <c r="C3111" s="118" t="b">
        <v>0</v>
      </c>
      <c r="D3111" s="118" t="e">
        <f t="shared" ca="1" si="1"/>
        <v>#NAME?</v>
      </c>
      <c r="E3111" s="118" t="s">
        <v>17179</v>
      </c>
      <c r="F3111" s="118" t="s">
        <v>17183</v>
      </c>
      <c r="G3111" s="118"/>
      <c r="H3111" s="118" t="s">
        <v>17184</v>
      </c>
      <c r="I3111" s="118" t="s">
        <v>17181</v>
      </c>
      <c r="J3111" s="118" t="s">
        <v>8658</v>
      </c>
    </row>
    <row r="3112" spans="1:10" ht="12.75">
      <c r="A3112" s="118" t="s">
        <v>7945</v>
      </c>
      <c r="B3112" s="118" t="s">
        <v>17185</v>
      </c>
      <c r="C3112" s="118" t="b">
        <v>0</v>
      </c>
      <c r="D3112" s="118" t="e">
        <f t="shared" ca="1" si="1"/>
        <v>#NAME?</v>
      </c>
      <c r="E3112" s="118" t="s">
        <v>17186</v>
      </c>
      <c r="F3112" s="118" t="s">
        <v>17187</v>
      </c>
      <c r="G3112" s="118"/>
      <c r="H3112" s="118" t="s">
        <v>4640</v>
      </c>
      <c r="I3112" s="118" t="s">
        <v>10284</v>
      </c>
      <c r="J3112" s="118" t="s">
        <v>9660</v>
      </c>
    </row>
    <row r="3113" spans="1:10" ht="12.75">
      <c r="A3113" s="118" t="s">
        <v>836</v>
      </c>
      <c r="B3113" s="118" t="s">
        <v>17188</v>
      </c>
      <c r="C3113" s="118" t="b">
        <v>0</v>
      </c>
      <c r="D3113" s="118" t="e">
        <f t="shared" ca="1" si="1"/>
        <v>#NAME?</v>
      </c>
      <c r="E3113" s="118" t="s">
        <v>17186</v>
      </c>
      <c r="F3113" s="118" t="s">
        <v>17189</v>
      </c>
      <c r="G3113" s="118"/>
      <c r="H3113" s="118" t="s">
        <v>7611</v>
      </c>
      <c r="I3113" s="118" t="s">
        <v>10284</v>
      </c>
      <c r="J3113" s="118" t="s">
        <v>9660</v>
      </c>
    </row>
    <row r="3114" spans="1:10" ht="12.75">
      <c r="A3114" s="118" t="s">
        <v>9198</v>
      </c>
      <c r="B3114" s="118" t="s">
        <v>17190</v>
      </c>
      <c r="C3114" s="118" t="b">
        <v>0</v>
      </c>
      <c r="D3114" s="118" t="e">
        <f t="shared" ca="1" si="1"/>
        <v>#NAME?</v>
      </c>
      <c r="E3114" s="118" t="s">
        <v>17191</v>
      </c>
      <c r="F3114" s="118" t="s">
        <v>17192</v>
      </c>
      <c r="G3114" s="118"/>
      <c r="H3114" s="118" t="s">
        <v>4305</v>
      </c>
      <c r="I3114" s="118" t="s">
        <v>10567</v>
      </c>
      <c r="J3114" s="118" t="s">
        <v>7622</v>
      </c>
    </row>
    <row r="3115" spans="1:10" ht="12.75">
      <c r="A3115" s="118" t="s">
        <v>1666</v>
      </c>
      <c r="B3115" s="118" t="s">
        <v>17193</v>
      </c>
      <c r="C3115" s="118" t="b">
        <v>0</v>
      </c>
      <c r="D3115" s="118" t="e">
        <f t="shared" ca="1" si="1"/>
        <v>#NAME?</v>
      </c>
      <c r="E3115" s="118" t="s">
        <v>17191</v>
      </c>
      <c r="F3115" s="118" t="s">
        <v>17194</v>
      </c>
      <c r="G3115" s="118"/>
      <c r="H3115" s="118" t="s">
        <v>4305</v>
      </c>
      <c r="I3115" s="118" t="s">
        <v>10567</v>
      </c>
      <c r="J3115" s="118" t="s">
        <v>7622</v>
      </c>
    </row>
    <row r="3116" spans="1:10" ht="12.75">
      <c r="A3116" s="118" t="s">
        <v>16082</v>
      </c>
      <c r="B3116" s="118" t="s">
        <v>17193</v>
      </c>
      <c r="C3116" s="118" t="b">
        <v>0</v>
      </c>
      <c r="D3116" s="118" t="e">
        <f t="shared" ca="1" si="1"/>
        <v>#NAME?</v>
      </c>
      <c r="E3116" s="118" t="s">
        <v>17191</v>
      </c>
      <c r="F3116" s="118" t="s">
        <v>17195</v>
      </c>
      <c r="G3116" s="118"/>
      <c r="H3116" s="118" t="s">
        <v>7611</v>
      </c>
      <c r="I3116" s="118" t="s">
        <v>10567</v>
      </c>
      <c r="J3116" s="118" t="s">
        <v>7622</v>
      </c>
    </row>
    <row r="3117" spans="1:10" ht="12.75">
      <c r="A3117" s="118" t="s">
        <v>873</v>
      </c>
      <c r="B3117" s="118" t="s">
        <v>17196</v>
      </c>
      <c r="C3117" s="118" t="b">
        <v>0</v>
      </c>
      <c r="D3117" s="118" t="e">
        <f t="shared" ca="1" si="1"/>
        <v>#NAME?</v>
      </c>
      <c r="E3117" s="118" t="s">
        <v>17191</v>
      </c>
      <c r="F3117" s="118" t="s">
        <v>17197</v>
      </c>
      <c r="G3117" s="118"/>
      <c r="H3117" s="118" t="s">
        <v>4305</v>
      </c>
      <c r="I3117" s="118" t="s">
        <v>10567</v>
      </c>
      <c r="J3117" s="118" t="s">
        <v>7622</v>
      </c>
    </row>
    <row r="3118" spans="1:10" ht="12.75">
      <c r="A3118" s="118" t="s">
        <v>882</v>
      </c>
      <c r="B3118" s="118" t="s">
        <v>9085</v>
      </c>
      <c r="C3118" s="118" t="b">
        <v>0</v>
      </c>
      <c r="D3118" s="118" t="e">
        <f t="shared" ca="1" si="1"/>
        <v>#NAME?</v>
      </c>
      <c r="E3118" s="118" t="s">
        <v>17198</v>
      </c>
      <c r="F3118" s="118" t="s">
        <v>17199</v>
      </c>
      <c r="G3118" s="118"/>
      <c r="H3118" s="118" t="s">
        <v>17200</v>
      </c>
      <c r="I3118" s="118" t="s">
        <v>17201</v>
      </c>
      <c r="J3118" s="118" t="s">
        <v>10630</v>
      </c>
    </row>
    <row r="3119" spans="1:10" ht="12.75">
      <c r="A3119" s="118" t="s">
        <v>8748</v>
      </c>
      <c r="B3119" s="118" t="s">
        <v>1005</v>
      </c>
      <c r="C3119" s="118" t="b">
        <v>0</v>
      </c>
      <c r="D3119" s="118" t="e">
        <f t="shared" ca="1" si="1"/>
        <v>#NAME?</v>
      </c>
      <c r="E3119" s="118" t="s">
        <v>17202</v>
      </c>
      <c r="F3119" s="118" t="s">
        <v>17203</v>
      </c>
      <c r="G3119" s="118"/>
      <c r="H3119" s="118" t="s">
        <v>4276</v>
      </c>
      <c r="I3119" s="118" t="s">
        <v>7820</v>
      </c>
      <c r="J3119" s="118" t="s">
        <v>7820</v>
      </c>
    </row>
    <row r="3120" spans="1:10" ht="12.75">
      <c r="A3120" s="118" t="s">
        <v>2671</v>
      </c>
      <c r="B3120" s="118" t="s">
        <v>14842</v>
      </c>
      <c r="C3120" s="118" t="b">
        <v>0</v>
      </c>
      <c r="D3120" s="118" t="e">
        <f t="shared" ca="1" si="1"/>
        <v>#NAME?</v>
      </c>
      <c r="E3120" s="118" t="s">
        <v>17202</v>
      </c>
      <c r="F3120" s="118" t="s">
        <v>17204</v>
      </c>
      <c r="G3120" s="118"/>
      <c r="H3120" s="118" t="s">
        <v>4276</v>
      </c>
      <c r="I3120" s="118" t="s">
        <v>7820</v>
      </c>
      <c r="J3120" s="118" t="s">
        <v>7820</v>
      </c>
    </row>
    <row r="3121" spans="1:10" ht="12.75">
      <c r="A3121" s="118" t="s">
        <v>830</v>
      </c>
      <c r="B3121" s="118" t="s">
        <v>17205</v>
      </c>
      <c r="C3121" s="118" t="b">
        <v>0</v>
      </c>
      <c r="D3121" s="118" t="e">
        <f t="shared" ca="1" si="1"/>
        <v>#NAME?</v>
      </c>
      <c r="E3121" s="118" t="s">
        <v>17202</v>
      </c>
      <c r="F3121" s="118" t="s">
        <v>17206</v>
      </c>
      <c r="G3121" s="118"/>
      <c r="H3121" s="118" t="s">
        <v>4276</v>
      </c>
      <c r="I3121" s="118" t="s">
        <v>8657</v>
      </c>
      <c r="J3121" s="118" t="s">
        <v>8658</v>
      </c>
    </row>
    <row r="3122" spans="1:10" ht="12.75">
      <c r="A3122" s="118" t="s">
        <v>1005</v>
      </c>
      <c r="B3122" s="118" t="s">
        <v>10062</v>
      </c>
      <c r="C3122" s="118" t="b">
        <v>0</v>
      </c>
      <c r="D3122" s="118" t="e">
        <f t="shared" ca="1" si="1"/>
        <v>#NAME?</v>
      </c>
      <c r="E3122" s="118" t="s">
        <v>17202</v>
      </c>
      <c r="F3122" s="118" t="s">
        <v>17207</v>
      </c>
      <c r="G3122" s="118"/>
      <c r="H3122" s="118" t="s">
        <v>4485</v>
      </c>
      <c r="I3122" s="118" t="s">
        <v>8657</v>
      </c>
      <c r="J3122" s="118" t="s">
        <v>8658</v>
      </c>
    </row>
    <row r="3123" spans="1:10" ht="12.75">
      <c r="A3123" s="118" t="s">
        <v>11179</v>
      </c>
      <c r="B3123" s="118" t="s">
        <v>9382</v>
      </c>
      <c r="C3123" s="118" t="b">
        <v>0</v>
      </c>
      <c r="D3123" s="118" t="e">
        <f t="shared" ca="1" si="1"/>
        <v>#NAME?</v>
      </c>
      <c r="E3123" s="118" t="s">
        <v>17202</v>
      </c>
      <c r="F3123" s="118" t="s">
        <v>17208</v>
      </c>
      <c r="G3123" s="118"/>
      <c r="H3123" s="118" t="s">
        <v>4485</v>
      </c>
      <c r="I3123" s="118" t="s">
        <v>8657</v>
      </c>
      <c r="J3123" s="118" t="s">
        <v>8658</v>
      </c>
    </row>
    <row r="3124" spans="1:10" ht="12.75">
      <c r="A3124" s="118" t="s">
        <v>882</v>
      </c>
      <c r="B3124" s="118" t="s">
        <v>17209</v>
      </c>
      <c r="C3124" s="118" t="b">
        <v>0</v>
      </c>
      <c r="D3124" s="118" t="e">
        <f t="shared" ca="1" si="1"/>
        <v>#NAME?</v>
      </c>
      <c r="E3124" s="118" t="s">
        <v>17202</v>
      </c>
      <c r="F3124" s="118" t="s">
        <v>17210</v>
      </c>
      <c r="G3124" s="118"/>
      <c r="H3124" s="118" t="s">
        <v>4278</v>
      </c>
      <c r="I3124" s="118" t="s">
        <v>8657</v>
      </c>
      <c r="J3124" s="118" t="s">
        <v>8658</v>
      </c>
    </row>
    <row r="3125" spans="1:10" ht="12.75">
      <c r="A3125" s="118" t="s">
        <v>1069</v>
      </c>
      <c r="B3125" s="118" t="s">
        <v>17211</v>
      </c>
      <c r="C3125" s="118" t="b">
        <v>0</v>
      </c>
      <c r="D3125" s="118" t="e">
        <f t="shared" ca="1" si="1"/>
        <v>#NAME?</v>
      </c>
      <c r="E3125" s="118" t="s">
        <v>17202</v>
      </c>
      <c r="F3125" s="118" t="s">
        <v>17212</v>
      </c>
      <c r="G3125" s="118"/>
      <c r="H3125" s="118" t="s">
        <v>54</v>
      </c>
      <c r="I3125" s="118" t="s">
        <v>8657</v>
      </c>
      <c r="J3125" s="118" t="s">
        <v>8658</v>
      </c>
    </row>
    <row r="3126" spans="1:10" ht="12.75">
      <c r="A3126" s="118" t="s">
        <v>929</v>
      </c>
      <c r="B3126" s="118" t="s">
        <v>17213</v>
      </c>
      <c r="C3126" s="118" t="b">
        <v>0</v>
      </c>
      <c r="D3126" s="118" t="e">
        <f t="shared" ca="1" si="1"/>
        <v>#NAME?</v>
      </c>
      <c r="E3126" s="118" t="s">
        <v>17202</v>
      </c>
      <c r="F3126" s="118" t="s">
        <v>17214</v>
      </c>
      <c r="G3126" s="118"/>
      <c r="H3126" s="118" t="s">
        <v>54</v>
      </c>
      <c r="I3126" s="118" t="s">
        <v>8657</v>
      </c>
      <c r="J3126" s="118" t="s">
        <v>8658</v>
      </c>
    </row>
    <row r="3127" spans="1:10" ht="12.75">
      <c r="A3127" s="118" t="s">
        <v>1769</v>
      </c>
      <c r="B3127" s="118" t="s">
        <v>12798</v>
      </c>
      <c r="C3127" s="118" t="b">
        <v>0</v>
      </c>
      <c r="D3127" s="118" t="e">
        <f t="shared" ca="1" si="1"/>
        <v>#NAME?</v>
      </c>
      <c r="E3127" s="118" t="s">
        <v>17202</v>
      </c>
      <c r="F3127" s="118" t="s">
        <v>17215</v>
      </c>
      <c r="G3127" s="118"/>
      <c r="H3127" s="118" t="s">
        <v>4276</v>
      </c>
      <c r="I3127" s="118" t="s">
        <v>7820</v>
      </c>
      <c r="J3127" s="118" t="s">
        <v>7820</v>
      </c>
    </row>
    <row r="3128" spans="1:10" ht="12.75">
      <c r="A3128" s="118" t="s">
        <v>7966</v>
      </c>
      <c r="B3128" s="118" t="s">
        <v>13782</v>
      </c>
      <c r="C3128" s="118" t="b">
        <v>0</v>
      </c>
      <c r="D3128" s="118" t="e">
        <f t="shared" ca="1" si="1"/>
        <v>#NAME?</v>
      </c>
      <c r="E3128" s="118" t="s">
        <v>17216</v>
      </c>
      <c r="F3128" s="118" t="s">
        <v>17217</v>
      </c>
      <c r="G3128" s="118"/>
      <c r="H3128" s="118" t="s">
        <v>54</v>
      </c>
      <c r="I3128" s="118" t="s">
        <v>7777</v>
      </c>
      <c r="J3128" s="118" t="s">
        <v>7636</v>
      </c>
    </row>
    <row r="3129" spans="1:10" ht="12.75">
      <c r="A3129" s="118" t="s">
        <v>11919</v>
      </c>
      <c r="B3129" s="118" t="s">
        <v>17218</v>
      </c>
      <c r="C3129" s="118" t="b">
        <v>0</v>
      </c>
      <c r="D3129" s="118" t="e">
        <f t="shared" ca="1" si="1"/>
        <v>#NAME?</v>
      </c>
      <c r="E3129" s="118" t="s">
        <v>17216</v>
      </c>
      <c r="F3129" s="118" t="s">
        <v>17219</v>
      </c>
      <c r="G3129" s="118"/>
      <c r="H3129" s="118" t="s">
        <v>54</v>
      </c>
      <c r="I3129" s="118" t="s">
        <v>7777</v>
      </c>
      <c r="J3129" s="118" t="s">
        <v>7636</v>
      </c>
    </row>
    <row r="3130" spans="1:10" ht="12.75">
      <c r="A3130" s="118" t="s">
        <v>10738</v>
      </c>
      <c r="B3130" s="118" t="s">
        <v>17220</v>
      </c>
      <c r="C3130" s="118" t="b">
        <v>0</v>
      </c>
      <c r="D3130" s="118" t="e">
        <f t="shared" ca="1" si="1"/>
        <v>#NAME?</v>
      </c>
      <c r="E3130" s="118" t="s">
        <v>17216</v>
      </c>
      <c r="F3130" s="118" t="s">
        <v>17221</v>
      </c>
      <c r="G3130" s="118"/>
      <c r="H3130" s="118" t="s">
        <v>54</v>
      </c>
      <c r="I3130" s="118" t="s">
        <v>7777</v>
      </c>
      <c r="J3130" s="118" t="s">
        <v>7636</v>
      </c>
    </row>
    <row r="3131" spans="1:10" ht="12.75">
      <c r="A3131" s="118" t="s">
        <v>17222</v>
      </c>
      <c r="B3131" s="118" t="s">
        <v>17223</v>
      </c>
      <c r="C3131" s="118" t="b">
        <v>0</v>
      </c>
      <c r="D3131" s="118" t="e">
        <f t="shared" ca="1" si="1"/>
        <v>#NAME?</v>
      </c>
      <c r="E3131" s="118" t="s">
        <v>17224</v>
      </c>
      <c r="F3131" s="118" t="s">
        <v>17225</v>
      </c>
      <c r="G3131" s="118"/>
      <c r="H3131" s="118" t="s">
        <v>4305</v>
      </c>
      <c r="I3131" s="118" t="s">
        <v>8204</v>
      </c>
      <c r="J3131" s="118"/>
    </row>
    <row r="3132" spans="1:10" ht="12.75">
      <c r="A3132" s="118" t="s">
        <v>1603</v>
      </c>
      <c r="B3132" s="118" t="s">
        <v>15231</v>
      </c>
      <c r="C3132" s="118" t="b">
        <v>0</v>
      </c>
      <c r="D3132" s="118" t="e">
        <f t="shared" ca="1" si="1"/>
        <v>#NAME?</v>
      </c>
      <c r="E3132" s="118" t="s">
        <v>17226</v>
      </c>
      <c r="F3132" s="118" t="s">
        <v>17227</v>
      </c>
      <c r="G3132" s="118"/>
      <c r="H3132" s="118" t="s">
        <v>54</v>
      </c>
      <c r="I3132" s="118" t="s">
        <v>17228</v>
      </c>
      <c r="J3132" s="118" t="s">
        <v>7622</v>
      </c>
    </row>
    <row r="3133" spans="1:10" ht="12.75">
      <c r="A3133" s="118" t="s">
        <v>9440</v>
      </c>
      <c r="B3133" s="118" t="s">
        <v>17229</v>
      </c>
      <c r="C3133" s="118" t="b">
        <v>0</v>
      </c>
      <c r="D3133" s="118" t="e">
        <f t="shared" ca="1" si="1"/>
        <v>#NAME?</v>
      </c>
      <c r="E3133" s="118" t="s">
        <v>17230</v>
      </c>
      <c r="F3133" s="118" t="s">
        <v>17231</v>
      </c>
      <c r="G3133" s="118"/>
      <c r="H3133" s="118" t="s">
        <v>17232</v>
      </c>
      <c r="I3133" s="118" t="s">
        <v>7755</v>
      </c>
      <c r="J3133" s="118" t="s">
        <v>7756</v>
      </c>
    </row>
    <row r="3134" spans="1:10" ht="12.75">
      <c r="A3134" s="118" t="s">
        <v>12995</v>
      </c>
      <c r="B3134" s="118" t="s">
        <v>14684</v>
      </c>
      <c r="C3134" s="118" t="b">
        <v>0</v>
      </c>
      <c r="D3134" s="118" t="e">
        <f t="shared" ca="1" si="1"/>
        <v>#NAME?</v>
      </c>
      <c r="E3134" s="118" t="s">
        <v>17230</v>
      </c>
      <c r="F3134" s="118" t="s">
        <v>17233</v>
      </c>
      <c r="G3134" s="118"/>
      <c r="H3134" s="118" t="s">
        <v>17232</v>
      </c>
      <c r="I3134" s="118" t="s">
        <v>7755</v>
      </c>
      <c r="J3134" s="118" t="s">
        <v>7756</v>
      </c>
    </row>
    <row r="3135" spans="1:10" ht="12.75">
      <c r="A3135" s="118" t="s">
        <v>9126</v>
      </c>
      <c r="B3135" s="118" t="s">
        <v>17234</v>
      </c>
      <c r="C3135" s="118" t="b">
        <v>0</v>
      </c>
      <c r="D3135" s="118" t="e">
        <f t="shared" ca="1" si="1"/>
        <v>#NAME?</v>
      </c>
      <c r="E3135" s="118" t="s">
        <v>17235</v>
      </c>
      <c r="F3135" s="118" t="s">
        <v>17236</v>
      </c>
      <c r="G3135" s="118"/>
      <c r="H3135" s="118" t="s">
        <v>4278</v>
      </c>
      <c r="I3135" s="118" t="s">
        <v>7642</v>
      </c>
      <c r="J3135" s="118"/>
    </row>
    <row r="3136" spans="1:10" ht="12.75">
      <c r="A3136" s="118" t="s">
        <v>17237</v>
      </c>
      <c r="B3136" s="118" t="s">
        <v>17238</v>
      </c>
      <c r="C3136" s="118" t="b">
        <v>0</v>
      </c>
      <c r="D3136" s="118" t="e">
        <f t="shared" ca="1" si="1"/>
        <v>#NAME?</v>
      </c>
      <c r="E3136" s="118" t="s">
        <v>17235</v>
      </c>
      <c r="F3136" s="118" t="s">
        <v>17239</v>
      </c>
      <c r="G3136" s="118"/>
      <c r="H3136" s="118" t="s">
        <v>4278</v>
      </c>
      <c r="I3136" s="118" t="s">
        <v>7642</v>
      </c>
      <c r="J3136" s="118"/>
    </row>
    <row r="3137" spans="1:10" ht="12.75">
      <c r="A3137" s="118" t="s">
        <v>17240</v>
      </c>
      <c r="B3137" s="118" t="s">
        <v>17241</v>
      </c>
      <c r="C3137" s="118" t="b">
        <v>0</v>
      </c>
      <c r="D3137" s="118" t="e">
        <f t="shared" ca="1" si="1"/>
        <v>#NAME?</v>
      </c>
      <c r="E3137" s="118" t="s">
        <v>17235</v>
      </c>
      <c r="F3137" s="118" t="s">
        <v>17242</v>
      </c>
      <c r="G3137" s="118"/>
      <c r="H3137" s="118" t="s">
        <v>4278</v>
      </c>
      <c r="I3137" s="118" t="s">
        <v>7642</v>
      </c>
      <c r="J3137" s="118"/>
    </row>
    <row r="3138" spans="1:10" ht="12.75">
      <c r="A3138" s="118" t="s">
        <v>11213</v>
      </c>
      <c r="B3138" s="118" t="s">
        <v>14180</v>
      </c>
      <c r="C3138" s="118" t="b">
        <v>0</v>
      </c>
      <c r="D3138" s="118" t="e">
        <f t="shared" ca="1" si="1"/>
        <v>#NAME?</v>
      </c>
      <c r="E3138" s="118" t="s">
        <v>17243</v>
      </c>
      <c r="F3138" s="118" t="s">
        <v>17244</v>
      </c>
      <c r="G3138" s="118"/>
      <c r="H3138" s="118" t="s">
        <v>17245</v>
      </c>
      <c r="I3138" s="118" t="s">
        <v>17246</v>
      </c>
      <c r="J3138" s="118" t="s">
        <v>9660</v>
      </c>
    </row>
    <row r="3139" spans="1:10" ht="12.75">
      <c r="A3139" s="118" t="s">
        <v>1903</v>
      </c>
      <c r="B3139" s="118" t="s">
        <v>17247</v>
      </c>
      <c r="C3139" s="118" t="b">
        <v>0</v>
      </c>
      <c r="D3139" s="118" t="e">
        <f t="shared" ca="1" si="1"/>
        <v>#NAME?</v>
      </c>
      <c r="E3139" s="118" t="s">
        <v>17243</v>
      </c>
      <c r="F3139" s="118" t="s">
        <v>17248</v>
      </c>
      <c r="G3139" s="118"/>
      <c r="H3139" s="118" t="s">
        <v>17245</v>
      </c>
      <c r="I3139" s="118" t="s">
        <v>17246</v>
      </c>
      <c r="J3139" s="118" t="s">
        <v>9660</v>
      </c>
    </row>
    <row r="3140" spans="1:10" ht="12.75">
      <c r="A3140" s="118" t="s">
        <v>17249</v>
      </c>
      <c r="B3140" s="118" t="s">
        <v>9181</v>
      </c>
      <c r="C3140" s="118" t="b">
        <v>0</v>
      </c>
      <c r="D3140" s="118" t="e">
        <f t="shared" ca="1" si="1"/>
        <v>#NAME?</v>
      </c>
      <c r="E3140" s="118" t="s">
        <v>17243</v>
      </c>
      <c r="F3140" s="118" t="s">
        <v>17250</v>
      </c>
      <c r="G3140" s="118"/>
      <c r="H3140" s="118" t="s">
        <v>17251</v>
      </c>
      <c r="I3140" s="118" t="s">
        <v>17246</v>
      </c>
      <c r="J3140" s="118" t="s">
        <v>9660</v>
      </c>
    </row>
    <row r="3141" spans="1:10" ht="12.75">
      <c r="A3141" s="118" t="s">
        <v>1484</v>
      </c>
      <c r="B3141" s="118" t="s">
        <v>17252</v>
      </c>
      <c r="C3141" s="118" t="b">
        <v>0</v>
      </c>
      <c r="D3141" s="118" t="e">
        <f t="shared" ca="1" si="1"/>
        <v>#NAME?</v>
      </c>
      <c r="E3141" s="118" t="s">
        <v>17243</v>
      </c>
      <c r="F3141" s="118" t="s">
        <v>17253</v>
      </c>
      <c r="G3141" s="118"/>
      <c r="H3141" s="118" t="s">
        <v>17251</v>
      </c>
      <c r="I3141" s="118" t="s">
        <v>17246</v>
      </c>
      <c r="J3141" s="118" t="s">
        <v>9660</v>
      </c>
    </row>
    <row r="3142" spans="1:10" ht="12.75">
      <c r="A3142" s="118" t="s">
        <v>8744</v>
      </c>
      <c r="B3142" s="118" t="s">
        <v>7789</v>
      </c>
      <c r="C3142" s="118" t="b">
        <v>0</v>
      </c>
      <c r="D3142" s="118" t="e">
        <f t="shared" ca="1" si="1"/>
        <v>#NAME?</v>
      </c>
      <c r="E3142" s="118" t="s">
        <v>17254</v>
      </c>
      <c r="F3142" s="118" t="s">
        <v>17255</v>
      </c>
      <c r="G3142" s="118"/>
      <c r="H3142" s="118" t="s">
        <v>54</v>
      </c>
      <c r="I3142" s="118" t="s">
        <v>7642</v>
      </c>
      <c r="J3142" s="118"/>
    </row>
    <row r="3143" spans="1:10" ht="12.75">
      <c r="A3143" s="118" t="s">
        <v>1392</v>
      </c>
      <c r="B3143" s="118" t="s">
        <v>15948</v>
      </c>
      <c r="C3143" s="118" t="b">
        <v>0</v>
      </c>
      <c r="D3143" s="118" t="e">
        <f t="shared" ca="1" si="1"/>
        <v>#NAME?</v>
      </c>
      <c r="E3143" s="118" t="s">
        <v>17254</v>
      </c>
      <c r="F3143" s="118" t="s">
        <v>17256</v>
      </c>
      <c r="G3143" s="118"/>
      <c r="H3143" s="118" t="s">
        <v>54</v>
      </c>
      <c r="I3143" s="118" t="s">
        <v>7642</v>
      </c>
      <c r="J3143" s="118"/>
    </row>
    <row r="3144" spans="1:10" ht="12.75">
      <c r="A3144" s="118" t="s">
        <v>8314</v>
      </c>
      <c r="B3144" s="118" t="s">
        <v>2387</v>
      </c>
      <c r="C3144" s="118" t="b">
        <v>0</v>
      </c>
      <c r="D3144" s="118" t="e">
        <f t="shared" ca="1" si="1"/>
        <v>#NAME?</v>
      </c>
      <c r="E3144" s="118" t="s">
        <v>17254</v>
      </c>
      <c r="F3144" s="118" t="s">
        <v>17257</v>
      </c>
      <c r="G3144" s="118"/>
      <c r="H3144" s="118" t="s">
        <v>54</v>
      </c>
      <c r="I3144" s="118" t="s">
        <v>7642</v>
      </c>
      <c r="J3144" s="118"/>
    </row>
    <row r="3145" spans="1:10" ht="12.75">
      <c r="A3145" s="118" t="s">
        <v>11602</v>
      </c>
      <c r="B3145" s="118" t="s">
        <v>9439</v>
      </c>
      <c r="C3145" s="118" t="b">
        <v>0</v>
      </c>
      <c r="D3145" s="118" t="e">
        <f t="shared" ca="1" si="1"/>
        <v>#NAME?</v>
      </c>
      <c r="E3145" s="118" t="s">
        <v>17254</v>
      </c>
      <c r="F3145" s="118" t="s">
        <v>17258</v>
      </c>
      <c r="G3145" s="118"/>
      <c r="H3145" s="118" t="s">
        <v>54</v>
      </c>
      <c r="I3145" s="118" t="s">
        <v>7642</v>
      </c>
      <c r="J3145" s="118"/>
    </row>
    <row r="3146" spans="1:10" ht="12.75">
      <c r="A3146" s="118" t="s">
        <v>1478</v>
      </c>
      <c r="B3146" s="118" t="s">
        <v>17259</v>
      </c>
      <c r="C3146" s="118" t="b">
        <v>0</v>
      </c>
      <c r="D3146" s="118" t="e">
        <f t="shared" ca="1" si="1"/>
        <v>#NAME?</v>
      </c>
      <c r="E3146" s="118" t="s">
        <v>17254</v>
      </c>
      <c r="F3146" s="118" t="s">
        <v>17260</v>
      </c>
      <c r="G3146" s="118"/>
      <c r="H3146" s="118" t="s">
        <v>54</v>
      </c>
      <c r="I3146" s="118" t="s">
        <v>7642</v>
      </c>
      <c r="J3146" s="118"/>
    </row>
    <row r="3147" spans="1:10" ht="12.75">
      <c r="A3147" s="118" t="s">
        <v>2226</v>
      </c>
      <c r="B3147" s="118" t="s">
        <v>8017</v>
      </c>
      <c r="C3147" s="118" t="b">
        <v>0</v>
      </c>
      <c r="D3147" s="118" t="e">
        <f t="shared" ca="1" si="1"/>
        <v>#NAME?</v>
      </c>
      <c r="E3147" s="118" t="s">
        <v>17254</v>
      </c>
      <c r="F3147" s="118" t="s">
        <v>17261</v>
      </c>
      <c r="G3147" s="118"/>
      <c r="H3147" s="118" t="s">
        <v>54</v>
      </c>
      <c r="I3147" s="118" t="s">
        <v>7642</v>
      </c>
      <c r="J3147" s="118"/>
    </row>
    <row r="3148" spans="1:10" ht="12.75">
      <c r="A3148" s="118" t="s">
        <v>17262</v>
      </c>
      <c r="B3148" s="118" t="s">
        <v>8347</v>
      </c>
      <c r="C3148" s="118" t="b">
        <v>0</v>
      </c>
      <c r="D3148" s="118" t="e">
        <f t="shared" ca="1" si="1"/>
        <v>#NAME?</v>
      </c>
      <c r="E3148" s="118" t="s">
        <v>17254</v>
      </c>
      <c r="F3148" s="118" t="s">
        <v>17263</v>
      </c>
      <c r="G3148" s="118"/>
      <c r="H3148" s="118" t="s">
        <v>54</v>
      </c>
      <c r="I3148" s="118" t="s">
        <v>7642</v>
      </c>
      <c r="J3148" s="118"/>
    </row>
    <row r="3149" spans="1:10" ht="12.75">
      <c r="A3149" s="118" t="s">
        <v>17264</v>
      </c>
      <c r="B3149" s="118" t="s">
        <v>17265</v>
      </c>
      <c r="C3149" s="118" t="b">
        <v>0</v>
      </c>
      <c r="D3149" s="118" t="e">
        <f t="shared" ca="1" si="1"/>
        <v>#NAME?</v>
      </c>
      <c r="E3149" s="118" t="s">
        <v>17266</v>
      </c>
      <c r="F3149" s="118" t="s">
        <v>17267</v>
      </c>
      <c r="G3149" s="118"/>
      <c r="H3149" s="118" t="s">
        <v>14778</v>
      </c>
      <c r="I3149" s="118" t="s">
        <v>17268</v>
      </c>
      <c r="J3149" s="118"/>
    </row>
    <row r="3150" spans="1:10" ht="12.75">
      <c r="A3150" s="118" t="s">
        <v>11652</v>
      </c>
      <c r="B3150" s="118" t="s">
        <v>17269</v>
      </c>
      <c r="C3150" s="118" t="b">
        <v>0</v>
      </c>
      <c r="D3150" s="118" t="e">
        <f t="shared" ca="1" si="1"/>
        <v>#NAME?</v>
      </c>
      <c r="E3150" s="118" t="s">
        <v>17270</v>
      </c>
      <c r="F3150" s="118" t="s">
        <v>17271</v>
      </c>
      <c r="G3150" s="118"/>
      <c r="H3150" s="118" t="s">
        <v>10772</v>
      </c>
      <c r="I3150" s="118" t="s">
        <v>7820</v>
      </c>
      <c r="J3150" s="118" t="s">
        <v>7820</v>
      </c>
    </row>
    <row r="3151" spans="1:10" ht="12.75">
      <c r="A3151" s="118" t="s">
        <v>7970</v>
      </c>
      <c r="B3151" s="118" t="s">
        <v>17272</v>
      </c>
      <c r="C3151" s="118" t="b">
        <v>0</v>
      </c>
      <c r="D3151" s="118" t="e">
        <f t="shared" ca="1" si="1"/>
        <v>#NAME?</v>
      </c>
      <c r="E3151" s="118" t="s">
        <v>17270</v>
      </c>
      <c r="F3151" s="118" t="s">
        <v>17273</v>
      </c>
      <c r="G3151" s="118"/>
      <c r="H3151" s="118" t="s">
        <v>4831</v>
      </c>
      <c r="I3151" s="118" t="s">
        <v>7820</v>
      </c>
      <c r="J3151" s="118" t="s">
        <v>7820</v>
      </c>
    </row>
    <row r="3152" spans="1:10" ht="12.75">
      <c r="A3152" s="118" t="s">
        <v>2387</v>
      </c>
      <c r="B3152" s="118" t="s">
        <v>17274</v>
      </c>
      <c r="C3152" s="118" t="b">
        <v>0</v>
      </c>
      <c r="D3152" s="118" t="e">
        <f t="shared" ca="1" si="1"/>
        <v>#NAME?</v>
      </c>
      <c r="E3152" s="118" t="s">
        <v>17270</v>
      </c>
      <c r="F3152" s="118" t="s">
        <v>17275</v>
      </c>
      <c r="G3152" s="118"/>
      <c r="H3152" s="118" t="s">
        <v>10772</v>
      </c>
      <c r="I3152" s="118" t="s">
        <v>7820</v>
      </c>
      <c r="J3152" s="118" t="s">
        <v>7820</v>
      </c>
    </row>
    <row r="3153" spans="1:10" ht="12.75">
      <c r="A3153" s="118" t="s">
        <v>17276</v>
      </c>
      <c r="B3153" s="118" t="s">
        <v>17277</v>
      </c>
      <c r="C3153" s="118" t="b">
        <v>0</v>
      </c>
      <c r="D3153" s="118" t="e">
        <f t="shared" ca="1" si="1"/>
        <v>#NAME?</v>
      </c>
      <c r="E3153" s="118" t="s">
        <v>17270</v>
      </c>
      <c r="F3153" s="118" t="s">
        <v>17278</v>
      </c>
      <c r="G3153" s="118"/>
      <c r="H3153" s="118" t="s">
        <v>11195</v>
      </c>
      <c r="I3153" s="118" t="s">
        <v>7820</v>
      </c>
      <c r="J3153" s="118" t="s">
        <v>7820</v>
      </c>
    </row>
    <row r="3154" spans="1:10" ht="12.75">
      <c r="A3154" s="118" t="s">
        <v>862</v>
      </c>
      <c r="B3154" s="118" t="s">
        <v>17279</v>
      </c>
      <c r="C3154" s="118" t="b">
        <v>0</v>
      </c>
      <c r="D3154" s="118" t="e">
        <f t="shared" ca="1" si="1"/>
        <v>#NAME?</v>
      </c>
      <c r="E3154" s="118" t="s">
        <v>17270</v>
      </c>
      <c r="F3154" s="118" t="s">
        <v>17280</v>
      </c>
      <c r="G3154" s="118"/>
      <c r="H3154" s="118" t="s">
        <v>4831</v>
      </c>
      <c r="I3154" s="118" t="s">
        <v>7820</v>
      </c>
      <c r="J3154" s="118" t="s">
        <v>7820</v>
      </c>
    </row>
    <row r="3155" spans="1:10" ht="12.75">
      <c r="A3155" s="118" t="s">
        <v>17281</v>
      </c>
      <c r="B3155" s="118" t="s">
        <v>17282</v>
      </c>
      <c r="C3155" s="118" t="b">
        <v>0</v>
      </c>
      <c r="D3155" s="118" t="e">
        <f t="shared" ca="1" si="1"/>
        <v>#NAME?</v>
      </c>
      <c r="E3155" s="118" t="s">
        <v>17270</v>
      </c>
      <c r="F3155" s="118" t="s">
        <v>17283</v>
      </c>
      <c r="G3155" s="118"/>
      <c r="H3155" s="118" t="s">
        <v>14123</v>
      </c>
      <c r="I3155" s="118" t="s">
        <v>7820</v>
      </c>
      <c r="J3155" s="118" t="s">
        <v>7820</v>
      </c>
    </row>
    <row r="3156" spans="1:10" ht="12.75">
      <c r="A3156" s="118" t="s">
        <v>8584</v>
      </c>
      <c r="B3156" s="118" t="s">
        <v>17284</v>
      </c>
      <c r="C3156" s="118" t="b">
        <v>0</v>
      </c>
      <c r="D3156" s="118" t="e">
        <f t="shared" ca="1" si="1"/>
        <v>#NAME?</v>
      </c>
      <c r="E3156" s="118" t="s">
        <v>17285</v>
      </c>
      <c r="F3156" s="118" t="s">
        <v>17286</v>
      </c>
      <c r="G3156" s="118"/>
      <c r="H3156" s="118" t="s">
        <v>54</v>
      </c>
      <c r="I3156" s="118" t="s">
        <v>17287</v>
      </c>
      <c r="J3156" s="118" t="s">
        <v>7591</v>
      </c>
    </row>
    <row r="3157" spans="1:10" ht="12.75">
      <c r="A3157" s="118" t="s">
        <v>8748</v>
      </c>
      <c r="B3157" s="118" t="s">
        <v>17288</v>
      </c>
      <c r="C3157" s="118" t="b">
        <v>0</v>
      </c>
      <c r="D3157" s="118" t="e">
        <f t="shared" ca="1" si="1"/>
        <v>#NAME?</v>
      </c>
      <c r="E3157" s="118" t="s">
        <v>17285</v>
      </c>
      <c r="F3157" s="118" t="s">
        <v>17289</v>
      </c>
      <c r="G3157" s="118"/>
      <c r="H3157" s="118" t="s">
        <v>4278</v>
      </c>
      <c r="I3157" s="118" t="s">
        <v>17287</v>
      </c>
      <c r="J3157" s="118" t="s">
        <v>7591</v>
      </c>
    </row>
    <row r="3158" spans="1:10" ht="12.75">
      <c r="A3158" s="118" t="s">
        <v>1591</v>
      </c>
      <c r="B3158" s="118" t="s">
        <v>17290</v>
      </c>
      <c r="C3158" s="118" t="b">
        <v>0</v>
      </c>
      <c r="D3158" s="118" t="e">
        <f t="shared" ca="1" si="1"/>
        <v>#NAME?</v>
      </c>
      <c r="E3158" s="118" t="s">
        <v>17285</v>
      </c>
      <c r="F3158" s="118" t="s">
        <v>17291</v>
      </c>
      <c r="G3158" s="118"/>
      <c r="H3158" s="118" t="s">
        <v>4278</v>
      </c>
      <c r="I3158" s="118" t="s">
        <v>17287</v>
      </c>
      <c r="J3158" s="118" t="s">
        <v>7591</v>
      </c>
    </row>
    <row r="3159" spans="1:10" ht="12.75">
      <c r="A3159" s="118" t="s">
        <v>1484</v>
      </c>
      <c r="B3159" s="118" t="s">
        <v>17292</v>
      </c>
      <c r="C3159" s="118" t="b">
        <v>0</v>
      </c>
      <c r="D3159" s="118" t="e">
        <f t="shared" ca="1" si="1"/>
        <v>#NAME?</v>
      </c>
      <c r="E3159" s="118" t="s">
        <v>17285</v>
      </c>
      <c r="F3159" s="118" t="s">
        <v>17293</v>
      </c>
      <c r="G3159" s="118"/>
      <c r="H3159" s="118" t="s">
        <v>54</v>
      </c>
      <c r="I3159" s="118" t="s">
        <v>17287</v>
      </c>
      <c r="J3159" s="118" t="s">
        <v>7591</v>
      </c>
    </row>
    <row r="3160" spans="1:10" ht="12.75">
      <c r="A3160" s="118" t="s">
        <v>1069</v>
      </c>
      <c r="B3160" s="118" t="s">
        <v>17294</v>
      </c>
      <c r="C3160" s="118" t="b">
        <v>0</v>
      </c>
      <c r="D3160" s="118" t="e">
        <f t="shared" ca="1" si="1"/>
        <v>#NAME?</v>
      </c>
      <c r="E3160" s="118" t="s">
        <v>17285</v>
      </c>
      <c r="F3160" s="118" t="s">
        <v>17295</v>
      </c>
      <c r="G3160" s="118"/>
      <c r="H3160" s="118" t="s">
        <v>54</v>
      </c>
      <c r="I3160" s="118" t="s">
        <v>17287</v>
      </c>
      <c r="J3160" s="118" t="s">
        <v>7591</v>
      </c>
    </row>
    <row r="3161" spans="1:10" ht="12.75">
      <c r="A3161" s="118" t="s">
        <v>17296</v>
      </c>
      <c r="B3161" s="118" t="s">
        <v>2036</v>
      </c>
      <c r="C3161" s="118" t="b">
        <v>0</v>
      </c>
      <c r="D3161" s="118" t="e">
        <f t="shared" ca="1" si="1"/>
        <v>#NAME?</v>
      </c>
      <c r="E3161" s="118" t="s">
        <v>17285</v>
      </c>
      <c r="F3161" s="118" t="s">
        <v>17297</v>
      </c>
      <c r="G3161" s="118"/>
      <c r="H3161" s="118" t="s">
        <v>54</v>
      </c>
      <c r="I3161" s="118" t="s">
        <v>17287</v>
      </c>
      <c r="J3161" s="118" t="s">
        <v>7591</v>
      </c>
    </row>
    <row r="3162" spans="1:10" ht="12.75">
      <c r="A3162" s="118" t="s">
        <v>10777</v>
      </c>
      <c r="B3162" s="118" t="s">
        <v>13869</v>
      </c>
      <c r="C3162" s="118" t="b">
        <v>0</v>
      </c>
      <c r="D3162" s="118" t="e">
        <f t="shared" ca="1" si="1"/>
        <v>#NAME?</v>
      </c>
      <c r="E3162" s="118" t="s">
        <v>17285</v>
      </c>
      <c r="F3162" s="118" t="s">
        <v>17298</v>
      </c>
      <c r="G3162" s="118"/>
      <c r="H3162" s="118" t="s">
        <v>54</v>
      </c>
      <c r="I3162" s="118" t="s">
        <v>17287</v>
      </c>
      <c r="J3162" s="118" t="s">
        <v>7591</v>
      </c>
    </row>
    <row r="3163" spans="1:10" ht="12.75">
      <c r="A3163" s="118" t="s">
        <v>2013</v>
      </c>
      <c r="B3163" s="118" t="s">
        <v>17299</v>
      </c>
      <c r="C3163" s="118" t="b">
        <v>0</v>
      </c>
      <c r="D3163" s="118" t="e">
        <f t="shared" ca="1" si="1"/>
        <v>#NAME?</v>
      </c>
      <c r="E3163" s="118" t="s">
        <v>17300</v>
      </c>
      <c r="F3163" s="118" t="s">
        <v>17301</v>
      </c>
      <c r="G3163" s="118"/>
      <c r="H3163" s="118" t="s">
        <v>4278</v>
      </c>
      <c r="I3163" s="118" t="s">
        <v>13492</v>
      </c>
      <c r="J3163" s="118" t="s">
        <v>7820</v>
      </c>
    </row>
    <row r="3164" spans="1:10" ht="12.75">
      <c r="A3164" s="118" t="s">
        <v>846</v>
      </c>
      <c r="B3164" s="118" t="s">
        <v>1247</v>
      </c>
      <c r="C3164" s="118" t="b">
        <v>0</v>
      </c>
      <c r="D3164" s="118" t="e">
        <f t="shared" ca="1" si="1"/>
        <v>#NAME?</v>
      </c>
      <c r="E3164" s="118" t="s">
        <v>17302</v>
      </c>
      <c r="F3164" s="118" t="s">
        <v>17303</v>
      </c>
      <c r="G3164" s="118"/>
      <c r="H3164" s="118" t="s">
        <v>4276</v>
      </c>
      <c r="I3164" s="118" t="s">
        <v>17304</v>
      </c>
      <c r="J3164" s="118" t="s">
        <v>12582</v>
      </c>
    </row>
    <row r="3165" spans="1:10" ht="12.75">
      <c r="A3165" s="118" t="s">
        <v>1591</v>
      </c>
      <c r="B3165" s="118" t="s">
        <v>10177</v>
      </c>
      <c r="C3165" s="118" t="b">
        <v>0</v>
      </c>
      <c r="D3165" s="118" t="e">
        <f t="shared" ca="1" si="1"/>
        <v>#NAME?</v>
      </c>
      <c r="E3165" s="118" t="s">
        <v>17302</v>
      </c>
      <c r="F3165" s="118" t="s">
        <v>17305</v>
      </c>
      <c r="G3165" s="118"/>
      <c r="H3165" s="118" t="s">
        <v>5273</v>
      </c>
      <c r="I3165" s="118" t="s">
        <v>17304</v>
      </c>
      <c r="J3165" s="118" t="s">
        <v>12582</v>
      </c>
    </row>
    <row r="3166" spans="1:10" ht="12.75">
      <c r="A3166" s="118" t="s">
        <v>10793</v>
      </c>
      <c r="B3166" s="118" t="s">
        <v>17306</v>
      </c>
      <c r="C3166" s="118" t="b">
        <v>0</v>
      </c>
      <c r="D3166" s="118" t="e">
        <f t="shared" ca="1" si="1"/>
        <v>#NAME?</v>
      </c>
      <c r="E3166" s="118" t="s">
        <v>17307</v>
      </c>
      <c r="F3166" s="118" t="s">
        <v>17308</v>
      </c>
      <c r="G3166" s="118"/>
      <c r="H3166" s="118" t="s">
        <v>14512</v>
      </c>
      <c r="I3166" s="118" t="s">
        <v>11949</v>
      </c>
      <c r="J3166" s="118" t="s">
        <v>7795</v>
      </c>
    </row>
    <row r="3167" spans="1:10" ht="12.75">
      <c r="A3167" s="118" t="s">
        <v>8405</v>
      </c>
      <c r="B3167" s="118" t="s">
        <v>17309</v>
      </c>
      <c r="C3167" s="118" t="b">
        <v>0</v>
      </c>
      <c r="D3167" s="118" t="e">
        <f t="shared" ca="1" si="1"/>
        <v>#NAME?</v>
      </c>
      <c r="E3167" s="118" t="s">
        <v>17310</v>
      </c>
      <c r="F3167" s="118" t="s">
        <v>17311</v>
      </c>
      <c r="G3167" s="118"/>
      <c r="H3167" s="118" t="s">
        <v>4278</v>
      </c>
      <c r="I3167" s="118" t="s">
        <v>7820</v>
      </c>
      <c r="J3167" s="118" t="s">
        <v>7820</v>
      </c>
    </row>
    <row r="3168" spans="1:10" ht="12.75">
      <c r="A3168" s="118" t="s">
        <v>940</v>
      </c>
      <c r="B3168" s="118" t="s">
        <v>17312</v>
      </c>
      <c r="C3168" s="118" t="b">
        <v>0</v>
      </c>
      <c r="D3168" s="118" t="e">
        <f t="shared" ca="1" si="1"/>
        <v>#NAME?</v>
      </c>
      <c r="E3168" s="118" t="s">
        <v>17310</v>
      </c>
      <c r="F3168" s="118" t="s">
        <v>17313</v>
      </c>
      <c r="G3168" s="118"/>
      <c r="H3168" s="118" t="s">
        <v>4278</v>
      </c>
      <c r="I3168" s="118" t="s">
        <v>7820</v>
      </c>
      <c r="J3168" s="118" t="s">
        <v>7820</v>
      </c>
    </row>
    <row r="3169" spans="1:10" ht="12.75">
      <c r="A3169" s="118" t="s">
        <v>1749</v>
      </c>
      <c r="B3169" s="118" t="s">
        <v>17314</v>
      </c>
      <c r="C3169" s="118" t="b">
        <v>0</v>
      </c>
      <c r="D3169" s="118" t="e">
        <f t="shared" ca="1" si="1"/>
        <v>#NAME?</v>
      </c>
      <c r="E3169" s="118" t="s">
        <v>17315</v>
      </c>
      <c r="F3169" s="118" t="s">
        <v>17316</v>
      </c>
      <c r="G3169" s="118"/>
      <c r="H3169" s="118" t="s">
        <v>4485</v>
      </c>
      <c r="I3169" s="118" t="s">
        <v>17181</v>
      </c>
      <c r="J3169" s="118" t="s">
        <v>8658</v>
      </c>
    </row>
    <row r="3170" spans="1:10" ht="12.75">
      <c r="A3170" s="118" t="s">
        <v>17317</v>
      </c>
      <c r="B3170" s="118" t="s">
        <v>17318</v>
      </c>
      <c r="C3170" s="118" t="b">
        <v>0</v>
      </c>
      <c r="D3170" s="118" t="e">
        <f t="shared" ca="1" si="1"/>
        <v>#NAME?</v>
      </c>
      <c r="E3170" s="118" t="s">
        <v>17315</v>
      </c>
      <c r="F3170" s="118" t="s">
        <v>17319</v>
      </c>
      <c r="G3170" s="118"/>
      <c r="H3170" s="118" t="s">
        <v>4276</v>
      </c>
      <c r="I3170" s="118" t="s">
        <v>17181</v>
      </c>
      <c r="J3170" s="118" t="s">
        <v>8658</v>
      </c>
    </row>
    <row r="3171" spans="1:10" ht="12.75">
      <c r="A3171" s="118" t="s">
        <v>17320</v>
      </c>
      <c r="B3171" s="118" t="s">
        <v>17321</v>
      </c>
      <c r="C3171" s="118" t="b">
        <v>0</v>
      </c>
      <c r="D3171" s="118" t="e">
        <f t="shared" ca="1" si="1"/>
        <v>#NAME?</v>
      </c>
      <c r="E3171" s="118" t="s">
        <v>17315</v>
      </c>
      <c r="F3171" s="118" t="s">
        <v>17322</v>
      </c>
      <c r="G3171" s="118"/>
      <c r="H3171" s="118" t="s">
        <v>17323</v>
      </c>
      <c r="I3171" s="118" t="s">
        <v>17181</v>
      </c>
      <c r="J3171" s="118" t="s">
        <v>8658</v>
      </c>
    </row>
    <row r="3172" spans="1:10" ht="12.75">
      <c r="A3172" s="118" t="s">
        <v>17324</v>
      </c>
      <c r="B3172" s="118" t="s">
        <v>17325</v>
      </c>
      <c r="C3172" s="118" t="b">
        <v>0</v>
      </c>
      <c r="D3172" s="118" t="e">
        <f t="shared" ca="1" si="1"/>
        <v>#NAME?</v>
      </c>
      <c r="E3172" s="118" t="s">
        <v>17326</v>
      </c>
      <c r="F3172" s="118" t="s">
        <v>17327</v>
      </c>
      <c r="G3172" s="118"/>
      <c r="H3172" s="118" t="s">
        <v>17328</v>
      </c>
      <c r="I3172" s="118" t="s">
        <v>9429</v>
      </c>
      <c r="J3172" s="118"/>
    </row>
    <row r="3173" spans="1:10" ht="12.75">
      <c r="A3173" s="118" t="s">
        <v>17329</v>
      </c>
      <c r="B3173" s="118" t="s">
        <v>17330</v>
      </c>
      <c r="C3173" s="118" t="b">
        <v>0</v>
      </c>
      <c r="D3173" s="118" t="e">
        <f t="shared" ca="1" si="1"/>
        <v>#NAME?</v>
      </c>
      <c r="E3173" s="118" t="s">
        <v>17326</v>
      </c>
      <c r="F3173" s="118" t="s">
        <v>17331</v>
      </c>
      <c r="G3173" s="118"/>
      <c r="H3173" s="118" t="s">
        <v>17332</v>
      </c>
      <c r="I3173" s="118" t="s">
        <v>9429</v>
      </c>
      <c r="J3173" s="118"/>
    </row>
    <row r="3174" spans="1:10" ht="12.75">
      <c r="A3174" s="118" t="s">
        <v>989</v>
      </c>
      <c r="B3174" s="118" t="s">
        <v>9181</v>
      </c>
      <c r="C3174" s="118" t="b">
        <v>0</v>
      </c>
      <c r="D3174" s="118" t="e">
        <f t="shared" ca="1" si="1"/>
        <v>#NAME?</v>
      </c>
      <c r="E3174" s="118" t="s">
        <v>17333</v>
      </c>
      <c r="F3174" s="118" t="s">
        <v>17334</v>
      </c>
      <c r="G3174" s="118"/>
      <c r="H3174" s="118" t="s">
        <v>54</v>
      </c>
      <c r="I3174" s="118" t="s">
        <v>7820</v>
      </c>
      <c r="J3174" s="118" t="s">
        <v>7820</v>
      </c>
    </row>
    <row r="3175" spans="1:10" ht="12.75">
      <c r="A3175" s="118" t="s">
        <v>8422</v>
      </c>
      <c r="B3175" s="118" t="s">
        <v>7590</v>
      </c>
      <c r="C3175" s="118" t="b">
        <v>0</v>
      </c>
      <c r="D3175" s="118" t="e">
        <f t="shared" ca="1" si="1"/>
        <v>#NAME?</v>
      </c>
      <c r="E3175" s="118" t="s">
        <v>17333</v>
      </c>
      <c r="F3175" s="118" t="s">
        <v>17335</v>
      </c>
      <c r="G3175" s="118"/>
      <c r="H3175" s="118" t="s">
        <v>5607</v>
      </c>
      <c r="I3175" s="118" t="s">
        <v>7820</v>
      </c>
      <c r="J3175" s="118" t="s">
        <v>7820</v>
      </c>
    </row>
    <row r="3176" spans="1:10" ht="12.75">
      <c r="A3176" s="118" t="s">
        <v>1240</v>
      </c>
      <c r="B3176" s="118" t="s">
        <v>12568</v>
      </c>
      <c r="C3176" s="118" t="b">
        <v>0</v>
      </c>
      <c r="D3176" s="118" t="e">
        <f t="shared" ca="1" si="1"/>
        <v>#NAME?</v>
      </c>
      <c r="E3176" s="118" t="s">
        <v>17333</v>
      </c>
      <c r="F3176" s="118" t="s">
        <v>17336</v>
      </c>
      <c r="G3176" s="118"/>
      <c r="H3176" s="118" t="s">
        <v>54</v>
      </c>
      <c r="I3176" s="118" t="s">
        <v>7820</v>
      </c>
      <c r="J3176" s="118" t="s">
        <v>7820</v>
      </c>
    </row>
    <row r="3177" spans="1:10" ht="12.75">
      <c r="A3177" s="118" t="s">
        <v>2387</v>
      </c>
      <c r="B3177" s="118" t="s">
        <v>2209</v>
      </c>
      <c r="C3177" s="118" t="b">
        <v>0</v>
      </c>
      <c r="D3177" s="118" t="e">
        <f t="shared" ca="1" si="1"/>
        <v>#NAME?</v>
      </c>
      <c r="E3177" s="118" t="s">
        <v>17333</v>
      </c>
      <c r="F3177" s="118" t="s">
        <v>17337</v>
      </c>
      <c r="G3177" s="118"/>
      <c r="H3177" s="118" t="s">
        <v>54</v>
      </c>
      <c r="I3177" s="118" t="s">
        <v>7820</v>
      </c>
      <c r="J3177" s="118" t="s">
        <v>7820</v>
      </c>
    </row>
    <row r="3178" spans="1:10" ht="12.75">
      <c r="A3178" s="118" t="s">
        <v>8358</v>
      </c>
      <c r="B3178" s="118" t="s">
        <v>10965</v>
      </c>
      <c r="C3178" s="118" t="b">
        <v>0</v>
      </c>
      <c r="D3178" s="118" t="e">
        <f t="shared" ca="1" si="1"/>
        <v>#NAME?</v>
      </c>
      <c r="E3178" s="118" t="s">
        <v>17333</v>
      </c>
      <c r="F3178" s="118" t="s">
        <v>17338</v>
      </c>
      <c r="G3178" s="118"/>
      <c r="H3178" s="118" t="s">
        <v>5279</v>
      </c>
      <c r="I3178" s="118" t="s">
        <v>7820</v>
      </c>
      <c r="J3178" s="118" t="s">
        <v>7820</v>
      </c>
    </row>
    <row r="3179" spans="1:10" ht="12.75">
      <c r="A3179" s="118" t="s">
        <v>17339</v>
      </c>
      <c r="B3179" s="118" t="s">
        <v>17340</v>
      </c>
      <c r="C3179" s="118" t="b">
        <v>0</v>
      </c>
      <c r="D3179" s="118" t="e">
        <f t="shared" ca="1" si="1"/>
        <v>#NAME?</v>
      </c>
      <c r="E3179" s="118" t="s">
        <v>17341</v>
      </c>
      <c r="F3179" s="118" t="s">
        <v>17342</v>
      </c>
      <c r="G3179" s="118"/>
      <c r="H3179" s="118" t="s">
        <v>4278</v>
      </c>
      <c r="I3179" s="118" t="s">
        <v>12639</v>
      </c>
      <c r="J3179" s="118" t="s">
        <v>9387</v>
      </c>
    </row>
    <row r="3180" spans="1:10" ht="12.75">
      <c r="A3180" s="118" t="s">
        <v>15304</v>
      </c>
      <c r="B3180" s="118" t="s">
        <v>17343</v>
      </c>
      <c r="C3180" s="118" t="b">
        <v>0</v>
      </c>
      <c r="D3180" s="118" t="e">
        <f t="shared" ca="1" si="1"/>
        <v>#NAME?</v>
      </c>
      <c r="E3180" s="118" t="s">
        <v>17341</v>
      </c>
      <c r="F3180" s="118" t="s">
        <v>17344</v>
      </c>
      <c r="G3180" s="118"/>
      <c r="H3180" s="118" t="s">
        <v>4831</v>
      </c>
      <c r="I3180" s="118" t="s">
        <v>12639</v>
      </c>
      <c r="J3180" s="118" t="s">
        <v>9387</v>
      </c>
    </row>
    <row r="3181" spans="1:10" ht="12.75">
      <c r="A3181" s="118" t="s">
        <v>7772</v>
      </c>
      <c r="B3181" s="118" t="s">
        <v>9085</v>
      </c>
      <c r="C3181" s="118" t="b">
        <v>0</v>
      </c>
      <c r="D3181" s="118" t="e">
        <f t="shared" ca="1" si="1"/>
        <v>#NAME?</v>
      </c>
      <c r="E3181" s="118" t="s">
        <v>17345</v>
      </c>
      <c r="F3181" s="118" t="s">
        <v>17346</v>
      </c>
      <c r="G3181" s="118"/>
      <c r="H3181" s="118" t="s">
        <v>11195</v>
      </c>
      <c r="I3181" s="118" t="s">
        <v>10210</v>
      </c>
      <c r="J3181" s="118" t="s">
        <v>8625</v>
      </c>
    </row>
    <row r="3182" spans="1:10" ht="12.75">
      <c r="A3182" s="118" t="s">
        <v>1484</v>
      </c>
      <c r="B3182" s="118" t="s">
        <v>17347</v>
      </c>
      <c r="C3182" s="118" t="b">
        <v>0</v>
      </c>
      <c r="D3182" s="118" t="e">
        <f t="shared" ca="1" si="1"/>
        <v>#NAME?</v>
      </c>
      <c r="E3182" s="118" t="s">
        <v>17345</v>
      </c>
      <c r="F3182" s="118" t="s">
        <v>17348</v>
      </c>
      <c r="G3182" s="118"/>
      <c r="H3182" s="118" t="s">
        <v>11195</v>
      </c>
      <c r="I3182" s="118" t="s">
        <v>17349</v>
      </c>
      <c r="J3182" s="118" t="s">
        <v>7591</v>
      </c>
    </row>
    <row r="3183" spans="1:10" ht="12.75">
      <c r="A3183" s="118" t="s">
        <v>13576</v>
      </c>
      <c r="B3183" s="118" t="s">
        <v>17350</v>
      </c>
      <c r="C3183" s="118" t="b">
        <v>0</v>
      </c>
      <c r="D3183" s="118" t="e">
        <f t="shared" ca="1" si="1"/>
        <v>#NAME?</v>
      </c>
      <c r="E3183" s="118" t="s">
        <v>17351</v>
      </c>
      <c r="F3183" s="118" t="s">
        <v>17352</v>
      </c>
      <c r="G3183" s="118"/>
      <c r="H3183" s="118" t="s">
        <v>7611</v>
      </c>
      <c r="I3183" s="118" t="s">
        <v>17353</v>
      </c>
      <c r="J3183" s="118" t="s">
        <v>7591</v>
      </c>
    </row>
    <row r="3184" spans="1:10" ht="12.75">
      <c r="A3184" s="118" t="s">
        <v>1666</v>
      </c>
      <c r="B3184" s="118" t="s">
        <v>1922</v>
      </c>
      <c r="C3184" s="118" t="b">
        <v>0</v>
      </c>
      <c r="D3184" s="118" t="e">
        <f t="shared" ca="1" si="1"/>
        <v>#NAME?</v>
      </c>
      <c r="E3184" s="118" t="s">
        <v>17351</v>
      </c>
      <c r="F3184" s="118" t="s">
        <v>17354</v>
      </c>
      <c r="G3184" s="118"/>
      <c r="H3184" s="118" t="s">
        <v>4276</v>
      </c>
      <c r="I3184" s="118" t="s">
        <v>17353</v>
      </c>
      <c r="J3184" s="118" t="s">
        <v>7591</v>
      </c>
    </row>
    <row r="3185" spans="1:10" ht="12.75">
      <c r="A3185" s="118" t="s">
        <v>8862</v>
      </c>
      <c r="B3185" s="118" t="s">
        <v>17355</v>
      </c>
      <c r="C3185" s="118" t="b">
        <v>0</v>
      </c>
      <c r="D3185" s="118" t="e">
        <f t="shared" ca="1" si="1"/>
        <v>#NAME?</v>
      </c>
      <c r="E3185" s="118" t="s">
        <v>17351</v>
      </c>
      <c r="F3185" s="118" t="s">
        <v>17356</v>
      </c>
      <c r="G3185" s="118"/>
      <c r="H3185" s="118" t="s">
        <v>4278</v>
      </c>
      <c r="I3185" s="118" t="s">
        <v>17353</v>
      </c>
      <c r="J3185" s="118" t="s">
        <v>7591</v>
      </c>
    </row>
    <row r="3186" spans="1:10" ht="12.75">
      <c r="A3186" s="118" t="s">
        <v>8515</v>
      </c>
      <c r="B3186" s="118" t="s">
        <v>17357</v>
      </c>
      <c r="C3186" s="118" t="b">
        <v>0</v>
      </c>
      <c r="D3186" s="118" t="e">
        <f t="shared" ca="1" si="1"/>
        <v>#NAME?</v>
      </c>
      <c r="E3186" s="118" t="s">
        <v>17351</v>
      </c>
      <c r="F3186" s="118" t="s">
        <v>17358</v>
      </c>
      <c r="G3186" s="118"/>
      <c r="H3186" s="118" t="s">
        <v>4276</v>
      </c>
      <c r="I3186" s="118" t="s">
        <v>17353</v>
      </c>
      <c r="J3186" s="118" t="s">
        <v>7591</v>
      </c>
    </row>
    <row r="3187" spans="1:10" ht="12.75">
      <c r="A3187" s="118" t="s">
        <v>906</v>
      </c>
      <c r="B3187" s="118" t="s">
        <v>17355</v>
      </c>
      <c r="C3187" s="118" t="b">
        <v>0</v>
      </c>
      <c r="D3187" s="118" t="e">
        <f t="shared" ca="1" si="1"/>
        <v>#NAME?</v>
      </c>
      <c r="E3187" s="118" t="s">
        <v>17351</v>
      </c>
      <c r="F3187" s="118" t="s">
        <v>17359</v>
      </c>
      <c r="G3187" s="118"/>
      <c r="H3187" s="118" t="s">
        <v>4278</v>
      </c>
      <c r="I3187" s="118" t="s">
        <v>17353</v>
      </c>
      <c r="J3187" s="118" t="s">
        <v>7591</v>
      </c>
    </row>
    <row r="3188" spans="1:10" ht="12.75">
      <c r="A3188" s="118" t="s">
        <v>17339</v>
      </c>
      <c r="B3188" s="118" t="s">
        <v>17360</v>
      </c>
      <c r="C3188" s="118" t="b">
        <v>0</v>
      </c>
      <c r="D3188" s="118" t="e">
        <f t="shared" ca="1" si="1"/>
        <v>#NAME?</v>
      </c>
      <c r="E3188" s="118" t="s">
        <v>17361</v>
      </c>
      <c r="F3188" s="118" t="s">
        <v>17362</v>
      </c>
      <c r="G3188" s="118"/>
      <c r="H3188" s="118" t="s">
        <v>54</v>
      </c>
      <c r="I3188" s="118" t="s">
        <v>17363</v>
      </c>
      <c r="J3188" s="118" t="s">
        <v>7795</v>
      </c>
    </row>
    <row r="3189" spans="1:10" ht="12.75">
      <c r="A3189" s="118" t="s">
        <v>17364</v>
      </c>
      <c r="B3189" s="118" t="s">
        <v>17365</v>
      </c>
      <c r="C3189" s="118" t="b">
        <v>0</v>
      </c>
      <c r="D3189" s="118" t="e">
        <f t="shared" ca="1" si="1"/>
        <v>#NAME?</v>
      </c>
      <c r="E3189" s="118" t="s">
        <v>17366</v>
      </c>
      <c r="F3189" s="118" t="s">
        <v>17367</v>
      </c>
      <c r="G3189" s="118"/>
      <c r="H3189" s="118" t="s">
        <v>4276</v>
      </c>
      <c r="I3189" s="118" t="s">
        <v>8701</v>
      </c>
      <c r="J3189" s="118" t="s">
        <v>8702</v>
      </c>
    </row>
    <row r="3190" spans="1:10" ht="12.75">
      <c r="A3190" s="118" t="s">
        <v>8889</v>
      </c>
      <c r="B3190" s="118" t="s">
        <v>17368</v>
      </c>
      <c r="C3190" s="118" t="b">
        <v>0</v>
      </c>
      <c r="D3190" s="118" t="e">
        <f t="shared" ca="1" si="1"/>
        <v>#NAME?</v>
      </c>
      <c r="E3190" s="118" t="s">
        <v>17369</v>
      </c>
      <c r="F3190" s="118" t="s">
        <v>17370</v>
      </c>
      <c r="G3190" s="118"/>
      <c r="H3190" s="118" t="s">
        <v>54</v>
      </c>
      <c r="I3190" s="118" t="s">
        <v>17371</v>
      </c>
      <c r="J3190" s="118" t="s">
        <v>8546</v>
      </c>
    </row>
    <row r="3191" spans="1:10" ht="12.75">
      <c r="A3191" s="118" t="s">
        <v>1173</v>
      </c>
      <c r="B3191" s="118" t="s">
        <v>17372</v>
      </c>
      <c r="C3191" s="118" t="b">
        <v>0</v>
      </c>
      <c r="D3191" s="118" t="e">
        <f t="shared" ca="1" si="1"/>
        <v>#NAME?</v>
      </c>
      <c r="E3191" s="118" t="s">
        <v>17369</v>
      </c>
      <c r="F3191" s="118" t="s">
        <v>17373</v>
      </c>
      <c r="G3191" s="118"/>
      <c r="H3191" s="118" t="s">
        <v>54</v>
      </c>
      <c r="I3191" s="118" t="s">
        <v>17371</v>
      </c>
      <c r="J3191" s="118" t="s">
        <v>8546</v>
      </c>
    </row>
    <row r="3192" spans="1:10" ht="12.75">
      <c r="A3192" s="118" t="s">
        <v>17374</v>
      </c>
      <c r="B3192" s="118" t="s">
        <v>8017</v>
      </c>
      <c r="C3192" s="118" t="b">
        <v>0</v>
      </c>
      <c r="D3192" s="118" t="e">
        <f t="shared" ca="1" si="1"/>
        <v>#NAME?</v>
      </c>
      <c r="E3192" s="118" t="s">
        <v>17369</v>
      </c>
      <c r="F3192" s="118" t="s">
        <v>17375</v>
      </c>
      <c r="G3192" s="118"/>
      <c r="H3192" s="118" t="s">
        <v>17376</v>
      </c>
      <c r="I3192" s="118" t="s">
        <v>17371</v>
      </c>
      <c r="J3192" s="118" t="s">
        <v>8546</v>
      </c>
    </row>
    <row r="3193" spans="1:10" ht="12.75">
      <c r="A3193" s="118" t="s">
        <v>873</v>
      </c>
      <c r="B3193" s="118" t="s">
        <v>17377</v>
      </c>
      <c r="C3193" s="118" t="b">
        <v>0</v>
      </c>
      <c r="D3193" s="118" t="e">
        <f t="shared" ca="1" si="1"/>
        <v>#NAME?</v>
      </c>
      <c r="E3193" s="118" t="s">
        <v>17369</v>
      </c>
      <c r="F3193" s="118" t="s">
        <v>17378</v>
      </c>
      <c r="G3193" s="118"/>
      <c r="H3193" s="118" t="s">
        <v>54</v>
      </c>
      <c r="I3193" s="118" t="s">
        <v>17371</v>
      </c>
      <c r="J3193" s="118" t="s">
        <v>8546</v>
      </c>
    </row>
    <row r="3194" spans="1:10" ht="12.75">
      <c r="A3194" s="118" t="s">
        <v>1666</v>
      </c>
      <c r="B3194" s="118" t="s">
        <v>17379</v>
      </c>
      <c r="C3194" s="118" t="b">
        <v>0</v>
      </c>
      <c r="D3194" s="118" t="e">
        <f t="shared" ca="1" si="1"/>
        <v>#NAME?</v>
      </c>
      <c r="E3194" s="118" t="s">
        <v>17380</v>
      </c>
      <c r="F3194" s="118" t="s">
        <v>17381</v>
      </c>
      <c r="G3194" s="118"/>
      <c r="H3194" s="118" t="s">
        <v>17382</v>
      </c>
      <c r="I3194" s="118" t="s">
        <v>7642</v>
      </c>
      <c r="J3194" s="118"/>
    </row>
    <row r="3195" spans="1:10" ht="12.75">
      <c r="A3195" s="118" t="s">
        <v>836</v>
      </c>
      <c r="B3195" s="118" t="s">
        <v>17383</v>
      </c>
      <c r="C3195" s="118" t="b">
        <v>0</v>
      </c>
      <c r="D3195" s="118" t="e">
        <f t="shared" ca="1" si="1"/>
        <v>#NAME?</v>
      </c>
      <c r="E3195" s="118" t="s">
        <v>17380</v>
      </c>
      <c r="F3195" s="118" t="s">
        <v>17384</v>
      </c>
      <c r="G3195" s="118"/>
      <c r="H3195" s="118" t="s">
        <v>17382</v>
      </c>
      <c r="I3195" s="118" t="s">
        <v>7642</v>
      </c>
      <c r="J3195" s="118"/>
    </row>
    <row r="3196" spans="1:10" ht="12.75">
      <c r="A3196" s="118" t="s">
        <v>8358</v>
      </c>
      <c r="B3196" s="118" t="s">
        <v>1319</v>
      </c>
      <c r="C3196" s="118" t="b">
        <v>0</v>
      </c>
      <c r="D3196" s="118" t="e">
        <f t="shared" ca="1" si="1"/>
        <v>#NAME?</v>
      </c>
      <c r="E3196" s="118" t="s">
        <v>17380</v>
      </c>
      <c r="F3196" s="118" t="s">
        <v>17385</v>
      </c>
      <c r="G3196" s="118"/>
      <c r="H3196" s="118" t="s">
        <v>4278</v>
      </c>
      <c r="I3196" s="118" t="s">
        <v>7642</v>
      </c>
      <c r="J3196" s="118"/>
    </row>
    <row r="3197" spans="1:10" ht="12.75">
      <c r="A3197" s="118" t="s">
        <v>9344</v>
      </c>
      <c r="B3197" s="118" t="s">
        <v>17386</v>
      </c>
      <c r="C3197" s="118" t="b">
        <v>0</v>
      </c>
      <c r="D3197" s="118" t="e">
        <f t="shared" ca="1" si="1"/>
        <v>#NAME?</v>
      </c>
      <c r="E3197" s="118" t="s">
        <v>17380</v>
      </c>
      <c r="F3197" s="118" t="s">
        <v>17387</v>
      </c>
      <c r="G3197" s="118"/>
      <c r="H3197" s="118" t="s">
        <v>4278</v>
      </c>
      <c r="I3197" s="118" t="s">
        <v>7642</v>
      </c>
      <c r="J3197" s="118"/>
    </row>
    <row r="3198" spans="1:10" ht="12.75">
      <c r="A3198" s="118" t="s">
        <v>1596</v>
      </c>
      <c r="B3198" s="118" t="s">
        <v>17388</v>
      </c>
      <c r="C3198" s="118" t="b">
        <v>0</v>
      </c>
      <c r="D3198" s="118" t="e">
        <f t="shared" ca="1" si="1"/>
        <v>#NAME?</v>
      </c>
      <c r="E3198" s="118" t="s">
        <v>17389</v>
      </c>
      <c r="F3198" s="118" t="s">
        <v>17390</v>
      </c>
      <c r="G3198" s="118"/>
      <c r="H3198" s="118" t="s">
        <v>4831</v>
      </c>
      <c r="I3198" s="118" t="s">
        <v>8726</v>
      </c>
      <c r="J3198" s="127" t="s">
        <v>8740</v>
      </c>
    </row>
    <row r="3199" spans="1:10" ht="12.75">
      <c r="A3199" s="118" t="s">
        <v>798</v>
      </c>
      <c r="B3199" s="118" t="s">
        <v>10749</v>
      </c>
      <c r="C3199" s="118" t="b">
        <v>0</v>
      </c>
      <c r="D3199" s="118" t="e">
        <f t="shared" ca="1" si="1"/>
        <v>#NAME?</v>
      </c>
      <c r="E3199" s="118" t="s">
        <v>17389</v>
      </c>
      <c r="F3199" s="118" t="s">
        <v>17391</v>
      </c>
      <c r="G3199" s="118"/>
      <c r="H3199" s="118" t="s">
        <v>4276</v>
      </c>
      <c r="I3199" s="118" t="s">
        <v>8726</v>
      </c>
      <c r="J3199" s="127" t="s">
        <v>8740</v>
      </c>
    </row>
    <row r="3200" spans="1:10" ht="12.75">
      <c r="A3200" s="118" t="s">
        <v>882</v>
      </c>
      <c r="B3200" s="118" t="s">
        <v>17392</v>
      </c>
      <c r="C3200" s="118" t="b">
        <v>0</v>
      </c>
      <c r="D3200" s="118" t="e">
        <f t="shared" ca="1" si="1"/>
        <v>#NAME?</v>
      </c>
      <c r="E3200" s="118" t="s">
        <v>17389</v>
      </c>
      <c r="F3200" s="118" t="s">
        <v>17393</v>
      </c>
      <c r="G3200" s="118"/>
      <c r="H3200" s="118" t="s">
        <v>4831</v>
      </c>
      <c r="I3200" s="118" t="s">
        <v>8726</v>
      </c>
      <c r="J3200" s="127" t="s">
        <v>8740</v>
      </c>
    </row>
    <row r="3201" spans="1:10" ht="12.75">
      <c r="A3201" s="118" t="s">
        <v>17031</v>
      </c>
      <c r="B3201" s="118" t="s">
        <v>17394</v>
      </c>
      <c r="C3201" s="118" t="b">
        <v>0</v>
      </c>
      <c r="D3201" s="118" t="e">
        <f t="shared" ca="1" si="1"/>
        <v>#NAME?</v>
      </c>
      <c r="E3201" s="118" t="s">
        <v>17389</v>
      </c>
      <c r="F3201" s="118" t="s">
        <v>17395</v>
      </c>
      <c r="G3201" s="118"/>
      <c r="H3201" s="118" t="s">
        <v>4276</v>
      </c>
      <c r="I3201" s="118" t="s">
        <v>8726</v>
      </c>
      <c r="J3201" s="127" t="s">
        <v>8740</v>
      </c>
    </row>
    <row r="3202" spans="1:10" ht="12.75">
      <c r="A3202" s="118" t="s">
        <v>16844</v>
      </c>
      <c r="B3202" s="118" t="s">
        <v>17396</v>
      </c>
      <c r="C3202" s="118" t="b">
        <v>0</v>
      </c>
      <c r="D3202" s="118" t="e">
        <f t="shared" ca="1" si="1"/>
        <v>#NAME?</v>
      </c>
      <c r="E3202" s="118" t="s">
        <v>17389</v>
      </c>
      <c r="F3202" s="118" t="s">
        <v>17397</v>
      </c>
      <c r="G3202" s="118"/>
      <c r="H3202" s="118" t="s">
        <v>7611</v>
      </c>
      <c r="I3202" s="118" t="s">
        <v>8726</v>
      </c>
      <c r="J3202" s="127" t="s">
        <v>8740</v>
      </c>
    </row>
    <row r="3203" spans="1:10" ht="12.75">
      <c r="A3203" s="118" t="s">
        <v>1457</v>
      </c>
      <c r="B3203" s="118" t="s">
        <v>17398</v>
      </c>
      <c r="C3203" s="118" t="b">
        <v>0</v>
      </c>
      <c r="D3203" s="118" t="e">
        <f t="shared" ca="1" si="1"/>
        <v>#NAME?</v>
      </c>
      <c r="E3203" s="118" t="s">
        <v>17389</v>
      </c>
      <c r="F3203" s="118" t="s">
        <v>17399</v>
      </c>
      <c r="G3203" s="118"/>
      <c r="H3203" s="118" t="s">
        <v>4276</v>
      </c>
      <c r="I3203" s="118" t="s">
        <v>8726</v>
      </c>
      <c r="J3203" s="127" t="s">
        <v>8740</v>
      </c>
    </row>
    <row r="3204" spans="1:10" ht="12.75">
      <c r="A3204" s="118" t="s">
        <v>17400</v>
      </c>
      <c r="B3204" s="118" t="s">
        <v>8553</v>
      </c>
      <c r="C3204" s="118" t="b">
        <v>0</v>
      </c>
      <c r="D3204" s="118" t="e">
        <f t="shared" ca="1" si="1"/>
        <v>#NAME?</v>
      </c>
      <c r="E3204" s="118" t="s">
        <v>17401</v>
      </c>
      <c r="F3204" s="118" t="s">
        <v>17402</v>
      </c>
      <c r="G3204" s="118"/>
      <c r="H3204" s="118" t="s">
        <v>4278</v>
      </c>
      <c r="I3204" s="118" t="s">
        <v>14091</v>
      </c>
      <c r="J3204" s="118"/>
    </row>
    <row r="3205" spans="1:10" ht="12.75">
      <c r="A3205" s="118" t="s">
        <v>12113</v>
      </c>
      <c r="B3205" s="118" t="s">
        <v>17403</v>
      </c>
      <c r="C3205" s="118" t="b">
        <v>0</v>
      </c>
      <c r="D3205" s="118" t="e">
        <f t="shared" ca="1" si="1"/>
        <v>#NAME?</v>
      </c>
      <c r="E3205" s="118" t="s">
        <v>17404</v>
      </c>
      <c r="F3205" s="118" t="s">
        <v>17405</v>
      </c>
      <c r="G3205" s="118"/>
      <c r="H3205" s="118" t="s">
        <v>17406</v>
      </c>
      <c r="I3205" s="118" t="s">
        <v>7820</v>
      </c>
      <c r="J3205" s="118" t="s">
        <v>7820</v>
      </c>
    </row>
    <row r="3206" spans="1:10" ht="12.75">
      <c r="A3206" s="118" t="s">
        <v>2057</v>
      </c>
      <c r="B3206" s="118" t="s">
        <v>17407</v>
      </c>
      <c r="C3206" s="118" t="b">
        <v>0</v>
      </c>
      <c r="D3206" s="118" t="e">
        <f t="shared" ca="1" si="1"/>
        <v>#NAME?</v>
      </c>
      <c r="E3206" s="118" t="s">
        <v>17404</v>
      </c>
      <c r="F3206" s="118" t="s">
        <v>17408</v>
      </c>
      <c r="G3206" s="118"/>
      <c r="H3206" s="118" t="s">
        <v>7754</v>
      </c>
      <c r="I3206" s="118" t="s">
        <v>7820</v>
      </c>
      <c r="J3206" s="118" t="s">
        <v>7820</v>
      </c>
    </row>
    <row r="3207" spans="1:10" ht="12.75">
      <c r="A3207" s="118" t="s">
        <v>8899</v>
      </c>
      <c r="B3207" s="118" t="s">
        <v>17409</v>
      </c>
      <c r="C3207" s="118" t="b">
        <v>0</v>
      </c>
      <c r="D3207" s="118" t="e">
        <f t="shared" ca="1" si="1"/>
        <v>#NAME?</v>
      </c>
      <c r="E3207" s="118" t="s">
        <v>17404</v>
      </c>
      <c r="F3207" s="118" t="s">
        <v>17410</v>
      </c>
      <c r="G3207" s="118"/>
      <c r="H3207" s="118" t="s">
        <v>17411</v>
      </c>
      <c r="I3207" s="118" t="s">
        <v>7820</v>
      </c>
      <c r="J3207" s="118" t="s">
        <v>7820</v>
      </c>
    </row>
    <row r="3208" spans="1:10" ht="12.75">
      <c r="A3208" s="118" t="s">
        <v>995</v>
      </c>
      <c r="B3208" s="118" t="s">
        <v>17412</v>
      </c>
      <c r="C3208" s="118" t="b">
        <v>0</v>
      </c>
      <c r="D3208" s="118" t="e">
        <f t="shared" ca="1" si="1"/>
        <v>#NAME?</v>
      </c>
      <c r="E3208" s="118" t="s">
        <v>17404</v>
      </c>
      <c r="F3208" s="118" t="s">
        <v>17413</v>
      </c>
      <c r="G3208" s="118"/>
      <c r="H3208" s="118" t="s">
        <v>7611</v>
      </c>
      <c r="I3208" s="118" t="s">
        <v>7820</v>
      </c>
      <c r="J3208" s="118" t="s">
        <v>7820</v>
      </c>
    </row>
    <row r="3209" spans="1:10" ht="12.75">
      <c r="A3209" s="118" t="s">
        <v>1457</v>
      </c>
      <c r="B3209" s="118" t="s">
        <v>17414</v>
      </c>
      <c r="C3209" s="118" t="b">
        <v>0</v>
      </c>
      <c r="D3209" s="118" t="e">
        <f t="shared" ca="1" si="1"/>
        <v>#NAME?</v>
      </c>
      <c r="E3209" s="118" t="s">
        <v>17404</v>
      </c>
      <c r="F3209" s="118" t="s">
        <v>17415</v>
      </c>
      <c r="G3209" s="118"/>
      <c r="H3209" s="118" t="s">
        <v>4831</v>
      </c>
      <c r="I3209" s="118" t="s">
        <v>7820</v>
      </c>
      <c r="J3209" s="118" t="s">
        <v>7820</v>
      </c>
    </row>
    <row r="3210" spans="1:10" ht="12.75">
      <c r="A3210" s="118" t="s">
        <v>17416</v>
      </c>
      <c r="B3210" s="118" t="s">
        <v>17417</v>
      </c>
      <c r="C3210" s="118" t="b">
        <v>0</v>
      </c>
      <c r="D3210" s="118" t="e">
        <f t="shared" ca="1" si="1"/>
        <v>#NAME?</v>
      </c>
      <c r="E3210" s="118" t="s">
        <v>17418</v>
      </c>
      <c r="F3210" s="118" t="s">
        <v>17419</v>
      </c>
      <c r="G3210" s="118"/>
      <c r="H3210" s="118" t="s">
        <v>4485</v>
      </c>
      <c r="I3210" s="118" t="s">
        <v>7820</v>
      </c>
      <c r="J3210" s="118" t="s">
        <v>7820</v>
      </c>
    </row>
    <row r="3211" spans="1:10" ht="12.75">
      <c r="A3211" s="118" t="s">
        <v>989</v>
      </c>
      <c r="B3211" s="118" t="s">
        <v>17420</v>
      </c>
      <c r="C3211" s="118" t="b">
        <v>0</v>
      </c>
      <c r="D3211" s="118" t="e">
        <f t="shared" ca="1" si="1"/>
        <v>#NAME?</v>
      </c>
      <c r="E3211" s="118" t="s">
        <v>17418</v>
      </c>
      <c r="F3211" s="118" t="s">
        <v>17421</v>
      </c>
      <c r="G3211" s="118"/>
      <c r="H3211" s="118" t="s">
        <v>4485</v>
      </c>
      <c r="I3211" s="118" t="s">
        <v>7820</v>
      </c>
      <c r="J3211" s="118" t="s">
        <v>7820</v>
      </c>
    </row>
    <row r="3212" spans="1:10" ht="12.75">
      <c r="A3212" s="118" t="s">
        <v>17422</v>
      </c>
      <c r="B3212" s="118" t="s">
        <v>17423</v>
      </c>
      <c r="C3212" s="118" t="b">
        <v>0</v>
      </c>
      <c r="D3212" s="118" t="e">
        <f t="shared" ca="1" si="1"/>
        <v>#NAME?</v>
      </c>
      <c r="E3212" s="118" t="s">
        <v>17418</v>
      </c>
      <c r="F3212" s="118" t="s">
        <v>17424</v>
      </c>
      <c r="G3212" s="118"/>
      <c r="H3212" s="118" t="s">
        <v>5607</v>
      </c>
      <c r="I3212" s="118" t="s">
        <v>7820</v>
      </c>
      <c r="J3212" s="118" t="s">
        <v>7820</v>
      </c>
    </row>
    <row r="3213" spans="1:10" ht="12.75">
      <c r="A3213" s="118" t="s">
        <v>17425</v>
      </c>
      <c r="B3213" s="118" t="s">
        <v>2018</v>
      </c>
      <c r="C3213" s="118" t="b">
        <v>0</v>
      </c>
      <c r="D3213" s="118" t="e">
        <f t="shared" ca="1" si="1"/>
        <v>#NAME?</v>
      </c>
      <c r="E3213" s="118" t="s">
        <v>17418</v>
      </c>
      <c r="F3213" s="118" t="s">
        <v>17426</v>
      </c>
      <c r="G3213" s="118"/>
      <c r="H3213" s="118" t="s">
        <v>17427</v>
      </c>
      <c r="I3213" s="118" t="s">
        <v>7820</v>
      </c>
      <c r="J3213" s="118" t="s">
        <v>7820</v>
      </c>
    </row>
    <row r="3214" spans="1:10" ht="12.75">
      <c r="A3214" s="118" t="s">
        <v>920</v>
      </c>
      <c r="B3214" s="118" t="s">
        <v>17428</v>
      </c>
      <c r="C3214" s="118" t="b">
        <v>0</v>
      </c>
      <c r="D3214" s="118" t="e">
        <f t="shared" ca="1" si="1"/>
        <v>#NAME?</v>
      </c>
      <c r="E3214" s="118" t="s">
        <v>17418</v>
      </c>
      <c r="F3214" s="118" t="s">
        <v>17429</v>
      </c>
      <c r="G3214" s="118"/>
      <c r="H3214" s="118" t="s">
        <v>4831</v>
      </c>
      <c r="I3214" s="118" t="s">
        <v>7820</v>
      </c>
      <c r="J3214" s="118" t="s">
        <v>7820</v>
      </c>
    </row>
    <row r="3215" spans="1:10" ht="12.75">
      <c r="A3215" s="118" t="s">
        <v>17430</v>
      </c>
      <c r="B3215" s="118" t="s">
        <v>17431</v>
      </c>
      <c r="C3215" s="118" t="b">
        <v>0</v>
      </c>
      <c r="D3215" s="118" t="e">
        <f t="shared" ca="1" si="1"/>
        <v>#NAME?</v>
      </c>
      <c r="E3215" s="118" t="s">
        <v>17418</v>
      </c>
      <c r="F3215" s="118" t="s">
        <v>17432</v>
      </c>
      <c r="G3215" s="118"/>
      <c r="H3215" s="118" t="s">
        <v>4276</v>
      </c>
      <c r="I3215" s="118" t="s">
        <v>7820</v>
      </c>
      <c r="J3215" s="118" t="s">
        <v>7820</v>
      </c>
    </row>
    <row r="3216" spans="1:10" ht="12.75">
      <c r="A3216" s="118" t="s">
        <v>13722</v>
      </c>
      <c r="B3216" s="118" t="s">
        <v>17433</v>
      </c>
      <c r="C3216" s="118" t="b">
        <v>0</v>
      </c>
      <c r="D3216" s="118" t="e">
        <f t="shared" ca="1" si="1"/>
        <v>#NAME?</v>
      </c>
      <c r="E3216" s="118" t="s">
        <v>17418</v>
      </c>
      <c r="F3216" s="118" t="s">
        <v>17434</v>
      </c>
      <c r="G3216" s="118"/>
      <c r="H3216" s="118" t="s">
        <v>5273</v>
      </c>
      <c r="I3216" s="118" t="s">
        <v>7820</v>
      </c>
      <c r="J3216" s="118" t="s">
        <v>7820</v>
      </c>
    </row>
    <row r="3217" spans="1:10" ht="12.75">
      <c r="A3217" s="118" t="s">
        <v>836</v>
      </c>
      <c r="B3217" s="118" t="s">
        <v>17435</v>
      </c>
      <c r="C3217" s="118" t="b">
        <v>0</v>
      </c>
      <c r="D3217" s="118" t="e">
        <f t="shared" ca="1" si="1"/>
        <v>#NAME?</v>
      </c>
      <c r="E3217" s="118" t="s">
        <v>17418</v>
      </c>
      <c r="F3217" s="118" t="s">
        <v>17436</v>
      </c>
      <c r="G3217" s="118"/>
      <c r="H3217" s="118" t="s">
        <v>8656</v>
      </c>
      <c r="I3217" s="118" t="s">
        <v>7777</v>
      </c>
      <c r="J3217" s="118" t="s">
        <v>7636</v>
      </c>
    </row>
    <row r="3218" spans="1:10" ht="12.75">
      <c r="A3218" s="118" t="s">
        <v>830</v>
      </c>
      <c r="B3218" s="118" t="s">
        <v>17437</v>
      </c>
      <c r="C3218" s="118" t="b">
        <v>0</v>
      </c>
      <c r="D3218" s="118" t="e">
        <f t="shared" ca="1" si="1"/>
        <v>#NAME?</v>
      </c>
      <c r="E3218" s="118" t="s">
        <v>17418</v>
      </c>
      <c r="F3218" s="118" t="s">
        <v>17438</v>
      </c>
      <c r="G3218" s="118"/>
      <c r="H3218" s="118" t="s">
        <v>4872</v>
      </c>
      <c r="I3218" s="118" t="s">
        <v>7820</v>
      </c>
      <c r="J3218" s="118" t="s">
        <v>7820</v>
      </c>
    </row>
    <row r="3219" spans="1:10" ht="12.75">
      <c r="A3219" s="118" t="s">
        <v>830</v>
      </c>
      <c r="B3219" s="118" t="s">
        <v>17439</v>
      </c>
      <c r="C3219" s="118" t="b">
        <v>0</v>
      </c>
      <c r="D3219" s="118" t="e">
        <f t="shared" ca="1" si="1"/>
        <v>#NAME?</v>
      </c>
      <c r="E3219" s="118" t="s">
        <v>17418</v>
      </c>
      <c r="F3219" s="118" t="s">
        <v>17440</v>
      </c>
      <c r="G3219" s="118"/>
      <c r="H3219" s="118" t="s">
        <v>4831</v>
      </c>
      <c r="I3219" s="118" t="s">
        <v>7820</v>
      </c>
      <c r="J3219" s="118" t="s">
        <v>7820</v>
      </c>
    </row>
    <row r="3220" spans="1:10" ht="12.75">
      <c r="A3220" s="118" t="s">
        <v>13472</v>
      </c>
      <c r="B3220" s="118" t="s">
        <v>17441</v>
      </c>
      <c r="C3220" s="118" t="b">
        <v>0</v>
      </c>
      <c r="D3220" s="118" t="e">
        <f t="shared" ca="1" si="1"/>
        <v>#NAME?</v>
      </c>
      <c r="E3220" s="118" t="s">
        <v>17418</v>
      </c>
      <c r="F3220" s="118" t="s">
        <v>17442</v>
      </c>
      <c r="G3220" s="118"/>
      <c r="H3220" s="118" t="s">
        <v>4831</v>
      </c>
      <c r="I3220" s="118" t="s">
        <v>7820</v>
      </c>
      <c r="J3220" s="118" t="s">
        <v>7820</v>
      </c>
    </row>
    <row r="3221" spans="1:10" ht="12.75">
      <c r="A3221" s="118" t="s">
        <v>1484</v>
      </c>
      <c r="B3221" s="118" t="s">
        <v>17443</v>
      </c>
      <c r="C3221" s="118" t="b">
        <v>0</v>
      </c>
      <c r="D3221" s="118" t="e">
        <f t="shared" ca="1" si="1"/>
        <v>#NAME?</v>
      </c>
      <c r="E3221" s="118" t="s">
        <v>17418</v>
      </c>
      <c r="F3221" s="118" t="s">
        <v>17444</v>
      </c>
      <c r="G3221" s="118"/>
      <c r="H3221" s="118" t="s">
        <v>17445</v>
      </c>
      <c r="I3221" s="118" t="s">
        <v>7820</v>
      </c>
      <c r="J3221" s="118" t="s">
        <v>7820</v>
      </c>
    </row>
    <row r="3222" spans="1:10" ht="12.75">
      <c r="A3222" s="118" t="s">
        <v>10968</v>
      </c>
      <c r="B3222" s="118" t="s">
        <v>17446</v>
      </c>
      <c r="C3222" s="118" t="b">
        <v>0</v>
      </c>
      <c r="D3222" s="118" t="e">
        <f t="shared" ca="1" si="1"/>
        <v>#NAME?</v>
      </c>
      <c r="E3222" s="118" t="s">
        <v>17418</v>
      </c>
      <c r="F3222" s="118" t="s">
        <v>17447</v>
      </c>
      <c r="G3222" s="118"/>
      <c r="H3222" s="118" t="s">
        <v>17448</v>
      </c>
      <c r="I3222" s="118" t="s">
        <v>17449</v>
      </c>
      <c r="J3222" s="118" t="s">
        <v>7591</v>
      </c>
    </row>
    <row r="3223" spans="1:10" ht="12.75">
      <c r="A3223" s="118" t="s">
        <v>10596</v>
      </c>
      <c r="B3223" s="118" t="s">
        <v>17450</v>
      </c>
      <c r="C3223" s="118" t="b">
        <v>0</v>
      </c>
      <c r="D3223" s="118" t="e">
        <f t="shared" ca="1" si="1"/>
        <v>#NAME?</v>
      </c>
      <c r="E3223" s="118" t="s">
        <v>17451</v>
      </c>
      <c r="F3223" s="118" t="s">
        <v>17452</v>
      </c>
      <c r="G3223" s="118"/>
      <c r="H3223" s="118" t="s">
        <v>17453</v>
      </c>
      <c r="I3223" s="118" t="s">
        <v>17454</v>
      </c>
      <c r="J3223" s="118" t="s">
        <v>7636</v>
      </c>
    </row>
    <row r="3224" spans="1:10" ht="12.75">
      <c r="A3224" s="118" t="s">
        <v>882</v>
      </c>
      <c r="B3224" s="118" t="s">
        <v>17455</v>
      </c>
      <c r="C3224" s="118" t="b">
        <v>0</v>
      </c>
      <c r="D3224" s="118" t="e">
        <f t="shared" ca="1" si="1"/>
        <v>#NAME?</v>
      </c>
      <c r="E3224" s="118" t="s">
        <v>17451</v>
      </c>
      <c r="F3224" s="118" t="s">
        <v>17456</v>
      </c>
      <c r="G3224" s="118"/>
      <c r="H3224" s="118" t="s">
        <v>5677</v>
      </c>
      <c r="I3224" s="118" t="s">
        <v>17454</v>
      </c>
      <c r="J3224" s="118" t="s">
        <v>7636</v>
      </c>
    </row>
    <row r="3225" spans="1:10" ht="12.75">
      <c r="A3225" s="118" t="s">
        <v>814</v>
      </c>
      <c r="B3225" s="118" t="s">
        <v>17457</v>
      </c>
      <c r="C3225" s="118" t="b">
        <v>0</v>
      </c>
      <c r="D3225" s="118" t="e">
        <f t="shared" ca="1" si="1"/>
        <v>#NAME?</v>
      </c>
      <c r="E3225" s="118" t="s">
        <v>17458</v>
      </c>
      <c r="F3225" s="118" t="s">
        <v>17459</v>
      </c>
      <c r="G3225" s="118"/>
      <c r="H3225" s="118" t="s">
        <v>5677</v>
      </c>
      <c r="I3225" s="118" t="s">
        <v>10351</v>
      </c>
      <c r="J3225" s="118" t="s">
        <v>7622</v>
      </c>
    </row>
    <row r="3226" spans="1:10" ht="12.75">
      <c r="A3226" s="118" t="s">
        <v>1026</v>
      </c>
      <c r="B3226" s="118" t="s">
        <v>17460</v>
      </c>
      <c r="C3226" s="118" t="b">
        <v>0</v>
      </c>
      <c r="D3226" s="118" t="e">
        <f t="shared" ca="1" si="1"/>
        <v>#NAME?</v>
      </c>
      <c r="E3226" s="118" t="s">
        <v>17458</v>
      </c>
      <c r="F3226" s="118" t="s">
        <v>17461</v>
      </c>
      <c r="G3226" s="118"/>
      <c r="H3226" s="118" t="s">
        <v>5677</v>
      </c>
      <c r="I3226" s="118" t="s">
        <v>17363</v>
      </c>
      <c r="J3226" s="118" t="s">
        <v>7795</v>
      </c>
    </row>
    <row r="3227" spans="1:10" ht="12.75">
      <c r="A3227" s="118" t="s">
        <v>7757</v>
      </c>
      <c r="B3227" s="118" t="s">
        <v>10177</v>
      </c>
      <c r="C3227" s="118" t="b">
        <v>0</v>
      </c>
      <c r="D3227" s="118" t="e">
        <f t="shared" ca="1" si="1"/>
        <v>#NAME?</v>
      </c>
      <c r="E3227" s="118" t="s">
        <v>17462</v>
      </c>
      <c r="F3227" s="118" t="s">
        <v>17463</v>
      </c>
      <c r="G3227" s="118"/>
      <c r="H3227" s="118" t="s">
        <v>4276</v>
      </c>
      <c r="I3227" s="118" t="s">
        <v>12092</v>
      </c>
      <c r="J3227" s="118" t="s">
        <v>9660</v>
      </c>
    </row>
    <row r="3228" spans="1:10" ht="12.75">
      <c r="A3228" s="118" t="s">
        <v>798</v>
      </c>
      <c r="B3228" s="118" t="s">
        <v>17464</v>
      </c>
      <c r="C3228" s="118" t="b">
        <v>0</v>
      </c>
      <c r="D3228" s="118" t="e">
        <f t="shared" ca="1" si="1"/>
        <v>#NAME?</v>
      </c>
      <c r="E3228" s="118" t="s">
        <v>17462</v>
      </c>
      <c r="F3228" s="118" t="s">
        <v>17465</v>
      </c>
      <c r="G3228" s="118"/>
      <c r="H3228" s="118" t="s">
        <v>4276</v>
      </c>
      <c r="I3228" s="118" t="s">
        <v>12092</v>
      </c>
      <c r="J3228" s="118" t="s">
        <v>9660</v>
      </c>
    </row>
    <row r="3229" spans="1:10" ht="12.75">
      <c r="A3229" s="118" t="s">
        <v>1069</v>
      </c>
      <c r="B3229" s="118" t="s">
        <v>17466</v>
      </c>
      <c r="C3229" s="118" t="b">
        <v>0</v>
      </c>
      <c r="D3229" s="118" t="e">
        <f t="shared" ca="1" si="1"/>
        <v>#NAME?</v>
      </c>
      <c r="E3229" s="118" t="s">
        <v>17462</v>
      </c>
      <c r="F3229" s="118" t="s">
        <v>17467</v>
      </c>
      <c r="G3229" s="118"/>
      <c r="H3229" s="118" t="s">
        <v>4276</v>
      </c>
      <c r="I3229" s="118" t="s">
        <v>12092</v>
      </c>
      <c r="J3229" s="118" t="s">
        <v>9660</v>
      </c>
    </row>
    <row r="3230" spans="1:10" ht="12.75">
      <c r="A3230" s="118" t="s">
        <v>1069</v>
      </c>
      <c r="B3230" s="118" t="s">
        <v>13477</v>
      </c>
      <c r="C3230" s="118" t="b">
        <v>0</v>
      </c>
      <c r="D3230" s="118" t="e">
        <f t="shared" ca="1" si="1"/>
        <v>#NAME?</v>
      </c>
      <c r="E3230" s="118" t="s">
        <v>17462</v>
      </c>
      <c r="F3230" s="118" t="s">
        <v>17468</v>
      </c>
      <c r="G3230" s="118"/>
      <c r="H3230" s="118" t="s">
        <v>4276</v>
      </c>
      <c r="I3230" s="118" t="s">
        <v>12092</v>
      </c>
      <c r="J3230" s="118" t="s">
        <v>9660</v>
      </c>
    </row>
    <row r="3231" spans="1:10" ht="12.75">
      <c r="A3231" s="118" t="s">
        <v>8358</v>
      </c>
      <c r="B3231" s="118" t="s">
        <v>17469</v>
      </c>
      <c r="C3231" s="118" t="b">
        <v>0</v>
      </c>
      <c r="D3231" s="118" t="e">
        <f t="shared" ca="1" si="1"/>
        <v>#NAME?</v>
      </c>
      <c r="E3231" s="118" t="s">
        <v>17462</v>
      </c>
      <c r="F3231" s="118" t="s">
        <v>17470</v>
      </c>
      <c r="G3231" s="118"/>
      <c r="H3231" s="118" t="s">
        <v>4276</v>
      </c>
      <c r="I3231" s="118" t="s">
        <v>12092</v>
      </c>
      <c r="J3231" s="118" t="s">
        <v>9660</v>
      </c>
    </row>
    <row r="3232" spans="1:10" ht="12.75">
      <c r="A3232" s="118" t="s">
        <v>2494</v>
      </c>
      <c r="B3232" s="118" t="s">
        <v>12403</v>
      </c>
      <c r="C3232" s="118" t="b">
        <v>0</v>
      </c>
      <c r="D3232" s="118" t="e">
        <f t="shared" ca="1" si="1"/>
        <v>#NAME?</v>
      </c>
      <c r="E3232" s="118" t="s">
        <v>17471</v>
      </c>
      <c r="F3232" s="118" t="s">
        <v>17472</v>
      </c>
      <c r="G3232" s="118"/>
      <c r="H3232" s="118" t="s">
        <v>4276</v>
      </c>
      <c r="I3232" s="118" t="s">
        <v>17473</v>
      </c>
      <c r="J3232" s="118" t="s">
        <v>7622</v>
      </c>
    </row>
    <row r="3233" spans="1:10" ht="12.75">
      <c r="A3233" s="118" t="s">
        <v>798</v>
      </c>
      <c r="B3233" s="118" t="s">
        <v>17474</v>
      </c>
      <c r="C3233" s="118" t="b">
        <v>0</v>
      </c>
      <c r="D3233" s="118" t="e">
        <f t="shared" ca="1" si="1"/>
        <v>#NAME?</v>
      </c>
      <c r="E3233" s="118" t="s">
        <v>17471</v>
      </c>
      <c r="F3233" s="118" t="s">
        <v>17475</v>
      </c>
      <c r="G3233" s="118"/>
      <c r="H3233" s="118" t="s">
        <v>4276</v>
      </c>
      <c r="I3233" s="118" t="s">
        <v>17473</v>
      </c>
      <c r="J3233" s="118" t="s">
        <v>7622</v>
      </c>
    </row>
    <row r="3234" spans="1:10" ht="12.75">
      <c r="A3234" s="118" t="s">
        <v>929</v>
      </c>
      <c r="B3234" s="118" t="s">
        <v>12300</v>
      </c>
      <c r="C3234" s="118" t="b">
        <v>0</v>
      </c>
      <c r="D3234" s="118" t="e">
        <f t="shared" ca="1" si="1"/>
        <v>#NAME?</v>
      </c>
      <c r="E3234" s="118" t="s">
        <v>17471</v>
      </c>
      <c r="F3234" s="118" t="s">
        <v>17476</v>
      </c>
      <c r="G3234" s="118"/>
      <c r="H3234" s="118" t="s">
        <v>4276</v>
      </c>
      <c r="I3234" s="118" t="s">
        <v>17473</v>
      </c>
      <c r="J3234" s="118" t="s">
        <v>7622</v>
      </c>
    </row>
    <row r="3235" spans="1:10" ht="12.75">
      <c r="A3235" s="118" t="s">
        <v>17477</v>
      </c>
      <c r="B3235" s="118" t="s">
        <v>17478</v>
      </c>
      <c r="C3235" s="118" t="b">
        <v>0</v>
      </c>
      <c r="D3235" s="118" t="e">
        <f t="shared" ca="1" si="1"/>
        <v>#NAME?</v>
      </c>
      <c r="E3235" s="118" t="s">
        <v>17471</v>
      </c>
      <c r="F3235" s="118" t="s">
        <v>17479</v>
      </c>
      <c r="G3235" s="118"/>
      <c r="H3235" s="118" t="s">
        <v>4276</v>
      </c>
      <c r="I3235" s="118" t="s">
        <v>17473</v>
      </c>
      <c r="J3235" s="118" t="s">
        <v>7622</v>
      </c>
    </row>
    <row r="3236" spans="1:10" ht="12.75">
      <c r="A3236" s="118" t="s">
        <v>846</v>
      </c>
      <c r="B3236" s="118" t="s">
        <v>17480</v>
      </c>
      <c r="C3236" s="118" t="b">
        <v>0</v>
      </c>
      <c r="D3236" s="118" t="e">
        <f t="shared" ca="1" si="1"/>
        <v>#NAME?</v>
      </c>
      <c r="E3236" s="118" t="s">
        <v>17481</v>
      </c>
      <c r="F3236" s="118" t="s">
        <v>17482</v>
      </c>
      <c r="G3236" s="118"/>
      <c r="H3236" s="118" t="s">
        <v>10534</v>
      </c>
      <c r="I3236" s="118" t="s">
        <v>17483</v>
      </c>
      <c r="J3236" s="118"/>
    </row>
    <row r="3237" spans="1:10" ht="12.75">
      <c r="A3237" s="118" t="s">
        <v>17484</v>
      </c>
      <c r="B3237" s="118" t="s">
        <v>17485</v>
      </c>
      <c r="C3237" s="118" t="b">
        <v>0</v>
      </c>
      <c r="D3237" s="118" t="e">
        <f t="shared" ca="1" si="1"/>
        <v>#NAME?</v>
      </c>
      <c r="E3237" s="118" t="s">
        <v>17481</v>
      </c>
      <c r="F3237" s="118" t="s">
        <v>17486</v>
      </c>
      <c r="G3237" s="118"/>
      <c r="H3237" s="118" t="s">
        <v>17487</v>
      </c>
      <c r="I3237" s="118" t="s">
        <v>17483</v>
      </c>
      <c r="J3237" s="118"/>
    </row>
    <row r="3238" spans="1:10" ht="12.75">
      <c r="A3238" s="118" t="s">
        <v>8733</v>
      </c>
      <c r="B3238" s="118" t="s">
        <v>17488</v>
      </c>
      <c r="C3238" s="118" t="b">
        <v>0</v>
      </c>
      <c r="D3238" s="118" t="e">
        <f t="shared" ca="1" si="1"/>
        <v>#NAME?</v>
      </c>
      <c r="E3238" s="118" t="s">
        <v>17489</v>
      </c>
      <c r="F3238" s="118" t="s">
        <v>17490</v>
      </c>
      <c r="G3238" s="118"/>
      <c r="H3238" s="118" t="s">
        <v>54</v>
      </c>
      <c r="I3238" s="118" t="s">
        <v>8112</v>
      </c>
      <c r="J3238" s="118"/>
    </row>
    <row r="3239" spans="1:10" ht="12.75">
      <c r="A3239" s="118" t="s">
        <v>17491</v>
      </c>
      <c r="B3239" s="118" t="s">
        <v>17414</v>
      </c>
      <c r="C3239" s="118" t="b">
        <v>0</v>
      </c>
      <c r="D3239" s="118" t="e">
        <f t="shared" ca="1" si="1"/>
        <v>#NAME?</v>
      </c>
      <c r="E3239" s="118" t="s">
        <v>17489</v>
      </c>
      <c r="F3239" s="118" t="s">
        <v>17492</v>
      </c>
      <c r="G3239" s="118"/>
      <c r="H3239" s="118" t="s">
        <v>54</v>
      </c>
      <c r="I3239" s="118" t="s">
        <v>8112</v>
      </c>
      <c r="J3239" s="118"/>
    </row>
    <row r="3240" spans="1:10" ht="12.75">
      <c r="A3240" s="118" t="s">
        <v>12192</v>
      </c>
      <c r="B3240" s="118" t="s">
        <v>17493</v>
      </c>
      <c r="C3240" s="118" t="b">
        <v>0</v>
      </c>
      <c r="D3240" s="118" t="e">
        <f t="shared" ca="1" si="1"/>
        <v>#NAME?</v>
      </c>
      <c r="E3240" s="118" t="s">
        <v>17489</v>
      </c>
      <c r="F3240" s="118" t="s">
        <v>17494</v>
      </c>
      <c r="G3240" s="118"/>
      <c r="H3240" s="118" t="s">
        <v>4278</v>
      </c>
      <c r="I3240" s="118" t="s">
        <v>8112</v>
      </c>
      <c r="J3240" s="118"/>
    </row>
    <row r="3241" spans="1:10" ht="12.75">
      <c r="A3241" s="118" t="s">
        <v>17364</v>
      </c>
      <c r="B3241" s="118" t="s">
        <v>17495</v>
      </c>
      <c r="C3241" s="118" t="b">
        <v>0</v>
      </c>
      <c r="D3241" s="118" t="e">
        <f t="shared" ca="1" si="1"/>
        <v>#NAME?</v>
      </c>
      <c r="E3241" s="118" t="s">
        <v>17489</v>
      </c>
      <c r="F3241" s="118" t="s">
        <v>17496</v>
      </c>
      <c r="G3241" s="118"/>
      <c r="H3241" s="118" t="s">
        <v>54</v>
      </c>
      <c r="I3241" s="118" t="s">
        <v>8112</v>
      </c>
      <c r="J3241" s="118"/>
    </row>
    <row r="3242" spans="1:10" ht="12.75">
      <c r="A3242" s="118" t="s">
        <v>13685</v>
      </c>
      <c r="B3242" s="118" t="s">
        <v>17497</v>
      </c>
      <c r="C3242" s="118" t="b">
        <v>0</v>
      </c>
      <c r="D3242" s="118" t="e">
        <f t="shared" ca="1" si="1"/>
        <v>#NAME?</v>
      </c>
      <c r="E3242" s="118" t="s">
        <v>17489</v>
      </c>
      <c r="F3242" s="118" t="s">
        <v>17498</v>
      </c>
      <c r="G3242" s="118"/>
      <c r="H3242" s="118" t="s">
        <v>5273</v>
      </c>
      <c r="I3242" s="118" t="s">
        <v>8112</v>
      </c>
      <c r="J3242" s="118"/>
    </row>
    <row r="3243" spans="1:10" ht="12.75">
      <c r="A3243" s="118" t="s">
        <v>17499</v>
      </c>
      <c r="B3243" s="118" t="s">
        <v>9263</v>
      </c>
      <c r="C3243" s="118" t="b">
        <v>0</v>
      </c>
      <c r="D3243" s="118" t="e">
        <f t="shared" ca="1" si="1"/>
        <v>#NAME?</v>
      </c>
      <c r="E3243" s="118" t="s">
        <v>17489</v>
      </c>
      <c r="F3243" s="118" t="s">
        <v>17500</v>
      </c>
      <c r="G3243" s="118"/>
      <c r="H3243" s="118" t="s">
        <v>54</v>
      </c>
      <c r="I3243" s="118" t="s">
        <v>8112</v>
      </c>
      <c r="J3243" s="118"/>
    </row>
    <row r="3244" spans="1:10" ht="12.75">
      <c r="A3244" s="118" t="s">
        <v>17501</v>
      </c>
      <c r="B3244" s="118" t="s">
        <v>17502</v>
      </c>
      <c r="C3244" s="118" t="b">
        <v>0</v>
      </c>
      <c r="D3244" s="118" t="e">
        <f t="shared" ca="1" si="1"/>
        <v>#NAME?</v>
      </c>
      <c r="E3244" s="118" t="s">
        <v>17489</v>
      </c>
      <c r="F3244" s="118" t="s">
        <v>17503</v>
      </c>
      <c r="G3244" s="118"/>
      <c r="H3244" s="118" t="s">
        <v>5273</v>
      </c>
      <c r="I3244" s="118" t="s">
        <v>8112</v>
      </c>
      <c r="J3244" s="118"/>
    </row>
    <row r="3245" spans="1:10" ht="12.75">
      <c r="A3245" s="118" t="s">
        <v>1903</v>
      </c>
      <c r="B3245" s="118" t="s">
        <v>17504</v>
      </c>
      <c r="C3245" s="118" t="b">
        <v>0</v>
      </c>
      <c r="D3245" s="118" t="e">
        <f t="shared" ca="1" si="1"/>
        <v>#NAME?</v>
      </c>
      <c r="E3245" s="118" t="s">
        <v>17489</v>
      </c>
      <c r="F3245" s="118" t="s">
        <v>17505</v>
      </c>
      <c r="G3245" s="118"/>
      <c r="H3245" s="118" t="s">
        <v>4278</v>
      </c>
      <c r="I3245" s="118" t="s">
        <v>8112</v>
      </c>
      <c r="J3245" s="118"/>
    </row>
    <row r="3246" spans="1:10" ht="12.75">
      <c r="A3246" s="118" t="s">
        <v>969</v>
      </c>
      <c r="B3246" s="118" t="s">
        <v>17506</v>
      </c>
      <c r="C3246" s="118" t="b">
        <v>0</v>
      </c>
      <c r="D3246" s="118" t="e">
        <f t="shared" ca="1" si="1"/>
        <v>#NAME?</v>
      </c>
      <c r="E3246" s="118" t="s">
        <v>17507</v>
      </c>
      <c r="F3246" s="118" t="s">
        <v>17508</v>
      </c>
      <c r="G3246" s="118"/>
      <c r="H3246" s="118" t="s">
        <v>4580</v>
      </c>
      <c r="I3246" s="118" t="s">
        <v>7820</v>
      </c>
      <c r="J3246" s="118" t="s">
        <v>7820</v>
      </c>
    </row>
    <row r="3247" spans="1:10" ht="12.75">
      <c r="A3247" s="118" t="s">
        <v>1026</v>
      </c>
      <c r="B3247" s="118" t="s">
        <v>17509</v>
      </c>
      <c r="C3247" s="118" t="b">
        <v>0</v>
      </c>
      <c r="D3247" s="118" t="e">
        <f t="shared" ca="1" si="1"/>
        <v>#NAME?</v>
      </c>
      <c r="E3247" s="118" t="s">
        <v>17507</v>
      </c>
      <c r="F3247" s="118" t="s">
        <v>17510</v>
      </c>
      <c r="G3247" s="118"/>
      <c r="H3247" s="118" t="s">
        <v>4580</v>
      </c>
      <c r="I3247" s="118" t="s">
        <v>7820</v>
      </c>
      <c r="J3247" s="118" t="s">
        <v>7820</v>
      </c>
    </row>
    <row r="3248" spans="1:10" ht="12.75">
      <c r="A3248" s="118" t="s">
        <v>882</v>
      </c>
      <c r="B3248" s="118" t="s">
        <v>17511</v>
      </c>
      <c r="C3248" s="118" t="b">
        <v>0</v>
      </c>
      <c r="D3248" s="118" t="e">
        <f t="shared" ca="1" si="1"/>
        <v>#NAME?</v>
      </c>
      <c r="E3248" s="118" t="s">
        <v>17507</v>
      </c>
      <c r="F3248" s="118" t="s">
        <v>17512</v>
      </c>
      <c r="G3248" s="118"/>
      <c r="H3248" s="118" t="s">
        <v>4580</v>
      </c>
      <c r="I3248" s="118" t="s">
        <v>7820</v>
      </c>
      <c r="J3248" s="118" t="s">
        <v>7820</v>
      </c>
    </row>
    <row r="3249" spans="1:10" ht="12.75">
      <c r="A3249" s="118" t="s">
        <v>17513</v>
      </c>
      <c r="B3249" s="118" t="s">
        <v>16228</v>
      </c>
      <c r="C3249" s="118" t="b">
        <v>0</v>
      </c>
      <c r="D3249" s="118" t="e">
        <f t="shared" ca="1" si="1"/>
        <v>#NAME?</v>
      </c>
      <c r="E3249" s="118" t="s">
        <v>17514</v>
      </c>
      <c r="F3249" s="118" t="s">
        <v>17515</v>
      </c>
      <c r="G3249" s="118"/>
      <c r="H3249" s="118" t="s">
        <v>4872</v>
      </c>
      <c r="I3249" s="118" t="s">
        <v>15914</v>
      </c>
      <c r="J3249" s="118" t="s">
        <v>7622</v>
      </c>
    </row>
    <row r="3250" spans="1:10" ht="12.75">
      <c r="A3250" s="118" t="s">
        <v>17516</v>
      </c>
      <c r="B3250" s="118" t="s">
        <v>17517</v>
      </c>
      <c r="C3250" s="118" t="b">
        <v>0</v>
      </c>
      <c r="D3250" s="118" t="e">
        <f t="shared" ca="1" si="1"/>
        <v>#NAME?</v>
      </c>
      <c r="E3250" s="118" t="s">
        <v>17514</v>
      </c>
      <c r="F3250" s="118" t="s">
        <v>17518</v>
      </c>
      <c r="G3250" s="118"/>
      <c r="H3250" s="118" t="s">
        <v>17519</v>
      </c>
      <c r="I3250" s="118" t="s">
        <v>15914</v>
      </c>
      <c r="J3250" s="118" t="s">
        <v>7622</v>
      </c>
    </row>
    <row r="3251" spans="1:10" ht="12.75">
      <c r="A3251" s="118" t="s">
        <v>17520</v>
      </c>
      <c r="B3251" s="118" t="s">
        <v>17521</v>
      </c>
      <c r="C3251" s="118" t="b">
        <v>0</v>
      </c>
      <c r="D3251" s="118" t="e">
        <f t="shared" ca="1" si="1"/>
        <v>#NAME?</v>
      </c>
      <c r="E3251" s="118" t="s">
        <v>17514</v>
      </c>
      <c r="F3251" s="118" t="s">
        <v>17522</v>
      </c>
      <c r="G3251" s="118"/>
      <c r="H3251" s="118" t="s">
        <v>4872</v>
      </c>
      <c r="I3251" s="118" t="s">
        <v>9131</v>
      </c>
      <c r="J3251" s="118" t="s">
        <v>7622</v>
      </c>
    </row>
    <row r="3252" spans="1:10" ht="12.75">
      <c r="A3252" s="118" t="s">
        <v>1666</v>
      </c>
      <c r="B3252" s="118" t="s">
        <v>17523</v>
      </c>
      <c r="C3252" s="118" t="b">
        <v>0</v>
      </c>
      <c r="D3252" s="118" t="e">
        <f t="shared" ca="1" si="1"/>
        <v>#NAME?</v>
      </c>
      <c r="E3252" s="118" t="s">
        <v>17514</v>
      </c>
      <c r="F3252" s="118" t="s">
        <v>17524</v>
      </c>
      <c r="G3252" s="118"/>
      <c r="H3252" s="118" t="s">
        <v>4276</v>
      </c>
      <c r="I3252" s="118" t="s">
        <v>15914</v>
      </c>
      <c r="J3252" s="118" t="s">
        <v>7622</v>
      </c>
    </row>
    <row r="3253" spans="1:10" ht="12.75">
      <c r="A3253" s="118" t="s">
        <v>17525</v>
      </c>
      <c r="B3253" s="118" t="s">
        <v>17526</v>
      </c>
      <c r="C3253" s="118" t="b">
        <v>0</v>
      </c>
      <c r="D3253" s="118" t="e">
        <f t="shared" ca="1" si="1"/>
        <v>#NAME?</v>
      </c>
      <c r="E3253" s="118" t="s">
        <v>17514</v>
      </c>
      <c r="F3253" s="118" t="s">
        <v>17527</v>
      </c>
      <c r="G3253" s="118"/>
      <c r="H3253" s="118" t="s">
        <v>7611</v>
      </c>
      <c r="I3253" s="118" t="s">
        <v>15914</v>
      </c>
      <c r="J3253" s="118" t="s">
        <v>7622</v>
      </c>
    </row>
    <row r="3254" spans="1:10" ht="12.75">
      <c r="A3254" s="118" t="s">
        <v>17528</v>
      </c>
      <c r="B3254" s="118" t="s">
        <v>17529</v>
      </c>
      <c r="C3254" s="118" t="b">
        <v>0</v>
      </c>
      <c r="D3254" s="118" t="e">
        <f t="shared" ca="1" si="1"/>
        <v>#NAME?</v>
      </c>
      <c r="E3254" s="118" t="s">
        <v>17514</v>
      </c>
      <c r="F3254" s="118" t="s">
        <v>17530</v>
      </c>
      <c r="G3254" s="118"/>
      <c r="H3254" s="118" t="s">
        <v>17531</v>
      </c>
      <c r="I3254" s="118" t="s">
        <v>15914</v>
      </c>
      <c r="J3254" s="118" t="s">
        <v>7622</v>
      </c>
    </row>
    <row r="3255" spans="1:10" ht="12.75">
      <c r="A3255" s="118" t="s">
        <v>10614</v>
      </c>
      <c r="B3255" s="118" t="s">
        <v>17532</v>
      </c>
      <c r="C3255" s="118" t="b">
        <v>0</v>
      </c>
      <c r="D3255" s="118" t="e">
        <f t="shared" ca="1" si="1"/>
        <v>#NAME?</v>
      </c>
      <c r="E3255" s="118" t="s">
        <v>17514</v>
      </c>
      <c r="F3255" s="118" t="s">
        <v>17533</v>
      </c>
      <c r="G3255" s="118"/>
      <c r="H3255" s="118" t="s">
        <v>4276</v>
      </c>
      <c r="I3255" s="118" t="s">
        <v>9131</v>
      </c>
      <c r="J3255" s="118" t="s">
        <v>7622</v>
      </c>
    </row>
    <row r="3256" spans="1:10" ht="12.75">
      <c r="A3256" s="118" t="s">
        <v>2648</v>
      </c>
      <c r="B3256" s="118" t="s">
        <v>17534</v>
      </c>
      <c r="C3256" s="118" t="b">
        <v>0</v>
      </c>
      <c r="D3256" s="118" t="e">
        <f t="shared" ca="1" si="1"/>
        <v>#NAME?</v>
      </c>
      <c r="E3256" s="118" t="s">
        <v>17535</v>
      </c>
      <c r="F3256" s="118" t="s">
        <v>17536</v>
      </c>
      <c r="G3256" s="118"/>
      <c r="H3256" s="118" t="s">
        <v>4640</v>
      </c>
      <c r="I3256" s="118" t="s">
        <v>10351</v>
      </c>
      <c r="J3256" s="118" t="s">
        <v>7622</v>
      </c>
    </row>
    <row r="3257" spans="1:10" ht="12.75">
      <c r="A3257" s="118" t="s">
        <v>17537</v>
      </c>
      <c r="B3257" s="118" t="s">
        <v>17538</v>
      </c>
      <c r="C3257" s="118" t="b">
        <v>0</v>
      </c>
      <c r="D3257" s="118" t="e">
        <f t="shared" ca="1" si="1"/>
        <v>#NAME?</v>
      </c>
      <c r="E3257" s="118" t="s">
        <v>17535</v>
      </c>
      <c r="F3257" s="118" t="s">
        <v>17539</v>
      </c>
      <c r="G3257" s="118"/>
      <c r="H3257" s="118" t="s">
        <v>4831</v>
      </c>
      <c r="I3257" s="118" t="s">
        <v>10351</v>
      </c>
      <c r="J3257" s="118" t="s">
        <v>7622</v>
      </c>
    </row>
    <row r="3258" spans="1:10" ht="12.75">
      <c r="A3258" s="118" t="s">
        <v>17540</v>
      </c>
      <c r="B3258" s="118" t="s">
        <v>13910</v>
      </c>
      <c r="C3258" s="118" t="b">
        <v>0</v>
      </c>
      <c r="D3258" s="118" t="e">
        <f t="shared" ca="1" si="1"/>
        <v>#NAME?</v>
      </c>
      <c r="E3258" s="118" t="s">
        <v>17535</v>
      </c>
      <c r="F3258" s="118" t="s">
        <v>17541</v>
      </c>
      <c r="G3258" s="118"/>
      <c r="H3258" s="118" t="s">
        <v>10146</v>
      </c>
      <c r="I3258" s="118" t="s">
        <v>10351</v>
      </c>
      <c r="J3258" s="118" t="s">
        <v>7622</v>
      </c>
    </row>
    <row r="3259" spans="1:10" ht="12.75">
      <c r="A3259" s="118" t="s">
        <v>1266</v>
      </c>
      <c r="B3259" s="118" t="s">
        <v>17542</v>
      </c>
      <c r="C3259" s="118" t="b">
        <v>0</v>
      </c>
      <c r="D3259" s="118" t="e">
        <f t="shared" ca="1" si="1"/>
        <v>#NAME?</v>
      </c>
      <c r="E3259" s="118" t="s">
        <v>17543</v>
      </c>
      <c r="F3259" s="118" t="s">
        <v>17544</v>
      </c>
      <c r="G3259" s="118"/>
      <c r="H3259" s="118" t="s">
        <v>4278</v>
      </c>
      <c r="I3259" s="118" t="s">
        <v>1603</v>
      </c>
      <c r="J3259" s="118" t="s">
        <v>7756</v>
      </c>
    </row>
    <row r="3260" spans="1:10" ht="12.75">
      <c r="A3260" s="118" t="s">
        <v>1704</v>
      </c>
      <c r="B3260" s="118" t="s">
        <v>17545</v>
      </c>
      <c r="C3260" s="118" t="b">
        <v>0</v>
      </c>
      <c r="D3260" s="118" t="e">
        <f t="shared" ca="1" si="1"/>
        <v>#NAME?</v>
      </c>
      <c r="E3260" s="118" t="s">
        <v>17543</v>
      </c>
      <c r="F3260" s="118" t="s">
        <v>17546</v>
      </c>
      <c r="G3260" s="118"/>
      <c r="H3260" s="118" t="s">
        <v>4278</v>
      </c>
      <c r="I3260" s="118" t="s">
        <v>1603</v>
      </c>
      <c r="J3260" s="118" t="s">
        <v>7756</v>
      </c>
    </row>
    <row r="3261" spans="1:10" ht="12.75">
      <c r="A3261" s="118" t="s">
        <v>17547</v>
      </c>
      <c r="B3261" s="118" t="s">
        <v>2274</v>
      </c>
      <c r="C3261" s="118" t="b">
        <v>0</v>
      </c>
      <c r="D3261" s="118" t="e">
        <f t="shared" ca="1" si="1"/>
        <v>#NAME?</v>
      </c>
      <c r="E3261" s="118" t="s">
        <v>17543</v>
      </c>
      <c r="F3261" s="118" t="s">
        <v>17548</v>
      </c>
      <c r="G3261" s="118"/>
      <c r="H3261" s="118" t="s">
        <v>15056</v>
      </c>
      <c r="I3261" s="118" t="s">
        <v>1603</v>
      </c>
      <c r="J3261" s="118" t="s">
        <v>7756</v>
      </c>
    </row>
    <row r="3262" spans="1:10" ht="12.75">
      <c r="A3262" s="118" t="s">
        <v>17549</v>
      </c>
      <c r="B3262" s="118" t="s">
        <v>14197</v>
      </c>
      <c r="C3262" s="118" t="b">
        <v>0</v>
      </c>
      <c r="D3262" s="118" t="e">
        <f t="shared" ca="1" si="1"/>
        <v>#NAME?</v>
      </c>
      <c r="E3262" s="118" t="s">
        <v>17550</v>
      </c>
      <c r="F3262" s="118" t="s">
        <v>17551</v>
      </c>
      <c r="G3262" s="118"/>
      <c r="H3262" s="118" t="s">
        <v>4276</v>
      </c>
      <c r="I3262" s="118" t="s">
        <v>7820</v>
      </c>
      <c r="J3262" s="118" t="s">
        <v>7820</v>
      </c>
    </row>
    <row r="3263" spans="1:10" ht="12.75">
      <c r="A3263" s="118" t="s">
        <v>11849</v>
      </c>
      <c r="B3263" s="118" t="s">
        <v>17552</v>
      </c>
      <c r="C3263" s="118" t="b">
        <v>0</v>
      </c>
      <c r="D3263" s="118" t="e">
        <f t="shared" ca="1" si="1"/>
        <v>#NAME?</v>
      </c>
      <c r="E3263" s="118" t="s">
        <v>17550</v>
      </c>
      <c r="F3263" s="118" t="s">
        <v>17553</v>
      </c>
      <c r="G3263" s="118"/>
      <c r="H3263" s="118" t="s">
        <v>4276</v>
      </c>
      <c r="I3263" s="118" t="s">
        <v>7642</v>
      </c>
      <c r="J3263" s="118"/>
    </row>
    <row r="3264" spans="1:10" ht="12.75">
      <c r="A3264" s="118" t="s">
        <v>15135</v>
      </c>
      <c r="B3264" s="118" t="s">
        <v>17554</v>
      </c>
      <c r="C3264" s="118" t="b">
        <v>0</v>
      </c>
      <c r="D3264" s="118" t="e">
        <f t="shared" ca="1" si="1"/>
        <v>#NAME?</v>
      </c>
      <c r="E3264" s="118" t="s">
        <v>17555</v>
      </c>
      <c r="F3264" s="118" t="s">
        <v>17556</v>
      </c>
      <c r="G3264" s="118"/>
      <c r="H3264" s="118" t="s">
        <v>12430</v>
      </c>
      <c r="I3264" s="118" t="s">
        <v>17557</v>
      </c>
      <c r="J3264" s="118" t="s">
        <v>8313</v>
      </c>
    </row>
    <row r="3265" spans="1:10" ht="12.75">
      <c r="A3265" s="118" t="s">
        <v>17558</v>
      </c>
      <c r="B3265" s="118" t="s">
        <v>17559</v>
      </c>
      <c r="C3265" s="118" t="b">
        <v>0</v>
      </c>
      <c r="D3265" s="118" t="e">
        <f t="shared" ca="1" si="1"/>
        <v>#NAME?</v>
      </c>
      <c r="E3265" s="118" t="s">
        <v>17555</v>
      </c>
      <c r="F3265" s="118" t="s">
        <v>17560</v>
      </c>
      <c r="G3265" s="118"/>
      <c r="H3265" s="118" t="s">
        <v>10146</v>
      </c>
      <c r="I3265" s="118" t="s">
        <v>17557</v>
      </c>
      <c r="J3265" s="118" t="s">
        <v>8313</v>
      </c>
    </row>
    <row r="3266" spans="1:10" ht="12.75">
      <c r="A3266" s="118" t="s">
        <v>1308</v>
      </c>
      <c r="B3266" s="118" t="s">
        <v>8565</v>
      </c>
      <c r="C3266" s="118" t="b">
        <v>0</v>
      </c>
      <c r="D3266" s="118" t="e">
        <f t="shared" ca="1" si="1"/>
        <v>#NAME?</v>
      </c>
      <c r="E3266" s="118" t="s">
        <v>17555</v>
      </c>
      <c r="F3266" s="118" t="s">
        <v>17561</v>
      </c>
      <c r="G3266" s="118"/>
      <c r="H3266" s="118" t="s">
        <v>17562</v>
      </c>
      <c r="I3266" s="118" t="s">
        <v>9429</v>
      </c>
      <c r="J3266" s="118"/>
    </row>
    <row r="3267" spans="1:10" ht="12.75">
      <c r="A3267" s="118" t="s">
        <v>1591</v>
      </c>
      <c r="B3267" s="118" t="s">
        <v>17563</v>
      </c>
      <c r="C3267" s="118" t="b">
        <v>0</v>
      </c>
      <c r="D3267" s="118" t="e">
        <f t="shared" ca="1" si="1"/>
        <v>#NAME?</v>
      </c>
      <c r="E3267" s="118" t="s">
        <v>17555</v>
      </c>
      <c r="F3267" s="118" t="s">
        <v>17564</v>
      </c>
      <c r="G3267" s="118"/>
      <c r="H3267" s="118" t="s">
        <v>4276</v>
      </c>
      <c r="I3267" s="118" t="s">
        <v>17557</v>
      </c>
      <c r="J3267" s="118" t="s">
        <v>8313</v>
      </c>
    </row>
    <row r="3268" spans="1:10" ht="12.75">
      <c r="A3268" s="118" t="s">
        <v>17565</v>
      </c>
      <c r="B3268" s="118" t="s">
        <v>2495</v>
      </c>
      <c r="C3268" s="118" t="b">
        <v>0</v>
      </c>
      <c r="D3268" s="118" t="e">
        <f t="shared" ca="1" si="1"/>
        <v>#NAME?</v>
      </c>
      <c r="E3268" s="118" t="s">
        <v>17555</v>
      </c>
      <c r="F3268" s="118" t="s">
        <v>17566</v>
      </c>
      <c r="G3268" s="118"/>
      <c r="H3268" s="118" t="s">
        <v>4305</v>
      </c>
      <c r="I3268" s="118" t="s">
        <v>9429</v>
      </c>
      <c r="J3268" s="118"/>
    </row>
    <row r="3269" spans="1:10" ht="12.75">
      <c r="A3269" s="118" t="s">
        <v>995</v>
      </c>
      <c r="B3269" s="118" t="s">
        <v>9431</v>
      </c>
      <c r="C3269" s="118" t="b">
        <v>0</v>
      </c>
      <c r="D3269" s="118" t="e">
        <f t="shared" ca="1" si="1"/>
        <v>#NAME?</v>
      </c>
      <c r="E3269" s="118" t="s">
        <v>17555</v>
      </c>
      <c r="F3269" s="118" t="s">
        <v>17567</v>
      </c>
      <c r="G3269" s="118"/>
      <c r="H3269" s="118" t="s">
        <v>4305</v>
      </c>
      <c r="I3269" s="118" t="s">
        <v>9429</v>
      </c>
      <c r="J3269" s="118"/>
    </row>
    <row r="3270" spans="1:10" ht="12.75">
      <c r="A3270" s="118" t="s">
        <v>836</v>
      </c>
      <c r="B3270" s="118" t="s">
        <v>12874</v>
      </c>
      <c r="C3270" s="118" t="b">
        <v>0</v>
      </c>
      <c r="D3270" s="118" t="e">
        <f t="shared" ca="1" si="1"/>
        <v>#NAME?</v>
      </c>
      <c r="E3270" s="118" t="s">
        <v>17568</v>
      </c>
      <c r="F3270" s="118" t="s">
        <v>17569</v>
      </c>
      <c r="G3270" s="118"/>
      <c r="H3270" s="118" t="s">
        <v>4831</v>
      </c>
      <c r="I3270" s="118" t="s">
        <v>7820</v>
      </c>
      <c r="J3270" s="118" t="s">
        <v>7820</v>
      </c>
    </row>
    <row r="3271" spans="1:10" ht="12.75">
      <c r="A3271" s="118" t="s">
        <v>2068</v>
      </c>
      <c r="B3271" s="118" t="s">
        <v>17570</v>
      </c>
      <c r="C3271" s="118" t="b">
        <v>0</v>
      </c>
      <c r="D3271" s="118" t="e">
        <f t="shared" ca="1" si="1"/>
        <v>#NAME?</v>
      </c>
      <c r="E3271" s="118" t="s">
        <v>17568</v>
      </c>
      <c r="F3271" s="118" t="s">
        <v>17571</v>
      </c>
      <c r="G3271" s="118"/>
      <c r="H3271" s="118" t="s">
        <v>4278</v>
      </c>
      <c r="I3271" s="118" t="s">
        <v>7820</v>
      </c>
      <c r="J3271" s="118" t="s">
        <v>7820</v>
      </c>
    </row>
    <row r="3272" spans="1:10" ht="12.75">
      <c r="A3272" s="118" t="s">
        <v>2068</v>
      </c>
      <c r="B3272" s="118" t="s">
        <v>15515</v>
      </c>
      <c r="C3272" s="118" t="b">
        <v>0</v>
      </c>
      <c r="D3272" s="118" t="e">
        <f t="shared" ca="1" si="1"/>
        <v>#NAME?</v>
      </c>
      <c r="E3272" s="118" t="s">
        <v>17568</v>
      </c>
      <c r="F3272" s="118" t="s">
        <v>17572</v>
      </c>
      <c r="G3272" s="118"/>
      <c r="H3272" s="118" t="s">
        <v>4276</v>
      </c>
      <c r="I3272" s="118" t="s">
        <v>7820</v>
      </c>
      <c r="J3272" s="118" t="s">
        <v>7820</v>
      </c>
    </row>
    <row r="3273" spans="1:10" ht="12.75">
      <c r="A3273" s="118" t="s">
        <v>1026</v>
      </c>
      <c r="B3273" s="118" t="s">
        <v>14080</v>
      </c>
      <c r="C3273" s="118" t="b">
        <v>0</v>
      </c>
      <c r="D3273" s="118" t="e">
        <f t="shared" ca="1" si="1"/>
        <v>#NAME?</v>
      </c>
      <c r="E3273" s="118" t="s">
        <v>17568</v>
      </c>
      <c r="F3273" s="118" t="s">
        <v>17573</v>
      </c>
      <c r="G3273" s="118"/>
      <c r="H3273" s="118" t="s">
        <v>54</v>
      </c>
      <c r="I3273" s="118" t="s">
        <v>7820</v>
      </c>
      <c r="J3273" s="118" t="s">
        <v>7820</v>
      </c>
    </row>
    <row r="3274" spans="1:10" ht="12.75">
      <c r="A3274" s="118" t="s">
        <v>882</v>
      </c>
      <c r="B3274" s="118" t="s">
        <v>17574</v>
      </c>
      <c r="C3274" s="118" t="b">
        <v>0</v>
      </c>
      <c r="D3274" s="118" t="e">
        <f t="shared" ca="1" si="1"/>
        <v>#NAME?</v>
      </c>
      <c r="E3274" s="118" t="s">
        <v>17568</v>
      </c>
      <c r="F3274" s="118" t="s">
        <v>17575</v>
      </c>
      <c r="G3274" s="118"/>
      <c r="H3274" s="118" t="s">
        <v>54</v>
      </c>
      <c r="I3274" s="118" t="s">
        <v>7820</v>
      </c>
      <c r="J3274" s="118" t="s">
        <v>7820</v>
      </c>
    </row>
    <row r="3275" spans="1:10" ht="12.75">
      <c r="A3275" s="118" t="s">
        <v>2671</v>
      </c>
      <c r="B3275" s="118" t="s">
        <v>10797</v>
      </c>
      <c r="C3275" s="118" t="b">
        <v>0</v>
      </c>
      <c r="D3275" s="118" t="e">
        <f t="shared" ca="1" si="1"/>
        <v>#NAME?</v>
      </c>
      <c r="E3275" s="118" t="s">
        <v>17576</v>
      </c>
      <c r="F3275" s="118" t="s">
        <v>17577</v>
      </c>
      <c r="G3275" s="118"/>
      <c r="H3275" s="118" t="s">
        <v>5209</v>
      </c>
      <c r="I3275" s="118" t="s">
        <v>9131</v>
      </c>
      <c r="J3275" s="118" t="s">
        <v>7622</v>
      </c>
    </row>
    <row r="3276" spans="1:10" ht="12.75">
      <c r="A3276" s="118" t="s">
        <v>9126</v>
      </c>
      <c r="B3276" s="118" t="s">
        <v>17578</v>
      </c>
      <c r="C3276" s="118" t="b">
        <v>0</v>
      </c>
      <c r="D3276" s="118" t="e">
        <f t="shared" ca="1" si="1"/>
        <v>#NAME?</v>
      </c>
      <c r="E3276" s="118" t="s">
        <v>17579</v>
      </c>
      <c r="F3276" s="118" t="s">
        <v>17580</v>
      </c>
      <c r="G3276" s="118"/>
      <c r="H3276" s="118" t="s">
        <v>4276</v>
      </c>
      <c r="I3276" s="118" t="s">
        <v>8136</v>
      </c>
      <c r="J3276" s="118" t="s">
        <v>7622</v>
      </c>
    </row>
    <row r="3277" spans="1:10" ht="12.75">
      <c r="A3277" s="118" t="s">
        <v>7945</v>
      </c>
      <c r="B3277" s="118" t="s">
        <v>9155</v>
      </c>
      <c r="C3277" s="118" t="b">
        <v>0</v>
      </c>
      <c r="D3277" s="118" t="e">
        <f t="shared" ca="1" si="1"/>
        <v>#NAME?</v>
      </c>
      <c r="E3277" s="118" t="s">
        <v>17581</v>
      </c>
      <c r="F3277" s="118" t="s">
        <v>17582</v>
      </c>
      <c r="G3277" s="118"/>
      <c r="H3277" s="118" t="s">
        <v>5607</v>
      </c>
      <c r="I3277" s="118" t="s">
        <v>1603</v>
      </c>
      <c r="J3277" s="118" t="s">
        <v>7756</v>
      </c>
    </row>
    <row r="3278" spans="1:10" ht="12.75">
      <c r="A3278" s="118" t="s">
        <v>10765</v>
      </c>
      <c r="B3278" s="118" t="s">
        <v>969</v>
      </c>
      <c r="C3278" s="118" t="b">
        <v>0</v>
      </c>
      <c r="D3278" s="118" t="e">
        <f t="shared" ca="1" si="1"/>
        <v>#NAME?</v>
      </c>
      <c r="E3278" s="118" t="s">
        <v>17581</v>
      </c>
      <c r="F3278" s="118" t="s">
        <v>17583</v>
      </c>
      <c r="G3278" s="118"/>
      <c r="H3278" s="118" t="s">
        <v>4872</v>
      </c>
      <c r="I3278" s="118" t="s">
        <v>7755</v>
      </c>
      <c r="J3278" s="118" t="s">
        <v>7756</v>
      </c>
    </row>
    <row r="3279" spans="1:10" ht="12.75">
      <c r="A3279" s="118" t="s">
        <v>16355</v>
      </c>
      <c r="B3279" s="118" t="s">
        <v>17584</v>
      </c>
      <c r="C3279" s="118" t="b">
        <v>0</v>
      </c>
      <c r="D3279" s="118" t="e">
        <f t="shared" ca="1" si="1"/>
        <v>#NAME?</v>
      </c>
      <c r="E3279" s="118" t="s">
        <v>17581</v>
      </c>
      <c r="F3279" s="118" t="s">
        <v>17585</v>
      </c>
      <c r="G3279" s="118"/>
      <c r="H3279" s="118" t="s">
        <v>4276</v>
      </c>
      <c r="I3279" s="118" t="s">
        <v>7755</v>
      </c>
      <c r="J3279" s="118" t="s">
        <v>7756</v>
      </c>
    </row>
    <row r="3280" spans="1:10" ht="12.75">
      <c r="A3280" s="118" t="s">
        <v>1081</v>
      </c>
      <c r="B3280" s="118" t="s">
        <v>17586</v>
      </c>
      <c r="C3280" s="118" t="b">
        <v>0</v>
      </c>
      <c r="D3280" s="118" t="e">
        <f t="shared" ca="1" si="1"/>
        <v>#NAME?</v>
      </c>
      <c r="E3280" s="118" t="s">
        <v>17581</v>
      </c>
      <c r="F3280" s="118" t="s">
        <v>17587</v>
      </c>
      <c r="G3280" s="118"/>
      <c r="H3280" s="118" t="s">
        <v>4831</v>
      </c>
      <c r="I3280" s="118" t="s">
        <v>7755</v>
      </c>
      <c r="J3280" s="118" t="s">
        <v>7756</v>
      </c>
    </row>
    <row r="3281" spans="1:10" ht="12.75">
      <c r="A3281" s="118" t="s">
        <v>910</v>
      </c>
      <c r="B3281" s="118" t="s">
        <v>17588</v>
      </c>
      <c r="C3281" s="118" t="b">
        <v>0</v>
      </c>
      <c r="D3281" s="118" t="e">
        <f t="shared" ca="1" si="1"/>
        <v>#NAME?</v>
      </c>
      <c r="E3281" s="118" t="s">
        <v>17589</v>
      </c>
      <c r="F3281" s="118" t="s">
        <v>17590</v>
      </c>
      <c r="G3281" s="118"/>
      <c r="H3281" s="118" t="s">
        <v>4276</v>
      </c>
      <c r="I3281" s="118" t="s">
        <v>17591</v>
      </c>
      <c r="J3281" s="118" t="s">
        <v>8625</v>
      </c>
    </row>
    <row r="3282" spans="1:10" ht="12.75">
      <c r="A3282" s="118" t="s">
        <v>2600</v>
      </c>
      <c r="B3282" s="118" t="s">
        <v>17592</v>
      </c>
      <c r="C3282" s="118" t="b">
        <v>0</v>
      </c>
      <c r="D3282" s="118" t="e">
        <f t="shared" ca="1" si="1"/>
        <v>#NAME?</v>
      </c>
      <c r="E3282" s="118" t="s">
        <v>17593</v>
      </c>
      <c r="F3282" s="118" t="s">
        <v>17594</v>
      </c>
      <c r="G3282" s="118"/>
      <c r="H3282" s="118" t="s">
        <v>5273</v>
      </c>
      <c r="I3282" s="118" t="s">
        <v>7762</v>
      </c>
      <c r="J3282" s="118" t="s">
        <v>7763</v>
      </c>
    </row>
    <row r="3283" spans="1:10" ht="12.75">
      <c r="A3283" s="118" t="s">
        <v>846</v>
      </c>
      <c r="B3283" s="118" t="s">
        <v>17595</v>
      </c>
      <c r="C3283" s="118" t="b">
        <v>0</v>
      </c>
      <c r="D3283" s="118" t="e">
        <f t="shared" ca="1" si="1"/>
        <v>#NAME?</v>
      </c>
      <c r="E3283" s="118" t="s">
        <v>17596</v>
      </c>
      <c r="F3283" s="118" t="s">
        <v>17597</v>
      </c>
      <c r="G3283" s="118"/>
      <c r="H3283" s="118" t="s">
        <v>4305</v>
      </c>
      <c r="I3283" s="118" t="s">
        <v>7762</v>
      </c>
      <c r="J3283" s="118" t="s">
        <v>7763</v>
      </c>
    </row>
    <row r="3284" spans="1:10" ht="12.75">
      <c r="A3284" s="118" t="s">
        <v>8862</v>
      </c>
      <c r="B3284" s="118" t="s">
        <v>13298</v>
      </c>
      <c r="C3284" s="118" t="b">
        <v>0</v>
      </c>
      <c r="D3284" s="118" t="e">
        <f t="shared" ca="1" si="1"/>
        <v>#NAME?</v>
      </c>
      <c r="E3284" s="118" t="s">
        <v>17596</v>
      </c>
      <c r="F3284" s="118" t="s">
        <v>17598</v>
      </c>
      <c r="G3284" s="118"/>
      <c r="H3284" s="118" t="s">
        <v>4305</v>
      </c>
      <c r="I3284" s="118" t="s">
        <v>7762</v>
      </c>
      <c r="J3284" s="118" t="s">
        <v>7763</v>
      </c>
    </row>
    <row r="3285" spans="1:10" ht="12.75">
      <c r="A3285" s="118" t="s">
        <v>8422</v>
      </c>
      <c r="B3285" s="118" t="s">
        <v>17599</v>
      </c>
      <c r="C3285" s="118" t="b">
        <v>0</v>
      </c>
      <c r="D3285" s="118" t="e">
        <f t="shared" ca="1" si="1"/>
        <v>#NAME?</v>
      </c>
      <c r="E3285" s="118" t="s">
        <v>17600</v>
      </c>
      <c r="F3285" s="118" t="s">
        <v>17601</v>
      </c>
      <c r="G3285" s="118"/>
      <c r="H3285" s="118" t="s">
        <v>54</v>
      </c>
      <c r="I3285" s="118" t="s">
        <v>7820</v>
      </c>
      <c r="J3285" s="118" t="s">
        <v>7820</v>
      </c>
    </row>
    <row r="3286" spans="1:10" ht="12.75">
      <c r="A3286" s="118" t="s">
        <v>1666</v>
      </c>
      <c r="B3286" s="118" t="s">
        <v>995</v>
      </c>
      <c r="C3286" s="118" t="b">
        <v>0</v>
      </c>
      <c r="D3286" s="118" t="e">
        <f t="shared" ca="1" si="1"/>
        <v>#NAME?</v>
      </c>
      <c r="E3286" s="118" t="s">
        <v>17600</v>
      </c>
      <c r="F3286" s="118" t="s">
        <v>17602</v>
      </c>
      <c r="G3286" s="118"/>
      <c r="H3286" s="118" t="s">
        <v>4278</v>
      </c>
      <c r="I3286" s="118" t="s">
        <v>7820</v>
      </c>
      <c r="J3286" s="118" t="s">
        <v>7820</v>
      </c>
    </row>
    <row r="3287" spans="1:10" ht="12.75">
      <c r="A3287" s="118" t="s">
        <v>1666</v>
      </c>
      <c r="B3287" s="118" t="s">
        <v>17603</v>
      </c>
      <c r="C3287" s="118" t="b">
        <v>0</v>
      </c>
      <c r="D3287" s="118" t="e">
        <f t="shared" ca="1" si="1"/>
        <v>#NAME?</v>
      </c>
      <c r="E3287" s="118" t="s">
        <v>17600</v>
      </c>
      <c r="F3287" s="118" t="s">
        <v>17604</v>
      </c>
      <c r="G3287" s="118"/>
      <c r="H3287" s="118" t="s">
        <v>4485</v>
      </c>
      <c r="I3287" s="118" t="s">
        <v>7820</v>
      </c>
      <c r="J3287" s="118" t="s">
        <v>7820</v>
      </c>
    </row>
    <row r="3288" spans="1:10" ht="12.75">
      <c r="A3288" s="118" t="s">
        <v>8981</v>
      </c>
      <c r="B3288" s="118" t="s">
        <v>17605</v>
      </c>
      <c r="C3288" s="118" t="b">
        <v>0</v>
      </c>
      <c r="D3288" s="118" t="e">
        <f t="shared" ca="1" si="1"/>
        <v>#NAME?</v>
      </c>
      <c r="E3288" s="118" t="s">
        <v>17600</v>
      </c>
      <c r="F3288" s="118" t="s">
        <v>17606</v>
      </c>
      <c r="G3288" s="118"/>
      <c r="H3288" s="118" t="s">
        <v>54</v>
      </c>
      <c r="I3288" s="118" t="s">
        <v>7820</v>
      </c>
      <c r="J3288" s="118" t="s">
        <v>7820</v>
      </c>
    </row>
    <row r="3289" spans="1:10" ht="12.75">
      <c r="A3289" s="118" t="s">
        <v>2068</v>
      </c>
      <c r="B3289" s="118" t="s">
        <v>17607</v>
      </c>
      <c r="C3289" s="118" t="b">
        <v>0</v>
      </c>
      <c r="D3289" s="118" t="e">
        <f t="shared" ca="1" si="1"/>
        <v>#NAME?</v>
      </c>
      <c r="E3289" s="118" t="s">
        <v>17600</v>
      </c>
      <c r="F3289" s="118" t="s">
        <v>17608</v>
      </c>
      <c r="G3289" s="118"/>
      <c r="H3289" s="118" t="s">
        <v>4831</v>
      </c>
      <c r="I3289" s="118" t="s">
        <v>7820</v>
      </c>
      <c r="J3289" s="118" t="s">
        <v>7820</v>
      </c>
    </row>
    <row r="3290" spans="1:10" ht="12.75">
      <c r="A3290" s="118" t="s">
        <v>2068</v>
      </c>
      <c r="B3290" s="118" t="s">
        <v>17357</v>
      </c>
      <c r="C3290" s="118" t="b">
        <v>0</v>
      </c>
      <c r="D3290" s="118" t="e">
        <f t="shared" ca="1" si="1"/>
        <v>#NAME?</v>
      </c>
      <c r="E3290" s="118" t="s">
        <v>17600</v>
      </c>
      <c r="F3290" s="118" t="s">
        <v>17609</v>
      </c>
      <c r="G3290" s="118"/>
      <c r="H3290" s="118" t="s">
        <v>4485</v>
      </c>
      <c r="I3290" s="118" t="s">
        <v>7820</v>
      </c>
      <c r="J3290" s="118" t="s">
        <v>7820</v>
      </c>
    </row>
    <row r="3291" spans="1:10" ht="12.75">
      <c r="A3291" s="118" t="s">
        <v>1063</v>
      </c>
      <c r="B3291" s="118" t="s">
        <v>10332</v>
      </c>
      <c r="C3291" s="118" t="b">
        <v>0</v>
      </c>
      <c r="D3291" s="118" t="e">
        <f t="shared" ca="1" si="1"/>
        <v>#NAME?</v>
      </c>
      <c r="E3291" s="118" t="s">
        <v>17600</v>
      </c>
      <c r="F3291" s="118" t="s">
        <v>17610</v>
      </c>
      <c r="G3291" s="118"/>
      <c r="H3291" s="118" t="s">
        <v>54</v>
      </c>
      <c r="I3291" s="118" t="s">
        <v>7820</v>
      </c>
      <c r="J3291" s="118" t="s">
        <v>7820</v>
      </c>
    </row>
    <row r="3292" spans="1:10" ht="12.75">
      <c r="A3292" s="118" t="s">
        <v>1591</v>
      </c>
      <c r="B3292" s="118" t="s">
        <v>13261</v>
      </c>
      <c r="C3292" s="118" t="b">
        <v>0</v>
      </c>
      <c r="D3292" s="118" t="e">
        <f t="shared" ca="1" si="1"/>
        <v>#NAME?</v>
      </c>
      <c r="E3292" s="118" t="s">
        <v>17600</v>
      </c>
      <c r="F3292" s="118" t="s">
        <v>17611</v>
      </c>
      <c r="G3292" s="118"/>
      <c r="H3292" s="118" t="s">
        <v>4278</v>
      </c>
      <c r="I3292" s="118" t="s">
        <v>7820</v>
      </c>
      <c r="J3292" s="118" t="s">
        <v>7820</v>
      </c>
    </row>
    <row r="3293" spans="1:10" ht="12.75">
      <c r="A3293" s="118" t="s">
        <v>1081</v>
      </c>
      <c r="B3293" s="118" t="s">
        <v>17612</v>
      </c>
      <c r="C3293" s="118" t="b">
        <v>0</v>
      </c>
      <c r="D3293" s="118" t="e">
        <f t="shared" ca="1" si="1"/>
        <v>#NAME?</v>
      </c>
      <c r="E3293" s="118" t="s">
        <v>17600</v>
      </c>
      <c r="F3293" s="118" t="s">
        <v>17613</v>
      </c>
      <c r="G3293" s="118"/>
      <c r="H3293" s="118" t="s">
        <v>4278</v>
      </c>
      <c r="I3293" s="118" t="s">
        <v>7820</v>
      </c>
      <c r="J3293" s="118" t="s">
        <v>7820</v>
      </c>
    </row>
    <row r="3294" spans="1:10" ht="12.75">
      <c r="A3294" s="118" t="s">
        <v>826</v>
      </c>
      <c r="B3294" s="118" t="s">
        <v>8077</v>
      </c>
      <c r="C3294" s="118" t="b">
        <v>0</v>
      </c>
      <c r="D3294" s="118" t="e">
        <f t="shared" ca="1" si="1"/>
        <v>#NAME?</v>
      </c>
      <c r="E3294" s="118" t="s">
        <v>17600</v>
      </c>
      <c r="F3294" s="118" t="s">
        <v>17614</v>
      </c>
      <c r="G3294" s="118"/>
      <c r="H3294" s="118" t="s">
        <v>4485</v>
      </c>
      <c r="I3294" s="118" t="s">
        <v>7820</v>
      </c>
      <c r="J3294" s="118" t="s">
        <v>7820</v>
      </c>
    </row>
    <row r="3295" spans="1:10" ht="12.75">
      <c r="A3295" s="118" t="s">
        <v>14037</v>
      </c>
      <c r="B3295" s="118" t="s">
        <v>17615</v>
      </c>
      <c r="C3295" s="118" t="b">
        <v>0</v>
      </c>
      <c r="D3295" s="118" t="e">
        <f t="shared" ca="1" si="1"/>
        <v>#NAME?</v>
      </c>
      <c r="E3295" s="118" t="s">
        <v>17600</v>
      </c>
      <c r="F3295" s="118" t="s">
        <v>17616</v>
      </c>
      <c r="G3295" s="118"/>
      <c r="H3295" s="118" t="s">
        <v>54</v>
      </c>
      <c r="I3295" s="118" t="s">
        <v>7820</v>
      </c>
      <c r="J3295" s="118" t="s">
        <v>7820</v>
      </c>
    </row>
    <row r="3296" spans="1:10" ht="12.75">
      <c r="A3296" s="118" t="s">
        <v>882</v>
      </c>
      <c r="B3296" s="118" t="s">
        <v>17617</v>
      </c>
      <c r="C3296" s="118" t="b">
        <v>0</v>
      </c>
      <c r="D3296" s="118" t="e">
        <f t="shared" ca="1" si="1"/>
        <v>#NAME?</v>
      </c>
      <c r="E3296" s="118" t="s">
        <v>17600</v>
      </c>
      <c r="F3296" s="118" t="s">
        <v>17618</v>
      </c>
      <c r="G3296" s="118"/>
      <c r="H3296" s="118" t="s">
        <v>4278</v>
      </c>
      <c r="I3296" s="118" t="s">
        <v>7820</v>
      </c>
      <c r="J3296" s="118" t="s">
        <v>7820</v>
      </c>
    </row>
    <row r="3297" spans="1:10" ht="12.75">
      <c r="A3297" s="118" t="s">
        <v>910</v>
      </c>
      <c r="B3297" s="118" t="s">
        <v>17619</v>
      </c>
      <c r="C3297" s="118" t="b">
        <v>0</v>
      </c>
      <c r="D3297" s="118" t="e">
        <f t="shared" ca="1" si="1"/>
        <v>#NAME?</v>
      </c>
      <c r="E3297" s="118" t="s">
        <v>17620</v>
      </c>
      <c r="F3297" s="118" t="s">
        <v>17621</v>
      </c>
      <c r="G3297" s="118"/>
      <c r="H3297" s="118" t="s">
        <v>4305</v>
      </c>
      <c r="I3297" s="118" t="s">
        <v>17622</v>
      </c>
      <c r="J3297" s="118" t="s">
        <v>10630</v>
      </c>
    </row>
    <row r="3298" spans="1:10" ht="12.75">
      <c r="A3298" s="118" t="s">
        <v>11213</v>
      </c>
      <c r="B3298" s="118" t="s">
        <v>9522</v>
      </c>
      <c r="C3298" s="118" t="b">
        <v>0</v>
      </c>
      <c r="D3298" s="118" t="e">
        <f t="shared" ca="1" si="1"/>
        <v>#NAME?</v>
      </c>
      <c r="E3298" s="118" t="s">
        <v>17620</v>
      </c>
      <c r="F3298" s="118" t="s">
        <v>17623</v>
      </c>
      <c r="G3298" s="118"/>
      <c r="H3298" s="118" t="s">
        <v>17624</v>
      </c>
      <c r="I3298" s="118" t="s">
        <v>17622</v>
      </c>
      <c r="J3298" s="118" t="s">
        <v>10630</v>
      </c>
    </row>
    <row r="3299" spans="1:10" ht="12.75">
      <c r="A3299" s="118" t="s">
        <v>836</v>
      </c>
      <c r="B3299" s="118" t="s">
        <v>8861</v>
      </c>
      <c r="C3299" s="118" t="b">
        <v>0</v>
      </c>
      <c r="D3299" s="118" t="e">
        <f t="shared" ca="1" si="1"/>
        <v>#NAME?</v>
      </c>
      <c r="E3299" s="118" t="s">
        <v>17620</v>
      </c>
      <c r="F3299" s="118" t="s">
        <v>17625</v>
      </c>
      <c r="G3299" s="118"/>
      <c r="H3299" s="118" t="s">
        <v>4305</v>
      </c>
      <c r="I3299" s="118" t="s">
        <v>17622</v>
      </c>
      <c r="J3299" s="118" t="s">
        <v>10630</v>
      </c>
    </row>
    <row r="3300" spans="1:10" ht="12.75">
      <c r="A3300" s="118" t="s">
        <v>16844</v>
      </c>
      <c r="B3300" s="118" t="s">
        <v>17626</v>
      </c>
      <c r="C3300" s="118" t="b">
        <v>0</v>
      </c>
      <c r="D3300" s="118" t="e">
        <f t="shared" ca="1" si="1"/>
        <v>#NAME?</v>
      </c>
      <c r="E3300" s="118" t="s">
        <v>17620</v>
      </c>
      <c r="F3300" s="118" t="s">
        <v>17627</v>
      </c>
      <c r="G3300" s="118"/>
      <c r="H3300" s="118" t="s">
        <v>4305</v>
      </c>
      <c r="I3300" s="118" t="s">
        <v>17622</v>
      </c>
      <c r="J3300" s="118" t="s">
        <v>10630</v>
      </c>
    </row>
    <row r="3301" spans="1:10" ht="12.75">
      <c r="A3301" s="118" t="s">
        <v>1769</v>
      </c>
      <c r="B3301" s="118" t="s">
        <v>17628</v>
      </c>
      <c r="C3301" s="118" t="b">
        <v>0</v>
      </c>
      <c r="D3301" s="118" t="e">
        <f t="shared" ca="1" si="1"/>
        <v>#NAME?</v>
      </c>
      <c r="E3301" s="118" t="s">
        <v>17629</v>
      </c>
      <c r="F3301" s="118" t="s">
        <v>17630</v>
      </c>
      <c r="G3301" s="118"/>
      <c r="H3301" s="118" t="s">
        <v>17200</v>
      </c>
      <c r="I3301" s="118" t="s">
        <v>15134</v>
      </c>
      <c r="J3301" s="118" t="s">
        <v>7622</v>
      </c>
    </row>
    <row r="3302" spans="1:10" ht="12.75">
      <c r="A3302" s="118" t="s">
        <v>870</v>
      </c>
      <c r="B3302" s="118" t="s">
        <v>8550</v>
      </c>
      <c r="C3302" s="118" t="b">
        <v>0</v>
      </c>
      <c r="D3302" s="118" t="e">
        <f t="shared" ca="1" si="1"/>
        <v>#NAME?</v>
      </c>
      <c r="E3302" s="118" t="s">
        <v>17631</v>
      </c>
      <c r="F3302" s="118" t="s">
        <v>17632</v>
      </c>
      <c r="G3302" s="118"/>
      <c r="H3302" s="118" t="s">
        <v>4276</v>
      </c>
      <c r="I3302" s="118" t="s">
        <v>13284</v>
      </c>
      <c r="J3302" s="118" t="s">
        <v>7756</v>
      </c>
    </row>
    <row r="3303" spans="1:10" ht="12.75">
      <c r="A3303" s="118" t="s">
        <v>2226</v>
      </c>
      <c r="B3303" s="118" t="s">
        <v>17633</v>
      </c>
      <c r="C3303" s="118" t="b">
        <v>0</v>
      </c>
      <c r="D3303" s="118" t="e">
        <f t="shared" ca="1" si="1"/>
        <v>#NAME?</v>
      </c>
      <c r="E3303" s="118" t="s">
        <v>17631</v>
      </c>
      <c r="F3303" s="118" t="s">
        <v>17634</v>
      </c>
      <c r="G3303" s="118"/>
      <c r="H3303" s="118" t="s">
        <v>4276</v>
      </c>
      <c r="I3303" s="118" t="s">
        <v>1603</v>
      </c>
      <c r="J3303" s="118" t="s">
        <v>7756</v>
      </c>
    </row>
    <row r="3304" spans="1:10" ht="12.75">
      <c r="A3304" s="118" t="s">
        <v>7830</v>
      </c>
      <c r="B3304" s="118" t="s">
        <v>17635</v>
      </c>
      <c r="C3304" s="118" t="b">
        <v>0</v>
      </c>
      <c r="D3304" s="118" t="e">
        <f t="shared" ca="1" si="1"/>
        <v>#NAME?</v>
      </c>
      <c r="E3304" s="118" t="s">
        <v>17636</v>
      </c>
      <c r="F3304" s="118" t="s">
        <v>17637</v>
      </c>
      <c r="G3304" s="118"/>
      <c r="H3304" s="118" t="s">
        <v>7611</v>
      </c>
      <c r="I3304" s="118" t="s">
        <v>10184</v>
      </c>
      <c r="J3304" s="118" t="s">
        <v>10185</v>
      </c>
    </row>
    <row r="3305" spans="1:10" ht="12.75">
      <c r="A3305" s="118" t="s">
        <v>940</v>
      </c>
      <c r="B3305" s="118" t="s">
        <v>9576</v>
      </c>
      <c r="C3305" s="118" t="b">
        <v>0</v>
      </c>
      <c r="D3305" s="118" t="e">
        <f t="shared" ca="1" si="1"/>
        <v>#NAME?</v>
      </c>
      <c r="E3305" s="118" t="s">
        <v>17636</v>
      </c>
      <c r="F3305" s="118" t="s">
        <v>17638</v>
      </c>
      <c r="G3305" s="118"/>
      <c r="H3305" s="118" t="s">
        <v>17639</v>
      </c>
      <c r="I3305" s="118" t="s">
        <v>10184</v>
      </c>
      <c r="J3305" s="118" t="s">
        <v>10185</v>
      </c>
    </row>
    <row r="3306" spans="1:10" ht="12.75">
      <c r="A3306" s="118" t="s">
        <v>8076</v>
      </c>
      <c r="B3306" s="118" t="s">
        <v>17640</v>
      </c>
      <c r="C3306" s="118" t="b">
        <v>0</v>
      </c>
      <c r="D3306" s="118" t="e">
        <f t="shared" ca="1" si="1"/>
        <v>#NAME?</v>
      </c>
      <c r="E3306" s="118" t="s">
        <v>17636</v>
      </c>
      <c r="F3306" s="118" t="s">
        <v>17641</v>
      </c>
      <c r="G3306" s="118"/>
      <c r="H3306" s="118" t="s">
        <v>4278</v>
      </c>
      <c r="I3306" s="118" t="s">
        <v>10184</v>
      </c>
      <c r="J3306" s="118" t="s">
        <v>10185</v>
      </c>
    </row>
    <row r="3307" spans="1:10" ht="12.75">
      <c r="A3307" s="118" t="s">
        <v>2135</v>
      </c>
      <c r="B3307" s="118" t="s">
        <v>12798</v>
      </c>
      <c r="C3307" s="118" t="b">
        <v>0</v>
      </c>
      <c r="D3307" s="118" t="e">
        <f t="shared" ca="1" si="1"/>
        <v>#NAME?</v>
      </c>
      <c r="E3307" s="118" t="s">
        <v>17636</v>
      </c>
      <c r="F3307" s="118" t="s">
        <v>17642</v>
      </c>
      <c r="G3307" s="118"/>
      <c r="H3307" s="118" t="s">
        <v>4278</v>
      </c>
      <c r="I3307" s="118" t="s">
        <v>10184</v>
      </c>
      <c r="J3307" s="118" t="s">
        <v>10185</v>
      </c>
    </row>
    <row r="3308" spans="1:10" ht="12.75">
      <c r="A3308" s="118" t="s">
        <v>17643</v>
      </c>
      <c r="B3308" s="118" t="s">
        <v>1005</v>
      </c>
      <c r="C3308" s="118" t="b">
        <v>0</v>
      </c>
      <c r="D3308" s="118" t="e">
        <f t="shared" ca="1" si="1"/>
        <v>#NAME?</v>
      </c>
      <c r="E3308" s="118" t="s">
        <v>3017</v>
      </c>
      <c r="F3308" s="118" t="s">
        <v>17644</v>
      </c>
      <c r="G3308" s="118"/>
      <c r="H3308" s="118" t="s">
        <v>5677</v>
      </c>
      <c r="I3308" s="118" t="s">
        <v>9131</v>
      </c>
      <c r="J3308" s="118" t="s">
        <v>7622</v>
      </c>
    </row>
    <row r="3309" spans="1:10" ht="12.75">
      <c r="A3309" s="118" t="s">
        <v>12567</v>
      </c>
      <c r="B3309" s="118" t="s">
        <v>17645</v>
      </c>
      <c r="C3309" s="118" t="b">
        <v>0</v>
      </c>
      <c r="D3309" s="118" t="e">
        <f t="shared" ca="1" si="1"/>
        <v>#NAME?</v>
      </c>
      <c r="E3309" s="118" t="s">
        <v>17646</v>
      </c>
      <c r="F3309" s="118" t="s">
        <v>17647</v>
      </c>
      <c r="G3309" s="118"/>
      <c r="H3309" s="118" t="s">
        <v>5368</v>
      </c>
      <c r="I3309" s="118" t="s">
        <v>17648</v>
      </c>
      <c r="J3309" s="118"/>
    </row>
    <row r="3310" spans="1:10" ht="12.75">
      <c r="A3310" s="118" t="s">
        <v>17042</v>
      </c>
      <c r="B3310" s="118" t="s">
        <v>17649</v>
      </c>
      <c r="C3310" s="118" t="b">
        <v>0</v>
      </c>
      <c r="D3310" s="118" t="e">
        <f t="shared" ca="1" si="1"/>
        <v>#NAME?</v>
      </c>
      <c r="E3310" s="118" t="s">
        <v>17646</v>
      </c>
      <c r="F3310" s="118" t="s">
        <v>17650</v>
      </c>
      <c r="G3310" s="118"/>
      <c r="H3310" s="118" t="s">
        <v>4276</v>
      </c>
      <c r="I3310" s="118" t="s">
        <v>17648</v>
      </c>
      <c r="J3310" s="118"/>
    </row>
    <row r="3311" spans="1:10" ht="12.75">
      <c r="A3311" s="118" t="s">
        <v>7860</v>
      </c>
      <c r="B3311" s="118" t="s">
        <v>17651</v>
      </c>
      <c r="C3311" s="118" t="b">
        <v>0</v>
      </c>
      <c r="D3311" s="118" t="e">
        <f t="shared" ca="1" si="1"/>
        <v>#NAME?</v>
      </c>
      <c r="E3311" s="118" t="s">
        <v>17646</v>
      </c>
      <c r="F3311" s="118" t="s">
        <v>17652</v>
      </c>
      <c r="G3311" s="118"/>
      <c r="H3311" s="118" t="s">
        <v>5368</v>
      </c>
      <c r="I3311" s="127" t="s">
        <v>17653</v>
      </c>
      <c r="J3311" s="118"/>
    </row>
    <row r="3312" spans="1:10" ht="12.75">
      <c r="A3312" s="118" t="s">
        <v>7717</v>
      </c>
      <c r="B3312" s="118" t="s">
        <v>17654</v>
      </c>
      <c r="C3312" s="118" t="b">
        <v>0</v>
      </c>
      <c r="D3312" s="118" t="e">
        <f t="shared" ca="1" si="1"/>
        <v>#NAME?</v>
      </c>
      <c r="E3312" s="118" t="s">
        <v>17646</v>
      </c>
      <c r="F3312" s="118" t="s">
        <v>17655</v>
      </c>
      <c r="G3312" s="118"/>
      <c r="H3312" s="118" t="s">
        <v>5961</v>
      </c>
      <c r="I3312" s="118" t="s">
        <v>17648</v>
      </c>
      <c r="J3312" s="118"/>
    </row>
    <row r="3313" spans="1:10" ht="12.75">
      <c r="A3313" s="118" t="s">
        <v>17656</v>
      </c>
      <c r="B3313" s="118" t="s">
        <v>17657</v>
      </c>
      <c r="C3313" s="118" t="b">
        <v>0</v>
      </c>
      <c r="D3313" s="118" t="e">
        <f t="shared" ca="1" si="1"/>
        <v>#NAME?</v>
      </c>
      <c r="E3313" s="118" t="s">
        <v>17658</v>
      </c>
      <c r="F3313" s="118" t="s">
        <v>17659</v>
      </c>
      <c r="G3313" s="118"/>
      <c r="H3313" s="118" t="s">
        <v>54</v>
      </c>
      <c r="I3313" s="118" t="s">
        <v>17660</v>
      </c>
      <c r="J3313" s="118" t="s">
        <v>7622</v>
      </c>
    </row>
    <row r="3314" spans="1:10" ht="12.75">
      <c r="A3314" s="118" t="s">
        <v>8765</v>
      </c>
      <c r="B3314" s="118" t="s">
        <v>17661</v>
      </c>
      <c r="C3314" s="118" t="b">
        <v>0</v>
      </c>
      <c r="D3314" s="118" t="e">
        <f t="shared" ca="1" si="1"/>
        <v>#NAME?</v>
      </c>
      <c r="E3314" s="118" t="s">
        <v>17662</v>
      </c>
      <c r="F3314" s="118" t="s">
        <v>17663</v>
      </c>
      <c r="G3314" s="118"/>
      <c r="H3314" s="118" t="s">
        <v>5961</v>
      </c>
      <c r="I3314" s="127" t="s">
        <v>17664</v>
      </c>
      <c r="J3314" s="118"/>
    </row>
    <row r="3315" spans="1:10" ht="12.75">
      <c r="A3315" s="118" t="s">
        <v>17665</v>
      </c>
      <c r="B3315" s="118" t="s">
        <v>17666</v>
      </c>
      <c r="C3315" s="118" t="b">
        <v>0</v>
      </c>
      <c r="D3315" s="118" t="e">
        <f t="shared" ca="1" si="1"/>
        <v>#NAME?</v>
      </c>
      <c r="E3315" s="118" t="s">
        <v>17662</v>
      </c>
      <c r="F3315" s="118" t="s">
        <v>17667</v>
      </c>
      <c r="G3315" s="118"/>
      <c r="H3315" s="118" t="s">
        <v>9883</v>
      </c>
      <c r="I3315" s="127" t="s">
        <v>17664</v>
      </c>
      <c r="J3315" s="118"/>
    </row>
    <row r="3316" spans="1:10" ht="12.75">
      <c r="A3316" s="118" t="s">
        <v>8748</v>
      </c>
      <c r="B3316" s="118" t="s">
        <v>17668</v>
      </c>
      <c r="C3316" s="118" t="b">
        <v>0</v>
      </c>
      <c r="D3316" s="118" t="e">
        <f t="shared" ca="1" si="1"/>
        <v>#NAME?</v>
      </c>
      <c r="E3316" s="118" t="s">
        <v>17669</v>
      </c>
      <c r="F3316" s="118" t="s">
        <v>17670</v>
      </c>
      <c r="G3316" s="118"/>
      <c r="H3316" s="118" t="s">
        <v>4485</v>
      </c>
      <c r="I3316" s="118" t="s">
        <v>8085</v>
      </c>
      <c r="J3316" s="118"/>
    </row>
    <row r="3317" spans="1:10" ht="12.75">
      <c r="A3317" s="118" t="s">
        <v>8090</v>
      </c>
      <c r="B3317" s="118" t="s">
        <v>17671</v>
      </c>
      <c r="C3317" s="118" t="b">
        <v>0</v>
      </c>
      <c r="D3317" s="118" t="e">
        <f t="shared" ca="1" si="1"/>
        <v>#NAME?</v>
      </c>
      <c r="E3317" s="118" t="s">
        <v>17669</v>
      </c>
      <c r="F3317" s="118" t="s">
        <v>17672</v>
      </c>
      <c r="G3317" s="118"/>
      <c r="H3317" s="118" t="s">
        <v>4305</v>
      </c>
      <c r="I3317" s="118" t="s">
        <v>8085</v>
      </c>
      <c r="J3317" s="118"/>
    </row>
    <row r="3318" spans="1:10" ht="12.75">
      <c r="A3318" s="118" t="s">
        <v>8268</v>
      </c>
      <c r="B3318" s="118" t="s">
        <v>17673</v>
      </c>
      <c r="C3318" s="118" t="b">
        <v>0</v>
      </c>
      <c r="D3318" s="118" t="e">
        <f t="shared" ca="1" si="1"/>
        <v>#NAME?</v>
      </c>
      <c r="E3318" s="118" t="s">
        <v>17669</v>
      </c>
      <c r="F3318" s="118" t="s">
        <v>17674</v>
      </c>
      <c r="G3318" s="118"/>
      <c r="H3318" s="118" t="s">
        <v>4305</v>
      </c>
      <c r="I3318" s="118" t="s">
        <v>9131</v>
      </c>
      <c r="J3318" s="118" t="s">
        <v>7622</v>
      </c>
    </row>
    <row r="3319" spans="1:10" ht="12.75">
      <c r="A3319" s="118" t="s">
        <v>1124</v>
      </c>
      <c r="B3319" s="118" t="s">
        <v>17675</v>
      </c>
      <c r="C3319" s="118" t="b">
        <v>0</v>
      </c>
      <c r="D3319" s="118" t="e">
        <f t="shared" ca="1" si="1"/>
        <v>#NAME?</v>
      </c>
      <c r="E3319" s="118" t="s">
        <v>17669</v>
      </c>
      <c r="F3319" s="118" t="s">
        <v>17676</v>
      </c>
      <c r="G3319" s="118"/>
      <c r="H3319" s="118" t="s">
        <v>4305</v>
      </c>
      <c r="I3319" s="118" t="s">
        <v>8085</v>
      </c>
      <c r="J3319" s="118"/>
    </row>
    <row r="3320" spans="1:10" ht="12.75">
      <c r="A3320" s="118" t="s">
        <v>17677</v>
      </c>
      <c r="B3320" s="118" t="s">
        <v>17678</v>
      </c>
      <c r="C3320" s="118" t="b">
        <v>0</v>
      </c>
      <c r="D3320" s="118" t="e">
        <f t="shared" ca="1" si="1"/>
        <v>#NAME?</v>
      </c>
      <c r="E3320" s="118" t="s">
        <v>17669</v>
      </c>
      <c r="F3320" s="118" t="s">
        <v>17679</v>
      </c>
      <c r="G3320" s="118"/>
      <c r="H3320" s="118" t="s">
        <v>4305</v>
      </c>
      <c r="I3320" s="118" t="s">
        <v>8085</v>
      </c>
      <c r="J3320" s="118"/>
    </row>
    <row r="3321" spans="1:10" ht="12.75">
      <c r="A3321" s="118" t="s">
        <v>7689</v>
      </c>
      <c r="B3321" s="118" t="s">
        <v>13145</v>
      </c>
      <c r="C3321" s="118" t="b">
        <v>0</v>
      </c>
      <c r="D3321" s="118" t="e">
        <f t="shared" ca="1" si="1"/>
        <v>#NAME?</v>
      </c>
      <c r="E3321" s="118" t="s">
        <v>17680</v>
      </c>
      <c r="F3321" s="118" t="s">
        <v>17681</v>
      </c>
      <c r="G3321" s="118"/>
      <c r="H3321" s="118" t="s">
        <v>4278</v>
      </c>
      <c r="I3321" s="118" t="s">
        <v>17682</v>
      </c>
      <c r="J3321" s="118"/>
    </row>
    <row r="3322" spans="1:10" ht="12.75">
      <c r="A3322" s="118" t="s">
        <v>1817</v>
      </c>
      <c r="B3322" s="118" t="s">
        <v>17683</v>
      </c>
      <c r="C3322" s="118" t="b">
        <v>0</v>
      </c>
      <c r="D3322" s="118" t="e">
        <f t="shared" ca="1" si="1"/>
        <v>#NAME?</v>
      </c>
      <c r="E3322" s="118" t="s">
        <v>17680</v>
      </c>
      <c r="F3322" s="118" t="s">
        <v>17684</v>
      </c>
      <c r="G3322" s="118"/>
      <c r="H3322" s="118" t="s">
        <v>5961</v>
      </c>
      <c r="I3322" s="118" t="s">
        <v>12276</v>
      </c>
      <c r="J3322" s="118"/>
    </row>
    <row r="3323" spans="1:10" ht="12.75">
      <c r="A3323" s="118" t="s">
        <v>17685</v>
      </c>
      <c r="B3323" s="118" t="s">
        <v>13145</v>
      </c>
      <c r="C3323" s="118" t="b">
        <v>0</v>
      </c>
      <c r="D3323" s="118" t="e">
        <f t="shared" ca="1" si="1"/>
        <v>#NAME?</v>
      </c>
      <c r="E3323" s="118" t="s">
        <v>17680</v>
      </c>
      <c r="F3323" s="118" t="s">
        <v>17686</v>
      </c>
      <c r="G3323" s="118"/>
      <c r="H3323" s="118" t="s">
        <v>4640</v>
      </c>
      <c r="I3323" s="118" t="s">
        <v>12276</v>
      </c>
      <c r="J3323" s="118"/>
    </row>
    <row r="3324" spans="1:10" ht="12.75">
      <c r="A3324" s="118" t="s">
        <v>17687</v>
      </c>
      <c r="B3324" s="118" t="s">
        <v>17688</v>
      </c>
      <c r="C3324" s="118" t="b">
        <v>0</v>
      </c>
      <c r="D3324" s="118" t="e">
        <f t="shared" ca="1" si="1"/>
        <v>#NAME?</v>
      </c>
      <c r="E3324" s="118" t="s">
        <v>17680</v>
      </c>
      <c r="F3324" s="118" t="s">
        <v>17689</v>
      </c>
      <c r="G3324" s="118"/>
      <c r="H3324" s="118" t="s">
        <v>4278</v>
      </c>
      <c r="I3324" s="118" t="s">
        <v>12276</v>
      </c>
      <c r="J3324" s="118"/>
    </row>
    <row r="3325" spans="1:10" ht="12.75">
      <c r="A3325" s="118" t="s">
        <v>17690</v>
      </c>
      <c r="B3325" s="118" t="s">
        <v>17691</v>
      </c>
      <c r="C3325" s="118" t="b">
        <v>0</v>
      </c>
      <c r="D3325" s="118" t="e">
        <f t="shared" ca="1" si="1"/>
        <v>#NAME?</v>
      </c>
      <c r="E3325" s="118" t="s">
        <v>17692</v>
      </c>
      <c r="F3325" s="118" t="s">
        <v>17693</v>
      </c>
      <c r="G3325" s="118"/>
      <c r="H3325" s="118" t="s">
        <v>5961</v>
      </c>
      <c r="I3325" s="118" t="s">
        <v>7642</v>
      </c>
      <c r="J3325" s="118"/>
    </row>
    <row r="3326" spans="1:10" ht="12.75">
      <c r="A3326" s="118" t="s">
        <v>12624</v>
      </c>
      <c r="B3326" s="118" t="s">
        <v>12625</v>
      </c>
      <c r="C3326" s="118" t="b">
        <v>0</v>
      </c>
      <c r="D3326" s="118" t="e">
        <f t="shared" ca="1" si="1"/>
        <v>#NAME?</v>
      </c>
      <c r="E3326" s="118" t="s">
        <v>17692</v>
      </c>
      <c r="F3326" s="118" t="s">
        <v>17694</v>
      </c>
      <c r="G3326" s="118"/>
      <c r="H3326" s="118" t="s">
        <v>5279</v>
      </c>
      <c r="I3326" s="118" t="s">
        <v>7642</v>
      </c>
      <c r="J3326" s="118"/>
    </row>
    <row r="3327" spans="1:10" ht="12.75">
      <c r="A3327" s="118" t="s">
        <v>17695</v>
      </c>
      <c r="B3327" s="118" t="s">
        <v>17696</v>
      </c>
      <c r="C3327" s="118" t="b">
        <v>0</v>
      </c>
      <c r="D3327" s="118" t="e">
        <f t="shared" ca="1" si="1"/>
        <v>#NAME?</v>
      </c>
      <c r="E3327" s="118" t="s">
        <v>17697</v>
      </c>
      <c r="F3327" s="118" t="s">
        <v>17698</v>
      </c>
      <c r="G3327" s="118"/>
      <c r="H3327" s="118" t="s">
        <v>5961</v>
      </c>
      <c r="I3327" s="118" t="s">
        <v>8085</v>
      </c>
      <c r="J3327" s="118"/>
    </row>
    <row r="3328" spans="1:10" ht="12.75">
      <c r="A3328" s="118" t="s">
        <v>17699</v>
      </c>
      <c r="B3328" s="118" t="s">
        <v>17700</v>
      </c>
      <c r="C3328" s="118" t="b">
        <v>0</v>
      </c>
      <c r="D3328" s="118" t="e">
        <f t="shared" ca="1" si="1"/>
        <v>#NAME?</v>
      </c>
      <c r="E3328" s="118" t="s">
        <v>17697</v>
      </c>
      <c r="F3328" s="118" t="s">
        <v>17701</v>
      </c>
      <c r="G3328" s="118"/>
      <c r="H3328" s="118" t="s">
        <v>54</v>
      </c>
      <c r="I3328" s="118" t="s">
        <v>8085</v>
      </c>
      <c r="J3328" s="118"/>
    </row>
    <row r="3329" spans="1:10" ht="12.75">
      <c r="A3329" s="118" t="s">
        <v>9864</v>
      </c>
      <c r="B3329" s="118" t="s">
        <v>9603</v>
      </c>
      <c r="C3329" s="118" t="b">
        <v>0</v>
      </c>
      <c r="D3329" s="118" t="e">
        <f t="shared" ca="1" si="1"/>
        <v>#NAME?</v>
      </c>
      <c r="E3329" s="118" t="s">
        <v>17697</v>
      </c>
      <c r="F3329" s="118" t="s">
        <v>17702</v>
      </c>
      <c r="G3329" s="118"/>
      <c r="H3329" s="118" t="s">
        <v>54</v>
      </c>
      <c r="I3329" s="118" t="s">
        <v>8085</v>
      </c>
      <c r="J3329" s="118"/>
    </row>
    <row r="3330" spans="1:10" ht="12.75">
      <c r="A3330" s="118" t="s">
        <v>17703</v>
      </c>
      <c r="B3330" s="118" t="s">
        <v>17704</v>
      </c>
      <c r="C3330" s="118" t="b">
        <v>0</v>
      </c>
      <c r="D3330" s="118" t="e">
        <f t="shared" ca="1" si="1"/>
        <v>#NAME?</v>
      </c>
      <c r="E3330" s="118" t="s">
        <v>17697</v>
      </c>
      <c r="F3330" s="118" t="s">
        <v>17705</v>
      </c>
      <c r="G3330" s="118"/>
      <c r="H3330" s="118" t="s">
        <v>54</v>
      </c>
      <c r="I3330" s="118" t="s">
        <v>8085</v>
      </c>
      <c r="J3330" s="118"/>
    </row>
    <row r="3331" spans="1:10" ht="12.75">
      <c r="A3331" s="118" t="s">
        <v>17706</v>
      </c>
      <c r="B3331" s="118" t="s">
        <v>17707</v>
      </c>
      <c r="C3331" s="118" t="b">
        <v>0</v>
      </c>
      <c r="D3331" s="118" t="e">
        <f t="shared" ca="1" si="1"/>
        <v>#NAME?</v>
      </c>
      <c r="E3331" s="118" t="s">
        <v>17708</v>
      </c>
      <c r="F3331" s="118" t="s">
        <v>17709</v>
      </c>
      <c r="G3331" s="118"/>
      <c r="H3331" s="118" t="s">
        <v>4278</v>
      </c>
      <c r="I3331" s="118"/>
      <c r="J3331" s="118"/>
    </row>
    <row r="3332" spans="1:10" ht="12.75">
      <c r="A3332" s="118" t="s">
        <v>17710</v>
      </c>
      <c r="B3332" s="118" t="s">
        <v>14379</v>
      </c>
      <c r="C3332" s="118" t="b">
        <v>0</v>
      </c>
      <c r="D3332" s="118" t="e">
        <f t="shared" ca="1" si="1"/>
        <v>#NAME?</v>
      </c>
      <c r="E3332" s="118" t="s">
        <v>17708</v>
      </c>
      <c r="F3332" s="118" t="s">
        <v>17711</v>
      </c>
      <c r="G3332" s="118"/>
      <c r="H3332" s="118" t="s">
        <v>4278</v>
      </c>
      <c r="I3332" s="118"/>
      <c r="J3332" s="118"/>
    </row>
    <row r="3333" spans="1:10" ht="12.75">
      <c r="A3333" s="118" t="s">
        <v>17712</v>
      </c>
      <c r="B3333" s="118" t="s">
        <v>17713</v>
      </c>
      <c r="C3333" s="118" t="b">
        <v>0</v>
      </c>
      <c r="D3333" s="118" t="e">
        <f t="shared" ca="1" si="1"/>
        <v>#NAME?</v>
      </c>
      <c r="E3333" s="118" t="s">
        <v>17708</v>
      </c>
      <c r="F3333" s="118" t="s">
        <v>17714</v>
      </c>
      <c r="G3333" s="118"/>
      <c r="H3333" s="118" t="s">
        <v>4278</v>
      </c>
      <c r="I3333" s="118"/>
      <c r="J3333" s="118"/>
    </row>
    <row r="3334" spans="1:10" ht="12.75">
      <c r="A3334" s="118" t="s">
        <v>16042</v>
      </c>
      <c r="B3334" s="118" t="s">
        <v>17715</v>
      </c>
      <c r="C3334" s="118" t="b">
        <v>0</v>
      </c>
      <c r="D3334" s="118" t="e">
        <f t="shared" ca="1" si="1"/>
        <v>#NAME?</v>
      </c>
      <c r="E3334" s="118" t="s">
        <v>17708</v>
      </c>
      <c r="F3334" s="118" t="s">
        <v>17716</v>
      </c>
      <c r="G3334" s="118"/>
      <c r="H3334" s="118" t="s">
        <v>17717</v>
      </c>
      <c r="I3334" s="118"/>
      <c r="J3334" s="118"/>
    </row>
    <row r="3335" spans="1:10" ht="12.75">
      <c r="A3335" s="118" t="s">
        <v>11175</v>
      </c>
      <c r="B3335" s="118" t="s">
        <v>17718</v>
      </c>
      <c r="C3335" s="118" t="b">
        <v>0</v>
      </c>
      <c r="D3335" s="118" t="e">
        <f t="shared" ca="1" si="1"/>
        <v>#NAME?</v>
      </c>
      <c r="E3335" s="118" t="s">
        <v>17719</v>
      </c>
      <c r="F3335" s="118" t="s">
        <v>17720</v>
      </c>
      <c r="G3335" s="118"/>
      <c r="H3335" s="118" t="s">
        <v>54</v>
      </c>
      <c r="I3335" s="118" t="s">
        <v>17721</v>
      </c>
      <c r="J3335" s="118"/>
    </row>
    <row r="3336" spans="1:10" ht="12.75">
      <c r="A3336" s="118" t="s">
        <v>17722</v>
      </c>
      <c r="B3336" s="118" t="s">
        <v>17723</v>
      </c>
      <c r="C3336" s="118" t="b">
        <v>0</v>
      </c>
      <c r="D3336" s="118" t="e">
        <f t="shared" ca="1" si="1"/>
        <v>#NAME?</v>
      </c>
      <c r="E3336" s="118" t="s">
        <v>17719</v>
      </c>
      <c r="F3336" s="118" t="s">
        <v>17724</v>
      </c>
      <c r="G3336" s="118"/>
      <c r="H3336" s="118" t="s">
        <v>5607</v>
      </c>
      <c r="I3336" s="118" t="s">
        <v>17721</v>
      </c>
      <c r="J3336" s="118"/>
    </row>
    <row r="3337" spans="1:10" ht="12.75">
      <c r="A3337" s="118" t="s">
        <v>17725</v>
      </c>
      <c r="B3337" s="118" t="s">
        <v>17726</v>
      </c>
      <c r="C3337" s="118" t="b">
        <v>0</v>
      </c>
      <c r="D3337" s="118" t="e">
        <f t="shared" ca="1" si="1"/>
        <v>#NAME?</v>
      </c>
      <c r="E3337" s="118" t="s">
        <v>17719</v>
      </c>
      <c r="F3337" s="118" t="s">
        <v>17727</v>
      </c>
      <c r="G3337" s="118"/>
      <c r="H3337" s="118" t="s">
        <v>54</v>
      </c>
      <c r="I3337" s="118" t="s">
        <v>17721</v>
      </c>
      <c r="J3337" s="118"/>
    </row>
    <row r="3338" spans="1:10" ht="12.75">
      <c r="A3338" s="118" t="s">
        <v>17728</v>
      </c>
      <c r="B3338" s="118" t="s">
        <v>17729</v>
      </c>
      <c r="C3338" s="118" t="b">
        <v>0</v>
      </c>
      <c r="D3338" s="118" t="e">
        <f t="shared" ca="1" si="1"/>
        <v>#NAME?</v>
      </c>
      <c r="E3338" s="118" t="s">
        <v>17719</v>
      </c>
      <c r="F3338" s="118" t="s">
        <v>17730</v>
      </c>
      <c r="G3338" s="118"/>
      <c r="H3338" s="118" t="s">
        <v>54</v>
      </c>
      <c r="I3338" s="118" t="s">
        <v>17721</v>
      </c>
      <c r="J3338" s="118"/>
    </row>
    <row r="3339" spans="1:10" ht="12.75">
      <c r="A3339" s="118" t="s">
        <v>10275</v>
      </c>
      <c r="B3339" s="118" t="s">
        <v>17731</v>
      </c>
      <c r="C3339" s="118" t="b">
        <v>0</v>
      </c>
      <c r="D3339" s="118" t="e">
        <f t="shared" ca="1" si="1"/>
        <v>#NAME?</v>
      </c>
      <c r="E3339" s="118" t="s">
        <v>17732</v>
      </c>
      <c r="F3339" s="118" t="s">
        <v>17733</v>
      </c>
      <c r="G3339" s="118"/>
      <c r="H3339" s="118" t="s">
        <v>4278</v>
      </c>
      <c r="I3339" s="118" t="s">
        <v>10351</v>
      </c>
      <c r="J3339" s="118" t="s">
        <v>7622</v>
      </c>
    </row>
    <row r="3340" spans="1:10" ht="12.75">
      <c r="A3340" s="118" t="s">
        <v>1903</v>
      </c>
      <c r="B3340" s="118" t="s">
        <v>17734</v>
      </c>
      <c r="C3340" s="118" t="b">
        <v>0</v>
      </c>
      <c r="D3340" s="118" t="e">
        <f t="shared" ca="1" si="1"/>
        <v>#NAME?</v>
      </c>
      <c r="E3340" s="118" t="s">
        <v>17732</v>
      </c>
      <c r="F3340" s="118" t="s">
        <v>17735</v>
      </c>
      <c r="G3340" s="118"/>
      <c r="H3340" s="118" t="s">
        <v>4831</v>
      </c>
      <c r="I3340" s="118" t="s">
        <v>10351</v>
      </c>
      <c r="J3340" s="118" t="s">
        <v>7622</v>
      </c>
    </row>
    <row r="3341" spans="1:10" ht="12.75">
      <c r="A3341" s="118" t="s">
        <v>8460</v>
      </c>
      <c r="B3341" s="118" t="s">
        <v>8634</v>
      </c>
      <c r="C3341" s="118" t="b">
        <v>0</v>
      </c>
      <c r="D3341" s="118" t="e">
        <f t="shared" ca="1" si="1"/>
        <v>#NAME?</v>
      </c>
      <c r="E3341" s="118" t="s">
        <v>17732</v>
      </c>
      <c r="F3341" s="118" t="s">
        <v>17736</v>
      </c>
      <c r="G3341" s="118"/>
      <c r="H3341" s="118" t="s">
        <v>54</v>
      </c>
      <c r="I3341" s="118" t="s">
        <v>10351</v>
      </c>
      <c r="J3341" s="118" t="s">
        <v>7622</v>
      </c>
    </row>
    <row r="3342" spans="1:10" ht="12.75">
      <c r="A3342" s="118" t="s">
        <v>1666</v>
      </c>
      <c r="B3342" s="118" t="s">
        <v>17737</v>
      </c>
      <c r="C3342" s="118" t="b">
        <v>0</v>
      </c>
      <c r="D3342" s="118" t="e">
        <f t="shared" ca="1" si="1"/>
        <v>#NAME?</v>
      </c>
      <c r="E3342" s="118" t="s">
        <v>17738</v>
      </c>
      <c r="F3342" s="118" t="s">
        <v>17739</v>
      </c>
      <c r="G3342" s="118"/>
      <c r="H3342" s="118" t="s">
        <v>5584</v>
      </c>
      <c r="I3342" s="118" t="s">
        <v>9131</v>
      </c>
      <c r="J3342" s="118" t="s">
        <v>7622</v>
      </c>
    </row>
    <row r="3343" spans="1:10" ht="12.75">
      <c r="A3343" s="118" t="s">
        <v>1591</v>
      </c>
      <c r="B3343" s="118" t="s">
        <v>17740</v>
      </c>
      <c r="C3343" s="118" t="b">
        <v>0</v>
      </c>
      <c r="D3343" s="118" t="e">
        <f t="shared" ca="1" si="1"/>
        <v>#NAME?</v>
      </c>
      <c r="E3343" s="118" t="s">
        <v>17738</v>
      </c>
      <c r="F3343" s="118" t="s">
        <v>17741</v>
      </c>
      <c r="G3343" s="118"/>
      <c r="H3343" s="118" t="s">
        <v>4305</v>
      </c>
      <c r="I3343" s="118" t="s">
        <v>9131</v>
      </c>
      <c r="J3343" s="118" t="s">
        <v>7622</v>
      </c>
    </row>
    <row r="3344" spans="1:10" ht="12.75">
      <c r="A3344" s="118" t="s">
        <v>1699</v>
      </c>
      <c r="B3344" s="118" t="s">
        <v>17742</v>
      </c>
      <c r="C3344" s="118" t="b">
        <v>0</v>
      </c>
      <c r="D3344" s="118" t="e">
        <f t="shared" ca="1" si="1"/>
        <v>#NAME?</v>
      </c>
      <c r="E3344" s="118" t="s">
        <v>17738</v>
      </c>
      <c r="F3344" s="118" t="s">
        <v>17743</v>
      </c>
      <c r="G3344" s="118"/>
      <c r="H3344" s="118" t="s">
        <v>4305</v>
      </c>
      <c r="I3344" s="118" t="s">
        <v>9131</v>
      </c>
      <c r="J3344" s="118" t="s">
        <v>7622</v>
      </c>
    </row>
    <row r="3345" spans="1:10" ht="12.75">
      <c r="A3345" s="118" t="s">
        <v>13750</v>
      </c>
      <c r="B3345" s="118" t="s">
        <v>17744</v>
      </c>
      <c r="C3345" s="118" t="b">
        <v>0</v>
      </c>
      <c r="D3345" s="118" t="e">
        <f t="shared" ca="1" si="1"/>
        <v>#NAME?</v>
      </c>
      <c r="E3345" s="118" t="s">
        <v>17745</v>
      </c>
      <c r="F3345" s="118" t="s">
        <v>17746</v>
      </c>
      <c r="G3345" s="118"/>
      <c r="H3345" s="118" t="s">
        <v>4831</v>
      </c>
      <c r="I3345" s="118" t="s">
        <v>10351</v>
      </c>
      <c r="J3345" s="118" t="s">
        <v>7622</v>
      </c>
    </row>
    <row r="3346" spans="1:10" ht="12.75">
      <c r="A3346" s="118" t="s">
        <v>11957</v>
      </c>
      <c r="B3346" s="118" t="s">
        <v>17747</v>
      </c>
      <c r="C3346" s="118" t="b">
        <v>0</v>
      </c>
      <c r="D3346" s="118" t="e">
        <f t="shared" ca="1" si="1"/>
        <v>#NAME?</v>
      </c>
      <c r="E3346" s="118" t="s">
        <v>17745</v>
      </c>
      <c r="F3346" s="118" t="s">
        <v>17748</v>
      </c>
      <c r="G3346" s="118"/>
      <c r="H3346" s="118" t="s">
        <v>4278</v>
      </c>
      <c r="I3346" s="118" t="s">
        <v>10351</v>
      </c>
      <c r="J3346" s="118" t="s">
        <v>7622</v>
      </c>
    </row>
    <row r="3347" spans="1:10" ht="12.75">
      <c r="A3347" s="118" t="s">
        <v>1026</v>
      </c>
      <c r="B3347" s="118" t="s">
        <v>17749</v>
      </c>
      <c r="C3347" s="118" t="b">
        <v>0</v>
      </c>
      <c r="D3347" s="118" t="e">
        <f t="shared" ca="1" si="1"/>
        <v>#NAME?</v>
      </c>
      <c r="E3347" s="118" t="s">
        <v>17745</v>
      </c>
      <c r="F3347" s="118" t="s">
        <v>17750</v>
      </c>
      <c r="G3347" s="118"/>
      <c r="H3347" s="118" t="s">
        <v>4276</v>
      </c>
      <c r="I3347" s="118" t="s">
        <v>7820</v>
      </c>
      <c r="J3347" s="118" t="s">
        <v>7820</v>
      </c>
    </row>
    <row r="3348" spans="1:10" ht="12.75">
      <c r="A3348" s="118" t="s">
        <v>1081</v>
      </c>
      <c r="B3348" s="118" t="s">
        <v>12772</v>
      </c>
      <c r="C3348" s="118" t="b">
        <v>0</v>
      </c>
      <c r="D3348" s="118" t="e">
        <f t="shared" ca="1" si="1"/>
        <v>#NAME?</v>
      </c>
      <c r="E3348" s="118" t="s">
        <v>17745</v>
      </c>
      <c r="F3348" s="118" t="s">
        <v>17751</v>
      </c>
      <c r="G3348" s="118"/>
      <c r="H3348" s="118" t="s">
        <v>4276</v>
      </c>
      <c r="I3348" s="118" t="s">
        <v>7820</v>
      </c>
      <c r="J3348" s="118" t="s">
        <v>7820</v>
      </c>
    </row>
    <row r="3349" spans="1:10" ht="12.75">
      <c r="A3349" s="118" t="s">
        <v>17752</v>
      </c>
      <c r="B3349" s="118" t="s">
        <v>8862</v>
      </c>
      <c r="C3349" s="118" t="b">
        <v>0</v>
      </c>
      <c r="D3349" s="118" t="e">
        <f t="shared" ca="1" si="1"/>
        <v>#NAME?</v>
      </c>
      <c r="E3349" s="118" t="s">
        <v>17745</v>
      </c>
      <c r="F3349" s="118" t="s">
        <v>17753</v>
      </c>
      <c r="G3349" s="118"/>
      <c r="H3349" s="118" t="s">
        <v>8474</v>
      </c>
      <c r="I3349" s="118" t="s">
        <v>10351</v>
      </c>
      <c r="J3349" s="118" t="s">
        <v>7622</v>
      </c>
    </row>
    <row r="3350" spans="1:10" ht="12.75">
      <c r="A3350" s="118" t="s">
        <v>17754</v>
      </c>
      <c r="B3350" s="118" t="s">
        <v>17755</v>
      </c>
      <c r="C3350" s="118" t="b">
        <v>0</v>
      </c>
      <c r="D3350" s="118" t="e">
        <f t="shared" ca="1" si="1"/>
        <v>#NAME?</v>
      </c>
      <c r="E3350" s="118" t="s">
        <v>17745</v>
      </c>
      <c r="F3350" s="118" t="s">
        <v>17756</v>
      </c>
      <c r="G3350" s="118"/>
      <c r="H3350" s="118" t="s">
        <v>5607</v>
      </c>
      <c r="I3350" s="118" t="s">
        <v>10351</v>
      </c>
      <c r="J3350" s="118" t="s">
        <v>7622</v>
      </c>
    </row>
    <row r="3351" spans="1:10" ht="12.75">
      <c r="A3351" s="118" t="s">
        <v>798</v>
      </c>
      <c r="B3351" s="118" t="s">
        <v>17757</v>
      </c>
      <c r="C3351" s="118" t="b">
        <v>0</v>
      </c>
      <c r="D3351" s="118" t="e">
        <f t="shared" ca="1" si="1"/>
        <v>#NAME?</v>
      </c>
      <c r="E3351" s="118" t="s">
        <v>17745</v>
      </c>
      <c r="F3351" s="118" t="s">
        <v>17758</v>
      </c>
      <c r="G3351" s="118"/>
      <c r="H3351" s="118" t="s">
        <v>4278</v>
      </c>
      <c r="I3351" s="118" t="s">
        <v>10351</v>
      </c>
      <c r="J3351" s="118" t="s">
        <v>7622</v>
      </c>
    </row>
    <row r="3352" spans="1:10" ht="12.75">
      <c r="A3352" s="118" t="s">
        <v>882</v>
      </c>
      <c r="B3352" s="118" t="s">
        <v>17759</v>
      </c>
      <c r="C3352" s="118" t="b">
        <v>0</v>
      </c>
      <c r="D3352" s="118" t="e">
        <f t="shared" ca="1" si="1"/>
        <v>#NAME?</v>
      </c>
      <c r="E3352" s="118" t="s">
        <v>17745</v>
      </c>
      <c r="F3352" s="118" t="s">
        <v>17760</v>
      </c>
      <c r="G3352" s="118"/>
      <c r="H3352" s="118" t="s">
        <v>4276</v>
      </c>
      <c r="I3352" s="118" t="s">
        <v>7642</v>
      </c>
      <c r="J3352" s="118"/>
    </row>
    <row r="3353" spans="1:10" ht="12.75">
      <c r="A3353" s="118" t="s">
        <v>2584</v>
      </c>
      <c r="B3353" s="118" t="s">
        <v>17761</v>
      </c>
      <c r="C3353" s="118" t="b">
        <v>0</v>
      </c>
      <c r="D3353" s="118" t="e">
        <f t="shared" ca="1" si="1"/>
        <v>#NAME?</v>
      </c>
      <c r="E3353" s="118" t="s">
        <v>17745</v>
      </c>
      <c r="F3353" s="118" t="s">
        <v>17762</v>
      </c>
      <c r="G3353" s="118"/>
      <c r="H3353" s="118" t="s">
        <v>4831</v>
      </c>
      <c r="I3353" s="118" t="s">
        <v>10351</v>
      </c>
      <c r="J3353" s="118" t="s">
        <v>7622</v>
      </c>
    </row>
    <row r="3354" spans="1:10" ht="12.75">
      <c r="A3354" s="118" t="s">
        <v>17763</v>
      </c>
      <c r="B3354" s="118" t="s">
        <v>8138</v>
      </c>
      <c r="C3354" s="118" t="b">
        <v>0</v>
      </c>
      <c r="D3354" s="118" t="e">
        <f t="shared" ca="1" si="1"/>
        <v>#NAME?</v>
      </c>
      <c r="E3354" s="118" t="s">
        <v>17745</v>
      </c>
      <c r="F3354" s="118" t="s">
        <v>17764</v>
      </c>
      <c r="G3354" s="118"/>
      <c r="H3354" s="118" t="s">
        <v>4276</v>
      </c>
      <c r="I3354" s="118" t="s">
        <v>10351</v>
      </c>
      <c r="J3354" s="118" t="s">
        <v>7622</v>
      </c>
    </row>
    <row r="3355" spans="1:10" ht="12.75">
      <c r="A3355" s="118" t="s">
        <v>17765</v>
      </c>
      <c r="B3355" s="118" t="s">
        <v>17766</v>
      </c>
      <c r="C3355" s="118" t="b">
        <v>0</v>
      </c>
      <c r="D3355" s="118" t="e">
        <f t="shared" ca="1" si="1"/>
        <v>#NAME?</v>
      </c>
      <c r="E3355" s="118" t="s">
        <v>17745</v>
      </c>
      <c r="F3355" s="118" t="s">
        <v>17767</v>
      </c>
      <c r="G3355" s="118"/>
      <c r="H3355" s="118" t="s">
        <v>4831</v>
      </c>
      <c r="I3355" s="118" t="s">
        <v>7820</v>
      </c>
      <c r="J3355" s="118" t="s">
        <v>7820</v>
      </c>
    </row>
    <row r="3356" spans="1:10" ht="12.75">
      <c r="A3356" s="118" t="s">
        <v>1666</v>
      </c>
      <c r="B3356" s="118" t="s">
        <v>17768</v>
      </c>
      <c r="C3356" s="118" t="b">
        <v>0</v>
      </c>
      <c r="D3356" s="118" t="e">
        <f t="shared" ca="1" si="1"/>
        <v>#NAME?</v>
      </c>
      <c r="E3356" s="118" t="s">
        <v>17769</v>
      </c>
      <c r="F3356" s="118" t="s">
        <v>17770</v>
      </c>
      <c r="G3356" s="118"/>
      <c r="H3356" s="118" t="s">
        <v>5279</v>
      </c>
      <c r="I3356" s="118" t="s">
        <v>8536</v>
      </c>
      <c r="J3356" s="127" t="s">
        <v>8537</v>
      </c>
    </row>
    <row r="3357" spans="1:10" ht="12.75">
      <c r="A3357" s="118" t="s">
        <v>882</v>
      </c>
      <c r="B3357" s="118" t="s">
        <v>17771</v>
      </c>
      <c r="C3357" s="118" t="b">
        <v>0</v>
      </c>
      <c r="D3357" s="118" t="e">
        <f t="shared" ca="1" si="1"/>
        <v>#NAME?</v>
      </c>
      <c r="E3357" s="118" t="s">
        <v>17769</v>
      </c>
      <c r="F3357" s="118" t="s">
        <v>17772</v>
      </c>
      <c r="G3357" s="118"/>
      <c r="H3357" s="118" t="s">
        <v>5288</v>
      </c>
      <c r="I3357" s="118" t="s">
        <v>8536</v>
      </c>
      <c r="J3357" s="127" t="s">
        <v>8537</v>
      </c>
    </row>
    <row r="3358" spans="1:10" ht="12.75">
      <c r="A3358" s="118" t="s">
        <v>8584</v>
      </c>
      <c r="B3358" s="118" t="s">
        <v>17773</v>
      </c>
      <c r="C3358" s="118" t="b">
        <v>0</v>
      </c>
      <c r="D3358" s="118" t="e">
        <f t="shared" ca="1" si="1"/>
        <v>#NAME?</v>
      </c>
      <c r="E3358" s="118" t="s">
        <v>17774</v>
      </c>
      <c r="F3358" s="118" t="s">
        <v>17775</v>
      </c>
      <c r="G3358" s="118"/>
      <c r="H3358" s="118" t="s">
        <v>5607</v>
      </c>
      <c r="I3358" s="118" t="s">
        <v>7777</v>
      </c>
      <c r="J3358" s="118" t="s">
        <v>7636</v>
      </c>
    </row>
    <row r="3359" spans="1:10" ht="12.75">
      <c r="A3359" s="118" t="s">
        <v>9679</v>
      </c>
      <c r="B3359" s="118" t="s">
        <v>11551</v>
      </c>
      <c r="C3359" s="118" t="b">
        <v>0</v>
      </c>
      <c r="D3359" s="118" t="e">
        <f t="shared" ca="1" si="1"/>
        <v>#NAME?</v>
      </c>
      <c r="E3359" s="118" t="s">
        <v>17774</v>
      </c>
      <c r="F3359" s="118" t="s">
        <v>17776</v>
      </c>
      <c r="G3359" s="118"/>
      <c r="H3359" s="118" t="s">
        <v>8760</v>
      </c>
      <c r="I3359" s="118" t="s">
        <v>7777</v>
      </c>
      <c r="J3359" s="118" t="s">
        <v>7636</v>
      </c>
    </row>
    <row r="3360" spans="1:10" ht="12.75">
      <c r="A3360" s="118" t="s">
        <v>902</v>
      </c>
      <c r="B3360" s="118" t="s">
        <v>17665</v>
      </c>
      <c r="C3360" s="118" t="b">
        <v>0</v>
      </c>
      <c r="D3360" s="118" t="e">
        <f t="shared" ca="1" si="1"/>
        <v>#NAME?</v>
      </c>
      <c r="E3360" s="118" t="s">
        <v>17774</v>
      </c>
      <c r="F3360" s="118" t="s">
        <v>17777</v>
      </c>
      <c r="G3360" s="118"/>
      <c r="H3360" s="118" t="s">
        <v>4831</v>
      </c>
      <c r="I3360" s="118" t="s">
        <v>7777</v>
      </c>
      <c r="J3360" s="118" t="s">
        <v>7636</v>
      </c>
    </row>
    <row r="3361" spans="1:10" ht="12.75">
      <c r="A3361" s="118" t="s">
        <v>9126</v>
      </c>
      <c r="B3361" s="118" t="s">
        <v>17778</v>
      </c>
      <c r="C3361" s="118" t="b">
        <v>0</v>
      </c>
      <c r="D3361" s="118" t="e">
        <f t="shared" ca="1" si="1"/>
        <v>#NAME?</v>
      </c>
      <c r="E3361" s="118" t="s">
        <v>17774</v>
      </c>
      <c r="F3361" s="118" t="s">
        <v>17779</v>
      </c>
      <c r="G3361" s="118"/>
      <c r="H3361" s="118" t="s">
        <v>54</v>
      </c>
      <c r="I3361" s="118" t="s">
        <v>7762</v>
      </c>
      <c r="J3361" s="118" t="s">
        <v>7763</v>
      </c>
    </row>
    <row r="3362" spans="1:10" ht="12.75">
      <c r="A3362" s="118" t="s">
        <v>10062</v>
      </c>
      <c r="B3362" s="118" t="s">
        <v>17780</v>
      </c>
      <c r="C3362" s="118" t="b">
        <v>0</v>
      </c>
      <c r="D3362" s="118" t="e">
        <f t="shared" ca="1" si="1"/>
        <v>#NAME?</v>
      </c>
      <c r="E3362" s="118" t="s">
        <v>17774</v>
      </c>
      <c r="F3362" s="118" t="s">
        <v>17781</v>
      </c>
      <c r="G3362" s="118"/>
      <c r="H3362" s="118" t="s">
        <v>54</v>
      </c>
      <c r="I3362" s="118" t="s">
        <v>7777</v>
      </c>
      <c r="J3362" s="118" t="s">
        <v>7636</v>
      </c>
    </row>
    <row r="3363" spans="1:10" ht="12.75">
      <c r="A3363" s="118" t="s">
        <v>1666</v>
      </c>
      <c r="B3363" s="118" t="s">
        <v>17782</v>
      </c>
      <c r="C3363" s="118" t="b">
        <v>0</v>
      </c>
      <c r="D3363" s="118" t="e">
        <f t="shared" ca="1" si="1"/>
        <v>#NAME?</v>
      </c>
      <c r="E3363" s="118" t="s">
        <v>17774</v>
      </c>
      <c r="F3363" s="118" t="s">
        <v>17783</v>
      </c>
      <c r="G3363" s="118"/>
      <c r="H3363" s="118" t="s">
        <v>54</v>
      </c>
      <c r="I3363" s="118" t="s">
        <v>7777</v>
      </c>
      <c r="J3363" s="118" t="s">
        <v>7636</v>
      </c>
    </row>
    <row r="3364" spans="1:10" ht="12.75">
      <c r="A3364" s="118" t="s">
        <v>1666</v>
      </c>
      <c r="B3364" s="118" t="s">
        <v>17784</v>
      </c>
      <c r="C3364" s="118" t="b">
        <v>0</v>
      </c>
      <c r="D3364" s="118" t="e">
        <f t="shared" ca="1" si="1"/>
        <v>#NAME?</v>
      </c>
      <c r="E3364" s="118" t="s">
        <v>17774</v>
      </c>
      <c r="F3364" s="118" t="s">
        <v>17785</v>
      </c>
      <c r="G3364" s="118"/>
      <c r="H3364" s="118" t="s">
        <v>4485</v>
      </c>
      <c r="I3364" s="118" t="s">
        <v>7777</v>
      </c>
      <c r="J3364" s="118" t="s">
        <v>7636</v>
      </c>
    </row>
    <row r="3365" spans="1:10" ht="12.75">
      <c r="A3365" s="118" t="s">
        <v>1240</v>
      </c>
      <c r="B3365" s="118" t="s">
        <v>17786</v>
      </c>
      <c r="C3365" s="118" t="b">
        <v>0</v>
      </c>
      <c r="D3365" s="118" t="e">
        <f t="shared" ca="1" si="1"/>
        <v>#NAME?</v>
      </c>
      <c r="E3365" s="118" t="s">
        <v>17774</v>
      </c>
      <c r="F3365" s="118" t="s">
        <v>17787</v>
      </c>
      <c r="G3365" s="118"/>
      <c r="H3365" s="118" t="s">
        <v>5607</v>
      </c>
      <c r="I3365" s="118" t="s">
        <v>7777</v>
      </c>
      <c r="J3365" s="118" t="s">
        <v>7636</v>
      </c>
    </row>
    <row r="3366" spans="1:10" ht="12.75">
      <c r="A3366" s="118" t="s">
        <v>17788</v>
      </c>
      <c r="B3366" s="118" t="s">
        <v>8080</v>
      </c>
      <c r="C3366" s="118" t="b">
        <v>0</v>
      </c>
      <c r="D3366" s="118" t="e">
        <f t="shared" ca="1" si="1"/>
        <v>#NAME?</v>
      </c>
      <c r="E3366" s="118" t="s">
        <v>17774</v>
      </c>
      <c r="F3366" s="118" t="s">
        <v>17789</v>
      </c>
      <c r="G3366" s="118"/>
      <c r="H3366" s="118" t="s">
        <v>54</v>
      </c>
      <c r="I3366" s="118" t="s">
        <v>7777</v>
      </c>
      <c r="J3366" s="118" t="s">
        <v>7636</v>
      </c>
    </row>
    <row r="3367" spans="1:10" ht="12.75">
      <c r="A3367" s="118" t="s">
        <v>1484</v>
      </c>
      <c r="B3367" s="118" t="s">
        <v>17790</v>
      </c>
      <c r="C3367" s="118" t="b">
        <v>0</v>
      </c>
      <c r="D3367" s="118" t="e">
        <f t="shared" ca="1" si="1"/>
        <v>#NAME?</v>
      </c>
      <c r="E3367" s="118" t="s">
        <v>17774</v>
      </c>
      <c r="F3367" s="118" t="s">
        <v>17791</v>
      </c>
      <c r="G3367" s="118"/>
      <c r="H3367" s="118" t="s">
        <v>54</v>
      </c>
      <c r="I3367" s="118" t="s">
        <v>7777</v>
      </c>
      <c r="J3367" s="118" t="s">
        <v>7636</v>
      </c>
    </row>
    <row r="3368" spans="1:10" ht="12.75">
      <c r="A3368" s="118" t="s">
        <v>8515</v>
      </c>
      <c r="B3368" s="118" t="s">
        <v>1231</v>
      </c>
      <c r="C3368" s="118" t="b">
        <v>0</v>
      </c>
      <c r="D3368" s="118" t="e">
        <f t="shared" ca="1" si="1"/>
        <v>#NAME?</v>
      </c>
      <c r="E3368" s="118" t="s">
        <v>17774</v>
      </c>
      <c r="F3368" s="118" t="s">
        <v>17792</v>
      </c>
      <c r="G3368" s="118"/>
      <c r="H3368" s="118" t="s">
        <v>54</v>
      </c>
      <c r="I3368" s="118" t="s">
        <v>7762</v>
      </c>
      <c r="J3368" s="118" t="s">
        <v>7763</v>
      </c>
    </row>
    <row r="3369" spans="1:10" ht="12.75">
      <c r="A3369" s="118" t="s">
        <v>2057</v>
      </c>
      <c r="B3369" s="118" t="s">
        <v>8028</v>
      </c>
      <c r="C3369" s="118" t="b">
        <v>0</v>
      </c>
      <c r="D3369" s="118" t="e">
        <f t="shared" ca="1" si="1"/>
        <v>#NAME?</v>
      </c>
      <c r="E3369" s="118" t="s">
        <v>17774</v>
      </c>
      <c r="F3369" s="118" t="s">
        <v>17793</v>
      </c>
      <c r="G3369" s="118"/>
      <c r="H3369" s="118" t="s">
        <v>5607</v>
      </c>
      <c r="I3369" s="118" t="s">
        <v>7777</v>
      </c>
      <c r="J3369" s="118" t="s">
        <v>7636</v>
      </c>
    </row>
    <row r="3370" spans="1:10" ht="12.75">
      <c r="A3370" s="118" t="s">
        <v>2135</v>
      </c>
      <c r="B3370" s="118" t="s">
        <v>17794</v>
      </c>
      <c r="C3370" s="118" t="b">
        <v>0</v>
      </c>
      <c r="D3370" s="118" t="e">
        <f t="shared" ca="1" si="1"/>
        <v>#NAME?</v>
      </c>
      <c r="E3370" s="118" t="s">
        <v>17774</v>
      </c>
      <c r="F3370" s="118" t="s">
        <v>17795</v>
      </c>
      <c r="G3370" s="118"/>
      <c r="H3370" s="118" t="s">
        <v>7611</v>
      </c>
      <c r="I3370" s="118" t="s">
        <v>7777</v>
      </c>
      <c r="J3370" s="118" t="s">
        <v>7636</v>
      </c>
    </row>
    <row r="3371" spans="1:10" ht="12.75">
      <c r="A3371" s="118" t="s">
        <v>8358</v>
      </c>
      <c r="B3371" s="118" t="s">
        <v>17796</v>
      </c>
      <c r="C3371" s="118" t="b">
        <v>0</v>
      </c>
      <c r="D3371" s="118" t="e">
        <f t="shared" ca="1" si="1"/>
        <v>#NAME?</v>
      </c>
      <c r="E3371" s="118" t="s">
        <v>17774</v>
      </c>
      <c r="F3371" s="118" t="s">
        <v>17797</v>
      </c>
      <c r="G3371" s="118"/>
      <c r="H3371" s="118" t="s">
        <v>8760</v>
      </c>
      <c r="I3371" s="118" t="s">
        <v>7777</v>
      </c>
      <c r="J3371" s="118" t="s">
        <v>7636</v>
      </c>
    </row>
    <row r="3372" spans="1:10" ht="12.75">
      <c r="A3372" s="118" t="s">
        <v>2523</v>
      </c>
      <c r="B3372" s="118" t="s">
        <v>17798</v>
      </c>
      <c r="C3372" s="118" t="b">
        <v>0</v>
      </c>
      <c r="D3372" s="118" t="e">
        <f t="shared" ca="1" si="1"/>
        <v>#NAME?</v>
      </c>
      <c r="E3372" s="118" t="s">
        <v>17774</v>
      </c>
      <c r="F3372" s="118" t="s">
        <v>17799</v>
      </c>
      <c r="G3372" s="118"/>
      <c r="H3372" s="118" t="s">
        <v>4831</v>
      </c>
      <c r="I3372" s="118" t="s">
        <v>7777</v>
      </c>
      <c r="J3372" s="118" t="s">
        <v>7636</v>
      </c>
    </row>
    <row r="3373" spans="1:10" ht="12.75">
      <c r="A3373" s="118" t="s">
        <v>7733</v>
      </c>
      <c r="B3373" s="118" t="s">
        <v>17800</v>
      </c>
      <c r="C3373" s="118" t="b">
        <v>0</v>
      </c>
      <c r="D3373" s="118" t="e">
        <f t="shared" ca="1" si="1"/>
        <v>#NAME?</v>
      </c>
      <c r="E3373" s="118" t="s">
        <v>17801</v>
      </c>
      <c r="F3373" s="118" t="s">
        <v>17802</v>
      </c>
      <c r="G3373" s="118"/>
      <c r="H3373" s="118" t="s">
        <v>9820</v>
      </c>
      <c r="I3373" s="118" t="s">
        <v>17803</v>
      </c>
      <c r="J3373" s="118" t="s">
        <v>7820</v>
      </c>
    </row>
    <row r="3374" spans="1:10" ht="12.75">
      <c r="A3374" s="118" t="s">
        <v>9679</v>
      </c>
      <c r="B3374" s="118" t="s">
        <v>17804</v>
      </c>
      <c r="C3374" s="118" t="b">
        <v>0</v>
      </c>
      <c r="D3374" s="118" t="e">
        <f t="shared" ca="1" si="1"/>
        <v>#NAME?</v>
      </c>
      <c r="E3374" s="118" t="s">
        <v>17805</v>
      </c>
      <c r="F3374" s="118" t="s">
        <v>17806</v>
      </c>
      <c r="G3374" s="118"/>
      <c r="H3374" s="118" t="s">
        <v>54</v>
      </c>
      <c r="I3374" s="118" t="s">
        <v>7820</v>
      </c>
      <c r="J3374" s="118" t="s">
        <v>7820</v>
      </c>
    </row>
    <row r="3375" spans="1:10" ht="12.75">
      <c r="A3375" s="118" t="s">
        <v>8405</v>
      </c>
      <c r="B3375" s="118" t="s">
        <v>17617</v>
      </c>
      <c r="C3375" s="118" t="b">
        <v>0</v>
      </c>
      <c r="D3375" s="118" t="e">
        <f t="shared" ca="1" si="1"/>
        <v>#NAME?</v>
      </c>
      <c r="E3375" s="118" t="s">
        <v>17805</v>
      </c>
      <c r="F3375" s="118" t="s">
        <v>17807</v>
      </c>
      <c r="G3375" s="118"/>
      <c r="H3375" s="118" t="s">
        <v>54</v>
      </c>
      <c r="I3375" s="118" t="s">
        <v>7820</v>
      </c>
      <c r="J3375" s="118" t="s">
        <v>7820</v>
      </c>
    </row>
    <row r="3376" spans="1:10" ht="12.75">
      <c r="A3376" s="118" t="s">
        <v>8405</v>
      </c>
      <c r="B3376" s="118" t="s">
        <v>17808</v>
      </c>
      <c r="C3376" s="118" t="b">
        <v>0</v>
      </c>
      <c r="D3376" s="118" t="e">
        <f t="shared" ca="1" si="1"/>
        <v>#NAME?</v>
      </c>
      <c r="E3376" s="118" t="s">
        <v>17805</v>
      </c>
      <c r="F3376" s="118" t="s">
        <v>17809</v>
      </c>
      <c r="G3376" s="118"/>
      <c r="H3376" s="118" t="s">
        <v>54</v>
      </c>
      <c r="I3376" s="118" t="s">
        <v>7820</v>
      </c>
      <c r="J3376" s="118" t="s">
        <v>7820</v>
      </c>
    </row>
    <row r="3377" spans="1:10" ht="12.75">
      <c r="A3377" s="118" t="s">
        <v>1704</v>
      </c>
      <c r="B3377" s="118" t="s">
        <v>17810</v>
      </c>
      <c r="C3377" s="118" t="b">
        <v>0</v>
      </c>
      <c r="D3377" s="118" t="e">
        <f t="shared" ca="1" si="1"/>
        <v>#NAME?</v>
      </c>
      <c r="E3377" s="118" t="s">
        <v>17805</v>
      </c>
      <c r="F3377" s="118" t="s">
        <v>17811</v>
      </c>
      <c r="G3377" s="118"/>
      <c r="H3377" s="118" t="s">
        <v>54</v>
      </c>
      <c r="I3377" s="118" t="s">
        <v>7820</v>
      </c>
      <c r="J3377" s="118" t="s">
        <v>7820</v>
      </c>
    </row>
    <row r="3378" spans="1:10" ht="12.75">
      <c r="A3378" s="118" t="s">
        <v>870</v>
      </c>
      <c r="B3378" s="118" t="s">
        <v>12792</v>
      </c>
      <c r="C3378" s="118" t="b">
        <v>0</v>
      </c>
      <c r="D3378" s="118" t="e">
        <f t="shared" ca="1" si="1"/>
        <v>#NAME?</v>
      </c>
      <c r="E3378" s="118" t="s">
        <v>17805</v>
      </c>
      <c r="F3378" s="118" t="s">
        <v>17812</v>
      </c>
      <c r="G3378" s="118"/>
      <c r="H3378" s="118" t="s">
        <v>54</v>
      </c>
      <c r="I3378" s="118" t="s">
        <v>7820</v>
      </c>
      <c r="J3378" s="118" t="s">
        <v>7820</v>
      </c>
    </row>
    <row r="3379" spans="1:10" ht="12.75">
      <c r="A3379" s="118" t="s">
        <v>11936</v>
      </c>
      <c r="B3379" s="118" t="s">
        <v>17813</v>
      </c>
      <c r="C3379" s="118" t="b">
        <v>0</v>
      </c>
      <c r="D3379" s="118" t="e">
        <f t="shared" ca="1" si="1"/>
        <v>#NAME?</v>
      </c>
      <c r="E3379" s="118" t="s">
        <v>17805</v>
      </c>
      <c r="F3379" s="118" t="s">
        <v>17814</v>
      </c>
      <c r="G3379" s="118"/>
      <c r="H3379" s="118" t="s">
        <v>54</v>
      </c>
      <c r="I3379" s="118" t="s">
        <v>7820</v>
      </c>
      <c r="J3379" s="118" t="s">
        <v>7820</v>
      </c>
    </row>
    <row r="3380" spans="1:10" ht="12.75">
      <c r="A3380" s="118" t="s">
        <v>1769</v>
      </c>
      <c r="B3380" s="118" t="s">
        <v>9181</v>
      </c>
      <c r="C3380" s="118" t="b">
        <v>0</v>
      </c>
      <c r="D3380" s="118" t="e">
        <f t="shared" ca="1" si="1"/>
        <v>#NAME?</v>
      </c>
      <c r="E3380" s="118" t="s">
        <v>17805</v>
      </c>
      <c r="F3380" s="118" t="s">
        <v>17815</v>
      </c>
      <c r="G3380" s="118"/>
      <c r="H3380" s="118" t="s">
        <v>54</v>
      </c>
      <c r="I3380" s="118" t="s">
        <v>7820</v>
      </c>
      <c r="J3380" s="118" t="s">
        <v>7820</v>
      </c>
    </row>
    <row r="3381" spans="1:10" ht="12.75">
      <c r="A3381" s="118" t="s">
        <v>17816</v>
      </c>
      <c r="B3381" s="118" t="s">
        <v>17817</v>
      </c>
      <c r="C3381" s="118" t="b">
        <v>0</v>
      </c>
      <c r="D3381" s="118" t="e">
        <f t="shared" ca="1" si="1"/>
        <v>#NAME?</v>
      </c>
      <c r="E3381" s="118" t="s">
        <v>17818</v>
      </c>
      <c r="F3381" s="118" t="s">
        <v>17819</v>
      </c>
      <c r="G3381" s="118"/>
      <c r="H3381" s="118" t="s">
        <v>5584</v>
      </c>
      <c r="I3381" s="118" t="s">
        <v>17820</v>
      </c>
      <c r="J3381" s="118" t="s">
        <v>8726</v>
      </c>
    </row>
    <row r="3382" spans="1:10" ht="12.75">
      <c r="A3382" s="118" t="s">
        <v>1704</v>
      </c>
      <c r="B3382" s="118" t="s">
        <v>17821</v>
      </c>
      <c r="C3382" s="118" t="b">
        <v>0</v>
      </c>
      <c r="D3382" s="118" t="e">
        <f t="shared" ca="1" si="1"/>
        <v>#NAME?</v>
      </c>
      <c r="E3382" s="118" t="s">
        <v>17822</v>
      </c>
      <c r="F3382" s="118" t="s">
        <v>17823</v>
      </c>
      <c r="G3382" s="118"/>
      <c r="H3382" s="118" t="s">
        <v>17824</v>
      </c>
      <c r="I3382" s="118" t="s">
        <v>11586</v>
      </c>
      <c r="J3382" s="118" t="s">
        <v>7795</v>
      </c>
    </row>
    <row r="3383" spans="1:10" ht="12.75">
      <c r="A3383" s="118" t="s">
        <v>10990</v>
      </c>
      <c r="B3383" s="118" t="s">
        <v>17825</v>
      </c>
      <c r="C3383" s="118" t="b">
        <v>0</v>
      </c>
      <c r="D3383" s="118" t="e">
        <f t="shared" ca="1" si="1"/>
        <v>#NAME?</v>
      </c>
      <c r="E3383" s="118" t="s">
        <v>17822</v>
      </c>
      <c r="F3383" s="118" t="s">
        <v>17826</v>
      </c>
      <c r="G3383" s="118"/>
      <c r="H3383" s="118" t="s">
        <v>7754</v>
      </c>
      <c r="I3383" s="118" t="s">
        <v>11586</v>
      </c>
      <c r="J3383" s="118" t="s">
        <v>7795</v>
      </c>
    </row>
    <row r="3384" spans="1:10" ht="12.75">
      <c r="A3384" s="118" t="s">
        <v>12904</v>
      </c>
      <c r="B3384" s="118" t="s">
        <v>17827</v>
      </c>
      <c r="C3384" s="118" t="b">
        <v>0</v>
      </c>
      <c r="D3384" s="118" t="e">
        <f t="shared" ca="1" si="1"/>
        <v>#NAME?</v>
      </c>
      <c r="E3384" s="118" t="s">
        <v>17822</v>
      </c>
      <c r="F3384" s="118" t="s">
        <v>17828</v>
      </c>
      <c r="G3384" s="118"/>
      <c r="H3384" s="118" t="s">
        <v>4276</v>
      </c>
      <c r="I3384" s="118" t="s">
        <v>11586</v>
      </c>
      <c r="J3384" s="118" t="s">
        <v>7795</v>
      </c>
    </row>
    <row r="3385" spans="1:10" ht="12.75">
      <c r="A3385" s="118" t="s">
        <v>17829</v>
      </c>
      <c r="B3385" s="118" t="s">
        <v>16700</v>
      </c>
      <c r="C3385" s="118" t="b">
        <v>0</v>
      </c>
      <c r="D3385" s="118" t="e">
        <f t="shared" ca="1" si="1"/>
        <v>#NAME?</v>
      </c>
      <c r="E3385" s="118" t="s">
        <v>17830</v>
      </c>
      <c r="F3385" s="118" t="s">
        <v>17831</v>
      </c>
      <c r="G3385" s="118"/>
      <c r="H3385" s="118" t="s">
        <v>4276</v>
      </c>
      <c r="I3385" s="118" t="s">
        <v>16556</v>
      </c>
      <c r="J3385" s="118" t="s">
        <v>8580</v>
      </c>
    </row>
    <row r="3386" spans="1:10" ht="12.75">
      <c r="A3386" s="118" t="s">
        <v>1484</v>
      </c>
      <c r="B3386" s="118" t="s">
        <v>17832</v>
      </c>
      <c r="C3386" s="118" t="b">
        <v>0</v>
      </c>
      <c r="D3386" s="118" t="e">
        <f t="shared" ca="1" si="1"/>
        <v>#NAME?</v>
      </c>
      <c r="E3386" s="118" t="s">
        <v>17830</v>
      </c>
      <c r="F3386" s="118" t="s">
        <v>17833</v>
      </c>
      <c r="G3386" s="118"/>
      <c r="H3386" s="118" t="s">
        <v>5273</v>
      </c>
      <c r="I3386" s="118" t="s">
        <v>16556</v>
      </c>
      <c r="J3386" s="118" t="s">
        <v>8580</v>
      </c>
    </row>
    <row r="3387" spans="1:10" ht="12.75">
      <c r="A3387" s="118" t="s">
        <v>2600</v>
      </c>
      <c r="B3387" s="118" t="s">
        <v>17834</v>
      </c>
      <c r="C3387" s="118" t="b">
        <v>0</v>
      </c>
      <c r="D3387" s="118" t="e">
        <f t="shared" ca="1" si="1"/>
        <v>#NAME?</v>
      </c>
      <c r="E3387" s="118" t="s">
        <v>17830</v>
      </c>
      <c r="F3387" s="118" t="s">
        <v>17835</v>
      </c>
      <c r="G3387" s="118"/>
      <c r="H3387" s="118" t="s">
        <v>5273</v>
      </c>
      <c r="I3387" s="118" t="s">
        <v>16556</v>
      </c>
      <c r="J3387" s="118" t="s">
        <v>8580</v>
      </c>
    </row>
    <row r="3388" spans="1:10" ht="12.75">
      <c r="A3388" s="118" t="s">
        <v>1123</v>
      </c>
      <c r="B3388" s="118" t="s">
        <v>17836</v>
      </c>
      <c r="C3388" s="118" t="b">
        <v>0</v>
      </c>
      <c r="D3388" s="118" t="e">
        <f t="shared" ca="1" si="1"/>
        <v>#NAME?</v>
      </c>
      <c r="E3388" s="118" t="s">
        <v>17837</v>
      </c>
      <c r="F3388" s="118" t="s">
        <v>17838</v>
      </c>
      <c r="G3388" s="118"/>
      <c r="H3388" s="118" t="s">
        <v>17839</v>
      </c>
      <c r="I3388" s="118" t="s">
        <v>17840</v>
      </c>
      <c r="J3388" s="118" t="s">
        <v>7622</v>
      </c>
    </row>
    <row r="3389" spans="1:10" ht="12.75">
      <c r="A3389" s="118" t="s">
        <v>1704</v>
      </c>
      <c r="B3389" s="118" t="s">
        <v>17841</v>
      </c>
      <c r="C3389" s="118" t="b">
        <v>0</v>
      </c>
      <c r="D3389" s="118" t="e">
        <f t="shared" ca="1" si="1"/>
        <v>#NAME?</v>
      </c>
      <c r="E3389" s="118" t="s">
        <v>17837</v>
      </c>
      <c r="F3389" s="118" t="s">
        <v>17842</v>
      </c>
      <c r="G3389" s="118"/>
      <c r="H3389" s="118" t="s">
        <v>7599</v>
      </c>
      <c r="I3389" s="118" t="s">
        <v>17840</v>
      </c>
      <c r="J3389" s="118" t="s">
        <v>7622</v>
      </c>
    </row>
    <row r="3390" spans="1:10" ht="12.75">
      <c r="A3390" s="118" t="s">
        <v>11292</v>
      </c>
      <c r="B3390" s="118" t="s">
        <v>17843</v>
      </c>
      <c r="C3390" s="118" t="b">
        <v>0</v>
      </c>
      <c r="D3390" s="118" t="e">
        <f t="shared" ca="1" si="1"/>
        <v>#NAME?</v>
      </c>
      <c r="E3390" s="118" t="s">
        <v>17837</v>
      </c>
      <c r="F3390" s="118" t="s">
        <v>17844</v>
      </c>
      <c r="G3390" s="118"/>
      <c r="H3390" s="118" t="s">
        <v>4276</v>
      </c>
      <c r="I3390" s="118" t="s">
        <v>17840</v>
      </c>
      <c r="J3390" s="118" t="s">
        <v>7622</v>
      </c>
    </row>
    <row r="3391" spans="1:10" ht="12.75">
      <c r="A3391" s="118" t="s">
        <v>9772</v>
      </c>
      <c r="B3391" s="118" t="s">
        <v>1247</v>
      </c>
      <c r="C3391" s="118" t="b">
        <v>0</v>
      </c>
      <c r="D3391" s="118" t="e">
        <f t="shared" ca="1" si="1"/>
        <v>#NAME?</v>
      </c>
      <c r="E3391" s="118" t="s">
        <v>17837</v>
      </c>
      <c r="F3391" s="118" t="s">
        <v>17845</v>
      </c>
      <c r="G3391" s="118"/>
      <c r="H3391" s="118" t="s">
        <v>7599</v>
      </c>
      <c r="I3391" s="118" t="s">
        <v>17840</v>
      </c>
      <c r="J3391" s="118" t="s">
        <v>7622</v>
      </c>
    </row>
    <row r="3392" spans="1:10" ht="12.75">
      <c r="A3392" s="118" t="s">
        <v>8584</v>
      </c>
      <c r="B3392" s="118" t="s">
        <v>17846</v>
      </c>
      <c r="C3392" s="118" t="b">
        <v>0</v>
      </c>
      <c r="D3392" s="118" t="e">
        <f t="shared" ca="1" si="1"/>
        <v>#NAME?</v>
      </c>
      <c r="E3392" s="118" t="s">
        <v>17847</v>
      </c>
      <c r="F3392" s="118" t="s">
        <v>17848</v>
      </c>
      <c r="G3392" s="118"/>
      <c r="H3392" s="118" t="s">
        <v>54</v>
      </c>
      <c r="I3392" s="118" t="s">
        <v>17849</v>
      </c>
      <c r="J3392" s="118" t="s">
        <v>7622</v>
      </c>
    </row>
    <row r="3393" spans="1:10" ht="12.75">
      <c r="A3393" s="118" t="s">
        <v>906</v>
      </c>
      <c r="B3393" s="118" t="s">
        <v>16228</v>
      </c>
      <c r="C3393" s="118" t="b">
        <v>0</v>
      </c>
      <c r="D3393" s="118" t="e">
        <f t="shared" ca="1" si="1"/>
        <v>#NAME?</v>
      </c>
      <c r="E3393" s="118" t="s">
        <v>17847</v>
      </c>
      <c r="F3393" s="118" t="s">
        <v>17850</v>
      </c>
      <c r="G3393" s="118"/>
      <c r="H3393" s="118" t="s">
        <v>54</v>
      </c>
      <c r="I3393" s="118" t="s">
        <v>17849</v>
      </c>
      <c r="J3393" s="118" t="s">
        <v>7622</v>
      </c>
    </row>
    <row r="3394" spans="1:10" ht="12.75">
      <c r="A3394" s="118" t="s">
        <v>8431</v>
      </c>
      <c r="B3394" s="118" t="s">
        <v>12485</v>
      </c>
      <c r="C3394" s="118" t="b">
        <v>0</v>
      </c>
      <c r="D3394" s="118" t="e">
        <f t="shared" ca="1" si="1"/>
        <v>#NAME?</v>
      </c>
      <c r="E3394" s="118" t="s">
        <v>17851</v>
      </c>
      <c r="F3394" s="118" t="s">
        <v>17852</v>
      </c>
      <c r="G3394" s="118"/>
      <c r="H3394" s="118" t="s">
        <v>4278</v>
      </c>
      <c r="I3394" s="118" t="s">
        <v>7590</v>
      </c>
      <c r="J3394" s="118" t="s">
        <v>7591</v>
      </c>
    </row>
    <row r="3395" spans="1:10" ht="12.75">
      <c r="A3395" s="118" t="s">
        <v>9828</v>
      </c>
      <c r="B3395" s="118" t="s">
        <v>17853</v>
      </c>
      <c r="C3395" s="118" t="b">
        <v>0</v>
      </c>
      <c r="D3395" s="118" t="e">
        <f t="shared" ca="1" si="1"/>
        <v>#NAME?</v>
      </c>
      <c r="E3395" s="118" t="s">
        <v>17851</v>
      </c>
      <c r="F3395" s="118" t="s">
        <v>17854</v>
      </c>
      <c r="G3395" s="118"/>
      <c r="H3395" s="118" t="s">
        <v>4278</v>
      </c>
      <c r="I3395" s="118" t="s">
        <v>7590</v>
      </c>
      <c r="J3395" s="118" t="s">
        <v>7591</v>
      </c>
    </row>
    <row r="3396" spans="1:10" ht="12.75">
      <c r="A3396" s="118" t="s">
        <v>1666</v>
      </c>
      <c r="B3396" s="118" t="s">
        <v>15609</v>
      </c>
      <c r="C3396" s="118" t="b">
        <v>0</v>
      </c>
      <c r="D3396" s="118" t="e">
        <f t="shared" ca="1" si="1"/>
        <v>#NAME?</v>
      </c>
      <c r="E3396" s="118" t="s">
        <v>17855</v>
      </c>
      <c r="F3396" s="118" t="s">
        <v>17856</v>
      </c>
      <c r="G3396" s="118"/>
      <c r="H3396" s="118" t="s">
        <v>54</v>
      </c>
      <c r="I3396" s="118" t="s">
        <v>3131</v>
      </c>
      <c r="J3396" s="118" t="s">
        <v>7622</v>
      </c>
    </row>
    <row r="3397" spans="1:10" ht="12.75">
      <c r="A3397" s="118" t="s">
        <v>846</v>
      </c>
      <c r="B3397" s="118" t="s">
        <v>12304</v>
      </c>
      <c r="C3397" s="118" t="b">
        <v>0</v>
      </c>
      <c r="D3397" s="118" t="e">
        <f t="shared" ca="1" si="1"/>
        <v>#NAME?</v>
      </c>
      <c r="E3397" s="118" t="s">
        <v>17855</v>
      </c>
      <c r="F3397" s="118" t="s">
        <v>17857</v>
      </c>
      <c r="G3397" s="118"/>
      <c r="H3397" s="118" t="s">
        <v>54</v>
      </c>
      <c r="I3397" s="118" t="s">
        <v>3131</v>
      </c>
      <c r="J3397" s="118" t="s">
        <v>7622</v>
      </c>
    </row>
    <row r="3398" spans="1:10" ht="12.75">
      <c r="A3398" s="118" t="s">
        <v>17858</v>
      </c>
      <c r="B3398" s="118" t="s">
        <v>17859</v>
      </c>
      <c r="C3398" s="118" t="b">
        <v>0</v>
      </c>
      <c r="D3398" s="118" t="e">
        <f t="shared" ca="1" si="1"/>
        <v>#NAME?</v>
      </c>
      <c r="E3398" s="118" t="s">
        <v>17855</v>
      </c>
      <c r="F3398" s="118" t="s">
        <v>17860</v>
      </c>
      <c r="G3398" s="118"/>
      <c r="H3398" s="118" t="s">
        <v>5607</v>
      </c>
      <c r="I3398" s="118" t="s">
        <v>3131</v>
      </c>
      <c r="J3398" s="118" t="s">
        <v>7622</v>
      </c>
    </row>
    <row r="3399" spans="1:10" ht="12.75">
      <c r="A3399" s="118" t="s">
        <v>8981</v>
      </c>
      <c r="B3399" s="118" t="s">
        <v>17861</v>
      </c>
      <c r="C3399" s="118" t="b">
        <v>0</v>
      </c>
      <c r="D3399" s="118" t="e">
        <f t="shared" ca="1" si="1"/>
        <v>#NAME?</v>
      </c>
      <c r="E3399" s="118" t="s">
        <v>17855</v>
      </c>
      <c r="F3399" s="118" t="s">
        <v>17862</v>
      </c>
      <c r="G3399" s="118"/>
      <c r="H3399" s="118" t="s">
        <v>54</v>
      </c>
      <c r="I3399" s="118" t="s">
        <v>3131</v>
      </c>
      <c r="J3399" s="118" t="s">
        <v>7622</v>
      </c>
    </row>
    <row r="3400" spans="1:10" ht="12.75">
      <c r="A3400" s="118" t="s">
        <v>882</v>
      </c>
      <c r="B3400" s="118" t="s">
        <v>17559</v>
      </c>
      <c r="C3400" s="118" t="b">
        <v>0</v>
      </c>
      <c r="D3400" s="118" t="e">
        <f t="shared" ca="1" si="1"/>
        <v>#NAME?</v>
      </c>
      <c r="E3400" s="118" t="s">
        <v>17855</v>
      </c>
      <c r="F3400" s="118" t="s">
        <v>17863</v>
      </c>
      <c r="G3400" s="118"/>
      <c r="H3400" s="118" t="s">
        <v>5945</v>
      </c>
      <c r="I3400" s="118" t="s">
        <v>3131</v>
      </c>
      <c r="J3400" s="118" t="s">
        <v>7622</v>
      </c>
    </row>
    <row r="3401" spans="1:10" ht="12.75">
      <c r="A3401" s="118" t="s">
        <v>17864</v>
      </c>
      <c r="B3401" s="118" t="s">
        <v>17865</v>
      </c>
      <c r="C3401" s="118" t="b">
        <v>0</v>
      </c>
      <c r="D3401" s="118" t="e">
        <f t="shared" ca="1" si="1"/>
        <v>#NAME?</v>
      </c>
      <c r="E3401" s="118" t="s">
        <v>17855</v>
      </c>
      <c r="F3401" s="118" t="s">
        <v>17866</v>
      </c>
      <c r="G3401" s="118"/>
      <c r="H3401" s="118" t="s">
        <v>7611</v>
      </c>
      <c r="I3401" s="118" t="s">
        <v>3131</v>
      </c>
      <c r="J3401" s="118" t="s">
        <v>7622</v>
      </c>
    </row>
    <row r="3402" spans="1:10" ht="12.75">
      <c r="A3402" s="118" t="s">
        <v>8076</v>
      </c>
      <c r="B3402" s="118" t="s">
        <v>12568</v>
      </c>
      <c r="C3402" s="118" t="b">
        <v>0</v>
      </c>
      <c r="D3402" s="118" t="e">
        <f t="shared" ca="1" si="1"/>
        <v>#NAME?</v>
      </c>
      <c r="E3402" s="118" t="s">
        <v>17855</v>
      </c>
      <c r="F3402" s="118" t="s">
        <v>17867</v>
      </c>
      <c r="G3402" s="118"/>
      <c r="H3402" s="118" t="s">
        <v>5607</v>
      </c>
      <c r="I3402" s="118" t="s">
        <v>3131</v>
      </c>
      <c r="J3402" s="118" t="s">
        <v>7622</v>
      </c>
    </row>
    <row r="3403" spans="1:10" ht="12.75">
      <c r="A3403" s="118" t="s">
        <v>17868</v>
      </c>
      <c r="B3403" s="118" t="s">
        <v>12772</v>
      </c>
      <c r="C3403" s="118" t="b">
        <v>0</v>
      </c>
      <c r="D3403" s="118" t="e">
        <f t="shared" ca="1" si="1"/>
        <v>#NAME?</v>
      </c>
      <c r="E3403" s="118" t="s">
        <v>17855</v>
      </c>
      <c r="F3403" s="118" t="s">
        <v>17869</v>
      </c>
      <c r="G3403" s="118"/>
      <c r="H3403" s="118" t="s">
        <v>5677</v>
      </c>
      <c r="I3403" s="118" t="s">
        <v>3131</v>
      </c>
      <c r="J3403" s="118" t="s">
        <v>7622</v>
      </c>
    </row>
    <row r="3404" spans="1:10" ht="12.75">
      <c r="A3404" s="118" t="s">
        <v>8409</v>
      </c>
      <c r="B3404" s="118" t="s">
        <v>14851</v>
      </c>
      <c r="C3404" s="118" t="b">
        <v>0</v>
      </c>
      <c r="D3404" s="118" t="e">
        <f t="shared" ca="1" si="1"/>
        <v>#NAME?</v>
      </c>
      <c r="E3404" s="118" t="s">
        <v>17870</v>
      </c>
      <c r="F3404" s="118" t="s">
        <v>17871</v>
      </c>
      <c r="G3404" s="118"/>
      <c r="H3404" s="118" t="s">
        <v>9870</v>
      </c>
      <c r="I3404" s="118" t="s">
        <v>10834</v>
      </c>
      <c r="J3404" s="118" t="s">
        <v>10835</v>
      </c>
    </row>
    <row r="3405" spans="1:10" ht="12.75">
      <c r="A3405" s="118" t="s">
        <v>8422</v>
      </c>
      <c r="B3405" s="118" t="s">
        <v>7831</v>
      </c>
      <c r="C3405" s="118" t="b">
        <v>0</v>
      </c>
      <c r="D3405" s="118" t="e">
        <f t="shared" ca="1" si="1"/>
        <v>#NAME?</v>
      </c>
      <c r="E3405" s="118" t="s">
        <v>17870</v>
      </c>
      <c r="F3405" s="118" t="s">
        <v>17872</v>
      </c>
      <c r="G3405" s="118"/>
      <c r="H3405" s="118" t="s">
        <v>10534</v>
      </c>
      <c r="I3405" s="118" t="s">
        <v>10184</v>
      </c>
      <c r="J3405" s="118" t="s">
        <v>10185</v>
      </c>
    </row>
    <row r="3406" spans="1:10" ht="12.75">
      <c r="A3406" s="118" t="s">
        <v>983</v>
      </c>
      <c r="B3406" s="118" t="s">
        <v>17873</v>
      </c>
      <c r="C3406" s="118" t="b">
        <v>0</v>
      </c>
      <c r="D3406" s="118" t="e">
        <f t="shared" ca="1" si="1"/>
        <v>#NAME?</v>
      </c>
      <c r="E3406" s="118" t="s">
        <v>17870</v>
      </c>
      <c r="F3406" s="118" t="s">
        <v>17874</v>
      </c>
      <c r="G3406" s="118"/>
      <c r="H3406" s="118" t="s">
        <v>10255</v>
      </c>
      <c r="I3406" s="118" t="s">
        <v>10184</v>
      </c>
      <c r="J3406" s="118" t="s">
        <v>10185</v>
      </c>
    </row>
    <row r="3407" spans="1:10" ht="12.75">
      <c r="A3407" s="118" t="s">
        <v>17875</v>
      </c>
      <c r="B3407" s="118" t="s">
        <v>17876</v>
      </c>
      <c r="C3407" s="118" t="b">
        <v>0</v>
      </c>
      <c r="D3407" s="118" t="e">
        <f t="shared" ca="1" si="1"/>
        <v>#NAME?</v>
      </c>
      <c r="E3407" s="118" t="s">
        <v>17870</v>
      </c>
      <c r="F3407" s="118" t="s">
        <v>17877</v>
      </c>
      <c r="G3407" s="118"/>
      <c r="H3407" s="118" t="s">
        <v>4831</v>
      </c>
      <c r="I3407" s="118" t="s">
        <v>10184</v>
      </c>
      <c r="J3407" s="118" t="s">
        <v>10185</v>
      </c>
    </row>
    <row r="3408" spans="1:10" ht="12.75">
      <c r="A3408" s="118" t="s">
        <v>16982</v>
      </c>
      <c r="B3408" s="118" t="s">
        <v>17262</v>
      </c>
      <c r="C3408" s="118" t="b">
        <v>0</v>
      </c>
      <c r="D3408" s="118" t="e">
        <f t="shared" ca="1" si="1"/>
        <v>#NAME?</v>
      </c>
      <c r="E3408" s="118" t="s">
        <v>17870</v>
      </c>
      <c r="F3408" s="118" t="s">
        <v>17878</v>
      </c>
      <c r="G3408" s="118"/>
      <c r="H3408" s="118" t="s">
        <v>5961</v>
      </c>
      <c r="I3408" s="118" t="s">
        <v>10184</v>
      </c>
      <c r="J3408" s="118" t="s">
        <v>10185</v>
      </c>
    </row>
    <row r="3409" spans="1:10" ht="12.75">
      <c r="A3409" s="118" t="s">
        <v>1959</v>
      </c>
      <c r="B3409" s="118" t="s">
        <v>10491</v>
      </c>
      <c r="C3409" s="118" t="b">
        <v>0</v>
      </c>
      <c r="D3409" s="118" t="e">
        <f t="shared" ca="1" si="1"/>
        <v>#NAME?</v>
      </c>
      <c r="E3409" s="118" t="s">
        <v>17879</v>
      </c>
      <c r="F3409" s="118" t="s">
        <v>17880</v>
      </c>
      <c r="G3409" s="118"/>
      <c r="H3409" s="118" t="s">
        <v>5607</v>
      </c>
      <c r="I3409" s="118" t="s">
        <v>3131</v>
      </c>
      <c r="J3409" s="118" t="s">
        <v>7622</v>
      </c>
    </row>
    <row r="3410" spans="1:10" ht="12.75">
      <c r="A3410" s="118" t="s">
        <v>1903</v>
      </c>
      <c r="B3410" s="118" t="s">
        <v>17881</v>
      </c>
      <c r="C3410" s="118" t="b">
        <v>0</v>
      </c>
      <c r="D3410" s="118" t="e">
        <f t="shared" ca="1" si="1"/>
        <v>#NAME?</v>
      </c>
      <c r="E3410" s="118" t="s">
        <v>17879</v>
      </c>
      <c r="F3410" s="118" t="s">
        <v>17882</v>
      </c>
      <c r="G3410" s="118"/>
      <c r="H3410" s="118" t="s">
        <v>4305</v>
      </c>
      <c r="I3410" s="118" t="s">
        <v>3131</v>
      </c>
      <c r="J3410" s="118" t="s">
        <v>7622</v>
      </c>
    </row>
    <row r="3411" spans="1:10" ht="12.75">
      <c r="A3411" s="118" t="s">
        <v>14370</v>
      </c>
      <c r="B3411" s="118" t="s">
        <v>17883</v>
      </c>
      <c r="C3411" s="118" t="b">
        <v>0</v>
      </c>
      <c r="D3411" s="118" t="e">
        <f t="shared" ca="1" si="1"/>
        <v>#NAME?</v>
      </c>
      <c r="E3411" s="118" t="s">
        <v>17884</v>
      </c>
      <c r="F3411" s="118" t="s">
        <v>17885</v>
      </c>
      <c r="G3411" s="118"/>
      <c r="H3411" s="118" t="s">
        <v>4276</v>
      </c>
      <c r="I3411" s="118" t="s">
        <v>7590</v>
      </c>
      <c r="J3411" s="118" t="s">
        <v>7591</v>
      </c>
    </row>
    <row r="3412" spans="1:10" ht="12.75">
      <c r="A3412" s="118" t="s">
        <v>8422</v>
      </c>
      <c r="B3412" s="118" t="s">
        <v>11890</v>
      </c>
      <c r="C3412" s="118" t="b">
        <v>0</v>
      </c>
      <c r="D3412" s="118" t="e">
        <f t="shared" ca="1" si="1"/>
        <v>#NAME?</v>
      </c>
      <c r="E3412" s="118" t="s">
        <v>17884</v>
      </c>
      <c r="F3412" s="118" t="s">
        <v>17886</v>
      </c>
      <c r="G3412" s="118"/>
      <c r="H3412" s="118" t="s">
        <v>8656</v>
      </c>
      <c r="I3412" s="118" t="s">
        <v>7590</v>
      </c>
      <c r="J3412" s="118" t="s">
        <v>7591</v>
      </c>
    </row>
    <row r="3413" spans="1:10" ht="12.75">
      <c r="A3413" s="118" t="s">
        <v>2377</v>
      </c>
      <c r="B3413" s="118" t="s">
        <v>12328</v>
      </c>
      <c r="C3413" s="118" t="b">
        <v>0</v>
      </c>
      <c r="D3413" s="118" t="e">
        <f t="shared" ca="1" si="1"/>
        <v>#NAME?</v>
      </c>
      <c r="E3413" s="118" t="s">
        <v>17884</v>
      </c>
      <c r="F3413" s="118" t="s">
        <v>17887</v>
      </c>
      <c r="G3413" s="118"/>
      <c r="H3413" s="118" t="s">
        <v>16303</v>
      </c>
      <c r="I3413" s="118" t="s">
        <v>7590</v>
      </c>
      <c r="J3413" s="118" t="s">
        <v>7591</v>
      </c>
    </row>
    <row r="3414" spans="1:10" ht="12.75">
      <c r="A3414" s="118" t="s">
        <v>2079</v>
      </c>
      <c r="B3414" s="118" t="s">
        <v>17888</v>
      </c>
      <c r="C3414" s="118" t="b">
        <v>0</v>
      </c>
      <c r="D3414" s="118" t="e">
        <f t="shared" ca="1" si="1"/>
        <v>#NAME?</v>
      </c>
      <c r="E3414" s="118" t="s">
        <v>17884</v>
      </c>
      <c r="F3414" s="118" t="s">
        <v>17889</v>
      </c>
      <c r="G3414" s="118"/>
      <c r="H3414" s="118" t="s">
        <v>11885</v>
      </c>
      <c r="I3414" s="118" t="s">
        <v>7590</v>
      </c>
      <c r="J3414" s="118" t="s">
        <v>7591</v>
      </c>
    </row>
    <row r="3415" spans="1:10" ht="12.75">
      <c r="A3415" s="118" t="s">
        <v>17890</v>
      </c>
      <c r="B3415" s="118" t="s">
        <v>1247</v>
      </c>
      <c r="C3415" s="118" t="b">
        <v>0</v>
      </c>
      <c r="D3415" s="118" t="e">
        <f t="shared" ca="1" si="1"/>
        <v>#NAME?</v>
      </c>
      <c r="E3415" s="118" t="s">
        <v>17884</v>
      </c>
      <c r="F3415" s="118" t="s">
        <v>17891</v>
      </c>
      <c r="G3415" s="118"/>
      <c r="H3415" s="118" t="s">
        <v>4831</v>
      </c>
      <c r="I3415" s="118" t="s">
        <v>7590</v>
      </c>
      <c r="J3415" s="118" t="s">
        <v>7591</v>
      </c>
    </row>
    <row r="3416" spans="1:10" ht="12.75">
      <c r="A3416" s="118" t="s">
        <v>17892</v>
      </c>
      <c r="B3416" s="118" t="s">
        <v>17893</v>
      </c>
      <c r="C3416" s="118" t="b">
        <v>0</v>
      </c>
      <c r="D3416" s="118" t="e">
        <f t="shared" ca="1" si="1"/>
        <v>#NAME?</v>
      </c>
      <c r="E3416" s="118" t="s">
        <v>17884</v>
      </c>
      <c r="F3416" s="118" t="s">
        <v>17894</v>
      </c>
      <c r="G3416" s="118"/>
      <c r="H3416" s="118" t="s">
        <v>5273</v>
      </c>
      <c r="I3416" s="118" t="s">
        <v>7590</v>
      </c>
      <c r="J3416" s="118" t="s">
        <v>7591</v>
      </c>
    </row>
    <row r="3417" spans="1:10" ht="12.75">
      <c r="A3417" s="118" t="s">
        <v>2226</v>
      </c>
      <c r="B3417" s="118" t="s">
        <v>17895</v>
      </c>
      <c r="C3417" s="118" t="b">
        <v>0</v>
      </c>
      <c r="D3417" s="118" t="e">
        <f t="shared" ca="1" si="1"/>
        <v>#NAME?</v>
      </c>
      <c r="E3417" s="118" t="s">
        <v>17896</v>
      </c>
      <c r="F3417" s="118" t="s">
        <v>17897</v>
      </c>
      <c r="G3417" s="118"/>
      <c r="H3417" s="118" t="s">
        <v>4276</v>
      </c>
      <c r="I3417" s="118" t="s">
        <v>12902</v>
      </c>
      <c r="J3417" s="118" t="s">
        <v>12903</v>
      </c>
    </row>
    <row r="3418" spans="1:10" ht="12.75">
      <c r="A3418" s="118" t="s">
        <v>8351</v>
      </c>
      <c r="B3418" s="118" t="s">
        <v>17898</v>
      </c>
      <c r="C3418" s="118" t="b">
        <v>0</v>
      </c>
      <c r="D3418" s="118" t="e">
        <f t="shared" ca="1" si="1"/>
        <v>#NAME?</v>
      </c>
      <c r="E3418" s="118" t="s">
        <v>17899</v>
      </c>
      <c r="F3418" s="118" t="s">
        <v>17900</v>
      </c>
      <c r="G3418" s="118"/>
      <c r="H3418" s="118" t="s">
        <v>4305</v>
      </c>
      <c r="I3418" s="118" t="s">
        <v>8701</v>
      </c>
      <c r="J3418" s="118" t="s">
        <v>8702</v>
      </c>
    </row>
    <row r="3419" spans="1:10" ht="12.75">
      <c r="A3419" s="118" t="s">
        <v>17901</v>
      </c>
      <c r="B3419" s="118" t="s">
        <v>17902</v>
      </c>
      <c r="C3419" s="118" t="b">
        <v>0</v>
      </c>
      <c r="D3419" s="118" t="e">
        <f t="shared" ca="1" si="1"/>
        <v>#NAME?</v>
      </c>
      <c r="E3419" s="118" t="s">
        <v>17899</v>
      </c>
      <c r="F3419" s="118" t="s">
        <v>17903</v>
      </c>
      <c r="G3419" s="118"/>
      <c r="H3419" s="118" t="s">
        <v>54</v>
      </c>
      <c r="I3419" s="118" t="s">
        <v>8701</v>
      </c>
      <c r="J3419" s="118" t="s">
        <v>8702</v>
      </c>
    </row>
    <row r="3420" spans="1:10" ht="12.75">
      <c r="A3420" s="118" t="s">
        <v>1591</v>
      </c>
      <c r="B3420" s="118" t="s">
        <v>16444</v>
      </c>
      <c r="C3420" s="118" t="b">
        <v>0</v>
      </c>
      <c r="D3420" s="118" t="e">
        <f t="shared" ca="1" si="1"/>
        <v>#NAME?</v>
      </c>
      <c r="E3420" s="118" t="s">
        <v>17904</v>
      </c>
      <c r="F3420" s="118" t="s">
        <v>17905</v>
      </c>
      <c r="G3420" s="118"/>
      <c r="H3420" s="118" t="s">
        <v>4305</v>
      </c>
      <c r="I3420" s="118" t="s">
        <v>7590</v>
      </c>
      <c r="J3420" s="118" t="s">
        <v>7591</v>
      </c>
    </row>
    <row r="3421" spans="1:10" ht="12.75">
      <c r="A3421" s="118" t="s">
        <v>1666</v>
      </c>
      <c r="B3421" s="118" t="s">
        <v>17906</v>
      </c>
      <c r="C3421" s="118" t="b">
        <v>0</v>
      </c>
      <c r="D3421" s="118" t="e">
        <f t="shared" ca="1" si="1"/>
        <v>#NAME?</v>
      </c>
      <c r="E3421" s="118" t="s">
        <v>17907</v>
      </c>
      <c r="F3421" s="118" t="s">
        <v>17908</v>
      </c>
      <c r="G3421" s="118"/>
      <c r="H3421" s="118" t="s">
        <v>5121</v>
      </c>
      <c r="I3421" s="118" t="s">
        <v>7820</v>
      </c>
      <c r="J3421" s="118" t="s">
        <v>7820</v>
      </c>
    </row>
    <row r="3422" spans="1:10" ht="12.75">
      <c r="A3422" s="118" t="s">
        <v>11300</v>
      </c>
      <c r="B3422" s="118" t="s">
        <v>17909</v>
      </c>
      <c r="C3422" s="118" t="b">
        <v>0</v>
      </c>
      <c r="D3422" s="118" t="e">
        <f t="shared" ca="1" si="1"/>
        <v>#NAME?</v>
      </c>
      <c r="E3422" s="118" t="s">
        <v>17907</v>
      </c>
      <c r="F3422" s="118" t="s">
        <v>17910</v>
      </c>
      <c r="G3422" s="118"/>
      <c r="H3422" s="118" t="s">
        <v>5121</v>
      </c>
      <c r="I3422" s="118" t="s">
        <v>7820</v>
      </c>
      <c r="J3422" s="118" t="s">
        <v>7820</v>
      </c>
    </row>
    <row r="3423" spans="1:10" ht="12.75">
      <c r="A3423" s="118" t="s">
        <v>1363</v>
      </c>
      <c r="B3423" s="118" t="s">
        <v>17911</v>
      </c>
      <c r="C3423" s="118" t="b">
        <v>0</v>
      </c>
      <c r="D3423" s="118" t="e">
        <f t="shared" ca="1" si="1"/>
        <v>#NAME?</v>
      </c>
      <c r="E3423" s="118" t="s">
        <v>17907</v>
      </c>
      <c r="F3423" s="118" t="s">
        <v>17912</v>
      </c>
      <c r="G3423" s="118"/>
      <c r="H3423" s="118" t="s">
        <v>4831</v>
      </c>
      <c r="I3423" s="118" t="s">
        <v>7820</v>
      </c>
      <c r="J3423" s="118" t="s">
        <v>7820</v>
      </c>
    </row>
    <row r="3424" spans="1:10" ht="12.75">
      <c r="A3424" s="118" t="s">
        <v>9679</v>
      </c>
      <c r="B3424" s="118" t="s">
        <v>17913</v>
      </c>
      <c r="C3424" s="118" t="b">
        <v>0</v>
      </c>
      <c r="D3424" s="118" t="e">
        <f t="shared" ca="1" si="1"/>
        <v>#NAME?</v>
      </c>
      <c r="E3424" s="118" t="s">
        <v>4893</v>
      </c>
      <c r="F3424" s="118" t="s">
        <v>17914</v>
      </c>
      <c r="G3424" s="118"/>
      <c r="H3424" s="118" t="s">
        <v>4305</v>
      </c>
      <c r="I3424" s="118" t="s">
        <v>9158</v>
      </c>
      <c r="J3424" s="118" t="s">
        <v>9159</v>
      </c>
    </row>
    <row r="3425" spans="1:10" ht="12.75">
      <c r="A3425" s="118" t="s">
        <v>1704</v>
      </c>
      <c r="B3425" s="118" t="s">
        <v>2407</v>
      </c>
      <c r="C3425" s="118" t="b">
        <v>0</v>
      </c>
      <c r="D3425" s="118" t="e">
        <f t="shared" ca="1" si="1"/>
        <v>#NAME?</v>
      </c>
      <c r="E3425" s="118" t="s">
        <v>4893</v>
      </c>
      <c r="F3425" s="118" t="s">
        <v>17915</v>
      </c>
      <c r="G3425" s="118"/>
      <c r="H3425" s="118" t="s">
        <v>5307</v>
      </c>
      <c r="I3425" s="118" t="s">
        <v>9158</v>
      </c>
      <c r="J3425" s="118" t="s">
        <v>9159</v>
      </c>
    </row>
    <row r="3426" spans="1:10" ht="12.75">
      <c r="A3426" s="118" t="s">
        <v>910</v>
      </c>
      <c r="B3426" s="118" t="s">
        <v>17916</v>
      </c>
      <c r="C3426" s="118" t="b">
        <v>0</v>
      </c>
      <c r="D3426" s="118" t="e">
        <f t="shared" ca="1" si="1"/>
        <v>#NAME?</v>
      </c>
      <c r="E3426" s="118" t="s">
        <v>4893</v>
      </c>
      <c r="F3426" s="118" t="s">
        <v>17917</v>
      </c>
      <c r="G3426" s="118"/>
      <c r="H3426" s="118" t="s">
        <v>4305</v>
      </c>
      <c r="I3426" s="118" t="s">
        <v>9158</v>
      </c>
      <c r="J3426" s="118" t="s">
        <v>9159</v>
      </c>
    </row>
    <row r="3427" spans="1:10" ht="12.75">
      <c r="A3427" s="118" t="s">
        <v>17918</v>
      </c>
      <c r="B3427" s="118" t="s">
        <v>17919</v>
      </c>
      <c r="C3427" s="118" t="b">
        <v>0</v>
      </c>
      <c r="D3427" s="118" t="e">
        <f t="shared" ca="1" si="1"/>
        <v>#NAME?</v>
      </c>
      <c r="E3427" s="118" t="s">
        <v>4893</v>
      </c>
      <c r="F3427" s="118" t="s">
        <v>17920</v>
      </c>
      <c r="G3427" s="118"/>
      <c r="H3427" s="118" t="s">
        <v>4305</v>
      </c>
      <c r="I3427" s="118" t="s">
        <v>9158</v>
      </c>
      <c r="J3427" s="118" t="s">
        <v>9159</v>
      </c>
    </row>
    <row r="3428" spans="1:10" ht="12.75">
      <c r="A3428" s="118" t="s">
        <v>1666</v>
      </c>
      <c r="B3428" s="118" t="s">
        <v>17921</v>
      </c>
      <c r="C3428" s="118" t="b">
        <v>0</v>
      </c>
      <c r="D3428" s="118" t="e">
        <f t="shared" ca="1" si="1"/>
        <v>#NAME?</v>
      </c>
      <c r="E3428" s="118" t="s">
        <v>4893</v>
      </c>
      <c r="F3428" s="118" t="s">
        <v>17922</v>
      </c>
      <c r="G3428" s="118"/>
      <c r="H3428" s="118" t="s">
        <v>4305</v>
      </c>
      <c r="I3428" s="118" t="s">
        <v>9158</v>
      </c>
      <c r="J3428" s="118" t="s">
        <v>9159</v>
      </c>
    </row>
    <row r="3429" spans="1:10" ht="12.75">
      <c r="A3429" s="118" t="s">
        <v>2674</v>
      </c>
      <c r="B3429" s="118" t="s">
        <v>17923</v>
      </c>
      <c r="C3429" s="118" t="b">
        <v>0</v>
      </c>
      <c r="D3429" s="118" t="e">
        <f t="shared" ca="1" si="1"/>
        <v>#NAME?</v>
      </c>
      <c r="E3429" s="118" t="s">
        <v>4893</v>
      </c>
      <c r="F3429" s="118" t="s">
        <v>17924</v>
      </c>
      <c r="G3429" s="118"/>
      <c r="H3429" s="118" t="s">
        <v>4305</v>
      </c>
      <c r="I3429" s="118" t="s">
        <v>9158</v>
      </c>
      <c r="J3429" s="118" t="s">
        <v>9159</v>
      </c>
    </row>
    <row r="3430" spans="1:10" ht="12.75">
      <c r="A3430" s="118" t="s">
        <v>1591</v>
      </c>
      <c r="B3430" s="128" t="b">
        <v>1</v>
      </c>
      <c r="C3430" s="118" t="b">
        <v>0</v>
      </c>
      <c r="D3430" s="118" t="e">
        <f t="shared" ca="1" si="1"/>
        <v>#NAME?</v>
      </c>
      <c r="E3430" s="118" t="s">
        <v>4893</v>
      </c>
      <c r="F3430" s="118" t="s">
        <v>17925</v>
      </c>
      <c r="G3430" s="118"/>
      <c r="H3430" s="118" t="s">
        <v>4305</v>
      </c>
      <c r="I3430" s="118" t="s">
        <v>9158</v>
      </c>
      <c r="J3430" s="118" t="s">
        <v>9159</v>
      </c>
    </row>
    <row r="3431" spans="1:10" ht="12.75">
      <c r="A3431" s="118" t="s">
        <v>853</v>
      </c>
      <c r="B3431" s="118" t="s">
        <v>17926</v>
      </c>
      <c r="C3431" s="118" t="b">
        <v>0</v>
      </c>
      <c r="D3431" s="118" t="e">
        <f t="shared" ca="1" si="1"/>
        <v>#NAME?</v>
      </c>
      <c r="E3431" s="118" t="s">
        <v>4893</v>
      </c>
      <c r="F3431" s="118" t="s">
        <v>17927</v>
      </c>
      <c r="G3431" s="118"/>
      <c r="H3431" s="118" t="s">
        <v>54</v>
      </c>
      <c r="I3431" s="118" t="s">
        <v>9158</v>
      </c>
      <c r="J3431" s="118" t="s">
        <v>9159</v>
      </c>
    </row>
    <row r="3432" spans="1:10" ht="12.75">
      <c r="A3432" s="118" t="s">
        <v>1484</v>
      </c>
      <c r="B3432" s="118" t="s">
        <v>17928</v>
      </c>
      <c r="C3432" s="118" t="b">
        <v>0</v>
      </c>
      <c r="D3432" s="118" t="e">
        <f t="shared" ca="1" si="1"/>
        <v>#NAME?</v>
      </c>
      <c r="E3432" s="118" t="s">
        <v>4893</v>
      </c>
      <c r="F3432" s="118" t="s">
        <v>17929</v>
      </c>
      <c r="G3432" s="118"/>
      <c r="H3432" s="118" t="s">
        <v>5307</v>
      </c>
      <c r="I3432" s="118" t="s">
        <v>9158</v>
      </c>
      <c r="J3432" s="118" t="s">
        <v>9159</v>
      </c>
    </row>
    <row r="3433" spans="1:10" ht="12.75">
      <c r="A3433" s="118" t="s">
        <v>9772</v>
      </c>
      <c r="B3433" s="118" t="s">
        <v>17930</v>
      </c>
      <c r="C3433" s="118" t="b">
        <v>0</v>
      </c>
      <c r="D3433" s="118" t="e">
        <f t="shared" ca="1" si="1"/>
        <v>#NAME?</v>
      </c>
      <c r="E3433" s="118" t="s">
        <v>4893</v>
      </c>
      <c r="F3433" s="118" t="s">
        <v>17931</v>
      </c>
      <c r="G3433" s="118"/>
      <c r="H3433" s="118" t="s">
        <v>4305</v>
      </c>
      <c r="I3433" s="118" t="s">
        <v>9158</v>
      </c>
      <c r="J3433" s="118" t="s">
        <v>9159</v>
      </c>
    </row>
    <row r="3434" spans="1:10" ht="12.75">
      <c r="A3434" s="118" t="s">
        <v>10711</v>
      </c>
      <c r="B3434" s="118" t="s">
        <v>12300</v>
      </c>
      <c r="C3434" s="118" t="b">
        <v>0</v>
      </c>
      <c r="D3434" s="118" t="e">
        <f t="shared" ca="1" si="1"/>
        <v>#NAME?</v>
      </c>
      <c r="E3434" s="118" t="s">
        <v>4893</v>
      </c>
      <c r="F3434" s="118" t="s">
        <v>17932</v>
      </c>
      <c r="G3434" s="118"/>
      <c r="H3434" s="118" t="s">
        <v>4305</v>
      </c>
      <c r="I3434" s="118" t="s">
        <v>9158</v>
      </c>
      <c r="J3434" s="118" t="s">
        <v>9159</v>
      </c>
    </row>
    <row r="3435" spans="1:10" ht="12.75">
      <c r="A3435" s="118" t="s">
        <v>7772</v>
      </c>
      <c r="B3435" s="118" t="s">
        <v>17933</v>
      </c>
      <c r="C3435" s="118" t="b">
        <v>0</v>
      </c>
      <c r="D3435" s="118" t="e">
        <f t="shared" ca="1" si="1"/>
        <v>#NAME?</v>
      </c>
      <c r="E3435" s="118" t="s">
        <v>17934</v>
      </c>
      <c r="F3435" s="118" t="s">
        <v>17935</v>
      </c>
      <c r="G3435" s="118"/>
      <c r="H3435" s="118" t="s">
        <v>4276</v>
      </c>
      <c r="I3435" s="118" t="s">
        <v>7777</v>
      </c>
      <c r="J3435" s="118" t="s">
        <v>7636</v>
      </c>
    </row>
    <row r="3436" spans="1:10" ht="12.75">
      <c r="A3436" s="118" t="s">
        <v>8405</v>
      </c>
      <c r="B3436" s="118" t="s">
        <v>8183</v>
      </c>
      <c r="C3436" s="118" t="b">
        <v>0</v>
      </c>
      <c r="D3436" s="118" t="e">
        <f t="shared" ca="1" si="1"/>
        <v>#NAME?</v>
      </c>
      <c r="E3436" s="118" t="s">
        <v>17934</v>
      </c>
      <c r="F3436" s="118" t="s">
        <v>17936</v>
      </c>
      <c r="G3436" s="118"/>
      <c r="H3436" s="118" t="s">
        <v>4276</v>
      </c>
      <c r="I3436" s="118" t="s">
        <v>7777</v>
      </c>
      <c r="J3436" s="118" t="s">
        <v>7636</v>
      </c>
    </row>
    <row r="3437" spans="1:10" ht="12.75">
      <c r="A3437" s="118" t="s">
        <v>940</v>
      </c>
      <c r="B3437" s="118" t="s">
        <v>14829</v>
      </c>
      <c r="C3437" s="118" t="b">
        <v>0</v>
      </c>
      <c r="D3437" s="118" t="e">
        <f t="shared" ca="1" si="1"/>
        <v>#NAME?</v>
      </c>
      <c r="E3437" s="118" t="s">
        <v>17934</v>
      </c>
      <c r="F3437" s="118" t="s">
        <v>17937</v>
      </c>
      <c r="G3437" s="118"/>
      <c r="H3437" s="118" t="s">
        <v>4485</v>
      </c>
      <c r="I3437" s="118" t="s">
        <v>9840</v>
      </c>
      <c r="J3437" s="118" t="s">
        <v>7672</v>
      </c>
    </row>
    <row r="3438" spans="1:10" ht="12.75">
      <c r="A3438" s="118" t="s">
        <v>8894</v>
      </c>
      <c r="B3438" s="118" t="s">
        <v>17938</v>
      </c>
      <c r="C3438" s="118" t="b">
        <v>0</v>
      </c>
      <c r="D3438" s="118" t="e">
        <f t="shared" ca="1" si="1"/>
        <v>#NAME?</v>
      </c>
      <c r="E3438" s="118" t="s">
        <v>17934</v>
      </c>
      <c r="F3438" s="118" t="s">
        <v>17939</v>
      </c>
      <c r="G3438" s="118"/>
      <c r="H3438" s="118" t="s">
        <v>4276</v>
      </c>
      <c r="I3438" s="118" t="s">
        <v>7777</v>
      </c>
      <c r="J3438" s="118" t="s">
        <v>7636</v>
      </c>
    </row>
    <row r="3439" spans="1:10" ht="12.75">
      <c r="A3439" s="118" t="s">
        <v>10793</v>
      </c>
      <c r="B3439" s="118" t="s">
        <v>17940</v>
      </c>
      <c r="C3439" s="118" t="b">
        <v>0</v>
      </c>
      <c r="D3439" s="118" t="e">
        <f t="shared" ca="1" si="1"/>
        <v>#NAME?</v>
      </c>
      <c r="E3439" s="118" t="s">
        <v>17934</v>
      </c>
      <c r="F3439" s="118" t="s">
        <v>17941</v>
      </c>
      <c r="G3439" s="118"/>
      <c r="H3439" s="118" t="s">
        <v>4276</v>
      </c>
      <c r="I3439" s="118" t="s">
        <v>7777</v>
      </c>
      <c r="J3439" s="118" t="s">
        <v>7636</v>
      </c>
    </row>
    <row r="3440" spans="1:10" ht="12.75">
      <c r="A3440" s="118" t="s">
        <v>2226</v>
      </c>
      <c r="B3440" s="118" t="s">
        <v>17942</v>
      </c>
      <c r="C3440" s="118" t="b">
        <v>0</v>
      </c>
      <c r="D3440" s="118" t="e">
        <f t="shared" ca="1" si="1"/>
        <v>#NAME?</v>
      </c>
      <c r="E3440" s="118" t="s">
        <v>17934</v>
      </c>
      <c r="F3440" s="118" t="s">
        <v>17943</v>
      </c>
      <c r="G3440" s="118"/>
      <c r="H3440" s="118" t="s">
        <v>4276</v>
      </c>
      <c r="I3440" s="118" t="s">
        <v>7777</v>
      </c>
      <c r="J3440" s="118" t="s">
        <v>7636</v>
      </c>
    </row>
    <row r="3441" spans="1:10" ht="12.75">
      <c r="A3441" s="118" t="s">
        <v>814</v>
      </c>
      <c r="B3441" s="118" t="s">
        <v>17933</v>
      </c>
      <c r="C3441" s="118" t="b">
        <v>0</v>
      </c>
      <c r="D3441" s="118" t="e">
        <f t="shared" ca="1" si="1"/>
        <v>#NAME?</v>
      </c>
      <c r="E3441" s="118" t="s">
        <v>17944</v>
      </c>
      <c r="F3441" s="118" t="s">
        <v>17945</v>
      </c>
      <c r="G3441" s="118"/>
      <c r="H3441" s="118" t="s">
        <v>4278</v>
      </c>
      <c r="I3441" s="118" t="s">
        <v>9840</v>
      </c>
      <c r="J3441" s="118" t="s">
        <v>7672</v>
      </c>
    </row>
    <row r="3442" spans="1:10" ht="12.75">
      <c r="A3442" s="118" t="s">
        <v>13128</v>
      </c>
      <c r="B3442" s="118" t="s">
        <v>17940</v>
      </c>
      <c r="C3442" s="118" t="b">
        <v>0</v>
      </c>
      <c r="D3442" s="118" t="e">
        <f t="shared" ca="1" si="1"/>
        <v>#NAME?</v>
      </c>
      <c r="E3442" s="118" t="s">
        <v>17944</v>
      </c>
      <c r="F3442" s="118" t="s">
        <v>17946</v>
      </c>
      <c r="G3442" s="118"/>
      <c r="H3442" s="118" t="s">
        <v>4278</v>
      </c>
      <c r="I3442" s="118" t="s">
        <v>9840</v>
      </c>
      <c r="J3442" s="118" t="s">
        <v>7672</v>
      </c>
    </row>
    <row r="3443" spans="1:10" ht="12.75">
      <c r="A3443" s="118" t="s">
        <v>9004</v>
      </c>
      <c r="B3443" s="118" t="s">
        <v>1247</v>
      </c>
      <c r="C3443" s="118" t="b">
        <v>0</v>
      </c>
      <c r="D3443" s="118" t="e">
        <f t="shared" ca="1" si="1"/>
        <v>#NAME?</v>
      </c>
      <c r="E3443" s="118" t="s">
        <v>17947</v>
      </c>
      <c r="F3443" s="118" t="s">
        <v>17948</v>
      </c>
      <c r="G3443" s="118"/>
      <c r="H3443" s="118" t="s">
        <v>4551</v>
      </c>
      <c r="I3443" s="118" t="s">
        <v>8725</v>
      </c>
      <c r="J3443" s="118" t="s">
        <v>8726</v>
      </c>
    </row>
    <row r="3444" spans="1:10" ht="12.75">
      <c r="A3444" s="118" t="s">
        <v>1026</v>
      </c>
      <c r="B3444" s="118" t="s">
        <v>11125</v>
      </c>
      <c r="C3444" s="118" t="b">
        <v>0</v>
      </c>
      <c r="D3444" s="118" t="e">
        <f t="shared" ca="1" si="1"/>
        <v>#NAME?</v>
      </c>
      <c r="E3444" s="118" t="s">
        <v>17949</v>
      </c>
      <c r="F3444" s="118" t="s">
        <v>17950</v>
      </c>
      <c r="G3444" s="118"/>
      <c r="H3444" s="118" t="s">
        <v>5302</v>
      </c>
      <c r="I3444" s="118" t="s">
        <v>7820</v>
      </c>
      <c r="J3444" s="118" t="s">
        <v>7820</v>
      </c>
    </row>
    <row r="3445" spans="1:10" ht="12.75">
      <c r="A3445" s="118" t="s">
        <v>17951</v>
      </c>
      <c r="B3445" s="118" t="s">
        <v>17952</v>
      </c>
      <c r="C3445" s="118" t="b">
        <v>0</v>
      </c>
      <c r="D3445" s="118" t="e">
        <f t="shared" ca="1" si="1"/>
        <v>#NAME?</v>
      </c>
      <c r="E3445" s="118" t="s">
        <v>17953</v>
      </c>
      <c r="F3445" s="118" t="s">
        <v>17954</v>
      </c>
      <c r="G3445" s="118"/>
      <c r="H3445" s="118" t="s">
        <v>17955</v>
      </c>
      <c r="I3445" s="118" t="s">
        <v>3131</v>
      </c>
      <c r="J3445" s="118" t="s">
        <v>7622</v>
      </c>
    </row>
    <row r="3446" spans="1:10" ht="12.75">
      <c r="A3446" s="118" t="s">
        <v>1026</v>
      </c>
      <c r="B3446" s="118" t="s">
        <v>17956</v>
      </c>
      <c r="C3446" s="118" t="b">
        <v>0</v>
      </c>
      <c r="D3446" s="118" t="e">
        <f t="shared" ca="1" si="1"/>
        <v>#NAME?</v>
      </c>
      <c r="E3446" s="118" t="s">
        <v>17953</v>
      </c>
      <c r="F3446" s="118" t="s">
        <v>17957</v>
      </c>
      <c r="G3446" s="118"/>
      <c r="H3446" s="118" t="s">
        <v>17955</v>
      </c>
      <c r="I3446" s="118" t="s">
        <v>7590</v>
      </c>
      <c r="J3446" s="118" t="s">
        <v>7591</v>
      </c>
    </row>
    <row r="3447" spans="1:10" ht="12.75">
      <c r="A3447" s="118" t="s">
        <v>2653</v>
      </c>
      <c r="B3447" s="118" t="s">
        <v>10271</v>
      </c>
      <c r="C3447" s="118" t="b">
        <v>0</v>
      </c>
      <c r="D3447" s="118" t="e">
        <f t="shared" ca="1" si="1"/>
        <v>#NAME?</v>
      </c>
      <c r="E3447" s="118" t="s">
        <v>17958</v>
      </c>
      <c r="F3447" s="118" t="s">
        <v>17959</v>
      </c>
      <c r="G3447" s="118"/>
      <c r="H3447" s="118" t="s">
        <v>54</v>
      </c>
      <c r="I3447" s="118" t="s">
        <v>10521</v>
      </c>
      <c r="J3447" s="118"/>
    </row>
    <row r="3448" spans="1:10" ht="12.75">
      <c r="A3448" s="118" t="s">
        <v>14564</v>
      </c>
      <c r="B3448" s="118" t="s">
        <v>1485</v>
      </c>
      <c r="C3448" s="118" t="b">
        <v>0</v>
      </c>
      <c r="D3448" s="118" t="e">
        <f t="shared" ca="1" si="1"/>
        <v>#NAME?</v>
      </c>
      <c r="E3448" s="118" t="s">
        <v>17958</v>
      </c>
      <c r="F3448" s="118" t="s">
        <v>17960</v>
      </c>
      <c r="G3448" s="118"/>
      <c r="H3448" s="118" t="s">
        <v>8656</v>
      </c>
      <c r="I3448" s="118" t="s">
        <v>10521</v>
      </c>
      <c r="J3448" s="118"/>
    </row>
    <row r="3449" spans="1:10" ht="12.75">
      <c r="A3449" s="118" t="s">
        <v>17961</v>
      </c>
      <c r="B3449" s="118" t="s">
        <v>8652</v>
      </c>
      <c r="C3449" s="118" t="b">
        <v>0</v>
      </c>
      <c r="D3449" s="118" t="e">
        <f t="shared" ca="1" si="1"/>
        <v>#NAME?</v>
      </c>
      <c r="E3449" s="118" t="s">
        <v>17958</v>
      </c>
      <c r="F3449" s="118" t="s">
        <v>17962</v>
      </c>
      <c r="G3449" s="118"/>
      <c r="H3449" s="118" t="s">
        <v>4276</v>
      </c>
      <c r="I3449" s="118" t="s">
        <v>8883</v>
      </c>
      <c r="J3449" s="118"/>
    </row>
    <row r="3450" spans="1:10" ht="12.75">
      <c r="A3450" s="118" t="s">
        <v>17963</v>
      </c>
      <c r="B3450" s="118" t="s">
        <v>1257</v>
      </c>
      <c r="C3450" s="118" t="b">
        <v>0</v>
      </c>
      <c r="D3450" s="118" t="e">
        <f t="shared" ca="1" si="1"/>
        <v>#NAME?</v>
      </c>
      <c r="E3450" s="118" t="s">
        <v>17958</v>
      </c>
      <c r="F3450" s="118" t="s">
        <v>17964</v>
      </c>
      <c r="G3450" s="118"/>
      <c r="H3450" s="118" t="s">
        <v>5368</v>
      </c>
      <c r="I3450" s="118" t="s">
        <v>10521</v>
      </c>
      <c r="J3450" s="118"/>
    </row>
    <row r="3451" spans="1:10" ht="12.75">
      <c r="A3451" s="118" t="s">
        <v>17965</v>
      </c>
      <c r="B3451" s="118" t="s">
        <v>10011</v>
      </c>
      <c r="C3451" s="118" t="b">
        <v>0</v>
      </c>
      <c r="D3451" s="118" t="e">
        <f t="shared" ca="1" si="1"/>
        <v>#NAME?</v>
      </c>
      <c r="E3451" s="118" t="s">
        <v>17958</v>
      </c>
      <c r="F3451" s="118" t="s">
        <v>17966</v>
      </c>
      <c r="G3451" s="118"/>
      <c r="H3451" s="118" t="s">
        <v>5368</v>
      </c>
      <c r="I3451" s="118" t="s">
        <v>10521</v>
      </c>
      <c r="J3451" s="118"/>
    </row>
    <row r="3452" spans="1:10" ht="12.75">
      <c r="A3452" s="118" t="s">
        <v>826</v>
      </c>
      <c r="B3452" s="118" t="s">
        <v>15639</v>
      </c>
      <c r="C3452" s="118" t="b">
        <v>0</v>
      </c>
      <c r="D3452" s="118" t="e">
        <f t="shared" ca="1" si="1"/>
        <v>#NAME?</v>
      </c>
      <c r="E3452" s="118" t="s">
        <v>17958</v>
      </c>
      <c r="F3452" s="118" t="s">
        <v>17967</v>
      </c>
      <c r="G3452" s="118"/>
      <c r="H3452" s="118" t="s">
        <v>5273</v>
      </c>
      <c r="I3452" s="118" t="s">
        <v>10521</v>
      </c>
      <c r="J3452" s="118"/>
    </row>
    <row r="3453" spans="1:10" ht="12.75">
      <c r="A3453" s="118" t="s">
        <v>15459</v>
      </c>
      <c r="B3453" s="118" t="s">
        <v>8652</v>
      </c>
      <c r="C3453" s="118" t="b">
        <v>0</v>
      </c>
      <c r="D3453" s="118" t="e">
        <f t="shared" ca="1" si="1"/>
        <v>#NAME?</v>
      </c>
      <c r="E3453" s="118" t="s">
        <v>17958</v>
      </c>
      <c r="F3453" s="118" t="s">
        <v>17968</v>
      </c>
      <c r="G3453" s="118"/>
      <c r="H3453" s="118" t="s">
        <v>11606</v>
      </c>
      <c r="I3453" s="118" t="s">
        <v>8883</v>
      </c>
      <c r="J3453" s="118"/>
    </row>
    <row r="3454" spans="1:10" ht="12.75">
      <c r="A3454" s="118" t="s">
        <v>8358</v>
      </c>
      <c r="B3454" s="118" t="s">
        <v>1307</v>
      </c>
      <c r="C3454" s="118" t="b">
        <v>0</v>
      </c>
      <c r="D3454" s="118" t="e">
        <f t="shared" ca="1" si="1"/>
        <v>#NAME?</v>
      </c>
      <c r="E3454" s="118" t="s">
        <v>17958</v>
      </c>
      <c r="F3454" s="118" t="s">
        <v>17969</v>
      </c>
      <c r="G3454" s="118"/>
      <c r="H3454" s="118" t="s">
        <v>5273</v>
      </c>
      <c r="I3454" s="118" t="s">
        <v>10521</v>
      </c>
      <c r="J3454" s="118"/>
    </row>
    <row r="3455" spans="1:10" ht="12.75">
      <c r="A3455" s="118" t="s">
        <v>1009</v>
      </c>
      <c r="B3455" s="118" t="s">
        <v>9962</v>
      </c>
      <c r="C3455" s="118" t="b">
        <v>0</v>
      </c>
      <c r="D3455" s="118" t="e">
        <f t="shared" ca="1" si="1"/>
        <v>#NAME?</v>
      </c>
      <c r="E3455" s="118" t="s">
        <v>17958</v>
      </c>
      <c r="F3455" s="118" t="s">
        <v>17970</v>
      </c>
      <c r="G3455" s="118"/>
      <c r="H3455" s="118" t="s">
        <v>8656</v>
      </c>
      <c r="I3455" s="118" t="s">
        <v>8883</v>
      </c>
      <c r="J3455" s="118"/>
    </row>
    <row r="3456" spans="1:10" ht="12.75">
      <c r="A3456" s="118" t="s">
        <v>17971</v>
      </c>
      <c r="B3456" s="118" t="s">
        <v>9425</v>
      </c>
      <c r="C3456" s="118" t="b">
        <v>0</v>
      </c>
      <c r="D3456" s="118" t="e">
        <f t="shared" ca="1" si="1"/>
        <v>#NAME?</v>
      </c>
      <c r="E3456" s="118" t="s">
        <v>17958</v>
      </c>
      <c r="F3456" s="118" t="s">
        <v>17972</v>
      </c>
      <c r="G3456" s="118"/>
      <c r="H3456" s="118" t="s">
        <v>5368</v>
      </c>
      <c r="I3456" s="118" t="s">
        <v>8883</v>
      </c>
      <c r="J3456" s="118"/>
    </row>
    <row r="3457" spans="1:10" ht="12.75">
      <c r="A3457" s="118" t="s">
        <v>1933</v>
      </c>
      <c r="B3457" s="118" t="s">
        <v>10027</v>
      </c>
      <c r="C3457" s="118" t="b">
        <v>0</v>
      </c>
      <c r="D3457" s="118" t="e">
        <f t="shared" ca="1" si="1"/>
        <v>#NAME?</v>
      </c>
      <c r="E3457" s="118" t="s">
        <v>17958</v>
      </c>
      <c r="F3457" s="118" t="s">
        <v>17973</v>
      </c>
      <c r="G3457" s="118"/>
      <c r="H3457" s="118" t="s">
        <v>11606</v>
      </c>
      <c r="I3457" s="118" t="s">
        <v>8883</v>
      </c>
      <c r="J3457" s="118"/>
    </row>
    <row r="3458" spans="1:10" ht="12.75">
      <c r="A3458" s="118" t="s">
        <v>17974</v>
      </c>
      <c r="B3458" s="118" t="s">
        <v>17975</v>
      </c>
      <c r="C3458" s="118" t="b">
        <v>0</v>
      </c>
      <c r="D3458" s="118" t="e">
        <f t="shared" ca="1" si="1"/>
        <v>#NAME?</v>
      </c>
      <c r="E3458" s="118" t="s">
        <v>17976</v>
      </c>
      <c r="F3458" s="118" t="s">
        <v>17977</v>
      </c>
      <c r="G3458" s="118"/>
      <c r="H3458" s="118" t="s">
        <v>8656</v>
      </c>
      <c r="I3458" s="118" t="s">
        <v>8990</v>
      </c>
      <c r="J3458" s="118"/>
    </row>
    <row r="3459" spans="1:10" ht="12.75">
      <c r="A3459" s="118" t="s">
        <v>17978</v>
      </c>
      <c r="B3459" s="118" t="s">
        <v>17979</v>
      </c>
      <c r="C3459" s="118" t="b">
        <v>0</v>
      </c>
      <c r="D3459" s="118" t="e">
        <f t="shared" ca="1" si="1"/>
        <v>#NAME?</v>
      </c>
      <c r="E3459" s="118" t="s">
        <v>17976</v>
      </c>
      <c r="F3459" s="118" t="s">
        <v>17980</v>
      </c>
      <c r="G3459" s="118"/>
      <c r="H3459" s="118" t="s">
        <v>5273</v>
      </c>
      <c r="I3459" s="118" t="s">
        <v>8990</v>
      </c>
      <c r="J3459" s="118"/>
    </row>
    <row r="3460" spans="1:10" ht="12.75">
      <c r="A3460" s="118" t="s">
        <v>17981</v>
      </c>
      <c r="B3460" s="118" t="s">
        <v>17982</v>
      </c>
      <c r="C3460" s="118" t="b">
        <v>0</v>
      </c>
      <c r="D3460" s="118" t="e">
        <f t="shared" ca="1" si="1"/>
        <v>#NAME?</v>
      </c>
      <c r="E3460" s="118" t="s">
        <v>17976</v>
      </c>
      <c r="F3460" s="118" t="s">
        <v>17983</v>
      </c>
      <c r="G3460" s="118"/>
      <c r="H3460" s="118" t="s">
        <v>4276</v>
      </c>
      <c r="I3460" s="118" t="s">
        <v>8990</v>
      </c>
      <c r="J3460" s="118"/>
    </row>
    <row r="3461" spans="1:10" ht="12.75">
      <c r="A3461" s="118" t="s">
        <v>17984</v>
      </c>
      <c r="B3461" s="118" t="s">
        <v>17985</v>
      </c>
      <c r="C3461" s="118" t="b">
        <v>0</v>
      </c>
      <c r="D3461" s="118" t="e">
        <f t="shared" ca="1" si="1"/>
        <v>#NAME?</v>
      </c>
      <c r="E3461" s="118" t="s">
        <v>17976</v>
      </c>
      <c r="F3461" s="118" t="s">
        <v>17986</v>
      </c>
      <c r="G3461" s="118"/>
      <c r="H3461" s="118" t="s">
        <v>5368</v>
      </c>
      <c r="I3461" s="118" t="s">
        <v>8990</v>
      </c>
      <c r="J3461" s="118"/>
    </row>
    <row r="3462" spans="1:10" ht="12.75">
      <c r="A3462" s="118" t="s">
        <v>17987</v>
      </c>
      <c r="B3462" s="118" t="s">
        <v>17988</v>
      </c>
      <c r="C3462" s="118" t="b">
        <v>0</v>
      </c>
      <c r="D3462" s="118" t="e">
        <f t="shared" ca="1" si="1"/>
        <v>#NAME?</v>
      </c>
      <c r="E3462" s="118" t="s">
        <v>17976</v>
      </c>
      <c r="F3462" s="118" t="s">
        <v>17989</v>
      </c>
      <c r="G3462" s="118"/>
      <c r="H3462" s="118" t="s">
        <v>5368</v>
      </c>
      <c r="I3462" s="118" t="s">
        <v>8990</v>
      </c>
      <c r="J3462" s="118"/>
    </row>
    <row r="3463" spans="1:10" ht="12.75">
      <c r="A3463" s="118" t="s">
        <v>17990</v>
      </c>
      <c r="B3463" s="118" t="s">
        <v>17991</v>
      </c>
      <c r="C3463" s="118" t="b">
        <v>0</v>
      </c>
      <c r="D3463" s="118" t="e">
        <f t="shared" ca="1" si="1"/>
        <v>#NAME?</v>
      </c>
      <c r="E3463" s="118" t="s">
        <v>17992</v>
      </c>
      <c r="F3463" s="118" t="s">
        <v>17993</v>
      </c>
      <c r="G3463" s="118"/>
      <c r="H3463" s="118" t="s">
        <v>4276</v>
      </c>
      <c r="I3463" s="118"/>
      <c r="J3463" s="118"/>
    </row>
    <row r="3464" spans="1:10" ht="12.75">
      <c r="A3464" s="118" t="s">
        <v>11046</v>
      </c>
      <c r="B3464" s="118" t="s">
        <v>17994</v>
      </c>
      <c r="C3464" s="118" t="b">
        <v>0</v>
      </c>
      <c r="D3464" s="118" t="e">
        <f t="shared" ca="1" si="1"/>
        <v>#NAME?</v>
      </c>
      <c r="E3464" s="118" t="s">
        <v>17992</v>
      </c>
      <c r="F3464" s="118" t="s">
        <v>17995</v>
      </c>
      <c r="G3464" s="118"/>
      <c r="H3464" s="118" t="s">
        <v>5368</v>
      </c>
      <c r="I3464" s="118"/>
      <c r="J3464" s="118"/>
    </row>
    <row r="3465" spans="1:10" ht="12.75">
      <c r="A3465" s="118" t="s">
        <v>17996</v>
      </c>
      <c r="B3465" s="118" t="s">
        <v>17997</v>
      </c>
      <c r="C3465" s="118" t="b">
        <v>0</v>
      </c>
      <c r="D3465" s="118" t="e">
        <f t="shared" ca="1" si="1"/>
        <v>#NAME?</v>
      </c>
      <c r="E3465" s="118" t="s">
        <v>17992</v>
      </c>
      <c r="F3465" s="118" t="s">
        <v>17998</v>
      </c>
      <c r="G3465" s="118"/>
      <c r="H3465" s="118" t="s">
        <v>11606</v>
      </c>
      <c r="I3465" s="118"/>
      <c r="J3465" s="118"/>
    </row>
    <row r="3466" spans="1:10" ht="12.75">
      <c r="A3466" s="118" t="s">
        <v>17999</v>
      </c>
      <c r="B3466" s="118" t="s">
        <v>18000</v>
      </c>
      <c r="C3466" s="118" t="b">
        <v>0</v>
      </c>
      <c r="D3466" s="118" t="e">
        <f t="shared" ca="1" si="1"/>
        <v>#NAME?</v>
      </c>
      <c r="E3466" s="118" t="s">
        <v>17992</v>
      </c>
      <c r="F3466" s="118" t="s">
        <v>18001</v>
      </c>
      <c r="G3466" s="118"/>
      <c r="H3466" s="118" t="s">
        <v>5368</v>
      </c>
      <c r="I3466" s="118"/>
      <c r="J3466" s="118"/>
    </row>
    <row r="3467" spans="1:10" ht="12.75">
      <c r="A3467" s="118" t="s">
        <v>18002</v>
      </c>
      <c r="B3467" s="118" t="s">
        <v>18003</v>
      </c>
      <c r="C3467" s="118" t="b">
        <v>0</v>
      </c>
      <c r="D3467" s="118" t="e">
        <f t="shared" ca="1" si="1"/>
        <v>#NAME?</v>
      </c>
      <c r="E3467" s="118" t="s">
        <v>17992</v>
      </c>
      <c r="F3467" s="118" t="s">
        <v>18004</v>
      </c>
      <c r="G3467" s="118"/>
      <c r="H3467" s="118" t="s">
        <v>18005</v>
      </c>
      <c r="I3467" s="118"/>
      <c r="J3467" s="118"/>
    </row>
    <row r="3468" spans="1:10" ht="12.75">
      <c r="A3468" s="118" t="s">
        <v>18006</v>
      </c>
      <c r="B3468" s="118" t="s">
        <v>14379</v>
      </c>
      <c r="C3468" s="118" t="b">
        <v>0</v>
      </c>
      <c r="D3468" s="118" t="e">
        <f t="shared" ca="1" si="1"/>
        <v>#NAME?</v>
      </c>
      <c r="E3468" s="118" t="s">
        <v>17992</v>
      </c>
      <c r="F3468" s="118" t="s">
        <v>18007</v>
      </c>
      <c r="G3468" s="118"/>
      <c r="H3468" s="118" t="s">
        <v>5368</v>
      </c>
      <c r="I3468" s="118"/>
      <c r="J3468" s="118"/>
    </row>
    <row r="3469" spans="1:10" ht="12.75">
      <c r="A3469" s="118" t="s">
        <v>18008</v>
      </c>
      <c r="B3469" s="118" t="s">
        <v>18009</v>
      </c>
      <c r="C3469" s="118" t="b">
        <v>0</v>
      </c>
      <c r="D3469" s="118" t="e">
        <f t="shared" ca="1" si="1"/>
        <v>#NAME?</v>
      </c>
      <c r="E3469" s="118" t="s">
        <v>17992</v>
      </c>
      <c r="F3469" s="118" t="s">
        <v>18010</v>
      </c>
      <c r="G3469" s="118"/>
      <c r="H3469" s="118" t="s">
        <v>4276</v>
      </c>
      <c r="I3469" s="118"/>
      <c r="J3469" s="118"/>
    </row>
    <row r="3470" spans="1:10" ht="12.75">
      <c r="A3470" s="118" t="s">
        <v>15598</v>
      </c>
      <c r="B3470" s="118" t="s">
        <v>13239</v>
      </c>
      <c r="C3470" s="118" t="b">
        <v>0</v>
      </c>
      <c r="D3470" s="118" t="e">
        <f t="shared" ca="1" si="1"/>
        <v>#NAME?</v>
      </c>
      <c r="E3470" s="118" t="s">
        <v>18011</v>
      </c>
      <c r="F3470" s="118" t="s">
        <v>18012</v>
      </c>
      <c r="G3470" s="118"/>
      <c r="H3470" s="118" t="s">
        <v>8656</v>
      </c>
      <c r="I3470" s="118"/>
      <c r="J3470" s="118"/>
    </row>
    <row r="3471" spans="1:10" ht="12.75">
      <c r="A3471" s="118" t="s">
        <v>1704</v>
      </c>
      <c r="B3471" s="118" t="s">
        <v>11304</v>
      </c>
      <c r="C3471" s="118" t="b">
        <v>0</v>
      </c>
      <c r="D3471" s="118" t="e">
        <f t="shared" ca="1" si="1"/>
        <v>#NAME?</v>
      </c>
      <c r="E3471" s="118" t="s">
        <v>18011</v>
      </c>
      <c r="F3471" s="118" t="s">
        <v>18013</v>
      </c>
      <c r="G3471" s="118"/>
      <c r="H3471" s="118" t="s">
        <v>8656</v>
      </c>
      <c r="I3471" s="118"/>
      <c r="J3471" s="118"/>
    </row>
    <row r="3472" spans="1:10" ht="12.75">
      <c r="A3472" s="118" t="s">
        <v>8889</v>
      </c>
      <c r="B3472" s="118" t="s">
        <v>18014</v>
      </c>
      <c r="C3472" s="118" t="b">
        <v>0</v>
      </c>
      <c r="D3472" s="118" t="e">
        <f t="shared" ca="1" si="1"/>
        <v>#NAME?</v>
      </c>
      <c r="E3472" s="118" t="s">
        <v>18011</v>
      </c>
      <c r="F3472" s="118" t="s">
        <v>18015</v>
      </c>
      <c r="G3472" s="118"/>
      <c r="H3472" s="118" t="s">
        <v>8656</v>
      </c>
      <c r="I3472" s="118" t="s">
        <v>9429</v>
      </c>
      <c r="J3472" s="118"/>
    </row>
    <row r="3473" spans="1:10" ht="12.75">
      <c r="A3473" s="118" t="s">
        <v>18016</v>
      </c>
      <c r="B3473" s="118" t="s">
        <v>18017</v>
      </c>
      <c r="C3473" s="118" t="b">
        <v>0</v>
      </c>
      <c r="D3473" s="118" t="e">
        <f t="shared" ca="1" si="1"/>
        <v>#NAME?</v>
      </c>
      <c r="E3473" s="118" t="s">
        <v>18011</v>
      </c>
      <c r="F3473" s="118" t="s">
        <v>18018</v>
      </c>
      <c r="G3473" s="118"/>
      <c r="H3473" s="118" t="s">
        <v>5273</v>
      </c>
      <c r="I3473" s="118"/>
      <c r="J3473" s="118"/>
    </row>
    <row r="3474" spans="1:10" ht="12.75">
      <c r="A3474" s="118" t="s">
        <v>9318</v>
      </c>
      <c r="B3474" s="118" t="s">
        <v>10464</v>
      </c>
      <c r="C3474" s="118" t="b">
        <v>0</v>
      </c>
      <c r="D3474" s="118" t="e">
        <f t="shared" ca="1" si="1"/>
        <v>#NAME?</v>
      </c>
      <c r="E3474" s="118" t="s">
        <v>18011</v>
      </c>
      <c r="F3474" s="118" t="s">
        <v>18019</v>
      </c>
      <c r="G3474" s="118"/>
      <c r="H3474" s="118" t="s">
        <v>18020</v>
      </c>
      <c r="I3474" s="118"/>
      <c r="J3474" s="118"/>
    </row>
    <row r="3475" spans="1:10" ht="12.75">
      <c r="A3475" s="118" t="s">
        <v>8981</v>
      </c>
      <c r="B3475" s="118" t="s">
        <v>1485</v>
      </c>
      <c r="C3475" s="118" t="b">
        <v>0</v>
      </c>
      <c r="D3475" s="118" t="e">
        <f t="shared" ca="1" si="1"/>
        <v>#NAME?</v>
      </c>
      <c r="E3475" s="118" t="s">
        <v>18011</v>
      </c>
      <c r="F3475" s="118" t="s">
        <v>18021</v>
      </c>
      <c r="G3475" s="118"/>
      <c r="H3475" s="118" t="s">
        <v>5273</v>
      </c>
      <c r="I3475" s="118"/>
      <c r="J3475" s="118"/>
    </row>
    <row r="3476" spans="1:10" ht="12.75">
      <c r="A3476" s="118" t="s">
        <v>17042</v>
      </c>
      <c r="B3476" s="118" t="s">
        <v>8652</v>
      </c>
      <c r="C3476" s="118" t="b">
        <v>0</v>
      </c>
      <c r="D3476" s="118" t="e">
        <f t="shared" ca="1" si="1"/>
        <v>#NAME?</v>
      </c>
      <c r="E3476" s="118" t="s">
        <v>18011</v>
      </c>
      <c r="F3476" s="118" t="s">
        <v>18022</v>
      </c>
      <c r="G3476" s="118"/>
      <c r="H3476" s="118" t="s">
        <v>8656</v>
      </c>
      <c r="I3476" s="118"/>
      <c r="J3476" s="118"/>
    </row>
    <row r="3477" spans="1:10" ht="12.75">
      <c r="A3477" s="118" t="s">
        <v>1591</v>
      </c>
      <c r="B3477" s="118" t="s">
        <v>2641</v>
      </c>
      <c r="C3477" s="118" t="b">
        <v>0</v>
      </c>
      <c r="D3477" s="118" t="e">
        <f t="shared" ca="1" si="1"/>
        <v>#NAME?</v>
      </c>
      <c r="E3477" s="118" t="s">
        <v>18011</v>
      </c>
      <c r="F3477" s="118" t="s">
        <v>18023</v>
      </c>
      <c r="G3477" s="118"/>
      <c r="H3477" s="118" t="s">
        <v>4276</v>
      </c>
      <c r="I3477" s="118"/>
      <c r="J3477" s="118"/>
    </row>
    <row r="3478" spans="1:10" ht="12.75">
      <c r="A3478" s="118" t="s">
        <v>10002</v>
      </c>
      <c r="B3478" s="118" t="s">
        <v>18024</v>
      </c>
      <c r="C3478" s="118" t="b">
        <v>0</v>
      </c>
      <c r="D3478" s="118" t="e">
        <f t="shared" ca="1" si="1"/>
        <v>#NAME?</v>
      </c>
      <c r="E3478" s="118" t="s">
        <v>18011</v>
      </c>
      <c r="F3478" s="118" t="s">
        <v>18025</v>
      </c>
      <c r="G3478" s="118"/>
      <c r="H3478" s="118" t="s">
        <v>18026</v>
      </c>
      <c r="I3478" s="118"/>
      <c r="J3478" s="118"/>
    </row>
    <row r="3479" spans="1:10" ht="12.75">
      <c r="A3479" s="118" t="s">
        <v>18027</v>
      </c>
      <c r="B3479" s="118" t="s">
        <v>18028</v>
      </c>
      <c r="C3479" s="118" t="b">
        <v>0</v>
      </c>
      <c r="D3479" s="118" t="e">
        <f t="shared" ca="1" si="1"/>
        <v>#NAME?</v>
      </c>
      <c r="E3479" s="118" t="s">
        <v>18011</v>
      </c>
      <c r="F3479" s="118" t="s">
        <v>18029</v>
      </c>
      <c r="G3479" s="118"/>
      <c r="H3479" s="118" t="s">
        <v>5368</v>
      </c>
      <c r="I3479" s="118"/>
      <c r="J3479" s="118"/>
    </row>
    <row r="3480" spans="1:10" ht="12.75">
      <c r="A3480" s="118" t="s">
        <v>2193</v>
      </c>
      <c r="B3480" s="118" t="s">
        <v>18030</v>
      </c>
      <c r="C3480" s="118" t="b">
        <v>0</v>
      </c>
      <c r="D3480" s="118" t="e">
        <f t="shared" ca="1" si="1"/>
        <v>#NAME?</v>
      </c>
      <c r="E3480" s="118" t="s">
        <v>18011</v>
      </c>
      <c r="F3480" s="118" t="s">
        <v>18031</v>
      </c>
      <c r="G3480" s="118"/>
      <c r="H3480" s="118" t="s">
        <v>18032</v>
      </c>
      <c r="I3480" s="118"/>
      <c r="J3480" s="118"/>
    </row>
    <row r="3481" spans="1:10" ht="12.75">
      <c r="A3481" s="118" t="s">
        <v>2057</v>
      </c>
      <c r="B3481" s="118" t="s">
        <v>18033</v>
      </c>
      <c r="C3481" s="118" t="b">
        <v>0</v>
      </c>
      <c r="D3481" s="118" t="e">
        <f t="shared" ca="1" si="1"/>
        <v>#NAME?</v>
      </c>
      <c r="E3481" s="118" t="s">
        <v>18011</v>
      </c>
      <c r="F3481" s="118" t="s">
        <v>18034</v>
      </c>
      <c r="G3481" s="118"/>
      <c r="H3481" s="118" t="s">
        <v>5273</v>
      </c>
      <c r="I3481" s="118" t="s">
        <v>9429</v>
      </c>
      <c r="J3481" s="118"/>
    </row>
    <row r="3482" spans="1:10" ht="12.75">
      <c r="A3482" s="118" t="s">
        <v>18035</v>
      </c>
      <c r="B3482" s="118" t="s">
        <v>18036</v>
      </c>
      <c r="C3482" s="118" t="b">
        <v>0</v>
      </c>
      <c r="D3482" s="118" t="e">
        <f t="shared" ca="1" si="1"/>
        <v>#NAME?</v>
      </c>
      <c r="E3482" s="118" t="s">
        <v>18011</v>
      </c>
      <c r="F3482" s="118" t="s">
        <v>18037</v>
      </c>
      <c r="G3482" s="118"/>
      <c r="H3482" s="118" t="s">
        <v>5368</v>
      </c>
      <c r="I3482" s="118"/>
      <c r="J3482" s="118"/>
    </row>
    <row r="3483" spans="1:10" ht="12.75">
      <c r="A3483" s="118" t="s">
        <v>10777</v>
      </c>
      <c r="B3483" s="118" t="s">
        <v>2145</v>
      </c>
      <c r="C3483" s="118" t="b">
        <v>0</v>
      </c>
      <c r="D3483" s="118" t="e">
        <f t="shared" ca="1" si="1"/>
        <v>#NAME?</v>
      </c>
      <c r="E3483" s="118" t="s">
        <v>18011</v>
      </c>
      <c r="F3483" s="118" t="s">
        <v>18038</v>
      </c>
      <c r="G3483" s="118"/>
      <c r="H3483" s="118" t="s">
        <v>54</v>
      </c>
      <c r="I3483" s="118"/>
      <c r="J3483" s="118"/>
    </row>
    <row r="3484" spans="1:10" ht="12.75">
      <c r="A3484" s="118" t="s">
        <v>18039</v>
      </c>
      <c r="B3484" s="118" t="s">
        <v>8652</v>
      </c>
      <c r="C3484" s="118" t="b">
        <v>0</v>
      </c>
      <c r="D3484" s="118" t="e">
        <f t="shared" ca="1" si="1"/>
        <v>#NAME?</v>
      </c>
      <c r="E3484" s="118" t="s">
        <v>18011</v>
      </c>
      <c r="F3484" s="118" t="s">
        <v>18040</v>
      </c>
      <c r="G3484" s="118"/>
      <c r="H3484" s="118" t="s">
        <v>5368</v>
      </c>
      <c r="I3484" s="118"/>
      <c r="J3484" s="118"/>
    </row>
    <row r="3485" spans="1:10" ht="12.75">
      <c r="A3485" s="118" t="s">
        <v>18041</v>
      </c>
      <c r="B3485" s="118" t="s">
        <v>1307</v>
      </c>
      <c r="C3485" s="118" t="b">
        <v>0</v>
      </c>
      <c r="D3485" s="118" t="e">
        <f t="shared" ca="1" si="1"/>
        <v>#NAME?</v>
      </c>
      <c r="E3485" s="118" t="s">
        <v>18011</v>
      </c>
      <c r="F3485" s="118" t="s">
        <v>18042</v>
      </c>
      <c r="G3485" s="118"/>
      <c r="H3485" s="118" t="s">
        <v>5368</v>
      </c>
      <c r="I3485" s="118" t="s">
        <v>9429</v>
      </c>
      <c r="J3485" s="118"/>
    </row>
    <row r="3486" spans="1:10" ht="12.75">
      <c r="A3486" s="118" t="s">
        <v>18043</v>
      </c>
      <c r="B3486" s="118" t="s">
        <v>18044</v>
      </c>
      <c r="C3486" s="118" t="b">
        <v>0</v>
      </c>
      <c r="D3486" s="118" t="e">
        <f t="shared" ca="1" si="1"/>
        <v>#NAME?</v>
      </c>
      <c r="E3486" s="118" t="s">
        <v>18045</v>
      </c>
      <c r="F3486" s="118" t="s">
        <v>18046</v>
      </c>
      <c r="G3486" s="118"/>
      <c r="H3486" s="118" t="s">
        <v>8656</v>
      </c>
      <c r="I3486" s="118" t="s">
        <v>11482</v>
      </c>
      <c r="J3486" s="118"/>
    </row>
    <row r="3487" spans="1:10" ht="12.75">
      <c r="A3487" s="118" t="s">
        <v>18047</v>
      </c>
      <c r="B3487" s="118" t="s">
        <v>18048</v>
      </c>
      <c r="C3487" s="118" t="b">
        <v>0</v>
      </c>
      <c r="D3487" s="118" t="e">
        <f t="shared" ca="1" si="1"/>
        <v>#NAME?</v>
      </c>
      <c r="E3487" s="118" t="s">
        <v>18045</v>
      </c>
      <c r="F3487" s="118" t="s">
        <v>18049</v>
      </c>
      <c r="G3487" s="118"/>
      <c r="H3487" s="118" t="s">
        <v>4278</v>
      </c>
      <c r="I3487" s="118" t="s">
        <v>11482</v>
      </c>
      <c r="J3487" s="118"/>
    </row>
    <row r="3488" spans="1:10" ht="12.75">
      <c r="A3488" s="118" t="s">
        <v>18050</v>
      </c>
      <c r="B3488" s="118" t="s">
        <v>18051</v>
      </c>
      <c r="C3488" s="118" t="b">
        <v>0</v>
      </c>
      <c r="D3488" s="118" t="e">
        <f t="shared" ca="1" si="1"/>
        <v>#NAME?</v>
      </c>
      <c r="E3488" s="118" t="s">
        <v>18045</v>
      </c>
      <c r="F3488" s="118" t="s">
        <v>18052</v>
      </c>
      <c r="G3488" s="118"/>
      <c r="H3488" s="118" t="s">
        <v>8656</v>
      </c>
      <c r="I3488" s="118" t="s">
        <v>11482</v>
      </c>
      <c r="J3488" s="118"/>
    </row>
    <row r="3489" spans="1:10" ht="12.75">
      <c r="A3489" s="118" t="s">
        <v>18053</v>
      </c>
      <c r="B3489" s="118" t="s">
        <v>18054</v>
      </c>
      <c r="C3489" s="118" t="b">
        <v>0</v>
      </c>
      <c r="D3489" s="118" t="e">
        <f t="shared" ca="1" si="1"/>
        <v>#NAME?</v>
      </c>
      <c r="E3489" s="118" t="s">
        <v>18045</v>
      </c>
      <c r="F3489" s="118" t="s">
        <v>18055</v>
      </c>
      <c r="G3489" s="118"/>
      <c r="H3489" s="118" t="s">
        <v>4278</v>
      </c>
      <c r="I3489" s="118" t="s">
        <v>11482</v>
      </c>
      <c r="J3489" s="118"/>
    </row>
    <row r="3490" spans="1:10" ht="12.75">
      <c r="A3490" s="118" t="s">
        <v>15777</v>
      </c>
      <c r="B3490" s="118" t="s">
        <v>18056</v>
      </c>
      <c r="C3490" s="118" t="b">
        <v>0</v>
      </c>
      <c r="D3490" s="118" t="e">
        <f t="shared" ca="1" si="1"/>
        <v>#NAME?</v>
      </c>
      <c r="E3490" s="118" t="s">
        <v>18045</v>
      </c>
      <c r="F3490" s="118" t="s">
        <v>18057</v>
      </c>
      <c r="G3490" s="118"/>
      <c r="H3490" s="118" t="s">
        <v>5273</v>
      </c>
      <c r="I3490" s="118" t="s">
        <v>11482</v>
      </c>
      <c r="J3490" s="118"/>
    </row>
    <row r="3491" spans="1:10" ht="12.75">
      <c r="A3491" s="118" t="s">
        <v>882</v>
      </c>
      <c r="B3491" s="118" t="s">
        <v>18058</v>
      </c>
      <c r="C3491" s="118" t="b">
        <v>0</v>
      </c>
      <c r="D3491" s="118" t="e">
        <f t="shared" ca="1" si="1"/>
        <v>#NAME?</v>
      </c>
      <c r="E3491" s="118" t="s">
        <v>18045</v>
      </c>
      <c r="F3491" s="118" t="s">
        <v>18059</v>
      </c>
      <c r="G3491" s="118"/>
      <c r="H3491" s="118" t="s">
        <v>4276</v>
      </c>
      <c r="I3491" s="118" t="s">
        <v>11482</v>
      </c>
      <c r="J3491" s="118"/>
    </row>
    <row r="3492" spans="1:10" ht="12.75">
      <c r="A3492" s="118" t="s">
        <v>2523</v>
      </c>
      <c r="B3492" s="118" t="s">
        <v>18060</v>
      </c>
      <c r="C3492" s="118" t="b">
        <v>0</v>
      </c>
      <c r="D3492" s="118" t="e">
        <f t="shared" ca="1" si="1"/>
        <v>#NAME?</v>
      </c>
      <c r="E3492" s="118" t="s">
        <v>18045</v>
      </c>
      <c r="F3492" s="118" t="s">
        <v>18061</v>
      </c>
      <c r="G3492" s="118"/>
      <c r="H3492" s="118" t="s">
        <v>8656</v>
      </c>
      <c r="I3492" s="118" t="s">
        <v>11482</v>
      </c>
      <c r="J3492" s="118"/>
    </row>
    <row r="3493" spans="1:10" ht="12.75">
      <c r="A3493" s="118" t="s">
        <v>18062</v>
      </c>
      <c r="B3493" s="118" t="s">
        <v>18063</v>
      </c>
      <c r="C3493" s="118" t="b">
        <v>0</v>
      </c>
      <c r="D3493" s="118" t="e">
        <f t="shared" ca="1" si="1"/>
        <v>#NAME?</v>
      </c>
      <c r="E3493" s="118" t="s">
        <v>18064</v>
      </c>
      <c r="F3493" s="118" t="s">
        <v>18065</v>
      </c>
      <c r="G3493" s="118"/>
      <c r="H3493" s="118" t="s">
        <v>5368</v>
      </c>
      <c r="I3493" s="127" t="s">
        <v>7850</v>
      </c>
      <c r="J3493" s="118"/>
    </row>
    <row r="3494" spans="1:10" ht="12.75">
      <c r="A3494" s="118" t="s">
        <v>8889</v>
      </c>
      <c r="B3494" s="118" t="s">
        <v>18066</v>
      </c>
      <c r="C3494" s="118" t="b">
        <v>0</v>
      </c>
      <c r="D3494" s="118" t="e">
        <f t="shared" ca="1" si="1"/>
        <v>#NAME?</v>
      </c>
      <c r="E3494" s="118" t="s">
        <v>18064</v>
      </c>
      <c r="F3494" s="118" t="s">
        <v>18067</v>
      </c>
      <c r="G3494" s="118"/>
      <c r="H3494" s="118" t="s">
        <v>18068</v>
      </c>
      <c r="I3494" s="127" t="s">
        <v>7850</v>
      </c>
      <c r="J3494" s="118"/>
    </row>
    <row r="3495" spans="1:10" ht="12.75">
      <c r="A3495" s="118" t="s">
        <v>8748</v>
      </c>
      <c r="B3495" s="118" t="s">
        <v>18069</v>
      </c>
      <c r="C3495" s="118" t="b">
        <v>0</v>
      </c>
      <c r="D3495" s="118" t="e">
        <f t="shared" ca="1" si="1"/>
        <v>#NAME?</v>
      </c>
      <c r="E3495" s="118" t="s">
        <v>18064</v>
      </c>
      <c r="F3495" s="118" t="s">
        <v>18070</v>
      </c>
      <c r="G3495" s="118"/>
      <c r="H3495" s="118" t="s">
        <v>4276</v>
      </c>
      <c r="I3495" s="127" t="s">
        <v>7850</v>
      </c>
      <c r="J3495" s="118"/>
    </row>
    <row r="3496" spans="1:10" ht="12.75">
      <c r="A3496" s="118" t="s">
        <v>9703</v>
      </c>
      <c r="B3496" s="118" t="s">
        <v>18071</v>
      </c>
      <c r="C3496" s="118" t="b">
        <v>0</v>
      </c>
      <c r="D3496" s="118" t="e">
        <f t="shared" ca="1" si="1"/>
        <v>#NAME?</v>
      </c>
      <c r="E3496" s="118" t="s">
        <v>18064</v>
      </c>
      <c r="F3496" s="118" t="s">
        <v>18072</v>
      </c>
      <c r="G3496" s="118"/>
      <c r="H3496" s="118" t="s">
        <v>54</v>
      </c>
      <c r="I3496" s="127" t="s">
        <v>7850</v>
      </c>
      <c r="J3496" s="118"/>
    </row>
    <row r="3497" spans="1:10" ht="12.75">
      <c r="A3497" s="118" t="s">
        <v>8933</v>
      </c>
      <c r="B3497" s="118" t="s">
        <v>18073</v>
      </c>
      <c r="C3497" s="118" t="b">
        <v>0</v>
      </c>
      <c r="D3497" s="118" t="e">
        <f t="shared" ca="1" si="1"/>
        <v>#NAME?</v>
      </c>
      <c r="E3497" s="118" t="s">
        <v>18064</v>
      </c>
      <c r="F3497" s="118" t="s">
        <v>18074</v>
      </c>
      <c r="G3497" s="118"/>
      <c r="H3497" s="118" t="s">
        <v>11606</v>
      </c>
      <c r="I3497" s="127" t="s">
        <v>7850</v>
      </c>
      <c r="J3497" s="118"/>
    </row>
    <row r="3498" spans="1:10" ht="12.75">
      <c r="A3498" s="118" t="s">
        <v>7924</v>
      </c>
      <c r="B3498" s="118" t="s">
        <v>18075</v>
      </c>
      <c r="C3498" s="118" t="b">
        <v>0</v>
      </c>
      <c r="D3498" s="118" t="e">
        <f t="shared" ca="1" si="1"/>
        <v>#NAME?</v>
      </c>
      <c r="E3498" s="118" t="s">
        <v>18064</v>
      </c>
      <c r="F3498" s="118" t="s">
        <v>18076</v>
      </c>
      <c r="G3498" s="118"/>
      <c r="H3498" s="118" t="s">
        <v>54</v>
      </c>
      <c r="I3498" s="127" t="s">
        <v>7850</v>
      </c>
      <c r="J3498" s="118"/>
    </row>
    <row r="3499" spans="1:10" ht="12.75">
      <c r="A3499" s="118" t="s">
        <v>18077</v>
      </c>
      <c r="B3499" s="118" t="s">
        <v>18078</v>
      </c>
      <c r="C3499" s="118" t="b">
        <v>0</v>
      </c>
      <c r="D3499" s="118" t="e">
        <f t="shared" ca="1" si="1"/>
        <v>#NAME?</v>
      </c>
      <c r="E3499" s="118" t="s">
        <v>18064</v>
      </c>
      <c r="F3499" s="118" t="s">
        <v>18079</v>
      </c>
      <c r="G3499" s="118"/>
      <c r="H3499" s="118" t="s">
        <v>5273</v>
      </c>
      <c r="I3499" s="127" t="s">
        <v>7850</v>
      </c>
      <c r="J3499" s="118"/>
    </row>
    <row r="3500" spans="1:10" ht="12.75">
      <c r="A3500" s="118" t="s">
        <v>18080</v>
      </c>
      <c r="B3500" s="118" t="s">
        <v>18081</v>
      </c>
      <c r="C3500" s="118" t="b">
        <v>0</v>
      </c>
      <c r="D3500" s="118" t="e">
        <f t="shared" ca="1" si="1"/>
        <v>#NAME?</v>
      </c>
      <c r="E3500" s="118" t="s">
        <v>18082</v>
      </c>
      <c r="F3500" s="118" t="s">
        <v>18083</v>
      </c>
      <c r="G3500" s="118"/>
      <c r="H3500" s="118" t="s">
        <v>8656</v>
      </c>
      <c r="I3500" s="118" t="s">
        <v>8112</v>
      </c>
      <c r="J3500" s="118"/>
    </row>
    <row r="3501" spans="1:10" ht="12.75">
      <c r="A3501" s="118" t="s">
        <v>7970</v>
      </c>
      <c r="B3501" s="118" t="s">
        <v>18084</v>
      </c>
      <c r="C3501" s="118" t="b">
        <v>0</v>
      </c>
      <c r="D3501" s="118" t="e">
        <f t="shared" ca="1" si="1"/>
        <v>#NAME?</v>
      </c>
      <c r="E3501" s="118" t="s">
        <v>18082</v>
      </c>
      <c r="F3501" s="118" t="s">
        <v>18085</v>
      </c>
      <c r="G3501" s="118"/>
      <c r="H3501" s="118" t="s">
        <v>4278</v>
      </c>
      <c r="I3501" s="118" t="s">
        <v>8112</v>
      </c>
      <c r="J3501" s="118"/>
    </row>
    <row r="3502" spans="1:10" ht="12.75">
      <c r="A3502" s="118" t="s">
        <v>11728</v>
      </c>
      <c r="B3502" s="118" t="s">
        <v>18086</v>
      </c>
      <c r="C3502" s="118" t="b">
        <v>0</v>
      </c>
      <c r="D3502" s="118" t="e">
        <f t="shared" ca="1" si="1"/>
        <v>#NAME?</v>
      </c>
      <c r="E3502" s="118" t="s">
        <v>18082</v>
      </c>
      <c r="F3502" s="118" t="s">
        <v>18087</v>
      </c>
      <c r="G3502" s="118"/>
      <c r="H3502" s="118" t="s">
        <v>5273</v>
      </c>
      <c r="I3502" s="118" t="s">
        <v>8112</v>
      </c>
      <c r="J3502" s="118"/>
    </row>
    <row r="3503" spans="1:10" ht="12.75">
      <c r="A3503" s="118" t="s">
        <v>8115</v>
      </c>
      <c r="B3503" s="118" t="s">
        <v>18088</v>
      </c>
      <c r="C3503" s="118" t="b">
        <v>0</v>
      </c>
      <c r="D3503" s="118" t="e">
        <f t="shared" ca="1" si="1"/>
        <v>#NAME?</v>
      </c>
      <c r="E3503" s="118" t="s">
        <v>18082</v>
      </c>
      <c r="F3503" s="118" t="s">
        <v>18089</v>
      </c>
      <c r="G3503" s="118"/>
      <c r="H3503" s="118" t="s">
        <v>4276</v>
      </c>
      <c r="I3503" s="118" t="s">
        <v>8112</v>
      </c>
      <c r="J3503" s="118"/>
    </row>
    <row r="3504" spans="1:10" ht="12.75">
      <c r="A3504" s="118" t="s">
        <v>1867</v>
      </c>
      <c r="B3504" s="118" t="s">
        <v>18090</v>
      </c>
      <c r="C3504" s="118" t="b">
        <v>0</v>
      </c>
      <c r="D3504" s="118" t="e">
        <f t="shared" ca="1" si="1"/>
        <v>#NAME?</v>
      </c>
      <c r="E3504" s="118" t="s">
        <v>18091</v>
      </c>
      <c r="F3504" s="118" t="s">
        <v>18092</v>
      </c>
      <c r="G3504" s="118"/>
      <c r="H3504" s="118" t="s">
        <v>4276</v>
      </c>
      <c r="I3504" s="118" t="s">
        <v>7684</v>
      </c>
      <c r="J3504" s="118"/>
    </row>
    <row r="3505" spans="1:10" ht="12.75">
      <c r="A3505" s="118" t="s">
        <v>14905</v>
      </c>
      <c r="B3505" s="118" t="s">
        <v>18093</v>
      </c>
      <c r="C3505" s="118" t="b">
        <v>0</v>
      </c>
      <c r="D3505" s="118" t="e">
        <f t="shared" ca="1" si="1"/>
        <v>#NAME?</v>
      </c>
      <c r="E3505" s="118" t="s">
        <v>18091</v>
      </c>
      <c r="F3505" s="118" t="s">
        <v>18094</v>
      </c>
      <c r="G3505" s="118"/>
      <c r="H3505" s="118" t="s">
        <v>5368</v>
      </c>
      <c r="I3505" s="118" t="s">
        <v>7684</v>
      </c>
      <c r="J3505" s="118"/>
    </row>
    <row r="3506" spans="1:10" ht="12.75">
      <c r="A3506" s="118" t="s">
        <v>18095</v>
      </c>
      <c r="B3506" s="118" t="s">
        <v>18096</v>
      </c>
      <c r="C3506" s="118" t="b">
        <v>0</v>
      </c>
      <c r="D3506" s="118" t="e">
        <f t="shared" ca="1" si="1"/>
        <v>#NAME?</v>
      </c>
      <c r="E3506" s="118" t="s">
        <v>18091</v>
      </c>
      <c r="F3506" s="118" t="s">
        <v>18097</v>
      </c>
      <c r="G3506" s="118"/>
      <c r="H3506" s="118" t="s">
        <v>8656</v>
      </c>
      <c r="I3506" s="118" t="s">
        <v>7684</v>
      </c>
      <c r="J3506" s="118"/>
    </row>
    <row r="3507" spans="1:10" ht="12.75">
      <c r="A3507" s="118" t="s">
        <v>7860</v>
      </c>
      <c r="B3507" s="118" t="s">
        <v>18098</v>
      </c>
      <c r="C3507" s="118" t="b">
        <v>0</v>
      </c>
      <c r="D3507" s="118" t="e">
        <f t="shared" ca="1" si="1"/>
        <v>#NAME?</v>
      </c>
      <c r="E3507" s="118" t="s">
        <v>18091</v>
      </c>
      <c r="F3507" s="118" t="s">
        <v>18099</v>
      </c>
      <c r="G3507" s="118"/>
      <c r="H3507" s="118" t="s">
        <v>11606</v>
      </c>
      <c r="I3507" s="118" t="s">
        <v>7684</v>
      </c>
      <c r="J3507" s="118"/>
    </row>
    <row r="3508" spans="1:10" ht="12.75">
      <c r="A3508" s="118" t="s">
        <v>9399</v>
      </c>
      <c r="B3508" s="118" t="s">
        <v>18100</v>
      </c>
      <c r="C3508" s="118" t="b">
        <v>0</v>
      </c>
      <c r="D3508" s="118" t="e">
        <f t="shared" ca="1" si="1"/>
        <v>#NAME?</v>
      </c>
      <c r="E3508" s="118" t="s">
        <v>18091</v>
      </c>
      <c r="F3508" s="118" t="s">
        <v>18101</v>
      </c>
      <c r="G3508" s="118"/>
      <c r="H3508" s="118" t="s">
        <v>4276</v>
      </c>
      <c r="I3508" s="118" t="s">
        <v>7684</v>
      </c>
      <c r="J3508" s="118"/>
    </row>
    <row r="3509" spans="1:10" ht="12.75">
      <c r="A3509" s="118" t="s">
        <v>2226</v>
      </c>
      <c r="B3509" s="118" t="s">
        <v>18102</v>
      </c>
      <c r="C3509" s="118" t="b">
        <v>0</v>
      </c>
      <c r="D3509" s="118" t="e">
        <f t="shared" ca="1" si="1"/>
        <v>#NAME?</v>
      </c>
      <c r="E3509" s="118" t="s">
        <v>18103</v>
      </c>
      <c r="F3509" s="118" t="s">
        <v>18104</v>
      </c>
      <c r="G3509" s="118"/>
      <c r="H3509" s="118" t="s">
        <v>18105</v>
      </c>
      <c r="I3509" s="118" t="s">
        <v>7815</v>
      </c>
      <c r="J3509" s="118"/>
    </row>
    <row r="3510" spans="1:10" ht="12.75">
      <c r="A3510" s="118" t="s">
        <v>2416</v>
      </c>
      <c r="B3510" s="118" t="s">
        <v>18106</v>
      </c>
      <c r="C3510" s="118" t="b">
        <v>0</v>
      </c>
      <c r="D3510" s="118" t="e">
        <f t="shared" ca="1" si="1"/>
        <v>#NAME?</v>
      </c>
      <c r="E3510" s="118" t="s">
        <v>18107</v>
      </c>
      <c r="F3510" s="118" t="s">
        <v>18108</v>
      </c>
      <c r="G3510" s="118"/>
      <c r="H3510" s="118" t="s">
        <v>4276</v>
      </c>
      <c r="I3510" s="118" t="s">
        <v>7820</v>
      </c>
      <c r="J3510" s="118" t="s">
        <v>7820</v>
      </c>
    </row>
    <row r="3511" spans="1:10" ht="12.75">
      <c r="A3511" s="118" t="s">
        <v>814</v>
      </c>
      <c r="B3511" s="118" t="s">
        <v>18109</v>
      </c>
      <c r="C3511" s="118" t="b">
        <v>0</v>
      </c>
      <c r="D3511" s="118" t="e">
        <f t="shared" ca="1" si="1"/>
        <v>#NAME?</v>
      </c>
      <c r="E3511" s="118" t="s">
        <v>18107</v>
      </c>
      <c r="F3511" s="118" t="s">
        <v>18110</v>
      </c>
      <c r="G3511" s="118"/>
      <c r="H3511" s="118" t="s">
        <v>5368</v>
      </c>
      <c r="I3511" s="118" t="s">
        <v>7820</v>
      </c>
      <c r="J3511" s="118" t="s">
        <v>7820</v>
      </c>
    </row>
    <row r="3512" spans="1:10" ht="12.75">
      <c r="A3512" s="118" t="s">
        <v>8405</v>
      </c>
      <c r="B3512" s="118" t="s">
        <v>18111</v>
      </c>
      <c r="C3512" s="118" t="b">
        <v>0</v>
      </c>
      <c r="D3512" s="118" t="e">
        <f t="shared" ca="1" si="1"/>
        <v>#NAME?</v>
      </c>
      <c r="E3512" s="118" t="s">
        <v>18107</v>
      </c>
      <c r="F3512" s="118" t="s">
        <v>18112</v>
      </c>
      <c r="G3512" s="118"/>
      <c r="H3512" s="118" t="s">
        <v>5368</v>
      </c>
      <c r="I3512" s="118" t="s">
        <v>7820</v>
      </c>
      <c r="J3512" s="118" t="s">
        <v>7820</v>
      </c>
    </row>
    <row r="3513" spans="1:10" ht="12.75">
      <c r="A3513" s="118" t="s">
        <v>15433</v>
      </c>
      <c r="B3513" s="118" t="s">
        <v>18113</v>
      </c>
      <c r="C3513" s="118" t="b">
        <v>0</v>
      </c>
      <c r="D3513" s="118" t="e">
        <f t="shared" ca="1" si="1"/>
        <v>#NAME?</v>
      </c>
      <c r="E3513" s="118" t="s">
        <v>18107</v>
      </c>
      <c r="F3513" s="118" t="s">
        <v>18114</v>
      </c>
      <c r="G3513" s="118"/>
      <c r="H3513" s="118" t="s">
        <v>8656</v>
      </c>
      <c r="I3513" s="118" t="s">
        <v>7820</v>
      </c>
      <c r="J3513" s="118" t="s">
        <v>7820</v>
      </c>
    </row>
    <row r="3514" spans="1:10" ht="12.75">
      <c r="A3514" s="118" t="s">
        <v>2306</v>
      </c>
      <c r="B3514" s="118" t="s">
        <v>18115</v>
      </c>
      <c r="C3514" s="118" t="b">
        <v>0</v>
      </c>
      <c r="D3514" s="118" t="e">
        <f t="shared" ca="1" si="1"/>
        <v>#NAME?</v>
      </c>
      <c r="E3514" s="118" t="s">
        <v>18107</v>
      </c>
      <c r="F3514" s="118" t="s">
        <v>18116</v>
      </c>
      <c r="G3514" s="118"/>
      <c r="H3514" s="118" t="s">
        <v>4276</v>
      </c>
      <c r="I3514" s="118" t="s">
        <v>7820</v>
      </c>
      <c r="J3514" s="118" t="s">
        <v>7820</v>
      </c>
    </row>
    <row r="3515" spans="1:10" ht="12.75">
      <c r="A3515" s="118" t="s">
        <v>8422</v>
      </c>
      <c r="B3515" s="118" t="s">
        <v>18117</v>
      </c>
      <c r="C3515" s="118" t="b">
        <v>0</v>
      </c>
      <c r="D3515" s="118" t="e">
        <f t="shared" ca="1" si="1"/>
        <v>#NAME?</v>
      </c>
      <c r="E3515" s="118" t="s">
        <v>18107</v>
      </c>
      <c r="F3515" s="118" t="s">
        <v>18118</v>
      </c>
      <c r="G3515" s="118"/>
      <c r="H3515" s="118" t="s">
        <v>4278</v>
      </c>
      <c r="I3515" s="118" t="s">
        <v>7820</v>
      </c>
      <c r="J3515" s="118" t="s">
        <v>7820</v>
      </c>
    </row>
    <row r="3516" spans="1:10" ht="12.75">
      <c r="A3516" s="118" t="s">
        <v>8422</v>
      </c>
      <c r="B3516" s="118" t="s">
        <v>2653</v>
      </c>
      <c r="C3516" s="118" t="b">
        <v>0</v>
      </c>
      <c r="D3516" s="118" t="e">
        <f t="shared" ca="1" si="1"/>
        <v>#NAME?</v>
      </c>
      <c r="E3516" s="118" t="s">
        <v>18107</v>
      </c>
      <c r="F3516" s="118" t="s">
        <v>18119</v>
      </c>
      <c r="G3516" s="118"/>
      <c r="H3516" s="118" t="s">
        <v>18120</v>
      </c>
      <c r="I3516" s="118" t="s">
        <v>7820</v>
      </c>
      <c r="J3516" s="118" t="s">
        <v>7820</v>
      </c>
    </row>
    <row r="3517" spans="1:10" ht="12.75">
      <c r="A3517" s="118" t="s">
        <v>8422</v>
      </c>
      <c r="B3517" s="118" t="s">
        <v>18121</v>
      </c>
      <c r="C3517" s="118" t="b">
        <v>0</v>
      </c>
      <c r="D3517" s="118" t="e">
        <f t="shared" ca="1" si="1"/>
        <v>#NAME?</v>
      </c>
      <c r="E3517" s="118" t="s">
        <v>18107</v>
      </c>
      <c r="F3517" s="118" t="s">
        <v>18122</v>
      </c>
      <c r="G3517" s="118"/>
      <c r="H3517" s="118" t="s">
        <v>4276</v>
      </c>
      <c r="I3517" s="118" t="s">
        <v>7820</v>
      </c>
      <c r="J3517" s="118" t="s">
        <v>7820</v>
      </c>
    </row>
    <row r="3518" spans="1:10" ht="12.75">
      <c r="A3518" s="118" t="s">
        <v>8748</v>
      </c>
      <c r="B3518" s="118" t="s">
        <v>18123</v>
      </c>
      <c r="C3518" s="118" t="b">
        <v>0</v>
      </c>
      <c r="D3518" s="118" t="e">
        <f t="shared" ca="1" si="1"/>
        <v>#NAME?</v>
      </c>
      <c r="E3518" s="118" t="s">
        <v>18107</v>
      </c>
      <c r="F3518" s="118" t="s">
        <v>18124</v>
      </c>
      <c r="G3518" s="118"/>
      <c r="H3518" s="118" t="s">
        <v>5273</v>
      </c>
      <c r="I3518" s="118" t="s">
        <v>7820</v>
      </c>
      <c r="J3518" s="118" t="s">
        <v>7820</v>
      </c>
    </row>
    <row r="3519" spans="1:10" ht="12.75">
      <c r="A3519" s="118" t="s">
        <v>1666</v>
      </c>
      <c r="B3519" s="118" t="s">
        <v>18125</v>
      </c>
      <c r="C3519" s="118" t="b">
        <v>0</v>
      </c>
      <c r="D3519" s="118" t="e">
        <f t="shared" ca="1" si="1"/>
        <v>#NAME?</v>
      </c>
      <c r="E3519" s="118" t="s">
        <v>18107</v>
      </c>
      <c r="F3519" s="118" t="s">
        <v>18126</v>
      </c>
      <c r="G3519" s="118"/>
      <c r="H3519" s="118" t="s">
        <v>8656</v>
      </c>
      <c r="I3519" s="118" t="s">
        <v>7820</v>
      </c>
      <c r="J3519" s="118" t="s">
        <v>7820</v>
      </c>
    </row>
    <row r="3520" spans="1:10" ht="12.75">
      <c r="A3520" s="118" t="s">
        <v>846</v>
      </c>
      <c r="B3520" s="118" t="s">
        <v>18127</v>
      </c>
      <c r="C3520" s="118" t="b">
        <v>0</v>
      </c>
      <c r="D3520" s="118" t="e">
        <f t="shared" ca="1" si="1"/>
        <v>#NAME?</v>
      </c>
      <c r="E3520" s="118" t="s">
        <v>18107</v>
      </c>
      <c r="F3520" s="118" t="s">
        <v>18128</v>
      </c>
      <c r="G3520" s="118"/>
      <c r="H3520" s="118" t="s">
        <v>5368</v>
      </c>
      <c r="I3520" s="118" t="s">
        <v>7820</v>
      </c>
      <c r="J3520" s="118" t="s">
        <v>7820</v>
      </c>
    </row>
    <row r="3521" spans="1:10" ht="12.75">
      <c r="A3521" s="118" t="s">
        <v>7701</v>
      </c>
      <c r="B3521" s="118" t="s">
        <v>18129</v>
      </c>
      <c r="C3521" s="118" t="b">
        <v>0</v>
      </c>
      <c r="D3521" s="118" t="e">
        <f t="shared" ca="1" si="1"/>
        <v>#NAME?</v>
      </c>
      <c r="E3521" s="118" t="s">
        <v>18107</v>
      </c>
      <c r="F3521" s="118" t="s">
        <v>18130</v>
      </c>
      <c r="G3521" s="118"/>
      <c r="H3521" s="118" t="s">
        <v>5368</v>
      </c>
      <c r="I3521" s="118" t="s">
        <v>7820</v>
      </c>
      <c r="J3521" s="118" t="s">
        <v>7820</v>
      </c>
    </row>
    <row r="3522" spans="1:10" ht="12.75">
      <c r="A3522" s="118" t="s">
        <v>18131</v>
      </c>
      <c r="B3522" s="118" t="s">
        <v>10037</v>
      </c>
      <c r="C3522" s="118" t="b">
        <v>0</v>
      </c>
      <c r="D3522" s="118" t="e">
        <f t="shared" ca="1" si="1"/>
        <v>#NAME?</v>
      </c>
      <c r="E3522" s="118" t="s">
        <v>18107</v>
      </c>
      <c r="F3522" s="118" t="s">
        <v>18132</v>
      </c>
      <c r="G3522" s="118"/>
      <c r="H3522" s="118" t="s">
        <v>5368</v>
      </c>
      <c r="I3522" s="118" t="s">
        <v>7820</v>
      </c>
      <c r="J3522" s="118" t="s">
        <v>7820</v>
      </c>
    </row>
    <row r="3523" spans="1:10" ht="12.75">
      <c r="A3523" s="118" t="s">
        <v>920</v>
      </c>
      <c r="B3523" s="118" t="s">
        <v>18133</v>
      </c>
      <c r="C3523" s="118" t="b">
        <v>0</v>
      </c>
      <c r="D3523" s="118" t="e">
        <f t="shared" ca="1" si="1"/>
        <v>#NAME?</v>
      </c>
      <c r="E3523" s="118" t="s">
        <v>18107</v>
      </c>
      <c r="F3523" s="118" t="s">
        <v>18134</v>
      </c>
      <c r="G3523" s="118"/>
      <c r="H3523" s="118" t="s">
        <v>5368</v>
      </c>
      <c r="I3523" s="118" t="s">
        <v>7820</v>
      </c>
      <c r="J3523" s="118" t="s">
        <v>7820</v>
      </c>
    </row>
    <row r="3524" spans="1:10" ht="12.75">
      <c r="A3524" s="118" t="s">
        <v>18135</v>
      </c>
      <c r="B3524" s="118" t="s">
        <v>18136</v>
      </c>
      <c r="C3524" s="118" t="b">
        <v>0</v>
      </c>
      <c r="D3524" s="118" t="e">
        <f t="shared" ca="1" si="1"/>
        <v>#NAME?</v>
      </c>
      <c r="E3524" s="118" t="s">
        <v>18107</v>
      </c>
      <c r="F3524" s="118" t="s">
        <v>18137</v>
      </c>
      <c r="G3524" s="118"/>
      <c r="H3524" s="118" t="s">
        <v>4276</v>
      </c>
      <c r="I3524" s="118" t="s">
        <v>7820</v>
      </c>
      <c r="J3524" s="118" t="s">
        <v>7820</v>
      </c>
    </row>
    <row r="3525" spans="1:10" ht="12.75">
      <c r="A3525" s="118" t="s">
        <v>836</v>
      </c>
      <c r="B3525" s="118" t="s">
        <v>18138</v>
      </c>
      <c r="C3525" s="118" t="b">
        <v>0</v>
      </c>
      <c r="D3525" s="118" t="e">
        <f t="shared" ca="1" si="1"/>
        <v>#NAME?</v>
      </c>
      <c r="E3525" s="118" t="s">
        <v>18107</v>
      </c>
      <c r="F3525" s="118" t="s">
        <v>18139</v>
      </c>
      <c r="G3525" s="118"/>
      <c r="H3525" s="118" t="s">
        <v>5273</v>
      </c>
      <c r="I3525" s="118" t="s">
        <v>7820</v>
      </c>
      <c r="J3525" s="118" t="s">
        <v>7820</v>
      </c>
    </row>
    <row r="3526" spans="1:10" ht="12.75">
      <c r="A3526" s="118" t="s">
        <v>11175</v>
      </c>
      <c r="B3526" s="118" t="s">
        <v>18140</v>
      </c>
      <c r="C3526" s="118" t="b">
        <v>0</v>
      </c>
      <c r="D3526" s="118" t="e">
        <f t="shared" ca="1" si="1"/>
        <v>#NAME?</v>
      </c>
      <c r="E3526" s="118" t="s">
        <v>18107</v>
      </c>
      <c r="F3526" s="118" t="s">
        <v>18141</v>
      </c>
      <c r="G3526" s="118"/>
      <c r="H3526" s="118" t="s">
        <v>5368</v>
      </c>
      <c r="I3526" s="118" t="s">
        <v>7820</v>
      </c>
      <c r="J3526" s="118" t="s">
        <v>7820</v>
      </c>
    </row>
    <row r="3527" spans="1:10" ht="12.75">
      <c r="A3527" s="118" t="s">
        <v>830</v>
      </c>
      <c r="B3527" s="118" t="s">
        <v>18142</v>
      </c>
      <c r="C3527" s="118" t="b">
        <v>0</v>
      </c>
      <c r="D3527" s="118" t="e">
        <f t="shared" ca="1" si="1"/>
        <v>#NAME?</v>
      </c>
      <c r="E3527" s="118" t="s">
        <v>18107</v>
      </c>
      <c r="F3527" s="118" t="s">
        <v>18143</v>
      </c>
      <c r="G3527" s="118"/>
      <c r="H3527" s="118" t="s">
        <v>4276</v>
      </c>
      <c r="I3527" s="118" t="s">
        <v>7820</v>
      </c>
      <c r="J3527" s="118" t="s">
        <v>7820</v>
      </c>
    </row>
    <row r="3528" spans="1:10" ht="12.75">
      <c r="A3528" s="118" t="s">
        <v>8431</v>
      </c>
      <c r="B3528" s="118" t="s">
        <v>1076</v>
      </c>
      <c r="C3528" s="118" t="b">
        <v>0</v>
      </c>
      <c r="D3528" s="118" t="e">
        <f t="shared" ca="1" si="1"/>
        <v>#NAME?</v>
      </c>
      <c r="E3528" s="118" t="s">
        <v>18107</v>
      </c>
      <c r="F3528" s="118" t="s">
        <v>18144</v>
      </c>
      <c r="G3528" s="118"/>
      <c r="H3528" s="118" t="s">
        <v>8656</v>
      </c>
      <c r="I3528" s="118" t="s">
        <v>7820</v>
      </c>
      <c r="J3528" s="118" t="s">
        <v>7820</v>
      </c>
    </row>
    <row r="3529" spans="1:10" ht="12.75">
      <c r="A3529" s="118" t="s">
        <v>1591</v>
      </c>
      <c r="B3529" s="118" t="s">
        <v>12798</v>
      </c>
      <c r="C3529" s="118" t="b">
        <v>0</v>
      </c>
      <c r="D3529" s="118" t="e">
        <f t="shared" ca="1" si="1"/>
        <v>#NAME?</v>
      </c>
      <c r="E3529" s="118" t="s">
        <v>18107</v>
      </c>
      <c r="F3529" s="118" t="s">
        <v>18145</v>
      </c>
      <c r="G3529" s="118"/>
      <c r="H3529" s="118" t="s">
        <v>4278</v>
      </c>
      <c r="I3529" s="118" t="s">
        <v>7820</v>
      </c>
      <c r="J3529" s="118" t="s">
        <v>7820</v>
      </c>
    </row>
    <row r="3530" spans="1:10" ht="12.75">
      <c r="A3530" s="118" t="s">
        <v>8351</v>
      </c>
      <c r="B3530" s="118" t="s">
        <v>18146</v>
      </c>
      <c r="C3530" s="118" t="b">
        <v>0</v>
      </c>
      <c r="D3530" s="118" t="e">
        <f t="shared" ca="1" si="1"/>
        <v>#NAME?</v>
      </c>
      <c r="E3530" s="118" t="s">
        <v>18107</v>
      </c>
      <c r="F3530" s="118" t="s">
        <v>18147</v>
      </c>
      <c r="G3530" s="118"/>
      <c r="H3530" s="118" t="s">
        <v>5273</v>
      </c>
      <c r="I3530" s="118" t="s">
        <v>7820</v>
      </c>
      <c r="J3530" s="118" t="s">
        <v>7820</v>
      </c>
    </row>
    <row r="3531" spans="1:10" ht="12.75">
      <c r="A3531" s="118" t="s">
        <v>826</v>
      </c>
      <c r="B3531" s="118" t="s">
        <v>18148</v>
      </c>
      <c r="C3531" s="118" t="b">
        <v>0</v>
      </c>
      <c r="D3531" s="118" t="e">
        <f t="shared" ca="1" si="1"/>
        <v>#NAME?</v>
      </c>
      <c r="E3531" s="118" t="s">
        <v>18107</v>
      </c>
      <c r="F3531" s="118" t="s">
        <v>18149</v>
      </c>
      <c r="G3531" s="118"/>
      <c r="H3531" s="118" t="s">
        <v>4276</v>
      </c>
      <c r="I3531" s="118" t="s">
        <v>7820</v>
      </c>
      <c r="J3531" s="118" t="s">
        <v>7820</v>
      </c>
    </row>
    <row r="3532" spans="1:10" ht="12.75">
      <c r="A3532" s="118" t="s">
        <v>17699</v>
      </c>
      <c r="B3532" s="118" t="s">
        <v>18150</v>
      </c>
      <c r="C3532" s="118" t="b">
        <v>0</v>
      </c>
      <c r="D3532" s="118" t="e">
        <f t="shared" ca="1" si="1"/>
        <v>#NAME?</v>
      </c>
      <c r="E3532" s="118" t="s">
        <v>18107</v>
      </c>
      <c r="F3532" s="118" t="s">
        <v>18151</v>
      </c>
      <c r="G3532" s="118"/>
      <c r="H3532" s="118" t="s">
        <v>8656</v>
      </c>
      <c r="I3532" s="118" t="s">
        <v>7820</v>
      </c>
      <c r="J3532" s="118" t="s">
        <v>7820</v>
      </c>
    </row>
    <row r="3533" spans="1:10" ht="12.75">
      <c r="A3533" s="118" t="s">
        <v>18152</v>
      </c>
      <c r="B3533" s="118" t="s">
        <v>18153</v>
      </c>
      <c r="C3533" s="118" t="b">
        <v>0</v>
      </c>
      <c r="D3533" s="118" t="e">
        <f t="shared" ca="1" si="1"/>
        <v>#NAME?</v>
      </c>
      <c r="E3533" s="118" t="s">
        <v>18107</v>
      </c>
      <c r="F3533" s="118" t="s">
        <v>18154</v>
      </c>
      <c r="G3533" s="118"/>
      <c r="H3533" s="118" t="s">
        <v>5368</v>
      </c>
      <c r="I3533" s="118" t="s">
        <v>7820</v>
      </c>
      <c r="J3533" s="118" t="s">
        <v>7820</v>
      </c>
    </row>
    <row r="3534" spans="1:10" ht="12.75">
      <c r="A3534" s="118" t="s">
        <v>18155</v>
      </c>
      <c r="B3534" s="118" t="s">
        <v>10580</v>
      </c>
      <c r="C3534" s="118" t="b">
        <v>0</v>
      </c>
      <c r="D3534" s="118" t="e">
        <f t="shared" ca="1" si="1"/>
        <v>#NAME?</v>
      </c>
      <c r="E3534" s="118" t="s">
        <v>18107</v>
      </c>
      <c r="F3534" s="118" t="s">
        <v>18156</v>
      </c>
      <c r="G3534" s="118"/>
      <c r="H3534" s="118" t="s">
        <v>18157</v>
      </c>
      <c r="I3534" s="118" t="s">
        <v>7820</v>
      </c>
      <c r="J3534" s="118" t="s">
        <v>7820</v>
      </c>
    </row>
    <row r="3535" spans="1:10" ht="12.75">
      <c r="A3535" s="118" t="s">
        <v>2290</v>
      </c>
      <c r="B3535" s="118" t="s">
        <v>18158</v>
      </c>
      <c r="C3535" s="118" t="b">
        <v>0</v>
      </c>
      <c r="D3535" s="118" t="e">
        <f t="shared" ca="1" si="1"/>
        <v>#NAME?</v>
      </c>
      <c r="E3535" s="118" t="s">
        <v>18107</v>
      </c>
      <c r="F3535" s="118" t="s">
        <v>18159</v>
      </c>
      <c r="G3535" s="118"/>
      <c r="H3535" s="118" t="s">
        <v>18157</v>
      </c>
      <c r="I3535" s="118" t="s">
        <v>7820</v>
      </c>
      <c r="J3535" s="118" t="s">
        <v>7820</v>
      </c>
    </row>
    <row r="3536" spans="1:10" ht="12.75">
      <c r="A3536" s="118" t="s">
        <v>2135</v>
      </c>
      <c r="B3536" s="118" t="s">
        <v>18160</v>
      </c>
      <c r="C3536" s="118" t="b">
        <v>0</v>
      </c>
      <c r="D3536" s="118" t="e">
        <f t="shared" ca="1" si="1"/>
        <v>#NAME?</v>
      </c>
      <c r="E3536" s="118" t="s">
        <v>18107</v>
      </c>
      <c r="F3536" s="118" t="s">
        <v>18161</v>
      </c>
      <c r="G3536" s="118"/>
      <c r="H3536" s="118" t="s">
        <v>18157</v>
      </c>
      <c r="I3536" s="118" t="s">
        <v>7820</v>
      </c>
      <c r="J3536" s="118" t="s">
        <v>7820</v>
      </c>
    </row>
    <row r="3537" spans="1:10" ht="12.75">
      <c r="A3537" s="118" t="s">
        <v>8086</v>
      </c>
      <c r="B3537" s="118" t="s">
        <v>18162</v>
      </c>
      <c r="C3537" s="118" t="b">
        <v>0</v>
      </c>
      <c r="D3537" s="118" t="e">
        <f t="shared" ca="1" si="1"/>
        <v>#NAME?</v>
      </c>
      <c r="E3537" s="118" t="s">
        <v>18163</v>
      </c>
      <c r="F3537" s="118" t="s">
        <v>18164</v>
      </c>
      <c r="G3537" s="118"/>
      <c r="H3537" s="118" t="s">
        <v>4276</v>
      </c>
      <c r="I3537" s="118" t="s">
        <v>15561</v>
      </c>
      <c r="J3537" s="118"/>
    </row>
    <row r="3538" spans="1:10" ht="12.75">
      <c r="A3538" s="118" t="s">
        <v>1266</v>
      </c>
      <c r="B3538" s="118" t="s">
        <v>18165</v>
      </c>
      <c r="C3538" s="118" t="b">
        <v>0</v>
      </c>
      <c r="D3538" s="118" t="e">
        <f t="shared" ca="1" si="1"/>
        <v>#NAME?</v>
      </c>
      <c r="E3538" s="118" t="s">
        <v>18166</v>
      </c>
      <c r="F3538" s="118" t="s">
        <v>18167</v>
      </c>
      <c r="G3538" s="118"/>
      <c r="H3538" s="118" t="s">
        <v>8656</v>
      </c>
      <c r="I3538" s="118" t="s">
        <v>7642</v>
      </c>
      <c r="J3538" s="118"/>
    </row>
    <row r="3539" spans="1:10" ht="12.75">
      <c r="A3539" s="118" t="s">
        <v>16523</v>
      </c>
      <c r="B3539" s="118" t="s">
        <v>18168</v>
      </c>
      <c r="C3539" s="118" t="b">
        <v>0</v>
      </c>
      <c r="D3539" s="118" t="e">
        <f t="shared" ca="1" si="1"/>
        <v>#NAME?</v>
      </c>
      <c r="E3539" s="118" t="s">
        <v>18166</v>
      </c>
      <c r="F3539" s="118" t="s">
        <v>18169</v>
      </c>
      <c r="G3539" s="118"/>
      <c r="H3539" s="118" t="s">
        <v>4278</v>
      </c>
      <c r="I3539" s="118" t="s">
        <v>7642</v>
      </c>
      <c r="J3539" s="118"/>
    </row>
    <row r="3540" spans="1:10" ht="12.75">
      <c r="A3540" s="118" t="s">
        <v>1075</v>
      </c>
      <c r="B3540" s="118" t="s">
        <v>18170</v>
      </c>
      <c r="C3540" s="118" t="b">
        <v>0</v>
      </c>
      <c r="D3540" s="118" t="e">
        <f t="shared" ca="1" si="1"/>
        <v>#NAME?</v>
      </c>
      <c r="E3540" s="118" t="s">
        <v>18166</v>
      </c>
      <c r="F3540" s="118" t="s">
        <v>18171</v>
      </c>
      <c r="G3540" s="118"/>
      <c r="H3540" s="118" t="s">
        <v>54</v>
      </c>
      <c r="I3540" s="118" t="s">
        <v>7642</v>
      </c>
      <c r="J3540" s="118"/>
    </row>
    <row r="3541" spans="1:10" ht="12.75">
      <c r="A3541" s="118" t="s">
        <v>10990</v>
      </c>
      <c r="B3541" s="118" t="s">
        <v>18172</v>
      </c>
      <c r="C3541" s="118" t="b">
        <v>0</v>
      </c>
      <c r="D3541" s="118" t="e">
        <f t="shared" ca="1" si="1"/>
        <v>#NAME?</v>
      </c>
      <c r="E3541" s="118" t="s">
        <v>18166</v>
      </c>
      <c r="F3541" s="118" t="s">
        <v>18173</v>
      </c>
      <c r="G3541" s="118"/>
      <c r="H3541" s="118" t="s">
        <v>18105</v>
      </c>
      <c r="I3541" s="118" t="s">
        <v>7642</v>
      </c>
      <c r="J3541" s="118"/>
    </row>
    <row r="3542" spans="1:10" ht="12.75">
      <c r="A3542" s="118" t="s">
        <v>12624</v>
      </c>
      <c r="B3542" s="118" t="s">
        <v>18174</v>
      </c>
      <c r="C3542" s="118" t="b">
        <v>0</v>
      </c>
      <c r="D3542" s="118" t="e">
        <f t="shared" ca="1" si="1"/>
        <v>#NAME?</v>
      </c>
      <c r="E3542" s="118" t="s">
        <v>18166</v>
      </c>
      <c r="F3542" s="118" t="s">
        <v>18175</v>
      </c>
      <c r="G3542" s="118"/>
      <c r="H3542" s="118" t="s">
        <v>18176</v>
      </c>
      <c r="I3542" s="118" t="s">
        <v>7642</v>
      </c>
      <c r="J3542" s="118"/>
    </row>
    <row r="3543" spans="1:10" ht="12.75">
      <c r="A3543" s="118" t="s">
        <v>10125</v>
      </c>
      <c r="B3543" s="118" t="s">
        <v>18177</v>
      </c>
      <c r="C3543" s="118" t="b">
        <v>0</v>
      </c>
      <c r="D3543" s="118" t="e">
        <f t="shared" ca="1" si="1"/>
        <v>#NAME?</v>
      </c>
      <c r="E3543" s="118" t="s">
        <v>18166</v>
      </c>
      <c r="F3543" s="118" t="s">
        <v>18178</v>
      </c>
      <c r="G3543" s="118"/>
      <c r="H3543" s="118" t="s">
        <v>4278</v>
      </c>
      <c r="I3543" s="118" t="s">
        <v>7642</v>
      </c>
      <c r="J3543" s="118"/>
    </row>
    <row r="3544" spans="1:10" ht="12.75">
      <c r="A3544" s="118" t="s">
        <v>836</v>
      </c>
      <c r="B3544" s="118" t="s">
        <v>18179</v>
      </c>
      <c r="C3544" s="118" t="b">
        <v>0</v>
      </c>
      <c r="D3544" s="118" t="e">
        <f t="shared" ca="1" si="1"/>
        <v>#NAME?</v>
      </c>
      <c r="E3544" s="118" t="s">
        <v>18166</v>
      </c>
      <c r="F3544" s="118" t="s">
        <v>18180</v>
      </c>
      <c r="G3544" s="118"/>
      <c r="H3544" s="118" t="s">
        <v>8656</v>
      </c>
      <c r="I3544" s="118" t="s">
        <v>7642</v>
      </c>
      <c r="J3544" s="118"/>
    </row>
    <row r="3545" spans="1:10" ht="12.75">
      <c r="A3545" s="118" t="s">
        <v>1026</v>
      </c>
      <c r="B3545" s="118" t="s">
        <v>18181</v>
      </c>
      <c r="C3545" s="118" t="b">
        <v>0</v>
      </c>
      <c r="D3545" s="118" t="e">
        <f t="shared" ca="1" si="1"/>
        <v>#NAME?</v>
      </c>
      <c r="E3545" s="118" t="s">
        <v>18166</v>
      </c>
      <c r="F3545" s="118" t="s">
        <v>18182</v>
      </c>
      <c r="G3545" s="118"/>
      <c r="H3545" s="118" t="s">
        <v>4278</v>
      </c>
      <c r="I3545" s="118" t="s">
        <v>7642</v>
      </c>
      <c r="J3545" s="118"/>
    </row>
    <row r="3546" spans="1:10" ht="12.75">
      <c r="A3546" s="118" t="s">
        <v>1026</v>
      </c>
      <c r="B3546" s="118" t="s">
        <v>18183</v>
      </c>
      <c r="C3546" s="118" t="b">
        <v>0</v>
      </c>
      <c r="D3546" s="118" t="e">
        <f t="shared" ca="1" si="1"/>
        <v>#NAME?</v>
      </c>
      <c r="E3546" s="118" t="s">
        <v>18166</v>
      </c>
      <c r="F3546" s="118" t="s">
        <v>18184</v>
      </c>
      <c r="G3546" s="118"/>
      <c r="H3546" s="118" t="s">
        <v>18185</v>
      </c>
      <c r="I3546" s="118" t="s">
        <v>7642</v>
      </c>
      <c r="J3546" s="118"/>
    </row>
    <row r="3547" spans="1:10" ht="12.75">
      <c r="A3547" s="118" t="s">
        <v>8351</v>
      </c>
      <c r="B3547" s="118" t="s">
        <v>8141</v>
      </c>
      <c r="C3547" s="118" t="b">
        <v>0</v>
      </c>
      <c r="D3547" s="118" t="e">
        <f t="shared" ca="1" si="1"/>
        <v>#NAME?</v>
      </c>
      <c r="E3547" s="118" t="s">
        <v>18166</v>
      </c>
      <c r="F3547" s="118" t="s">
        <v>18186</v>
      </c>
      <c r="G3547" s="118"/>
      <c r="H3547" s="118" t="s">
        <v>54</v>
      </c>
      <c r="I3547" s="118" t="s">
        <v>7642</v>
      </c>
      <c r="J3547" s="118"/>
    </row>
    <row r="3548" spans="1:10" ht="12.75">
      <c r="A3548" s="118" t="s">
        <v>18187</v>
      </c>
      <c r="B3548" s="118" t="s">
        <v>18188</v>
      </c>
      <c r="C3548" s="118" t="b">
        <v>0</v>
      </c>
      <c r="D3548" s="118" t="e">
        <f t="shared" ca="1" si="1"/>
        <v>#NAME?</v>
      </c>
      <c r="E3548" s="118" t="s">
        <v>18166</v>
      </c>
      <c r="F3548" s="118" t="s">
        <v>18189</v>
      </c>
      <c r="G3548" s="118"/>
      <c r="H3548" s="118" t="s">
        <v>18190</v>
      </c>
      <c r="I3548" s="118" t="s">
        <v>7642</v>
      </c>
      <c r="J3548" s="118"/>
    </row>
    <row r="3549" spans="1:10" ht="12.75">
      <c r="A3549" s="118" t="s">
        <v>7924</v>
      </c>
      <c r="B3549" s="118" t="s">
        <v>18191</v>
      </c>
      <c r="C3549" s="118" t="b">
        <v>0</v>
      </c>
      <c r="D3549" s="118" t="e">
        <f t="shared" ca="1" si="1"/>
        <v>#NAME?</v>
      </c>
      <c r="E3549" s="118" t="s">
        <v>18166</v>
      </c>
      <c r="F3549" s="118" t="s">
        <v>18192</v>
      </c>
      <c r="G3549" s="118"/>
      <c r="H3549" s="118" t="s">
        <v>4278</v>
      </c>
      <c r="I3549" s="118" t="s">
        <v>7642</v>
      </c>
      <c r="J3549" s="118"/>
    </row>
    <row r="3550" spans="1:10" ht="12.75">
      <c r="A3550" s="118" t="s">
        <v>798</v>
      </c>
      <c r="B3550" s="118" t="s">
        <v>18193</v>
      </c>
      <c r="C3550" s="118" t="b">
        <v>0</v>
      </c>
      <c r="D3550" s="118" t="e">
        <f t="shared" ca="1" si="1"/>
        <v>#NAME?</v>
      </c>
      <c r="E3550" s="118" t="s">
        <v>18166</v>
      </c>
      <c r="F3550" s="118" t="s">
        <v>18194</v>
      </c>
      <c r="G3550" s="118"/>
      <c r="H3550" s="118" t="s">
        <v>18195</v>
      </c>
      <c r="I3550" s="118" t="s">
        <v>7642</v>
      </c>
      <c r="J3550" s="118"/>
    </row>
    <row r="3551" spans="1:10" ht="12.75">
      <c r="A3551" s="118" t="s">
        <v>8894</v>
      </c>
      <c r="B3551" s="118" t="s">
        <v>18196</v>
      </c>
      <c r="C3551" s="118" t="b">
        <v>0</v>
      </c>
      <c r="D3551" s="118" t="e">
        <f t="shared" ca="1" si="1"/>
        <v>#NAME?</v>
      </c>
      <c r="E3551" s="118" t="s">
        <v>18166</v>
      </c>
      <c r="F3551" s="118" t="s">
        <v>18197</v>
      </c>
      <c r="G3551" s="118"/>
      <c r="H3551" s="118" t="s">
        <v>54</v>
      </c>
      <c r="I3551" s="118" t="s">
        <v>7642</v>
      </c>
      <c r="J3551" s="118"/>
    </row>
    <row r="3552" spans="1:10" ht="12.75">
      <c r="A3552" s="118" t="s">
        <v>1484</v>
      </c>
      <c r="B3552" s="118" t="s">
        <v>18198</v>
      </c>
      <c r="C3552" s="118" t="b">
        <v>0</v>
      </c>
      <c r="D3552" s="118" t="e">
        <f t="shared" ca="1" si="1"/>
        <v>#NAME?</v>
      </c>
      <c r="E3552" s="118" t="s">
        <v>18166</v>
      </c>
      <c r="F3552" s="118" t="s">
        <v>18199</v>
      </c>
      <c r="G3552" s="118"/>
      <c r="H3552" s="118" t="s">
        <v>8656</v>
      </c>
      <c r="I3552" s="118" t="s">
        <v>7642</v>
      </c>
      <c r="J3552" s="118"/>
    </row>
    <row r="3553" spans="1:10" ht="12.75">
      <c r="A3553" s="118" t="s">
        <v>18200</v>
      </c>
      <c r="B3553" s="118" t="s">
        <v>10590</v>
      </c>
      <c r="C3553" s="118" t="b">
        <v>0</v>
      </c>
      <c r="D3553" s="118" t="e">
        <f t="shared" ca="1" si="1"/>
        <v>#NAME?</v>
      </c>
      <c r="E3553" s="118" t="s">
        <v>18166</v>
      </c>
      <c r="F3553" s="118" t="s">
        <v>18201</v>
      </c>
      <c r="G3553" s="118"/>
      <c r="H3553" s="118" t="s">
        <v>54</v>
      </c>
      <c r="I3553" s="118" t="s">
        <v>7642</v>
      </c>
      <c r="J3553" s="118"/>
    </row>
    <row r="3554" spans="1:10" ht="12.75">
      <c r="A3554" s="118" t="s">
        <v>8460</v>
      </c>
      <c r="B3554" s="118" t="s">
        <v>7649</v>
      </c>
      <c r="C3554" s="118" t="b">
        <v>0</v>
      </c>
      <c r="D3554" s="118" t="e">
        <f t="shared" ca="1" si="1"/>
        <v>#NAME?</v>
      </c>
      <c r="E3554" s="118" t="s">
        <v>18166</v>
      </c>
      <c r="F3554" s="118" t="s">
        <v>18202</v>
      </c>
      <c r="G3554" s="118"/>
      <c r="H3554" s="118" t="s">
        <v>18203</v>
      </c>
      <c r="I3554" s="118" t="s">
        <v>7642</v>
      </c>
      <c r="J3554" s="118"/>
    </row>
    <row r="3555" spans="1:10" ht="12.75">
      <c r="A3555" s="118" t="s">
        <v>8039</v>
      </c>
      <c r="B3555" s="118" t="s">
        <v>18204</v>
      </c>
      <c r="C3555" s="118" t="b">
        <v>0</v>
      </c>
      <c r="D3555" s="118" t="e">
        <f t="shared" ca="1" si="1"/>
        <v>#NAME?</v>
      </c>
      <c r="E3555" s="118" t="s">
        <v>18166</v>
      </c>
      <c r="F3555" s="118" t="s">
        <v>18205</v>
      </c>
      <c r="G3555" s="118"/>
      <c r="H3555" s="118" t="s">
        <v>18206</v>
      </c>
      <c r="I3555" s="118" t="s">
        <v>7642</v>
      </c>
      <c r="J3555" s="118"/>
    </row>
    <row r="3556" spans="1:10" ht="12.75">
      <c r="A3556" s="118" t="s">
        <v>18207</v>
      </c>
      <c r="B3556" s="118" t="s">
        <v>18208</v>
      </c>
      <c r="C3556" s="118" t="b">
        <v>0</v>
      </c>
      <c r="D3556" s="118" t="e">
        <f t="shared" ca="1" si="1"/>
        <v>#NAME?</v>
      </c>
      <c r="E3556" s="118" t="s">
        <v>18209</v>
      </c>
      <c r="F3556" s="118" t="s">
        <v>18210</v>
      </c>
      <c r="G3556" s="118"/>
      <c r="H3556" s="118" t="s">
        <v>4276</v>
      </c>
      <c r="I3556" s="118" t="s">
        <v>7881</v>
      </c>
      <c r="J3556" s="118"/>
    </row>
    <row r="3557" spans="1:10" ht="12.75">
      <c r="A3557" s="118" t="s">
        <v>18211</v>
      </c>
      <c r="B3557" s="118" t="s">
        <v>18212</v>
      </c>
      <c r="C3557" s="118" t="b">
        <v>0</v>
      </c>
      <c r="D3557" s="118" t="e">
        <f t="shared" ca="1" si="1"/>
        <v>#NAME?</v>
      </c>
      <c r="E3557" s="118" t="s">
        <v>18209</v>
      </c>
      <c r="F3557" s="118" t="s">
        <v>18213</v>
      </c>
      <c r="G3557" s="118"/>
      <c r="H3557" s="118" t="s">
        <v>8656</v>
      </c>
      <c r="I3557" s="118" t="s">
        <v>7881</v>
      </c>
      <c r="J3557" s="118"/>
    </row>
    <row r="3558" spans="1:10" ht="12.75">
      <c r="A3558" s="118" t="s">
        <v>14659</v>
      </c>
      <c r="B3558" s="118" t="s">
        <v>18214</v>
      </c>
      <c r="C3558" s="118" t="b">
        <v>0</v>
      </c>
      <c r="D3558" s="118" t="e">
        <f t="shared" ca="1" si="1"/>
        <v>#NAME?</v>
      </c>
      <c r="E3558" s="118" t="s">
        <v>18209</v>
      </c>
      <c r="F3558" s="118" t="s">
        <v>18215</v>
      </c>
      <c r="G3558" s="118"/>
      <c r="H3558" s="118" t="s">
        <v>54</v>
      </c>
      <c r="I3558" s="118" t="s">
        <v>7881</v>
      </c>
      <c r="J3558" s="118"/>
    </row>
    <row r="3559" spans="1:10" ht="12.75">
      <c r="A3559" s="118" t="s">
        <v>18216</v>
      </c>
      <c r="B3559" s="118" t="s">
        <v>13561</v>
      </c>
      <c r="C3559" s="118" t="b">
        <v>0</v>
      </c>
      <c r="D3559" s="118" t="e">
        <f t="shared" ca="1" si="1"/>
        <v>#NAME?</v>
      </c>
      <c r="E3559" s="118" t="s">
        <v>18209</v>
      </c>
      <c r="F3559" s="118" t="s">
        <v>18217</v>
      </c>
      <c r="G3559" s="118"/>
      <c r="H3559" s="118" t="s">
        <v>11606</v>
      </c>
      <c r="I3559" s="118" t="s">
        <v>7881</v>
      </c>
      <c r="J3559" s="118"/>
    </row>
    <row r="3560" spans="1:10" ht="12.75">
      <c r="A3560" s="118" t="s">
        <v>7665</v>
      </c>
      <c r="B3560" s="118" t="s">
        <v>18218</v>
      </c>
      <c r="C3560" s="118" t="b">
        <v>0</v>
      </c>
      <c r="D3560" s="118" t="e">
        <f t="shared" ca="1" si="1"/>
        <v>#NAME?</v>
      </c>
      <c r="E3560" s="118" t="s">
        <v>18219</v>
      </c>
      <c r="F3560" s="118" t="s">
        <v>18220</v>
      </c>
      <c r="G3560" s="118"/>
      <c r="H3560" s="118" t="s">
        <v>5368</v>
      </c>
      <c r="I3560" s="118" t="s">
        <v>7737</v>
      </c>
      <c r="J3560" s="118"/>
    </row>
    <row r="3561" spans="1:10" ht="12.75">
      <c r="A3561" s="118" t="s">
        <v>1754</v>
      </c>
      <c r="B3561" s="118" t="s">
        <v>18221</v>
      </c>
      <c r="C3561" s="118" t="b">
        <v>0</v>
      </c>
      <c r="D3561" s="118" t="e">
        <f t="shared" ca="1" si="1"/>
        <v>#NAME?</v>
      </c>
      <c r="E3561" s="118" t="s">
        <v>18219</v>
      </c>
      <c r="F3561" s="118" t="s">
        <v>18222</v>
      </c>
      <c r="G3561" s="118"/>
      <c r="H3561" s="118" t="s">
        <v>5368</v>
      </c>
      <c r="I3561" s="118" t="s">
        <v>7737</v>
      </c>
      <c r="J3561" s="118"/>
    </row>
    <row r="3562" spans="1:10" ht="12.75">
      <c r="A3562" s="118" t="s">
        <v>18223</v>
      </c>
      <c r="B3562" s="118" t="s">
        <v>18224</v>
      </c>
      <c r="C3562" s="118" t="b">
        <v>0</v>
      </c>
      <c r="D3562" s="118" t="e">
        <f t="shared" ca="1" si="1"/>
        <v>#NAME?</v>
      </c>
      <c r="E3562" s="118" t="s">
        <v>18219</v>
      </c>
      <c r="F3562" s="118" t="s">
        <v>18225</v>
      </c>
      <c r="G3562" s="118"/>
      <c r="H3562" s="118" t="s">
        <v>8656</v>
      </c>
      <c r="I3562" s="118" t="s">
        <v>7737</v>
      </c>
      <c r="J3562" s="118"/>
    </row>
    <row r="3563" spans="1:10" ht="12.75">
      <c r="A3563" s="118" t="s">
        <v>18226</v>
      </c>
      <c r="B3563" s="118" t="s">
        <v>18227</v>
      </c>
      <c r="C3563" s="118" t="b">
        <v>0</v>
      </c>
      <c r="D3563" s="118" t="e">
        <f t="shared" ca="1" si="1"/>
        <v>#NAME?</v>
      </c>
      <c r="E3563" s="118" t="s">
        <v>18219</v>
      </c>
      <c r="F3563" s="118" t="s">
        <v>18228</v>
      </c>
      <c r="G3563" s="118"/>
      <c r="H3563" s="118" t="s">
        <v>4276</v>
      </c>
      <c r="I3563" s="118" t="s">
        <v>7737</v>
      </c>
      <c r="J3563" s="118"/>
    </row>
    <row r="3564" spans="1:10" ht="12.75">
      <c r="A3564" s="118" t="s">
        <v>18229</v>
      </c>
      <c r="B3564" s="118" t="s">
        <v>18230</v>
      </c>
      <c r="C3564" s="118" t="b">
        <v>0</v>
      </c>
      <c r="D3564" s="118" t="e">
        <f t="shared" ca="1" si="1"/>
        <v>#NAME?</v>
      </c>
      <c r="E3564" s="118" t="s">
        <v>18231</v>
      </c>
      <c r="F3564" s="118" t="s">
        <v>18232</v>
      </c>
      <c r="G3564" s="118"/>
      <c r="H3564" s="118" t="s">
        <v>5273</v>
      </c>
      <c r="I3564" s="118" t="s">
        <v>8085</v>
      </c>
      <c r="J3564" s="118"/>
    </row>
    <row r="3565" spans="1:10" ht="12.75">
      <c r="A3565" s="118" t="s">
        <v>18233</v>
      </c>
      <c r="B3565" s="118" t="s">
        <v>18234</v>
      </c>
      <c r="C3565" s="118" t="b">
        <v>0</v>
      </c>
      <c r="D3565" s="118" t="e">
        <f t="shared" ca="1" si="1"/>
        <v>#NAME?</v>
      </c>
      <c r="E3565" s="118" t="s">
        <v>18231</v>
      </c>
      <c r="F3565" s="118" t="s">
        <v>18235</v>
      </c>
      <c r="G3565" s="118"/>
      <c r="H3565" s="118" t="s">
        <v>5368</v>
      </c>
      <c r="I3565" s="118" t="s">
        <v>8085</v>
      </c>
      <c r="J3565" s="118"/>
    </row>
    <row r="3566" spans="1:10" ht="12.75">
      <c r="A3566" s="118" t="s">
        <v>1484</v>
      </c>
      <c r="B3566" s="118" t="s">
        <v>18236</v>
      </c>
      <c r="C3566" s="118" t="b">
        <v>0</v>
      </c>
      <c r="D3566" s="118" t="e">
        <f t="shared" ca="1" si="1"/>
        <v>#NAME?</v>
      </c>
      <c r="E3566" s="118" t="s">
        <v>18231</v>
      </c>
      <c r="F3566" s="118" t="s">
        <v>18237</v>
      </c>
      <c r="G3566" s="118"/>
      <c r="H3566" s="118" t="s">
        <v>54</v>
      </c>
      <c r="I3566" s="118" t="s">
        <v>8085</v>
      </c>
      <c r="J3566" s="118"/>
    </row>
    <row r="3567" spans="1:10" ht="12.75">
      <c r="A3567" s="118" t="s">
        <v>18238</v>
      </c>
      <c r="B3567" s="118" t="s">
        <v>18239</v>
      </c>
      <c r="C3567" s="118" t="b">
        <v>0</v>
      </c>
      <c r="D3567" s="118" t="e">
        <f t="shared" ca="1" si="1"/>
        <v>#NAME?</v>
      </c>
      <c r="E3567" s="118" t="s">
        <v>18231</v>
      </c>
      <c r="F3567" s="118" t="s">
        <v>18240</v>
      </c>
      <c r="G3567" s="118"/>
      <c r="H3567" s="118" t="s">
        <v>18241</v>
      </c>
      <c r="I3567" s="118" t="s">
        <v>8085</v>
      </c>
      <c r="J3567" s="118"/>
    </row>
    <row r="3568" spans="1:10" ht="12.75">
      <c r="A3568" s="118" t="s">
        <v>910</v>
      </c>
      <c r="B3568" s="118" t="s">
        <v>18242</v>
      </c>
      <c r="C3568" s="118" t="b">
        <v>0</v>
      </c>
      <c r="D3568" s="118" t="e">
        <f t="shared" ca="1" si="1"/>
        <v>#NAME?</v>
      </c>
      <c r="E3568" s="118" t="s">
        <v>18243</v>
      </c>
      <c r="F3568" s="118" t="s">
        <v>18244</v>
      </c>
      <c r="G3568" s="118"/>
      <c r="H3568" s="118" t="s">
        <v>54</v>
      </c>
      <c r="I3568" s="118" t="s">
        <v>17682</v>
      </c>
      <c r="J3568" s="118"/>
    </row>
    <row r="3569" spans="1:10" ht="12.75">
      <c r="A3569" s="118" t="s">
        <v>18245</v>
      </c>
      <c r="B3569" s="118" t="s">
        <v>18246</v>
      </c>
      <c r="C3569" s="118" t="b">
        <v>0</v>
      </c>
      <c r="D3569" s="118" t="e">
        <f t="shared" ca="1" si="1"/>
        <v>#NAME?</v>
      </c>
      <c r="E3569" s="118" t="s">
        <v>18243</v>
      </c>
      <c r="F3569" s="118" t="s">
        <v>18247</v>
      </c>
      <c r="G3569" s="118"/>
      <c r="H3569" s="118" t="s">
        <v>4276</v>
      </c>
      <c r="I3569" s="118" t="s">
        <v>17682</v>
      </c>
      <c r="J3569" s="118"/>
    </row>
    <row r="3570" spans="1:10" ht="12.75">
      <c r="A3570" s="118" t="s">
        <v>18248</v>
      </c>
      <c r="B3570" s="118" t="s">
        <v>18249</v>
      </c>
      <c r="C3570" s="118" t="b">
        <v>0</v>
      </c>
      <c r="D3570" s="118" t="e">
        <f t="shared" ca="1" si="1"/>
        <v>#NAME?</v>
      </c>
      <c r="E3570" s="118" t="s">
        <v>18250</v>
      </c>
      <c r="F3570" s="118" t="s">
        <v>18251</v>
      </c>
      <c r="G3570" s="118"/>
      <c r="H3570" s="118" t="s">
        <v>15924</v>
      </c>
      <c r="I3570" s="118" t="s">
        <v>8883</v>
      </c>
      <c r="J3570" s="118"/>
    </row>
    <row r="3571" spans="1:10" ht="12.75">
      <c r="A3571" s="118" t="s">
        <v>1980</v>
      </c>
      <c r="B3571" s="118" t="s">
        <v>14343</v>
      </c>
      <c r="C3571" s="118" t="b">
        <v>0</v>
      </c>
      <c r="D3571" s="118" t="e">
        <f t="shared" ca="1" si="1"/>
        <v>#NAME?</v>
      </c>
      <c r="E3571" s="118" t="s">
        <v>18252</v>
      </c>
      <c r="F3571" s="118" t="s">
        <v>18253</v>
      </c>
      <c r="G3571" s="118"/>
      <c r="H3571" s="118" t="s">
        <v>4908</v>
      </c>
      <c r="I3571" s="118" t="s">
        <v>8701</v>
      </c>
      <c r="J3571" s="118" t="s">
        <v>8702</v>
      </c>
    </row>
    <row r="3572" spans="1:10" ht="12.75">
      <c r="A3572" s="118" t="s">
        <v>18254</v>
      </c>
      <c r="B3572" s="118" t="s">
        <v>18255</v>
      </c>
      <c r="C3572" s="118" t="b">
        <v>0</v>
      </c>
      <c r="D3572" s="118" t="e">
        <f t="shared" ca="1" si="1"/>
        <v>#NAME?</v>
      </c>
      <c r="E3572" s="118" t="s">
        <v>18252</v>
      </c>
      <c r="F3572" s="118" t="s">
        <v>18256</v>
      </c>
      <c r="G3572" s="118"/>
      <c r="H3572" s="118" t="s">
        <v>5209</v>
      </c>
      <c r="I3572" s="118" t="s">
        <v>8701</v>
      </c>
      <c r="J3572" s="118" t="s">
        <v>8702</v>
      </c>
    </row>
    <row r="3573" spans="1:10" ht="12.75">
      <c r="A3573" s="118" t="s">
        <v>18257</v>
      </c>
      <c r="B3573" s="118" t="s">
        <v>18258</v>
      </c>
      <c r="C3573" s="118" t="b">
        <v>0</v>
      </c>
      <c r="D3573" s="118" t="e">
        <f t="shared" ca="1" si="1"/>
        <v>#NAME?</v>
      </c>
      <c r="E3573" s="118" t="s">
        <v>18252</v>
      </c>
      <c r="F3573" s="118" t="s">
        <v>18259</v>
      </c>
      <c r="G3573" s="118"/>
      <c r="H3573" s="118" t="s">
        <v>7647</v>
      </c>
      <c r="I3573" s="118" t="s">
        <v>8701</v>
      </c>
      <c r="J3573" s="118" t="s">
        <v>8702</v>
      </c>
    </row>
    <row r="3574" spans="1:10" ht="12.75">
      <c r="A3574" s="118" t="s">
        <v>18260</v>
      </c>
      <c r="B3574" s="118" t="s">
        <v>18261</v>
      </c>
      <c r="C3574" s="118" t="b">
        <v>0</v>
      </c>
      <c r="D3574" s="118" t="e">
        <f t="shared" ca="1" si="1"/>
        <v>#NAME?</v>
      </c>
      <c r="E3574" s="118" t="s">
        <v>18252</v>
      </c>
      <c r="F3574" s="118" t="s">
        <v>18262</v>
      </c>
      <c r="G3574" s="118"/>
      <c r="H3574" s="118" t="s">
        <v>4278</v>
      </c>
      <c r="I3574" s="118" t="s">
        <v>8701</v>
      </c>
      <c r="J3574" s="118" t="s">
        <v>8702</v>
      </c>
    </row>
    <row r="3575" spans="1:10" ht="12.75">
      <c r="A3575" s="118" t="s">
        <v>18260</v>
      </c>
      <c r="B3575" s="118" t="s">
        <v>18263</v>
      </c>
      <c r="C3575" s="118" t="b">
        <v>0</v>
      </c>
      <c r="D3575" s="118" t="e">
        <f t="shared" ca="1" si="1"/>
        <v>#NAME?</v>
      </c>
      <c r="E3575" s="118" t="s">
        <v>18252</v>
      </c>
      <c r="F3575" s="118" t="s">
        <v>18264</v>
      </c>
      <c r="G3575" s="118"/>
      <c r="H3575" s="118" t="s">
        <v>7771</v>
      </c>
      <c r="I3575" s="118" t="s">
        <v>8701</v>
      </c>
      <c r="J3575" s="118" t="s">
        <v>8702</v>
      </c>
    </row>
    <row r="3576" spans="1:10" ht="12.75">
      <c r="A3576" s="118" t="s">
        <v>17031</v>
      </c>
      <c r="B3576" s="118" t="s">
        <v>18265</v>
      </c>
      <c r="C3576" s="118" t="b">
        <v>0</v>
      </c>
      <c r="D3576" s="118" t="e">
        <f t="shared" ca="1" si="1"/>
        <v>#NAME?</v>
      </c>
      <c r="E3576" s="118" t="s">
        <v>18252</v>
      </c>
      <c r="F3576" s="118" t="s">
        <v>18266</v>
      </c>
      <c r="G3576" s="118"/>
      <c r="H3576" s="118" t="s">
        <v>4485</v>
      </c>
      <c r="I3576" s="118" t="s">
        <v>8701</v>
      </c>
      <c r="J3576" s="118" t="s">
        <v>8702</v>
      </c>
    </row>
    <row r="3577" spans="1:10" ht="12.75">
      <c r="A3577" s="118" t="s">
        <v>18267</v>
      </c>
      <c r="B3577" s="118" t="s">
        <v>18268</v>
      </c>
      <c r="C3577" s="118" t="b">
        <v>0</v>
      </c>
      <c r="D3577" s="118" t="e">
        <f t="shared" ca="1" si="1"/>
        <v>#NAME?</v>
      </c>
      <c r="E3577" s="118" t="s">
        <v>18252</v>
      </c>
      <c r="F3577" s="118" t="s">
        <v>18269</v>
      </c>
      <c r="G3577" s="118"/>
      <c r="H3577" s="118" t="s">
        <v>54</v>
      </c>
      <c r="I3577" s="118" t="s">
        <v>8701</v>
      </c>
      <c r="J3577" s="118" t="s">
        <v>8702</v>
      </c>
    </row>
    <row r="3578" spans="1:10" ht="12.75">
      <c r="A3578" s="118" t="s">
        <v>18270</v>
      </c>
      <c r="B3578" s="118" t="s">
        <v>18271</v>
      </c>
      <c r="C3578" s="118" t="b">
        <v>0</v>
      </c>
      <c r="D3578" s="118" t="e">
        <f t="shared" ca="1" si="1"/>
        <v>#NAME?</v>
      </c>
      <c r="E3578" s="118" t="s">
        <v>18272</v>
      </c>
      <c r="F3578" s="118" t="s">
        <v>18273</v>
      </c>
      <c r="G3578" s="118"/>
      <c r="H3578" s="118" t="s">
        <v>5307</v>
      </c>
      <c r="I3578" s="118" t="s">
        <v>11072</v>
      </c>
      <c r="J3578" s="118"/>
    </row>
    <row r="3579" spans="1:10" ht="12.75">
      <c r="A3579" s="118" t="s">
        <v>18274</v>
      </c>
      <c r="B3579" s="118" t="s">
        <v>18275</v>
      </c>
      <c r="C3579" s="118" t="b">
        <v>0</v>
      </c>
      <c r="D3579" s="118" t="e">
        <f t="shared" ca="1" si="1"/>
        <v>#NAME?</v>
      </c>
      <c r="E3579" s="118" t="s">
        <v>18272</v>
      </c>
      <c r="F3579" s="118" t="s">
        <v>18276</v>
      </c>
      <c r="G3579" s="118"/>
      <c r="H3579" s="118" t="s">
        <v>5307</v>
      </c>
      <c r="I3579" s="118" t="s">
        <v>11072</v>
      </c>
      <c r="J3579" s="118"/>
    </row>
    <row r="3580" spans="1:10" ht="12.75">
      <c r="A3580" s="118" t="s">
        <v>18277</v>
      </c>
      <c r="B3580" s="118" t="s">
        <v>18278</v>
      </c>
      <c r="C3580" s="118" t="b">
        <v>0</v>
      </c>
      <c r="D3580" s="118" t="e">
        <f t="shared" ca="1" si="1"/>
        <v>#NAME?</v>
      </c>
      <c r="E3580" s="118" t="s">
        <v>18272</v>
      </c>
      <c r="F3580" s="118" t="s">
        <v>18279</v>
      </c>
      <c r="G3580" s="118"/>
      <c r="H3580" s="118" t="s">
        <v>8602</v>
      </c>
      <c r="I3580" s="118" t="s">
        <v>11072</v>
      </c>
      <c r="J3580" s="118"/>
    </row>
    <row r="3581" spans="1:10" ht="12.75">
      <c r="A3581" s="118" t="s">
        <v>836</v>
      </c>
      <c r="B3581" s="118" t="s">
        <v>12300</v>
      </c>
      <c r="C3581" s="118" t="b">
        <v>0</v>
      </c>
      <c r="D3581" s="118" t="e">
        <f t="shared" ca="1" si="1"/>
        <v>#NAME?</v>
      </c>
      <c r="E3581" s="118" t="s">
        <v>18280</v>
      </c>
      <c r="F3581" s="118" t="s">
        <v>18281</v>
      </c>
      <c r="G3581" s="118"/>
      <c r="H3581" s="118" t="s">
        <v>7754</v>
      </c>
      <c r="I3581" s="118" t="s">
        <v>7820</v>
      </c>
      <c r="J3581" s="118" t="s">
        <v>7820</v>
      </c>
    </row>
    <row r="3582" spans="1:10" ht="12.75">
      <c r="A3582" s="118" t="s">
        <v>8894</v>
      </c>
      <c r="B3582" s="118" t="s">
        <v>8160</v>
      </c>
      <c r="C3582" s="118" t="b">
        <v>0</v>
      </c>
      <c r="D3582" s="118" t="e">
        <f t="shared" ca="1" si="1"/>
        <v>#NAME?</v>
      </c>
      <c r="E3582" s="118" t="s">
        <v>18282</v>
      </c>
      <c r="F3582" s="118" t="s">
        <v>18283</v>
      </c>
      <c r="G3582" s="118"/>
      <c r="H3582" s="118" t="s">
        <v>5273</v>
      </c>
      <c r="I3582" s="118" t="s">
        <v>7777</v>
      </c>
      <c r="J3582" s="118" t="s">
        <v>7636</v>
      </c>
    </row>
    <row r="3583" spans="1:10" ht="12.75">
      <c r="A3583" s="118" t="s">
        <v>9198</v>
      </c>
      <c r="B3583" s="118" t="s">
        <v>18284</v>
      </c>
      <c r="C3583" s="118" t="b">
        <v>0</v>
      </c>
      <c r="D3583" s="118" t="e">
        <f t="shared" ca="1" si="1"/>
        <v>#NAME?</v>
      </c>
      <c r="E3583" s="118" t="s">
        <v>18285</v>
      </c>
      <c r="F3583" s="118" t="s">
        <v>18286</v>
      </c>
      <c r="G3583" s="118"/>
      <c r="H3583" s="118" t="s">
        <v>54</v>
      </c>
      <c r="I3583" s="118" t="s">
        <v>12606</v>
      </c>
      <c r="J3583" s="118"/>
    </row>
    <row r="3584" spans="1:10" ht="12.75">
      <c r="A3584" s="118" t="s">
        <v>18287</v>
      </c>
      <c r="B3584" s="118" t="s">
        <v>18288</v>
      </c>
      <c r="C3584" s="118" t="b">
        <v>0</v>
      </c>
      <c r="D3584" s="118" t="e">
        <f t="shared" ca="1" si="1"/>
        <v>#NAME?</v>
      </c>
      <c r="E3584" s="118" t="s">
        <v>18285</v>
      </c>
      <c r="F3584" s="118" t="s">
        <v>18289</v>
      </c>
      <c r="G3584" s="118"/>
      <c r="H3584" s="118" t="s">
        <v>54</v>
      </c>
      <c r="I3584" s="118" t="s">
        <v>12606</v>
      </c>
      <c r="J3584" s="118"/>
    </row>
    <row r="3585" spans="1:10" ht="12.75">
      <c r="A3585" s="118" t="s">
        <v>1484</v>
      </c>
      <c r="B3585" s="118" t="s">
        <v>18290</v>
      </c>
      <c r="C3585" s="118" t="b">
        <v>0</v>
      </c>
      <c r="D3585" s="118" t="e">
        <f t="shared" ca="1" si="1"/>
        <v>#NAME?</v>
      </c>
      <c r="E3585" s="118" t="s">
        <v>18285</v>
      </c>
      <c r="F3585" s="118" t="s">
        <v>18291</v>
      </c>
      <c r="G3585" s="118"/>
      <c r="H3585" s="118" t="s">
        <v>54</v>
      </c>
      <c r="I3585" s="118" t="s">
        <v>12606</v>
      </c>
      <c r="J3585" s="118"/>
    </row>
    <row r="3586" spans="1:10" ht="12.75">
      <c r="A3586" s="118" t="s">
        <v>10018</v>
      </c>
      <c r="B3586" s="118" t="s">
        <v>18292</v>
      </c>
      <c r="C3586" s="118" t="b">
        <v>0</v>
      </c>
      <c r="D3586" s="118" t="e">
        <f t="shared" ca="1" si="1"/>
        <v>#NAME?</v>
      </c>
      <c r="E3586" s="118" t="s">
        <v>18285</v>
      </c>
      <c r="F3586" s="118" t="s">
        <v>18293</v>
      </c>
      <c r="G3586" s="118"/>
      <c r="H3586" s="118" t="s">
        <v>54</v>
      </c>
      <c r="I3586" s="118" t="s">
        <v>12606</v>
      </c>
      <c r="J3586" s="118"/>
    </row>
    <row r="3587" spans="1:10" ht="12.75">
      <c r="A3587" s="118" t="s">
        <v>2220</v>
      </c>
      <c r="B3587" s="118" t="s">
        <v>18294</v>
      </c>
      <c r="C3587" s="118" t="b">
        <v>0</v>
      </c>
      <c r="D3587" s="118" t="e">
        <f t="shared" ca="1" si="1"/>
        <v>#NAME?</v>
      </c>
      <c r="E3587" s="118" t="s">
        <v>18295</v>
      </c>
      <c r="F3587" s="118" t="s">
        <v>18296</v>
      </c>
      <c r="G3587" s="118"/>
      <c r="H3587" s="118" t="s">
        <v>4278</v>
      </c>
      <c r="I3587" s="118" t="s">
        <v>8152</v>
      </c>
      <c r="J3587" s="118" t="s">
        <v>7591</v>
      </c>
    </row>
    <row r="3588" spans="1:10" ht="12.75">
      <c r="A3588" s="118" t="s">
        <v>10467</v>
      </c>
      <c r="B3588" s="118" t="s">
        <v>18297</v>
      </c>
      <c r="C3588" s="118" t="b">
        <v>0</v>
      </c>
      <c r="D3588" s="118" t="e">
        <f t="shared" ca="1" si="1"/>
        <v>#NAME?</v>
      </c>
      <c r="E3588" s="118" t="s">
        <v>18295</v>
      </c>
      <c r="F3588" s="118" t="s">
        <v>18298</v>
      </c>
      <c r="G3588" s="118"/>
      <c r="H3588" s="118" t="s">
        <v>54</v>
      </c>
      <c r="I3588" s="118" t="s">
        <v>8152</v>
      </c>
      <c r="J3588" s="118" t="s">
        <v>7591</v>
      </c>
    </row>
    <row r="3589" spans="1:10" ht="12.75">
      <c r="A3589" s="118" t="s">
        <v>2671</v>
      </c>
      <c r="B3589" s="118" t="s">
        <v>8550</v>
      </c>
      <c r="C3589" s="118" t="b">
        <v>0</v>
      </c>
      <c r="D3589" s="118" t="e">
        <f t="shared" ca="1" si="1"/>
        <v>#NAME?</v>
      </c>
      <c r="E3589" s="118" t="s">
        <v>4898</v>
      </c>
      <c r="F3589" s="118" t="s">
        <v>18299</v>
      </c>
      <c r="G3589" s="118"/>
      <c r="H3589" s="118" t="s">
        <v>4276</v>
      </c>
      <c r="I3589" s="118" t="s">
        <v>9131</v>
      </c>
      <c r="J3589" s="118" t="s">
        <v>7622</v>
      </c>
    </row>
    <row r="3590" spans="1:10" ht="12.75">
      <c r="A3590" s="118" t="s">
        <v>8556</v>
      </c>
      <c r="B3590" s="118" t="s">
        <v>18300</v>
      </c>
      <c r="C3590" s="118" t="b">
        <v>0</v>
      </c>
      <c r="D3590" s="118" t="e">
        <f t="shared" ca="1" si="1"/>
        <v>#NAME?</v>
      </c>
      <c r="E3590" s="118" t="s">
        <v>4898</v>
      </c>
      <c r="F3590" s="118" t="s">
        <v>18301</v>
      </c>
      <c r="G3590" s="118"/>
      <c r="H3590" s="118" t="s">
        <v>7611</v>
      </c>
      <c r="I3590" s="118" t="s">
        <v>9131</v>
      </c>
      <c r="J3590" s="118" t="s">
        <v>7622</v>
      </c>
    </row>
    <row r="3591" spans="1:10" ht="12.75">
      <c r="A3591" s="118" t="s">
        <v>1591</v>
      </c>
      <c r="B3591" s="118" t="s">
        <v>18302</v>
      </c>
      <c r="C3591" s="118" t="b">
        <v>0</v>
      </c>
      <c r="D3591" s="118" t="e">
        <f t="shared" ca="1" si="1"/>
        <v>#NAME?</v>
      </c>
      <c r="E3591" s="118" t="s">
        <v>4898</v>
      </c>
      <c r="F3591" s="118" t="s">
        <v>18303</v>
      </c>
      <c r="G3591" s="118"/>
      <c r="H3591" s="118" t="s">
        <v>4276</v>
      </c>
      <c r="I3591" s="118" t="s">
        <v>9131</v>
      </c>
      <c r="J3591" s="118" t="s">
        <v>7622</v>
      </c>
    </row>
    <row r="3592" spans="1:10" ht="12.75">
      <c r="A3592" s="118" t="s">
        <v>18304</v>
      </c>
      <c r="B3592" s="118" t="s">
        <v>18305</v>
      </c>
      <c r="C3592" s="118" t="b">
        <v>0</v>
      </c>
      <c r="D3592" s="118" t="e">
        <f t="shared" ca="1" si="1"/>
        <v>#NAME?</v>
      </c>
      <c r="E3592" s="118" t="s">
        <v>4898</v>
      </c>
      <c r="F3592" s="118" t="s">
        <v>18306</v>
      </c>
      <c r="G3592" s="118"/>
      <c r="H3592" s="118" t="s">
        <v>8144</v>
      </c>
      <c r="I3592" s="118" t="s">
        <v>9131</v>
      </c>
      <c r="J3592" s="118" t="s">
        <v>7622</v>
      </c>
    </row>
    <row r="3593" spans="1:10" ht="12.75">
      <c r="A3593" s="118" t="s">
        <v>8894</v>
      </c>
      <c r="B3593" s="118" t="s">
        <v>18307</v>
      </c>
      <c r="C3593" s="118" t="b">
        <v>0</v>
      </c>
      <c r="D3593" s="118" t="e">
        <f t="shared" ca="1" si="1"/>
        <v>#NAME?</v>
      </c>
      <c r="E3593" s="118" t="s">
        <v>4898</v>
      </c>
      <c r="F3593" s="118" t="s">
        <v>18308</v>
      </c>
      <c r="G3593" s="118"/>
      <c r="H3593" s="118" t="s">
        <v>4276</v>
      </c>
      <c r="I3593" s="118" t="s">
        <v>9131</v>
      </c>
      <c r="J3593" s="118" t="s">
        <v>7622</v>
      </c>
    </row>
    <row r="3594" spans="1:10" ht="12.75">
      <c r="A3594" s="118" t="s">
        <v>1769</v>
      </c>
      <c r="B3594" s="118" t="s">
        <v>9763</v>
      </c>
      <c r="C3594" s="118" t="b">
        <v>0</v>
      </c>
      <c r="D3594" s="118" t="e">
        <f t="shared" ca="1" si="1"/>
        <v>#NAME?</v>
      </c>
      <c r="E3594" s="118" t="s">
        <v>4898</v>
      </c>
      <c r="F3594" s="118" t="s">
        <v>18309</v>
      </c>
      <c r="G3594" s="118"/>
      <c r="H3594" s="118" t="s">
        <v>4276</v>
      </c>
      <c r="I3594" s="118" t="s">
        <v>9131</v>
      </c>
      <c r="J3594" s="118" t="s">
        <v>7622</v>
      </c>
    </row>
    <row r="3595" spans="1:10" ht="12.75">
      <c r="A3595" s="118" t="s">
        <v>8141</v>
      </c>
      <c r="B3595" s="118" t="s">
        <v>10388</v>
      </c>
      <c r="C3595" s="118" t="b">
        <v>0</v>
      </c>
      <c r="D3595" s="118" t="e">
        <f t="shared" ca="1" si="1"/>
        <v>#NAME?</v>
      </c>
      <c r="E3595" s="118" t="s">
        <v>4898</v>
      </c>
      <c r="F3595" s="118" t="s">
        <v>18310</v>
      </c>
      <c r="G3595" s="118"/>
      <c r="H3595" s="118" t="s">
        <v>4276</v>
      </c>
      <c r="I3595" s="118" t="s">
        <v>9131</v>
      </c>
      <c r="J3595" s="118" t="s">
        <v>7622</v>
      </c>
    </row>
    <row r="3596" spans="1:10" ht="12.75">
      <c r="A3596" s="118" t="s">
        <v>2226</v>
      </c>
      <c r="B3596" s="118" t="s">
        <v>15578</v>
      </c>
      <c r="C3596" s="118" t="b">
        <v>0</v>
      </c>
      <c r="D3596" s="118" t="e">
        <f t="shared" ca="1" si="1"/>
        <v>#NAME?</v>
      </c>
      <c r="E3596" s="118" t="s">
        <v>18311</v>
      </c>
      <c r="F3596" s="118" t="s">
        <v>18312</v>
      </c>
      <c r="G3596" s="118"/>
      <c r="H3596" s="118" t="s">
        <v>4276</v>
      </c>
      <c r="I3596" s="118" t="s">
        <v>7755</v>
      </c>
      <c r="J3596" s="118" t="s">
        <v>7756</v>
      </c>
    </row>
    <row r="3597" spans="1:10" ht="12.75">
      <c r="A3597" s="118" t="s">
        <v>1230</v>
      </c>
      <c r="B3597" s="118" t="s">
        <v>18313</v>
      </c>
      <c r="C3597" s="118" t="b">
        <v>0</v>
      </c>
      <c r="D3597" s="118" t="e">
        <f t="shared" ca="1" si="1"/>
        <v>#NAME?</v>
      </c>
      <c r="E3597" s="118" t="s">
        <v>18314</v>
      </c>
      <c r="F3597" s="118" t="s">
        <v>18315</v>
      </c>
      <c r="G3597" s="118"/>
      <c r="H3597" s="118" t="s">
        <v>18316</v>
      </c>
      <c r="I3597" s="118" t="s">
        <v>10184</v>
      </c>
      <c r="J3597" s="118" t="s">
        <v>10185</v>
      </c>
    </row>
    <row r="3598" spans="1:10" ht="12.75">
      <c r="A3598" s="118" t="s">
        <v>8031</v>
      </c>
      <c r="B3598" s="118" t="s">
        <v>18317</v>
      </c>
      <c r="C3598" s="118" t="b">
        <v>0</v>
      </c>
      <c r="D3598" s="118" t="e">
        <f t="shared" ca="1" si="1"/>
        <v>#NAME?</v>
      </c>
      <c r="E3598" s="118" t="s">
        <v>18318</v>
      </c>
      <c r="F3598" s="118" t="s">
        <v>18319</v>
      </c>
      <c r="G3598" s="118"/>
      <c r="H3598" s="118" t="s">
        <v>4276</v>
      </c>
      <c r="I3598" s="118"/>
      <c r="J3598" s="118"/>
    </row>
    <row r="3599" spans="1:10" ht="12.75">
      <c r="A3599" s="118" t="s">
        <v>18320</v>
      </c>
      <c r="B3599" s="118" t="s">
        <v>18321</v>
      </c>
      <c r="C3599" s="118" t="b">
        <v>0</v>
      </c>
      <c r="D3599" s="118" t="e">
        <f t="shared" ca="1" si="1"/>
        <v>#NAME?</v>
      </c>
      <c r="E3599" s="118" t="s">
        <v>18322</v>
      </c>
      <c r="F3599" s="118" t="s">
        <v>18323</v>
      </c>
      <c r="G3599" s="118"/>
      <c r="H3599" s="118" t="s">
        <v>7784</v>
      </c>
      <c r="I3599" s="118" t="s">
        <v>8726</v>
      </c>
      <c r="J3599" s="127" t="s">
        <v>8740</v>
      </c>
    </row>
    <row r="3600" spans="1:10" ht="12.75">
      <c r="A3600" s="118" t="s">
        <v>18324</v>
      </c>
      <c r="B3600" s="118" t="s">
        <v>8138</v>
      </c>
      <c r="C3600" s="118" t="b">
        <v>0</v>
      </c>
      <c r="D3600" s="118" t="e">
        <f t="shared" ca="1" si="1"/>
        <v>#NAME?</v>
      </c>
      <c r="E3600" s="118" t="s">
        <v>18325</v>
      </c>
      <c r="F3600" s="118" t="s">
        <v>18326</v>
      </c>
      <c r="G3600" s="118"/>
      <c r="H3600" s="118" t="s">
        <v>7771</v>
      </c>
      <c r="I3600" s="118" t="s">
        <v>11908</v>
      </c>
      <c r="J3600" s="118"/>
    </row>
    <row r="3601" spans="1:10" ht="12.75">
      <c r="A3601" s="118" t="s">
        <v>8031</v>
      </c>
      <c r="B3601" s="118" t="s">
        <v>18327</v>
      </c>
      <c r="C3601" s="118" t="b">
        <v>0</v>
      </c>
      <c r="D3601" s="118" t="e">
        <f t="shared" ca="1" si="1"/>
        <v>#NAME?</v>
      </c>
      <c r="E3601" s="118" t="s">
        <v>18325</v>
      </c>
      <c r="F3601" s="118" t="s">
        <v>18328</v>
      </c>
      <c r="G3601" s="118"/>
      <c r="H3601" s="118" t="s">
        <v>54</v>
      </c>
      <c r="I3601" s="118" t="s">
        <v>11908</v>
      </c>
      <c r="J3601" s="118"/>
    </row>
    <row r="3602" spans="1:10" ht="12.75">
      <c r="A3602" s="118" t="s">
        <v>18329</v>
      </c>
      <c r="B3602" s="118" t="s">
        <v>8652</v>
      </c>
      <c r="C3602" s="118" t="b">
        <v>0</v>
      </c>
      <c r="D3602" s="118" t="e">
        <f t="shared" ca="1" si="1"/>
        <v>#NAME?</v>
      </c>
      <c r="E3602" s="118" t="s">
        <v>18325</v>
      </c>
      <c r="F3602" s="118" t="s">
        <v>18330</v>
      </c>
      <c r="G3602" s="118"/>
      <c r="H3602" s="118" t="s">
        <v>54</v>
      </c>
      <c r="I3602" s="118" t="s">
        <v>11908</v>
      </c>
      <c r="J3602" s="118"/>
    </row>
    <row r="3603" spans="1:10" ht="12.75">
      <c r="A3603" s="118" t="s">
        <v>7945</v>
      </c>
      <c r="B3603" s="118" t="s">
        <v>18331</v>
      </c>
      <c r="C3603" s="118" t="b">
        <v>0</v>
      </c>
      <c r="D3603" s="118" t="e">
        <f t="shared" ca="1" si="1"/>
        <v>#NAME?</v>
      </c>
      <c r="E3603" s="118" t="s">
        <v>18332</v>
      </c>
      <c r="F3603" s="118" t="s">
        <v>18333</v>
      </c>
      <c r="G3603" s="118"/>
      <c r="H3603" s="118" t="s">
        <v>54</v>
      </c>
      <c r="I3603" s="118" t="s">
        <v>7642</v>
      </c>
      <c r="J3603" s="118"/>
    </row>
    <row r="3604" spans="1:10" ht="12.75">
      <c r="A3604" s="118" t="s">
        <v>10407</v>
      </c>
      <c r="B3604" s="118" t="s">
        <v>10659</v>
      </c>
      <c r="C3604" s="118" t="b">
        <v>0</v>
      </c>
      <c r="D3604" s="118" t="e">
        <f t="shared" ca="1" si="1"/>
        <v>#NAME?</v>
      </c>
      <c r="E3604" s="118" t="s">
        <v>18332</v>
      </c>
      <c r="F3604" s="118" t="s">
        <v>18334</v>
      </c>
      <c r="G3604" s="118"/>
      <c r="H3604" s="118" t="s">
        <v>54</v>
      </c>
      <c r="I3604" s="118" t="s">
        <v>7642</v>
      </c>
      <c r="J3604" s="118"/>
    </row>
    <row r="3605" spans="1:10" ht="12.75">
      <c r="A3605" s="118" t="s">
        <v>826</v>
      </c>
      <c r="B3605" s="118" t="s">
        <v>18335</v>
      </c>
      <c r="C3605" s="118" t="b">
        <v>0</v>
      </c>
      <c r="D3605" s="118" t="e">
        <f t="shared" ca="1" si="1"/>
        <v>#NAME?</v>
      </c>
      <c r="E3605" s="118" t="s">
        <v>18332</v>
      </c>
      <c r="F3605" s="118" t="s">
        <v>18336</v>
      </c>
      <c r="G3605" s="118"/>
      <c r="H3605" s="118" t="s">
        <v>54</v>
      </c>
      <c r="I3605" s="118" t="s">
        <v>7642</v>
      </c>
      <c r="J3605" s="118"/>
    </row>
    <row r="3606" spans="1:10" ht="12.75">
      <c r="A3606" s="118" t="s">
        <v>18337</v>
      </c>
      <c r="B3606" s="118" t="s">
        <v>18338</v>
      </c>
      <c r="C3606" s="118" t="b">
        <v>0</v>
      </c>
      <c r="D3606" s="118" t="e">
        <f t="shared" ca="1" si="1"/>
        <v>#NAME?</v>
      </c>
      <c r="E3606" s="118" t="s">
        <v>18339</v>
      </c>
      <c r="F3606" s="118" t="s">
        <v>18340</v>
      </c>
      <c r="G3606" s="118"/>
      <c r="H3606" s="118" t="s">
        <v>54</v>
      </c>
      <c r="I3606" s="118" t="s">
        <v>9364</v>
      </c>
      <c r="J3606" s="118"/>
    </row>
    <row r="3607" spans="1:10" ht="12.75">
      <c r="A3607" s="118" t="s">
        <v>17264</v>
      </c>
      <c r="B3607" s="118" t="s">
        <v>18341</v>
      </c>
      <c r="C3607" s="118" t="b">
        <v>0</v>
      </c>
      <c r="D3607" s="118" t="e">
        <f t="shared" ca="1" si="1"/>
        <v>#NAME?</v>
      </c>
      <c r="E3607" s="118" t="s">
        <v>18339</v>
      </c>
      <c r="F3607" s="118" t="s">
        <v>18342</v>
      </c>
      <c r="G3607" s="118"/>
      <c r="H3607" s="118" t="s">
        <v>4908</v>
      </c>
      <c r="I3607" s="118" t="s">
        <v>9364</v>
      </c>
      <c r="J3607" s="118"/>
    </row>
    <row r="3608" spans="1:10" ht="12.75">
      <c r="A3608" s="118" t="s">
        <v>836</v>
      </c>
      <c r="B3608" s="118" t="s">
        <v>18343</v>
      </c>
      <c r="C3608" s="118" t="b">
        <v>0</v>
      </c>
      <c r="D3608" s="118" t="e">
        <f t="shared" ca="1" si="1"/>
        <v>#NAME?</v>
      </c>
      <c r="E3608" s="118" t="s">
        <v>18344</v>
      </c>
      <c r="F3608" s="118" t="s">
        <v>18345</v>
      </c>
      <c r="G3608" s="118"/>
      <c r="H3608" s="118" t="s">
        <v>4485</v>
      </c>
      <c r="I3608" s="118" t="s">
        <v>3131</v>
      </c>
      <c r="J3608" s="118" t="s">
        <v>7622</v>
      </c>
    </row>
    <row r="3609" spans="1:10" ht="12.75">
      <c r="A3609" s="118" t="s">
        <v>940</v>
      </c>
      <c r="B3609" s="118" t="s">
        <v>18346</v>
      </c>
      <c r="C3609" s="118" t="b">
        <v>0</v>
      </c>
      <c r="D3609" s="118" t="e">
        <f t="shared" ca="1" si="1"/>
        <v>#NAME?</v>
      </c>
      <c r="E3609" s="118" t="s">
        <v>18344</v>
      </c>
      <c r="F3609" s="118" t="s">
        <v>18347</v>
      </c>
      <c r="G3609" s="118"/>
      <c r="H3609" s="118" t="s">
        <v>10683</v>
      </c>
      <c r="I3609" s="118" t="s">
        <v>3131</v>
      </c>
      <c r="J3609" s="118" t="s">
        <v>7622</v>
      </c>
    </row>
    <row r="3610" spans="1:10" ht="12.75">
      <c r="A3610" s="118" t="s">
        <v>882</v>
      </c>
      <c r="B3610" s="118" t="s">
        <v>13974</v>
      </c>
      <c r="C3610" s="118" t="b">
        <v>0</v>
      </c>
      <c r="D3610" s="118" t="e">
        <f t="shared" ca="1" si="1"/>
        <v>#NAME?</v>
      </c>
      <c r="E3610" s="118" t="s">
        <v>18344</v>
      </c>
      <c r="F3610" s="118" t="s">
        <v>18348</v>
      </c>
      <c r="G3610" s="118"/>
      <c r="H3610" s="118" t="s">
        <v>54</v>
      </c>
      <c r="I3610" s="118" t="s">
        <v>3131</v>
      </c>
      <c r="J3610" s="118" t="s">
        <v>7622</v>
      </c>
    </row>
    <row r="3611" spans="1:10" ht="12.75">
      <c r="A3611" s="118" t="s">
        <v>2135</v>
      </c>
      <c r="B3611" s="118" t="s">
        <v>18349</v>
      </c>
      <c r="C3611" s="118" t="b">
        <v>0</v>
      </c>
      <c r="D3611" s="118" t="e">
        <f t="shared" ca="1" si="1"/>
        <v>#NAME?</v>
      </c>
      <c r="E3611" s="118" t="s">
        <v>18350</v>
      </c>
      <c r="F3611" s="118" t="s">
        <v>18351</v>
      </c>
      <c r="G3611" s="118"/>
      <c r="H3611" s="118" t="s">
        <v>5209</v>
      </c>
      <c r="I3611" s="118" t="s">
        <v>7590</v>
      </c>
      <c r="J3611" s="118" t="s">
        <v>7591</v>
      </c>
    </row>
    <row r="3612" spans="1:10" ht="12.75">
      <c r="A3612" s="118" t="s">
        <v>7785</v>
      </c>
      <c r="B3612" s="118" t="s">
        <v>18352</v>
      </c>
      <c r="C3612" s="118" t="b">
        <v>0</v>
      </c>
      <c r="D3612" s="118" t="e">
        <f t="shared" ca="1" si="1"/>
        <v>#NAME?</v>
      </c>
      <c r="E3612" s="118" t="s">
        <v>18353</v>
      </c>
      <c r="F3612" s="118" t="s">
        <v>18354</v>
      </c>
      <c r="G3612" s="118"/>
      <c r="H3612" s="118" t="s">
        <v>4276</v>
      </c>
      <c r="I3612" s="118" t="s">
        <v>18355</v>
      </c>
      <c r="J3612" s="118" t="s">
        <v>9660</v>
      </c>
    </row>
    <row r="3613" spans="1:10" ht="12.75">
      <c r="A3613" s="118" t="s">
        <v>10777</v>
      </c>
      <c r="B3613" s="118" t="s">
        <v>18356</v>
      </c>
      <c r="C3613" s="118" t="b">
        <v>0</v>
      </c>
      <c r="D3613" s="118" t="e">
        <f t="shared" ca="1" si="1"/>
        <v>#NAME?</v>
      </c>
      <c r="E3613" s="118" t="s">
        <v>18353</v>
      </c>
      <c r="F3613" s="118" t="s">
        <v>18357</v>
      </c>
      <c r="G3613" s="118"/>
      <c r="H3613" s="118" t="s">
        <v>4276</v>
      </c>
      <c r="I3613" s="118" t="s">
        <v>18355</v>
      </c>
      <c r="J3613" s="118" t="s">
        <v>9660</v>
      </c>
    </row>
    <row r="3614" spans="1:10" ht="12.75">
      <c r="A3614" s="118" t="s">
        <v>836</v>
      </c>
      <c r="B3614" s="118" t="s">
        <v>18358</v>
      </c>
      <c r="C3614" s="118" t="b">
        <v>0</v>
      </c>
      <c r="D3614" s="118" t="e">
        <f t="shared" ca="1" si="1"/>
        <v>#NAME?</v>
      </c>
      <c r="E3614" s="118" t="s">
        <v>14476</v>
      </c>
      <c r="F3614" s="118" t="s">
        <v>18359</v>
      </c>
      <c r="G3614" s="118"/>
      <c r="H3614" s="118" t="s">
        <v>5121</v>
      </c>
      <c r="I3614" s="118" t="s">
        <v>18360</v>
      </c>
      <c r="J3614" s="118" t="s">
        <v>7820</v>
      </c>
    </row>
    <row r="3615" spans="1:10" ht="12.75">
      <c r="A3615" s="118" t="s">
        <v>11213</v>
      </c>
      <c r="B3615" s="118" t="s">
        <v>10878</v>
      </c>
      <c r="C3615" s="118" t="b">
        <v>0</v>
      </c>
      <c r="D3615" s="118" t="e">
        <f t="shared" ca="1" si="1"/>
        <v>#NAME?</v>
      </c>
      <c r="E3615" s="118" t="s">
        <v>18361</v>
      </c>
      <c r="F3615" s="118" t="s">
        <v>18362</v>
      </c>
      <c r="G3615" s="118"/>
      <c r="H3615" s="118" t="s">
        <v>17200</v>
      </c>
      <c r="I3615" s="118" t="s">
        <v>15608</v>
      </c>
      <c r="J3615" s="118" t="s">
        <v>9660</v>
      </c>
    </row>
    <row r="3616" spans="1:10" ht="12.75">
      <c r="A3616" s="118" t="s">
        <v>18363</v>
      </c>
      <c r="B3616" s="118" t="s">
        <v>18364</v>
      </c>
      <c r="C3616" s="118" t="b">
        <v>0</v>
      </c>
      <c r="D3616" s="118" t="e">
        <f t="shared" ca="1" si="1"/>
        <v>#NAME?</v>
      </c>
      <c r="E3616" s="118" t="s">
        <v>18361</v>
      </c>
      <c r="F3616" s="118" t="s">
        <v>18365</v>
      </c>
      <c r="G3616" s="118"/>
      <c r="H3616" s="118" t="s">
        <v>4276</v>
      </c>
      <c r="I3616" s="118" t="s">
        <v>15608</v>
      </c>
      <c r="J3616" s="118" t="s">
        <v>9660</v>
      </c>
    </row>
    <row r="3617" spans="1:10" ht="12.75">
      <c r="A3617" s="118" t="s">
        <v>9679</v>
      </c>
      <c r="B3617" s="118" t="s">
        <v>1231</v>
      </c>
      <c r="C3617" s="118" t="b">
        <v>0</v>
      </c>
      <c r="D3617" s="118" t="e">
        <f t="shared" ca="1" si="1"/>
        <v>#NAME?</v>
      </c>
      <c r="E3617" s="118" t="s">
        <v>18366</v>
      </c>
      <c r="F3617" s="118" t="s">
        <v>18367</v>
      </c>
      <c r="G3617" s="118"/>
      <c r="H3617" s="118" t="s">
        <v>5584</v>
      </c>
      <c r="I3617" s="118" t="s">
        <v>18368</v>
      </c>
      <c r="J3617" s="118" t="s">
        <v>18369</v>
      </c>
    </row>
    <row r="3618" spans="1:10" ht="12.75">
      <c r="A3618" s="118" t="s">
        <v>18370</v>
      </c>
      <c r="B3618" s="118" t="s">
        <v>18371</v>
      </c>
      <c r="C3618" s="118" t="b">
        <v>0</v>
      </c>
      <c r="D3618" s="118" t="e">
        <f t="shared" ca="1" si="1"/>
        <v>#NAME?</v>
      </c>
      <c r="E3618" s="118" t="s">
        <v>18366</v>
      </c>
      <c r="F3618" s="118" t="s">
        <v>18372</v>
      </c>
      <c r="G3618" s="118"/>
      <c r="H3618" s="118" t="s">
        <v>54</v>
      </c>
      <c r="I3618" s="118" t="s">
        <v>18368</v>
      </c>
      <c r="J3618" s="118" t="s">
        <v>18369</v>
      </c>
    </row>
    <row r="3619" spans="1:10" ht="12.75">
      <c r="A3619" s="118" t="s">
        <v>18373</v>
      </c>
      <c r="B3619" s="118" t="s">
        <v>18374</v>
      </c>
      <c r="C3619" s="118" t="b">
        <v>0</v>
      </c>
      <c r="D3619" s="118" t="e">
        <f t="shared" ca="1" si="1"/>
        <v>#NAME?</v>
      </c>
      <c r="E3619" s="118" t="s">
        <v>18375</v>
      </c>
      <c r="F3619" s="118" t="s">
        <v>18376</v>
      </c>
      <c r="G3619" s="118"/>
      <c r="H3619" s="118" t="s">
        <v>4305</v>
      </c>
      <c r="I3619" s="118" t="s">
        <v>7642</v>
      </c>
      <c r="J3619" s="118"/>
    </row>
    <row r="3620" spans="1:10" ht="12.75">
      <c r="A3620" s="118" t="s">
        <v>1414</v>
      </c>
      <c r="B3620" s="118" t="s">
        <v>14829</v>
      </c>
      <c r="C3620" s="118" t="b">
        <v>0</v>
      </c>
      <c r="D3620" s="118" t="e">
        <f t="shared" ca="1" si="1"/>
        <v>#NAME?</v>
      </c>
      <c r="E3620" s="118" t="s">
        <v>18375</v>
      </c>
      <c r="F3620" s="118" t="s">
        <v>18377</v>
      </c>
      <c r="G3620" s="118"/>
      <c r="H3620" s="118" t="s">
        <v>54</v>
      </c>
      <c r="I3620" s="118" t="s">
        <v>7642</v>
      </c>
      <c r="J3620" s="118"/>
    </row>
    <row r="3621" spans="1:10" ht="12.75">
      <c r="A3621" s="118" t="s">
        <v>18378</v>
      </c>
      <c r="B3621" s="118" t="s">
        <v>18379</v>
      </c>
      <c r="C3621" s="118" t="b">
        <v>0</v>
      </c>
      <c r="D3621" s="118" t="e">
        <f t="shared" ca="1" si="1"/>
        <v>#NAME?</v>
      </c>
      <c r="E3621" s="118" t="s">
        <v>18375</v>
      </c>
      <c r="F3621" s="118" t="s">
        <v>18380</v>
      </c>
      <c r="G3621" s="118"/>
      <c r="H3621" s="118" t="s">
        <v>4305</v>
      </c>
      <c r="I3621" s="118" t="s">
        <v>7642</v>
      </c>
      <c r="J3621" s="118"/>
    </row>
    <row r="3622" spans="1:10" ht="12.75">
      <c r="A3622" s="118" t="s">
        <v>11869</v>
      </c>
      <c r="B3622" s="118" t="s">
        <v>11749</v>
      </c>
      <c r="C3622" s="118" t="b">
        <v>0</v>
      </c>
      <c r="D3622" s="118" t="e">
        <f t="shared" ca="1" si="1"/>
        <v>#NAME?</v>
      </c>
      <c r="E3622" s="118" t="s">
        <v>18381</v>
      </c>
      <c r="F3622" s="118" t="s">
        <v>18382</v>
      </c>
      <c r="G3622" s="118"/>
      <c r="H3622" s="118" t="s">
        <v>54</v>
      </c>
      <c r="I3622" s="118" t="s">
        <v>1603</v>
      </c>
      <c r="J3622" s="118" t="s">
        <v>7756</v>
      </c>
    </row>
    <row r="3623" spans="1:10" ht="12.75">
      <c r="A3623" s="118" t="s">
        <v>15494</v>
      </c>
      <c r="B3623" s="118" t="s">
        <v>18383</v>
      </c>
      <c r="C3623" s="118" t="b">
        <v>0</v>
      </c>
      <c r="D3623" s="118" t="e">
        <f t="shared" ca="1" si="1"/>
        <v>#NAME?</v>
      </c>
      <c r="E3623" s="118" t="s">
        <v>18381</v>
      </c>
      <c r="F3623" s="118" t="s">
        <v>18384</v>
      </c>
      <c r="G3623" s="118"/>
      <c r="H3623" s="118" t="s">
        <v>54</v>
      </c>
      <c r="I3623" s="118" t="s">
        <v>1603</v>
      </c>
      <c r="J3623" s="118" t="s">
        <v>7756</v>
      </c>
    </row>
    <row r="3624" spans="1:10" ht="12.75">
      <c r="A3624" s="118" t="s">
        <v>18385</v>
      </c>
      <c r="B3624" s="118" t="s">
        <v>18386</v>
      </c>
      <c r="C3624" s="118" t="b">
        <v>0</v>
      </c>
      <c r="D3624" s="118" t="e">
        <f t="shared" ca="1" si="1"/>
        <v>#NAME?</v>
      </c>
      <c r="E3624" s="118" t="s">
        <v>18381</v>
      </c>
      <c r="F3624" s="118" t="s">
        <v>18387</v>
      </c>
      <c r="G3624" s="118"/>
      <c r="H3624" s="118" t="s">
        <v>9579</v>
      </c>
      <c r="I3624" s="118" t="s">
        <v>1603</v>
      </c>
      <c r="J3624" s="118" t="s">
        <v>7756</v>
      </c>
    </row>
    <row r="3625" spans="1:10" ht="12.75">
      <c r="A3625" s="118" t="s">
        <v>18388</v>
      </c>
      <c r="B3625" s="118" t="s">
        <v>18389</v>
      </c>
      <c r="C3625" s="118" t="b">
        <v>0</v>
      </c>
      <c r="D3625" s="118" t="e">
        <f t="shared" ca="1" si="1"/>
        <v>#NAME?</v>
      </c>
      <c r="E3625" s="118" t="s">
        <v>18381</v>
      </c>
      <c r="F3625" s="118" t="s">
        <v>18390</v>
      </c>
      <c r="G3625" s="118"/>
      <c r="H3625" s="118" t="s">
        <v>54</v>
      </c>
      <c r="I3625" s="118" t="s">
        <v>1603</v>
      </c>
      <c r="J3625" s="118" t="s">
        <v>7756</v>
      </c>
    </row>
    <row r="3626" spans="1:10" ht="12.75">
      <c r="A3626" s="118" t="s">
        <v>18391</v>
      </c>
      <c r="B3626" s="118" t="s">
        <v>18392</v>
      </c>
      <c r="C3626" s="118" t="b">
        <v>0</v>
      </c>
      <c r="D3626" s="118" t="e">
        <f t="shared" ca="1" si="1"/>
        <v>#NAME?</v>
      </c>
      <c r="E3626" s="118" t="s">
        <v>18381</v>
      </c>
      <c r="F3626" s="118" t="s">
        <v>18393</v>
      </c>
      <c r="G3626" s="118"/>
      <c r="H3626" s="118" t="s">
        <v>54</v>
      </c>
      <c r="I3626" s="118" t="s">
        <v>1603</v>
      </c>
      <c r="J3626" s="118" t="s">
        <v>7756</v>
      </c>
    </row>
    <row r="3627" spans="1:10" ht="12.75">
      <c r="A3627" s="118" t="s">
        <v>2135</v>
      </c>
      <c r="B3627" s="118" t="s">
        <v>18394</v>
      </c>
      <c r="C3627" s="118" t="b">
        <v>0</v>
      </c>
      <c r="D3627" s="118" t="e">
        <f t="shared" ca="1" si="1"/>
        <v>#NAME?</v>
      </c>
      <c r="E3627" s="118" t="s">
        <v>18381</v>
      </c>
      <c r="F3627" s="118" t="s">
        <v>18395</v>
      </c>
      <c r="G3627" s="118"/>
      <c r="H3627" s="118" t="s">
        <v>54</v>
      </c>
      <c r="I3627" s="118" t="s">
        <v>1603</v>
      </c>
      <c r="J3627" s="118" t="s">
        <v>7756</v>
      </c>
    </row>
    <row r="3628" spans="1:10" ht="12.75">
      <c r="A3628" s="118" t="s">
        <v>2135</v>
      </c>
      <c r="B3628" s="118" t="s">
        <v>18396</v>
      </c>
      <c r="C3628" s="118" t="b">
        <v>0</v>
      </c>
      <c r="D3628" s="118" t="e">
        <f t="shared" ca="1" si="1"/>
        <v>#NAME?</v>
      </c>
      <c r="E3628" s="118" t="s">
        <v>18381</v>
      </c>
      <c r="F3628" s="118" t="s">
        <v>18397</v>
      </c>
      <c r="G3628" s="118"/>
      <c r="H3628" s="118" t="s">
        <v>54</v>
      </c>
      <c r="I3628" s="118" t="s">
        <v>1603</v>
      </c>
      <c r="J3628" s="118" t="s">
        <v>7756</v>
      </c>
    </row>
    <row r="3629" spans="1:10" ht="12.75">
      <c r="A3629" s="118" t="s">
        <v>9649</v>
      </c>
      <c r="B3629" s="118" t="s">
        <v>18398</v>
      </c>
      <c r="C3629" s="118" t="b">
        <v>0</v>
      </c>
      <c r="D3629" s="118" t="e">
        <f t="shared" ca="1" si="1"/>
        <v>#NAME?</v>
      </c>
      <c r="E3629" s="118" t="s">
        <v>18381</v>
      </c>
      <c r="F3629" s="118" t="s">
        <v>18399</v>
      </c>
      <c r="G3629" s="118"/>
      <c r="H3629" s="118" t="s">
        <v>54</v>
      </c>
      <c r="I3629" s="118" t="s">
        <v>1603</v>
      </c>
      <c r="J3629" s="118" t="s">
        <v>7756</v>
      </c>
    </row>
    <row r="3630" spans="1:10" ht="12.75">
      <c r="A3630" s="118" t="s">
        <v>2680</v>
      </c>
      <c r="B3630" s="118" t="s">
        <v>8553</v>
      </c>
      <c r="C3630" s="118" t="b">
        <v>0</v>
      </c>
      <c r="D3630" s="118" t="e">
        <f t="shared" ca="1" si="1"/>
        <v>#NAME?</v>
      </c>
      <c r="E3630" s="118" t="s">
        <v>18381</v>
      </c>
      <c r="F3630" s="118" t="s">
        <v>18400</v>
      </c>
      <c r="G3630" s="118"/>
      <c r="H3630" s="118" t="s">
        <v>54</v>
      </c>
      <c r="I3630" s="118" t="s">
        <v>1603</v>
      </c>
      <c r="J3630" s="118" t="s">
        <v>7756</v>
      </c>
    </row>
    <row r="3631" spans="1:10" ht="12.75">
      <c r="A3631" s="118" t="s">
        <v>10777</v>
      </c>
      <c r="B3631" s="118" t="s">
        <v>18401</v>
      </c>
      <c r="C3631" s="118" t="b">
        <v>0</v>
      </c>
      <c r="D3631" s="118" t="e">
        <f t="shared" ca="1" si="1"/>
        <v>#NAME?</v>
      </c>
      <c r="E3631" s="118" t="s">
        <v>18381</v>
      </c>
      <c r="F3631" s="118" t="s">
        <v>18402</v>
      </c>
      <c r="G3631" s="118"/>
      <c r="H3631" s="118" t="s">
        <v>54</v>
      </c>
      <c r="I3631" s="118" t="s">
        <v>1603</v>
      </c>
      <c r="J3631" s="118" t="s">
        <v>7756</v>
      </c>
    </row>
    <row r="3632" spans="1:10" ht="12.75">
      <c r="A3632" s="118" t="s">
        <v>18403</v>
      </c>
      <c r="B3632" s="118" t="s">
        <v>18404</v>
      </c>
      <c r="C3632" s="118" t="b">
        <v>0</v>
      </c>
      <c r="D3632" s="118" t="e">
        <f t="shared" ca="1" si="1"/>
        <v>#NAME?</v>
      </c>
      <c r="E3632" s="118" t="s">
        <v>18405</v>
      </c>
      <c r="F3632" s="118" t="s">
        <v>18406</v>
      </c>
      <c r="G3632" s="118"/>
      <c r="H3632" s="118" t="s">
        <v>4640</v>
      </c>
      <c r="I3632" s="118" t="s">
        <v>18407</v>
      </c>
      <c r="J3632" s="118"/>
    </row>
    <row r="3633" spans="1:10" ht="12.75">
      <c r="A3633" s="118" t="s">
        <v>10111</v>
      </c>
      <c r="B3633" s="118" t="s">
        <v>10687</v>
      </c>
      <c r="C3633" s="118" t="b">
        <v>0</v>
      </c>
      <c r="D3633" s="118" t="e">
        <f t="shared" ca="1" si="1"/>
        <v>#NAME?</v>
      </c>
      <c r="E3633" s="118" t="s">
        <v>454</v>
      </c>
      <c r="F3633" s="118" t="s">
        <v>18408</v>
      </c>
      <c r="G3633" s="118"/>
      <c r="H3633" s="118" t="s">
        <v>9883</v>
      </c>
      <c r="I3633" s="118" t="s">
        <v>3131</v>
      </c>
      <c r="J3633" s="118" t="s">
        <v>7622</v>
      </c>
    </row>
    <row r="3634" spans="1:10" ht="12.75">
      <c r="A3634" s="118" t="s">
        <v>14624</v>
      </c>
      <c r="B3634" s="118" t="s">
        <v>18409</v>
      </c>
      <c r="C3634" s="118" t="b">
        <v>0</v>
      </c>
      <c r="D3634" s="118" t="e">
        <f t="shared" ca="1" si="1"/>
        <v>#NAME?</v>
      </c>
      <c r="E3634" s="118" t="s">
        <v>454</v>
      </c>
      <c r="F3634" s="118" t="s">
        <v>18410</v>
      </c>
      <c r="G3634" s="118"/>
      <c r="H3634" s="118" t="s">
        <v>4278</v>
      </c>
      <c r="I3634" s="118" t="s">
        <v>3131</v>
      </c>
      <c r="J3634" s="118" t="s">
        <v>7622</v>
      </c>
    </row>
    <row r="3635" spans="1:10" ht="12.75">
      <c r="A3635" s="118" t="s">
        <v>7830</v>
      </c>
      <c r="B3635" s="118" t="s">
        <v>18411</v>
      </c>
      <c r="C3635" s="118" t="b">
        <v>0</v>
      </c>
      <c r="D3635" s="118" t="e">
        <f t="shared" ca="1" si="1"/>
        <v>#NAME?</v>
      </c>
      <c r="E3635" s="118" t="s">
        <v>454</v>
      </c>
      <c r="F3635" s="118" t="s">
        <v>18412</v>
      </c>
      <c r="G3635" s="118"/>
      <c r="H3635" s="118" t="s">
        <v>18413</v>
      </c>
      <c r="I3635" s="118" t="s">
        <v>3131</v>
      </c>
      <c r="J3635" s="118" t="s">
        <v>7622</v>
      </c>
    </row>
    <row r="3636" spans="1:10" ht="12.75">
      <c r="A3636" s="118" t="s">
        <v>798</v>
      </c>
      <c r="B3636" s="118" t="s">
        <v>18414</v>
      </c>
      <c r="C3636" s="118" t="b">
        <v>0</v>
      </c>
      <c r="D3636" s="118" t="e">
        <f t="shared" ca="1" si="1"/>
        <v>#NAME?</v>
      </c>
      <c r="E3636" s="118" t="s">
        <v>454</v>
      </c>
      <c r="F3636" s="118" t="s">
        <v>18415</v>
      </c>
      <c r="G3636" s="118"/>
      <c r="H3636" s="118" t="s">
        <v>54</v>
      </c>
      <c r="I3636" s="118" t="s">
        <v>3131</v>
      </c>
      <c r="J3636" s="118" t="s">
        <v>7622</v>
      </c>
    </row>
    <row r="3637" spans="1:10" ht="12.75">
      <c r="A3637" s="118" t="s">
        <v>1525</v>
      </c>
      <c r="B3637" s="118" t="s">
        <v>18416</v>
      </c>
      <c r="C3637" s="118" t="b">
        <v>0</v>
      </c>
      <c r="D3637" s="118" t="e">
        <f t="shared" ca="1" si="1"/>
        <v>#NAME?</v>
      </c>
      <c r="E3637" s="118" t="s">
        <v>454</v>
      </c>
      <c r="F3637" s="118" t="s">
        <v>18417</v>
      </c>
      <c r="G3637" s="118"/>
      <c r="H3637" s="118" t="s">
        <v>4278</v>
      </c>
      <c r="I3637" s="118" t="s">
        <v>3131</v>
      </c>
      <c r="J3637" s="118" t="s">
        <v>7622</v>
      </c>
    </row>
    <row r="3638" spans="1:10" ht="12.75">
      <c r="A3638" s="118" t="s">
        <v>1903</v>
      </c>
      <c r="B3638" s="118" t="s">
        <v>18418</v>
      </c>
      <c r="C3638" s="118" t="b">
        <v>0</v>
      </c>
      <c r="D3638" s="118" t="e">
        <f t="shared" ca="1" si="1"/>
        <v>#NAME?</v>
      </c>
      <c r="E3638" s="118" t="s">
        <v>454</v>
      </c>
      <c r="F3638" s="118" t="s">
        <v>18419</v>
      </c>
      <c r="G3638" s="118"/>
      <c r="H3638" s="118" t="s">
        <v>5607</v>
      </c>
      <c r="I3638" s="118" t="s">
        <v>3131</v>
      </c>
      <c r="J3638" s="118" t="s">
        <v>7622</v>
      </c>
    </row>
    <row r="3639" spans="1:10" ht="12.75">
      <c r="A3639" s="118" t="s">
        <v>1872</v>
      </c>
      <c r="B3639" s="118" t="s">
        <v>1376</v>
      </c>
      <c r="C3639" s="118" t="b">
        <v>0</v>
      </c>
      <c r="D3639" s="118" t="e">
        <f t="shared" ca="1" si="1"/>
        <v>#NAME?</v>
      </c>
      <c r="E3639" s="118" t="s">
        <v>454</v>
      </c>
      <c r="F3639" s="118" t="s">
        <v>18420</v>
      </c>
      <c r="G3639" s="118"/>
      <c r="H3639" s="118" t="s">
        <v>5607</v>
      </c>
      <c r="I3639" s="118" t="s">
        <v>3131</v>
      </c>
      <c r="J3639" s="118" t="s">
        <v>7622</v>
      </c>
    </row>
    <row r="3640" spans="1:10" ht="12.75">
      <c r="A3640" s="118" t="s">
        <v>18421</v>
      </c>
      <c r="B3640" s="118" t="s">
        <v>18422</v>
      </c>
      <c r="C3640" s="118" t="b">
        <v>0</v>
      </c>
      <c r="D3640" s="118" t="e">
        <f t="shared" ca="1" si="1"/>
        <v>#NAME?</v>
      </c>
      <c r="E3640" s="118" t="s">
        <v>18423</v>
      </c>
      <c r="F3640" s="118" t="s">
        <v>18424</v>
      </c>
      <c r="G3640" s="118"/>
      <c r="H3640" s="118" t="s">
        <v>4278</v>
      </c>
      <c r="I3640" s="118" t="s">
        <v>8726</v>
      </c>
      <c r="J3640" s="127" t="s">
        <v>8740</v>
      </c>
    </row>
    <row r="3641" spans="1:10" ht="12.75">
      <c r="A3641" s="118" t="s">
        <v>18425</v>
      </c>
      <c r="B3641" s="118" t="s">
        <v>8141</v>
      </c>
      <c r="C3641" s="118" t="b">
        <v>0</v>
      </c>
      <c r="D3641" s="118" t="e">
        <f t="shared" ca="1" si="1"/>
        <v>#NAME?</v>
      </c>
      <c r="E3641" s="118" t="s">
        <v>18423</v>
      </c>
      <c r="F3641" s="118" t="s">
        <v>18426</v>
      </c>
      <c r="G3641" s="118"/>
      <c r="H3641" s="118" t="s">
        <v>4278</v>
      </c>
      <c r="I3641" s="118" t="s">
        <v>8726</v>
      </c>
      <c r="J3641" s="127" t="s">
        <v>8740</v>
      </c>
    </row>
    <row r="3642" spans="1:10" ht="12.75">
      <c r="A3642" s="118" t="s">
        <v>10115</v>
      </c>
      <c r="B3642" s="118" t="s">
        <v>18427</v>
      </c>
      <c r="C3642" s="118" t="b">
        <v>0</v>
      </c>
      <c r="D3642" s="118" t="e">
        <f t="shared" ca="1" si="1"/>
        <v>#NAME?</v>
      </c>
      <c r="E3642" s="118" t="s">
        <v>18428</v>
      </c>
      <c r="F3642" s="118" t="s">
        <v>18429</v>
      </c>
      <c r="G3642" s="118"/>
      <c r="H3642" s="118" t="s">
        <v>7611</v>
      </c>
      <c r="I3642" s="118" t="s">
        <v>18430</v>
      </c>
      <c r="J3642" s="118" t="s">
        <v>7622</v>
      </c>
    </row>
    <row r="3643" spans="1:10" ht="12.75">
      <c r="A3643" s="118" t="s">
        <v>8000</v>
      </c>
      <c r="B3643" s="118" t="s">
        <v>18431</v>
      </c>
      <c r="C3643" s="118" t="b">
        <v>0</v>
      </c>
      <c r="D3643" s="118" t="e">
        <f t="shared" ca="1" si="1"/>
        <v>#NAME?</v>
      </c>
      <c r="E3643" s="118" t="s">
        <v>18428</v>
      </c>
      <c r="F3643" s="118" t="s">
        <v>18432</v>
      </c>
      <c r="G3643" s="118"/>
      <c r="H3643" s="118" t="s">
        <v>4278</v>
      </c>
      <c r="I3643" s="118" t="s">
        <v>18430</v>
      </c>
      <c r="J3643" s="118" t="s">
        <v>7622</v>
      </c>
    </row>
    <row r="3644" spans="1:10" ht="12.75">
      <c r="A3644" s="118" t="s">
        <v>13128</v>
      </c>
      <c r="B3644" s="118" t="s">
        <v>7981</v>
      </c>
      <c r="C3644" s="118" t="b">
        <v>0</v>
      </c>
      <c r="D3644" s="118" t="e">
        <f t="shared" ca="1" si="1"/>
        <v>#NAME?</v>
      </c>
      <c r="E3644" s="118" t="s">
        <v>18428</v>
      </c>
      <c r="F3644" s="118" t="s">
        <v>18433</v>
      </c>
      <c r="G3644" s="118"/>
      <c r="H3644" s="118" t="s">
        <v>4276</v>
      </c>
      <c r="I3644" s="118" t="s">
        <v>18430</v>
      </c>
      <c r="J3644" s="118" t="s">
        <v>7622</v>
      </c>
    </row>
    <row r="3645" spans="1:10" ht="12.75">
      <c r="A3645" s="118" t="s">
        <v>2523</v>
      </c>
      <c r="B3645" s="118" t="s">
        <v>10762</v>
      </c>
      <c r="C3645" s="118" t="b">
        <v>0</v>
      </c>
      <c r="D3645" s="118" t="e">
        <f t="shared" ca="1" si="1"/>
        <v>#NAME?</v>
      </c>
      <c r="E3645" s="118" t="s">
        <v>18428</v>
      </c>
      <c r="F3645" s="118" t="s">
        <v>18434</v>
      </c>
      <c r="G3645" s="118"/>
      <c r="H3645" s="118" t="s">
        <v>54</v>
      </c>
      <c r="I3645" s="118" t="s">
        <v>18430</v>
      </c>
      <c r="J3645" s="118" t="s">
        <v>7622</v>
      </c>
    </row>
    <row r="3646" spans="1:10" ht="12.75">
      <c r="A3646" s="118" t="s">
        <v>13344</v>
      </c>
      <c r="B3646" s="118" t="s">
        <v>7805</v>
      </c>
      <c r="C3646" s="118" t="b">
        <v>0</v>
      </c>
      <c r="D3646" s="118" t="e">
        <f t="shared" ca="1" si="1"/>
        <v>#NAME?</v>
      </c>
      <c r="E3646" s="118" t="s">
        <v>18435</v>
      </c>
      <c r="F3646" s="118" t="s">
        <v>18436</v>
      </c>
      <c r="G3646" s="118"/>
      <c r="H3646" s="118" t="s">
        <v>7611</v>
      </c>
      <c r="I3646" s="118" t="s">
        <v>8136</v>
      </c>
      <c r="J3646" s="118" t="s">
        <v>7622</v>
      </c>
    </row>
    <row r="3647" spans="1:10" ht="12.75">
      <c r="A3647" s="118" t="s">
        <v>2494</v>
      </c>
      <c r="B3647" s="118" t="s">
        <v>18437</v>
      </c>
      <c r="C3647" s="118" t="b">
        <v>0</v>
      </c>
      <c r="D3647" s="118" t="e">
        <f t="shared" ca="1" si="1"/>
        <v>#NAME?</v>
      </c>
      <c r="E3647" s="118" t="s">
        <v>18435</v>
      </c>
      <c r="F3647" s="118" t="s">
        <v>18438</v>
      </c>
      <c r="G3647" s="118"/>
      <c r="H3647" s="118" t="s">
        <v>4305</v>
      </c>
      <c r="I3647" s="118" t="s">
        <v>8136</v>
      </c>
      <c r="J3647" s="118" t="s">
        <v>7622</v>
      </c>
    </row>
    <row r="3648" spans="1:10" ht="12.75">
      <c r="A3648" s="118" t="s">
        <v>1666</v>
      </c>
      <c r="B3648" s="118" t="s">
        <v>18439</v>
      </c>
      <c r="C3648" s="118" t="b">
        <v>0</v>
      </c>
      <c r="D3648" s="118" t="e">
        <f t="shared" ca="1" si="1"/>
        <v>#NAME?</v>
      </c>
      <c r="E3648" s="118" t="s">
        <v>18435</v>
      </c>
      <c r="F3648" s="118" t="s">
        <v>18440</v>
      </c>
      <c r="G3648" s="118"/>
      <c r="H3648" s="118" t="s">
        <v>14171</v>
      </c>
      <c r="I3648" s="118" t="s">
        <v>8136</v>
      </c>
      <c r="J3648" s="118" t="s">
        <v>7622</v>
      </c>
    </row>
    <row r="3649" spans="1:10" ht="12.75">
      <c r="A3649" s="118" t="s">
        <v>1666</v>
      </c>
      <c r="B3649" s="118" t="s">
        <v>1257</v>
      </c>
      <c r="C3649" s="118" t="b">
        <v>0</v>
      </c>
      <c r="D3649" s="118" t="e">
        <f t="shared" ca="1" si="1"/>
        <v>#NAME?</v>
      </c>
      <c r="E3649" s="118" t="s">
        <v>18435</v>
      </c>
      <c r="F3649" s="118" t="s">
        <v>18441</v>
      </c>
      <c r="G3649" s="118"/>
      <c r="H3649" s="118" t="s">
        <v>5607</v>
      </c>
      <c r="I3649" s="118" t="s">
        <v>8136</v>
      </c>
      <c r="J3649" s="118" t="s">
        <v>7622</v>
      </c>
    </row>
    <row r="3650" spans="1:10" ht="12.75">
      <c r="A3650" s="118" t="s">
        <v>10741</v>
      </c>
      <c r="B3650" s="118" t="s">
        <v>18442</v>
      </c>
      <c r="C3650" s="118" t="b">
        <v>0</v>
      </c>
      <c r="D3650" s="118" t="e">
        <f t="shared" ca="1" si="1"/>
        <v>#NAME?</v>
      </c>
      <c r="E3650" s="118" t="s">
        <v>18435</v>
      </c>
      <c r="F3650" s="118" t="s">
        <v>18443</v>
      </c>
      <c r="G3650" s="118"/>
      <c r="H3650" s="118" t="s">
        <v>14171</v>
      </c>
      <c r="I3650" s="118" t="s">
        <v>8136</v>
      </c>
      <c r="J3650" s="118" t="s">
        <v>7622</v>
      </c>
    </row>
    <row r="3651" spans="1:10" ht="12.75">
      <c r="A3651" s="118" t="s">
        <v>17808</v>
      </c>
      <c r="B3651" s="118" t="s">
        <v>8886</v>
      </c>
      <c r="C3651" s="118" t="b">
        <v>0</v>
      </c>
      <c r="D3651" s="118" t="e">
        <f t="shared" ca="1" si="1"/>
        <v>#NAME?</v>
      </c>
      <c r="E3651" s="118" t="s">
        <v>18435</v>
      </c>
      <c r="F3651" s="118" t="s">
        <v>18444</v>
      </c>
      <c r="G3651" s="118"/>
      <c r="H3651" s="118" t="s">
        <v>4305</v>
      </c>
      <c r="I3651" s="118" t="s">
        <v>8883</v>
      </c>
      <c r="J3651" s="118"/>
    </row>
    <row r="3652" spans="1:10" ht="12.75">
      <c r="A3652" s="118" t="s">
        <v>830</v>
      </c>
      <c r="B3652" s="118" t="s">
        <v>18445</v>
      </c>
      <c r="C3652" s="118" t="b">
        <v>0</v>
      </c>
      <c r="D3652" s="118" t="e">
        <f t="shared" ca="1" si="1"/>
        <v>#NAME?</v>
      </c>
      <c r="E3652" s="118" t="s">
        <v>18435</v>
      </c>
      <c r="F3652" s="118" t="s">
        <v>18446</v>
      </c>
      <c r="G3652" s="118"/>
      <c r="H3652" s="118" t="s">
        <v>4305</v>
      </c>
      <c r="I3652" s="118" t="s">
        <v>8136</v>
      </c>
      <c r="J3652" s="118" t="s">
        <v>7622</v>
      </c>
    </row>
    <row r="3653" spans="1:10" ht="12.75">
      <c r="A3653" s="118" t="s">
        <v>870</v>
      </c>
      <c r="B3653" s="118" t="s">
        <v>1005</v>
      </c>
      <c r="C3653" s="118" t="b">
        <v>0</v>
      </c>
      <c r="D3653" s="118" t="e">
        <f t="shared" ca="1" si="1"/>
        <v>#NAME?</v>
      </c>
      <c r="E3653" s="118" t="s">
        <v>18435</v>
      </c>
      <c r="F3653" s="118" t="s">
        <v>18447</v>
      </c>
      <c r="G3653" s="118"/>
      <c r="H3653" s="118" t="s">
        <v>4485</v>
      </c>
      <c r="I3653" s="118" t="s">
        <v>8136</v>
      </c>
      <c r="J3653" s="118" t="s">
        <v>7622</v>
      </c>
    </row>
    <row r="3654" spans="1:10" ht="12.75">
      <c r="A3654" s="118" t="s">
        <v>18448</v>
      </c>
      <c r="B3654" s="118" t="s">
        <v>18449</v>
      </c>
      <c r="C3654" s="118" t="b">
        <v>0</v>
      </c>
      <c r="D3654" s="118" t="e">
        <f t="shared" ca="1" si="1"/>
        <v>#NAME?</v>
      </c>
      <c r="E3654" s="118" t="s">
        <v>18435</v>
      </c>
      <c r="F3654" s="118" t="s">
        <v>18450</v>
      </c>
      <c r="G3654" s="118"/>
      <c r="H3654" s="118" t="s">
        <v>5961</v>
      </c>
      <c r="I3654" s="118" t="s">
        <v>8990</v>
      </c>
      <c r="J3654" s="118"/>
    </row>
    <row r="3655" spans="1:10" ht="12.75">
      <c r="A3655" s="118" t="s">
        <v>853</v>
      </c>
      <c r="B3655" s="118" t="s">
        <v>16815</v>
      </c>
      <c r="C3655" s="118" t="b">
        <v>0</v>
      </c>
      <c r="D3655" s="118" t="e">
        <f t="shared" ca="1" si="1"/>
        <v>#NAME?</v>
      </c>
      <c r="E3655" s="118" t="s">
        <v>18435</v>
      </c>
      <c r="F3655" s="118" t="s">
        <v>18451</v>
      </c>
      <c r="G3655" s="118"/>
      <c r="H3655" s="118" t="s">
        <v>4485</v>
      </c>
      <c r="I3655" s="118" t="s">
        <v>8136</v>
      </c>
      <c r="J3655" s="118" t="s">
        <v>7622</v>
      </c>
    </row>
    <row r="3656" spans="1:10" ht="12.75">
      <c r="A3656" s="118" t="s">
        <v>1240</v>
      </c>
      <c r="B3656" s="118" t="s">
        <v>18452</v>
      </c>
      <c r="C3656" s="118" t="b">
        <v>0</v>
      </c>
      <c r="D3656" s="118" t="e">
        <f t="shared" ca="1" si="1"/>
        <v>#NAME?</v>
      </c>
      <c r="E3656" s="118" t="s">
        <v>18435</v>
      </c>
      <c r="F3656" s="118" t="s">
        <v>18453</v>
      </c>
      <c r="G3656" s="118"/>
      <c r="H3656" s="118" t="s">
        <v>18454</v>
      </c>
      <c r="I3656" s="118" t="s">
        <v>8136</v>
      </c>
      <c r="J3656" s="118" t="s">
        <v>7622</v>
      </c>
    </row>
    <row r="3657" spans="1:10" ht="12.75">
      <c r="A3657" s="118" t="s">
        <v>18455</v>
      </c>
      <c r="B3657" s="118" t="s">
        <v>18456</v>
      </c>
      <c r="C3657" s="118" t="b">
        <v>0</v>
      </c>
      <c r="D3657" s="118" t="e">
        <f t="shared" ca="1" si="1"/>
        <v>#NAME?</v>
      </c>
      <c r="E3657" s="118" t="s">
        <v>18435</v>
      </c>
      <c r="F3657" s="118" t="s">
        <v>18457</v>
      </c>
      <c r="G3657" s="118"/>
      <c r="H3657" s="118" t="s">
        <v>4305</v>
      </c>
      <c r="I3657" s="118" t="s">
        <v>8990</v>
      </c>
      <c r="J3657" s="118"/>
    </row>
    <row r="3658" spans="1:10" ht="12.75">
      <c r="A3658" s="118" t="s">
        <v>1484</v>
      </c>
      <c r="B3658" s="118" t="s">
        <v>18458</v>
      </c>
      <c r="C3658" s="118" t="b">
        <v>0</v>
      </c>
      <c r="D3658" s="118" t="e">
        <f t="shared" ca="1" si="1"/>
        <v>#NAME?</v>
      </c>
      <c r="E3658" s="118" t="s">
        <v>18435</v>
      </c>
      <c r="F3658" s="118" t="s">
        <v>18459</v>
      </c>
      <c r="G3658" s="118"/>
      <c r="H3658" s="118" t="s">
        <v>4305</v>
      </c>
      <c r="I3658" s="118" t="s">
        <v>8136</v>
      </c>
      <c r="J3658" s="118" t="s">
        <v>7622</v>
      </c>
    </row>
    <row r="3659" spans="1:10" ht="12.75">
      <c r="A3659" s="118" t="s">
        <v>18460</v>
      </c>
      <c r="B3659" s="118" t="s">
        <v>18461</v>
      </c>
      <c r="C3659" s="118" t="b">
        <v>0</v>
      </c>
      <c r="D3659" s="118" t="e">
        <f t="shared" ca="1" si="1"/>
        <v>#NAME?</v>
      </c>
      <c r="E3659" s="118" t="s">
        <v>18435</v>
      </c>
      <c r="F3659" s="118" t="s">
        <v>18462</v>
      </c>
      <c r="G3659" s="118"/>
      <c r="H3659" s="118" t="s">
        <v>54</v>
      </c>
      <c r="I3659" s="118" t="s">
        <v>8883</v>
      </c>
      <c r="J3659" s="118"/>
    </row>
    <row r="3660" spans="1:10" ht="12.75">
      <c r="A3660" s="118" t="s">
        <v>12309</v>
      </c>
      <c r="B3660" s="118" t="s">
        <v>1021</v>
      </c>
      <c r="C3660" s="118" t="b">
        <v>0</v>
      </c>
      <c r="D3660" s="118" t="e">
        <f t="shared" ca="1" si="1"/>
        <v>#NAME?</v>
      </c>
      <c r="E3660" s="118" t="s">
        <v>18435</v>
      </c>
      <c r="F3660" s="118" t="s">
        <v>18463</v>
      </c>
      <c r="G3660" s="118"/>
      <c r="H3660" s="118" t="s">
        <v>4305</v>
      </c>
      <c r="I3660" s="118" t="s">
        <v>8136</v>
      </c>
      <c r="J3660" s="118" t="s">
        <v>7622</v>
      </c>
    </row>
    <row r="3661" spans="1:10" ht="12.75">
      <c r="A3661" s="118" t="s">
        <v>14613</v>
      </c>
      <c r="B3661" s="118" t="s">
        <v>18464</v>
      </c>
      <c r="C3661" s="118" t="b">
        <v>0</v>
      </c>
      <c r="D3661" s="118" t="e">
        <f t="shared" ca="1" si="1"/>
        <v>#NAME?</v>
      </c>
      <c r="E3661" s="118" t="s">
        <v>18435</v>
      </c>
      <c r="F3661" s="118" t="s">
        <v>18465</v>
      </c>
      <c r="G3661" s="118"/>
      <c r="H3661" s="118" t="s">
        <v>18466</v>
      </c>
      <c r="I3661" s="118" t="s">
        <v>8136</v>
      </c>
      <c r="J3661" s="118" t="s">
        <v>7622</v>
      </c>
    </row>
    <row r="3662" spans="1:10" ht="12.75">
      <c r="A3662" s="118" t="s">
        <v>877</v>
      </c>
      <c r="B3662" s="118" t="s">
        <v>16193</v>
      </c>
      <c r="C3662" s="118" t="b">
        <v>0</v>
      </c>
      <c r="D3662" s="118" t="e">
        <f t="shared" ca="1" si="1"/>
        <v>#NAME?</v>
      </c>
      <c r="E3662" s="118" t="s">
        <v>18435</v>
      </c>
      <c r="F3662" s="118" t="s">
        <v>18467</v>
      </c>
      <c r="G3662" s="118"/>
      <c r="H3662" s="118" t="s">
        <v>7647</v>
      </c>
      <c r="I3662" s="118" t="s">
        <v>8883</v>
      </c>
      <c r="J3662" s="118"/>
    </row>
    <row r="3663" spans="1:10" ht="12.75">
      <c r="A3663" s="118" t="s">
        <v>2135</v>
      </c>
      <c r="B3663" s="118" t="s">
        <v>18468</v>
      </c>
      <c r="C3663" s="118" t="b">
        <v>0</v>
      </c>
      <c r="D3663" s="118" t="e">
        <f t="shared" ca="1" si="1"/>
        <v>#NAME?</v>
      </c>
      <c r="E3663" s="118" t="s">
        <v>18435</v>
      </c>
      <c r="F3663" s="118" t="s">
        <v>18469</v>
      </c>
      <c r="G3663" s="118"/>
      <c r="H3663" s="118" t="s">
        <v>8144</v>
      </c>
      <c r="I3663" s="118" t="s">
        <v>8136</v>
      </c>
      <c r="J3663" s="118" t="s">
        <v>7622</v>
      </c>
    </row>
    <row r="3664" spans="1:10" ht="12.75">
      <c r="A3664" s="118" t="s">
        <v>1769</v>
      </c>
      <c r="B3664" s="118" t="s">
        <v>18470</v>
      </c>
      <c r="C3664" s="118" t="b">
        <v>0</v>
      </c>
      <c r="D3664" s="118" t="e">
        <f t="shared" ca="1" si="1"/>
        <v>#NAME?</v>
      </c>
      <c r="E3664" s="118" t="s">
        <v>18435</v>
      </c>
      <c r="F3664" s="118" t="s">
        <v>18471</v>
      </c>
      <c r="G3664" s="118"/>
      <c r="H3664" s="118" t="s">
        <v>4305</v>
      </c>
      <c r="I3664" s="118" t="s">
        <v>8136</v>
      </c>
      <c r="J3664" s="118" t="s">
        <v>7622</v>
      </c>
    </row>
    <row r="3665" spans="1:10" ht="12.75">
      <c r="A3665" s="118" t="s">
        <v>1666</v>
      </c>
      <c r="B3665" s="118" t="s">
        <v>18472</v>
      </c>
      <c r="C3665" s="118" t="b">
        <v>0</v>
      </c>
      <c r="D3665" s="118" t="e">
        <f t="shared" ca="1" si="1"/>
        <v>#NAME?</v>
      </c>
      <c r="E3665" s="118" t="s">
        <v>18473</v>
      </c>
      <c r="F3665" s="118" t="s">
        <v>18474</v>
      </c>
      <c r="G3665" s="118"/>
      <c r="H3665" s="118" t="s">
        <v>18475</v>
      </c>
      <c r="I3665" s="118" t="s">
        <v>8152</v>
      </c>
      <c r="J3665" s="118" t="s">
        <v>7591</v>
      </c>
    </row>
    <row r="3666" spans="1:10" ht="12.75">
      <c r="A3666" s="118" t="s">
        <v>12904</v>
      </c>
      <c r="B3666" s="118" t="s">
        <v>18476</v>
      </c>
      <c r="C3666" s="118" t="b">
        <v>0</v>
      </c>
      <c r="D3666" s="118" t="e">
        <f t="shared" ca="1" si="1"/>
        <v>#NAME?</v>
      </c>
      <c r="E3666" s="118" t="s">
        <v>18477</v>
      </c>
      <c r="F3666" s="118" t="s">
        <v>18478</v>
      </c>
      <c r="G3666" s="118"/>
      <c r="H3666" s="118" t="s">
        <v>4276</v>
      </c>
      <c r="I3666" s="118" t="s">
        <v>13954</v>
      </c>
      <c r="J3666" s="118" t="s">
        <v>7622</v>
      </c>
    </row>
    <row r="3667" spans="1:10" ht="12.75">
      <c r="A3667" s="118" t="s">
        <v>8556</v>
      </c>
      <c r="B3667" s="118" t="s">
        <v>18479</v>
      </c>
      <c r="C3667" s="118" t="b">
        <v>0</v>
      </c>
      <c r="D3667" s="118" t="e">
        <f t="shared" ca="1" si="1"/>
        <v>#NAME?</v>
      </c>
      <c r="E3667" s="118" t="s">
        <v>18477</v>
      </c>
      <c r="F3667" s="118" t="s">
        <v>18480</v>
      </c>
      <c r="G3667" s="118"/>
      <c r="H3667" s="118" t="s">
        <v>4276</v>
      </c>
      <c r="I3667" s="118" t="s">
        <v>13954</v>
      </c>
      <c r="J3667" s="118" t="s">
        <v>7622</v>
      </c>
    </row>
    <row r="3668" spans="1:10" ht="12.75">
      <c r="A3668" s="118" t="s">
        <v>2013</v>
      </c>
      <c r="B3668" s="118" t="s">
        <v>18481</v>
      </c>
      <c r="C3668" s="118" t="b">
        <v>0</v>
      </c>
      <c r="D3668" s="118" t="e">
        <f t="shared" ca="1" si="1"/>
        <v>#NAME?</v>
      </c>
      <c r="E3668" s="118" t="s">
        <v>18477</v>
      </c>
      <c r="F3668" s="118" t="s">
        <v>18482</v>
      </c>
      <c r="G3668" s="118"/>
      <c r="H3668" s="118" t="s">
        <v>4276</v>
      </c>
      <c r="I3668" s="118" t="s">
        <v>13954</v>
      </c>
      <c r="J3668" s="118" t="s">
        <v>7622</v>
      </c>
    </row>
    <row r="3669" spans="1:10" ht="12.75">
      <c r="A3669" s="118" t="s">
        <v>1173</v>
      </c>
      <c r="B3669" s="118" t="s">
        <v>15319</v>
      </c>
      <c r="C3669" s="118" t="b">
        <v>0</v>
      </c>
      <c r="D3669" s="118" t="e">
        <f t="shared" ca="1" si="1"/>
        <v>#NAME?</v>
      </c>
      <c r="E3669" s="118" t="s">
        <v>18483</v>
      </c>
      <c r="F3669" s="118" t="s">
        <v>18484</v>
      </c>
      <c r="G3669" s="118"/>
      <c r="H3669" s="118" t="s">
        <v>8760</v>
      </c>
      <c r="I3669" s="118" t="s">
        <v>10210</v>
      </c>
      <c r="J3669" s="118" t="s">
        <v>8625</v>
      </c>
    </row>
    <row r="3670" spans="1:10" ht="12.75">
      <c r="A3670" s="118" t="s">
        <v>826</v>
      </c>
      <c r="B3670" s="118" t="s">
        <v>18485</v>
      </c>
      <c r="C3670" s="118" t="b">
        <v>0</v>
      </c>
      <c r="D3670" s="118" t="e">
        <f t="shared" ca="1" si="1"/>
        <v>#NAME?</v>
      </c>
      <c r="E3670" s="118" t="s">
        <v>18483</v>
      </c>
      <c r="F3670" s="118" t="s">
        <v>18486</v>
      </c>
      <c r="G3670" s="118"/>
      <c r="H3670" s="118" t="s">
        <v>8760</v>
      </c>
      <c r="I3670" s="118" t="s">
        <v>10210</v>
      </c>
      <c r="J3670" s="118" t="s">
        <v>8625</v>
      </c>
    </row>
    <row r="3671" spans="1:10" ht="12.75">
      <c r="A3671" s="118" t="s">
        <v>1484</v>
      </c>
      <c r="B3671" s="118" t="s">
        <v>18487</v>
      </c>
      <c r="C3671" s="118" t="b">
        <v>0</v>
      </c>
      <c r="D3671" s="118" t="e">
        <f t="shared" ca="1" si="1"/>
        <v>#NAME?</v>
      </c>
      <c r="E3671" s="118" t="s">
        <v>18483</v>
      </c>
      <c r="F3671" s="118" t="s">
        <v>18488</v>
      </c>
      <c r="G3671" s="118"/>
      <c r="H3671" s="118" t="s">
        <v>54</v>
      </c>
      <c r="I3671" s="118" t="s">
        <v>10210</v>
      </c>
      <c r="J3671" s="118" t="s">
        <v>8625</v>
      </c>
    </row>
    <row r="3672" spans="1:10" ht="12.75">
      <c r="A3672" s="118" t="s">
        <v>18489</v>
      </c>
      <c r="B3672" s="118" t="s">
        <v>18490</v>
      </c>
      <c r="C3672" s="118" t="b">
        <v>0</v>
      </c>
      <c r="D3672" s="118" t="e">
        <f t="shared" ca="1" si="1"/>
        <v>#NAME?</v>
      </c>
      <c r="E3672" s="118" t="s">
        <v>18483</v>
      </c>
      <c r="F3672" s="118" t="s">
        <v>18491</v>
      </c>
      <c r="G3672" s="118"/>
      <c r="H3672" s="118" t="s">
        <v>54</v>
      </c>
      <c r="I3672" s="118" t="s">
        <v>10210</v>
      </c>
      <c r="J3672" s="118" t="s">
        <v>8625</v>
      </c>
    </row>
    <row r="3673" spans="1:10" ht="12.75">
      <c r="A3673" s="118" t="s">
        <v>8894</v>
      </c>
      <c r="B3673" s="118" t="s">
        <v>18492</v>
      </c>
      <c r="C3673" s="118" t="b">
        <v>0</v>
      </c>
      <c r="D3673" s="118" t="e">
        <f t="shared" ca="1" si="1"/>
        <v>#NAME?</v>
      </c>
      <c r="E3673" s="118" t="s">
        <v>18493</v>
      </c>
      <c r="F3673" s="118" t="s">
        <v>18494</v>
      </c>
      <c r="G3673" s="118"/>
      <c r="H3673" s="118" t="s">
        <v>8144</v>
      </c>
      <c r="I3673" s="118" t="s">
        <v>10521</v>
      </c>
      <c r="J3673" s="118"/>
    </row>
    <row r="3674" spans="1:10" ht="12.75">
      <c r="A3674" s="118" t="s">
        <v>9399</v>
      </c>
      <c r="B3674" s="118" t="s">
        <v>18495</v>
      </c>
      <c r="C3674" s="118" t="b">
        <v>0</v>
      </c>
      <c r="D3674" s="118" t="e">
        <f t="shared" ca="1" si="1"/>
        <v>#NAME?</v>
      </c>
      <c r="E3674" s="118" t="s">
        <v>18493</v>
      </c>
      <c r="F3674" s="118" t="s">
        <v>18496</v>
      </c>
      <c r="G3674" s="118"/>
      <c r="H3674" s="118" t="s">
        <v>4485</v>
      </c>
      <c r="I3674" s="118" t="s">
        <v>10521</v>
      </c>
      <c r="J3674" s="118"/>
    </row>
    <row r="3675" spans="1:10" ht="12.75">
      <c r="A3675" s="118" t="s">
        <v>18497</v>
      </c>
      <c r="B3675" s="118" t="s">
        <v>18498</v>
      </c>
      <c r="C3675" s="118" t="b">
        <v>0</v>
      </c>
      <c r="D3675" s="118" t="e">
        <f t="shared" ca="1" si="1"/>
        <v>#NAME?</v>
      </c>
      <c r="E3675" s="118" t="s">
        <v>18499</v>
      </c>
      <c r="F3675" s="118" t="s">
        <v>18500</v>
      </c>
      <c r="G3675" s="118"/>
      <c r="H3675" s="118" t="s">
        <v>6289</v>
      </c>
      <c r="I3675" s="118" t="s">
        <v>7820</v>
      </c>
      <c r="J3675" s="118" t="s">
        <v>7820</v>
      </c>
    </row>
    <row r="3676" spans="1:10" ht="12.75">
      <c r="A3676" s="118" t="s">
        <v>989</v>
      </c>
      <c r="B3676" s="118" t="s">
        <v>990</v>
      </c>
      <c r="C3676" s="118" t="b">
        <v>0</v>
      </c>
      <c r="D3676" s="118" t="e">
        <f t="shared" ca="1" si="1"/>
        <v>#NAME?</v>
      </c>
      <c r="E3676" s="118" t="s">
        <v>18501</v>
      </c>
      <c r="F3676" s="118" t="s">
        <v>18502</v>
      </c>
      <c r="G3676" s="118"/>
      <c r="H3676" s="118" t="s">
        <v>4485</v>
      </c>
      <c r="I3676" s="118" t="s">
        <v>3131</v>
      </c>
      <c r="J3676" s="118" t="s">
        <v>7622</v>
      </c>
    </row>
    <row r="3677" spans="1:10" ht="12.75">
      <c r="A3677" s="118" t="s">
        <v>8039</v>
      </c>
      <c r="B3677" s="118" t="s">
        <v>18503</v>
      </c>
      <c r="C3677" s="118" t="b">
        <v>0</v>
      </c>
      <c r="D3677" s="118" t="e">
        <f t="shared" ca="1" si="1"/>
        <v>#NAME?</v>
      </c>
      <c r="E3677" s="118" t="s">
        <v>18501</v>
      </c>
      <c r="F3677" s="118" t="s">
        <v>18504</v>
      </c>
      <c r="G3677" s="118"/>
      <c r="H3677" s="118" t="s">
        <v>5209</v>
      </c>
      <c r="I3677" s="118" t="s">
        <v>3131</v>
      </c>
      <c r="J3677" s="118" t="s">
        <v>7622</v>
      </c>
    </row>
    <row r="3678" spans="1:10" ht="12.75">
      <c r="A3678" s="118" t="s">
        <v>18505</v>
      </c>
      <c r="B3678" s="118" t="s">
        <v>18506</v>
      </c>
      <c r="C3678" s="118" t="b">
        <v>0</v>
      </c>
      <c r="D3678" s="118" t="e">
        <f t="shared" ca="1" si="1"/>
        <v>#NAME?</v>
      </c>
      <c r="E3678" s="118" t="s">
        <v>18507</v>
      </c>
      <c r="F3678" s="118" t="s">
        <v>18508</v>
      </c>
      <c r="G3678" s="118"/>
      <c r="H3678" s="118" t="s">
        <v>7611</v>
      </c>
      <c r="I3678" s="118" t="s">
        <v>7820</v>
      </c>
      <c r="J3678" s="118" t="s">
        <v>7820</v>
      </c>
    </row>
    <row r="3679" spans="1:10" ht="12.75">
      <c r="A3679" s="118" t="s">
        <v>836</v>
      </c>
      <c r="B3679" s="118" t="s">
        <v>2103</v>
      </c>
      <c r="C3679" s="118" t="b">
        <v>0</v>
      </c>
      <c r="D3679" s="118" t="e">
        <f t="shared" ca="1" si="1"/>
        <v>#NAME?</v>
      </c>
      <c r="E3679" s="118" t="s">
        <v>18507</v>
      </c>
      <c r="F3679" s="118" t="s">
        <v>18509</v>
      </c>
      <c r="G3679" s="118"/>
      <c r="H3679" s="118" t="s">
        <v>5064</v>
      </c>
      <c r="I3679" s="118" t="s">
        <v>7820</v>
      </c>
      <c r="J3679" s="118" t="s">
        <v>7820</v>
      </c>
    </row>
    <row r="3680" spans="1:10" ht="12.75">
      <c r="A3680" s="118" t="s">
        <v>18510</v>
      </c>
      <c r="B3680" s="118" t="s">
        <v>18511</v>
      </c>
      <c r="C3680" s="118" t="b">
        <v>0</v>
      </c>
      <c r="D3680" s="118" t="e">
        <f t="shared" ca="1" si="1"/>
        <v>#NAME?</v>
      </c>
      <c r="E3680" s="118" t="s">
        <v>18507</v>
      </c>
      <c r="F3680" s="118" t="s">
        <v>18512</v>
      </c>
      <c r="G3680" s="118"/>
      <c r="H3680" s="118" t="s">
        <v>4276</v>
      </c>
      <c r="I3680" s="118" t="s">
        <v>7820</v>
      </c>
      <c r="J3680" s="118" t="s">
        <v>7820</v>
      </c>
    </row>
    <row r="3681" spans="1:10" ht="12.75">
      <c r="A3681" s="118" t="s">
        <v>814</v>
      </c>
      <c r="B3681" s="118" t="s">
        <v>18513</v>
      </c>
      <c r="C3681" s="118" t="b">
        <v>0</v>
      </c>
      <c r="D3681" s="118" t="e">
        <f t="shared" ca="1" si="1"/>
        <v>#NAME?</v>
      </c>
      <c r="E3681" s="118" t="s">
        <v>18514</v>
      </c>
      <c r="F3681" s="118" t="s">
        <v>18515</v>
      </c>
      <c r="G3681" s="118"/>
      <c r="H3681" s="118" t="s">
        <v>18516</v>
      </c>
      <c r="I3681" s="118" t="s">
        <v>10184</v>
      </c>
      <c r="J3681" s="118" t="s">
        <v>10185</v>
      </c>
    </row>
    <row r="3682" spans="1:10" ht="12.75">
      <c r="A3682" s="118" t="s">
        <v>1666</v>
      </c>
      <c r="B3682" s="118" t="s">
        <v>18517</v>
      </c>
      <c r="C3682" s="118" t="b">
        <v>0</v>
      </c>
      <c r="D3682" s="118" t="e">
        <f t="shared" ca="1" si="1"/>
        <v>#NAME?</v>
      </c>
      <c r="E3682" s="118" t="s">
        <v>18518</v>
      </c>
      <c r="F3682" s="118" t="s">
        <v>18519</v>
      </c>
      <c r="G3682" s="118"/>
      <c r="H3682" s="118" t="s">
        <v>4305</v>
      </c>
      <c r="I3682" s="118" t="s">
        <v>8136</v>
      </c>
      <c r="J3682" s="118" t="s">
        <v>7622</v>
      </c>
    </row>
    <row r="3683" spans="1:10" ht="12.75">
      <c r="A3683" s="118" t="s">
        <v>8186</v>
      </c>
      <c r="B3683" s="118" t="s">
        <v>18520</v>
      </c>
      <c r="C3683" s="118" t="b">
        <v>0</v>
      </c>
      <c r="D3683" s="118" t="e">
        <f t="shared" ca="1" si="1"/>
        <v>#NAME?</v>
      </c>
      <c r="E3683" s="118" t="s">
        <v>18518</v>
      </c>
      <c r="F3683" s="118" t="s">
        <v>18521</v>
      </c>
      <c r="G3683" s="118"/>
      <c r="H3683" s="118" t="s">
        <v>4305</v>
      </c>
      <c r="I3683" s="118" t="s">
        <v>8136</v>
      </c>
      <c r="J3683" s="118" t="s">
        <v>7622</v>
      </c>
    </row>
    <row r="3684" spans="1:10" ht="12.75">
      <c r="A3684" s="118" t="s">
        <v>836</v>
      </c>
      <c r="B3684" s="118" t="s">
        <v>18522</v>
      </c>
      <c r="C3684" s="118" t="b">
        <v>0</v>
      </c>
      <c r="D3684" s="118" t="e">
        <f t="shared" ca="1" si="1"/>
        <v>#NAME?</v>
      </c>
      <c r="E3684" s="118" t="s">
        <v>18518</v>
      </c>
      <c r="F3684" s="118" t="s">
        <v>18523</v>
      </c>
      <c r="G3684" s="118"/>
      <c r="H3684" s="118" t="s">
        <v>4305</v>
      </c>
      <c r="I3684" s="118" t="s">
        <v>8136</v>
      </c>
      <c r="J3684" s="118" t="s">
        <v>7622</v>
      </c>
    </row>
    <row r="3685" spans="1:10" ht="12.75">
      <c r="A3685" s="118" t="s">
        <v>1240</v>
      </c>
      <c r="B3685" s="118" t="s">
        <v>18524</v>
      </c>
      <c r="C3685" s="118" t="b">
        <v>0</v>
      </c>
      <c r="D3685" s="118" t="e">
        <f t="shared" ca="1" si="1"/>
        <v>#NAME?</v>
      </c>
      <c r="E3685" s="118" t="s">
        <v>18518</v>
      </c>
      <c r="F3685" s="118" t="s">
        <v>18525</v>
      </c>
      <c r="G3685" s="118"/>
      <c r="H3685" s="118" t="s">
        <v>7611</v>
      </c>
      <c r="I3685" s="118" t="s">
        <v>8136</v>
      </c>
      <c r="J3685" s="118" t="s">
        <v>7622</v>
      </c>
    </row>
    <row r="3686" spans="1:10" ht="12.75">
      <c r="A3686" s="118" t="s">
        <v>18526</v>
      </c>
      <c r="B3686" s="118" t="s">
        <v>18527</v>
      </c>
      <c r="C3686" s="118" t="b">
        <v>0</v>
      </c>
      <c r="D3686" s="118" t="e">
        <f t="shared" ca="1" si="1"/>
        <v>#NAME?</v>
      </c>
      <c r="E3686" s="118" t="s">
        <v>18528</v>
      </c>
      <c r="F3686" s="118" t="s">
        <v>18529</v>
      </c>
      <c r="G3686" s="118"/>
      <c r="H3686" s="118" t="s">
        <v>4305</v>
      </c>
      <c r="I3686" s="118" t="s">
        <v>8825</v>
      </c>
      <c r="J3686" s="118"/>
    </row>
    <row r="3687" spans="1:10" ht="12.75">
      <c r="A3687" s="118" t="s">
        <v>1173</v>
      </c>
      <c r="B3687" s="118" t="s">
        <v>17890</v>
      </c>
      <c r="C3687" s="118" t="b">
        <v>0</v>
      </c>
      <c r="D3687" s="118" t="e">
        <f t="shared" ca="1" si="1"/>
        <v>#NAME?</v>
      </c>
      <c r="E3687" s="118" t="s">
        <v>18528</v>
      </c>
      <c r="F3687" s="118" t="s">
        <v>18530</v>
      </c>
      <c r="G3687" s="118"/>
      <c r="H3687" s="118" t="s">
        <v>4305</v>
      </c>
      <c r="I3687" s="118" t="s">
        <v>8825</v>
      </c>
      <c r="J3687" s="118"/>
    </row>
    <row r="3688" spans="1:10" ht="12.75">
      <c r="A3688" s="118" t="s">
        <v>8236</v>
      </c>
      <c r="B3688" s="118" t="s">
        <v>18531</v>
      </c>
      <c r="C3688" s="118" t="b">
        <v>0</v>
      </c>
      <c r="D3688" s="118" t="e">
        <f t="shared" ca="1" si="1"/>
        <v>#NAME?</v>
      </c>
      <c r="E3688" s="118" t="s">
        <v>18528</v>
      </c>
      <c r="F3688" s="118" t="s">
        <v>18532</v>
      </c>
      <c r="G3688" s="118"/>
      <c r="H3688" s="118" t="s">
        <v>4305</v>
      </c>
      <c r="I3688" s="118" t="s">
        <v>8825</v>
      </c>
      <c r="J3688" s="118"/>
    </row>
    <row r="3689" spans="1:10" ht="12.75">
      <c r="A3689" s="118" t="s">
        <v>1666</v>
      </c>
      <c r="B3689" s="118" t="s">
        <v>18533</v>
      </c>
      <c r="C3689" s="118" t="b">
        <v>0</v>
      </c>
      <c r="D3689" s="118" t="e">
        <f t="shared" ca="1" si="1"/>
        <v>#NAME?</v>
      </c>
      <c r="E3689" s="118" t="s">
        <v>18534</v>
      </c>
      <c r="F3689" s="118" t="s">
        <v>18535</v>
      </c>
      <c r="G3689" s="118"/>
      <c r="H3689" s="118" t="s">
        <v>4276</v>
      </c>
      <c r="I3689" s="118" t="s">
        <v>18536</v>
      </c>
      <c r="J3689" s="118" t="s">
        <v>7820</v>
      </c>
    </row>
    <row r="3690" spans="1:10" ht="12.75">
      <c r="A3690" s="118" t="s">
        <v>15286</v>
      </c>
      <c r="B3690" s="118" t="s">
        <v>2501</v>
      </c>
      <c r="C3690" s="118" t="b">
        <v>0</v>
      </c>
      <c r="D3690" s="118" t="e">
        <f t="shared" ca="1" si="1"/>
        <v>#NAME?</v>
      </c>
      <c r="E3690" s="118" t="s">
        <v>18534</v>
      </c>
      <c r="F3690" s="118" t="s">
        <v>18537</v>
      </c>
      <c r="G3690" s="118"/>
      <c r="H3690" s="118" t="s">
        <v>18538</v>
      </c>
      <c r="I3690" s="118" t="s">
        <v>18536</v>
      </c>
      <c r="J3690" s="118" t="s">
        <v>7820</v>
      </c>
    </row>
    <row r="3691" spans="1:10" ht="12.75">
      <c r="A3691" s="118" t="s">
        <v>1081</v>
      </c>
      <c r="B3691" s="118" t="s">
        <v>13869</v>
      </c>
      <c r="C3691" s="118" t="b">
        <v>0</v>
      </c>
      <c r="D3691" s="118" t="e">
        <f t="shared" ca="1" si="1"/>
        <v>#NAME?</v>
      </c>
      <c r="E3691" s="118" t="s">
        <v>18534</v>
      </c>
      <c r="F3691" s="118" t="s">
        <v>18539</v>
      </c>
      <c r="G3691" s="118"/>
      <c r="H3691" s="118" t="s">
        <v>18538</v>
      </c>
      <c r="I3691" s="118" t="s">
        <v>18536</v>
      </c>
      <c r="J3691" s="118" t="s">
        <v>7820</v>
      </c>
    </row>
    <row r="3692" spans="1:10" ht="12.75">
      <c r="A3692" s="118" t="s">
        <v>8358</v>
      </c>
      <c r="B3692" s="118" t="s">
        <v>18540</v>
      </c>
      <c r="C3692" s="118" t="b">
        <v>0</v>
      </c>
      <c r="D3692" s="118" t="e">
        <f t="shared" ca="1" si="1"/>
        <v>#NAME?</v>
      </c>
      <c r="E3692" s="118" t="s">
        <v>18534</v>
      </c>
      <c r="F3692" s="118" t="s">
        <v>18541</v>
      </c>
      <c r="G3692" s="118"/>
      <c r="H3692" s="118" t="s">
        <v>18538</v>
      </c>
      <c r="I3692" s="118" t="s">
        <v>18536</v>
      </c>
      <c r="J3692" s="118" t="s">
        <v>7820</v>
      </c>
    </row>
    <row r="3693" spans="1:10" ht="12.75">
      <c r="A3693" s="118" t="s">
        <v>995</v>
      </c>
      <c r="B3693" s="118" t="s">
        <v>18542</v>
      </c>
      <c r="C3693" s="118" t="b">
        <v>0</v>
      </c>
      <c r="D3693" s="118" t="e">
        <f t="shared" ca="1" si="1"/>
        <v>#NAME?</v>
      </c>
      <c r="E3693" s="118" t="s">
        <v>18534</v>
      </c>
      <c r="F3693" s="118" t="s">
        <v>18543</v>
      </c>
      <c r="G3693" s="118"/>
      <c r="H3693" s="118" t="s">
        <v>18538</v>
      </c>
      <c r="I3693" s="118" t="s">
        <v>18536</v>
      </c>
      <c r="J3693" s="118" t="s">
        <v>7820</v>
      </c>
    </row>
    <row r="3694" spans="1:10" ht="12.75">
      <c r="A3694" s="118" t="s">
        <v>2636</v>
      </c>
      <c r="B3694" s="118" t="s">
        <v>16590</v>
      </c>
      <c r="C3694" s="118" t="b">
        <v>0</v>
      </c>
      <c r="D3694" s="118" t="e">
        <f t="shared" ca="1" si="1"/>
        <v>#NAME?</v>
      </c>
      <c r="E3694" s="118" t="s">
        <v>18544</v>
      </c>
      <c r="F3694" s="118" t="s">
        <v>18545</v>
      </c>
      <c r="G3694" s="118"/>
      <c r="H3694" s="118" t="s">
        <v>4640</v>
      </c>
      <c r="I3694" s="118" t="s">
        <v>18546</v>
      </c>
      <c r="J3694" s="118"/>
    </row>
    <row r="3695" spans="1:10" ht="12.75">
      <c r="A3695" s="118" t="s">
        <v>18547</v>
      </c>
      <c r="B3695" s="118" t="s">
        <v>18548</v>
      </c>
      <c r="C3695" s="118" t="b">
        <v>0</v>
      </c>
      <c r="D3695" s="118" t="e">
        <f t="shared" ca="1" si="1"/>
        <v>#NAME?</v>
      </c>
      <c r="E3695" s="118" t="s">
        <v>18544</v>
      </c>
      <c r="F3695" s="118" t="s">
        <v>18549</v>
      </c>
      <c r="G3695" s="118"/>
      <c r="H3695" s="118" t="s">
        <v>7611</v>
      </c>
      <c r="I3695" s="118" t="s">
        <v>18546</v>
      </c>
      <c r="J3695" s="118"/>
    </row>
    <row r="3696" spans="1:10" ht="12.75">
      <c r="A3696" s="118" t="s">
        <v>18550</v>
      </c>
      <c r="B3696" s="118" t="s">
        <v>18551</v>
      </c>
      <c r="C3696" s="118" t="b">
        <v>0</v>
      </c>
      <c r="D3696" s="118" t="e">
        <f t="shared" ca="1" si="1"/>
        <v>#NAME?</v>
      </c>
      <c r="E3696" s="118" t="s">
        <v>18552</v>
      </c>
      <c r="F3696" s="118" t="s">
        <v>18553</v>
      </c>
      <c r="G3696" s="118"/>
      <c r="H3696" s="118" t="s">
        <v>17328</v>
      </c>
      <c r="I3696" s="118" t="s">
        <v>7820</v>
      </c>
      <c r="J3696" s="118" t="s">
        <v>7820</v>
      </c>
    </row>
    <row r="3697" spans="1:10" ht="12.75">
      <c r="A3697" s="118" t="s">
        <v>8748</v>
      </c>
      <c r="B3697" s="118" t="s">
        <v>15628</v>
      </c>
      <c r="C3697" s="118" t="b">
        <v>0</v>
      </c>
      <c r="D3697" s="118" t="e">
        <f t="shared" ca="1" si="1"/>
        <v>#NAME?</v>
      </c>
      <c r="E3697" s="118" t="s">
        <v>18554</v>
      </c>
      <c r="F3697" s="118" t="s">
        <v>18555</v>
      </c>
      <c r="G3697" s="118"/>
      <c r="H3697" s="118" t="s">
        <v>4485</v>
      </c>
      <c r="I3697" s="118" t="s">
        <v>14082</v>
      </c>
      <c r="J3697" s="118" t="s">
        <v>10551</v>
      </c>
    </row>
    <row r="3698" spans="1:10" ht="12.75">
      <c r="A3698" s="118" t="s">
        <v>870</v>
      </c>
      <c r="B3698" s="118" t="s">
        <v>18556</v>
      </c>
      <c r="C3698" s="118" t="b">
        <v>0</v>
      </c>
      <c r="D3698" s="118" t="e">
        <f t="shared" ca="1" si="1"/>
        <v>#NAME?</v>
      </c>
      <c r="E3698" s="118" t="s">
        <v>18557</v>
      </c>
      <c r="F3698" s="118" t="s">
        <v>18558</v>
      </c>
      <c r="G3698" s="118"/>
      <c r="H3698" s="118" t="s">
        <v>5607</v>
      </c>
      <c r="I3698" s="118" t="s">
        <v>17591</v>
      </c>
      <c r="J3698" s="118" t="s">
        <v>8625</v>
      </c>
    </row>
    <row r="3699" spans="1:10" ht="12.75">
      <c r="A3699" s="118" t="s">
        <v>8556</v>
      </c>
      <c r="B3699" s="118" t="s">
        <v>18559</v>
      </c>
      <c r="C3699" s="118" t="b">
        <v>0</v>
      </c>
      <c r="D3699" s="118" t="e">
        <f t="shared" ca="1" si="1"/>
        <v>#NAME?</v>
      </c>
      <c r="E3699" s="118" t="s">
        <v>18557</v>
      </c>
      <c r="F3699" s="118" t="s">
        <v>18560</v>
      </c>
      <c r="G3699" s="118"/>
      <c r="H3699" s="118" t="s">
        <v>5607</v>
      </c>
      <c r="I3699" s="118" t="s">
        <v>17591</v>
      </c>
      <c r="J3699" s="118" t="s">
        <v>8625</v>
      </c>
    </row>
    <row r="3700" spans="1:10" ht="12.75">
      <c r="A3700" s="118" t="s">
        <v>18561</v>
      </c>
      <c r="B3700" s="118" t="s">
        <v>18562</v>
      </c>
      <c r="C3700" s="118" t="b">
        <v>0</v>
      </c>
      <c r="D3700" s="118" t="e">
        <f t="shared" ca="1" si="1"/>
        <v>#NAME?</v>
      </c>
      <c r="E3700" s="118" t="s">
        <v>18557</v>
      </c>
      <c r="F3700" s="118" t="s">
        <v>18563</v>
      </c>
      <c r="G3700" s="118"/>
      <c r="H3700" s="118" t="s">
        <v>54</v>
      </c>
      <c r="I3700" s="118" t="s">
        <v>17591</v>
      </c>
      <c r="J3700" s="118" t="s">
        <v>8625</v>
      </c>
    </row>
    <row r="3701" spans="1:10" ht="12.75">
      <c r="A3701" s="118" t="s">
        <v>873</v>
      </c>
      <c r="B3701" s="118" t="s">
        <v>16773</v>
      </c>
      <c r="C3701" s="118" t="b">
        <v>0</v>
      </c>
      <c r="D3701" s="118" t="e">
        <f t="shared" ca="1" si="1"/>
        <v>#NAME?</v>
      </c>
      <c r="E3701" s="118" t="s">
        <v>18557</v>
      </c>
      <c r="F3701" s="118" t="s">
        <v>18564</v>
      </c>
      <c r="G3701" s="118"/>
      <c r="H3701" s="118" t="s">
        <v>54</v>
      </c>
      <c r="I3701" s="118" t="s">
        <v>17591</v>
      </c>
      <c r="J3701" s="118" t="s">
        <v>8625</v>
      </c>
    </row>
    <row r="3702" spans="1:10" ht="12.75">
      <c r="A3702" s="118" t="s">
        <v>995</v>
      </c>
      <c r="B3702" s="118" t="s">
        <v>18565</v>
      </c>
      <c r="C3702" s="118" t="b">
        <v>0</v>
      </c>
      <c r="D3702" s="118" t="e">
        <f t="shared" ca="1" si="1"/>
        <v>#NAME?</v>
      </c>
      <c r="E3702" s="118" t="s">
        <v>18557</v>
      </c>
      <c r="F3702" s="118" t="s">
        <v>18566</v>
      </c>
      <c r="G3702" s="118"/>
      <c r="H3702" s="118" t="s">
        <v>54</v>
      </c>
      <c r="I3702" s="118" t="s">
        <v>17591</v>
      </c>
      <c r="J3702" s="118" t="s">
        <v>8625</v>
      </c>
    </row>
    <row r="3703" spans="1:10" ht="12.75">
      <c r="A3703" s="118" t="s">
        <v>18567</v>
      </c>
      <c r="B3703" s="118" t="s">
        <v>18568</v>
      </c>
      <c r="C3703" s="118" t="b">
        <v>0</v>
      </c>
      <c r="D3703" s="118" t="e">
        <f t="shared" ca="1" si="1"/>
        <v>#NAME?</v>
      </c>
      <c r="E3703" s="118" t="s">
        <v>18569</v>
      </c>
      <c r="F3703" s="118" t="s">
        <v>18570</v>
      </c>
      <c r="G3703" s="118"/>
      <c r="H3703" s="118" t="s">
        <v>4276</v>
      </c>
      <c r="I3703" s="118" t="s">
        <v>13054</v>
      </c>
      <c r="J3703" s="127" t="s">
        <v>13055</v>
      </c>
    </row>
    <row r="3704" spans="1:10" ht="12.75">
      <c r="A3704" s="118" t="s">
        <v>2494</v>
      </c>
      <c r="B3704" s="118" t="s">
        <v>18571</v>
      </c>
      <c r="C3704" s="118" t="b">
        <v>0</v>
      </c>
      <c r="D3704" s="118" t="e">
        <f t="shared" ca="1" si="1"/>
        <v>#NAME?</v>
      </c>
      <c r="E3704" s="118" t="s">
        <v>18569</v>
      </c>
      <c r="F3704" s="118" t="s">
        <v>18572</v>
      </c>
      <c r="G3704" s="118"/>
      <c r="H3704" s="118" t="s">
        <v>18573</v>
      </c>
      <c r="I3704" s="118" t="s">
        <v>10545</v>
      </c>
      <c r="J3704" s="118" t="s">
        <v>7756</v>
      </c>
    </row>
    <row r="3705" spans="1:10" ht="12.75">
      <c r="A3705" s="118" t="s">
        <v>983</v>
      </c>
      <c r="B3705" s="118" t="s">
        <v>18574</v>
      </c>
      <c r="C3705" s="118" t="b">
        <v>0</v>
      </c>
      <c r="D3705" s="118" t="e">
        <f t="shared" ca="1" si="1"/>
        <v>#NAME?</v>
      </c>
      <c r="E3705" s="118" t="s">
        <v>18569</v>
      </c>
      <c r="F3705" s="118" t="s">
        <v>18575</v>
      </c>
      <c r="G3705" s="118"/>
      <c r="H3705" s="118" t="s">
        <v>54</v>
      </c>
      <c r="I3705" s="118" t="s">
        <v>10545</v>
      </c>
      <c r="J3705" s="118" t="s">
        <v>7756</v>
      </c>
    </row>
    <row r="3706" spans="1:10" ht="12.75">
      <c r="A3706" s="118" t="s">
        <v>18576</v>
      </c>
      <c r="B3706" s="118" t="s">
        <v>18577</v>
      </c>
      <c r="C3706" s="118" t="b">
        <v>0</v>
      </c>
      <c r="D3706" s="118" t="e">
        <f t="shared" ca="1" si="1"/>
        <v>#NAME?</v>
      </c>
      <c r="E3706" s="118" t="s">
        <v>18569</v>
      </c>
      <c r="F3706" s="118" t="s">
        <v>18578</v>
      </c>
      <c r="G3706" s="118"/>
      <c r="H3706" s="118" t="s">
        <v>5273</v>
      </c>
      <c r="I3706" s="118" t="s">
        <v>10545</v>
      </c>
      <c r="J3706" s="118" t="s">
        <v>7756</v>
      </c>
    </row>
    <row r="3707" spans="1:10" ht="12.75">
      <c r="A3707" s="118" t="s">
        <v>2135</v>
      </c>
      <c r="B3707" s="118" t="s">
        <v>18579</v>
      </c>
      <c r="C3707" s="118" t="b">
        <v>0</v>
      </c>
      <c r="D3707" s="118" t="e">
        <f t="shared" ca="1" si="1"/>
        <v>#NAME?</v>
      </c>
      <c r="E3707" s="118" t="s">
        <v>18569</v>
      </c>
      <c r="F3707" s="118" t="s">
        <v>18580</v>
      </c>
      <c r="G3707" s="118"/>
      <c r="H3707" s="118" t="s">
        <v>18573</v>
      </c>
      <c r="I3707" s="118" t="s">
        <v>7642</v>
      </c>
      <c r="J3707" s="118"/>
    </row>
    <row r="3708" spans="1:10" ht="12.75">
      <c r="A3708" s="118" t="s">
        <v>9399</v>
      </c>
      <c r="B3708" s="118" t="s">
        <v>18581</v>
      </c>
      <c r="C3708" s="118" t="b">
        <v>0</v>
      </c>
      <c r="D3708" s="118" t="e">
        <f t="shared" ca="1" si="1"/>
        <v>#NAME?</v>
      </c>
      <c r="E3708" s="118" t="s">
        <v>18569</v>
      </c>
      <c r="F3708" s="118" t="s">
        <v>18582</v>
      </c>
      <c r="G3708" s="118"/>
      <c r="H3708" s="118" t="s">
        <v>4276</v>
      </c>
      <c r="I3708" s="118" t="s">
        <v>8756</v>
      </c>
      <c r="J3708" s="118" t="s">
        <v>8756</v>
      </c>
    </row>
    <row r="3709" spans="1:10" ht="12.75">
      <c r="A3709" s="118" t="s">
        <v>1591</v>
      </c>
      <c r="B3709" s="118" t="s">
        <v>18583</v>
      </c>
      <c r="C3709" s="118" t="b">
        <v>0</v>
      </c>
      <c r="D3709" s="118" t="e">
        <f t="shared" ca="1" si="1"/>
        <v>#NAME?</v>
      </c>
      <c r="E3709" s="118" t="s">
        <v>18584</v>
      </c>
      <c r="F3709" s="118" t="s">
        <v>18585</v>
      </c>
      <c r="G3709" s="118"/>
      <c r="H3709" s="118" t="s">
        <v>4278</v>
      </c>
      <c r="I3709" s="118" t="s">
        <v>18586</v>
      </c>
      <c r="J3709" s="118" t="s">
        <v>12582</v>
      </c>
    </row>
    <row r="3710" spans="1:10" ht="12.75">
      <c r="A3710" s="118" t="s">
        <v>18304</v>
      </c>
      <c r="B3710" s="118" t="s">
        <v>18587</v>
      </c>
      <c r="C3710" s="118" t="b">
        <v>0</v>
      </c>
      <c r="D3710" s="118" t="e">
        <f t="shared" ca="1" si="1"/>
        <v>#NAME?</v>
      </c>
      <c r="E3710" s="118" t="s">
        <v>18584</v>
      </c>
      <c r="F3710" s="118" t="s">
        <v>18588</v>
      </c>
      <c r="G3710" s="118"/>
      <c r="H3710" s="118" t="s">
        <v>4278</v>
      </c>
      <c r="I3710" s="118" t="s">
        <v>18586</v>
      </c>
      <c r="J3710" s="118" t="s">
        <v>12582</v>
      </c>
    </row>
    <row r="3711" spans="1:10" ht="12.75">
      <c r="A3711" s="118" t="s">
        <v>882</v>
      </c>
      <c r="B3711" s="118" t="s">
        <v>18589</v>
      </c>
      <c r="C3711" s="118" t="b">
        <v>0</v>
      </c>
      <c r="D3711" s="118" t="e">
        <f t="shared" ca="1" si="1"/>
        <v>#NAME?</v>
      </c>
      <c r="E3711" s="118" t="s">
        <v>18584</v>
      </c>
      <c r="F3711" s="118" t="s">
        <v>18590</v>
      </c>
      <c r="G3711" s="118"/>
      <c r="H3711" s="118" t="s">
        <v>10534</v>
      </c>
      <c r="I3711" s="118" t="s">
        <v>18586</v>
      </c>
      <c r="J3711" s="118" t="s">
        <v>12582</v>
      </c>
    </row>
    <row r="3712" spans="1:10" ht="12.75">
      <c r="A3712" s="118" t="s">
        <v>10646</v>
      </c>
      <c r="B3712" s="118" t="s">
        <v>18591</v>
      </c>
      <c r="C3712" s="118" t="b">
        <v>0</v>
      </c>
      <c r="D3712" s="118" t="e">
        <f t="shared" ca="1" si="1"/>
        <v>#NAME?</v>
      </c>
      <c r="E3712" s="118" t="s">
        <v>18592</v>
      </c>
      <c r="F3712" s="118" t="s">
        <v>18593</v>
      </c>
      <c r="G3712" s="118"/>
      <c r="H3712" s="118" t="s">
        <v>54</v>
      </c>
      <c r="I3712" s="118" t="s">
        <v>18594</v>
      </c>
      <c r="J3712" s="118" t="s">
        <v>10551</v>
      </c>
    </row>
    <row r="3713" spans="1:10" ht="12.75">
      <c r="A3713" s="118" t="s">
        <v>1340</v>
      </c>
      <c r="B3713" s="118" t="s">
        <v>955</v>
      </c>
      <c r="C3713" s="118" t="b">
        <v>0</v>
      </c>
      <c r="D3713" s="118" t="e">
        <f t="shared" ca="1" si="1"/>
        <v>#NAME?</v>
      </c>
      <c r="E3713" s="118" t="s">
        <v>18592</v>
      </c>
      <c r="F3713" s="118" t="s">
        <v>18595</v>
      </c>
      <c r="G3713" s="118"/>
      <c r="H3713" s="118" t="s">
        <v>54</v>
      </c>
      <c r="I3713" s="118" t="s">
        <v>18594</v>
      </c>
      <c r="J3713" s="118" t="s">
        <v>10551</v>
      </c>
    </row>
    <row r="3714" spans="1:10" ht="12.75">
      <c r="A3714" s="118" t="s">
        <v>1797</v>
      </c>
      <c r="B3714" s="118" t="s">
        <v>18596</v>
      </c>
      <c r="C3714" s="118" t="b">
        <v>0</v>
      </c>
      <c r="D3714" s="118" t="e">
        <f t="shared" ca="1" si="1"/>
        <v>#NAME?</v>
      </c>
      <c r="E3714" s="118" t="s">
        <v>18592</v>
      </c>
      <c r="F3714" s="118" t="s">
        <v>18597</v>
      </c>
      <c r="G3714" s="118"/>
      <c r="H3714" s="118" t="s">
        <v>4831</v>
      </c>
      <c r="I3714" s="118" t="s">
        <v>18594</v>
      </c>
      <c r="J3714" s="118" t="s">
        <v>10551</v>
      </c>
    </row>
    <row r="3715" spans="1:10" ht="12.75">
      <c r="A3715" s="118" t="s">
        <v>18598</v>
      </c>
      <c r="B3715" s="118" t="s">
        <v>18599</v>
      </c>
      <c r="C3715" s="118" t="b">
        <v>0</v>
      </c>
      <c r="D3715" s="118" t="e">
        <f t="shared" ca="1" si="1"/>
        <v>#NAME?</v>
      </c>
      <c r="E3715" s="118" t="s">
        <v>18592</v>
      </c>
      <c r="F3715" s="118" t="s">
        <v>18600</v>
      </c>
      <c r="G3715" s="118"/>
      <c r="H3715" s="118" t="s">
        <v>5607</v>
      </c>
      <c r="I3715" s="118" t="s">
        <v>18594</v>
      </c>
      <c r="J3715" s="118" t="s">
        <v>10551</v>
      </c>
    </row>
    <row r="3716" spans="1:10" ht="12.75">
      <c r="A3716" s="118" t="s">
        <v>8730</v>
      </c>
      <c r="B3716" s="118" t="s">
        <v>18601</v>
      </c>
      <c r="C3716" s="118" t="b">
        <v>0</v>
      </c>
      <c r="D3716" s="118" t="e">
        <f t="shared" ca="1" si="1"/>
        <v>#NAME?</v>
      </c>
      <c r="E3716" s="118" t="s">
        <v>18592</v>
      </c>
      <c r="F3716" s="118" t="s">
        <v>18602</v>
      </c>
      <c r="G3716" s="118"/>
      <c r="H3716" s="118" t="s">
        <v>54</v>
      </c>
      <c r="I3716" s="118" t="s">
        <v>18594</v>
      </c>
      <c r="J3716" s="118" t="s">
        <v>10551</v>
      </c>
    </row>
    <row r="3717" spans="1:10" ht="12.75">
      <c r="A3717" s="118" t="s">
        <v>11977</v>
      </c>
      <c r="B3717" s="118" t="s">
        <v>18603</v>
      </c>
      <c r="C3717" s="118" t="b">
        <v>0</v>
      </c>
      <c r="D3717" s="118" t="e">
        <f t="shared" ca="1" si="1"/>
        <v>#NAME?</v>
      </c>
      <c r="E3717" s="118" t="s">
        <v>18604</v>
      </c>
      <c r="F3717" s="118" t="s">
        <v>18605</v>
      </c>
      <c r="G3717" s="118"/>
      <c r="H3717" s="118" t="s">
        <v>8474</v>
      </c>
      <c r="I3717" s="127" t="s">
        <v>7850</v>
      </c>
      <c r="J3717" s="118"/>
    </row>
    <row r="3718" spans="1:10" ht="12.75">
      <c r="A3718" s="118" t="s">
        <v>18606</v>
      </c>
      <c r="B3718" s="118" t="s">
        <v>18607</v>
      </c>
      <c r="C3718" s="118" t="b">
        <v>0</v>
      </c>
      <c r="D3718" s="118" t="e">
        <f t="shared" ca="1" si="1"/>
        <v>#NAME?</v>
      </c>
      <c r="E3718" s="118" t="s">
        <v>18604</v>
      </c>
      <c r="F3718" s="118" t="s">
        <v>18608</v>
      </c>
      <c r="G3718" s="118"/>
      <c r="H3718" s="118" t="s">
        <v>8474</v>
      </c>
      <c r="I3718" s="127" t="s">
        <v>7850</v>
      </c>
      <c r="J3718" s="118"/>
    </row>
    <row r="3719" spans="1:10" ht="12.75">
      <c r="A3719" s="118" t="s">
        <v>18609</v>
      </c>
      <c r="B3719" s="118" t="s">
        <v>18610</v>
      </c>
      <c r="C3719" s="118" t="b">
        <v>0</v>
      </c>
      <c r="D3719" s="118" t="e">
        <f t="shared" ca="1" si="1"/>
        <v>#NAME?</v>
      </c>
      <c r="E3719" s="118" t="s">
        <v>18604</v>
      </c>
      <c r="F3719" s="118" t="s">
        <v>18611</v>
      </c>
      <c r="G3719" s="118"/>
      <c r="H3719" s="118" t="s">
        <v>8474</v>
      </c>
      <c r="I3719" s="127" t="s">
        <v>7850</v>
      </c>
      <c r="J3719" s="118"/>
    </row>
    <row r="3720" spans="1:10" ht="12.75">
      <c r="A3720" s="118" t="s">
        <v>7649</v>
      </c>
      <c r="B3720" s="118" t="s">
        <v>10589</v>
      </c>
      <c r="C3720" s="118" t="b">
        <v>0</v>
      </c>
      <c r="D3720" s="118" t="e">
        <f t="shared" ca="1" si="1"/>
        <v>#NAME?</v>
      </c>
      <c r="E3720" s="118" t="s">
        <v>18604</v>
      </c>
      <c r="F3720" s="118" t="s">
        <v>18612</v>
      </c>
      <c r="G3720" s="118"/>
      <c r="H3720" s="118" t="s">
        <v>10246</v>
      </c>
      <c r="I3720" s="127" t="s">
        <v>7850</v>
      </c>
      <c r="J3720" s="118"/>
    </row>
    <row r="3721" spans="1:10" ht="12.75">
      <c r="A3721" s="118" t="s">
        <v>18613</v>
      </c>
      <c r="B3721" s="118" t="s">
        <v>18614</v>
      </c>
      <c r="C3721" s="118" t="b">
        <v>0</v>
      </c>
      <c r="D3721" s="118" t="e">
        <f t="shared" ca="1" si="1"/>
        <v>#NAME?</v>
      </c>
      <c r="E3721" s="118" t="s">
        <v>18604</v>
      </c>
      <c r="F3721" s="118" t="s">
        <v>18615</v>
      </c>
      <c r="G3721" s="118"/>
      <c r="H3721" s="118" t="s">
        <v>10246</v>
      </c>
      <c r="I3721" s="127" t="s">
        <v>7850</v>
      </c>
      <c r="J3721" s="118"/>
    </row>
    <row r="3722" spans="1:10" ht="12.75">
      <c r="A3722" s="118" t="s">
        <v>814</v>
      </c>
      <c r="B3722" s="118" t="s">
        <v>18616</v>
      </c>
      <c r="C3722" s="118" t="b">
        <v>0</v>
      </c>
      <c r="D3722" s="118" t="e">
        <f t="shared" ca="1" si="1"/>
        <v>#NAME?</v>
      </c>
      <c r="E3722" s="118" t="s">
        <v>18617</v>
      </c>
      <c r="F3722" s="118" t="s">
        <v>18618</v>
      </c>
      <c r="G3722" s="118"/>
      <c r="H3722" s="118" t="s">
        <v>5368</v>
      </c>
      <c r="I3722" s="118" t="s">
        <v>8825</v>
      </c>
      <c r="J3722" s="118"/>
    </row>
    <row r="3723" spans="1:10" ht="12.75">
      <c r="A3723" s="118" t="s">
        <v>18619</v>
      </c>
      <c r="B3723" s="118" t="s">
        <v>18620</v>
      </c>
      <c r="C3723" s="118" t="b">
        <v>0</v>
      </c>
      <c r="D3723" s="118" t="e">
        <f t="shared" ca="1" si="1"/>
        <v>#NAME?</v>
      </c>
      <c r="E3723" s="118" t="s">
        <v>18617</v>
      </c>
      <c r="F3723" s="118" t="s">
        <v>18621</v>
      </c>
      <c r="G3723" s="118"/>
      <c r="H3723" s="118" t="s">
        <v>4276</v>
      </c>
      <c r="I3723" s="118" t="s">
        <v>8825</v>
      </c>
      <c r="J3723" s="118"/>
    </row>
    <row r="3724" spans="1:10" ht="12.75">
      <c r="A3724" s="118" t="s">
        <v>18622</v>
      </c>
      <c r="B3724" s="118" t="s">
        <v>18623</v>
      </c>
      <c r="C3724" s="118" t="b">
        <v>0</v>
      </c>
      <c r="D3724" s="118" t="e">
        <f t="shared" ca="1" si="1"/>
        <v>#NAME?</v>
      </c>
      <c r="E3724" s="118" t="s">
        <v>18624</v>
      </c>
      <c r="F3724" s="118" t="s">
        <v>18625</v>
      </c>
      <c r="G3724" s="118"/>
      <c r="H3724" s="118" t="s">
        <v>54</v>
      </c>
      <c r="I3724" s="118" t="s">
        <v>7642</v>
      </c>
      <c r="J3724" s="118"/>
    </row>
    <row r="3725" spans="1:10" ht="12.75">
      <c r="A3725" s="118" t="s">
        <v>18626</v>
      </c>
      <c r="B3725" s="118" t="s">
        <v>18627</v>
      </c>
      <c r="C3725" s="118" t="b">
        <v>0</v>
      </c>
      <c r="D3725" s="118" t="e">
        <f t="shared" ca="1" si="1"/>
        <v>#NAME?</v>
      </c>
      <c r="E3725" s="118" t="s">
        <v>18624</v>
      </c>
      <c r="F3725" s="118" t="s">
        <v>18628</v>
      </c>
      <c r="G3725" s="118"/>
      <c r="H3725" s="118" t="s">
        <v>54</v>
      </c>
      <c r="I3725" s="118" t="s">
        <v>7642</v>
      </c>
      <c r="J3725" s="118"/>
    </row>
    <row r="3726" spans="1:10" ht="12.75">
      <c r="A3726" s="118" t="s">
        <v>1478</v>
      </c>
      <c r="B3726" s="118" t="s">
        <v>18629</v>
      </c>
      <c r="C3726" s="118" t="b">
        <v>0</v>
      </c>
      <c r="D3726" s="118" t="e">
        <f t="shared" ca="1" si="1"/>
        <v>#NAME?</v>
      </c>
      <c r="E3726" s="118" t="s">
        <v>18624</v>
      </c>
      <c r="F3726" s="118" t="s">
        <v>18630</v>
      </c>
      <c r="G3726" s="118"/>
      <c r="H3726" s="118" t="s">
        <v>18631</v>
      </c>
      <c r="I3726" s="118" t="s">
        <v>7642</v>
      </c>
      <c r="J3726" s="118"/>
    </row>
    <row r="3727" spans="1:10" ht="12.75">
      <c r="A3727" s="118" t="s">
        <v>18632</v>
      </c>
      <c r="B3727" s="118" t="s">
        <v>18633</v>
      </c>
      <c r="C3727" s="118" t="b">
        <v>0</v>
      </c>
      <c r="D3727" s="118" t="e">
        <f t="shared" ca="1" si="1"/>
        <v>#NAME?</v>
      </c>
      <c r="E3727" s="118" t="s">
        <v>18624</v>
      </c>
      <c r="F3727" s="118" t="s">
        <v>18634</v>
      </c>
      <c r="G3727" s="118"/>
      <c r="H3727" s="118" t="s">
        <v>18635</v>
      </c>
      <c r="I3727" s="118" t="s">
        <v>7642</v>
      </c>
      <c r="J3727" s="118"/>
    </row>
    <row r="3728" spans="1:10" ht="12.75">
      <c r="A3728" s="118" t="s">
        <v>18636</v>
      </c>
      <c r="B3728" s="118" t="s">
        <v>18637</v>
      </c>
      <c r="C3728" s="118" t="b">
        <v>0</v>
      </c>
      <c r="D3728" s="118" t="e">
        <f t="shared" ca="1" si="1"/>
        <v>#NAME?</v>
      </c>
      <c r="E3728" s="118" t="s">
        <v>18624</v>
      </c>
      <c r="F3728" s="118" t="s">
        <v>18638</v>
      </c>
      <c r="G3728" s="118"/>
      <c r="H3728" s="118" t="s">
        <v>54</v>
      </c>
      <c r="I3728" s="118" t="s">
        <v>7642</v>
      </c>
      <c r="J3728" s="118"/>
    </row>
    <row r="3729" spans="1:10" ht="12.75">
      <c r="A3729" s="118" t="s">
        <v>7851</v>
      </c>
      <c r="B3729" s="118" t="s">
        <v>18639</v>
      </c>
      <c r="C3729" s="118" t="b">
        <v>0</v>
      </c>
      <c r="D3729" s="118" t="e">
        <f t="shared" ca="1" si="1"/>
        <v>#NAME?</v>
      </c>
      <c r="E3729" s="118" t="s">
        <v>18640</v>
      </c>
      <c r="F3729" s="118" t="s">
        <v>18641</v>
      </c>
      <c r="G3729" s="118"/>
      <c r="H3729" s="118" t="s">
        <v>54</v>
      </c>
      <c r="I3729" s="118" t="s">
        <v>8136</v>
      </c>
      <c r="J3729" s="118" t="s">
        <v>7622</v>
      </c>
    </row>
    <row r="3730" spans="1:10" ht="12.75">
      <c r="A3730" s="118" t="s">
        <v>15015</v>
      </c>
      <c r="B3730" s="118" t="s">
        <v>18642</v>
      </c>
      <c r="C3730" s="118" t="b">
        <v>0</v>
      </c>
      <c r="D3730" s="118" t="e">
        <f t="shared" ca="1" si="1"/>
        <v>#NAME?</v>
      </c>
      <c r="E3730" s="118" t="s">
        <v>18640</v>
      </c>
      <c r="F3730" s="118" t="s">
        <v>18643</v>
      </c>
      <c r="G3730" s="118"/>
      <c r="H3730" s="118" t="s">
        <v>54</v>
      </c>
      <c r="I3730" s="118" t="s">
        <v>8136</v>
      </c>
      <c r="J3730" s="118" t="s">
        <v>7622</v>
      </c>
    </row>
    <row r="3731" spans="1:10" ht="12.75">
      <c r="A3731" s="118" t="s">
        <v>13722</v>
      </c>
      <c r="B3731" s="118" t="s">
        <v>12871</v>
      </c>
      <c r="C3731" s="118" t="b">
        <v>0</v>
      </c>
      <c r="D3731" s="118" t="e">
        <f t="shared" ca="1" si="1"/>
        <v>#NAME?</v>
      </c>
      <c r="E3731" s="118" t="s">
        <v>18640</v>
      </c>
      <c r="F3731" s="118" t="s">
        <v>18644</v>
      </c>
      <c r="G3731" s="118"/>
      <c r="H3731" s="118" t="s">
        <v>8144</v>
      </c>
      <c r="I3731" s="118" t="s">
        <v>8136</v>
      </c>
      <c r="J3731" s="118" t="s">
        <v>7622</v>
      </c>
    </row>
    <row r="3732" spans="1:10" ht="12.75">
      <c r="A3732" s="118" t="s">
        <v>1591</v>
      </c>
      <c r="B3732" s="118" t="s">
        <v>13831</v>
      </c>
      <c r="C3732" s="118" t="b">
        <v>0</v>
      </c>
      <c r="D3732" s="118" t="e">
        <f t="shared" ca="1" si="1"/>
        <v>#NAME?</v>
      </c>
      <c r="E3732" s="118" t="s">
        <v>18640</v>
      </c>
      <c r="F3732" s="118" t="s">
        <v>18645</v>
      </c>
      <c r="G3732" s="118"/>
      <c r="H3732" s="118" t="s">
        <v>4276</v>
      </c>
      <c r="I3732" s="118" t="s">
        <v>8136</v>
      </c>
      <c r="J3732" s="118" t="s">
        <v>7622</v>
      </c>
    </row>
    <row r="3733" spans="1:10" ht="12.75">
      <c r="A3733" s="118" t="s">
        <v>1414</v>
      </c>
      <c r="B3733" s="118" t="s">
        <v>14080</v>
      </c>
      <c r="C3733" s="118" t="b">
        <v>0</v>
      </c>
      <c r="D3733" s="118" t="e">
        <f t="shared" ca="1" si="1"/>
        <v>#NAME?</v>
      </c>
      <c r="E3733" s="118" t="s">
        <v>18640</v>
      </c>
      <c r="F3733" s="118" t="s">
        <v>18646</v>
      </c>
      <c r="G3733" s="118"/>
      <c r="H3733" s="118" t="s">
        <v>54</v>
      </c>
      <c r="I3733" s="118" t="s">
        <v>8136</v>
      </c>
      <c r="J3733" s="118" t="s">
        <v>7622</v>
      </c>
    </row>
    <row r="3734" spans="1:10" ht="12.75">
      <c r="A3734" s="118" t="s">
        <v>798</v>
      </c>
      <c r="B3734" s="118" t="s">
        <v>18647</v>
      </c>
      <c r="C3734" s="118" t="b">
        <v>0</v>
      </c>
      <c r="D3734" s="118" t="e">
        <f t="shared" ca="1" si="1"/>
        <v>#NAME?</v>
      </c>
      <c r="E3734" s="118" t="s">
        <v>18640</v>
      </c>
      <c r="F3734" s="118" t="s">
        <v>18648</v>
      </c>
      <c r="G3734" s="118"/>
      <c r="H3734" s="118" t="s">
        <v>15470</v>
      </c>
      <c r="I3734" s="118" t="s">
        <v>8136</v>
      </c>
      <c r="J3734" s="118" t="s">
        <v>7622</v>
      </c>
    </row>
    <row r="3735" spans="1:10" ht="12.75">
      <c r="A3735" s="118" t="s">
        <v>18649</v>
      </c>
      <c r="B3735" s="118" t="s">
        <v>18650</v>
      </c>
      <c r="C3735" s="118" t="b">
        <v>0</v>
      </c>
      <c r="D3735" s="118" t="e">
        <f t="shared" ca="1" si="1"/>
        <v>#NAME?</v>
      </c>
      <c r="E3735" s="118" t="s">
        <v>18640</v>
      </c>
      <c r="F3735" s="118" t="s">
        <v>18651</v>
      </c>
      <c r="G3735" s="118"/>
      <c r="H3735" s="118" t="s">
        <v>5607</v>
      </c>
      <c r="I3735" s="118" t="s">
        <v>8136</v>
      </c>
      <c r="J3735" s="118" t="s">
        <v>7622</v>
      </c>
    </row>
    <row r="3736" spans="1:10" ht="12.75">
      <c r="A3736" s="118" t="s">
        <v>9219</v>
      </c>
      <c r="B3736" s="118" t="s">
        <v>18652</v>
      </c>
      <c r="C3736" s="118" t="b">
        <v>0</v>
      </c>
      <c r="D3736" s="118" t="e">
        <f t="shared" ca="1" si="1"/>
        <v>#NAME?</v>
      </c>
      <c r="E3736" s="118" t="s">
        <v>18640</v>
      </c>
      <c r="F3736" s="118" t="s">
        <v>18653</v>
      </c>
      <c r="G3736" s="118"/>
      <c r="H3736" s="118" t="s">
        <v>8144</v>
      </c>
      <c r="I3736" s="118" t="s">
        <v>8136</v>
      </c>
      <c r="J3736" s="118" t="s">
        <v>7622</v>
      </c>
    </row>
    <row r="3737" spans="1:10" ht="12.75">
      <c r="A3737" s="118" t="s">
        <v>2226</v>
      </c>
      <c r="B3737" s="118" t="s">
        <v>18654</v>
      </c>
      <c r="C3737" s="118" t="b">
        <v>0</v>
      </c>
      <c r="D3737" s="118" t="e">
        <f t="shared" ca="1" si="1"/>
        <v>#NAME?</v>
      </c>
      <c r="E3737" s="118" t="s">
        <v>18640</v>
      </c>
      <c r="F3737" s="118" t="s">
        <v>18655</v>
      </c>
      <c r="G3737" s="118"/>
      <c r="H3737" s="118" t="s">
        <v>54</v>
      </c>
      <c r="I3737" s="118" t="s">
        <v>8136</v>
      </c>
      <c r="J3737" s="118" t="s">
        <v>7622</v>
      </c>
    </row>
    <row r="3738" spans="1:10" ht="12.75">
      <c r="A3738" s="118" t="s">
        <v>10711</v>
      </c>
      <c r="B3738" s="118" t="s">
        <v>18656</v>
      </c>
      <c r="C3738" s="118" t="b">
        <v>0</v>
      </c>
      <c r="D3738" s="118" t="e">
        <f t="shared" ca="1" si="1"/>
        <v>#NAME?</v>
      </c>
      <c r="E3738" s="118" t="s">
        <v>18640</v>
      </c>
      <c r="F3738" s="118" t="s">
        <v>18657</v>
      </c>
      <c r="G3738" s="118"/>
      <c r="H3738" s="118" t="s">
        <v>18658</v>
      </c>
      <c r="I3738" s="118" t="s">
        <v>8136</v>
      </c>
      <c r="J3738" s="118" t="s">
        <v>7622</v>
      </c>
    </row>
    <row r="3739" spans="1:10" ht="12.75">
      <c r="A3739" s="118" t="s">
        <v>10229</v>
      </c>
      <c r="B3739" s="118" t="s">
        <v>18659</v>
      </c>
      <c r="C3739" s="118" t="b">
        <v>0</v>
      </c>
      <c r="D3739" s="118" t="e">
        <f t="shared" ca="1" si="1"/>
        <v>#NAME?</v>
      </c>
      <c r="E3739" s="118" t="s">
        <v>18640</v>
      </c>
      <c r="F3739" s="118" t="s">
        <v>18660</v>
      </c>
      <c r="G3739" s="118"/>
      <c r="H3739" s="118" t="s">
        <v>8144</v>
      </c>
      <c r="I3739" s="118" t="s">
        <v>8136</v>
      </c>
      <c r="J3739" s="118" t="s">
        <v>7622</v>
      </c>
    </row>
    <row r="3740" spans="1:10" ht="12.75">
      <c r="A3740" s="118" t="s">
        <v>10777</v>
      </c>
      <c r="B3740" s="118" t="s">
        <v>1076</v>
      </c>
      <c r="C3740" s="118" t="b">
        <v>0</v>
      </c>
      <c r="D3740" s="118" t="e">
        <f t="shared" ca="1" si="1"/>
        <v>#NAME?</v>
      </c>
      <c r="E3740" s="118" t="s">
        <v>18640</v>
      </c>
      <c r="F3740" s="118" t="s">
        <v>18661</v>
      </c>
      <c r="G3740" s="118"/>
      <c r="H3740" s="118" t="s">
        <v>54</v>
      </c>
      <c r="I3740" s="118" t="s">
        <v>8136</v>
      </c>
      <c r="J3740" s="118" t="s">
        <v>7622</v>
      </c>
    </row>
    <row r="3741" spans="1:10" ht="12.75">
      <c r="A3741" s="118" t="s">
        <v>18662</v>
      </c>
      <c r="B3741" s="118" t="s">
        <v>1307</v>
      </c>
      <c r="C3741" s="118" t="b">
        <v>0</v>
      </c>
      <c r="D3741" s="118" t="e">
        <f t="shared" ca="1" si="1"/>
        <v>#NAME?</v>
      </c>
      <c r="E3741" s="118" t="s">
        <v>18663</v>
      </c>
      <c r="F3741" s="118" t="s">
        <v>18664</v>
      </c>
      <c r="G3741" s="118"/>
      <c r="H3741" s="118" t="s">
        <v>54</v>
      </c>
      <c r="I3741" s="118" t="s">
        <v>18665</v>
      </c>
      <c r="J3741" s="118"/>
    </row>
    <row r="3742" spans="1:10" ht="12.75">
      <c r="A3742" s="118" t="s">
        <v>814</v>
      </c>
      <c r="B3742" s="118" t="s">
        <v>1993</v>
      </c>
      <c r="C3742" s="118" t="b">
        <v>0</v>
      </c>
      <c r="D3742" s="118" t="e">
        <f t="shared" ca="1" si="1"/>
        <v>#NAME?</v>
      </c>
      <c r="E3742" s="118" t="s">
        <v>18666</v>
      </c>
      <c r="F3742" s="118" t="s">
        <v>18667</v>
      </c>
      <c r="G3742" s="118"/>
      <c r="H3742" s="118" t="s">
        <v>8144</v>
      </c>
      <c r="I3742" s="118" t="s">
        <v>8136</v>
      </c>
      <c r="J3742" s="118" t="s">
        <v>7622</v>
      </c>
    </row>
    <row r="3743" spans="1:10" ht="12.75">
      <c r="A3743" s="118" t="s">
        <v>8490</v>
      </c>
      <c r="B3743" s="118" t="s">
        <v>18439</v>
      </c>
      <c r="C3743" s="118" t="b">
        <v>0</v>
      </c>
      <c r="D3743" s="118" t="e">
        <f t="shared" ca="1" si="1"/>
        <v>#NAME?</v>
      </c>
      <c r="E3743" s="118" t="s">
        <v>18666</v>
      </c>
      <c r="F3743" s="118" t="s">
        <v>18668</v>
      </c>
      <c r="G3743" s="118"/>
      <c r="H3743" s="118" t="s">
        <v>4276</v>
      </c>
      <c r="I3743" s="118" t="s">
        <v>8136</v>
      </c>
      <c r="J3743" s="118" t="s">
        <v>7622</v>
      </c>
    </row>
    <row r="3744" spans="1:10" ht="12.75">
      <c r="A3744" s="118" t="s">
        <v>18669</v>
      </c>
      <c r="B3744" s="118" t="s">
        <v>1307</v>
      </c>
      <c r="C3744" s="118" t="b">
        <v>0</v>
      </c>
      <c r="D3744" s="118" t="e">
        <f t="shared" ca="1" si="1"/>
        <v>#NAME?</v>
      </c>
      <c r="E3744" s="118" t="s">
        <v>18666</v>
      </c>
      <c r="F3744" s="118" t="s">
        <v>18670</v>
      </c>
      <c r="G3744" s="118"/>
      <c r="H3744" s="118" t="s">
        <v>4276</v>
      </c>
      <c r="I3744" s="118" t="s">
        <v>10521</v>
      </c>
      <c r="J3744" s="118"/>
    </row>
    <row r="3745" spans="1:10" ht="12.75">
      <c r="A3745" s="118" t="s">
        <v>18671</v>
      </c>
      <c r="B3745" s="118" t="s">
        <v>1307</v>
      </c>
      <c r="C3745" s="118" t="b">
        <v>0</v>
      </c>
      <c r="D3745" s="118" t="e">
        <f t="shared" ca="1" si="1"/>
        <v>#NAME?</v>
      </c>
      <c r="E3745" s="118" t="s">
        <v>18666</v>
      </c>
      <c r="F3745" s="118" t="s">
        <v>18672</v>
      </c>
      <c r="G3745" s="118"/>
      <c r="H3745" s="118" t="s">
        <v>54</v>
      </c>
      <c r="I3745" s="118" t="s">
        <v>10521</v>
      </c>
      <c r="J3745" s="118"/>
    </row>
    <row r="3746" spans="1:10" ht="12.75">
      <c r="A3746" s="118" t="s">
        <v>1093</v>
      </c>
      <c r="B3746" s="118" t="s">
        <v>1307</v>
      </c>
      <c r="C3746" s="118" t="b">
        <v>0</v>
      </c>
      <c r="D3746" s="118" t="e">
        <f t="shared" ca="1" si="1"/>
        <v>#NAME?</v>
      </c>
      <c r="E3746" s="118" t="s">
        <v>18666</v>
      </c>
      <c r="F3746" s="118" t="s">
        <v>18673</v>
      </c>
      <c r="G3746" s="118"/>
      <c r="H3746" s="118" t="s">
        <v>54</v>
      </c>
      <c r="I3746" s="118" t="s">
        <v>10521</v>
      </c>
      <c r="J3746" s="118"/>
    </row>
    <row r="3747" spans="1:10" ht="12.75">
      <c r="A3747" s="118" t="s">
        <v>2013</v>
      </c>
      <c r="B3747" s="118" t="s">
        <v>8652</v>
      </c>
      <c r="C3747" s="118" t="b">
        <v>0</v>
      </c>
      <c r="D3747" s="118" t="e">
        <f t="shared" ca="1" si="1"/>
        <v>#NAME?</v>
      </c>
      <c r="E3747" s="118" t="s">
        <v>18666</v>
      </c>
      <c r="F3747" s="118" t="s">
        <v>18674</v>
      </c>
      <c r="G3747" s="118"/>
      <c r="H3747" s="118" t="s">
        <v>54</v>
      </c>
      <c r="I3747" s="118" t="s">
        <v>10521</v>
      </c>
      <c r="J3747" s="118"/>
    </row>
    <row r="3748" spans="1:10" ht="12.75">
      <c r="A3748" s="118" t="s">
        <v>10968</v>
      </c>
      <c r="B3748" s="118" t="s">
        <v>18675</v>
      </c>
      <c r="C3748" s="118" t="b">
        <v>0</v>
      </c>
      <c r="D3748" s="118" t="e">
        <f t="shared" ca="1" si="1"/>
        <v>#NAME?</v>
      </c>
      <c r="E3748" s="118" t="s">
        <v>18666</v>
      </c>
      <c r="F3748" s="118" t="s">
        <v>18676</v>
      </c>
      <c r="G3748" s="118"/>
      <c r="H3748" s="118" t="s">
        <v>8144</v>
      </c>
      <c r="I3748" s="118" t="s">
        <v>8136</v>
      </c>
      <c r="J3748" s="118" t="s">
        <v>7622</v>
      </c>
    </row>
    <row r="3749" spans="1:10" ht="12.75">
      <c r="A3749" s="118" t="s">
        <v>7945</v>
      </c>
      <c r="B3749" s="118" t="s">
        <v>11077</v>
      </c>
      <c r="C3749" s="118" t="b">
        <v>0</v>
      </c>
      <c r="D3749" s="118" t="e">
        <f t="shared" ca="1" si="1"/>
        <v>#NAME?</v>
      </c>
      <c r="E3749" s="118" t="s">
        <v>18677</v>
      </c>
      <c r="F3749" s="118" t="s">
        <v>18678</v>
      </c>
      <c r="G3749" s="118"/>
      <c r="H3749" s="118" t="s">
        <v>8144</v>
      </c>
      <c r="I3749" s="118" t="s">
        <v>7642</v>
      </c>
      <c r="J3749" s="118"/>
    </row>
    <row r="3750" spans="1:10" ht="12.75">
      <c r="A3750" s="118" t="s">
        <v>1704</v>
      </c>
      <c r="B3750" s="118" t="s">
        <v>18679</v>
      </c>
      <c r="C3750" s="118" t="b">
        <v>0</v>
      </c>
      <c r="D3750" s="118" t="e">
        <f t="shared" ca="1" si="1"/>
        <v>#NAME?</v>
      </c>
      <c r="E3750" s="118" t="s">
        <v>18677</v>
      </c>
      <c r="F3750" s="118" t="s">
        <v>18680</v>
      </c>
      <c r="G3750" s="118"/>
      <c r="H3750" s="118" t="s">
        <v>54</v>
      </c>
      <c r="I3750" s="118" t="s">
        <v>7642</v>
      </c>
      <c r="J3750" s="118"/>
    </row>
    <row r="3751" spans="1:10" ht="12.75">
      <c r="A3751" s="118" t="s">
        <v>1666</v>
      </c>
      <c r="B3751" s="118" t="s">
        <v>15614</v>
      </c>
      <c r="C3751" s="118" t="b">
        <v>0</v>
      </c>
      <c r="D3751" s="118" t="e">
        <f t="shared" ca="1" si="1"/>
        <v>#NAME?</v>
      </c>
      <c r="E3751" s="118" t="s">
        <v>18677</v>
      </c>
      <c r="F3751" s="118" t="s">
        <v>18681</v>
      </c>
      <c r="G3751" s="118"/>
      <c r="H3751" s="118" t="s">
        <v>18682</v>
      </c>
      <c r="I3751" s="118" t="s">
        <v>7642</v>
      </c>
      <c r="J3751" s="118"/>
    </row>
    <row r="3752" spans="1:10" ht="12.75">
      <c r="A3752" s="118" t="s">
        <v>1026</v>
      </c>
      <c r="B3752" s="118" t="s">
        <v>18683</v>
      </c>
      <c r="C3752" s="118" t="b">
        <v>0</v>
      </c>
      <c r="D3752" s="118" t="e">
        <f t="shared" ca="1" si="1"/>
        <v>#NAME?</v>
      </c>
      <c r="E3752" s="118" t="s">
        <v>18677</v>
      </c>
      <c r="F3752" s="118" t="s">
        <v>18684</v>
      </c>
      <c r="G3752" s="118"/>
      <c r="H3752" s="118" t="s">
        <v>54</v>
      </c>
      <c r="I3752" s="118" t="s">
        <v>7642</v>
      </c>
      <c r="J3752" s="118"/>
    </row>
    <row r="3753" spans="1:10" ht="12.75">
      <c r="A3753" s="118" t="s">
        <v>18685</v>
      </c>
      <c r="B3753" s="118" t="s">
        <v>18686</v>
      </c>
      <c r="C3753" s="118" t="b">
        <v>0</v>
      </c>
      <c r="D3753" s="118" t="e">
        <f t="shared" ca="1" si="1"/>
        <v>#NAME?</v>
      </c>
      <c r="E3753" s="118" t="s">
        <v>18677</v>
      </c>
      <c r="F3753" s="118" t="s">
        <v>18687</v>
      </c>
      <c r="G3753" s="118"/>
      <c r="H3753" s="118" t="s">
        <v>18682</v>
      </c>
      <c r="I3753" s="118" t="s">
        <v>7642</v>
      </c>
      <c r="J3753" s="118"/>
    </row>
    <row r="3754" spans="1:10" ht="12.75">
      <c r="A3754" s="118" t="s">
        <v>2013</v>
      </c>
      <c r="B3754" s="118" t="s">
        <v>18688</v>
      </c>
      <c r="C3754" s="118" t="b">
        <v>0</v>
      </c>
      <c r="D3754" s="118" t="e">
        <f t="shared" ca="1" si="1"/>
        <v>#NAME?</v>
      </c>
      <c r="E3754" s="118" t="s">
        <v>18677</v>
      </c>
      <c r="F3754" s="118" t="s">
        <v>18689</v>
      </c>
      <c r="G3754" s="118"/>
      <c r="H3754" s="118" t="s">
        <v>54</v>
      </c>
      <c r="I3754" s="118" t="s">
        <v>8526</v>
      </c>
      <c r="J3754" s="118"/>
    </row>
    <row r="3755" spans="1:10" ht="12.75">
      <c r="A3755" s="118" t="s">
        <v>8031</v>
      </c>
      <c r="B3755" s="118" t="s">
        <v>2625</v>
      </c>
      <c r="C3755" s="118" t="b">
        <v>0</v>
      </c>
      <c r="D3755" s="118" t="e">
        <f t="shared" ca="1" si="1"/>
        <v>#NAME?</v>
      </c>
      <c r="E3755" s="118" t="s">
        <v>18677</v>
      </c>
      <c r="F3755" s="118" t="s">
        <v>18690</v>
      </c>
      <c r="G3755" s="118"/>
      <c r="H3755" s="118" t="s">
        <v>4640</v>
      </c>
      <c r="I3755" s="118" t="s">
        <v>7642</v>
      </c>
      <c r="J3755" s="118"/>
    </row>
    <row r="3756" spans="1:10" ht="12.75">
      <c r="A3756" s="118" t="s">
        <v>10606</v>
      </c>
      <c r="B3756" s="118" t="s">
        <v>11268</v>
      </c>
      <c r="C3756" s="118" t="b">
        <v>0</v>
      </c>
      <c r="D3756" s="118" t="e">
        <f t="shared" ca="1" si="1"/>
        <v>#NAME?</v>
      </c>
      <c r="E3756" s="118" t="s">
        <v>18677</v>
      </c>
      <c r="F3756" s="118" t="s">
        <v>18691</v>
      </c>
      <c r="G3756" s="118"/>
      <c r="H3756" s="118" t="s">
        <v>4278</v>
      </c>
      <c r="I3756" s="118" t="s">
        <v>7642</v>
      </c>
      <c r="J3756" s="118"/>
    </row>
    <row r="3757" spans="1:10" ht="12.75">
      <c r="A3757" s="118" t="s">
        <v>9679</v>
      </c>
      <c r="B3757" s="118" t="s">
        <v>14861</v>
      </c>
      <c r="C3757" s="118" t="b">
        <v>0</v>
      </c>
      <c r="D3757" s="118" t="e">
        <f t="shared" ca="1" si="1"/>
        <v>#NAME?</v>
      </c>
      <c r="E3757" s="118" t="s">
        <v>18692</v>
      </c>
      <c r="F3757" s="118" t="s">
        <v>18693</v>
      </c>
      <c r="G3757" s="118"/>
      <c r="H3757" s="118" t="s">
        <v>4276</v>
      </c>
      <c r="I3757" s="118" t="s">
        <v>8136</v>
      </c>
      <c r="J3757" s="118" t="s">
        <v>7622</v>
      </c>
    </row>
    <row r="3758" spans="1:10" ht="12.75">
      <c r="A3758" s="118" t="s">
        <v>18694</v>
      </c>
      <c r="B3758" s="118" t="s">
        <v>15233</v>
      </c>
      <c r="C3758" s="118" t="b">
        <v>0</v>
      </c>
      <c r="D3758" s="118" t="e">
        <f t="shared" ca="1" si="1"/>
        <v>#NAME?</v>
      </c>
      <c r="E3758" s="118" t="s">
        <v>18692</v>
      </c>
      <c r="F3758" s="118" t="s">
        <v>18695</v>
      </c>
      <c r="G3758" s="118"/>
      <c r="H3758" s="118" t="s">
        <v>9965</v>
      </c>
      <c r="I3758" s="118" t="s">
        <v>8136</v>
      </c>
      <c r="J3758" s="118" t="s">
        <v>7622</v>
      </c>
    </row>
    <row r="3759" spans="1:10" ht="12.75">
      <c r="A3759" s="118" t="s">
        <v>798</v>
      </c>
      <c r="B3759" s="118" t="s">
        <v>11551</v>
      </c>
      <c r="C3759" s="118" t="b">
        <v>0</v>
      </c>
      <c r="D3759" s="118" t="e">
        <f t="shared" ca="1" si="1"/>
        <v>#NAME?</v>
      </c>
      <c r="E3759" s="118" t="s">
        <v>18692</v>
      </c>
      <c r="F3759" s="118" t="s">
        <v>18696</v>
      </c>
      <c r="G3759" s="118"/>
      <c r="H3759" s="118" t="s">
        <v>4276</v>
      </c>
      <c r="I3759" s="118" t="s">
        <v>8136</v>
      </c>
      <c r="J3759" s="118" t="s">
        <v>7622</v>
      </c>
    </row>
    <row r="3760" spans="1:10" ht="12.75">
      <c r="A3760" s="118" t="s">
        <v>16844</v>
      </c>
      <c r="B3760" s="118" t="s">
        <v>18697</v>
      </c>
      <c r="C3760" s="118" t="b">
        <v>0</v>
      </c>
      <c r="D3760" s="118" t="e">
        <f t="shared" ca="1" si="1"/>
        <v>#NAME?</v>
      </c>
      <c r="E3760" s="118" t="s">
        <v>18692</v>
      </c>
      <c r="F3760" s="118" t="s">
        <v>18698</v>
      </c>
      <c r="G3760" s="118"/>
      <c r="H3760" s="118" t="s">
        <v>4276</v>
      </c>
      <c r="I3760" s="118" t="s">
        <v>8136</v>
      </c>
      <c r="J3760" s="118" t="s">
        <v>7622</v>
      </c>
    </row>
    <row r="3761" spans="1:10" ht="12.75">
      <c r="A3761" s="118" t="s">
        <v>9828</v>
      </c>
      <c r="B3761" s="118" t="s">
        <v>18699</v>
      </c>
      <c r="C3761" s="118" t="b">
        <v>0</v>
      </c>
      <c r="D3761" s="118" t="e">
        <f t="shared" ca="1" si="1"/>
        <v>#NAME?</v>
      </c>
      <c r="E3761" s="118" t="s">
        <v>18692</v>
      </c>
      <c r="F3761" s="118" t="s">
        <v>18700</v>
      </c>
      <c r="G3761" s="118"/>
      <c r="H3761" s="118" t="s">
        <v>4485</v>
      </c>
      <c r="I3761" s="118" t="s">
        <v>8136</v>
      </c>
      <c r="J3761" s="118" t="s">
        <v>7622</v>
      </c>
    </row>
    <row r="3762" spans="1:10" ht="12.75">
      <c r="A3762" s="118" t="s">
        <v>7772</v>
      </c>
      <c r="B3762" s="118" t="s">
        <v>2145</v>
      </c>
      <c r="C3762" s="118" t="b">
        <v>0</v>
      </c>
      <c r="D3762" s="118" t="e">
        <f t="shared" ca="1" si="1"/>
        <v>#NAME?</v>
      </c>
      <c r="E3762" s="118" t="s">
        <v>18701</v>
      </c>
      <c r="F3762" s="118" t="s">
        <v>18702</v>
      </c>
      <c r="G3762" s="118"/>
      <c r="H3762" s="118" t="s">
        <v>4276</v>
      </c>
      <c r="I3762" s="127" t="s">
        <v>18703</v>
      </c>
      <c r="J3762" s="118"/>
    </row>
    <row r="3763" spans="1:10" ht="12.75">
      <c r="A3763" s="118" t="s">
        <v>8498</v>
      </c>
      <c r="B3763" s="118" t="s">
        <v>13239</v>
      </c>
      <c r="C3763" s="118" t="b">
        <v>0</v>
      </c>
      <c r="D3763" s="118" t="e">
        <f t="shared" ca="1" si="1"/>
        <v>#NAME?</v>
      </c>
      <c r="E3763" s="118" t="s">
        <v>18701</v>
      </c>
      <c r="F3763" s="118" t="s">
        <v>18704</v>
      </c>
      <c r="G3763" s="118"/>
      <c r="H3763" s="118" t="s">
        <v>4276</v>
      </c>
      <c r="I3763" s="127" t="s">
        <v>18703</v>
      </c>
      <c r="J3763" s="118"/>
    </row>
    <row r="3764" spans="1:10" ht="12.75">
      <c r="A3764" s="118" t="s">
        <v>18705</v>
      </c>
      <c r="B3764" s="118" t="s">
        <v>18706</v>
      </c>
      <c r="C3764" s="118" t="b">
        <v>0</v>
      </c>
      <c r="D3764" s="118" t="e">
        <f t="shared" ca="1" si="1"/>
        <v>#NAME?</v>
      </c>
      <c r="E3764" s="118" t="s">
        <v>18701</v>
      </c>
      <c r="F3764" s="118" t="s">
        <v>18707</v>
      </c>
      <c r="G3764" s="118"/>
      <c r="H3764" s="118" t="s">
        <v>4276</v>
      </c>
      <c r="I3764" s="127" t="s">
        <v>18703</v>
      </c>
      <c r="J3764" s="118"/>
    </row>
    <row r="3765" spans="1:10" ht="12.75">
      <c r="A3765" s="118" t="s">
        <v>18708</v>
      </c>
      <c r="B3765" s="118" t="s">
        <v>18709</v>
      </c>
      <c r="C3765" s="118" t="b">
        <v>0</v>
      </c>
      <c r="D3765" s="118" t="e">
        <f t="shared" ca="1" si="1"/>
        <v>#NAME?</v>
      </c>
      <c r="E3765" s="118" t="s">
        <v>18710</v>
      </c>
      <c r="F3765" s="118" t="s">
        <v>18711</v>
      </c>
      <c r="G3765" s="118"/>
      <c r="H3765" s="118" t="s">
        <v>4276</v>
      </c>
      <c r="I3765" s="118" t="s">
        <v>13101</v>
      </c>
      <c r="J3765" s="118"/>
    </row>
    <row r="3766" spans="1:10" ht="12.75">
      <c r="A3766" s="118" t="s">
        <v>1123</v>
      </c>
      <c r="B3766" s="118" t="s">
        <v>18712</v>
      </c>
      <c r="C3766" s="118" t="b">
        <v>0</v>
      </c>
      <c r="D3766" s="118" t="e">
        <f t="shared" ca="1" si="1"/>
        <v>#NAME?</v>
      </c>
      <c r="E3766" s="118" t="s">
        <v>18713</v>
      </c>
      <c r="F3766" s="118" t="s">
        <v>18714</v>
      </c>
      <c r="G3766" s="118"/>
      <c r="H3766" s="118" t="s">
        <v>54</v>
      </c>
      <c r="I3766" s="118" t="s">
        <v>18715</v>
      </c>
      <c r="J3766" s="118" t="s">
        <v>12582</v>
      </c>
    </row>
    <row r="3767" spans="1:10" ht="12.75">
      <c r="A3767" s="118" t="s">
        <v>1704</v>
      </c>
      <c r="B3767" s="118" t="s">
        <v>17902</v>
      </c>
      <c r="C3767" s="118" t="b">
        <v>0</v>
      </c>
      <c r="D3767" s="118" t="e">
        <f t="shared" ca="1" si="1"/>
        <v>#NAME?</v>
      </c>
      <c r="E3767" s="118" t="s">
        <v>18713</v>
      </c>
      <c r="F3767" s="118" t="s">
        <v>18716</v>
      </c>
      <c r="G3767" s="118"/>
      <c r="H3767" s="118" t="s">
        <v>54</v>
      </c>
      <c r="I3767" s="118" t="s">
        <v>11196</v>
      </c>
      <c r="J3767" s="118" t="s">
        <v>8313</v>
      </c>
    </row>
    <row r="3768" spans="1:10" ht="12.75">
      <c r="A3768" s="118" t="s">
        <v>18717</v>
      </c>
      <c r="B3768" s="118" t="s">
        <v>18718</v>
      </c>
      <c r="C3768" s="118" t="b">
        <v>0</v>
      </c>
      <c r="D3768" s="118" t="e">
        <f t="shared" ca="1" si="1"/>
        <v>#NAME?</v>
      </c>
      <c r="E3768" s="118" t="s">
        <v>18713</v>
      </c>
      <c r="F3768" s="118" t="s">
        <v>18719</v>
      </c>
      <c r="G3768" s="118"/>
      <c r="H3768" s="118" t="s">
        <v>5607</v>
      </c>
      <c r="I3768" s="118" t="s">
        <v>18715</v>
      </c>
      <c r="J3768" s="118" t="s">
        <v>12582</v>
      </c>
    </row>
    <row r="3769" spans="1:10" ht="12.75">
      <c r="A3769" s="118" t="s">
        <v>10990</v>
      </c>
      <c r="B3769" s="118" t="s">
        <v>18720</v>
      </c>
      <c r="C3769" s="118" t="b">
        <v>0</v>
      </c>
      <c r="D3769" s="118" t="e">
        <f t="shared" ca="1" si="1"/>
        <v>#NAME?</v>
      </c>
      <c r="E3769" s="118" t="s">
        <v>18713</v>
      </c>
      <c r="F3769" s="118" t="s">
        <v>18721</v>
      </c>
      <c r="G3769" s="118"/>
      <c r="H3769" s="118" t="s">
        <v>54</v>
      </c>
      <c r="I3769" s="118" t="s">
        <v>18715</v>
      </c>
      <c r="J3769" s="118" t="s">
        <v>12582</v>
      </c>
    </row>
    <row r="3770" spans="1:10" ht="12.75">
      <c r="A3770" s="118" t="s">
        <v>11213</v>
      </c>
      <c r="B3770" s="118" t="s">
        <v>2675</v>
      </c>
      <c r="C3770" s="118" t="b">
        <v>0</v>
      </c>
      <c r="D3770" s="118" t="e">
        <f t="shared" ca="1" si="1"/>
        <v>#NAME?</v>
      </c>
      <c r="E3770" s="118" t="s">
        <v>18713</v>
      </c>
      <c r="F3770" s="118" t="s">
        <v>18722</v>
      </c>
      <c r="G3770" s="118"/>
      <c r="H3770" s="118" t="s">
        <v>54</v>
      </c>
      <c r="I3770" s="118" t="s">
        <v>11196</v>
      </c>
      <c r="J3770" s="118" t="s">
        <v>8313</v>
      </c>
    </row>
    <row r="3771" spans="1:10" ht="12.75">
      <c r="A3771" s="118" t="s">
        <v>11308</v>
      </c>
      <c r="B3771" s="118" t="s">
        <v>18723</v>
      </c>
      <c r="C3771" s="118" t="b">
        <v>0</v>
      </c>
      <c r="D3771" s="118" t="e">
        <f t="shared" ca="1" si="1"/>
        <v>#NAME?</v>
      </c>
      <c r="E3771" s="118" t="s">
        <v>18713</v>
      </c>
      <c r="F3771" s="118" t="s">
        <v>18724</v>
      </c>
      <c r="G3771" s="118"/>
      <c r="H3771" s="118" t="s">
        <v>4278</v>
      </c>
      <c r="I3771" s="118" t="s">
        <v>18715</v>
      </c>
      <c r="J3771" s="118" t="s">
        <v>12582</v>
      </c>
    </row>
    <row r="3772" spans="1:10" ht="12.75">
      <c r="A3772" s="118" t="s">
        <v>995</v>
      </c>
      <c r="B3772" s="118" t="s">
        <v>2118</v>
      </c>
      <c r="C3772" s="118" t="b">
        <v>0</v>
      </c>
      <c r="D3772" s="118" t="e">
        <f t="shared" ca="1" si="1"/>
        <v>#NAME?</v>
      </c>
      <c r="E3772" s="118" t="s">
        <v>18725</v>
      </c>
      <c r="F3772" s="118" t="s">
        <v>18726</v>
      </c>
      <c r="G3772" s="118"/>
      <c r="H3772" s="118" t="s">
        <v>4276</v>
      </c>
      <c r="I3772" s="118" t="s">
        <v>18727</v>
      </c>
      <c r="J3772" s="118" t="s">
        <v>7622</v>
      </c>
    </row>
    <row r="3773" spans="1:10" ht="12.75">
      <c r="A3773" s="118" t="s">
        <v>836</v>
      </c>
      <c r="B3773" s="118" t="s">
        <v>18728</v>
      </c>
      <c r="C3773" s="118" t="b">
        <v>0</v>
      </c>
      <c r="D3773" s="118" t="e">
        <f t="shared" ca="1" si="1"/>
        <v>#NAME?</v>
      </c>
      <c r="E3773" s="118" t="s">
        <v>18729</v>
      </c>
      <c r="F3773" s="118" t="s">
        <v>18730</v>
      </c>
      <c r="G3773" s="118"/>
      <c r="H3773" s="118" t="s">
        <v>11885</v>
      </c>
      <c r="I3773" s="118" t="s">
        <v>18731</v>
      </c>
      <c r="J3773" s="118" t="s">
        <v>7795</v>
      </c>
    </row>
    <row r="3774" spans="1:10" ht="12.75">
      <c r="A3774" s="118" t="s">
        <v>1484</v>
      </c>
      <c r="B3774" s="118" t="s">
        <v>18732</v>
      </c>
      <c r="C3774" s="118" t="b">
        <v>0</v>
      </c>
      <c r="D3774" s="118" t="e">
        <f t="shared" ca="1" si="1"/>
        <v>#NAME?</v>
      </c>
      <c r="E3774" s="118" t="s">
        <v>18729</v>
      </c>
      <c r="F3774" s="118" t="s">
        <v>18733</v>
      </c>
      <c r="G3774" s="118"/>
      <c r="H3774" s="118" t="s">
        <v>4640</v>
      </c>
      <c r="I3774" s="118" t="s">
        <v>18731</v>
      </c>
      <c r="J3774" s="118" t="s">
        <v>7795</v>
      </c>
    </row>
    <row r="3775" spans="1:10" ht="12.75">
      <c r="A3775" s="118" t="s">
        <v>7945</v>
      </c>
      <c r="B3775" s="118" t="s">
        <v>18734</v>
      </c>
      <c r="C3775" s="118" t="b">
        <v>0</v>
      </c>
      <c r="D3775" s="118" t="e">
        <f t="shared" ca="1" si="1"/>
        <v>#NAME?</v>
      </c>
      <c r="E3775" s="118" t="s">
        <v>18735</v>
      </c>
      <c r="F3775" s="118" t="s">
        <v>18736</v>
      </c>
      <c r="G3775" s="118"/>
      <c r="H3775" s="118" t="s">
        <v>4276</v>
      </c>
      <c r="I3775" s="118" t="s">
        <v>7820</v>
      </c>
      <c r="J3775" s="118" t="s">
        <v>7820</v>
      </c>
    </row>
    <row r="3776" spans="1:10" ht="12.75">
      <c r="A3776" s="118" t="s">
        <v>882</v>
      </c>
      <c r="B3776" s="118" t="s">
        <v>9425</v>
      </c>
      <c r="C3776" s="118" t="b">
        <v>0</v>
      </c>
      <c r="D3776" s="118" t="e">
        <f t="shared" ca="1" si="1"/>
        <v>#NAME?</v>
      </c>
      <c r="E3776" s="118" t="s">
        <v>18735</v>
      </c>
      <c r="F3776" s="118" t="s">
        <v>18737</v>
      </c>
      <c r="G3776" s="118"/>
      <c r="H3776" s="118" t="s">
        <v>4276</v>
      </c>
      <c r="I3776" s="118" t="s">
        <v>7820</v>
      </c>
      <c r="J3776" s="118" t="s">
        <v>7820</v>
      </c>
    </row>
    <row r="3777" spans="1:10" ht="12.75">
      <c r="A3777" s="118" t="s">
        <v>1591</v>
      </c>
      <c r="B3777" s="118" t="s">
        <v>18738</v>
      </c>
      <c r="C3777" s="118" t="b">
        <v>0</v>
      </c>
      <c r="D3777" s="118" t="e">
        <f t="shared" ca="1" si="1"/>
        <v>#NAME?</v>
      </c>
      <c r="E3777" s="118" t="s">
        <v>18739</v>
      </c>
      <c r="F3777" s="118" t="s">
        <v>18740</v>
      </c>
      <c r="G3777" s="118"/>
      <c r="H3777" s="118" t="s">
        <v>18658</v>
      </c>
      <c r="I3777" s="118" t="s">
        <v>13101</v>
      </c>
      <c r="J3777" s="118"/>
    </row>
    <row r="3778" spans="1:10" ht="12.75">
      <c r="A3778" s="118" t="s">
        <v>9399</v>
      </c>
      <c r="B3778" s="118" t="s">
        <v>18741</v>
      </c>
      <c r="C3778" s="118" t="b">
        <v>0</v>
      </c>
      <c r="D3778" s="118" t="e">
        <f t="shared" ca="1" si="1"/>
        <v>#NAME?</v>
      </c>
      <c r="E3778" s="118" t="s">
        <v>18739</v>
      </c>
      <c r="F3778" s="118" t="s">
        <v>18742</v>
      </c>
      <c r="G3778" s="118"/>
      <c r="H3778" s="118" t="s">
        <v>4551</v>
      </c>
      <c r="I3778" s="118" t="s">
        <v>13101</v>
      </c>
      <c r="J3778" s="118"/>
    </row>
    <row r="3779" spans="1:10" ht="12.75">
      <c r="A3779" s="118" t="s">
        <v>1484</v>
      </c>
      <c r="B3779" s="118" t="s">
        <v>18743</v>
      </c>
      <c r="C3779" s="118" t="b">
        <v>0</v>
      </c>
      <c r="D3779" s="118" t="e">
        <f t="shared" ca="1" si="1"/>
        <v>#NAME?</v>
      </c>
      <c r="E3779" s="118" t="s">
        <v>18744</v>
      </c>
      <c r="F3779" s="118" t="s">
        <v>18745</v>
      </c>
      <c r="G3779" s="118"/>
      <c r="H3779" s="118" t="s">
        <v>4485</v>
      </c>
      <c r="I3779" s="118" t="s">
        <v>13830</v>
      </c>
      <c r="J3779" s="118" t="s">
        <v>7795</v>
      </c>
    </row>
    <row r="3780" spans="1:10" ht="12.75">
      <c r="A3780" s="118" t="s">
        <v>2013</v>
      </c>
      <c r="B3780" s="118" t="s">
        <v>18743</v>
      </c>
      <c r="C3780" s="118" t="b">
        <v>0</v>
      </c>
      <c r="D3780" s="118" t="e">
        <f t="shared" ca="1" si="1"/>
        <v>#NAME?</v>
      </c>
      <c r="E3780" s="118" t="s">
        <v>18744</v>
      </c>
      <c r="F3780" s="118" t="s">
        <v>18746</v>
      </c>
      <c r="G3780" s="118"/>
      <c r="H3780" s="118" t="s">
        <v>54</v>
      </c>
      <c r="I3780" s="118" t="s">
        <v>13830</v>
      </c>
      <c r="J3780" s="118" t="s">
        <v>7795</v>
      </c>
    </row>
    <row r="3781" spans="1:10" ht="12.75">
      <c r="A3781" s="118" t="s">
        <v>2523</v>
      </c>
      <c r="B3781" s="118" t="s">
        <v>8565</v>
      </c>
      <c r="C3781" s="118" t="b">
        <v>0</v>
      </c>
      <c r="D3781" s="118" t="e">
        <f t="shared" ca="1" si="1"/>
        <v>#NAME?</v>
      </c>
      <c r="E3781" s="118" t="s">
        <v>18744</v>
      </c>
      <c r="F3781" s="118" t="s">
        <v>18747</v>
      </c>
      <c r="G3781" s="118"/>
      <c r="H3781" s="118" t="s">
        <v>54</v>
      </c>
      <c r="I3781" s="118" t="s">
        <v>13830</v>
      </c>
      <c r="J3781" s="118" t="s">
        <v>7795</v>
      </c>
    </row>
    <row r="3782" spans="1:10" ht="12.75">
      <c r="A3782" s="118" t="s">
        <v>814</v>
      </c>
      <c r="B3782" s="118" t="s">
        <v>18748</v>
      </c>
      <c r="C3782" s="118" t="b">
        <v>0</v>
      </c>
      <c r="D3782" s="118" t="e">
        <f t="shared" ca="1" si="1"/>
        <v>#NAME?</v>
      </c>
      <c r="E3782" s="118" t="s">
        <v>18749</v>
      </c>
      <c r="F3782" s="118" t="s">
        <v>18750</v>
      </c>
      <c r="G3782" s="118"/>
      <c r="H3782" s="118" t="s">
        <v>7611</v>
      </c>
      <c r="I3782" s="118" t="s">
        <v>18751</v>
      </c>
      <c r="J3782" s="118"/>
    </row>
    <row r="3783" spans="1:10" ht="12.75">
      <c r="A3783" s="118" t="s">
        <v>910</v>
      </c>
      <c r="B3783" s="118" t="s">
        <v>18752</v>
      </c>
      <c r="C3783" s="118" t="b">
        <v>0</v>
      </c>
      <c r="D3783" s="118" t="e">
        <f t="shared" ca="1" si="1"/>
        <v>#NAME?</v>
      </c>
      <c r="E3783" s="118" t="s">
        <v>18749</v>
      </c>
      <c r="F3783" s="118" t="s">
        <v>18753</v>
      </c>
      <c r="G3783" s="118"/>
      <c r="H3783" s="118" t="s">
        <v>7647</v>
      </c>
      <c r="I3783" s="118" t="s">
        <v>18751</v>
      </c>
      <c r="J3783" s="118"/>
    </row>
    <row r="3784" spans="1:10" ht="12.75">
      <c r="A3784" s="118" t="s">
        <v>11802</v>
      </c>
      <c r="B3784" s="118" t="s">
        <v>13570</v>
      </c>
      <c r="C3784" s="118" t="b">
        <v>0</v>
      </c>
      <c r="D3784" s="118" t="e">
        <f t="shared" ca="1" si="1"/>
        <v>#NAME?</v>
      </c>
      <c r="E3784" s="118" t="s">
        <v>18749</v>
      </c>
      <c r="F3784" s="118" t="s">
        <v>18754</v>
      </c>
      <c r="G3784" s="118"/>
      <c r="H3784" s="118" t="s">
        <v>5368</v>
      </c>
      <c r="I3784" s="118" t="s">
        <v>18751</v>
      </c>
      <c r="J3784" s="118"/>
    </row>
    <row r="3785" spans="1:10" ht="12.75">
      <c r="A3785" s="118" t="s">
        <v>798</v>
      </c>
      <c r="B3785" s="118" t="s">
        <v>15518</v>
      </c>
      <c r="C3785" s="118" t="b">
        <v>0</v>
      </c>
      <c r="D3785" s="118" t="e">
        <f t="shared" ca="1" si="1"/>
        <v>#NAME?</v>
      </c>
      <c r="E3785" s="118" t="s">
        <v>18749</v>
      </c>
      <c r="F3785" s="118" t="s">
        <v>18755</v>
      </c>
      <c r="G3785" s="118"/>
      <c r="H3785" s="118" t="s">
        <v>5273</v>
      </c>
      <c r="I3785" s="118" t="s">
        <v>18751</v>
      </c>
      <c r="J3785" s="118"/>
    </row>
    <row r="3786" spans="1:10" ht="12.75">
      <c r="A3786" s="118" t="s">
        <v>13782</v>
      </c>
      <c r="B3786" s="118" t="s">
        <v>920</v>
      </c>
      <c r="C3786" s="118" t="b">
        <v>0</v>
      </c>
      <c r="D3786" s="118" t="e">
        <f t="shared" ca="1" si="1"/>
        <v>#NAME?</v>
      </c>
      <c r="E3786" s="118" t="s">
        <v>18749</v>
      </c>
      <c r="F3786" s="118" t="s">
        <v>18756</v>
      </c>
      <c r="G3786" s="118"/>
      <c r="H3786" s="118" t="s">
        <v>4276</v>
      </c>
      <c r="I3786" s="118" t="s">
        <v>18751</v>
      </c>
      <c r="J3786" s="118"/>
    </row>
    <row r="3787" spans="1:10" ht="12.75">
      <c r="A3787" s="118" t="s">
        <v>10968</v>
      </c>
      <c r="B3787" s="118" t="s">
        <v>18757</v>
      </c>
      <c r="C3787" s="118" t="b">
        <v>0</v>
      </c>
      <c r="D3787" s="118" t="e">
        <f t="shared" ca="1" si="1"/>
        <v>#NAME?</v>
      </c>
      <c r="E3787" s="118" t="s">
        <v>18749</v>
      </c>
      <c r="F3787" s="118" t="s">
        <v>18758</v>
      </c>
      <c r="G3787" s="118"/>
      <c r="H3787" s="118" t="s">
        <v>5273</v>
      </c>
      <c r="I3787" s="118" t="s">
        <v>18751</v>
      </c>
      <c r="J3787" s="118"/>
    </row>
    <row r="3788" spans="1:10" ht="12.75">
      <c r="A3788" s="118" t="s">
        <v>12995</v>
      </c>
      <c r="B3788" s="118" t="s">
        <v>8536</v>
      </c>
      <c r="C3788" s="118" t="b">
        <v>0</v>
      </c>
      <c r="D3788" s="118" t="e">
        <f t="shared" ca="1" si="1"/>
        <v>#NAME?</v>
      </c>
      <c r="E3788" s="118" t="s">
        <v>18749</v>
      </c>
      <c r="F3788" s="118" t="s">
        <v>18759</v>
      </c>
      <c r="G3788" s="118"/>
      <c r="H3788" s="118" t="s">
        <v>7855</v>
      </c>
      <c r="I3788" s="118" t="s">
        <v>18751</v>
      </c>
      <c r="J3788" s="118"/>
    </row>
    <row r="3789" spans="1:10" ht="12.75">
      <c r="A3789" s="118" t="s">
        <v>882</v>
      </c>
      <c r="B3789" s="118" t="s">
        <v>17464</v>
      </c>
      <c r="C3789" s="118" t="b">
        <v>0</v>
      </c>
      <c r="D3789" s="118" t="e">
        <f t="shared" ca="1" si="1"/>
        <v>#NAME?</v>
      </c>
      <c r="E3789" s="118" t="s">
        <v>18760</v>
      </c>
      <c r="F3789" s="118" t="s">
        <v>18761</v>
      </c>
      <c r="G3789" s="118"/>
      <c r="H3789" s="118" t="s">
        <v>4485</v>
      </c>
      <c r="I3789" s="118" t="s">
        <v>18762</v>
      </c>
      <c r="J3789" s="118" t="s">
        <v>14204</v>
      </c>
    </row>
    <row r="3790" spans="1:10" ht="12.75">
      <c r="A3790" s="118" t="s">
        <v>8889</v>
      </c>
      <c r="B3790" s="118" t="s">
        <v>2625</v>
      </c>
      <c r="C3790" s="118" t="b">
        <v>0</v>
      </c>
      <c r="D3790" s="118" t="e">
        <f t="shared" ca="1" si="1"/>
        <v>#NAME?</v>
      </c>
      <c r="E3790" s="118" t="s">
        <v>18763</v>
      </c>
      <c r="F3790" s="118" t="s">
        <v>18764</v>
      </c>
      <c r="G3790" s="118"/>
      <c r="H3790" s="118" t="s">
        <v>18765</v>
      </c>
      <c r="I3790" s="118" t="s">
        <v>13063</v>
      </c>
      <c r="J3790" s="118" t="s">
        <v>13064</v>
      </c>
    </row>
    <row r="3791" spans="1:10" ht="12.75">
      <c r="A3791" s="118" t="s">
        <v>1969</v>
      </c>
      <c r="B3791" s="118" t="s">
        <v>18766</v>
      </c>
      <c r="C3791" s="118" t="b">
        <v>0</v>
      </c>
      <c r="D3791" s="118" t="e">
        <f t="shared" ca="1" si="1"/>
        <v>#NAME?</v>
      </c>
      <c r="E3791" s="118" t="s">
        <v>18763</v>
      </c>
      <c r="F3791" s="118" t="s">
        <v>18767</v>
      </c>
      <c r="G3791" s="118"/>
      <c r="H3791" s="118" t="s">
        <v>5064</v>
      </c>
      <c r="I3791" s="118" t="s">
        <v>13063</v>
      </c>
      <c r="J3791" s="118" t="s">
        <v>13064</v>
      </c>
    </row>
    <row r="3792" spans="1:10" ht="12.75">
      <c r="A3792" s="118" t="s">
        <v>1591</v>
      </c>
      <c r="B3792" s="118" t="s">
        <v>18768</v>
      </c>
      <c r="C3792" s="118" t="b">
        <v>0</v>
      </c>
      <c r="D3792" s="118" t="e">
        <f t="shared" ca="1" si="1"/>
        <v>#NAME?</v>
      </c>
      <c r="E3792" s="118" t="s">
        <v>18763</v>
      </c>
      <c r="F3792" s="118" t="s">
        <v>18769</v>
      </c>
      <c r="G3792" s="118"/>
      <c r="H3792" s="118" t="s">
        <v>4640</v>
      </c>
      <c r="I3792" s="118" t="s">
        <v>13063</v>
      </c>
      <c r="J3792" s="118" t="s">
        <v>13064</v>
      </c>
    </row>
    <row r="3793" spans="1:10" ht="12.75">
      <c r="A3793" s="118" t="s">
        <v>8236</v>
      </c>
      <c r="B3793" s="118" t="s">
        <v>1307</v>
      </c>
      <c r="C3793" s="118" t="b">
        <v>0</v>
      </c>
      <c r="D3793" s="118" t="e">
        <f t="shared" ca="1" si="1"/>
        <v>#NAME?</v>
      </c>
      <c r="E3793" s="118" t="s">
        <v>18763</v>
      </c>
      <c r="F3793" s="118" t="s">
        <v>18770</v>
      </c>
      <c r="G3793" s="118"/>
      <c r="H3793" s="118" t="s">
        <v>4872</v>
      </c>
      <c r="I3793" s="118" t="s">
        <v>13063</v>
      </c>
      <c r="J3793" s="118" t="s">
        <v>13064</v>
      </c>
    </row>
    <row r="3794" spans="1:10" ht="12.75">
      <c r="A3794" s="118" t="s">
        <v>18771</v>
      </c>
      <c r="B3794" s="118" t="s">
        <v>18772</v>
      </c>
      <c r="C3794" s="118" t="b">
        <v>0</v>
      </c>
      <c r="D3794" s="118" t="e">
        <f t="shared" ca="1" si="1"/>
        <v>#NAME?</v>
      </c>
      <c r="E3794" s="118" t="s">
        <v>18773</v>
      </c>
      <c r="F3794" s="118" t="s">
        <v>18774</v>
      </c>
      <c r="G3794" s="118"/>
      <c r="H3794" s="118" t="s">
        <v>54</v>
      </c>
      <c r="I3794" s="118" t="s">
        <v>7642</v>
      </c>
      <c r="J3794" s="118"/>
    </row>
    <row r="3795" spans="1:10" ht="12.75">
      <c r="A3795" s="118" t="s">
        <v>14691</v>
      </c>
      <c r="B3795" s="118" t="s">
        <v>18775</v>
      </c>
      <c r="C3795" s="118" t="b">
        <v>0</v>
      </c>
      <c r="D3795" s="118" t="e">
        <f t="shared" ca="1" si="1"/>
        <v>#NAME?</v>
      </c>
      <c r="E3795" s="118" t="s">
        <v>18773</v>
      </c>
      <c r="F3795" s="118" t="s">
        <v>18776</v>
      </c>
      <c r="G3795" s="118"/>
      <c r="H3795" s="118" t="s">
        <v>5279</v>
      </c>
      <c r="I3795" s="118" t="s">
        <v>7642</v>
      </c>
      <c r="J3795" s="118"/>
    </row>
    <row r="3796" spans="1:10" ht="12.75">
      <c r="A3796" s="118" t="s">
        <v>1591</v>
      </c>
      <c r="B3796" s="118" t="s">
        <v>18777</v>
      </c>
      <c r="C3796" s="118" t="b">
        <v>0</v>
      </c>
      <c r="D3796" s="118" t="e">
        <f t="shared" ca="1" si="1"/>
        <v>#NAME?</v>
      </c>
      <c r="E3796" s="118" t="s">
        <v>18773</v>
      </c>
      <c r="F3796" s="118" t="s">
        <v>18778</v>
      </c>
      <c r="G3796" s="118"/>
      <c r="H3796" s="118" t="s">
        <v>54</v>
      </c>
      <c r="I3796" s="118" t="s">
        <v>7642</v>
      </c>
      <c r="J3796" s="118"/>
    </row>
    <row r="3797" spans="1:10" ht="12.75">
      <c r="A3797" s="118" t="s">
        <v>826</v>
      </c>
      <c r="B3797" s="118" t="s">
        <v>18779</v>
      </c>
      <c r="C3797" s="118" t="b">
        <v>0</v>
      </c>
      <c r="D3797" s="118" t="e">
        <f t="shared" ca="1" si="1"/>
        <v>#NAME?</v>
      </c>
      <c r="E3797" s="118" t="s">
        <v>18780</v>
      </c>
      <c r="F3797" s="118" t="s">
        <v>18781</v>
      </c>
      <c r="G3797" s="118"/>
      <c r="H3797" s="118" t="s">
        <v>4276</v>
      </c>
      <c r="I3797" s="118" t="s">
        <v>8725</v>
      </c>
      <c r="J3797" s="118" t="s">
        <v>8726</v>
      </c>
    </row>
    <row r="3798" spans="1:10" ht="12.75">
      <c r="A3798" s="118" t="s">
        <v>8460</v>
      </c>
      <c r="B3798" s="118" t="s">
        <v>18782</v>
      </c>
      <c r="C3798" s="118" t="b">
        <v>0</v>
      </c>
      <c r="D3798" s="118" t="e">
        <f t="shared" ca="1" si="1"/>
        <v>#NAME?</v>
      </c>
      <c r="E3798" s="118" t="s">
        <v>18780</v>
      </c>
      <c r="F3798" s="118" t="s">
        <v>18783</v>
      </c>
      <c r="G3798" s="118"/>
      <c r="H3798" s="118" t="s">
        <v>4276</v>
      </c>
      <c r="I3798" s="118" t="s">
        <v>8725</v>
      </c>
      <c r="J3798" s="118" t="s">
        <v>8726</v>
      </c>
    </row>
    <row r="3799" spans="1:10" ht="12.75">
      <c r="A3799" s="118" t="s">
        <v>15067</v>
      </c>
      <c r="B3799" s="118" t="s">
        <v>10229</v>
      </c>
      <c r="C3799" s="118" t="b">
        <v>0</v>
      </c>
      <c r="D3799" s="118" t="e">
        <f t="shared" ca="1" si="1"/>
        <v>#NAME?</v>
      </c>
      <c r="E3799" s="118" t="s">
        <v>18780</v>
      </c>
      <c r="F3799" s="118" t="s">
        <v>18784</v>
      </c>
      <c r="G3799" s="118"/>
      <c r="H3799" s="118" t="s">
        <v>4278</v>
      </c>
      <c r="I3799" s="118" t="s">
        <v>8725</v>
      </c>
      <c r="J3799" s="118" t="s">
        <v>8726</v>
      </c>
    </row>
    <row r="3800" spans="1:10" ht="12.75">
      <c r="A3800" s="118" t="s">
        <v>18785</v>
      </c>
      <c r="B3800" s="118" t="s">
        <v>2135</v>
      </c>
      <c r="C3800" s="118" t="b">
        <v>0</v>
      </c>
      <c r="D3800" s="118" t="e">
        <f t="shared" ca="1" si="1"/>
        <v>#NAME?</v>
      </c>
      <c r="E3800" s="118" t="s">
        <v>18786</v>
      </c>
      <c r="F3800" s="118" t="s">
        <v>18787</v>
      </c>
      <c r="G3800" s="118"/>
      <c r="H3800" s="118" t="s">
        <v>4872</v>
      </c>
      <c r="I3800" s="118" t="s">
        <v>10888</v>
      </c>
      <c r="J3800" s="118" t="s">
        <v>7622</v>
      </c>
    </row>
    <row r="3801" spans="1:10" ht="12.75">
      <c r="A3801" s="118" t="s">
        <v>12624</v>
      </c>
      <c r="B3801" s="118" t="s">
        <v>2470</v>
      </c>
      <c r="C3801" s="118" t="b">
        <v>0</v>
      </c>
      <c r="D3801" s="118" t="e">
        <f t="shared" ca="1" si="1"/>
        <v>#NAME?</v>
      </c>
      <c r="E3801" s="118" t="s">
        <v>18786</v>
      </c>
      <c r="F3801" s="118" t="s">
        <v>18788</v>
      </c>
      <c r="G3801" s="118"/>
      <c r="H3801" s="118" t="s">
        <v>18789</v>
      </c>
      <c r="I3801" s="118" t="s">
        <v>10888</v>
      </c>
      <c r="J3801" s="118" t="s">
        <v>7622</v>
      </c>
    </row>
    <row r="3802" spans="1:10" ht="12.75">
      <c r="A3802" s="118" t="s">
        <v>1081</v>
      </c>
      <c r="B3802" s="118" t="s">
        <v>18790</v>
      </c>
      <c r="C3802" s="118" t="b">
        <v>0</v>
      </c>
      <c r="D3802" s="118" t="e">
        <f t="shared" ca="1" si="1"/>
        <v>#NAME?</v>
      </c>
      <c r="E3802" s="118" t="s">
        <v>18786</v>
      </c>
      <c r="F3802" s="118" t="s">
        <v>18791</v>
      </c>
      <c r="G3802" s="118"/>
      <c r="H3802" s="118" t="s">
        <v>4872</v>
      </c>
      <c r="I3802" s="118" t="s">
        <v>10888</v>
      </c>
      <c r="J3802" s="118" t="s">
        <v>7622</v>
      </c>
    </row>
    <row r="3803" spans="1:10" ht="12.75">
      <c r="A3803" s="118" t="s">
        <v>826</v>
      </c>
      <c r="B3803" s="118" t="s">
        <v>1834</v>
      </c>
      <c r="C3803" s="118" t="b">
        <v>0</v>
      </c>
      <c r="D3803" s="118" t="e">
        <f t="shared" ca="1" si="1"/>
        <v>#NAME?</v>
      </c>
      <c r="E3803" s="118" t="s">
        <v>18786</v>
      </c>
      <c r="F3803" s="118" t="s">
        <v>18792</v>
      </c>
      <c r="G3803" s="118"/>
      <c r="H3803" s="118" t="s">
        <v>4276</v>
      </c>
      <c r="I3803" s="118" t="s">
        <v>10888</v>
      </c>
      <c r="J3803" s="118" t="s">
        <v>7622</v>
      </c>
    </row>
    <row r="3804" spans="1:10" ht="12.75">
      <c r="A3804" s="118" t="s">
        <v>7924</v>
      </c>
      <c r="B3804" s="118" t="s">
        <v>18793</v>
      </c>
      <c r="C3804" s="118" t="b">
        <v>0</v>
      </c>
      <c r="D3804" s="118" t="e">
        <f t="shared" ca="1" si="1"/>
        <v>#NAME?</v>
      </c>
      <c r="E3804" s="118" t="s">
        <v>18786</v>
      </c>
      <c r="F3804" s="118" t="s">
        <v>18794</v>
      </c>
      <c r="G3804" s="118"/>
      <c r="H3804" s="118" t="s">
        <v>5279</v>
      </c>
      <c r="I3804" s="118" t="s">
        <v>10888</v>
      </c>
      <c r="J3804" s="118" t="s">
        <v>7622</v>
      </c>
    </row>
    <row r="3805" spans="1:10" ht="12.75">
      <c r="A3805" s="118" t="s">
        <v>882</v>
      </c>
      <c r="B3805" s="118" t="s">
        <v>18795</v>
      </c>
      <c r="C3805" s="118" t="b">
        <v>0</v>
      </c>
      <c r="D3805" s="118" t="e">
        <f t="shared" ca="1" si="1"/>
        <v>#NAME?</v>
      </c>
      <c r="E3805" s="118" t="s">
        <v>18786</v>
      </c>
      <c r="F3805" s="118" t="s">
        <v>18796</v>
      </c>
      <c r="G3805" s="118"/>
      <c r="H3805" s="118" t="s">
        <v>18797</v>
      </c>
      <c r="I3805" s="118" t="s">
        <v>10888</v>
      </c>
      <c r="J3805" s="118" t="s">
        <v>7622</v>
      </c>
    </row>
    <row r="3806" spans="1:10" ht="12.75">
      <c r="A3806" s="118" t="s">
        <v>10793</v>
      </c>
      <c r="B3806" s="118" t="s">
        <v>18798</v>
      </c>
      <c r="C3806" s="118" t="b">
        <v>0</v>
      </c>
      <c r="D3806" s="118" t="e">
        <f t="shared" ca="1" si="1"/>
        <v>#NAME?</v>
      </c>
      <c r="E3806" s="118" t="s">
        <v>18786</v>
      </c>
      <c r="F3806" s="118" t="s">
        <v>18799</v>
      </c>
      <c r="G3806" s="118"/>
      <c r="H3806" s="118" t="s">
        <v>4276</v>
      </c>
      <c r="I3806" s="118" t="s">
        <v>10888</v>
      </c>
      <c r="J3806" s="118" t="s">
        <v>7622</v>
      </c>
    </row>
    <row r="3807" spans="1:10" ht="12.75">
      <c r="A3807" s="118" t="s">
        <v>995</v>
      </c>
      <c r="B3807" s="118" t="s">
        <v>2387</v>
      </c>
      <c r="C3807" s="118" t="b">
        <v>0</v>
      </c>
      <c r="D3807" s="118" t="e">
        <f t="shared" ca="1" si="1"/>
        <v>#NAME?</v>
      </c>
      <c r="E3807" s="118" t="s">
        <v>18786</v>
      </c>
      <c r="F3807" s="118" t="s">
        <v>18800</v>
      </c>
      <c r="G3807" s="118"/>
      <c r="H3807" s="118" t="s">
        <v>18789</v>
      </c>
      <c r="I3807" s="118" t="s">
        <v>10888</v>
      </c>
      <c r="J3807" s="118" t="s">
        <v>7622</v>
      </c>
    </row>
    <row r="3808" spans="1:10" ht="12.75">
      <c r="A3808" s="118" t="s">
        <v>18547</v>
      </c>
      <c r="B3808" s="118" t="s">
        <v>18801</v>
      </c>
      <c r="C3808" s="118" t="b">
        <v>0</v>
      </c>
      <c r="D3808" s="118" t="e">
        <f t="shared" ca="1" si="1"/>
        <v>#NAME?</v>
      </c>
      <c r="E3808" s="118" t="s">
        <v>18802</v>
      </c>
      <c r="F3808" s="118" t="s">
        <v>18803</v>
      </c>
      <c r="G3808" s="118"/>
      <c r="H3808" s="118" t="s">
        <v>54</v>
      </c>
      <c r="I3808" s="118" t="s">
        <v>15561</v>
      </c>
      <c r="J3808" s="118"/>
    </row>
    <row r="3809" spans="1:10" ht="12.75">
      <c r="A3809" s="118" t="s">
        <v>814</v>
      </c>
      <c r="B3809" s="118" t="s">
        <v>18804</v>
      </c>
      <c r="C3809" s="118" t="b">
        <v>0</v>
      </c>
      <c r="D3809" s="118" t="e">
        <f t="shared" ca="1" si="1"/>
        <v>#NAME?</v>
      </c>
      <c r="E3809" s="118" t="s">
        <v>18805</v>
      </c>
      <c r="F3809" s="118" t="s">
        <v>18806</v>
      </c>
      <c r="G3809" s="118"/>
      <c r="H3809" s="118" t="s">
        <v>4485</v>
      </c>
      <c r="I3809" s="118" t="s">
        <v>7820</v>
      </c>
      <c r="J3809" s="118" t="s">
        <v>7820</v>
      </c>
    </row>
    <row r="3810" spans="1:10" ht="12.75">
      <c r="A3810" s="118" t="s">
        <v>902</v>
      </c>
      <c r="B3810" s="118" t="s">
        <v>18804</v>
      </c>
      <c r="C3810" s="118" t="b">
        <v>0</v>
      </c>
      <c r="D3810" s="118" t="e">
        <f t="shared" ca="1" si="1"/>
        <v>#NAME?</v>
      </c>
      <c r="E3810" s="118" t="s">
        <v>18805</v>
      </c>
      <c r="F3810" s="118" t="s">
        <v>18807</v>
      </c>
      <c r="G3810" s="118"/>
      <c r="H3810" s="118" t="s">
        <v>4276</v>
      </c>
      <c r="I3810" s="118" t="s">
        <v>7820</v>
      </c>
      <c r="J3810" s="118" t="s">
        <v>7820</v>
      </c>
    </row>
    <row r="3811" spans="1:10" ht="12.75">
      <c r="A3811" s="118" t="s">
        <v>18808</v>
      </c>
      <c r="B3811" s="118" t="s">
        <v>18809</v>
      </c>
      <c r="C3811" s="118" t="b">
        <v>0</v>
      </c>
      <c r="D3811" s="118" t="e">
        <f t="shared" ca="1" si="1"/>
        <v>#NAME?</v>
      </c>
      <c r="E3811" s="118" t="s">
        <v>18805</v>
      </c>
      <c r="F3811" s="118" t="s">
        <v>18810</v>
      </c>
      <c r="G3811" s="118"/>
      <c r="H3811" s="118" t="s">
        <v>4276</v>
      </c>
      <c r="I3811" s="118" t="s">
        <v>7820</v>
      </c>
      <c r="J3811" s="118" t="s">
        <v>7820</v>
      </c>
    </row>
    <row r="3812" spans="1:10" ht="12.75">
      <c r="A3812" s="118" t="s">
        <v>18811</v>
      </c>
      <c r="B3812" s="118" t="s">
        <v>18812</v>
      </c>
      <c r="C3812" s="118" t="b">
        <v>0</v>
      </c>
      <c r="D3812" s="118" t="e">
        <f t="shared" ca="1" si="1"/>
        <v>#NAME?</v>
      </c>
      <c r="E3812" s="118" t="s">
        <v>18813</v>
      </c>
      <c r="F3812" s="118" t="s">
        <v>18814</v>
      </c>
      <c r="G3812" s="118"/>
      <c r="H3812" s="118" t="s">
        <v>4278</v>
      </c>
      <c r="I3812" s="118" t="s">
        <v>7642</v>
      </c>
      <c r="J3812" s="118"/>
    </row>
    <row r="3813" spans="1:10" ht="12.75">
      <c r="A3813" s="118" t="s">
        <v>2226</v>
      </c>
      <c r="B3813" s="118" t="s">
        <v>18815</v>
      </c>
      <c r="C3813" s="118" t="b">
        <v>0</v>
      </c>
      <c r="D3813" s="118" t="e">
        <f t="shared" ca="1" si="1"/>
        <v>#NAME?</v>
      </c>
      <c r="E3813" s="118" t="s">
        <v>18813</v>
      </c>
      <c r="F3813" s="118" t="s">
        <v>18816</v>
      </c>
      <c r="G3813" s="118"/>
      <c r="H3813" s="118" t="s">
        <v>4278</v>
      </c>
      <c r="I3813" s="118" t="s">
        <v>9131</v>
      </c>
      <c r="J3813" s="118" t="s">
        <v>7622</v>
      </c>
    </row>
    <row r="3814" spans="1:10" ht="12.75">
      <c r="A3814" s="118" t="s">
        <v>18817</v>
      </c>
      <c r="B3814" s="118" t="s">
        <v>18818</v>
      </c>
      <c r="C3814" s="118" t="b">
        <v>0</v>
      </c>
      <c r="D3814" s="118" t="e">
        <f t="shared" ca="1" si="1"/>
        <v>#NAME?</v>
      </c>
      <c r="E3814" s="118" t="s">
        <v>18819</v>
      </c>
      <c r="F3814" s="118" t="s">
        <v>18820</v>
      </c>
      <c r="G3814" s="118"/>
      <c r="H3814" s="118" t="s">
        <v>4831</v>
      </c>
      <c r="I3814" s="118" t="s">
        <v>11072</v>
      </c>
      <c r="J3814" s="118"/>
    </row>
    <row r="3815" spans="1:10" ht="12.75">
      <c r="A3815" s="118" t="s">
        <v>18821</v>
      </c>
      <c r="B3815" s="118" t="s">
        <v>18822</v>
      </c>
      <c r="C3815" s="118" t="b">
        <v>0</v>
      </c>
      <c r="D3815" s="118" t="e">
        <f t="shared" ca="1" si="1"/>
        <v>#NAME?</v>
      </c>
      <c r="E3815" s="118" t="s">
        <v>18819</v>
      </c>
      <c r="F3815" s="118" t="s">
        <v>18823</v>
      </c>
      <c r="G3815" s="118"/>
      <c r="H3815" s="118" t="s">
        <v>4831</v>
      </c>
      <c r="I3815" s="118" t="s">
        <v>11072</v>
      </c>
      <c r="J3815" s="118"/>
    </row>
    <row r="3816" spans="1:10" ht="12.75">
      <c r="A3816" s="118" t="s">
        <v>814</v>
      </c>
      <c r="B3816" s="118" t="s">
        <v>18824</v>
      </c>
      <c r="C3816" s="118" t="b">
        <v>0</v>
      </c>
      <c r="D3816" s="118" t="e">
        <f t="shared" ca="1" si="1"/>
        <v>#NAME?</v>
      </c>
      <c r="E3816" s="118" t="s">
        <v>18825</v>
      </c>
      <c r="F3816" s="118" t="s">
        <v>18826</v>
      </c>
      <c r="G3816" s="118"/>
      <c r="H3816" s="118" t="s">
        <v>4872</v>
      </c>
      <c r="I3816" s="118" t="s">
        <v>3131</v>
      </c>
      <c r="J3816" s="118" t="s">
        <v>7622</v>
      </c>
    </row>
    <row r="3817" spans="1:10" ht="12.75">
      <c r="A3817" s="118" t="s">
        <v>1666</v>
      </c>
      <c r="B3817" s="118" t="s">
        <v>18827</v>
      </c>
      <c r="C3817" s="118" t="b">
        <v>0</v>
      </c>
      <c r="D3817" s="118" t="e">
        <f t="shared" ca="1" si="1"/>
        <v>#NAME?</v>
      </c>
      <c r="E3817" s="118" t="s">
        <v>18825</v>
      </c>
      <c r="F3817" s="118" t="s">
        <v>18828</v>
      </c>
      <c r="G3817" s="118"/>
      <c r="H3817" s="118" t="s">
        <v>4276</v>
      </c>
      <c r="I3817" s="118" t="s">
        <v>3131</v>
      </c>
      <c r="J3817" s="118" t="s">
        <v>7622</v>
      </c>
    </row>
    <row r="3818" spans="1:10" ht="12.75">
      <c r="A3818" s="118" t="s">
        <v>17031</v>
      </c>
      <c r="B3818" s="118" t="s">
        <v>18829</v>
      </c>
      <c r="C3818" s="118" t="b">
        <v>0</v>
      </c>
      <c r="D3818" s="118" t="e">
        <f t="shared" ca="1" si="1"/>
        <v>#NAME?</v>
      </c>
      <c r="E3818" s="118" t="s">
        <v>18825</v>
      </c>
      <c r="F3818" s="118" t="s">
        <v>18830</v>
      </c>
      <c r="G3818" s="118"/>
      <c r="H3818" s="118" t="s">
        <v>4276</v>
      </c>
      <c r="I3818" s="118" t="s">
        <v>3131</v>
      </c>
      <c r="J3818" s="118" t="s">
        <v>7622</v>
      </c>
    </row>
    <row r="3819" spans="1:10" ht="12.75">
      <c r="A3819" s="118" t="s">
        <v>1704</v>
      </c>
      <c r="B3819" s="118" t="s">
        <v>18831</v>
      </c>
      <c r="C3819" s="118" t="b">
        <v>0</v>
      </c>
      <c r="D3819" s="118" t="e">
        <f t="shared" ca="1" si="1"/>
        <v>#NAME?</v>
      </c>
      <c r="E3819" s="118" t="s">
        <v>4933</v>
      </c>
      <c r="F3819" s="118" t="s">
        <v>18832</v>
      </c>
      <c r="G3819" s="118"/>
      <c r="H3819" s="118" t="s">
        <v>54</v>
      </c>
      <c r="I3819" s="118" t="s">
        <v>15902</v>
      </c>
      <c r="J3819" s="118" t="s">
        <v>12582</v>
      </c>
    </row>
    <row r="3820" spans="1:10" ht="12.75">
      <c r="A3820" s="118" t="s">
        <v>1704</v>
      </c>
      <c r="B3820" s="118" t="s">
        <v>18833</v>
      </c>
      <c r="C3820" s="118" t="b">
        <v>0</v>
      </c>
      <c r="D3820" s="118" t="e">
        <f t="shared" ca="1" si="1"/>
        <v>#NAME?</v>
      </c>
      <c r="E3820" s="118" t="s">
        <v>4933</v>
      </c>
      <c r="F3820" s="118" t="s">
        <v>18834</v>
      </c>
      <c r="G3820" s="118"/>
      <c r="H3820" s="118" t="s">
        <v>54</v>
      </c>
      <c r="I3820" s="118" t="s">
        <v>15902</v>
      </c>
      <c r="J3820" s="118" t="s">
        <v>12582</v>
      </c>
    </row>
    <row r="3821" spans="1:10" ht="12.75">
      <c r="A3821" s="118" t="s">
        <v>18835</v>
      </c>
      <c r="B3821" s="118" t="s">
        <v>18836</v>
      </c>
      <c r="C3821" s="118" t="b">
        <v>0</v>
      </c>
      <c r="D3821" s="118" t="e">
        <f t="shared" ca="1" si="1"/>
        <v>#NAME?</v>
      </c>
      <c r="E3821" s="118" t="s">
        <v>4933</v>
      </c>
      <c r="F3821" s="118" t="s">
        <v>18837</v>
      </c>
      <c r="G3821" s="118"/>
      <c r="H3821" s="118" t="s">
        <v>4276</v>
      </c>
      <c r="I3821" s="118" t="s">
        <v>15914</v>
      </c>
      <c r="J3821" s="118" t="s">
        <v>7622</v>
      </c>
    </row>
    <row r="3822" spans="1:10" ht="12.75">
      <c r="A3822" s="118" t="s">
        <v>2636</v>
      </c>
      <c r="B3822" s="118" t="s">
        <v>18838</v>
      </c>
      <c r="C3822" s="118" t="b">
        <v>0</v>
      </c>
      <c r="D3822" s="118" t="e">
        <f t="shared" ca="1" si="1"/>
        <v>#NAME?</v>
      </c>
      <c r="E3822" s="118" t="s">
        <v>4933</v>
      </c>
      <c r="F3822" s="118" t="s">
        <v>18839</v>
      </c>
      <c r="G3822" s="118"/>
      <c r="H3822" s="118" t="s">
        <v>54</v>
      </c>
      <c r="I3822" s="118" t="s">
        <v>15902</v>
      </c>
      <c r="J3822" s="118" t="s">
        <v>12582</v>
      </c>
    </row>
    <row r="3823" spans="1:10" ht="12.75">
      <c r="A3823" s="118" t="s">
        <v>18840</v>
      </c>
      <c r="B3823" s="118" t="s">
        <v>13261</v>
      </c>
      <c r="C3823" s="118" t="b">
        <v>0</v>
      </c>
      <c r="D3823" s="118" t="e">
        <f t="shared" ca="1" si="1"/>
        <v>#NAME?</v>
      </c>
      <c r="E3823" s="118" t="s">
        <v>4933</v>
      </c>
      <c r="F3823" s="118" t="s">
        <v>18841</v>
      </c>
      <c r="G3823" s="118"/>
      <c r="H3823" s="118" t="s">
        <v>54</v>
      </c>
      <c r="I3823" s="118" t="s">
        <v>15914</v>
      </c>
      <c r="J3823" s="118" t="s">
        <v>7622</v>
      </c>
    </row>
    <row r="3824" spans="1:10" ht="12.75">
      <c r="A3824" s="118" t="s">
        <v>10789</v>
      </c>
      <c r="B3824" s="118" t="s">
        <v>18842</v>
      </c>
      <c r="C3824" s="118" t="b">
        <v>0</v>
      </c>
      <c r="D3824" s="118" t="e">
        <f t="shared" ca="1" si="1"/>
        <v>#NAME?</v>
      </c>
      <c r="E3824" s="118" t="s">
        <v>4933</v>
      </c>
      <c r="F3824" s="118" t="s">
        <v>18843</v>
      </c>
      <c r="G3824" s="118"/>
      <c r="H3824" s="118" t="s">
        <v>7647</v>
      </c>
      <c r="I3824" s="118" t="s">
        <v>15902</v>
      </c>
      <c r="J3824" s="118" t="s">
        <v>12582</v>
      </c>
    </row>
    <row r="3825" spans="1:10" ht="12.75">
      <c r="A3825" s="118" t="s">
        <v>1063</v>
      </c>
      <c r="B3825" s="118" t="s">
        <v>18844</v>
      </c>
      <c r="C3825" s="118" t="b">
        <v>0</v>
      </c>
      <c r="D3825" s="118" t="e">
        <f t="shared" ca="1" si="1"/>
        <v>#NAME?</v>
      </c>
      <c r="E3825" s="118" t="s">
        <v>4933</v>
      </c>
      <c r="F3825" s="118" t="s">
        <v>18845</v>
      </c>
      <c r="G3825" s="118"/>
      <c r="H3825" s="118" t="s">
        <v>54</v>
      </c>
      <c r="I3825" s="118" t="s">
        <v>15902</v>
      </c>
      <c r="J3825" s="118" t="s">
        <v>12582</v>
      </c>
    </row>
    <row r="3826" spans="1:10" ht="12.75">
      <c r="A3826" s="118" t="s">
        <v>2682</v>
      </c>
      <c r="B3826" s="118" t="s">
        <v>8903</v>
      </c>
      <c r="C3826" s="118" t="b">
        <v>0</v>
      </c>
      <c r="D3826" s="118" t="e">
        <f t="shared" ca="1" si="1"/>
        <v>#NAME?</v>
      </c>
      <c r="E3826" s="118" t="s">
        <v>4933</v>
      </c>
      <c r="F3826" s="118" t="s">
        <v>18846</v>
      </c>
      <c r="G3826" s="118"/>
      <c r="H3826" s="118" t="s">
        <v>54</v>
      </c>
      <c r="I3826" s="118" t="s">
        <v>15902</v>
      </c>
      <c r="J3826" s="118" t="s">
        <v>12582</v>
      </c>
    </row>
    <row r="3827" spans="1:10" ht="12.75">
      <c r="A3827" s="118" t="s">
        <v>10478</v>
      </c>
      <c r="B3827" s="118" t="s">
        <v>18847</v>
      </c>
      <c r="C3827" s="118" t="b">
        <v>0</v>
      </c>
      <c r="D3827" s="118" t="e">
        <f t="shared" ca="1" si="1"/>
        <v>#NAME?</v>
      </c>
      <c r="E3827" s="118" t="s">
        <v>4933</v>
      </c>
      <c r="F3827" s="118" t="s">
        <v>18848</v>
      </c>
      <c r="G3827" s="118"/>
      <c r="H3827" s="118" t="s">
        <v>8346</v>
      </c>
      <c r="I3827" s="118" t="s">
        <v>15902</v>
      </c>
      <c r="J3827" s="118" t="s">
        <v>12582</v>
      </c>
    </row>
    <row r="3828" spans="1:10" ht="12.75">
      <c r="A3828" s="118" t="s">
        <v>2641</v>
      </c>
      <c r="B3828" s="118" t="s">
        <v>18849</v>
      </c>
      <c r="C3828" s="118" t="b">
        <v>0</v>
      </c>
      <c r="D3828" s="118" t="e">
        <f t="shared" ca="1" si="1"/>
        <v>#NAME?</v>
      </c>
      <c r="E3828" s="118" t="s">
        <v>4933</v>
      </c>
      <c r="F3828" s="118" t="s">
        <v>18850</v>
      </c>
      <c r="G3828" s="118"/>
      <c r="H3828" s="118" t="s">
        <v>54</v>
      </c>
      <c r="I3828" s="118" t="s">
        <v>15902</v>
      </c>
      <c r="J3828" s="118" t="s">
        <v>12582</v>
      </c>
    </row>
    <row r="3829" spans="1:10" ht="12.75">
      <c r="A3829" s="118" t="s">
        <v>1213</v>
      </c>
      <c r="B3829" s="118" t="s">
        <v>18851</v>
      </c>
      <c r="C3829" s="118" t="b">
        <v>0</v>
      </c>
      <c r="D3829" s="118" t="e">
        <f t="shared" ca="1" si="1"/>
        <v>#NAME?</v>
      </c>
      <c r="E3829" s="118" t="s">
        <v>4933</v>
      </c>
      <c r="F3829" s="118" t="s">
        <v>18852</v>
      </c>
      <c r="G3829" s="118"/>
      <c r="H3829" s="118" t="s">
        <v>54</v>
      </c>
      <c r="I3829" s="118" t="s">
        <v>15902</v>
      </c>
      <c r="J3829" s="118" t="s">
        <v>12582</v>
      </c>
    </row>
    <row r="3830" spans="1:10" ht="12.75">
      <c r="A3830" s="118" t="s">
        <v>18853</v>
      </c>
      <c r="B3830" s="118" t="s">
        <v>8192</v>
      </c>
      <c r="C3830" s="118" t="b">
        <v>0</v>
      </c>
      <c r="D3830" s="118" t="e">
        <f t="shared" ca="1" si="1"/>
        <v>#NAME?</v>
      </c>
      <c r="E3830" s="118" t="s">
        <v>4933</v>
      </c>
      <c r="F3830" s="118" t="s">
        <v>18854</v>
      </c>
      <c r="G3830" s="118"/>
      <c r="H3830" s="118" t="s">
        <v>54</v>
      </c>
      <c r="I3830" s="118" t="s">
        <v>15902</v>
      </c>
      <c r="J3830" s="118" t="s">
        <v>12582</v>
      </c>
    </row>
    <row r="3831" spans="1:10" ht="12.75">
      <c r="A3831" s="118" t="s">
        <v>8748</v>
      </c>
      <c r="B3831" s="118" t="s">
        <v>18855</v>
      </c>
      <c r="C3831" s="118" t="b">
        <v>0</v>
      </c>
      <c r="D3831" s="118" t="e">
        <f t="shared" ca="1" si="1"/>
        <v>#NAME?</v>
      </c>
      <c r="E3831" s="118" t="s">
        <v>18856</v>
      </c>
      <c r="F3831" s="118" t="s">
        <v>18857</v>
      </c>
      <c r="G3831" s="118"/>
      <c r="H3831" s="118" t="s">
        <v>4831</v>
      </c>
      <c r="I3831" s="118" t="s">
        <v>7820</v>
      </c>
      <c r="J3831" s="118" t="s">
        <v>7820</v>
      </c>
    </row>
    <row r="3832" spans="1:10" ht="12.75">
      <c r="A3832" s="118" t="s">
        <v>846</v>
      </c>
      <c r="B3832" s="118" t="s">
        <v>1922</v>
      </c>
      <c r="C3832" s="118" t="b">
        <v>0</v>
      </c>
      <c r="D3832" s="118" t="e">
        <f t="shared" ca="1" si="1"/>
        <v>#NAME?</v>
      </c>
      <c r="E3832" s="118" t="s">
        <v>18856</v>
      </c>
      <c r="F3832" s="118" t="s">
        <v>18858</v>
      </c>
      <c r="G3832" s="118"/>
      <c r="H3832" s="118" t="s">
        <v>18859</v>
      </c>
      <c r="I3832" s="118" t="s">
        <v>7820</v>
      </c>
      <c r="J3832" s="118" t="s">
        <v>7820</v>
      </c>
    </row>
    <row r="3833" spans="1:10" ht="12.75">
      <c r="A3833" s="118" t="s">
        <v>18860</v>
      </c>
      <c r="B3833" s="118" t="s">
        <v>18861</v>
      </c>
      <c r="C3833" s="118" t="b">
        <v>0</v>
      </c>
      <c r="D3833" s="118" t="e">
        <f t="shared" ca="1" si="1"/>
        <v>#NAME?</v>
      </c>
      <c r="E3833" s="118" t="s">
        <v>18856</v>
      </c>
      <c r="F3833" s="118" t="s">
        <v>18862</v>
      </c>
      <c r="G3833" s="118"/>
      <c r="H3833" s="118" t="s">
        <v>7647</v>
      </c>
      <c r="I3833" s="118" t="s">
        <v>7820</v>
      </c>
      <c r="J3833" s="118" t="s">
        <v>7820</v>
      </c>
    </row>
    <row r="3834" spans="1:10" ht="12.75">
      <c r="A3834" s="118" t="s">
        <v>2561</v>
      </c>
      <c r="B3834" s="118" t="s">
        <v>8553</v>
      </c>
      <c r="C3834" s="118" t="b">
        <v>0</v>
      </c>
      <c r="D3834" s="118" t="e">
        <f t="shared" ca="1" si="1"/>
        <v>#NAME?</v>
      </c>
      <c r="E3834" s="118" t="s">
        <v>18856</v>
      </c>
      <c r="F3834" s="118" t="s">
        <v>18863</v>
      </c>
      <c r="G3834" s="118"/>
      <c r="H3834" s="118" t="s">
        <v>4831</v>
      </c>
      <c r="I3834" s="118" t="s">
        <v>7820</v>
      </c>
      <c r="J3834" s="118" t="s">
        <v>7820</v>
      </c>
    </row>
    <row r="3835" spans="1:10" ht="12.75">
      <c r="A3835" s="118" t="s">
        <v>15067</v>
      </c>
      <c r="B3835" s="118" t="s">
        <v>18864</v>
      </c>
      <c r="C3835" s="118" t="b">
        <v>0</v>
      </c>
      <c r="D3835" s="118" t="e">
        <f t="shared" ca="1" si="1"/>
        <v>#NAME?</v>
      </c>
      <c r="E3835" s="118" t="s">
        <v>18856</v>
      </c>
      <c r="F3835" s="118" t="s">
        <v>18865</v>
      </c>
      <c r="G3835" s="118"/>
      <c r="H3835" s="118" t="s">
        <v>6031</v>
      </c>
      <c r="I3835" s="118" t="s">
        <v>7820</v>
      </c>
      <c r="J3835" s="118" t="s">
        <v>7820</v>
      </c>
    </row>
    <row r="3836" spans="1:10" ht="12.75">
      <c r="A3836" s="118" t="s">
        <v>10942</v>
      </c>
      <c r="B3836" s="118" t="s">
        <v>18866</v>
      </c>
      <c r="C3836" s="118" t="b">
        <v>0</v>
      </c>
      <c r="D3836" s="118" t="e">
        <f t="shared" ca="1" si="1"/>
        <v>#NAME?</v>
      </c>
      <c r="E3836" s="118" t="s">
        <v>18867</v>
      </c>
      <c r="F3836" s="118" t="s">
        <v>18868</v>
      </c>
      <c r="G3836" s="118"/>
      <c r="H3836" s="118" t="s">
        <v>54</v>
      </c>
      <c r="I3836" s="118" t="s">
        <v>7820</v>
      </c>
      <c r="J3836" s="118" t="s">
        <v>7820</v>
      </c>
    </row>
    <row r="3837" spans="1:10" ht="12.75">
      <c r="A3837" s="118" t="s">
        <v>8748</v>
      </c>
      <c r="B3837" s="118" t="s">
        <v>1915</v>
      </c>
      <c r="C3837" s="118" t="b">
        <v>0</v>
      </c>
      <c r="D3837" s="118" t="e">
        <f t="shared" ca="1" si="1"/>
        <v>#NAME?</v>
      </c>
      <c r="E3837" s="118" t="s">
        <v>18867</v>
      </c>
      <c r="F3837" s="118" t="s">
        <v>18869</v>
      </c>
      <c r="G3837" s="118"/>
      <c r="H3837" s="118" t="s">
        <v>8760</v>
      </c>
      <c r="I3837" s="118" t="s">
        <v>7820</v>
      </c>
      <c r="J3837" s="118" t="s">
        <v>7820</v>
      </c>
    </row>
    <row r="3838" spans="1:10" ht="12.75">
      <c r="A3838" s="118" t="s">
        <v>12113</v>
      </c>
      <c r="B3838" s="118" t="s">
        <v>15578</v>
      </c>
      <c r="C3838" s="118" t="b">
        <v>0</v>
      </c>
      <c r="D3838" s="118" t="e">
        <f t="shared" ca="1" si="1"/>
        <v>#NAME?</v>
      </c>
      <c r="E3838" s="118" t="s">
        <v>18867</v>
      </c>
      <c r="F3838" s="118" t="s">
        <v>18870</v>
      </c>
      <c r="G3838" s="118"/>
      <c r="H3838" s="118" t="s">
        <v>7784</v>
      </c>
      <c r="I3838" s="118" t="s">
        <v>7820</v>
      </c>
      <c r="J3838" s="118" t="s">
        <v>7820</v>
      </c>
    </row>
    <row r="3839" spans="1:10" ht="12.75">
      <c r="A3839" s="118" t="s">
        <v>8981</v>
      </c>
      <c r="B3839" s="118" t="s">
        <v>18871</v>
      </c>
      <c r="C3839" s="118" t="b">
        <v>0</v>
      </c>
      <c r="D3839" s="118" t="e">
        <f t="shared" ca="1" si="1"/>
        <v>#NAME?</v>
      </c>
      <c r="E3839" s="118" t="s">
        <v>18867</v>
      </c>
      <c r="F3839" s="118" t="s">
        <v>18872</v>
      </c>
      <c r="G3839" s="118"/>
      <c r="H3839" s="118" t="s">
        <v>4278</v>
      </c>
      <c r="I3839" s="118" t="s">
        <v>7820</v>
      </c>
      <c r="J3839" s="118" t="s">
        <v>7820</v>
      </c>
    </row>
    <row r="3840" spans="1:10" ht="12.75">
      <c r="A3840" s="118" t="s">
        <v>1026</v>
      </c>
      <c r="B3840" s="118" t="s">
        <v>2646</v>
      </c>
      <c r="C3840" s="118" t="b">
        <v>0</v>
      </c>
      <c r="D3840" s="118" t="e">
        <f t="shared" ca="1" si="1"/>
        <v>#NAME?</v>
      </c>
      <c r="E3840" s="118" t="s">
        <v>18867</v>
      </c>
      <c r="F3840" s="118" t="s">
        <v>18873</v>
      </c>
      <c r="G3840" s="118"/>
      <c r="H3840" s="118" t="s">
        <v>5607</v>
      </c>
      <c r="I3840" s="118" t="s">
        <v>7820</v>
      </c>
      <c r="J3840" s="118" t="s">
        <v>7820</v>
      </c>
    </row>
    <row r="3841" spans="1:10" ht="12.75">
      <c r="A3841" s="118" t="s">
        <v>11241</v>
      </c>
      <c r="B3841" s="118" t="s">
        <v>18874</v>
      </c>
      <c r="C3841" s="118" t="b">
        <v>0</v>
      </c>
      <c r="D3841" s="118" t="e">
        <f t="shared" ca="1" si="1"/>
        <v>#NAME?</v>
      </c>
      <c r="E3841" s="118" t="s">
        <v>18867</v>
      </c>
      <c r="F3841" s="118" t="s">
        <v>18875</v>
      </c>
      <c r="G3841" s="118"/>
      <c r="H3841" s="118" t="s">
        <v>8760</v>
      </c>
      <c r="I3841" s="118" t="s">
        <v>7820</v>
      </c>
      <c r="J3841" s="118" t="s">
        <v>7820</v>
      </c>
    </row>
    <row r="3842" spans="1:10" ht="12.75">
      <c r="A3842" s="118" t="s">
        <v>1069</v>
      </c>
      <c r="B3842" s="118" t="s">
        <v>18876</v>
      </c>
      <c r="C3842" s="118" t="b">
        <v>0</v>
      </c>
      <c r="D3842" s="118" t="e">
        <f t="shared" ca="1" si="1"/>
        <v>#NAME?</v>
      </c>
      <c r="E3842" s="118" t="s">
        <v>18867</v>
      </c>
      <c r="F3842" s="118" t="s">
        <v>18877</v>
      </c>
      <c r="G3842" s="118"/>
      <c r="H3842" s="118" t="s">
        <v>54</v>
      </c>
      <c r="I3842" s="118" t="s">
        <v>7820</v>
      </c>
      <c r="J3842" s="118" t="s">
        <v>7820</v>
      </c>
    </row>
    <row r="3843" spans="1:10" ht="12.75">
      <c r="A3843" s="118" t="s">
        <v>2193</v>
      </c>
      <c r="B3843" s="118" t="s">
        <v>18878</v>
      </c>
      <c r="C3843" s="118" t="b">
        <v>0</v>
      </c>
      <c r="D3843" s="118" t="e">
        <f t="shared" ca="1" si="1"/>
        <v>#NAME?</v>
      </c>
      <c r="E3843" s="118" t="s">
        <v>18867</v>
      </c>
      <c r="F3843" s="118" t="s">
        <v>18879</v>
      </c>
      <c r="G3843" s="118"/>
      <c r="H3843" s="118" t="s">
        <v>8760</v>
      </c>
      <c r="I3843" s="118" t="s">
        <v>7820</v>
      </c>
      <c r="J3843" s="118" t="s">
        <v>7820</v>
      </c>
    </row>
    <row r="3844" spans="1:10" ht="12.75">
      <c r="A3844" s="118" t="s">
        <v>18880</v>
      </c>
      <c r="B3844" s="118" t="s">
        <v>18881</v>
      </c>
      <c r="C3844" s="118" t="b">
        <v>0</v>
      </c>
      <c r="D3844" s="118" t="e">
        <f t="shared" ca="1" si="1"/>
        <v>#NAME?</v>
      </c>
      <c r="E3844" s="118" t="s">
        <v>18867</v>
      </c>
      <c r="F3844" s="118" t="s">
        <v>18882</v>
      </c>
      <c r="G3844" s="118"/>
      <c r="H3844" s="118" t="s">
        <v>4831</v>
      </c>
      <c r="I3844" s="118" t="s">
        <v>7820</v>
      </c>
      <c r="J3844" s="118" t="s">
        <v>7820</v>
      </c>
    </row>
    <row r="3845" spans="1:10" ht="12.75">
      <c r="A3845" s="118" t="s">
        <v>10275</v>
      </c>
      <c r="B3845" s="118" t="s">
        <v>18883</v>
      </c>
      <c r="C3845" s="118" t="b">
        <v>0</v>
      </c>
      <c r="D3845" s="118" t="e">
        <f t="shared" ca="1" si="1"/>
        <v>#NAME?</v>
      </c>
      <c r="E3845" s="118" t="s">
        <v>18884</v>
      </c>
      <c r="F3845" s="118" t="s">
        <v>18885</v>
      </c>
      <c r="G3845" s="118"/>
      <c r="H3845" s="118" t="s">
        <v>4276</v>
      </c>
      <c r="I3845" s="118" t="s">
        <v>18886</v>
      </c>
      <c r="J3845" s="118"/>
    </row>
    <row r="3846" spans="1:10" ht="12.75">
      <c r="A3846" s="118" t="s">
        <v>8314</v>
      </c>
      <c r="B3846" s="118" t="s">
        <v>18887</v>
      </c>
      <c r="C3846" s="118" t="b">
        <v>0</v>
      </c>
      <c r="D3846" s="118" t="e">
        <f t="shared" ca="1" si="1"/>
        <v>#NAME?</v>
      </c>
      <c r="E3846" s="118" t="s">
        <v>18888</v>
      </c>
      <c r="F3846" s="118" t="s">
        <v>18889</v>
      </c>
      <c r="G3846" s="118"/>
      <c r="H3846" s="118" t="s">
        <v>4831</v>
      </c>
      <c r="I3846" s="118" t="s">
        <v>7820</v>
      </c>
      <c r="J3846" s="118" t="s">
        <v>7820</v>
      </c>
    </row>
    <row r="3847" spans="1:10" ht="12.75">
      <c r="A3847" s="118" t="s">
        <v>18890</v>
      </c>
      <c r="B3847" s="118" t="s">
        <v>18891</v>
      </c>
      <c r="C3847" s="118" t="b">
        <v>0</v>
      </c>
      <c r="D3847" s="118" t="e">
        <f t="shared" ca="1" si="1"/>
        <v>#NAME?</v>
      </c>
      <c r="E3847" s="118" t="s">
        <v>18892</v>
      </c>
      <c r="F3847" s="118" t="s">
        <v>18893</v>
      </c>
      <c r="G3847" s="118"/>
      <c r="H3847" s="118" t="s">
        <v>5607</v>
      </c>
      <c r="I3847" s="118" t="s">
        <v>1603</v>
      </c>
      <c r="J3847" s="118" t="s">
        <v>7756</v>
      </c>
    </row>
    <row r="3848" spans="1:10" ht="12.75">
      <c r="A3848" s="118" t="s">
        <v>14564</v>
      </c>
      <c r="B3848" s="118" t="s">
        <v>18894</v>
      </c>
      <c r="C3848" s="118" t="b">
        <v>0</v>
      </c>
      <c r="D3848" s="118" t="e">
        <f t="shared" ca="1" si="1"/>
        <v>#NAME?</v>
      </c>
      <c r="E3848" s="118" t="s">
        <v>18892</v>
      </c>
      <c r="F3848" s="118" t="s">
        <v>18895</v>
      </c>
      <c r="G3848" s="118"/>
      <c r="H3848" s="118" t="s">
        <v>4640</v>
      </c>
      <c r="I3848" s="118" t="s">
        <v>1603</v>
      </c>
      <c r="J3848" s="118" t="s">
        <v>7756</v>
      </c>
    </row>
    <row r="3849" spans="1:10" ht="12.75">
      <c r="A3849" s="118" t="s">
        <v>8431</v>
      </c>
      <c r="B3849" s="118" t="s">
        <v>1058</v>
      </c>
      <c r="C3849" s="118" t="b">
        <v>0</v>
      </c>
      <c r="D3849" s="118" t="e">
        <f t="shared" ca="1" si="1"/>
        <v>#NAME?</v>
      </c>
      <c r="E3849" s="118" t="s">
        <v>18892</v>
      </c>
      <c r="F3849" s="118" t="s">
        <v>18896</v>
      </c>
      <c r="G3849" s="118"/>
      <c r="H3849" s="118" t="s">
        <v>4485</v>
      </c>
      <c r="I3849" s="118" t="s">
        <v>7755</v>
      </c>
      <c r="J3849" s="118" t="s">
        <v>7756</v>
      </c>
    </row>
    <row r="3850" spans="1:10" ht="12.75">
      <c r="A3850" s="118" t="s">
        <v>826</v>
      </c>
      <c r="B3850" s="118" t="s">
        <v>15879</v>
      </c>
      <c r="C3850" s="118" t="b">
        <v>0</v>
      </c>
      <c r="D3850" s="118" t="e">
        <f t="shared" ca="1" si="1"/>
        <v>#NAME?</v>
      </c>
      <c r="E3850" s="118" t="s">
        <v>18892</v>
      </c>
      <c r="F3850" s="118" t="s">
        <v>18897</v>
      </c>
      <c r="G3850" s="118"/>
      <c r="H3850" s="118" t="s">
        <v>54</v>
      </c>
      <c r="I3850" s="118" t="s">
        <v>1603</v>
      </c>
      <c r="J3850" s="118" t="s">
        <v>7756</v>
      </c>
    </row>
    <row r="3851" spans="1:10" ht="12.75">
      <c r="A3851" s="118" t="s">
        <v>826</v>
      </c>
      <c r="B3851" s="118" t="s">
        <v>18898</v>
      </c>
      <c r="C3851" s="118" t="b">
        <v>0</v>
      </c>
      <c r="D3851" s="118" t="e">
        <f t="shared" ca="1" si="1"/>
        <v>#NAME?</v>
      </c>
      <c r="E3851" s="118" t="s">
        <v>18892</v>
      </c>
      <c r="F3851" s="118" t="s">
        <v>18899</v>
      </c>
      <c r="G3851" s="118"/>
      <c r="H3851" s="118" t="s">
        <v>5607</v>
      </c>
      <c r="I3851" s="118" t="s">
        <v>7755</v>
      </c>
      <c r="J3851" s="118" t="s">
        <v>7756</v>
      </c>
    </row>
    <row r="3852" spans="1:10" ht="12.75">
      <c r="A3852" s="118" t="s">
        <v>1699</v>
      </c>
      <c r="B3852" s="118" t="s">
        <v>17123</v>
      </c>
      <c r="C3852" s="118" t="b">
        <v>0</v>
      </c>
      <c r="D3852" s="118" t="e">
        <f t="shared" ca="1" si="1"/>
        <v>#NAME?</v>
      </c>
      <c r="E3852" s="118" t="s">
        <v>18892</v>
      </c>
      <c r="F3852" s="118" t="s">
        <v>18900</v>
      </c>
      <c r="G3852" s="118"/>
      <c r="H3852" s="118" t="s">
        <v>18901</v>
      </c>
      <c r="I3852" s="118" t="s">
        <v>10545</v>
      </c>
      <c r="J3852" s="118" t="s">
        <v>7756</v>
      </c>
    </row>
    <row r="3853" spans="1:10" ht="12.75">
      <c r="A3853" s="118" t="s">
        <v>798</v>
      </c>
      <c r="B3853" s="118" t="s">
        <v>11720</v>
      </c>
      <c r="C3853" s="118" t="b">
        <v>0</v>
      </c>
      <c r="D3853" s="118" t="e">
        <f t="shared" ca="1" si="1"/>
        <v>#NAME?</v>
      </c>
      <c r="E3853" s="118" t="s">
        <v>18902</v>
      </c>
      <c r="F3853" s="118" t="s">
        <v>18903</v>
      </c>
      <c r="G3853" s="118"/>
      <c r="H3853" s="118" t="s">
        <v>5209</v>
      </c>
      <c r="I3853" s="118" t="s">
        <v>10351</v>
      </c>
      <c r="J3853" s="118" t="s">
        <v>7622</v>
      </c>
    </row>
    <row r="3854" spans="1:10" ht="12.75">
      <c r="A3854" s="118" t="s">
        <v>11059</v>
      </c>
      <c r="B3854" s="118" t="s">
        <v>18904</v>
      </c>
      <c r="C3854" s="118" t="b">
        <v>0</v>
      </c>
      <c r="D3854" s="118" t="e">
        <f t="shared" ca="1" si="1"/>
        <v>#NAME?</v>
      </c>
      <c r="E3854" s="118" t="s">
        <v>18905</v>
      </c>
      <c r="F3854" s="118" t="s">
        <v>18906</v>
      </c>
      <c r="G3854" s="118"/>
      <c r="H3854" s="118" t="s">
        <v>11195</v>
      </c>
      <c r="I3854" s="118" t="s">
        <v>8136</v>
      </c>
      <c r="J3854" s="118" t="s">
        <v>7622</v>
      </c>
    </row>
    <row r="3855" spans="1:10" ht="12.75">
      <c r="A3855" s="118" t="s">
        <v>989</v>
      </c>
      <c r="B3855" s="118" t="s">
        <v>9625</v>
      </c>
      <c r="C3855" s="118" t="b">
        <v>0</v>
      </c>
      <c r="D3855" s="118" t="e">
        <f t="shared" ca="1" si="1"/>
        <v>#NAME?</v>
      </c>
      <c r="E3855" s="118" t="s">
        <v>18907</v>
      </c>
      <c r="F3855" s="118" t="s">
        <v>18908</v>
      </c>
      <c r="G3855" s="118"/>
      <c r="H3855" s="118" t="s">
        <v>4485</v>
      </c>
      <c r="I3855" s="118" t="s">
        <v>7642</v>
      </c>
      <c r="J3855" s="118"/>
    </row>
    <row r="3856" spans="1:10" ht="12.75">
      <c r="A3856" s="118" t="s">
        <v>18909</v>
      </c>
      <c r="B3856" s="118" t="s">
        <v>18910</v>
      </c>
      <c r="C3856" s="118" t="b">
        <v>0</v>
      </c>
      <c r="D3856" s="118" t="e">
        <f t="shared" ca="1" si="1"/>
        <v>#NAME?</v>
      </c>
      <c r="E3856" s="118" t="s">
        <v>18907</v>
      </c>
      <c r="F3856" s="118" t="s">
        <v>18911</v>
      </c>
      <c r="G3856" s="118"/>
      <c r="H3856" s="118" t="s">
        <v>4485</v>
      </c>
      <c r="I3856" s="118" t="s">
        <v>7737</v>
      </c>
      <c r="J3856" s="118"/>
    </row>
    <row r="3857" spans="1:10" ht="12.75">
      <c r="A3857" s="118" t="s">
        <v>1266</v>
      </c>
      <c r="B3857" s="118" t="s">
        <v>13709</v>
      </c>
      <c r="C3857" s="118" t="b">
        <v>0</v>
      </c>
      <c r="D3857" s="118" t="e">
        <f t="shared" ca="1" si="1"/>
        <v>#NAME?</v>
      </c>
      <c r="E3857" s="118" t="s">
        <v>18907</v>
      </c>
      <c r="F3857" s="118" t="s">
        <v>18912</v>
      </c>
      <c r="G3857" s="118"/>
      <c r="H3857" s="118" t="s">
        <v>4485</v>
      </c>
      <c r="I3857" s="118" t="s">
        <v>7642</v>
      </c>
      <c r="J3857" s="118"/>
    </row>
    <row r="3858" spans="1:10" ht="12.75">
      <c r="A3858" s="118" t="s">
        <v>8422</v>
      </c>
      <c r="B3858" s="118" t="s">
        <v>18913</v>
      </c>
      <c r="C3858" s="118" t="b">
        <v>0</v>
      </c>
      <c r="D3858" s="118" t="e">
        <f t="shared" ca="1" si="1"/>
        <v>#NAME?</v>
      </c>
      <c r="E3858" s="118" t="s">
        <v>18907</v>
      </c>
      <c r="F3858" s="118" t="s">
        <v>18914</v>
      </c>
      <c r="G3858" s="118"/>
      <c r="H3858" s="118" t="s">
        <v>4485</v>
      </c>
      <c r="I3858" s="118" t="s">
        <v>7642</v>
      </c>
      <c r="J3858" s="118"/>
    </row>
    <row r="3859" spans="1:10" ht="12.75">
      <c r="A3859" s="118" t="s">
        <v>13148</v>
      </c>
      <c r="B3859" s="118" t="s">
        <v>18915</v>
      </c>
      <c r="C3859" s="118" t="b">
        <v>0</v>
      </c>
      <c r="D3859" s="118" t="e">
        <f t="shared" ca="1" si="1"/>
        <v>#NAME?</v>
      </c>
      <c r="E3859" s="118" t="s">
        <v>18907</v>
      </c>
      <c r="F3859" s="118" t="s">
        <v>18916</v>
      </c>
      <c r="G3859" s="118"/>
      <c r="H3859" s="118" t="s">
        <v>18917</v>
      </c>
      <c r="I3859" s="127" t="s">
        <v>7850</v>
      </c>
      <c r="J3859" s="118"/>
    </row>
    <row r="3860" spans="1:10" ht="12.75">
      <c r="A3860" s="118" t="s">
        <v>2035</v>
      </c>
      <c r="B3860" s="118" t="s">
        <v>18918</v>
      </c>
      <c r="C3860" s="118" t="b">
        <v>0</v>
      </c>
      <c r="D3860" s="118" t="e">
        <f t="shared" ca="1" si="1"/>
        <v>#NAME?</v>
      </c>
      <c r="E3860" s="118" t="s">
        <v>18907</v>
      </c>
      <c r="F3860" s="118" t="s">
        <v>18919</v>
      </c>
      <c r="G3860" s="118"/>
      <c r="H3860" s="118" t="s">
        <v>18917</v>
      </c>
      <c r="I3860" s="118" t="s">
        <v>8112</v>
      </c>
      <c r="J3860" s="118"/>
    </row>
    <row r="3861" spans="1:10" ht="12.75">
      <c r="A3861" s="118" t="s">
        <v>1591</v>
      </c>
      <c r="B3861" s="118" t="s">
        <v>18920</v>
      </c>
      <c r="C3861" s="118" t="b">
        <v>0</v>
      </c>
      <c r="D3861" s="118" t="e">
        <f t="shared" ca="1" si="1"/>
        <v>#NAME?</v>
      </c>
      <c r="E3861" s="118" t="s">
        <v>18907</v>
      </c>
      <c r="F3861" s="118" t="s">
        <v>18921</v>
      </c>
      <c r="G3861" s="118"/>
      <c r="H3861" s="118" t="s">
        <v>4485</v>
      </c>
      <c r="I3861" s="118" t="s">
        <v>7642</v>
      </c>
      <c r="J3861" s="118"/>
    </row>
    <row r="3862" spans="1:10" ht="12.75">
      <c r="A3862" s="118" t="s">
        <v>1591</v>
      </c>
      <c r="B3862" s="118" t="s">
        <v>18922</v>
      </c>
      <c r="C3862" s="118" t="b">
        <v>0</v>
      </c>
      <c r="D3862" s="118" t="e">
        <f t="shared" ca="1" si="1"/>
        <v>#NAME?</v>
      </c>
      <c r="E3862" s="118" t="s">
        <v>18907</v>
      </c>
      <c r="F3862" s="118" t="s">
        <v>18923</v>
      </c>
      <c r="G3862" s="118"/>
      <c r="H3862" s="118" t="s">
        <v>18917</v>
      </c>
      <c r="I3862" s="118" t="s">
        <v>7642</v>
      </c>
      <c r="J3862" s="118"/>
    </row>
    <row r="3863" spans="1:10" ht="12.75">
      <c r="A3863" s="118" t="s">
        <v>10467</v>
      </c>
      <c r="B3863" s="118" t="s">
        <v>18924</v>
      </c>
      <c r="C3863" s="118" t="b">
        <v>0</v>
      </c>
      <c r="D3863" s="118" t="e">
        <f t="shared" ca="1" si="1"/>
        <v>#NAME?</v>
      </c>
      <c r="E3863" s="118" t="s">
        <v>18907</v>
      </c>
      <c r="F3863" s="118" t="s">
        <v>18925</v>
      </c>
      <c r="G3863" s="118"/>
      <c r="H3863" s="118" t="s">
        <v>4485</v>
      </c>
      <c r="I3863" s="118" t="s">
        <v>7642</v>
      </c>
      <c r="J3863" s="118"/>
    </row>
    <row r="3864" spans="1:10" ht="12.75">
      <c r="A3864" s="118" t="s">
        <v>11602</v>
      </c>
      <c r="B3864" s="118" t="s">
        <v>18926</v>
      </c>
      <c r="C3864" s="118" t="b">
        <v>0</v>
      </c>
      <c r="D3864" s="118" t="e">
        <f t="shared" ca="1" si="1"/>
        <v>#NAME?</v>
      </c>
      <c r="E3864" s="118" t="s">
        <v>18907</v>
      </c>
      <c r="F3864" s="118" t="s">
        <v>18927</v>
      </c>
      <c r="G3864" s="118"/>
      <c r="H3864" s="118" t="s">
        <v>18917</v>
      </c>
      <c r="I3864" s="118" t="s">
        <v>7642</v>
      </c>
      <c r="J3864" s="118"/>
    </row>
    <row r="3865" spans="1:10" ht="12.75">
      <c r="A3865" s="118" t="s">
        <v>11197</v>
      </c>
      <c r="B3865" s="118" t="s">
        <v>18928</v>
      </c>
      <c r="C3865" s="118" t="b">
        <v>0</v>
      </c>
      <c r="D3865" s="118" t="e">
        <f t="shared" ca="1" si="1"/>
        <v>#NAME?</v>
      </c>
      <c r="E3865" s="118" t="s">
        <v>18907</v>
      </c>
      <c r="F3865" s="118" t="s">
        <v>18929</v>
      </c>
      <c r="G3865" s="118"/>
      <c r="H3865" s="118" t="s">
        <v>4485</v>
      </c>
      <c r="I3865" s="118" t="s">
        <v>8085</v>
      </c>
      <c r="J3865" s="118"/>
    </row>
    <row r="3866" spans="1:10" ht="12.75">
      <c r="A3866" s="118" t="s">
        <v>940</v>
      </c>
      <c r="B3866" s="118" t="s">
        <v>9459</v>
      </c>
      <c r="C3866" s="118" t="b">
        <v>0</v>
      </c>
      <c r="D3866" s="118" t="e">
        <f t="shared" ca="1" si="1"/>
        <v>#NAME?</v>
      </c>
      <c r="E3866" s="118" t="s">
        <v>18907</v>
      </c>
      <c r="F3866" s="118" t="s">
        <v>18930</v>
      </c>
      <c r="G3866" s="118"/>
      <c r="H3866" s="118" t="s">
        <v>18917</v>
      </c>
      <c r="I3866" s="118" t="s">
        <v>7642</v>
      </c>
      <c r="J3866" s="118"/>
    </row>
    <row r="3867" spans="1:10" ht="12.75">
      <c r="A3867" s="118" t="s">
        <v>1544</v>
      </c>
      <c r="B3867" s="118" t="s">
        <v>18931</v>
      </c>
      <c r="C3867" s="118" t="b">
        <v>0</v>
      </c>
      <c r="D3867" s="118" t="e">
        <f t="shared" ca="1" si="1"/>
        <v>#NAME?</v>
      </c>
      <c r="E3867" s="118" t="s">
        <v>18907</v>
      </c>
      <c r="F3867" s="118" t="s">
        <v>18932</v>
      </c>
      <c r="G3867" s="118"/>
      <c r="H3867" s="118" t="s">
        <v>4485</v>
      </c>
      <c r="I3867" s="118" t="s">
        <v>7642</v>
      </c>
      <c r="J3867" s="118"/>
    </row>
    <row r="3868" spans="1:10" ht="12.75">
      <c r="A3868" s="118" t="s">
        <v>17031</v>
      </c>
      <c r="B3868" s="118" t="s">
        <v>18933</v>
      </c>
      <c r="C3868" s="118" t="b">
        <v>0</v>
      </c>
      <c r="D3868" s="118" t="e">
        <f t="shared" ca="1" si="1"/>
        <v>#NAME?</v>
      </c>
      <c r="E3868" s="118" t="s">
        <v>18907</v>
      </c>
      <c r="F3868" s="118" t="s">
        <v>18934</v>
      </c>
      <c r="G3868" s="118"/>
      <c r="H3868" s="118" t="s">
        <v>18917</v>
      </c>
      <c r="I3868" s="118" t="s">
        <v>7642</v>
      </c>
      <c r="J3868" s="118"/>
    </row>
    <row r="3869" spans="1:10" ht="12.75">
      <c r="A3869" s="118" t="s">
        <v>995</v>
      </c>
      <c r="B3869" s="118" t="s">
        <v>18935</v>
      </c>
      <c r="C3869" s="118" t="b">
        <v>0</v>
      </c>
      <c r="D3869" s="118" t="e">
        <f t="shared" ca="1" si="1"/>
        <v>#NAME?</v>
      </c>
      <c r="E3869" s="118" t="s">
        <v>18907</v>
      </c>
      <c r="F3869" s="118" t="s">
        <v>18936</v>
      </c>
      <c r="G3869" s="118"/>
      <c r="H3869" s="118" t="s">
        <v>4485</v>
      </c>
      <c r="I3869" s="127" t="s">
        <v>7850</v>
      </c>
      <c r="J3869" s="118"/>
    </row>
    <row r="3870" spans="1:10" ht="12.75">
      <c r="A3870" s="118" t="s">
        <v>8039</v>
      </c>
      <c r="B3870" s="118" t="s">
        <v>18937</v>
      </c>
      <c r="C3870" s="118" t="b">
        <v>0</v>
      </c>
      <c r="D3870" s="118" t="e">
        <f t="shared" ca="1" si="1"/>
        <v>#NAME?</v>
      </c>
      <c r="E3870" s="118" t="s">
        <v>18907</v>
      </c>
      <c r="F3870" s="118" t="s">
        <v>18938</v>
      </c>
      <c r="G3870" s="118"/>
      <c r="H3870" s="118" t="s">
        <v>4485</v>
      </c>
      <c r="I3870" s="118" t="s">
        <v>7642</v>
      </c>
      <c r="J3870" s="118"/>
    </row>
    <row r="3871" spans="1:10" ht="12.75">
      <c r="A3871" s="118" t="s">
        <v>18939</v>
      </c>
      <c r="B3871" s="118" t="s">
        <v>18940</v>
      </c>
      <c r="C3871" s="118" t="b">
        <v>0</v>
      </c>
      <c r="D3871" s="118" t="e">
        <f t="shared" ca="1" si="1"/>
        <v>#NAME?</v>
      </c>
      <c r="E3871" s="118" t="s">
        <v>18907</v>
      </c>
      <c r="F3871" s="118" t="s">
        <v>18941</v>
      </c>
      <c r="G3871" s="118"/>
      <c r="H3871" s="118" t="s">
        <v>18917</v>
      </c>
      <c r="I3871" s="118" t="s">
        <v>7684</v>
      </c>
      <c r="J3871" s="118"/>
    </row>
    <row r="3872" spans="1:10" ht="12.75">
      <c r="A3872" s="118" t="s">
        <v>920</v>
      </c>
      <c r="B3872" s="118" t="s">
        <v>18942</v>
      </c>
      <c r="C3872" s="118" t="b">
        <v>0</v>
      </c>
      <c r="D3872" s="118" t="e">
        <f t="shared" ca="1" si="1"/>
        <v>#NAME?</v>
      </c>
      <c r="E3872" s="118" t="s">
        <v>18943</v>
      </c>
      <c r="F3872" s="118" t="s">
        <v>18944</v>
      </c>
      <c r="G3872" s="118"/>
      <c r="H3872" s="118" t="s">
        <v>18945</v>
      </c>
      <c r="I3872" s="118" t="s">
        <v>7642</v>
      </c>
      <c r="J3872" s="118"/>
    </row>
    <row r="3873" spans="1:10" ht="12.75">
      <c r="A3873" s="118" t="s">
        <v>8012</v>
      </c>
      <c r="B3873" s="118" t="s">
        <v>18946</v>
      </c>
      <c r="C3873" s="118" t="b">
        <v>0</v>
      </c>
      <c r="D3873" s="118" t="e">
        <f t="shared" ca="1" si="1"/>
        <v>#NAME?</v>
      </c>
      <c r="E3873" s="118" t="s">
        <v>18943</v>
      </c>
      <c r="F3873" s="118" t="s">
        <v>18947</v>
      </c>
      <c r="G3873" s="118"/>
      <c r="H3873" s="118" t="s">
        <v>18945</v>
      </c>
      <c r="I3873" s="118" t="s">
        <v>7642</v>
      </c>
      <c r="J3873" s="118"/>
    </row>
    <row r="3874" spans="1:10" ht="12.75">
      <c r="A3874" s="118" t="s">
        <v>8365</v>
      </c>
      <c r="B3874" s="118" t="s">
        <v>18948</v>
      </c>
      <c r="C3874" s="118" t="b">
        <v>0</v>
      </c>
      <c r="D3874" s="118" t="e">
        <f t="shared" ca="1" si="1"/>
        <v>#NAME?</v>
      </c>
      <c r="E3874" s="118" t="s">
        <v>18948</v>
      </c>
      <c r="F3874" s="118" t="s">
        <v>18949</v>
      </c>
      <c r="G3874" s="118"/>
      <c r="H3874" s="118" t="s">
        <v>54</v>
      </c>
      <c r="I3874" s="118" t="s">
        <v>18950</v>
      </c>
      <c r="J3874" s="118" t="s">
        <v>9660</v>
      </c>
    </row>
    <row r="3875" spans="1:10" ht="12.75">
      <c r="A3875" s="118" t="s">
        <v>14866</v>
      </c>
      <c r="B3875" s="118" t="s">
        <v>18951</v>
      </c>
      <c r="C3875" s="118" t="b">
        <v>0</v>
      </c>
      <c r="D3875" s="118" t="e">
        <f t="shared" ca="1" si="1"/>
        <v>#NAME?</v>
      </c>
      <c r="E3875" s="118" t="s">
        <v>18952</v>
      </c>
      <c r="F3875" s="118" t="s">
        <v>18953</v>
      </c>
      <c r="G3875" s="118"/>
      <c r="H3875" s="118" t="s">
        <v>5607</v>
      </c>
      <c r="I3875" s="118" t="s">
        <v>8925</v>
      </c>
      <c r="J3875" s="118"/>
    </row>
    <row r="3876" spans="1:10" ht="12.75">
      <c r="A3876" s="118" t="s">
        <v>1173</v>
      </c>
      <c r="B3876" s="118" t="s">
        <v>12594</v>
      </c>
      <c r="C3876" s="118" t="b">
        <v>0</v>
      </c>
      <c r="D3876" s="118" t="e">
        <f t="shared" ca="1" si="1"/>
        <v>#NAME?</v>
      </c>
      <c r="E3876" s="118" t="s">
        <v>18952</v>
      </c>
      <c r="F3876" s="118" t="s">
        <v>18954</v>
      </c>
      <c r="G3876" s="118"/>
      <c r="H3876" s="118" t="s">
        <v>54</v>
      </c>
      <c r="I3876" s="118" t="s">
        <v>8925</v>
      </c>
      <c r="J3876" s="118"/>
    </row>
    <row r="3877" spans="1:10" ht="12.75">
      <c r="A3877" s="118" t="s">
        <v>18955</v>
      </c>
      <c r="B3877" s="118" t="s">
        <v>18956</v>
      </c>
      <c r="C3877" s="118" t="b">
        <v>0</v>
      </c>
      <c r="D3877" s="118" t="e">
        <f t="shared" ca="1" si="1"/>
        <v>#NAME?</v>
      </c>
      <c r="E3877" s="118" t="s">
        <v>18952</v>
      </c>
      <c r="F3877" s="118" t="s">
        <v>18957</v>
      </c>
      <c r="G3877" s="118"/>
      <c r="H3877" s="118" t="s">
        <v>54</v>
      </c>
      <c r="I3877" s="118" t="s">
        <v>8925</v>
      </c>
      <c r="J3877" s="118"/>
    </row>
    <row r="3878" spans="1:10" ht="12.75">
      <c r="A3878" s="118" t="s">
        <v>7924</v>
      </c>
      <c r="B3878" s="118" t="s">
        <v>18958</v>
      </c>
      <c r="C3878" s="118" t="b">
        <v>0</v>
      </c>
      <c r="D3878" s="118" t="e">
        <f t="shared" ca="1" si="1"/>
        <v>#NAME?</v>
      </c>
      <c r="E3878" s="118" t="s">
        <v>18952</v>
      </c>
      <c r="F3878" s="118" t="s">
        <v>18959</v>
      </c>
      <c r="G3878" s="118"/>
      <c r="H3878" s="118" t="s">
        <v>4278</v>
      </c>
      <c r="I3878" s="118" t="s">
        <v>8925</v>
      </c>
      <c r="J3878" s="118"/>
    </row>
    <row r="3879" spans="1:10" ht="12.75">
      <c r="A3879" s="118" t="s">
        <v>798</v>
      </c>
      <c r="B3879" s="118" t="s">
        <v>18960</v>
      </c>
      <c r="C3879" s="118" t="b">
        <v>0</v>
      </c>
      <c r="D3879" s="118" t="e">
        <f t="shared" ca="1" si="1"/>
        <v>#NAME?</v>
      </c>
      <c r="E3879" s="118" t="s">
        <v>18952</v>
      </c>
      <c r="F3879" s="118" t="s">
        <v>18961</v>
      </c>
      <c r="G3879" s="118"/>
      <c r="H3879" s="118" t="s">
        <v>4872</v>
      </c>
      <c r="I3879" s="118" t="s">
        <v>8925</v>
      </c>
      <c r="J3879" s="118"/>
    </row>
    <row r="3880" spans="1:10" ht="12.75">
      <c r="A3880" s="118" t="s">
        <v>13929</v>
      </c>
      <c r="B3880" s="118" t="s">
        <v>18962</v>
      </c>
      <c r="C3880" s="118" t="b">
        <v>0</v>
      </c>
      <c r="D3880" s="118" t="e">
        <f t="shared" ca="1" si="1"/>
        <v>#NAME?</v>
      </c>
      <c r="E3880" s="118" t="s">
        <v>18952</v>
      </c>
      <c r="F3880" s="118" t="s">
        <v>18963</v>
      </c>
      <c r="G3880" s="118"/>
      <c r="H3880" s="118" t="s">
        <v>4278</v>
      </c>
      <c r="I3880" s="118" t="s">
        <v>8925</v>
      </c>
      <c r="J3880" s="118"/>
    </row>
    <row r="3881" spans="1:10" ht="12.75">
      <c r="A3881" s="118" t="s">
        <v>8498</v>
      </c>
      <c r="B3881" s="118" t="s">
        <v>18964</v>
      </c>
      <c r="C3881" s="118" t="b">
        <v>0</v>
      </c>
      <c r="D3881" s="118" t="e">
        <f t="shared" ca="1" si="1"/>
        <v>#NAME?</v>
      </c>
      <c r="E3881" s="118" t="s">
        <v>18965</v>
      </c>
      <c r="F3881" s="118" t="s">
        <v>18966</v>
      </c>
      <c r="G3881" s="118"/>
      <c r="H3881" s="118" t="s">
        <v>4276</v>
      </c>
      <c r="I3881" s="118" t="s">
        <v>12639</v>
      </c>
      <c r="J3881" s="118" t="s">
        <v>9387</v>
      </c>
    </row>
    <row r="3882" spans="1:10" ht="12.75">
      <c r="A3882" s="118" t="s">
        <v>16844</v>
      </c>
      <c r="B3882" s="118" t="s">
        <v>18967</v>
      </c>
      <c r="C3882" s="118" t="b">
        <v>0</v>
      </c>
      <c r="D3882" s="118" t="e">
        <f t="shared" ca="1" si="1"/>
        <v>#NAME?</v>
      </c>
      <c r="E3882" s="118" t="s">
        <v>18965</v>
      </c>
      <c r="F3882" s="118" t="s">
        <v>18968</v>
      </c>
      <c r="G3882" s="118"/>
      <c r="H3882" s="118" t="s">
        <v>4276</v>
      </c>
      <c r="I3882" s="118" t="s">
        <v>12639</v>
      </c>
      <c r="J3882" s="118" t="s">
        <v>9387</v>
      </c>
    </row>
    <row r="3883" spans="1:10" ht="12.75">
      <c r="A3883" s="118" t="s">
        <v>16621</v>
      </c>
      <c r="B3883" s="118" t="s">
        <v>18969</v>
      </c>
      <c r="C3883" s="118" t="b">
        <v>0</v>
      </c>
      <c r="D3883" s="118" t="e">
        <f t="shared" ca="1" si="1"/>
        <v>#NAME?</v>
      </c>
      <c r="E3883" s="118" t="s">
        <v>18965</v>
      </c>
      <c r="F3883" s="118" t="s">
        <v>18970</v>
      </c>
      <c r="G3883" s="118"/>
      <c r="H3883" s="118" t="s">
        <v>4276</v>
      </c>
      <c r="I3883" s="118" t="s">
        <v>12639</v>
      </c>
      <c r="J3883" s="118" t="s">
        <v>9387</v>
      </c>
    </row>
    <row r="3884" spans="1:10" ht="12.75">
      <c r="A3884" s="118" t="s">
        <v>18971</v>
      </c>
      <c r="B3884" s="118" t="s">
        <v>18972</v>
      </c>
      <c r="C3884" s="118" t="b">
        <v>0</v>
      </c>
      <c r="D3884" s="118" t="e">
        <f t="shared" ca="1" si="1"/>
        <v>#NAME?</v>
      </c>
      <c r="E3884" s="118" t="s">
        <v>18973</v>
      </c>
      <c r="F3884" s="118" t="s">
        <v>18974</v>
      </c>
      <c r="G3884" s="118"/>
      <c r="H3884" s="118" t="s">
        <v>4276</v>
      </c>
      <c r="I3884" s="118" t="s">
        <v>12003</v>
      </c>
      <c r="J3884" s="118" t="s">
        <v>7622</v>
      </c>
    </row>
    <row r="3885" spans="1:10" ht="12.75">
      <c r="A3885" s="118" t="s">
        <v>10953</v>
      </c>
      <c r="B3885" s="118" t="s">
        <v>18975</v>
      </c>
      <c r="C3885" s="118" t="b">
        <v>0</v>
      </c>
      <c r="D3885" s="118" t="e">
        <f t="shared" ca="1" si="1"/>
        <v>#NAME?</v>
      </c>
      <c r="E3885" s="118" t="s">
        <v>18973</v>
      </c>
      <c r="F3885" s="118" t="s">
        <v>18976</v>
      </c>
      <c r="G3885" s="118"/>
      <c r="H3885" s="118" t="s">
        <v>4276</v>
      </c>
      <c r="I3885" s="118" t="s">
        <v>12003</v>
      </c>
      <c r="J3885" s="118" t="s">
        <v>7622</v>
      </c>
    </row>
    <row r="3886" spans="1:10" ht="12.75">
      <c r="A3886" s="118" t="s">
        <v>18977</v>
      </c>
      <c r="B3886" s="118" t="s">
        <v>18978</v>
      </c>
      <c r="C3886" s="118" t="b">
        <v>0</v>
      </c>
      <c r="D3886" s="118" t="e">
        <f t="shared" ca="1" si="1"/>
        <v>#NAME?</v>
      </c>
      <c r="E3886" s="118" t="s">
        <v>18973</v>
      </c>
      <c r="F3886" s="118" t="s">
        <v>18979</v>
      </c>
      <c r="G3886" s="118"/>
      <c r="H3886" s="118" t="s">
        <v>4276</v>
      </c>
      <c r="I3886" s="118" t="s">
        <v>12003</v>
      </c>
      <c r="J3886" s="118" t="s">
        <v>7622</v>
      </c>
    </row>
    <row r="3887" spans="1:10" ht="12.75">
      <c r="A3887" s="118" t="s">
        <v>18980</v>
      </c>
      <c r="B3887" s="118" t="s">
        <v>867</v>
      </c>
      <c r="C3887" s="118" t="b">
        <v>0</v>
      </c>
      <c r="D3887" s="118" t="e">
        <f t="shared" ca="1" si="1"/>
        <v>#NAME?</v>
      </c>
      <c r="E3887" s="118" t="s">
        <v>18973</v>
      </c>
      <c r="F3887" s="118" t="s">
        <v>18981</v>
      </c>
      <c r="G3887" s="118"/>
      <c r="H3887" s="118" t="s">
        <v>8144</v>
      </c>
      <c r="I3887" s="118" t="s">
        <v>12003</v>
      </c>
      <c r="J3887" s="118" t="s">
        <v>7622</v>
      </c>
    </row>
    <row r="3888" spans="1:10" ht="12.75">
      <c r="A3888" s="118" t="s">
        <v>18982</v>
      </c>
      <c r="B3888" s="118" t="s">
        <v>18983</v>
      </c>
      <c r="C3888" s="118" t="b">
        <v>0</v>
      </c>
      <c r="D3888" s="118" t="e">
        <f t="shared" ca="1" si="1"/>
        <v>#NAME?</v>
      </c>
      <c r="E3888" s="118" t="s">
        <v>18973</v>
      </c>
      <c r="F3888" s="118" t="s">
        <v>18984</v>
      </c>
      <c r="G3888" s="118"/>
      <c r="H3888" s="118" t="s">
        <v>4276</v>
      </c>
      <c r="I3888" s="118" t="s">
        <v>8990</v>
      </c>
      <c r="J3888" s="118"/>
    </row>
    <row r="3889" spans="1:10" ht="12.75">
      <c r="A3889" s="118" t="s">
        <v>9018</v>
      </c>
      <c r="B3889" s="118" t="s">
        <v>18985</v>
      </c>
      <c r="C3889" s="118" t="b">
        <v>0</v>
      </c>
      <c r="D3889" s="118" t="e">
        <f t="shared" ca="1" si="1"/>
        <v>#NAME?</v>
      </c>
      <c r="E3889" s="118" t="s">
        <v>18986</v>
      </c>
      <c r="F3889" s="118" t="s">
        <v>18987</v>
      </c>
      <c r="G3889" s="118"/>
      <c r="H3889" s="118" t="s">
        <v>4305</v>
      </c>
      <c r="I3889" s="118" t="s">
        <v>8136</v>
      </c>
      <c r="J3889" s="118" t="s">
        <v>7622</v>
      </c>
    </row>
    <row r="3890" spans="1:10" ht="12.75">
      <c r="A3890" s="118" t="s">
        <v>10777</v>
      </c>
      <c r="B3890" s="118" t="s">
        <v>18656</v>
      </c>
      <c r="C3890" s="118" t="b">
        <v>0</v>
      </c>
      <c r="D3890" s="118" t="e">
        <f t="shared" ca="1" si="1"/>
        <v>#NAME?</v>
      </c>
      <c r="E3890" s="118" t="s">
        <v>18986</v>
      </c>
      <c r="F3890" s="118" t="s">
        <v>18988</v>
      </c>
      <c r="G3890" s="118"/>
      <c r="H3890" s="118" t="s">
        <v>4305</v>
      </c>
      <c r="I3890" s="118" t="s">
        <v>8136</v>
      </c>
      <c r="J3890" s="118" t="s">
        <v>7622</v>
      </c>
    </row>
    <row r="3891" spans="1:10" ht="12.75">
      <c r="A3891" s="118" t="s">
        <v>8431</v>
      </c>
      <c r="B3891" s="118" t="s">
        <v>18989</v>
      </c>
      <c r="C3891" s="118" t="b">
        <v>0</v>
      </c>
      <c r="D3891" s="118" t="e">
        <f t="shared" ca="1" si="1"/>
        <v>#NAME?</v>
      </c>
      <c r="E3891" s="118" t="s">
        <v>18990</v>
      </c>
      <c r="F3891" s="118" t="s">
        <v>18991</v>
      </c>
      <c r="G3891" s="118"/>
      <c r="H3891" s="118" t="s">
        <v>4276</v>
      </c>
      <c r="I3891" s="118" t="s">
        <v>7794</v>
      </c>
      <c r="J3891" s="118" t="s">
        <v>7795</v>
      </c>
    </row>
    <row r="3892" spans="1:10" ht="12.75">
      <c r="A3892" s="118" t="s">
        <v>1026</v>
      </c>
      <c r="B3892" s="118" t="s">
        <v>8861</v>
      </c>
      <c r="C3892" s="118" t="b">
        <v>0</v>
      </c>
      <c r="D3892" s="118" t="e">
        <f t="shared" ca="1" si="1"/>
        <v>#NAME?</v>
      </c>
      <c r="E3892" s="118" t="s">
        <v>18990</v>
      </c>
      <c r="F3892" s="118" t="s">
        <v>18992</v>
      </c>
      <c r="G3892" s="118"/>
      <c r="H3892" s="118" t="s">
        <v>4276</v>
      </c>
      <c r="I3892" s="118" t="s">
        <v>18594</v>
      </c>
      <c r="J3892" s="118" t="s">
        <v>10551</v>
      </c>
    </row>
    <row r="3893" spans="1:10" ht="12.75">
      <c r="A3893" s="118" t="s">
        <v>1544</v>
      </c>
      <c r="B3893" s="118" t="s">
        <v>18993</v>
      </c>
      <c r="C3893" s="118" t="b">
        <v>0</v>
      </c>
      <c r="D3893" s="118" t="e">
        <f t="shared" ca="1" si="1"/>
        <v>#NAME?</v>
      </c>
      <c r="E3893" s="118" t="s">
        <v>18990</v>
      </c>
      <c r="F3893" s="118" t="s">
        <v>18994</v>
      </c>
      <c r="G3893" s="118"/>
      <c r="H3893" s="118" t="s">
        <v>4276</v>
      </c>
      <c r="I3893" s="118" t="s">
        <v>7794</v>
      </c>
      <c r="J3893" s="118" t="s">
        <v>7795</v>
      </c>
    </row>
    <row r="3894" spans="1:10" ht="12.75">
      <c r="A3894" s="118" t="s">
        <v>1769</v>
      </c>
      <c r="B3894" s="118" t="s">
        <v>1922</v>
      </c>
      <c r="C3894" s="118" t="b">
        <v>0</v>
      </c>
      <c r="D3894" s="118" t="e">
        <f t="shared" ca="1" si="1"/>
        <v>#NAME?</v>
      </c>
      <c r="E3894" s="118" t="s">
        <v>18990</v>
      </c>
      <c r="F3894" s="118" t="s">
        <v>18995</v>
      </c>
      <c r="G3894" s="118"/>
      <c r="H3894" s="118" t="s">
        <v>4276</v>
      </c>
      <c r="I3894" s="118" t="s">
        <v>7794</v>
      </c>
      <c r="J3894" s="118" t="s">
        <v>7795</v>
      </c>
    </row>
    <row r="3895" spans="1:10" ht="12.75">
      <c r="A3895" s="118" t="s">
        <v>1457</v>
      </c>
      <c r="B3895" s="118" t="s">
        <v>18996</v>
      </c>
      <c r="C3895" s="118" t="b">
        <v>0</v>
      </c>
      <c r="D3895" s="118" t="e">
        <f t="shared" ca="1" si="1"/>
        <v>#NAME?</v>
      </c>
      <c r="E3895" s="118" t="s">
        <v>18990</v>
      </c>
      <c r="F3895" s="118" t="s">
        <v>18997</v>
      </c>
      <c r="G3895" s="118"/>
      <c r="H3895" s="118" t="s">
        <v>4276</v>
      </c>
      <c r="I3895" s="118" t="s">
        <v>14203</v>
      </c>
      <c r="J3895" s="118" t="s">
        <v>14204</v>
      </c>
    </row>
    <row r="3896" spans="1:10" ht="12.75">
      <c r="A3896" s="118" t="s">
        <v>1688</v>
      </c>
      <c r="B3896" s="118" t="s">
        <v>10794</v>
      </c>
      <c r="C3896" s="118" t="b">
        <v>0</v>
      </c>
      <c r="D3896" s="118" t="e">
        <f t="shared" ca="1" si="1"/>
        <v>#NAME?</v>
      </c>
      <c r="E3896" s="118" t="s">
        <v>18990</v>
      </c>
      <c r="F3896" s="118" t="s">
        <v>18998</v>
      </c>
      <c r="G3896" s="118"/>
      <c r="H3896" s="118" t="s">
        <v>7647</v>
      </c>
      <c r="I3896" s="118" t="s">
        <v>7794</v>
      </c>
      <c r="J3896" s="118" t="s">
        <v>7795</v>
      </c>
    </row>
    <row r="3897" spans="1:10" ht="12.75">
      <c r="A3897" s="118" t="s">
        <v>18999</v>
      </c>
      <c r="B3897" s="118" t="s">
        <v>19000</v>
      </c>
      <c r="C3897" s="118" t="b">
        <v>0</v>
      </c>
      <c r="D3897" s="118" t="e">
        <f t="shared" ca="1" si="1"/>
        <v>#NAME?</v>
      </c>
      <c r="E3897" s="118" t="s">
        <v>19001</v>
      </c>
      <c r="F3897" s="118" t="s">
        <v>19002</v>
      </c>
      <c r="G3897" s="118"/>
      <c r="H3897" s="118" t="s">
        <v>4278</v>
      </c>
      <c r="I3897" s="118" t="s">
        <v>1603</v>
      </c>
      <c r="J3897" s="118" t="s">
        <v>7756</v>
      </c>
    </row>
    <row r="3898" spans="1:10" ht="12.75">
      <c r="A3898" s="118" t="s">
        <v>989</v>
      </c>
      <c r="B3898" s="118" t="s">
        <v>12792</v>
      </c>
      <c r="C3898" s="118" t="b">
        <v>0</v>
      </c>
      <c r="D3898" s="118" t="e">
        <f t="shared" ca="1" si="1"/>
        <v>#NAME?</v>
      </c>
      <c r="E3898" s="118" t="s">
        <v>19003</v>
      </c>
      <c r="F3898" s="118" t="s">
        <v>19004</v>
      </c>
      <c r="G3898" s="118"/>
      <c r="H3898" s="118" t="s">
        <v>4831</v>
      </c>
      <c r="I3898" s="118" t="s">
        <v>10184</v>
      </c>
      <c r="J3898" s="118" t="s">
        <v>10185</v>
      </c>
    </row>
    <row r="3899" spans="1:10" ht="12.75">
      <c r="A3899" s="118" t="s">
        <v>969</v>
      </c>
      <c r="B3899" s="118" t="s">
        <v>19005</v>
      </c>
      <c r="C3899" s="118" t="b">
        <v>0</v>
      </c>
      <c r="D3899" s="118" t="e">
        <f t="shared" ca="1" si="1"/>
        <v>#NAME?</v>
      </c>
      <c r="E3899" s="118" t="s">
        <v>19003</v>
      </c>
      <c r="F3899" s="118" t="s">
        <v>19006</v>
      </c>
      <c r="G3899" s="118"/>
      <c r="H3899" s="118" t="s">
        <v>4276</v>
      </c>
      <c r="I3899" s="118" t="s">
        <v>10184</v>
      </c>
      <c r="J3899" s="118" t="s">
        <v>10185</v>
      </c>
    </row>
    <row r="3900" spans="1:10" ht="12.75">
      <c r="A3900" s="118" t="s">
        <v>7665</v>
      </c>
      <c r="B3900" s="118" t="s">
        <v>19007</v>
      </c>
      <c r="C3900" s="118" t="b">
        <v>0</v>
      </c>
      <c r="D3900" s="118" t="e">
        <f t="shared" ca="1" si="1"/>
        <v>#NAME?</v>
      </c>
      <c r="E3900" s="118" t="s">
        <v>19003</v>
      </c>
      <c r="F3900" s="118" t="s">
        <v>19008</v>
      </c>
      <c r="G3900" s="118"/>
      <c r="H3900" s="118" t="s">
        <v>16426</v>
      </c>
      <c r="I3900" s="118" t="s">
        <v>10184</v>
      </c>
      <c r="J3900" s="118" t="s">
        <v>10185</v>
      </c>
    </row>
    <row r="3901" spans="1:10" ht="12.75">
      <c r="A3901" s="118" t="s">
        <v>19009</v>
      </c>
      <c r="B3901" s="118" t="s">
        <v>19010</v>
      </c>
      <c r="C3901" s="118" t="b">
        <v>0</v>
      </c>
      <c r="D3901" s="118" t="e">
        <f t="shared" ca="1" si="1"/>
        <v>#NAME?</v>
      </c>
      <c r="E3901" s="118" t="s">
        <v>19003</v>
      </c>
      <c r="F3901" s="118" t="s">
        <v>19011</v>
      </c>
      <c r="G3901" s="118"/>
      <c r="H3901" s="118" t="s">
        <v>10534</v>
      </c>
      <c r="I3901" s="118" t="s">
        <v>10184</v>
      </c>
      <c r="J3901" s="118" t="s">
        <v>10185</v>
      </c>
    </row>
    <row r="3902" spans="1:10" ht="12.75">
      <c r="A3902" s="118" t="s">
        <v>2648</v>
      </c>
      <c r="B3902" s="118" t="s">
        <v>16911</v>
      </c>
      <c r="C3902" s="118" t="b">
        <v>0</v>
      </c>
      <c r="D3902" s="118" t="e">
        <f t="shared" ca="1" si="1"/>
        <v>#NAME?</v>
      </c>
      <c r="E3902" s="118" t="s">
        <v>19003</v>
      </c>
      <c r="F3902" s="118" t="s">
        <v>19012</v>
      </c>
      <c r="G3902" s="118"/>
      <c r="H3902" s="118" t="s">
        <v>19013</v>
      </c>
      <c r="I3902" s="118" t="s">
        <v>10184</v>
      </c>
      <c r="J3902" s="118" t="s">
        <v>10185</v>
      </c>
    </row>
    <row r="3903" spans="1:10" ht="12.75">
      <c r="A3903" s="118" t="s">
        <v>8358</v>
      </c>
      <c r="B3903" s="118" t="s">
        <v>19014</v>
      </c>
      <c r="C3903" s="118" t="b">
        <v>0</v>
      </c>
      <c r="D3903" s="118" t="e">
        <f t="shared" ca="1" si="1"/>
        <v>#NAME?</v>
      </c>
      <c r="E3903" s="118" t="s">
        <v>19003</v>
      </c>
      <c r="F3903" s="118" t="s">
        <v>19015</v>
      </c>
      <c r="G3903" s="118"/>
      <c r="H3903" s="118" t="s">
        <v>14289</v>
      </c>
      <c r="I3903" s="118" t="s">
        <v>10184</v>
      </c>
      <c r="J3903" s="118" t="s">
        <v>10185</v>
      </c>
    </row>
    <row r="3904" spans="1:10" ht="12.75">
      <c r="A3904" s="118" t="s">
        <v>935</v>
      </c>
      <c r="B3904" s="118" t="s">
        <v>19016</v>
      </c>
      <c r="C3904" s="118" t="b">
        <v>0</v>
      </c>
      <c r="D3904" s="118" t="e">
        <f t="shared" ca="1" si="1"/>
        <v>#NAME?</v>
      </c>
      <c r="E3904" s="118" t="s">
        <v>19017</v>
      </c>
      <c r="F3904" s="118" t="s">
        <v>19018</v>
      </c>
      <c r="G3904" s="118"/>
      <c r="H3904" s="118" t="s">
        <v>4276</v>
      </c>
      <c r="I3904" s="118" t="s">
        <v>7777</v>
      </c>
      <c r="J3904" s="118" t="s">
        <v>7636</v>
      </c>
    </row>
    <row r="3905" spans="1:10" ht="12.75">
      <c r="A3905" s="118" t="s">
        <v>882</v>
      </c>
      <c r="B3905" s="118" t="s">
        <v>1112</v>
      </c>
      <c r="C3905" s="118" t="b">
        <v>0</v>
      </c>
      <c r="D3905" s="118" t="e">
        <f t="shared" ca="1" si="1"/>
        <v>#NAME?</v>
      </c>
      <c r="E3905" s="118" t="s">
        <v>19017</v>
      </c>
      <c r="F3905" s="118" t="s">
        <v>19019</v>
      </c>
      <c r="G3905" s="118"/>
      <c r="H3905" s="118" t="s">
        <v>4872</v>
      </c>
      <c r="I3905" s="118" t="s">
        <v>7777</v>
      </c>
      <c r="J3905" s="118" t="s">
        <v>7636</v>
      </c>
    </row>
    <row r="3906" spans="1:10" ht="12.75">
      <c r="A3906" s="118" t="s">
        <v>910</v>
      </c>
      <c r="B3906" s="118" t="s">
        <v>9490</v>
      </c>
      <c r="C3906" s="118" t="b">
        <v>0</v>
      </c>
      <c r="D3906" s="118" t="e">
        <f t="shared" ca="1" si="1"/>
        <v>#NAME?</v>
      </c>
      <c r="E3906" s="118" t="s">
        <v>4948</v>
      </c>
      <c r="F3906" s="118" t="s">
        <v>19020</v>
      </c>
      <c r="G3906" s="118"/>
      <c r="H3906" s="118" t="s">
        <v>54</v>
      </c>
      <c r="I3906" s="118" t="s">
        <v>19021</v>
      </c>
      <c r="J3906" s="118" t="s">
        <v>14204</v>
      </c>
    </row>
    <row r="3907" spans="1:10" ht="12.75">
      <c r="A3907" s="118" t="s">
        <v>798</v>
      </c>
      <c r="B3907" s="118" t="s">
        <v>19022</v>
      </c>
      <c r="C3907" s="118" t="b">
        <v>0</v>
      </c>
      <c r="D3907" s="118" t="e">
        <f t="shared" ca="1" si="1"/>
        <v>#NAME?</v>
      </c>
      <c r="E3907" s="118" t="s">
        <v>4948</v>
      </c>
      <c r="F3907" s="118" t="s">
        <v>19023</v>
      </c>
      <c r="G3907" s="118"/>
      <c r="H3907" s="118" t="s">
        <v>54</v>
      </c>
      <c r="I3907" s="118" t="s">
        <v>19021</v>
      </c>
      <c r="J3907" s="118" t="s">
        <v>14204</v>
      </c>
    </row>
    <row r="3908" spans="1:10" ht="12.75">
      <c r="A3908" s="118" t="s">
        <v>8894</v>
      </c>
      <c r="B3908" s="118" t="s">
        <v>19024</v>
      </c>
      <c r="C3908" s="118" t="b">
        <v>0</v>
      </c>
      <c r="D3908" s="118" t="e">
        <f t="shared" ca="1" si="1"/>
        <v>#NAME?</v>
      </c>
      <c r="E3908" s="118" t="s">
        <v>4948</v>
      </c>
      <c r="F3908" s="118" t="s">
        <v>19025</v>
      </c>
      <c r="G3908" s="118"/>
      <c r="H3908" s="118" t="s">
        <v>54</v>
      </c>
      <c r="I3908" s="118" t="s">
        <v>19021</v>
      </c>
      <c r="J3908" s="118" t="s">
        <v>14204</v>
      </c>
    </row>
    <row r="3909" spans="1:10" ht="12.75">
      <c r="A3909" s="118" t="s">
        <v>1069</v>
      </c>
      <c r="B3909" s="118" t="s">
        <v>19026</v>
      </c>
      <c r="C3909" s="118" t="b">
        <v>0</v>
      </c>
      <c r="D3909" s="118" t="e">
        <f t="shared" ca="1" si="1"/>
        <v>#NAME?</v>
      </c>
      <c r="E3909" s="118" t="s">
        <v>4948</v>
      </c>
      <c r="F3909" s="118" t="s">
        <v>19027</v>
      </c>
      <c r="G3909" s="118"/>
      <c r="H3909" s="118" t="s">
        <v>19028</v>
      </c>
      <c r="I3909" s="118" t="s">
        <v>19021</v>
      </c>
      <c r="J3909" s="118" t="s">
        <v>14204</v>
      </c>
    </row>
    <row r="3910" spans="1:10" ht="12.75">
      <c r="A3910" s="118" t="s">
        <v>1688</v>
      </c>
      <c r="B3910" s="118" t="s">
        <v>19029</v>
      </c>
      <c r="C3910" s="118" t="b">
        <v>0</v>
      </c>
      <c r="D3910" s="118" t="e">
        <f t="shared" ca="1" si="1"/>
        <v>#NAME?</v>
      </c>
      <c r="E3910" s="118" t="s">
        <v>4948</v>
      </c>
      <c r="F3910" s="118" t="s">
        <v>19030</v>
      </c>
      <c r="G3910" s="118"/>
      <c r="H3910" s="118" t="s">
        <v>19031</v>
      </c>
      <c r="I3910" s="118" t="s">
        <v>19021</v>
      </c>
      <c r="J3910" s="118" t="s">
        <v>14204</v>
      </c>
    </row>
    <row r="3911" spans="1:10" ht="12.75">
      <c r="A3911" s="118" t="s">
        <v>7897</v>
      </c>
      <c r="B3911" s="118" t="s">
        <v>19032</v>
      </c>
      <c r="C3911" s="118" t="b">
        <v>0</v>
      </c>
      <c r="D3911" s="118" t="e">
        <f t="shared" ca="1" si="1"/>
        <v>#NAME?</v>
      </c>
      <c r="E3911" s="118" t="s">
        <v>19033</v>
      </c>
      <c r="F3911" s="118" t="s">
        <v>19034</v>
      </c>
      <c r="G3911" s="118"/>
      <c r="H3911" s="118" t="s">
        <v>4276</v>
      </c>
      <c r="I3911" s="118" t="s">
        <v>8526</v>
      </c>
      <c r="J3911" s="118" t="s">
        <v>7591</v>
      </c>
    </row>
    <row r="3912" spans="1:10" ht="12.75">
      <c r="A3912" s="118" t="s">
        <v>8889</v>
      </c>
      <c r="B3912" s="118" t="s">
        <v>1877</v>
      </c>
      <c r="C3912" s="118" t="b">
        <v>0</v>
      </c>
      <c r="D3912" s="118" t="e">
        <f t="shared" ca="1" si="1"/>
        <v>#NAME?</v>
      </c>
      <c r="E3912" s="118" t="s">
        <v>19035</v>
      </c>
      <c r="F3912" s="118" t="s">
        <v>19036</v>
      </c>
      <c r="G3912" s="118"/>
      <c r="H3912" s="118" t="s">
        <v>4278</v>
      </c>
      <c r="I3912" s="118" t="s">
        <v>10521</v>
      </c>
      <c r="J3912" s="118"/>
    </row>
    <row r="3913" spans="1:10" ht="12.75">
      <c r="A3913" s="118" t="s">
        <v>2671</v>
      </c>
      <c r="B3913" s="118" t="s">
        <v>19037</v>
      </c>
      <c r="C3913" s="118" t="b">
        <v>0</v>
      </c>
      <c r="D3913" s="118" t="e">
        <f t="shared" ca="1" si="1"/>
        <v>#NAME?</v>
      </c>
      <c r="E3913" s="118" t="s">
        <v>19035</v>
      </c>
      <c r="F3913" s="118" t="s">
        <v>19038</v>
      </c>
      <c r="G3913" s="118"/>
      <c r="H3913" s="118" t="s">
        <v>4305</v>
      </c>
      <c r="I3913" s="118" t="s">
        <v>8136</v>
      </c>
      <c r="J3913" s="118" t="s">
        <v>7622</v>
      </c>
    </row>
    <row r="3914" spans="1:10" ht="12.75">
      <c r="A3914" s="118" t="s">
        <v>830</v>
      </c>
      <c r="B3914" s="118" t="s">
        <v>15639</v>
      </c>
      <c r="C3914" s="118" t="b">
        <v>0</v>
      </c>
      <c r="D3914" s="118" t="e">
        <f t="shared" ca="1" si="1"/>
        <v>#NAME?</v>
      </c>
      <c r="E3914" s="118" t="s">
        <v>19035</v>
      </c>
      <c r="F3914" s="118" t="s">
        <v>19039</v>
      </c>
      <c r="G3914" s="118"/>
      <c r="H3914" s="118" t="s">
        <v>54</v>
      </c>
      <c r="I3914" s="118" t="s">
        <v>10521</v>
      </c>
      <c r="J3914" s="118"/>
    </row>
    <row r="3915" spans="1:10" ht="12.75">
      <c r="A3915" s="118" t="s">
        <v>870</v>
      </c>
      <c r="B3915" s="118" t="s">
        <v>1877</v>
      </c>
      <c r="C3915" s="118" t="b">
        <v>0</v>
      </c>
      <c r="D3915" s="118" t="e">
        <f t="shared" ca="1" si="1"/>
        <v>#NAME?</v>
      </c>
      <c r="E3915" s="118" t="s">
        <v>19035</v>
      </c>
      <c r="F3915" s="118" t="s">
        <v>19040</v>
      </c>
      <c r="G3915" s="118"/>
      <c r="H3915" s="118" t="s">
        <v>54</v>
      </c>
      <c r="I3915" s="118" t="s">
        <v>10521</v>
      </c>
      <c r="J3915" s="118"/>
    </row>
    <row r="3916" spans="1:10" ht="12.75">
      <c r="A3916" s="118" t="s">
        <v>8556</v>
      </c>
      <c r="B3916" s="118" t="s">
        <v>14788</v>
      </c>
      <c r="C3916" s="118" t="b">
        <v>0</v>
      </c>
      <c r="D3916" s="118" t="e">
        <f t="shared" ca="1" si="1"/>
        <v>#NAME?</v>
      </c>
      <c r="E3916" s="118" t="s">
        <v>19035</v>
      </c>
      <c r="F3916" s="118" t="s">
        <v>19041</v>
      </c>
      <c r="G3916" s="118"/>
      <c r="H3916" s="118" t="s">
        <v>4278</v>
      </c>
      <c r="I3916" s="118" t="s">
        <v>10521</v>
      </c>
      <c r="J3916" s="118"/>
    </row>
    <row r="3917" spans="1:10" ht="12.75">
      <c r="A3917" s="118" t="s">
        <v>19042</v>
      </c>
      <c r="B3917" s="118" t="s">
        <v>11909</v>
      </c>
      <c r="C3917" s="118" t="b">
        <v>0</v>
      </c>
      <c r="D3917" s="118" t="e">
        <f t="shared" ca="1" si="1"/>
        <v>#NAME?</v>
      </c>
      <c r="E3917" s="118" t="s">
        <v>19035</v>
      </c>
      <c r="F3917" s="118" t="s">
        <v>19043</v>
      </c>
      <c r="G3917" s="118"/>
      <c r="H3917" s="118" t="s">
        <v>4278</v>
      </c>
      <c r="I3917" s="118" t="s">
        <v>10521</v>
      </c>
      <c r="J3917" s="118"/>
    </row>
    <row r="3918" spans="1:10" ht="12.75">
      <c r="A3918" s="118" t="s">
        <v>19044</v>
      </c>
      <c r="B3918" s="118" t="s">
        <v>9962</v>
      </c>
      <c r="C3918" s="118" t="b">
        <v>0</v>
      </c>
      <c r="D3918" s="118" t="e">
        <f t="shared" ca="1" si="1"/>
        <v>#NAME?</v>
      </c>
      <c r="E3918" s="118" t="s">
        <v>19035</v>
      </c>
      <c r="F3918" s="118" t="s">
        <v>19045</v>
      </c>
      <c r="G3918" s="118"/>
      <c r="H3918" s="118" t="s">
        <v>54</v>
      </c>
      <c r="I3918" s="118" t="s">
        <v>10521</v>
      </c>
      <c r="J3918" s="118"/>
    </row>
    <row r="3919" spans="1:10" ht="12.75">
      <c r="A3919" s="118" t="s">
        <v>19046</v>
      </c>
      <c r="B3919" s="118" t="s">
        <v>19047</v>
      </c>
      <c r="C3919" s="118" t="b">
        <v>0</v>
      </c>
      <c r="D3919" s="118" t="e">
        <f t="shared" ca="1" si="1"/>
        <v>#NAME?</v>
      </c>
      <c r="E3919" s="118" t="s">
        <v>19048</v>
      </c>
      <c r="F3919" s="118" t="s">
        <v>19049</v>
      </c>
      <c r="G3919" s="118"/>
      <c r="H3919" s="118" t="s">
        <v>4640</v>
      </c>
      <c r="I3919" s="118" t="s">
        <v>19050</v>
      </c>
      <c r="J3919" s="118"/>
    </row>
    <row r="3920" spans="1:10" ht="12.75">
      <c r="A3920" s="118" t="s">
        <v>19051</v>
      </c>
      <c r="B3920" s="118" t="s">
        <v>14379</v>
      </c>
      <c r="C3920" s="118" t="b">
        <v>0</v>
      </c>
      <c r="D3920" s="118" t="e">
        <f t="shared" ca="1" si="1"/>
        <v>#NAME?</v>
      </c>
      <c r="E3920" s="118" t="s">
        <v>19048</v>
      </c>
      <c r="F3920" s="118" t="s">
        <v>19052</v>
      </c>
      <c r="G3920" s="118"/>
      <c r="H3920" s="118" t="s">
        <v>6031</v>
      </c>
      <c r="I3920" s="118" t="s">
        <v>19050</v>
      </c>
      <c r="J3920" s="118"/>
    </row>
    <row r="3921" spans="1:10" ht="12.75">
      <c r="A3921" s="118" t="s">
        <v>19053</v>
      </c>
      <c r="B3921" s="118" t="s">
        <v>19054</v>
      </c>
      <c r="C3921" s="118" t="b">
        <v>0</v>
      </c>
      <c r="D3921" s="118" t="e">
        <f t="shared" ca="1" si="1"/>
        <v>#NAME?</v>
      </c>
      <c r="E3921" s="118" t="s">
        <v>19048</v>
      </c>
      <c r="F3921" s="118" t="s">
        <v>19055</v>
      </c>
      <c r="G3921" s="118"/>
      <c r="H3921" s="118" t="s">
        <v>8602</v>
      </c>
      <c r="I3921" s="118" t="s">
        <v>19050</v>
      </c>
      <c r="J3921" s="118"/>
    </row>
    <row r="3922" spans="1:10" ht="12.75">
      <c r="A3922" s="118" t="s">
        <v>13081</v>
      </c>
      <c r="B3922" s="118" t="s">
        <v>19056</v>
      </c>
      <c r="C3922" s="118" t="b">
        <v>0</v>
      </c>
      <c r="D3922" s="118" t="e">
        <f t="shared" ca="1" si="1"/>
        <v>#NAME?</v>
      </c>
      <c r="E3922" s="118" t="s">
        <v>19048</v>
      </c>
      <c r="F3922" s="118" t="s">
        <v>19057</v>
      </c>
      <c r="G3922" s="118"/>
      <c r="H3922" s="118" t="s">
        <v>7611</v>
      </c>
      <c r="I3922" s="118" t="s">
        <v>19050</v>
      </c>
      <c r="J3922" s="118"/>
    </row>
    <row r="3923" spans="1:10" ht="12.75">
      <c r="A3923" s="118" t="s">
        <v>1173</v>
      </c>
      <c r="B3923" s="118" t="s">
        <v>19058</v>
      </c>
      <c r="C3923" s="118" t="b">
        <v>0</v>
      </c>
      <c r="D3923" s="118" t="e">
        <f t="shared" ca="1" si="1"/>
        <v>#NAME?</v>
      </c>
      <c r="E3923" s="118" t="s">
        <v>19059</v>
      </c>
      <c r="F3923" s="118" t="s">
        <v>19060</v>
      </c>
      <c r="G3923" s="118"/>
      <c r="H3923" s="118" t="s">
        <v>4278</v>
      </c>
      <c r="I3923" s="118" t="s">
        <v>9659</v>
      </c>
      <c r="J3923" s="118" t="s">
        <v>9660</v>
      </c>
    </row>
    <row r="3924" spans="1:10" ht="12.75">
      <c r="A3924" s="118" t="s">
        <v>995</v>
      </c>
      <c r="B3924" s="118" t="s">
        <v>19061</v>
      </c>
      <c r="C3924" s="118" t="b">
        <v>0</v>
      </c>
      <c r="D3924" s="118" t="e">
        <f t="shared" ca="1" si="1"/>
        <v>#NAME?</v>
      </c>
      <c r="E3924" s="118" t="s">
        <v>19059</v>
      </c>
      <c r="F3924" s="118" t="s">
        <v>19062</v>
      </c>
      <c r="G3924" s="118"/>
      <c r="H3924" s="118" t="s">
        <v>4278</v>
      </c>
      <c r="I3924" s="118" t="s">
        <v>7590</v>
      </c>
      <c r="J3924" s="118" t="s">
        <v>7591</v>
      </c>
    </row>
    <row r="3925" spans="1:10" ht="12.75">
      <c r="A3925" s="118" t="s">
        <v>830</v>
      </c>
      <c r="B3925" s="118" t="s">
        <v>19063</v>
      </c>
      <c r="C3925" s="118" t="b">
        <v>0</v>
      </c>
      <c r="D3925" s="118" t="e">
        <f t="shared" ca="1" si="1"/>
        <v>#NAME?</v>
      </c>
      <c r="E3925" s="118" t="s">
        <v>19064</v>
      </c>
      <c r="F3925" s="118" t="s">
        <v>19065</v>
      </c>
      <c r="G3925" s="118"/>
      <c r="H3925" s="118" t="s">
        <v>4485</v>
      </c>
      <c r="I3925" s="118" t="s">
        <v>19066</v>
      </c>
      <c r="J3925" s="118" t="s">
        <v>7636</v>
      </c>
    </row>
    <row r="3926" spans="1:10" ht="12.75">
      <c r="A3926" s="118" t="s">
        <v>882</v>
      </c>
      <c r="B3926" s="118" t="s">
        <v>19067</v>
      </c>
      <c r="C3926" s="118" t="b">
        <v>0</v>
      </c>
      <c r="D3926" s="118" t="e">
        <f t="shared" ca="1" si="1"/>
        <v>#NAME?</v>
      </c>
      <c r="E3926" s="118" t="s">
        <v>19064</v>
      </c>
      <c r="F3926" s="118" t="s">
        <v>19068</v>
      </c>
      <c r="G3926" s="118"/>
      <c r="H3926" s="118" t="s">
        <v>17200</v>
      </c>
      <c r="I3926" s="118" t="s">
        <v>19066</v>
      </c>
      <c r="J3926" s="118" t="s">
        <v>7636</v>
      </c>
    </row>
    <row r="3927" spans="1:10" ht="12.75">
      <c r="A3927" s="118" t="s">
        <v>1591</v>
      </c>
      <c r="B3927" s="118" t="s">
        <v>19069</v>
      </c>
      <c r="C3927" s="118" t="b">
        <v>0</v>
      </c>
      <c r="D3927" s="118" t="e">
        <f t="shared" ca="1" si="1"/>
        <v>#NAME?</v>
      </c>
      <c r="E3927" s="118" t="s">
        <v>19070</v>
      </c>
      <c r="F3927" s="118" t="s">
        <v>19071</v>
      </c>
      <c r="G3927" s="118"/>
      <c r="H3927" s="118" t="s">
        <v>54</v>
      </c>
      <c r="I3927" s="118" t="s">
        <v>9131</v>
      </c>
      <c r="J3927" s="118" t="s">
        <v>7622</v>
      </c>
    </row>
    <row r="3928" spans="1:10" ht="12.75">
      <c r="A3928" s="118" t="s">
        <v>1591</v>
      </c>
      <c r="B3928" s="118" t="s">
        <v>18302</v>
      </c>
      <c r="C3928" s="118" t="b">
        <v>0</v>
      </c>
      <c r="D3928" s="118" t="e">
        <f t="shared" ca="1" si="1"/>
        <v>#NAME?</v>
      </c>
      <c r="E3928" s="118" t="s">
        <v>19070</v>
      </c>
      <c r="F3928" s="118" t="s">
        <v>19072</v>
      </c>
      <c r="G3928" s="118"/>
      <c r="H3928" s="118" t="s">
        <v>54</v>
      </c>
      <c r="I3928" s="118" t="s">
        <v>9131</v>
      </c>
      <c r="J3928" s="118" t="s">
        <v>7622</v>
      </c>
    </row>
    <row r="3929" spans="1:10" ht="12.75">
      <c r="A3929" s="118" t="s">
        <v>19073</v>
      </c>
      <c r="B3929" s="118" t="s">
        <v>9763</v>
      </c>
      <c r="C3929" s="118" t="b">
        <v>0</v>
      </c>
      <c r="D3929" s="118" t="e">
        <f t="shared" ca="1" si="1"/>
        <v>#NAME?</v>
      </c>
      <c r="E3929" s="118" t="s">
        <v>19070</v>
      </c>
      <c r="F3929" s="118" t="s">
        <v>19074</v>
      </c>
      <c r="G3929" s="118"/>
      <c r="H3929" s="118" t="s">
        <v>54</v>
      </c>
      <c r="I3929" s="118" t="s">
        <v>9131</v>
      </c>
      <c r="J3929" s="118" t="s">
        <v>7622</v>
      </c>
    </row>
    <row r="3930" spans="1:10" ht="12.75">
      <c r="A3930" s="118" t="s">
        <v>2671</v>
      </c>
      <c r="B3930" s="118" t="s">
        <v>19075</v>
      </c>
      <c r="C3930" s="118" t="b">
        <v>0</v>
      </c>
      <c r="D3930" s="118" t="e">
        <f t="shared" ca="1" si="1"/>
        <v>#NAME?</v>
      </c>
      <c r="E3930" s="118" t="s">
        <v>4953</v>
      </c>
      <c r="F3930" s="118" t="s">
        <v>19076</v>
      </c>
      <c r="G3930" s="118"/>
      <c r="H3930" s="118" t="s">
        <v>5607</v>
      </c>
      <c r="I3930" s="118" t="s">
        <v>19077</v>
      </c>
      <c r="J3930" s="118" t="s">
        <v>19078</v>
      </c>
    </row>
    <row r="3931" spans="1:10" ht="12.75">
      <c r="A3931" s="118" t="s">
        <v>798</v>
      </c>
      <c r="B3931" s="118" t="s">
        <v>19079</v>
      </c>
      <c r="C3931" s="118" t="b">
        <v>0</v>
      </c>
      <c r="D3931" s="118" t="e">
        <f t="shared" ca="1" si="1"/>
        <v>#NAME?</v>
      </c>
      <c r="E3931" s="118" t="s">
        <v>4953</v>
      </c>
      <c r="F3931" s="118" t="s">
        <v>19080</v>
      </c>
      <c r="G3931" s="118"/>
      <c r="H3931" s="118" t="s">
        <v>5677</v>
      </c>
      <c r="I3931" s="118" t="s">
        <v>19077</v>
      </c>
      <c r="J3931" s="118" t="s">
        <v>19078</v>
      </c>
    </row>
    <row r="3932" spans="1:10" ht="12.75">
      <c r="A3932" s="118" t="s">
        <v>814</v>
      </c>
      <c r="B3932" s="118" t="s">
        <v>2279</v>
      </c>
      <c r="C3932" s="118" t="b">
        <v>0</v>
      </c>
      <c r="D3932" s="118" t="e">
        <f t="shared" ca="1" si="1"/>
        <v>#NAME?</v>
      </c>
      <c r="E3932" s="118" t="s">
        <v>19081</v>
      </c>
      <c r="F3932" s="118" t="s">
        <v>19082</v>
      </c>
      <c r="G3932" s="118"/>
      <c r="H3932" s="118" t="s">
        <v>5607</v>
      </c>
      <c r="I3932" s="118" t="s">
        <v>15181</v>
      </c>
      <c r="J3932" s="118"/>
    </row>
    <row r="3933" spans="1:10" ht="12.75">
      <c r="A3933" s="118" t="s">
        <v>1666</v>
      </c>
      <c r="B3933" s="118" t="s">
        <v>8550</v>
      </c>
      <c r="C3933" s="118" t="b">
        <v>0</v>
      </c>
      <c r="D3933" s="118" t="e">
        <f t="shared" ca="1" si="1"/>
        <v>#NAME?</v>
      </c>
      <c r="E3933" s="118" t="s">
        <v>19081</v>
      </c>
      <c r="F3933" s="118" t="s">
        <v>19083</v>
      </c>
      <c r="G3933" s="118"/>
      <c r="H3933" s="118" t="s">
        <v>4908</v>
      </c>
      <c r="I3933" s="118" t="s">
        <v>7642</v>
      </c>
      <c r="J3933" s="118"/>
    </row>
    <row r="3934" spans="1:10" ht="12.75">
      <c r="A3934" s="118" t="s">
        <v>19084</v>
      </c>
      <c r="B3934" s="118" t="s">
        <v>11430</v>
      </c>
      <c r="C3934" s="118" t="b">
        <v>0</v>
      </c>
      <c r="D3934" s="118" t="e">
        <f t="shared" ca="1" si="1"/>
        <v>#NAME?</v>
      </c>
      <c r="E3934" s="118" t="s">
        <v>19081</v>
      </c>
      <c r="F3934" s="118" t="s">
        <v>19085</v>
      </c>
      <c r="G3934" s="118"/>
      <c r="H3934" s="118" t="s">
        <v>54</v>
      </c>
      <c r="I3934" s="118" t="s">
        <v>15181</v>
      </c>
      <c r="J3934" s="118"/>
    </row>
    <row r="3935" spans="1:10" ht="12.75">
      <c r="A3935" s="118" t="s">
        <v>14696</v>
      </c>
      <c r="B3935" s="118" t="s">
        <v>19086</v>
      </c>
      <c r="C3935" s="118" t="b">
        <v>0</v>
      </c>
      <c r="D3935" s="118" t="e">
        <f t="shared" ca="1" si="1"/>
        <v>#NAME?</v>
      </c>
      <c r="E3935" s="118" t="s">
        <v>19081</v>
      </c>
      <c r="F3935" s="118" t="s">
        <v>19087</v>
      </c>
      <c r="G3935" s="118"/>
      <c r="H3935" s="118" t="s">
        <v>54</v>
      </c>
      <c r="I3935" s="118" t="s">
        <v>7642</v>
      </c>
      <c r="J3935" s="118"/>
    </row>
    <row r="3936" spans="1:10" ht="12.75">
      <c r="A3936" s="118" t="s">
        <v>16471</v>
      </c>
      <c r="B3936" s="118" t="s">
        <v>8861</v>
      </c>
      <c r="C3936" s="118" t="b">
        <v>0</v>
      </c>
      <c r="D3936" s="118" t="e">
        <f t="shared" ca="1" si="1"/>
        <v>#NAME?</v>
      </c>
      <c r="E3936" s="118" t="s">
        <v>19081</v>
      </c>
      <c r="F3936" s="118" t="s">
        <v>19088</v>
      </c>
      <c r="G3936" s="118"/>
      <c r="H3936" s="118" t="s">
        <v>8391</v>
      </c>
      <c r="I3936" s="118" t="s">
        <v>15181</v>
      </c>
      <c r="J3936" s="118"/>
    </row>
    <row r="3937" spans="1:10" ht="12.75">
      <c r="A3937" s="118" t="s">
        <v>1474</v>
      </c>
      <c r="B3937" s="118" t="s">
        <v>19089</v>
      </c>
      <c r="C3937" s="118" t="b">
        <v>0</v>
      </c>
      <c r="D3937" s="118" t="e">
        <f t="shared" ca="1" si="1"/>
        <v>#NAME?</v>
      </c>
      <c r="E3937" s="118" t="s">
        <v>19081</v>
      </c>
      <c r="F3937" s="118" t="s">
        <v>19090</v>
      </c>
      <c r="G3937" s="118"/>
      <c r="H3937" s="118" t="s">
        <v>5368</v>
      </c>
      <c r="I3937" s="118" t="s">
        <v>15181</v>
      </c>
      <c r="J3937" s="118"/>
    </row>
    <row r="3938" spans="1:10" ht="12.75">
      <c r="A3938" s="118" t="s">
        <v>798</v>
      </c>
      <c r="B3938" s="118" t="s">
        <v>19091</v>
      </c>
      <c r="C3938" s="118" t="b">
        <v>0</v>
      </c>
      <c r="D3938" s="118" t="e">
        <f t="shared" ca="1" si="1"/>
        <v>#NAME?</v>
      </c>
      <c r="E3938" s="118" t="s">
        <v>19081</v>
      </c>
      <c r="F3938" s="118" t="s">
        <v>19092</v>
      </c>
      <c r="G3938" s="118"/>
      <c r="H3938" s="118" t="s">
        <v>54</v>
      </c>
      <c r="I3938" s="118" t="s">
        <v>15181</v>
      </c>
      <c r="J3938" s="118"/>
    </row>
    <row r="3939" spans="1:10" ht="12.75">
      <c r="A3939" s="118" t="s">
        <v>14923</v>
      </c>
      <c r="B3939" s="118" t="s">
        <v>19093</v>
      </c>
      <c r="C3939" s="118" t="b">
        <v>0</v>
      </c>
      <c r="D3939" s="118" t="e">
        <f t="shared" ca="1" si="1"/>
        <v>#NAME?</v>
      </c>
      <c r="E3939" s="118" t="s">
        <v>19081</v>
      </c>
      <c r="F3939" s="118" t="s">
        <v>19094</v>
      </c>
      <c r="G3939" s="118"/>
      <c r="H3939" s="118" t="s">
        <v>5368</v>
      </c>
      <c r="I3939" s="118" t="s">
        <v>7642</v>
      </c>
      <c r="J3939" s="118"/>
    </row>
    <row r="3940" spans="1:10" ht="12.75">
      <c r="A3940" s="118" t="s">
        <v>19095</v>
      </c>
      <c r="B3940" s="118" t="s">
        <v>12482</v>
      </c>
      <c r="C3940" s="118" t="b">
        <v>0</v>
      </c>
      <c r="D3940" s="118" t="e">
        <f t="shared" ca="1" si="1"/>
        <v>#NAME?</v>
      </c>
      <c r="E3940" s="118" t="s">
        <v>19081</v>
      </c>
      <c r="F3940" s="118" t="s">
        <v>19096</v>
      </c>
      <c r="G3940" s="118"/>
      <c r="H3940" s="118" t="s">
        <v>54</v>
      </c>
      <c r="I3940" s="118" t="s">
        <v>15181</v>
      </c>
      <c r="J3940" s="118"/>
    </row>
    <row r="3941" spans="1:10" ht="12.75">
      <c r="A3941" s="118" t="s">
        <v>1093</v>
      </c>
      <c r="B3941" s="118" t="s">
        <v>10658</v>
      </c>
      <c r="C3941" s="118" t="b">
        <v>0</v>
      </c>
      <c r="D3941" s="118" t="e">
        <f t="shared" ca="1" si="1"/>
        <v>#NAME?</v>
      </c>
      <c r="E3941" s="118" t="s">
        <v>19081</v>
      </c>
      <c r="F3941" s="118" t="s">
        <v>19097</v>
      </c>
      <c r="G3941" s="118"/>
      <c r="H3941" s="118" t="s">
        <v>5368</v>
      </c>
      <c r="I3941" s="118" t="s">
        <v>7642</v>
      </c>
      <c r="J3941" s="118"/>
    </row>
    <row r="3942" spans="1:10" ht="12.75">
      <c r="A3942" s="118" t="s">
        <v>13782</v>
      </c>
      <c r="B3942" s="118" t="s">
        <v>11179</v>
      </c>
      <c r="C3942" s="118" t="b">
        <v>0</v>
      </c>
      <c r="D3942" s="118" t="e">
        <f t="shared" ca="1" si="1"/>
        <v>#NAME?</v>
      </c>
      <c r="E3942" s="118" t="s">
        <v>19081</v>
      </c>
      <c r="F3942" s="118" t="s">
        <v>19098</v>
      </c>
      <c r="G3942" s="118"/>
      <c r="H3942" s="118" t="s">
        <v>4908</v>
      </c>
      <c r="I3942" s="118" t="s">
        <v>15181</v>
      </c>
      <c r="J3942" s="118"/>
    </row>
    <row r="3943" spans="1:10" ht="12.75">
      <c r="A3943" s="118" t="s">
        <v>17540</v>
      </c>
      <c r="B3943" s="118" t="s">
        <v>8013</v>
      </c>
      <c r="C3943" s="118" t="b">
        <v>0</v>
      </c>
      <c r="D3943" s="118" t="e">
        <f t="shared" ca="1" si="1"/>
        <v>#NAME?</v>
      </c>
      <c r="E3943" s="118" t="s">
        <v>19081</v>
      </c>
      <c r="F3943" s="118" t="s">
        <v>19099</v>
      </c>
      <c r="G3943" s="118"/>
      <c r="H3943" s="118" t="s">
        <v>4278</v>
      </c>
      <c r="I3943" s="118" t="s">
        <v>15181</v>
      </c>
      <c r="J3943" s="118"/>
    </row>
    <row r="3944" spans="1:10" ht="12.75">
      <c r="A3944" s="118" t="s">
        <v>8031</v>
      </c>
      <c r="B3944" s="118" t="s">
        <v>9085</v>
      </c>
      <c r="C3944" s="118" t="b">
        <v>0</v>
      </c>
      <c r="D3944" s="118" t="e">
        <f t="shared" ca="1" si="1"/>
        <v>#NAME?</v>
      </c>
      <c r="E3944" s="118" t="s">
        <v>19081</v>
      </c>
      <c r="F3944" s="118" t="s">
        <v>19100</v>
      </c>
      <c r="G3944" s="118"/>
      <c r="H3944" s="118" t="s">
        <v>5279</v>
      </c>
      <c r="I3944" s="118" t="s">
        <v>15181</v>
      </c>
      <c r="J3944" s="118"/>
    </row>
    <row r="3945" spans="1:10" ht="12.75">
      <c r="A3945" s="118" t="s">
        <v>8031</v>
      </c>
      <c r="B3945" s="118" t="s">
        <v>19101</v>
      </c>
      <c r="C3945" s="118" t="b">
        <v>0</v>
      </c>
      <c r="D3945" s="118" t="e">
        <f t="shared" ca="1" si="1"/>
        <v>#NAME?</v>
      </c>
      <c r="E3945" s="118" t="s">
        <v>19081</v>
      </c>
      <c r="F3945" s="118" t="s">
        <v>19102</v>
      </c>
      <c r="G3945" s="118"/>
      <c r="H3945" s="118" t="s">
        <v>5368</v>
      </c>
      <c r="I3945" s="118" t="s">
        <v>15181</v>
      </c>
      <c r="J3945" s="118"/>
    </row>
    <row r="3946" spans="1:10" ht="12.75">
      <c r="A3946" s="118" t="s">
        <v>853</v>
      </c>
      <c r="B3946" s="118" t="s">
        <v>19103</v>
      </c>
      <c r="C3946" s="118" t="b">
        <v>0</v>
      </c>
      <c r="D3946" s="118" t="e">
        <f t="shared" ca="1" si="1"/>
        <v>#NAME?</v>
      </c>
      <c r="E3946" s="118" t="s">
        <v>19104</v>
      </c>
      <c r="F3946" s="118" t="s">
        <v>19105</v>
      </c>
      <c r="G3946" s="118"/>
      <c r="H3946" s="118" t="s">
        <v>19106</v>
      </c>
      <c r="I3946" s="118" t="s">
        <v>7590</v>
      </c>
      <c r="J3946" s="118" t="s">
        <v>7591</v>
      </c>
    </row>
    <row r="3947" spans="1:10" ht="12.75">
      <c r="A3947" s="118" t="s">
        <v>1591</v>
      </c>
      <c r="B3947" s="118" t="s">
        <v>19107</v>
      </c>
      <c r="C3947" s="118" t="b">
        <v>0</v>
      </c>
      <c r="D3947" s="118" t="e">
        <f t="shared" ca="1" si="1"/>
        <v>#NAME?</v>
      </c>
      <c r="E3947" s="118" t="s">
        <v>19108</v>
      </c>
      <c r="F3947" s="118" t="s">
        <v>19109</v>
      </c>
      <c r="G3947" s="118"/>
      <c r="H3947" s="118" t="s">
        <v>4276</v>
      </c>
      <c r="I3947" s="118" t="s">
        <v>19110</v>
      </c>
      <c r="J3947" s="118" t="s">
        <v>7636</v>
      </c>
    </row>
    <row r="3948" spans="1:10" ht="12.75">
      <c r="A3948" s="118" t="s">
        <v>2013</v>
      </c>
      <c r="B3948" s="118" t="s">
        <v>19111</v>
      </c>
      <c r="C3948" s="118" t="b">
        <v>0</v>
      </c>
      <c r="D3948" s="118" t="e">
        <f t="shared" ca="1" si="1"/>
        <v>#NAME?</v>
      </c>
      <c r="E3948" s="118" t="s">
        <v>19108</v>
      </c>
      <c r="F3948" s="118" t="s">
        <v>19112</v>
      </c>
      <c r="G3948" s="118"/>
      <c r="H3948" s="118" t="s">
        <v>4276</v>
      </c>
      <c r="I3948" s="118" t="s">
        <v>19110</v>
      </c>
      <c r="J3948" s="118" t="s">
        <v>7636</v>
      </c>
    </row>
    <row r="3949" spans="1:10" ht="12.75">
      <c r="A3949" s="118" t="s">
        <v>8358</v>
      </c>
      <c r="B3949" s="118" t="s">
        <v>19113</v>
      </c>
      <c r="C3949" s="118" t="b">
        <v>0</v>
      </c>
      <c r="D3949" s="118" t="e">
        <f t="shared" ca="1" si="1"/>
        <v>#NAME?</v>
      </c>
      <c r="E3949" s="118" t="s">
        <v>19108</v>
      </c>
      <c r="F3949" s="118" t="s">
        <v>19114</v>
      </c>
      <c r="G3949" s="118"/>
      <c r="H3949" s="118" t="s">
        <v>4276</v>
      </c>
      <c r="I3949" s="118" t="s">
        <v>19110</v>
      </c>
      <c r="J3949" s="118" t="s">
        <v>7636</v>
      </c>
    </row>
    <row r="3950" spans="1:10" ht="12.75">
      <c r="A3950" s="118" t="s">
        <v>846</v>
      </c>
      <c r="B3950" s="118" t="s">
        <v>10497</v>
      </c>
      <c r="C3950" s="118" t="b">
        <v>0</v>
      </c>
      <c r="D3950" s="118" t="e">
        <f t="shared" ca="1" si="1"/>
        <v>#NAME?</v>
      </c>
      <c r="E3950" s="118" t="s">
        <v>19115</v>
      </c>
      <c r="F3950" s="118" t="s">
        <v>19116</v>
      </c>
      <c r="G3950" s="118"/>
      <c r="H3950" s="118" t="s">
        <v>5607</v>
      </c>
      <c r="I3950" s="118" t="s">
        <v>10184</v>
      </c>
      <c r="J3950" s="118" t="s">
        <v>10185</v>
      </c>
    </row>
    <row r="3951" spans="1:10" ht="12.75">
      <c r="A3951" s="118" t="s">
        <v>798</v>
      </c>
      <c r="B3951" s="118" t="s">
        <v>19117</v>
      </c>
      <c r="C3951" s="118" t="b">
        <v>0</v>
      </c>
      <c r="D3951" s="118" t="e">
        <f t="shared" ca="1" si="1"/>
        <v>#NAME?</v>
      </c>
      <c r="E3951" s="118" t="s">
        <v>19118</v>
      </c>
      <c r="F3951" s="118" t="s">
        <v>19119</v>
      </c>
      <c r="G3951" s="118"/>
      <c r="H3951" s="118" t="s">
        <v>7670</v>
      </c>
      <c r="I3951" s="118" t="s">
        <v>19120</v>
      </c>
      <c r="J3951" s="118" t="s">
        <v>7820</v>
      </c>
    </row>
    <row r="3952" spans="1:10" ht="12.75">
      <c r="A3952" s="118" t="s">
        <v>882</v>
      </c>
      <c r="B3952" s="118" t="s">
        <v>9147</v>
      </c>
      <c r="C3952" s="118" t="b">
        <v>0</v>
      </c>
      <c r="D3952" s="118" t="e">
        <f t="shared" ca="1" si="1"/>
        <v>#NAME?</v>
      </c>
      <c r="E3952" s="118" t="s">
        <v>19118</v>
      </c>
      <c r="F3952" s="118" t="s">
        <v>19121</v>
      </c>
      <c r="G3952" s="118"/>
      <c r="H3952" s="118" t="s">
        <v>15124</v>
      </c>
      <c r="I3952" s="118" t="s">
        <v>19120</v>
      </c>
      <c r="J3952" s="118" t="s">
        <v>7820</v>
      </c>
    </row>
    <row r="3953" spans="1:10" ht="12.75">
      <c r="A3953" s="118" t="s">
        <v>1069</v>
      </c>
      <c r="B3953" s="118" t="s">
        <v>19122</v>
      </c>
      <c r="C3953" s="118" t="b">
        <v>0</v>
      </c>
      <c r="D3953" s="118" t="e">
        <f t="shared" ca="1" si="1"/>
        <v>#NAME?</v>
      </c>
      <c r="E3953" s="118" t="s">
        <v>19118</v>
      </c>
      <c r="F3953" s="118" t="s">
        <v>19123</v>
      </c>
      <c r="G3953" s="118"/>
      <c r="H3953" s="118" t="s">
        <v>7754</v>
      </c>
      <c r="I3953" s="118" t="s">
        <v>19120</v>
      </c>
      <c r="J3953" s="118" t="s">
        <v>7820</v>
      </c>
    </row>
    <row r="3954" spans="1:10" ht="12.75">
      <c r="A3954" s="118" t="s">
        <v>10275</v>
      </c>
      <c r="B3954" s="118" t="s">
        <v>19124</v>
      </c>
      <c r="C3954" s="118" t="b">
        <v>0</v>
      </c>
      <c r="D3954" s="118" t="e">
        <f t="shared" ca="1" si="1"/>
        <v>#NAME?</v>
      </c>
      <c r="E3954" s="118" t="s">
        <v>19125</v>
      </c>
      <c r="F3954" s="118" t="s">
        <v>19126</v>
      </c>
      <c r="G3954" s="118"/>
      <c r="H3954" s="118" t="s">
        <v>19127</v>
      </c>
      <c r="I3954" s="118" t="s">
        <v>11482</v>
      </c>
      <c r="J3954" s="118"/>
    </row>
    <row r="3955" spans="1:10" ht="12.75">
      <c r="A3955" s="118" t="s">
        <v>8693</v>
      </c>
      <c r="B3955" s="118" t="s">
        <v>19128</v>
      </c>
      <c r="C3955" s="118" t="b">
        <v>0</v>
      </c>
      <c r="D3955" s="118" t="e">
        <f t="shared" ca="1" si="1"/>
        <v>#NAME?</v>
      </c>
      <c r="E3955" s="118" t="s">
        <v>19125</v>
      </c>
      <c r="F3955" s="118" t="s">
        <v>19129</v>
      </c>
      <c r="G3955" s="118"/>
      <c r="H3955" s="118" t="s">
        <v>19127</v>
      </c>
      <c r="I3955" s="118" t="s">
        <v>11482</v>
      </c>
      <c r="J3955" s="118"/>
    </row>
    <row r="3956" spans="1:10" ht="12.75">
      <c r="A3956" s="118" t="s">
        <v>8298</v>
      </c>
      <c r="B3956" s="118" t="s">
        <v>19130</v>
      </c>
      <c r="C3956" s="118" t="b">
        <v>0</v>
      </c>
      <c r="D3956" s="118" t="e">
        <f t="shared" ca="1" si="1"/>
        <v>#NAME?</v>
      </c>
      <c r="E3956" s="118" t="s">
        <v>19125</v>
      </c>
      <c r="F3956" s="118" t="s">
        <v>19131</v>
      </c>
      <c r="G3956" s="118"/>
      <c r="H3956" s="118" t="s">
        <v>54</v>
      </c>
      <c r="I3956" s="118" t="s">
        <v>11482</v>
      </c>
      <c r="J3956" s="118"/>
    </row>
    <row r="3957" spans="1:10" ht="12.75">
      <c r="A3957" s="118" t="s">
        <v>15484</v>
      </c>
      <c r="B3957" s="118" t="s">
        <v>19132</v>
      </c>
      <c r="C3957" s="118" t="b">
        <v>0</v>
      </c>
      <c r="D3957" s="118" t="e">
        <f t="shared" ca="1" si="1"/>
        <v>#NAME?</v>
      </c>
      <c r="E3957" s="118" t="s">
        <v>19133</v>
      </c>
      <c r="F3957" s="118" t="s">
        <v>19134</v>
      </c>
      <c r="G3957" s="118"/>
      <c r="H3957" s="118" t="s">
        <v>4831</v>
      </c>
      <c r="I3957" s="118" t="s">
        <v>3131</v>
      </c>
      <c r="J3957" s="118" t="s">
        <v>7622</v>
      </c>
    </row>
    <row r="3958" spans="1:10" ht="12.75">
      <c r="A3958" s="118" t="s">
        <v>8889</v>
      </c>
      <c r="B3958" s="118" t="s">
        <v>19135</v>
      </c>
      <c r="C3958" s="118" t="b">
        <v>0</v>
      </c>
      <c r="D3958" s="118" t="e">
        <f t="shared" ca="1" si="1"/>
        <v>#NAME?</v>
      </c>
      <c r="E3958" s="118" t="s">
        <v>19133</v>
      </c>
      <c r="F3958" s="118" t="s">
        <v>19136</v>
      </c>
      <c r="G3958" s="118"/>
      <c r="H3958" s="118" t="s">
        <v>8144</v>
      </c>
      <c r="I3958" s="118" t="s">
        <v>3131</v>
      </c>
      <c r="J3958" s="118" t="s">
        <v>7622</v>
      </c>
    </row>
    <row r="3959" spans="1:10" ht="12.75">
      <c r="A3959" s="118" t="s">
        <v>11279</v>
      </c>
      <c r="B3959" s="118" t="s">
        <v>19137</v>
      </c>
      <c r="C3959" s="118" t="b">
        <v>0</v>
      </c>
      <c r="D3959" s="118" t="e">
        <f t="shared" ca="1" si="1"/>
        <v>#NAME?</v>
      </c>
      <c r="E3959" s="118" t="s">
        <v>19133</v>
      </c>
      <c r="F3959" s="118" t="s">
        <v>19138</v>
      </c>
      <c r="G3959" s="118"/>
      <c r="H3959" s="118" t="s">
        <v>4305</v>
      </c>
      <c r="I3959" s="118" t="s">
        <v>3131</v>
      </c>
      <c r="J3959" s="118" t="s">
        <v>7622</v>
      </c>
    </row>
    <row r="3960" spans="1:10" ht="12.75">
      <c r="A3960" s="118" t="s">
        <v>995</v>
      </c>
      <c r="B3960" s="118" t="s">
        <v>19139</v>
      </c>
      <c r="C3960" s="118" t="b">
        <v>0</v>
      </c>
      <c r="D3960" s="118" t="e">
        <f t="shared" ca="1" si="1"/>
        <v>#NAME?</v>
      </c>
      <c r="E3960" s="118" t="s">
        <v>19133</v>
      </c>
      <c r="F3960" s="118" t="s">
        <v>19140</v>
      </c>
      <c r="G3960" s="118"/>
      <c r="H3960" s="118" t="s">
        <v>4305</v>
      </c>
      <c r="I3960" s="118" t="s">
        <v>3131</v>
      </c>
      <c r="J3960" s="118" t="s">
        <v>7622</v>
      </c>
    </row>
    <row r="3961" spans="1:10" ht="12.75">
      <c r="A3961" s="118" t="s">
        <v>1817</v>
      </c>
      <c r="B3961" s="118" t="s">
        <v>19141</v>
      </c>
      <c r="C3961" s="118" t="b">
        <v>0</v>
      </c>
      <c r="D3961" s="118" t="e">
        <f t="shared" ca="1" si="1"/>
        <v>#NAME?</v>
      </c>
      <c r="E3961" s="118" t="s">
        <v>19142</v>
      </c>
      <c r="F3961" s="118" t="s">
        <v>19143</v>
      </c>
      <c r="G3961" s="118"/>
      <c r="H3961" s="118" t="s">
        <v>4305</v>
      </c>
      <c r="I3961" s="118" t="s">
        <v>11278</v>
      </c>
      <c r="J3961" s="118"/>
    </row>
    <row r="3962" spans="1:10" ht="12.75">
      <c r="A3962" s="118" t="s">
        <v>19144</v>
      </c>
      <c r="B3962" s="118" t="s">
        <v>19145</v>
      </c>
      <c r="C3962" s="118" t="b">
        <v>0</v>
      </c>
      <c r="D3962" s="118" t="e">
        <f t="shared" ca="1" si="1"/>
        <v>#NAME?</v>
      </c>
      <c r="E3962" s="118" t="s">
        <v>19142</v>
      </c>
      <c r="F3962" s="118" t="s">
        <v>19146</v>
      </c>
      <c r="G3962" s="118"/>
      <c r="H3962" s="118" t="s">
        <v>8760</v>
      </c>
      <c r="I3962" s="118" t="s">
        <v>11278</v>
      </c>
      <c r="J3962" s="118"/>
    </row>
    <row r="3963" spans="1:10" ht="12.75">
      <c r="A3963" s="118" t="s">
        <v>19147</v>
      </c>
      <c r="B3963" s="118" t="s">
        <v>12835</v>
      </c>
      <c r="C3963" s="118" t="b">
        <v>0</v>
      </c>
      <c r="D3963" s="118" t="e">
        <f t="shared" ca="1" si="1"/>
        <v>#NAME?</v>
      </c>
      <c r="E3963" s="118" t="s">
        <v>19148</v>
      </c>
      <c r="F3963" s="118" t="s">
        <v>19149</v>
      </c>
      <c r="G3963" s="118"/>
      <c r="H3963" s="118" t="s">
        <v>4278</v>
      </c>
      <c r="I3963" s="118" t="s">
        <v>3131</v>
      </c>
      <c r="J3963" s="118" t="s">
        <v>7622</v>
      </c>
    </row>
    <row r="3964" spans="1:10" ht="12.75">
      <c r="A3964" s="118" t="s">
        <v>1235</v>
      </c>
      <c r="B3964" s="118" t="s">
        <v>19150</v>
      </c>
      <c r="C3964" s="118" t="b">
        <v>0</v>
      </c>
      <c r="D3964" s="118" t="e">
        <f t="shared" ca="1" si="1"/>
        <v>#NAME?</v>
      </c>
      <c r="E3964" s="118" t="s">
        <v>19148</v>
      </c>
      <c r="F3964" s="118" t="s">
        <v>19151</v>
      </c>
      <c r="G3964" s="118"/>
      <c r="H3964" s="118" t="s">
        <v>4278</v>
      </c>
      <c r="I3964" s="118" t="s">
        <v>3131</v>
      </c>
      <c r="J3964" s="118" t="s">
        <v>7622</v>
      </c>
    </row>
    <row r="3965" spans="1:10" ht="12.75">
      <c r="A3965" s="118" t="s">
        <v>826</v>
      </c>
      <c r="B3965" s="118" t="s">
        <v>1124</v>
      </c>
      <c r="C3965" s="118" t="b">
        <v>0</v>
      </c>
      <c r="D3965" s="118" t="e">
        <f t="shared" ca="1" si="1"/>
        <v>#NAME?</v>
      </c>
      <c r="E3965" s="118" t="s">
        <v>19152</v>
      </c>
      <c r="F3965" s="118" t="s">
        <v>19153</v>
      </c>
      <c r="G3965" s="118"/>
      <c r="H3965" s="118" t="s">
        <v>54</v>
      </c>
      <c r="I3965" s="118" t="s">
        <v>14051</v>
      </c>
      <c r="J3965" s="118" t="s">
        <v>7622</v>
      </c>
    </row>
    <row r="3966" spans="1:10" ht="12.75">
      <c r="A3966" s="118" t="s">
        <v>9772</v>
      </c>
      <c r="B3966" s="118" t="s">
        <v>14235</v>
      </c>
      <c r="C3966" s="118" t="b">
        <v>0</v>
      </c>
      <c r="D3966" s="118" t="e">
        <f t="shared" ca="1" si="1"/>
        <v>#NAME?</v>
      </c>
      <c r="E3966" s="118" t="s">
        <v>19152</v>
      </c>
      <c r="F3966" s="118" t="s">
        <v>19154</v>
      </c>
      <c r="G3966" s="118"/>
      <c r="H3966" s="118" t="s">
        <v>54</v>
      </c>
      <c r="I3966" s="118" t="s">
        <v>14051</v>
      </c>
      <c r="J3966" s="118" t="s">
        <v>7622</v>
      </c>
    </row>
    <row r="3967" spans="1:10" ht="12.75">
      <c r="A3967" s="118" t="s">
        <v>9126</v>
      </c>
      <c r="B3967" s="118" t="s">
        <v>19155</v>
      </c>
      <c r="C3967" s="118" t="b">
        <v>0</v>
      </c>
      <c r="D3967" s="118" t="e">
        <f t="shared" ca="1" si="1"/>
        <v>#NAME?</v>
      </c>
      <c r="E3967" s="118" t="s">
        <v>19156</v>
      </c>
      <c r="F3967" s="118" t="s">
        <v>19157</v>
      </c>
      <c r="G3967" s="118"/>
      <c r="H3967" s="118" t="s">
        <v>54</v>
      </c>
      <c r="I3967" s="118" t="s">
        <v>8545</v>
      </c>
      <c r="J3967" s="118" t="s">
        <v>8546</v>
      </c>
    </row>
    <row r="3968" spans="1:10" ht="12.75">
      <c r="A3968" s="118" t="s">
        <v>19158</v>
      </c>
      <c r="B3968" s="118" t="s">
        <v>19159</v>
      </c>
      <c r="C3968" s="118" t="b">
        <v>0</v>
      </c>
      <c r="D3968" s="118" t="e">
        <f t="shared" ca="1" si="1"/>
        <v>#NAME?</v>
      </c>
      <c r="E3968" s="118" t="s">
        <v>19156</v>
      </c>
      <c r="F3968" s="118" t="s">
        <v>19160</v>
      </c>
      <c r="G3968" s="118"/>
      <c r="H3968" s="118" t="s">
        <v>5607</v>
      </c>
      <c r="I3968" s="118" t="s">
        <v>8545</v>
      </c>
      <c r="J3968" s="118" t="s">
        <v>8546</v>
      </c>
    </row>
    <row r="3969" spans="1:10" ht="12.75">
      <c r="A3969" s="118" t="s">
        <v>19161</v>
      </c>
      <c r="B3969" s="118" t="s">
        <v>15243</v>
      </c>
      <c r="C3969" s="118" t="b">
        <v>0</v>
      </c>
      <c r="D3969" s="118" t="e">
        <f t="shared" ca="1" si="1"/>
        <v>#NAME?</v>
      </c>
      <c r="E3969" s="118" t="s">
        <v>19156</v>
      </c>
      <c r="F3969" s="118" t="s">
        <v>19162</v>
      </c>
      <c r="G3969" s="118"/>
      <c r="H3969" s="118" t="s">
        <v>54</v>
      </c>
      <c r="I3969" s="118" t="s">
        <v>8545</v>
      </c>
      <c r="J3969" s="118" t="s">
        <v>8546</v>
      </c>
    </row>
    <row r="3970" spans="1:10" ht="12.75">
      <c r="A3970" s="118" t="s">
        <v>1681</v>
      </c>
      <c r="B3970" s="118" t="s">
        <v>836</v>
      </c>
      <c r="C3970" s="118" t="b">
        <v>0</v>
      </c>
      <c r="D3970" s="118" t="e">
        <f t="shared" ca="1" si="1"/>
        <v>#NAME?</v>
      </c>
      <c r="E3970" s="118" t="s">
        <v>19156</v>
      </c>
      <c r="F3970" s="118" t="s">
        <v>19163</v>
      </c>
      <c r="G3970" s="118"/>
      <c r="H3970" s="118" t="s">
        <v>54</v>
      </c>
      <c r="I3970" s="118" t="s">
        <v>8545</v>
      </c>
      <c r="J3970" s="118" t="s">
        <v>8546</v>
      </c>
    </row>
    <row r="3971" spans="1:10" ht="12.75">
      <c r="A3971" s="118" t="s">
        <v>11652</v>
      </c>
      <c r="B3971" s="118" t="s">
        <v>19164</v>
      </c>
      <c r="C3971" s="118" t="b">
        <v>0</v>
      </c>
      <c r="D3971" s="118" t="e">
        <f t="shared" ca="1" si="1"/>
        <v>#NAME?</v>
      </c>
      <c r="E3971" s="118" t="s">
        <v>19165</v>
      </c>
      <c r="F3971" s="118" t="s">
        <v>19166</v>
      </c>
      <c r="G3971" s="118"/>
      <c r="H3971" s="118" t="s">
        <v>5273</v>
      </c>
      <c r="I3971" s="118" t="s">
        <v>9158</v>
      </c>
      <c r="J3971" s="118" t="s">
        <v>9159</v>
      </c>
    </row>
    <row r="3972" spans="1:10" ht="12.75">
      <c r="A3972" s="118" t="s">
        <v>1240</v>
      </c>
      <c r="B3972" s="118" t="s">
        <v>19167</v>
      </c>
      <c r="C3972" s="118" t="b">
        <v>0</v>
      </c>
      <c r="D3972" s="118" t="e">
        <f t="shared" ca="1" si="1"/>
        <v>#NAME?</v>
      </c>
      <c r="E3972" s="118" t="s">
        <v>19165</v>
      </c>
      <c r="F3972" s="118" t="s">
        <v>19168</v>
      </c>
      <c r="G3972" s="118"/>
      <c r="H3972" s="118" t="s">
        <v>4276</v>
      </c>
      <c r="I3972" s="118" t="s">
        <v>9158</v>
      </c>
      <c r="J3972" s="118" t="s">
        <v>9159</v>
      </c>
    </row>
    <row r="3973" spans="1:10" ht="12.75">
      <c r="A3973" s="118" t="s">
        <v>1892</v>
      </c>
      <c r="B3973" s="118" t="s">
        <v>19169</v>
      </c>
      <c r="C3973" s="118" t="b">
        <v>0</v>
      </c>
      <c r="D3973" s="118" t="e">
        <f t="shared" ca="1" si="1"/>
        <v>#NAME?</v>
      </c>
      <c r="E3973" s="118" t="s">
        <v>19165</v>
      </c>
      <c r="F3973" s="118" t="s">
        <v>19170</v>
      </c>
      <c r="G3973" s="118"/>
      <c r="H3973" s="118" t="s">
        <v>4831</v>
      </c>
      <c r="I3973" s="118" t="s">
        <v>9158</v>
      </c>
      <c r="J3973" s="118" t="s">
        <v>9159</v>
      </c>
    </row>
    <row r="3974" spans="1:10" ht="12.75">
      <c r="A3974" s="118" t="s">
        <v>1872</v>
      </c>
      <c r="B3974" s="118" t="s">
        <v>8303</v>
      </c>
      <c r="C3974" s="118" t="b">
        <v>0</v>
      </c>
      <c r="D3974" s="118" t="e">
        <f t="shared" ca="1" si="1"/>
        <v>#NAME?</v>
      </c>
      <c r="E3974" s="118" t="s">
        <v>19165</v>
      </c>
      <c r="F3974" s="118" t="s">
        <v>19171</v>
      </c>
      <c r="G3974" s="118"/>
      <c r="H3974" s="118" t="s">
        <v>7611</v>
      </c>
      <c r="I3974" s="118" t="s">
        <v>9158</v>
      </c>
      <c r="J3974" s="118" t="s">
        <v>9159</v>
      </c>
    </row>
    <row r="3975" spans="1:10" ht="12.75">
      <c r="A3975" s="118" t="s">
        <v>2135</v>
      </c>
      <c r="B3975" s="118" t="s">
        <v>19172</v>
      </c>
      <c r="C3975" s="118" t="b">
        <v>0</v>
      </c>
      <c r="D3975" s="118" t="e">
        <f t="shared" ca="1" si="1"/>
        <v>#NAME?</v>
      </c>
      <c r="E3975" s="118" t="s">
        <v>19165</v>
      </c>
      <c r="F3975" s="118" t="s">
        <v>19173</v>
      </c>
      <c r="G3975" s="118"/>
      <c r="H3975" s="118" t="s">
        <v>4276</v>
      </c>
      <c r="I3975" s="118" t="s">
        <v>9158</v>
      </c>
      <c r="J3975" s="118" t="s">
        <v>9159</v>
      </c>
    </row>
    <row r="3976" spans="1:10" ht="12.75">
      <c r="A3976" s="118" t="s">
        <v>1699</v>
      </c>
      <c r="B3976" s="118" t="s">
        <v>1247</v>
      </c>
      <c r="C3976" s="118" t="b">
        <v>0</v>
      </c>
      <c r="D3976" s="118" t="e">
        <f t="shared" ca="1" si="1"/>
        <v>#NAME?</v>
      </c>
      <c r="E3976" s="118" t="s">
        <v>19165</v>
      </c>
      <c r="F3976" s="118" t="s">
        <v>19174</v>
      </c>
      <c r="G3976" s="118"/>
      <c r="H3976" s="118" t="s">
        <v>4276</v>
      </c>
      <c r="I3976" s="118" t="s">
        <v>9158</v>
      </c>
      <c r="J3976" s="118" t="s">
        <v>9159</v>
      </c>
    </row>
    <row r="3977" spans="1:10" ht="12.75">
      <c r="A3977" s="118" t="s">
        <v>19175</v>
      </c>
      <c r="B3977" s="118" t="s">
        <v>11128</v>
      </c>
      <c r="C3977" s="118" t="b">
        <v>0</v>
      </c>
      <c r="D3977" s="118" t="e">
        <f t="shared" ca="1" si="1"/>
        <v>#NAME?</v>
      </c>
      <c r="E3977" s="118" t="s">
        <v>19176</v>
      </c>
      <c r="F3977" s="118" t="s">
        <v>19177</v>
      </c>
      <c r="G3977" s="118"/>
      <c r="H3977" s="118" t="s">
        <v>4485</v>
      </c>
      <c r="I3977" s="118" t="s">
        <v>8312</v>
      </c>
      <c r="J3977" s="118" t="s">
        <v>8313</v>
      </c>
    </row>
    <row r="3978" spans="1:10" ht="12.75">
      <c r="A3978" s="118" t="s">
        <v>2682</v>
      </c>
      <c r="B3978" s="118" t="s">
        <v>19178</v>
      </c>
      <c r="C3978" s="118" t="b">
        <v>0</v>
      </c>
      <c r="D3978" s="118" t="e">
        <f t="shared" ca="1" si="1"/>
        <v>#NAME?</v>
      </c>
      <c r="E3978" s="118" t="s">
        <v>19179</v>
      </c>
      <c r="F3978" s="118" t="s">
        <v>19180</v>
      </c>
      <c r="G3978" s="118"/>
      <c r="H3978" s="118" t="s">
        <v>4305</v>
      </c>
      <c r="I3978" s="118" t="s">
        <v>14203</v>
      </c>
      <c r="J3978" s="118" t="s">
        <v>14204</v>
      </c>
    </row>
    <row r="3979" spans="1:10" ht="12.75">
      <c r="A3979" s="118" t="s">
        <v>8584</v>
      </c>
      <c r="B3979" s="118" t="s">
        <v>12594</v>
      </c>
      <c r="C3979" s="118" t="b">
        <v>0</v>
      </c>
      <c r="D3979" s="118" t="e">
        <f t="shared" ca="1" si="1"/>
        <v>#NAME?</v>
      </c>
      <c r="E3979" s="118" t="s">
        <v>19181</v>
      </c>
      <c r="F3979" s="118" t="s">
        <v>19182</v>
      </c>
      <c r="G3979" s="118"/>
      <c r="H3979" s="118" t="s">
        <v>54</v>
      </c>
      <c r="I3979" s="118" t="s">
        <v>8925</v>
      </c>
      <c r="J3979" s="118"/>
    </row>
    <row r="3980" spans="1:10" ht="12.75">
      <c r="A3980" s="118" t="s">
        <v>19183</v>
      </c>
      <c r="B3980" s="118" t="s">
        <v>19184</v>
      </c>
      <c r="C3980" s="118" t="b">
        <v>0</v>
      </c>
      <c r="D3980" s="118" t="e">
        <f t="shared" ca="1" si="1"/>
        <v>#NAME?</v>
      </c>
      <c r="E3980" s="118" t="s">
        <v>19181</v>
      </c>
      <c r="F3980" s="118" t="s">
        <v>19185</v>
      </c>
      <c r="G3980" s="118"/>
      <c r="H3980" s="118" t="s">
        <v>54</v>
      </c>
      <c r="I3980" s="118" t="s">
        <v>8642</v>
      </c>
      <c r="J3980" s="118"/>
    </row>
    <row r="3981" spans="1:10" ht="12.75">
      <c r="A3981" s="118" t="s">
        <v>1817</v>
      </c>
      <c r="B3981" s="118" t="s">
        <v>19186</v>
      </c>
      <c r="C3981" s="118" t="b">
        <v>0</v>
      </c>
      <c r="D3981" s="118" t="e">
        <f t="shared" ca="1" si="1"/>
        <v>#NAME?</v>
      </c>
      <c r="E3981" s="118" t="s">
        <v>19181</v>
      </c>
      <c r="F3981" s="118" t="s">
        <v>19187</v>
      </c>
      <c r="G3981" s="118"/>
      <c r="H3981" s="118" t="s">
        <v>54</v>
      </c>
      <c r="I3981" s="118" t="s">
        <v>14158</v>
      </c>
      <c r="J3981" s="118"/>
    </row>
    <row r="3982" spans="1:10" ht="12.75">
      <c r="A3982" s="118" t="s">
        <v>19188</v>
      </c>
      <c r="B3982" s="118" t="s">
        <v>19189</v>
      </c>
      <c r="C3982" s="118" t="b">
        <v>0</v>
      </c>
      <c r="D3982" s="118" t="e">
        <f t="shared" ca="1" si="1"/>
        <v>#NAME?</v>
      </c>
      <c r="E3982" s="118" t="s">
        <v>19181</v>
      </c>
      <c r="F3982" s="118" t="s">
        <v>19190</v>
      </c>
      <c r="G3982" s="118"/>
      <c r="H3982" s="118" t="s">
        <v>54</v>
      </c>
      <c r="I3982" s="118" t="s">
        <v>14158</v>
      </c>
      <c r="J3982" s="118"/>
    </row>
    <row r="3983" spans="1:10" ht="12.75">
      <c r="A3983" s="118" t="s">
        <v>1235</v>
      </c>
      <c r="B3983" s="118" t="s">
        <v>19191</v>
      </c>
      <c r="C3983" s="118" t="b">
        <v>0</v>
      </c>
      <c r="D3983" s="118" t="e">
        <f t="shared" ca="1" si="1"/>
        <v>#NAME?</v>
      </c>
      <c r="E3983" s="118" t="s">
        <v>19181</v>
      </c>
      <c r="F3983" s="118" t="s">
        <v>19192</v>
      </c>
      <c r="G3983" s="118"/>
      <c r="H3983" s="118" t="s">
        <v>54</v>
      </c>
      <c r="I3983" s="118" t="s">
        <v>8925</v>
      </c>
      <c r="J3983" s="118"/>
    </row>
    <row r="3984" spans="1:10" ht="12.75">
      <c r="A3984" s="118" t="s">
        <v>19193</v>
      </c>
      <c r="B3984" s="118" t="s">
        <v>19194</v>
      </c>
      <c r="C3984" s="118" t="b">
        <v>0</v>
      </c>
      <c r="D3984" s="118" t="e">
        <f t="shared" ca="1" si="1"/>
        <v>#NAME?</v>
      </c>
      <c r="E3984" s="118" t="s">
        <v>19181</v>
      </c>
      <c r="F3984" s="118" t="s">
        <v>19195</v>
      </c>
      <c r="G3984" s="118"/>
      <c r="H3984" s="118" t="s">
        <v>54</v>
      </c>
      <c r="I3984" s="118" t="s">
        <v>8642</v>
      </c>
      <c r="J3984" s="118"/>
    </row>
    <row r="3985" spans="1:10" ht="12.75">
      <c r="A3985" s="118" t="s">
        <v>9707</v>
      </c>
      <c r="B3985" s="118" t="s">
        <v>19196</v>
      </c>
      <c r="C3985" s="118" t="b">
        <v>0</v>
      </c>
      <c r="D3985" s="118" t="e">
        <f t="shared" ca="1" si="1"/>
        <v>#NAME?</v>
      </c>
      <c r="E3985" s="118" t="s">
        <v>19181</v>
      </c>
      <c r="F3985" s="118" t="s">
        <v>19197</v>
      </c>
      <c r="G3985" s="118"/>
      <c r="H3985" s="118" t="s">
        <v>54</v>
      </c>
      <c r="I3985" s="118" t="s">
        <v>8925</v>
      </c>
      <c r="J3985" s="118"/>
    </row>
    <row r="3986" spans="1:10" ht="12.75">
      <c r="A3986" s="118" t="s">
        <v>830</v>
      </c>
      <c r="B3986" s="118" t="s">
        <v>19198</v>
      </c>
      <c r="C3986" s="118" t="b">
        <v>0</v>
      </c>
      <c r="D3986" s="118" t="e">
        <f t="shared" ca="1" si="1"/>
        <v>#NAME?</v>
      </c>
      <c r="E3986" s="118" t="s">
        <v>19181</v>
      </c>
      <c r="F3986" s="118" t="s">
        <v>19199</v>
      </c>
      <c r="G3986" s="118"/>
      <c r="H3986" s="118" t="s">
        <v>54</v>
      </c>
      <c r="I3986" s="118" t="s">
        <v>8925</v>
      </c>
      <c r="J3986" s="118"/>
    </row>
    <row r="3987" spans="1:10" ht="12.75">
      <c r="A3987" s="118" t="s">
        <v>1591</v>
      </c>
      <c r="B3987" s="118" t="s">
        <v>19200</v>
      </c>
      <c r="C3987" s="118" t="b">
        <v>0</v>
      </c>
      <c r="D3987" s="118" t="e">
        <f t="shared" ca="1" si="1"/>
        <v>#NAME?</v>
      </c>
      <c r="E3987" s="118" t="s">
        <v>19181</v>
      </c>
      <c r="F3987" s="118" t="s">
        <v>19201</v>
      </c>
      <c r="G3987" s="118"/>
      <c r="H3987" s="118" t="s">
        <v>54</v>
      </c>
      <c r="I3987" s="118" t="s">
        <v>14158</v>
      </c>
      <c r="J3987" s="118"/>
    </row>
    <row r="3988" spans="1:10" ht="12.75">
      <c r="A3988" s="118" t="s">
        <v>19202</v>
      </c>
      <c r="B3988" s="118" t="s">
        <v>8128</v>
      </c>
      <c r="C3988" s="118" t="b">
        <v>0</v>
      </c>
      <c r="D3988" s="118" t="e">
        <f t="shared" ca="1" si="1"/>
        <v>#NAME?</v>
      </c>
      <c r="E3988" s="118" t="s">
        <v>19181</v>
      </c>
      <c r="F3988" s="118" t="s">
        <v>19203</v>
      </c>
      <c r="G3988" s="118"/>
      <c r="H3988" s="118" t="s">
        <v>54</v>
      </c>
      <c r="I3988" s="118" t="s">
        <v>8925</v>
      </c>
      <c r="J3988" s="118"/>
    </row>
    <row r="3989" spans="1:10" ht="12.75">
      <c r="A3989" s="118" t="s">
        <v>15646</v>
      </c>
      <c r="B3989" s="118" t="s">
        <v>19204</v>
      </c>
      <c r="C3989" s="118" t="b">
        <v>0</v>
      </c>
      <c r="D3989" s="118" t="e">
        <f t="shared" ca="1" si="1"/>
        <v>#NAME?</v>
      </c>
      <c r="E3989" s="118" t="s">
        <v>19181</v>
      </c>
      <c r="F3989" s="118" t="s">
        <v>19205</v>
      </c>
      <c r="G3989" s="118"/>
      <c r="H3989" s="118" t="s">
        <v>54</v>
      </c>
      <c r="I3989" s="118" t="s">
        <v>8925</v>
      </c>
      <c r="J3989" s="118"/>
    </row>
    <row r="3990" spans="1:10" ht="12.75">
      <c r="A3990" s="118" t="s">
        <v>15868</v>
      </c>
      <c r="B3990" s="118" t="s">
        <v>19206</v>
      </c>
      <c r="C3990" s="118" t="b">
        <v>0</v>
      </c>
      <c r="D3990" s="118" t="e">
        <f t="shared" ca="1" si="1"/>
        <v>#NAME?</v>
      </c>
      <c r="E3990" s="118" t="s">
        <v>19181</v>
      </c>
      <c r="F3990" s="118" t="s">
        <v>19207</v>
      </c>
      <c r="G3990" s="118"/>
      <c r="H3990" s="118" t="s">
        <v>54</v>
      </c>
      <c r="I3990" s="118" t="s">
        <v>7737</v>
      </c>
      <c r="J3990" s="118"/>
    </row>
    <row r="3991" spans="1:10" ht="12.75">
      <c r="A3991" s="118" t="s">
        <v>19208</v>
      </c>
      <c r="B3991" s="118" t="s">
        <v>19209</v>
      </c>
      <c r="C3991" s="118" t="b">
        <v>0</v>
      </c>
      <c r="D3991" s="118" t="e">
        <f t="shared" ca="1" si="1"/>
        <v>#NAME?</v>
      </c>
      <c r="E3991" s="118" t="s">
        <v>19181</v>
      </c>
      <c r="F3991" s="118" t="s">
        <v>19210</v>
      </c>
      <c r="G3991" s="118"/>
      <c r="H3991" s="118" t="s">
        <v>54</v>
      </c>
      <c r="I3991" s="118" t="s">
        <v>8925</v>
      </c>
      <c r="J3991" s="118"/>
    </row>
    <row r="3992" spans="1:10" ht="12.75">
      <c r="A3992" s="118" t="s">
        <v>13685</v>
      </c>
      <c r="B3992" s="118" t="s">
        <v>19211</v>
      </c>
      <c r="C3992" s="118" t="b">
        <v>0</v>
      </c>
      <c r="D3992" s="118" t="e">
        <f t="shared" ca="1" si="1"/>
        <v>#NAME?</v>
      </c>
      <c r="E3992" s="118" t="s">
        <v>19212</v>
      </c>
      <c r="F3992" s="118" t="s">
        <v>19213</v>
      </c>
      <c r="G3992" s="118"/>
      <c r="H3992" s="118" t="s">
        <v>19214</v>
      </c>
      <c r="I3992" s="118" t="s">
        <v>7642</v>
      </c>
      <c r="J3992" s="118"/>
    </row>
    <row r="3993" spans="1:10" ht="12.75">
      <c r="A3993" s="118" t="s">
        <v>19215</v>
      </c>
      <c r="B3993" s="118" t="s">
        <v>19216</v>
      </c>
      <c r="C3993" s="118" t="b">
        <v>0</v>
      </c>
      <c r="D3993" s="118" t="e">
        <f t="shared" ca="1" si="1"/>
        <v>#NAME?</v>
      </c>
      <c r="E3993" s="118" t="s">
        <v>19217</v>
      </c>
      <c r="F3993" s="118" t="s">
        <v>19218</v>
      </c>
      <c r="G3993" s="118"/>
      <c r="H3993" s="118" t="s">
        <v>4507</v>
      </c>
      <c r="I3993" s="118" t="s">
        <v>7820</v>
      </c>
      <c r="J3993" s="118" t="s">
        <v>7820</v>
      </c>
    </row>
    <row r="3994" spans="1:10" ht="12.75">
      <c r="A3994" s="118" t="s">
        <v>836</v>
      </c>
      <c r="B3994" s="118" t="s">
        <v>19219</v>
      </c>
      <c r="C3994" s="118" t="b">
        <v>0</v>
      </c>
      <c r="D3994" s="118" t="e">
        <f t="shared" ca="1" si="1"/>
        <v>#NAME?</v>
      </c>
      <c r="E3994" s="118" t="s">
        <v>19217</v>
      </c>
      <c r="F3994" s="118" t="s">
        <v>19220</v>
      </c>
      <c r="G3994" s="118"/>
      <c r="H3994" s="118" t="s">
        <v>4507</v>
      </c>
      <c r="I3994" s="118" t="s">
        <v>7820</v>
      </c>
      <c r="J3994" s="118" t="s">
        <v>7820</v>
      </c>
    </row>
    <row r="3995" spans="1:10" ht="12.75">
      <c r="A3995" s="118" t="s">
        <v>8351</v>
      </c>
      <c r="B3995" s="118" t="s">
        <v>2495</v>
      </c>
      <c r="C3995" s="118" t="b">
        <v>0</v>
      </c>
      <c r="D3995" s="118" t="e">
        <f t="shared" ca="1" si="1"/>
        <v>#NAME?</v>
      </c>
      <c r="E3995" s="118" t="s">
        <v>19221</v>
      </c>
      <c r="F3995" s="118" t="s">
        <v>19222</v>
      </c>
      <c r="G3995" s="118"/>
      <c r="H3995" s="118" t="s">
        <v>4276</v>
      </c>
      <c r="I3995" s="118" t="s">
        <v>9743</v>
      </c>
      <c r="J3995" s="118" t="s">
        <v>7622</v>
      </c>
    </row>
    <row r="3996" spans="1:10" ht="12.75">
      <c r="A3996" s="118" t="s">
        <v>8889</v>
      </c>
      <c r="B3996" s="118" t="s">
        <v>14851</v>
      </c>
      <c r="C3996" s="118" t="b">
        <v>0</v>
      </c>
      <c r="D3996" s="118" t="e">
        <f t="shared" ca="1" si="1"/>
        <v>#NAME?</v>
      </c>
      <c r="E3996" s="118" t="s">
        <v>19223</v>
      </c>
      <c r="F3996" s="118" t="s">
        <v>19224</v>
      </c>
      <c r="G3996" s="118"/>
      <c r="H3996" s="118" t="s">
        <v>4276</v>
      </c>
      <c r="I3996" s="118" t="s">
        <v>7820</v>
      </c>
      <c r="J3996" s="118" t="s">
        <v>7820</v>
      </c>
    </row>
    <row r="3997" spans="1:10" ht="12.75">
      <c r="A3997" s="118" t="s">
        <v>2035</v>
      </c>
      <c r="B3997" s="118" t="s">
        <v>9263</v>
      </c>
      <c r="C3997" s="118" t="b">
        <v>0</v>
      </c>
      <c r="D3997" s="118" t="e">
        <f t="shared" ca="1" si="1"/>
        <v>#NAME?</v>
      </c>
      <c r="E3997" s="118" t="s">
        <v>19223</v>
      </c>
      <c r="F3997" s="118" t="s">
        <v>19225</v>
      </c>
      <c r="G3997" s="118"/>
      <c r="H3997" s="118" t="s">
        <v>4276</v>
      </c>
      <c r="I3997" s="118" t="s">
        <v>7820</v>
      </c>
      <c r="J3997" s="118" t="s">
        <v>7820</v>
      </c>
    </row>
    <row r="3998" spans="1:10" ht="12.75">
      <c r="A3998" s="118" t="s">
        <v>1591</v>
      </c>
      <c r="B3998" s="118" t="s">
        <v>907</v>
      </c>
      <c r="C3998" s="118" t="b">
        <v>0</v>
      </c>
      <c r="D3998" s="118" t="e">
        <f t="shared" ca="1" si="1"/>
        <v>#NAME?</v>
      </c>
      <c r="E3998" s="118" t="s">
        <v>19223</v>
      </c>
      <c r="F3998" s="118" t="s">
        <v>19226</v>
      </c>
      <c r="G3998" s="118"/>
      <c r="H3998" s="118" t="s">
        <v>4278</v>
      </c>
      <c r="I3998" s="118" t="s">
        <v>7820</v>
      </c>
      <c r="J3998" s="118" t="s">
        <v>7820</v>
      </c>
    </row>
    <row r="3999" spans="1:10" ht="12.75">
      <c r="A3999" s="118" t="s">
        <v>19227</v>
      </c>
      <c r="B3999" s="118" t="s">
        <v>19228</v>
      </c>
      <c r="C3999" s="118" t="b">
        <v>0</v>
      </c>
      <c r="D3999" s="118" t="e">
        <f t="shared" ca="1" si="1"/>
        <v>#NAME?</v>
      </c>
      <c r="E3999" s="118" t="s">
        <v>19223</v>
      </c>
      <c r="F3999" s="118" t="s">
        <v>19229</v>
      </c>
      <c r="G3999" s="118"/>
      <c r="H3999" s="118" t="s">
        <v>4276</v>
      </c>
      <c r="I3999" s="118" t="s">
        <v>7820</v>
      </c>
      <c r="J3999" s="118" t="s">
        <v>7820</v>
      </c>
    </row>
    <row r="4000" spans="1:10" ht="12.75">
      <c r="A4000" s="118" t="s">
        <v>2013</v>
      </c>
      <c r="B4000" s="118" t="s">
        <v>16162</v>
      </c>
      <c r="C4000" s="118" t="b">
        <v>0</v>
      </c>
      <c r="D4000" s="118" t="e">
        <f t="shared" ca="1" si="1"/>
        <v>#NAME?</v>
      </c>
      <c r="E4000" s="118" t="s">
        <v>19223</v>
      </c>
      <c r="F4000" s="118" t="s">
        <v>19230</v>
      </c>
      <c r="G4000" s="118"/>
      <c r="H4000" s="118" t="s">
        <v>4276</v>
      </c>
      <c r="I4000" s="118" t="s">
        <v>7820</v>
      </c>
      <c r="J4000" s="118" t="s">
        <v>7820</v>
      </c>
    </row>
    <row r="4001" spans="1:10" ht="12.75">
      <c r="A4001" s="118" t="s">
        <v>995</v>
      </c>
      <c r="B4001" s="118" t="s">
        <v>13298</v>
      </c>
      <c r="C4001" s="118" t="b">
        <v>0</v>
      </c>
      <c r="D4001" s="118" t="e">
        <f t="shared" ca="1" si="1"/>
        <v>#NAME?</v>
      </c>
      <c r="E4001" s="118" t="s">
        <v>19223</v>
      </c>
      <c r="F4001" s="118" t="s">
        <v>19231</v>
      </c>
      <c r="G4001" s="118"/>
      <c r="H4001" s="118" t="s">
        <v>8144</v>
      </c>
      <c r="I4001" s="118" t="s">
        <v>7820</v>
      </c>
      <c r="J4001" s="118" t="s">
        <v>7820</v>
      </c>
    </row>
    <row r="4002" spans="1:10" ht="12.75">
      <c r="A4002" s="118" t="s">
        <v>11652</v>
      </c>
      <c r="B4002" s="118" t="s">
        <v>16687</v>
      </c>
      <c r="C4002" s="118" t="b">
        <v>0</v>
      </c>
      <c r="D4002" s="118" t="e">
        <f t="shared" ca="1" si="1"/>
        <v>#NAME?</v>
      </c>
      <c r="E4002" s="118" t="s">
        <v>19232</v>
      </c>
      <c r="F4002" s="118" t="s">
        <v>19233</v>
      </c>
      <c r="G4002" s="118"/>
      <c r="H4002" s="118" t="s">
        <v>4485</v>
      </c>
      <c r="I4002" s="118" t="s">
        <v>19234</v>
      </c>
      <c r="J4002" s="118" t="s">
        <v>14480</v>
      </c>
    </row>
    <row r="4003" spans="1:10" ht="12.75">
      <c r="A4003" s="118" t="s">
        <v>19235</v>
      </c>
      <c r="B4003" s="118" t="s">
        <v>19236</v>
      </c>
      <c r="C4003" s="118" t="b">
        <v>0</v>
      </c>
      <c r="D4003" s="118" t="e">
        <f t="shared" ca="1" si="1"/>
        <v>#NAME?</v>
      </c>
      <c r="E4003" s="118" t="s">
        <v>19232</v>
      </c>
      <c r="F4003" s="118" t="s">
        <v>19237</v>
      </c>
      <c r="G4003" s="118"/>
      <c r="H4003" s="118" t="s">
        <v>54</v>
      </c>
      <c r="I4003" s="118" t="s">
        <v>8545</v>
      </c>
      <c r="J4003" s="118" t="s">
        <v>8546</v>
      </c>
    </row>
    <row r="4004" spans="1:10" ht="12.75">
      <c r="A4004" s="118" t="s">
        <v>19238</v>
      </c>
      <c r="B4004" s="118" t="s">
        <v>19239</v>
      </c>
      <c r="C4004" s="118" t="b">
        <v>0</v>
      </c>
      <c r="D4004" s="118" t="e">
        <f t="shared" ca="1" si="1"/>
        <v>#NAME?</v>
      </c>
      <c r="E4004" s="118" t="s">
        <v>19232</v>
      </c>
      <c r="F4004" s="118" t="s">
        <v>19240</v>
      </c>
      <c r="G4004" s="118"/>
      <c r="H4004" s="118" t="s">
        <v>8346</v>
      </c>
      <c r="I4004" s="118" t="s">
        <v>19234</v>
      </c>
      <c r="J4004" s="118" t="s">
        <v>14480</v>
      </c>
    </row>
    <row r="4005" spans="1:10" ht="12.75">
      <c r="A4005" s="118" t="s">
        <v>798</v>
      </c>
      <c r="B4005" s="118" t="s">
        <v>19241</v>
      </c>
      <c r="C4005" s="118" t="b">
        <v>0</v>
      </c>
      <c r="D4005" s="118" t="e">
        <f t="shared" ca="1" si="1"/>
        <v>#NAME?</v>
      </c>
      <c r="E4005" s="118" t="s">
        <v>19242</v>
      </c>
      <c r="F4005" s="118" t="s">
        <v>19243</v>
      </c>
      <c r="G4005" s="118"/>
      <c r="H4005" s="118" t="s">
        <v>4485</v>
      </c>
      <c r="I4005" s="118" t="s">
        <v>19244</v>
      </c>
      <c r="J4005" s="118" t="s">
        <v>9660</v>
      </c>
    </row>
    <row r="4006" spans="1:10" ht="12.75">
      <c r="A4006" s="118" t="s">
        <v>798</v>
      </c>
      <c r="B4006" s="118" t="s">
        <v>19245</v>
      </c>
      <c r="C4006" s="118" t="b">
        <v>0</v>
      </c>
      <c r="D4006" s="118" t="e">
        <f t="shared" ca="1" si="1"/>
        <v>#NAME?</v>
      </c>
      <c r="E4006" s="118" t="s">
        <v>19242</v>
      </c>
      <c r="F4006" s="118" t="s">
        <v>19246</v>
      </c>
      <c r="G4006" s="118"/>
      <c r="H4006" s="118" t="s">
        <v>4485</v>
      </c>
      <c r="I4006" s="118" t="s">
        <v>19244</v>
      </c>
      <c r="J4006" s="118" t="s">
        <v>9660</v>
      </c>
    </row>
    <row r="4007" spans="1:10" ht="12.75">
      <c r="A4007" s="118" t="s">
        <v>910</v>
      </c>
      <c r="B4007" s="118" t="s">
        <v>19247</v>
      </c>
      <c r="C4007" s="118" t="b">
        <v>0</v>
      </c>
      <c r="D4007" s="118" t="e">
        <f t="shared" ca="1" si="1"/>
        <v>#NAME?</v>
      </c>
      <c r="E4007" s="118" t="s">
        <v>19248</v>
      </c>
      <c r="F4007" s="118" t="s">
        <v>19249</v>
      </c>
      <c r="G4007" s="118"/>
      <c r="H4007" s="118" t="s">
        <v>17382</v>
      </c>
      <c r="I4007" s="118" t="s">
        <v>19250</v>
      </c>
      <c r="J4007" s="118" t="s">
        <v>7591</v>
      </c>
    </row>
    <row r="4008" spans="1:10" ht="12.75">
      <c r="A4008" s="118" t="s">
        <v>2636</v>
      </c>
      <c r="B4008" s="118" t="s">
        <v>15433</v>
      </c>
      <c r="C4008" s="118" t="b">
        <v>0</v>
      </c>
      <c r="D4008" s="118" t="e">
        <f t="shared" ca="1" si="1"/>
        <v>#NAME?</v>
      </c>
      <c r="E4008" s="118" t="s">
        <v>19248</v>
      </c>
      <c r="F4008" s="118" t="s">
        <v>19251</v>
      </c>
      <c r="G4008" s="118"/>
      <c r="H4008" s="118" t="s">
        <v>4551</v>
      </c>
      <c r="I4008" s="118" t="s">
        <v>19250</v>
      </c>
      <c r="J4008" s="118" t="s">
        <v>7591</v>
      </c>
    </row>
    <row r="4009" spans="1:10" ht="12.75">
      <c r="A4009" s="118" t="s">
        <v>12113</v>
      </c>
      <c r="B4009" s="118" t="s">
        <v>19252</v>
      </c>
      <c r="C4009" s="118" t="b">
        <v>0</v>
      </c>
      <c r="D4009" s="118" t="e">
        <f t="shared" ca="1" si="1"/>
        <v>#NAME?</v>
      </c>
      <c r="E4009" s="118" t="s">
        <v>19248</v>
      </c>
      <c r="F4009" s="118" t="s">
        <v>19253</v>
      </c>
      <c r="G4009" s="118"/>
      <c r="H4009" s="118" t="s">
        <v>17382</v>
      </c>
      <c r="I4009" s="118" t="s">
        <v>19250</v>
      </c>
      <c r="J4009" s="118" t="s">
        <v>7591</v>
      </c>
    </row>
    <row r="4010" spans="1:10" ht="12.75">
      <c r="A4010" s="118" t="s">
        <v>8894</v>
      </c>
      <c r="B4010" s="118" t="s">
        <v>19254</v>
      </c>
      <c r="C4010" s="118" t="b">
        <v>0</v>
      </c>
      <c r="D4010" s="118" t="e">
        <f t="shared" ca="1" si="1"/>
        <v>#NAME?</v>
      </c>
      <c r="E4010" s="118" t="s">
        <v>19248</v>
      </c>
      <c r="F4010" s="118" t="s">
        <v>19255</v>
      </c>
      <c r="G4010" s="118"/>
      <c r="H4010" s="118" t="s">
        <v>17382</v>
      </c>
      <c r="I4010" s="118" t="s">
        <v>19250</v>
      </c>
      <c r="J4010" s="118" t="s">
        <v>7591</v>
      </c>
    </row>
    <row r="4011" spans="1:10" ht="12.75">
      <c r="A4011" s="118" t="s">
        <v>8039</v>
      </c>
      <c r="B4011" s="118" t="s">
        <v>19256</v>
      </c>
      <c r="C4011" s="118" t="b">
        <v>0</v>
      </c>
      <c r="D4011" s="118" t="e">
        <f t="shared" ca="1" si="1"/>
        <v>#NAME?</v>
      </c>
      <c r="E4011" s="118" t="s">
        <v>19248</v>
      </c>
      <c r="F4011" s="118" t="s">
        <v>19257</v>
      </c>
      <c r="G4011" s="118"/>
      <c r="H4011" s="118" t="s">
        <v>17382</v>
      </c>
      <c r="I4011" s="118" t="s">
        <v>19250</v>
      </c>
      <c r="J4011" s="118" t="s">
        <v>7591</v>
      </c>
    </row>
    <row r="4012" spans="1:10" ht="12.75">
      <c r="A4012" s="118" t="s">
        <v>11602</v>
      </c>
      <c r="B4012" s="118" t="s">
        <v>11354</v>
      </c>
      <c r="C4012" s="118" t="b">
        <v>0</v>
      </c>
      <c r="D4012" s="118" t="e">
        <f t="shared" ca="1" si="1"/>
        <v>#NAME?</v>
      </c>
      <c r="E4012" s="118" t="s">
        <v>19258</v>
      </c>
      <c r="F4012" s="118" t="s">
        <v>19259</v>
      </c>
      <c r="G4012" s="118"/>
      <c r="H4012" s="118" t="s">
        <v>7599</v>
      </c>
      <c r="I4012" s="118" t="s">
        <v>7642</v>
      </c>
      <c r="J4012" s="118"/>
    </row>
    <row r="4013" spans="1:10" ht="12.75">
      <c r="A4013" s="118" t="s">
        <v>2306</v>
      </c>
      <c r="B4013" s="118" t="s">
        <v>14027</v>
      </c>
      <c r="C4013" s="118" t="b">
        <v>0</v>
      </c>
      <c r="D4013" s="118" t="e">
        <f t="shared" ca="1" si="1"/>
        <v>#NAME?</v>
      </c>
      <c r="E4013" s="118" t="s">
        <v>19260</v>
      </c>
      <c r="F4013" s="118" t="s">
        <v>19261</v>
      </c>
      <c r="G4013" s="118"/>
      <c r="H4013" s="118" t="s">
        <v>5368</v>
      </c>
      <c r="I4013" s="118" t="s">
        <v>7642</v>
      </c>
      <c r="J4013" s="118"/>
    </row>
    <row r="4014" spans="1:10" ht="12.75">
      <c r="A4014" s="118" t="s">
        <v>910</v>
      </c>
      <c r="B4014" s="118" t="s">
        <v>18174</v>
      </c>
      <c r="C4014" s="118" t="b">
        <v>0</v>
      </c>
      <c r="D4014" s="118" t="e">
        <f t="shared" ca="1" si="1"/>
        <v>#NAME?</v>
      </c>
      <c r="E4014" s="118" t="s">
        <v>19260</v>
      </c>
      <c r="F4014" s="118" t="s">
        <v>19262</v>
      </c>
      <c r="G4014" s="118"/>
      <c r="H4014" s="118" t="s">
        <v>54</v>
      </c>
      <c r="I4014" s="118" t="s">
        <v>7642</v>
      </c>
      <c r="J4014" s="118"/>
    </row>
    <row r="4015" spans="1:10" ht="12.75">
      <c r="A4015" s="118" t="s">
        <v>1666</v>
      </c>
      <c r="B4015" s="118" t="s">
        <v>19263</v>
      </c>
      <c r="C4015" s="118" t="b">
        <v>0</v>
      </c>
      <c r="D4015" s="118" t="e">
        <f t="shared" ca="1" si="1"/>
        <v>#NAME?</v>
      </c>
      <c r="E4015" s="118" t="s">
        <v>19260</v>
      </c>
      <c r="F4015" s="118" t="s">
        <v>19264</v>
      </c>
      <c r="G4015" s="118"/>
      <c r="H4015" s="118" t="s">
        <v>4278</v>
      </c>
      <c r="I4015" s="118" t="s">
        <v>11076</v>
      </c>
      <c r="J4015" s="118"/>
    </row>
    <row r="4016" spans="1:10" ht="12.75">
      <c r="A4016" s="118" t="s">
        <v>920</v>
      </c>
      <c r="B4016" s="118" t="s">
        <v>13709</v>
      </c>
      <c r="C4016" s="118" t="b">
        <v>0</v>
      </c>
      <c r="D4016" s="118" t="e">
        <f t="shared" ca="1" si="1"/>
        <v>#NAME?</v>
      </c>
      <c r="E4016" s="118" t="s">
        <v>19260</v>
      </c>
      <c r="F4016" s="118" t="s">
        <v>19265</v>
      </c>
      <c r="G4016" s="118"/>
      <c r="H4016" s="118" t="s">
        <v>5368</v>
      </c>
      <c r="I4016" s="118" t="s">
        <v>7642</v>
      </c>
      <c r="J4016" s="118"/>
    </row>
    <row r="4017" spans="1:10" ht="12.75">
      <c r="A4017" s="118" t="s">
        <v>1591</v>
      </c>
      <c r="B4017" s="118" t="s">
        <v>19266</v>
      </c>
      <c r="C4017" s="118" t="b">
        <v>0</v>
      </c>
      <c r="D4017" s="118" t="e">
        <f t="shared" ca="1" si="1"/>
        <v>#NAME?</v>
      </c>
      <c r="E4017" s="118" t="s">
        <v>19260</v>
      </c>
      <c r="F4017" s="118" t="s">
        <v>19267</v>
      </c>
      <c r="G4017" s="118"/>
      <c r="H4017" s="118" t="s">
        <v>54</v>
      </c>
      <c r="I4017" s="118" t="s">
        <v>11076</v>
      </c>
      <c r="J4017" s="118"/>
    </row>
    <row r="4018" spans="1:10" ht="12.75">
      <c r="A4018" s="118" t="s">
        <v>8351</v>
      </c>
      <c r="B4018" s="118" t="s">
        <v>19268</v>
      </c>
      <c r="C4018" s="118" t="b">
        <v>0</v>
      </c>
      <c r="D4018" s="118" t="e">
        <f t="shared" ca="1" si="1"/>
        <v>#NAME?</v>
      </c>
      <c r="E4018" s="118" t="s">
        <v>19260</v>
      </c>
      <c r="F4018" s="118" t="s">
        <v>19269</v>
      </c>
      <c r="G4018" s="118"/>
      <c r="H4018" s="118" t="s">
        <v>19270</v>
      </c>
      <c r="I4018" s="118" t="s">
        <v>7642</v>
      </c>
      <c r="J4018" s="118"/>
    </row>
    <row r="4019" spans="1:10" ht="12.75">
      <c r="A4019" s="118" t="s">
        <v>13826</v>
      </c>
      <c r="B4019" s="118" t="s">
        <v>19271</v>
      </c>
      <c r="C4019" s="118" t="b">
        <v>0</v>
      </c>
      <c r="D4019" s="118" t="e">
        <f t="shared" ca="1" si="1"/>
        <v>#NAME?</v>
      </c>
      <c r="E4019" s="118" t="s">
        <v>19260</v>
      </c>
      <c r="F4019" s="118" t="s">
        <v>19272</v>
      </c>
      <c r="G4019" s="118"/>
      <c r="H4019" s="118" t="s">
        <v>54</v>
      </c>
      <c r="I4019" s="118" t="s">
        <v>7642</v>
      </c>
      <c r="J4019" s="118"/>
    </row>
    <row r="4020" spans="1:10" ht="12.75">
      <c r="A4020" s="118" t="s">
        <v>798</v>
      </c>
      <c r="B4020" s="118" t="s">
        <v>19273</v>
      </c>
      <c r="C4020" s="118" t="b">
        <v>0</v>
      </c>
      <c r="D4020" s="118" t="e">
        <f t="shared" ca="1" si="1"/>
        <v>#NAME?</v>
      </c>
      <c r="E4020" s="118" t="s">
        <v>19260</v>
      </c>
      <c r="F4020" s="118" t="s">
        <v>19274</v>
      </c>
      <c r="G4020" s="118"/>
      <c r="H4020" s="118" t="s">
        <v>5368</v>
      </c>
      <c r="I4020" s="118" t="s">
        <v>11076</v>
      </c>
      <c r="J4020" s="118"/>
    </row>
    <row r="4021" spans="1:10" ht="12.75">
      <c r="A4021" s="118" t="s">
        <v>873</v>
      </c>
      <c r="B4021" s="118" t="s">
        <v>11182</v>
      </c>
      <c r="C4021" s="118" t="b">
        <v>0</v>
      </c>
      <c r="D4021" s="118" t="e">
        <f t="shared" ca="1" si="1"/>
        <v>#NAME?</v>
      </c>
      <c r="E4021" s="118" t="s">
        <v>19260</v>
      </c>
      <c r="F4021" s="118" t="s">
        <v>19275</v>
      </c>
      <c r="G4021" s="118"/>
      <c r="H4021" s="118" t="s">
        <v>5368</v>
      </c>
      <c r="I4021" s="118" t="s">
        <v>7642</v>
      </c>
      <c r="J4021" s="118"/>
    </row>
    <row r="4022" spans="1:10" ht="12.75">
      <c r="A4022" s="118" t="s">
        <v>2290</v>
      </c>
      <c r="B4022" s="118" t="s">
        <v>19276</v>
      </c>
      <c r="C4022" s="118" t="b">
        <v>0</v>
      </c>
      <c r="D4022" s="118" t="e">
        <f t="shared" ca="1" si="1"/>
        <v>#NAME?</v>
      </c>
      <c r="E4022" s="118" t="s">
        <v>19260</v>
      </c>
      <c r="F4022" s="118" t="s">
        <v>19277</v>
      </c>
      <c r="G4022" s="118"/>
      <c r="H4022" s="118" t="s">
        <v>8346</v>
      </c>
      <c r="I4022" s="118" t="s">
        <v>7642</v>
      </c>
      <c r="J4022" s="118"/>
    </row>
    <row r="4023" spans="1:10" ht="12.75">
      <c r="A4023" s="118" t="s">
        <v>2013</v>
      </c>
      <c r="B4023" s="118" t="s">
        <v>11268</v>
      </c>
      <c r="C4023" s="118" t="b">
        <v>0</v>
      </c>
      <c r="D4023" s="118" t="e">
        <f t="shared" ca="1" si="1"/>
        <v>#NAME?</v>
      </c>
      <c r="E4023" s="118" t="s">
        <v>19260</v>
      </c>
      <c r="F4023" s="118" t="s">
        <v>19278</v>
      </c>
      <c r="G4023" s="118"/>
      <c r="H4023" s="118" t="s">
        <v>54</v>
      </c>
      <c r="I4023" s="118" t="s">
        <v>7642</v>
      </c>
      <c r="J4023" s="118"/>
    </row>
    <row r="4024" spans="1:10" ht="12.75">
      <c r="A4024" s="118" t="s">
        <v>862</v>
      </c>
      <c r="B4024" s="118" t="s">
        <v>13748</v>
      </c>
      <c r="C4024" s="118" t="b">
        <v>0</v>
      </c>
      <c r="D4024" s="118" t="e">
        <f t="shared" ca="1" si="1"/>
        <v>#NAME?</v>
      </c>
      <c r="E4024" s="118" t="s">
        <v>19260</v>
      </c>
      <c r="F4024" s="118" t="s">
        <v>19279</v>
      </c>
      <c r="G4024" s="118"/>
      <c r="H4024" s="118" t="s">
        <v>4278</v>
      </c>
      <c r="I4024" s="118" t="s">
        <v>7642</v>
      </c>
      <c r="J4024" s="118"/>
    </row>
    <row r="4025" spans="1:10" ht="12.75">
      <c r="A4025" s="118" t="s">
        <v>2226</v>
      </c>
      <c r="B4025" s="118" t="s">
        <v>19280</v>
      </c>
      <c r="C4025" s="118" t="b">
        <v>0</v>
      </c>
      <c r="D4025" s="118" t="e">
        <f t="shared" ca="1" si="1"/>
        <v>#NAME?</v>
      </c>
      <c r="E4025" s="118" t="s">
        <v>19260</v>
      </c>
      <c r="F4025" s="118" t="s">
        <v>19281</v>
      </c>
      <c r="G4025" s="118"/>
      <c r="H4025" s="118" t="s">
        <v>4278</v>
      </c>
      <c r="I4025" s="118" t="s">
        <v>11076</v>
      </c>
      <c r="J4025" s="118"/>
    </row>
    <row r="4026" spans="1:10" ht="12.75">
      <c r="A4026" s="118" t="s">
        <v>1769</v>
      </c>
      <c r="B4026" s="118" t="s">
        <v>19282</v>
      </c>
      <c r="C4026" s="118" t="b">
        <v>0</v>
      </c>
      <c r="D4026" s="118" t="e">
        <f t="shared" ca="1" si="1"/>
        <v>#NAME?</v>
      </c>
      <c r="E4026" s="118" t="s">
        <v>19260</v>
      </c>
      <c r="F4026" s="118" t="s">
        <v>19283</v>
      </c>
      <c r="G4026" s="118"/>
      <c r="H4026" s="118" t="s">
        <v>54</v>
      </c>
      <c r="I4026" s="118" t="s">
        <v>7642</v>
      </c>
      <c r="J4026" s="118"/>
    </row>
    <row r="4027" spans="1:10" ht="12.75">
      <c r="A4027" s="118" t="s">
        <v>8584</v>
      </c>
      <c r="B4027" s="118" t="s">
        <v>19284</v>
      </c>
      <c r="C4027" s="118" t="b">
        <v>0</v>
      </c>
      <c r="D4027" s="118" t="e">
        <f t="shared" ca="1" si="1"/>
        <v>#NAME?</v>
      </c>
      <c r="E4027" s="118" t="s">
        <v>19285</v>
      </c>
      <c r="F4027" s="118" t="s">
        <v>19286</v>
      </c>
      <c r="G4027" s="118"/>
      <c r="H4027" s="118" t="s">
        <v>5961</v>
      </c>
      <c r="I4027" s="127" t="s">
        <v>7850</v>
      </c>
      <c r="J4027" s="118"/>
    </row>
    <row r="4028" spans="1:10" ht="12.75">
      <c r="A4028" s="118" t="s">
        <v>19287</v>
      </c>
      <c r="B4028" s="118" t="s">
        <v>19288</v>
      </c>
      <c r="C4028" s="118" t="b">
        <v>0</v>
      </c>
      <c r="D4028" s="118" t="e">
        <f t="shared" ca="1" si="1"/>
        <v>#NAME?</v>
      </c>
      <c r="E4028" s="118" t="s">
        <v>19285</v>
      </c>
      <c r="F4028" s="118" t="s">
        <v>19289</v>
      </c>
      <c r="G4028" s="118"/>
      <c r="H4028" s="118" t="s">
        <v>11346</v>
      </c>
      <c r="I4028" s="127" t="s">
        <v>7850</v>
      </c>
      <c r="J4028" s="118"/>
    </row>
    <row r="4029" spans="1:10" ht="12.75">
      <c r="A4029" s="118" t="s">
        <v>1414</v>
      </c>
      <c r="B4029" s="118" t="s">
        <v>19290</v>
      </c>
      <c r="C4029" s="118" t="b">
        <v>0</v>
      </c>
      <c r="D4029" s="118" t="e">
        <f t="shared" ca="1" si="1"/>
        <v>#NAME?</v>
      </c>
      <c r="E4029" s="118" t="s">
        <v>19291</v>
      </c>
      <c r="F4029" s="118" t="s">
        <v>19292</v>
      </c>
      <c r="G4029" s="118"/>
      <c r="H4029" s="118" t="s">
        <v>5064</v>
      </c>
      <c r="I4029" s="118" t="s">
        <v>19293</v>
      </c>
      <c r="J4029" s="118" t="s">
        <v>7622</v>
      </c>
    </row>
    <row r="4030" spans="1:10" ht="12.75">
      <c r="A4030" s="118" t="s">
        <v>18785</v>
      </c>
      <c r="B4030" s="118" t="s">
        <v>19294</v>
      </c>
      <c r="C4030" s="118" t="b">
        <v>0</v>
      </c>
      <c r="D4030" s="118" t="e">
        <f t="shared" ca="1" si="1"/>
        <v>#NAME?</v>
      </c>
      <c r="E4030" s="118" t="s">
        <v>131</v>
      </c>
      <c r="F4030" s="118" t="s">
        <v>19295</v>
      </c>
      <c r="G4030" s="118"/>
      <c r="H4030" s="118" t="s">
        <v>54</v>
      </c>
      <c r="I4030" s="118" t="s">
        <v>3131</v>
      </c>
      <c r="J4030" s="118" t="s">
        <v>7622</v>
      </c>
    </row>
    <row r="4031" spans="1:10" ht="12.75">
      <c r="A4031" s="118" t="s">
        <v>11821</v>
      </c>
      <c r="B4031" s="118" t="s">
        <v>19296</v>
      </c>
      <c r="C4031" s="118" t="b">
        <v>0</v>
      </c>
      <c r="D4031" s="118" t="e">
        <f t="shared" ca="1" si="1"/>
        <v>#NAME?</v>
      </c>
      <c r="E4031" s="118" t="s">
        <v>131</v>
      </c>
      <c r="F4031" s="118" t="s">
        <v>19297</v>
      </c>
      <c r="G4031" s="118"/>
      <c r="H4031" s="118" t="s">
        <v>4485</v>
      </c>
      <c r="I4031" s="118" t="s">
        <v>3131</v>
      </c>
      <c r="J4031" s="118" t="s">
        <v>7622</v>
      </c>
    </row>
    <row r="4032" spans="1:10" ht="12.75">
      <c r="A4032" s="118" t="s">
        <v>1969</v>
      </c>
      <c r="B4032" s="118" t="s">
        <v>11827</v>
      </c>
      <c r="C4032" s="118" t="b">
        <v>0</v>
      </c>
      <c r="D4032" s="118" t="e">
        <f t="shared" ca="1" si="1"/>
        <v>#NAME?</v>
      </c>
      <c r="E4032" s="118" t="s">
        <v>19298</v>
      </c>
      <c r="F4032" s="118" t="s">
        <v>19299</v>
      </c>
      <c r="G4032" s="118"/>
      <c r="H4032" s="118" t="s">
        <v>4305</v>
      </c>
      <c r="I4032" s="118" t="s">
        <v>19300</v>
      </c>
      <c r="J4032" s="118" t="s">
        <v>12582</v>
      </c>
    </row>
    <row r="4033" spans="1:10" ht="12.75">
      <c r="A4033" s="118" t="s">
        <v>19301</v>
      </c>
      <c r="B4033" s="118" t="s">
        <v>19302</v>
      </c>
      <c r="C4033" s="118" t="b">
        <v>0</v>
      </c>
      <c r="D4033" s="118" t="e">
        <f t="shared" ca="1" si="1"/>
        <v>#NAME?</v>
      </c>
      <c r="E4033" s="118" t="s">
        <v>19303</v>
      </c>
      <c r="F4033" s="118" t="s">
        <v>19304</v>
      </c>
      <c r="G4033" s="118"/>
      <c r="H4033" s="118" t="s">
        <v>19305</v>
      </c>
      <c r="I4033" s="118" t="s">
        <v>10550</v>
      </c>
      <c r="J4033" s="118" t="s">
        <v>10551</v>
      </c>
    </row>
    <row r="4034" spans="1:10" ht="12.75">
      <c r="A4034" s="118" t="s">
        <v>13224</v>
      </c>
      <c r="B4034" s="118" t="s">
        <v>8124</v>
      </c>
      <c r="C4034" s="118" t="b">
        <v>0</v>
      </c>
      <c r="D4034" s="118" t="e">
        <f t="shared" ca="1" si="1"/>
        <v>#NAME?</v>
      </c>
      <c r="E4034" s="118" t="s">
        <v>19303</v>
      </c>
      <c r="F4034" s="118" t="s">
        <v>19306</v>
      </c>
      <c r="G4034" s="118"/>
      <c r="H4034" s="118" t="s">
        <v>4276</v>
      </c>
      <c r="I4034" s="118" t="s">
        <v>10550</v>
      </c>
      <c r="J4034" s="118" t="s">
        <v>10551</v>
      </c>
    </row>
    <row r="4035" spans="1:10" ht="12.75">
      <c r="A4035" s="118" t="s">
        <v>2675</v>
      </c>
      <c r="B4035" s="118" t="s">
        <v>19307</v>
      </c>
      <c r="C4035" s="118" t="b">
        <v>0</v>
      </c>
      <c r="D4035" s="118" t="e">
        <f t="shared" ca="1" si="1"/>
        <v>#NAME?</v>
      </c>
      <c r="E4035" s="118" t="s">
        <v>19308</v>
      </c>
      <c r="F4035" s="118" t="s">
        <v>19309</v>
      </c>
      <c r="G4035" s="118"/>
      <c r="H4035" s="118" t="s">
        <v>54</v>
      </c>
      <c r="I4035" s="118" t="s">
        <v>10184</v>
      </c>
      <c r="J4035" s="118" t="s">
        <v>10185</v>
      </c>
    </row>
    <row r="4036" spans="1:10" ht="12.75">
      <c r="A4036" s="118" t="s">
        <v>8405</v>
      </c>
      <c r="B4036" s="118" t="s">
        <v>19310</v>
      </c>
      <c r="C4036" s="118" t="b">
        <v>0</v>
      </c>
      <c r="D4036" s="118" t="e">
        <f t="shared" ca="1" si="1"/>
        <v>#NAME?</v>
      </c>
      <c r="E4036" s="118" t="s">
        <v>19311</v>
      </c>
      <c r="F4036" s="118" t="s">
        <v>19312</v>
      </c>
      <c r="G4036" s="118"/>
      <c r="H4036" s="118" t="s">
        <v>4831</v>
      </c>
      <c r="I4036" s="118" t="s">
        <v>14203</v>
      </c>
      <c r="J4036" s="118" t="s">
        <v>14204</v>
      </c>
    </row>
    <row r="4037" spans="1:10" ht="12.75">
      <c r="A4037" s="118" t="s">
        <v>910</v>
      </c>
      <c r="B4037" s="118" t="s">
        <v>19313</v>
      </c>
      <c r="C4037" s="118" t="b">
        <v>0</v>
      </c>
      <c r="D4037" s="118" t="e">
        <f t="shared" ca="1" si="1"/>
        <v>#NAME?</v>
      </c>
      <c r="E4037" s="118" t="s">
        <v>19311</v>
      </c>
      <c r="F4037" s="118" t="s">
        <v>19314</v>
      </c>
      <c r="G4037" s="118"/>
      <c r="H4037" s="118" t="s">
        <v>5209</v>
      </c>
      <c r="I4037" s="118" t="s">
        <v>14203</v>
      </c>
      <c r="J4037" s="118" t="s">
        <v>14204</v>
      </c>
    </row>
    <row r="4038" spans="1:10" ht="12.75">
      <c r="A4038" s="118" t="s">
        <v>8016</v>
      </c>
      <c r="B4038" s="118" t="s">
        <v>19315</v>
      </c>
      <c r="C4038" s="118" t="b">
        <v>0</v>
      </c>
      <c r="D4038" s="118" t="e">
        <f t="shared" ca="1" si="1"/>
        <v>#NAME?</v>
      </c>
      <c r="E4038" s="118" t="s">
        <v>19311</v>
      </c>
      <c r="F4038" s="118" t="s">
        <v>19316</v>
      </c>
      <c r="G4038" s="118"/>
      <c r="H4038" s="118" t="s">
        <v>4831</v>
      </c>
      <c r="I4038" s="118" t="s">
        <v>14203</v>
      </c>
      <c r="J4038" s="118" t="s">
        <v>14204</v>
      </c>
    </row>
    <row r="4039" spans="1:10" ht="12.75">
      <c r="A4039" s="118" t="s">
        <v>2057</v>
      </c>
      <c r="B4039" s="118" t="s">
        <v>19317</v>
      </c>
      <c r="C4039" s="118" t="b">
        <v>0</v>
      </c>
      <c r="D4039" s="118" t="e">
        <f t="shared" ca="1" si="1"/>
        <v>#NAME?</v>
      </c>
      <c r="E4039" s="118" t="s">
        <v>19311</v>
      </c>
      <c r="F4039" s="118" t="s">
        <v>19318</v>
      </c>
      <c r="G4039" s="118"/>
      <c r="H4039" s="118" t="s">
        <v>4278</v>
      </c>
      <c r="I4039" s="118" t="s">
        <v>14203</v>
      </c>
      <c r="J4039" s="118" t="s">
        <v>14204</v>
      </c>
    </row>
    <row r="4040" spans="1:10" ht="12.75">
      <c r="A4040" s="118" t="s">
        <v>1704</v>
      </c>
      <c r="B4040" s="118" t="s">
        <v>19319</v>
      </c>
      <c r="C4040" s="118" t="b">
        <v>0</v>
      </c>
      <c r="D4040" s="118" t="e">
        <f t="shared" ca="1" si="1"/>
        <v>#NAME?</v>
      </c>
      <c r="E4040" s="118" t="s">
        <v>19320</v>
      </c>
      <c r="F4040" s="118" t="s">
        <v>19321</v>
      </c>
      <c r="G4040" s="118"/>
      <c r="H4040" s="118" t="s">
        <v>4485</v>
      </c>
      <c r="I4040" s="118" t="s">
        <v>7777</v>
      </c>
      <c r="J4040" s="118" t="s">
        <v>7636</v>
      </c>
    </row>
    <row r="4041" spans="1:10" ht="12.75">
      <c r="A4041" s="118" t="s">
        <v>1666</v>
      </c>
      <c r="B4041" s="118" t="s">
        <v>19322</v>
      </c>
      <c r="C4041" s="118" t="b">
        <v>0</v>
      </c>
      <c r="D4041" s="118" t="e">
        <f t="shared" ca="1" si="1"/>
        <v>#NAME?</v>
      </c>
      <c r="E4041" s="118" t="s">
        <v>19320</v>
      </c>
      <c r="F4041" s="118" t="s">
        <v>19323</v>
      </c>
      <c r="G4041" s="118"/>
      <c r="H4041" s="118" t="s">
        <v>54</v>
      </c>
      <c r="I4041" s="118" t="s">
        <v>7777</v>
      </c>
      <c r="J4041" s="118" t="s">
        <v>7636</v>
      </c>
    </row>
    <row r="4042" spans="1:10" ht="12.75">
      <c r="A4042" s="118" t="s">
        <v>12041</v>
      </c>
      <c r="B4042" s="118" t="s">
        <v>19324</v>
      </c>
      <c r="C4042" s="118" t="b">
        <v>0</v>
      </c>
      <c r="D4042" s="118" t="e">
        <f t="shared" ca="1" si="1"/>
        <v>#NAME?</v>
      </c>
      <c r="E4042" s="118" t="s">
        <v>19320</v>
      </c>
      <c r="F4042" s="118" t="s">
        <v>19325</v>
      </c>
      <c r="G4042" s="118"/>
      <c r="H4042" s="118" t="s">
        <v>4485</v>
      </c>
      <c r="I4042" s="118" t="s">
        <v>7777</v>
      </c>
      <c r="J4042" s="118" t="s">
        <v>7636</v>
      </c>
    </row>
    <row r="4043" spans="1:10" ht="12.75">
      <c r="A4043" s="118" t="s">
        <v>10275</v>
      </c>
      <c r="B4043" s="118" t="s">
        <v>1922</v>
      </c>
      <c r="C4043" s="118" t="b">
        <v>0</v>
      </c>
      <c r="D4043" s="118" t="e">
        <f t="shared" ca="1" si="1"/>
        <v>#NAME?</v>
      </c>
      <c r="E4043" s="118" t="s">
        <v>19320</v>
      </c>
      <c r="F4043" s="118" t="s">
        <v>19326</v>
      </c>
      <c r="G4043" s="118"/>
      <c r="H4043" s="118" t="s">
        <v>54</v>
      </c>
      <c r="I4043" s="118" t="s">
        <v>7777</v>
      </c>
      <c r="J4043" s="118" t="s">
        <v>7636</v>
      </c>
    </row>
    <row r="4044" spans="1:10" ht="12.75">
      <c r="A4044" s="118" t="s">
        <v>836</v>
      </c>
      <c r="B4044" s="118" t="s">
        <v>2663</v>
      </c>
      <c r="C4044" s="118" t="b">
        <v>0</v>
      </c>
      <c r="D4044" s="118" t="e">
        <f t="shared" ca="1" si="1"/>
        <v>#NAME?</v>
      </c>
      <c r="E4044" s="118" t="s">
        <v>19320</v>
      </c>
      <c r="F4044" s="118" t="s">
        <v>19327</v>
      </c>
      <c r="G4044" s="118"/>
      <c r="H4044" s="118" t="s">
        <v>5209</v>
      </c>
      <c r="I4044" s="118" t="s">
        <v>7777</v>
      </c>
      <c r="J4044" s="118" t="s">
        <v>7636</v>
      </c>
    </row>
    <row r="4045" spans="1:10" ht="12.75">
      <c r="A4045" s="118" t="s">
        <v>940</v>
      </c>
      <c r="B4045" s="118" t="s">
        <v>2019</v>
      </c>
      <c r="C4045" s="118" t="b">
        <v>0</v>
      </c>
      <c r="D4045" s="118" t="e">
        <f t="shared" ca="1" si="1"/>
        <v>#NAME?</v>
      </c>
      <c r="E4045" s="118" t="s">
        <v>19320</v>
      </c>
      <c r="F4045" s="118" t="s">
        <v>19328</v>
      </c>
      <c r="G4045" s="118"/>
      <c r="H4045" s="118" t="s">
        <v>19329</v>
      </c>
      <c r="I4045" s="118" t="s">
        <v>7777</v>
      </c>
      <c r="J4045" s="118" t="s">
        <v>7636</v>
      </c>
    </row>
    <row r="4046" spans="1:10" ht="12.75">
      <c r="A4046" s="118" t="s">
        <v>2135</v>
      </c>
      <c r="B4046" s="118" t="s">
        <v>963</v>
      </c>
      <c r="C4046" s="118" t="b">
        <v>0</v>
      </c>
      <c r="D4046" s="118" t="e">
        <f t="shared" ca="1" si="1"/>
        <v>#NAME?</v>
      </c>
      <c r="E4046" s="118" t="s">
        <v>19320</v>
      </c>
      <c r="F4046" s="118" t="s">
        <v>19330</v>
      </c>
      <c r="G4046" s="118"/>
      <c r="H4046" s="118" t="s">
        <v>4831</v>
      </c>
      <c r="I4046" s="118" t="s">
        <v>7777</v>
      </c>
      <c r="J4046" s="118" t="s">
        <v>7636</v>
      </c>
    </row>
    <row r="4047" spans="1:10" ht="12.75">
      <c r="A4047" s="118" t="s">
        <v>8358</v>
      </c>
      <c r="B4047" s="118" t="s">
        <v>19331</v>
      </c>
      <c r="C4047" s="118" t="b">
        <v>0</v>
      </c>
      <c r="D4047" s="118" t="e">
        <f t="shared" ca="1" si="1"/>
        <v>#NAME?</v>
      </c>
      <c r="E4047" s="118" t="s">
        <v>19320</v>
      </c>
      <c r="F4047" s="118" t="s">
        <v>19332</v>
      </c>
      <c r="G4047" s="118"/>
      <c r="H4047" s="118" t="s">
        <v>4831</v>
      </c>
      <c r="I4047" s="118" t="s">
        <v>7777</v>
      </c>
      <c r="J4047" s="118" t="s">
        <v>7636</v>
      </c>
    </row>
    <row r="4048" spans="1:10" ht="12.75">
      <c r="A4048" s="118" t="s">
        <v>1704</v>
      </c>
      <c r="B4048" s="118" t="s">
        <v>17006</v>
      </c>
      <c r="C4048" s="118" t="b">
        <v>0</v>
      </c>
      <c r="D4048" s="118" t="e">
        <f t="shared" ca="1" si="1"/>
        <v>#NAME?</v>
      </c>
      <c r="E4048" s="118" t="s">
        <v>19333</v>
      </c>
      <c r="F4048" s="118" t="s">
        <v>19334</v>
      </c>
      <c r="G4048" s="118"/>
      <c r="H4048" s="118" t="s">
        <v>4278</v>
      </c>
      <c r="I4048" s="118" t="s">
        <v>12092</v>
      </c>
      <c r="J4048" s="118" t="s">
        <v>9660</v>
      </c>
    </row>
    <row r="4049" spans="1:10" ht="12.75">
      <c r="A4049" s="118" t="s">
        <v>8783</v>
      </c>
      <c r="B4049" s="118" t="s">
        <v>19335</v>
      </c>
      <c r="C4049" s="118" t="b">
        <v>0</v>
      </c>
      <c r="D4049" s="118" t="e">
        <f t="shared" ca="1" si="1"/>
        <v>#NAME?</v>
      </c>
      <c r="E4049" s="118" t="s">
        <v>19333</v>
      </c>
      <c r="F4049" s="118" t="s">
        <v>19336</v>
      </c>
      <c r="G4049" s="118"/>
      <c r="H4049" s="118" t="s">
        <v>8760</v>
      </c>
      <c r="I4049" s="118" t="s">
        <v>12092</v>
      </c>
      <c r="J4049" s="118" t="s">
        <v>9660</v>
      </c>
    </row>
    <row r="4050" spans="1:10" ht="12.75">
      <c r="A4050" s="118" t="s">
        <v>1484</v>
      </c>
      <c r="B4050" s="118" t="s">
        <v>8124</v>
      </c>
      <c r="C4050" s="118" t="b">
        <v>0</v>
      </c>
      <c r="D4050" s="118" t="e">
        <f t="shared" ca="1" si="1"/>
        <v>#NAME?</v>
      </c>
      <c r="E4050" s="118" t="s">
        <v>19333</v>
      </c>
      <c r="F4050" s="118" t="s">
        <v>19337</v>
      </c>
      <c r="G4050" s="118"/>
      <c r="H4050" s="118" t="s">
        <v>5209</v>
      </c>
      <c r="I4050" s="118" t="s">
        <v>12092</v>
      </c>
      <c r="J4050" s="118" t="s">
        <v>9660</v>
      </c>
    </row>
    <row r="4051" spans="1:10" ht="12.75">
      <c r="A4051" s="118" t="s">
        <v>14427</v>
      </c>
      <c r="B4051" s="118" t="s">
        <v>19338</v>
      </c>
      <c r="C4051" s="118" t="b">
        <v>0</v>
      </c>
      <c r="D4051" s="118" t="e">
        <f t="shared" ca="1" si="1"/>
        <v>#NAME?</v>
      </c>
      <c r="E4051" s="118" t="s">
        <v>19339</v>
      </c>
      <c r="F4051" s="118" t="s">
        <v>19340</v>
      </c>
      <c r="G4051" s="118"/>
      <c r="H4051" s="118" t="s">
        <v>54</v>
      </c>
      <c r="I4051" s="118" t="s">
        <v>8085</v>
      </c>
      <c r="J4051" s="118"/>
    </row>
    <row r="4052" spans="1:10" ht="12.75">
      <c r="A4052" s="118" t="s">
        <v>10072</v>
      </c>
      <c r="B4052" s="118" t="s">
        <v>19341</v>
      </c>
      <c r="C4052" s="118" t="b">
        <v>0</v>
      </c>
      <c r="D4052" s="118" t="e">
        <f t="shared" ca="1" si="1"/>
        <v>#NAME?</v>
      </c>
      <c r="E4052" s="118" t="s">
        <v>19339</v>
      </c>
      <c r="F4052" s="118" t="s">
        <v>19342</v>
      </c>
      <c r="G4052" s="118"/>
      <c r="H4052" s="118" t="s">
        <v>5961</v>
      </c>
      <c r="I4052" s="118" t="s">
        <v>8085</v>
      </c>
      <c r="J4052" s="118"/>
    </row>
    <row r="4053" spans="1:10" ht="12.75">
      <c r="A4053" s="118" t="s">
        <v>14806</v>
      </c>
      <c r="B4053" s="118" t="s">
        <v>9127</v>
      </c>
      <c r="C4053" s="118" t="b">
        <v>0</v>
      </c>
      <c r="D4053" s="118" t="e">
        <f t="shared" ca="1" si="1"/>
        <v>#NAME?</v>
      </c>
      <c r="E4053" s="118" t="s">
        <v>19339</v>
      </c>
      <c r="F4053" s="118" t="s">
        <v>19343</v>
      </c>
      <c r="G4053" s="118"/>
      <c r="H4053" s="118" t="s">
        <v>54</v>
      </c>
      <c r="I4053" s="118" t="s">
        <v>8085</v>
      </c>
      <c r="J4053" s="118"/>
    </row>
    <row r="4054" spans="1:10" ht="12.75">
      <c r="A4054" s="118" t="s">
        <v>11101</v>
      </c>
      <c r="B4054" s="118" t="s">
        <v>19344</v>
      </c>
      <c r="C4054" s="118" t="b">
        <v>0</v>
      </c>
      <c r="D4054" s="118" t="e">
        <f t="shared" ca="1" si="1"/>
        <v>#NAME?</v>
      </c>
      <c r="E4054" s="118" t="s">
        <v>19339</v>
      </c>
      <c r="F4054" s="118" t="s">
        <v>19345</v>
      </c>
      <c r="G4054" s="118"/>
      <c r="H4054" s="118" t="s">
        <v>54</v>
      </c>
      <c r="I4054" s="118" t="s">
        <v>8085</v>
      </c>
      <c r="J4054" s="118"/>
    </row>
    <row r="4055" spans="1:10" ht="12.75">
      <c r="A4055" s="118" t="s">
        <v>888</v>
      </c>
      <c r="B4055" s="118" t="s">
        <v>19346</v>
      </c>
      <c r="C4055" s="118" t="b">
        <v>0</v>
      </c>
      <c r="D4055" s="118" t="e">
        <f t="shared" ca="1" si="1"/>
        <v>#NAME?</v>
      </c>
      <c r="E4055" s="118" t="s">
        <v>19347</v>
      </c>
      <c r="F4055" s="118" t="s">
        <v>19348</v>
      </c>
      <c r="G4055" s="118"/>
      <c r="H4055" s="118" t="s">
        <v>4276</v>
      </c>
      <c r="I4055" s="118" t="s">
        <v>9512</v>
      </c>
      <c r="J4055" s="118" t="s">
        <v>7622</v>
      </c>
    </row>
    <row r="4056" spans="1:10" ht="12.75">
      <c r="A4056" s="118" t="s">
        <v>2135</v>
      </c>
      <c r="B4056" s="118" t="s">
        <v>19349</v>
      </c>
      <c r="C4056" s="118" t="b">
        <v>0</v>
      </c>
      <c r="D4056" s="118" t="e">
        <f t="shared" ca="1" si="1"/>
        <v>#NAME?</v>
      </c>
      <c r="E4056" s="118" t="s">
        <v>19347</v>
      </c>
      <c r="F4056" s="118" t="s">
        <v>19350</v>
      </c>
      <c r="G4056" s="118"/>
      <c r="H4056" s="118" t="s">
        <v>4276</v>
      </c>
      <c r="I4056" s="118" t="s">
        <v>9512</v>
      </c>
      <c r="J4056" s="118" t="s">
        <v>7622</v>
      </c>
    </row>
    <row r="4057" spans="1:10" ht="12.75">
      <c r="A4057" s="118" t="s">
        <v>995</v>
      </c>
      <c r="B4057" s="118" t="s">
        <v>19351</v>
      </c>
      <c r="C4057" s="118" t="b">
        <v>0</v>
      </c>
      <c r="D4057" s="118" t="e">
        <f t="shared" ca="1" si="1"/>
        <v>#NAME?</v>
      </c>
      <c r="E4057" s="118" t="s">
        <v>19347</v>
      </c>
      <c r="F4057" s="118" t="s">
        <v>19352</v>
      </c>
      <c r="G4057" s="118"/>
      <c r="H4057" s="118" t="s">
        <v>4276</v>
      </c>
      <c r="I4057" s="118" t="s">
        <v>19353</v>
      </c>
      <c r="J4057" s="118" t="s">
        <v>7622</v>
      </c>
    </row>
    <row r="4058" spans="1:10" ht="12.75">
      <c r="A4058" s="118" t="s">
        <v>8431</v>
      </c>
      <c r="B4058" s="118" t="s">
        <v>19354</v>
      </c>
      <c r="C4058" s="118" t="b">
        <v>0</v>
      </c>
      <c r="D4058" s="118" t="e">
        <f t="shared" ca="1" si="1"/>
        <v>#NAME?</v>
      </c>
      <c r="E4058" s="118" t="s">
        <v>19355</v>
      </c>
      <c r="F4058" s="118" t="s">
        <v>19356</v>
      </c>
      <c r="G4058" s="118"/>
      <c r="H4058" s="118" t="s">
        <v>4485</v>
      </c>
      <c r="I4058" s="118" t="s">
        <v>7820</v>
      </c>
      <c r="J4058" s="118" t="s">
        <v>7820</v>
      </c>
    </row>
    <row r="4059" spans="1:10" ht="12.75">
      <c r="A4059" s="118" t="s">
        <v>18378</v>
      </c>
      <c r="B4059" s="118" t="s">
        <v>19357</v>
      </c>
      <c r="C4059" s="118" t="b">
        <v>0</v>
      </c>
      <c r="D4059" s="118" t="e">
        <f t="shared" ca="1" si="1"/>
        <v>#NAME?</v>
      </c>
      <c r="E4059" s="118" t="s">
        <v>19355</v>
      </c>
      <c r="F4059" s="118" t="s">
        <v>19358</v>
      </c>
      <c r="G4059" s="118"/>
      <c r="H4059" s="118" t="s">
        <v>4485</v>
      </c>
      <c r="I4059" s="118" t="s">
        <v>7820</v>
      </c>
      <c r="J4059" s="118" t="s">
        <v>7820</v>
      </c>
    </row>
    <row r="4060" spans="1:10" ht="12.75">
      <c r="A4060" s="118" t="s">
        <v>8584</v>
      </c>
      <c r="B4060" s="118" t="s">
        <v>19359</v>
      </c>
      <c r="C4060" s="118" t="b">
        <v>0</v>
      </c>
      <c r="D4060" s="118" t="e">
        <f t="shared" ca="1" si="1"/>
        <v>#NAME?</v>
      </c>
      <c r="E4060" s="118" t="s">
        <v>19360</v>
      </c>
      <c r="F4060" s="118" t="s">
        <v>19361</v>
      </c>
      <c r="G4060" s="118"/>
      <c r="H4060" s="118" t="s">
        <v>54</v>
      </c>
      <c r="I4060" s="118" t="s">
        <v>7881</v>
      </c>
      <c r="J4060" s="118"/>
    </row>
    <row r="4061" spans="1:10" ht="12.75">
      <c r="A4061" s="118" t="s">
        <v>19362</v>
      </c>
      <c r="B4061" s="118" t="s">
        <v>19363</v>
      </c>
      <c r="C4061" s="118" t="b">
        <v>0</v>
      </c>
      <c r="D4061" s="118" t="e">
        <f t="shared" ca="1" si="1"/>
        <v>#NAME?</v>
      </c>
      <c r="E4061" s="118" t="s">
        <v>19360</v>
      </c>
      <c r="F4061" s="118" t="s">
        <v>19364</v>
      </c>
      <c r="G4061" s="118"/>
      <c r="H4061" s="118" t="s">
        <v>5961</v>
      </c>
      <c r="I4061" s="118" t="s">
        <v>7881</v>
      </c>
      <c r="J4061" s="118"/>
    </row>
    <row r="4062" spans="1:10" ht="12.75">
      <c r="A4062" s="118" t="s">
        <v>19365</v>
      </c>
      <c r="B4062" s="118" t="s">
        <v>19366</v>
      </c>
      <c r="C4062" s="118" t="b">
        <v>0</v>
      </c>
      <c r="D4062" s="118" t="e">
        <f t="shared" ca="1" si="1"/>
        <v>#NAME?</v>
      </c>
      <c r="E4062" s="118" t="s">
        <v>19360</v>
      </c>
      <c r="F4062" s="118" t="s">
        <v>19367</v>
      </c>
      <c r="G4062" s="118"/>
      <c r="H4062" s="118" t="s">
        <v>5368</v>
      </c>
      <c r="I4062" s="118" t="s">
        <v>7881</v>
      </c>
      <c r="J4062" s="118"/>
    </row>
    <row r="4063" spans="1:10" ht="12.75">
      <c r="A4063" s="118" t="s">
        <v>798</v>
      </c>
      <c r="B4063" s="118" t="s">
        <v>19368</v>
      </c>
      <c r="C4063" s="118" t="b">
        <v>0</v>
      </c>
      <c r="D4063" s="118" t="e">
        <f t="shared" ca="1" si="1"/>
        <v>#NAME?</v>
      </c>
      <c r="E4063" s="118" t="s">
        <v>19360</v>
      </c>
      <c r="F4063" s="118" t="s">
        <v>19369</v>
      </c>
      <c r="G4063" s="118"/>
      <c r="H4063" s="118" t="s">
        <v>54</v>
      </c>
      <c r="I4063" s="118" t="s">
        <v>7881</v>
      </c>
      <c r="J4063" s="118"/>
    </row>
    <row r="4064" spans="1:10" ht="12.75">
      <c r="A4064" s="118" t="s">
        <v>798</v>
      </c>
      <c r="B4064" s="118" t="s">
        <v>19370</v>
      </c>
      <c r="C4064" s="118" t="b">
        <v>0</v>
      </c>
      <c r="D4064" s="118" t="e">
        <f t="shared" ca="1" si="1"/>
        <v>#NAME?</v>
      </c>
      <c r="E4064" s="118" t="s">
        <v>19360</v>
      </c>
      <c r="F4064" s="118" t="s">
        <v>19371</v>
      </c>
      <c r="G4064" s="118"/>
      <c r="H4064" s="118" t="s">
        <v>5368</v>
      </c>
      <c r="I4064" s="118" t="s">
        <v>7881</v>
      </c>
      <c r="J4064" s="118"/>
    </row>
    <row r="4065" spans="1:10" ht="12.75">
      <c r="A4065" s="118" t="s">
        <v>19372</v>
      </c>
      <c r="B4065" s="118" t="s">
        <v>19373</v>
      </c>
      <c r="C4065" s="118" t="b">
        <v>0</v>
      </c>
      <c r="D4065" s="118" t="e">
        <f t="shared" ca="1" si="1"/>
        <v>#NAME?</v>
      </c>
      <c r="E4065" s="118" t="s">
        <v>19360</v>
      </c>
      <c r="F4065" s="118" t="s">
        <v>19374</v>
      </c>
      <c r="G4065" s="118"/>
      <c r="H4065" s="118" t="s">
        <v>5607</v>
      </c>
      <c r="I4065" s="118" t="s">
        <v>7881</v>
      </c>
      <c r="J4065" s="118"/>
    </row>
    <row r="4066" spans="1:10" ht="12.75">
      <c r="A4066" s="118" t="s">
        <v>1484</v>
      </c>
      <c r="B4066" s="118" t="s">
        <v>13561</v>
      </c>
      <c r="C4066" s="118" t="b">
        <v>0</v>
      </c>
      <c r="D4066" s="118" t="e">
        <f t="shared" ca="1" si="1"/>
        <v>#NAME?</v>
      </c>
      <c r="E4066" s="118" t="s">
        <v>19360</v>
      </c>
      <c r="F4066" s="118" t="s">
        <v>19375</v>
      </c>
      <c r="G4066" s="118"/>
      <c r="H4066" s="118" t="s">
        <v>4278</v>
      </c>
      <c r="I4066" s="118" t="s">
        <v>7881</v>
      </c>
      <c r="J4066" s="118"/>
    </row>
    <row r="4067" spans="1:10" ht="12.75">
      <c r="A4067" s="118" t="s">
        <v>19376</v>
      </c>
      <c r="B4067" s="118" t="s">
        <v>19377</v>
      </c>
      <c r="C4067" s="118" t="b">
        <v>0</v>
      </c>
      <c r="D4067" s="118" t="e">
        <f t="shared" ca="1" si="1"/>
        <v>#NAME?</v>
      </c>
      <c r="E4067" s="118" t="s">
        <v>19360</v>
      </c>
      <c r="F4067" s="118" t="s">
        <v>19378</v>
      </c>
      <c r="G4067" s="118"/>
      <c r="H4067" s="118" t="s">
        <v>5607</v>
      </c>
      <c r="I4067" s="118" t="s">
        <v>7881</v>
      </c>
      <c r="J4067" s="118"/>
    </row>
    <row r="4068" spans="1:10" ht="12.75">
      <c r="A4068" s="118" t="s">
        <v>14629</v>
      </c>
      <c r="B4068" s="118" t="s">
        <v>19379</v>
      </c>
      <c r="C4068" s="118" t="b">
        <v>0</v>
      </c>
      <c r="D4068" s="118" t="e">
        <f t="shared" ca="1" si="1"/>
        <v>#NAME?</v>
      </c>
      <c r="E4068" s="118" t="s">
        <v>19360</v>
      </c>
      <c r="F4068" s="118" t="s">
        <v>19380</v>
      </c>
      <c r="G4068" s="118"/>
      <c r="H4068" s="118" t="s">
        <v>5961</v>
      </c>
      <c r="I4068" s="118" t="s">
        <v>7881</v>
      </c>
      <c r="J4068" s="118"/>
    </row>
    <row r="4069" spans="1:10" ht="12.75">
      <c r="A4069" s="118" t="s">
        <v>14629</v>
      </c>
      <c r="B4069" s="118" t="s">
        <v>19381</v>
      </c>
      <c r="C4069" s="118" t="b">
        <v>0</v>
      </c>
      <c r="D4069" s="118" t="e">
        <f t="shared" ca="1" si="1"/>
        <v>#NAME?</v>
      </c>
      <c r="E4069" s="118" t="s">
        <v>19360</v>
      </c>
      <c r="F4069" s="118" t="s">
        <v>19382</v>
      </c>
      <c r="G4069" s="118"/>
      <c r="H4069" s="118" t="s">
        <v>5607</v>
      </c>
      <c r="I4069" s="118" t="s">
        <v>7881</v>
      </c>
      <c r="J4069" s="118"/>
    </row>
    <row r="4070" spans="1:10" ht="12.75">
      <c r="A4070" s="118" t="s">
        <v>17996</v>
      </c>
      <c r="B4070" s="118" t="s">
        <v>19383</v>
      </c>
      <c r="C4070" s="118" t="b">
        <v>0</v>
      </c>
      <c r="D4070" s="118" t="e">
        <f t="shared" ca="1" si="1"/>
        <v>#NAME?</v>
      </c>
      <c r="E4070" s="118" t="s">
        <v>19384</v>
      </c>
      <c r="F4070" s="118" t="s">
        <v>19385</v>
      </c>
      <c r="G4070" s="118"/>
      <c r="H4070" s="118" t="s">
        <v>5607</v>
      </c>
      <c r="I4070" s="118" t="s">
        <v>7820</v>
      </c>
      <c r="J4070" s="118" t="s">
        <v>7820</v>
      </c>
    </row>
    <row r="4071" spans="1:10" ht="12.75">
      <c r="A4071" s="118" t="s">
        <v>1069</v>
      </c>
      <c r="B4071" s="118" t="s">
        <v>19386</v>
      </c>
      <c r="C4071" s="118" t="b">
        <v>0</v>
      </c>
      <c r="D4071" s="118" t="e">
        <f t="shared" ca="1" si="1"/>
        <v>#NAME?</v>
      </c>
      <c r="E4071" s="118" t="s">
        <v>19384</v>
      </c>
      <c r="F4071" s="118" t="s">
        <v>19387</v>
      </c>
      <c r="G4071" s="118"/>
      <c r="H4071" s="118" t="s">
        <v>4278</v>
      </c>
      <c r="I4071" s="118" t="s">
        <v>7820</v>
      </c>
      <c r="J4071" s="118" t="s">
        <v>7820</v>
      </c>
    </row>
    <row r="4072" spans="1:10" ht="12.75">
      <c r="A4072" s="118" t="s">
        <v>846</v>
      </c>
      <c r="B4072" s="118" t="s">
        <v>19388</v>
      </c>
      <c r="C4072" s="118" t="b">
        <v>0</v>
      </c>
      <c r="D4072" s="118" t="e">
        <f t="shared" ca="1" si="1"/>
        <v>#NAME?</v>
      </c>
      <c r="E4072" s="118" t="s">
        <v>19389</v>
      </c>
      <c r="F4072" s="118" t="s">
        <v>19390</v>
      </c>
      <c r="G4072" s="118"/>
      <c r="H4072" s="118" t="s">
        <v>4640</v>
      </c>
      <c r="I4072" s="127" t="s">
        <v>19391</v>
      </c>
      <c r="J4072" s="118"/>
    </row>
    <row r="4073" spans="1:10" ht="12.75">
      <c r="A4073" s="118" t="s">
        <v>14602</v>
      </c>
      <c r="B4073" s="118" t="s">
        <v>19392</v>
      </c>
      <c r="C4073" s="118" t="b">
        <v>0</v>
      </c>
      <c r="D4073" s="118" t="e">
        <f t="shared" ca="1" si="1"/>
        <v>#NAME?</v>
      </c>
      <c r="E4073" s="118" t="s">
        <v>19389</v>
      </c>
      <c r="F4073" s="118" t="s">
        <v>19393</v>
      </c>
      <c r="G4073" s="118"/>
      <c r="H4073" s="118" t="s">
        <v>4276</v>
      </c>
      <c r="I4073" s="127" t="s">
        <v>19391</v>
      </c>
      <c r="J4073" s="118"/>
    </row>
    <row r="4074" spans="1:10" ht="12.75">
      <c r="A4074" s="118" t="s">
        <v>1704</v>
      </c>
      <c r="B4074" s="118" t="s">
        <v>19394</v>
      </c>
      <c r="C4074" s="118" t="b">
        <v>0</v>
      </c>
      <c r="D4074" s="118" t="e">
        <f t="shared" ca="1" si="1"/>
        <v>#NAME?</v>
      </c>
      <c r="E4074" s="118" t="s">
        <v>19395</v>
      </c>
      <c r="F4074" s="118" t="s">
        <v>19396</v>
      </c>
      <c r="G4074" s="118"/>
      <c r="H4074" s="118" t="s">
        <v>54</v>
      </c>
      <c r="I4074" s="118" t="s">
        <v>9131</v>
      </c>
      <c r="J4074" s="118" t="s">
        <v>7622</v>
      </c>
    </row>
    <row r="4075" spans="1:10" ht="12.75">
      <c r="A4075" s="118" t="s">
        <v>8213</v>
      </c>
      <c r="B4075" s="118" t="s">
        <v>19397</v>
      </c>
      <c r="C4075" s="118" t="b">
        <v>0</v>
      </c>
      <c r="D4075" s="118" t="e">
        <f t="shared" ca="1" si="1"/>
        <v>#NAME?</v>
      </c>
      <c r="E4075" s="118" t="s">
        <v>19395</v>
      </c>
      <c r="F4075" s="118" t="s">
        <v>19398</v>
      </c>
      <c r="G4075" s="118"/>
      <c r="H4075" s="118" t="s">
        <v>4278</v>
      </c>
      <c r="I4075" s="118" t="s">
        <v>9131</v>
      </c>
      <c r="J4075" s="118" t="s">
        <v>7622</v>
      </c>
    </row>
    <row r="4076" spans="1:10" ht="12.75">
      <c r="A4076" s="118" t="s">
        <v>19399</v>
      </c>
      <c r="B4076" s="118" t="s">
        <v>19400</v>
      </c>
      <c r="C4076" s="118" t="b">
        <v>0</v>
      </c>
      <c r="D4076" s="118" t="e">
        <f t="shared" ca="1" si="1"/>
        <v>#NAME?</v>
      </c>
      <c r="E4076" s="118" t="s">
        <v>19401</v>
      </c>
      <c r="F4076" s="118" t="s">
        <v>19402</v>
      </c>
      <c r="G4076" s="118"/>
      <c r="H4076" s="118" t="s">
        <v>54</v>
      </c>
      <c r="I4076" s="118" t="s">
        <v>7642</v>
      </c>
      <c r="J4076" s="118"/>
    </row>
    <row r="4077" spans="1:10" ht="12.75">
      <c r="A4077" s="118" t="s">
        <v>17042</v>
      </c>
      <c r="B4077" s="118" t="s">
        <v>19403</v>
      </c>
      <c r="C4077" s="118" t="b">
        <v>0</v>
      </c>
      <c r="D4077" s="118" t="e">
        <f t="shared" ca="1" si="1"/>
        <v>#NAME?</v>
      </c>
      <c r="E4077" s="118" t="s">
        <v>19401</v>
      </c>
      <c r="F4077" s="118" t="s">
        <v>19404</v>
      </c>
      <c r="G4077" s="118"/>
      <c r="H4077" s="118" t="s">
        <v>4278</v>
      </c>
      <c r="I4077" s="118" t="s">
        <v>7642</v>
      </c>
      <c r="J4077" s="118"/>
    </row>
    <row r="4078" spans="1:10" ht="12.75">
      <c r="A4078" s="118" t="s">
        <v>11723</v>
      </c>
      <c r="B4078" s="118" t="s">
        <v>19405</v>
      </c>
      <c r="C4078" s="118" t="b">
        <v>0</v>
      </c>
      <c r="D4078" s="118" t="e">
        <f t="shared" ca="1" si="1"/>
        <v>#NAME?</v>
      </c>
      <c r="E4078" s="118" t="s">
        <v>19401</v>
      </c>
      <c r="F4078" s="118" t="s">
        <v>19406</v>
      </c>
      <c r="G4078" s="118"/>
      <c r="H4078" s="118" t="s">
        <v>54</v>
      </c>
      <c r="I4078" s="118" t="s">
        <v>7642</v>
      </c>
      <c r="J4078" s="118"/>
    </row>
    <row r="4079" spans="1:10" ht="12.75">
      <c r="A4079" s="118" t="s">
        <v>19407</v>
      </c>
      <c r="B4079" s="118" t="s">
        <v>19408</v>
      </c>
      <c r="C4079" s="118" t="b">
        <v>0</v>
      </c>
      <c r="D4079" s="118" t="e">
        <f t="shared" ca="1" si="1"/>
        <v>#NAME?</v>
      </c>
      <c r="E4079" s="118" t="s">
        <v>19401</v>
      </c>
      <c r="F4079" s="118" t="s">
        <v>19409</v>
      </c>
      <c r="G4079" s="118"/>
      <c r="H4079" s="118" t="s">
        <v>54</v>
      </c>
      <c r="I4079" s="118" t="s">
        <v>7642</v>
      </c>
      <c r="J4079" s="118"/>
    </row>
    <row r="4080" spans="1:10" ht="12.75">
      <c r="A4080" s="118" t="s">
        <v>7905</v>
      </c>
      <c r="B4080" s="118" t="s">
        <v>19410</v>
      </c>
      <c r="C4080" s="118" t="b">
        <v>0</v>
      </c>
      <c r="D4080" s="118" t="e">
        <f t="shared" ca="1" si="1"/>
        <v>#NAME?</v>
      </c>
      <c r="E4080" s="118" t="s">
        <v>19411</v>
      </c>
      <c r="F4080" s="118" t="s">
        <v>19412</v>
      </c>
      <c r="G4080" s="118"/>
      <c r="H4080" s="118" t="s">
        <v>5607</v>
      </c>
      <c r="I4080" s="118" t="s">
        <v>7684</v>
      </c>
      <c r="J4080" s="118"/>
    </row>
    <row r="4081" spans="1:10" ht="12.75">
      <c r="A4081" s="118" t="s">
        <v>11957</v>
      </c>
      <c r="B4081" s="118" t="s">
        <v>19413</v>
      </c>
      <c r="C4081" s="118" t="b">
        <v>0</v>
      </c>
      <c r="D4081" s="118" t="e">
        <f t="shared" ca="1" si="1"/>
        <v>#NAME?</v>
      </c>
      <c r="E4081" s="118" t="s">
        <v>19411</v>
      </c>
      <c r="F4081" s="118" t="s">
        <v>19414</v>
      </c>
      <c r="G4081" s="118"/>
      <c r="H4081" s="118" t="s">
        <v>5064</v>
      </c>
      <c r="I4081" s="118" t="s">
        <v>7684</v>
      </c>
      <c r="J4081" s="118"/>
    </row>
    <row r="4082" spans="1:10" ht="12.75">
      <c r="A4082" s="118" t="s">
        <v>7860</v>
      </c>
      <c r="B4082" s="118" t="s">
        <v>19415</v>
      </c>
      <c r="C4082" s="118" t="b">
        <v>0</v>
      </c>
      <c r="D4082" s="118" t="e">
        <f t="shared" ca="1" si="1"/>
        <v>#NAME?</v>
      </c>
      <c r="E4082" s="118" t="s">
        <v>19411</v>
      </c>
      <c r="F4082" s="118" t="s">
        <v>19416</v>
      </c>
      <c r="G4082" s="118"/>
      <c r="H4082" s="118" t="s">
        <v>54</v>
      </c>
      <c r="I4082" s="118" t="s">
        <v>7684</v>
      </c>
      <c r="J4082" s="118"/>
    </row>
    <row r="4083" spans="1:10" ht="12.75">
      <c r="A4083" s="118" t="s">
        <v>19417</v>
      </c>
      <c r="B4083" s="118" t="s">
        <v>19418</v>
      </c>
      <c r="C4083" s="118" t="b">
        <v>0</v>
      </c>
      <c r="D4083" s="118" t="e">
        <f t="shared" ca="1" si="1"/>
        <v>#NAME?</v>
      </c>
      <c r="E4083" s="118" t="s">
        <v>19411</v>
      </c>
      <c r="F4083" s="118" t="s">
        <v>19419</v>
      </c>
      <c r="G4083" s="118"/>
      <c r="H4083" s="118" t="s">
        <v>54</v>
      </c>
      <c r="I4083" s="118" t="s">
        <v>7684</v>
      </c>
      <c r="J4083" s="118"/>
    </row>
    <row r="4084" spans="1:10" ht="12.75">
      <c r="A4084" s="118" t="s">
        <v>19420</v>
      </c>
      <c r="B4084" s="118" t="s">
        <v>19421</v>
      </c>
      <c r="C4084" s="118" t="b">
        <v>0</v>
      </c>
      <c r="D4084" s="118" t="e">
        <f t="shared" ca="1" si="1"/>
        <v>#NAME?</v>
      </c>
      <c r="E4084" s="118" t="s">
        <v>19411</v>
      </c>
      <c r="F4084" s="118" t="s">
        <v>19422</v>
      </c>
      <c r="G4084" s="118"/>
      <c r="H4084" s="118" t="s">
        <v>54</v>
      </c>
      <c r="I4084" s="118" t="s">
        <v>7684</v>
      </c>
      <c r="J4084" s="118"/>
    </row>
    <row r="4085" spans="1:10" ht="12.75">
      <c r="A4085" s="118" t="s">
        <v>7941</v>
      </c>
      <c r="B4085" s="118" t="s">
        <v>19423</v>
      </c>
      <c r="C4085" s="118" t="b">
        <v>0</v>
      </c>
      <c r="D4085" s="118" t="e">
        <f t="shared" ca="1" si="1"/>
        <v>#NAME?</v>
      </c>
      <c r="E4085" s="118" t="s">
        <v>19411</v>
      </c>
      <c r="F4085" s="118" t="s">
        <v>19424</v>
      </c>
      <c r="G4085" s="118"/>
      <c r="H4085" s="118" t="s">
        <v>54</v>
      </c>
      <c r="I4085" s="118" t="s">
        <v>7684</v>
      </c>
      <c r="J4085" s="118"/>
    </row>
    <row r="4086" spans="1:10" ht="12.75">
      <c r="A4086" s="118" t="s">
        <v>8889</v>
      </c>
      <c r="B4086" s="118" t="s">
        <v>19425</v>
      </c>
      <c r="C4086" s="118" t="b">
        <v>0</v>
      </c>
      <c r="D4086" s="118" t="e">
        <f t="shared" ca="1" si="1"/>
        <v>#NAME?</v>
      </c>
      <c r="E4086" s="118" t="s">
        <v>19426</v>
      </c>
      <c r="F4086" s="118" t="s">
        <v>19427</v>
      </c>
      <c r="G4086" s="118"/>
      <c r="H4086" s="118" t="s">
        <v>4305</v>
      </c>
      <c r="I4086" s="118" t="s">
        <v>8136</v>
      </c>
      <c r="J4086" s="118" t="s">
        <v>7622</v>
      </c>
    </row>
    <row r="4087" spans="1:10" ht="12.75">
      <c r="A4087" s="118" t="s">
        <v>2682</v>
      </c>
      <c r="B4087" s="118" t="s">
        <v>19428</v>
      </c>
      <c r="C4087" s="118" t="b">
        <v>0</v>
      </c>
      <c r="D4087" s="118" t="e">
        <f t="shared" ca="1" si="1"/>
        <v>#NAME?</v>
      </c>
      <c r="E4087" s="118" t="s">
        <v>19426</v>
      </c>
      <c r="F4087" s="118" t="s">
        <v>19429</v>
      </c>
      <c r="G4087" s="118"/>
      <c r="H4087" s="118" t="s">
        <v>7611</v>
      </c>
      <c r="I4087" s="118" t="s">
        <v>8136</v>
      </c>
      <c r="J4087" s="118" t="s">
        <v>7622</v>
      </c>
    </row>
    <row r="4088" spans="1:10" ht="12.75">
      <c r="A4088" s="118" t="s">
        <v>1769</v>
      </c>
      <c r="B4088" s="118" t="s">
        <v>11799</v>
      </c>
      <c r="C4088" s="118" t="b">
        <v>0</v>
      </c>
      <c r="D4088" s="118" t="e">
        <f t="shared" ca="1" si="1"/>
        <v>#NAME?</v>
      </c>
      <c r="E4088" s="118" t="s">
        <v>19426</v>
      </c>
      <c r="F4088" s="118" t="s">
        <v>19430</v>
      </c>
      <c r="G4088" s="118"/>
      <c r="H4088" s="118" t="s">
        <v>4305</v>
      </c>
      <c r="I4088" s="118" t="s">
        <v>8136</v>
      </c>
      <c r="J4088" s="118" t="s">
        <v>7622</v>
      </c>
    </row>
    <row r="4089" spans="1:10" ht="12.75">
      <c r="A4089" s="118" t="s">
        <v>17249</v>
      </c>
      <c r="B4089" s="118" t="s">
        <v>19431</v>
      </c>
      <c r="C4089" s="118" t="b">
        <v>0</v>
      </c>
      <c r="D4089" s="118" t="e">
        <f t="shared" ca="1" si="1"/>
        <v>#NAME?</v>
      </c>
      <c r="E4089" s="118" t="s">
        <v>19432</v>
      </c>
      <c r="F4089" s="118" t="s">
        <v>19433</v>
      </c>
      <c r="G4089" s="118"/>
      <c r="H4089" s="118" t="s">
        <v>5961</v>
      </c>
      <c r="I4089" s="118" t="s">
        <v>7684</v>
      </c>
      <c r="J4089" s="118"/>
    </row>
    <row r="4090" spans="1:10" ht="12.75">
      <c r="A4090" s="118" t="s">
        <v>12004</v>
      </c>
      <c r="B4090" s="118" t="s">
        <v>19434</v>
      </c>
      <c r="C4090" s="118" t="b">
        <v>0</v>
      </c>
      <c r="D4090" s="118" t="e">
        <f t="shared" ca="1" si="1"/>
        <v>#NAME?</v>
      </c>
      <c r="E4090" s="118" t="s">
        <v>19432</v>
      </c>
      <c r="F4090" s="118" t="s">
        <v>19435</v>
      </c>
      <c r="G4090" s="118"/>
      <c r="H4090" s="118" t="s">
        <v>54</v>
      </c>
      <c r="I4090" s="118" t="s">
        <v>7684</v>
      </c>
      <c r="J4090" s="118"/>
    </row>
    <row r="4091" spans="1:10" ht="12.75">
      <c r="A4091" s="118" t="s">
        <v>1625</v>
      </c>
      <c r="B4091" s="118" t="s">
        <v>19436</v>
      </c>
      <c r="C4091" s="118" t="b">
        <v>0</v>
      </c>
      <c r="D4091" s="118" t="e">
        <f t="shared" ca="1" si="1"/>
        <v>#NAME?</v>
      </c>
      <c r="E4091" s="118" t="s">
        <v>19432</v>
      </c>
      <c r="F4091" s="118" t="s">
        <v>19437</v>
      </c>
      <c r="G4091" s="118"/>
      <c r="H4091" s="118" t="s">
        <v>54</v>
      </c>
      <c r="I4091" s="118" t="s">
        <v>7684</v>
      </c>
      <c r="J4091" s="118"/>
    </row>
    <row r="4092" spans="1:10" ht="12.75">
      <c r="A4092" s="118" t="s">
        <v>7941</v>
      </c>
      <c r="B4092" s="118" t="s">
        <v>14692</v>
      </c>
      <c r="C4092" s="118" t="b">
        <v>0</v>
      </c>
      <c r="D4092" s="118" t="e">
        <f t="shared" ca="1" si="1"/>
        <v>#NAME?</v>
      </c>
      <c r="E4092" s="118" t="s">
        <v>19432</v>
      </c>
      <c r="F4092" s="118" t="s">
        <v>19438</v>
      </c>
      <c r="G4092" s="118"/>
      <c r="H4092" s="118" t="s">
        <v>54</v>
      </c>
      <c r="I4092" s="118" t="s">
        <v>7684</v>
      </c>
      <c r="J4092" s="118"/>
    </row>
    <row r="4093" spans="1:10" ht="12.75">
      <c r="A4093" s="118" t="s">
        <v>19439</v>
      </c>
      <c r="B4093" s="118" t="s">
        <v>19440</v>
      </c>
      <c r="C4093" s="118" t="b">
        <v>0</v>
      </c>
      <c r="D4093" s="118" t="e">
        <f t="shared" ca="1" si="1"/>
        <v>#NAME?</v>
      </c>
      <c r="E4093" s="118" t="s">
        <v>19441</v>
      </c>
      <c r="F4093" s="118" t="s">
        <v>19442</v>
      </c>
      <c r="G4093" s="118"/>
      <c r="H4093" s="118" t="s">
        <v>5368</v>
      </c>
      <c r="I4093" s="118" t="s">
        <v>8112</v>
      </c>
      <c r="J4093" s="118"/>
    </row>
    <row r="4094" spans="1:10" ht="12.75">
      <c r="A4094" s="118" t="s">
        <v>8584</v>
      </c>
      <c r="B4094" s="118" t="s">
        <v>19443</v>
      </c>
      <c r="C4094" s="118" t="b">
        <v>0</v>
      </c>
      <c r="D4094" s="118" t="e">
        <f t="shared" ca="1" si="1"/>
        <v>#NAME?</v>
      </c>
      <c r="E4094" s="118" t="s">
        <v>19444</v>
      </c>
      <c r="F4094" s="118" t="s">
        <v>19445</v>
      </c>
      <c r="G4094" s="118"/>
      <c r="H4094" s="118" t="s">
        <v>54</v>
      </c>
      <c r="I4094" s="118" t="s">
        <v>13101</v>
      </c>
      <c r="J4094" s="118"/>
    </row>
    <row r="4095" spans="1:10" ht="12.75">
      <c r="A4095" s="118" t="s">
        <v>13106</v>
      </c>
      <c r="B4095" s="118" t="s">
        <v>19446</v>
      </c>
      <c r="C4095" s="118" t="b">
        <v>0</v>
      </c>
      <c r="D4095" s="118" t="e">
        <f t="shared" ca="1" si="1"/>
        <v>#NAME?</v>
      </c>
      <c r="E4095" s="118" t="s">
        <v>19444</v>
      </c>
      <c r="F4095" s="118" t="s">
        <v>19447</v>
      </c>
      <c r="G4095" s="118"/>
      <c r="H4095" s="118" t="s">
        <v>4831</v>
      </c>
      <c r="I4095" s="118" t="s">
        <v>13101</v>
      </c>
      <c r="J4095" s="118"/>
    </row>
    <row r="4096" spans="1:10" ht="12.75">
      <c r="A4096" s="118" t="s">
        <v>19448</v>
      </c>
      <c r="B4096" s="118" t="s">
        <v>19449</v>
      </c>
      <c r="C4096" s="118" t="b">
        <v>0</v>
      </c>
      <c r="D4096" s="118" t="e">
        <f t="shared" ca="1" si="1"/>
        <v>#NAME?</v>
      </c>
      <c r="E4096" s="118" t="s">
        <v>19444</v>
      </c>
      <c r="F4096" s="118" t="s">
        <v>19450</v>
      </c>
      <c r="G4096" s="118"/>
      <c r="H4096" s="118" t="s">
        <v>54</v>
      </c>
      <c r="I4096" s="118" t="s">
        <v>13101</v>
      </c>
      <c r="J4096" s="118"/>
    </row>
    <row r="4097" spans="1:10" ht="12.75">
      <c r="A4097" s="118" t="s">
        <v>19451</v>
      </c>
      <c r="B4097" s="118" t="s">
        <v>19452</v>
      </c>
      <c r="C4097" s="118" t="b">
        <v>0</v>
      </c>
      <c r="D4097" s="118" t="e">
        <f t="shared" ca="1" si="1"/>
        <v>#NAME?</v>
      </c>
      <c r="E4097" s="118" t="s">
        <v>19444</v>
      </c>
      <c r="F4097" s="118" t="s">
        <v>19453</v>
      </c>
      <c r="G4097" s="118"/>
      <c r="H4097" s="118" t="s">
        <v>5273</v>
      </c>
      <c r="I4097" s="118" t="s">
        <v>13101</v>
      </c>
      <c r="J4097" s="118"/>
    </row>
    <row r="4098" spans="1:10" ht="12.75">
      <c r="A4098" s="118" t="s">
        <v>19454</v>
      </c>
      <c r="B4098" s="118" t="s">
        <v>19455</v>
      </c>
      <c r="C4098" s="118" t="b">
        <v>0</v>
      </c>
      <c r="D4098" s="118" t="e">
        <f t="shared" ca="1" si="1"/>
        <v>#NAME?</v>
      </c>
      <c r="E4098" s="118" t="s">
        <v>19444</v>
      </c>
      <c r="F4098" s="118" t="s">
        <v>19456</v>
      </c>
      <c r="G4098" s="118"/>
      <c r="H4098" s="118" t="s">
        <v>5607</v>
      </c>
      <c r="I4098" s="118" t="s">
        <v>13101</v>
      </c>
      <c r="J4098" s="118"/>
    </row>
    <row r="4099" spans="1:10" ht="12.75">
      <c r="A4099" s="118" t="s">
        <v>19457</v>
      </c>
      <c r="B4099" s="118" t="s">
        <v>19458</v>
      </c>
      <c r="C4099" s="118" t="b">
        <v>0</v>
      </c>
      <c r="D4099" s="118" t="e">
        <f t="shared" ca="1" si="1"/>
        <v>#NAME?</v>
      </c>
      <c r="E4099" s="118" t="s">
        <v>19444</v>
      </c>
      <c r="F4099" s="118" t="s">
        <v>19459</v>
      </c>
      <c r="G4099" s="118"/>
      <c r="H4099" s="118" t="s">
        <v>5607</v>
      </c>
      <c r="I4099" s="118" t="s">
        <v>13101</v>
      </c>
      <c r="J4099" s="118"/>
    </row>
    <row r="4100" spans="1:10" ht="12.75">
      <c r="A4100" s="118" t="s">
        <v>9025</v>
      </c>
      <c r="B4100" s="118" t="s">
        <v>19460</v>
      </c>
      <c r="C4100" s="118" t="b">
        <v>0</v>
      </c>
      <c r="D4100" s="118" t="e">
        <f t="shared" ca="1" si="1"/>
        <v>#NAME?</v>
      </c>
      <c r="E4100" s="118" t="s">
        <v>19444</v>
      </c>
      <c r="F4100" s="118" t="s">
        <v>19461</v>
      </c>
      <c r="G4100" s="118"/>
      <c r="H4100" s="118" t="s">
        <v>5607</v>
      </c>
      <c r="I4100" s="118" t="s">
        <v>13101</v>
      </c>
      <c r="J4100" s="118"/>
    </row>
    <row r="4101" spans="1:10" ht="12.75">
      <c r="A4101" s="118" t="s">
        <v>12668</v>
      </c>
      <c r="B4101" s="118" t="s">
        <v>19462</v>
      </c>
      <c r="C4101" s="118" t="b">
        <v>0</v>
      </c>
      <c r="D4101" s="118" t="e">
        <f t="shared" ca="1" si="1"/>
        <v>#NAME?</v>
      </c>
      <c r="E4101" s="118" t="s">
        <v>19444</v>
      </c>
      <c r="F4101" s="118" t="s">
        <v>19463</v>
      </c>
      <c r="G4101" s="118"/>
      <c r="H4101" s="118" t="s">
        <v>5273</v>
      </c>
      <c r="I4101" s="118" t="s">
        <v>13101</v>
      </c>
      <c r="J4101" s="118"/>
    </row>
    <row r="4102" spans="1:10" ht="12.75">
      <c r="A4102" s="118" t="s">
        <v>882</v>
      </c>
      <c r="B4102" s="118" t="s">
        <v>13298</v>
      </c>
      <c r="C4102" s="118" t="b">
        <v>0</v>
      </c>
      <c r="D4102" s="118" t="e">
        <f t="shared" ca="1" si="1"/>
        <v>#NAME?</v>
      </c>
      <c r="E4102" s="118" t="s">
        <v>19464</v>
      </c>
      <c r="F4102" s="118" t="s">
        <v>19465</v>
      </c>
      <c r="G4102" s="118"/>
      <c r="H4102" s="118" t="s">
        <v>5279</v>
      </c>
      <c r="I4102" s="118" t="s">
        <v>7642</v>
      </c>
      <c r="J4102" s="118"/>
    </row>
    <row r="4103" spans="1:10" ht="12.75">
      <c r="A4103" s="118" t="s">
        <v>19466</v>
      </c>
      <c r="B4103" s="118" t="s">
        <v>19467</v>
      </c>
      <c r="C4103" s="118" t="b">
        <v>0</v>
      </c>
      <c r="D4103" s="118" t="e">
        <f t="shared" ca="1" si="1"/>
        <v>#NAME?</v>
      </c>
      <c r="E4103" s="118" t="s">
        <v>19464</v>
      </c>
      <c r="F4103" s="118" t="s">
        <v>19468</v>
      </c>
      <c r="G4103" s="118"/>
      <c r="H4103" s="118" t="s">
        <v>54</v>
      </c>
      <c r="I4103" s="118" t="s">
        <v>7642</v>
      </c>
      <c r="J4103" s="118"/>
    </row>
    <row r="4104" spans="1:10" ht="12.75">
      <c r="A4104" s="118" t="s">
        <v>10777</v>
      </c>
      <c r="B4104" s="118" t="s">
        <v>19469</v>
      </c>
      <c r="C4104" s="118" t="b">
        <v>0</v>
      </c>
      <c r="D4104" s="118" t="e">
        <f t="shared" ca="1" si="1"/>
        <v>#NAME?</v>
      </c>
      <c r="E4104" s="118" t="s">
        <v>19464</v>
      </c>
      <c r="F4104" s="118" t="s">
        <v>19470</v>
      </c>
      <c r="G4104" s="118"/>
      <c r="H4104" s="118" t="s">
        <v>5961</v>
      </c>
      <c r="I4104" s="118" t="s">
        <v>7642</v>
      </c>
      <c r="J4104" s="118"/>
    </row>
    <row r="4105" spans="1:10" ht="12.75">
      <c r="A4105" s="118" t="s">
        <v>1666</v>
      </c>
      <c r="B4105" s="118" t="s">
        <v>19471</v>
      </c>
      <c r="C4105" s="118" t="b">
        <v>0</v>
      </c>
      <c r="D4105" s="118" t="e">
        <f t="shared" ca="1" si="1"/>
        <v>#NAME?</v>
      </c>
      <c r="E4105" s="118" t="s">
        <v>19472</v>
      </c>
      <c r="F4105" s="118" t="s">
        <v>19473</v>
      </c>
      <c r="G4105" s="118"/>
      <c r="H4105" s="118" t="s">
        <v>4278</v>
      </c>
      <c r="I4105" s="118" t="s">
        <v>11586</v>
      </c>
      <c r="J4105" s="118" t="s">
        <v>7795</v>
      </c>
    </row>
    <row r="4106" spans="1:10" ht="12.75">
      <c r="A4106" s="118" t="s">
        <v>882</v>
      </c>
      <c r="B4106" s="118" t="s">
        <v>10658</v>
      </c>
      <c r="C4106" s="118" t="b">
        <v>0</v>
      </c>
      <c r="D4106" s="118" t="e">
        <f t="shared" ca="1" si="1"/>
        <v>#NAME?</v>
      </c>
      <c r="E4106" s="118" t="s">
        <v>19472</v>
      </c>
      <c r="F4106" s="118" t="s">
        <v>19474</v>
      </c>
      <c r="G4106" s="118"/>
      <c r="H4106" s="118" t="s">
        <v>4276</v>
      </c>
      <c r="I4106" s="118" t="s">
        <v>11586</v>
      </c>
      <c r="J4106" s="118" t="s">
        <v>7795</v>
      </c>
    </row>
    <row r="4107" spans="1:10" ht="12.75">
      <c r="A4107" s="118" t="s">
        <v>882</v>
      </c>
      <c r="B4107" s="118" t="s">
        <v>10400</v>
      </c>
      <c r="C4107" s="118" t="b">
        <v>0</v>
      </c>
      <c r="D4107" s="118" t="e">
        <f t="shared" ca="1" si="1"/>
        <v>#NAME?</v>
      </c>
      <c r="E4107" s="118" t="s">
        <v>19472</v>
      </c>
      <c r="F4107" s="118" t="s">
        <v>19475</v>
      </c>
      <c r="G4107" s="118"/>
      <c r="H4107" s="118" t="s">
        <v>4276</v>
      </c>
      <c r="I4107" s="118" t="s">
        <v>11586</v>
      </c>
      <c r="J4107" s="118" t="s">
        <v>7795</v>
      </c>
    </row>
    <row r="4108" spans="1:10" ht="12.75">
      <c r="A4108" s="118" t="s">
        <v>19476</v>
      </c>
      <c r="B4108" s="118" t="s">
        <v>19477</v>
      </c>
      <c r="C4108" s="118" t="b">
        <v>0</v>
      </c>
      <c r="D4108" s="118" t="e">
        <f t="shared" ca="1" si="1"/>
        <v>#NAME?</v>
      </c>
      <c r="E4108" s="118" t="s">
        <v>4981</v>
      </c>
      <c r="F4108" s="118" t="s">
        <v>19478</v>
      </c>
      <c r="G4108" s="118"/>
      <c r="H4108" s="118" t="s">
        <v>5302</v>
      </c>
      <c r="I4108" s="118" t="s">
        <v>8725</v>
      </c>
      <c r="J4108" s="118" t="s">
        <v>8726</v>
      </c>
    </row>
    <row r="4109" spans="1:10" ht="12.75">
      <c r="A4109" s="118" t="s">
        <v>19479</v>
      </c>
      <c r="B4109" s="118" t="s">
        <v>19480</v>
      </c>
      <c r="C4109" s="118" t="b">
        <v>0</v>
      </c>
      <c r="D4109" s="118" t="e">
        <f t="shared" ca="1" si="1"/>
        <v>#NAME?</v>
      </c>
      <c r="E4109" s="118" t="s">
        <v>4981</v>
      </c>
      <c r="F4109" s="118" t="s">
        <v>19481</v>
      </c>
      <c r="G4109" s="118"/>
      <c r="H4109" s="118" t="s">
        <v>5607</v>
      </c>
      <c r="I4109" s="118" t="s">
        <v>11777</v>
      </c>
      <c r="J4109" s="118"/>
    </row>
    <row r="4110" spans="1:10" ht="12.75">
      <c r="A4110" s="118" t="s">
        <v>19482</v>
      </c>
      <c r="B4110" s="118" t="s">
        <v>19483</v>
      </c>
      <c r="C4110" s="118" t="b">
        <v>0</v>
      </c>
      <c r="D4110" s="118" t="e">
        <f t="shared" ca="1" si="1"/>
        <v>#NAME?</v>
      </c>
      <c r="E4110" s="118" t="s">
        <v>4981</v>
      </c>
      <c r="F4110" s="118" t="s">
        <v>19484</v>
      </c>
      <c r="G4110" s="118"/>
      <c r="H4110" s="118" t="s">
        <v>5302</v>
      </c>
      <c r="I4110" s="118" t="s">
        <v>8725</v>
      </c>
      <c r="J4110" s="118" t="s">
        <v>8726</v>
      </c>
    </row>
    <row r="4111" spans="1:10" ht="12.75">
      <c r="A4111" s="118" t="s">
        <v>19485</v>
      </c>
      <c r="B4111" s="118" t="s">
        <v>19486</v>
      </c>
      <c r="C4111" s="118" t="b">
        <v>0</v>
      </c>
      <c r="D4111" s="118" t="e">
        <f t="shared" ca="1" si="1"/>
        <v>#NAME?</v>
      </c>
      <c r="E4111" s="118" t="s">
        <v>4981</v>
      </c>
      <c r="F4111" s="118" t="s">
        <v>19487</v>
      </c>
      <c r="G4111" s="118"/>
      <c r="H4111" s="118" t="s">
        <v>5302</v>
      </c>
      <c r="I4111" s="118" t="s">
        <v>11777</v>
      </c>
      <c r="J4111" s="118"/>
    </row>
    <row r="4112" spans="1:10" ht="12.75">
      <c r="A4112" s="118" t="s">
        <v>15030</v>
      </c>
      <c r="B4112" s="118" t="s">
        <v>19488</v>
      </c>
      <c r="C4112" s="118" t="b">
        <v>0</v>
      </c>
      <c r="D4112" s="118" t="e">
        <f t="shared" ca="1" si="1"/>
        <v>#NAME?</v>
      </c>
      <c r="E4112" s="118" t="s">
        <v>4981</v>
      </c>
      <c r="F4112" s="118" t="s">
        <v>19489</v>
      </c>
      <c r="G4112" s="118"/>
      <c r="H4112" s="118" t="s">
        <v>5607</v>
      </c>
      <c r="I4112" s="118" t="s">
        <v>11777</v>
      </c>
      <c r="J4112" s="118"/>
    </row>
    <row r="4113" spans="1:10" ht="12.75">
      <c r="A4113" s="118" t="s">
        <v>989</v>
      </c>
      <c r="B4113" s="118" t="s">
        <v>19490</v>
      </c>
      <c r="C4113" s="118" t="b">
        <v>0</v>
      </c>
      <c r="D4113" s="118" t="e">
        <f t="shared" ca="1" si="1"/>
        <v>#NAME?</v>
      </c>
      <c r="E4113" s="118" t="s">
        <v>19491</v>
      </c>
      <c r="F4113" s="118" t="s">
        <v>19492</v>
      </c>
      <c r="G4113" s="118"/>
      <c r="H4113" s="118" t="s">
        <v>4276</v>
      </c>
      <c r="I4113" s="118" t="s">
        <v>8136</v>
      </c>
      <c r="J4113" s="118" t="s">
        <v>7622</v>
      </c>
    </row>
    <row r="4114" spans="1:10" ht="12.75">
      <c r="A4114" s="118" t="s">
        <v>19493</v>
      </c>
      <c r="B4114" s="118" t="s">
        <v>19494</v>
      </c>
      <c r="C4114" s="118" t="b">
        <v>0</v>
      </c>
      <c r="D4114" s="118" t="e">
        <f t="shared" ca="1" si="1"/>
        <v>#NAME?</v>
      </c>
      <c r="E4114" s="118" t="s">
        <v>19491</v>
      </c>
      <c r="F4114" s="118" t="s">
        <v>19495</v>
      </c>
      <c r="G4114" s="118"/>
      <c r="H4114" s="118" t="s">
        <v>4276</v>
      </c>
      <c r="I4114" s="118" t="s">
        <v>8136</v>
      </c>
      <c r="J4114" s="118" t="s">
        <v>7622</v>
      </c>
    </row>
    <row r="4115" spans="1:10" ht="12.75">
      <c r="A4115" s="118" t="s">
        <v>19496</v>
      </c>
      <c r="B4115" s="118" t="s">
        <v>19497</v>
      </c>
      <c r="C4115" s="118" t="b">
        <v>0</v>
      </c>
      <c r="D4115" s="118" t="e">
        <f t="shared" ca="1" si="1"/>
        <v>#NAME?</v>
      </c>
      <c r="E4115" s="118" t="s">
        <v>19491</v>
      </c>
      <c r="F4115" s="118" t="s">
        <v>19498</v>
      </c>
      <c r="G4115" s="118"/>
      <c r="H4115" s="118" t="s">
        <v>14512</v>
      </c>
      <c r="I4115" s="118" t="s">
        <v>7820</v>
      </c>
      <c r="J4115" s="118" t="s">
        <v>7820</v>
      </c>
    </row>
    <row r="4116" spans="1:10" ht="12.75">
      <c r="A4116" s="118" t="s">
        <v>12624</v>
      </c>
      <c r="B4116" s="118" t="s">
        <v>10580</v>
      </c>
      <c r="C4116" s="118" t="b">
        <v>0</v>
      </c>
      <c r="D4116" s="118" t="e">
        <f t="shared" ca="1" si="1"/>
        <v>#NAME?</v>
      </c>
      <c r="E4116" s="118" t="s">
        <v>19491</v>
      </c>
      <c r="F4116" s="118" t="s">
        <v>19499</v>
      </c>
      <c r="G4116" s="118"/>
      <c r="H4116" s="118" t="s">
        <v>14512</v>
      </c>
      <c r="I4116" s="118" t="s">
        <v>8136</v>
      </c>
      <c r="J4116" s="118" t="s">
        <v>7622</v>
      </c>
    </row>
    <row r="4117" spans="1:10" ht="12.75">
      <c r="A4117" s="118" t="s">
        <v>8717</v>
      </c>
      <c r="B4117" s="118" t="s">
        <v>19500</v>
      </c>
      <c r="C4117" s="118" t="b">
        <v>0</v>
      </c>
      <c r="D4117" s="118" t="e">
        <f t="shared" ca="1" si="1"/>
        <v>#NAME?</v>
      </c>
      <c r="E4117" s="118" t="s">
        <v>19491</v>
      </c>
      <c r="F4117" s="118" t="s">
        <v>19501</v>
      </c>
      <c r="G4117" s="118"/>
      <c r="H4117" s="118" t="s">
        <v>5607</v>
      </c>
      <c r="I4117" s="118" t="s">
        <v>7820</v>
      </c>
      <c r="J4117" s="118" t="s">
        <v>7820</v>
      </c>
    </row>
    <row r="4118" spans="1:10" ht="12.75">
      <c r="A4118" s="118" t="s">
        <v>929</v>
      </c>
      <c r="B4118" s="118" t="s">
        <v>19502</v>
      </c>
      <c r="C4118" s="118" t="b">
        <v>0</v>
      </c>
      <c r="D4118" s="118" t="e">
        <f t="shared" ca="1" si="1"/>
        <v>#NAME?</v>
      </c>
      <c r="E4118" s="118" t="s">
        <v>19491</v>
      </c>
      <c r="F4118" s="118" t="s">
        <v>19503</v>
      </c>
      <c r="G4118" s="118"/>
      <c r="H4118" s="118" t="s">
        <v>14512</v>
      </c>
      <c r="I4118" s="118" t="s">
        <v>8136</v>
      </c>
      <c r="J4118" s="118" t="s">
        <v>7622</v>
      </c>
    </row>
    <row r="4119" spans="1:10" ht="12.75">
      <c r="A4119" s="118" t="s">
        <v>8730</v>
      </c>
      <c r="B4119" s="118" t="s">
        <v>19504</v>
      </c>
      <c r="C4119" s="118" t="b">
        <v>0</v>
      </c>
      <c r="D4119" s="118" t="e">
        <f t="shared" ca="1" si="1"/>
        <v>#NAME?</v>
      </c>
      <c r="E4119" s="118" t="s">
        <v>19491</v>
      </c>
      <c r="F4119" s="118" t="s">
        <v>19505</v>
      </c>
      <c r="G4119" s="118"/>
      <c r="H4119" s="118" t="s">
        <v>7784</v>
      </c>
      <c r="I4119" s="118" t="s">
        <v>8136</v>
      </c>
      <c r="J4119" s="118" t="s">
        <v>7622</v>
      </c>
    </row>
    <row r="4120" spans="1:10" ht="12.75">
      <c r="A4120" s="118" t="s">
        <v>18260</v>
      </c>
      <c r="B4120" s="118" t="s">
        <v>19506</v>
      </c>
      <c r="C4120" s="118" t="b">
        <v>0</v>
      </c>
      <c r="D4120" s="118" t="e">
        <f t="shared" ca="1" si="1"/>
        <v>#NAME?</v>
      </c>
      <c r="E4120" s="118" t="s">
        <v>19507</v>
      </c>
      <c r="F4120" s="118" t="s">
        <v>19508</v>
      </c>
      <c r="G4120" s="118"/>
      <c r="H4120" s="118" t="s">
        <v>4276</v>
      </c>
      <c r="I4120" s="118" t="s">
        <v>10184</v>
      </c>
      <c r="J4120" s="118" t="s">
        <v>10185</v>
      </c>
    </row>
    <row r="4121" spans="1:10" ht="12.75">
      <c r="A4121" s="118" t="s">
        <v>2648</v>
      </c>
      <c r="B4121" s="118" t="s">
        <v>8334</v>
      </c>
      <c r="C4121" s="118" t="b">
        <v>0</v>
      </c>
      <c r="D4121" s="118" t="e">
        <f t="shared" ca="1" si="1"/>
        <v>#NAME?</v>
      </c>
      <c r="E4121" s="118" t="s">
        <v>19507</v>
      </c>
      <c r="F4121" s="118" t="s">
        <v>19509</v>
      </c>
      <c r="G4121" s="118"/>
      <c r="H4121" s="118" t="s">
        <v>11346</v>
      </c>
      <c r="I4121" s="118" t="s">
        <v>10184</v>
      </c>
      <c r="J4121" s="118" t="s">
        <v>10185</v>
      </c>
    </row>
    <row r="4122" spans="1:10" ht="12.75">
      <c r="A4122" s="118" t="s">
        <v>929</v>
      </c>
      <c r="B4122" s="118" t="s">
        <v>19506</v>
      </c>
      <c r="C4122" s="118" t="b">
        <v>0</v>
      </c>
      <c r="D4122" s="118" t="e">
        <f t="shared" ca="1" si="1"/>
        <v>#NAME?</v>
      </c>
      <c r="E4122" s="118" t="s">
        <v>19507</v>
      </c>
      <c r="F4122" s="118" t="s">
        <v>19510</v>
      </c>
      <c r="G4122" s="118"/>
      <c r="H4122" s="118" t="s">
        <v>4276</v>
      </c>
      <c r="I4122" s="118" t="s">
        <v>10184</v>
      </c>
      <c r="J4122" s="118" t="s">
        <v>10185</v>
      </c>
    </row>
    <row r="4123" spans="1:10" ht="12.75">
      <c r="A4123" s="118" t="s">
        <v>11919</v>
      </c>
      <c r="B4123" s="118" t="s">
        <v>13647</v>
      </c>
      <c r="C4123" s="118" t="b">
        <v>0</v>
      </c>
      <c r="D4123" s="118" t="e">
        <f t="shared" ca="1" si="1"/>
        <v>#NAME?</v>
      </c>
      <c r="E4123" s="118" t="s">
        <v>19511</v>
      </c>
      <c r="F4123" s="118" t="s">
        <v>19512</v>
      </c>
      <c r="G4123" s="118"/>
      <c r="H4123" s="118" t="s">
        <v>4485</v>
      </c>
      <c r="I4123" s="118" t="s">
        <v>7777</v>
      </c>
      <c r="J4123" s="118" t="s">
        <v>7636</v>
      </c>
    </row>
    <row r="4124" spans="1:10" ht="12.75">
      <c r="A4124" s="118" t="s">
        <v>2416</v>
      </c>
      <c r="B4124" s="118" t="s">
        <v>19513</v>
      </c>
      <c r="C4124" s="118" t="b">
        <v>0</v>
      </c>
      <c r="D4124" s="118" t="e">
        <f t="shared" ca="1" si="1"/>
        <v>#NAME?</v>
      </c>
      <c r="E4124" s="118" t="s">
        <v>19514</v>
      </c>
      <c r="F4124" s="118" t="s">
        <v>19515</v>
      </c>
      <c r="G4124" s="118"/>
      <c r="H4124" s="118" t="s">
        <v>19516</v>
      </c>
      <c r="I4124" s="118" t="s">
        <v>7755</v>
      </c>
      <c r="J4124" s="118" t="s">
        <v>7756</v>
      </c>
    </row>
    <row r="4125" spans="1:10" ht="12.75">
      <c r="A4125" s="118" t="s">
        <v>1666</v>
      </c>
      <c r="B4125" s="118" t="s">
        <v>19517</v>
      </c>
      <c r="C4125" s="118" t="b">
        <v>0</v>
      </c>
      <c r="D4125" s="118" t="e">
        <f t="shared" ca="1" si="1"/>
        <v>#NAME?</v>
      </c>
      <c r="E4125" s="118" t="s">
        <v>19518</v>
      </c>
      <c r="F4125" s="118" t="s">
        <v>19519</v>
      </c>
      <c r="G4125" s="118"/>
      <c r="H4125" s="118" t="s">
        <v>19520</v>
      </c>
      <c r="I4125" s="118" t="s">
        <v>19521</v>
      </c>
      <c r="J4125" s="118" t="s">
        <v>9660</v>
      </c>
    </row>
    <row r="4126" spans="1:10" ht="12.75">
      <c r="A4126" s="118" t="s">
        <v>8460</v>
      </c>
      <c r="B4126" s="118" t="s">
        <v>19522</v>
      </c>
      <c r="C4126" s="118" t="b">
        <v>0</v>
      </c>
      <c r="D4126" s="118" t="e">
        <f t="shared" ca="1" si="1"/>
        <v>#NAME?</v>
      </c>
      <c r="E4126" s="118" t="s">
        <v>19518</v>
      </c>
      <c r="F4126" s="118" t="s">
        <v>19523</v>
      </c>
      <c r="G4126" s="118"/>
      <c r="H4126" s="118" t="s">
        <v>4278</v>
      </c>
      <c r="I4126" s="118" t="s">
        <v>19521</v>
      </c>
      <c r="J4126" s="118" t="s">
        <v>9660</v>
      </c>
    </row>
    <row r="4127" spans="1:10" ht="12.75">
      <c r="A4127" s="118" t="s">
        <v>19524</v>
      </c>
      <c r="B4127" s="118" t="s">
        <v>1288</v>
      </c>
      <c r="C4127" s="118" t="b">
        <v>0</v>
      </c>
      <c r="D4127" s="118" t="e">
        <f t="shared" ca="1" si="1"/>
        <v>#NAME?</v>
      </c>
      <c r="E4127" s="118" t="s">
        <v>19525</v>
      </c>
      <c r="F4127" s="118" t="s">
        <v>19526</v>
      </c>
      <c r="G4127" s="118"/>
      <c r="H4127" s="118" t="s">
        <v>5279</v>
      </c>
      <c r="I4127" s="118" t="s">
        <v>7642</v>
      </c>
      <c r="J4127" s="118"/>
    </row>
    <row r="4128" spans="1:10" ht="12.75">
      <c r="A4128" s="118" t="s">
        <v>12113</v>
      </c>
      <c r="B4128" s="118" t="s">
        <v>1123</v>
      </c>
      <c r="C4128" s="118" t="b">
        <v>0</v>
      </c>
      <c r="D4128" s="118" t="e">
        <f t="shared" ca="1" si="1"/>
        <v>#NAME?</v>
      </c>
      <c r="E4128" s="118" t="s">
        <v>19525</v>
      </c>
      <c r="F4128" s="118" t="s">
        <v>19527</v>
      </c>
      <c r="G4128" s="118"/>
      <c r="H4128" s="118" t="s">
        <v>54</v>
      </c>
      <c r="I4128" s="118" t="s">
        <v>7642</v>
      </c>
      <c r="J4128" s="118"/>
    </row>
    <row r="4129" spans="1:10" ht="12.75">
      <c r="A4129" s="118" t="s">
        <v>1363</v>
      </c>
      <c r="B4129" s="118" t="s">
        <v>19528</v>
      </c>
      <c r="C4129" s="118" t="b">
        <v>0</v>
      </c>
      <c r="D4129" s="118" t="e">
        <f t="shared" ca="1" si="1"/>
        <v>#NAME?</v>
      </c>
      <c r="E4129" s="118" t="s">
        <v>19525</v>
      </c>
      <c r="F4129" s="118" t="s">
        <v>19529</v>
      </c>
      <c r="G4129" s="118"/>
      <c r="H4129" s="118" t="s">
        <v>7855</v>
      </c>
      <c r="I4129" s="118" t="s">
        <v>7642</v>
      </c>
      <c r="J4129" s="118"/>
    </row>
    <row r="4130" spans="1:10" ht="12.75">
      <c r="A4130" s="118" t="s">
        <v>836</v>
      </c>
      <c r="B4130" s="118" t="s">
        <v>2576</v>
      </c>
      <c r="C4130" s="118" t="b">
        <v>0</v>
      </c>
      <c r="D4130" s="118" t="e">
        <f t="shared" ca="1" si="1"/>
        <v>#NAME?</v>
      </c>
      <c r="E4130" s="118" t="s">
        <v>19525</v>
      </c>
      <c r="F4130" s="118" t="s">
        <v>19530</v>
      </c>
      <c r="G4130" s="118"/>
      <c r="H4130" s="118" t="s">
        <v>54</v>
      </c>
      <c r="I4130" s="118" t="s">
        <v>7642</v>
      </c>
      <c r="J4130" s="118"/>
    </row>
    <row r="4131" spans="1:10" ht="12.75">
      <c r="A4131" s="118" t="s">
        <v>8351</v>
      </c>
      <c r="B4131" s="118" t="s">
        <v>2680</v>
      </c>
      <c r="C4131" s="118" t="b">
        <v>0</v>
      </c>
      <c r="D4131" s="118" t="e">
        <f t="shared" ca="1" si="1"/>
        <v>#NAME?</v>
      </c>
      <c r="E4131" s="118" t="s">
        <v>19525</v>
      </c>
      <c r="F4131" s="118" t="s">
        <v>19531</v>
      </c>
      <c r="G4131" s="118"/>
      <c r="H4131" s="118" t="s">
        <v>4640</v>
      </c>
      <c r="I4131" s="118" t="s">
        <v>7642</v>
      </c>
      <c r="J4131" s="118"/>
    </row>
    <row r="4132" spans="1:10" ht="12.75">
      <c r="A4132" s="118" t="s">
        <v>8076</v>
      </c>
      <c r="B4132" s="118" t="s">
        <v>19532</v>
      </c>
      <c r="C4132" s="118" t="b">
        <v>0</v>
      </c>
      <c r="D4132" s="118" t="e">
        <f t="shared" ca="1" si="1"/>
        <v>#NAME?</v>
      </c>
      <c r="E4132" s="118" t="s">
        <v>19525</v>
      </c>
      <c r="F4132" s="118" t="s">
        <v>19533</v>
      </c>
      <c r="G4132" s="118"/>
      <c r="H4132" s="118" t="s">
        <v>54</v>
      </c>
      <c r="I4132" s="118" t="s">
        <v>7642</v>
      </c>
      <c r="J4132" s="118"/>
    </row>
    <row r="4133" spans="1:10" ht="12.75">
      <c r="A4133" s="118" t="s">
        <v>2013</v>
      </c>
      <c r="B4133" s="118" t="s">
        <v>19534</v>
      </c>
      <c r="C4133" s="118" t="b">
        <v>0</v>
      </c>
      <c r="D4133" s="118" t="e">
        <f t="shared" ca="1" si="1"/>
        <v>#NAME?</v>
      </c>
      <c r="E4133" s="118" t="s">
        <v>19525</v>
      </c>
      <c r="F4133" s="118" t="s">
        <v>19535</v>
      </c>
      <c r="G4133" s="118"/>
      <c r="H4133" s="118" t="s">
        <v>54</v>
      </c>
      <c r="I4133" s="118" t="s">
        <v>7642</v>
      </c>
      <c r="J4133" s="118"/>
    </row>
    <row r="4134" spans="1:10" ht="12.75">
      <c r="A4134" s="118" t="s">
        <v>8358</v>
      </c>
      <c r="B4134" s="118" t="s">
        <v>1124</v>
      </c>
      <c r="C4134" s="118" t="b">
        <v>0</v>
      </c>
      <c r="D4134" s="118" t="e">
        <f t="shared" ca="1" si="1"/>
        <v>#NAME?</v>
      </c>
      <c r="E4134" s="118" t="s">
        <v>19525</v>
      </c>
      <c r="F4134" s="118" t="s">
        <v>19536</v>
      </c>
      <c r="G4134" s="118"/>
      <c r="H4134" s="118" t="s">
        <v>8391</v>
      </c>
      <c r="I4134" s="118" t="s">
        <v>7642</v>
      </c>
      <c r="J4134" s="118"/>
    </row>
    <row r="4135" spans="1:10" ht="12.75">
      <c r="A4135" s="118" t="s">
        <v>15035</v>
      </c>
      <c r="B4135" s="118" t="s">
        <v>19537</v>
      </c>
      <c r="C4135" s="118" t="b">
        <v>0</v>
      </c>
      <c r="D4135" s="118" t="e">
        <f t="shared" ca="1" si="1"/>
        <v>#NAME?</v>
      </c>
      <c r="E4135" s="118" t="s">
        <v>19538</v>
      </c>
      <c r="F4135" s="118" t="s">
        <v>19539</v>
      </c>
      <c r="G4135" s="118"/>
      <c r="H4135" s="118" t="s">
        <v>54</v>
      </c>
      <c r="I4135" s="118" t="s">
        <v>15134</v>
      </c>
      <c r="J4135" s="118" t="s">
        <v>7622</v>
      </c>
    </row>
    <row r="4136" spans="1:10" ht="12.75">
      <c r="A4136" s="118" t="s">
        <v>1591</v>
      </c>
      <c r="B4136" s="118" t="s">
        <v>19540</v>
      </c>
      <c r="C4136" s="118" t="b">
        <v>0</v>
      </c>
      <c r="D4136" s="118" t="e">
        <f t="shared" ca="1" si="1"/>
        <v>#NAME?</v>
      </c>
      <c r="E4136" s="118" t="s">
        <v>19538</v>
      </c>
      <c r="F4136" s="118" t="s">
        <v>19541</v>
      </c>
      <c r="G4136" s="118"/>
      <c r="H4136" s="118" t="s">
        <v>7611</v>
      </c>
      <c r="I4136" s="118" t="s">
        <v>15134</v>
      </c>
      <c r="J4136" s="118" t="s">
        <v>7622</v>
      </c>
    </row>
    <row r="4137" spans="1:10" ht="12.75">
      <c r="A4137" s="118" t="s">
        <v>10467</v>
      </c>
      <c r="B4137" s="118" t="s">
        <v>15338</v>
      </c>
      <c r="C4137" s="118" t="b">
        <v>0</v>
      </c>
      <c r="D4137" s="118" t="e">
        <f t="shared" ca="1" si="1"/>
        <v>#NAME?</v>
      </c>
      <c r="E4137" s="118" t="s">
        <v>19538</v>
      </c>
      <c r="F4137" s="118" t="s">
        <v>19542</v>
      </c>
      <c r="G4137" s="118"/>
      <c r="H4137" s="118" t="s">
        <v>7647</v>
      </c>
      <c r="I4137" s="118" t="s">
        <v>15134</v>
      </c>
      <c r="J4137" s="118" t="s">
        <v>7622</v>
      </c>
    </row>
    <row r="4138" spans="1:10" ht="12.75">
      <c r="A4138" s="118" t="s">
        <v>7595</v>
      </c>
      <c r="B4138" s="118" t="s">
        <v>19543</v>
      </c>
      <c r="C4138" s="118" t="b">
        <v>0</v>
      </c>
      <c r="D4138" s="118" t="e">
        <f t="shared" ca="1" si="1"/>
        <v>#NAME?</v>
      </c>
      <c r="E4138" s="118" t="s">
        <v>19538</v>
      </c>
      <c r="F4138" s="118" t="s">
        <v>19544</v>
      </c>
      <c r="G4138" s="118"/>
      <c r="H4138" s="118" t="s">
        <v>5064</v>
      </c>
      <c r="I4138" s="118" t="s">
        <v>15134</v>
      </c>
      <c r="J4138" s="118" t="s">
        <v>7622</v>
      </c>
    </row>
    <row r="4139" spans="1:10" ht="12.75">
      <c r="A4139" s="118" t="s">
        <v>2680</v>
      </c>
      <c r="B4139" s="118" t="s">
        <v>19545</v>
      </c>
      <c r="C4139" s="118" t="b">
        <v>0</v>
      </c>
      <c r="D4139" s="118" t="e">
        <f t="shared" ca="1" si="1"/>
        <v>#NAME?</v>
      </c>
      <c r="E4139" s="118" t="s">
        <v>19538</v>
      </c>
      <c r="F4139" s="118" t="s">
        <v>19546</v>
      </c>
      <c r="G4139" s="118"/>
      <c r="H4139" s="118" t="s">
        <v>7647</v>
      </c>
      <c r="I4139" s="118" t="s">
        <v>15134</v>
      </c>
      <c r="J4139" s="118" t="s">
        <v>7622</v>
      </c>
    </row>
    <row r="4140" spans="1:10" ht="12.75">
      <c r="A4140" s="118" t="s">
        <v>9298</v>
      </c>
      <c r="B4140" s="118" t="s">
        <v>19547</v>
      </c>
      <c r="C4140" s="118" t="b">
        <v>0</v>
      </c>
      <c r="D4140" s="118" t="e">
        <f t="shared" ca="1" si="1"/>
        <v>#NAME?</v>
      </c>
      <c r="E4140" s="118" t="s">
        <v>19548</v>
      </c>
      <c r="F4140" s="118" t="s">
        <v>19549</v>
      </c>
      <c r="G4140" s="118"/>
      <c r="H4140" s="118" t="s">
        <v>54</v>
      </c>
      <c r="I4140" s="118" t="s">
        <v>13830</v>
      </c>
      <c r="J4140" s="118" t="s">
        <v>7795</v>
      </c>
    </row>
    <row r="4141" spans="1:10" ht="12.75">
      <c r="A4141" s="118" t="s">
        <v>19550</v>
      </c>
      <c r="B4141" s="118" t="s">
        <v>19551</v>
      </c>
      <c r="C4141" s="118" t="b">
        <v>0</v>
      </c>
      <c r="D4141" s="118" t="e">
        <f t="shared" ca="1" si="1"/>
        <v>#NAME?</v>
      </c>
      <c r="E4141" s="118" t="s">
        <v>19548</v>
      </c>
      <c r="F4141" s="118" t="s">
        <v>19552</v>
      </c>
      <c r="G4141" s="118"/>
      <c r="H4141" s="118" t="s">
        <v>4278</v>
      </c>
      <c r="I4141" s="118" t="s">
        <v>13830</v>
      </c>
      <c r="J4141" s="118" t="s">
        <v>7795</v>
      </c>
    </row>
    <row r="4142" spans="1:10" ht="12.75">
      <c r="A4142" s="118" t="s">
        <v>8889</v>
      </c>
      <c r="B4142" s="118" t="s">
        <v>19553</v>
      </c>
      <c r="C4142" s="118" t="b">
        <v>0</v>
      </c>
      <c r="D4142" s="118" t="e">
        <f t="shared" ca="1" si="1"/>
        <v>#NAME?</v>
      </c>
      <c r="E4142" s="118" t="s">
        <v>19554</v>
      </c>
      <c r="F4142" s="118" t="s">
        <v>19555</v>
      </c>
      <c r="G4142" s="118"/>
      <c r="H4142" s="118" t="s">
        <v>54</v>
      </c>
      <c r="I4142" s="118" t="s">
        <v>17682</v>
      </c>
      <c r="J4142" s="118"/>
    </row>
    <row r="4143" spans="1:10" ht="12.75">
      <c r="A4143" s="118" t="s">
        <v>1173</v>
      </c>
      <c r="B4143" s="118" t="s">
        <v>19556</v>
      </c>
      <c r="C4143" s="118" t="b">
        <v>0</v>
      </c>
      <c r="D4143" s="118" t="e">
        <f t="shared" ca="1" si="1"/>
        <v>#NAME?</v>
      </c>
      <c r="E4143" s="118" t="s">
        <v>19554</v>
      </c>
      <c r="F4143" s="118" t="s">
        <v>19557</v>
      </c>
      <c r="G4143" s="118"/>
      <c r="H4143" s="118" t="s">
        <v>19558</v>
      </c>
      <c r="I4143" s="118" t="s">
        <v>10184</v>
      </c>
      <c r="J4143" s="118" t="s">
        <v>10185</v>
      </c>
    </row>
    <row r="4144" spans="1:10" ht="12.75">
      <c r="A4144" s="118" t="s">
        <v>19559</v>
      </c>
      <c r="B4144" s="118" t="s">
        <v>19560</v>
      </c>
      <c r="C4144" s="118" t="b">
        <v>0</v>
      </c>
      <c r="D4144" s="118" t="e">
        <f t="shared" ca="1" si="1"/>
        <v>#NAME?</v>
      </c>
      <c r="E4144" s="118" t="s">
        <v>19554</v>
      </c>
      <c r="F4144" s="118" t="s">
        <v>19561</v>
      </c>
      <c r="G4144" s="118"/>
      <c r="H4144" s="118" t="s">
        <v>4278</v>
      </c>
      <c r="I4144" s="118" t="s">
        <v>17682</v>
      </c>
      <c r="J4144" s="118"/>
    </row>
    <row r="4145" spans="1:10" ht="12.75">
      <c r="A4145" s="118" t="s">
        <v>17042</v>
      </c>
      <c r="B4145" s="118" t="s">
        <v>19562</v>
      </c>
      <c r="C4145" s="118" t="b">
        <v>0</v>
      </c>
      <c r="D4145" s="118" t="e">
        <f t="shared" ca="1" si="1"/>
        <v>#NAME?</v>
      </c>
      <c r="E4145" s="118" t="s">
        <v>19554</v>
      </c>
      <c r="F4145" s="118" t="s">
        <v>19563</v>
      </c>
      <c r="G4145" s="118"/>
      <c r="H4145" s="118" t="s">
        <v>7611</v>
      </c>
      <c r="I4145" s="118" t="s">
        <v>17682</v>
      </c>
      <c r="J4145" s="118"/>
    </row>
    <row r="4146" spans="1:10" ht="12.75">
      <c r="A4146" s="118" t="s">
        <v>8659</v>
      </c>
      <c r="B4146" s="118" t="s">
        <v>19564</v>
      </c>
      <c r="C4146" s="118" t="b">
        <v>0</v>
      </c>
      <c r="D4146" s="118" t="e">
        <f t="shared" ca="1" si="1"/>
        <v>#NAME?</v>
      </c>
      <c r="E4146" s="118" t="s">
        <v>19554</v>
      </c>
      <c r="F4146" s="118" t="s">
        <v>19565</v>
      </c>
      <c r="G4146" s="118"/>
      <c r="H4146" s="118" t="s">
        <v>5368</v>
      </c>
      <c r="I4146" s="118" t="s">
        <v>17682</v>
      </c>
      <c r="J4146" s="118"/>
    </row>
    <row r="4147" spans="1:10" ht="12.75">
      <c r="A4147" s="118" t="s">
        <v>15322</v>
      </c>
      <c r="B4147" s="118" t="s">
        <v>19566</v>
      </c>
      <c r="C4147" s="118" t="b">
        <v>0</v>
      </c>
      <c r="D4147" s="118" t="e">
        <f t="shared" ca="1" si="1"/>
        <v>#NAME?</v>
      </c>
      <c r="E4147" s="118" t="s">
        <v>19554</v>
      </c>
      <c r="F4147" s="118" t="s">
        <v>19567</v>
      </c>
      <c r="G4147" s="118"/>
      <c r="H4147" s="118" t="s">
        <v>54</v>
      </c>
      <c r="I4147" s="118" t="s">
        <v>10184</v>
      </c>
      <c r="J4147" s="118" t="s">
        <v>10185</v>
      </c>
    </row>
    <row r="4148" spans="1:10" ht="12.75">
      <c r="A4148" s="118" t="s">
        <v>1495</v>
      </c>
      <c r="B4148" s="118" t="s">
        <v>15433</v>
      </c>
      <c r="C4148" s="118" t="b">
        <v>0</v>
      </c>
      <c r="D4148" s="118" t="e">
        <f t="shared" ca="1" si="1"/>
        <v>#NAME?</v>
      </c>
      <c r="E4148" s="118" t="s">
        <v>19554</v>
      </c>
      <c r="F4148" s="118" t="s">
        <v>19568</v>
      </c>
      <c r="G4148" s="118"/>
      <c r="H4148" s="118" t="s">
        <v>5368</v>
      </c>
      <c r="I4148" s="118" t="s">
        <v>10184</v>
      </c>
      <c r="J4148" s="118" t="s">
        <v>10185</v>
      </c>
    </row>
    <row r="4149" spans="1:10" ht="12.75">
      <c r="A4149" s="118" t="s">
        <v>16982</v>
      </c>
      <c r="B4149" s="118" t="s">
        <v>19569</v>
      </c>
      <c r="C4149" s="118" t="b">
        <v>0</v>
      </c>
      <c r="D4149" s="118" t="e">
        <f t="shared" ca="1" si="1"/>
        <v>#NAME?</v>
      </c>
      <c r="E4149" s="118" t="s">
        <v>19554</v>
      </c>
      <c r="F4149" s="118" t="s">
        <v>19570</v>
      </c>
      <c r="G4149" s="118"/>
      <c r="H4149" s="118" t="s">
        <v>19571</v>
      </c>
      <c r="I4149" s="118" t="s">
        <v>17682</v>
      </c>
      <c r="J4149" s="118"/>
    </row>
    <row r="4150" spans="1:10" ht="12.75">
      <c r="A4150" s="118" t="s">
        <v>8803</v>
      </c>
      <c r="B4150" s="118" t="s">
        <v>19572</v>
      </c>
      <c r="C4150" s="118" t="b">
        <v>0</v>
      </c>
      <c r="D4150" s="118" t="e">
        <f t="shared" ca="1" si="1"/>
        <v>#NAME?</v>
      </c>
      <c r="E4150" s="118" t="s">
        <v>19573</v>
      </c>
      <c r="F4150" s="118" t="s">
        <v>19574</v>
      </c>
      <c r="G4150" s="118"/>
      <c r="H4150" s="118" t="s">
        <v>54</v>
      </c>
      <c r="I4150" s="118" t="s">
        <v>12003</v>
      </c>
      <c r="J4150" s="118" t="s">
        <v>7622</v>
      </c>
    </row>
    <row r="4151" spans="1:10" ht="12.75">
      <c r="A4151" s="118" t="s">
        <v>9847</v>
      </c>
      <c r="B4151" s="118" t="s">
        <v>19575</v>
      </c>
      <c r="C4151" s="118" t="b">
        <v>0</v>
      </c>
      <c r="D4151" s="118" t="e">
        <f t="shared" ca="1" si="1"/>
        <v>#NAME?</v>
      </c>
      <c r="E4151" s="118" t="s">
        <v>19576</v>
      </c>
      <c r="F4151" s="118" t="s">
        <v>19577</v>
      </c>
      <c r="G4151" s="118"/>
      <c r="H4151" s="118" t="s">
        <v>4276</v>
      </c>
      <c r="I4151" s="118" t="s">
        <v>8131</v>
      </c>
      <c r="J4151" s="118" t="s">
        <v>7622</v>
      </c>
    </row>
    <row r="4152" spans="1:10" ht="12.75">
      <c r="A4152" s="118" t="s">
        <v>8405</v>
      </c>
      <c r="B4152" s="118" t="s">
        <v>19578</v>
      </c>
      <c r="C4152" s="118" t="b">
        <v>0</v>
      </c>
      <c r="D4152" s="118" t="e">
        <f t="shared" ca="1" si="1"/>
        <v>#NAME?</v>
      </c>
      <c r="E4152" s="118" t="s">
        <v>19576</v>
      </c>
      <c r="F4152" s="118" t="s">
        <v>19579</v>
      </c>
      <c r="G4152" s="118"/>
      <c r="H4152" s="118" t="s">
        <v>4276</v>
      </c>
      <c r="I4152" s="118" t="s">
        <v>8131</v>
      </c>
      <c r="J4152" s="118" t="s">
        <v>7622</v>
      </c>
    </row>
    <row r="4153" spans="1:10" ht="12.75">
      <c r="A4153" s="118" t="s">
        <v>995</v>
      </c>
      <c r="B4153" s="118" t="s">
        <v>19580</v>
      </c>
      <c r="C4153" s="118" t="b">
        <v>0</v>
      </c>
      <c r="D4153" s="118" t="e">
        <f t="shared" ca="1" si="1"/>
        <v>#NAME?</v>
      </c>
      <c r="E4153" s="118" t="s">
        <v>19576</v>
      </c>
      <c r="F4153" s="118" t="s">
        <v>19581</v>
      </c>
      <c r="G4153" s="118"/>
      <c r="H4153" s="118" t="s">
        <v>4276</v>
      </c>
      <c r="I4153" s="118" t="s">
        <v>8131</v>
      </c>
      <c r="J4153" s="118" t="s">
        <v>7622</v>
      </c>
    </row>
    <row r="4154" spans="1:10" ht="12.75">
      <c r="A4154" s="118" t="s">
        <v>8575</v>
      </c>
      <c r="B4154" s="118" t="s">
        <v>19582</v>
      </c>
      <c r="C4154" s="118" t="b">
        <v>0</v>
      </c>
      <c r="D4154" s="118" t="e">
        <f t="shared" ca="1" si="1"/>
        <v>#NAME?</v>
      </c>
      <c r="E4154" s="118" t="s">
        <v>19583</v>
      </c>
      <c r="F4154" s="118" t="s">
        <v>19584</v>
      </c>
      <c r="G4154" s="118"/>
      <c r="H4154" s="118" t="s">
        <v>14187</v>
      </c>
      <c r="I4154" s="118" t="s">
        <v>1603</v>
      </c>
      <c r="J4154" s="118" t="s">
        <v>7756</v>
      </c>
    </row>
    <row r="4155" spans="1:10" ht="12.75">
      <c r="A4155" s="118" t="s">
        <v>12113</v>
      </c>
      <c r="B4155" s="118" t="s">
        <v>12798</v>
      </c>
      <c r="C4155" s="118" t="b">
        <v>0</v>
      </c>
      <c r="D4155" s="118" t="e">
        <f t="shared" ca="1" si="1"/>
        <v>#NAME?</v>
      </c>
      <c r="E4155" s="118" t="s">
        <v>19583</v>
      </c>
      <c r="F4155" s="118" t="s">
        <v>19585</v>
      </c>
      <c r="G4155" s="118"/>
      <c r="H4155" s="118" t="s">
        <v>19586</v>
      </c>
      <c r="I4155" s="118" t="s">
        <v>1603</v>
      </c>
      <c r="J4155" s="118" t="s">
        <v>7756</v>
      </c>
    </row>
    <row r="4156" spans="1:10" ht="12.75">
      <c r="A4156" s="118" t="s">
        <v>999</v>
      </c>
      <c r="B4156" s="118" t="s">
        <v>19587</v>
      </c>
      <c r="C4156" s="118" t="b">
        <v>0</v>
      </c>
      <c r="D4156" s="118" t="e">
        <f t="shared" ca="1" si="1"/>
        <v>#NAME?</v>
      </c>
      <c r="E4156" s="118" t="s">
        <v>19583</v>
      </c>
      <c r="F4156" s="118" t="s">
        <v>19588</v>
      </c>
      <c r="G4156" s="118"/>
      <c r="H4156" s="118" t="s">
        <v>5064</v>
      </c>
      <c r="I4156" s="118" t="s">
        <v>1603</v>
      </c>
      <c r="J4156" s="118" t="s">
        <v>7756</v>
      </c>
    </row>
    <row r="4157" spans="1:10" ht="12.75">
      <c r="A4157" s="118" t="s">
        <v>995</v>
      </c>
      <c r="B4157" s="118" t="s">
        <v>16031</v>
      </c>
      <c r="C4157" s="118" t="b">
        <v>0</v>
      </c>
      <c r="D4157" s="118" t="e">
        <f t="shared" ca="1" si="1"/>
        <v>#NAME?</v>
      </c>
      <c r="E4157" s="118" t="s">
        <v>19583</v>
      </c>
      <c r="F4157" s="118" t="s">
        <v>19589</v>
      </c>
      <c r="G4157" s="118"/>
      <c r="H4157" s="118" t="s">
        <v>7754</v>
      </c>
      <c r="I4157" s="118" t="s">
        <v>1603</v>
      </c>
      <c r="J4157" s="118" t="s">
        <v>7756</v>
      </c>
    </row>
    <row r="4158" spans="1:10" ht="12.75">
      <c r="A4158" s="118" t="s">
        <v>19590</v>
      </c>
      <c r="B4158" s="118" t="s">
        <v>18699</v>
      </c>
      <c r="C4158" s="118" t="b">
        <v>0</v>
      </c>
      <c r="D4158" s="118" t="e">
        <f t="shared" ca="1" si="1"/>
        <v>#NAME?</v>
      </c>
      <c r="E4158" s="118" t="s">
        <v>19591</v>
      </c>
      <c r="F4158" s="118" t="s">
        <v>19592</v>
      </c>
      <c r="G4158" s="118"/>
      <c r="H4158" s="118" t="s">
        <v>4276</v>
      </c>
      <c r="I4158" s="118" t="s">
        <v>8726</v>
      </c>
      <c r="J4158" s="127" t="s">
        <v>8740</v>
      </c>
    </row>
    <row r="4159" spans="1:10" ht="12.75">
      <c r="A4159" s="118" t="s">
        <v>19593</v>
      </c>
      <c r="B4159" s="118" t="s">
        <v>19594</v>
      </c>
      <c r="C4159" s="118" t="b">
        <v>0</v>
      </c>
      <c r="D4159" s="118" t="e">
        <f t="shared" ca="1" si="1"/>
        <v>#NAME?</v>
      </c>
      <c r="E4159" s="118" t="s">
        <v>19591</v>
      </c>
      <c r="F4159" s="118" t="s">
        <v>19595</v>
      </c>
      <c r="G4159" s="118"/>
      <c r="H4159" s="118" t="s">
        <v>9348</v>
      </c>
      <c r="I4159" s="118" t="s">
        <v>8726</v>
      </c>
      <c r="J4159" s="127" t="s">
        <v>8740</v>
      </c>
    </row>
    <row r="4160" spans="1:10" ht="12.75">
      <c r="A4160" s="118" t="s">
        <v>882</v>
      </c>
      <c r="B4160" s="118" t="s">
        <v>19596</v>
      </c>
      <c r="C4160" s="118" t="b">
        <v>0</v>
      </c>
      <c r="D4160" s="118" t="e">
        <f t="shared" ca="1" si="1"/>
        <v>#NAME?</v>
      </c>
      <c r="E4160" s="118" t="s">
        <v>19591</v>
      </c>
      <c r="F4160" s="118" t="s">
        <v>19597</v>
      </c>
      <c r="G4160" s="118"/>
      <c r="H4160" s="118" t="s">
        <v>4276</v>
      </c>
      <c r="I4160" s="118" t="s">
        <v>8726</v>
      </c>
      <c r="J4160" s="127" t="s">
        <v>8740</v>
      </c>
    </row>
    <row r="4161" spans="1:10" ht="12.75">
      <c r="A4161" s="118" t="s">
        <v>19598</v>
      </c>
      <c r="B4161" s="118" t="s">
        <v>19599</v>
      </c>
      <c r="C4161" s="118" t="b">
        <v>0</v>
      </c>
      <c r="D4161" s="118" t="e">
        <f t="shared" ca="1" si="1"/>
        <v>#NAME?</v>
      </c>
      <c r="E4161" s="118" t="s">
        <v>19600</v>
      </c>
      <c r="F4161" s="118" t="s">
        <v>19601</v>
      </c>
      <c r="G4161" s="118"/>
      <c r="H4161" s="118" t="s">
        <v>4305</v>
      </c>
      <c r="I4161" s="118" t="s">
        <v>19602</v>
      </c>
      <c r="J4161" s="118" t="s">
        <v>8313</v>
      </c>
    </row>
    <row r="4162" spans="1:10" ht="12.75">
      <c r="A4162" s="118" t="s">
        <v>7689</v>
      </c>
      <c r="B4162" s="118" t="s">
        <v>19603</v>
      </c>
      <c r="C4162" s="118" t="b">
        <v>0</v>
      </c>
      <c r="D4162" s="118" t="e">
        <f t="shared" ca="1" si="1"/>
        <v>#NAME?</v>
      </c>
      <c r="E4162" s="118" t="s">
        <v>19604</v>
      </c>
      <c r="F4162" s="118" t="s">
        <v>19605</v>
      </c>
      <c r="G4162" s="118"/>
      <c r="H4162" s="118" t="s">
        <v>5607</v>
      </c>
      <c r="I4162" s="118" t="s">
        <v>8701</v>
      </c>
      <c r="J4162" s="118" t="s">
        <v>8702</v>
      </c>
    </row>
    <row r="4163" spans="1:10" ht="12.75">
      <c r="A4163" s="118" t="s">
        <v>19606</v>
      </c>
      <c r="B4163" s="118" t="s">
        <v>13344</v>
      </c>
      <c r="C4163" s="118" t="b">
        <v>0</v>
      </c>
      <c r="D4163" s="118" t="e">
        <f t="shared" ca="1" si="1"/>
        <v>#NAME?</v>
      </c>
      <c r="E4163" s="118" t="s">
        <v>19604</v>
      </c>
      <c r="F4163" s="118" t="s">
        <v>19607</v>
      </c>
      <c r="G4163" s="118"/>
      <c r="H4163" s="118" t="s">
        <v>4276</v>
      </c>
      <c r="I4163" s="118" t="s">
        <v>8701</v>
      </c>
      <c r="J4163" s="118" t="s">
        <v>8702</v>
      </c>
    </row>
    <row r="4164" spans="1:10" ht="12.75">
      <c r="A4164" s="118" t="s">
        <v>13407</v>
      </c>
      <c r="B4164" s="118" t="s">
        <v>15812</v>
      </c>
      <c r="C4164" s="118" t="b">
        <v>0</v>
      </c>
      <c r="D4164" s="118" t="e">
        <f t="shared" ca="1" si="1"/>
        <v>#NAME?</v>
      </c>
      <c r="E4164" s="118" t="s">
        <v>19608</v>
      </c>
      <c r="F4164" s="118" t="s">
        <v>19609</v>
      </c>
      <c r="G4164" s="118"/>
      <c r="H4164" s="118" t="s">
        <v>4276</v>
      </c>
      <c r="I4164" s="118" t="s">
        <v>9131</v>
      </c>
      <c r="J4164" s="118" t="s">
        <v>7622</v>
      </c>
    </row>
    <row r="4165" spans="1:10" ht="12.75">
      <c r="A4165" s="118" t="s">
        <v>8584</v>
      </c>
      <c r="B4165" s="118" t="s">
        <v>19610</v>
      </c>
      <c r="C4165" s="118" t="b">
        <v>0</v>
      </c>
      <c r="D4165" s="118" t="e">
        <f t="shared" ca="1" si="1"/>
        <v>#NAME?</v>
      </c>
      <c r="E4165" s="118" t="s">
        <v>19611</v>
      </c>
      <c r="F4165" s="118" t="s">
        <v>19612</v>
      </c>
      <c r="G4165" s="118"/>
      <c r="H4165" s="118" t="s">
        <v>4276</v>
      </c>
      <c r="I4165" s="118" t="s">
        <v>7642</v>
      </c>
      <c r="J4165" s="118"/>
    </row>
    <row r="4166" spans="1:10" ht="12.75">
      <c r="A4166" s="118" t="s">
        <v>1484</v>
      </c>
      <c r="B4166" s="118" t="s">
        <v>19613</v>
      </c>
      <c r="C4166" s="118" t="b">
        <v>0</v>
      </c>
      <c r="D4166" s="118" t="e">
        <f t="shared" ca="1" si="1"/>
        <v>#NAME?</v>
      </c>
      <c r="E4166" s="118" t="s">
        <v>19611</v>
      </c>
      <c r="F4166" s="118" t="s">
        <v>19614</v>
      </c>
      <c r="G4166" s="118"/>
      <c r="H4166" s="118" t="s">
        <v>4640</v>
      </c>
      <c r="I4166" s="118" t="s">
        <v>7642</v>
      </c>
      <c r="J4166" s="118"/>
    </row>
    <row r="4167" spans="1:10" ht="12.75">
      <c r="A4167" s="118" t="s">
        <v>8422</v>
      </c>
      <c r="B4167" s="118" t="s">
        <v>19615</v>
      </c>
      <c r="C4167" s="118" t="b">
        <v>0</v>
      </c>
      <c r="D4167" s="118" t="e">
        <f t="shared" ca="1" si="1"/>
        <v>#NAME?</v>
      </c>
      <c r="E4167" s="118" t="s">
        <v>19616</v>
      </c>
      <c r="F4167" s="118" t="s">
        <v>19617</v>
      </c>
      <c r="G4167" s="118"/>
      <c r="H4167" s="118" t="s">
        <v>5273</v>
      </c>
      <c r="I4167" s="118" t="s">
        <v>7820</v>
      </c>
      <c r="J4167" s="118" t="s">
        <v>7820</v>
      </c>
    </row>
    <row r="4168" spans="1:10" ht="12.75">
      <c r="A4168" s="118" t="s">
        <v>7851</v>
      </c>
      <c r="B4168" s="118" t="s">
        <v>19618</v>
      </c>
      <c r="C4168" s="118" t="b">
        <v>0</v>
      </c>
      <c r="D4168" s="118" t="e">
        <f t="shared" ca="1" si="1"/>
        <v>#NAME?</v>
      </c>
      <c r="E4168" s="118" t="s">
        <v>9544</v>
      </c>
      <c r="F4168" s="118" t="s">
        <v>19619</v>
      </c>
      <c r="G4168" s="118"/>
      <c r="H4168" s="118" t="s">
        <v>4640</v>
      </c>
      <c r="I4168" s="118" t="s">
        <v>9659</v>
      </c>
      <c r="J4168" s="118" t="s">
        <v>9660</v>
      </c>
    </row>
    <row r="4169" spans="1:10" ht="12.75">
      <c r="A4169" s="118" t="s">
        <v>1817</v>
      </c>
      <c r="B4169" s="118" t="s">
        <v>19620</v>
      </c>
      <c r="C4169" s="118" t="b">
        <v>0</v>
      </c>
      <c r="D4169" s="118" t="e">
        <f t="shared" ca="1" si="1"/>
        <v>#NAME?</v>
      </c>
      <c r="E4169" s="118" t="s">
        <v>9544</v>
      </c>
      <c r="F4169" s="118" t="s">
        <v>19621</v>
      </c>
      <c r="G4169" s="118"/>
      <c r="H4169" s="118" t="s">
        <v>19622</v>
      </c>
      <c r="I4169" s="118" t="s">
        <v>9659</v>
      </c>
      <c r="J4169" s="118" t="s">
        <v>9660</v>
      </c>
    </row>
    <row r="4170" spans="1:10" ht="12.75">
      <c r="A4170" s="118" t="s">
        <v>1666</v>
      </c>
      <c r="B4170" s="118" t="s">
        <v>19623</v>
      </c>
      <c r="C4170" s="118" t="b">
        <v>0</v>
      </c>
      <c r="D4170" s="118" t="e">
        <f t="shared" ca="1" si="1"/>
        <v>#NAME?</v>
      </c>
      <c r="E4170" s="118" t="s">
        <v>9544</v>
      </c>
      <c r="F4170" s="118" t="s">
        <v>19624</v>
      </c>
      <c r="G4170" s="118"/>
      <c r="H4170" s="118" t="s">
        <v>5607</v>
      </c>
      <c r="I4170" s="118" t="s">
        <v>9659</v>
      </c>
      <c r="J4170" s="118" t="s">
        <v>9660</v>
      </c>
    </row>
    <row r="4171" spans="1:10" ht="12.75">
      <c r="A4171" s="118" t="s">
        <v>16033</v>
      </c>
      <c r="B4171" s="118" t="s">
        <v>19625</v>
      </c>
      <c r="C4171" s="118" t="b">
        <v>0</v>
      </c>
      <c r="D4171" s="118" t="e">
        <f t="shared" ca="1" si="1"/>
        <v>#NAME?</v>
      </c>
      <c r="E4171" s="118" t="s">
        <v>9544</v>
      </c>
      <c r="F4171" s="118" t="s">
        <v>19626</v>
      </c>
      <c r="G4171" s="118"/>
      <c r="H4171" s="118" t="s">
        <v>4485</v>
      </c>
      <c r="I4171" s="118" t="s">
        <v>9659</v>
      </c>
      <c r="J4171" s="118" t="s">
        <v>9660</v>
      </c>
    </row>
    <row r="4172" spans="1:10" ht="12.75">
      <c r="A4172" s="118" t="s">
        <v>19627</v>
      </c>
      <c r="B4172" s="118" t="s">
        <v>19628</v>
      </c>
      <c r="C4172" s="118" t="b">
        <v>0</v>
      </c>
      <c r="D4172" s="118" t="e">
        <f t="shared" ca="1" si="1"/>
        <v>#NAME?</v>
      </c>
      <c r="E4172" s="118" t="s">
        <v>9544</v>
      </c>
      <c r="F4172" s="118" t="s">
        <v>19629</v>
      </c>
      <c r="G4172" s="118"/>
      <c r="H4172" s="118" t="s">
        <v>4485</v>
      </c>
      <c r="I4172" s="118" t="s">
        <v>9659</v>
      </c>
      <c r="J4172" s="118" t="s">
        <v>9660</v>
      </c>
    </row>
    <row r="4173" spans="1:10" ht="12.75">
      <c r="A4173" s="118" t="s">
        <v>10990</v>
      </c>
      <c r="B4173" s="118" t="s">
        <v>14180</v>
      </c>
      <c r="C4173" s="118" t="b">
        <v>0</v>
      </c>
      <c r="D4173" s="118" t="e">
        <f t="shared" ca="1" si="1"/>
        <v>#NAME?</v>
      </c>
      <c r="E4173" s="118" t="s">
        <v>19630</v>
      </c>
      <c r="F4173" s="118" t="s">
        <v>19631</v>
      </c>
      <c r="G4173" s="118"/>
      <c r="H4173" s="118" t="s">
        <v>4278</v>
      </c>
      <c r="I4173" s="118" t="s">
        <v>8726</v>
      </c>
      <c r="J4173" s="127" t="s">
        <v>8740</v>
      </c>
    </row>
    <row r="4174" spans="1:10" ht="12.75">
      <c r="A4174" s="118" t="s">
        <v>7945</v>
      </c>
      <c r="B4174" s="118" t="s">
        <v>19632</v>
      </c>
      <c r="C4174" s="118" t="b">
        <v>0</v>
      </c>
      <c r="D4174" s="118" t="e">
        <f t="shared" ca="1" si="1"/>
        <v>#NAME?</v>
      </c>
      <c r="E4174" s="118" t="s">
        <v>19633</v>
      </c>
      <c r="F4174" s="118" t="s">
        <v>19634</v>
      </c>
      <c r="G4174" s="118"/>
      <c r="H4174" s="118" t="s">
        <v>4278</v>
      </c>
      <c r="I4174" s="118" t="s">
        <v>7820</v>
      </c>
      <c r="J4174" s="118" t="s">
        <v>7820</v>
      </c>
    </row>
    <row r="4175" spans="1:10" ht="12.75">
      <c r="A4175" s="118" t="s">
        <v>1081</v>
      </c>
      <c r="B4175" s="118" t="s">
        <v>19635</v>
      </c>
      <c r="C4175" s="118" t="b">
        <v>0</v>
      </c>
      <c r="D4175" s="118" t="e">
        <f t="shared" ca="1" si="1"/>
        <v>#NAME?</v>
      </c>
      <c r="E4175" s="118" t="s">
        <v>19633</v>
      </c>
      <c r="F4175" s="118" t="s">
        <v>19636</v>
      </c>
      <c r="G4175" s="118"/>
      <c r="H4175" s="118" t="s">
        <v>54</v>
      </c>
      <c r="I4175" s="118" t="s">
        <v>7820</v>
      </c>
      <c r="J4175" s="118" t="s">
        <v>7820</v>
      </c>
    </row>
    <row r="4176" spans="1:10" ht="12.75">
      <c r="A4176" s="118" t="s">
        <v>11308</v>
      </c>
      <c r="B4176" s="118" t="s">
        <v>19637</v>
      </c>
      <c r="C4176" s="118" t="b">
        <v>0</v>
      </c>
      <c r="D4176" s="118" t="e">
        <f t="shared" ca="1" si="1"/>
        <v>#NAME?</v>
      </c>
      <c r="E4176" s="118" t="s">
        <v>19633</v>
      </c>
      <c r="F4176" s="118" t="s">
        <v>19638</v>
      </c>
      <c r="G4176" s="118"/>
      <c r="H4176" s="118" t="s">
        <v>54</v>
      </c>
      <c r="I4176" s="118" t="s">
        <v>7820</v>
      </c>
      <c r="J4176" s="118" t="s">
        <v>7820</v>
      </c>
    </row>
    <row r="4177" spans="1:10" ht="12.75">
      <c r="A4177" s="118" t="s">
        <v>17996</v>
      </c>
      <c r="B4177" s="118" t="s">
        <v>19639</v>
      </c>
      <c r="C4177" s="118" t="b">
        <v>0</v>
      </c>
      <c r="D4177" s="118" t="e">
        <f t="shared" ca="1" si="1"/>
        <v>#NAME?</v>
      </c>
      <c r="E4177" s="118" t="s">
        <v>19640</v>
      </c>
      <c r="F4177" s="118" t="s">
        <v>19641</v>
      </c>
      <c r="G4177" s="118"/>
      <c r="H4177" s="118" t="s">
        <v>5616</v>
      </c>
      <c r="I4177" s="118" t="s">
        <v>7820</v>
      </c>
      <c r="J4177" s="118" t="s">
        <v>7820</v>
      </c>
    </row>
    <row r="4178" spans="1:10" ht="12.75">
      <c r="A4178" s="118" t="s">
        <v>1474</v>
      </c>
      <c r="B4178" s="118" t="s">
        <v>19642</v>
      </c>
      <c r="C4178" s="118" t="b">
        <v>0</v>
      </c>
      <c r="D4178" s="118" t="e">
        <f t="shared" ca="1" si="1"/>
        <v>#NAME?</v>
      </c>
      <c r="E4178" s="118" t="s">
        <v>19640</v>
      </c>
      <c r="F4178" s="118" t="s">
        <v>19643</v>
      </c>
      <c r="G4178" s="118"/>
      <c r="H4178" s="118" t="s">
        <v>19644</v>
      </c>
      <c r="I4178" s="118" t="s">
        <v>7820</v>
      </c>
      <c r="J4178" s="118" t="s">
        <v>7820</v>
      </c>
    </row>
    <row r="4179" spans="1:10" ht="12.75">
      <c r="A4179" s="118" t="s">
        <v>1666</v>
      </c>
      <c r="B4179" s="118" t="s">
        <v>19645</v>
      </c>
      <c r="C4179" s="118" t="b">
        <v>0</v>
      </c>
      <c r="D4179" s="118" t="e">
        <f t="shared" ca="1" si="1"/>
        <v>#NAME?</v>
      </c>
      <c r="E4179" s="118" t="s">
        <v>19646</v>
      </c>
      <c r="F4179" s="118" t="s">
        <v>19647</v>
      </c>
      <c r="G4179" s="118"/>
      <c r="H4179" s="118" t="s">
        <v>18516</v>
      </c>
      <c r="I4179" s="118" t="s">
        <v>13294</v>
      </c>
      <c r="J4179" s="118" t="s">
        <v>8658</v>
      </c>
    </row>
    <row r="4180" spans="1:10" ht="12.75">
      <c r="A4180" s="118" t="s">
        <v>2636</v>
      </c>
      <c r="B4180" s="118" t="s">
        <v>18179</v>
      </c>
      <c r="C4180" s="118" t="b">
        <v>0</v>
      </c>
      <c r="D4180" s="118" t="e">
        <f t="shared" ca="1" si="1"/>
        <v>#NAME?</v>
      </c>
      <c r="E4180" s="118" t="s">
        <v>19646</v>
      </c>
      <c r="F4180" s="118" t="s">
        <v>19648</v>
      </c>
      <c r="G4180" s="118"/>
      <c r="H4180" s="118" t="s">
        <v>54</v>
      </c>
      <c r="I4180" s="118" t="s">
        <v>13294</v>
      </c>
      <c r="J4180" s="118" t="s">
        <v>8658</v>
      </c>
    </row>
    <row r="4181" spans="1:10" ht="12.75">
      <c r="A4181" s="118" t="s">
        <v>18890</v>
      </c>
      <c r="B4181" s="118" t="s">
        <v>19649</v>
      </c>
      <c r="C4181" s="118" t="b">
        <v>0</v>
      </c>
      <c r="D4181" s="118" t="e">
        <f t="shared" ca="1" si="1"/>
        <v>#NAME?</v>
      </c>
      <c r="E4181" s="118" t="s">
        <v>19650</v>
      </c>
      <c r="F4181" s="118" t="s">
        <v>19651</v>
      </c>
      <c r="G4181" s="118"/>
      <c r="H4181" s="118" t="s">
        <v>4276</v>
      </c>
      <c r="I4181" s="118" t="s">
        <v>8794</v>
      </c>
      <c r="J4181" s="118"/>
    </row>
    <row r="4182" spans="1:10" ht="12.75">
      <c r="A4182" s="118" t="s">
        <v>19652</v>
      </c>
      <c r="B4182" s="118" t="s">
        <v>19653</v>
      </c>
      <c r="C4182" s="118" t="b">
        <v>0</v>
      </c>
      <c r="D4182" s="118" t="e">
        <f t="shared" ca="1" si="1"/>
        <v>#NAME?</v>
      </c>
      <c r="E4182" s="118" t="s">
        <v>19650</v>
      </c>
      <c r="F4182" s="118" t="s">
        <v>19654</v>
      </c>
      <c r="G4182" s="118"/>
      <c r="H4182" s="118" t="s">
        <v>4276</v>
      </c>
      <c r="I4182" s="118" t="s">
        <v>8794</v>
      </c>
      <c r="J4182" s="118"/>
    </row>
    <row r="4183" spans="1:10" ht="12.75">
      <c r="A4183" s="118" t="s">
        <v>15157</v>
      </c>
      <c r="B4183" s="118" t="s">
        <v>19655</v>
      </c>
      <c r="C4183" s="118" t="b">
        <v>0</v>
      </c>
      <c r="D4183" s="118" t="e">
        <f t="shared" ca="1" si="1"/>
        <v>#NAME?</v>
      </c>
      <c r="E4183" s="118" t="s">
        <v>19650</v>
      </c>
      <c r="F4183" s="118" t="s">
        <v>19656</v>
      </c>
      <c r="G4183" s="118"/>
      <c r="H4183" s="118" t="s">
        <v>4276</v>
      </c>
      <c r="I4183" s="118" t="s">
        <v>8794</v>
      </c>
      <c r="J4183" s="118"/>
    </row>
    <row r="4184" spans="1:10" ht="12.75">
      <c r="A4184" s="118" t="s">
        <v>8850</v>
      </c>
      <c r="B4184" s="118" t="s">
        <v>19657</v>
      </c>
      <c r="C4184" s="118" t="b">
        <v>0</v>
      </c>
      <c r="D4184" s="118" t="e">
        <f t="shared" ca="1" si="1"/>
        <v>#NAME?</v>
      </c>
      <c r="E4184" s="118" t="s">
        <v>19650</v>
      </c>
      <c r="F4184" s="118" t="s">
        <v>19658</v>
      </c>
      <c r="G4184" s="118"/>
      <c r="H4184" s="118" t="s">
        <v>4276</v>
      </c>
      <c r="I4184" s="118" t="s">
        <v>8794</v>
      </c>
      <c r="J4184" s="118"/>
    </row>
    <row r="4185" spans="1:10" ht="12.75">
      <c r="A4185" s="118" t="s">
        <v>10777</v>
      </c>
      <c r="B4185" s="118" t="s">
        <v>19659</v>
      </c>
      <c r="C4185" s="118" t="b">
        <v>0</v>
      </c>
      <c r="D4185" s="118" t="e">
        <f t="shared" ca="1" si="1"/>
        <v>#NAME?</v>
      </c>
      <c r="E4185" s="118" t="s">
        <v>19660</v>
      </c>
      <c r="F4185" s="118" t="s">
        <v>19661</v>
      </c>
      <c r="G4185" s="118"/>
      <c r="H4185" s="118" t="s">
        <v>4278</v>
      </c>
      <c r="I4185" s="118" t="s">
        <v>19662</v>
      </c>
      <c r="J4185" s="118" t="s">
        <v>7756</v>
      </c>
    </row>
    <row r="4186" spans="1:10" ht="12.75">
      <c r="A4186" s="118" t="s">
        <v>10777</v>
      </c>
      <c r="B4186" s="118" t="s">
        <v>19663</v>
      </c>
      <c r="C4186" s="118" t="b">
        <v>0</v>
      </c>
      <c r="D4186" s="118" t="e">
        <f t="shared" ca="1" si="1"/>
        <v>#NAME?</v>
      </c>
      <c r="E4186" s="118" t="s">
        <v>19660</v>
      </c>
      <c r="F4186" s="118" t="s">
        <v>19664</v>
      </c>
      <c r="G4186" s="118"/>
      <c r="H4186" s="118" t="s">
        <v>15701</v>
      </c>
      <c r="I4186" s="118" t="s">
        <v>19662</v>
      </c>
      <c r="J4186" s="118" t="s">
        <v>7756</v>
      </c>
    </row>
    <row r="4187" spans="1:10" ht="12.75">
      <c r="A4187" s="118" t="s">
        <v>1302</v>
      </c>
      <c r="B4187" s="118" t="s">
        <v>19665</v>
      </c>
      <c r="C4187" s="118" t="b">
        <v>0</v>
      </c>
      <c r="D4187" s="118" t="e">
        <f t="shared" ca="1" si="1"/>
        <v>#NAME?</v>
      </c>
      <c r="E4187" s="118" t="s">
        <v>19666</v>
      </c>
      <c r="F4187" s="118" t="s">
        <v>19667</v>
      </c>
      <c r="G4187" s="118"/>
      <c r="H4187" s="118" t="s">
        <v>4276</v>
      </c>
      <c r="I4187" s="118" t="s">
        <v>10545</v>
      </c>
      <c r="J4187" s="118" t="s">
        <v>7756</v>
      </c>
    </row>
    <row r="4188" spans="1:10" ht="12.75">
      <c r="A4188" s="118" t="s">
        <v>7587</v>
      </c>
      <c r="B4188" s="118" t="s">
        <v>19668</v>
      </c>
      <c r="C4188" s="118" t="b">
        <v>0</v>
      </c>
      <c r="D4188" s="118" t="e">
        <f t="shared" ca="1" si="1"/>
        <v>#NAME?</v>
      </c>
      <c r="E4188" s="118" t="s">
        <v>19666</v>
      </c>
      <c r="F4188" s="118" t="s">
        <v>19669</v>
      </c>
      <c r="G4188" s="118"/>
      <c r="H4188" s="118" t="s">
        <v>4831</v>
      </c>
      <c r="I4188" s="118" t="s">
        <v>10545</v>
      </c>
      <c r="J4188" s="118" t="s">
        <v>7756</v>
      </c>
    </row>
    <row r="4189" spans="1:10" ht="12.75">
      <c r="A4189" s="118" t="s">
        <v>10062</v>
      </c>
      <c r="B4189" s="118" t="s">
        <v>19670</v>
      </c>
      <c r="C4189" s="118" t="b">
        <v>0</v>
      </c>
      <c r="D4189" s="118" t="e">
        <f t="shared" ca="1" si="1"/>
        <v>#NAME?</v>
      </c>
      <c r="E4189" s="118" t="s">
        <v>19666</v>
      </c>
      <c r="F4189" s="118" t="s">
        <v>19671</v>
      </c>
      <c r="G4189" s="118"/>
      <c r="H4189" s="118" t="s">
        <v>5607</v>
      </c>
      <c r="I4189" s="118" t="s">
        <v>10545</v>
      </c>
      <c r="J4189" s="118" t="s">
        <v>7756</v>
      </c>
    </row>
    <row r="4190" spans="1:10" ht="12.75">
      <c r="A4190" s="118" t="s">
        <v>19672</v>
      </c>
      <c r="B4190" s="118" t="s">
        <v>13516</v>
      </c>
      <c r="C4190" s="118" t="b">
        <v>0</v>
      </c>
      <c r="D4190" s="118" t="e">
        <f t="shared" ca="1" si="1"/>
        <v>#NAME?</v>
      </c>
      <c r="E4190" s="118" t="s">
        <v>19666</v>
      </c>
      <c r="F4190" s="118" t="s">
        <v>19673</v>
      </c>
      <c r="G4190" s="118"/>
      <c r="H4190" s="118" t="s">
        <v>4278</v>
      </c>
      <c r="I4190" s="118" t="s">
        <v>10545</v>
      </c>
      <c r="J4190" s="118" t="s">
        <v>7756</v>
      </c>
    </row>
    <row r="4191" spans="1:10" ht="12.75">
      <c r="A4191" s="118" t="s">
        <v>1666</v>
      </c>
      <c r="B4191" s="118" t="s">
        <v>9085</v>
      </c>
      <c r="C4191" s="118" t="b">
        <v>0</v>
      </c>
      <c r="D4191" s="118" t="e">
        <f t="shared" ca="1" si="1"/>
        <v>#NAME?</v>
      </c>
      <c r="E4191" s="118" t="s">
        <v>19666</v>
      </c>
      <c r="F4191" s="118" t="s">
        <v>19674</v>
      </c>
      <c r="G4191" s="118"/>
      <c r="H4191" s="118" t="s">
        <v>4278</v>
      </c>
      <c r="I4191" s="118" t="s">
        <v>7755</v>
      </c>
      <c r="J4191" s="118" t="s">
        <v>7756</v>
      </c>
    </row>
    <row r="4192" spans="1:10" ht="12.75">
      <c r="A4192" s="118" t="s">
        <v>11213</v>
      </c>
      <c r="B4192" s="118" t="s">
        <v>19675</v>
      </c>
      <c r="C4192" s="118" t="b">
        <v>0</v>
      </c>
      <c r="D4192" s="118" t="e">
        <f t="shared" ca="1" si="1"/>
        <v>#NAME?</v>
      </c>
      <c r="E4192" s="118" t="s">
        <v>19666</v>
      </c>
      <c r="F4192" s="118" t="s">
        <v>19676</v>
      </c>
      <c r="G4192" s="118"/>
      <c r="H4192" s="118" t="s">
        <v>4278</v>
      </c>
      <c r="I4192" s="118" t="s">
        <v>10545</v>
      </c>
      <c r="J4192" s="118" t="s">
        <v>7756</v>
      </c>
    </row>
    <row r="4193" spans="1:10" ht="12.75">
      <c r="A4193" s="118" t="s">
        <v>19677</v>
      </c>
      <c r="B4193" s="118" t="s">
        <v>19678</v>
      </c>
      <c r="C4193" s="118" t="b">
        <v>0</v>
      </c>
      <c r="D4193" s="118" t="e">
        <f t="shared" ca="1" si="1"/>
        <v>#NAME?</v>
      </c>
      <c r="E4193" s="118" t="s">
        <v>19666</v>
      </c>
      <c r="F4193" s="118" t="s">
        <v>19679</v>
      </c>
      <c r="G4193" s="118"/>
      <c r="H4193" s="118" t="s">
        <v>4278</v>
      </c>
      <c r="I4193" s="118" t="s">
        <v>7755</v>
      </c>
      <c r="J4193" s="118" t="s">
        <v>7756</v>
      </c>
    </row>
    <row r="4194" spans="1:10" ht="12.75">
      <c r="A4194" s="118" t="s">
        <v>8981</v>
      </c>
      <c r="B4194" s="118" t="s">
        <v>11185</v>
      </c>
      <c r="C4194" s="118" t="b">
        <v>0</v>
      </c>
      <c r="D4194" s="118" t="e">
        <f t="shared" ca="1" si="1"/>
        <v>#NAME?</v>
      </c>
      <c r="E4194" s="118" t="s">
        <v>19666</v>
      </c>
      <c r="F4194" s="118" t="s">
        <v>19680</v>
      </c>
      <c r="G4194" s="118"/>
      <c r="H4194" s="118" t="s">
        <v>4278</v>
      </c>
      <c r="I4194" s="118" t="s">
        <v>10545</v>
      </c>
      <c r="J4194" s="118" t="s">
        <v>7756</v>
      </c>
    </row>
    <row r="4195" spans="1:10" ht="12.75">
      <c r="A4195" s="118" t="s">
        <v>920</v>
      </c>
      <c r="B4195" s="118" t="s">
        <v>19681</v>
      </c>
      <c r="C4195" s="118" t="b">
        <v>0</v>
      </c>
      <c r="D4195" s="118" t="e">
        <f t="shared" ca="1" si="1"/>
        <v>#NAME?</v>
      </c>
      <c r="E4195" s="118" t="s">
        <v>19666</v>
      </c>
      <c r="F4195" s="118" t="s">
        <v>19682</v>
      </c>
      <c r="G4195" s="118"/>
      <c r="H4195" s="118" t="s">
        <v>5607</v>
      </c>
      <c r="I4195" s="118" t="s">
        <v>10545</v>
      </c>
      <c r="J4195" s="118" t="s">
        <v>7756</v>
      </c>
    </row>
    <row r="4196" spans="1:10" ht="12.75">
      <c r="A4196" s="118" t="s">
        <v>1363</v>
      </c>
      <c r="B4196" s="118" t="s">
        <v>16427</v>
      </c>
      <c r="C4196" s="118" t="b">
        <v>0</v>
      </c>
      <c r="D4196" s="118" t="e">
        <f t="shared" ca="1" si="1"/>
        <v>#NAME?</v>
      </c>
      <c r="E4196" s="118" t="s">
        <v>19666</v>
      </c>
      <c r="F4196" s="118" t="s">
        <v>19683</v>
      </c>
      <c r="G4196" s="118"/>
      <c r="H4196" s="118" t="s">
        <v>5607</v>
      </c>
      <c r="I4196" s="118" t="s">
        <v>7755</v>
      </c>
      <c r="J4196" s="118" t="s">
        <v>7756</v>
      </c>
    </row>
    <row r="4197" spans="1:10" ht="12.75">
      <c r="A4197" s="118" t="s">
        <v>830</v>
      </c>
      <c r="B4197" s="118" t="s">
        <v>19684</v>
      </c>
      <c r="C4197" s="118" t="b">
        <v>0</v>
      </c>
      <c r="D4197" s="118" t="e">
        <f t="shared" ca="1" si="1"/>
        <v>#NAME?</v>
      </c>
      <c r="E4197" s="118" t="s">
        <v>19666</v>
      </c>
      <c r="F4197" s="118" t="s">
        <v>19685</v>
      </c>
      <c r="G4197" s="118"/>
      <c r="H4197" s="118" t="s">
        <v>4278</v>
      </c>
      <c r="I4197" s="118" t="s">
        <v>10545</v>
      </c>
      <c r="J4197" s="118" t="s">
        <v>7756</v>
      </c>
    </row>
    <row r="4198" spans="1:10" ht="12.75">
      <c r="A4198" s="118" t="s">
        <v>853</v>
      </c>
      <c r="B4198" s="118" t="s">
        <v>19686</v>
      </c>
      <c r="C4198" s="118" t="b">
        <v>0</v>
      </c>
      <c r="D4198" s="118" t="e">
        <f t="shared" ca="1" si="1"/>
        <v>#NAME?</v>
      </c>
      <c r="E4198" s="118" t="s">
        <v>19666</v>
      </c>
      <c r="F4198" s="118" t="s">
        <v>19687</v>
      </c>
      <c r="G4198" s="118"/>
      <c r="H4198" s="118" t="s">
        <v>4276</v>
      </c>
      <c r="I4198" s="118" t="s">
        <v>10545</v>
      </c>
      <c r="J4198" s="118" t="s">
        <v>7756</v>
      </c>
    </row>
    <row r="4199" spans="1:10" ht="12.75">
      <c r="A4199" s="118" t="s">
        <v>19688</v>
      </c>
      <c r="B4199" s="118" t="s">
        <v>1247</v>
      </c>
      <c r="C4199" s="118" t="b">
        <v>0</v>
      </c>
      <c r="D4199" s="118" t="e">
        <f t="shared" ca="1" si="1"/>
        <v>#NAME?</v>
      </c>
      <c r="E4199" s="118" t="s">
        <v>19666</v>
      </c>
      <c r="F4199" s="118" t="s">
        <v>19689</v>
      </c>
      <c r="G4199" s="118"/>
      <c r="H4199" s="118" t="s">
        <v>54</v>
      </c>
      <c r="I4199" s="118" t="s">
        <v>10545</v>
      </c>
      <c r="J4199" s="118" t="s">
        <v>7756</v>
      </c>
    </row>
    <row r="4200" spans="1:10" ht="12.75">
      <c r="A4200" s="118" t="s">
        <v>798</v>
      </c>
      <c r="B4200" s="118" t="s">
        <v>8972</v>
      </c>
      <c r="C4200" s="118" t="b">
        <v>0</v>
      </c>
      <c r="D4200" s="118" t="e">
        <f t="shared" ca="1" si="1"/>
        <v>#NAME?</v>
      </c>
      <c r="E4200" s="118" t="s">
        <v>19666</v>
      </c>
      <c r="F4200" s="118" t="s">
        <v>19690</v>
      </c>
      <c r="G4200" s="118"/>
      <c r="H4200" s="118" t="s">
        <v>4276</v>
      </c>
      <c r="I4200" s="118" t="s">
        <v>7755</v>
      </c>
      <c r="J4200" s="118" t="s">
        <v>7756</v>
      </c>
    </row>
    <row r="4201" spans="1:10" ht="12.75">
      <c r="A4201" s="118" t="s">
        <v>798</v>
      </c>
      <c r="B4201" s="118" t="s">
        <v>19691</v>
      </c>
      <c r="C4201" s="118" t="b">
        <v>0</v>
      </c>
      <c r="D4201" s="118" t="e">
        <f t="shared" ca="1" si="1"/>
        <v>#NAME?</v>
      </c>
      <c r="E4201" s="118" t="s">
        <v>19666</v>
      </c>
      <c r="F4201" s="118" t="s">
        <v>19692</v>
      </c>
      <c r="G4201" s="118"/>
      <c r="H4201" s="118" t="s">
        <v>4276</v>
      </c>
      <c r="I4201" s="118" t="s">
        <v>10545</v>
      </c>
      <c r="J4201" s="118" t="s">
        <v>7756</v>
      </c>
    </row>
    <row r="4202" spans="1:10" ht="12.75">
      <c r="A4202" s="118" t="s">
        <v>2387</v>
      </c>
      <c r="B4202" s="118" t="s">
        <v>19693</v>
      </c>
      <c r="C4202" s="118" t="b">
        <v>0</v>
      </c>
      <c r="D4202" s="118" t="e">
        <f t="shared" ca="1" si="1"/>
        <v>#NAME?</v>
      </c>
      <c r="E4202" s="118" t="s">
        <v>19666</v>
      </c>
      <c r="F4202" s="118" t="s">
        <v>19694</v>
      </c>
      <c r="G4202" s="118"/>
      <c r="H4202" s="118" t="s">
        <v>5273</v>
      </c>
      <c r="I4202" s="118" t="s">
        <v>10545</v>
      </c>
      <c r="J4202" s="118" t="s">
        <v>7756</v>
      </c>
    </row>
    <row r="4203" spans="1:10" ht="12.75">
      <c r="A4203" s="118" t="s">
        <v>19695</v>
      </c>
      <c r="B4203" s="118" t="s">
        <v>19696</v>
      </c>
      <c r="C4203" s="118" t="b">
        <v>0</v>
      </c>
      <c r="D4203" s="118" t="e">
        <f t="shared" ca="1" si="1"/>
        <v>#NAME?</v>
      </c>
      <c r="E4203" s="118" t="s">
        <v>19666</v>
      </c>
      <c r="F4203" s="118" t="s">
        <v>19697</v>
      </c>
      <c r="G4203" s="118"/>
      <c r="H4203" s="118" t="s">
        <v>54</v>
      </c>
      <c r="I4203" s="118" t="s">
        <v>7755</v>
      </c>
      <c r="J4203" s="118" t="s">
        <v>7756</v>
      </c>
    </row>
    <row r="4204" spans="1:10" ht="12.75">
      <c r="A4204" s="118" t="s">
        <v>1069</v>
      </c>
      <c r="B4204" s="118" t="s">
        <v>19698</v>
      </c>
      <c r="C4204" s="118" t="b">
        <v>0</v>
      </c>
      <c r="D4204" s="118" t="e">
        <f t="shared" ca="1" si="1"/>
        <v>#NAME?</v>
      </c>
      <c r="E4204" s="118" t="s">
        <v>19666</v>
      </c>
      <c r="F4204" s="118" t="s">
        <v>19699</v>
      </c>
      <c r="G4204" s="118"/>
      <c r="H4204" s="118" t="s">
        <v>4278</v>
      </c>
      <c r="I4204" s="118" t="s">
        <v>10545</v>
      </c>
      <c r="J4204" s="118" t="s">
        <v>7756</v>
      </c>
    </row>
    <row r="4205" spans="1:10" ht="12.75">
      <c r="A4205" s="118" t="s">
        <v>2057</v>
      </c>
      <c r="B4205" s="118" t="s">
        <v>19700</v>
      </c>
      <c r="C4205" s="118" t="b">
        <v>0</v>
      </c>
      <c r="D4205" s="118" t="e">
        <f t="shared" ca="1" si="1"/>
        <v>#NAME?</v>
      </c>
      <c r="E4205" s="118" t="s">
        <v>19666</v>
      </c>
      <c r="F4205" s="118" t="s">
        <v>19701</v>
      </c>
      <c r="G4205" s="118"/>
      <c r="H4205" s="118" t="s">
        <v>5273</v>
      </c>
      <c r="I4205" s="118" t="s">
        <v>10545</v>
      </c>
      <c r="J4205" s="118" t="s">
        <v>7756</v>
      </c>
    </row>
    <row r="4206" spans="1:10" ht="12.75">
      <c r="A4206" s="118" t="s">
        <v>2135</v>
      </c>
      <c r="B4206" s="118" t="s">
        <v>19702</v>
      </c>
      <c r="C4206" s="118" t="b">
        <v>0</v>
      </c>
      <c r="D4206" s="118" t="e">
        <f t="shared" ca="1" si="1"/>
        <v>#NAME?</v>
      </c>
      <c r="E4206" s="118" t="s">
        <v>19666</v>
      </c>
      <c r="F4206" s="118" t="s">
        <v>19703</v>
      </c>
      <c r="G4206" s="118"/>
      <c r="H4206" s="118" t="s">
        <v>5273</v>
      </c>
      <c r="I4206" s="118" t="s">
        <v>7755</v>
      </c>
      <c r="J4206" s="118" t="s">
        <v>7756</v>
      </c>
    </row>
    <row r="4207" spans="1:10" ht="12.75">
      <c r="A4207" s="118" t="s">
        <v>13595</v>
      </c>
      <c r="B4207" s="118" t="s">
        <v>19704</v>
      </c>
      <c r="C4207" s="118" t="b">
        <v>0</v>
      </c>
      <c r="D4207" s="118" t="e">
        <f t="shared" ca="1" si="1"/>
        <v>#NAME?</v>
      </c>
      <c r="E4207" s="118" t="s">
        <v>19666</v>
      </c>
      <c r="F4207" s="118" t="s">
        <v>19705</v>
      </c>
      <c r="G4207" s="118"/>
      <c r="H4207" s="118" t="s">
        <v>54</v>
      </c>
      <c r="I4207" s="118" t="s">
        <v>10545</v>
      </c>
      <c r="J4207" s="118" t="s">
        <v>7756</v>
      </c>
    </row>
    <row r="4208" spans="1:10" ht="12.75">
      <c r="A4208" s="118" t="s">
        <v>8981</v>
      </c>
      <c r="B4208" s="118" t="s">
        <v>1247</v>
      </c>
      <c r="C4208" s="118" t="b">
        <v>0</v>
      </c>
      <c r="D4208" s="118" t="e">
        <f t="shared" ca="1" si="1"/>
        <v>#NAME?</v>
      </c>
      <c r="E4208" s="118" t="s">
        <v>19706</v>
      </c>
      <c r="F4208" s="118" t="s">
        <v>19707</v>
      </c>
      <c r="G4208" s="118"/>
      <c r="H4208" s="118" t="s">
        <v>4276</v>
      </c>
      <c r="I4208" s="118" t="s">
        <v>3131</v>
      </c>
      <c r="J4208" s="118" t="s">
        <v>7622</v>
      </c>
    </row>
    <row r="4209" spans="1:10" ht="12.75">
      <c r="A4209" s="118" t="s">
        <v>19708</v>
      </c>
      <c r="B4209" s="118" t="s">
        <v>19709</v>
      </c>
      <c r="C4209" s="118" t="b">
        <v>0</v>
      </c>
      <c r="D4209" s="118" t="e">
        <f t="shared" ca="1" si="1"/>
        <v>#NAME?</v>
      </c>
      <c r="E4209" s="118" t="s">
        <v>19706</v>
      </c>
      <c r="F4209" s="118" t="s">
        <v>19710</v>
      </c>
      <c r="G4209" s="118"/>
      <c r="H4209" s="118" t="s">
        <v>4831</v>
      </c>
      <c r="I4209" s="118" t="s">
        <v>3131</v>
      </c>
      <c r="J4209" s="118" t="s">
        <v>7622</v>
      </c>
    </row>
    <row r="4210" spans="1:10" ht="12.75">
      <c r="A4210" s="118" t="s">
        <v>19711</v>
      </c>
      <c r="B4210" s="118" t="s">
        <v>1059</v>
      </c>
      <c r="C4210" s="118" t="b">
        <v>0</v>
      </c>
      <c r="D4210" s="118" t="e">
        <f t="shared" ca="1" si="1"/>
        <v>#NAME?</v>
      </c>
      <c r="E4210" s="118" t="s">
        <v>19706</v>
      </c>
      <c r="F4210" s="118" t="s">
        <v>19712</v>
      </c>
      <c r="G4210" s="118"/>
      <c r="H4210" s="118" t="s">
        <v>5607</v>
      </c>
      <c r="I4210" s="118" t="s">
        <v>3131</v>
      </c>
      <c r="J4210" s="118" t="s">
        <v>7622</v>
      </c>
    </row>
    <row r="4211" spans="1:10" ht="12.75">
      <c r="A4211" s="118" t="s">
        <v>1069</v>
      </c>
      <c r="B4211" s="118" t="s">
        <v>963</v>
      </c>
      <c r="C4211" s="118" t="b">
        <v>0</v>
      </c>
      <c r="D4211" s="118" t="e">
        <f t="shared" ca="1" si="1"/>
        <v>#NAME?</v>
      </c>
      <c r="E4211" s="118" t="s">
        <v>19706</v>
      </c>
      <c r="F4211" s="118" t="s">
        <v>19713</v>
      </c>
      <c r="G4211" s="118"/>
      <c r="H4211" s="118" t="s">
        <v>7599</v>
      </c>
      <c r="I4211" s="118" t="s">
        <v>3131</v>
      </c>
      <c r="J4211" s="118" t="s">
        <v>7622</v>
      </c>
    </row>
    <row r="4212" spans="1:10" ht="12.75">
      <c r="A4212" s="118" t="s">
        <v>2135</v>
      </c>
      <c r="B4212" s="118" t="s">
        <v>19714</v>
      </c>
      <c r="C4212" s="118" t="b">
        <v>0</v>
      </c>
      <c r="D4212" s="118" t="e">
        <f t="shared" ca="1" si="1"/>
        <v>#NAME?</v>
      </c>
      <c r="E4212" s="118" t="s">
        <v>19706</v>
      </c>
      <c r="F4212" s="118" t="s">
        <v>19715</v>
      </c>
      <c r="G4212" s="118"/>
      <c r="H4212" s="118" t="s">
        <v>7599</v>
      </c>
      <c r="I4212" s="118" t="s">
        <v>3131</v>
      </c>
      <c r="J4212" s="118" t="s">
        <v>7622</v>
      </c>
    </row>
    <row r="4213" spans="1:10" ht="12.75">
      <c r="A4213" s="118" t="s">
        <v>2416</v>
      </c>
      <c r="B4213" s="118" t="s">
        <v>14583</v>
      </c>
      <c r="C4213" s="118" t="b">
        <v>0</v>
      </c>
      <c r="D4213" s="118" t="e">
        <f t="shared" ca="1" si="1"/>
        <v>#NAME?</v>
      </c>
      <c r="E4213" s="118" t="s">
        <v>19716</v>
      </c>
      <c r="F4213" s="118" t="s">
        <v>19717</v>
      </c>
      <c r="G4213" s="118"/>
      <c r="H4213" s="118" t="s">
        <v>4276</v>
      </c>
      <c r="I4213" s="118" t="s">
        <v>8725</v>
      </c>
      <c r="J4213" s="118" t="s">
        <v>8726</v>
      </c>
    </row>
    <row r="4214" spans="1:10" ht="12.75">
      <c r="A4214" s="118" t="s">
        <v>19718</v>
      </c>
      <c r="B4214" s="118" t="s">
        <v>18356</v>
      </c>
      <c r="C4214" s="118" t="b">
        <v>0</v>
      </c>
      <c r="D4214" s="118" t="e">
        <f t="shared" ca="1" si="1"/>
        <v>#NAME?</v>
      </c>
      <c r="E4214" s="118" t="s">
        <v>19716</v>
      </c>
      <c r="F4214" s="118" t="s">
        <v>19719</v>
      </c>
      <c r="G4214" s="118"/>
      <c r="H4214" s="118" t="s">
        <v>4485</v>
      </c>
      <c r="I4214" s="118" t="s">
        <v>8725</v>
      </c>
      <c r="J4214" s="118" t="s">
        <v>8726</v>
      </c>
    </row>
    <row r="4215" spans="1:10" ht="12.75">
      <c r="A4215" s="118" t="s">
        <v>10836</v>
      </c>
      <c r="B4215" s="118" t="s">
        <v>19720</v>
      </c>
      <c r="C4215" s="118" t="b">
        <v>0</v>
      </c>
      <c r="D4215" s="118" t="e">
        <f t="shared" ca="1" si="1"/>
        <v>#NAME?</v>
      </c>
      <c r="E4215" s="118" t="s">
        <v>19716</v>
      </c>
      <c r="F4215" s="118" t="s">
        <v>19721</v>
      </c>
      <c r="G4215" s="118"/>
      <c r="H4215" s="118" t="s">
        <v>4276</v>
      </c>
      <c r="I4215" s="118" t="s">
        <v>10351</v>
      </c>
      <c r="J4215" s="118" t="s">
        <v>7622</v>
      </c>
    </row>
    <row r="4216" spans="1:10" ht="12.75">
      <c r="A4216" s="118" t="s">
        <v>10407</v>
      </c>
      <c r="B4216" s="118" t="s">
        <v>19722</v>
      </c>
      <c r="C4216" s="118" t="b">
        <v>0</v>
      </c>
      <c r="D4216" s="118" t="e">
        <f t="shared" ca="1" si="1"/>
        <v>#NAME?</v>
      </c>
      <c r="E4216" s="118" t="s">
        <v>19716</v>
      </c>
      <c r="F4216" s="118" t="s">
        <v>19723</v>
      </c>
      <c r="G4216" s="118"/>
      <c r="H4216" s="118" t="s">
        <v>4831</v>
      </c>
      <c r="I4216" s="118" t="s">
        <v>10351</v>
      </c>
      <c r="J4216" s="118" t="s">
        <v>7622</v>
      </c>
    </row>
    <row r="4217" spans="1:10" ht="12.75">
      <c r="A4217" s="118" t="s">
        <v>1329</v>
      </c>
      <c r="B4217" s="118" t="s">
        <v>19724</v>
      </c>
      <c r="C4217" s="118" t="b">
        <v>0</v>
      </c>
      <c r="D4217" s="118" t="e">
        <f t="shared" ca="1" si="1"/>
        <v>#NAME?</v>
      </c>
      <c r="E4217" s="118" t="s">
        <v>19716</v>
      </c>
      <c r="F4217" s="118" t="s">
        <v>19725</v>
      </c>
      <c r="G4217" s="118"/>
      <c r="H4217" s="118" t="s">
        <v>4485</v>
      </c>
      <c r="I4217" s="118" t="s">
        <v>10210</v>
      </c>
      <c r="J4217" s="118" t="s">
        <v>8625</v>
      </c>
    </row>
    <row r="4218" spans="1:10" ht="12.75">
      <c r="A4218" s="118" t="s">
        <v>1591</v>
      </c>
      <c r="B4218" s="118" t="s">
        <v>19726</v>
      </c>
      <c r="C4218" s="118" t="b">
        <v>0</v>
      </c>
      <c r="D4218" s="118" t="e">
        <f t="shared" ca="1" si="1"/>
        <v>#NAME?</v>
      </c>
      <c r="E4218" s="118" t="s">
        <v>19716</v>
      </c>
      <c r="F4218" s="118" t="s">
        <v>19727</v>
      </c>
      <c r="G4218" s="118"/>
      <c r="H4218" s="118" t="s">
        <v>4276</v>
      </c>
      <c r="I4218" s="118" t="s">
        <v>14054</v>
      </c>
      <c r="J4218" s="118" t="s">
        <v>19728</v>
      </c>
    </row>
    <row r="4219" spans="1:10" ht="12.75">
      <c r="A4219" s="118" t="s">
        <v>19729</v>
      </c>
      <c r="B4219" s="118" t="s">
        <v>1922</v>
      </c>
      <c r="C4219" s="118" t="b">
        <v>0</v>
      </c>
      <c r="D4219" s="118" t="e">
        <f t="shared" ca="1" si="1"/>
        <v>#NAME?</v>
      </c>
      <c r="E4219" s="118" t="s">
        <v>19716</v>
      </c>
      <c r="F4219" s="118" t="s">
        <v>19730</v>
      </c>
      <c r="G4219" s="118"/>
      <c r="H4219" s="118" t="s">
        <v>4276</v>
      </c>
      <c r="I4219" s="118" t="s">
        <v>10351</v>
      </c>
      <c r="J4219" s="118" t="s">
        <v>7622</v>
      </c>
    </row>
    <row r="4220" spans="1:10" ht="12.75">
      <c r="A4220" s="118" t="s">
        <v>2529</v>
      </c>
      <c r="B4220" s="118" t="s">
        <v>19731</v>
      </c>
      <c r="C4220" s="118" t="b">
        <v>0</v>
      </c>
      <c r="D4220" s="118" t="e">
        <f t="shared" ca="1" si="1"/>
        <v>#NAME?</v>
      </c>
      <c r="E4220" s="118" t="s">
        <v>19716</v>
      </c>
      <c r="F4220" s="118" t="s">
        <v>19732</v>
      </c>
      <c r="G4220" s="118"/>
      <c r="H4220" s="118" t="s">
        <v>4872</v>
      </c>
      <c r="I4220" s="118" t="s">
        <v>10351</v>
      </c>
      <c r="J4220" s="118" t="s">
        <v>7622</v>
      </c>
    </row>
    <row r="4221" spans="1:10" ht="12.75">
      <c r="A4221" s="118" t="s">
        <v>798</v>
      </c>
      <c r="B4221" s="118" t="s">
        <v>19733</v>
      </c>
      <c r="C4221" s="118" t="b">
        <v>0</v>
      </c>
      <c r="D4221" s="118" t="e">
        <f t="shared" ca="1" si="1"/>
        <v>#NAME?</v>
      </c>
      <c r="E4221" s="118" t="s">
        <v>19716</v>
      </c>
      <c r="F4221" s="118" t="s">
        <v>19734</v>
      </c>
      <c r="G4221" s="118"/>
      <c r="H4221" s="118" t="s">
        <v>4276</v>
      </c>
      <c r="I4221" s="118" t="s">
        <v>14054</v>
      </c>
      <c r="J4221" s="118" t="s">
        <v>19728</v>
      </c>
    </row>
    <row r="4222" spans="1:10" ht="12.75">
      <c r="A4222" s="118" t="s">
        <v>1721</v>
      </c>
      <c r="B4222" s="118" t="s">
        <v>19735</v>
      </c>
      <c r="C4222" s="118" t="b">
        <v>0</v>
      </c>
      <c r="D4222" s="118" t="e">
        <f t="shared" ca="1" si="1"/>
        <v>#NAME?</v>
      </c>
      <c r="E4222" s="118" t="s">
        <v>19716</v>
      </c>
      <c r="F4222" s="118" t="s">
        <v>19736</v>
      </c>
      <c r="G4222" s="118"/>
      <c r="H4222" s="118" t="s">
        <v>4872</v>
      </c>
      <c r="I4222" s="118" t="s">
        <v>10351</v>
      </c>
      <c r="J4222" s="118" t="s">
        <v>7622</v>
      </c>
    </row>
    <row r="4223" spans="1:10" ht="12.75">
      <c r="A4223" s="118" t="s">
        <v>8358</v>
      </c>
      <c r="B4223" s="118" t="s">
        <v>19737</v>
      </c>
      <c r="C4223" s="118" t="b">
        <v>0</v>
      </c>
      <c r="D4223" s="118" t="e">
        <f t="shared" ca="1" si="1"/>
        <v>#NAME?</v>
      </c>
      <c r="E4223" s="118" t="s">
        <v>19716</v>
      </c>
      <c r="F4223" s="118" t="s">
        <v>19738</v>
      </c>
      <c r="G4223" s="118"/>
      <c r="H4223" s="118" t="s">
        <v>4276</v>
      </c>
      <c r="I4223" s="118" t="s">
        <v>8725</v>
      </c>
      <c r="J4223" s="118" t="s">
        <v>8726</v>
      </c>
    </row>
    <row r="4224" spans="1:10" ht="12.75">
      <c r="A4224" s="118" t="s">
        <v>15067</v>
      </c>
      <c r="B4224" s="118" t="s">
        <v>14568</v>
      </c>
      <c r="C4224" s="118" t="b">
        <v>0</v>
      </c>
      <c r="D4224" s="118" t="e">
        <f t="shared" ca="1" si="1"/>
        <v>#NAME?</v>
      </c>
      <c r="E4224" s="118" t="s">
        <v>19716</v>
      </c>
      <c r="F4224" s="118" t="s">
        <v>19739</v>
      </c>
      <c r="G4224" s="118"/>
      <c r="H4224" s="118" t="s">
        <v>4872</v>
      </c>
      <c r="I4224" s="118" t="s">
        <v>14054</v>
      </c>
      <c r="J4224" s="118" t="s">
        <v>19728</v>
      </c>
    </row>
    <row r="4225" spans="1:10" ht="12.75">
      <c r="A4225" s="118" t="s">
        <v>19740</v>
      </c>
      <c r="B4225" s="118" t="s">
        <v>983</v>
      </c>
      <c r="C4225" s="118" t="b">
        <v>0</v>
      </c>
      <c r="D4225" s="118" t="e">
        <f t="shared" ca="1" si="1"/>
        <v>#NAME?</v>
      </c>
      <c r="E4225" s="118" t="s">
        <v>19716</v>
      </c>
      <c r="F4225" s="118" t="s">
        <v>19741</v>
      </c>
      <c r="G4225" s="118"/>
      <c r="H4225" s="118" t="s">
        <v>16470</v>
      </c>
      <c r="I4225" s="118" t="s">
        <v>19742</v>
      </c>
      <c r="J4225" s="118"/>
    </row>
    <row r="4226" spans="1:10" ht="12.75">
      <c r="A4226" s="118" t="s">
        <v>9126</v>
      </c>
      <c r="B4226" s="118" t="s">
        <v>2576</v>
      </c>
      <c r="C4226" s="118" t="b">
        <v>0</v>
      </c>
      <c r="D4226" s="118" t="e">
        <f t="shared" ca="1" si="1"/>
        <v>#NAME?</v>
      </c>
      <c r="E4226" s="118" t="s">
        <v>19743</v>
      </c>
      <c r="F4226" s="118" t="s">
        <v>19744</v>
      </c>
      <c r="G4226" s="118"/>
      <c r="H4226" s="118" t="s">
        <v>5273</v>
      </c>
      <c r="I4226" s="118" t="s">
        <v>7642</v>
      </c>
      <c r="J4226" s="118"/>
    </row>
    <row r="4227" spans="1:10" ht="12.75">
      <c r="A4227" s="118" t="s">
        <v>836</v>
      </c>
      <c r="B4227" s="118" t="s">
        <v>19745</v>
      </c>
      <c r="C4227" s="118" t="b">
        <v>0</v>
      </c>
      <c r="D4227" s="118" t="e">
        <f t="shared" ca="1" si="1"/>
        <v>#NAME?</v>
      </c>
      <c r="E4227" s="118" t="s">
        <v>19743</v>
      </c>
      <c r="F4227" s="118" t="s">
        <v>19746</v>
      </c>
      <c r="G4227" s="118"/>
      <c r="H4227" s="118" t="s">
        <v>5607</v>
      </c>
      <c r="I4227" s="118" t="s">
        <v>7642</v>
      </c>
      <c r="J4227" s="118"/>
    </row>
    <row r="4228" spans="1:10" ht="12.75">
      <c r="A4228" s="118" t="s">
        <v>2013</v>
      </c>
      <c r="B4228" s="118" t="s">
        <v>19747</v>
      </c>
      <c r="C4228" s="118" t="b">
        <v>0</v>
      </c>
      <c r="D4228" s="118" t="e">
        <f t="shared" ca="1" si="1"/>
        <v>#NAME?</v>
      </c>
      <c r="E4228" s="118" t="s">
        <v>19743</v>
      </c>
      <c r="F4228" s="118" t="s">
        <v>19748</v>
      </c>
      <c r="G4228" s="118"/>
      <c r="H4228" s="118" t="s">
        <v>5273</v>
      </c>
      <c r="I4228" s="118" t="s">
        <v>7642</v>
      </c>
      <c r="J4228" s="118"/>
    </row>
    <row r="4229" spans="1:10" ht="12.75">
      <c r="A4229" s="118" t="s">
        <v>8744</v>
      </c>
      <c r="B4229" s="118" t="s">
        <v>17357</v>
      </c>
      <c r="C4229" s="118" t="b">
        <v>0</v>
      </c>
      <c r="D4229" s="118" t="e">
        <f t="shared" ca="1" si="1"/>
        <v>#NAME?</v>
      </c>
      <c r="E4229" s="118" t="s">
        <v>19749</v>
      </c>
      <c r="F4229" s="118" t="s">
        <v>19750</v>
      </c>
      <c r="G4229" s="118"/>
      <c r="H4229" s="118" t="s">
        <v>4278</v>
      </c>
      <c r="I4229" s="118" t="s">
        <v>10067</v>
      </c>
      <c r="J4229" s="118"/>
    </row>
    <row r="4230" spans="1:10" ht="12.75">
      <c r="A4230" s="118" t="s">
        <v>13941</v>
      </c>
      <c r="B4230" s="118" t="s">
        <v>19751</v>
      </c>
      <c r="C4230" s="118" t="b">
        <v>0</v>
      </c>
      <c r="D4230" s="118" t="e">
        <f t="shared" ca="1" si="1"/>
        <v>#NAME?</v>
      </c>
      <c r="E4230" s="118" t="s">
        <v>19749</v>
      </c>
      <c r="F4230" s="118" t="s">
        <v>19752</v>
      </c>
      <c r="G4230" s="118"/>
      <c r="H4230" s="118" t="s">
        <v>19753</v>
      </c>
      <c r="I4230" s="118" t="s">
        <v>10067</v>
      </c>
      <c r="J4230" s="118"/>
    </row>
    <row r="4231" spans="1:10" ht="12.75">
      <c r="A4231" s="118" t="s">
        <v>8748</v>
      </c>
      <c r="B4231" s="118" t="s">
        <v>19754</v>
      </c>
      <c r="C4231" s="118" t="b">
        <v>0</v>
      </c>
      <c r="D4231" s="118" t="e">
        <f t="shared" ca="1" si="1"/>
        <v>#NAME?</v>
      </c>
      <c r="E4231" s="118" t="s">
        <v>19749</v>
      </c>
      <c r="F4231" s="118" t="s">
        <v>19755</v>
      </c>
      <c r="G4231" s="118"/>
      <c r="H4231" s="118" t="s">
        <v>15429</v>
      </c>
      <c r="I4231" s="118" t="s">
        <v>10067</v>
      </c>
      <c r="J4231" s="118"/>
    </row>
    <row r="4232" spans="1:10" ht="12.75">
      <c r="A4232" s="118" t="s">
        <v>8926</v>
      </c>
      <c r="B4232" s="118" t="s">
        <v>19756</v>
      </c>
      <c r="C4232" s="118" t="b">
        <v>0</v>
      </c>
      <c r="D4232" s="118" t="e">
        <f t="shared" ca="1" si="1"/>
        <v>#NAME?</v>
      </c>
      <c r="E4232" s="118" t="s">
        <v>19749</v>
      </c>
      <c r="F4232" s="118" t="s">
        <v>19757</v>
      </c>
      <c r="G4232" s="118"/>
      <c r="H4232" s="118" t="s">
        <v>8760</v>
      </c>
      <c r="I4232" s="118" t="s">
        <v>10067</v>
      </c>
      <c r="J4232" s="118"/>
    </row>
    <row r="4233" spans="1:10" ht="12.75">
      <c r="A4233" s="118" t="s">
        <v>846</v>
      </c>
      <c r="B4233" s="118" t="s">
        <v>19758</v>
      </c>
      <c r="C4233" s="118" t="b">
        <v>0</v>
      </c>
      <c r="D4233" s="118" t="e">
        <f t="shared" ca="1" si="1"/>
        <v>#NAME?</v>
      </c>
      <c r="E4233" s="118" t="s">
        <v>19749</v>
      </c>
      <c r="F4233" s="118" t="s">
        <v>19759</v>
      </c>
      <c r="G4233" s="118"/>
      <c r="H4233" s="118" t="s">
        <v>8760</v>
      </c>
      <c r="I4233" s="118" t="s">
        <v>10067</v>
      </c>
      <c r="J4233" s="118"/>
    </row>
    <row r="4234" spans="1:10" ht="12.75">
      <c r="A4234" s="118" t="s">
        <v>1069</v>
      </c>
      <c r="B4234" s="118" t="s">
        <v>19760</v>
      </c>
      <c r="C4234" s="118" t="b">
        <v>0</v>
      </c>
      <c r="D4234" s="118" t="e">
        <f t="shared" ca="1" si="1"/>
        <v>#NAME?</v>
      </c>
      <c r="E4234" s="118" t="s">
        <v>19749</v>
      </c>
      <c r="F4234" s="118" t="s">
        <v>19761</v>
      </c>
      <c r="G4234" s="118"/>
      <c r="H4234" s="118" t="s">
        <v>8760</v>
      </c>
      <c r="I4234" s="118" t="s">
        <v>10067</v>
      </c>
      <c r="J4234" s="118"/>
    </row>
    <row r="4235" spans="1:10" ht="12.75">
      <c r="A4235" s="118" t="s">
        <v>13158</v>
      </c>
      <c r="B4235" s="118" t="s">
        <v>19762</v>
      </c>
      <c r="C4235" s="118" t="b">
        <v>0</v>
      </c>
      <c r="D4235" s="118" t="e">
        <f t="shared" ca="1" si="1"/>
        <v>#NAME?</v>
      </c>
      <c r="E4235" s="118" t="s">
        <v>19749</v>
      </c>
      <c r="F4235" s="118" t="s">
        <v>19763</v>
      </c>
      <c r="G4235" s="118"/>
      <c r="H4235" s="118" t="s">
        <v>4278</v>
      </c>
      <c r="I4235" s="118" t="s">
        <v>10067</v>
      </c>
      <c r="J4235" s="118"/>
    </row>
    <row r="4236" spans="1:10" ht="12.75">
      <c r="A4236" s="118" t="s">
        <v>19764</v>
      </c>
      <c r="B4236" s="118" t="s">
        <v>18937</v>
      </c>
      <c r="C4236" s="118" t="b">
        <v>0</v>
      </c>
      <c r="D4236" s="118" t="e">
        <f t="shared" ca="1" si="1"/>
        <v>#NAME?</v>
      </c>
      <c r="E4236" s="118" t="s">
        <v>19765</v>
      </c>
      <c r="F4236" s="118" t="s">
        <v>19766</v>
      </c>
      <c r="G4236" s="118"/>
      <c r="H4236" s="118" t="s">
        <v>5368</v>
      </c>
      <c r="I4236" s="118" t="s">
        <v>15202</v>
      </c>
      <c r="J4236" s="118"/>
    </row>
    <row r="4237" spans="1:10" ht="12.75">
      <c r="A4237" s="118" t="s">
        <v>8422</v>
      </c>
      <c r="B4237" s="118" t="s">
        <v>19767</v>
      </c>
      <c r="C4237" s="118" t="b">
        <v>0</v>
      </c>
      <c r="D4237" s="118" t="e">
        <f t="shared" ca="1" si="1"/>
        <v>#NAME?</v>
      </c>
      <c r="E4237" s="118" t="s">
        <v>19765</v>
      </c>
      <c r="F4237" s="118" t="s">
        <v>19768</v>
      </c>
      <c r="G4237" s="118"/>
      <c r="H4237" s="118" t="s">
        <v>4276</v>
      </c>
      <c r="I4237" s="118" t="s">
        <v>15202</v>
      </c>
      <c r="J4237" s="118"/>
    </row>
    <row r="4238" spans="1:10" ht="12.75">
      <c r="A4238" s="118" t="s">
        <v>8314</v>
      </c>
      <c r="B4238" s="118" t="s">
        <v>19769</v>
      </c>
      <c r="C4238" s="118" t="b">
        <v>0</v>
      </c>
      <c r="D4238" s="118" t="e">
        <f t="shared" ca="1" si="1"/>
        <v>#NAME?</v>
      </c>
      <c r="E4238" s="118" t="s">
        <v>19765</v>
      </c>
      <c r="F4238" s="118" t="s">
        <v>19770</v>
      </c>
      <c r="G4238" s="118"/>
      <c r="H4238" s="118" t="s">
        <v>54</v>
      </c>
      <c r="I4238" s="118" t="s">
        <v>15202</v>
      </c>
      <c r="J4238" s="118"/>
    </row>
    <row r="4239" spans="1:10" ht="12.75">
      <c r="A4239" s="118" t="s">
        <v>12113</v>
      </c>
      <c r="B4239" s="118" t="s">
        <v>19771</v>
      </c>
      <c r="C4239" s="118" t="b">
        <v>0</v>
      </c>
      <c r="D4239" s="118" t="e">
        <f t="shared" ca="1" si="1"/>
        <v>#NAME?</v>
      </c>
      <c r="E4239" s="118" t="s">
        <v>19765</v>
      </c>
      <c r="F4239" s="118" t="s">
        <v>19772</v>
      </c>
      <c r="G4239" s="118"/>
      <c r="H4239" s="118" t="s">
        <v>5961</v>
      </c>
      <c r="I4239" s="118" t="s">
        <v>11076</v>
      </c>
      <c r="J4239" s="118"/>
    </row>
    <row r="4240" spans="1:10" ht="12.75">
      <c r="A4240" s="118" t="s">
        <v>10352</v>
      </c>
      <c r="B4240" s="118" t="s">
        <v>19773</v>
      </c>
      <c r="C4240" s="118" t="b">
        <v>0</v>
      </c>
      <c r="D4240" s="118" t="e">
        <f t="shared" ca="1" si="1"/>
        <v>#NAME?</v>
      </c>
      <c r="E4240" s="118" t="s">
        <v>19765</v>
      </c>
      <c r="F4240" s="118" t="s">
        <v>19774</v>
      </c>
      <c r="G4240" s="118"/>
      <c r="H4240" s="118" t="s">
        <v>5273</v>
      </c>
      <c r="I4240" s="118" t="s">
        <v>7642</v>
      </c>
      <c r="J4240" s="118"/>
    </row>
    <row r="4241" spans="1:10" ht="12.75">
      <c r="A4241" s="118" t="s">
        <v>19775</v>
      </c>
      <c r="B4241" s="118" t="s">
        <v>8017</v>
      </c>
      <c r="C4241" s="118" t="b">
        <v>0</v>
      </c>
      <c r="D4241" s="118" t="e">
        <f t="shared" ca="1" si="1"/>
        <v>#NAME?</v>
      </c>
      <c r="E4241" s="118" t="s">
        <v>19765</v>
      </c>
      <c r="F4241" s="118" t="s">
        <v>19776</v>
      </c>
      <c r="G4241" s="118"/>
      <c r="H4241" s="118" t="s">
        <v>54</v>
      </c>
      <c r="I4241" s="118" t="s">
        <v>7642</v>
      </c>
      <c r="J4241" s="118"/>
    </row>
    <row r="4242" spans="1:10" ht="12.75">
      <c r="A4242" s="118" t="s">
        <v>7966</v>
      </c>
      <c r="B4242" s="118" t="s">
        <v>19777</v>
      </c>
      <c r="C4242" s="118" t="b">
        <v>0</v>
      </c>
      <c r="D4242" s="118" t="e">
        <f t="shared" ca="1" si="1"/>
        <v>#NAME?</v>
      </c>
      <c r="E4242" s="118" t="s">
        <v>19765</v>
      </c>
      <c r="F4242" s="118" t="s">
        <v>19778</v>
      </c>
      <c r="G4242" s="118"/>
      <c r="H4242" s="118" t="s">
        <v>19779</v>
      </c>
      <c r="I4242" s="118" t="s">
        <v>15202</v>
      </c>
      <c r="J4242" s="118"/>
    </row>
    <row r="4243" spans="1:10" ht="12.75">
      <c r="A4243" s="118" t="s">
        <v>836</v>
      </c>
      <c r="B4243" s="118" t="s">
        <v>19780</v>
      </c>
      <c r="C4243" s="118" t="b">
        <v>0</v>
      </c>
      <c r="D4243" s="118" t="e">
        <f t="shared" ca="1" si="1"/>
        <v>#NAME?</v>
      </c>
      <c r="E4243" s="118" t="s">
        <v>19765</v>
      </c>
      <c r="F4243" s="118" t="s">
        <v>19781</v>
      </c>
      <c r="G4243" s="118"/>
      <c r="H4243" s="118" t="s">
        <v>19779</v>
      </c>
      <c r="I4243" s="118" t="s">
        <v>15202</v>
      </c>
      <c r="J4243" s="118"/>
    </row>
    <row r="4244" spans="1:10" ht="12.75">
      <c r="A4244" s="118" t="s">
        <v>19782</v>
      </c>
      <c r="B4244" s="118" t="s">
        <v>19783</v>
      </c>
      <c r="C4244" s="118" t="b">
        <v>0</v>
      </c>
      <c r="D4244" s="118" t="e">
        <f t="shared" ca="1" si="1"/>
        <v>#NAME?</v>
      </c>
      <c r="E4244" s="118" t="s">
        <v>19765</v>
      </c>
      <c r="F4244" s="118" t="s">
        <v>19784</v>
      </c>
      <c r="G4244" s="118"/>
      <c r="H4244" s="118" t="s">
        <v>7855</v>
      </c>
      <c r="I4244" s="118" t="s">
        <v>15202</v>
      </c>
      <c r="J4244" s="118"/>
    </row>
    <row r="4245" spans="1:10" ht="12.75">
      <c r="A4245" s="118" t="s">
        <v>11933</v>
      </c>
      <c r="B4245" s="118" t="s">
        <v>19785</v>
      </c>
      <c r="C4245" s="118" t="b">
        <v>0</v>
      </c>
      <c r="D4245" s="118" t="e">
        <f t="shared" ca="1" si="1"/>
        <v>#NAME?</v>
      </c>
      <c r="E4245" s="118" t="s">
        <v>19765</v>
      </c>
      <c r="F4245" s="118" t="s">
        <v>19786</v>
      </c>
      <c r="G4245" s="118"/>
      <c r="H4245" s="118" t="s">
        <v>7855</v>
      </c>
      <c r="I4245" s="118" t="s">
        <v>15202</v>
      </c>
      <c r="J4245" s="118"/>
    </row>
    <row r="4246" spans="1:10" ht="12.75">
      <c r="A4246" s="118" t="s">
        <v>11861</v>
      </c>
      <c r="B4246" s="118" t="s">
        <v>19787</v>
      </c>
      <c r="C4246" s="118" t="b">
        <v>0</v>
      </c>
      <c r="D4246" s="118" t="e">
        <f t="shared" ca="1" si="1"/>
        <v>#NAME?</v>
      </c>
      <c r="E4246" s="118" t="s">
        <v>19765</v>
      </c>
      <c r="F4246" s="118" t="s">
        <v>19788</v>
      </c>
      <c r="G4246" s="118"/>
      <c r="H4246" s="118" t="s">
        <v>5368</v>
      </c>
      <c r="I4246" s="118" t="s">
        <v>15202</v>
      </c>
      <c r="J4246" s="118"/>
    </row>
    <row r="4247" spans="1:10" ht="12.75">
      <c r="A4247" s="118" t="s">
        <v>882</v>
      </c>
      <c r="B4247" s="118" t="s">
        <v>12980</v>
      </c>
      <c r="C4247" s="118" t="b">
        <v>0</v>
      </c>
      <c r="D4247" s="118" t="e">
        <f t="shared" ca="1" si="1"/>
        <v>#NAME?</v>
      </c>
      <c r="E4247" s="118" t="s">
        <v>19765</v>
      </c>
      <c r="F4247" s="118" t="s">
        <v>19789</v>
      </c>
      <c r="G4247" s="118"/>
      <c r="H4247" s="118" t="s">
        <v>5961</v>
      </c>
      <c r="I4247" s="118" t="s">
        <v>11076</v>
      </c>
      <c r="J4247" s="118"/>
    </row>
    <row r="4248" spans="1:10" ht="12.75">
      <c r="A4248" s="118" t="s">
        <v>873</v>
      </c>
      <c r="B4248" s="118" t="s">
        <v>11125</v>
      </c>
      <c r="C4248" s="118" t="b">
        <v>0</v>
      </c>
      <c r="D4248" s="118" t="e">
        <f t="shared" ca="1" si="1"/>
        <v>#NAME?</v>
      </c>
      <c r="E4248" s="118" t="s">
        <v>19765</v>
      </c>
      <c r="F4248" s="118" t="s">
        <v>19790</v>
      </c>
      <c r="G4248" s="118"/>
      <c r="H4248" s="118" t="s">
        <v>8391</v>
      </c>
      <c r="I4248" s="118" t="s">
        <v>15202</v>
      </c>
      <c r="J4248" s="118"/>
    </row>
    <row r="4249" spans="1:10" ht="12.75">
      <c r="A4249" s="118" t="s">
        <v>1484</v>
      </c>
      <c r="B4249" s="118" t="s">
        <v>19791</v>
      </c>
      <c r="C4249" s="118" t="b">
        <v>0</v>
      </c>
      <c r="D4249" s="118" t="e">
        <f t="shared" ca="1" si="1"/>
        <v>#NAME?</v>
      </c>
      <c r="E4249" s="118" t="s">
        <v>19765</v>
      </c>
      <c r="F4249" s="118" t="s">
        <v>19792</v>
      </c>
      <c r="G4249" s="118"/>
      <c r="H4249" s="118" t="s">
        <v>5279</v>
      </c>
      <c r="I4249" s="118" t="s">
        <v>15202</v>
      </c>
      <c r="J4249" s="118"/>
    </row>
    <row r="4250" spans="1:10" ht="12.75">
      <c r="A4250" s="118" t="s">
        <v>8031</v>
      </c>
      <c r="B4250" s="118" t="s">
        <v>8156</v>
      </c>
      <c r="C4250" s="118" t="b">
        <v>0</v>
      </c>
      <c r="D4250" s="118" t="e">
        <f t="shared" ca="1" si="1"/>
        <v>#NAME?</v>
      </c>
      <c r="E4250" s="118" t="s">
        <v>19765</v>
      </c>
      <c r="F4250" s="118" t="s">
        <v>19793</v>
      </c>
      <c r="G4250" s="118"/>
      <c r="H4250" s="118" t="s">
        <v>5368</v>
      </c>
      <c r="I4250" s="118" t="s">
        <v>14479</v>
      </c>
      <c r="J4250" s="118"/>
    </row>
    <row r="4251" spans="1:10" ht="12.75">
      <c r="A4251" s="118" t="s">
        <v>920</v>
      </c>
      <c r="B4251" s="118" t="s">
        <v>19794</v>
      </c>
      <c r="C4251" s="118" t="b">
        <v>0</v>
      </c>
      <c r="D4251" s="118" t="e">
        <f t="shared" ca="1" si="1"/>
        <v>#NAME?</v>
      </c>
      <c r="E4251" s="118" t="s">
        <v>19795</v>
      </c>
      <c r="F4251" s="118" t="s">
        <v>19796</v>
      </c>
      <c r="G4251" s="118"/>
      <c r="H4251" s="118" t="s">
        <v>54</v>
      </c>
      <c r="I4251" s="118" t="s">
        <v>11815</v>
      </c>
      <c r="J4251" s="118"/>
    </row>
    <row r="4252" spans="1:10" ht="12.75">
      <c r="A4252" s="118" t="s">
        <v>2068</v>
      </c>
      <c r="B4252" s="118" t="s">
        <v>19797</v>
      </c>
      <c r="C4252" s="118" t="b">
        <v>0</v>
      </c>
      <c r="D4252" s="118" t="e">
        <f t="shared" ca="1" si="1"/>
        <v>#NAME?</v>
      </c>
      <c r="E4252" s="118" t="s">
        <v>19798</v>
      </c>
      <c r="F4252" s="118" t="s">
        <v>19799</v>
      </c>
      <c r="G4252" s="118"/>
      <c r="H4252" s="118" t="s">
        <v>4276</v>
      </c>
      <c r="I4252" s="118" t="s">
        <v>10545</v>
      </c>
      <c r="J4252" s="118" t="s">
        <v>7756</v>
      </c>
    </row>
    <row r="4253" spans="1:10" ht="12.75">
      <c r="A4253" s="118" t="s">
        <v>814</v>
      </c>
      <c r="B4253" s="118" t="s">
        <v>9178</v>
      </c>
      <c r="C4253" s="118" t="b">
        <v>0</v>
      </c>
      <c r="D4253" s="118" t="e">
        <f t="shared" ca="1" si="1"/>
        <v>#NAME?</v>
      </c>
      <c r="E4253" s="118" t="s">
        <v>19800</v>
      </c>
      <c r="F4253" s="118" t="s">
        <v>19801</v>
      </c>
      <c r="G4253" s="118"/>
      <c r="H4253" s="118" t="s">
        <v>8350</v>
      </c>
      <c r="I4253" s="118" t="s">
        <v>19802</v>
      </c>
      <c r="J4253" s="118" t="s">
        <v>12582</v>
      </c>
    </row>
    <row r="4254" spans="1:10" ht="12.75">
      <c r="A4254" s="118" t="s">
        <v>814</v>
      </c>
      <c r="B4254" s="118" t="s">
        <v>2675</v>
      </c>
      <c r="C4254" s="118" t="b">
        <v>0</v>
      </c>
      <c r="D4254" s="118" t="e">
        <f t="shared" ca="1" si="1"/>
        <v>#NAME?</v>
      </c>
      <c r="E4254" s="118" t="s">
        <v>19800</v>
      </c>
      <c r="F4254" s="118" t="s">
        <v>19803</v>
      </c>
      <c r="G4254" s="118"/>
      <c r="H4254" s="118" t="s">
        <v>4831</v>
      </c>
      <c r="I4254" s="118" t="s">
        <v>19802</v>
      </c>
      <c r="J4254" s="118" t="s">
        <v>12582</v>
      </c>
    </row>
    <row r="4255" spans="1:10" ht="12.75">
      <c r="A4255" s="118" t="s">
        <v>8186</v>
      </c>
      <c r="B4255" s="118" t="s">
        <v>19804</v>
      </c>
      <c r="C4255" s="118" t="b">
        <v>0</v>
      </c>
      <c r="D4255" s="118" t="e">
        <f t="shared" ca="1" si="1"/>
        <v>#NAME?</v>
      </c>
      <c r="E4255" s="118" t="s">
        <v>19800</v>
      </c>
      <c r="F4255" s="118" t="s">
        <v>19805</v>
      </c>
      <c r="G4255" s="118"/>
      <c r="H4255" s="118" t="s">
        <v>4908</v>
      </c>
      <c r="I4255" s="118" t="s">
        <v>19802</v>
      </c>
      <c r="J4255" s="118" t="s">
        <v>12582</v>
      </c>
    </row>
    <row r="4256" spans="1:10" ht="12.75">
      <c r="A4256" s="118" t="s">
        <v>870</v>
      </c>
      <c r="B4256" s="118" t="s">
        <v>19806</v>
      </c>
      <c r="C4256" s="118" t="b">
        <v>0</v>
      </c>
      <c r="D4256" s="118" t="e">
        <f t="shared" ca="1" si="1"/>
        <v>#NAME?</v>
      </c>
      <c r="E4256" s="118" t="s">
        <v>19800</v>
      </c>
      <c r="F4256" s="118" t="s">
        <v>19807</v>
      </c>
      <c r="G4256" s="118"/>
      <c r="H4256" s="118" t="s">
        <v>4831</v>
      </c>
      <c r="I4256" s="118" t="s">
        <v>19802</v>
      </c>
      <c r="J4256" s="118" t="s">
        <v>12582</v>
      </c>
    </row>
    <row r="4257" spans="1:10" ht="12.75">
      <c r="A4257" s="118" t="s">
        <v>940</v>
      </c>
      <c r="B4257" s="118" t="s">
        <v>19808</v>
      </c>
      <c r="C4257" s="118" t="b">
        <v>0</v>
      </c>
      <c r="D4257" s="118" t="e">
        <f t="shared" ca="1" si="1"/>
        <v>#NAME?</v>
      </c>
      <c r="E4257" s="118" t="s">
        <v>19800</v>
      </c>
      <c r="F4257" s="118" t="s">
        <v>19809</v>
      </c>
      <c r="G4257" s="118"/>
      <c r="H4257" s="118" t="s">
        <v>4831</v>
      </c>
      <c r="I4257" s="118" t="s">
        <v>19802</v>
      </c>
      <c r="J4257" s="118" t="s">
        <v>12582</v>
      </c>
    </row>
    <row r="4258" spans="1:10" ht="12.75">
      <c r="A4258" s="118" t="s">
        <v>8861</v>
      </c>
      <c r="B4258" s="118" t="s">
        <v>18591</v>
      </c>
      <c r="C4258" s="118" t="b">
        <v>0</v>
      </c>
      <c r="D4258" s="118" t="e">
        <f t="shared" ca="1" si="1"/>
        <v>#NAME?</v>
      </c>
      <c r="E4258" s="118" t="s">
        <v>19800</v>
      </c>
      <c r="F4258" s="118" t="s">
        <v>19810</v>
      </c>
      <c r="G4258" s="118"/>
      <c r="H4258" s="118" t="s">
        <v>18316</v>
      </c>
      <c r="I4258" s="118" t="s">
        <v>19802</v>
      </c>
      <c r="J4258" s="118" t="s">
        <v>12582</v>
      </c>
    </row>
    <row r="4259" spans="1:10" ht="12.75">
      <c r="A4259" s="118" t="s">
        <v>8016</v>
      </c>
      <c r="B4259" s="118" t="s">
        <v>19811</v>
      </c>
      <c r="C4259" s="118" t="b">
        <v>0</v>
      </c>
      <c r="D4259" s="118" t="e">
        <f t="shared" ca="1" si="1"/>
        <v>#NAME?</v>
      </c>
      <c r="E4259" s="118" t="s">
        <v>19800</v>
      </c>
      <c r="F4259" s="118" t="s">
        <v>19812</v>
      </c>
      <c r="G4259" s="118"/>
      <c r="H4259" s="118" t="s">
        <v>54</v>
      </c>
      <c r="I4259" s="118" t="s">
        <v>19802</v>
      </c>
      <c r="J4259" s="118" t="s">
        <v>12582</v>
      </c>
    </row>
    <row r="4260" spans="1:10" ht="12.75">
      <c r="A4260" s="118" t="s">
        <v>19813</v>
      </c>
      <c r="B4260" s="118" t="s">
        <v>19814</v>
      </c>
      <c r="C4260" s="118" t="b">
        <v>0</v>
      </c>
      <c r="D4260" s="118" t="e">
        <f t="shared" ca="1" si="1"/>
        <v>#NAME?</v>
      </c>
      <c r="E4260" s="118" t="s">
        <v>19800</v>
      </c>
      <c r="F4260" s="118" t="s">
        <v>19815</v>
      </c>
      <c r="G4260" s="118"/>
      <c r="H4260" s="118" t="s">
        <v>4485</v>
      </c>
      <c r="I4260" s="118" t="s">
        <v>15914</v>
      </c>
      <c r="J4260" s="118" t="s">
        <v>7622</v>
      </c>
    </row>
    <row r="4261" spans="1:10" ht="12.75">
      <c r="A4261" s="118" t="s">
        <v>19816</v>
      </c>
      <c r="B4261" s="118" t="s">
        <v>19817</v>
      </c>
      <c r="C4261" s="118" t="b">
        <v>0</v>
      </c>
      <c r="D4261" s="118" t="e">
        <f t="shared" ca="1" si="1"/>
        <v>#NAME?</v>
      </c>
      <c r="E4261" s="118" t="s">
        <v>19800</v>
      </c>
      <c r="F4261" s="118" t="s">
        <v>19818</v>
      </c>
      <c r="G4261" s="118"/>
      <c r="H4261" s="118" t="s">
        <v>4485</v>
      </c>
      <c r="I4261" s="118" t="s">
        <v>19802</v>
      </c>
      <c r="J4261" s="118" t="s">
        <v>12582</v>
      </c>
    </row>
    <row r="4262" spans="1:10" ht="12.75">
      <c r="A4262" s="118" t="s">
        <v>2135</v>
      </c>
      <c r="B4262" s="118" t="s">
        <v>19819</v>
      </c>
      <c r="C4262" s="118" t="b">
        <v>0</v>
      </c>
      <c r="D4262" s="118" t="e">
        <f t="shared" ca="1" si="1"/>
        <v>#NAME?</v>
      </c>
      <c r="E4262" s="118" t="s">
        <v>19800</v>
      </c>
      <c r="F4262" s="118" t="s">
        <v>19820</v>
      </c>
      <c r="G4262" s="118"/>
      <c r="H4262" s="118" t="s">
        <v>4485</v>
      </c>
      <c r="I4262" s="118" t="s">
        <v>10545</v>
      </c>
      <c r="J4262" s="118" t="s">
        <v>7756</v>
      </c>
    </row>
    <row r="4263" spans="1:10" ht="12.75">
      <c r="A4263" s="118" t="s">
        <v>1769</v>
      </c>
      <c r="B4263" s="118" t="s">
        <v>17339</v>
      </c>
      <c r="C4263" s="118" t="b">
        <v>0</v>
      </c>
      <c r="D4263" s="118" t="e">
        <f t="shared" ca="1" si="1"/>
        <v>#NAME?</v>
      </c>
      <c r="E4263" s="118" t="s">
        <v>19800</v>
      </c>
      <c r="F4263" s="118" t="s">
        <v>19821</v>
      </c>
      <c r="G4263" s="118"/>
      <c r="H4263" s="118" t="s">
        <v>54</v>
      </c>
      <c r="I4263" s="118" t="s">
        <v>19802</v>
      </c>
      <c r="J4263" s="118" t="s">
        <v>12582</v>
      </c>
    </row>
    <row r="4264" spans="1:10" ht="12.75">
      <c r="A4264" s="118" t="s">
        <v>2600</v>
      </c>
      <c r="B4264" s="118" t="s">
        <v>19822</v>
      </c>
      <c r="C4264" s="118" t="b">
        <v>0</v>
      </c>
      <c r="D4264" s="118" t="e">
        <f t="shared" ca="1" si="1"/>
        <v>#NAME?</v>
      </c>
      <c r="E4264" s="118" t="s">
        <v>19800</v>
      </c>
      <c r="F4264" s="118" t="s">
        <v>19823</v>
      </c>
      <c r="G4264" s="118"/>
      <c r="H4264" s="118" t="s">
        <v>54</v>
      </c>
      <c r="I4264" s="118" t="s">
        <v>19802</v>
      </c>
      <c r="J4264" s="118" t="s">
        <v>12582</v>
      </c>
    </row>
    <row r="4265" spans="1:10" ht="12.75">
      <c r="A4265" s="118" t="s">
        <v>830</v>
      </c>
      <c r="B4265" s="118" t="s">
        <v>14425</v>
      </c>
      <c r="C4265" s="118" t="b">
        <v>0</v>
      </c>
      <c r="D4265" s="118" t="e">
        <f t="shared" ca="1" si="1"/>
        <v>#NAME?</v>
      </c>
      <c r="E4265" s="118" t="s">
        <v>319</v>
      </c>
      <c r="F4265" s="118" t="s">
        <v>19824</v>
      </c>
      <c r="G4265" s="118"/>
      <c r="H4265" s="118" t="s">
        <v>19825</v>
      </c>
      <c r="I4265" s="118" t="s">
        <v>7777</v>
      </c>
      <c r="J4265" s="118" t="s">
        <v>7636</v>
      </c>
    </row>
    <row r="4266" spans="1:10" ht="12.75">
      <c r="A4266" s="118" t="s">
        <v>877</v>
      </c>
      <c r="B4266" s="118" t="s">
        <v>19826</v>
      </c>
      <c r="C4266" s="118" t="b">
        <v>0</v>
      </c>
      <c r="D4266" s="118" t="e">
        <f t="shared" ca="1" si="1"/>
        <v>#NAME?</v>
      </c>
      <c r="E4266" s="118" t="s">
        <v>319</v>
      </c>
      <c r="F4266" s="118" t="s">
        <v>19827</v>
      </c>
      <c r="G4266" s="118"/>
      <c r="H4266" s="118" t="s">
        <v>4276</v>
      </c>
      <c r="I4266" s="118" t="s">
        <v>7777</v>
      </c>
      <c r="J4266" s="118" t="s">
        <v>7636</v>
      </c>
    </row>
    <row r="4267" spans="1:10" ht="12.75">
      <c r="A4267" s="118" t="s">
        <v>12944</v>
      </c>
      <c r="B4267" s="118" t="s">
        <v>16228</v>
      </c>
      <c r="C4267" s="118" t="b">
        <v>0</v>
      </c>
      <c r="D4267" s="118" t="e">
        <f t="shared" ca="1" si="1"/>
        <v>#NAME?</v>
      </c>
      <c r="E4267" s="118" t="s">
        <v>19828</v>
      </c>
      <c r="F4267" s="118" t="s">
        <v>19829</v>
      </c>
      <c r="G4267" s="118"/>
      <c r="H4267" s="118" t="s">
        <v>19830</v>
      </c>
      <c r="I4267" s="118" t="s">
        <v>7755</v>
      </c>
      <c r="J4267" s="118" t="s">
        <v>7756</v>
      </c>
    </row>
    <row r="4268" spans="1:10" ht="12.75">
      <c r="A4268" s="118" t="s">
        <v>11652</v>
      </c>
      <c r="B4268" s="118" t="s">
        <v>1231</v>
      </c>
      <c r="C4268" s="118" t="b">
        <v>0</v>
      </c>
      <c r="D4268" s="118" t="e">
        <f t="shared" ca="1" si="1"/>
        <v>#NAME?</v>
      </c>
      <c r="E4268" s="118" t="s">
        <v>19828</v>
      </c>
      <c r="F4268" s="118" t="s">
        <v>19831</v>
      </c>
      <c r="G4268" s="118"/>
      <c r="H4268" s="118" t="s">
        <v>8474</v>
      </c>
      <c r="I4268" s="118" t="s">
        <v>7755</v>
      </c>
      <c r="J4268" s="118" t="s">
        <v>7756</v>
      </c>
    </row>
    <row r="4269" spans="1:10" ht="12.75">
      <c r="A4269" s="118" t="s">
        <v>9449</v>
      </c>
      <c r="B4269" s="118" t="s">
        <v>13516</v>
      </c>
      <c r="C4269" s="118" t="b">
        <v>0</v>
      </c>
      <c r="D4269" s="118" t="e">
        <f t="shared" ca="1" si="1"/>
        <v>#NAME?</v>
      </c>
      <c r="E4269" s="118" t="s">
        <v>19828</v>
      </c>
      <c r="F4269" s="118" t="s">
        <v>19832</v>
      </c>
      <c r="G4269" s="118"/>
      <c r="H4269" s="118" t="s">
        <v>4831</v>
      </c>
      <c r="I4269" s="118" t="s">
        <v>7755</v>
      </c>
      <c r="J4269" s="118" t="s">
        <v>7756</v>
      </c>
    </row>
    <row r="4270" spans="1:10" ht="12.75">
      <c r="A4270" s="118" t="s">
        <v>836</v>
      </c>
      <c r="B4270" s="118" t="s">
        <v>19833</v>
      </c>
      <c r="C4270" s="118" t="b">
        <v>0</v>
      </c>
      <c r="D4270" s="118" t="e">
        <f t="shared" ca="1" si="1"/>
        <v>#NAME?</v>
      </c>
      <c r="E4270" s="118" t="s">
        <v>19828</v>
      </c>
      <c r="F4270" s="118" t="s">
        <v>19834</v>
      </c>
      <c r="G4270" s="118"/>
      <c r="H4270" s="118" t="s">
        <v>4276</v>
      </c>
      <c r="I4270" s="118" t="s">
        <v>7755</v>
      </c>
      <c r="J4270" s="118" t="s">
        <v>7756</v>
      </c>
    </row>
    <row r="4271" spans="1:10" ht="12.75">
      <c r="A4271" s="118" t="s">
        <v>798</v>
      </c>
      <c r="B4271" s="118" t="s">
        <v>19835</v>
      </c>
      <c r="C4271" s="118" t="b">
        <v>0</v>
      </c>
      <c r="D4271" s="118" t="e">
        <f t="shared" ca="1" si="1"/>
        <v>#NAME?</v>
      </c>
      <c r="E4271" s="118" t="s">
        <v>19828</v>
      </c>
      <c r="F4271" s="118" t="s">
        <v>19836</v>
      </c>
      <c r="G4271" s="118"/>
      <c r="H4271" s="118" t="s">
        <v>4831</v>
      </c>
      <c r="I4271" s="118" t="s">
        <v>7755</v>
      </c>
      <c r="J4271" s="118" t="s">
        <v>7756</v>
      </c>
    </row>
    <row r="4272" spans="1:10" ht="12.75">
      <c r="A4272" s="118" t="s">
        <v>882</v>
      </c>
      <c r="B4272" s="118" t="s">
        <v>19837</v>
      </c>
      <c r="C4272" s="118" t="b">
        <v>0</v>
      </c>
      <c r="D4272" s="118" t="e">
        <f t="shared" ca="1" si="1"/>
        <v>#NAME?</v>
      </c>
      <c r="E4272" s="118" t="s">
        <v>19828</v>
      </c>
      <c r="F4272" s="118" t="s">
        <v>19838</v>
      </c>
      <c r="G4272" s="118"/>
      <c r="H4272" s="118" t="s">
        <v>5607</v>
      </c>
      <c r="I4272" s="118" t="s">
        <v>7755</v>
      </c>
      <c r="J4272" s="118" t="s">
        <v>7756</v>
      </c>
    </row>
    <row r="4273" spans="1:10" ht="12.75">
      <c r="A4273" s="118" t="s">
        <v>1484</v>
      </c>
      <c r="B4273" s="118" t="s">
        <v>19839</v>
      </c>
      <c r="C4273" s="118" t="b">
        <v>0</v>
      </c>
      <c r="D4273" s="118" t="e">
        <f t="shared" ca="1" si="1"/>
        <v>#NAME?</v>
      </c>
      <c r="E4273" s="118" t="s">
        <v>19828</v>
      </c>
      <c r="F4273" s="118" t="s">
        <v>19840</v>
      </c>
      <c r="G4273" s="118"/>
      <c r="H4273" s="118" t="s">
        <v>4276</v>
      </c>
      <c r="I4273" s="118" t="s">
        <v>7755</v>
      </c>
      <c r="J4273" s="118" t="s">
        <v>7756</v>
      </c>
    </row>
    <row r="4274" spans="1:10" ht="12.75">
      <c r="A4274" s="118" t="s">
        <v>995</v>
      </c>
      <c r="B4274" s="118" t="s">
        <v>19841</v>
      </c>
      <c r="C4274" s="118" t="b">
        <v>0</v>
      </c>
      <c r="D4274" s="118" t="e">
        <f t="shared" ca="1" si="1"/>
        <v>#NAME?</v>
      </c>
      <c r="E4274" s="118" t="s">
        <v>19828</v>
      </c>
      <c r="F4274" s="118" t="s">
        <v>19842</v>
      </c>
      <c r="G4274" s="118"/>
      <c r="H4274" s="118" t="s">
        <v>4276</v>
      </c>
      <c r="I4274" s="118" t="s">
        <v>7755</v>
      </c>
      <c r="J4274" s="118" t="s">
        <v>7756</v>
      </c>
    </row>
    <row r="4275" spans="1:10" ht="12.75">
      <c r="A4275" s="118" t="s">
        <v>7945</v>
      </c>
      <c r="B4275" s="118" t="s">
        <v>19843</v>
      </c>
      <c r="C4275" s="118" t="b">
        <v>0</v>
      </c>
      <c r="D4275" s="118" t="e">
        <f t="shared" ca="1" si="1"/>
        <v>#NAME?</v>
      </c>
      <c r="E4275" s="118" t="s">
        <v>19844</v>
      </c>
      <c r="F4275" s="118" t="s">
        <v>19845</v>
      </c>
      <c r="G4275" s="118"/>
      <c r="H4275" s="118" t="s">
        <v>4276</v>
      </c>
      <c r="I4275" s="118" t="s">
        <v>7820</v>
      </c>
      <c r="J4275" s="118" t="s">
        <v>7820</v>
      </c>
    </row>
    <row r="4276" spans="1:10" ht="12.75">
      <c r="A4276" s="118" t="s">
        <v>2674</v>
      </c>
      <c r="B4276" s="118" t="s">
        <v>19846</v>
      </c>
      <c r="C4276" s="118" t="b">
        <v>0</v>
      </c>
      <c r="D4276" s="118" t="e">
        <f t="shared" ca="1" si="1"/>
        <v>#NAME?</v>
      </c>
      <c r="E4276" s="118" t="s">
        <v>19847</v>
      </c>
      <c r="F4276" s="118" t="s">
        <v>19848</v>
      </c>
      <c r="G4276" s="118"/>
      <c r="H4276" s="118" t="s">
        <v>5273</v>
      </c>
      <c r="I4276" s="118" t="s">
        <v>19849</v>
      </c>
      <c r="J4276" s="118" t="s">
        <v>7795</v>
      </c>
    </row>
    <row r="4277" spans="1:10" ht="12.75">
      <c r="A4277" s="118" t="s">
        <v>19850</v>
      </c>
      <c r="B4277" s="118" t="s">
        <v>19851</v>
      </c>
      <c r="C4277" s="118" t="b">
        <v>0</v>
      </c>
      <c r="D4277" s="118" t="e">
        <f t="shared" ca="1" si="1"/>
        <v>#NAME?</v>
      </c>
      <c r="E4277" s="118" t="s">
        <v>19847</v>
      </c>
      <c r="F4277" s="118" t="s">
        <v>19852</v>
      </c>
      <c r="G4277" s="118"/>
      <c r="H4277" s="118" t="s">
        <v>4276</v>
      </c>
      <c r="I4277" s="118" t="s">
        <v>19849</v>
      </c>
      <c r="J4277" s="118" t="s">
        <v>7795</v>
      </c>
    </row>
    <row r="4278" spans="1:10" ht="12.75">
      <c r="A4278" s="118" t="s">
        <v>2135</v>
      </c>
      <c r="B4278" s="118" t="s">
        <v>19853</v>
      </c>
      <c r="C4278" s="118" t="b">
        <v>0</v>
      </c>
      <c r="D4278" s="118" t="e">
        <f t="shared" ca="1" si="1"/>
        <v>#NAME?</v>
      </c>
      <c r="E4278" s="118" t="s">
        <v>19847</v>
      </c>
      <c r="F4278" s="118" t="s">
        <v>19854</v>
      </c>
      <c r="G4278" s="118"/>
      <c r="H4278" s="118" t="s">
        <v>5302</v>
      </c>
      <c r="I4278" s="118" t="s">
        <v>19849</v>
      </c>
      <c r="J4278" s="118" t="s">
        <v>7795</v>
      </c>
    </row>
    <row r="4279" spans="1:10" ht="12.75">
      <c r="A4279" s="118" t="s">
        <v>19855</v>
      </c>
      <c r="B4279" s="118" t="s">
        <v>11749</v>
      </c>
      <c r="C4279" s="118" t="b">
        <v>0</v>
      </c>
      <c r="D4279" s="118" t="e">
        <f t="shared" ca="1" si="1"/>
        <v>#NAME?</v>
      </c>
      <c r="E4279" s="118" t="s">
        <v>19847</v>
      </c>
      <c r="F4279" s="118" t="s">
        <v>19856</v>
      </c>
      <c r="G4279" s="118"/>
      <c r="H4279" s="118" t="s">
        <v>4276</v>
      </c>
      <c r="I4279" s="118" t="s">
        <v>10184</v>
      </c>
      <c r="J4279" s="118" t="s">
        <v>10185</v>
      </c>
    </row>
    <row r="4280" spans="1:10" ht="12.75">
      <c r="A4280" s="118" t="s">
        <v>1591</v>
      </c>
      <c r="B4280" s="118" t="s">
        <v>11162</v>
      </c>
      <c r="C4280" s="118" t="b">
        <v>0</v>
      </c>
      <c r="D4280" s="118" t="e">
        <f t="shared" ca="1" si="1"/>
        <v>#NAME?</v>
      </c>
      <c r="E4280" s="118" t="s">
        <v>19857</v>
      </c>
      <c r="F4280" s="118" t="s">
        <v>19858</v>
      </c>
      <c r="G4280" s="118"/>
      <c r="H4280" s="118" t="s">
        <v>4640</v>
      </c>
      <c r="I4280" s="118" t="s">
        <v>10545</v>
      </c>
      <c r="J4280" s="118" t="s">
        <v>7756</v>
      </c>
    </row>
    <row r="4281" spans="1:10" ht="12.75">
      <c r="A4281" s="118" t="s">
        <v>814</v>
      </c>
      <c r="B4281" s="118" t="s">
        <v>873</v>
      </c>
      <c r="C4281" s="118" t="b">
        <v>0</v>
      </c>
      <c r="D4281" s="118" t="e">
        <f t="shared" ca="1" si="1"/>
        <v>#NAME?</v>
      </c>
      <c r="E4281" s="118" t="s">
        <v>19859</v>
      </c>
      <c r="F4281" s="118" t="s">
        <v>19860</v>
      </c>
      <c r="G4281" s="118"/>
      <c r="H4281" s="118" t="s">
        <v>16508</v>
      </c>
      <c r="I4281" s="118" t="s">
        <v>7820</v>
      </c>
      <c r="J4281" s="118" t="s">
        <v>7820</v>
      </c>
    </row>
    <row r="4282" spans="1:10" ht="12.75">
      <c r="A4282" s="118" t="s">
        <v>9679</v>
      </c>
      <c r="B4282" s="118" t="s">
        <v>19861</v>
      </c>
      <c r="C4282" s="118" t="b">
        <v>0</v>
      </c>
      <c r="D4282" s="118" t="e">
        <f t="shared" ca="1" si="1"/>
        <v>#NAME?</v>
      </c>
      <c r="E4282" s="118" t="s">
        <v>19859</v>
      </c>
      <c r="F4282" s="118" t="s">
        <v>19862</v>
      </c>
      <c r="G4282" s="118"/>
      <c r="H4282" s="118" t="s">
        <v>4276</v>
      </c>
      <c r="I4282" s="118" t="s">
        <v>7820</v>
      </c>
      <c r="J4282" s="118" t="s">
        <v>7820</v>
      </c>
    </row>
    <row r="4283" spans="1:10" ht="12.75">
      <c r="A4283" s="118" t="s">
        <v>19863</v>
      </c>
      <c r="B4283" s="118" t="s">
        <v>19864</v>
      </c>
      <c r="C4283" s="118" t="b">
        <v>0</v>
      </c>
      <c r="D4283" s="118" t="e">
        <f t="shared" ca="1" si="1"/>
        <v>#NAME?</v>
      </c>
      <c r="E4283" s="118" t="s">
        <v>19859</v>
      </c>
      <c r="F4283" s="118" t="s">
        <v>19865</v>
      </c>
      <c r="G4283" s="118"/>
      <c r="H4283" s="118" t="s">
        <v>5273</v>
      </c>
      <c r="I4283" s="118" t="s">
        <v>13298</v>
      </c>
      <c r="J4283" s="118" t="s">
        <v>9309</v>
      </c>
    </row>
    <row r="4284" spans="1:10" ht="12.75">
      <c r="A4284" s="118" t="s">
        <v>798</v>
      </c>
      <c r="B4284" s="118" t="s">
        <v>19866</v>
      </c>
      <c r="C4284" s="118" t="b">
        <v>0</v>
      </c>
      <c r="D4284" s="118" t="e">
        <f t="shared" ca="1" si="1"/>
        <v>#NAME?</v>
      </c>
      <c r="E4284" s="118" t="s">
        <v>19859</v>
      </c>
      <c r="F4284" s="118" t="s">
        <v>19867</v>
      </c>
      <c r="G4284" s="118"/>
      <c r="H4284" s="118" t="s">
        <v>4276</v>
      </c>
      <c r="I4284" s="118" t="s">
        <v>8726</v>
      </c>
      <c r="J4284" s="127" t="s">
        <v>8740</v>
      </c>
    </row>
    <row r="4285" spans="1:10" ht="12.75">
      <c r="A4285" s="118" t="s">
        <v>882</v>
      </c>
      <c r="B4285" s="118" t="s">
        <v>19868</v>
      </c>
      <c r="C4285" s="118" t="b">
        <v>0</v>
      </c>
      <c r="D4285" s="118" t="e">
        <f t="shared" ca="1" si="1"/>
        <v>#NAME?</v>
      </c>
      <c r="E4285" s="118" t="s">
        <v>19859</v>
      </c>
      <c r="F4285" s="118" t="s">
        <v>19869</v>
      </c>
      <c r="G4285" s="118"/>
      <c r="H4285" s="118" t="s">
        <v>10534</v>
      </c>
      <c r="I4285" s="118" t="s">
        <v>7820</v>
      </c>
      <c r="J4285" s="118" t="s">
        <v>7820</v>
      </c>
    </row>
    <row r="4286" spans="1:10" ht="12.75">
      <c r="A4286" s="118" t="s">
        <v>882</v>
      </c>
      <c r="B4286" s="118" t="s">
        <v>19870</v>
      </c>
      <c r="C4286" s="118" t="b">
        <v>0</v>
      </c>
      <c r="D4286" s="118" t="e">
        <f t="shared" ca="1" si="1"/>
        <v>#NAME?</v>
      </c>
      <c r="E4286" s="118" t="s">
        <v>19859</v>
      </c>
      <c r="F4286" s="118" t="s">
        <v>19871</v>
      </c>
      <c r="G4286" s="118"/>
      <c r="H4286" s="118" t="s">
        <v>5273</v>
      </c>
      <c r="I4286" s="118" t="s">
        <v>9145</v>
      </c>
      <c r="J4286" s="118" t="s">
        <v>9146</v>
      </c>
    </row>
    <row r="4287" spans="1:10" ht="12.75">
      <c r="A4287" s="118" t="s">
        <v>1213</v>
      </c>
      <c r="B4287" s="118" t="s">
        <v>19872</v>
      </c>
      <c r="C4287" s="118" t="b">
        <v>0</v>
      </c>
      <c r="D4287" s="118" t="e">
        <f t="shared" ca="1" si="1"/>
        <v>#NAME?</v>
      </c>
      <c r="E4287" s="118" t="s">
        <v>19859</v>
      </c>
      <c r="F4287" s="118" t="s">
        <v>19873</v>
      </c>
      <c r="G4287" s="118"/>
      <c r="H4287" s="118" t="s">
        <v>19874</v>
      </c>
      <c r="I4287" s="118" t="s">
        <v>9145</v>
      </c>
      <c r="J4287" s="118" t="s">
        <v>9146</v>
      </c>
    </row>
    <row r="4288" spans="1:10" ht="12.75">
      <c r="A4288" s="118" t="s">
        <v>873</v>
      </c>
      <c r="B4288" s="118" t="s">
        <v>8094</v>
      </c>
      <c r="C4288" s="118" t="b">
        <v>0</v>
      </c>
      <c r="D4288" s="118" t="e">
        <f t="shared" ca="1" si="1"/>
        <v>#NAME?</v>
      </c>
      <c r="E4288" s="118" t="s">
        <v>19859</v>
      </c>
      <c r="F4288" s="118" t="s">
        <v>19875</v>
      </c>
      <c r="G4288" s="118"/>
      <c r="H4288" s="118" t="s">
        <v>4276</v>
      </c>
      <c r="I4288" s="118" t="s">
        <v>7820</v>
      </c>
      <c r="J4288" s="118" t="s">
        <v>7820</v>
      </c>
    </row>
    <row r="4289" spans="1:10" ht="12.75">
      <c r="A4289" s="118" t="s">
        <v>2013</v>
      </c>
      <c r="B4289" s="118" t="s">
        <v>19876</v>
      </c>
      <c r="C4289" s="118" t="b">
        <v>0</v>
      </c>
      <c r="D4289" s="118" t="e">
        <f t="shared" ca="1" si="1"/>
        <v>#NAME?</v>
      </c>
      <c r="E4289" s="118" t="s">
        <v>19859</v>
      </c>
      <c r="F4289" s="118" t="s">
        <v>19877</v>
      </c>
      <c r="G4289" s="118"/>
      <c r="H4289" s="118" t="s">
        <v>4276</v>
      </c>
      <c r="I4289" s="118" t="s">
        <v>9145</v>
      </c>
      <c r="J4289" s="118" t="s">
        <v>9146</v>
      </c>
    </row>
    <row r="4290" spans="1:10" ht="12.75">
      <c r="A4290" s="118" t="s">
        <v>2263</v>
      </c>
      <c r="B4290" s="118" t="s">
        <v>1904</v>
      </c>
      <c r="C4290" s="118" t="b">
        <v>0</v>
      </c>
      <c r="D4290" s="118" t="e">
        <f t="shared" ca="1" si="1"/>
        <v>#NAME?</v>
      </c>
      <c r="E4290" s="118" t="s">
        <v>19859</v>
      </c>
      <c r="F4290" s="118" t="s">
        <v>19878</v>
      </c>
      <c r="G4290" s="118"/>
      <c r="H4290" s="118" t="s">
        <v>7611</v>
      </c>
      <c r="I4290" s="118" t="s">
        <v>9145</v>
      </c>
      <c r="J4290" s="118" t="s">
        <v>9146</v>
      </c>
    </row>
    <row r="4291" spans="1:10" ht="12.75">
      <c r="A4291" s="118" t="s">
        <v>814</v>
      </c>
      <c r="B4291" s="118" t="s">
        <v>873</v>
      </c>
      <c r="C4291" s="118" t="b">
        <v>0</v>
      </c>
      <c r="D4291" s="118" t="e">
        <f t="shared" ca="1" si="1"/>
        <v>#NAME?</v>
      </c>
      <c r="E4291" s="118" t="s">
        <v>19879</v>
      </c>
      <c r="F4291" s="118" t="s">
        <v>19880</v>
      </c>
      <c r="G4291" s="118"/>
      <c r="H4291" s="118" t="s">
        <v>4278</v>
      </c>
      <c r="I4291" s="118" t="s">
        <v>7820</v>
      </c>
      <c r="J4291" s="118" t="s">
        <v>7820</v>
      </c>
    </row>
    <row r="4292" spans="1:10" ht="12.75">
      <c r="A4292" s="118" t="s">
        <v>1666</v>
      </c>
      <c r="B4292" s="118" t="s">
        <v>19881</v>
      </c>
      <c r="C4292" s="118" t="b">
        <v>0</v>
      </c>
      <c r="D4292" s="118" t="e">
        <f t="shared" ca="1" si="1"/>
        <v>#NAME?</v>
      </c>
      <c r="E4292" s="118" t="s">
        <v>19879</v>
      </c>
      <c r="F4292" s="118" t="s">
        <v>19882</v>
      </c>
      <c r="G4292" s="118"/>
      <c r="H4292" s="118" t="s">
        <v>4485</v>
      </c>
      <c r="I4292" s="118" t="s">
        <v>7820</v>
      </c>
      <c r="J4292" s="118" t="s">
        <v>7820</v>
      </c>
    </row>
    <row r="4293" spans="1:10" ht="12.75">
      <c r="A4293" s="118" t="s">
        <v>10844</v>
      </c>
      <c r="B4293" s="118" t="s">
        <v>19883</v>
      </c>
      <c r="C4293" s="118" t="b">
        <v>0</v>
      </c>
      <c r="D4293" s="118" t="e">
        <f t="shared" ca="1" si="1"/>
        <v>#NAME?</v>
      </c>
      <c r="E4293" s="118" t="s">
        <v>19879</v>
      </c>
      <c r="F4293" s="118" t="s">
        <v>19884</v>
      </c>
      <c r="G4293" s="118"/>
      <c r="H4293" s="118" t="s">
        <v>4278</v>
      </c>
      <c r="I4293" s="118" t="s">
        <v>7820</v>
      </c>
      <c r="J4293" s="118" t="s">
        <v>7820</v>
      </c>
    </row>
    <row r="4294" spans="1:10" ht="12.75">
      <c r="A4294" s="118" t="s">
        <v>1240</v>
      </c>
      <c r="B4294" s="118" t="s">
        <v>12543</v>
      </c>
      <c r="C4294" s="118" t="b">
        <v>0</v>
      </c>
      <c r="D4294" s="118" t="e">
        <f t="shared" ca="1" si="1"/>
        <v>#NAME?</v>
      </c>
      <c r="E4294" s="118" t="s">
        <v>19879</v>
      </c>
      <c r="F4294" s="118" t="s">
        <v>19885</v>
      </c>
      <c r="G4294" s="118"/>
      <c r="H4294" s="118" t="s">
        <v>4831</v>
      </c>
      <c r="I4294" s="118" t="s">
        <v>7820</v>
      </c>
      <c r="J4294" s="118" t="s">
        <v>7820</v>
      </c>
    </row>
    <row r="4295" spans="1:10" ht="12.75">
      <c r="A4295" s="118" t="s">
        <v>882</v>
      </c>
      <c r="B4295" s="118" t="s">
        <v>2387</v>
      </c>
      <c r="C4295" s="118" t="b">
        <v>0</v>
      </c>
      <c r="D4295" s="118" t="e">
        <f t="shared" ca="1" si="1"/>
        <v>#NAME?</v>
      </c>
      <c r="E4295" s="118" t="s">
        <v>19879</v>
      </c>
      <c r="F4295" s="118" t="s">
        <v>19886</v>
      </c>
      <c r="G4295" s="118"/>
      <c r="H4295" s="118" t="s">
        <v>5607</v>
      </c>
      <c r="I4295" s="118" t="s">
        <v>7820</v>
      </c>
      <c r="J4295" s="118" t="s">
        <v>7820</v>
      </c>
    </row>
    <row r="4296" spans="1:10" ht="12.75">
      <c r="A4296" s="118" t="s">
        <v>16844</v>
      </c>
      <c r="B4296" s="118" t="s">
        <v>8748</v>
      </c>
      <c r="C4296" s="118" t="b">
        <v>0</v>
      </c>
      <c r="D4296" s="118" t="e">
        <f t="shared" ca="1" si="1"/>
        <v>#NAME?</v>
      </c>
      <c r="E4296" s="118" t="s">
        <v>19879</v>
      </c>
      <c r="F4296" s="118" t="s">
        <v>19887</v>
      </c>
      <c r="G4296" s="118"/>
      <c r="H4296" s="118" t="s">
        <v>8760</v>
      </c>
      <c r="I4296" s="118" t="s">
        <v>7820</v>
      </c>
      <c r="J4296" s="118" t="s">
        <v>7820</v>
      </c>
    </row>
    <row r="4297" spans="1:10" ht="12.75">
      <c r="A4297" s="118" t="s">
        <v>19888</v>
      </c>
      <c r="B4297" s="118" t="s">
        <v>8060</v>
      </c>
      <c r="C4297" s="118" t="b">
        <v>0</v>
      </c>
      <c r="D4297" s="118" t="e">
        <f t="shared" ca="1" si="1"/>
        <v>#NAME?</v>
      </c>
      <c r="E4297" s="118" t="s">
        <v>19879</v>
      </c>
      <c r="F4297" s="118" t="s">
        <v>19889</v>
      </c>
      <c r="G4297" s="118"/>
      <c r="H4297" s="118" t="s">
        <v>4485</v>
      </c>
      <c r="I4297" s="118" t="s">
        <v>7820</v>
      </c>
      <c r="J4297" s="118" t="s">
        <v>7820</v>
      </c>
    </row>
    <row r="4298" spans="1:10" ht="12.75">
      <c r="A4298" s="118" t="s">
        <v>14639</v>
      </c>
      <c r="B4298" s="118" t="s">
        <v>19890</v>
      </c>
      <c r="C4298" s="118" t="b">
        <v>0</v>
      </c>
      <c r="D4298" s="118" t="e">
        <f t="shared" ca="1" si="1"/>
        <v>#NAME?</v>
      </c>
      <c r="E4298" s="118" t="s">
        <v>19879</v>
      </c>
      <c r="F4298" s="118" t="s">
        <v>19891</v>
      </c>
      <c r="G4298" s="118"/>
      <c r="H4298" s="118" t="s">
        <v>7611</v>
      </c>
      <c r="I4298" s="118" t="s">
        <v>7820</v>
      </c>
      <c r="J4298" s="118" t="s">
        <v>7820</v>
      </c>
    </row>
    <row r="4299" spans="1:10" ht="12.75">
      <c r="A4299" s="118" t="s">
        <v>13741</v>
      </c>
      <c r="B4299" s="118" t="s">
        <v>9147</v>
      </c>
      <c r="C4299" s="118" t="b">
        <v>0</v>
      </c>
      <c r="D4299" s="118" t="e">
        <f t="shared" ca="1" si="1"/>
        <v>#NAME?</v>
      </c>
      <c r="E4299" s="118" t="s">
        <v>19892</v>
      </c>
      <c r="F4299" s="118" t="s">
        <v>19893</v>
      </c>
      <c r="G4299" s="118"/>
      <c r="H4299" s="118" t="s">
        <v>10566</v>
      </c>
      <c r="I4299" s="118" t="s">
        <v>7820</v>
      </c>
      <c r="J4299" s="118" t="s">
        <v>7820</v>
      </c>
    </row>
    <row r="4300" spans="1:10" ht="12.75">
      <c r="A4300" s="118" t="s">
        <v>19894</v>
      </c>
      <c r="B4300" s="118" t="s">
        <v>8528</v>
      </c>
      <c r="C4300" s="118" t="b">
        <v>0</v>
      </c>
      <c r="D4300" s="118" t="e">
        <f t="shared" ca="1" si="1"/>
        <v>#NAME?</v>
      </c>
      <c r="E4300" s="118" t="s">
        <v>19892</v>
      </c>
      <c r="F4300" s="118" t="s">
        <v>19895</v>
      </c>
      <c r="G4300" s="118"/>
      <c r="H4300" s="118" t="s">
        <v>10566</v>
      </c>
      <c r="I4300" s="118" t="s">
        <v>7820</v>
      </c>
      <c r="J4300" s="118" t="s">
        <v>7820</v>
      </c>
    </row>
    <row r="4301" spans="1:10" ht="12.75">
      <c r="A4301" s="118" t="s">
        <v>8039</v>
      </c>
      <c r="B4301" s="118" t="s">
        <v>8141</v>
      </c>
      <c r="C4301" s="118" t="b">
        <v>0</v>
      </c>
      <c r="D4301" s="118" t="e">
        <f t="shared" ca="1" si="1"/>
        <v>#NAME?</v>
      </c>
      <c r="E4301" s="118" t="s">
        <v>19892</v>
      </c>
      <c r="F4301" s="118" t="s">
        <v>19896</v>
      </c>
      <c r="G4301" s="118"/>
      <c r="H4301" s="118" t="s">
        <v>10566</v>
      </c>
      <c r="I4301" s="118" t="s">
        <v>7820</v>
      </c>
      <c r="J4301" s="118" t="s">
        <v>7820</v>
      </c>
    </row>
    <row r="4302" spans="1:10" ht="12.75">
      <c r="A4302" s="118" t="s">
        <v>19897</v>
      </c>
      <c r="B4302" s="118" t="s">
        <v>2441</v>
      </c>
      <c r="C4302" s="118" t="b">
        <v>0</v>
      </c>
      <c r="D4302" s="118" t="e">
        <f t="shared" ca="1" si="1"/>
        <v>#NAME?</v>
      </c>
      <c r="E4302" s="118" t="s">
        <v>19892</v>
      </c>
      <c r="F4302" s="118" t="s">
        <v>19898</v>
      </c>
      <c r="G4302" s="118"/>
      <c r="H4302" s="118" t="s">
        <v>10566</v>
      </c>
      <c r="I4302" s="118" t="s">
        <v>7820</v>
      </c>
      <c r="J4302" s="118" t="s">
        <v>7820</v>
      </c>
    </row>
    <row r="4303" spans="1:10" ht="12.75">
      <c r="A4303" s="118" t="s">
        <v>18567</v>
      </c>
      <c r="B4303" s="118" t="s">
        <v>19899</v>
      </c>
      <c r="C4303" s="118" t="b">
        <v>0</v>
      </c>
      <c r="D4303" s="118" t="e">
        <f t="shared" ca="1" si="1"/>
        <v>#NAME?</v>
      </c>
      <c r="E4303" s="118" t="s">
        <v>19900</v>
      </c>
      <c r="F4303" s="118" t="s">
        <v>19901</v>
      </c>
      <c r="G4303" s="118"/>
      <c r="H4303" s="118" t="s">
        <v>54</v>
      </c>
      <c r="I4303" s="118" t="s">
        <v>14091</v>
      </c>
      <c r="J4303" s="118"/>
    </row>
    <row r="4304" spans="1:10" ht="12.75">
      <c r="A4304" s="118" t="s">
        <v>1484</v>
      </c>
      <c r="B4304" s="118" t="s">
        <v>10538</v>
      </c>
      <c r="C4304" s="118" t="b">
        <v>0</v>
      </c>
      <c r="D4304" s="118" t="e">
        <f t="shared" ca="1" si="1"/>
        <v>#NAME?</v>
      </c>
      <c r="E4304" s="118" t="s">
        <v>19900</v>
      </c>
      <c r="F4304" s="118" t="s">
        <v>19902</v>
      </c>
      <c r="G4304" s="118"/>
      <c r="H4304" s="118" t="s">
        <v>54</v>
      </c>
      <c r="I4304" s="118" t="s">
        <v>14091</v>
      </c>
      <c r="J4304" s="118"/>
    </row>
    <row r="4305" spans="1:10" ht="12.75">
      <c r="A4305" s="118" t="s">
        <v>11283</v>
      </c>
      <c r="B4305" s="118" t="s">
        <v>19903</v>
      </c>
      <c r="C4305" s="118" t="b">
        <v>0</v>
      </c>
      <c r="D4305" s="118" t="e">
        <f t="shared" ca="1" si="1"/>
        <v>#NAME?</v>
      </c>
      <c r="E4305" s="118" t="s">
        <v>19900</v>
      </c>
      <c r="F4305" s="118" t="s">
        <v>19904</v>
      </c>
      <c r="G4305" s="118"/>
      <c r="H4305" s="118" t="s">
        <v>54</v>
      </c>
      <c r="I4305" s="118" t="s">
        <v>14091</v>
      </c>
      <c r="J4305" s="118"/>
    </row>
    <row r="4306" spans="1:10" ht="12.75">
      <c r="A4306" s="118" t="s">
        <v>19764</v>
      </c>
      <c r="B4306" s="118" t="s">
        <v>19905</v>
      </c>
      <c r="C4306" s="118" t="b">
        <v>0</v>
      </c>
      <c r="D4306" s="118" t="e">
        <f t="shared" ca="1" si="1"/>
        <v>#NAME?</v>
      </c>
      <c r="E4306" s="118" t="s">
        <v>19906</v>
      </c>
      <c r="F4306" s="118" t="s">
        <v>19907</v>
      </c>
      <c r="G4306" s="118"/>
      <c r="H4306" s="118" t="s">
        <v>4640</v>
      </c>
      <c r="I4306" s="118" t="s">
        <v>19908</v>
      </c>
      <c r="J4306" s="118"/>
    </row>
    <row r="4307" spans="1:10" ht="12.75">
      <c r="A4307" s="118" t="s">
        <v>19909</v>
      </c>
      <c r="B4307" s="118" t="s">
        <v>8077</v>
      </c>
      <c r="C4307" s="118" t="b">
        <v>0</v>
      </c>
      <c r="D4307" s="118" t="e">
        <f t="shared" ca="1" si="1"/>
        <v>#NAME?</v>
      </c>
      <c r="E4307" s="118" t="s">
        <v>19910</v>
      </c>
      <c r="F4307" s="118" t="s">
        <v>19911</v>
      </c>
      <c r="G4307" s="118"/>
      <c r="H4307" s="118" t="s">
        <v>5273</v>
      </c>
      <c r="I4307" s="118" t="s">
        <v>19912</v>
      </c>
      <c r="J4307" s="118" t="s">
        <v>14204</v>
      </c>
    </row>
    <row r="4308" spans="1:10" ht="12.75">
      <c r="A4308" s="118" t="s">
        <v>7772</v>
      </c>
      <c r="B4308" s="118" t="s">
        <v>19913</v>
      </c>
      <c r="C4308" s="118" t="b">
        <v>0</v>
      </c>
      <c r="D4308" s="118" t="e">
        <f t="shared" ca="1" si="1"/>
        <v>#NAME?</v>
      </c>
      <c r="E4308" s="118" t="s">
        <v>19914</v>
      </c>
      <c r="F4308" s="118" t="s">
        <v>19915</v>
      </c>
      <c r="G4308" s="118"/>
      <c r="H4308" s="118" t="s">
        <v>5961</v>
      </c>
      <c r="I4308" s="118" t="s">
        <v>19916</v>
      </c>
      <c r="J4308" s="118"/>
    </row>
    <row r="4309" spans="1:10" ht="12.75">
      <c r="A4309" s="118" t="s">
        <v>19917</v>
      </c>
      <c r="B4309" s="118" t="s">
        <v>19918</v>
      </c>
      <c r="C4309" s="118" t="b">
        <v>0</v>
      </c>
      <c r="D4309" s="118" t="e">
        <f t="shared" ca="1" si="1"/>
        <v>#NAME?</v>
      </c>
      <c r="E4309" s="118" t="s">
        <v>19914</v>
      </c>
      <c r="F4309" s="118" t="s">
        <v>19919</v>
      </c>
      <c r="G4309" s="118"/>
      <c r="H4309" s="118" t="s">
        <v>5368</v>
      </c>
      <c r="I4309" s="118" t="s">
        <v>9440</v>
      </c>
      <c r="J4309" s="118"/>
    </row>
    <row r="4310" spans="1:10" ht="12.75">
      <c r="A4310" s="118" t="s">
        <v>19920</v>
      </c>
      <c r="B4310" s="118" t="s">
        <v>19921</v>
      </c>
      <c r="C4310" s="118" t="b">
        <v>0</v>
      </c>
      <c r="D4310" s="118" t="e">
        <f t="shared" ca="1" si="1"/>
        <v>#NAME?</v>
      </c>
      <c r="E4310" s="118" t="s">
        <v>19914</v>
      </c>
      <c r="F4310" s="118" t="s">
        <v>19922</v>
      </c>
      <c r="G4310" s="118"/>
      <c r="H4310" s="118" t="s">
        <v>5368</v>
      </c>
      <c r="I4310" s="118" t="s">
        <v>19916</v>
      </c>
      <c r="J4310" s="118"/>
    </row>
    <row r="4311" spans="1:10" ht="12.75">
      <c r="A4311" s="118" t="s">
        <v>1666</v>
      </c>
      <c r="B4311" s="118" t="s">
        <v>10037</v>
      </c>
      <c r="C4311" s="118" t="b">
        <v>0</v>
      </c>
      <c r="D4311" s="118" t="e">
        <f t="shared" ca="1" si="1"/>
        <v>#NAME?</v>
      </c>
      <c r="E4311" s="118" t="s">
        <v>19914</v>
      </c>
      <c r="F4311" s="118" t="s">
        <v>19923</v>
      </c>
      <c r="G4311" s="118"/>
      <c r="H4311" s="118" t="s">
        <v>5961</v>
      </c>
      <c r="I4311" s="118" t="s">
        <v>19916</v>
      </c>
      <c r="J4311" s="118"/>
    </row>
    <row r="4312" spans="1:10" ht="12.75">
      <c r="A4312" s="118" t="s">
        <v>8186</v>
      </c>
      <c r="B4312" s="118" t="s">
        <v>19924</v>
      </c>
      <c r="C4312" s="118" t="b">
        <v>0</v>
      </c>
      <c r="D4312" s="118" t="e">
        <f t="shared" ca="1" si="1"/>
        <v>#NAME?</v>
      </c>
      <c r="E4312" s="118" t="s">
        <v>19914</v>
      </c>
      <c r="F4312" s="118" t="s">
        <v>19925</v>
      </c>
      <c r="G4312" s="118"/>
      <c r="H4312" s="118" t="s">
        <v>5368</v>
      </c>
      <c r="I4312" s="118" t="s">
        <v>11076</v>
      </c>
      <c r="J4312" s="118"/>
    </row>
    <row r="4313" spans="1:10" ht="12.75">
      <c r="A4313" s="118" t="s">
        <v>1474</v>
      </c>
      <c r="B4313" s="118" t="s">
        <v>15407</v>
      </c>
      <c r="C4313" s="118" t="b">
        <v>0</v>
      </c>
      <c r="D4313" s="118" t="e">
        <f t="shared" ca="1" si="1"/>
        <v>#NAME?</v>
      </c>
      <c r="E4313" s="118" t="s">
        <v>19914</v>
      </c>
      <c r="F4313" s="118" t="s">
        <v>19926</v>
      </c>
      <c r="G4313" s="118"/>
      <c r="H4313" s="118" t="s">
        <v>5961</v>
      </c>
      <c r="I4313" s="118" t="s">
        <v>11076</v>
      </c>
      <c r="J4313" s="118"/>
    </row>
    <row r="4314" spans="1:10" ht="12.75">
      <c r="A4314" s="118" t="s">
        <v>19927</v>
      </c>
      <c r="B4314" s="118" t="s">
        <v>19928</v>
      </c>
      <c r="C4314" s="118" t="b">
        <v>0</v>
      </c>
      <c r="D4314" s="118" t="e">
        <f t="shared" ca="1" si="1"/>
        <v>#NAME?</v>
      </c>
      <c r="E4314" s="118" t="s">
        <v>19914</v>
      </c>
      <c r="F4314" s="118" t="s">
        <v>19929</v>
      </c>
      <c r="G4314" s="118"/>
      <c r="H4314" s="118" t="s">
        <v>5961</v>
      </c>
      <c r="I4314" s="118" t="s">
        <v>19916</v>
      </c>
      <c r="J4314" s="118"/>
    </row>
    <row r="4315" spans="1:10" ht="12.75">
      <c r="A4315" s="118" t="s">
        <v>7966</v>
      </c>
      <c r="B4315" s="118" t="s">
        <v>19930</v>
      </c>
      <c r="C4315" s="118" t="b">
        <v>0</v>
      </c>
      <c r="D4315" s="118" t="e">
        <f t="shared" ca="1" si="1"/>
        <v>#NAME?</v>
      </c>
      <c r="E4315" s="118" t="s">
        <v>19914</v>
      </c>
      <c r="F4315" s="118" t="s">
        <v>19931</v>
      </c>
      <c r="G4315" s="118"/>
      <c r="H4315" s="118" t="s">
        <v>5961</v>
      </c>
      <c r="I4315" s="118" t="s">
        <v>19916</v>
      </c>
      <c r="J4315" s="118"/>
    </row>
    <row r="4316" spans="1:10" ht="12.75">
      <c r="A4316" s="118" t="s">
        <v>7966</v>
      </c>
      <c r="B4316" s="118" t="s">
        <v>19932</v>
      </c>
      <c r="C4316" s="118" t="b">
        <v>0</v>
      </c>
      <c r="D4316" s="118" t="e">
        <f t="shared" ca="1" si="1"/>
        <v>#NAME?</v>
      </c>
      <c r="E4316" s="118" t="s">
        <v>19914</v>
      </c>
      <c r="F4316" s="118" t="s">
        <v>19933</v>
      </c>
      <c r="G4316" s="118"/>
      <c r="H4316" s="118" t="s">
        <v>5961</v>
      </c>
      <c r="I4316" s="118" t="s">
        <v>19916</v>
      </c>
      <c r="J4316" s="118"/>
    </row>
    <row r="4317" spans="1:10" ht="12.75">
      <c r="A4317" s="118" t="s">
        <v>1591</v>
      </c>
      <c r="B4317" s="118" t="s">
        <v>12403</v>
      </c>
      <c r="C4317" s="118" t="b">
        <v>0</v>
      </c>
      <c r="D4317" s="118" t="e">
        <f t="shared" ca="1" si="1"/>
        <v>#NAME?</v>
      </c>
      <c r="E4317" s="118" t="s">
        <v>19914</v>
      </c>
      <c r="F4317" s="118" t="s">
        <v>19934</v>
      </c>
      <c r="G4317" s="118"/>
      <c r="H4317" s="118" t="s">
        <v>8391</v>
      </c>
      <c r="I4317" s="118" t="s">
        <v>9440</v>
      </c>
      <c r="J4317" s="118"/>
    </row>
    <row r="4318" spans="1:10" ht="12.75">
      <c r="A4318" s="118" t="s">
        <v>1591</v>
      </c>
      <c r="B4318" s="118" t="s">
        <v>8889</v>
      </c>
      <c r="C4318" s="118" t="b">
        <v>0</v>
      </c>
      <c r="D4318" s="118" t="e">
        <f t="shared" ca="1" si="1"/>
        <v>#NAME?</v>
      </c>
      <c r="E4318" s="118" t="s">
        <v>19914</v>
      </c>
      <c r="F4318" s="118" t="s">
        <v>19935</v>
      </c>
      <c r="G4318" s="118"/>
      <c r="H4318" s="118" t="s">
        <v>5368</v>
      </c>
      <c r="I4318" s="118" t="s">
        <v>9440</v>
      </c>
      <c r="J4318" s="118"/>
    </row>
    <row r="4319" spans="1:10" ht="12.75">
      <c r="A4319" s="118" t="s">
        <v>1026</v>
      </c>
      <c r="B4319" s="118" t="s">
        <v>19936</v>
      </c>
      <c r="C4319" s="118" t="b">
        <v>0</v>
      </c>
      <c r="D4319" s="118" t="e">
        <f t="shared" ca="1" si="1"/>
        <v>#NAME?</v>
      </c>
      <c r="E4319" s="118" t="s">
        <v>19914</v>
      </c>
      <c r="F4319" s="118" t="s">
        <v>19937</v>
      </c>
      <c r="G4319" s="118"/>
      <c r="H4319" s="118" t="s">
        <v>8035</v>
      </c>
      <c r="I4319" s="118" t="s">
        <v>9440</v>
      </c>
      <c r="J4319" s="118"/>
    </row>
    <row r="4320" spans="1:10" ht="12.75">
      <c r="A4320" s="118" t="s">
        <v>11602</v>
      </c>
      <c r="B4320" s="118" t="s">
        <v>19938</v>
      </c>
      <c r="C4320" s="118" t="b">
        <v>0</v>
      </c>
      <c r="D4320" s="118" t="e">
        <f t="shared" ca="1" si="1"/>
        <v>#NAME?</v>
      </c>
      <c r="E4320" s="118" t="s">
        <v>19914</v>
      </c>
      <c r="F4320" s="118" t="s">
        <v>19939</v>
      </c>
      <c r="G4320" s="118"/>
      <c r="H4320" s="118" t="s">
        <v>19940</v>
      </c>
      <c r="I4320" s="118" t="s">
        <v>9440</v>
      </c>
      <c r="J4320" s="118"/>
    </row>
    <row r="4321" spans="1:10" ht="12.75">
      <c r="A4321" s="118" t="s">
        <v>11197</v>
      </c>
      <c r="B4321" s="118" t="s">
        <v>19941</v>
      </c>
      <c r="C4321" s="118" t="b">
        <v>0</v>
      </c>
      <c r="D4321" s="118" t="e">
        <f t="shared" ca="1" si="1"/>
        <v>#NAME?</v>
      </c>
      <c r="E4321" s="118" t="s">
        <v>19914</v>
      </c>
      <c r="F4321" s="118" t="s">
        <v>19942</v>
      </c>
      <c r="G4321" s="118"/>
      <c r="H4321" s="118" t="s">
        <v>5961</v>
      </c>
      <c r="I4321" s="118" t="s">
        <v>19916</v>
      </c>
      <c r="J4321" s="118"/>
    </row>
    <row r="4322" spans="1:10" ht="12.75">
      <c r="A4322" s="118" t="s">
        <v>7830</v>
      </c>
      <c r="B4322" s="118" t="s">
        <v>10037</v>
      </c>
      <c r="C4322" s="118" t="b">
        <v>0</v>
      </c>
      <c r="D4322" s="118" t="e">
        <f t="shared" ca="1" si="1"/>
        <v>#NAME?</v>
      </c>
      <c r="E4322" s="118" t="s">
        <v>19914</v>
      </c>
      <c r="F4322" s="118" t="s">
        <v>19943</v>
      </c>
      <c r="G4322" s="118"/>
      <c r="H4322" s="118" t="s">
        <v>5961</v>
      </c>
      <c r="I4322" s="118" t="s">
        <v>11076</v>
      </c>
      <c r="J4322" s="118"/>
    </row>
    <row r="4323" spans="1:10" ht="12.75">
      <c r="A4323" s="118" t="s">
        <v>798</v>
      </c>
      <c r="B4323" s="118" t="s">
        <v>13412</v>
      </c>
      <c r="C4323" s="118" t="b">
        <v>0</v>
      </c>
      <c r="D4323" s="118" t="e">
        <f t="shared" ca="1" si="1"/>
        <v>#NAME?</v>
      </c>
      <c r="E4323" s="118" t="s">
        <v>19914</v>
      </c>
      <c r="F4323" s="118" t="s">
        <v>19944</v>
      </c>
      <c r="G4323" s="118"/>
      <c r="H4323" s="118" t="s">
        <v>5368</v>
      </c>
      <c r="I4323" s="118" t="s">
        <v>9440</v>
      </c>
      <c r="J4323" s="118"/>
    </row>
    <row r="4324" spans="1:10" ht="12.75">
      <c r="A4324" s="118" t="s">
        <v>873</v>
      </c>
      <c r="B4324" s="118" t="s">
        <v>19945</v>
      </c>
      <c r="C4324" s="118" t="b">
        <v>0</v>
      </c>
      <c r="D4324" s="118" t="e">
        <f t="shared" ca="1" si="1"/>
        <v>#NAME?</v>
      </c>
      <c r="E4324" s="118" t="s">
        <v>19914</v>
      </c>
      <c r="F4324" s="118" t="s">
        <v>19946</v>
      </c>
      <c r="G4324" s="118"/>
      <c r="H4324" s="118" t="s">
        <v>5368</v>
      </c>
      <c r="I4324" s="118" t="s">
        <v>9440</v>
      </c>
      <c r="J4324" s="118"/>
    </row>
    <row r="4325" spans="1:10" ht="12.75">
      <c r="A4325" s="118" t="s">
        <v>873</v>
      </c>
      <c r="B4325" s="118" t="s">
        <v>12867</v>
      </c>
      <c r="C4325" s="118" t="b">
        <v>0</v>
      </c>
      <c r="D4325" s="118" t="e">
        <f t="shared" ca="1" si="1"/>
        <v>#NAME?</v>
      </c>
      <c r="E4325" s="118" t="s">
        <v>19914</v>
      </c>
      <c r="F4325" s="118" t="s">
        <v>19947</v>
      </c>
      <c r="G4325" s="118"/>
      <c r="H4325" s="118" t="s">
        <v>5961</v>
      </c>
      <c r="I4325" s="118" t="s">
        <v>9440</v>
      </c>
      <c r="J4325" s="118"/>
    </row>
    <row r="4326" spans="1:10" ht="12.75">
      <c r="A4326" s="118" t="s">
        <v>1484</v>
      </c>
      <c r="B4326" s="118" t="s">
        <v>19948</v>
      </c>
      <c r="C4326" s="118" t="b">
        <v>0</v>
      </c>
      <c r="D4326" s="118" t="e">
        <f t="shared" ca="1" si="1"/>
        <v>#NAME?</v>
      </c>
      <c r="E4326" s="118" t="s">
        <v>19914</v>
      </c>
      <c r="F4326" s="118" t="s">
        <v>19949</v>
      </c>
      <c r="G4326" s="118"/>
      <c r="H4326" s="118" t="s">
        <v>5961</v>
      </c>
      <c r="I4326" s="118" t="s">
        <v>9440</v>
      </c>
      <c r="J4326" s="118"/>
    </row>
    <row r="4327" spans="1:10" ht="12.75">
      <c r="A4327" s="118" t="s">
        <v>10048</v>
      </c>
      <c r="B4327" s="118" t="s">
        <v>19950</v>
      </c>
      <c r="C4327" s="118" t="b">
        <v>0</v>
      </c>
      <c r="D4327" s="118" t="e">
        <f t="shared" ca="1" si="1"/>
        <v>#NAME?</v>
      </c>
      <c r="E4327" s="118" t="s">
        <v>19914</v>
      </c>
      <c r="F4327" s="118" t="s">
        <v>19951</v>
      </c>
      <c r="G4327" s="118"/>
      <c r="H4327" s="118" t="s">
        <v>5368</v>
      </c>
      <c r="I4327" s="118" t="s">
        <v>11076</v>
      </c>
      <c r="J4327" s="118"/>
    </row>
    <row r="4328" spans="1:10" ht="12.75">
      <c r="A4328" s="118" t="s">
        <v>1699</v>
      </c>
      <c r="B4328" s="118" t="s">
        <v>995</v>
      </c>
      <c r="C4328" s="118" t="b">
        <v>0</v>
      </c>
      <c r="D4328" s="118" t="e">
        <f t="shared" ca="1" si="1"/>
        <v>#NAME?</v>
      </c>
      <c r="E4328" s="118" t="s">
        <v>19914</v>
      </c>
      <c r="F4328" s="118" t="s">
        <v>19952</v>
      </c>
      <c r="G4328" s="118"/>
      <c r="H4328" s="118" t="s">
        <v>5368</v>
      </c>
      <c r="I4328" s="118" t="s">
        <v>9440</v>
      </c>
      <c r="J4328" s="118"/>
    </row>
    <row r="4329" spans="1:10" ht="12.75">
      <c r="A4329" s="118" t="s">
        <v>1457</v>
      </c>
      <c r="B4329" s="118" t="s">
        <v>12798</v>
      </c>
      <c r="C4329" s="118" t="b">
        <v>0</v>
      </c>
      <c r="D4329" s="118" t="e">
        <f t="shared" ca="1" si="1"/>
        <v>#NAME?</v>
      </c>
      <c r="E4329" s="118" t="s">
        <v>19914</v>
      </c>
      <c r="F4329" s="118" t="s">
        <v>19953</v>
      </c>
      <c r="G4329" s="118"/>
      <c r="H4329" s="118" t="s">
        <v>5368</v>
      </c>
      <c r="I4329" s="118" t="s">
        <v>12631</v>
      </c>
      <c r="J4329" s="118"/>
    </row>
    <row r="4330" spans="1:10" ht="12.75">
      <c r="A4330" s="118" t="s">
        <v>9298</v>
      </c>
      <c r="B4330" s="118" t="s">
        <v>1435</v>
      </c>
      <c r="C4330" s="118" t="b">
        <v>0</v>
      </c>
      <c r="D4330" s="118" t="e">
        <f t="shared" ca="1" si="1"/>
        <v>#NAME?</v>
      </c>
      <c r="E4330" s="118" t="s">
        <v>19954</v>
      </c>
      <c r="F4330" s="118" t="s">
        <v>19955</v>
      </c>
      <c r="G4330" s="118"/>
      <c r="H4330" s="118" t="s">
        <v>54</v>
      </c>
      <c r="I4330" s="118" t="s">
        <v>13830</v>
      </c>
      <c r="J4330" s="118" t="s">
        <v>7795</v>
      </c>
    </row>
    <row r="4331" spans="1:10" ht="12.75">
      <c r="A4331" s="118" t="s">
        <v>9471</v>
      </c>
      <c r="B4331" s="118" t="s">
        <v>19956</v>
      </c>
      <c r="C4331" s="118" t="b">
        <v>0</v>
      </c>
      <c r="D4331" s="118" t="e">
        <f t="shared" ca="1" si="1"/>
        <v>#NAME?</v>
      </c>
      <c r="E4331" s="118" t="s">
        <v>19954</v>
      </c>
      <c r="F4331" s="118" t="s">
        <v>19957</v>
      </c>
      <c r="G4331" s="118"/>
      <c r="H4331" s="118" t="s">
        <v>10146</v>
      </c>
      <c r="I4331" s="118" t="s">
        <v>13830</v>
      </c>
      <c r="J4331" s="118" t="s">
        <v>7795</v>
      </c>
    </row>
    <row r="4332" spans="1:10" ht="12.75">
      <c r="A4332" s="118" t="s">
        <v>19958</v>
      </c>
      <c r="B4332" s="118" t="s">
        <v>19959</v>
      </c>
      <c r="C4332" s="118" t="b">
        <v>0</v>
      </c>
      <c r="D4332" s="118" t="e">
        <f t="shared" ca="1" si="1"/>
        <v>#NAME?</v>
      </c>
      <c r="E4332" s="118" t="s">
        <v>19954</v>
      </c>
      <c r="F4332" s="118" t="s">
        <v>19960</v>
      </c>
      <c r="G4332" s="118"/>
      <c r="H4332" s="118" t="s">
        <v>4278</v>
      </c>
      <c r="I4332" s="118" t="s">
        <v>13830</v>
      </c>
      <c r="J4332" s="118" t="s">
        <v>7795</v>
      </c>
    </row>
    <row r="4333" spans="1:10" ht="12.75">
      <c r="A4333" s="118" t="s">
        <v>16523</v>
      </c>
      <c r="B4333" s="118" t="s">
        <v>19961</v>
      </c>
      <c r="C4333" s="118" t="b">
        <v>0</v>
      </c>
      <c r="D4333" s="118" t="e">
        <f t="shared" ca="1" si="1"/>
        <v>#NAME?</v>
      </c>
      <c r="E4333" s="118" t="s">
        <v>19962</v>
      </c>
      <c r="F4333" s="118" t="s">
        <v>19963</v>
      </c>
      <c r="G4333" s="118"/>
      <c r="H4333" s="118" t="s">
        <v>54</v>
      </c>
      <c r="I4333" s="118" t="s">
        <v>7684</v>
      </c>
      <c r="J4333" s="118"/>
    </row>
    <row r="4334" spans="1:10" ht="12.75">
      <c r="A4334" s="118" t="s">
        <v>846</v>
      </c>
      <c r="B4334" s="118" t="s">
        <v>19964</v>
      </c>
      <c r="C4334" s="118" t="b">
        <v>0</v>
      </c>
      <c r="D4334" s="118" t="e">
        <f t="shared" ca="1" si="1"/>
        <v>#NAME?</v>
      </c>
      <c r="E4334" s="118" t="s">
        <v>19962</v>
      </c>
      <c r="F4334" s="118" t="s">
        <v>19965</v>
      </c>
      <c r="G4334" s="118"/>
      <c r="H4334" s="118" t="s">
        <v>5961</v>
      </c>
      <c r="I4334" s="118" t="s">
        <v>7684</v>
      </c>
      <c r="J4334" s="118"/>
    </row>
    <row r="4335" spans="1:10" ht="12.75">
      <c r="A4335" s="118" t="s">
        <v>9226</v>
      </c>
      <c r="B4335" s="118" t="s">
        <v>19966</v>
      </c>
      <c r="C4335" s="118" t="b">
        <v>0</v>
      </c>
      <c r="D4335" s="118" t="e">
        <f t="shared" ca="1" si="1"/>
        <v>#NAME?</v>
      </c>
      <c r="E4335" s="118" t="s">
        <v>19962</v>
      </c>
      <c r="F4335" s="118" t="s">
        <v>19967</v>
      </c>
      <c r="G4335" s="118"/>
      <c r="H4335" s="118" t="s">
        <v>54</v>
      </c>
      <c r="I4335" s="118" t="s">
        <v>7684</v>
      </c>
      <c r="J4335" s="118"/>
    </row>
    <row r="4336" spans="1:10" ht="12.75">
      <c r="A4336" s="118" t="s">
        <v>7917</v>
      </c>
      <c r="B4336" s="118" t="s">
        <v>19968</v>
      </c>
      <c r="C4336" s="118" t="b">
        <v>0</v>
      </c>
      <c r="D4336" s="118" t="e">
        <f t="shared" ca="1" si="1"/>
        <v>#NAME?</v>
      </c>
      <c r="E4336" s="118" t="s">
        <v>19962</v>
      </c>
      <c r="F4336" s="118" t="s">
        <v>19969</v>
      </c>
      <c r="G4336" s="118"/>
      <c r="H4336" s="118" t="s">
        <v>5368</v>
      </c>
      <c r="I4336" s="118" t="s">
        <v>7684</v>
      </c>
      <c r="J4336" s="118"/>
    </row>
    <row r="4337" spans="1:10" ht="12.75">
      <c r="A4337" s="118" t="s">
        <v>8697</v>
      </c>
      <c r="B4337" s="118" t="s">
        <v>19970</v>
      </c>
      <c r="C4337" s="118" t="b">
        <v>0</v>
      </c>
      <c r="D4337" s="118" t="e">
        <f t="shared" ca="1" si="1"/>
        <v>#NAME?</v>
      </c>
      <c r="E4337" s="118" t="s">
        <v>19962</v>
      </c>
      <c r="F4337" s="118" t="s">
        <v>19971</v>
      </c>
      <c r="G4337" s="118"/>
      <c r="H4337" s="118" t="s">
        <v>7647</v>
      </c>
      <c r="I4337" s="118" t="s">
        <v>7684</v>
      </c>
      <c r="J4337" s="118"/>
    </row>
    <row r="4338" spans="1:10" ht="12.75">
      <c r="A4338" s="118" t="s">
        <v>8422</v>
      </c>
      <c r="B4338" s="118" t="s">
        <v>19615</v>
      </c>
      <c r="C4338" s="118" t="b">
        <v>0</v>
      </c>
      <c r="D4338" s="118" t="e">
        <f t="shared" ca="1" si="1"/>
        <v>#NAME?</v>
      </c>
      <c r="E4338" s="118" t="s">
        <v>19972</v>
      </c>
      <c r="F4338" s="118" t="s">
        <v>19973</v>
      </c>
      <c r="G4338" s="118"/>
      <c r="H4338" s="118" t="s">
        <v>4485</v>
      </c>
      <c r="I4338" s="118" t="s">
        <v>7820</v>
      </c>
      <c r="J4338" s="118" t="s">
        <v>7820</v>
      </c>
    </row>
    <row r="4339" spans="1:10" ht="12.75">
      <c r="A4339" s="118" t="s">
        <v>882</v>
      </c>
      <c r="B4339" s="118" t="s">
        <v>19551</v>
      </c>
      <c r="C4339" s="118" t="b">
        <v>0</v>
      </c>
      <c r="D4339" s="118" t="e">
        <f t="shared" ca="1" si="1"/>
        <v>#NAME?</v>
      </c>
      <c r="E4339" s="118" t="s">
        <v>19972</v>
      </c>
      <c r="F4339" s="118" t="s">
        <v>19974</v>
      </c>
      <c r="G4339" s="118"/>
      <c r="H4339" s="118" t="s">
        <v>54</v>
      </c>
      <c r="I4339" s="118" t="s">
        <v>7820</v>
      </c>
      <c r="J4339" s="118" t="s">
        <v>7820</v>
      </c>
    </row>
    <row r="4340" spans="1:10" ht="12.75">
      <c r="A4340" s="118" t="s">
        <v>1069</v>
      </c>
      <c r="B4340" s="118" t="s">
        <v>9188</v>
      </c>
      <c r="C4340" s="118" t="b">
        <v>0</v>
      </c>
      <c r="D4340" s="118" t="e">
        <f t="shared" ca="1" si="1"/>
        <v>#NAME?</v>
      </c>
      <c r="E4340" s="118" t="s">
        <v>19972</v>
      </c>
      <c r="F4340" s="118" t="s">
        <v>19975</v>
      </c>
      <c r="G4340" s="118"/>
      <c r="H4340" s="118" t="s">
        <v>4278</v>
      </c>
      <c r="I4340" s="118" t="s">
        <v>7820</v>
      </c>
      <c r="J4340" s="118" t="s">
        <v>7820</v>
      </c>
    </row>
    <row r="4341" spans="1:10" ht="12.75">
      <c r="A4341" s="118" t="s">
        <v>10777</v>
      </c>
      <c r="B4341" s="118" t="s">
        <v>19615</v>
      </c>
      <c r="C4341" s="118" t="b">
        <v>0</v>
      </c>
      <c r="D4341" s="118" t="e">
        <f t="shared" ca="1" si="1"/>
        <v>#NAME?</v>
      </c>
      <c r="E4341" s="118" t="s">
        <v>19972</v>
      </c>
      <c r="F4341" s="118" t="s">
        <v>19976</v>
      </c>
      <c r="G4341" s="118"/>
      <c r="H4341" s="118" t="s">
        <v>4278</v>
      </c>
      <c r="I4341" s="118" t="s">
        <v>7820</v>
      </c>
      <c r="J4341" s="118" t="s">
        <v>7820</v>
      </c>
    </row>
    <row r="4342" spans="1:10" ht="12.75">
      <c r="A4342" s="118" t="s">
        <v>8368</v>
      </c>
      <c r="B4342" s="118" t="s">
        <v>19977</v>
      </c>
      <c r="C4342" s="118" t="b">
        <v>0</v>
      </c>
      <c r="D4342" s="118" t="e">
        <f t="shared" ca="1" si="1"/>
        <v>#NAME?</v>
      </c>
      <c r="E4342" s="118" t="s">
        <v>19978</v>
      </c>
      <c r="F4342" s="118" t="s">
        <v>19979</v>
      </c>
      <c r="G4342" s="118"/>
      <c r="H4342" s="118" t="s">
        <v>4485</v>
      </c>
      <c r="I4342" s="118" t="s">
        <v>7642</v>
      </c>
      <c r="J4342" s="118"/>
    </row>
    <row r="4343" spans="1:10" ht="12.75">
      <c r="A4343" s="118" t="s">
        <v>1666</v>
      </c>
      <c r="B4343" s="118" t="s">
        <v>19980</v>
      </c>
      <c r="C4343" s="118" t="b">
        <v>0</v>
      </c>
      <c r="D4343" s="118" t="e">
        <f t="shared" ca="1" si="1"/>
        <v>#NAME?</v>
      </c>
      <c r="E4343" s="118" t="s">
        <v>19978</v>
      </c>
      <c r="F4343" s="118" t="s">
        <v>19981</v>
      </c>
      <c r="G4343" s="118"/>
      <c r="H4343" s="118" t="s">
        <v>19270</v>
      </c>
      <c r="I4343" s="118" t="s">
        <v>7642</v>
      </c>
      <c r="J4343" s="118"/>
    </row>
    <row r="4344" spans="1:10" ht="12.75">
      <c r="A4344" s="118" t="s">
        <v>7697</v>
      </c>
      <c r="B4344" s="118" t="s">
        <v>19982</v>
      </c>
      <c r="C4344" s="118" t="b">
        <v>0</v>
      </c>
      <c r="D4344" s="118" t="e">
        <f t="shared" ca="1" si="1"/>
        <v>#NAME?</v>
      </c>
      <c r="E4344" s="118" t="s">
        <v>19978</v>
      </c>
      <c r="F4344" s="118" t="s">
        <v>19983</v>
      </c>
      <c r="G4344" s="118"/>
      <c r="H4344" s="118" t="s">
        <v>4485</v>
      </c>
      <c r="I4344" s="118" t="s">
        <v>7642</v>
      </c>
      <c r="J4344" s="118"/>
    </row>
    <row r="4345" spans="1:10" ht="12.75">
      <c r="A4345" s="118" t="s">
        <v>9584</v>
      </c>
      <c r="B4345" s="118" t="s">
        <v>19984</v>
      </c>
      <c r="C4345" s="118" t="b">
        <v>0</v>
      </c>
      <c r="D4345" s="118" t="e">
        <f t="shared" ca="1" si="1"/>
        <v>#NAME?</v>
      </c>
      <c r="E4345" s="118" t="s">
        <v>19978</v>
      </c>
      <c r="F4345" s="118" t="s">
        <v>19985</v>
      </c>
      <c r="G4345" s="118"/>
      <c r="H4345" s="118" t="s">
        <v>4278</v>
      </c>
      <c r="I4345" s="118" t="s">
        <v>7642</v>
      </c>
      <c r="J4345" s="118"/>
    </row>
    <row r="4346" spans="1:10" ht="12.75">
      <c r="A4346" s="118" t="s">
        <v>1903</v>
      </c>
      <c r="B4346" s="118" t="s">
        <v>19986</v>
      </c>
      <c r="C4346" s="118" t="b">
        <v>0</v>
      </c>
      <c r="D4346" s="118" t="e">
        <f t="shared" ca="1" si="1"/>
        <v>#NAME?</v>
      </c>
      <c r="E4346" s="118" t="s">
        <v>19978</v>
      </c>
      <c r="F4346" s="118" t="s">
        <v>19987</v>
      </c>
      <c r="G4346" s="118"/>
      <c r="H4346" s="118" t="s">
        <v>4278</v>
      </c>
      <c r="I4346" s="118" t="s">
        <v>7642</v>
      </c>
      <c r="J4346" s="118"/>
    </row>
    <row r="4347" spans="1:10" ht="12.75">
      <c r="A4347" s="118" t="s">
        <v>9875</v>
      </c>
      <c r="B4347" s="118" t="s">
        <v>12598</v>
      </c>
      <c r="C4347" s="118" t="b">
        <v>0</v>
      </c>
      <c r="D4347" s="118" t="e">
        <f t="shared" ca="1" si="1"/>
        <v>#NAME?</v>
      </c>
      <c r="E4347" s="118" t="s">
        <v>19978</v>
      </c>
      <c r="F4347" s="118" t="s">
        <v>19988</v>
      </c>
      <c r="G4347" s="118"/>
      <c r="H4347" s="118" t="s">
        <v>8144</v>
      </c>
      <c r="I4347" s="118" t="s">
        <v>7642</v>
      </c>
      <c r="J4347" s="118"/>
    </row>
    <row r="4348" spans="1:10" ht="12.75">
      <c r="A4348" s="118" t="s">
        <v>1484</v>
      </c>
      <c r="B4348" s="118" t="s">
        <v>19989</v>
      </c>
      <c r="C4348" s="118" t="b">
        <v>0</v>
      </c>
      <c r="D4348" s="118" t="e">
        <f t="shared" ca="1" si="1"/>
        <v>#NAME?</v>
      </c>
      <c r="E4348" s="118" t="s">
        <v>19978</v>
      </c>
      <c r="F4348" s="118" t="s">
        <v>19990</v>
      </c>
      <c r="G4348" s="118"/>
      <c r="H4348" s="118" t="s">
        <v>54</v>
      </c>
      <c r="I4348" s="118" t="s">
        <v>7642</v>
      </c>
      <c r="J4348" s="118"/>
    </row>
    <row r="4349" spans="1:10" ht="12.75">
      <c r="A4349" s="118" t="s">
        <v>2068</v>
      </c>
      <c r="B4349" s="118" t="s">
        <v>19991</v>
      </c>
      <c r="C4349" s="118" t="b">
        <v>0</v>
      </c>
      <c r="D4349" s="118" t="e">
        <f t="shared" ca="1" si="1"/>
        <v>#NAME?</v>
      </c>
      <c r="E4349" s="118" t="s">
        <v>19992</v>
      </c>
      <c r="F4349" s="118" t="s">
        <v>19993</v>
      </c>
      <c r="G4349" s="118"/>
      <c r="H4349" s="118" t="s">
        <v>5302</v>
      </c>
      <c r="I4349" s="118" t="s">
        <v>15134</v>
      </c>
      <c r="J4349" s="118" t="s">
        <v>7622</v>
      </c>
    </row>
    <row r="4350" spans="1:10" ht="12.75">
      <c r="A4350" s="118" t="s">
        <v>2220</v>
      </c>
      <c r="B4350" s="118" t="s">
        <v>9251</v>
      </c>
      <c r="C4350" s="118" t="b">
        <v>0</v>
      </c>
      <c r="D4350" s="118" t="e">
        <f t="shared" ca="1" si="1"/>
        <v>#NAME?</v>
      </c>
      <c r="E4350" s="118" t="s">
        <v>19994</v>
      </c>
      <c r="F4350" s="118" t="s">
        <v>19995</v>
      </c>
      <c r="G4350" s="118"/>
      <c r="H4350" s="118" t="s">
        <v>4276</v>
      </c>
      <c r="I4350" s="118" t="s">
        <v>19996</v>
      </c>
      <c r="J4350" s="118" t="s">
        <v>8625</v>
      </c>
    </row>
    <row r="4351" spans="1:10" ht="12.75">
      <c r="A4351" s="118" t="s">
        <v>8460</v>
      </c>
      <c r="B4351" s="118" t="s">
        <v>19997</v>
      </c>
      <c r="C4351" s="118" t="b">
        <v>0</v>
      </c>
      <c r="D4351" s="118" t="e">
        <f t="shared" ca="1" si="1"/>
        <v>#NAME?</v>
      </c>
      <c r="E4351" s="118" t="s">
        <v>19994</v>
      </c>
      <c r="F4351" s="118" t="s">
        <v>19998</v>
      </c>
      <c r="G4351" s="118"/>
      <c r="H4351" s="118" t="s">
        <v>4276</v>
      </c>
      <c r="I4351" s="118" t="s">
        <v>19996</v>
      </c>
      <c r="J4351" s="118" t="s">
        <v>8625</v>
      </c>
    </row>
    <row r="4352" spans="1:10" ht="12.75">
      <c r="A4352" s="118" t="s">
        <v>989</v>
      </c>
      <c r="B4352" s="118" t="s">
        <v>17455</v>
      </c>
      <c r="C4352" s="118" t="b">
        <v>0</v>
      </c>
      <c r="D4352" s="118" t="e">
        <f t="shared" ca="1" si="1"/>
        <v>#NAME?</v>
      </c>
      <c r="E4352" s="118" t="s">
        <v>19999</v>
      </c>
      <c r="F4352" s="118" t="s">
        <v>20000</v>
      </c>
      <c r="G4352" s="118"/>
      <c r="H4352" s="118" t="s">
        <v>4485</v>
      </c>
      <c r="I4352" s="118" t="s">
        <v>7820</v>
      </c>
      <c r="J4352" s="118" t="s">
        <v>7820</v>
      </c>
    </row>
    <row r="4353" spans="1:10" ht="12.75">
      <c r="A4353" s="118" t="s">
        <v>20001</v>
      </c>
      <c r="B4353" s="118" t="s">
        <v>12886</v>
      </c>
      <c r="C4353" s="118" t="b">
        <v>0</v>
      </c>
      <c r="D4353" s="118" t="e">
        <f t="shared" ca="1" si="1"/>
        <v>#NAME?</v>
      </c>
      <c r="E4353" s="118" t="s">
        <v>19999</v>
      </c>
      <c r="F4353" s="118" t="s">
        <v>20002</v>
      </c>
      <c r="G4353" s="118"/>
      <c r="H4353" s="118" t="s">
        <v>14123</v>
      </c>
      <c r="I4353" s="118" t="s">
        <v>7820</v>
      </c>
      <c r="J4353" s="118" t="s">
        <v>7820</v>
      </c>
    </row>
    <row r="4354" spans="1:10" ht="12.75">
      <c r="A4354" s="118" t="s">
        <v>15484</v>
      </c>
      <c r="B4354" s="118" t="s">
        <v>10497</v>
      </c>
      <c r="C4354" s="118" t="b">
        <v>0</v>
      </c>
      <c r="D4354" s="118" t="e">
        <f t="shared" ca="1" si="1"/>
        <v>#NAME?</v>
      </c>
      <c r="E4354" s="118" t="s">
        <v>19999</v>
      </c>
      <c r="F4354" s="118" t="s">
        <v>20003</v>
      </c>
      <c r="G4354" s="118"/>
      <c r="H4354" s="118" t="s">
        <v>4276</v>
      </c>
      <c r="I4354" s="118" t="s">
        <v>7820</v>
      </c>
      <c r="J4354" s="118" t="s">
        <v>7820</v>
      </c>
    </row>
    <row r="4355" spans="1:10" ht="12.75">
      <c r="A4355" s="118" t="s">
        <v>1704</v>
      </c>
      <c r="B4355" s="118" t="s">
        <v>8141</v>
      </c>
      <c r="C4355" s="118" t="b">
        <v>0</v>
      </c>
      <c r="D4355" s="118" t="e">
        <f t="shared" ca="1" si="1"/>
        <v>#NAME?</v>
      </c>
      <c r="E4355" s="118" t="s">
        <v>19999</v>
      </c>
      <c r="F4355" s="118" t="s">
        <v>20004</v>
      </c>
      <c r="G4355" s="118"/>
      <c r="H4355" s="118" t="s">
        <v>4278</v>
      </c>
      <c r="I4355" s="118" t="s">
        <v>7820</v>
      </c>
      <c r="J4355" s="118" t="s">
        <v>7820</v>
      </c>
    </row>
    <row r="4356" spans="1:10" ht="12.75">
      <c r="A4356" s="118" t="s">
        <v>1666</v>
      </c>
      <c r="B4356" s="118" t="s">
        <v>20005</v>
      </c>
      <c r="C4356" s="118" t="b">
        <v>0</v>
      </c>
      <c r="D4356" s="118" t="e">
        <f t="shared" ca="1" si="1"/>
        <v>#NAME?</v>
      </c>
      <c r="E4356" s="118" t="s">
        <v>19999</v>
      </c>
      <c r="F4356" s="118" t="s">
        <v>20006</v>
      </c>
      <c r="G4356" s="118"/>
      <c r="H4356" s="118" t="s">
        <v>4485</v>
      </c>
      <c r="I4356" s="118" t="s">
        <v>7820</v>
      </c>
      <c r="J4356" s="118" t="s">
        <v>7820</v>
      </c>
    </row>
    <row r="4357" spans="1:10" ht="12.75">
      <c r="A4357" s="118" t="s">
        <v>1591</v>
      </c>
      <c r="B4357" s="118" t="s">
        <v>1005</v>
      </c>
      <c r="C4357" s="118" t="b">
        <v>0</v>
      </c>
      <c r="D4357" s="118" t="e">
        <f t="shared" ca="1" si="1"/>
        <v>#NAME?</v>
      </c>
      <c r="E4357" s="118" t="s">
        <v>19999</v>
      </c>
      <c r="F4357" s="118" t="s">
        <v>20007</v>
      </c>
      <c r="G4357" s="118"/>
      <c r="H4357" s="118" t="s">
        <v>4831</v>
      </c>
      <c r="I4357" s="118" t="s">
        <v>7820</v>
      </c>
      <c r="J4357" s="118" t="s">
        <v>7820</v>
      </c>
    </row>
    <row r="4358" spans="1:10" ht="12.75">
      <c r="A4358" s="118" t="s">
        <v>798</v>
      </c>
      <c r="B4358" s="118" t="s">
        <v>7583</v>
      </c>
      <c r="C4358" s="118" t="b">
        <v>0</v>
      </c>
      <c r="D4358" s="118" t="e">
        <f t="shared" ca="1" si="1"/>
        <v>#NAME?</v>
      </c>
      <c r="E4358" s="118" t="s">
        <v>19999</v>
      </c>
      <c r="F4358" s="118" t="s">
        <v>20008</v>
      </c>
      <c r="G4358" s="118"/>
      <c r="H4358" s="118" t="s">
        <v>4276</v>
      </c>
      <c r="I4358" s="118" t="s">
        <v>7820</v>
      </c>
      <c r="J4358" s="118" t="s">
        <v>7820</v>
      </c>
    </row>
    <row r="4359" spans="1:10" ht="12.75">
      <c r="A4359" s="118" t="s">
        <v>1240</v>
      </c>
      <c r="B4359" s="118" t="s">
        <v>8141</v>
      </c>
      <c r="C4359" s="118" t="b">
        <v>0</v>
      </c>
      <c r="D4359" s="118" t="e">
        <f t="shared" ca="1" si="1"/>
        <v>#NAME?</v>
      </c>
      <c r="E4359" s="118" t="s">
        <v>19999</v>
      </c>
      <c r="F4359" s="118" t="s">
        <v>20009</v>
      </c>
      <c r="G4359" s="118"/>
      <c r="H4359" s="118" t="s">
        <v>5607</v>
      </c>
      <c r="I4359" s="118" t="s">
        <v>7820</v>
      </c>
      <c r="J4359" s="118" t="s">
        <v>7820</v>
      </c>
    </row>
    <row r="4360" spans="1:10" ht="12.75">
      <c r="A4360" s="118" t="s">
        <v>2523</v>
      </c>
      <c r="B4360" s="118" t="s">
        <v>907</v>
      </c>
      <c r="C4360" s="118" t="b">
        <v>0</v>
      </c>
      <c r="D4360" s="118" t="e">
        <f t="shared" ca="1" si="1"/>
        <v>#NAME?</v>
      </c>
      <c r="E4360" s="118" t="s">
        <v>19999</v>
      </c>
      <c r="F4360" s="118" t="s">
        <v>20010</v>
      </c>
      <c r="G4360" s="118"/>
      <c r="H4360" s="118" t="s">
        <v>4278</v>
      </c>
      <c r="I4360" s="118" t="s">
        <v>7820</v>
      </c>
      <c r="J4360" s="118" t="s">
        <v>7820</v>
      </c>
    </row>
    <row r="4361" spans="1:10" ht="12.75">
      <c r="A4361" s="118" t="s">
        <v>1266</v>
      </c>
      <c r="B4361" s="118" t="s">
        <v>20011</v>
      </c>
      <c r="C4361" s="118" t="b">
        <v>0</v>
      </c>
      <c r="D4361" s="118" t="e">
        <f t="shared" ca="1" si="1"/>
        <v>#NAME?</v>
      </c>
      <c r="E4361" s="118" t="s">
        <v>20012</v>
      </c>
      <c r="F4361" s="118" t="s">
        <v>20013</v>
      </c>
      <c r="G4361" s="118"/>
      <c r="H4361" s="118" t="s">
        <v>5368</v>
      </c>
      <c r="I4361" s="118" t="s">
        <v>7642</v>
      </c>
      <c r="J4361" s="118"/>
    </row>
    <row r="4362" spans="1:10" ht="12.75">
      <c r="A4362" s="118" t="s">
        <v>14696</v>
      </c>
      <c r="B4362" s="118" t="s">
        <v>18123</v>
      </c>
      <c r="C4362" s="118" t="b">
        <v>0</v>
      </c>
      <c r="D4362" s="118" t="e">
        <f t="shared" ca="1" si="1"/>
        <v>#NAME?</v>
      </c>
      <c r="E4362" s="118" t="s">
        <v>20012</v>
      </c>
      <c r="F4362" s="118" t="s">
        <v>20014</v>
      </c>
      <c r="G4362" s="118"/>
      <c r="H4362" s="118" t="s">
        <v>4278</v>
      </c>
      <c r="I4362" s="118" t="s">
        <v>7642</v>
      </c>
      <c r="J4362" s="118"/>
    </row>
    <row r="4363" spans="1:10" ht="12.75">
      <c r="A4363" s="118" t="s">
        <v>20015</v>
      </c>
      <c r="B4363" s="118" t="s">
        <v>1288</v>
      </c>
      <c r="C4363" s="118" t="b">
        <v>0</v>
      </c>
      <c r="D4363" s="118" t="e">
        <f t="shared" ca="1" si="1"/>
        <v>#NAME?</v>
      </c>
      <c r="E4363" s="118" t="s">
        <v>20012</v>
      </c>
      <c r="F4363" s="118" t="s">
        <v>20016</v>
      </c>
      <c r="G4363" s="118"/>
      <c r="H4363" s="118" t="s">
        <v>20017</v>
      </c>
      <c r="I4363" s="118" t="s">
        <v>7642</v>
      </c>
      <c r="J4363" s="118"/>
    </row>
    <row r="4364" spans="1:10" ht="12.75">
      <c r="A4364" s="118" t="s">
        <v>836</v>
      </c>
      <c r="B4364" s="118" t="s">
        <v>10694</v>
      </c>
      <c r="C4364" s="118" t="b">
        <v>0</v>
      </c>
      <c r="D4364" s="118" t="e">
        <f t="shared" ca="1" si="1"/>
        <v>#NAME?</v>
      </c>
      <c r="E4364" s="118" t="s">
        <v>20012</v>
      </c>
      <c r="F4364" s="118" t="s">
        <v>20018</v>
      </c>
      <c r="G4364" s="118"/>
      <c r="H4364" s="118" t="s">
        <v>5368</v>
      </c>
      <c r="I4364" s="118" t="s">
        <v>7642</v>
      </c>
      <c r="J4364" s="118"/>
    </row>
    <row r="4365" spans="1:10" ht="12.75">
      <c r="A4365" s="118" t="s">
        <v>1069</v>
      </c>
      <c r="B4365" s="118" t="s">
        <v>20019</v>
      </c>
      <c r="C4365" s="118" t="b">
        <v>0</v>
      </c>
      <c r="D4365" s="118" t="e">
        <f t="shared" ca="1" si="1"/>
        <v>#NAME?</v>
      </c>
      <c r="E4365" s="118" t="s">
        <v>20012</v>
      </c>
      <c r="F4365" s="118" t="s">
        <v>20020</v>
      </c>
      <c r="G4365" s="118"/>
      <c r="H4365" s="118" t="s">
        <v>5368</v>
      </c>
      <c r="I4365" s="118" t="s">
        <v>7642</v>
      </c>
      <c r="J4365" s="118"/>
    </row>
    <row r="4366" spans="1:10" ht="12.75">
      <c r="A4366" s="118" t="s">
        <v>910</v>
      </c>
      <c r="B4366" s="118" t="s">
        <v>20021</v>
      </c>
      <c r="C4366" s="118" t="b">
        <v>0</v>
      </c>
      <c r="D4366" s="118" t="e">
        <f t="shared" ca="1" si="1"/>
        <v>#NAME?</v>
      </c>
      <c r="E4366" s="118" t="s">
        <v>20022</v>
      </c>
      <c r="F4366" s="118" t="s">
        <v>20023</v>
      </c>
      <c r="G4366" s="118"/>
      <c r="H4366" s="118" t="s">
        <v>7647</v>
      </c>
      <c r="I4366" s="118" t="s">
        <v>16556</v>
      </c>
      <c r="J4366" s="118" t="s">
        <v>8580</v>
      </c>
    </row>
    <row r="4367" spans="1:10" ht="12.75">
      <c r="A4367" s="118" t="s">
        <v>20024</v>
      </c>
      <c r="B4367" s="118" t="s">
        <v>20025</v>
      </c>
      <c r="C4367" s="118" t="b">
        <v>0</v>
      </c>
      <c r="D4367" s="118" t="e">
        <f t="shared" ca="1" si="1"/>
        <v>#NAME?</v>
      </c>
      <c r="E4367" s="118" t="s">
        <v>20022</v>
      </c>
      <c r="F4367" s="118" t="s">
        <v>20026</v>
      </c>
      <c r="G4367" s="118"/>
      <c r="H4367" s="118" t="s">
        <v>4872</v>
      </c>
      <c r="I4367" s="118" t="s">
        <v>16556</v>
      </c>
      <c r="J4367" s="118" t="s">
        <v>8580</v>
      </c>
    </row>
    <row r="4368" spans="1:10" ht="12.75">
      <c r="A4368" s="118" t="s">
        <v>11231</v>
      </c>
      <c r="B4368" s="118" t="s">
        <v>13384</v>
      </c>
      <c r="C4368" s="118" t="b">
        <v>0</v>
      </c>
      <c r="D4368" s="118" t="e">
        <f t="shared" ca="1" si="1"/>
        <v>#NAME?</v>
      </c>
      <c r="E4368" s="118" t="s">
        <v>20022</v>
      </c>
      <c r="F4368" s="118" t="s">
        <v>20027</v>
      </c>
      <c r="G4368" s="118"/>
      <c r="H4368" s="118" t="s">
        <v>4276</v>
      </c>
      <c r="I4368" s="118" t="s">
        <v>16556</v>
      </c>
      <c r="J4368" s="118" t="s">
        <v>8580</v>
      </c>
    </row>
    <row r="4369" spans="1:10" ht="12.75">
      <c r="A4369" s="118" t="s">
        <v>8894</v>
      </c>
      <c r="B4369" s="118" t="s">
        <v>20028</v>
      </c>
      <c r="C4369" s="118" t="b">
        <v>0</v>
      </c>
      <c r="D4369" s="118" t="e">
        <f t="shared" ca="1" si="1"/>
        <v>#NAME?</v>
      </c>
      <c r="E4369" s="118" t="s">
        <v>20022</v>
      </c>
      <c r="F4369" s="118" t="s">
        <v>20029</v>
      </c>
      <c r="G4369" s="118"/>
      <c r="H4369" s="118" t="s">
        <v>4276</v>
      </c>
      <c r="I4369" s="118" t="s">
        <v>16556</v>
      </c>
      <c r="J4369" s="118" t="s">
        <v>8580</v>
      </c>
    </row>
    <row r="4370" spans="1:10" ht="12.75">
      <c r="A4370" s="118" t="s">
        <v>2057</v>
      </c>
      <c r="B4370" s="118" t="s">
        <v>1231</v>
      </c>
      <c r="C4370" s="118" t="b">
        <v>0</v>
      </c>
      <c r="D4370" s="118" t="e">
        <f t="shared" ca="1" si="1"/>
        <v>#NAME?</v>
      </c>
      <c r="E4370" s="118" t="s">
        <v>20022</v>
      </c>
      <c r="F4370" s="118" t="s">
        <v>20030</v>
      </c>
      <c r="G4370" s="118"/>
      <c r="H4370" s="118" t="s">
        <v>7611</v>
      </c>
      <c r="I4370" s="118" t="s">
        <v>16556</v>
      </c>
      <c r="J4370" s="118" t="s">
        <v>8580</v>
      </c>
    </row>
    <row r="4371" spans="1:10" ht="12.75">
      <c r="A4371" s="118" t="s">
        <v>2057</v>
      </c>
      <c r="B4371" s="118" t="s">
        <v>20031</v>
      </c>
      <c r="C4371" s="118" t="b">
        <v>0</v>
      </c>
      <c r="D4371" s="118" t="e">
        <f t="shared" ca="1" si="1"/>
        <v>#NAME?</v>
      </c>
      <c r="E4371" s="118" t="s">
        <v>20022</v>
      </c>
      <c r="F4371" s="118" t="s">
        <v>20032</v>
      </c>
      <c r="G4371" s="118"/>
      <c r="H4371" s="118" t="s">
        <v>5273</v>
      </c>
      <c r="I4371" s="118" t="s">
        <v>16556</v>
      </c>
      <c r="J4371" s="118" t="s">
        <v>8580</v>
      </c>
    </row>
    <row r="4372" spans="1:10" ht="12.75">
      <c r="A4372" s="118" t="s">
        <v>8055</v>
      </c>
      <c r="B4372" s="118" t="s">
        <v>20033</v>
      </c>
      <c r="C4372" s="118" t="b">
        <v>0</v>
      </c>
      <c r="D4372" s="118" t="e">
        <f t="shared" ca="1" si="1"/>
        <v>#NAME?</v>
      </c>
      <c r="E4372" s="118" t="s">
        <v>20034</v>
      </c>
      <c r="F4372" s="118" t="s">
        <v>20035</v>
      </c>
      <c r="G4372" s="118"/>
      <c r="H4372" s="118" t="s">
        <v>5273</v>
      </c>
      <c r="I4372" s="118" t="s">
        <v>8050</v>
      </c>
      <c r="J4372" s="118"/>
    </row>
    <row r="4373" spans="1:10" ht="12.75">
      <c r="A4373" s="118" t="s">
        <v>20036</v>
      </c>
      <c r="B4373" s="118" t="s">
        <v>20037</v>
      </c>
      <c r="C4373" s="118" t="b">
        <v>0</v>
      </c>
      <c r="D4373" s="118" t="e">
        <f t="shared" ca="1" si="1"/>
        <v>#NAME?</v>
      </c>
      <c r="E4373" s="118" t="s">
        <v>20038</v>
      </c>
      <c r="F4373" s="118" t="s">
        <v>20039</v>
      </c>
      <c r="G4373" s="118"/>
      <c r="H4373" s="118" t="s">
        <v>4276</v>
      </c>
      <c r="I4373" s="118" t="s">
        <v>8957</v>
      </c>
      <c r="J4373" s="118" t="s">
        <v>7622</v>
      </c>
    </row>
    <row r="4374" spans="1:10" ht="12.75">
      <c r="A4374" s="118" t="s">
        <v>20040</v>
      </c>
      <c r="B4374" s="118" t="s">
        <v>2074</v>
      </c>
      <c r="C4374" s="118" t="b">
        <v>0</v>
      </c>
      <c r="D4374" s="118" t="e">
        <f t="shared" ca="1" si="1"/>
        <v>#NAME?</v>
      </c>
      <c r="E4374" s="118" t="s">
        <v>20038</v>
      </c>
      <c r="F4374" s="118" t="s">
        <v>20041</v>
      </c>
      <c r="G4374" s="118"/>
      <c r="H4374" s="118" t="s">
        <v>12430</v>
      </c>
      <c r="I4374" s="118" t="s">
        <v>8957</v>
      </c>
      <c r="J4374" s="118" t="s">
        <v>7622</v>
      </c>
    </row>
    <row r="4375" spans="1:10" ht="12.75">
      <c r="A4375" s="118" t="s">
        <v>14624</v>
      </c>
      <c r="B4375" s="118" t="s">
        <v>1877</v>
      </c>
      <c r="C4375" s="118" t="b">
        <v>0</v>
      </c>
      <c r="D4375" s="118" t="e">
        <f t="shared" ca="1" si="1"/>
        <v>#NAME?</v>
      </c>
      <c r="E4375" s="118" t="s">
        <v>20038</v>
      </c>
      <c r="F4375" s="118" t="s">
        <v>20042</v>
      </c>
      <c r="G4375" s="118"/>
      <c r="H4375" s="118" t="s">
        <v>5273</v>
      </c>
      <c r="I4375" s="118" t="s">
        <v>8883</v>
      </c>
      <c r="J4375" s="118"/>
    </row>
    <row r="4376" spans="1:10" ht="12.75">
      <c r="A4376" s="118" t="s">
        <v>2636</v>
      </c>
      <c r="B4376" s="118" t="s">
        <v>19930</v>
      </c>
      <c r="C4376" s="118" t="b">
        <v>0</v>
      </c>
      <c r="D4376" s="118" t="e">
        <f t="shared" ca="1" si="1"/>
        <v>#NAME?</v>
      </c>
      <c r="E4376" s="118" t="s">
        <v>20038</v>
      </c>
      <c r="F4376" s="118" t="s">
        <v>20043</v>
      </c>
      <c r="G4376" s="118"/>
      <c r="H4376" s="118" t="s">
        <v>4278</v>
      </c>
      <c r="I4376" s="118" t="s">
        <v>7642</v>
      </c>
      <c r="J4376" s="118"/>
    </row>
    <row r="4377" spans="1:10" ht="12.75">
      <c r="A4377" s="118" t="s">
        <v>20044</v>
      </c>
      <c r="B4377" s="118" t="s">
        <v>20045</v>
      </c>
      <c r="C4377" s="118" t="b">
        <v>0</v>
      </c>
      <c r="D4377" s="118" t="e">
        <f t="shared" ca="1" si="1"/>
        <v>#NAME?</v>
      </c>
      <c r="E4377" s="118" t="s">
        <v>20038</v>
      </c>
      <c r="F4377" s="118" t="s">
        <v>20046</v>
      </c>
      <c r="G4377" s="118"/>
      <c r="H4377" s="118" t="s">
        <v>4831</v>
      </c>
      <c r="I4377" s="118" t="s">
        <v>11777</v>
      </c>
      <c r="J4377" s="118"/>
    </row>
    <row r="4378" spans="1:10" ht="12.75">
      <c r="A4378" s="118" t="s">
        <v>20047</v>
      </c>
      <c r="B4378" s="118" t="s">
        <v>9431</v>
      </c>
      <c r="C4378" s="118" t="b">
        <v>0</v>
      </c>
      <c r="D4378" s="118" t="e">
        <f t="shared" ca="1" si="1"/>
        <v>#NAME?</v>
      </c>
      <c r="E4378" s="118" t="s">
        <v>20038</v>
      </c>
      <c r="F4378" s="118" t="s">
        <v>20048</v>
      </c>
      <c r="G4378" s="118"/>
      <c r="H4378" s="118" t="s">
        <v>4278</v>
      </c>
      <c r="I4378" s="118" t="s">
        <v>9429</v>
      </c>
      <c r="J4378" s="118"/>
    </row>
    <row r="4379" spans="1:10" ht="12.75">
      <c r="A4379" s="118" t="s">
        <v>1124</v>
      </c>
      <c r="B4379" s="118" t="s">
        <v>20049</v>
      </c>
      <c r="C4379" s="118" t="b">
        <v>0</v>
      </c>
      <c r="D4379" s="118" t="e">
        <f t="shared" ca="1" si="1"/>
        <v>#NAME?</v>
      </c>
      <c r="E4379" s="118" t="s">
        <v>20038</v>
      </c>
      <c r="F4379" s="118" t="s">
        <v>20050</v>
      </c>
      <c r="G4379" s="118"/>
      <c r="H4379" s="118" t="s">
        <v>5273</v>
      </c>
      <c r="I4379" s="118" t="s">
        <v>8957</v>
      </c>
      <c r="J4379" s="118" t="s">
        <v>7622</v>
      </c>
    </row>
    <row r="4380" spans="1:10" ht="12.75">
      <c r="A4380" s="118" t="s">
        <v>20051</v>
      </c>
      <c r="B4380" s="118" t="s">
        <v>2435</v>
      </c>
      <c r="C4380" s="118" t="b">
        <v>0</v>
      </c>
      <c r="D4380" s="118" t="e">
        <f t="shared" ca="1" si="1"/>
        <v>#NAME?</v>
      </c>
      <c r="E4380" s="118" t="s">
        <v>20038</v>
      </c>
      <c r="F4380" s="118" t="s">
        <v>20052</v>
      </c>
      <c r="G4380" s="118"/>
      <c r="H4380" s="118" t="s">
        <v>4831</v>
      </c>
      <c r="I4380" s="118" t="s">
        <v>7642</v>
      </c>
      <c r="J4380" s="118"/>
    </row>
    <row r="4381" spans="1:10" ht="12.75">
      <c r="A4381" s="118" t="s">
        <v>20053</v>
      </c>
      <c r="B4381" s="118" t="s">
        <v>20054</v>
      </c>
      <c r="C4381" s="118" t="b">
        <v>0</v>
      </c>
      <c r="D4381" s="118" t="e">
        <f t="shared" ca="1" si="1"/>
        <v>#NAME?</v>
      </c>
      <c r="E4381" s="118" t="s">
        <v>20038</v>
      </c>
      <c r="F4381" s="118" t="s">
        <v>20055</v>
      </c>
      <c r="G4381" s="118"/>
      <c r="H4381" s="118" t="s">
        <v>5273</v>
      </c>
      <c r="I4381" s="118" t="s">
        <v>8957</v>
      </c>
      <c r="J4381" s="118" t="s">
        <v>7622</v>
      </c>
    </row>
    <row r="4382" spans="1:10" ht="12.75">
      <c r="A4382" s="118" t="s">
        <v>8039</v>
      </c>
      <c r="B4382" s="118" t="s">
        <v>11981</v>
      </c>
      <c r="C4382" s="118" t="b">
        <v>0</v>
      </c>
      <c r="D4382" s="118" t="e">
        <f t="shared" ca="1" si="1"/>
        <v>#NAME?</v>
      </c>
      <c r="E4382" s="118" t="s">
        <v>20038</v>
      </c>
      <c r="F4382" s="118" t="s">
        <v>20056</v>
      </c>
      <c r="G4382" s="118"/>
      <c r="H4382" s="118" t="s">
        <v>5273</v>
      </c>
      <c r="I4382" s="118" t="s">
        <v>7642</v>
      </c>
      <c r="J4382" s="118"/>
    </row>
    <row r="4383" spans="1:10" ht="12.75">
      <c r="A4383" s="118" t="s">
        <v>20057</v>
      </c>
      <c r="B4383" s="118" t="s">
        <v>10027</v>
      </c>
      <c r="C4383" s="118" t="b">
        <v>0</v>
      </c>
      <c r="D4383" s="118" t="e">
        <f t="shared" ca="1" si="1"/>
        <v>#NAME?</v>
      </c>
      <c r="E4383" s="118" t="s">
        <v>20038</v>
      </c>
      <c r="F4383" s="118" t="s">
        <v>20058</v>
      </c>
      <c r="G4383" s="118"/>
      <c r="H4383" s="118" t="s">
        <v>5607</v>
      </c>
      <c r="I4383" s="118" t="s">
        <v>8883</v>
      </c>
      <c r="J4383" s="118"/>
    </row>
    <row r="4384" spans="1:10" ht="12.75">
      <c r="A4384" s="118" t="s">
        <v>1266</v>
      </c>
      <c r="B4384" s="118" t="s">
        <v>16551</v>
      </c>
      <c r="C4384" s="118" t="b">
        <v>0</v>
      </c>
      <c r="D4384" s="118" t="e">
        <f t="shared" ca="1" si="1"/>
        <v>#NAME?</v>
      </c>
      <c r="E4384" s="118" t="s">
        <v>20059</v>
      </c>
      <c r="F4384" s="118" t="s">
        <v>20060</v>
      </c>
      <c r="G4384" s="118"/>
      <c r="H4384" s="118" t="s">
        <v>54</v>
      </c>
      <c r="I4384" s="118" t="s">
        <v>7820</v>
      </c>
      <c r="J4384" s="118" t="s">
        <v>7820</v>
      </c>
    </row>
    <row r="4385" spans="1:10" ht="12.75">
      <c r="A4385" s="118" t="s">
        <v>7851</v>
      </c>
      <c r="B4385" s="118" t="s">
        <v>20061</v>
      </c>
      <c r="C4385" s="118" t="b">
        <v>0</v>
      </c>
      <c r="D4385" s="118" t="e">
        <f t="shared" ca="1" si="1"/>
        <v>#NAME?</v>
      </c>
      <c r="E4385" s="118" t="s">
        <v>20059</v>
      </c>
      <c r="F4385" s="118" t="s">
        <v>20062</v>
      </c>
      <c r="G4385" s="118"/>
      <c r="H4385" s="118" t="s">
        <v>54</v>
      </c>
      <c r="I4385" s="118" t="s">
        <v>8925</v>
      </c>
      <c r="J4385" s="118"/>
    </row>
    <row r="4386" spans="1:10" ht="12.75">
      <c r="A4386" s="118" t="s">
        <v>814</v>
      </c>
      <c r="B4386" s="118" t="s">
        <v>20063</v>
      </c>
      <c r="C4386" s="118" t="b">
        <v>0</v>
      </c>
      <c r="D4386" s="118" t="e">
        <f t="shared" ca="1" si="1"/>
        <v>#NAME?</v>
      </c>
      <c r="E4386" s="118" t="s">
        <v>20059</v>
      </c>
      <c r="F4386" s="118" t="s">
        <v>20064</v>
      </c>
      <c r="G4386" s="118"/>
      <c r="H4386" s="118" t="s">
        <v>54</v>
      </c>
      <c r="I4386" s="118" t="s">
        <v>7642</v>
      </c>
      <c r="J4386" s="118"/>
    </row>
    <row r="4387" spans="1:10" ht="12.75">
      <c r="A4387" s="118" t="s">
        <v>16697</v>
      </c>
      <c r="B4387" s="118" t="s">
        <v>20065</v>
      </c>
      <c r="C4387" s="118" t="b">
        <v>0</v>
      </c>
      <c r="D4387" s="118" t="e">
        <f t="shared" ca="1" si="1"/>
        <v>#NAME?</v>
      </c>
      <c r="E4387" s="118" t="s">
        <v>20059</v>
      </c>
      <c r="F4387" s="118" t="s">
        <v>20066</v>
      </c>
      <c r="G4387" s="118"/>
      <c r="H4387" s="118" t="s">
        <v>54</v>
      </c>
      <c r="I4387" s="118" t="s">
        <v>8085</v>
      </c>
      <c r="J4387" s="118"/>
    </row>
    <row r="4388" spans="1:10" ht="12.75">
      <c r="A4388" s="118" t="s">
        <v>20067</v>
      </c>
      <c r="B4388" s="118" t="s">
        <v>20068</v>
      </c>
      <c r="C4388" s="118" t="b">
        <v>0</v>
      </c>
      <c r="D4388" s="118" t="e">
        <f t="shared" ca="1" si="1"/>
        <v>#NAME?</v>
      </c>
      <c r="E4388" s="118" t="s">
        <v>20059</v>
      </c>
      <c r="F4388" s="118" t="s">
        <v>20069</v>
      </c>
      <c r="G4388" s="118"/>
      <c r="H4388" s="118" t="s">
        <v>5279</v>
      </c>
      <c r="I4388" s="118" t="s">
        <v>8085</v>
      </c>
      <c r="J4388" s="118"/>
    </row>
    <row r="4389" spans="1:10" ht="12.75">
      <c r="A4389" s="118" t="s">
        <v>8090</v>
      </c>
      <c r="B4389" s="118" t="s">
        <v>20070</v>
      </c>
      <c r="C4389" s="118" t="b">
        <v>0</v>
      </c>
      <c r="D4389" s="118" t="e">
        <f t="shared" ca="1" si="1"/>
        <v>#NAME?</v>
      </c>
      <c r="E4389" s="118" t="s">
        <v>20059</v>
      </c>
      <c r="F4389" s="118" t="s">
        <v>20071</v>
      </c>
      <c r="G4389" s="118"/>
      <c r="H4389" s="118" t="s">
        <v>54</v>
      </c>
      <c r="I4389" s="118" t="s">
        <v>8925</v>
      </c>
      <c r="J4389" s="118"/>
    </row>
    <row r="4390" spans="1:10" ht="12.75">
      <c r="A4390" s="118" t="s">
        <v>1969</v>
      </c>
      <c r="B4390" s="118" t="s">
        <v>20072</v>
      </c>
      <c r="C4390" s="118" t="b">
        <v>0</v>
      </c>
      <c r="D4390" s="118" t="e">
        <f t="shared" ca="1" si="1"/>
        <v>#NAME?</v>
      </c>
      <c r="E4390" s="118" t="s">
        <v>20059</v>
      </c>
      <c r="F4390" s="118" t="s">
        <v>20073</v>
      </c>
      <c r="G4390" s="118"/>
      <c r="H4390" s="118" t="s">
        <v>54</v>
      </c>
      <c r="I4390" s="118" t="s">
        <v>8085</v>
      </c>
      <c r="J4390" s="118"/>
    </row>
    <row r="4391" spans="1:10" ht="12.75">
      <c r="A4391" s="118" t="s">
        <v>836</v>
      </c>
      <c r="B4391" s="118" t="s">
        <v>9552</v>
      </c>
      <c r="C4391" s="118" t="b">
        <v>0</v>
      </c>
      <c r="D4391" s="118" t="e">
        <f t="shared" ca="1" si="1"/>
        <v>#NAME?</v>
      </c>
      <c r="E4391" s="118" t="s">
        <v>20059</v>
      </c>
      <c r="F4391" s="118" t="s">
        <v>20074</v>
      </c>
      <c r="G4391" s="118"/>
      <c r="H4391" s="118" t="s">
        <v>54</v>
      </c>
      <c r="I4391" s="118" t="s">
        <v>8085</v>
      </c>
      <c r="J4391" s="118"/>
    </row>
    <row r="4392" spans="1:10" ht="12.75">
      <c r="A4392" s="118" t="s">
        <v>18277</v>
      </c>
      <c r="B4392" s="118" t="s">
        <v>20075</v>
      </c>
      <c r="C4392" s="118" t="b">
        <v>0</v>
      </c>
      <c r="D4392" s="118" t="e">
        <f t="shared" ca="1" si="1"/>
        <v>#NAME?</v>
      </c>
      <c r="E4392" s="118" t="s">
        <v>20059</v>
      </c>
      <c r="F4392" s="118" t="s">
        <v>20076</v>
      </c>
      <c r="G4392" s="118"/>
      <c r="H4392" s="118" t="s">
        <v>9561</v>
      </c>
      <c r="I4392" s="118" t="s">
        <v>17682</v>
      </c>
      <c r="J4392" s="118"/>
    </row>
    <row r="4393" spans="1:10" ht="12.75">
      <c r="A4393" s="118" t="s">
        <v>12792</v>
      </c>
      <c r="B4393" s="118" t="s">
        <v>20077</v>
      </c>
      <c r="C4393" s="118" t="b">
        <v>0</v>
      </c>
      <c r="D4393" s="118" t="e">
        <f t="shared" ca="1" si="1"/>
        <v>#NAME?</v>
      </c>
      <c r="E4393" s="118" t="s">
        <v>20059</v>
      </c>
      <c r="F4393" s="118" t="s">
        <v>20078</v>
      </c>
      <c r="G4393" s="118"/>
      <c r="H4393" s="118" t="s">
        <v>54</v>
      </c>
      <c r="I4393" s="118" t="s">
        <v>8925</v>
      </c>
      <c r="J4393" s="118"/>
    </row>
    <row r="4394" spans="1:10" ht="12.75">
      <c r="A4394" s="118" t="s">
        <v>1124</v>
      </c>
      <c r="B4394" s="118" t="s">
        <v>20079</v>
      </c>
      <c r="C4394" s="118" t="b">
        <v>0</v>
      </c>
      <c r="D4394" s="118" t="e">
        <f t="shared" ca="1" si="1"/>
        <v>#NAME?</v>
      </c>
      <c r="E4394" s="118" t="s">
        <v>20059</v>
      </c>
      <c r="F4394" s="118" t="s">
        <v>20080</v>
      </c>
      <c r="G4394" s="118"/>
      <c r="H4394" s="118" t="s">
        <v>54</v>
      </c>
      <c r="I4394" s="118"/>
      <c r="J4394" s="118"/>
    </row>
    <row r="4395" spans="1:10" ht="12.75">
      <c r="A4395" s="118" t="s">
        <v>9076</v>
      </c>
      <c r="B4395" s="118" t="s">
        <v>20081</v>
      </c>
      <c r="C4395" s="118" t="b">
        <v>0</v>
      </c>
      <c r="D4395" s="118" t="e">
        <f t="shared" ca="1" si="1"/>
        <v>#NAME?</v>
      </c>
      <c r="E4395" s="118" t="s">
        <v>20059</v>
      </c>
      <c r="F4395" s="118" t="s">
        <v>20082</v>
      </c>
      <c r="G4395" s="118"/>
      <c r="H4395" s="118" t="s">
        <v>54</v>
      </c>
      <c r="I4395" s="118" t="s">
        <v>8925</v>
      </c>
      <c r="J4395" s="118"/>
    </row>
    <row r="4396" spans="1:10" ht="12.75">
      <c r="A4396" s="118" t="s">
        <v>20083</v>
      </c>
      <c r="B4396" s="118" t="s">
        <v>20084</v>
      </c>
      <c r="C4396" s="118" t="b">
        <v>0</v>
      </c>
      <c r="D4396" s="118" t="e">
        <f t="shared" ca="1" si="1"/>
        <v>#NAME?</v>
      </c>
      <c r="E4396" s="118" t="s">
        <v>20059</v>
      </c>
      <c r="F4396" s="118" t="s">
        <v>20085</v>
      </c>
      <c r="G4396" s="118"/>
      <c r="H4396" s="118" t="s">
        <v>54</v>
      </c>
      <c r="I4396" s="118" t="s">
        <v>15561</v>
      </c>
      <c r="J4396" s="118"/>
    </row>
    <row r="4397" spans="1:10" ht="12.75">
      <c r="A4397" s="118" t="s">
        <v>873</v>
      </c>
      <c r="B4397" s="118" t="s">
        <v>20086</v>
      </c>
      <c r="C4397" s="118" t="b">
        <v>0</v>
      </c>
      <c r="D4397" s="118" t="e">
        <f t="shared" ca="1" si="1"/>
        <v>#NAME?</v>
      </c>
      <c r="E4397" s="118" t="s">
        <v>20059</v>
      </c>
      <c r="F4397" s="118" t="s">
        <v>20087</v>
      </c>
      <c r="G4397" s="118"/>
      <c r="H4397" s="118" t="s">
        <v>54</v>
      </c>
      <c r="I4397" s="118" t="s">
        <v>7642</v>
      </c>
      <c r="J4397" s="118"/>
    </row>
    <row r="4398" spans="1:10" ht="12.75">
      <c r="A4398" s="118" t="s">
        <v>9875</v>
      </c>
      <c r="B4398" s="118" t="s">
        <v>20088</v>
      </c>
      <c r="C4398" s="118" t="b">
        <v>0</v>
      </c>
      <c r="D4398" s="118" t="e">
        <f t="shared" ca="1" si="1"/>
        <v>#NAME?</v>
      </c>
      <c r="E4398" s="118" t="s">
        <v>20059</v>
      </c>
      <c r="F4398" s="118" t="s">
        <v>20089</v>
      </c>
      <c r="G4398" s="118"/>
      <c r="H4398" s="118" t="s">
        <v>54</v>
      </c>
      <c r="I4398" s="118" t="s">
        <v>8925</v>
      </c>
      <c r="J4398" s="118"/>
    </row>
    <row r="4399" spans="1:10" ht="12.75">
      <c r="A4399" s="118" t="s">
        <v>8031</v>
      </c>
      <c r="B4399" s="118" t="s">
        <v>20090</v>
      </c>
      <c r="C4399" s="118" t="b">
        <v>0</v>
      </c>
      <c r="D4399" s="118" t="e">
        <f t="shared" ca="1" si="1"/>
        <v>#NAME?</v>
      </c>
      <c r="E4399" s="118" t="s">
        <v>20059</v>
      </c>
      <c r="F4399" s="118" t="s">
        <v>20091</v>
      </c>
      <c r="G4399" s="118"/>
      <c r="H4399" s="118" t="s">
        <v>54</v>
      </c>
      <c r="I4399" s="118"/>
      <c r="J4399" s="118"/>
    </row>
    <row r="4400" spans="1:10" ht="12.75">
      <c r="A4400" s="118" t="s">
        <v>20092</v>
      </c>
      <c r="B4400" s="118" t="s">
        <v>10388</v>
      </c>
      <c r="C4400" s="118" t="b">
        <v>0</v>
      </c>
      <c r="D4400" s="118" t="e">
        <f t="shared" ca="1" si="1"/>
        <v>#NAME?</v>
      </c>
      <c r="E4400" s="118" t="s">
        <v>20059</v>
      </c>
      <c r="F4400" s="118" t="s">
        <v>20093</v>
      </c>
      <c r="G4400" s="118"/>
      <c r="H4400" s="118" t="s">
        <v>54</v>
      </c>
      <c r="I4400" s="118"/>
      <c r="J4400" s="118"/>
    </row>
    <row r="4401" spans="1:10" ht="12.75">
      <c r="A4401" s="118" t="s">
        <v>995</v>
      </c>
      <c r="B4401" s="118" t="s">
        <v>20094</v>
      </c>
      <c r="C4401" s="118" t="b">
        <v>0</v>
      </c>
      <c r="D4401" s="118" t="e">
        <f t="shared" ca="1" si="1"/>
        <v>#NAME?</v>
      </c>
      <c r="E4401" s="118" t="s">
        <v>20059</v>
      </c>
      <c r="F4401" s="118" t="s">
        <v>20095</v>
      </c>
      <c r="G4401" s="118"/>
      <c r="H4401" s="118" t="s">
        <v>4278</v>
      </c>
      <c r="I4401" s="118" t="s">
        <v>8085</v>
      </c>
      <c r="J4401" s="118"/>
    </row>
    <row r="4402" spans="1:10" ht="12.75">
      <c r="A4402" s="118" t="s">
        <v>7830</v>
      </c>
      <c r="B4402" s="118" t="s">
        <v>20096</v>
      </c>
      <c r="C4402" s="118" t="b">
        <v>0</v>
      </c>
      <c r="D4402" s="118" t="e">
        <f t="shared" ca="1" si="1"/>
        <v>#NAME?</v>
      </c>
      <c r="E4402" s="118" t="s">
        <v>20097</v>
      </c>
      <c r="F4402" s="118" t="s">
        <v>20098</v>
      </c>
      <c r="G4402" s="118"/>
      <c r="H4402" s="118" t="s">
        <v>18765</v>
      </c>
      <c r="I4402" s="118" t="s">
        <v>7820</v>
      </c>
      <c r="J4402" s="118" t="s">
        <v>7820</v>
      </c>
    </row>
    <row r="4403" spans="1:10" ht="12.75">
      <c r="A4403" s="118" t="s">
        <v>20099</v>
      </c>
      <c r="B4403" s="118" t="s">
        <v>20100</v>
      </c>
      <c r="C4403" s="118" t="b">
        <v>0</v>
      </c>
      <c r="D4403" s="118" t="e">
        <f t="shared" ca="1" si="1"/>
        <v>#NAME?</v>
      </c>
      <c r="E4403" s="118" t="s">
        <v>20097</v>
      </c>
      <c r="F4403" s="118" t="s">
        <v>20101</v>
      </c>
      <c r="G4403" s="118"/>
      <c r="H4403" s="118" t="s">
        <v>4278</v>
      </c>
      <c r="I4403" s="118" t="s">
        <v>7820</v>
      </c>
      <c r="J4403" s="118" t="s">
        <v>7820</v>
      </c>
    </row>
    <row r="4404" spans="1:10" ht="12.75">
      <c r="A4404" s="118" t="s">
        <v>10275</v>
      </c>
      <c r="B4404" s="118" t="s">
        <v>20102</v>
      </c>
      <c r="C4404" s="118" t="b">
        <v>0</v>
      </c>
      <c r="D4404" s="118" t="e">
        <f t="shared" ca="1" si="1"/>
        <v>#NAME?</v>
      </c>
      <c r="E4404" s="118" t="s">
        <v>20103</v>
      </c>
      <c r="F4404" s="118" t="s">
        <v>20104</v>
      </c>
      <c r="G4404" s="118"/>
      <c r="H4404" s="118" t="s">
        <v>4276</v>
      </c>
      <c r="I4404" s="118" t="s">
        <v>9659</v>
      </c>
      <c r="J4404" s="118" t="s">
        <v>9660</v>
      </c>
    </row>
    <row r="4405" spans="1:10" ht="12.75">
      <c r="A4405" s="118" t="s">
        <v>1903</v>
      </c>
      <c r="B4405" s="118" t="s">
        <v>20105</v>
      </c>
      <c r="C4405" s="118" t="b">
        <v>0</v>
      </c>
      <c r="D4405" s="118" t="e">
        <f t="shared" ca="1" si="1"/>
        <v>#NAME?</v>
      </c>
      <c r="E4405" s="118" t="s">
        <v>20103</v>
      </c>
      <c r="F4405" s="118" t="s">
        <v>20106</v>
      </c>
      <c r="G4405" s="118"/>
      <c r="H4405" s="118" t="s">
        <v>4276</v>
      </c>
      <c r="I4405" s="118" t="s">
        <v>9659</v>
      </c>
      <c r="J4405" s="118" t="s">
        <v>9660</v>
      </c>
    </row>
    <row r="4406" spans="1:10" ht="12.75">
      <c r="A4406" s="118" t="s">
        <v>2523</v>
      </c>
      <c r="B4406" s="118" t="s">
        <v>20107</v>
      </c>
      <c r="C4406" s="118" t="b">
        <v>0</v>
      </c>
      <c r="D4406" s="118" t="e">
        <f t="shared" ca="1" si="1"/>
        <v>#NAME?</v>
      </c>
      <c r="E4406" s="118" t="s">
        <v>20103</v>
      </c>
      <c r="F4406" s="118" t="s">
        <v>20108</v>
      </c>
      <c r="G4406" s="118"/>
      <c r="H4406" s="118" t="s">
        <v>5209</v>
      </c>
      <c r="I4406" s="118" t="s">
        <v>9659</v>
      </c>
      <c r="J4406" s="118" t="s">
        <v>9660</v>
      </c>
    </row>
    <row r="4407" spans="1:10" ht="12.75">
      <c r="A4407" s="118" t="s">
        <v>17085</v>
      </c>
      <c r="B4407" s="118" t="s">
        <v>20109</v>
      </c>
      <c r="C4407" s="118" t="b">
        <v>0</v>
      </c>
      <c r="D4407" s="118" t="e">
        <f t="shared" ca="1" si="1"/>
        <v>#NAME?</v>
      </c>
      <c r="E4407" s="118" t="s">
        <v>20110</v>
      </c>
      <c r="F4407" s="118" t="s">
        <v>20111</v>
      </c>
      <c r="G4407" s="118"/>
      <c r="H4407" s="118" t="s">
        <v>4278</v>
      </c>
      <c r="I4407" s="118" t="s">
        <v>7684</v>
      </c>
      <c r="J4407" s="118"/>
    </row>
    <row r="4408" spans="1:10" ht="12.75">
      <c r="A4408" s="118" t="s">
        <v>8128</v>
      </c>
      <c r="B4408" s="118" t="s">
        <v>9508</v>
      </c>
      <c r="C4408" s="118" t="b">
        <v>0</v>
      </c>
      <c r="D4408" s="118" t="e">
        <f t="shared" ca="1" si="1"/>
        <v>#NAME?</v>
      </c>
      <c r="E4408" s="118" t="s">
        <v>20112</v>
      </c>
      <c r="F4408" s="118" t="s">
        <v>20113</v>
      </c>
      <c r="G4408" s="118"/>
      <c r="H4408" s="118" t="s">
        <v>54</v>
      </c>
      <c r="I4408" s="118" t="s">
        <v>12276</v>
      </c>
      <c r="J4408" s="118"/>
    </row>
    <row r="4409" spans="1:10" ht="12.75">
      <c r="A4409" s="118" t="s">
        <v>9071</v>
      </c>
      <c r="B4409" s="118" t="s">
        <v>20114</v>
      </c>
      <c r="C4409" s="118" t="b">
        <v>0</v>
      </c>
      <c r="D4409" s="118" t="e">
        <f t="shared" ca="1" si="1"/>
        <v>#NAME?</v>
      </c>
      <c r="E4409" s="118" t="s">
        <v>20112</v>
      </c>
      <c r="F4409" s="118" t="s">
        <v>20115</v>
      </c>
      <c r="G4409" s="118"/>
      <c r="H4409" s="118" t="s">
        <v>5961</v>
      </c>
      <c r="I4409" s="118" t="s">
        <v>12276</v>
      </c>
      <c r="J4409" s="118"/>
    </row>
    <row r="4410" spans="1:10" ht="12.75">
      <c r="A4410" s="118" t="s">
        <v>1173</v>
      </c>
      <c r="B4410" s="118" t="s">
        <v>20116</v>
      </c>
      <c r="C4410" s="118" t="b">
        <v>0</v>
      </c>
      <c r="D4410" s="118" t="e">
        <f t="shared" ca="1" si="1"/>
        <v>#NAME?</v>
      </c>
      <c r="E4410" s="118" t="s">
        <v>20112</v>
      </c>
      <c r="F4410" s="118" t="s">
        <v>20117</v>
      </c>
      <c r="G4410" s="118"/>
      <c r="H4410" s="118" t="s">
        <v>11346</v>
      </c>
      <c r="I4410" s="118" t="s">
        <v>12276</v>
      </c>
      <c r="J4410" s="118"/>
    </row>
    <row r="4411" spans="1:10" ht="12.75">
      <c r="A4411" s="118" t="s">
        <v>17042</v>
      </c>
      <c r="B4411" s="118" t="s">
        <v>20118</v>
      </c>
      <c r="C4411" s="118" t="b">
        <v>0</v>
      </c>
      <c r="D4411" s="118" t="e">
        <f t="shared" ca="1" si="1"/>
        <v>#NAME?</v>
      </c>
      <c r="E4411" s="118" t="s">
        <v>20112</v>
      </c>
      <c r="F4411" s="118" t="s">
        <v>20119</v>
      </c>
      <c r="G4411" s="118"/>
      <c r="H4411" s="118" t="s">
        <v>4908</v>
      </c>
      <c r="I4411" s="118" t="s">
        <v>12276</v>
      </c>
      <c r="J4411" s="118"/>
    </row>
    <row r="4412" spans="1:10" ht="12.75">
      <c r="A4412" s="118" t="s">
        <v>20120</v>
      </c>
      <c r="B4412" s="118" t="s">
        <v>16299</v>
      </c>
      <c r="C4412" s="118" t="b">
        <v>0</v>
      </c>
      <c r="D4412" s="118" t="e">
        <f t="shared" ca="1" si="1"/>
        <v>#NAME?</v>
      </c>
      <c r="E4412" s="118" t="s">
        <v>20112</v>
      </c>
      <c r="F4412" s="118" t="s">
        <v>20121</v>
      </c>
      <c r="G4412" s="118"/>
      <c r="H4412" s="118" t="s">
        <v>4908</v>
      </c>
      <c r="I4412" s="118" t="s">
        <v>12276</v>
      </c>
      <c r="J4412" s="118"/>
    </row>
    <row r="4413" spans="1:10" ht="12.75">
      <c r="A4413" s="118" t="s">
        <v>11175</v>
      </c>
      <c r="B4413" s="118" t="s">
        <v>20122</v>
      </c>
      <c r="C4413" s="118" t="b">
        <v>0</v>
      </c>
      <c r="D4413" s="118" t="e">
        <f t="shared" ca="1" si="1"/>
        <v>#NAME?</v>
      </c>
      <c r="E4413" s="118" t="s">
        <v>20112</v>
      </c>
      <c r="F4413" s="118" t="s">
        <v>20123</v>
      </c>
      <c r="G4413" s="118"/>
      <c r="H4413" s="118" t="s">
        <v>54</v>
      </c>
      <c r="I4413" s="118" t="s">
        <v>12276</v>
      </c>
      <c r="J4413" s="118"/>
    </row>
    <row r="4414" spans="1:10" ht="12.75">
      <c r="A4414" s="118" t="s">
        <v>9076</v>
      </c>
      <c r="B4414" s="118" t="s">
        <v>20124</v>
      </c>
      <c r="C4414" s="118" t="b">
        <v>0</v>
      </c>
      <c r="D4414" s="118" t="e">
        <f t="shared" ca="1" si="1"/>
        <v>#NAME?</v>
      </c>
      <c r="E4414" s="118" t="s">
        <v>20112</v>
      </c>
      <c r="F4414" s="118" t="s">
        <v>20125</v>
      </c>
      <c r="G4414" s="118"/>
      <c r="H4414" s="118" t="s">
        <v>5961</v>
      </c>
      <c r="I4414" s="118" t="s">
        <v>12276</v>
      </c>
      <c r="J4414" s="118"/>
    </row>
    <row r="4415" spans="1:10" ht="12.75">
      <c r="A4415" s="118" t="s">
        <v>882</v>
      </c>
      <c r="B4415" s="118" t="s">
        <v>20126</v>
      </c>
      <c r="C4415" s="118" t="b">
        <v>0</v>
      </c>
      <c r="D4415" s="118" t="e">
        <f t="shared" ca="1" si="1"/>
        <v>#NAME?</v>
      </c>
      <c r="E4415" s="118" t="s">
        <v>20112</v>
      </c>
      <c r="F4415" s="118" t="s">
        <v>20127</v>
      </c>
      <c r="G4415" s="118"/>
      <c r="H4415" s="118" t="s">
        <v>4278</v>
      </c>
      <c r="I4415" s="118" t="s">
        <v>12276</v>
      </c>
      <c r="J4415" s="118"/>
    </row>
    <row r="4416" spans="1:10" ht="12.75">
      <c r="A4416" s="118" t="s">
        <v>1591</v>
      </c>
      <c r="B4416" s="118" t="s">
        <v>20128</v>
      </c>
      <c r="C4416" s="118" t="b">
        <v>0</v>
      </c>
      <c r="D4416" s="118" t="e">
        <f t="shared" ca="1" si="1"/>
        <v>#NAME?</v>
      </c>
      <c r="E4416" s="118" t="s">
        <v>20129</v>
      </c>
      <c r="F4416" s="118" t="s">
        <v>20130</v>
      </c>
      <c r="G4416" s="118"/>
      <c r="H4416" s="118" t="s">
        <v>5978</v>
      </c>
      <c r="I4416" s="118" t="s">
        <v>20131</v>
      </c>
      <c r="J4416" s="118" t="s">
        <v>14204</v>
      </c>
    </row>
    <row r="4417" spans="1:10" ht="12.75">
      <c r="A4417" s="118" t="s">
        <v>8351</v>
      </c>
      <c r="B4417" s="118" t="s">
        <v>12844</v>
      </c>
      <c r="C4417" s="118" t="b">
        <v>0</v>
      </c>
      <c r="D4417" s="118" t="e">
        <f t="shared" ca="1" si="1"/>
        <v>#NAME?</v>
      </c>
      <c r="E4417" s="118" t="s">
        <v>20129</v>
      </c>
      <c r="F4417" s="118" t="s">
        <v>20132</v>
      </c>
      <c r="G4417" s="118"/>
      <c r="H4417" s="118" t="s">
        <v>5978</v>
      </c>
      <c r="I4417" s="118" t="s">
        <v>20131</v>
      </c>
      <c r="J4417" s="118" t="s">
        <v>14204</v>
      </c>
    </row>
    <row r="4418" spans="1:10" ht="12.75">
      <c r="A4418" s="118" t="s">
        <v>873</v>
      </c>
      <c r="B4418" s="118" t="s">
        <v>20133</v>
      </c>
      <c r="C4418" s="118" t="b">
        <v>0</v>
      </c>
      <c r="D4418" s="118" t="e">
        <f t="shared" ca="1" si="1"/>
        <v>#NAME?</v>
      </c>
      <c r="E4418" s="118" t="s">
        <v>20129</v>
      </c>
      <c r="F4418" s="118" t="s">
        <v>20134</v>
      </c>
      <c r="G4418" s="118"/>
      <c r="H4418" s="118" t="s">
        <v>5978</v>
      </c>
      <c r="I4418" s="118" t="s">
        <v>20131</v>
      </c>
      <c r="J4418" s="118" t="s">
        <v>14204</v>
      </c>
    </row>
    <row r="4419" spans="1:10" ht="12.75">
      <c r="A4419" s="118" t="s">
        <v>1704</v>
      </c>
      <c r="B4419" s="118" t="s">
        <v>20135</v>
      </c>
      <c r="C4419" s="118" t="b">
        <v>0</v>
      </c>
      <c r="D4419" s="118" t="e">
        <f t="shared" ca="1" si="1"/>
        <v>#NAME?</v>
      </c>
      <c r="E4419" s="118" t="s">
        <v>20136</v>
      </c>
      <c r="F4419" s="118" t="s">
        <v>20137</v>
      </c>
      <c r="G4419" s="118"/>
      <c r="H4419" s="118" t="s">
        <v>8474</v>
      </c>
      <c r="I4419" s="118" t="s">
        <v>7777</v>
      </c>
      <c r="J4419" s="118" t="s">
        <v>7636</v>
      </c>
    </row>
    <row r="4420" spans="1:10" ht="12.75">
      <c r="A4420" s="118" t="s">
        <v>20138</v>
      </c>
      <c r="B4420" s="118" t="s">
        <v>13767</v>
      </c>
      <c r="C4420" s="118" t="b">
        <v>0</v>
      </c>
      <c r="D4420" s="118" t="e">
        <f t="shared" ca="1" si="1"/>
        <v>#NAME?</v>
      </c>
      <c r="E4420" s="118" t="s">
        <v>20136</v>
      </c>
      <c r="F4420" s="118" t="s">
        <v>20139</v>
      </c>
      <c r="G4420" s="118"/>
      <c r="H4420" s="118" t="s">
        <v>4831</v>
      </c>
      <c r="I4420" s="118" t="s">
        <v>7777</v>
      </c>
      <c r="J4420" s="118" t="s">
        <v>7636</v>
      </c>
    </row>
    <row r="4421" spans="1:10" ht="12.75">
      <c r="A4421" s="118" t="s">
        <v>20140</v>
      </c>
      <c r="B4421" s="118" t="s">
        <v>20141</v>
      </c>
      <c r="C4421" s="118" t="b">
        <v>0</v>
      </c>
      <c r="D4421" s="118" t="e">
        <f t="shared" ca="1" si="1"/>
        <v>#NAME?</v>
      </c>
      <c r="E4421" s="118" t="s">
        <v>20136</v>
      </c>
      <c r="F4421" s="118" t="s">
        <v>20142</v>
      </c>
      <c r="G4421" s="118"/>
      <c r="H4421" s="118" t="s">
        <v>7784</v>
      </c>
      <c r="I4421" s="118" t="s">
        <v>7777</v>
      </c>
      <c r="J4421" s="118" t="s">
        <v>7636</v>
      </c>
    </row>
    <row r="4422" spans="1:10" ht="12.75">
      <c r="A4422" s="118" t="s">
        <v>836</v>
      </c>
      <c r="B4422" s="118" t="s">
        <v>20143</v>
      </c>
      <c r="C4422" s="118" t="b">
        <v>0</v>
      </c>
      <c r="D4422" s="118" t="e">
        <f t="shared" ca="1" si="1"/>
        <v>#NAME?</v>
      </c>
      <c r="E4422" s="118" t="s">
        <v>20136</v>
      </c>
      <c r="F4422" s="118" t="s">
        <v>20144</v>
      </c>
      <c r="G4422" s="118"/>
      <c r="H4422" s="118" t="s">
        <v>8474</v>
      </c>
      <c r="I4422" s="118" t="s">
        <v>7777</v>
      </c>
      <c r="J4422" s="118" t="s">
        <v>7636</v>
      </c>
    </row>
    <row r="4423" spans="1:10" ht="12.75">
      <c r="A4423" s="118" t="s">
        <v>1769</v>
      </c>
      <c r="B4423" s="118" t="s">
        <v>20145</v>
      </c>
      <c r="C4423" s="118" t="b">
        <v>0</v>
      </c>
      <c r="D4423" s="118" t="e">
        <f t="shared" ca="1" si="1"/>
        <v>#NAME?</v>
      </c>
      <c r="E4423" s="118" t="s">
        <v>20136</v>
      </c>
      <c r="F4423" s="118" t="s">
        <v>20146</v>
      </c>
      <c r="G4423" s="118"/>
      <c r="H4423" s="118" t="s">
        <v>4640</v>
      </c>
      <c r="I4423" s="118" t="s">
        <v>7777</v>
      </c>
      <c r="J4423" s="118" t="s">
        <v>7636</v>
      </c>
    </row>
    <row r="4424" spans="1:10" ht="12.75">
      <c r="A4424" s="118" t="s">
        <v>10385</v>
      </c>
      <c r="B4424" s="118" t="s">
        <v>20147</v>
      </c>
      <c r="C4424" s="118" t="b">
        <v>0</v>
      </c>
      <c r="D4424" s="118" t="e">
        <f t="shared" ca="1" si="1"/>
        <v>#NAME?</v>
      </c>
      <c r="E4424" s="118" t="s">
        <v>20148</v>
      </c>
      <c r="F4424" s="118" t="s">
        <v>20149</v>
      </c>
      <c r="G4424" s="118"/>
      <c r="H4424" s="118" t="s">
        <v>54</v>
      </c>
      <c r="I4424" s="118" t="s">
        <v>8536</v>
      </c>
      <c r="J4424" s="127" t="s">
        <v>8537</v>
      </c>
    </row>
    <row r="4425" spans="1:10" ht="12.75">
      <c r="A4425" s="118" t="s">
        <v>11213</v>
      </c>
      <c r="B4425" s="118" t="s">
        <v>20150</v>
      </c>
      <c r="C4425" s="118" t="b">
        <v>0</v>
      </c>
      <c r="D4425" s="118" t="e">
        <f t="shared" ca="1" si="1"/>
        <v>#NAME?</v>
      </c>
      <c r="E4425" s="118" t="s">
        <v>20151</v>
      </c>
      <c r="F4425" s="118" t="s">
        <v>20152</v>
      </c>
      <c r="G4425" s="118"/>
      <c r="H4425" s="118" t="s">
        <v>54</v>
      </c>
      <c r="I4425" s="118" t="s">
        <v>17371</v>
      </c>
      <c r="J4425" s="118" t="s">
        <v>8546</v>
      </c>
    </row>
    <row r="4426" spans="1:10" ht="12.75">
      <c r="A4426" s="118" t="s">
        <v>20153</v>
      </c>
      <c r="B4426" s="118" t="s">
        <v>20154</v>
      </c>
      <c r="C4426" s="118" t="b">
        <v>0</v>
      </c>
      <c r="D4426" s="118" t="e">
        <f t="shared" ca="1" si="1"/>
        <v>#NAME?</v>
      </c>
      <c r="E4426" s="118" t="s">
        <v>20155</v>
      </c>
      <c r="F4426" s="118" t="s">
        <v>20156</v>
      </c>
      <c r="G4426" s="118"/>
      <c r="H4426" s="118" t="s">
        <v>54</v>
      </c>
      <c r="I4426" s="118" t="s">
        <v>20157</v>
      </c>
      <c r="J4426" s="118"/>
    </row>
    <row r="4427" spans="1:10" ht="12.75">
      <c r="A4427" s="118" t="s">
        <v>1769</v>
      </c>
      <c r="B4427" s="118" t="s">
        <v>20158</v>
      </c>
      <c r="C4427" s="118" t="b">
        <v>0</v>
      </c>
      <c r="D4427" s="118" t="e">
        <f t="shared" ca="1" si="1"/>
        <v>#NAME?</v>
      </c>
      <c r="E4427" s="118" t="s">
        <v>20155</v>
      </c>
      <c r="F4427" s="118" t="s">
        <v>20159</v>
      </c>
      <c r="G4427" s="118"/>
      <c r="H4427" s="118" t="s">
        <v>54</v>
      </c>
      <c r="I4427" s="118" t="s">
        <v>20157</v>
      </c>
      <c r="J4427" s="118"/>
    </row>
    <row r="4428" spans="1:10" ht="12.75">
      <c r="A4428" s="118" t="s">
        <v>20160</v>
      </c>
      <c r="B4428" s="118" t="s">
        <v>20161</v>
      </c>
      <c r="C4428" s="118" t="b">
        <v>0</v>
      </c>
      <c r="D4428" s="118" t="e">
        <f t="shared" ca="1" si="1"/>
        <v>#NAME?</v>
      </c>
      <c r="E4428" s="118" t="s">
        <v>20162</v>
      </c>
      <c r="F4428" s="118" t="s">
        <v>20163</v>
      </c>
      <c r="G4428" s="118"/>
      <c r="H4428" s="118" t="s">
        <v>4640</v>
      </c>
      <c r="I4428" s="118" t="s">
        <v>20164</v>
      </c>
      <c r="J4428" s="118"/>
    </row>
    <row r="4429" spans="1:10" ht="12.75">
      <c r="A4429" s="118" t="s">
        <v>9584</v>
      </c>
      <c r="B4429" s="118" t="s">
        <v>20165</v>
      </c>
      <c r="C4429" s="118" t="b">
        <v>0</v>
      </c>
      <c r="D4429" s="118" t="e">
        <f t="shared" ca="1" si="1"/>
        <v>#NAME?</v>
      </c>
      <c r="E4429" s="118" t="s">
        <v>20166</v>
      </c>
      <c r="F4429" s="118" t="s">
        <v>20167</v>
      </c>
      <c r="G4429" s="118"/>
      <c r="H4429" s="118" t="s">
        <v>5273</v>
      </c>
      <c r="I4429" s="118" t="s">
        <v>20168</v>
      </c>
      <c r="J4429" s="118"/>
    </row>
    <row r="4430" spans="1:10" ht="12.75">
      <c r="A4430" s="118" t="s">
        <v>20169</v>
      </c>
      <c r="B4430" s="118" t="s">
        <v>10734</v>
      </c>
      <c r="C4430" s="118" t="b">
        <v>0</v>
      </c>
      <c r="D4430" s="118" t="e">
        <f t="shared" ca="1" si="1"/>
        <v>#NAME?</v>
      </c>
      <c r="E4430" s="118" t="s">
        <v>20166</v>
      </c>
      <c r="F4430" s="118" t="s">
        <v>20170</v>
      </c>
      <c r="G4430" s="118"/>
      <c r="H4430" s="118" t="s">
        <v>54</v>
      </c>
      <c r="I4430" s="118" t="s">
        <v>20168</v>
      </c>
      <c r="J4430" s="118"/>
    </row>
    <row r="4431" spans="1:10" ht="12.75">
      <c r="A4431" s="118" t="s">
        <v>20171</v>
      </c>
      <c r="B4431" s="118" t="s">
        <v>20172</v>
      </c>
      <c r="C4431" s="118" t="b">
        <v>0</v>
      </c>
      <c r="D4431" s="118" t="e">
        <f t="shared" ca="1" si="1"/>
        <v>#NAME?</v>
      </c>
      <c r="E4431" s="118" t="s">
        <v>20166</v>
      </c>
      <c r="F4431" s="118" t="s">
        <v>20173</v>
      </c>
      <c r="G4431" s="118"/>
      <c r="H4431" s="118" t="s">
        <v>54</v>
      </c>
      <c r="I4431" s="118" t="s">
        <v>20168</v>
      </c>
      <c r="J4431" s="118"/>
    </row>
    <row r="4432" spans="1:10" ht="12.75">
      <c r="A4432" s="118" t="s">
        <v>20174</v>
      </c>
      <c r="B4432" s="118" t="s">
        <v>20175</v>
      </c>
      <c r="C4432" s="118" t="b">
        <v>0</v>
      </c>
      <c r="D4432" s="118" t="e">
        <f t="shared" ca="1" si="1"/>
        <v>#NAME?</v>
      </c>
      <c r="E4432" s="118" t="s">
        <v>20166</v>
      </c>
      <c r="F4432" s="118" t="s">
        <v>20176</v>
      </c>
      <c r="G4432" s="118"/>
      <c r="H4432" s="118" t="s">
        <v>4872</v>
      </c>
      <c r="I4432" s="118" t="s">
        <v>20168</v>
      </c>
      <c r="J4432" s="118"/>
    </row>
    <row r="4433" spans="1:10" ht="12.75">
      <c r="A4433" s="118" t="s">
        <v>995</v>
      </c>
      <c r="B4433" s="118" t="s">
        <v>20177</v>
      </c>
      <c r="C4433" s="118" t="b">
        <v>0</v>
      </c>
      <c r="D4433" s="118" t="e">
        <f t="shared" ca="1" si="1"/>
        <v>#NAME?</v>
      </c>
      <c r="E4433" s="118" t="s">
        <v>20166</v>
      </c>
      <c r="F4433" s="118" t="s">
        <v>20178</v>
      </c>
      <c r="G4433" s="118"/>
      <c r="H4433" s="118" t="s">
        <v>4278</v>
      </c>
      <c r="I4433" s="118" t="s">
        <v>20168</v>
      </c>
      <c r="J4433" s="118"/>
    </row>
    <row r="4434" spans="1:10" ht="12.75">
      <c r="A4434" s="118" t="s">
        <v>910</v>
      </c>
      <c r="B4434" s="118" t="s">
        <v>20179</v>
      </c>
      <c r="C4434" s="118" t="b">
        <v>0</v>
      </c>
      <c r="D4434" s="118" t="e">
        <f t="shared" ca="1" si="1"/>
        <v>#NAME?</v>
      </c>
      <c r="E4434" s="118" t="s">
        <v>20180</v>
      </c>
      <c r="F4434" s="118" t="s">
        <v>20181</v>
      </c>
      <c r="G4434" s="118"/>
      <c r="H4434" s="118" t="s">
        <v>4485</v>
      </c>
      <c r="I4434" s="118" t="s">
        <v>1603</v>
      </c>
      <c r="J4434" s="118" t="s">
        <v>7756</v>
      </c>
    </row>
    <row r="4435" spans="1:10" ht="12.75">
      <c r="A4435" s="118" t="s">
        <v>7595</v>
      </c>
      <c r="B4435" s="118" t="s">
        <v>20182</v>
      </c>
      <c r="C4435" s="118" t="b">
        <v>0</v>
      </c>
      <c r="D4435" s="118" t="e">
        <f t="shared" ca="1" si="1"/>
        <v>#NAME?</v>
      </c>
      <c r="E4435" s="118" t="s">
        <v>20180</v>
      </c>
      <c r="F4435" s="118" t="s">
        <v>20183</v>
      </c>
      <c r="G4435" s="118"/>
      <c r="H4435" s="118" t="s">
        <v>4485</v>
      </c>
      <c r="I4435" s="118" t="s">
        <v>8957</v>
      </c>
      <c r="J4435" s="118" t="s">
        <v>7622</v>
      </c>
    </row>
    <row r="4436" spans="1:10" ht="12.75">
      <c r="A4436" s="118" t="s">
        <v>13782</v>
      </c>
      <c r="B4436" s="118" t="s">
        <v>20184</v>
      </c>
      <c r="C4436" s="118" t="b">
        <v>0</v>
      </c>
      <c r="D4436" s="118" t="e">
        <f t="shared" ca="1" si="1"/>
        <v>#NAME?</v>
      </c>
      <c r="E4436" s="118" t="s">
        <v>20180</v>
      </c>
      <c r="F4436" s="118" t="s">
        <v>20185</v>
      </c>
      <c r="G4436" s="118"/>
      <c r="H4436" s="118" t="s">
        <v>4276</v>
      </c>
      <c r="I4436" s="118" t="s">
        <v>1603</v>
      </c>
      <c r="J4436" s="118" t="s">
        <v>7756</v>
      </c>
    </row>
    <row r="4437" spans="1:10" ht="12.75">
      <c r="A4437" s="118" t="s">
        <v>8031</v>
      </c>
      <c r="B4437" s="118" t="s">
        <v>836</v>
      </c>
      <c r="C4437" s="118" t="b">
        <v>0</v>
      </c>
      <c r="D4437" s="118" t="e">
        <f t="shared" ca="1" si="1"/>
        <v>#NAME?</v>
      </c>
      <c r="E4437" s="118" t="s">
        <v>20180</v>
      </c>
      <c r="F4437" s="118" t="s">
        <v>20186</v>
      </c>
      <c r="G4437" s="118"/>
      <c r="H4437" s="118" t="s">
        <v>16303</v>
      </c>
      <c r="I4437" s="118" t="s">
        <v>8957</v>
      </c>
      <c r="J4437" s="118" t="s">
        <v>7622</v>
      </c>
    </row>
    <row r="4438" spans="1:10" ht="12.75">
      <c r="A4438" s="118" t="s">
        <v>10968</v>
      </c>
      <c r="B4438" s="118" t="s">
        <v>20187</v>
      </c>
      <c r="C4438" s="118" t="b">
        <v>0</v>
      </c>
      <c r="D4438" s="118" t="e">
        <f t="shared" ca="1" si="1"/>
        <v>#NAME?</v>
      </c>
      <c r="E4438" s="118" t="s">
        <v>20180</v>
      </c>
      <c r="F4438" s="118" t="s">
        <v>20188</v>
      </c>
      <c r="G4438" s="118"/>
      <c r="H4438" s="118" t="s">
        <v>4276</v>
      </c>
      <c r="I4438" s="118" t="s">
        <v>1603</v>
      </c>
      <c r="J4438" s="118" t="s">
        <v>7756</v>
      </c>
    </row>
    <row r="4439" spans="1:10" ht="12.75">
      <c r="A4439" s="118" t="s">
        <v>1266</v>
      </c>
      <c r="B4439" s="118" t="s">
        <v>20189</v>
      </c>
      <c r="C4439" s="118" t="b">
        <v>0</v>
      </c>
      <c r="D4439" s="118" t="e">
        <f t="shared" ca="1" si="1"/>
        <v>#NAME?</v>
      </c>
      <c r="E4439" s="118" t="s">
        <v>20190</v>
      </c>
      <c r="F4439" s="118" t="s">
        <v>20191</v>
      </c>
      <c r="G4439" s="118"/>
      <c r="H4439" s="118" t="s">
        <v>4640</v>
      </c>
      <c r="I4439" s="118" t="s">
        <v>7642</v>
      </c>
      <c r="J4439" s="118"/>
    </row>
    <row r="4440" spans="1:10" ht="12.75">
      <c r="A4440" s="118" t="s">
        <v>2671</v>
      </c>
      <c r="B4440" s="118" t="s">
        <v>20192</v>
      </c>
      <c r="C4440" s="118" t="b">
        <v>0</v>
      </c>
      <c r="D4440" s="118" t="e">
        <f t="shared" ca="1" si="1"/>
        <v>#NAME?</v>
      </c>
      <c r="E4440" s="118" t="s">
        <v>20190</v>
      </c>
      <c r="F4440" s="118" t="s">
        <v>20193</v>
      </c>
      <c r="G4440" s="118"/>
      <c r="H4440" s="118" t="s">
        <v>5273</v>
      </c>
      <c r="I4440" s="118" t="s">
        <v>7642</v>
      </c>
      <c r="J4440" s="118"/>
    </row>
    <row r="4441" spans="1:10" ht="12.75">
      <c r="A4441" s="118" t="s">
        <v>18421</v>
      </c>
      <c r="B4441" s="118" t="s">
        <v>20194</v>
      </c>
      <c r="C4441" s="118" t="b">
        <v>0</v>
      </c>
      <c r="D4441" s="118" t="e">
        <f t="shared" ca="1" si="1"/>
        <v>#NAME?</v>
      </c>
      <c r="E4441" s="118" t="s">
        <v>20190</v>
      </c>
      <c r="F4441" s="118" t="s">
        <v>20195</v>
      </c>
      <c r="G4441" s="118"/>
      <c r="H4441" s="118" t="s">
        <v>5273</v>
      </c>
      <c r="I4441" s="118" t="s">
        <v>7642</v>
      </c>
      <c r="J4441" s="118"/>
    </row>
    <row r="4442" spans="1:10" ht="12.75">
      <c r="A4442" s="118" t="s">
        <v>20196</v>
      </c>
      <c r="B4442" s="118" t="s">
        <v>15080</v>
      </c>
      <c r="C4442" s="118" t="b">
        <v>0</v>
      </c>
      <c r="D4442" s="118" t="e">
        <f t="shared" ca="1" si="1"/>
        <v>#NAME?</v>
      </c>
      <c r="E4442" s="118" t="s">
        <v>20190</v>
      </c>
      <c r="F4442" s="118" t="s">
        <v>20197</v>
      </c>
      <c r="G4442" s="118"/>
      <c r="H4442" s="118" t="s">
        <v>4276</v>
      </c>
      <c r="I4442" s="118" t="s">
        <v>7642</v>
      </c>
      <c r="J4442" s="118"/>
    </row>
    <row r="4443" spans="1:10" ht="12.75">
      <c r="A4443" s="118" t="s">
        <v>20198</v>
      </c>
      <c r="B4443" s="118" t="s">
        <v>20199</v>
      </c>
      <c r="C4443" s="118" t="b">
        <v>0</v>
      </c>
      <c r="D4443" s="118" t="e">
        <f t="shared" ca="1" si="1"/>
        <v>#NAME?</v>
      </c>
      <c r="E4443" s="118" t="s">
        <v>20190</v>
      </c>
      <c r="F4443" s="118" t="s">
        <v>20200</v>
      </c>
      <c r="G4443" s="118"/>
      <c r="H4443" s="118" t="s">
        <v>54</v>
      </c>
      <c r="I4443" s="118" t="s">
        <v>17682</v>
      </c>
      <c r="J4443" s="118"/>
    </row>
    <row r="4444" spans="1:10" ht="12.75">
      <c r="A4444" s="118" t="s">
        <v>20201</v>
      </c>
      <c r="B4444" s="118" t="s">
        <v>20202</v>
      </c>
      <c r="C4444" s="118" t="b">
        <v>0</v>
      </c>
      <c r="D4444" s="118" t="e">
        <f t="shared" ca="1" si="1"/>
        <v>#NAME?</v>
      </c>
      <c r="E4444" s="118" t="s">
        <v>20203</v>
      </c>
      <c r="F4444" s="118" t="s">
        <v>20204</v>
      </c>
      <c r="G4444" s="118"/>
      <c r="H4444" s="118" t="s">
        <v>4278</v>
      </c>
      <c r="I4444" s="118" t="s">
        <v>10184</v>
      </c>
      <c r="J4444" s="118" t="s">
        <v>10185</v>
      </c>
    </row>
    <row r="4445" spans="1:10" ht="12.75">
      <c r="A4445" s="118" t="s">
        <v>910</v>
      </c>
      <c r="B4445" s="118" t="s">
        <v>12727</v>
      </c>
      <c r="C4445" s="118" t="b">
        <v>0</v>
      </c>
      <c r="D4445" s="118" t="e">
        <f t="shared" ca="1" si="1"/>
        <v>#NAME?</v>
      </c>
      <c r="E4445" s="118" t="s">
        <v>20203</v>
      </c>
      <c r="F4445" s="118" t="s">
        <v>20205</v>
      </c>
      <c r="G4445" s="118"/>
      <c r="H4445" s="118" t="s">
        <v>20206</v>
      </c>
      <c r="I4445" s="118" t="s">
        <v>13063</v>
      </c>
      <c r="J4445" s="118" t="s">
        <v>13064</v>
      </c>
    </row>
    <row r="4446" spans="1:10" ht="12.75">
      <c r="A4446" s="118" t="s">
        <v>8981</v>
      </c>
      <c r="B4446" s="118" t="s">
        <v>20207</v>
      </c>
      <c r="C4446" s="118" t="b">
        <v>0</v>
      </c>
      <c r="D4446" s="118" t="e">
        <f t="shared" ca="1" si="1"/>
        <v>#NAME?</v>
      </c>
      <c r="E4446" s="118" t="s">
        <v>20203</v>
      </c>
      <c r="F4446" s="118" t="s">
        <v>20208</v>
      </c>
      <c r="G4446" s="118"/>
      <c r="H4446" s="118" t="s">
        <v>4278</v>
      </c>
      <c r="I4446" s="118" t="s">
        <v>13063</v>
      </c>
      <c r="J4446" s="118" t="s">
        <v>13064</v>
      </c>
    </row>
    <row r="4447" spans="1:10" ht="12.75">
      <c r="A4447" s="118" t="s">
        <v>20209</v>
      </c>
      <c r="B4447" s="118" t="s">
        <v>20210</v>
      </c>
      <c r="C4447" s="118" t="b">
        <v>0</v>
      </c>
      <c r="D4447" s="118" t="e">
        <f t="shared" ca="1" si="1"/>
        <v>#NAME?</v>
      </c>
      <c r="E4447" s="118" t="s">
        <v>20211</v>
      </c>
      <c r="F4447" s="118" t="s">
        <v>20212</v>
      </c>
      <c r="G4447" s="118"/>
      <c r="H4447" s="118" t="s">
        <v>54</v>
      </c>
      <c r="I4447" s="118" t="s">
        <v>20213</v>
      </c>
      <c r="J4447" s="118"/>
    </row>
    <row r="4448" spans="1:10" ht="12.75">
      <c r="A4448" s="118" t="s">
        <v>1124</v>
      </c>
      <c r="B4448" s="118" t="s">
        <v>20214</v>
      </c>
      <c r="C4448" s="118" t="b">
        <v>0</v>
      </c>
      <c r="D4448" s="118" t="e">
        <f t="shared" ca="1" si="1"/>
        <v>#NAME?</v>
      </c>
      <c r="E4448" s="118" t="s">
        <v>20215</v>
      </c>
      <c r="F4448" s="118" t="s">
        <v>20216</v>
      </c>
      <c r="G4448" s="118"/>
      <c r="H4448" s="118" t="s">
        <v>4276</v>
      </c>
      <c r="I4448" s="118" t="s">
        <v>8526</v>
      </c>
      <c r="J4448" s="118"/>
    </row>
    <row r="4449" spans="1:10" ht="12.75">
      <c r="A4449" s="118" t="s">
        <v>20217</v>
      </c>
      <c r="B4449" s="118" t="s">
        <v>13752</v>
      </c>
      <c r="C4449" s="118" t="b">
        <v>0</v>
      </c>
      <c r="D4449" s="118" t="e">
        <f t="shared" ca="1" si="1"/>
        <v>#NAME?</v>
      </c>
      <c r="E4449" s="118" t="s">
        <v>20218</v>
      </c>
      <c r="F4449" s="118" t="s">
        <v>20219</v>
      </c>
      <c r="G4449" s="118"/>
      <c r="H4449" s="118" t="s">
        <v>4305</v>
      </c>
      <c r="I4449" s="118" t="s">
        <v>7820</v>
      </c>
      <c r="J4449" s="118" t="s">
        <v>7820</v>
      </c>
    </row>
    <row r="4450" spans="1:10" ht="12.75">
      <c r="A4450" s="118" t="s">
        <v>2584</v>
      </c>
      <c r="B4450" s="118" t="s">
        <v>20220</v>
      </c>
      <c r="C4450" s="118" t="b">
        <v>0</v>
      </c>
      <c r="D4450" s="118" t="e">
        <f t="shared" ca="1" si="1"/>
        <v>#NAME?</v>
      </c>
      <c r="E4450" s="118" t="s">
        <v>20218</v>
      </c>
      <c r="F4450" s="118" t="s">
        <v>20221</v>
      </c>
      <c r="G4450" s="118"/>
      <c r="H4450" s="118" t="s">
        <v>4305</v>
      </c>
      <c r="I4450" s="118" t="s">
        <v>7820</v>
      </c>
      <c r="J4450" s="118" t="s">
        <v>7820</v>
      </c>
    </row>
    <row r="4451" spans="1:10" ht="12.75">
      <c r="A4451" s="118" t="s">
        <v>8358</v>
      </c>
      <c r="B4451" s="118" t="s">
        <v>20222</v>
      </c>
      <c r="C4451" s="118" t="b">
        <v>0</v>
      </c>
      <c r="D4451" s="118" t="e">
        <f t="shared" ca="1" si="1"/>
        <v>#NAME?</v>
      </c>
      <c r="E4451" s="118" t="s">
        <v>20218</v>
      </c>
      <c r="F4451" s="118" t="s">
        <v>20223</v>
      </c>
      <c r="G4451" s="118"/>
      <c r="H4451" s="118" t="s">
        <v>4305</v>
      </c>
      <c r="I4451" s="118" t="s">
        <v>7820</v>
      </c>
      <c r="J4451" s="118" t="s">
        <v>7820</v>
      </c>
    </row>
    <row r="4452" spans="1:10" ht="12.75">
      <c r="A4452" s="118" t="s">
        <v>2068</v>
      </c>
      <c r="B4452" s="118" t="s">
        <v>20224</v>
      </c>
      <c r="C4452" s="118" t="b">
        <v>0</v>
      </c>
      <c r="D4452" s="118" t="e">
        <f t="shared" ca="1" si="1"/>
        <v>#NAME?</v>
      </c>
      <c r="E4452" s="118" t="s">
        <v>20225</v>
      </c>
      <c r="F4452" s="118" t="s">
        <v>20226</v>
      </c>
      <c r="G4452" s="118"/>
      <c r="H4452" s="118" t="s">
        <v>20227</v>
      </c>
      <c r="I4452" s="127" t="s">
        <v>20228</v>
      </c>
      <c r="J4452" s="118"/>
    </row>
    <row r="4453" spans="1:10" ht="12.75">
      <c r="A4453" s="118" t="s">
        <v>20229</v>
      </c>
      <c r="B4453" s="118" t="s">
        <v>20230</v>
      </c>
      <c r="C4453" s="118" t="b">
        <v>0</v>
      </c>
      <c r="D4453" s="118" t="e">
        <f t="shared" ca="1" si="1"/>
        <v>#NAME?</v>
      </c>
      <c r="E4453" s="118" t="s">
        <v>20231</v>
      </c>
      <c r="F4453" s="118" t="s">
        <v>20232</v>
      </c>
      <c r="G4453" s="118"/>
      <c r="H4453" s="118" t="s">
        <v>5607</v>
      </c>
      <c r="I4453" s="118" t="s">
        <v>7684</v>
      </c>
      <c r="J4453" s="118"/>
    </row>
    <row r="4454" spans="1:10" ht="12.75">
      <c r="A4454" s="118" t="s">
        <v>2339</v>
      </c>
      <c r="B4454" s="118" t="s">
        <v>20233</v>
      </c>
      <c r="C4454" s="118" t="b">
        <v>0</v>
      </c>
      <c r="D4454" s="118" t="e">
        <f t="shared" ca="1" si="1"/>
        <v>#NAME?</v>
      </c>
      <c r="E4454" s="118" t="s">
        <v>20231</v>
      </c>
      <c r="F4454" s="118" t="s">
        <v>20234</v>
      </c>
      <c r="G4454" s="118"/>
      <c r="H4454" s="118" t="s">
        <v>20235</v>
      </c>
      <c r="I4454" s="118" t="s">
        <v>7684</v>
      </c>
      <c r="J4454" s="118"/>
    </row>
    <row r="4455" spans="1:10" ht="12.75">
      <c r="A4455" s="118" t="s">
        <v>20236</v>
      </c>
      <c r="B4455" s="118" t="s">
        <v>20237</v>
      </c>
      <c r="C4455" s="118" t="b">
        <v>0</v>
      </c>
      <c r="D4455" s="118" t="e">
        <f t="shared" ca="1" si="1"/>
        <v>#NAME?</v>
      </c>
      <c r="E4455" s="118" t="s">
        <v>20231</v>
      </c>
      <c r="F4455" s="118" t="s">
        <v>20238</v>
      </c>
      <c r="G4455" s="118"/>
      <c r="H4455" s="118" t="s">
        <v>5607</v>
      </c>
      <c r="I4455" s="118" t="s">
        <v>7684</v>
      </c>
      <c r="J4455" s="118"/>
    </row>
    <row r="4456" spans="1:10" ht="12.75">
      <c r="A4456" s="118" t="s">
        <v>846</v>
      </c>
      <c r="B4456" s="118" t="s">
        <v>20239</v>
      </c>
      <c r="C4456" s="118" t="b">
        <v>0</v>
      </c>
      <c r="D4456" s="118" t="e">
        <f t="shared" ca="1" si="1"/>
        <v>#NAME?</v>
      </c>
      <c r="E4456" s="118" t="s">
        <v>20231</v>
      </c>
      <c r="F4456" s="118" t="s">
        <v>20240</v>
      </c>
      <c r="G4456" s="118"/>
      <c r="H4456" s="118" t="s">
        <v>5264</v>
      </c>
      <c r="I4456" s="118" t="s">
        <v>7684</v>
      </c>
      <c r="J4456" s="118"/>
    </row>
    <row r="4457" spans="1:10" ht="12.75">
      <c r="A4457" s="118" t="s">
        <v>10352</v>
      </c>
      <c r="B4457" s="118" t="s">
        <v>20241</v>
      </c>
      <c r="C4457" s="118" t="b">
        <v>0</v>
      </c>
      <c r="D4457" s="118" t="e">
        <f t="shared" ca="1" si="1"/>
        <v>#NAME?</v>
      </c>
      <c r="E4457" s="118" t="s">
        <v>20231</v>
      </c>
      <c r="F4457" s="118" t="s">
        <v>20242</v>
      </c>
      <c r="G4457" s="118"/>
      <c r="H4457" s="118" t="s">
        <v>20243</v>
      </c>
      <c r="I4457" s="118" t="s">
        <v>7684</v>
      </c>
      <c r="J4457" s="118"/>
    </row>
    <row r="4458" spans="1:10" ht="12.75">
      <c r="A4458" s="118" t="s">
        <v>20244</v>
      </c>
      <c r="B4458" s="118" t="s">
        <v>20245</v>
      </c>
      <c r="C4458" s="118" t="b">
        <v>0</v>
      </c>
      <c r="D4458" s="118" t="e">
        <f t="shared" ca="1" si="1"/>
        <v>#NAME?</v>
      </c>
      <c r="E4458" s="118" t="s">
        <v>20231</v>
      </c>
      <c r="F4458" s="118" t="s">
        <v>20246</v>
      </c>
      <c r="G4458" s="118"/>
      <c r="H4458" s="118" t="s">
        <v>7855</v>
      </c>
      <c r="I4458" s="118" t="s">
        <v>7684</v>
      </c>
      <c r="J4458" s="118"/>
    </row>
    <row r="4459" spans="1:10" ht="12.75">
      <c r="A4459" s="118" t="s">
        <v>8693</v>
      </c>
      <c r="B4459" s="118" t="s">
        <v>20247</v>
      </c>
      <c r="C4459" s="118" t="b">
        <v>0</v>
      </c>
      <c r="D4459" s="118" t="e">
        <f t="shared" ca="1" si="1"/>
        <v>#NAME?</v>
      </c>
      <c r="E4459" s="118" t="s">
        <v>20231</v>
      </c>
      <c r="F4459" s="118" t="s">
        <v>20248</v>
      </c>
      <c r="G4459" s="118"/>
      <c r="H4459" s="118" t="s">
        <v>5264</v>
      </c>
      <c r="I4459" s="118" t="s">
        <v>7684</v>
      </c>
      <c r="J4459" s="118"/>
    </row>
    <row r="4460" spans="1:10" ht="12.75">
      <c r="A4460" s="118" t="s">
        <v>7924</v>
      </c>
      <c r="B4460" s="118" t="s">
        <v>20249</v>
      </c>
      <c r="C4460" s="118" t="b">
        <v>0</v>
      </c>
      <c r="D4460" s="118" t="e">
        <f t="shared" ca="1" si="1"/>
        <v>#NAME?</v>
      </c>
      <c r="E4460" s="118" t="s">
        <v>20231</v>
      </c>
      <c r="F4460" s="118" t="s">
        <v>20250</v>
      </c>
      <c r="G4460" s="118"/>
      <c r="H4460" s="118" t="s">
        <v>7855</v>
      </c>
      <c r="I4460" s="118" t="s">
        <v>7684</v>
      </c>
      <c r="J4460" s="118"/>
    </row>
    <row r="4461" spans="1:10" ht="12.75">
      <c r="A4461" s="118" t="s">
        <v>20251</v>
      </c>
      <c r="B4461" s="118" t="s">
        <v>20252</v>
      </c>
      <c r="C4461" s="118" t="b">
        <v>0</v>
      </c>
      <c r="D4461" s="118" t="e">
        <f t="shared" ca="1" si="1"/>
        <v>#NAME?</v>
      </c>
      <c r="E4461" s="118" t="s">
        <v>20231</v>
      </c>
      <c r="F4461" s="118" t="s">
        <v>20253</v>
      </c>
      <c r="G4461" s="118"/>
      <c r="H4461" s="118" t="s">
        <v>5607</v>
      </c>
      <c r="I4461" s="118" t="s">
        <v>7684</v>
      </c>
      <c r="J4461" s="118"/>
    </row>
    <row r="4462" spans="1:10" ht="12.75">
      <c r="A4462" s="118" t="s">
        <v>1903</v>
      </c>
      <c r="B4462" s="118" t="s">
        <v>20254</v>
      </c>
      <c r="C4462" s="118" t="b">
        <v>0</v>
      </c>
      <c r="D4462" s="118" t="e">
        <f t="shared" ca="1" si="1"/>
        <v>#NAME?</v>
      </c>
      <c r="E4462" s="118" t="s">
        <v>20231</v>
      </c>
      <c r="F4462" s="118" t="s">
        <v>20255</v>
      </c>
      <c r="G4462" s="118"/>
      <c r="H4462" s="118" t="s">
        <v>5279</v>
      </c>
      <c r="I4462" s="118" t="s">
        <v>7684</v>
      </c>
      <c r="J4462" s="118"/>
    </row>
    <row r="4463" spans="1:10" ht="12.75">
      <c r="A4463" s="118" t="s">
        <v>12004</v>
      </c>
      <c r="B4463" s="118" t="s">
        <v>20256</v>
      </c>
      <c r="C4463" s="118" t="b">
        <v>0</v>
      </c>
      <c r="D4463" s="118" t="e">
        <f t="shared" ca="1" si="1"/>
        <v>#NAME?</v>
      </c>
      <c r="E4463" s="118" t="s">
        <v>20231</v>
      </c>
      <c r="F4463" s="118" t="s">
        <v>20257</v>
      </c>
      <c r="G4463" s="118"/>
      <c r="H4463" s="118" t="s">
        <v>7611</v>
      </c>
      <c r="I4463" s="118" t="s">
        <v>7684</v>
      </c>
      <c r="J4463" s="118"/>
    </row>
    <row r="4464" spans="1:10" ht="12.75">
      <c r="A4464" s="118" t="s">
        <v>1851</v>
      </c>
      <c r="B4464" s="118" t="s">
        <v>20258</v>
      </c>
      <c r="C4464" s="118" t="b">
        <v>0</v>
      </c>
      <c r="D4464" s="118" t="e">
        <f t="shared" ca="1" si="1"/>
        <v>#NAME?</v>
      </c>
      <c r="E4464" s="118" t="s">
        <v>20231</v>
      </c>
      <c r="F4464" s="118" t="s">
        <v>20259</v>
      </c>
      <c r="G4464" s="118"/>
      <c r="H4464" s="118" t="s">
        <v>20235</v>
      </c>
      <c r="I4464" s="118" t="s">
        <v>7684</v>
      </c>
      <c r="J4464" s="118"/>
    </row>
    <row r="4465" spans="1:10" ht="12.75">
      <c r="A4465" s="118" t="s">
        <v>20260</v>
      </c>
      <c r="B4465" s="118" t="s">
        <v>20261</v>
      </c>
      <c r="C4465" s="118" t="b">
        <v>0</v>
      </c>
      <c r="D4465" s="118" t="e">
        <f t="shared" ca="1" si="1"/>
        <v>#NAME?</v>
      </c>
      <c r="E4465" s="118" t="s">
        <v>20231</v>
      </c>
      <c r="F4465" s="118" t="s">
        <v>20262</v>
      </c>
      <c r="G4465" s="118"/>
      <c r="H4465" s="118" t="s">
        <v>5264</v>
      </c>
      <c r="I4465" s="118" t="s">
        <v>7684</v>
      </c>
      <c r="J4465" s="118"/>
    </row>
    <row r="4466" spans="1:10" ht="12.75">
      <c r="A4466" s="118" t="s">
        <v>20263</v>
      </c>
      <c r="B4466" s="118" t="s">
        <v>20264</v>
      </c>
      <c r="C4466" s="118" t="b">
        <v>0</v>
      </c>
      <c r="D4466" s="118" t="e">
        <f t="shared" ca="1" si="1"/>
        <v>#NAME?</v>
      </c>
      <c r="E4466" s="118" t="s">
        <v>20231</v>
      </c>
      <c r="F4466" s="118" t="s">
        <v>20265</v>
      </c>
      <c r="G4466" s="118"/>
      <c r="H4466" s="118" t="s">
        <v>5264</v>
      </c>
      <c r="I4466" s="118" t="s">
        <v>7684</v>
      </c>
      <c r="J4466" s="118"/>
    </row>
    <row r="4467" spans="1:10" ht="12.75">
      <c r="A4467" s="118" t="s">
        <v>20266</v>
      </c>
      <c r="B4467" s="118" t="s">
        <v>20267</v>
      </c>
      <c r="C4467" s="118" t="b">
        <v>0</v>
      </c>
      <c r="D4467" s="118" t="e">
        <f t="shared" ca="1" si="1"/>
        <v>#NAME?</v>
      </c>
      <c r="E4467" s="118" t="s">
        <v>20231</v>
      </c>
      <c r="F4467" s="118" t="s">
        <v>20268</v>
      </c>
      <c r="G4467" s="118"/>
      <c r="H4467" s="118" t="s">
        <v>20269</v>
      </c>
      <c r="I4467" s="118" t="s">
        <v>7684</v>
      </c>
      <c r="J4467" s="118"/>
    </row>
    <row r="4468" spans="1:10" ht="12.75">
      <c r="A4468" s="118" t="s">
        <v>20270</v>
      </c>
      <c r="B4468" s="118" t="s">
        <v>15188</v>
      </c>
      <c r="C4468" s="118" t="b">
        <v>0</v>
      </c>
      <c r="D4468" s="118" t="e">
        <f t="shared" ca="1" si="1"/>
        <v>#NAME?</v>
      </c>
      <c r="E4468" s="118" t="s">
        <v>20231</v>
      </c>
      <c r="F4468" s="118" t="s">
        <v>20271</v>
      </c>
      <c r="G4468" s="118"/>
      <c r="H4468" s="118" t="s">
        <v>7855</v>
      </c>
      <c r="I4468" s="118" t="s">
        <v>7684</v>
      </c>
      <c r="J4468" s="118"/>
    </row>
    <row r="4469" spans="1:10" ht="12.75">
      <c r="A4469" s="118" t="s">
        <v>18550</v>
      </c>
      <c r="B4469" s="118" t="s">
        <v>20272</v>
      </c>
      <c r="C4469" s="118" t="b">
        <v>0</v>
      </c>
      <c r="D4469" s="118" t="e">
        <f t="shared" ca="1" si="1"/>
        <v>#NAME?</v>
      </c>
      <c r="E4469" s="118" t="s">
        <v>20273</v>
      </c>
      <c r="F4469" s="118" t="s">
        <v>20274</v>
      </c>
      <c r="G4469" s="118"/>
      <c r="H4469" s="118" t="s">
        <v>7611</v>
      </c>
      <c r="I4469" s="118" t="s">
        <v>7684</v>
      </c>
      <c r="J4469" s="118"/>
    </row>
    <row r="4470" spans="1:10" ht="12.75">
      <c r="A4470" s="118" t="s">
        <v>20275</v>
      </c>
      <c r="B4470" s="118" t="s">
        <v>20276</v>
      </c>
      <c r="C4470" s="118" t="b">
        <v>0</v>
      </c>
      <c r="D4470" s="118" t="e">
        <f t="shared" ca="1" si="1"/>
        <v>#NAME?</v>
      </c>
      <c r="E4470" s="118" t="s">
        <v>20273</v>
      </c>
      <c r="F4470" s="118" t="s">
        <v>20277</v>
      </c>
      <c r="G4470" s="118"/>
      <c r="H4470" s="118" t="s">
        <v>7855</v>
      </c>
      <c r="I4470" s="118" t="s">
        <v>7684</v>
      </c>
      <c r="J4470" s="118"/>
    </row>
    <row r="4471" spans="1:10" ht="12.75">
      <c r="A4471" s="118" t="s">
        <v>14990</v>
      </c>
      <c r="B4471" s="118" t="s">
        <v>20278</v>
      </c>
      <c r="C4471" s="118" t="b">
        <v>0</v>
      </c>
      <c r="D4471" s="118" t="e">
        <f t="shared" ca="1" si="1"/>
        <v>#NAME?</v>
      </c>
      <c r="E4471" s="118" t="s">
        <v>20273</v>
      </c>
      <c r="F4471" s="118" t="s">
        <v>20279</v>
      </c>
      <c r="G4471" s="118"/>
      <c r="H4471" s="118" t="s">
        <v>5368</v>
      </c>
      <c r="I4471" s="118" t="s">
        <v>7684</v>
      </c>
      <c r="J4471" s="118"/>
    </row>
    <row r="4472" spans="1:10" ht="12.75">
      <c r="A4472" s="118" t="s">
        <v>7893</v>
      </c>
      <c r="B4472" s="118" t="s">
        <v>20280</v>
      </c>
      <c r="C4472" s="118" t="b">
        <v>0</v>
      </c>
      <c r="D4472" s="118" t="e">
        <f t="shared" ca="1" si="1"/>
        <v>#NAME?</v>
      </c>
      <c r="E4472" s="118" t="s">
        <v>20273</v>
      </c>
      <c r="F4472" s="118" t="s">
        <v>20281</v>
      </c>
      <c r="G4472" s="118"/>
      <c r="H4472" s="118" t="s">
        <v>5279</v>
      </c>
      <c r="I4472" s="118" t="s">
        <v>7684</v>
      </c>
      <c r="J4472" s="118"/>
    </row>
    <row r="4473" spans="1:10" ht="12.75">
      <c r="A4473" s="118" t="s">
        <v>10342</v>
      </c>
      <c r="B4473" s="118" t="s">
        <v>20282</v>
      </c>
      <c r="C4473" s="118" t="b">
        <v>0</v>
      </c>
      <c r="D4473" s="118" t="e">
        <f t="shared" ca="1" si="1"/>
        <v>#NAME?</v>
      </c>
      <c r="E4473" s="118" t="s">
        <v>20273</v>
      </c>
      <c r="F4473" s="118" t="s">
        <v>20283</v>
      </c>
      <c r="G4473" s="118"/>
      <c r="H4473" s="118" t="s">
        <v>7855</v>
      </c>
      <c r="I4473" s="118" t="s">
        <v>7684</v>
      </c>
      <c r="J4473" s="118"/>
    </row>
    <row r="4474" spans="1:10" ht="12.75">
      <c r="A4474" s="118" t="s">
        <v>20284</v>
      </c>
      <c r="B4474" s="118" t="s">
        <v>20285</v>
      </c>
      <c r="C4474" s="118" t="b">
        <v>0</v>
      </c>
      <c r="D4474" s="118" t="e">
        <f t="shared" ca="1" si="1"/>
        <v>#NAME?</v>
      </c>
      <c r="E4474" s="118" t="s">
        <v>20273</v>
      </c>
      <c r="F4474" s="118" t="s">
        <v>20286</v>
      </c>
      <c r="G4474" s="118"/>
      <c r="H4474" s="118" t="s">
        <v>7647</v>
      </c>
      <c r="I4474" s="118" t="s">
        <v>7684</v>
      </c>
      <c r="J4474" s="118"/>
    </row>
    <row r="4475" spans="1:10" ht="12.75">
      <c r="A4475" s="118" t="s">
        <v>15484</v>
      </c>
      <c r="B4475" s="118" t="s">
        <v>20287</v>
      </c>
      <c r="C4475" s="118" t="b">
        <v>0</v>
      </c>
      <c r="D4475" s="118" t="e">
        <f t="shared" ca="1" si="1"/>
        <v>#NAME?</v>
      </c>
      <c r="E4475" s="118" t="s">
        <v>20288</v>
      </c>
      <c r="F4475" s="118" t="s">
        <v>20289</v>
      </c>
      <c r="G4475" s="118"/>
      <c r="H4475" s="118" t="s">
        <v>7647</v>
      </c>
      <c r="I4475" s="118" t="s">
        <v>13830</v>
      </c>
      <c r="J4475" s="118" t="s">
        <v>7795</v>
      </c>
    </row>
    <row r="4476" spans="1:10" ht="12.75">
      <c r="A4476" s="118" t="s">
        <v>1817</v>
      </c>
      <c r="B4476" s="118" t="s">
        <v>9085</v>
      </c>
      <c r="C4476" s="118" t="b">
        <v>0</v>
      </c>
      <c r="D4476" s="118" t="e">
        <f t="shared" ca="1" si="1"/>
        <v>#NAME?</v>
      </c>
      <c r="E4476" s="118" t="s">
        <v>20288</v>
      </c>
      <c r="F4476" s="118" t="s">
        <v>20290</v>
      </c>
      <c r="G4476" s="118"/>
      <c r="H4476" s="118" t="s">
        <v>54</v>
      </c>
      <c r="I4476" s="118" t="s">
        <v>13830</v>
      </c>
      <c r="J4476" s="118" t="s">
        <v>7795</v>
      </c>
    </row>
    <row r="4477" spans="1:10" ht="12.75">
      <c r="A4477" s="118" t="s">
        <v>8422</v>
      </c>
      <c r="B4477" s="118" t="s">
        <v>20291</v>
      </c>
      <c r="C4477" s="118" t="b">
        <v>0</v>
      </c>
      <c r="D4477" s="118" t="e">
        <f t="shared" ca="1" si="1"/>
        <v>#NAME?</v>
      </c>
      <c r="E4477" s="118" t="s">
        <v>20288</v>
      </c>
      <c r="F4477" s="118" t="s">
        <v>20292</v>
      </c>
      <c r="G4477" s="118"/>
      <c r="H4477" s="118" t="s">
        <v>4278</v>
      </c>
      <c r="I4477" s="118" t="s">
        <v>13830</v>
      </c>
      <c r="J4477" s="118" t="s">
        <v>7795</v>
      </c>
    </row>
    <row r="4478" spans="1:10" ht="12.75">
      <c r="A4478" s="118" t="s">
        <v>1026</v>
      </c>
      <c r="B4478" s="118" t="s">
        <v>20293</v>
      </c>
      <c r="C4478" s="118" t="b">
        <v>0</v>
      </c>
      <c r="D4478" s="118" t="e">
        <f t="shared" ca="1" si="1"/>
        <v>#NAME?</v>
      </c>
      <c r="E4478" s="118" t="s">
        <v>20288</v>
      </c>
      <c r="F4478" s="118" t="s">
        <v>20294</v>
      </c>
      <c r="G4478" s="118"/>
      <c r="H4478" s="118" t="s">
        <v>54</v>
      </c>
      <c r="I4478" s="118" t="s">
        <v>13830</v>
      </c>
      <c r="J4478" s="118" t="s">
        <v>7795</v>
      </c>
    </row>
    <row r="4479" spans="1:10" ht="12.75">
      <c r="A4479" s="118" t="s">
        <v>1026</v>
      </c>
      <c r="B4479" s="118" t="s">
        <v>20295</v>
      </c>
      <c r="C4479" s="118" t="b">
        <v>0</v>
      </c>
      <c r="D4479" s="118" t="e">
        <f t="shared" ca="1" si="1"/>
        <v>#NAME?</v>
      </c>
      <c r="E4479" s="118" t="s">
        <v>20288</v>
      </c>
      <c r="F4479" s="118" t="s">
        <v>20296</v>
      </c>
      <c r="G4479" s="118"/>
      <c r="H4479" s="118" t="s">
        <v>4485</v>
      </c>
      <c r="I4479" s="118" t="s">
        <v>13830</v>
      </c>
      <c r="J4479" s="118" t="s">
        <v>7795</v>
      </c>
    </row>
    <row r="4480" spans="1:10" ht="12.75">
      <c r="A4480" s="118" t="s">
        <v>7830</v>
      </c>
      <c r="B4480" s="118" t="s">
        <v>20297</v>
      </c>
      <c r="C4480" s="118" t="b">
        <v>0</v>
      </c>
      <c r="D4480" s="118" t="e">
        <f t="shared" ca="1" si="1"/>
        <v>#NAME?</v>
      </c>
      <c r="E4480" s="118" t="s">
        <v>20288</v>
      </c>
      <c r="F4480" s="118" t="s">
        <v>20298</v>
      </c>
      <c r="G4480" s="118"/>
      <c r="H4480" s="118" t="s">
        <v>4872</v>
      </c>
      <c r="I4480" s="118" t="s">
        <v>13830</v>
      </c>
      <c r="J4480" s="118" t="s">
        <v>7795</v>
      </c>
    </row>
    <row r="4481" spans="1:10" ht="12.75">
      <c r="A4481" s="118" t="s">
        <v>882</v>
      </c>
      <c r="B4481" s="118" t="s">
        <v>20299</v>
      </c>
      <c r="C4481" s="118" t="b">
        <v>0</v>
      </c>
      <c r="D4481" s="118" t="e">
        <f t="shared" ca="1" si="1"/>
        <v>#NAME?</v>
      </c>
      <c r="E4481" s="118" t="s">
        <v>20288</v>
      </c>
      <c r="F4481" s="118" t="s">
        <v>20300</v>
      </c>
      <c r="G4481" s="118"/>
      <c r="H4481" s="118" t="s">
        <v>14123</v>
      </c>
      <c r="I4481" s="118" t="s">
        <v>13830</v>
      </c>
      <c r="J4481" s="118" t="s">
        <v>7795</v>
      </c>
    </row>
    <row r="4482" spans="1:10" ht="12.75">
      <c r="A4482" s="118" t="s">
        <v>20301</v>
      </c>
      <c r="B4482" s="118" t="s">
        <v>20302</v>
      </c>
      <c r="C4482" s="118" t="b">
        <v>0</v>
      </c>
      <c r="D4482" s="118" t="e">
        <f t="shared" ca="1" si="1"/>
        <v>#NAME?</v>
      </c>
      <c r="E4482" s="118" t="s">
        <v>20288</v>
      </c>
      <c r="F4482" s="118" t="s">
        <v>20303</v>
      </c>
      <c r="G4482" s="118"/>
      <c r="H4482" s="118" t="s">
        <v>4831</v>
      </c>
      <c r="I4482" s="118" t="s">
        <v>13830</v>
      </c>
      <c r="J4482" s="118" t="s">
        <v>7795</v>
      </c>
    </row>
    <row r="4483" spans="1:10" ht="12.75">
      <c r="A4483" s="118" t="s">
        <v>8246</v>
      </c>
      <c r="B4483" s="118" t="s">
        <v>14142</v>
      </c>
      <c r="C4483" s="118" t="b">
        <v>0</v>
      </c>
      <c r="D4483" s="118" t="e">
        <f t="shared" ca="1" si="1"/>
        <v>#NAME?</v>
      </c>
      <c r="E4483" s="118" t="s">
        <v>20304</v>
      </c>
      <c r="F4483" s="118" t="s">
        <v>20305</v>
      </c>
      <c r="G4483" s="118"/>
      <c r="H4483" s="118" t="s">
        <v>12015</v>
      </c>
      <c r="I4483" s="118" t="s">
        <v>7642</v>
      </c>
      <c r="J4483" s="118"/>
    </row>
    <row r="4484" spans="1:10" ht="12.75">
      <c r="A4484" s="118" t="s">
        <v>1666</v>
      </c>
      <c r="B4484" s="118" t="s">
        <v>20306</v>
      </c>
      <c r="C4484" s="118" t="b">
        <v>0</v>
      </c>
      <c r="D4484" s="118" t="e">
        <f t="shared" ca="1" si="1"/>
        <v>#NAME?</v>
      </c>
      <c r="E4484" s="118" t="s">
        <v>20304</v>
      </c>
      <c r="F4484" s="118" t="s">
        <v>20307</v>
      </c>
      <c r="G4484" s="118"/>
      <c r="H4484" s="118" t="s">
        <v>4305</v>
      </c>
      <c r="I4484" s="118" t="s">
        <v>7642</v>
      </c>
      <c r="J4484" s="118"/>
    </row>
    <row r="4485" spans="1:10" ht="12.75">
      <c r="A4485" s="118" t="s">
        <v>17042</v>
      </c>
      <c r="B4485" s="118" t="s">
        <v>20308</v>
      </c>
      <c r="C4485" s="118" t="b">
        <v>0</v>
      </c>
      <c r="D4485" s="118" t="e">
        <f t="shared" ca="1" si="1"/>
        <v>#NAME?</v>
      </c>
      <c r="E4485" s="118" t="s">
        <v>20304</v>
      </c>
      <c r="F4485" s="118" t="s">
        <v>20309</v>
      </c>
      <c r="G4485" s="118"/>
      <c r="H4485" s="118" t="s">
        <v>12015</v>
      </c>
      <c r="I4485" s="118" t="s">
        <v>7642</v>
      </c>
      <c r="J4485" s="118"/>
    </row>
    <row r="4486" spans="1:10" ht="12.75">
      <c r="A4486" s="118" t="s">
        <v>1495</v>
      </c>
      <c r="B4486" s="118" t="s">
        <v>18191</v>
      </c>
      <c r="C4486" s="118" t="b">
        <v>0</v>
      </c>
      <c r="D4486" s="118" t="e">
        <f t="shared" ca="1" si="1"/>
        <v>#NAME?</v>
      </c>
      <c r="E4486" s="118" t="s">
        <v>20304</v>
      </c>
      <c r="F4486" s="118" t="s">
        <v>20310</v>
      </c>
      <c r="G4486" s="118"/>
      <c r="H4486" s="118" t="s">
        <v>8346</v>
      </c>
      <c r="I4486" s="118" t="s">
        <v>7642</v>
      </c>
      <c r="J4486" s="118"/>
    </row>
    <row r="4487" spans="1:10" ht="12.75">
      <c r="A4487" s="118" t="s">
        <v>7924</v>
      </c>
      <c r="B4487" s="118" t="s">
        <v>20311</v>
      </c>
      <c r="C4487" s="118" t="b">
        <v>0</v>
      </c>
      <c r="D4487" s="118" t="e">
        <f t="shared" ca="1" si="1"/>
        <v>#NAME?</v>
      </c>
      <c r="E4487" s="118" t="s">
        <v>20312</v>
      </c>
      <c r="F4487" s="118" t="s">
        <v>20313</v>
      </c>
      <c r="G4487" s="118"/>
      <c r="H4487" s="118" t="s">
        <v>4276</v>
      </c>
      <c r="I4487" s="118" t="s">
        <v>8925</v>
      </c>
      <c r="J4487" s="118"/>
    </row>
    <row r="4488" spans="1:10" ht="12.75">
      <c r="A4488" s="118" t="s">
        <v>1093</v>
      </c>
      <c r="B4488" s="118" t="s">
        <v>20311</v>
      </c>
      <c r="C4488" s="118" t="b">
        <v>0</v>
      </c>
      <c r="D4488" s="118" t="e">
        <f t="shared" ca="1" si="1"/>
        <v>#NAME?</v>
      </c>
      <c r="E4488" s="118" t="s">
        <v>20312</v>
      </c>
      <c r="F4488" s="118" t="s">
        <v>20314</v>
      </c>
      <c r="G4488" s="118"/>
      <c r="H4488" s="118" t="s">
        <v>4276</v>
      </c>
      <c r="I4488" s="118" t="s">
        <v>8925</v>
      </c>
      <c r="J4488" s="118"/>
    </row>
    <row r="4489" spans="1:10" ht="12.75">
      <c r="A4489" s="118" t="s">
        <v>798</v>
      </c>
      <c r="B4489" s="118" t="s">
        <v>20315</v>
      </c>
      <c r="C4489" s="118" t="b">
        <v>0</v>
      </c>
      <c r="D4489" s="118" t="e">
        <f t="shared" ca="1" si="1"/>
        <v>#NAME?</v>
      </c>
      <c r="E4489" s="118" t="s">
        <v>20316</v>
      </c>
      <c r="F4489" s="118" t="s">
        <v>20317</v>
      </c>
      <c r="G4489" s="118"/>
      <c r="H4489" s="118" t="s">
        <v>5152</v>
      </c>
      <c r="I4489" s="118" t="s">
        <v>20318</v>
      </c>
      <c r="J4489" s="118" t="s">
        <v>7622</v>
      </c>
    </row>
    <row r="4490" spans="1:10" ht="12.75">
      <c r="A4490" s="118" t="s">
        <v>20319</v>
      </c>
      <c r="B4490" s="118" t="s">
        <v>20320</v>
      </c>
      <c r="C4490" s="118" t="b">
        <v>0</v>
      </c>
      <c r="D4490" s="118" t="e">
        <f t="shared" ca="1" si="1"/>
        <v>#NAME?</v>
      </c>
      <c r="E4490" s="118" t="s">
        <v>20321</v>
      </c>
      <c r="F4490" s="118" t="s">
        <v>20322</v>
      </c>
      <c r="G4490" s="118"/>
      <c r="H4490" s="118" t="s">
        <v>4278</v>
      </c>
      <c r="I4490" s="118" t="s">
        <v>18407</v>
      </c>
      <c r="J4490" s="118"/>
    </row>
    <row r="4491" spans="1:10" ht="12.75">
      <c r="A4491" s="118" t="s">
        <v>20323</v>
      </c>
      <c r="B4491" s="118" t="s">
        <v>20324</v>
      </c>
      <c r="C4491" s="118" t="b">
        <v>0</v>
      </c>
      <c r="D4491" s="118" t="e">
        <f t="shared" ca="1" si="1"/>
        <v>#NAME?</v>
      </c>
      <c r="E4491" s="118" t="s">
        <v>20321</v>
      </c>
      <c r="F4491" s="118" t="s">
        <v>20325</v>
      </c>
      <c r="G4491" s="118"/>
      <c r="H4491" s="118" t="s">
        <v>9368</v>
      </c>
      <c r="I4491" s="118" t="s">
        <v>18407</v>
      </c>
      <c r="J4491" s="118"/>
    </row>
    <row r="4492" spans="1:10" ht="12.75">
      <c r="A4492" s="118" t="s">
        <v>20326</v>
      </c>
      <c r="B4492" s="118" t="s">
        <v>20327</v>
      </c>
      <c r="C4492" s="118" t="b">
        <v>0</v>
      </c>
      <c r="D4492" s="118" t="e">
        <f t="shared" ca="1" si="1"/>
        <v>#NAME?</v>
      </c>
      <c r="E4492" s="118" t="s">
        <v>20321</v>
      </c>
      <c r="F4492" s="118" t="s">
        <v>20328</v>
      </c>
      <c r="G4492" s="118"/>
      <c r="H4492" s="118" t="s">
        <v>9368</v>
      </c>
      <c r="I4492" s="118" t="s">
        <v>18407</v>
      </c>
      <c r="J4492" s="118"/>
    </row>
    <row r="4493" spans="1:10" ht="12.75">
      <c r="A4493" s="118" t="s">
        <v>20329</v>
      </c>
      <c r="B4493" s="118" t="s">
        <v>20330</v>
      </c>
      <c r="C4493" s="118" t="b">
        <v>0</v>
      </c>
      <c r="D4493" s="118" t="e">
        <f t="shared" ca="1" si="1"/>
        <v>#NAME?</v>
      </c>
      <c r="E4493" s="118" t="s">
        <v>20321</v>
      </c>
      <c r="F4493" s="118" t="s">
        <v>20331</v>
      </c>
      <c r="G4493" s="118"/>
      <c r="H4493" s="118" t="s">
        <v>54</v>
      </c>
      <c r="I4493" s="118" t="s">
        <v>18407</v>
      </c>
      <c r="J4493" s="118"/>
    </row>
    <row r="4494" spans="1:10" ht="12.75">
      <c r="A4494" s="118" t="s">
        <v>995</v>
      </c>
      <c r="B4494" s="118" t="s">
        <v>20332</v>
      </c>
      <c r="C4494" s="118" t="b">
        <v>0</v>
      </c>
      <c r="D4494" s="118" t="e">
        <f t="shared" ca="1" si="1"/>
        <v>#NAME?</v>
      </c>
      <c r="E4494" s="118" t="s">
        <v>20321</v>
      </c>
      <c r="F4494" s="118" t="s">
        <v>20333</v>
      </c>
      <c r="G4494" s="118"/>
      <c r="H4494" s="118" t="s">
        <v>54</v>
      </c>
      <c r="I4494" s="118" t="s">
        <v>18407</v>
      </c>
      <c r="J4494" s="118"/>
    </row>
    <row r="4495" spans="1:10" ht="12.75">
      <c r="A4495" s="118" t="s">
        <v>20334</v>
      </c>
      <c r="B4495" s="118" t="s">
        <v>20335</v>
      </c>
      <c r="C4495" s="118" t="b">
        <v>0</v>
      </c>
      <c r="D4495" s="118" t="e">
        <f t="shared" ca="1" si="1"/>
        <v>#NAME?</v>
      </c>
      <c r="E4495" s="118" t="s">
        <v>20321</v>
      </c>
      <c r="F4495" s="118" t="s">
        <v>20336</v>
      </c>
      <c r="G4495" s="118"/>
      <c r="H4495" s="118" t="s">
        <v>54</v>
      </c>
      <c r="I4495" s="118" t="s">
        <v>18407</v>
      </c>
      <c r="J4495" s="118"/>
    </row>
    <row r="4496" spans="1:10" ht="12.75">
      <c r="A4496" s="118" t="s">
        <v>9126</v>
      </c>
      <c r="B4496" s="118" t="s">
        <v>20337</v>
      </c>
      <c r="C4496" s="118" t="b">
        <v>0</v>
      </c>
      <c r="D4496" s="118" t="e">
        <f t="shared" ca="1" si="1"/>
        <v>#NAME?</v>
      </c>
      <c r="E4496" s="118" t="s">
        <v>20338</v>
      </c>
      <c r="F4496" s="118" t="s">
        <v>20339</v>
      </c>
      <c r="G4496" s="118"/>
      <c r="H4496" s="118" t="s">
        <v>4278</v>
      </c>
      <c r="I4496" s="118" t="s">
        <v>10184</v>
      </c>
      <c r="J4496" s="118" t="s">
        <v>10185</v>
      </c>
    </row>
    <row r="4497" spans="1:10" ht="12.75">
      <c r="A4497" s="118" t="s">
        <v>10407</v>
      </c>
      <c r="B4497" s="118" t="s">
        <v>20340</v>
      </c>
      <c r="C4497" s="118" t="b">
        <v>0</v>
      </c>
      <c r="D4497" s="118" t="e">
        <f t="shared" ca="1" si="1"/>
        <v>#NAME?</v>
      </c>
      <c r="E4497" s="118" t="s">
        <v>20338</v>
      </c>
      <c r="F4497" s="118" t="s">
        <v>20341</v>
      </c>
      <c r="G4497" s="118"/>
      <c r="H4497" s="118" t="s">
        <v>54</v>
      </c>
      <c r="I4497" s="118" t="s">
        <v>10184</v>
      </c>
      <c r="J4497" s="118" t="s">
        <v>10185</v>
      </c>
    </row>
    <row r="4498" spans="1:10" ht="12.75">
      <c r="A4498" s="118" t="s">
        <v>2135</v>
      </c>
      <c r="B4498" s="118" t="s">
        <v>10062</v>
      </c>
      <c r="C4498" s="118" t="b">
        <v>0</v>
      </c>
      <c r="D4498" s="118" t="e">
        <f t="shared" ca="1" si="1"/>
        <v>#NAME?</v>
      </c>
      <c r="E4498" s="118" t="s">
        <v>20338</v>
      </c>
      <c r="F4498" s="118" t="s">
        <v>20342</v>
      </c>
      <c r="G4498" s="118"/>
      <c r="H4498" s="118" t="s">
        <v>4278</v>
      </c>
      <c r="I4498" s="118" t="s">
        <v>10184</v>
      </c>
      <c r="J4498" s="118" t="s">
        <v>10185</v>
      </c>
    </row>
    <row r="4499" spans="1:10" ht="12.75">
      <c r="A4499" s="118" t="s">
        <v>882</v>
      </c>
      <c r="B4499" s="118" t="s">
        <v>20343</v>
      </c>
      <c r="C4499" s="118" t="b">
        <v>0</v>
      </c>
      <c r="D4499" s="118" t="e">
        <f t="shared" ca="1" si="1"/>
        <v>#NAME?</v>
      </c>
      <c r="E4499" s="118" t="s">
        <v>20344</v>
      </c>
      <c r="F4499" s="118" t="s">
        <v>20345</v>
      </c>
      <c r="G4499" s="118"/>
      <c r="H4499" s="118" t="s">
        <v>4227</v>
      </c>
      <c r="I4499" s="118" t="s">
        <v>8725</v>
      </c>
      <c r="J4499" s="118" t="s">
        <v>8726</v>
      </c>
    </row>
    <row r="4500" spans="1:10" ht="12.75">
      <c r="A4500" s="118" t="s">
        <v>995</v>
      </c>
      <c r="B4500" s="118" t="s">
        <v>14718</v>
      </c>
      <c r="C4500" s="118" t="b">
        <v>0</v>
      </c>
      <c r="D4500" s="118" t="e">
        <f t="shared" ca="1" si="1"/>
        <v>#NAME?</v>
      </c>
      <c r="E4500" s="118" t="s">
        <v>20344</v>
      </c>
      <c r="F4500" s="118" t="s">
        <v>20346</v>
      </c>
      <c r="G4500" s="118"/>
      <c r="H4500" s="118" t="s">
        <v>4227</v>
      </c>
      <c r="I4500" s="118" t="s">
        <v>8725</v>
      </c>
      <c r="J4500" s="118" t="s">
        <v>8726</v>
      </c>
    </row>
    <row r="4501" spans="1:10" ht="12.75">
      <c r="A4501" s="118" t="s">
        <v>10711</v>
      </c>
      <c r="B4501" s="118" t="s">
        <v>20347</v>
      </c>
      <c r="C4501" s="118" t="b">
        <v>0</v>
      </c>
      <c r="D4501" s="118" t="e">
        <f t="shared" ca="1" si="1"/>
        <v>#NAME?</v>
      </c>
      <c r="E4501" s="118" t="s">
        <v>20344</v>
      </c>
      <c r="F4501" s="118" t="s">
        <v>20348</v>
      </c>
      <c r="G4501" s="118"/>
      <c r="H4501" s="118" t="s">
        <v>4227</v>
      </c>
      <c r="I4501" s="118" t="s">
        <v>8725</v>
      </c>
      <c r="J4501" s="118" t="s">
        <v>8726</v>
      </c>
    </row>
    <row r="4502" spans="1:10" ht="12.75">
      <c r="A4502" s="118" t="s">
        <v>10711</v>
      </c>
      <c r="B4502" s="118" t="s">
        <v>20349</v>
      </c>
      <c r="C4502" s="118" t="b">
        <v>0</v>
      </c>
      <c r="D4502" s="118" t="e">
        <f t="shared" ca="1" si="1"/>
        <v>#NAME?</v>
      </c>
      <c r="E4502" s="118" t="s">
        <v>20344</v>
      </c>
      <c r="F4502" s="118" t="s">
        <v>20350</v>
      </c>
      <c r="G4502" s="118"/>
      <c r="H4502" s="118" t="s">
        <v>7611</v>
      </c>
      <c r="I4502" s="118" t="s">
        <v>8725</v>
      </c>
      <c r="J4502" s="118" t="s">
        <v>8726</v>
      </c>
    </row>
    <row r="4503" spans="1:10" ht="12.75">
      <c r="A4503" s="118" t="s">
        <v>20351</v>
      </c>
      <c r="B4503" s="118" t="s">
        <v>20352</v>
      </c>
      <c r="C4503" s="118" t="b">
        <v>0</v>
      </c>
      <c r="D4503" s="118" t="e">
        <f t="shared" ca="1" si="1"/>
        <v>#NAME?</v>
      </c>
      <c r="E4503" s="118" t="s">
        <v>20353</v>
      </c>
      <c r="F4503" s="118" t="s">
        <v>20354</v>
      </c>
      <c r="G4503" s="118"/>
      <c r="H4503" s="118" t="s">
        <v>11868</v>
      </c>
      <c r="I4503" s="118" t="s">
        <v>11072</v>
      </c>
      <c r="J4503" s="118"/>
    </row>
    <row r="4504" spans="1:10" ht="12.75">
      <c r="A4504" s="118" t="s">
        <v>1556</v>
      </c>
      <c r="B4504" s="118" t="s">
        <v>14775</v>
      </c>
      <c r="C4504" s="118" t="b">
        <v>0</v>
      </c>
      <c r="D4504" s="118" t="e">
        <f t="shared" ca="1" si="1"/>
        <v>#NAME?</v>
      </c>
      <c r="E4504" s="118" t="s">
        <v>20353</v>
      </c>
      <c r="F4504" s="118" t="s">
        <v>20355</v>
      </c>
      <c r="G4504" s="118"/>
      <c r="H4504" s="118" t="s">
        <v>5677</v>
      </c>
      <c r="I4504" s="118" t="s">
        <v>11072</v>
      </c>
      <c r="J4504" s="118"/>
    </row>
    <row r="4505" spans="1:10" ht="12.75">
      <c r="A4505" s="118" t="s">
        <v>8206</v>
      </c>
      <c r="B4505" s="118" t="s">
        <v>20356</v>
      </c>
      <c r="C4505" s="118" t="b">
        <v>0</v>
      </c>
      <c r="D4505" s="118" t="e">
        <f t="shared" ca="1" si="1"/>
        <v>#NAME?</v>
      </c>
      <c r="E4505" s="118" t="s">
        <v>20353</v>
      </c>
      <c r="F4505" s="118" t="s">
        <v>20357</v>
      </c>
      <c r="G4505" s="118"/>
      <c r="H4505" s="118" t="s">
        <v>5677</v>
      </c>
      <c r="I4505" s="118" t="s">
        <v>11072</v>
      </c>
      <c r="J4505" s="118"/>
    </row>
    <row r="4506" spans="1:10" ht="12.75">
      <c r="A4506" s="118" t="s">
        <v>20358</v>
      </c>
      <c r="B4506" s="118" t="s">
        <v>20359</v>
      </c>
      <c r="C4506" s="118" t="b">
        <v>0</v>
      </c>
      <c r="D4506" s="118" t="e">
        <f t="shared" ca="1" si="1"/>
        <v>#NAME?</v>
      </c>
      <c r="E4506" s="118" t="s">
        <v>20353</v>
      </c>
      <c r="F4506" s="118" t="s">
        <v>20360</v>
      </c>
      <c r="G4506" s="118"/>
      <c r="H4506" s="118" t="s">
        <v>4305</v>
      </c>
      <c r="I4506" s="118" t="s">
        <v>11072</v>
      </c>
      <c r="J4506" s="118"/>
    </row>
    <row r="4507" spans="1:10" ht="12.75">
      <c r="A4507" s="118" t="s">
        <v>20361</v>
      </c>
      <c r="B4507" s="118" t="s">
        <v>898</v>
      </c>
      <c r="C4507" s="118" t="b">
        <v>0</v>
      </c>
      <c r="D4507" s="118" t="e">
        <f t="shared" ca="1" si="1"/>
        <v>#NAME?</v>
      </c>
      <c r="E4507" s="118" t="s">
        <v>20362</v>
      </c>
      <c r="F4507" s="118" t="s">
        <v>20363</v>
      </c>
      <c r="G4507" s="118"/>
      <c r="H4507" s="118" t="s">
        <v>4227</v>
      </c>
      <c r="I4507" s="118"/>
      <c r="J4507" s="118"/>
    </row>
    <row r="4508" spans="1:10" ht="12.75">
      <c r="A4508" s="118" t="s">
        <v>20364</v>
      </c>
      <c r="B4508" s="118" t="s">
        <v>20365</v>
      </c>
      <c r="C4508" s="118" t="b">
        <v>0</v>
      </c>
      <c r="D4508" s="118" t="e">
        <f t="shared" ca="1" si="1"/>
        <v>#NAME?</v>
      </c>
      <c r="E4508" s="118" t="s">
        <v>20362</v>
      </c>
      <c r="F4508" s="118" t="s">
        <v>20366</v>
      </c>
      <c r="G4508" s="118"/>
      <c r="H4508" s="118" t="s">
        <v>15563</v>
      </c>
      <c r="I4508" s="118" t="s">
        <v>8050</v>
      </c>
      <c r="J4508" s="118"/>
    </row>
    <row r="4509" spans="1:10" ht="12.75">
      <c r="A4509" s="118" t="s">
        <v>11897</v>
      </c>
      <c r="B4509" s="118" t="s">
        <v>20367</v>
      </c>
      <c r="C4509" s="118" t="b">
        <v>0</v>
      </c>
      <c r="D4509" s="118" t="e">
        <f t="shared" ca="1" si="1"/>
        <v>#NAME?</v>
      </c>
      <c r="E4509" s="118" t="s">
        <v>20362</v>
      </c>
      <c r="F4509" s="118" t="s">
        <v>20368</v>
      </c>
      <c r="G4509" s="118"/>
      <c r="H4509" s="118" t="s">
        <v>4227</v>
      </c>
      <c r="I4509" s="118"/>
      <c r="J4509" s="118"/>
    </row>
    <row r="4510" spans="1:10" ht="12.75">
      <c r="A4510" s="118" t="s">
        <v>13968</v>
      </c>
      <c r="B4510" s="118" t="s">
        <v>2164</v>
      </c>
      <c r="C4510" s="118" t="b">
        <v>0</v>
      </c>
      <c r="D4510" s="118" t="e">
        <f t="shared" ca="1" si="1"/>
        <v>#NAME?</v>
      </c>
      <c r="E4510" s="118" t="s">
        <v>20369</v>
      </c>
      <c r="F4510" s="118" t="s">
        <v>20370</v>
      </c>
      <c r="G4510" s="118"/>
      <c r="H4510" s="118" t="s">
        <v>20371</v>
      </c>
      <c r="I4510" s="118" t="s">
        <v>14203</v>
      </c>
      <c r="J4510" s="118" t="s">
        <v>14204</v>
      </c>
    </row>
    <row r="4511" spans="1:10" ht="12.75">
      <c r="A4511" s="118" t="s">
        <v>15484</v>
      </c>
      <c r="B4511" s="118" t="s">
        <v>10580</v>
      </c>
      <c r="C4511" s="118" t="b">
        <v>0</v>
      </c>
      <c r="D4511" s="118" t="e">
        <f t="shared" ca="1" si="1"/>
        <v>#NAME?</v>
      </c>
      <c r="E4511" s="118" t="s">
        <v>20369</v>
      </c>
      <c r="F4511" s="118" t="s">
        <v>20372</v>
      </c>
      <c r="G4511" s="118"/>
      <c r="H4511" s="118" t="s">
        <v>4227</v>
      </c>
      <c r="I4511" s="118" t="s">
        <v>14203</v>
      </c>
      <c r="J4511" s="118" t="s">
        <v>14204</v>
      </c>
    </row>
    <row r="4512" spans="1:10" ht="12.75">
      <c r="A4512" s="118" t="s">
        <v>2068</v>
      </c>
      <c r="B4512" s="118" t="s">
        <v>20373</v>
      </c>
      <c r="C4512" s="118" t="b">
        <v>0</v>
      </c>
      <c r="D4512" s="118" t="e">
        <f t="shared" ca="1" si="1"/>
        <v>#NAME?</v>
      </c>
      <c r="E4512" s="118" t="s">
        <v>20369</v>
      </c>
      <c r="F4512" s="118" t="s">
        <v>20374</v>
      </c>
      <c r="G4512" s="118"/>
      <c r="H4512" s="118" t="s">
        <v>4227</v>
      </c>
      <c r="I4512" s="118" t="s">
        <v>14203</v>
      </c>
      <c r="J4512" s="118" t="s">
        <v>14204</v>
      </c>
    </row>
    <row r="4513" spans="1:10" ht="12.75">
      <c r="A4513" s="118" t="s">
        <v>7629</v>
      </c>
      <c r="B4513" s="118" t="s">
        <v>20375</v>
      </c>
      <c r="C4513" s="118" t="b">
        <v>0</v>
      </c>
      <c r="D4513" s="118" t="e">
        <f t="shared" ca="1" si="1"/>
        <v>#NAME?</v>
      </c>
      <c r="E4513" s="118" t="s">
        <v>20376</v>
      </c>
      <c r="F4513" s="118" t="s">
        <v>20377</v>
      </c>
      <c r="G4513" s="118"/>
      <c r="H4513" s="118" t="s">
        <v>4278</v>
      </c>
      <c r="I4513" s="118" t="s">
        <v>11072</v>
      </c>
      <c r="J4513" s="118"/>
    </row>
    <row r="4514" spans="1:10" ht="12.75">
      <c r="A4514" s="118" t="s">
        <v>10281</v>
      </c>
      <c r="B4514" s="118" t="s">
        <v>20378</v>
      </c>
      <c r="C4514" s="118" t="b">
        <v>0</v>
      </c>
      <c r="D4514" s="118" t="e">
        <f t="shared" ca="1" si="1"/>
        <v>#NAME?</v>
      </c>
      <c r="E4514" s="118" t="s">
        <v>20379</v>
      </c>
      <c r="F4514" s="118" t="s">
        <v>20380</v>
      </c>
      <c r="G4514" s="118"/>
      <c r="H4514" s="118" t="s">
        <v>4485</v>
      </c>
      <c r="I4514" s="118" t="s">
        <v>7755</v>
      </c>
      <c r="J4514" s="118" t="s">
        <v>7756</v>
      </c>
    </row>
    <row r="4515" spans="1:10" ht="12.75">
      <c r="A4515" s="118" t="s">
        <v>870</v>
      </c>
      <c r="B4515" s="118" t="s">
        <v>12917</v>
      </c>
      <c r="C4515" s="118" t="b">
        <v>0</v>
      </c>
      <c r="D4515" s="118" t="e">
        <f t="shared" ca="1" si="1"/>
        <v>#NAME?</v>
      </c>
      <c r="E4515" s="118" t="s">
        <v>20379</v>
      </c>
      <c r="F4515" s="118" t="s">
        <v>20381</v>
      </c>
      <c r="G4515" s="118"/>
      <c r="H4515" s="118" t="s">
        <v>4485</v>
      </c>
      <c r="I4515" s="118" t="s">
        <v>7755</v>
      </c>
      <c r="J4515" s="118" t="s">
        <v>7756</v>
      </c>
    </row>
    <row r="4516" spans="1:10" ht="12.75">
      <c r="A4516" s="118" t="s">
        <v>1544</v>
      </c>
      <c r="B4516" s="118" t="s">
        <v>20382</v>
      </c>
      <c r="C4516" s="118" t="b">
        <v>0</v>
      </c>
      <c r="D4516" s="118" t="e">
        <f t="shared" ca="1" si="1"/>
        <v>#NAME?</v>
      </c>
      <c r="E4516" s="118" t="s">
        <v>20379</v>
      </c>
      <c r="F4516" s="118" t="s">
        <v>20383</v>
      </c>
      <c r="G4516" s="118"/>
      <c r="H4516" s="118" t="s">
        <v>5677</v>
      </c>
      <c r="I4516" s="118" t="s">
        <v>7755</v>
      </c>
      <c r="J4516" s="118" t="s">
        <v>7756</v>
      </c>
    </row>
    <row r="4517" spans="1:10" ht="12.75">
      <c r="A4517" s="118" t="s">
        <v>2057</v>
      </c>
      <c r="B4517" s="118" t="s">
        <v>20384</v>
      </c>
      <c r="C4517" s="118" t="b">
        <v>0</v>
      </c>
      <c r="D4517" s="118" t="e">
        <f t="shared" ca="1" si="1"/>
        <v>#NAME?</v>
      </c>
      <c r="E4517" s="118" t="s">
        <v>20379</v>
      </c>
      <c r="F4517" s="118" t="s">
        <v>20385</v>
      </c>
      <c r="G4517" s="118"/>
      <c r="H4517" s="118" t="s">
        <v>4485</v>
      </c>
      <c r="I4517" s="118" t="s">
        <v>7755</v>
      </c>
      <c r="J4517" s="118" t="s">
        <v>7756</v>
      </c>
    </row>
    <row r="4518" spans="1:10" ht="12.75">
      <c r="A4518" s="118" t="s">
        <v>20386</v>
      </c>
      <c r="B4518" s="118" t="s">
        <v>20387</v>
      </c>
      <c r="C4518" s="118" t="b">
        <v>0</v>
      </c>
      <c r="D4518" s="118" t="e">
        <f t="shared" ca="1" si="1"/>
        <v>#NAME?</v>
      </c>
      <c r="E4518" s="118" t="s">
        <v>20388</v>
      </c>
      <c r="F4518" s="118" t="s">
        <v>20389</v>
      </c>
      <c r="G4518" s="118"/>
      <c r="H4518" s="118" t="s">
        <v>7611</v>
      </c>
      <c r="I4518" s="118" t="s">
        <v>9507</v>
      </c>
      <c r="J4518" s="118"/>
    </row>
    <row r="4519" spans="1:10" ht="12.75">
      <c r="A4519" s="118" t="s">
        <v>20390</v>
      </c>
      <c r="B4519" s="118" t="s">
        <v>20391</v>
      </c>
      <c r="C4519" s="118" t="b">
        <v>0</v>
      </c>
      <c r="D4519" s="118" t="e">
        <f t="shared" ca="1" si="1"/>
        <v>#NAME?</v>
      </c>
      <c r="E4519" s="118" t="s">
        <v>20388</v>
      </c>
      <c r="F4519" s="118" t="s">
        <v>20392</v>
      </c>
      <c r="G4519" s="118"/>
      <c r="H4519" s="118" t="s">
        <v>6289</v>
      </c>
      <c r="I4519" s="118" t="s">
        <v>9507</v>
      </c>
      <c r="J4519" s="118"/>
    </row>
    <row r="4520" spans="1:10" ht="12.75">
      <c r="A4520" s="118" t="s">
        <v>8584</v>
      </c>
      <c r="B4520" s="118" t="s">
        <v>17299</v>
      </c>
      <c r="C4520" s="118" t="b">
        <v>0</v>
      </c>
      <c r="D4520" s="118" t="e">
        <f t="shared" ca="1" si="1"/>
        <v>#NAME?</v>
      </c>
      <c r="E4520" s="118" t="s">
        <v>20393</v>
      </c>
      <c r="F4520" s="118" t="s">
        <v>20394</v>
      </c>
      <c r="G4520" s="118"/>
      <c r="H4520" s="118" t="s">
        <v>5961</v>
      </c>
      <c r="I4520" s="118" t="s">
        <v>20395</v>
      </c>
      <c r="J4520" s="118"/>
    </row>
    <row r="4521" spans="1:10" ht="12.75">
      <c r="A4521" s="118" t="s">
        <v>14154</v>
      </c>
      <c r="B4521" s="118" t="s">
        <v>20396</v>
      </c>
      <c r="C4521" s="118" t="b">
        <v>0</v>
      </c>
      <c r="D4521" s="118" t="e">
        <f t="shared" ca="1" si="1"/>
        <v>#NAME?</v>
      </c>
      <c r="E4521" s="118" t="s">
        <v>20393</v>
      </c>
      <c r="F4521" s="118" t="s">
        <v>20397</v>
      </c>
      <c r="G4521" s="118"/>
      <c r="H4521" s="118" t="s">
        <v>4276</v>
      </c>
      <c r="I4521" s="118" t="s">
        <v>20395</v>
      </c>
      <c r="J4521" s="118"/>
    </row>
    <row r="4522" spans="1:10" ht="12.75">
      <c r="A4522" s="118" t="s">
        <v>18233</v>
      </c>
      <c r="B4522" s="118" t="s">
        <v>20398</v>
      </c>
      <c r="C4522" s="118" t="b">
        <v>0</v>
      </c>
      <c r="D4522" s="118" t="e">
        <f t="shared" ca="1" si="1"/>
        <v>#NAME?</v>
      </c>
      <c r="E4522" s="118" t="s">
        <v>20393</v>
      </c>
      <c r="F4522" s="118" t="s">
        <v>20399</v>
      </c>
      <c r="G4522" s="118"/>
      <c r="H4522" s="118" t="s">
        <v>5961</v>
      </c>
      <c r="I4522" s="118" t="s">
        <v>20395</v>
      </c>
      <c r="J4522" s="118"/>
    </row>
    <row r="4523" spans="1:10" ht="12.75">
      <c r="A4523" s="118" t="s">
        <v>20400</v>
      </c>
      <c r="B4523" s="118" t="s">
        <v>20401</v>
      </c>
      <c r="C4523" s="118" t="b">
        <v>0</v>
      </c>
      <c r="D4523" s="118" t="e">
        <f t="shared" ca="1" si="1"/>
        <v>#NAME?</v>
      </c>
      <c r="E4523" s="118" t="s">
        <v>20393</v>
      </c>
      <c r="F4523" s="118" t="s">
        <v>20402</v>
      </c>
      <c r="G4523" s="118"/>
      <c r="H4523" s="118" t="s">
        <v>5961</v>
      </c>
      <c r="I4523" s="118" t="s">
        <v>20395</v>
      </c>
      <c r="J4523" s="118"/>
    </row>
    <row r="4524" spans="1:10" ht="12.75">
      <c r="A4524" s="118" t="s">
        <v>798</v>
      </c>
      <c r="B4524" s="118" t="s">
        <v>20403</v>
      </c>
      <c r="C4524" s="118" t="b">
        <v>0</v>
      </c>
      <c r="D4524" s="118" t="e">
        <f t="shared" ca="1" si="1"/>
        <v>#NAME?</v>
      </c>
      <c r="E4524" s="118" t="s">
        <v>20393</v>
      </c>
      <c r="F4524" s="118" t="s">
        <v>20404</v>
      </c>
      <c r="G4524" s="118"/>
      <c r="H4524" s="118" t="s">
        <v>5961</v>
      </c>
      <c r="I4524" s="118" t="s">
        <v>20395</v>
      </c>
      <c r="J4524" s="118"/>
    </row>
    <row r="4525" spans="1:10" ht="12.75">
      <c r="A4525" s="118" t="s">
        <v>13096</v>
      </c>
      <c r="B4525" s="118" t="s">
        <v>15778</v>
      </c>
      <c r="C4525" s="118" t="b">
        <v>0</v>
      </c>
      <c r="D4525" s="118" t="e">
        <f t="shared" ca="1" si="1"/>
        <v>#NAME?</v>
      </c>
      <c r="E4525" s="118" t="s">
        <v>20405</v>
      </c>
      <c r="F4525" s="118" t="s">
        <v>20406</v>
      </c>
      <c r="G4525" s="118"/>
      <c r="H4525" s="118" t="s">
        <v>5607</v>
      </c>
      <c r="I4525" s="118" t="s">
        <v>7590</v>
      </c>
      <c r="J4525" s="118" t="s">
        <v>7591</v>
      </c>
    </row>
    <row r="4526" spans="1:10" ht="12.75">
      <c r="A4526" s="118" t="s">
        <v>8889</v>
      </c>
      <c r="B4526" s="118" t="s">
        <v>10580</v>
      </c>
      <c r="C4526" s="118" t="b">
        <v>0</v>
      </c>
      <c r="D4526" s="118" t="e">
        <f t="shared" ca="1" si="1"/>
        <v>#NAME?</v>
      </c>
      <c r="E4526" s="118" t="s">
        <v>20405</v>
      </c>
      <c r="F4526" s="118" t="s">
        <v>20407</v>
      </c>
      <c r="G4526" s="118"/>
      <c r="H4526" s="118" t="s">
        <v>4485</v>
      </c>
      <c r="I4526" s="118" t="s">
        <v>7590</v>
      </c>
      <c r="J4526" s="118" t="s">
        <v>7591</v>
      </c>
    </row>
    <row r="4527" spans="1:10" ht="12.75">
      <c r="A4527" s="118" t="s">
        <v>9824</v>
      </c>
      <c r="B4527" s="118" t="s">
        <v>20408</v>
      </c>
      <c r="C4527" s="118" t="b">
        <v>0</v>
      </c>
      <c r="D4527" s="118" t="e">
        <f t="shared" ca="1" si="1"/>
        <v>#NAME?</v>
      </c>
      <c r="E4527" s="118" t="s">
        <v>20405</v>
      </c>
      <c r="F4527" s="118" t="s">
        <v>20409</v>
      </c>
      <c r="G4527" s="118"/>
      <c r="H4527" s="118" t="s">
        <v>4276</v>
      </c>
      <c r="I4527" s="118" t="s">
        <v>7590</v>
      </c>
      <c r="J4527" s="118" t="s">
        <v>7591</v>
      </c>
    </row>
    <row r="4528" spans="1:10" ht="12.75">
      <c r="A4528" s="118" t="s">
        <v>20410</v>
      </c>
      <c r="B4528" s="118" t="s">
        <v>20411</v>
      </c>
      <c r="C4528" s="118" t="b">
        <v>0</v>
      </c>
      <c r="D4528" s="118" t="e">
        <f t="shared" ca="1" si="1"/>
        <v>#NAME?</v>
      </c>
      <c r="E4528" s="118" t="s">
        <v>20412</v>
      </c>
      <c r="F4528" s="118" t="s">
        <v>20413</v>
      </c>
      <c r="G4528" s="118"/>
      <c r="H4528" s="118" t="s">
        <v>4276</v>
      </c>
      <c r="I4528" s="118" t="s">
        <v>7590</v>
      </c>
      <c r="J4528" s="118" t="s">
        <v>7591</v>
      </c>
    </row>
    <row r="4529" spans="1:10" ht="12.75">
      <c r="A4529" s="118" t="s">
        <v>11728</v>
      </c>
      <c r="B4529" s="118" t="s">
        <v>20414</v>
      </c>
      <c r="C4529" s="118" t="b">
        <v>0</v>
      </c>
      <c r="D4529" s="118" t="e">
        <f t="shared" ca="1" si="1"/>
        <v>#NAME?</v>
      </c>
      <c r="E4529" s="118" t="s">
        <v>20412</v>
      </c>
      <c r="F4529" s="118" t="s">
        <v>20415</v>
      </c>
      <c r="G4529" s="118"/>
      <c r="H4529" s="118" t="s">
        <v>4276</v>
      </c>
      <c r="I4529" s="118" t="s">
        <v>7590</v>
      </c>
      <c r="J4529" s="118" t="s">
        <v>7591</v>
      </c>
    </row>
    <row r="4530" spans="1:10" ht="12.75">
      <c r="A4530" s="118" t="s">
        <v>826</v>
      </c>
      <c r="B4530" s="118" t="s">
        <v>12914</v>
      </c>
      <c r="C4530" s="118" t="b">
        <v>0</v>
      </c>
      <c r="D4530" s="118" t="e">
        <f t="shared" ca="1" si="1"/>
        <v>#NAME?</v>
      </c>
      <c r="E4530" s="118" t="s">
        <v>20412</v>
      </c>
      <c r="F4530" s="118" t="s">
        <v>20416</v>
      </c>
      <c r="G4530" s="118"/>
      <c r="H4530" s="118" t="s">
        <v>5607</v>
      </c>
      <c r="I4530" s="118" t="s">
        <v>7590</v>
      </c>
      <c r="J4530" s="118" t="s">
        <v>7591</v>
      </c>
    </row>
    <row r="4531" spans="1:10" ht="12.75">
      <c r="A4531" s="118" t="s">
        <v>9772</v>
      </c>
      <c r="B4531" s="118" t="s">
        <v>20417</v>
      </c>
      <c r="C4531" s="118" t="b">
        <v>0</v>
      </c>
      <c r="D4531" s="118" t="e">
        <f t="shared" ca="1" si="1"/>
        <v>#NAME?</v>
      </c>
      <c r="E4531" s="118" t="s">
        <v>20412</v>
      </c>
      <c r="F4531" s="118" t="s">
        <v>20418</v>
      </c>
      <c r="G4531" s="118"/>
      <c r="H4531" s="118" t="s">
        <v>4276</v>
      </c>
      <c r="I4531" s="118" t="s">
        <v>7590</v>
      </c>
      <c r="J4531" s="118" t="s">
        <v>7591</v>
      </c>
    </row>
    <row r="4532" spans="1:10" ht="12.75">
      <c r="A4532" s="118" t="s">
        <v>2226</v>
      </c>
      <c r="B4532" s="118" t="s">
        <v>19642</v>
      </c>
      <c r="C4532" s="118" t="b">
        <v>0</v>
      </c>
      <c r="D4532" s="118" t="e">
        <f t="shared" ca="1" si="1"/>
        <v>#NAME?</v>
      </c>
      <c r="E4532" s="118" t="s">
        <v>20412</v>
      </c>
      <c r="F4532" s="118" t="s">
        <v>20419</v>
      </c>
      <c r="G4532" s="118"/>
      <c r="H4532" s="118" t="s">
        <v>4276</v>
      </c>
      <c r="I4532" s="118" t="s">
        <v>7590</v>
      </c>
      <c r="J4532" s="118" t="s">
        <v>7591</v>
      </c>
    </row>
    <row r="4533" spans="1:10" ht="12.75">
      <c r="A4533" s="118" t="s">
        <v>20420</v>
      </c>
      <c r="B4533" s="118" t="s">
        <v>20421</v>
      </c>
      <c r="C4533" s="118" t="b">
        <v>0</v>
      </c>
      <c r="D4533" s="118" t="e">
        <f t="shared" ca="1" si="1"/>
        <v>#NAME?</v>
      </c>
      <c r="E4533" s="118" t="s">
        <v>20422</v>
      </c>
      <c r="F4533" s="118" t="s">
        <v>20423</v>
      </c>
      <c r="G4533" s="118"/>
      <c r="H4533" s="118" t="s">
        <v>4640</v>
      </c>
      <c r="I4533" s="118" t="s">
        <v>18536</v>
      </c>
      <c r="J4533" s="118" t="s">
        <v>7820</v>
      </c>
    </row>
    <row r="4534" spans="1:10" ht="12.75">
      <c r="A4534" s="118" t="s">
        <v>1302</v>
      </c>
      <c r="B4534" s="118" t="s">
        <v>20424</v>
      </c>
      <c r="C4534" s="118" t="b">
        <v>0</v>
      </c>
      <c r="D4534" s="118" t="e">
        <f t="shared" ca="1" si="1"/>
        <v>#NAME?</v>
      </c>
      <c r="E4534" s="118" t="s">
        <v>20425</v>
      </c>
      <c r="F4534" s="118" t="s">
        <v>20426</v>
      </c>
      <c r="G4534" s="118"/>
      <c r="H4534" s="118" t="s">
        <v>4485</v>
      </c>
      <c r="I4534" s="118" t="s">
        <v>10210</v>
      </c>
      <c r="J4534" s="118" t="s">
        <v>8625</v>
      </c>
    </row>
    <row r="4535" spans="1:10" ht="12.75">
      <c r="A4535" s="118" t="s">
        <v>2268</v>
      </c>
      <c r="B4535" s="118" t="s">
        <v>20427</v>
      </c>
      <c r="C4535" s="118" t="b">
        <v>0</v>
      </c>
      <c r="D4535" s="118" t="e">
        <f t="shared" ca="1" si="1"/>
        <v>#NAME?</v>
      </c>
      <c r="E4535" s="118" t="s">
        <v>20425</v>
      </c>
      <c r="F4535" s="118" t="s">
        <v>20428</v>
      </c>
      <c r="G4535" s="118"/>
      <c r="H4535" s="118" t="s">
        <v>4831</v>
      </c>
      <c r="I4535" s="118" t="s">
        <v>10210</v>
      </c>
      <c r="J4535" s="118" t="s">
        <v>8625</v>
      </c>
    </row>
    <row r="4536" spans="1:10" ht="12.75">
      <c r="A4536" s="118" t="s">
        <v>940</v>
      </c>
      <c r="B4536" s="118" t="s">
        <v>20429</v>
      </c>
      <c r="C4536" s="118" t="b">
        <v>0</v>
      </c>
      <c r="D4536" s="118" t="e">
        <f t="shared" ca="1" si="1"/>
        <v>#NAME?</v>
      </c>
      <c r="E4536" s="118" t="s">
        <v>20425</v>
      </c>
      <c r="F4536" s="118" t="s">
        <v>20430</v>
      </c>
      <c r="G4536" s="118"/>
      <c r="H4536" s="118" t="s">
        <v>7647</v>
      </c>
      <c r="I4536" s="118" t="s">
        <v>10210</v>
      </c>
      <c r="J4536" s="118" t="s">
        <v>8625</v>
      </c>
    </row>
    <row r="4537" spans="1:10" ht="12.75">
      <c r="A4537" s="118" t="s">
        <v>1240</v>
      </c>
      <c r="B4537" s="118" t="s">
        <v>20431</v>
      </c>
      <c r="C4537" s="118" t="b">
        <v>0</v>
      </c>
      <c r="D4537" s="118" t="e">
        <f t="shared" ca="1" si="1"/>
        <v>#NAME?</v>
      </c>
      <c r="E4537" s="118" t="s">
        <v>20425</v>
      </c>
      <c r="F4537" s="118" t="s">
        <v>20432</v>
      </c>
      <c r="G4537" s="118"/>
      <c r="H4537" s="118" t="s">
        <v>54</v>
      </c>
      <c r="I4537" s="118" t="s">
        <v>10210</v>
      </c>
      <c r="J4537" s="118" t="s">
        <v>8625</v>
      </c>
    </row>
    <row r="4538" spans="1:10" ht="12.75">
      <c r="A4538" s="118" t="s">
        <v>8894</v>
      </c>
      <c r="B4538" s="118" t="s">
        <v>20433</v>
      </c>
      <c r="C4538" s="118" t="b">
        <v>0</v>
      </c>
      <c r="D4538" s="118" t="e">
        <f t="shared" ca="1" si="1"/>
        <v>#NAME?</v>
      </c>
      <c r="E4538" s="118" t="s">
        <v>20425</v>
      </c>
      <c r="F4538" s="118" t="s">
        <v>20434</v>
      </c>
      <c r="G4538" s="118"/>
      <c r="H4538" s="118" t="s">
        <v>7647</v>
      </c>
      <c r="I4538" s="118" t="s">
        <v>10210</v>
      </c>
      <c r="J4538" s="118" t="s">
        <v>8625</v>
      </c>
    </row>
    <row r="4539" spans="1:10" ht="12.75">
      <c r="A4539" s="118" t="s">
        <v>1903</v>
      </c>
      <c r="B4539" s="118" t="s">
        <v>20435</v>
      </c>
      <c r="C4539" s="118" t="b">
        <v>0</v>
      </c>
      <c r="D4539" s="118" t="e">
        <f t="shared" ca="1" si="1"/>
        <v>#NAME?</v>
      </c>
      <c r="E4539" s="118" t="s">
        <v>20425</v>
      </c>
      <c r="F4539" s="118" t="s">
        <v>20436</v>
      </c>
      <c r="G4539" s="118"/>
      <c r="H4539" s="118" t="s">
        <v>4485</v>
      </c>
      <c r="I4539" s="118" t="s">
        <v>10210</v>
      </c>
      <c r="J4539" s="118" t="s">
        <v>8625</v>
      </c>
    </row>
    <row r="4540" spans="1:10" ht="12.75">
      <c r="A4540" s="118" t="s">
        <v>2057</v>
      </c>
      <c r="B4540" s="118" t="s">
        <v>20437</v>
      </c>
      <c r="C4540" s="118" t="b">
        <v>0</v>
      </c>
      <c r="D4540" s="118" t="e">
        <f t="shared" ca="1" si="1"/>
        <v>#NAME?</v>
      </c>
      <c r="E4540" s="118" t="s">
        <v>20425</v>
      </c>
      <c r="F4540" s="118" t="s">
        <v>20438</v>
      </c>
      <c r="G4540" s="118"/>
      <c r="H4540" s="118" t="s">
        <v>4485</v>
      </c>
      <c r="I4540" s="118" t="s">
        <v>10210</v>
      </c>
      <c r="J4540" s="118" t="s">
        <v>8625</v>
      </c>
    </row>
    <row r="4541" spans="1:10" ht="12.75">
      <c r="A4541" s="118" t="s">
        <v>15135</v>
      </c>
      <c r="B4541" s="118" t="s">
        <v>10388</v>
      </c>
      <c r="C4541" s="118" t="b">
        <v>0</v>
      </c>
      <c r="D4541" s="118" t="e">
        <f t="shared" ca="1" si="1"/>
        <v>#NAME?</v>
      </c>
      <c r="E4541" s="118" t="s">
        <v>20439</v>
      </c>
      <c r="F4541" s="118" t="s">
        <v>20440</v>
      </c>
      <c r="G4541" s="118"/>
      <c r="H4541" s="118" t="s">
        <v>4485</v>
      </c>
      <c r="I4541" s="118"/>
      <c r="J4541" s="118"/>
    </row>
    <row r="4542" spans="1:10" ht="12.75">
      <c r="A4542" s="118" t="s">
        <v>20441</v>
      </c>
      <c r="B4542" s="118" t="s">
        <v>20442</v>
      </c>
      <c r="C4542" s="118" t="b">
        <v>0</v>
      </c>
      <c r="D4542" s="118" t="e">
        <f t="shared" ca="1" si="1"/>
        <v>#NAME?</v>
      </c>
      <c r="E4542" s="118" t="s">
        <v>20439</v>
      </c>
      <c r="F4542" s="118" t="s">
        <v>20443</v>
      </c>
      <c r="G4542" s="118"/>
      <c r="H4542" s="118" t="s">
        <v>7784</v>
      </c>
      <c r="I4542" s="118"/>
      <c r="J4542" s="118"/>
    </row>
    <row r="4543" spans="1:10" ht="12.75">
      <c r="A4543" s="118" t="s">
        <v>20444</v>
      </c>
      <c r="B4543" s="118" t="s">
        <v>12277</v>
      </c>
      <c r="C4543" s="118" t="b">
        <v>0</v>
      </c>
      <c r="D4543" s="118" t="e">
        <f t="shared" ca="1" si="1"/>
        <v>#NAME?</v>
      </c>
      <c r="E4543" s="118" t="s">
        <v>20439</v>
      </c>
      <c r="F4543" s="118" t="s">
        <v>20445</v>
      </c>
      <c r="G4543" s="118"/>
      <c r="H4543" s="118" t="s">
        <v>4485</v>
      </c>
      <c r="I4543" s="118"/>
      <c r="J4543" s="118"/>
    </row>
    <row r="4544" spans="1:10" ht="12.75">
      <c r="A4544" s="118" t="s">
        <v>8981</v>
      </c>
      <c r="B4544" s="118" t="s">
        <v>11830</v>
      </c>
      <c r="C4544" s="118" t="b">
        <v>0</v>
      </c>
      <c r="D4544" s="118" t="e">
        <f t="shared" ca="1" si="1"/>
        <v>#NAME?</v>
      </c>
      <c r="E4544" s="118" t="s">
        <v>20439</v>
      </c>
      <c r="F4544" s="118" t="s">
        <v>20446</v>
      </c>
      <c r="G4544" s="118"/>
      <c r="H4544" s="118" t="s">
        <v>4278</v>
      </c>
      <c r="I4544" s="118"/>
      <c r="J4544" s="118"/>
    </row>
    <row r="4545" spans="1:10" ht="12.75">
      <c r="A4545" s="118" t="s">
        <v>836</v>
      </c>
      <c r="B4545" s="118" t="s">
        <v>9552</v>
      </c>
      <c r="C4545" s="118" t="b">
        <v>0</v>
      </c>
      <c r="D4545" s="118" t="e">
        <f t="shared" ca="1" si="1"/>
        <v>#NAME?</v>
      </c>
      <c r="E4545" s="118" t="s">
        <v>20439</v>
      </c>
      <c r="F4545" s="118" t="s">
        <v>20447</v>
      </c>
      <c r="G4545" s="118"/>
      <c r="H4545" s="118" t="s">
        <v>4872</v>
      </c>
      <c r="I4545" s="118"/>
      <c r="J4545" s="118"/>
    </row>
    <row r="4546" spans="1:10" ht="12.75">
      <c r="A4546" s="118" t="s">
        <v>1591</v>
      </c>
      <c r="B4546" s="118" t="s">
        <v>9425</v>
      </c>
      <c r="C4546" s="118" t="b">
        <v>0</v>
      </c>
      <c r="D4546" s="118" t="e">
        <f t="shared" ca="1" si="1"/>
        <v>#NAME?</v>
      </c>
      <c r="E4546" s="118" t="s">
        <v>20439</v>
      </c>
      <c r="F4546" s="118" t="s">
        <v>20448</v>
      </c>
      <c r="G4546" s="118"/>
      <c r="H4546" s="118" t="s">
        <v>54</v>
      </c>
      <c r="I4546" s="118"/>
      <c r="J4546" s="118"/>
    </row>
    <row r="4547" spans="1:10" ht="12.75">
      <c r="A4547" s="118" t="s">
        <v>20449</v>
      </c>
      <c r="B4547" s="118" t="s">
        <v>9431</v>
      </c>
      <c r="C4547" s="118" t="b">
        <v>0</v>
      </c>
      <c r="D4547" s="118" t="e">
        <f t="shared" ca="1" si="1"/>
        <v>#NAME?</v>
      </c>
      <c r="E4547" s="118" t="s">
        <v>20439</v>
      </c>
      <c r="F4547" s="118" t="s">
        <v>20450</v>
      </c>
      <c r="G4547" s="118"/>
      <c r="H4547" s="118" t="s">
        <v>18917</v>
      </c>
      <c r="I4547" s="118"/>
      <c r="J4547" s="118"/>
    </row>
    <row r="4548" spans="1:10" ht="12.75">
      <c r="A4548" s="118" t="s">
        <v>882</v>
      </c>
      <c r="B4548" s="118" t="s">
        <v>11231</v>
      </c>
      <c r="C4548" s="118" t="b">
        <v>0</v>
      </c>
      <c r="D4548" s="118" t="e">
        <f t="shared" ca="1" si="1"/>
        <v>#NAME?</v>
      </c>
      <c r="E4548" s="118" t="s">
        <v>20439</v>
      </c>
      <c r="F4548" s="118" t="s">
        <v>20451</v>
      </c>
      <c r="G4548" s="118"/>
      <c r="H4548" s="118" t="s">
        <v>54</v>
      </c>
      <c r="I4548" s="118"/>
      <c r="J4548" s="118"/>
    </row>
    <row r="4549" spans="1:10" ht="12.75">
      <c r="A4549" s="118" t="s">
        <v>8195</v>
      </c>
      <c r="B4549" s="118" t="s">
        <v>20452</v>
      </c>
      <c r="C4549" s="118" t="b">
        <v>0</v>
      </c>
      <c r="D4549" s="118" t="e">
        <f t="shared" ca="1" si="1"/>
        <v>#NAME?</v>
      </c>
      <c r="E4549" s="118" t="s">
        <v>20439</v>
      </c>
      <c r="F4549" s="118" t="s">
        <v>20453</v>
      </c>
      <c r="G4549" s="118"/>
      <c r="H4549" s="118" t="s">
        <v>5607</v>
      </c>
      <c r="I4549" s="118"/>
      <c r="J4549" s="118"/>
    </row>
    <row r="4550" spans="1:10" ht="12.75">
      <c r="A4550" s="118" t="s">
        <v>20454</v>
      </c>
      <c r="B4550" s="118" t="s">
        <v>20455</v>
      </c>
      <c r="C4550" s="118" t="b">
        <v>0</v>
      </c>
      <c r="D4550" s="118" t="e">
        <f t="shared" ca="1" si="1"/>
        <v>#NAME?</v>
      </c>
      <c r="E4550" s="118" t="s">
        <v>20439</v>
      </c>
      <c r="F4550" s="118" t="s">
        <v>20456</v>
      </c>
      <c r="G4550" s="118"/>
      <c r="H4550" s="118" t="s">
        <v>4872</v>
      </c>
      <c r="I4550" s="118"/>
      <c r="J4550" s="118"/>
    </row>
    <row r="4551" spans="1:10" ht="12.75">
      <c r="A4551" s="118" t="s">
        <v>995</v>
      </c>
      <c r="B4551" s="118" t="s">
        <v>9596</v>
      </c>
      <c r="C4551" s="118" t="b">
        <v>0</v>
      </c>
      <c r="D4551" s="118" t="e">
        <f t="shared" ca="1" si="1"/>
        <v>#NAME?</v>
      </c>
      <c r="E4551" s="118" t="s">
        <v>20439</v>
      </c>
      <c r="F4551" s="118" t="s">
        <v>20457</v>
      </c>
      <c r="G4551" s="118"/>
      <c r="H4551" s="118" t="s">
        <v>54</v>
      </c>
      <c r="I4551" s="118"/>
      <c r="J4551" s="118"/>
    </row>
    <row r="4552" spans="1:10" ht="12.75">
      <c r="A4552" s="118" t="s">
        <v>870</v>
      </c>
      <c r="B4552" s="118" t="s">
        <v>20458</v>
      </c>
      <c r="C4552" s="118" t="b">
        <v>0</v>
      </c>
      <c r="D4552" s="118" t="e">
        <f t="shared" ca="1" si="1"/>
        <v>#NAME?</v>
      </c>
      <c r="E4552" s="118" t="s">
        <v>20459</v>
      </c>
      <c r="F4552" s="118" t="s">
        <v>20460</v>
      </c>
      <c r="G4552" s="118"/>
      <c r="H4552" s="118" t="s">
        <v>54</v>
      </c>
      <c r="I4552" s="118" t="s">
        <v>20461</v>
      </c>
      <c r="J4552" s="118" t="s">
        <v>7820</v>
      </c>
    </row>
    <row r="4553" spans="1:10" ht="12.75">
      <c r="A4553" s="118" t="s">
        <v>20462</v>
      </c>
      <c r="B4553" s="118" t="s">
        <v>20463</v>
      </c>
      <c r="C4553" s="118" t="b">
        <v>0</v>
      </c>
      <c r="D4553" s="118" t="e">
        <f t="shared" ca="1" si="1"/>
        <v>#NAME?</v>
      </c>
      <c r="E4553" s="118" t="s">
        <v>20464</v>
      </c>
      <c r="F4553" s="118" t="s">
        <v>20465</v>
      </c>
      <c r="G4553" s="118"/>
      <c r="H4553" s="118" t="s">
        <v>20466</v>
      </c>
      <c r="I4553" s="118" t="s">
        <v>20467</v>
      </c>
      <c r="J4553" s="118"/>
    </row>
    <row r="4554" spans="1:10" ht="12.75">
      <c r="A4554" s="118" t="s">
        <v>2494</v>
      </c>
      <c r="B4554" s="118" t="s">
        <v>847</v>
      </c>
      <c r="C4554" s="118" t="b">
        <v>0</v>
      </c>
      <c r="D4554" s="118" t="e">
        <f t="shared" ca="1" si="1"/>
        <v>#NAME?</v>
      </c>
      <c r="E4554" s="118" t="s">
        <v>20468</v>
      </c>
      <c r="F4554" s="118" t="s">
        <v>20469</v>
      </c>
      <c r="G4554" s="118"/>
      <c r="H4554" s="118" t="s">
        <v>4485</v>
      </c>
      <c r="I4554" s="118" t="s">
        <v>7642</v>
      </c>
      <c r="J4554" s="118"/>
    </row>
    <row r="4555" spans="1:10" ht="12.75">
      <c r="A4555" s="118" t="s">
        <v>910</v>
      </c>
      <c r="B4555" s="118" t="s">
        <v>1474</v>
      </c>
      <c r="C4555" s="118" t="b">
        <v>0</v>
      </c>
      <c r="D4555" s="118" t="e">
        <f t="shared" ca="1" si="1"/>
        <v>#NAME?</v>
      </c>
      <c r="E4555" s="118" t="s">
        <v>20468</v>
      </c>
      <c r="F4555" s="118" t="s">
        <v>20470</v>
      </c>
      <c r="G4555" s="118"/>
      <c r="H4555" s="118" t="s">
        <v>54</v>
      </c>
      <c r="I4555" s="118" t="s">
        <v>7642</v>
      </c>
      <c r="J4555" s="118"/>
    </row>
    <row r="4556" spans="1:10" ht="12.75">
      <c r="A4556" s="118" t="s">
        <v>2648</v>
      </c>
      <c r="B4556" s="118" t="s">
        <v>20471</v>
      </c>
      <c r="C4556" s="118" t="b">
        <v>0</v>
      </c>
      <c r="D4556" s="118" t="e">
        <f t="shared" ca="1" si="1"/>
        <v>#NAME?</v>
      </c>
      <c r="E4556" s="118" t="s">
        <v>20468</v>
      </c>
      <c r="F4556" s="118" t="s">
        <v>20472</v>
      </c>
      <c r="G4556" s="118"/>
      <c r="H4556" s="118" t="s">
        <v>8391</v>
      </c>
      <c r="I4556" s="118" t="s">
        <v>7642</v>
      </c>
      <c r="J4556" s="118"/>
    </row>
    <row r="4557" spans="1:10" ht="12.75">
      <c r="A4557" s="118" t="s">
        <v>1666</v>
      </c>
      <c r="B4557" s="118" t="s">
        <v>20096</v>
      </c>
      <c r="C4557" s="118" t="b">
        <v>0</v>
      </c>
      <c r="D4557" s="118" t="e">
        <f t="shared" ca="1" si="1"/>
        <v>#NAME?</v>
      </c>
      <c r="E4557" s="118" t="s">
        <v>20468</v>
      </c>
      <c r="F4557" s="118" t="s">
        <v>20473</v>
      </c>
      <c r="G4557" s="118"/>
      <c r="H4557" s="118" t="s">
        <v>4485</v>
      </c>
      <c r="I4557" s="118" t="s">
        <v>7642</v>
      </c>
      <c r="J4557" s="118"/>
    </row>
    <row r="4558" spans="1:10" ht="12.75">
      <c r="A4558" s="118" t="s">
        <v>836</v>
      </c>
      <c r="B4558" s="118" t="s">
        <v>20474</v>
      </c>
      <c r="C4558" s="118" t="b">
        <v>0</v>
      </c>
      <c r="D4558" s="118" t="e">
        <f t="shared" ca="1" si="1"/>
        <v>#NAME?</v>
      </c>
      <c r="E4558" s="118" t="s">
        <v>20468</v>
      </c>
      <c r="F4558" s="118" t="s">
        <v>20475</v>
      </c>
      <c r="G4558" s="118"/>
      <c r="H4558" s="118" t="s">
        <v>4485</v>
      </c>
      <c r="I4558" s="118" t="s">
        <v>7642</v>
      </c>
      <c r="J4558" s="118"/>
    </row>
    <row r="4559" spans="1:10" ht="12.75">
      <c r="A4559" s="118" t="s">
        <v>798</v>
      </c>
      <c r="B4559" s="118" t="s">
        <v>2209</v>
      </c>
      <c r="C4559" s="118" t="b">
        <v>0</v>
      </c>
      <c r="D4559" s="118" t="e">
        <f t="shared" ca="1" si="1"/>
        <v>#NAME?</v>
      </c>
      <c r="E4559" s="118" t="s">
        <v>20468</v>
      </c>
      <c r="F4559" s="118" t="s">
        <v>20476</v>
      </c>
      <c r="G4559" s="118"/>
      <c r="H4559" s="118" t="s">
        <v>5273</v>
      </c>
      <c r="I4559" s="118" t="s">
        <v>7642</v>
      </c>
      <c r="J4559" s="118"/>
    </row>
    <row r="4560" spans="1:10" ht="12.75">
      <c r="A4560" s="118" t="s">
        <v>1093</v>
      </c>
      <c r="B4560" s="118" t="s">
        <v>20477</v>
      </c>
      <c r="C4560" s="118" t="b">
        <v>0</v>
      </c>
      <c r="D4560" s="118" t="e">
        <f t="shared" ca="1" si="1"/>
        <v>#NAME?</v>
      </c>
      <c r="E4560" s="118" t="s">
        <v>20468</v>
      </c>
      <c r="F4560" s="118" t="s">
        <v>20478</v>
      </c>
      <c r="G4560" s="118"/>
      <c r="H4560" s="118" t="s">
        <v>5273</v>
      </c>
      <c r="I4560" s="118" t="s">
        <v>7642</v>
      </c>
      <c r="J4560" s="118"/>
    </row>
    <row r="4561" spans="1:10" ht="12.75">
      <c r="A4561" s="118" t="s">
        <v>2013</v>
      </c>
      <c r="B4561" s="118" t="s">
        <v>20479</v>
      </c>
      <c r="C4561" s="118" t="b">
        <v>0</v>
      </c>
      <c r="D4561" s="118" t="e">
        <f t="shared" ca="1" si="1"/>
        <v>#NAME?</v>
      </c>
      <c r="E4561" s="118" t="s">
        <v>20468</v>
      </c>
      <c r="F4561" s="118" t="s">
        <v>20480</v>
      </c>
      <c r="G4561" s="118"/>
      <c r="H4561" s="118" t="s">
        <v>54</v>
      </c>
      <c r="I4561" s="118" t="s">
        <v>7642</v>
      </c>
      <c r="J4561" s="118"/>
    </row>
    <row r="4562" spans="1:10" ht="12.75">
      <c r="A4562" s="118" t="s">
        <v>8031</v>
      </c>
      <c r="B4562" s="118" t="s">
        <v>2279</v>
      </c>
      <c r="C4562" s="118" t="b">
        <v>0</v>
      </c>
      <c r="D4562" s="118" t="e">
        <f t="shared" ca="1" si="1"/>
        <v>#NAME?</v>
      </c>
      <c r="E4562" s="118" t="s">
        <v>20468</v>
      </c>
      <c r="F4562" s="118" t="s">
        <v>20481</v>
      </c>
      <c r="G4562" s="118"/>
      <c r="H4562" s="118" t="s">
        <v>5273</v>
      </c>
      <c r="I4562" s="118" t="s">
        <v>7642</v>
      </c>
      <c r="J4562" s="118"/>
    </row>
    <row r="4563" spans="1:10" ht="12.75">
      <c r="A4563" s="118" t="s">
        <v>8039</v>
      </c>
      <c r="B4563" s="118" t="s">
        <v>20482</v>
      </c>
      <c r="C4563" s="118" t="b">
        <v>0</v>
      </c>
      <c r="D4563" s="118" t="e">
        <f t="shared" ca="1" si="1"/>
        <v>#NAME?</v>
      </c>
      <c r="E4563" s="118" t="s">
        <v>20468</v>
      </c>
      <c r="F4563" s="118" t="s">
        <v>20483</v>
      </c>
      <c r="G4563" s="118"/>
      <c r="H4563" s="118" t="s">
        <v>5273</v>
      </c>
      <c r="I4563" s="118" t="s">
        <v>7642</v>
      </c>
      <c r="J4563" s="118"/>
    </row>
    <row r="4564" spans="1:10" ht="12.75">
      <c r="A4564" s="118" t="s">
        <v>1769</v>
      </c>
      <c r="B4564" s="118" t="s">
        <v>20484</v>
      </c>
      <c r="C4564" s="118" t="b">
        <v>0</v>
      </c>
      <c r="D4564" s="118" t="e">
        <f t="shared" ca="1" si="1"/>
        <v>#NAME?</v>
      </c>
      <c r="E4564" s="118" t="s">
        <v>20468</v>
      </c>
      <c r="F4564" s="118" t="s">
        <v>20485</v>
      </c>
      <c r="G4564" s="118"/>
      <c r="H4564" s="118" t="s">
        <v>54</v>
      </c>
      <c r="I4564" s="118" t="s">
        <v>7642</v>
      </c>
      <c r="J4564" s="118"/>
    </row>
    <row r="4565" spans="1:10" ht="12.75">
      <c r="A4565" s="118" t="s">
        <v>1769</v>
      </c>
      <c r="B4565" s="118" t="s">
        <v>20486</v>
      </c>
      <c r="C4565" s="118" t="b">
        <v>0</v>
      </c>
      <c r="D4565" s="118" t="e">
        <f t="shared" ca="1" si="1"/>
        <v>#NAME?</v>
      </c>
      <c r="E4565" s="118" t="s">
        <v>20468</v>
      </c>
      <c r="F4565" s="118" t="s">
        <v>20487</v>
      </c>
      <c r="G4565" s="118"/>
      <c r="H4565" s="118" t="s">
        <v>5273</v>
      </c>
      <c r="I4565" s="118" t="s">
        <v>7642</v>
      </c>
      <c r="J4565" s="118"/>
    </row>
    <row r="4566" spans="1:10" ht="12.75">
      <c r="A4566" s="118" t="s">
        <v>1484</v>
      </c>
      <c r="B4566" s="118" t="s">
        <v>18146</v>
      </c>
      <c r="C4566" s="118" t="b">
        <v>0</v>
      </c>
      <c r="D4566" s="118" t="e">
        <f t="shared" ca="1" si="1"/>
        <v>#NAME?</v>
      </c>
      <c r="E4566" s="118" t="s">
        <v>20488</v>
      </c>
      <c r="F4566" s="118" t="s">
        <v>20489</v>
      </c>
      <c r="G4566" s="118"/>
      <c r="H4566" s="118" t="s">
        <v>4276</v>
      </c>
      <c r="I4566" s="118" t="s">
        <v>20490</v>
      </c>
      <c r="J4566" s="127" t="s">
        <v>8537</v>
      </c>
    </row>
    <row r="4567" spans="1:10" ht="12.75">
      <c r="A4567" s="118" t="s">
        <v>1457</v>
      </c>
      <c r="B4567" s="118" t="s">
        <v>20491</v>
      </c>
      <c r="C4567" s="118" t="b">
        <v>0</v>
      </c>
      <c r="D4567" s="118" t="e">
        <f t="shared" ca="1" si="1"/>
        <v>#NAME?</v>
      </c>
      <c r="E4567" s="118" t="s">
        <v>20488</v>
      </c>
      <c r="F4567" s="118" t="s">
        <v>20492</v>
      </c>
      <c r="G4567" s="118"/>
      <c r="H4567" s="118" t="s">
        <v>4276</v>
      </c>
      <c r="I4567" s="118" t="s">
        <v>20490</v>
      </c>
      <c r="J4567" s="127" t="s">
        <v>8537</v>
      </c>
    </row>
    <row r="4568" spans="1:10" ht="12.75">
      <c r="A4568" s="118" t="s">
        <v>20493</v>
      </c>
      <c r="B4568" s="118" t="s">
        <v>20494</v>
      </c>
      <c r="C4568" s="118" t="b">
        <v>0</v>
      </c>
      <c r="D4568" s="118" t="e">
        <f t="shared" ca="1" si="1"/>
        <v>#NAME?</v>
      </c>
      <c r="E4568" s="118" t="s">
        <v>20495</v>
      </c>
      <c r="F4568" s="118" t="s">
        <v>20496</v>
      </c>
      <c r="G4568" s="118"/>
      <c r="H4568" s="118" t="s">
        <v>4551</v>
      </c>
      <c r="I4568" s="118" t="s">
        <v>10184</v>
      </c>
      <c r="J4568" s="118" t="s">
        <v>10185</v>
      </c>
    </row>
    <row r="4569" spans="1:10" ht="12.75">
      <c r="A4569" s="118" t="s">
        <v>8351</v>
      </c>
      <c r="B4569" s="118" t="s">
        <v>20497</v>
      </c>
      <c r="C4569" s="118" t="b">
        <v>0</v>
      </c>
      <c r="D4569" s="118" t="e">
        <f t="shared" ca="1" si="1"/>
        <v>#NAME?</v>
      </c>
      <c r="E4569" s="118" t="s">
        <v>20495</v>
      </c>
      <c r="F4569" s="118" t="s">
        <v>20498</v>
      </c>
      <c r="G4569" s="118"/>
      <c r="H4569" s="118" t="s">
        <v>8502</v>
      </c>
      <c r="I4569" s="118" t="s">
        <v>10184</v>
      </c>
      <c r="J4569" s="118" t="s">
        <v>10185</v>
      </c>
    </row>
    <row r="4570" spans="1:10" ht="12.75">
      <c r="A4570" s="118" t="s">
        <v>20499</v>
      </c>
      <c r="B4570" s="118" t="s">
        <v>1118</v>
      </c>
      <c r="C4570" s="118" t="b">
        <v>0</v>
      </c>
      <c r="D4570" s="118" t="e">
        <f t="shared" ca="1" si="1"/>
        <v>#NAME?</v>
      </c>
      <c r="E4570" s="118" t="s">
        <v>20495</v>
      </c>
      <c r="F4570" s="118" t="s">
        <v>20500</v>
      </c>
      <c r="G4570" s="118"/>
      <c r="H4570" s="118" t="s">
        <v>20501</v>
      </c>
      <c r="I4570" s="118" t="s">
        <v>10184</v>
      </c>
      <c r="J4570" s="118" t="s">
        <v>10185</v>
      </c>
    </row>
    <row r="4571" spans="1:10" ht="12.75">
      <c r="A4571" s="118" t="s">
        <v>940</v>
      </c>
      <c r="B4571" s="118" t="s">
        <v>20502</v>
      </c>
      <c r="C4571" s="118" t="b">
        <v>0</v>
      </c>
      <c r="D4571" s="118" t="e">
        <f t="shared" ca="1" si="1"/>
        <v>#NAME?</v>
      </c>
      <c r="E4571" s="118" t="s">
        <v>20503</v>
      </c>
      <c r="F4571" s="118" t="s">
        <v>20504</v>
      </c>
      <c r="G4571" s="118"/>
      <c r="H4571" s="118" t="s">
        <v>54</v>
      </c>
      <c r="I4571" s="118" t="s">
        <v>14404</v>
      </c>
      <c r="J4571" s="118" t="s">
        <v>7795</v>
      </c>
    </row>
    <row r="4572" spans="1:10" ht="12.75">
      <c r="A4572" s="118" t="s">
        <v>8358</v>
      </c>
      <c r="B4572" s="118" t="s">
        <v>20505</v>
      </c>
      <c r="C4572" s="118" t="b">
        <v>0</v>
      </c>
      <c r="D4572" s="118" t="e">
        <f t="shared" ca="1" si="1"/>
        <v>#NAME?</v>
      </c>
      <c r="E4572" s="118" t="s">
        <v>20503</v>
      </c>
      <c r="F4572" s="118" t="s">
        <v>20506</v>
      </c>
      <c r="G4572" s="118"/>
      <c r="H4572" s="118" t="s">
        <v>4278</v>
      </c>
      <c r="I4572" s="118" t="s">
        <v>14404</v>
      </c>
      <c r="J4572" s="118" t="s">
        <v>7795</v>
      </c>
    </row>
    <row r="4573" spans="1:10" ht="12.75">
      <c r="A4573" s="118" t="s">
        <v>20507</v>
      </c>
      <c r="B4573" s="118" t="s">
        <v>1247</v>
      </c>
      <c r="C4573" s="118" t="b">
        <v>0</v>
      </c>
      <c r="D4573" s="118" t="e">
        <f t="shared" ca="1" si="1"/>
        <v>#NAME?</v>
      </c>
      <c r="E4573" s="118" t="s">
        <v>20503</v>
      </c>
      <c r="F4573" s="118" t="s">
        <v>20508</v>
      </c>
      <c r="G4573" s="118"/>
      <c r="H4573" s="118" t="s">
        <v>54</v>
      </c>
      <c r="I4573" s="118" t="s">
        <v>14404</v>
      </c>
      <c r="J4573" s="118" t="s">
        <v>7795</v>
      </c>
    </row>
    <row r="4574" spans="1:10" ht="12.75">
      <c r="A4574" s="118" t="s">
        <v>7905</v>
      </c>
      <c r="B4574" s="118" t="s">
        <v>20509</v>
      </c>
      <c r="C4574" s="118" t="b">
        <v>0</v>
      </c>
      <c r="D4574" s="118" t="e">
        <f t="shared" ca="1" si="1"/>
        <v>#NAME?</v>
      </c>
      <c r="E4574" s="118" t="s">
        <v>20510</v>
      </c>
      <c r="F4574" s="118" t="s">
        <v>20511</v>
      </c>
      <c r="G4574" s="118"/>
      <c r="H4574" s="118" t="s">
        <v>5302</v>
      </c>
      <c r="I4574" s="118" t="s">
        <v>20467</v>
      </c>
      <c r="J4574" s="118"/>
    </row>
    <row r="4575" spans="1:10" ht="12.75">
      <c r="A4575" s="118" t="s">
        <v>14370</v>
      </c>
      <c r="B4575" s="118" t="s">
        <v>20512</v>
      </c>
      <c r="C4575" s="118" t="b">
        <v>0</v>
      </c>
      <c r="D4575" s="118" t="e">
        <f t="shared" ca="1" si="1"/>
        <v>#NAME?</v>
      </c>
      <c r="E4575" s="118" t="s">
        <v>20513</v>
      </c>
      <c r="F4575" s="118" t="s">
        <v>20514</v>
      </c>
      <c r="G4575" s="118"/>
      <c r="H4575" s="118" t="s">
        <v>12710</v>
      </c>
      <c r="I4575" s="118" t="s">
        <v>8526</v>
      </c>
      <c r="J4575" s="118" t="s">
        <v>7591</v>
      </c>
    </row>
    <row r="4576" spans="1:10" ht="12.75">
      <c r="A4576" s="118" t="s">
        <v>2682</v>
      </c>
      <c r="B4576" s="118" t="s">
        <v>20515</v>
      </c>
      <c r="C4576" s="118" t="b">
        <v>0</v>
      </c>
      <c r="D4576" s="118" t="e">
        <f t="shared" ca="1" si="1"/>
        <v>#NAME?</v>
      </c>
      <c r="E4576" s="118" t="s">
        <v>20513</v>
      </c>
      <c r="F4576" s="118" t="s">
        <v>20516</v>
      </c>
      <c r="G4576" s="118"/>
      <c r="H4576" s="118" t="s">
        <v>54</v>
      </c>
      <c r="I4576" s="118" t="s">
        <v>8526</v>
      </c>
      <c r="J4576" s="118" t="s">
        <v>7591</v>
      </c>
    </row>
    <row r="4577" spans="1:10" ht="12.75">
      <c r="A4577" s="118" t="s">
        <v>1026</v>
      </c>
      <c r="B4577" s="118" t="s">
        <v>20517</v>
      </c>
      <c r="C4577" s="118" t="b">
        <v>0</v>
      </c>
      <c r="D4577" s="118" t="e">
        <f t="shared" ca="1" si="1"/>
        <v>#NAME?</v>
      </c>
      <c r="E4577" s="118" t="s">
        <v>20513</v>
      </c>
      <c r="F4577" s="118" t="s">
        <v>20518</v>
      </c>
      <c r="G4577" s="118"/>
      <c r="H4577" s="118" t="s">
        <v>20519</v>
      </c>
      <c r="I4577" s="118" t="s">
        <v>8526</v>
      </c>
      <c r="J4577" s="118" t="s">
        <v>7591</v>
      </c>
    </row>
    <row r="4578" spans="1:10" ht="12.75">
      <c r="A4578" s="118" t="s">
        <v>873</v>
      </c>
      <c r="B4578" s="118" t="s">
        <v>20520</v>
      </c>
      <c r="C4578" s="118" t="b">
        <v>0</v>
      </c>
      <c r="D4578" s="118" t="e">
        <f t="shared" ca="1" si="1"/>
        <v>#NAME?</v>
      </c>
      <c r="E4578" s="118" t="s">
        <v>20513</v>
      </c>
      <c r="F4578" s="118" t="s">
        <v>20521</v>
      </c>
      <c r="G4578" s="118"/>
      <c r="H4578" s="118" t="s">
        <v>54</v>
      </c>
      <c r="I4578" s="118" t="s">
        <v>8526</v>
      </c>
      <c r="J4578" s="118" t="s">
        <v>7591</v>
      </c>
    </row>
    <row r="4579" spans="1:10" ht="12.75">
      <c r="A4579" s="118" t="s">
        <v>9772</v>
      </c>
      <c r="B4579" s="118" t="s">
        <v>20522</v>
      </c>
      <c r="C4579" s="118" t="b">
        <v>0</v>
      </c>
      <c r="D4579" s="118" t="e">
        <f t="shared" ca="1" si="1"/>
        <v>#NAME?</v>
      </c>
      <c r="E4579" s="118" t="s">
        <v>20513</v>
      </c>
      <c r="F4579" s="118" t="s">
        <v>20523</v>
      </c>
      <c r="G4579" s="118"/>
      <c r="H4579" s="118" t="s">
        <v>54</v>
      </c>
      <c r="I4579" s="118" t="s">
        <v>8526</v>
      </c>
      <c r="J4579" s="118" t="s">
        <v>7591</v>
      </c>
    </row>
    <row r="4580" spans="1:10" ht="12.75">
      <c r="A4580" s="118" t="s">
        <v>20524</v>
      </c>
      <c r="B4580" s="118" t="s">
        <v>20525</v>
      </c>
      <c r="C4580" s="118" t="b">
        <v>0</v>
      </c>
      <c r="D4580" s="118" t="e">
        <f t="shared" ca="1" si="1"/>
        <v>#NAME?</v>
      </c>
      <c r="E4580" s="118" t="s">
        <v>20513</v>
      </c>
      <c r="F4580" s="118" t="s">
        <v>20526</v>
      </c>
      <c r="G4580" s="118"/>
      <c r="H4580" s="118" t="s">
        <v>54</v>
      </c>
      <c r="I4580" s="118" t="s">
        <v>8526</v>
      </c>
      <c r="J4580" s="118" t="s">
        <v>7591</v>
      </c>
    </row>
    <row r="4581" spans="1:10" ht="12.75">
      <c r="A4581" s="118" t="s">
        <v>20527</v>
      </c>
      <c r="B4581" s="118" t="s">
        <v>10011</v>
      </c>
      <c r="C4581" s="118" t="b">
        <v>0</v>
      </c>
      <c r="D4581" s="118" t="e">
        <f t="shared" ca="1" si="1"/>
        <v>#NAME?</v>
      </c>
      <c r="E4581" s="118" t="s">
        <v>20513</v>
      </c>
      <c r="F4581" s="118" t="s">
        <v>20528</v>
      </c>
      <c r="G4581" s="118"/>
      <c r="H4581" s="118" t="s">
        <v>4485</v>
      </c>
      <c r="I4581" s="118" t="s">
        <v>8526</v>
      </c>
      <c r="J4581" s="118" t="s">
        <v>7591</v>
      </c>
    </row>
    <row r="4582" spans="1:10" ht="12.75">
      <c r="A4582" s="118" t="s">
        <v>798</v>
      </c>
      <c r="B4582" s="118" t="s">
        <v>17991</v>
      </c>
      <c r="C4582" s="118" t="b">
        <v>0</v>
      </c>
      <c r="D4582" s="118" t="e">
        <f t="shared" ca="1" si="1"/>
        <v>#NAME?</v>
      </c>
      <c r="E4582" s="118" t="s">
        <v>20529</v>
      </c>
      <c r="F4582" s="118" t="s">
        <v>20530</v>
      </c>
      <c r="G4582" s="118"/>
      <c r="H4582" s="118" t="s">
        <v>4276</v>
      </c>
      <c r="I4582" s="118" t="s">
        <v>20531</v>
      </c>
      <c r="J4582" s="118" t="s">
        <v>7622</v>
      </c>
    </row>
    <row r="4583" spans="1:10" ht="12.75">
      <c r="A4583" s="118" t="s">
        <v>882</v>
      </c>
      <c r="B4583" s="118" t="s">
        <v>14823</v>
      </c>
      <c r="C4583" s="118" t="b">
        <v>0</v>
      </c>
      <c r="D4583" s="118" t="e">
        <f t="shared" ca="1" si="1"/>
        <v>#NAME?</v>
      </c>
      <c r="E4583" s="118" t="s">
        <v>20529</v>
      </c>
      <c r="F4583" s="118" t="s">
        <v>20532</v>
      </c>
      <c r="G4583" s="118"/>
      <c r="H4583" s="118" t="s">
        <v>5064</v>
      </c>
      <c r="I4583" s="118" t="s">
        <v>20531</v>
      </c>
      <c r="J4583" s="118" t="s">
        <v>7622</v>
      </c>
    </row>
    <row r="4584" spans="1:10" ht="12.75">
      <c r="A4584" s="118" t="s">
        <v>20533</v>
      </c>
      <c r="B4584" s="118" t="s">
        <v>14231</v>
      </c>
      <c r="C4584" s="118" t="b">
        <v>0</v>
      </c>
      <c r="D4584" s="118" t="e">
        <f t="shared" ca="1" si="1"/>
        <v>#NAME?</v>
      </c>
      <c r="E4584" s="118" t="s">
        <v>20534</v>
      </c>
      <c r="F4584" s="118" t="s">
        <v>20535</v>
      </c>
      <c r="G4584" s="118"/>
      <c r="H4584" s="118" t="s">
        <v>4640</v>
      </c>
      <c r="I4584" s="118" t="s">
        <v>9507</v>
      </c>
      <c r="J4584" s="118"/>
    </row>
    <row r="4585" spans="1:10" ht="12.75">
      <c r="A4585" s="118" t="s">
        <v>20536</v>
      </c>
      <c r="B4585" s="118" t="s">
        <v>20537</v>
      </c>
      <c r="C4585" s="118" t="b">
        <v>0</v>
      </c>
      <c r="D4585" s="118" t="e">
        <f t="shared" ca="1" si="1"/>
        <v>#NAME?</v>
      </c>
      <c r="E4585" s="118" t="s">
        <v>20534</v>
      </c>
      <c r="F4585" s="118" t="s">
        <v>20538</v>
      </c>
      <c r="G4585" s="118"/>
      <c r="H4585" s="118" t="s">
        <v>4276</v>
      </c>
      <c r="I4585" s="118" t="s">
        <v>9507</v>
      </c>
      <c r="J4585" s="118"/>
    </row>
    <row r="4586" spans="1:10" ht="12.75">
      <c r="A4586" s="118" t="s">
        <v>15484</v>
      </c>
      <c r="B4586" s="118" t="s">
        <v>12618</v>
      </c>
      <c r="C4586" s="118" t="b">
        <v>0</v>
      </c>
      <c r="D4586" s="118" t="e">
        <f t="shared" ca="1" si="1"/>
        <v>#NAME?</v>
      </c>
      <c r="E4586" s="118" t="s">
        <v>20539</v>
      </c>
      <c r="F4586" s="118" t="s">
        <v>20540</v>
      </c>
      <c r="G4586" s="118"/>
      <c r="H4586" s="118" t="s">
        <v>4831</v>
      </c>
      <c r="I4586" s="118" t="s">
        <v>7590</v>
      </c>
      <c r="J4586" s="118" t="s">
        <v>7591</v>
      </c>
    </row>
    <row r="4587" spans="1:10" ht="12.75">
      <c r="A4587" s="118" t="s">
        <v>8748</v>
      </c>
      <c r="B4587" s="118" t="s">
        <v>2209</v>
      </c>
      <c r="C4587" s="118" t="b">
        <v>0</v>
      </c>
      <c r="D4587" s="118" t="e">
        <f t="shared" ca="1" si="1"/>
        <v>#NAME?</v>
      </c>
      <c r="E4587" s="118" t="s">
        <v>20539</v>
      </c>
      <c r="F4587" s="118" t="s">
        <v>20541</v>
      </c>
      <c r="G4587" s="118"/>
      <c r="H4587" s="118" t="s">
        <v>5607</v>
      </c>
      <c r="I4587" s="118" t="s">
        <v>7820</v>
      </c>
      <c r="J4587" s="118" t="s">
        <v>7820</v>
      </c>
    </row>
    <row r="4588" spans="1:10" ht="12.75">
      <c r="A4588" s="118" t="s">
        <v>846</v>
      </c>
      <c r="B4588" s="118" t="s">
        <v>20542</v>
      </c>
      <c r="C4588" s="118" t="b">
        <v>0</v>
      </c>
      <c r="D4588" s="118" t="e">
        <f t="shared" ca="1" si="1"/>
        <v>#NAME?</v>
      </c>
      <c r="E4588" s="118" t="s">
        <v>20539</v>
      </c>
      <c r="F4588" s="118" t="s">
        <v>20543</v>
      </c>
      <c r="G4588" s="118"/>
      <c r="H4588" s="118" t="s">
        <v>54</v>
      </c>
      <c r="I4588" s="118" t="s">
        <v>7820</v>
      </c>
      <c r="J4588" s="118" t="s">
        <v>7820</v>
      </c>
    </row>
    <row r="4589" spans="1:10" ht="12.75">
      <c r="A4589" s="118" t="s">
        <v>1591</v>
      </c>
      <c r="B4589" s="118" t="s">
        <v>16299</v>
      </c>
      <c r="C4589" s="118" t="b">
        <v>0</v>
      </c>
      <c r="D4589" s="118" t="e">
        <f t="shared" ca="1" si="1"/>
        <v>#NAME?</v>
      </c>
      <c r="E4589" s="118" t="s">
        <v>20539</v>
      </c>
      <c r="F4589" s="118" t="s">
        <v>20544</v>
      </c>
      <c r="G4589" s="118"/>
      <c r="H4589" s="118" t="s">
        <v>54</v>
      </c>
      <c r="I4589" s="118" t="s">
        <v>7820</v>
      </c>
      <c r="J4589" s="118" t="s">
        <v>7820</v>
      </c>
    </row>
    <row r="4590" spans="1:10" ht="12.75">
      <c r="A4590" s="118" t="s">
        <v>1026</v>
      </c>
      <c r="B4590" s="118" t="s">
        <v>1640</v>
      </c>
      <c r="C4590" s="118" t="b">
        <v>0</v>
      </c>
      <c r="D4590" s="118" t="e">
        <f t="shared" ca="1" si="1"/>
        <v>#NAME?</v>
      </c>
      <c r="E4590" s="118" t="s">
        <v>20539</v>
      </c>
      <c r="F4590" s="118" t="s">
        <v>20545</v>
      </c>
      <c r="G4590" s="118"/>
      <c r="H4590" s="118" t="s">
        <v>4872</v>
      </c>
      <c r="I4590" s="118" t="s">
        <v>7590</v>
      </c>
      <c r="J4590" s="118" t="s">
        <v>7591</v>
      </c>
    </row>
    <row r="4591" spans="1:10" ht="12.75">
      <c r="A4591" s="118" t="s">
        <v>1240</v>
      </c>
      <c r="B4591" s="118" t="s">
        <v>8077</v>
      </c>
      <c r="C4591" s="118" t="b">
        <v>0</v>
      </c>
      <c r="D4591" s="118" t="e">
        <f t="shared" ca="1" si="1"/>
        <v>#NAME?</v>
      </c>
      <c r="E4591" s="118" t="s">
        <v>20539</v>
      </c>
      <c r="F4591" s="118" t="s">
        <v>20546</v>
      </c>
      <c r="G4591" s="118"/>
      <c r="H4591" s="118" t="s">
        <v>4485</v>
      </c>
      <c r="I4591" s="118" t="s">
        <v>7820</v>
      </c>
      <c r="J4591" s="118" t="s">
        <v>7820</v>
      </c>
    </row>
    <row r="4592" spans="1:10" ht="12.75">
      <c r="A4592" s="118" t="s">
        <v>1240</v>
      </c>
      <c r="B4592" s="118" t="s">
        <v>20547</v>
      </c>
      <c r="C4592" s="118" t="b">
        <v>0</v>
      </c>
      <c r="D4592" s="118" t="e">
        <f t="shared" ca="1" si="1"/>
        <v>#NAME?</v>
      </c>
      <c r="E4592" s="118" t="s">
        <v>20539</v>
      </c>
      <c r="F4592" s="118" t="s">
        <v>20548</v>
      </c>
      <c r="G4592" s="118"/>
      <c r="H4592" s="118" t="s">
        <v>4831</v>
      </c>
      <c r="I4592" s="118" t="s">
        <v>7590</v>
      </c>
      <c r="J4592" s="118" t="s">
        <v>7591</v>
      </c>
    </row>
    <row r="4593" spans="1:10" ht="12.75">
      <c r="A4593" s="118" t="s">
        <v>8697</v>
      </c>
      <c r="B4593" s="118" t="s">
        <v>16652</v>
      </c>
      <c r="C4593" s="118" t="b">
        <v>0</v>
      </c>
      <c r="D4593" s="118" t="e">
        <f t="shared" ca="1" si="1"/>
        <v>#NAME?</v>
      </c>
      <c r="E4593" s="118" t="s">
        <v>20539</v>
      </c>
      <c r="F4593" s="118" t="s">
        <v>20549</v>
      </c>
      <c r="G4593" s="118"/>
      <c r="H4593" s="118" t="s">
        <v>14670</v>
      </c>
      <c r="I4593" s="118" t="s">
        <v>7590</v>
      </c>
      <c r="J4593" s="118" t="s">
        <v>7591</v>
      </c>
    </row>
    <row r="4594" spans="1:10" ht="12.75">
      <c r="A4594" s="118" t="s">
        <v>19485</v>
      </c>
      <c r="B4594" s="118" t="s">
        <v>20550</v>
      </c>
      <c r="C4594" s="118" t="b">
        <v>0</v>
      </c>
      <c r="D4594" s="118" t="e">
        <f t="shared" ca="1" si="1"/>
        <v>#NAME?</v>
      </c>
      <c r="E4594" s="118" t="s">
        <v>20539</v>
      </c>
      <c r="F4594" s="118" t="s">
        <v>20551</v>
      </c>
      <c r="G4594" s="118"/>
      <c r="H4594" s="118" t="s">
        <v>4278</v>
      </c>
      <c r="I4594" s="118" t="s">
        <v>7590</v>
      </c>
      <c r="J4594" s="118" t="s">
        <v>7591</v>
      </c>
    </row>
    <row r="4595" spans="1:10" ht="12.75">
      <c r="A4595" s="118" t="s">
        <v>13158</v>
      </c>
      <c r="B4595" s="118" t="s">
        <v>20552</v>
      </c>
      <c r="C4595" s="118" t="b">
        <v>0</v>
      </c>
      <c r="D4595" s="118" t="e">
        <f t="shared" ca="1" si="1"/>
        <v>#NAME?</v>
      </c>
      <c r="E4595" s="118" t="s">
        <v>20539</v>
      </c>
      <c r="F4595" s="118" t="s">
        <v>20553</v>
      </c>
      <c r="G4595" s="118"/>
      <c r="H4595" s="118" t="s">
        <v>4485</v>
      </c>
      <c r="I4595" s="118" t="s">
        <v>7590</v>
      </c>
      <c r="J4595" s="118" t="s">
        <v>7591</v>
      </c>
    </row>
    <row r="4596" spans="1:10" ht="12.75">
      <c r="A4596" s="118" t="s">
        <v>1666</v>
      </c>
      <c r="B4596" s="118" t="s">
        <v>20554</v>
      </c>
      <c r="C4596" s="118" t="b">
        <v>0</v>
      </c>
      <c r="D4596" s="118" t="e">
        <f t="shared" ca="1" si="1"/>
        <v>#NAME?</v>
      </c>
      <c r="E4596" s="118" t="s">
        <v>20555</v>
      </c>
      <c r="F4596" s="118" t="s">
        <v>20556</v>
      </c>
      <c r="G4596" s="118"/>
      <c r="H4596" s="118" t="s">
        <v>4305</v>
      </c>
      <c r="I4596" s="118" t="s">
        <v>7820</v>
      </c>
      <c r="J4596" s="118" t="s">
        <v>7820</v>
      </c>
    </row>
    <row r="4597" spans="1:10" ht="12.75">
      <c r="A4597" s="118" t="s">
        <v>814</v>
      </c>
      <c r="B4597" s="118" t="s">
        <v>20557</v>
      </c>
      <c r="C4597" s="118" t="b">
        <v>0</v>
      </c>
      <c r="D4597" s="118" t="e">
        <f t="shared" ca="1" si="1"/>
        <v>#NAME?</v>
      </c>
      <c r="E4597" s="118" t="s">
        <v>20558</v>
      </c>
      <c r="F4597" s="118" t="s">
        <v>20559</v>
      </c>
      <c r="G4597" s="118"/>
      <c r="H4597" s="118" t="s">
        <v>7647</v>
      </c>
      <c r="I4597" s="118" t="s">
        <v>12639</v>
      </c>
      <c r="J4597" s="118" t="s">
        <v>9387</v>
      </c>
    </row>
    <row r="4598" spans="1:10" ht="12.75">
      <c r="A4598" s="118" t="s">
        <v>8575</v>
      </c>
      <c r="B4598" s="118" t="s">
        <v>20560</v>
      </c>
      <c r="C4598" s="118" t="b">
        <v>0</v>
      </c>
      <c r="D4598" s="118" t="e">
        <f t="shared" ca="1" si="1"/>
        <v>#NAME?</v>
      </c>
      <c r="E4598" s="118" t="s">
        <v>20558</v>
      </c>
      <c r="F4598" s="118" t="s">
        <v>20561</v>
      </c>
      <c r="G4598" s="118"/>
      <c r="H4598" s="118" t="s">
        <v>54</v>
      </c>
      <c r="I4598" s="118" t="s">
        <v>12639</v>
      </c>
      <c r="J4598" s="118" t="s">
        <v>9387</v>
      </c>
    </row>
    <row r="4599" spans="1:10" ht="12.75">
      <c r="A4599" s="118" t="s">
        <v>20562</v>
      </c>
      <c r="B4599" s="118" t="s">
        <v>20563</v>
      </c>
      <c r="C4599" s="118" t="b">
        <v>0</v>
      </c>
      <c r="D4599" s="118" t="e">
        <f t="shared" ca="1" si="1"/>
        <v>#NAME?</v>
      </c>
      <c r="E4599" s="118" t="s">
        <v>20558</v>
      </c>
      <c r="F4599" s="118" t="s">
        <v>20564</v>
      </c>
      <c r="G4599" s="118"/>
      <c r="H4599" s="118" t="s">
        <v>4872</v>
      </c>
      <c r="I4599" s="118" t="s">
        <v>12639</v>
      </c>
      <c r="J4599" s="118" t="s">
        <v>9387</v>
      </c>
    </row>
    <row r="4600" spans="1:10" ht="12.75">
      <c r="A4600" s="118" t="s">
        <v>15286</v>
      </c>
      <c r="B4600" s="118" t="s">
        <v>20565</v>
      </c>
      <c r="C4600" s="118" t="b">
        <v>0</v>
      </c>
      <c r="D4600" s="118" t="e">
        <f t="shared" ca="1" si="1"/>
        <v>#NAME?</v>
      </c>
      <c r="E4600" s="118" t="s">
        <v>20558</v>
      </c>
      <c r="F4600" s="118" t="s">
        <v>20566</v>
      </c>
      <c r="G4600" s="118"/>
      <c r="H4600" s="118" t="s">
        <v>16315</v>
      </c>
      <c r="I4600" s="118" t="s">
        <v>12639</v>
      </c>
      <c r="J4600" s="118" t="s">
        <v>9387</v>
      </c>
    </row>
    <row r="4601" spans="1:10" ht="12.75">
      <c r="A4601" s="118" t="s">
        <v>2676</v>
      </c>
      <c r="B4601" s="118" t="s">
        <v>20567</v>
      </c>
      <c r="C4601" s="118" t="b">
        <v>0</v>
      </c>
      <c r="D4601" s="118" t="e">
        <f t="shared" ca="1" si="1"/>
        <v>#NAME?</v>
      </c>
      <c r="E4601" s="118" t="s">
        <v>20558</v>
      </c>
      <c r="F4601" s="118" t="s">
        <v>20568</v>
      </c>
      <c r="G4601" s="118"/>
      <c r="H4601" s="118" t="s">
        <v>20569</v>
      </c>
      <c r="I4601" s="118" t="s">
        <v>12639</v>
      </c>
      <c r="J4601" s="118" t="s">
        <v>9387</v>
      </c>
    </row>
    <row r="4602" spans="1:10" ht="12.75">
      <c r="A4602" s="118" t="s">
        <v>7924</v>
      </c>
      <c r="B4602" s="118" t="s">
        <v>20570</v>
      </c>
      <c r="C4602" s="118" t="b">
        <v>0</v>
      </c>
      <c r="D4602" s="118" t="e">
        <f t="shared" ca="1" si="1"/>
        <v>#NAME?</v>
      </c>
      <c r="E4602" s="118" t="s">
        <v>20558</v>
      </c>
      <c r="F4602" s="118" t="s">
        <v>20571</v>
      </c>
      <c r="G4602" s="118"/>
      <c r="H4602" s="118" t="s">
        <v>4227</v>
      </c>
      <c r="I4602" s="118" t="s">
        <v>12639</v>
      </c>
      <c r="J4602" s="118" t="s">
        <v>9387</v>
      </c>
    </row>
    <row r="4603" spans="1:10" ht="12.75">
      <c r="A4603" s="118" t="s">
        <v>1240</v>
      </c>
      <c r="B4603" s="118" t="s">
        <v>20572</v>
      </c>
      <c r="C4603" s="118" t="b">
        <v>0</v>
      </c>
      <c r="D4603" s="118" t="e">
        <f t="shared" ca="1" si="1"/>
        <v>#NAME?</v>
      </c>
      <c r="E4603" s="118" t="s">
        <v>20558</v>
      </c>
      <c r="F4603" s="118" t="s">
        <v>20573</v>
      </c>
      <c r="G4603" s="118"/>
      <c r="H4603" s="118" t="s">
        <v>16023</v>
      </c>
      <c r="I4603" s="118" t="s">
        <v>12639</v>
      </c>
      <c r="J4603" s="118" t="s">
        <v>9387</v>
      </c>
    </row>
    <row r="4604" spans="1:10" ht="12.75">
      <c r="A4604" s="118" t="s">
        <v>8460</v>
      </c>
      <c r="B4604" s="118" t="s">
        <v>19014</v>
      </c>
      <c r="C4604" s="118" t="b">
        <v>0</v>
      </c>
      <c r="D4604" s="118" t="e">
        <f t="shared" ca="1" si="1"/>
        <v>#NAME?</v>
      </c>
      <c r="E4604" s="118" t="s">
        <v>20558</v>
      </c>
      <c r="F4604" s="118" t="s">
        <v>20574</v>
      </c>
      <c r="G4604" s="118"/>
      <c r="H4604" s="118" t="s">
        <v>20575</v>
      </c>
      <c r="I4604" s="118" t="s">
        <v>12639</v>
      </c>
      <c r="J4604" s="118" t="s">
        <v>9387</v>
      </c>
    </row>
    <row r="4605" spans="1:10" ht="12.75">
      <c r="A4605" s="118" t="s">
        <v>15067</v>
      </c>
      <c r="B4605" s="118" t="s">
        <v>2209</v>
      </c>
      <c r="C4605" s="118" t="b">
        <v>0</v>
      </c>
      <c r="D4605" s="118" t="e">
        <f t="shared" ca="1" si="1"/>
        <v>#NAME?</v>
      </c>
      <c r="E4605" s="118" t="s">
        <v>20558</v>
      </c>
      <c r="F4605" s="118" t="s">
        <v>20576</v>
      </c>
      <c r="G4605" s="118"/>
      <c r="H4605" s="118" t="s">
        <v>54</v>
      </c>
      <c r="I4605" s="118" t="s">
        <v>12697</v>
      </c>
      <c r="J4605" s="118" t="s">
        <v>12698</v>
      </c>
    </row>
    <row r="4606" spans="1:10" ht="12.75">
      <c r="A4606" s="118" t="s">
        <v>8017</v>
      </c>
      <c r="B4606" s="118" t="s">
        <v>12841</v>
      </c>
      <c r="C4606" s="118" t="b">
        <v>0</v>
      </c>
      <c r="D4606" s="118" t="e">
        <f t="shared" ca="1" si="1"/>
        <v>#NAME?</v>
      </c>
      <c r="E4606" s="118" t="s">
        <v>20558</v>
      </c>
      <c r="F4606" s="118" t="s">
        <v>20577</v>
      </c>
      <c r="G4606" s="118"/>
      <c r="H4606" s="118" t="s">
        <v>18797</v>
      </c>
      <c r="I4606" s="118" t="s">
        <v>12639</v>
      </c>
      <c r="J4606" s="118" t="s">
        <v>9387</v>
      </c>
    </row>
    <row r="4607" spans="1:10" ht="12.75">
      <c r="A4607" s="118" t="s">
        <v>7701</v>
      </c>
      <c r="B4607" s="118" t="s">
        <v>20578</v>
      </c>
      <c r="C4607" s="118" t="b">
        <v>0</v>
      </c>
      <c r="D4607" s="118" t="e">
        <f t="shared" ca="1" si="1"/>
        <v>#NAME?</v>
      </c>
      <c r="E4607" s="118" t="s">
        <v>20579</v>
      </c>
      <c r="F4607" s="118" t="s">
        <v>20580</v>
      </c>
      <c r="G4607" s="118"/>
      <c r="H4607" s="118" t="s">
        <v>54</v>
      </c>
      <c r="I4607" s="118" t="s">
        <v>9659</v>
      </c>
      <c r="J4607" s="118" t="s">
        <v>9660</v>
      </c>
    </row>
    <row r="4608" spans="1:10" ht="12.75">
      <c r="A4608" s="118" t="s">
        <v>8076</v>
      </c>
      <c r="B4608" s="118" t="s">
        <v>15287</v>
      </c>
      <c r="C4608" s="118" t="b">
        <v>0</v>
      </c>
      <c r="D4608" s="118" t="e">
        <f t="shared" ca="1" si="1"/>
        <v>#NAME?</v>
      </c>
      <c r="E4608" s="118" t="s">
        <v>20581</v>
      </c>
      <c r="F4608" s="118" t="s">
        <v>20582</v>
      </c>
      <c r="G4608" s="118"/>
      <c r="H4608" s="118" t="s">
        <v>4278</v>
      </c>
      <c r="I4608" s="118" t="s">
        <v>11196</v>
      </c>
      <c r="J4608" s="118" t="s">
        <v>8313</v>
      </c>
    </row>
    <row r="4609" spans="1:10" ht="12.75">
      <c r="A4609" s="118" t="s">
        <v>20583</v>
      </c>
      <c r="B4609" s="118" t="s">
        <v>20584</v>
      </c>
      <c r="C4609" s="118" t="b">
        <v>0</v>
      </c>
      <c r="D4609" s="118" t="e">
        <f t="shared" ca="1" si="1"/>
        <v>#NAME?</v>
      </c>
      <c r="E4609" s="118" t="s">
        <v>20585</v>
      </c>
      <c r="F4609" s="118" t="s">
        <v>20586</v>
      </c>
      <c r="G4609" s="118"/>
      <c r="H4609" s="118" t="s">
        <v>4276</v>
      </c>
      <c r="I4609" s="118" t="s">
        <v>17287</v>
      </c>
      <c r="J4609" s="118" t="s">
        <v>7591</v>
      </c>
    </row>
    <row r="4610" spans="1:10" ht="12.75">
      <c r="A4610" s="118" t="s">
        <v>1666</v>
      </c>
      <c r="B4610" s="118" t="s">
        <v>20587</v>
      </c>
      <c r="C4610" s="118" t="b">
        <v>0</v>
      </c>
      <c r="D4610" s="118" t="e">
        <f t="shared" ca="1" si="1"/>
        <v>#NAME?</v>
      </c>
      <c r="E4610" s="118" t="s">
        <v>20588</v>
      </c>
      <c r="F4610" s="118" t="s">
        <v>20589</v>
      </c>
      <c r="G4610" s="118"/>
      <c r="H4610" s="118" t="s">
        <v>4276</v>
      </c>
      <c r="I4610" s="118" t="s">
        <v>7820</v>
      </c>
      <c r="J4610" s="118" t="s">
        <v>7820</v>
      </c>
    </row>
    <row r="4611" spans="1:10" ht="12.75">
      <c r="A4611" s="118" t="s">
        <v>2035</v>
      </c>
      <c r="B4611" s="118" t="s">
        <v>20590</v>
      </c>
      <c r="C4611" s="118" t="b">
        <v>0</v>
      </c>
      <c r="D4611" s="118" t="e">
        <f t="shared" ca="1" si="1"/>
        <v>#NAME?</v>
      </c>
      <c r="E4611" s="118" t="s">
        <v>20591</v>
      </c>
      <c r="F4611" s="118" t="s">
        <v>20592</v>
      </c>
      <c r="G4611" s="118"/>
      <c r="H4611" s="118" t="s">
        <v>14182</v>
      </c>
      <c r="I4611" s="118" t="s">
        <v>19244</v>
      </c>
      <c r="J4611" s="118" t="s">
        <v>9660</v>
      </c>
    </row>
    <row r="4612" spans="1:10" ht="12.75">
      <c r="A4612" s="118" t="s">
        <v>920</v>
      </c>
      <c r="B4612" s="118" t="s">
        <v>20593</v>
      </c>
      <c r="C4612" s="118" t="b">
        <v>0</v>
      </c>
      <c r="D4612" s="118" t="e">
        <f t="shared" ca="1" si="1"/>
        <v>#NAME?</v>
      </c>
      <c r="E4612" s="118" t="s">
        <v>20591</v>
      </c>
      <c r="F4612" s="118" t="s">
        <v>20594</v>
      </c>
      <c r="G4612" s="118"/>
      <c r="H4612" s="118" t="s">
        <v>5279</v>
      </c>
      <c r="I4612" s="118" t="s">
        <v>19244</v>
      </c>
      <c r="J4612" s="118" t="s">
        <v>9660</v>
      </c>
    </row>
    <row r="4613" spans="1:10" ht="12.75">
      <c r="A4613" s="118" t="s">
        <v>1266</v>
      </c>
      <c r="B4613" s="118" t="s">
        <v>11179</v>
      </c>
      <c r="C4613" s="118" t="b">
        <v>0</v>
      </c>
      <c r="D4613" s="118" t="e">
        <f t="shared" ca="1" si="1"/>
        <v>#NAME?</v>
      </c>
      <c r="E4613" s="118" t="s">
        <v>20595</v>
      </c>
      <c r="F4613" s="118" t="s">
        <v>20596</v>
      </c>
      <c r="G4613" s="118"/>
      <c r="H4613" s="118" t="s">
        <v>4278</v>
      </c>
      <c r="I4613" s="118" t="s">
        <v>11196</v>
      </c>
      <c r="J4613" s="118" t="s">
        <v>8313</v>
      </c>
    </row>
    <row r="4614" spans="1:10" ht="12.75">
      <c r="A4614" s="118" t="s">
        <v>10062</v>
      </c>
      <c r="B4614" s="118" t="s">
        <v>15389</v>
      </c>
      <c r="C4614" s="118" t="b">
        <v>0</v>
      </c>
      <c r="D4614" s="118" t="e">
        <f t="shared" ca="1" si="1"/>
        <v>#NAME?</v>
      </c>
      <c r="E4614" s="118" t="s">
        <v>20595</v>
      </c>
      <c r="F4614" s="118" t="s">
        <v>20597</v>
      </c>
      <c r="G4614" s="118"/>
      <c r="H4614" s="118" t="s">
        <v>20598</v>
      </c>
      <c r="I4614" s="118" t="s">
        <v>11196</v>
      </c>
      <c r="J4614" s="118" t="s">
        <v>8313</v>
      </c>
    </row>
    <row r="4615" spans="1:10" ht="12.75">
      <c r="A4615" s="118" t="s">
        <v>12113</v>
      </c>
      <c r="B4615" s="118" t="s">
        <v>20599</v>
      </c>
      <c r="C4615" s="118" t="b">
        <v>0</v>
      </c>
      <c r="D4615" s="118" t="e">
        <f t="shared" ca="1" si="1"/>
        <v>#NAME?</v>
      </c>
      <c r="E4615" s="118" t="s">
        <v>20595</v>
      </c>
      <c r="F4615" s="118" t="s">
        <v>20600</v>
      </c>
      <c r="G4615" s="118"/>
      <c r="H4615" s="118" t="s">
        <v>20601</v>
      </c>
      <c r="I4615" s="118" t="s">
        <v>11196</v>
      </c>
      <c r="J4615" s="118" t="s">
        <v>8313</v>
      </c>
    </row>
    <row r="4616" spans="1:10" ht="12.75">
      <c r="A4616" s="118" t="s">
        <v>20602</v>
      </c>
      <c r="B4616" s="118" t="s">
        <v>20603</v>
      </c>
      <c r="C4616" s="118" t="b">
        <v>0</v>
      </c>
      <c r="D4616" s="118" t="e">
        <f t="shared" ca="1" si="1"/>
        <v>#NAME?</v>
      </c>
      <c r="E4616" s="118" t="s">
        <v>20595</v>
      </c>
      <c r="F4616" s="118" t="s">
        <v>20604</v>
      </c>
      <c r="G4616" s="118"/>
      <c r="H4616" s="118" t="s">
        <v>4278</v>
      </c>
      <c r="I4616" s="118" t="s">
        <v>11196</v>
      </c>
      <c r="J4616" s="118" t="s">
        <v>8313</v>
      </c>
    </row>
    <row r="4617" spans="1:10" ht="12.75">
      <c r="A4617" s="118" t="s">
        <v>830</v>
      </c>
      <c r="B4617" s="118" t="s">
        <v>20605</v>
      </c>
      <c r="C4617" s="118" t="b">
        <v>0</v>
      </c>
      <c r="D4617" s="118" t="e">
        <f t="shared" ca="1" si="1"/>
        <v>#NAME?</v>
      </c>
      <c r="E4617" s="118" t="s">
        <v>20595</v>
      </c>
      <c r="F4617" s="118" t="s">
        <v>20606</v>
      </c>
      <c r="G4617" s="118"/>
      <c r="H4617" s="118" t="s">
        <v>20607</v>
      </c>
      <c r="I4617" s="118" t="s">
        <v>11196</v>
      </c>
      <c r="J4617" s="118" t="s">
        <v>8313</v>
      </c>
    </row>
    <row r="4618" spans="1:10" ht="12.75">
      <c r="A4618" s="118" t="s">
        <v>830</v>
      </c>
      <c r="B4618" s="118" t="s">
        <v>10037</v>
      </c>
      <c r="C4618" s="118" t="b">
        <v>0</v>
      </c>
      <c r="D4618" s="118" t="e">
        <f t="shared" ca="1" si="1"/>
        <v>#NAME?</v>
      </c>
      <c r="E4618" s="118" t="s">
        <v>20595</v>
      </c>
      <c r="F4618" s="118" t="s">
        <v>20608</v>
      </c>
      <c r="G4618" s="118"/>
      <c r="H4618" s="118" t="s">
        <v>20609</v>
      </c>
      <c r="I4618" s="118" t="s">
        <v>11196</v>
      </c>
      <c r="J4618" s="118" t="s">
        <v>8313</v>
      </c>
    </row>
    <row r="4619" spans="1:10" ht="12.75">
      <c r="A4619" s="118" t="s">
        <v>20610</v>
      </c>
      <c r="B4619" s="118" t="s">
        <v>12980</v>
      </c>
      <c r="C4619" s="118" t="b">
        <v>0</v>
      </c>
      <c r="D4619" s="118" t="e">
        <f t="shared" ca="1" si="1"/>
        <v>#NAME?</v>
      </c>
      <c r="E4619" s="118" t="s">
        <v>20595</v>
      </c>
      <c r="F4619" s="118" t="s">
        <v>20611</v>
      </c>
      <c r="G4619" s="118"/>
      <c r="H4619" s="118" t="s">
        <v>4278</v>
      </c>
      <c r="I4619" s="118" t="s">
        <v>11196</v>
      </c>
      <c r="J4619" s="118" t="s">
        <v>8313</v>
      </c>
    </row>
    <row r="4620" spans="1:10" ht="12.75">
      <c r="A4620" s="118" t="s">
        <v>995</v>
      </c>
      <c r="B4620" s="118" t="s">
        <v>9439</v>
      </c>
      <c r="C4620" s="118" t="b">
        <v>0</v>
      </c>
      <c r="D4620" s="118" t="e">
        <f t="shared" ca="1" si="1"/>
        <v>#NAME?</v>
      </c>
      <c r="E4620" s="118" t="s">
        <v>20595</v>
      </c>
      <c r="F4620" s="118" t="s">
        <v>20612</v>
      </c>
      <c r="G4620" s="118"/>
      <c r="H4620" s="118" t="s">
        <v>4278</v>
      </c>
      <c r="I4620" s="118" t="s">
        <v>11196</v>
      </c>
      <c r="J4620" s="118" t="s">
        <v>8313</v>
      </c>
    </row>
    <row r="4621" spans="1:10" ht="12.75">
      <c r="A4621" s="118" t="s">
        <v>2140</v>
      </c>
      <c r="B4621" s="118" t="s">
        <v>20613</v>
      </c>
      <c r="C4621" s="118" t="b">
        <v>0</v>
      </c>
      <c r="D4621" s="118" t="e">
        <f t="shared" ca="1" si="1"/>
        <v>#NAME?</v>
      </c>
      <c r="E4621" s="118" t="s">
        <v>20595</v>
      </c>
      <c r="F4621" s="118" t="s">
        <v>20614</v>
      </c>
      <c r="G4621" s="118"/>
      <c r="H4621" s="118" t="s">
        <v>20607</v>
      </c>
      <c r="I4621" s="118" t="s">
        <v>11196</v>
      </c>
      <c r="J4621" s="118" t="s">
        <v>8313</v>
      </c>
    </row>
    <row r="4622" spans="1:10" ht="12.75">
      <c r="A4622" s="118" t="s">
        <v>20615</v>
      </c>
      <c r="B4622" s="118" t="s">
        <v>20616</v>
      </c>
      <c r="C4622" s="118" t="b">
        <v>0</v>
      </c>
      <c r="D4622" s="118" t="e">
        <f t="shared" ca="1" si="1"/>
        <v>#NAME?</v>
      </c>
      <c r="E4622" s="118" t="s">
        <v>666</v>
      </c>
      <c r="F4622" s="118" t="s">
        <v>20617</v>
      </c>
      <c r="G4622" s="118"/>
      <c r="H4622" s="118" t="s">
        <v>5302</v>
      </c>
      <c r="I4622" s="118" t="s">
        <v>9131</v>
      </c>
      <c r="J4622" s="118" t="s">
        <v>7622</v>
      </c>
    </row>
    <row r="4623" spans="1:10" ht="12.75">
      <c r="A4623" s="118" t="s">
        <v>16012</v>
      </c>
      <c r="B4623" s="118" t="s">
        <v>20618</v>
      </c>
      <c r="C4623" s="118" t="b">
        <v>0</v>
      </c>
      <c r="D4623" s="118" t="e">
        <f t="shared" ca="1" si="1"/>
        <v>#NAME?</v>
      </c>
      <c r="E4623" s="118" t="s">
        <v>666</v>
      </c>
      <c r="F4623" s="118" t="s">
        <v>20619</v>
      </c>
      <c r="G4623" s="118"/>
      <c r="H4623" s="118" t="s">
        <v>4305</v>
      </c>
      <c r="I4623" s="118" t="s">
        <v>9131</v>
      </c>
      <c r="J4623" s="118" t="s">
        <v>7622</v>
      </c>
    </row>
    <row r="4624" spans="1:10" ht="12.75">
      <c r="A4624" s="118" t="s">
        <v>20620</v>
      </c>
      <c r="B4624" s="118" t="s">
        <v>1005</v>
      </c>
      <c r="C4624" s="118" t="b">
        <v>0</v>
      </c>
      <c r="D4624" s="118" t="e">
        <f t="shared" ca="1" si="1"/>
        <v>#NAME?</v>
      </c>
      <c r="E4624" s="118" t="s">
        <v>20621</v>
      </c>
      <c r="F4624" s="118" t="s">
        <v>20622</v>
      </c>
      <c r="G4624" s="118"/>
      <c r="H4624" s="118" t="s">
        <v>4485</v>
      </c>
      <c r="I4624" s="118" t="s">
        <v>8957</v>
      </c>
      <c r="J4624" s="118" t="s">
        <v>7622</v>
      </c>
    </row>
    <row r="4625" spans="1:10" ht="12.75">
      <c r="A4625" s="118" t="s">
        <v>1484</v>
      </c>
      <c r="B4625" s="118" t="s">
        <v>20623</v>
      </c>
      <c r="C4625" s="118" t="b">
        <v>0</v>
      </c>
      <c r="D4625" s="118" t="e">
        <f t="shared" ca="1" si="1"/>
        <v>#NAME?</v>
      </c>
      <c r="E4625" s="118" t="s">
        <v>20624</v>
      </c>
      <c r="F4625" s="118" t="s">
        <v>20625</v>
      </c>
      <c r="G4625" s="118"/>
      <c r="H4625" s="118" t="s">
        <v>4227</v>
      </c>
      <c r="I4625" s="118" t="s">
        <v>7820</v>
      </c>
      <c r="J4625" s="118" t="s">
        <v>7820</v>
      </c>
    </row>
    <row r="4626" spans="1:10" ht="12.75">
      <c r="A4626" s="118" t="s">
        <v>989</v>
      </c>
      <c r="B4626" s="118" t="s">
        <v>20626</v>
      </c>
      <c r="C4626" s="118" t="b">
        <v>0</v>
      </c>
      <c r="D4626" s="118" t="e">
        <f t="shared" ca="1" si="1"/>
        <v>#NAME?</v>
      </c>
      <c r="E4626" s="118" t="s">
        <v>3151</v>
      </c>
      <c r="F4626" s="118" t="s">
        <v>20627</v>
      </c>
      <c r="G4626" s="118"/>
      <c r="H4626" s="118" t="s">
        <v>54</v>
      </c>
      <c r="I4626" s="118" t="s">
        <v>7820</v>
      </c>
      <c r="J4626" s="118" t="s">
        <v>7820</v>
      </c>
    </row>
    <row r="4627" spans="1:10" ht="12.75">
      <c r="A4627" s="118" t="s">
        <v>1266</v>
      </c>
      <c r="B4627" s="118" t="s">
        <v>10491</v>
      </c>
      <c r="C4627" s="118" t="b">
        <v>0</v>
      </c>
      <c r="D4627" s="118" t="e">
        <f t="shared" ca="1" si="1"/>
        <v>#NAME?</v>
      </c>
      <c r="E4627" s="118" t="s">
        <v>3151</v>
      </c>
      <c r="F4627" s="118" t="s">
        <v>20628</v>
      </c>
      <c r="G4627" s="118"/>
      <c r="H4627" s="118" t="s">
        <v>8346</v>
      </c>
      <c r="I4627" s="118" t="s">
        <v>7820</v>
      </c>
      <c r="J4627" s="118" t="s">
        <v>7820</v>
      </c>
    </row>
    <row r="4628" spans="1:10" ht="12.75">
      <c r="A4628" s="118" t="s">
        <v>1591</v>
      </c>
      <c r="B4628" s="118" t="s">
        <v>20629</v>
      </c>
      <c r="C4628" s="118" t="b">
        <v>0</v>
      </c>
      <c r="D4628" s="118" t="e">
        <f t="shared" ca="1" si="1"/>
        <v>#NAME?</v>
      </c>
      <c r="E4628" s="118" t="s">
        <v>3151</v>
      </c>
      <c r="F4628" s="118" t="s">
        <v>20630</v>
      </c>
      <c r="G4628" s="118"/>
      <c r="H4628" s="118" t="s">
        <v>54</v>
      </c>
      <c r="I4628" s="118" t="s">
        <v>7820</v>
      </c>
      <c r="J4628" s="118" t="s">
        <v>7820</v>
      </c>
    </row>
    <row r="4629" spans="1:10" ht="12.75">
      <c r="A4629" s="118" t="s">
        <v>1235</v>
      </c>
      <c r="B4629" s="118" t="s">
        <v>11162</v>
      </c>
      <c r="C4629" s="118" t="b">
        <v>0</v>
      </c>
      <c r="D4629" s="118" t="e">
        <f t="shared" ca="1" si="1"/>
        <v>#NAME?</v>
      </c>
      <c r="E4629" s="118" t="s">
        <v>20631</v>
      </c>
      <c r="F4629" s="118" t="s">
        <v>20632</v>
      </c>
      <c r="G4629" s="118"/>
      <c r="H4629" s="118" t="s">
        <v>5368</v>
      </c>
      <c r="I4629" s="118" t="s">
        <v>7642</v>
      </c>
      <c r="J4629" s="118"/>
    </row>
    <row r="4630" spans="1:10" ht="12.75">
      <c r="A4630" s="118" t="s">
        <v>1666</v>
      </c>
      <c r="B4630" s="118" t="s">
        <v>20633</v>
      </c>
      <c r="C4630" s="118" t="b">
        <v>0</v>
      </c>
      <c r="D4630" s="118" t="e">
        <f t="shared" ca="1" si="1"/>
        <v>#NAME?</v>
      </c>
      <c r="E4630" s="118" t="s">
        <v>20631</v>
      </c>
      <c r="F4630" s="118" t="s">
        <v>20634</v>
      </c>
      <c r="G4630" s="118"/>
      <c r="H4630" s="118" t="s">
        <v>20635</v>
      </c>
      <c r="I4630" s="118" t="s">
        <v>7642</v>
      </c>
      <c r="J4630" s="118"/>
    </row>
    <row r="4631" spans="1:10" ht="12.75">
      <c r="A4631" s="118" t="s">
        <v>1828</v>
      </c>
      <c r="B4631" s="118" t="s">
        <v>20636</v>
      </c>
      <c r="C4631" s="118" t="b">
        <v>0</v>
      </c>
      <c r="D4631" s="118" t="e">
        <f t="shared" ca="1" si="1"/>
        <v>#NAME?</v>
      </c>
      <c r="E4631" s="118" t="s">
        <v>20631</v>
      </c>
      <c r="F4631" s="118" t="s">
        <v>20637</v>
      </c>
      <c r="G4631" s="118"/>
      <c r="H4631" s="118" t="s">
        <v>20635</v>
      </c>
      <c r="I4631" s="118" t="s">
        <v>7642</v>
      </c>
      <c r="J4631" s="118"/>
    </row>
    <row r="4632" spans="1:10" ht="12.75">
      <c r="A4632" s="118" t="s">
        <v>1828</v>
      </c>
      <c r="B4632" s="118" t="s">
        <v>20638</v>
      </c>
      <c r="C4632" s="118" t="b">
        <v>0</v>
      </c>
      <c r="D4632" s="118" t="e">
        <f t="shared" ca="1" si="1"/>
        <v>#NAME?</v>
      </c>
      <c r="E4632" s="118" t="s">
        <v>20631</v>
      </c>
      <c r="F4632" s="118" t="s">
        <v>20639</v>
      </c>
      <c r="G4632" s="118"/>
      <c r="H4632" s="118" t="s">
        <v>5961</v>
      </c>
      <c r="I4632" s="118" t="s">
        <v>7642</v>
      </c>
      <c r="J4632" s="118"/>
    </row>
    <row r="4633" spans="1:10" ht="12.75">
      <c r="A4633" s="118" t="s">
        <v>17890</v>
      </c>
      <c r="B4633" s="118" t="s">
        <v>9085</v>
      </c>
      <c r="C4633" s="118" t="b">
        <v>0</v>
      </c>
      <c r="D4633" s="118" t="e">
        <f t="shared" ca="1" si="1"/>
        <v>#NAME?</v>
      </c>
      <c r="E4633" s="118" t="s">
        <v>20631</v>
      </c>
      <c r="F4633" s="118" t="s">
        <v>20640</v>
      </c>
      <c r="G4633" s="118"/>
      <c r="H4633" s="118" t="s">
        <v>8391</v>
      </c>
      <c r="I4633" s="118" t="s">
        <v>7642</v>
      </c>
      <c r="J4633" s="118"/>
    </row>
    <row r="4634" spans="1:10" ht="12.75">
      <c r="A4634" s="118" t="s">
        <v>20641</v>
      </c>
      <c r="B4634" s="118" t="s">
        <v>1591</v>
      </c>
      <c r="C4634" s="118" t="b">
        <v>0</v>
      </c>
      <c r="D4634" s="118" t="e">
        <f t="shared" ca="1" si="1"/>
        <v>#NAME?</v>
      </c>
      <c r="E4634" s="118" t="s">
        <v>20631</v>
      </c>
      <c r="F4634" s="118" t="s">
        <v>20642</v>
      </c>
      <c r="G4634" s="118"/>
      <c r="H4634" s="118" t="s">
        <v>5368</v>
      </c>
      <c r="I4634" s="118" t="s">
        <v>7642</v>
      </c>
      <c r="J4634" s="118"/>
    </row>
    <row r="4635" spans="1:10" ht="12.75">
      <c r="A4635" s="118" t="s">
        <v>2416</v>
      </c>
      <c r="B4635" s="118" t="s">
        <v>20643</v>
      </c>
      <c r="C4635" s="118" t="b">
        <v>0</v>
      </c>
      <c r="D4635" s="118" t="e">
        <f t="shared" ca="1" si="1"/>
        <v>#NAME?</v>
      </c>
      <c r="E4635" s="118" t="s">
        <v>20644</v>
      </c>
      <c r="F4635" s="118" t="s">
        <v>20645</v>
      </c>
      <c r="G4635" s="118"/>
      <c r="H4635" s="118" t="s">
        <v>4276</v>
      </c>
      <c r="I4635" s="118" t="s">
        <v>3131</v>
      </c>
      <c r="J4635" s="118" t="s">
        <v>7622</v>
      </c>
    </row>
    <row r="4636" spans="1:10" ht="12.75">
      <c r="A4636" s="118" t="s">
        <v>11837</v>
      </c>
      <c r="B4636" s="118" t="s">
        <v>8046</v>
      </c>
      <c r="C4636" s="118" t="b">
        <v>0</v>
      </c>
      <c r="D4636" s="118" t="e">
        <f t="shared" ca="1" si="1"/>
        <v>#NAME?</v>
      </c>
      <c r="E4636" s="118" t="s">
        <v>20644</v>
      </c>
      <c r="F4636" s="118" t="s">
        <v>20646</v>
      </c>
      <c r="G4636" s="118"/>
      <c r="H4636" s="118" t="s">
        <v>4831</v>
      </c>
      <c r="I4636" s="118" t="s">
        <v>3131</v>
      </c>
      <c r="J4636" s="118" t="s">
        <v>7622</v>
      </c>
    </row>
    <row r="4637" spans="1:10" ht="12.75">
      <c r="A4637" s="118" t="s">
        <v>1266</v>
      </c>
      <c r="B4637" s="118" t="s">
        <v>20647</v>
      </c>
      <c r="C4637" s="118" t="b">
        <v>0</v>
      </c>
      <c r="D4637" s="118" t="e">
        <f t="shared" ca="1" si="1"/>
        <v>#NAME?</v>
      </c>
      <c r="E4637" s="118" t="s">
        <v>20644</v>
      </c>
      <c r="F4637" s="118" t="s">
        <v>20648</v>
      </c>
      <c r="G4637" s="118"/>
      <c r="H4637" s="118" t="s">
        <v>4872</v>
      </c>
      <c r="I4637" s="118" t="s">
        <v>3131</v>
      </c>
      <c r="J4637" s="118" t="s">
        <v>7622</v>
      </c>
    </row>
    <row r="4638" spans="1:10" ht="12.75">
      <c r="A4638" s="118" t="s">
        <v>814</v>
      </c>
      <c r="B4638" s="118" t="s">
        <v>2641</v>
      </c>
      <c r="C4638" s="118" t="b">
        <v>0</v>
      </c>
      <c r="D4638" s="118" t="e">
        <f t="shared" ca="1" si="1"/>
        <v>#NAME?</v>
      </c>
      <c r="E4638" s="118" t="s">
        <v>20644</v>
      </c>
      <c r="F4638" s="118" t="s">
        <v>20649</v>
      </c>
      <c r="G4638" s="118"/>
      <c r="H4638" s="118" t="s">
        <v>4872</v>
      </c>
      <c r="I4638" s="118" t="s">
        <v>3131</v>
      </c>
      <c r="J4638" s="118" t="s">
        <v>7622</v>
      </c>
    </row>
    <row r="4639" spans="1:10" ht="12.75">
      <c r="A4639" s="118" t="s">
        <v>20650</v>
      </c>
      <c r="B4639" s="118" t="s">
        <v>20651</v>
      </c>
      <c r="C4639" s="118" t="b">
        <v>0</v>
      </c>
      <c r="D4639" s="118" t="e">
        <f t="shared" ca="1" si="1"/>
        <v>#NAME?</v>
      </c>
      <c r="E4639" s="118" t="s">
        <v>20644</v>
      </c>
      <c r="F4639" s="118" t="s">
        <v>20652</v>
      </c>
      <c r="G4639" s="118"/>
      <c r="H4639" s="118" t="s">
        <v>4276</v>
      </c>
      <c r="I4639" s="118" t="s">
        <v>3131</v>
      </c>
      <c r="J4639" s="118" t="s">
        <v>7622</v>
      </c>
    </row>
    <row r="4640" spans="1:10" ht="12.75">
      <c r="A4640" s="118" t="s">
        <v>910</v>
      </c>
      <c r="B4640" s="118" t="s">
        <v>20653</v>
      </c>
      <c r="C4640" s="118" t="b">
        <v>0</v>
      </c>
      <c r="D4640" s="118" t="e">
        <f t="shared" ca="1" si="1"/>
        <v>#NAME?</v>
      </c>
      <c r="E4640" s="118" t="s">
        <v>20644</v>
      </c>
      <c r="F4640" s="118" t="s">
        <v>20654</v>
      </c>
      <c r="G4640" s="118"/>
      <c r="H4640" s="118" t="s">
        <v>8656</v>
      </c>
      <c r="I4640" s="118" t="s">
        <v>3131</v>
      </c>
      <c r="J4640" s="118" t="s">
        <v>7622</v>
      </c>
    </row>
    <row r="4641" spans="1:10" ht="12.75">
      <c r="A4641" s="118" t="s">
        <v>910</v>
      </c>
      <c r="B4641" s="118" t="s">
        <v>9147</v>
      </c>
      <c r="C4641" s="118" t="b">
        <v>0</v>
      </c>
      <c r="D4641" s="118" t="e">
        <f t="shared" ca="1" si="1"/>
        <v>#NAME?</v>
      </c>
      <c r="E4641" s="118" t="s">
        <v>20644</v>
      </c>
      <c r="F4641" s="118" t="s">
        <v>20655</v>
      </c>
      <c r="G4641" s="118"/>
      <c r="H4641" s="118" t="s">
        <v>5273</v>
      </c>
      <c r="I4641" s="118" t="s">
        <v>3131</v>
      </c>
      <c r="J4641" s="118" t="s">
        <v>7622</v>
      </c>
    </row>
    <row r="4642" spans="1:10" ht="12.75">
      <c r="A4642" s="118" t="s">
        <v>10407</v>
      </c>
      <c r="B4642" s="118" t="s">
        <v>9508</v>
      </c>
      <c r="C4642" s="118" t="b">
        <v>0</v>
      </c>
      <c r="D4642" s="118" t="e">
        <f t="shared" ca="1" si="1"/>
        <v>#NAME?</v>
      </c>
      <c r="E4642" s="118" t="s">
        <v>20644</v>
      </c>
      <c r="F4642" s="118" t="s">
        <v>20656</v>
      </c>
      <c r="G4642" s="118"/>
      <c r="H4642" s="118" t="s">
        <v>4831</v>
      </c>
      <c r="I4642" s="118" t="s">
        <v>3131</v>
      </c>
      <c r="J4642" s="118" t="s">
        <v>7622</v>
      </c>
    </row>
    <row r="4643" spans="1:10" ht="12.75">
      <c r="A4643" s="118" t="s">
        <v>13402</v>
      </c>
      <c r="B4643" s="118" t="s">
        <v>8895</v>
      </c>
      <c r="C4643" s="118" t="b">
        <v>0</v>
      </c>
      <c r="D4643" s="118" t="e">
        <f t="shared" ca="1" si="1"/>
        <v>#NAME?</v>
      </c>
      <c r="E4643" s="118" t="s">
        <v>20644</v>
      </c>
      <c r="F4643" s="118" t="s">
        <v>20657</v>
      </c>
      <c r="G4643" s="118"/>
      <c r="H4643" s="118" t="s">
        <v>4831</v>
      </c>
      <c r="I4643" s="118" t="s">
        <v>3131</v>
      </c>
      <c r="J4643" s="118" t="s">
        <v>7622</v>
      </c>
    </row>
    <row r="4644" spans="1:10" ht="12.75">
      <c r="A4644" s="118" t="s">
        <v>2671</v>
      </c>
      <c r="B4644" s="118" t="s">
        <v>20658</v>
      </c>
      <c r="C4644" s="118" t="b">
        <v>0</v>
      </c>
      <c r="D4644" s="118" t="e">
        <f t="shared" ca="1" si="1"/>
        <v>#NAME?</v>
      </c>
      <c r="E4644" s="118" t="s">
        <v>20644</v>
      </c>
      <c r="F4644" s="118" t="s">
        <v>20659</v>
      </c>
      <c r="G4644" s="118"/>
      <c r="H4644" s="118" t="s">
        <v>5273</v>
      </c>
      <c r="I4644" s="118" t="s">
        <v>3131</v>
      </c>
      <c r="J4644" s="118" t="s">
        <v>7622</v>
      </c>
    </row>
    <row r="4645" spans="1:10" ht="12.75">
      <c r="A4645" s="118" t="s">
        <v>2671</v>
      </c>
      <c r="B4645" s="118" t="s">
        <v>12050</v>
      </c>
      <c r="C4645" s="118" t="b">
        <v>0</v>
      </c>
      <c r="D4645" s="118" t="e">
        <f t="shared" ca="1" si="1"/>
        <v>#NAME?</v>
      </c>
      <c r="E4645" s="118" t="s">
        <v>20644</v>
      </c>
      <c r="F4645" s="118" t="s">
        <v>20660</v>
      </c>
      <c r="G4645" s="118"/>
      <c r="H4645" s="118" t="s">
        <v>5273</v>
      </c>
      <c r="I4645" s="118" t="s">
        <v>3131</v>
      </c>
      <c r="J4645" s="118" t="s">
        <v>7622</v>
      </c>
    </row>
    <row r="4646" spans="1:10" ht="12.75">
      <c r="A4646" s="118" t="s">
        <v>2671</v>
      </c>
      <c r="B4646" s="118" t="s">
        <v>20661</v>
      </c>
      <c r="C4646" s="118" t="b">
        <v>0</v>
      </c>
      <c r="D4646" s="118" t="e">
        <f t="shared" ca="1" si="1"/>
        <v>#NAME?</v>
      </c>
      <c r="E4646" s="118" t="s">
        <v>20644</v>
      </c>
      <c r="F4646" s="118" t="s">
        <v>20662</v>
      </c>
      <c r="G4646" s="118"/>
      <c r="H4646" s="118" t="s">
        <v>5607</v>
      </c>
      <c r="I4646" s="118" t="s">
        <v>3131</v>
      </c>
      <c r="J4646" s="118" t="s">
        <v>7622</v>
      </c>
    </row>
    <row r="4647" spans="1:10" ht="12.75">
      <c r="A4647" s="118" t="s">
        <v>7966</v>
      </c>
      <c r="B4647" s="118" t="s">
        <v>20663</v>
      </c>
      <c r="C4647" s="118" t="b">
        <v>0</v>
      </c>
      <c r="D4647" s="118" t="e">
        <f t="shared" ca="1" si="1"/>
        <v>#NAME?</v>
      </c>
      <c r="E4647" s="118" t="s">
        <v>20644</v>
      </c>
      <c r="F4647" s="118" t="s">
        <v>20664</v>
      </c>
      <c r="G4647" s="118"/>
      <c r="H4647" s="118" t="s">
        <v>5607</v>
      </c>
      <c r="I4647" s="118" t="s">
        <v>3131</v>
      </c>
      <c r="J4647" s="118" t="s">
        <v>7622</v>
      </c>
    </row>
    <row r="4648" spans="1:10" ht="12.75">
      <c r="A4648" s="118" t="s">
        <v>1591</v>
      </c>
      <c r="B4648" s="118" t="s">
        <v>20665</v>
      </c>
      <c r="C4648" s="118" t="b">
        <v>0</v>
      </c>
      <c r="D4648" s="118" t="e">
        <f t="shared" ca="1" si="1"/>
        <v>#NAME?</v>
      </c>
      <c r="E4648" s="118" t="s">
        <v>20644</v>
      </c>
      <c r="F4648" s="118" t="s">
        <v>20666</v>
      </c>
      <c r="G4648" s="118"/>
      <c r="H4648" s="118" t="s">
        <v>4276</v>
      </c>
      <c r="I4648" s="118" t="s">
        <v>3131</v>
      </c>
      <c r="J4648" s="118" t="s">
        <v>7622</v>
      </c>
    </row>
    <row r="4649" spans="1:10" ht="12.75">
      <c r="A4649" s="118" t="s">
        <v>853</v>
      </c>
      <c r="B4649" s="118" t="s">
        <v>20667</v>
      </c>
      <c r="C4649" s="118" t="b">
        <v>0</v>
      </c>
      <c r="D4649" s="118" t="e">
        <f t="shared" ca="1" si="1"/>
        <v>#NAME?</v>
      </c>
      <c r="E4649" s="118" t="s">
        <v>20644</v>
      </c>
      <c r="F4649" s="118" t="s">
        <v>20668</v>
      </c>
      <c r="G4649" s="118"/>
      <c r="H4649" s="118" t="s">
        <v>5607</v>
      </c>
      <c r="I4649" s="118" t="s">
        <v>3131</v>
      </c>
      <c r="J4649" s="118" t="s">
        <v>7622</v>
      </c>
    </row>
    <row r="4650" spans="1:10" ht="12.75">
      <c r="A4650" s="118" t="s">
        <v>940</v>
      </c>
      <c r="B4650" s="118" t="s">
        <v>20669</v>
      </c>
      <c r="C4650" s="118" t="b">
        <v>0</v>
      </c>
      <c r="D4650" s="118" t="e">
        <f t="shared" ca="1" si="1"/>
        <v>#NAME?</v>
      </c>
      <c r="E4650" s="118" t="s">
        <v>20644</v>
      </c>
      <c r="F4650" s="118" t="s">
        <v>20670</v>
      </c>
      <c r="G4650" s="118"/>
      <c r="H4650" s="118" t="s">
        <v>5607</v>
      </c>
      <c r="I4650" s="118" t="s">
        <v>3131</v>
      </c>
      <c r="J4650" s="118" t="s">
        <v>7622</v>
      </c>
    </row>
    <row r="4651" spans="1:10" ht="12.75">
      <c r="A4651" s="118" t="s">
        <v>1525</v>
      </c>
      <c r="B4651" s="118" t="s">
        <v>20671</v>
      </c>
      <c r="C4651" s="118" t="b">
        <v>0</v>
      </c>
      <c r="D4651" s="118" t="e">
        <f t="shared" ca="1" si="1"/>
        <v>#NAME?</v>
      </c>
      <c r="E4651" s="118" t="s">
        <v>20644</v>
      </c>
      <c r="F4651" s="118" t="s">
        <v>20672</v>
      </c>
      <c r="G4651" s="118"/>
      <c r="H4651" s="118" t="s">
        <v>4276</v>
      </c>
      <c r="I4651" s="118" t="s">
        <v>3131</v>
      </c>
      <c r="J4651" s="118" t="s">
        <v>7622</v>
      </c>
    </row>
    <row r="4652" spans="1:10" ht="12.75">
      <c r="A4652" s="118" t="s">
        <v>1213</v>
      </c>
      <c r="B4652" s="118" t="s">
        <v>20673</v>
      </c>
      <c r="C4652" s="118" t="b">
        <v>0</v>
      </c>
      <c r="D4652" s="118" t="e">
        <f t="shared" ca="1" si="1"/>
        <v>#NAME?</v>
      </c>
      <c r="E4652" s="118" t="s">
        <v>20644</v>
      </c>
      <c r="F4652" s="118" t="s">
        <v>20674</v>
      </c>
      <c r="G4652" s="118"/>
      <c r="H4652" s="118" t="s">
        <v>5607</v>
      </c>
      <c r="I4652" s="118" t="s">
        <v>3131</v>
      </c>
      <c r="J4652" s="118" t="s">
        <v>7622</v>
      </c>
    </row>
    <row r="4653" spans="1:10" ht="12.75">
      <c r="A4653" s="118" t="s">
        <v>20675</v>
      </c>
      <c r="B4653" s="118" t="s">
        <v>20676</v>
      </c>
      <c r="C4653" s="118" t="b">
        <v>0</v>
      </c>
      <c r="D4653" s="118" t="e">
        <f t="shared" ca="1" si="1"/>
        <v>#NAME?</v>
      </c>
      <c r="E4653" s="118" t="s">
        <v>20644</v>
      </c>
      <c r="F4653" s="118" t="s">
        <v>20677</v>
      </c>
      <c r="G4653" s="118"/>
      <c r="H4653" s="118" t="s">
        <v>7611</v>
      </c>
      <c r="I4653" s="118" t="s">
        <v>3131</v>
      </c>
      <c r="J4653" s="118" t="s">
        <v>7622</v>
      </c>
    </row>
    <row r="4654" spans="1:10" ht="12.75">
      <c r="A4654" s="118" t="s">
        <v>20678</v>
      </c>
      <c r="B4654" s="118" t="s">
        <v>20679</v>
      </c>
      <c r="C4654" s="118" t="b">
        <v>0</v>
      </c>
      <c r="D4654" s="118" t="e">
        <f t="shared" ca="1" si="1"/>
        <v>#NAME?</v>
      </c>
      <c r="E4654" s="118" t="s">
        <v>20644</v>
      </c>
      <c r="F4654" s="118" t="s">
        <v>20680</v>
      </c>
      <c r="G4654" s="118"/>
      <c r="H4654" s="118" t="s">
        <v>4276</v>
      </c>
      <c r="I4654" s="118" t="s">
        <v>3131</v>
      </c>
      <c r="J4654" s="118" t="s">
        <v>7622</v>
      </c>
    </row>
    <row r="4655" spans="1:10" ht="12.75">
      <c r="A4655" s="118" t="s">
        <v>2013</v>
      </c>
      <c r="B4655" s="118" t="s">
        <v>20681</v>
      </c>
      <c r="C4655" s="118" t="b">
        <v>0</v>
      </c>
      <c r="D4655" s="118" t="e">
        <f t="shared" ca="1" si="1"/>
        <v>#NAME?</v>
      </c>
      <c r="E4655" s="118" t="s">
        <v>20644</v>
      </c>
      <c r="F4655" s="118" t="s">
        <v>20682</v>
      </c>
      <c r="G4655" s="118"/>
      <c r="H4655" s="118" t="s">
        <v>4831</v>
      </c>
      <c r="I4655" s="118" t="s">
        <v>3131</v>
      </c>
      <c r="J4655" s="118" t="s">
        <v>7622</v>
      </c>
    </row>
    <row r="4656" spans="1:10" ht="12.75">
      <c r="A4656" s="118" t="s">
        <v>8899</v>
      </c>
      <c r="B4656" s="118" t="s">
        <v>13195</v>
      </c>
      <c r="C4656" s="118" t="b">
        <v>0</v>
      </c>
      <c r="D4656" s="118" t="e">
        <f t="shared" ca="1" si="1"/>
        <v>#NAME?</v>
      </c>
      <c r="E4656" s="118" t="s">
        <v>20644</v>
      </c>
      <c r="F4656" s="118" t="s">
        <v>20683</v>
      </c>
      <c r="G4656" s="118"/>
      <c r="H4656" s="118" t="s">
        <v>5064</v>
      </c>
      <c r="I4656" s="118" t="s">
        <v>3131</v>
      </c>
      <c r="J4656" s="118" t="s">
        <v>7622</v>
      </c>
    </row>
    <row r="4657" spans="1:10" ht="12.75">
      <c r="A4657" s="118" t="s">
        <v>2523</v>
      </c>
      <c r="B4657" s="118" t="s">
        <v>20684</v>
      </c>
      <c r="C4657" s="118" t="b">
        <v>0</v>
      </c>
      <c r="D4657" s="118" t="e">
        <f t="shared" ca="1" si="1"/>
        <v>#NAME?</v>
      </c>
      <c r="E4657" s="118" t="s">
        <v>20644</v>
      </c>
      <c r="F4657" s="118" t="s">
        <v>20685</v>
      </c>
      <c r="G4657" s="118"/>
      <c r="H4657" s="118" t="s">
        <v>5607</v>
      </c>
      <c r="I4657" s="118" t="s">
        <v>3131</v>
      </c>
      <c r="J4657" s="118" t="s">
        <v>7622</v>
      </c>
    </row>
    <row r="4658" spans="1:10" ht="12.75">
      <c r="A4658" s="118" t="s">
        <v>10167</v>
      </c>
      <c r="B4658" s="118" t="s">
        <v>907</v>
      </c>
      <c r="C4658" s="118" t="b">
        <v>0</v>
      </c>
      <c r="D4658" s="118" t="e">
        <f t="shared" ca="1" si="1"/>
        <v>#NAME?</v>
      </c>
      <c r="E4658" s="118" t="s">
        <v>20644</v>
      </c>
      <c r="F4658" s="118" t="s">
        <v>20686</v>
      </c>
      <c r="G4658" s="118"/>
      <c r="H4658" s="118" t="s">
        <v>7754</v>
      </c>
      <c r="I4658" s="118" t="s">
        <v>3131</v>
      </c>
      <c r="J4658" s="118" t="s">
        <v>7622</v>
      </c>
    </row>
    <row r="4659" spans="1:10" ht="12.75">
      <c r="A4659" s="118" t="s">
        <v>1591</v>
      </c>
      <c r="B4659" s="118" t="s">
        <v>14080</v>
      </c>
      <c r="C4659" s="118" t="b">
        <v>0</v>
      </c>
      <c r="D4659" s="118" t="e">
        <f t="shared" ca="1" si="1"/>
        <v>#NAME?</v>
      </c>
      <c r="E4659" s="118" t="s">
        <v>20687</v>
      </c>
      <c r="F4659" s="118" t="s">
        <v>20688</v>
      </c>
      <c r="G4659" s="118"/>
      <c r="H4659" s="118" t="s">
        <v>54</v>
      </c>
      <c r="I4659" s="118" t="s">
        <v>14479</v>
      </c>
      <c r="J4659" s="118" t="s">
        <v>14480</v>
      </c>
    </row>
    <row r="4660" spans="1:10" ht="12.75">
      <c r="A4660" s="118" t="s">
        <v>2226</v>
      </c>
      <c r="B4660" s="118" t="s">
        <v>14476</v>
      </c>
      <c r="C4660" s="118" t="b">
        <v>0</v>
      </c>
      <c r="D4660" s="118" t="e">
        <f t="shared" ca="1" si="1"/>
        <v>#NAME?</v>
      </c>
      <c r="E4660" s="118" t="s">
        <v>20687</v>
      </c>
      <c r="F4660" s="118" t="s">
        <v>20689</v>
      </c>
      <c r="G4660" s="118"/>
      <c r="H4660" s="118" t="s">
        <v>54</v>
      </c>
      <c r="I4660" s="118" t="s">
        <v>14479</v>
      </c>
      <c r="J4660" s="118" t="s">
        <v>14480</v>
      </c>
    </row>
    <row r="4661" spans="1:10" ht="12.75">
      <c r="A4661" s="118" t="s">
        <v>10777</v>
      </c>
      <c r="B4661" s="118" t="s">
        <v>2264</v>
      </c>
      <c r="C4661" s="118" t="b">
        <v>0</v>
      </c>
      <c r="D4661" s="118" t="e">
        <f t="shared" ca="1" si="1"/>
        <v>#NAME?</v>
      </c>
      <c r="E4661" s="118" t="s">
        <v>20687</v>
      </c>
      <c r="F4661" s="118" t="s">
        <v>20690</v>
      </c>
      <c r="G4661" s="118"/>
      <c r="H4661" s="118" t="s">
        <v>54</v>
      </c>
      <c r="I4661" s="118" t="s">
        <v>14479</v>
      </c>
      <c r="J4661" s="118" t="s">
        <v>14480</v>
      </c>
    </row>
    <row r="4662" spans="1:10" ht="12.75">
      <c r="A4662" s="118" t="s">
        <v>902</v>
      </c>
      <c r="B4662" s="118" t="s">
        <v>20691</v>
      </c>
      <c r="C4662" s="118" t="b">
        <v>0</v>
      </c>
      <c r="D4662" s="118" t="e">
        <f t="shared" ca="1" si="1"/>
        <v>#NAME?</v>
      </c>
      <c r="E4662" s="118" t="s">
        <v>20692</v>
      </c>
      <c r="F4662" s="118" t="s">
        <v>20693</v>
      </c>
      <c r="G4662" s="118"/>
      <c r="H4662" s="118" t="s">
        <v>54</v>
      </c>
      <c r="I4662" s="118" t="s">
        <v>8526</v>
      </c>
      <c r="J4662" s="118" t="s">
        <v>7591</v>
      </c>
    </row>
    <row r="4663" spans="1:10" ht="12.75">
      <c r="A4663" s="118" t="s">
        <v>1123</v>
      </c>
      <c r="B4663" s="118" t="s">
        <v>2625</v>
      </c>
      <c r="C4663" s="118" t="b">
        <v>0</v>
      </c>
      <c r="D4663" s="118" t="e">
        <f t="shared" ca="1" si="1"/>
        <v>#NAME?</v>
      </c>
      <c r="E4663" s="118" t="s">
        <v>20692</v>
      </c>
      <c r="F4663" s="118" t="s">
        <v>20694</v>
      </c>
      <c r="G4663" s="118"/>
      <c r="H4663" s="118" t="s">
        <v>7647</v>
      </c>
      <c r="I4663" s="118" t="s">
        <v>8526</v>
      </c>
      <c r="J4663" s="118" t="s">
        <v>7591</v>
      </c>
    </row>
    <row r="4664" spans="1:10" ht="12.75">
      <c r="A4664" s="118" t="s">
        <v>20695</v>
      </c>
      <c r="B4664" s="118" t="s">
        <v>1288</v>
      </c>
      <c r="C4664" s="118" t="b">
        <v>0</v>
      </c>
      <c r="D4664" s="118" t="e">
        <f t="shared" ca="1" si="1"/>
        <v>#NAME?</v>
      </c>
      <c r="E4664" s="118" t="s">
        <v>20692</v>
      </c>
      <c r="F4664" s="118" t="s">
        <v>20696</v>
      </c>
      <c r="G4664" s="118"/>
      <c r="H4664" s="118" t="s">
        <v>4485</v>
      </c>
      <c r="I4664" s="118" t="s">
        <v>8526</v>
      </c>
      <c r="J4664" s="118" t="s">
        <v>7591</v>
      </c>
    </row>
    <row r="4665" spans="1:10" ht="12.75">
      <c r="A4665" s="118" t="s">
        <v>13224</v>
      </c>
      <c r="B4665" s="118" t="s">
        <v>20697</v>
      </c>
      <c r="C4665" s="118" t="b">
        <v>0</v>
      </c>
      <c r="D4665" s="118" t="e">
        <f t="shared" ca="1" si="1"/>
        <v>#NAME?</v>
      </c>
      <c r="E4665" s="118" t="s">
        <v>20692</v>
      </c>
      <c r="F4665" s="118" t="s">
        <v>20698</v>
      </c>
      <c r="G4665" s="118"/>
      <c r="H4665" s="118" t="s">
        <v>7611</v>
      </c>
      <c r="I4665" s="118" t="s">
        <v>8526</v>
      </c>
      <c r="J4665" s="118" t="s">
        <v>7591</v>
      </c>
    </row>
    <row r="4666" spans="1:10" ht="12.75">
      <c r="A4666" s="118" t="s">
        <v>1069</v>
      </c>
      <c r="B4666" s="118" t="s">
        <v>20699</v>
      </c>
      <c r="C4666" s="118" t="b">
        <v>0</v>
      </c>
      <c r="D4666" s="118" t="e">
        <f t="shared" ca="1" si="1"/>
        <v>#NAME?</v>
      </c>
      <c r="E4666" s="118" t="s">
        <v>20692</v>
      </c>
      <c r="F4666" s="118" t="s">
        <v>20700</v>
      </c>
      <c r="G4666" s="118"/>
      <c r="H4666" s="118" t="s">
        <v>54</v>
      </c>
      <c r="I4666" s="118" t="s">
        <v>8526</v>
      </c>
      <c r="J4666" s="118" t="s">
        <v>7591</v>
      </c>
    </row>
    <row r="4667" spans="1:10" ht="12.75">
      <c r="A4667" s="118" t="s">
        <v>8358</v>
      </c>
      <c r="B4667" s="118" t="s">
        <v>1398</v>
      </c>
      <c r="C4667" s="118" t="b">
        <v>0</v>
      </c>
      <c r="D4667" s="118" t="e">
        <f t="shared" ca="1" si="1"/>
        <v>#NAME?</v>
      </c>
      <c r="E4667" s="118" t="s">
        <v>20692</v>
      </c>
      <c r="F4667" s="118" t="s">
        <v>20701</v>
      </c>
      <c r="G4667" s="118"/>
      <c r="H4667" s="118" t="s">
        <v>4278</v>
      </c>
      <c r="I4667" s="118" t="s">
        <v>8526</v>
      </c>
      <c r="J4667" s="118" t="s">
        <v>7591</v>
      </c>
    </row>
    <row r="4668" spans="1:10" ht="12.75">
      <c r="A4668" s="118" t="s">
        <v>20702</v>
      </c>
      <c r="B4668" s="118" t="s">
        <v>16605</v>
      </c>
      <c r="C4668" s="118" t="b">
        <v>0</v>
      </c>
      <c r="D4668" s="118" t="e">
        <f t="shared" ca="1" si="1"/>
        <v>#NAME?</v>
      </c>
      <c r="E4668" s="118" t="s">
        <v>20703</v>
      </c>
      <c r="F4668" s="118" t="s">
        <v>20704</v>
      </c>
      <c r="G4668" s="118"/>
      <c r="H4668" s="118" t="s">
        <v>4872</v>
      </c>
      <c r="I4668" s="118" t="s">
        <v>8883</v>
      </c>
      <c r="J4668" s="118"/>
    </row>
    <row r="4669" spans="1:10" ht="12.75">
      <c r="A4669" s="118" t="s">
        <v>11932</v>
      </c>
      <c r="B4669" s="118" t="s">
        <v>8886</v>
      </c>
      <c r="C4669" s="118" t="b">
        <v>0</v>
      </c>
      <c r="D4669" s="118" t="e">
        <f t="shared" ca="1" si="1"/>
        <v>#NAME?</v>
      </c>
      <c r="E4669" s="118" t="s">
        <v>20703</v>
      </c>
      <c r="F4669" s="118" t="s">
        <v>20705</v>
      </c>
      <c r="G4669" s="118"/>
      <c r="H4669" s="118" t="s">
        <v>54</v>
      </c>
      <c r="I4669" s="118" t="s">
        <v>8883</v>
      </c>
      <c r="J4669" s="118"/>
    </row>
    <row r="4670" spans="1:10" ht="12.75">
      <c r="A4670" s="118" t="s">
        <v>9715</v>
      </c>
      <c r="B4670" s="118" t="s">
        <v>20706</v>
      </c>
      <c r="C4670" s="118" t="b">
        <v>0</v>
      </c>
      <c r="D4670" s="118" t="e">
        <f t="shared" ca="1" si="1"/>
        <v>#NAME?</v>
      </c>
      <c r="E4670" s="118" t="s">
        <v>20707</v>
      </c>
      <c r="F4670" s="118" t="s">
        <v>20708</v>
      </c>
      <c r="G4670" s="118"/>
      <c r="H4670" s="118" t="s">
        <v>54</v>
      </c>
      <c r="I4670" s="118" t="s">
        <v>8925</v>
      </c>
      <c r="J4670" s="118"/>
    </row>
    <row r="4671" spans="1:10" ht="12.75">
      <c r="A4671" s="118" t="s">
        <v>18238</v>
      </c>
      <c r="B4671" s="118" t="s">
        <v>20709</v>
      </c>
      <c r="C4671" s="118" t="b">
        <v>0</v>
      </c>
      <c r="D4671" s="118" t="e">
        <f t="shared" ca="1" si="1"/>
        <v>#NAME?</v>
      </c>
      <c r="E4671" s="118" t="s">
        <v>20707</v>
      </c>
      <c r="F4671" s="118" t="s">
        <v>20710</v>
      </c>
      <c r="G4671" s="118"/>
      <c r="H4671" s="118" t="s">
        <v>54</v>
      </c>
      <c r="I4671" s="118" t="s">
        <v>8925</v>
      </c>
      <c r="J4671" s="118"/>
    </row>
    <row r="4672" spans="1:10" ht="12.75">
      <c r="A4672" s="118" t="s">
        <v>12113</v>
      </c>
      <c r="B4672" s="118" t="s">
        <v>13782</v>
      </c>
      <c r="C4672" s="118" t="b">
        <v>0</v>
      </c>
      <c r="D4672" s="118" t="e">
        <f t="shared" ca="1" si="1"/>
        <v>#NAME?</v>
      </c>
      <c r="E4672" s="118" t="s">
        <v>20711</v>
      </c>
      <c r="F4672" s="118" t="s">
        <v>20712</v>
      </c>
      <c r="G4672" s="118"/>
      <c r="H4672" s="118" t="s">
        <v>17328</v>
      </c>
      <c r="I4672" s="118" t="s">
        <v>16335</v>
      </c>
      <c r="J4672" s="118" t="s">
        <v>7636</v>
      </c>
    </row>
    <row r="4673" spans="1:10" ht="12.75">
      <c r="A4673" s="118" t="s">
        <v>20713</v>
      </c>
      <c r="B4673" s="118" t="s">
        <v>20714</v>
      </c>
      <c r="C4673" s="118" t="b">
        <v>0</v>
      </c>
      <c r="D4673" s="118" t="e">
        <f t="shared" ca="1" si="1"/>
        <v>#NAME?</v>
      </c>
      <c r="E4673" s="118" t="s">
        <v>20711</v>
      </c>
      <c r="F4673" s="118" t="s">
        <v>20715</v>
      </c>
      <c r="G4673" s="118"/>
      <c r="H4673" s="118" t="s">
        <v>20716</v>
      </c>
      <c r="I4673" s="118" t="s">
        <v>16335</v>
      </c>
      <c r="J4673" s="118" t="s">
        <v>7636</v>
      </c>
    </row>
    <row r="4674" spans="1:10" ht="12.75">
      <c r="A4674" s="118" t="s">
        <v>836</v>
      </c>
      <c r="B4674" s="118" t="s">
        <v>20717</v>
      </c>
      <c r="C4674" s="118" t="b">
        <v>0</v>
      </c>
      <c r="D4674" s="118" t="e">
        <f t="shared" ca="1" si="1"/>
        <v>#NAME?</v>
      </c>
      <c r="E4674" s="118" t="s">
        <v>20718</v>
      </c>
      <c r="F4674" s="118" t="s">
        <v>20719</v>
      </c>
      <c r="G4674" s="118"/>
      <c r="H4674" s="118" t="s">
        <v>54</v>
      </c>
      <c r="I4674" s="118" t="s">
        <v>7820</v>
      </c>
      <c r="J4674" s="118" t="s">
        <v>7820</v>
      </c>
    </row>
    <row r="4675" spans="1:10" ht="12.75">
      <c r="A4675" s="118" t="s">
        <v>8744</v>
      </c>
      <c r="B4675" s="118" t="s">
        <v>11452</v>
      </c>
      <c r="C4675" s="118" t="b">
        <v>0</v>
      </c>
      <c r="D4675" s="118" t="e">
        <f t="shared" ca="1" si="1"/>
        <v>#NAME?</v>
      </c>
      <c r="E4675" s="118" t="s">
        <v>20720</v>
      </c>
      <c r="F4675" s="118" t="s">
        <v>20721</v>
      </c>
      <c r="G4675" s="118"/>
      <c r="H4675" s="118" t="s">
        <v>20722</v>
      </c>
      <c r="I4675" s="118" t="s">
        <v>9659</v>
      </c>
      <c r="J4675" s="118" t="s">
        <v>9660</v>
      </c>
    </row>
    <row r="4676" spans="1:10" ht="12.75">
      <c r="A4676" s="118" t="s">
        <v>15596</v>
      </c>
      <c r="B4676" s="118" t="s">
        <v>20723</v>
      </c>
      <c r="C4676" s="118" t="b">
        <v>0</v>
      </c>
      <c r="D4676" s="118" t="e">
        <f t="shared" ca="1" si="1"/>
        <v>#NAME?</v>
      </c>
      <c r="E4676" s="118" t="s">
        <v>20720</v>
      </c>
      <c r="F4676" s="118" t="s">
        <v>20724</v>
      </c>
      <c r="G4676" s="118"/>
      <c r="H4676" s="118" t="s">
        <v>20725</v>
      </c>
      <c r="I4676" s="118" t="s">
        <v>9659</v>
      </c>
      <c r="J4676" s="118" t="s">
        <v>9660</v>
      </c>
    </row>
    <row r="4677" spans="1:10" ht="12.75">
      <c r="A4677" s="118" t="s">
        <v>20726</v>
      </c>
      <c r="B4677" s="118" t="s">
        <v>20727</v>
      </c>
      <c r="C4677" s="118" t="b">
        <v>0</v>
      </c>
      <c r="D4677" s="118" t="e">
        <f t="shared" ca="1" si="1"/>
        <v>#NAME?</v>
      </c>
      <c r="E4677" s="118" t="s">
        <v>20728</v>
      </c>
      <c r="F4677" s="118" t="s">
        <v>20729</v>
      </c>
      <c r="G4677" s="118"/>
      <c r="H4677" s="118" t="s">
        <v>54</v>
      </c>
      <c r="I4677" s="118" t="s">
        <v>11072</v>
      </c>
      <c r="J4677" s="118"/>
    </row>
    <row r="4678" spans="1:10" ht="12.75">
      <c r="A4678" s="118" t="s">
        <v>1980</v>
      </c>
      <c r="B4678" s="118" t="s">
        <v>20730</v>
      </c>
      <c r="C4678" s="118" t="b">
        <v>0</v>
      </c>
      <c r="D4678" s="118" t="e">
        <f t="shared" ca="1" si="1"/>
        <v>#NAME?</v>
      </c>
      <c r="E4678" s="118" t="s">
        <v>20728</v>
      </c>
      <c r="F4678" s="118" t="s">
        <v>20731</v>
      </c>
      <c r="G4678" s="118"/>
      <c r="H4678" s="118" t="s">
        <v>54</v>
      </c>
      <c r="I4678" s="118" t="s">
        <v>11072</v>
      </c>
      <c r="J4678" s="118"/>
    </row>
    <row r="4679" spans="1:10" ht="12.75">
      <c r="A4679" s="118" t="s">
        <v>20732</v>
      </c>
      <c r="B4679" s="118" t="s">
        <v>20733</v>
      </c>
      <c r="C4679" s="118" t="b">
        <v>0</v>
      </c>
      <c r="D4679" s="118" t="e">
        <f t="shared" ca="1" si="1"/>
        <v>#NAME?</v>
      </c>
      <c r="E4679" s="118" t="s">
        <v>20728</v>
      </c>
      <c r="F4679" s="118" t="s">
        <v>20734</v>
      </c>
      <c r="G4679" s="118"/>
      <c r="H4679" s="118" t="s">
        <v>54</v>
      </c>
      <c r="I4679" s="118" t="s">
        <v>11072</v>
      </c>
      <c r="J4679" s="118"/>
    </row>
    <row r="4680" spans="1:10" ht="12.75">
      <c r="A4680" s="118" t="s">
        <v>20735</v>
      </c>
      <c r="B4680" s="118" t="s">
        <v>20736</v>
      </c>
      <c r="C4680" s="118" t="b">
        <v>0</v>
      </c>
      <c r="D4680" s="118" t="e">
        <f t="shared" ca="1" si="1"/>
        <v>#NAME?</v>
      </c>
      <c r="E4680" s="118" t="s">
        <v>20728</v>
      </c>
      <c r="F4680" s="118" t="s">
        <v>20737</v>
      </c>
      <c r="G4680" s="118"/>
      <c r="H4680" s="118" t="s">
        <v>6289</v>
      </c>
      <c r="I4680" s="118" t="s">
        <v>11072</v>
      </c>
      <c r="J4680" s="118"/>
    </row>
    <row r="4681" spans="1:10" ht="12.75">
      <c r="A4681" s="118" t="s">
        <v>10793</v>
      </c>
      <c r="B4681" s="118" t="s">
        <v>20738</v>
      </c>
      <c r="C4681" s="118" t="b">
        <v>0</v>
      </c>
      <c r="D4681" s="118" t="e">
        <f t="shared" ca="1" si="1"/>
        <v>#NAME?</v>
      </c>
      <c r="E4681" s="118" t="s">
        <v>20728</v>
      </c>
      <c r="F4681" s="118" t="s">
        <v>20739</v>
      </c>
      <c r="G4681" s="118"/>
      <c r="H4681" s="118" t="s">
        <v>54</v>
      </c>
      <c r="I4681" s="118" t="s">
        <v>11072</v>
      </c>
      <c r="J4681" s="118"/>
    </row>
    <row r="4682" spans="1:10" ht="12.75">
      <c r="A4682" s="118" t="s">
        <v>1544</v>
      </c>
      <c r="B4682" s="118" t="s">
        <v>20740</v>
      </c>
      <c r="C4682" s="118" t="b">
        <v>0</v>
      </c>
      <c r="D4682" s="118" t="e">
        <f t="shared" ca="1" si="1"/>
        <v>#NAME?</v>
      </c>
      <c r="E4682" s="118" t="s">
        <v>20741</v>
      </c>
      <c r="F4682" s="118" t="s">
        <v>20742</v>
      </c>
      <c r="G4682" s="118"/>
      <c r="H4682" s="118" t="s">
        <v>20743</v>
      </c>
      <c r="I4682" s="118" t="s">
        <v>20744</v>
      </c>
      <c r="J4682" s="118"/>
    </row>
    <row r="4683" spans="1:10" ht="12.75">
      <c r="A4683" s="118" t="s">
        <v>20745</v>
      </c>
      <c r="B4683" s="118" t="s">
        <v>20746</v>
      </c>
      <c r="C4683" s="118" t="b">
        <v>0</v>
      </c>
      <c r="D4683" s="118" t="e">
        <f t="shared" ca="1" si="1"/>
        <v>#NAME?</v>
      </c>
      <c r="E4683" s="118" t="s">
        <v>20741</v>
      </c>
      <c r="F4683" s="118" t="s">
        <v>20747</v>
      </c>
      <c r="G4683" s="118"/>
      <c r="H4683" s="118" t="s">
        <v>5368</v>
      </c>
      <c r="I4683" s="118" t="s">
        <v>20744</v>
      </c>
      <c r="J4683" s="118"/>
    </row>
    <row r="4684" spans="1:10" ht="12.75">
      <c r="A4684" s="118" t="s">
        <v>1266</v>
      </c>
      <c r="B4684" s="118" t="s">
        <v>20748</v>
      </c>
      <c r="C4684" s="118" t="b">
        <v>0</v>
      </c>
      <c r="D4684" s="118" t="e">
        <f t="shared" ca="1" si="1"/>
        <v>#NAME?</v>
      </c>
      <c r="E4684" s="118" t="s">
        <v>20749</v>
      </c>
      <c r="F4684" s="118" t="s">
        <v>20750</v>
      </c>
      <c r="G4684" s="118"/>
      <c r="H4684" s="118" t="s">
        <v>8035</v>
      </c>
      <c r="I4684" s="118" t="s">
        <v>19916</v>
      </c>
      <c r="J4684" s="118"/>
    </row>
    <row r="4685" spans="1:10" ht="12.75">
      <c r="A4685" s="118" t="s">
        <v>19917</v>
      </c>
      <c r="B4685" s="118" t="s">
        <v>19918</v>
      </c>
      <c r="C4685" s="118" t="b">
        <v>0</v>
      </c>
      <c r="D4685" s="118" t="e">
        <f t="shared" ca="1" si="1"/>
        <v>#NAME?</v>
      </c>
      <c r="E4685" s="118" t="s">
        <v>20749</v>
      </c>
      <c r="F4685" s="118" t="s">
        <v>20751</v>
      </c>
      <c r="G4685" s="118"/>
      <c r="H4685" s="118" t="s">
        <v>5368</v>
      </c>
      <c r="I4685" s="118" t="s">
        <v>19916</v>
      </c>
      <c r="J4685" s="118"/>
    </row>
    <row r="4686" spans="1:10" ht="12.75">
      <c r="A4686" s="118" t="s">
        <v>19920</v>
      </c>
      <c r="B4686" s="118" t="s">
        <v>19921</v>
      </c>
      <c r="C4686" s="118" t="b">
        <v>0</v>
      </c>
      <c r="D4686" s="118" t="e">
        <f t="shared" ca="1" si="1"/>
        <v>#NAME?</v>
      </c>
      <c r="E4686" s="118" t="s">
        <v>20749</v>
      </c>
      <c r="F4686" s="118" t="s">
        <v>20752</v>
      </c>
      <c r="G4686" s="118"/>
      <c r="H4686" s="118" t="s">
        <v>5368</v>
      </c>
      <c r="I4686" s="118" t="s">
        <v>19916</v>
      </c>
      <c r="J4686" s="118"/>
    </row>
    <row r="4687" spans="1:10" ht="12.75">
      <c r="A4687" s="118" t="s">
        <v>11602</v>
      </c>
      <c r="B4687" s="118" t="s">
        <v>19938</v>
      </c>
      <c r="C4687" s="118" t="b">
        <v>0</v>
      </c>
      <c r="D4687" s="118" t="e">
        <f t="shared" ca="1" si="1"/>
        <v>#NAME?</v>
      </c>
      <c r="E4687" s="118" t="s">
        <v>20749</v>
      </c>
      <c r="F4687" s="118" t="s">
        <v>20753</v>
      </c>
      <c r="G4687" s="118"/>
      <c r="H4687" s="118" t="s">
        <v>5368</v>
      </c>
      <c r="I4687" s="118" t="s">
        <v>19916</v>
      </c>
      <c r="J4687" s="118"/>
    </row>
    <row r="4688" spans="1:10" ht="12.75">
      <c r="A4688" s="118" t="s">
        <v>798</v>
      </c>
      <c r="B4688" s="118" t="s">
        <v>13412</v>
      </c>
      <c r="C4688" s="118" t="b">
        <v>0</v>
      </c>
      <c r="D4688" s="118" t="e">
        <f t="shared" ca="1" si="1"/>
        <v>#NAME?</v>
      </c>
      <c r="E4688" s="118" t="s">
        <v>20749</v>
      </c>
      <c r="F4688" s="118" t="s">
        <v>20754</v>
      </c>
      <c r="G4688" s="118"/>
      <c r="H4688" s="118" t="s">
        <v>5368</v>
      </c>
      <c r="I4688" s="118" t="s">
        <v>19916</v>
      </c>
      <c r="J4688" s="118"/>
    </row>
    <row r="4689" spans="1:10" ht="12.75">
      <c r="A4689" s="118" t="s">
        <v>10614</v>
      </c>
      <c r="B4689" s="118" t="s">
        <v>20755</v>
      </c>
      <c r="C4689" s="118" t="b">
        <v>0</v>
      </c>
      <c r="D4689" s="118" t="e">
        <f t="shared" ca="1" si="1"/>
        <v>#NAME?</v>
      </c>
      <c r="E4689" s="118" t="s">
        <v>20749</v>
      </c>
      <c r="F4689" s="118" t="s">
        <v>20756</v>
      </c>
      <c r="G4689" s="118"/>
      <c r="H4689" s="118" t="s">
        <v>8391</v>
      </c>
      <c r="I4689" s="118" t="s">
        <v>19916</v>
      </c>
      <c r="J4689" s="118"/>
    </row>
    <row r="4690" spans="1:10" ht="12.75">
      <c r="A4690" s="118" t="s">
        <v>20757</v>
      </c>
      <c r="B4690" s="118" t="s">
        <v>20758</v>
      </c>
      <c r="C4690" s="118" t="b">
        <v>0</v>
      </c>
      <c r="D4690" s="118" t="e">
        <f t="shared" ca="1" si="1"/>
        <v>#NAME?</v>
      </c>
      <c r="E4690" s="118" t="s">
        <v>20759</v>
      </c>
      <c r="F4690" s="118" t="s">
        <v>20760</v>
      </c>
      <c r="G4690" s="118"/>
      <c r="H4690" s="118" t="s">
        <v>5273</v>
      </c>
      <c r="I4690" s="118" t="s">
        <v>11425</v>
      </c>
      <c r="J4690" s="118"/>
    </row>
    <row r="4691" spans="1:10" ht="12.75">
      <c r="A4691" s="118" t="s">
        <v>846</v>
      </c>
      <c r="B4691" s="118" t="s">
        <v>20761</v>
      </c>
      <c r="C4691" s="118" t="b">
        <v>0</v>
      </c>
      <c r="D4691" s="118" t="e">
        <f t="shared" ca="1" si="1"/>
        <v>#NAME?</v>
      </c>
      <c r="E4691" s="118" t="s">
        <v>20762</v>
      </c>
      <c r="F4691" s="118" t="s">
        <v>20763</v>
      </c>
      <c r="G4691" s="118"/>
      <c r="H4691" s="118" t="s">
        <v>54</v>
      </c>
      <c r="I4691" s="127" t="s">
        <v>7850</v>
      </c>
      <c r="J4691" s="118"/>
    </row>
    <row r="4692" spans="1:10" ht="12.75">
      <c r="A4692" s="118" t="s">
        <v>20764</v>
      </c>
      <c r="B4692" s="118" t="s">
        <v>20765</v>
      </c>
      <c r="C4692" s="118" t="b">
        <v>0</v>
      </c>
      <c r="D4692" s="118" t="e">
        <f t="shared" ca="1" si="1"/>
        <v>#NAME?</v>
      </c>
      <c r="E4692" s="118" t="s">
        <v>20766</v>
      </c>
      <c r="F4692" s="118" t="s">
        <v>20767</v>
      </c>
      <c r="G4692" s="118"/>
      <c r="H4692" s="118" t="s">
        <v>4276</v>
      </c>
      <c r="I4692" s="118" t="s">
        <v>13125</v>
      </c>
      <c r="J4692" s="118" t="s">
        <v>7622</v>
      </c>
    </row>
    <row r="4693" spans="1:10" ht="12.75">
      <c r="A4693" s="118" t="s">
        <v>9703</v>
      </c>
      <c r="B4693" s="118" t="s">
        <v>20768</v>
      </c>
      <c r="C4693" s="118" t="b">
        <v>0</v>
      </c>
      <c r="D4693" s="118" t="e">
        <f t="shared" ca="1" si="1"/>
        <v>#NAME?</v>
      </c>
      <c r="E4693" s="118" t="s">
        <v>20769</v>
      </c>
      <c r="F4693" s="118" t="s">
        <v>20770</v>
      </c>
      <c r="G4693" s="118"/>
      <c r="H4693" s="118" t="s">
        <v>15200</v>
      </c>
      <c r="I4693" s="118" t="s">
        <v>20771</v>
      </c>
      <c r="J4693" s="118"/>
    </row>
    <row r="4694" spans="1:10" ht="12.75">
      <c r="A4694" s="118" t="s">
        <v>17042</v>
      </c>
      <c r="B4694" s="118" t="s">
        <v>20772</v>
      </c>
      <c r="C4694" s="118" t="b">
        <v>0</v>
      </c>
      <c r="D4694" s="118" t="e">
        <f t="shared" ca="1" si="1"/>
        <v>#NAME?</v>
      </c>
      <c r="E4694" s="118" t="s">
        <v>20769</v>
      </c>
      <c r="F4694" s="118" t="s">
        <v>20773</v>
      </c>
      <c r="G4694" s="118"/>
      <c r="H4694" s="118" t="s">
        <v>5368</v>
      </c>
      <c r="I4694" s="118" t="s">
        <v>20771</v>
      </c>
      <c r="J4694" s="118"/>
    </row>
    <row r="4695" spans="1:10" ht="12.75">
      <c r="A4695" s="118" t="s">
        <v>20774</v>
      </c>
      <c r="B4695" s="118" t="s">
        <v>20775</v>
      </c>
      <c r="C4695" s="118" t="b">
        <v>0</v>
      </c>
      <c r="D4695" s="118" t="e">
        <f t="shared" ca="1" si="1"/>
        <v>#NAME?</v>
      </c>
      <c r="E4695" s="118" t="s">
        <v>20776</v>
      </c>
      <c r="F4695" s="118" t="s">
        <v>20777</v>
      </c>
      <c r="G4695" s="118"/>
      <c r="H4695" s="118" t="s">
        <v>11606</v>
      </c>
      <c r="I4695" s="118" t="s">
        <v>20778</v>
      </c>
      <c r="J4695" s="118"/>
    </row>
    <row r="4696" spans="1:10" ht="12.75">
      <c r="A4696" s="118" t="s">
        <v>20779</v>
      </c>
      <c r="B4696" s="118" t="s">
        <v>20780</v>
      </c>
      <c r="C4696" s="118" t="b">
        <v>0</v>
      </c>
      <c r="D4696" s="118" t="e">
        <f t="shared" ca="1" si="1"/>
        <v>#NAME?</v>
      </c>
      <c r="E4696" s="118" t="s">
        <v>20776</v>
      </c>
      <c r="F4696" s="118" t="s">
        <v>20781</v>
      </c>
      <c r="G4696" s="118"/>
      <c r="H4696" s="118" t="s">
        <v>4278</v>
      </c>
      <c r="I4696" s="118" t="s">
        <v>20778</v>
      </c>
      <c r="J4696" s="118"/>
    </row>
    <row r="4697" spans="1:10" ht="12.75">
      <c r="A4697" s="118" t="s">
        <v>20782</v>
      </c>
      <c r="B4697" s="118" t="s">
        <v>20783</v>
      </c>
      <c r="C4697" s="118" t="b">
        <v>0</v>
      </c>
      <c r="D4697" s="118" t="e">
        <f t="shared" ca="1" si="1"/>
        <v>#NAME?</v>
      </c>
      <c r="E4697" s="118" t="s">
        <v>20776</v>
      </c>
      <c r="F4697" s="118" t="s">
        <v>20784</v>
      </c>
      <c r="G4697" s="118"/>
      <c r="H4697" s="118" t="s">
        <v>11606</v>
      </c>
      <c r="I4697" s="118" t="s">
        <v>20778</v>
      </c>
      <c r="J4697" s="118"/>
    </row>
    <row r="4698" spans="1:10" ht="12.75">
      <c r="A4698" s="118" t="s">
        <v>9298</v>
      </c>
      <c r="B4698" s="118" t="s">
        <v>20785</v>
      </c>
      <c r="C4698" s="118" t="b">
        <v>0</v>
      </c>
      <c r="D4698" s="118" t="e">
        <f t="shared" ca="1" si="1"/>
        <v>#NAME?</v>
      </c>
      <c r="E4698" s="118" t="s">
        <v>20786</v>
      </c>
      <c r="F4698" s="118" t="s">
        <v>20787</v>
      </c>
      <c r="G4698" s="118"/>
      <c r="H4698" s="118" t="s">
        <v>4276</v>
      </c>
      <c r="I4698" s="118" t="s">
        <v>15914</v>
      </c>
      <c r="J4698" s="118" t="s">
        <v>7622</v>
      </c>
    </row>
    <row r="4699" spans="1:10" ht="12.75">
      <c r="A4699" s="118" t="s">
        <v>2284</v>
      </c>
      <c r="B4699" s="118" t="s">
        <v>20788</v>
      </c>
      <c r="C4699" s="118" t="b">
        <v>0</v>
      </c>
      <c r="D4699" s="118" t="e">
        <f t="shared" ca="1" si="1"/>
        <v>#NAME?</v>
      </c>
      <c r="E4699" s="118" t="s">
        <v>20789</v>
      </c>
      <c r="F4699" s="118" t="s">
        <v>20790</v>
      </c>
      <c r="G4699" s="118"/>
      <c r="H4699" s="118" t="s">
        <v>10246</v>
      </c>
      <c r="I4699" s="118" t="s">
        <v>9364</v>
      </c>
      <c r="J4699" s="118"/>
    </row>
    <row r="4700" spans="1:10" ht="12.75">
      <c r="A4700" s="118" t="s">
        <v>20791</v>
      </c>
      <c r="B4700" s="118" t="s">
        <v>20792</v>
      </c>
      <c r="C4700" s="118" t="b">
        <v>0</v>
      </c>
      <c r="D4700" s="118" t="e">
        <f t="shared" ca="1" si="1"/>
        <v>#NAME?</v>
      </c>
      <c r="E4700" s="118" t="s">
        <v>20789</v>
      </c>
      <c r="F4700" s="118" t="s">
        <v>20793</v>
      </c>
      <c r="G4700" s="118"/>
      <c r="H4700" s="118" t="s">
        <v>10246</v>
      </c>
      <c r="I4700" s="118" t="s">
        <v>9364</v>
      </c>
      <c r="J4700" s="118"/>
    </row>
    <row r="4701" spans="1:10" ht="12.75">
      <c r="A4701" s="118" t="s">
        <v>20794</v>
      </c>
      <c r="B4701" s="118" t="s">
        <v>20795</v>
      </c>
      <c r="C4701" s="118" t="b">
        <v>0</v>
      </c>
      <c r="D4701" s="118" t="e">
        <f t="shared" ca="1" si="1"/>
        <v>#NAME?</v>
      </c>
      <c r="E4701" s="118" t="s">
        <v>20789</v>
      </c>
      <c r="F4701" s="118" t="s">
        <v>20796</v>
      </c>
      <c r="G4701" s="118"/>
      <c r="H4701" s="118" t="s">
        <v>15924</v>
      </c>
      <c r="I4701" s="118" t="s">
        <v>9364</v>
      </c>
      <c r="J4701" s="118"/>
    </row>
    <row r="4702" spans="1:10" ht="12.75">
      <c r="A4702" s="118" t="s">
        <v>20797</v>
      </c>
      <c r="B4702" s="118" t="s">
        <v>20798</v>
      </c>
      <c r="C4702" s="118" t="b">
        <v>0</v>
      </c>
      <c r="D4702" s="118" t="e">
        <f t="shared" ca="1" si="1"/>
        <v>#NAME?</v>
      </c>
      <c r="E4702" s="118" t="s">
        <v>20789</v>
      </c>
      <c r="F4702" s="118" t="s">
        <v>20799</v>
      </c>
      <c r="G4702" s="118"/>
      <c r="H4702" s="118" t="s">
        <v>10246</v>
      </c>
      <c r="I4702" s="118" t="s">
        <v>9364</v>
      </c>
      <c r="J4702" s="118"/>
    </row>
    <row r="4703" spans="1:10" ht="12.75">
      <c r="A4703" s="118" t="s">
        <v>20800</v>
      </c>
      <c r="B4703" s="118" t="s">
        <v>20801</v>
      </c>
      <c r="C4703" s="118" t="b">
        <v>0</v>
      </c>
      <c r="D4703" s="118" t="e">
        <f t="shared" ca="1" si="1"/>
        <v>#NAME?</v>
      </c>
      <c r="E4703" s="118" t="s">
        <v>20789</v>
      </c>
      <c r="F4703" s="118" t="s">
        <v>20802</v>
      </c>
      <c r="G4703" s="118"/>
      <c r="H4703" s="118" t="s">
        <v>5961</v>
      </c>
      <c r="I4703" s="118" t="s">
        <v>9364</v>
      </c>
      <c r="J4703" s="118"/>
    </row>
    <row r="4704" spans="1:10" ht="12.75">
      <c r="A4704" s="118" t="s">
        <v>20803</v>
      </c>
      <c r="B4704" s="118" t="s">
        <v>20804</v>
      </c>
      <c r="C4704" s="118" t="b">
        <v>0</v>
      </c>
      <c r="D4704" s="118" t="e">
        <f t="shared" ca="1" si="1"/>
        <v>#NAME?</v>
      </c>
      <c r="E4704" s="118" t="s">
        <v>20789</v>
      </c>
      <c r="F4704" s="118" t="s">
        <v>20805</v>
      </c>
      <c r="G4704" s="118"/>
      <c r="H4704" s="118" t="s">
        <v>10246</v>
      </c>
      <c r="I4704" s="118" t="s">
        <v>9364</v>
      </c>
      <c r="J4704" s="118"/>
    </row>
    <row r="4705" spans="1:10" ht="12.75">
      <c r="A4705" s="118" t="s">
        <v>20806</v>
      </c>
      <c r="B4705" s="118" t="s">
        <v>20807</v>
      </c>
      <c r="C4705" s="118" t="b">
        <v>0</v>
      </c>
      <c r="D4705" s="118" t="e">
        <f t="shared" ca="1" si="1"/>
        <v>#NAME?</v>
      </c>
      <c r="E4705" s="118" t="s">
        <v>20808</v>
      </c>
      <c r="F4705" s="118" t="s">
        <v>20809</v>
      </c>
      <c r="G4705" s="118"/>
      <c r="H4705" s="118" t="s">
        <v>10534</v>
      </c>
      <c r="I4705" s="118" t="s">
        <v>8990</v>
      </c>
      <c r="J4705" s="118"/>
    </row>
    <row r="4706" spans="1:10" ht="12.75">
      <c r="A4706" s="118" t="s">
        <v>20810</v>
      </c>
      <c r="B4706" s="118" t="s">
        <v>20811</v>
      </c>
      <c r="C4706" s="118" t="b">
        <v>0</v>
      </c>
      <c r="D4706" s="118" t="e">
        <f t="shared" ca="1" si="1"/>
        <v>#NAME?</v>
      </c>
      <c r="E4706" s="118" t="s">
        <v>20812</v>
      </c>
      <c r="F4706" s="118" t="s">
        <v>20813</v>
      </c>
      <c r="G4706" s="118"/>
      <c r="H4706" s="118" t="s">
        <v>54</v>
      </c>
      <c r="I4706" s="118" t="s">
        <v>20814</v>
      </c>
      <c r="J4706" s="118" t="s">
        <v>20815</v>
      </c>
    </row>
    <row r="4707" spans="1:10" ht="12.75">
      <c r="A4707" s="118" t="s">
        <v>20816</v>
      </c>
      <c r="B4707" s="118" t="s">
        <v>20811</v>
      </c>
      <c r="C4707" s="118" t="b">
        <v>0</v>
      </c>
      <c r="D4707" s="118" t="e">
        <f t="shared" ca="1" si="1"/>
        <v>#NAME?</v>
      </c>
      <c r="E4707" s="118" t="s">
        <v>20812</v>
      </c>
      <c r="F4707" s="118" t="s">
        <v>20817</v>
      </c>
      <c r="G4707" s="118"/>
      <c r="H4707" s="118" t="s">
        <v>4551</v>
      </c>
      <c r="I4707" s="118" t="s">
        <v>20814</v>
      </c>
      <c r="J4707" s="118" t="s">
        <v>20815</v>
      </c>
    </row>
    <row r="4708" spans="1:10" ht="12.75">
      <c r="A4708" s="118" t="s">
        <v>12792</v>
      </c>
      <c r="B4708" s="118" t="s">
        <v>20818</v>
      </c>
      <c r="C4708" s="118" t="b">
        <v>0</v>
      </c>
      <c r="D4708" s="118" t="e">
        <f t="shared" ca="1" si="1"/>
        <v>#NAME?</v>
      </c>
      <c r="E4708" s="118" t="s">
        <v>20812</v>
      </c>
      <c r="F4708" s="118" t="s">
        <v>20819</v>
      </c>
      <c r="G4708" s="118"/>
      <c r="H4708" s="118" t="s">
        <v>4551</v>
      </c>
      <c r="I4708" s="118" t="s">
        <v>20814</v>
      </c>
      <c r="J4708" s="118" t="s">
        <v>20815</v>
      </c>
    </row>
    <row r="4709" spans="1:10" ht="12.75">
      <c r="A4709" s="118" t="s">
        <v>20820</v>
      </c>
      <c r="B4709" s="118" t="s">
        <v>20821</v>
      </c>
      <c r="C4709" s="118" t="b">
        <v>0</v>
      </c>
      <c r="D4709" s="118" t="e">
        <f t="shared" ca="1" si="1"/>
        <v>#NAME?</v>
      </c>
      <c r="E4709" s="118" t="s">
        <v>20822</v>
      </c>
      <c r="F4709" s="118" t="s">
        <v>20823</v>
      </c>
      <c r="G4709" s="118"/>
      <c r="H4709" s="118" t="s">
        <v>4276</v>
      </c>
      <c r="I4709" s="118" t="s">
        <v>9131</v>
      </c>
      <c r="J4709" s="118" t="s">
        <v>7622</v>
      </c>
    </row>
    <row r="4710" spans="1:10" ht="12.75">
      <c r="A4710" s="118" t="s">
        <v>12624</v>
      </c>
      <c r="B4710" s="118" t="s">
        <v>20824</v>
      </c>
      <c r="C4710" s="118" t="b">
        <v>0</v>
      </c>
      <c r="D4710" s="118" t="e">
        <f t="shared" ca="1" si="1"/>
        <v>#NAME?</v>
      </c>
      <c r="E4710" s="118" t="s">
        <v>20822</v>
      </c>
      <c r="F4710" s="118" t="s">
        <v>20825</v>
      </c>
      <c r="G4710" s="118"/>
      <c r="H4710" s="118" t="s">
        <v>4276</v>
      </c>
      <c r="I4710" s="118" t="s">
        <v>9131</v>
      </c>
      <c r="J4710" s="118" t="s">
        <v>7622</v>
      </c>
    </row>
    <row r="4711" spans="1:10" ht="12.75">
      <c r="A4711" s="118" t="s">
        <v>7830</v>
      </c>
      <c r="B4711" s="118" t="s">
        <v>1005</v>
      </c>
      <c r="C4711" s="118" t="b">
        <v>0</v>
      </c>
      <c r="D4711" s="118" t="e">
        <f t="shared" ca="1" si="1"/>
        <v>#NAME?</v>
      </c>
      <c r="E4711" s="118" t="s">
        <v>20822</v>
      </c>
      <c r="F4711" s="118" t="s">
        <v>20826</v>
      </c>
      <c r="G4711" s="118"/>
      <c r="H4711" s="118" t="s">
        <v>7611</v>
      </c>
      <c r="I4711" s="118" t="s">
        <v>9131</v>
      </c>
      <c r="J4711" s="118" t="s">
        <v>7622</v>
      </c>
    </row>
    <row r="4712" spans="1:10" ht="12.75">
      <c r="A4712" s="118" t="s">
        <v>1124</v>
      </c>
      <c r="B4712" s="118" t="s">
        <v>20827</v>
      </c>
      <c r="C4712" s="118" t="b">
        <v>0</v>
      </c>
      <c r="D4712" s="118" t="e">
        <f t="shared" ca="1" si="1"/>
        <v>#NAME?</v>
      </c>
      <c r="E4712" s="118" t="s">
        <v>20822</v>
      </c>
      <c r="F4712" s="118" t="s">
        <v>20828</v>
      </c>
      <c r="G4712" s="118"/>
      <c r="H4712" s="118" t="s">
        <v>4276</v>
      </c>
      <c r="I4712" s="118" t="s">
        <v>9131</v>
      </c>
      <c r="J4712" s="118" t="s">
        <v>7622</v>
      </c>
    </row>
    <row r="4713" spans="1:10" ht="12.75">
      <c r="A4713" s="118" t="s">
        <v>1484</v>
      </c>
      <c r="B4713" s="118" t="s">
        <v>15515</v>
      </c>
      <c r="C4713" s="118" t="b">
        <v>0</v>
      </c>
      <c r="D4713" s="118" t="e">
        <f t="shared" ca="1" si="1"/>
        <v>#NAME?</v>
      </c>
      <c r="E4713" s="118" t="s">
        <v>20822</v>
      </c>
      <c r="F4713" s="118" t="s">
        <v>20829</v>
      </c>
      <c r="G4713" s="118"/>
      <c r="H4713" s="118" t="s">
        <v>4276</v>
      </c>
      <c r="I4713" s="118" t="s">
        <v>9131</v>
      </c>
      <c r="J4713" s="118" t="s">
        <v>7622</v>
      </c>
    </row>
    <row r="4714" spans="1:10" ht="12.75">
      <c r="A4714" s="118" t="s">
        <v>1235</v>
      </c>
      <c r="B4714" s="118" t="s">
        <v>20830</v>
      </c>
      <c r="C4714" s="118" t="b">
        <v>0</v>
      </c>
      <c r="D4714" s="118" t="e">
        <f t="shared" ca="1" si="1"/>
        <v>#NAME?</v>
      </c>
      <c r="E4714" s="118" t="s">
        <v>20830</v>
      </c>
      <c r="F4714" s="118" t="s">
        <v>20831</v>
      </c>
      <c r="G4714" s="118"/>
      <c r="H4714" s="118" t="s">
        <v>4278</v>
      </c>
      <c r="I4714" s="118" t="s">
        <v>8152</v>
      </c>
      <c r="J4714" s="118" t="s">
        <v>7591</v>
      </c>
    </row>
    <row r="4715" spans="1:10" ht="12.75">
      <c r="A4715" s="118" t="s">
        <v>20832</v>
      </c>
      <c r="B4715" s="118" t="s">
        <v>1118</v>
      </c>
      <c r="C4715" s="118" t="b">
        <v>0</v>
      </c>
      <c r="D4715" s="118" t="e">
        <f t="shared" ca="1" si="1"/>
        <v>#NAME?</v>
      </c>
      <c r="E4715" s="118" t="s">
        <v>20830</v>
      </c>
      <c r="F4715" s="118" t="s">
        <v>20833</v>
      </c>
      <c r="G4715" s="118"/>
      <c r="H4715" s="118" t="s">
        <v>5607</v>
      </c>
      <c r="I4715" s="118" t="s">
        <v>8152</v>
      </c>
      <c r="J4715" s="118" t="s">
        <v>7591</v>
      </c>
    </row>
    <row r="4716" spans="1:10" ht="12.75">
      <c r="A4716" s="118" t="s">
        <v>20834</v>
      </c>
      <c r="B4716" s="118" t="s">
        <v>20835</v>
      </c>
      <c r="C4716" s="118" t="b">
        <v>0</v>
      </c>
      <c r="D4716" s="118" t="e">
        <f t="shared" ca="1" si="1"/>
        <v>#NAME?</v>
      </c>
      <c r="E4716" s="118" t="s">
        <v>20830</v>
      </c>
      <c r="F4716" s="118" t="s">
        <v>20836</v>
      </c>
      <c r="G4716" s="118"/>
      <c r="H4716" s="118" t="s">
        <v>54</v>
      </c>
      <c r="I4716" s="118" t="s">
        <v>8152</v>
      </c>
      <c r="J4716" s="118" t="s">
        <v>7591</v>
      </c>
    </row>
    <row r="4717" spans="1:10" ht="12.75">
      <c r="A4717" s="118" t="s">
        <v>873</v>
      </c>
      <c r="B4717" s="118" t="s">
        <v>20830</v>
      </c>
      <c r="C4717" s="118" t="b">
        <v>0</v>
      </c>
      <c r="D4717" s="118" t="e">
        <f t="shared" ca="1" si="1"/>
        <v>#NAME?</v>
      </c>
      <c r="E4717" s="118" t="s">
        <v>20830</v>
      </c>
      <c r="F4717" s="118" t="s">
        <v>20837</v>
      </c>
      <c r="G4717" s="118"/>
      <c r="H4717" s="118" t="s">
        <v>5279</v>
      </c>
      <c r="I4717" s="118" t="s">
        <v>8152</v>
      </c>
      <c r="J4717" s="118" t="s">
        <v>7591</v>
      </c>
    </row>
    <row r="4718" spans="1:10" ht="12.75">
      <c r="A4718" s="118" t="s">
        <v>8981</v>
      </c>
      <c r="B4718" s="118" t="s">
        <v>9329</v>
      </c>
      <c r="C4718" s="118" t="b">
        <v>0</v>
      </c>
      <c r="D4718" s="118" t="e">
        <f t="shared" ca="1" si="1"/>
        <v>#NAME?</v>
      </c>
      <c r="E4718" s="118" t="s">
        <v>20838</v>
      </c>
      <c r="F4718" s="118" t="s">
        <v>20839</v>
      </c>
      <c r="G4718" s="118"/>
      <c r="H4718" s="118" t="s">
        <v>16470</v>
      </c>
      <c r="I4718" s="118"/>
      <c r="J4718" s="118"/>
    </row>
    <row r="4719" spans="1:10" ht="12.75">
      <c r="A4719" s="118" t="s">
        <v>20840</v>
      </c>
      <c r="B4719" s="118" t="s">
        <v>1257</v>
      </c>
      <c r="C4719" s="118" t="b">
        <v>0</v>
      </c>
      <c r="D4719" s="118" t="e">
        <f t="shared" ca="1" si="1"/>
        <v>#NAME?</v>
      </c>
      <c r="E4719" s="118" t="s">
        <v>20838</v>
      </c>
      <c r="F4719" s="118" t="s">
        <v>20841</v>
      </c>
      <c r="G4719" s="118"/>
      <c r="H4719" s="118" t="s">
        <v>4276</v>
      </c>
      <c r="I4719" s="118"/>
      <c r="J4719" s="118"/>
    </row>
    <row r="4720" spans="1:10" ht="12.75">
      <c r="A4720" s="118" t="s">
        <v>20842</v>
      </c>
      <c r="B4720" s="118" t="s">
        <v>20843</v>
      </c>
      <c r="C4720" s="118" t="b">
        <v>0</v>
      </c>
      <c r="D4720" s="118" t="e">
        <f t="shared" ca="1" si="1"/>
        <v>#NAME?</v>
      </c>
      <c r="E4720" s="118" t="s">
        <v>20844</v>
      </c>
      <c r="F4720" s="118" t="s">
        <v>20845</v>
      </c>
      <c r="G4720" s="118"/>
      <c r="H4720" s="118" t="s">
        <v>4276</v>
      </c>
      <c r="I4720" s="118" t="s">
        <v>7777</v>
      </c>
      <c r="J4720" s="118" t="s">
        <v>7636</v>
      </c>
    </row>
    <row r="4721" spans="1:10" ht="12.75">
      <c r="A4721" s="118" t="s">
        <v>12369</v>
      </c>
      <c r="B4721" s="118" t="s">
        <v>1247</v>
      </c>
      <c r="C4721" s="118" t="b">
        <v>0</v>
      </c>
      <c r="D4721" s="118" t="e">
        <f t="shared" ca="1" si="1"/>
        <v>#NAME?</v>
      </c>
      <c r="E4721" s="118" t="s">
        <v>20844</v>
      </c>
      <c r="F4721" s="118" t="s">
        <v>20846</v>
      </c>
      <c r="G4721" s="118"/>
      <c r="H4721" s="118" t="s">
        <v>4276</v>
      </c>
      <c r="I4721" s="118" t="s">
        <v>7777</v>
      </c>
      <c r="J4721" s="118" t="s">
        <v>7636</v>
      </c>
    </row>
    <row r="4722" spans="1:10" ht="12.75">
      <c r="A4722" s="118" t="s">
        <v>836</v>
      </c>
      <c r="B4722" s="118" t="s">
        <v>14043</v>
      </c>
      <c r="C4722" s="118" t="b">
        <v>0</v>
      </c>
      <c r="D4722" s="118" t="e">
        <f t="shared" ca="1" si="1"/>
        <v>#NAME?</v>
      </c>
      <c r="E4722" s="118" t="s">
        <v>20844</v>
      </c>
      <c r="F4722" s="118" t="s">
        <v>20847</v>
      </c>
      <c r="G4722" s="118"/>
      <c r="H4722" s="118" t="s">
        <v>4276</v>
      </c>
      <c r="I4722" s="118" t="s">
        <v>7777</v>
      </c>
      <c r="J4722" s="118" t="s">
        <v>7636</v>
      </c>
    </row>
    <row r="4723" spans="1:10" ht="12.75">
      <c r="A4723" s="118" t="s">
        <v>20848</v>
      </c>
      <c r="B4723" s="118" t="s">
        <v>20849</v>
      </c>
      <c r="C4723" s="118" t="b">
        <v>0</v>
      </c>
      <c r="D4723" s="118" t="e">
        <f t="shared" ca="1" si="1"/>
        <v>#NAME?</v>
      </c>
      <c r="E4723" s="118" t="s">
        <v>20844</v>
      </c>
      <c r="F4723" s="118" t="s">
        <v>20850</v>
      </c>
      <c r="G4723" s="118"/>
      <c r="H4723" s="118" t="s">
        <v>4276</v>
      </c>
      <c r="I4723" s="118" t="s">
        <v>7777</v>
      </c>
      <c r="J4723" s="118" t="s">
        <v>7636</v>
      </c>
    </row>
    <row r="4724" spans="1:10" ht="12.75">
      <c r="A4724" s="118" t="s">
        <v>20851</v>
      </c>
      <c r="B4724" s="118" t="s">
        <v>20852</v>
      </c>
      <c r="C4724" s="118" t="b">
        <v>0</v>
      </c>
      <c r="D4724" s="118" t="e">
        <f t="shared" ca="1" si="1"/>
        <v>#NAME?</v>
      </c>
      <c r="E4724" s="118" t="s">
        <v>20853</v>
      </c>
      <c r="F4724" s="118" t="s">
        <v>20854</v>
      </c>
      <c r="G4724" s="118"/>
      <c r="H4724" s="118" t="s">
        <v>4872</v>
      </c>
      <c r="I4724" s="118" t="s">
        <v>7820</v>
      </c>
      <c r="J4724" s="118" t="s">
        <v>7820</v>
      </c>
    </row>
    <row r="4725" spans="1:10" ht="12.75">
      <c r="A4725" s="118" t="s">
        <v>14330</v>
      </c>
      <c r="B4725" s="118" t="s">
        <v>20855</v>
      </c>
      <c r="C4725" s="118" t="b">
        <v>0</v>
      </c>
      <c r="D4725" s="118" t="e">
        <f t="shared" ca="1" si="1"/>
        <v>#NAME?</v>
      </c>
      <c r="E4725" s="118" t="s">
        <v>20853</v>
      </c>
      <c r="F4725" s="118" t="s">
        <v>20856</v>
      </c>
      <c r="G4725" s="118"/>
      <c r="H4725" s="118" t="s">
        <v>4276</v>
      </c>
      <c r="I4725" s="118" t="s">
        <v>7820</v>
      </c>
      <c r="J4725" s="118" t="s">
        <v>7820</v>
      </c>
    </row>
    <row r="4726" spans="1:10" ht="12.75">
      <c r="A4726" s="118" t="s">
        <v>1484</v>
      </c>
      <c r="B4726" s="118" t="s">
        <v>20857</v>
      </c>
      <c r="C4726" s="118" t="b">
        <v>0</v>
      </c>
      <c r="D4726" s="118" t="e">
        <f t="shared" ca="1" si="1"/>
        <v>#NAME?</v>
      </c>
      <c r="E4726" s="118" t="s">
        <v>20853</v>
      </c>
      <c r="F4726" s="118" t="s">
        <v>20858</v>
      </c>
      <c r="G4726" s="118"/>
      <c r="H4726" s="118" t="s">
        <v>20716</v>
      </c>
      <c r="I4726" s="118" t="s">
        <v>7820</v>
      </c>
      <c r="J4726" s="118" t="s">
        <v>7820</v>
      </c>
    </row>
    <row r="4727" spans="1:10" ht="12.75">
      <c r="A4727" s="118" t="s">
        <v>7741</v>
      </c>
      <c r="B4727" s="118" t="s">
        <v>20859</v>
      </c>
      <c r="C4727" s="118" t="b">
        <v>0</v>
      </c>
      <c r="D4727" s="118" t="e">
        <f t="shared" ca="1" si="1"/>
        <v>#NAME?</v>
      </c>
      <c r="E4727" s="118" t="s">
        <v>20853</v>
      </c>
      <c r="F4727" s="118" t="s">
        <v>20860</v>
      </c>
      <c r="G4727" s="118"/>
      <c r="H4727" s="118" t="s">
        <v>7754</v>
      </c>
      <c r="I4727" s="118" t="s">
        <v>7820</v>
      </c>
      <c r="J4727" s="118" t="s">
        <v>7820</v>
      </c>
    </row>
    <row r="4728" spans="1:10" ht="12.75">
      <c r="A4728" s="118" t="s">
        <v>995</v>
      </c>
      <c r="B4728" s="118" t="s">
        <v>17696</v>
      </c>
      <c r="C4728" s="118" t="b">
        <v>0</v>
      </c>
      <c r="D4728" s="118" t="e">
        <f t="shared" ca="1" si="1"/>
        <v>#NAME?</v>
      </c>
      <c r="E4728" s="118" t="s">
        <v>20853</v>
      </c>
      <c r="F4728" s="118" t="s">
        <v>20861</v>
      </c>
      <c r="G4728" s="118"/>
      <c r="H4728" s="118" t="s">
        <v>4276</v>
      </c>
      <c r="I4728" s="118" t="s">
        <v>7820</v>
      </c>
      <c r="J4728" s="118" t="s">
        <v>7820</v>
      </c>
    </row>
    <row r="4729" spans="1:10" ht="12.75">
      <c r="A4729" s="118" t="s">
        <v>836</v>
      </c>
      <c r="B4729" s="118" t="s">
        <v>12126</v>
      </c>
      <c r="C4729" s="118" t="b">
        <v>0</v>
      </c>
      <c r="D4729" s="118" t="e">
        <f t="shared" ca="1" si="1"/>
        <v>#NAME?</v>
      </c>
      <c r="E4729" s="118" t="s">
        <v>20862</v>
      </c>
      <c r="F4729" s="118" t="s">
        <v>20863</v>
      </c>
      <c r="G4729" s="118"/>
      <c r="H4729" s="118" t="s">
        <v>5121</v>
      </c>
      <c r="I4729" s="118" t="s">
        <v>7755</v>
      </c>
      <c r="J4729" s="118" t="s">
        <v>7756</v>
      </c>
    </row>
    <row r="4730" spans="1:10" ht="12.75">
      <c r="A4730" s="118" t="s">
        <v>2068</v>
      </c>
      <c r="B4730" s="118" t="s">
        <v>18100</v>
      </c>
      <c r="C4730" s="118" t="b">
        <v>0</v>
      </c>
      <c r="D4730" s="118" t="e">
        <f t="shared" ca="1" si="1"/>
        <v>#NAME?</v>
      </c>
      <c r="E4730" s="118" t="s">
        <v>20862</v>
      </c>
      <c r="F4730" s="118" t="s">
        <v>20864</v>
      </c>
      <c r="G4730" s="118"/>
      <c r="H4730" s="118" t="s">
        <v>14242</v>
      </c>
      <c r="I4730" s="118" t="s">
        <v>19662</v>
      </c>
      <c r="J4730" s="118" t="s">
        <v>7756</v>
      </c>
    </row>
    <row r="4731" spans="1:10" ht="12.75">
      <c r="A4731" s="118" t="s">
        <v>873</v>
      </c>
      <c r="B4731" s="118" t="s">
        <v>8550</v>
      </c>
      <c r="C4731" s="118" t="b">
        <v>0</v>
      </c>
      <c r="D4731" s="118" t="e">
        <f t="shared" ca="1" si="1"/>
        <v>#NAME?</v>
      </c>
      <c r="E4731" s="118" t="s">
        <v>20862</v>
      </c>
      <c r="F4731" s="118" t="s">
        <v>20865</v>
      </c>
      <c r="G4731" s="118"/>
      <c r="H4731" s="118" t="s">
        <v>4485</v>
      </c>
      <c r="I4731" s="118" t="s">
        <v>19662</v>
      </c>
      <c r="J4731" s="118" t="s">
        <v>7756</v>
      </c>
    </row>
    <row r="4732" spans="1:10" ht="12.75">
      <c r="A4732" s="118" t="s">
        <v>1666</v>
      </c>
      <c r="B4732" s="118" t="s">
        <v>20866</v>
      </c>
      <c r="C4732" s="118" t="b">
        <v>0</v>
      </c>
      <c r="D4732" s="118" t="e">
        <f t="shared" ca="1" si="1"/>
        <v>#NAME?</v>
      </c>
      <c r="E4732" s="118" t="s">
        <v>7583</v>
      </c>
      <c r="F4732" s="118" t="s">
        <v>20867</v>
      </c>
      <c r="G4732" s="118"/>
      <c r="H4732" s="118" t="s">
        <v>4278</v>
      </c>
      <c r="I4732" s="118" t="s">
        <v>19077</v>
      </c>
      <c r="J4732" s="118" t="s">
        <v>19078</v>
      </c>
    </row>
    <row r="4733" spans="1:10" ht="12.75">
      <c r="A4733" s="118" t="s">
        <v>8141</v>
      </c>
      <c r="B4733" s="118" t="s">
        <v>8565</v>
      </c>
      <c r="C4733" s="118" t="b">
        <v>0</v>
      </c>
      <c r="D4733" s="118" t="e">
        <f t="shared" ca="1" si="1"/>
        <v>#NAME?</v>
      </c>
      <c r="E4733" s="118" t="s">
        <v>7583</v>
      </c>
      <c r="F4733" s="118" t="s">
        <v>20868</v>
      </c>
      <c r="G4733" s="118"/>
      <c r="H4733" s="118" t="s">
        <v>4276</v>
      </c>
      <c r="I4733" s="118" t="s">
        <v>19077</v>
      </c>
      <c r="J4733" s="118" t="s">
        <v>19078</v>
      </c>
    </row>
    <row r="4734" spans="1:10" ht="12.75">
      <c r="A4734" s="118" t="s">
        <v>1591</v>
      </c>
      <c r="B4734" s="118" t="s">
        <v>20869</v>
      </c>
      <c r="C4734" s="118" t="b">
        <v>0</v>
      </c>
      <c r="D4734" s="118" t="e">
        <f t="shared" ca="1" si="1"/>
        <v>#NAME?</v>
      </c>
      <c r="E4734" s="118" t="s">
        <v>20870</v>
      </c>
      <c r="F4734" s="118" t="s">
        <v>20871</v>
      </c>
      <c r="G4734" s="118"/>
      <c r="H4734" s="118" t="s">
        <v>4580</v>
      </c>
      <c r="I4734" s="118" t="s">
        <v>15914</v>
      </c>
      <c r="J4734" s="118" t="s">
        <v>7622</v>
      </c>
    </row>
    <row r="4735" spans="1:10" ht="12.75">
      <c r="A4735" s="118" t="s">
        <v>15286</v>
      </c>
      <c r="B4735" s="118" t="s">
        <v>20872</v>
      </c>
      <c r="C4735" s="118" t="b">
        <v>0</v>
      </c>
      <c r="D4735" s="118" t="e">
        <f t="shared" ca="1" si="1"/>
        <v>#NAME?</v>
      </c>
      <c r="E4735" s="118" t="s">
        <v>20873</v>
      </c>
      <c r="F4735" s="118" t="s">
        <v>20874</v>
      </c>
      <c r="G4735" s="118"/>
      <c r="H4735" s="118" t="s">
        <v>20875</v>
      </c>
      <c r="I4735" s="118" t="s">
        <v>10284</v>
      </c>
      <c r="J4735" s="118" t="s">
        <v>9660</v>
      </c>
    </row>
    <row r="4736" spans="1:10" ht="12.75">
      <c r="A4736" s="118" t="s">
        <v>1591</v>
      </c>
      <c r="B4736" s="118" t="s">
        <v>12931</v>
      </c>
      <c r="C4736" s="118" t="b">
        <v>0</v>
      </c>
      <c r="D4736" s="118" t="e">
        <f t="shared" ca="1" si="1"/>
        <v>#NAME?</v>
      </c>
      <c r="E4736" s="118" t="s">
        <v>20873</v>
      </c>
      <c r="F4736" s="118" t="s">
        <v>20876</v>
      </c>
      <c r="G4736" s="118"/>
      <c r="H4736" s="118" t="s">
        <v>4485</v>
      </c>
      <c r="I4736" s="118" t="s">
        <v>11267</v>
      </c>
      <c r="J4736" s="118" t="s">
        <v>9660</v>
      </c>
    </row>
    <row r="4737" spans="1:10" ht="12.75">
      <c r="A4737" s="118" t="s">
        <v>2013</v>
      </c>
      <c r="B4737" s="118" t="s">
        <v>20877</v>
      </c>
      <c r="C4737" s="118" t="b">
        <v>0</v>
      </c>
      <c r="D4737" s="118" t="e">
        <f t="shared" ca="1" si="1"/>
        <v>#NAME?</v>
      </c>
      <c r="E4737" s="118" t="s">
        <v>20873</v>
      </c>
      <c r="F4737" s="118" t="s">
        <v>20878</v>
      </c>
      <c r="G4737" s="118"/>
      <c r="H4737" s="118" t="s">
        <v>4580</v>
      </c>
      <c r="I4737" s="118" t="s">
        <v>11267</v>
      </c>
      <c r="J4737" s="118" t="s">
        <v>9660</v>
      </c>
    </row>
    <row r="4738" spans="1:10" ht="12.75">
      <c r="A4738" s="118" t="s">
        <v>8981</v>
      </c>
      <c r="B4738" s="118" t="s">
        <v>20879</v>
      </c>
      <c r="C4738" s="118" t="b">
        <v>0</v>
      </c>
      <c r="D4738" s="118" t="e">
        <f t="shared" ca="1" si="1"/>
        <v>#NAME?</v>
      </c>
      <c r="E4738" s="118" t="s">
        <v>20880</v>
      </c>
      <c r="F4738" s="118" t="s">
        <v>20881</v>
      </c>
      <c r="G4738" s="118"/>
      <c r="H4738" s="118" t="s">
        <v>4276</v>
      </c>
      <c r="I4738" s="118" t="s">
        <v>10545</v>
      </c>
      <c r="J4738" s="118" t="s">
        <v>7756</v>
      </c>
    </row>
    <row r="4739" spans="1:10" ht="12.75">
      <c r="A4739" s="118" t="s">
        <v>2377</v>
      </c>
      <c r="B4739" s="118" t="s">
        <v>14235</v>
      </c>
      <c r="C4739" s="118" t="b">
        <v>0</v>
      </c>
      <c r="D4739" s="118" t="e">
        <f t="shared" ca="1" si="1"/>
        <v>#NAME?</v>
      </c>
      <c r="E4739" s="118" t="s">
        <v>20880</v>
      </c>
      <c r="F4739" s="118" t="s">
        <v>20882</v>
      </c>
      <c r="G4739" s="118"/>
      <c r="H4739" s="118" t="s">
        <v>4276</v>
      </c>
      <c r="I4739" s="118" t="s">
        <v>9659</v>
      </c>
      <c r="J4739" s="118" t="s">
        <v>9660</v>
      </c>
    </row>
    <row r="4740" spans="1:10" ht="12.75">
      <c r="A4740" s="118" t="s">
        <v>1495</v>
      </c>
      <c r="B4740" s="118" t="s">
        <v>20883</v>
      </c>
      <c r="C4740" s="118" t="b">
        <v>0</v>
      </c>
      <c r="D4740" s="118" t="e">
        <f t="shared" ca="1" si="1"/>
        <v>#NAME?</v>
      </c>
      <c r="E4740" s="118" t="s">
        <v>20880</v>
      </c>
      <c r="F4740" s="118" t="s">
        <v>20884</v>
      </c>
      <c r="G4740" s="118"/>
      <c r="H4740" s="118" t="s">
        <v>4276</v>
      </c>
      <c r="I4740" s="118" t="s">
        <v>10545</v>
      </c>
      <c r="J4740" s="118" t="s">
        <v>7756</v>
      </c>
    </row>
    <row r="4741" spans="1:10" ht="12.75">
      <c r="A4741" s="118" t="s">
        <v>910</v>
      </c>
      <c r="B4741" s="118" t="s">
        <v>20885</v>
      </c>
      <c r="C4741" s="118" t="b">
        <v>0</v>
      </c>
      <c r="D4741" s="118" t="e">
        <f t="shared" ca="1" si="1"/>
        <v>#NAME?</v>
      </c>
      <c r="E4741" s="118" t="s">
        <v>674</v>
      </c>
      <c r="F4741" s="118" t="s">
        <v>20886</v>
      </c>
      <c r="G4741" s="118"/>
      <c r="H4741" s="118" t="s">
        <v>54</v>
      </c>
      <c r="I4741" s="118" t="s">
        <v>13830</v>
      </c>
      <c r="J4741" s="118" t="s">
        <v>7795</v>
      </c>
    </row>
    <row r="4742" spans="1:10" ht="12.75">
      <c r="A4742" s="118" t="s">
        <v>8460</v>
      </c>
      <c r="B4742" s="118" t="s">
        <v>2470</v>
      </c>
      <c r="C4742" s="118" t="b">
        <v>0</v>
      </c>
      <c r="D4742" s="118" t="e">
        <f t="shared" ca="1" si="1"/>
        <v>#NAME?</v>
      </c>
      <c r="E4742" s="118" t="s">
        <v>674</v>
      </c>
      <c r="F4742" s="118" t="s">
        <v>20887</v>
      </c>
      <c r="G4742" s="118"/>
      <c r="H4742" s="118" t="s">
        <v>54</v>
      </c>
      <c r="I4742" s="118" t="s">
        <v>3131</v>
      </c>
      <c r="J4742" s="118" t="s">
        <v>7622</v>
      </c>
    </row>
    <row r="4743" spans="1:10" ht="12.75">
      <c r="A4743" s="118" t="s">
        <v>20888</v>
      </c>
      <c r="B4743" s="118" t="s">
        <v>20889</v>
      </c>
      <c r="C4743" s="118" t="b">
        <v>0</v>
      </c>
      <c r="D4743" s="118" t="e">
        <f t="shared" ca="1" si="1"/>
        <v>#NAME?</v>
      </c>
      <c r="E4743" s="118" t="s">
        <v>20890</v>
      </c>
      <c r="F4743" s="118" t="s">
        <v>20891</v>
      </c>
      <c r="G4743" s="118"/>
      <c r="H4743" s="118" t="s">
        <v>5607</v>
      </c>
      <c r="I4743" s="118" t="s">
        <v>20892</v>
      </c>
      <c r="J4743" s="118" t="s">
        <v>13064</v>
      </c>
    </row>
    <row r="4744" spans="1:10" ht="12.75">
      <c r="A4744" s="118" t="s">
        <v>20893</v>
      </c>
      <c r="B4744" s="118" t="s">
        <v>9085</v>
      </c>
      <c r="C4744" s="118" t="b">
        <v>0</v>
      </c>
      <c r="D4744" s="118" t="e">
        <f t="shared" ca="1" si="1"/>
        <v>#NAME?</v>
      </c>
      <c r="E4744" s="118" t="s">
        <v>20890</v>
      </c>
      <c r="F4744" s="118" t="s">
        <v>20894</v>
      </c>
      <c r="G4744" s="118"/>
      <c r="H4744" s="118" t="s">
        <v>4831</v>
      </c>
      <c r="I4744" s="118" t="s">
        <v>20892</v>
      </c>
      <c r="J4744" s="118" t="s">
        <v>13064</v>
      </c>
    </row>
    <row r="4745" spans="1:10" ht="12.75">
      <c r="A4745" s="118" t="s">
        <v>1069</v>
      </c>
      <c r="B4745" s="118" t="s">
        <v>20895</v>
      </c>
      <c r="C4745" s="118" t="b">
        <v>0</v>
      </c>
      <c r="D4745" s="118" t="e">
        <f t="shared" ca="1" si="1"/>
        <v>#NAME?</v>
      </c>
      <c r="E4745" s="118" t="s">
        <v>20890</v>
      </c>
      <c r="F4745" s="118" t="s">
        <v>20896</v>
      </c>
      <c r="G4745" s="118"/>
      <c r="H4745" s="118" t="s">
        <v>4831</v>
      </c>
      <c r="I4745" s="118" t="s">
        <v>20892</v>
      </c>
      <c r="J4745" s="118" t="s">
        <v>13064</v>
      </c>
    </row>
    <row r="4746" spans="1:10" ht="12.75">
      <c r="A4746" s="118" t="s">
        <v>1872</v>
      </c>
      <c r="B4746" s="118" t="s">
        <v>8585</v>
      </c>
      <c r="C4746" s="118" t="b">
        <v>0</v>
      </c>
      <c r="D4746" s="118" t="e">
        <f t="shared" ca="1" si="1"/>
        <v>#NAME?</v>
      </c>
      <c r="E4746" s="118" t="s">
        <v>20890</v>
      </c>
      <c r="F4746" s="118" t="s">
        <v>20897</v>
      </c>
      <c r="G4746" s="118"/>
      <c r="H4746" s="118" t="s">
        <v>7855</v>
      </c>
      <c r="I4746" s="118" t="s">
        <v>20892</v>
      </c>
      <c r="J4746" s="118" t="s">
        <v>13064</v>
      </c>
    </row>
    <row r="4747" spans="1:10" ht="12.75">
      <c r="A4747" s="118" t="s">
        <v>11936</v>
      </c>
      <c r="B4747" s="118" t="s">
        <v>20898</v>
      </c>
      <c r="C4747" s="118" t="b">
        <v>0</v>
      </c>
      <c r="D4747" s="118" t="e">
        <f t="shared" ca="1" si="1"/>
        <v>#NAME?</v>
      </c>
      <c r="E4747" s="118" t="s">
        <v>20899</v>
      </c>
      <c r="F4747" s="118" t="s">
        <v>20900</v>
      </c>
      <c r="G4747" s="118"/>
      <c r="H4747" s="118" t="s">
        <v>4485</v>
      </c>
      <c r="I4747" s="118" t="s">
        <v>17591</v>
      </c>
      <c r="J4747" s="118" t="s">
        <v>8625</v>
      </c>
    </row>
    <row r="4748" spans="1:10" ht="12.75">
      <c r="A4748" s="118" t="s">
        <v>8358</v>
      </c>
      <c r="B4748" s="118" t="s">
        <v>20901</v>
      </c>
      <c r="C4748" s="118" t="b">
        <v>0</v>
      </c>
      <c r="D4748" s="118" t="e">
        <f t="shared" ca="1" si="1"/>
        <v>#NAME?</v>
      </c>
      <c r="E4748" s="118" t="s">
        <v>20899</v>
      </c>
      <c r="F4748" s="118" t="s">
        <v>20902</v>
      </c>
      <c r="G4748" s="118"/>
      <c r="H4748" s="118" t="s">
        <v>4485</v>
      </c>
      <c r="I4748" s="118" t="s">
        <v>17591</v>
      </c>
      <c r="J4748" s="118" t="s">
        <v>8625</v>
      </c>
    </row>
    <row r="4749" spans="1:10" ht="12.75">
      <c r="A4749" s="118" t="s">
        <v>20903</v>
      </c>
      <c r="B4749" s="118" t="s">
        <v>20904</v>
      </c>
      <c r="C4749" s="118" t="b">
        <v>0</v>
      </c>
      <c r="D4749" s="118" t="e">
        <f t="shared" ca="1" si="1"/>
        <v>#NAME?</v>
      </c>
      <c r="E4749" s="118" t="s">
        <v>20905</v>
      </c>
      <c r="F4749" s="118" t="s">
        <v>20906</v>
      </c>
      <c r="G4749" s="118"/>
      <c r="H4749" s="118" t="s">
        <v>4485</v>
      </c>
      <c r="I4749" s="118" t="s">
        <v>20907</v>
      </c>
      <c r="J4749" s="118"/>
    </row>
    <row r="4750" spans="1:10" ht="12.75">
      <c r="A4750" s="118" t="s">
        <v>12641</v>
      </c>
      <c r="B4750" s="118" t="s">
        <v>20908</v>
      </c>
      <c r="C4750" s="118" t="b">
        <v>0</v>
      </c>
      <c r="D4750" s="118" t="e">
        <f t="shared" ca="1" si="1"/>
        <v>#NAME?</v>
      </c>
      <c r="E4750" s="118" t="s">
        <v>20905</v>
      </c>
      <c r="F4750" s="118" t="s">
        <v>20909</v>
      </c>
      <c r="G4750" s="118"/>
      <c r="H4750" s="118" t="s">
        <v>4485</v>
      </c>
      <c r="I4750" s="118" t="s">
        <v>20907</v>
      </c>
      <c r="J4750" s="118"/>
    </row>
    <row r="4751" spans="1:10" ht="12.75">
      <c r="A4751" s="118" t="s">
        <v>20910</v>
      </c>
      <c r="B4751" s="118" t="s">
        <v>20911</v>
      </c>
      <c r="C4751" s="118" t="b">
        <v>0</v>
      </c>
      <c r="D4751" s="118" t="e">
        <f t="shared" ca="1" si="1"/>
        <v>#NAME?</v>
      </c>
      <c r="E4751" s="118" t="s">
        <v>5039</v>
      </c>
      <c r="F4751" s="118" t="s">
        <v>20912</v>
      </c>
      <c r="G4751" s="118"/>
      <c r="H4751" s="118" t="s">
        <v>4276</v>
      </c>
      <c r="I4751" s="118" t="s">
        <v>7820</v>
      </c>
      <c r="J4751" s="118" t="s">
        <v>7820</v>
      </c>
    </row>
    <row r="4752" spans="1:10" ht="12.75">
      <c r="A4752" s="118" t="s">
        <v>1704</v>
      </c>
      <c r="B4752" s="118" t="s">
        <v>20913</v>
      </c>
      <c r="C4752" s="118" t="b">
        <v>0</v>
      </c>
      <c r="D4752" s="118" t="e">
        <f t="shared" ca="1" si="1"/>
        <v>#NAME?</v>
      </c>
      <c r="E4752" s="118" t="s">
        <v>5039</v>
      </c>
      <c r="F4752" s="118" t="s">
        <v>20914</v>
      </c>
      <c r="G4752" s="118"/>
      <c r="H4752" s="118" t="s">
        <v>12012</v>
      </c>
      <c r="I4752" s="118" t="s">
        <v>7820</v>
      </c>
      <c r="J4752" s="118" t="s">
        <v>7820</v>
      </c>
    </row>
    <row r="4753" spans="1:10" ht="12.75">
      <c r="A4753" s="118" t="s">
        <v>1666</v>
      </c>
      <c r="B4753" s="118" t="s">
        <v>20915</v>
      </c>
      <c r="C4753" s="118" t="b">
        <v>0</v>
      </c>
      <c r="D4753" s="118" t="e">
        <f t="shared" ca="1" si="1"/>
        <v>#NAME?</v>
      </c>
      <c r="E4753" s="118" t="s">
        <v>5039</v>
      </c>
      <c r="F4753" s="118" t="s">
        <v>20916</v>
      </c>
      <c r="G4753" s="118"/>
      <c r="H4753" s="118" t="s">
        <v>5607</v>
      </c>
      <c r="I4753" s="118" t="s">
        <v>7820</v>
      </c>
      <c r="J4753" s="118" t="s">
        <v>7820</v>
      </c>
    </row>
    <row r="4754" spans="1:10" ht="12.75">
      <c r="A4754" s="118" t="s">
        <v>2671</v>
      </c>
      <c r="B4754" s="118" t="s">
        <v>20917</v>
      </c>
      <c r="C4754" s="118" t="b">
        <v>0</v>
      </c>
      <c r="D4754" s="118" t="e">
        <f t="shared" ca="1" si="1"/>
        <v>#NAME?</v>
      </c>
      <c r="E4754" s="118" t="s">
        <v>5039</v>
      </c>
      <c r="F4754" s="118" t="s">
        <v>20918</v>
      </c>
      <c r="G4754" s="118"/>
      <c r="H4754" s="118" t="s">
        <v>8671</v>
      </c>
      <c r="I4754" s="118" t="s">
        <v>7820</v>
      </c>
      <c r="J4754" s="118" t="s">
        <v>7820</v>
      </c>
    </row>
    <row r="4755" spans="1:10" ht="12.75">
      <c r="A4755" s="118" t="s">
        <v>940</v>
      </c>
      <c r="B4755" s="118" t="s">
        <v>20919</v>
      </c>
      <c r="C4755" s="118" t="b">
        <v>0</v>
      </c>
      <c r="D4755" s="118" t="e">
        <f t="shared" ca="1" si="1"/>
        <v>#NAME?</v>
      </c>
      <c r="E4755" s="118" t="s">
        <v>5039</v>
      </c>
      <c r="F4755" s="118" t="s">
        <v>20920</v>
      </c>
      <c r="G4755" s="118"/>
      <c r="H4755" s="118" t="s">
        <v>4276</v>
      </c>
      <c r="I4755" s="118" t="s">
        <v>7820</v>
      </c>
      <c r="J4755" s="118" t="s">
        <v>7820</v>
      </c>
    </row>
    <row r="4756" spans="1:10" ht="12.75">
      <c r="A4756" s="118" t="s">
        <v>9772</v>
      </c>
      <c r="B4756" s="118" t="s">
        <v>20921</v>
      </c>
      <c r="C4756" s="118" t="b">
        <v>0</v>
      </c>
      <c r="D4756" s="118" t="e">
        <f t="shared" ca="1" si="1"/>
        <v>#NAME?</v>
      </c>
      <c r="E4756" s="118" t="s">
        <v>5039</v>
      </c>
      <c r="F4756" s="118" t="s">
        <v>20922</v>
      </c>
      <c r="G4756" s="118"/>
      <c r="H4756" s="118" t="s">
        <v>4276</v>
      </c>
      <c r="I4756" s="118" t="s">
        <v>7820</v>
      </c>
      <c r="J4756" s="118" t="s">
        <v>7820</v>
      </c>
    </row>
    <row r="4757" spans="1:10" ht="12.75">
      <c r="A4757" s="118" t="s">
        <v>2135</v>
      </c>
      <c r="B4757" s="118" t="s">
        <v>16228</v>
      </c>
      <c r="C4757" s="118" t="b">
        <v>0</v>
      </c>
      <c r="D4757" s="118" t="e">
        <f t="shared" ca="1" si="1"/>
        <v>#NAME?</v>
      </c>
      <c r="E4757" s="118" t="s">
        <v>20923</v>
      </c>
      <c r="F4757" s="118" t="s">
        <v>20924</v>
      </c>
      <c r="G4757" s="118"/>
      <c r="H4757" s="118" t="s">
        <v>5064</v>
      </c>
      <c r="I4757" s="118" t="s">
        <v>20925</v>
      </c>
      <c r="J4757" s="118" t="s">
        <v>12582</v>
      </c>
    </row>
    <row r="4758" spans="1:10" ht="12.75">
      <c r="A4758" s="118" t="s">
        <v>12624</v>
      </c>
      <c r="B4758" s="118" t="s">
        <v>20926</v>
      </c>
      <c r="C4758" s="118" t="b">
        <v>0</v>
      </c>
      <c r="D4758" s="118" t="e">
        <f t="shared" ca="1" si="1"/>
        <v>#NAME?</v>
      </c>
      <c r="E4758" s="118" t="s">
        <v>20927</v>
      </c>
      <c r="F4758" s="118" t="s">
        <v>20928</v>
      </c>
      <c r="G4758" s="118"/>
      <c r="H4758" s="118" t="s">
        <v>5677</v>
      </c>
      <c r="I4758" s="118" t="s">
        <v>20929</v>
      </c>
      <c r="J4758" s="118" t="s">
        <v>9159</v>
      </c>
    </row>
    <row r="4759" spans="1:10" ht="12.75">
      <c r="A4759" s="118" t="s">
        <v>8556</v>
      </c>
      <c r="B4759" s="118" t="s">
        <v>20930</v>
      </c>
      <c r="C4759" s="118" t="b">
        <v>0</v>
      </c>
      <c r="D4759" s="118" t="e">
        <f t="shared" ca="1" si="1"/>
        <v>#NAME?</v>
      </c>
      <c r="E4759" s="118" t="s">
        <v>20927</v>
      </c>
      <c r="F4759" s="118" t="s">
        <v>20931</v>
      </c>
      <c r="G4759" s="118"/>
      <c r="H4759" s="118" t="s">
        <v>4831</v>
      </c>
      <c r="I4759" s="118" t="s">
        <v>20929</v>
      </c>
      <c r="J4759" s="118" t="s">
        <v>9159</v>
      </c>
    </row>
    <row r="4760" spans="1:10" ht="12.75">
      <c r="A4760" s="118" t="s">
        <v>2057</v>
      </c>
      <c r="B4760" s="118" t="s">
        <v>20932</v>
      </c>
      <c r="C4760" s="118" t="b">
        <v>0</v>
      </c>
      <c r="D4760" s="118" t="e">
        <f t="shared" ca="1" si="1"/>
        <v>#NAME?</v>
      </c>
      <c r="E4760" s="118" t="s">
        <v>20927</v>
      </c>
      <c r="F4760" s="118" t="s">
        <v>20933</v>
      </c>
      <c r="G4760" s="118"/>
      <c r="H4760" s="118" t="s">
        <v>10146</v>
      </c>
      <c r="I4760" s="118" t="s">
        <v>20929</v>
      </c>
      <c r="J4760" s="118" t="s">
        <v>9159</v>
      </c>
    </row>
    <row r="4761" spans="1:10" ht="12.75">
      <c r="A4761" s="118" t="s">
        <v>995</v>
      </c>
      <c r="B4761" s="118" t="s">
        <v>20934</v>
      </c>
      <c r="C4761" s="118" t="b">
        <v>0</v>
      </c>
      <c r="D4761" s="118" t="e">
        <f t="shared" ca="1" si="1"/>
        <v>#NAME?</v>
      </c>
      <c r="E4761" s="118" t="s">
        <v>20927</v>
      </c>
      <c r="F4761" s="118" t="s">
        <v>20935</v>
      </c>
      <c r="G4761" s="118"/>
      <c r="H4761" s="118" t="s">
        <v>7647</v>
      </c>
      <c r="I4761" s="118" t="s">
        <v>20929</v>
      </c>
      <c r="J4761" s="118" t="s">
        <v>9159</v>
      </c>
    </row>
    <row r="4762" spans="1:10" ht="12.75">
      <c r="A4762" s="118" t="s">
        <v>1704</v>
      </c>
      <c r="B4762" s="118" t="s">
        <v>20936</v>
      </c>
      <c r="C4762" s="118" t="b">
        <v>0</v>
      </c>
      <c r="D4762" s="118" t="e">
        <f t="shared" ca="1" si="1"/>
        <v>#NAME?</v>
      </c>
      <c r="E4762" s="118" t="s">
        <v>20937</v>
      </c>
      <c r="F4762" s="118" t="s">
        <v>20938</v>
      </c>
      <c r="G4762" s="118"/>
      <c r="H4762" s="118" t="s">
        <v>54</v>
      </c>
      <c r="I4762" s="118" t="s">
        <v>8526</v>
      </c>
      <c r="J4762" s="118" t="s">
        <v>7591</v>
      </c>
    </row>
    <row r="4763" spans="1:10" ht="12.75">
      <c r="A4763" s="118" t="s">
        <v>1666</v>
      </c>
      <c r="B4763" s="118" t="s">
        <v>11445</v>
      </c>
      <c r="C4763" s="118" t="b">
        <v>0</v>
      </c>
      <c r="D4763" s="118" t="e">
        <f t="shared" ca="1" si="1"/>
        <v>#NAME?</v>
      </c>
      <c r="E4763" s="118" t="s">
        <v>20937</v>
      </c>
      <c r="F4763" s="118" t="s">
        <v>20939</v>
      </c>
      <c r="G4763" s="118"/>
      <c r="H4763" s="118" t="s">
        <v>54</v>
      </c>
      <c r="I4763" s="118" t="s">
        <v>8526</v>
      </c>
      <c r="J4763" s="118" t="s">
        <v>7591</v>
      </c>
    </row>
    <row r="4764" spans="1:10" ht="12.75">
      <c r="A4764" s="118" t="s">
        <v>8186</v>
      </c>
      <c r="B4764" s="118" t="s">
        <v>936</v>
      </c>
      <c r="C4764" s="118" t="b">
        <v>0</v>
      </c>
      <c r="D4764" s="118" t="e">
        <f t="shared" ca="1" si="1"/>
        <v>#NAME?</v>
      </c>
      <c r="E4764" s="118" t="s">
        <v>20937</v>
      </c>
      <c r="F4764" s="118" t="s">
        <v>20940</v>
      </c>
      <c r="G4764" s="118"/>
      <c r="H4764" s="118" t="s">
        <v>4305</v>
      </c>
      <c r="I4764" s="118" t="s">
        <v>8526</v>
      </c>
      <c r="J4764" s="118" t="s">
        <v>7591</v>
      </c>
    </row>
    <row r="4765" spans="1:10" ht="12.75">
      <c r="A4765" s="118" t="s">
        <v>8575</v>
      </c>
      <c r="B4765" s="118" t="s">
        <v>20941</v>
      </c>
      <c r="C4765" s="118" t="b">
        <v>0</v>
      </c>
      <c r="D4765" s="118" t="e">
        <f t="shared" ca="1" si="1"/>
        <v>#NAME?</v>
      </c>
      <c r="E4765" s="118" t="s">
        <v>20937</v>
      </c>
      <c r="F4765" s="118" t="s">
        <v>20942</v>
      </c>
      <c r="G4765" s="118"/>
      <c r="H4765" s="118" t="s">
        <v>20943</v>
      </c>
      <c r="I4765" s="118" t="s">
        <v>8526</v>
      </c>
      <c r="J4765" s="118" t="s">
        <v>7591</v>
      </c>
    </row>
    <row r="4766" spans="1:10" ht="12.75">
      <c r="A4766" s="118" t="s">
        <v>1969</v>
      </c>
      <c r="B4766" s="118" t="s">
        <v>20944</v>
      </c>
      <c r="C4766" s="118" t="b">
        <v>0</v>
      </c>
      <c r="D4766" s="118" t="e">
        <f t="shared" ca="1" si="1"/>
        <v>#NAME?</v>
      </c>
      <c r="E4766" s="118" t="s">
        <v>20937</v>
      </c>
      <c r="F4766" s="118" t="s">
        <v>20945</v>
      </c>
      <c r="G4766" s="118"/>
      <c r="H4766" s="118" t="s">
        <v>20946</v>
      </c>
      <c r="I4766" s="118" t="s">
        <v>8526</v>
      </c>
      <c r="J4766" s="118" t="s">
        <v>7591</v>
      </c>
    </row>
    <row r="4767" spans="1:10" ht="12.75">
      <c r="A4767" s="118" t="s">
        <v>14880</v>
      </c>
      <c r="B4767" s="118" t="s">
        <v>11010</v>
      </c>
      <c r="C4767" s="118" t="b">
        <v>0</v>
      </c>
      <c r="D4767" s="118" t="e">
        <f t="shared" ca="1" si="1"/>
        <v>#NAME?</v>
      </c>
      <c r="E4767" s="118" t="s">
        <v>20937</v>
      </c>
      <c r="F4767" s="118" t="s">
        <v>20947</v>
      </c>
      <c r="G4767" s="118"/>
      <c r="H4767" s="118" t="s">
        <v>54</v>
      </c>
      <c r="I4767" s="118" t="s">
        <v>8526</v>
      </c>
      <c r="J4767" s="118" t="s">
        <v>7591</v>
      </c>
    </row>
    <row r="4768" spans="1:10" ht="12.75">
      <c r="A4768" s="118" t="s">
        <v>2682</v>
      </c>
      <c r="B4768" s="118" t="s">
        <v>20948</v>
      </c>
      <c r="C4768" s="118" t="b">
        <v>0</v>
      </c>
      <c r="D4768" s="118" t="e">
        <f t="shared" ca="1" si="1"/>
        <v>#NAME?</v>
      </c>
      <c r="E4768" s="118" t="s">
        <v>20937</v>
      </c>
      <c r="F4768" s="118" t="s">
        <v>20949</v>
      </c>
      <c r="G4768" s="118"/>
      <c r="H4768" s="118" t="s">
        <v>8144</v>
      </c>
      <c r="I4768" s="118" t="s">
        <v>8526</v>
      </c>
      <c r="J4768" s="118" t="s">
        <v>7591</v>
      </c>
    </row>
    <row r="4769" spans="1:10" ht="12.75">
      <c r="A4769" s="118" t="s">
        <v>882</v>
      </c>
      <c r="B4769" s="118" t="s">
        <v>7831</v>
      </c>
      <c r="C4769" s="118" t="b">
        <v>0</v>
      </c>
      <c r="D4769" s="118" t="e">
        <f t="shared" ca="1" si="1"/>
        <v>#NAME?</v>
      </c>
      <c r="E4769" s="118" t="s">
        <v>20937</v>
      </c>
      <c r="F4769" s="118" t="s">
        <v>20950</v>
      </c>
      <c r="G4769" s="118"/>
      <c r="H4769" s="118" t="s">
        <v>5607</v>
      </c>
      <c r="I4769" s="118" t="s">
        <v>8526</v>
      </c>
      <c r="J4769" s="118" t="s">
        <v>7591</v>
      </c>
    </row>
    <row r="4770" spans="1:10" ht="12.75">
      <c r="A4770" s="118" t="s">
        <v>20951</v>
      </c>
      <c r="B4770" s="118" t="s">
        <v>20952</v>
      </c>
      <c r="C4770" s="118" t="b">
        <v>0</v>
      </c>
      <c r="D4770" s="118" t="e">
        <f t="shared" ca="1" si="1"/>
        <v>#NAME?</v>
      </c>
      <c r="E4770" s="118" t="s">
        <v>20937</v>
      </c>
      <c r="F4770" s="118" t="s">
        <v>20953</v>
      </c>
      <c r="G4770" s="118"/>
      <c r="H4770" s="118" t="s">
        <v>13544</v>
      </c>
      <c r="I4770" s="118" t="s">
        <v>8526</v>
      </c>
      <c r="J4770" s="118" t="s">
        <v>7591</v>
      </c>
    </row>
    <row r="4771" spans="1:10" ht="12.75">
      <c r="A4771" s="118" t="s">
        <v>1069</v>
      </c>
      <c r="B4771" s="118" t="s">
        <v>20954</v>
      </c>
      <c r="C4771" s="118" t="b">
        <v>0</v>
      </c>
      <c r="D4771" s="118" t="e">
        <f t="shared" ca="1" si="1"/>
        <v>#NAME?</v>
      </c>
      <c r="E4771" s="118" t="s">
        <v>20937</v>
      </c>
      <c r="F4771" s="118" t="s">
        <v>20955</v>
      </c>
      <c r="G4771" s="118"/>
      <c r="H4771" s="118" t="s">
        <v>8144</v>
      </c>
      <c r="I4771" s="118" t="s">
        <v>8526</v>
      </c>
      <c r="J4771" s="118" t="s">
        <v>7591</v>
      </c>
    </row>
    <row r="4772" spans="1:10" ht="12.75">
      <c r="A4772" s="118" t="s">
        <v>1069</v>
      </c>
      <c r="B4772" s="118" t="s">
        <v>20956</v>
      </c>
      <c r="C4772" s="118" t="b">
        <v>0</v>
      </c>
      <c r="D4772" s="118" t="e">
        <f t="shared" ca="1" si="1"/>
        <v>#NAME?</v>
      </c>
      <c r="E4772" s="118" t="s">
        <v>20937</v>
      </c>
      <c r="F4772" s="118" t="s">
        <v>20957</v>
      </c>
      <c r="G4772" s="118"/>
      <c r="H4772" s="118" t="s">
        <v>8144</v>
      </c>
      <c r="I4772" s="118" t="s">
        <v>8526</v>
      </c>
      <c r="J4772" s="118" t="s">
        <v>7591</v>
      </c>
    </row>
    <row r="4773" spans="1:10" ht="12.75">
      <c r="A4773" s="118" t="s">
        <v>929</v>
      </c>
      <c r="B4773" s="118" t="s">
        <v>20958</v>
      </c>
      <c r="C4773" s="118" t="b">
        <v>0</v>
      </c>
      <c r="D4773" s="118" t="e">
        <f t="shared" ca="1" si="1"/>
        <v>#NAME?</v>
      </c>
      <c r="E4773" s="118" t="s">
        <v>20937</v>
      </c>
      <c r="F4773" s="118" t="s">
        <v>20959</v>
      </c>
      <c r="G4773" s="118"/>
      <c r="H4773" s="118" t="s">
        <v>4908</v>
      </c>
      <c r="I4773" s="118" t="s">
        <v>8526</v>
      </c>
      <c r="J4773" s="118" t="s">
        <v>7591</v>
      </c>
    </row>
    <row r="4774" spans="1:10" ht="12.75">
      <c r="A4774" s="118" t="s">
        <v>7717</v>
      </c>
      <c r="B4774" s="118" t="s">
        <v>20960</v>
      </c>
      <c r="C4774" s="118" t="b">
        <v>0</v>
      </c>
      <c r="D4774" s="118" t="e">
        <f t="shared" ca="1" si="1"/>
        <v>#NAME?</v>
      </c>
      <c r="E4774" s="118" t="s">
        <v>20937</v>
      </c>
      <c r="F4774" s="118" t="s">
        <v>20961</v>
      </c>
      <c r="G4774" s="118"/>
      <c r="H4774" s="118" t="s">
        <v>4908</v>
      </c>
      <c r="I4774" s="118" t="s">
        <v>8526</v>
      </c>
      <c r="J4774" s="118" t="s">
        <v>7591</v>
      </c>
    </row>
    <row r="4775" spans="1:10" ht="12.75">
      <c r="A4775" s="118" t="s">
        <v>2675</v>
      </c>
      <c r="B4775" s="118" t="s">
        <v>20962</v>
      </c>
      <c r="C4775" s="118" t="b">
        <v>0</v>
      </c>
      <c r="D4775" s="118" t="e">
        <f t="shared" ca="1" si="1"/>
        <v>#NAME?</v>
      </c>
      <c r="E4775" s="118" t="s">
        <v>20963</v>
      </c>
      <c r="F4775" s="118" t="s">
        <v>20964</v>
      </c>
      <c r="G4775" s="118"/>
      <c r="H4775" s="118" t="s">
        <v>54</v>
      </c>
      <c r="I4775" s="118" t="s">
        <v>7820</v>
      </c>
      <c r="J4775" s="118" t="s">
        <v>7820</v>
      </c>
    </row>
    <row r="4776" spans="1:10" ht="12.75">
      <c r="A4776" s="118" t="s">
        <v>2068</v>
      </c>
      <c r="B4776" s="118" t="s">
        <v>20965</v>
      </c>
      <c r="C4776" s="118" t="b">
        <v>0</v>
      </c>
      <c r="D4776" s="118" t="e">
        <f t="shared" ca="1" si="1"/>
        <v>#NAME?</v>
      </c>
      <c r="E4776" s="118" t="s">
        <v>20963</v>
      </c>
      <c r="F4776" s="118" t="s">
        <v>20966</v>
      </c>
      <c r="G4776" s="118"/>
      <c r="H4776" s="118" t="s">
        <v>54</v>
      </c>
      <c r="I4776" s="118" t="s">
        <v>7820</v>
      </c>
      <c r="J4776" s="118" t="s">
        <v>7820</v>
      </c>
    </row>
    <row r="4777" spans="1:10" ht="12.75">
      <c r="A4777" s="118" t="s">
        <v>9219</v>
      </c>
      <c r="B4777" s="118" t="s">
        <v>8046</v>
      </c>
      <c r="C4777" s="118" t="b">
        <v>0</v>
      </c>
      <c r="D4777" s="118" t="e">
        <f t="shared" ca="1" si="1"/>
        <v>#NAME?</v>
      </c>
      <c r="E4777" s="118" t="s">
        <v>20963</v>
      </c>
      <c r="F4777" s="118" t="s">
        <v>20967</v>
      </c>
      <c r="G4777" s="118"/>
      <c r="H4777" s="118" t="s">
        <v>54</v>
      </c>
      <c r="I4777" s="118" t="s">
        <v>7820</v>
      </c>
      <c r="J4777" s="118" t="s">
        <v>7820</v>
      </c>
    </row>
    <row r="4778" spans="1:10" ht="12.75">
      <c r="A4778" s="118" t="s">
        <v>2263</v>
      </c>
      <c r="B4778" s="118" t="s">
        <v>20968</v>
      </c>
      <c r="C4778" s="118" t="b">
        <v>0</v>
      </c>
      <c r="D4778" s="118" t="e">
        <f t="shared" ca="1" si="1"/>
        <v>#NAME?</v>
      </c>
      <c r="E4778" s="118" t="s">
        <v>20963</v>
      </c>
      <c r="F4778" s="118" t="s">
        <v>20969</v>
      </c>
      <c r="G4778" s="118"/>
      <c r="H4778" s="118" t="s">
        <v>5607</v>
      </c>
      <c r="I4778" s="118" t="s">
        <v>7820</v>
      </c>
      <c r="J4778" s="118" t="s">
        <v>7820</v>
      </c>
    </row>
    <row r="4779" spans="1:10" ht="12.75">
      <c r="A4779" s="118" t="s">
        <v>1591</v>
      </c>
      <c r="B4779" s="118" t="s">
        <v>20970</v>
      </c>
      <c r="C4779" s="118" t="b">
        <v>0</v>
      </c>
      <c r="D4779" s="118" t="e">
        <f t="shared" ca="1" si="1"/>
        <v>#NAME?</v>
      </c>
      <c r="E4779" s="118" t="s">
        <v>20971</v>
      </c>
      <c r="F4779" s="118" t="s">
        <v>20972</v>
      </c>
      <c r="G4779" s="118"/>
      <c r="H4779" s="118" t="s">
        <v>4276</v>
      </c>
      <c r="I4779" s="118" t="s">
        <v>20973</v>
      </c>
      <c r="J4779" s="118" t="s">
        <v>7636</v>
      </c>
    </row>
    <row r="4780" spans="1:10" ht="12.75">
      <c r="A4780" s="118" t="s">
        <v>882</v>
      </c>
      <c r="B4780" s="118" t="s">
        <v>20970</v>
      </c>
      <c r="C4780" s="118" t="b">
        <v>0</v>
      </c>
      <c r="D4780" s="118" t="e">
        <f t="shared" ca="1" si="1"/>
        <v>#NAME?</v>
      </c>
      <c r="E4780" s="118" t="s">
        <v>20971</v>
      </c>
      <c r="F4780" s="118" t="s">
        <v>20974</v>
      </c>
      <c r="G4780" s="118"/>
      <c r="H4780" s="118" t="s">
        <v>4276</v>
      </c>
      <c r="I4780" s="118" t="s">
        <v>20973</v>
      </c>
      <c r="J4780" s="118" t="s">
        <v>7636</v>
      </c>
    </row>
    <row r="4781" spans="1:10" ht="12.75">
      <c r="A4781" s="118" t="s">
        <v>1525</v>
      </c>
      <c r="B4781" s="118" t="s">
        <v>20975</v>
      </c>
      <c r="C4781" s="118" t="b">
        <v>0</v>
      </c>
      <c r="D4781" s="118" t="e">
        <f t="shared" ca="1" si="1"/>
        <v>#NAME?</v>
      </c>
      <c r="E4781" s="118" t="s">
        <v>20971</v>
      </c>
      <c r="F4781" s="118" t="s">
        <v>20976</v>
      </c>
      <c r="G4781" s="118"/>
      <c r="H4781" s="118" t="s">
        <v>4485</v>
      </c>
      <c r="I4781" s="118" t="s">
        <v>20973</v>
      </c>
      <c r="J4781" s="118" t="s">
        <v>7636</v>
      </c>
    </row>
    <row r="4782" spans="1:10" ht="12.75">
      <c r="A4782" s="118" t="s">
        <v>1903</v>
      </c>
      <c r="B4782" s="118" t="s">
        <v>20970</v>
      </c>
      <c r="C4782" s="118" t="b">
        <v>0</v>
      </c>
      <c r="D4782" s="118" t="e">
        <f t="shared" ca="1" si="1"/>
        <v>#NAME?</v>
      </c>
      <c r="E4782" s="118" t="s">
        <v>20971</v>
      </c>
      <c r="F4782" s="118" t="s">
        <v>20977</v>
      </c>
      <c r="G4782" s="118"/>
      <c r="H4782" s="118" t="s">
        <v>4485</v>
      </c>
      <c r="I4782" s="118" t="s">
        <v>20973</v>
      </c>
      <c r="J4782" s="118" t="s">
        <v>7636</v>
      </c>
    </row>
    <row r="4783" spans="1:10" ht="12.75">
      <c r="A4783" s="118" t="s">
        <v>20978</v>
      </c>
      <c r="B4783" s="118" t="s">
        <v>15639</v>
      </c>
      <c r="C4783" s="118" t="b">
        <v>0</v>
      </c>
      <c r="D4783" s="118" t="e">
        <f t="shared" ca="1" si="1"/>
        <v>#NAME?</v>
      </c>
      <c r="E4783" s="118" t="s">
        <v>20971</v>
      </c>
      <c r="F4783" s="118" t="s">
        <v>20979</v>
      </c>
      <c r="G4783" s="118"/>
      <c r="H4783" s="118" t="s">
        <v>4485</v>
      </c>
      <c r="I4783" s="118" t="s">
        <v>20973</v>
      </c>
      <c r="J4783" s="118" t="s">
        <v>7636</v>
      </c>
    </row>
    <row r="4784" spans="1:10" ht="12.75">
      <c r="A4784" s="118" t="s">
        <v>8405</v>
      </c>
      <c r="B4784" s="118" t="s">
        <v>16915</v>
      </c>
      <c r="C4784" s="118" t="b">
        <v>0</v>
      </c>
      <c r="D4784" s="118" t="e">
        <f t="shared" ca="1" si="1"/>
        <v>#NAME?</v>
      </c>
      <c r="E4784" s="118" t="s">
        <v>20980</v>
      </c>
      <c r="F4784" s="118" t="s">
        <v>20981</v>
      </c>
      <c r="G4784" s="118"/>
      <c r="H4784" s="118" t="s">
        <v>8144</v>
      </c>
      <c r="I4784" s="118" t="s">
        <v>7590</v>
      </c>
      <c r="J4784" s="118" t="s">
        <v>7591</v>
      </c>
    </row>
    <row r="4785" spans="1:10" ht="12.75">
      <c r="A4785" s="118" t="s">
        <v>11519</v>
      </c>
      <c r="B4785" s="118" t="s">
        <v>10430</v>
      </c>
      <c r="C4785" s="118" t="b">
        <v>0</v>
      </c>
      <c r="D4785" s="118" t="e">
        <f t="shared" ca="1" si="1"/>
        <v>#NAME?</v>
      </c>
      <c r="E4785" s="118" t="s">
        <v>20980</v>
      </c>
      <c r="F4785" s="118" t="s">
        <v>20982</v>
      </c>
      <c r="G4785" s="118"/>
      <c r="H4785" s="118" t="s">
        <v>5273</v>
      </c>
      <c r="I4785" s="118" t="s">
        <v>7590</v>
      </c>
      <c r="J4785" s="118" t="s">
        <v>7591</v>
      </c>
    </row>
    <row r="4786" spans="1:10" ht="12.75">
      <c r="A4786" s="118" t="s">
        <v>1591</v>
      </c>
      <c r="B4786" s="118" t="s">
        <v>12114</v>
      </c>
      <c r="C4786" s="118" t="b">
        <v>0</v>
      </c>
      <c r="D4786" s="118" t="e">
        <f t="shared" ca="1" si="1"/>
        <v>#NAME?</v>
      </c>
      <c r="E4786" s="118" t="s">
        <v>20980</v>
      </c>
      <c r="F4786" s="118" t="s">
        <v>20983</v>
      </c>
      <c r="G4786" s="118"/>
      <c r="H4786" s="118" t="s">
        <v>4551</v>
      </c>
      <c r="I4786" s="118" t="s">
        <v>7590</v>
      </c>
      <c r="J4786" s="118" t="s">
        <v>7591</v>
      </c>
    </row>
    <row r="4787" spans="1:10" ht="12.75">
      <c r="A4787" s="118" t="s">
        <v>19301</v>
      </c>
      <c r="B4787" s="118" t="s">
        <v>20984</v>
      </c>
      <c r="C4787" s="118" t="b">
        <v>0</v>
      </c>
      <c r="D4787" s="118" t="e">
        <f t="shared" ca="1" si="1"/>
        <v>#NAME?</v>
      </c>
      <c r="E4787" s="118" t="s">
        <v>20980</v>
      </c>
      <c r="F4787" s="118" t="s">
        <v>20985</v>
      </c>
      <c r="G4787" s="118"/>
      <c r="H4787" s="118" t="s">
        <v>4551</v>
      </c>
      <c r="I4787" s="118" t="s">
        <v>7590</v>
      </c>
      <c r="J4787" s="118" t="s">
        <v>7591</v>
      </c>
    </row>
    <row r="4788" spans="1:10" ht="12.75">
      <c r="A4788" s="118" t="s">
        <v>7830</v>
      </c>
      <c r="B4788" s="118" t="s">
        <v>20986</v>
      </c>
      <c r="C4788" s="118" t="b">
        <v>0</v>
      </c>
      <c r="D4788" s="118" t="e">
        <f t="shared" ca="1" si="1"/>
        <v>#NAME?</v>
      </c>
      <c r="E4788" s="118" t="s">
        <v>20980</v>
      </c>
      <c r="F4788" s="118" t="s">
        <v>20987</v>
      </c>
      <c r="G4788" s="118"/>
      <c r="H4788" s="118" t="s">
        <v>5273</v>
      </c>
      <c r="I4788" s="118" t="s">
        <v>7590</v>
      </c>
      <c r="J4788" s="118" t="s">
        <v>7591</v>
      </c>
    </row>
    <row r="4789" spans="1:10" ht="12.75">
      <c r="A4789" s="118" t="s">
        <v>10864</v>
      </c>
      <c r="B4789" s="118" t="s">
        <v>20988</v>
      </c>
      <c r="C4789" s="118" t="b">
        <v>0</v>
      </c>
      <c r="D4789" s="118" t="e">
        <f t="shared" ca="1" si="1"/>
        <v>#NAME?</v>
      </c>
      <c r="E4789" s="118" t="s">
        <v>20980</v>
      </c>
      <c r="F4789" s="118" t="s">
        <v>20989</v>
      </c>
      <c r="G4789" s="118"/>
      <c r="H4789" s="118" t="s">
        <v>4551</v>
      </c>
      <c r="I4789" s="118" t="s">
        <v>7590</v>
      </c>
      <c r="J4789" s="118" t="s">
        <v>7591</v>
      </c>
    </row>
    <row r="4790" spans="1:10" ht="12.75">
      <c r="A4790" s="118" t="s">
        <v>9624</v>
      </c>
      <c r="B4790" s="118" t="s">
        <v>907</v>
      </c>
      <c r="C4790" s="118" t="b">
        <v>0</v>
      </c>
      <c r="D4790" s="118" t="e">
        <f t="shared" ca="1" si="1"/>
        <v>#NAME?</v>
      </c>
      <c r="E4790" s="118" t="s">
        <v>20990</v>
      </c>
      <c r="F4790" s="118" t="s">
        <v>20991</v>
      </c>
      <c r="G4790" s="118"/>
      <c r="H4790" s="118" t="s">
        <v>4278</v>
      </c>
      <c r="I4790" s="118" t="s">
        <v>7820</v>
      </c>
      <c r="J4790" s="118" t="s">
        <v>7820</v>
      </c>
    </row>
    <row r="4791" spans="1:10" ht="12.75">
      <c r="A4791" s="118" t="s">
        <v>8889</v>
      </c>
      <c r="B4791" s="118" t="s">
        <v>20992</v>
      </c>
      <c r="C4791" s="118" t="b">
        <v>0</v>
      </c>
      <c r="D4791" s="118" t="e">
        <f t="shared" ca="1" si="1"/>
        <v>#NAME?</v>
      </c>
      <c r="E4791" s="118" t="s">
        <v>20993</v>
      </c>
      <c r="F4791" s="118" t="s">
        <v>20994</v>
      </c>
      <c r="G4791" s="118"/>
      <c r="H4791" s="118" t="s">
        <v>4276</v>
      </c>
      <c r="I4791" s="118" t="s">
        <v>7777</v>
      </c>
      <c r="J4791" s="118" t="s">
        <v>7636</v>
      </c>
    </row>
    <row r="4792" spans="1:10" ht="12.75">
      <c r="A4792" s="118" t="s">
        <v>8422</v>
      </c>
      <c r="B4792" s="118" t="s">
        <v>9692</v>
      </c>
      <c r="C4792" s="118" t="b">
        <v>0</v>
      </c>
      <c r="D4792" s="118" t="e">
        <f t="shared" ca="1" si="1"/>
        <v>#NAME?</v>
      </c>
      <c r="E4792" s="118" t="s">
        <v>20993</v>
      </c>
      <c r="F4792" s="118" t="s">
        <v>20995</v>
      </c>
      <c r="G4792" s="118"/>
      <c r="H4792" s="118" t="s">
        <v>4276</v>
      </c>
      <c r="I4792" s="118" t="s">
        <v>7777</v>
      </c>
      <c r="J4792" s="118" t="s">
        <v>7636</v>
      </c>
    </row>
    <row r="4793" spans="1:10" ht="12.75">
      <c r="A4793" s="118" t="s">
        <v>8748</v>
      </c>
      <c r="B4793" s="118" t="s">
        <v>20996</v>
      </c>
      <c r="C4793" s="118" t="b">
        <v>0</v>
      </c>
      <c r="D4793" s="118" t="e">
        <f t="shared" ca="1" si="1"/>
        <v>#NAME?</v>
      </c>
      <c r="E4793" s="118" t="s">
        <v>20993</v>
      </c>
      <c r="F4793" s="118" t="s">
        <v>20997</v>
      </c>
      <c r="G4793" s="118"/>
      <c r="H4793" s="118" t="s">
        <v>4831</v>
      </c>
      <c r="I4793" s="118" t="s">
        <v>7820</v>
      </c>
      <c r="J4793" s="118" t="s">
        <v>7820</v>
      </c>
    </row>
    <row r="4794" spans="1:10" ht="12.75">
      <c r="A4794" s="118" t="s">
        <v>20998</v>
      </c>
      <c r="B4794" s="118" t="s">
        <v>20999</v>
      </c>
      <c r="C4794" s="118" t="b">
        <v>0</v>
      </c>
      <c r="D4794" s="118" t="e">
        <f t="shared" ca="1" si="1"/>
        <v>#NAME?</v>
      </c>
      <c r="E4794" s="118" t="s">
        <v>20993</v>
      </c>
      <c r="F4794" s="118" t="s">
        <v>21000</v>
      </c>
      <c r="G4794" s="118"/>
      <c r="H4794" s="118" t="s">
        <v>4831</v>
      </c>
      <c r="I4794" s="118" t="s">
        <v>7777</v>
      </c>
      <c r="J4794" s="118" t="s">
        <v>7636</v>
      </c>
    </row>
    <row r="4795" spans="1:10" ht="12.75">
      <c r="A4795" s="118" t="s">
        <v>10990</v>
      </c>
      <c r="B4795" s="118" t="s">
        <v>1319</v>
      </c>
      <c r="C4795" s="118" t="b">
        <v>0</v>
      </c>
      <c r="D4795" s="118" t="e">
        <f t="shared" ca="1" si="1"/>
        <v>#NAME?</v>
      </c>
      <c r="E4795" s="118" t="s">
        <v>20993</v>
      </c>
      <c r="F4795" s="118" t="s">
        <v>21001</v>
      </c>
      <c r="G4795" s="118"/>
      <c r="H4795" s="118" t="s">
        <v>4640</v>
      </c>
      <c r="I4795" s="118" t="s">
        <v>7777</v>
      </c>
      <c r="J4795" s="118" t="s">
        <v>7636</v>
      </c>
    </row>
    <row r="4796" spans="1:10" ht="12.75">
      <c r="A4796" s="118" t="s">
        <v>1710</v>
      </c>
      <c r="B4796" s="118" t="s">
        <v>21002</v>
      </c>
      <c r="C4796" s="118" t="b">
        <v>0</v>
      </c>
      <c r="D4796" s="118" t="e">
        <f t="shared" ca="1" si="1"/>
        <v>#NAME?</v>
      </c>
      <c r="E4796" s="118" t="s">
        <v>20993</v>
      </c>
      <c r="F4796" s="118" t="s">
        <v>21003</v>
      </c>
      <c r="G4796" s="118"/>
      <c r="H4796" s="118" t="s">
        <v>4276</v>
      </c>
      <c r="I4796" s="118" t="s">
        <v>7777</v>
      </c>
      <c r="J4796" s="118" t="s">
        <v>7636</v>
      </c>
    </row>
    <row r="4797" spans="1:10" ht="12.75">
      <c r="A4797" s="118" t="s">
        <v>10275</v>
      </c>
      <c r="B4797" s="118" t="s">
        <v>21004</v>
      </c>
      <c r="C4797" s="118" t="b">
        <v>0</v>
      </c>
      <c r="D4797" s="118" t="e">
        <f t="shared" ca="1" si="1"/>
        <v>#NAME?</v>
      </c>
      <c r="E4797" s="118" t="s">
        <v>20993</v>
      </c>
      <c r="F4797" s="118" t="s">
        <v>21005</v>
      </c>
      <c r="G4797" s="118"/>
      <c r="H4797" s="118" t="s">
        <v>5607</v>
      </c>
      <c r="I4797" s="118" t="s">
        <v>7777</v>
      </c>
      <c r="J4797" s="118" t="s">
        <v>7636</v>
      </c>
    </row>
    <row r="4798" spans="1:10" ht="12.75">
      <c r="A4798" s="118" t="s">
        <v>9147</v>
      </c>
      <c r="B4798" s="118" t="s">
        <v>12008</v>
      </c>
      <c r="C4798" s="118" t="b">
        <v>0</v>
      </c>
      <c r="D4798" s="118" t="e">
        <f t="shared" ca="1" si="1"/>
        <v>#NAME?</v>
      </c>
      <c r="E4798" s="118" t="s">
        <v>20993</v>
      </c>
      <c r="F4798" s="118" t="s">
        <v>21006</v>
      </c>
      <c r="G4798" s="118"/>
      <c r="H4798" s="118" t="s">
        <v>4276</v>
      </c>
      <c r="I4798" s="118" t="s">
        <v>7777</v>
      </c>
      <c r="J4798" s="118" t="s">
        <v>7636</v>
      </c>
    </row>
    <row r="4799" spans="1:10" ht="12.75">
      <c r="A4799" s="118" t="s">
        <v>21007</v>
      </c>
      <c r="B4799" s="118" t="s">
        <v>21008</v>
      </c>
      <c r="C4799" s="118" t="b">
        <v>0</v>
      </c>
      <c r="D4799" s="118" t="e">
        <f t="shared" ca="1" si="1"/>
        <v>#NAME?</v>
      </c>
      <c r="E4799" s="118" t="s">
        <v>20993</v>
      </c>
      <c r="F4799" s="118" t="s">
        <v>21009</v>
      </c>
      <c r="G4799" s="118"/>
      <c r="H4799" s="118" t="s">
        <v>5607</v>
      </c>
      <c r="I4799" s="118" t="s">
        <v>7820</v>
      </c>
      <c r="J4799" s="118" t="s">
        <v>7820</v>
      </c>
    </row>
    <row r="4800" spans="1:10" ht="12.75">
      <c r="A4800" s="118" t="s">
        <v>1063</v>
      </c>
      <c r="B4800" s="118" t="s">
        <v>9699</v>
      </c>
      <c r="C4800" s="118" t="b">
        <v>0</v>
      </c>
      <c r="D4800" s="118" t="e">
        <f t="shared" ca="1" si="1"/>
        <v>#NAME?</v>
      </c>
      <c r="E4800" s="118" t="s">
        <v>20993</v>
      </c>
      <c r="F4800" s="118" t="s">
        <v>21010</v>
      </c>
      <c r="G4800" s="118"/>
      <c r="H4800" s="118" t="s">
        <v>5607</v>
      </c>
      <c r="I4800" s="118" t="s">
        <v>7820</v>
      </c>
      <c r="J4800" s="118" t="s">
        <v>7820</v>
      </c>
    </row>
    <row r="4801" spans="1:10" ht="12.75">
      <c r="A4801" s="118" t="s">
        <v>1026</v>
      </c>
      <c r="B4801" s="118" t="s">
        <v>21011</v>
      </c>
      <c r="C4801" s="118" t="b">
        <v>0</v>
      </c>
      <c r="D4801" s="118" t="e">
        <f t="shared" ca="1" si="1"/>
        <v>#NAME?</v>
      </c>
      <c r="E4801" s="118" t="s">
        <v>20993</v>
      </c>
      <c r="F4801" s="118" t="s">
        <v>21012</v>
      </c>
      <c r="G4801" s="118"/>
      <c r="H4801" s="118" t="s">
        <v>4276</v>
      </c>
      <c r="I4801" s="118" t="s">
        <v>7777</v>
      </c>
      <c r="J4801" s="118" t="s">
        <v>7636</v>
      </c>
    </row>
    <row r="4802" spans="1:10" ht="12.75">
      <c r="A4802" s="118" t="s">
        <v>21013</v>
      </c>
      <c r="B4802" s="118" t="s">
        <v>21014</v>
      </c>
      <c r="C4802" s="118" t="b">
        <v>0</v>
      </c>
      <c r="D4802" s="118" t="e">
        <f t="shared" ca="1" si="1"/>
        <v>#NAME?</v>
      </c>
      <c r="E4802" s="118" t="s">
        <v>20993</v>
      </c>
      <c r="F4802" s="118" t="s">
        <v>21015</v>
      </c>
      <c r="G4802" s="118"/>
      <c r="H4802" s="118" t="s">
        <v>5607</v>
      </c>
      <c r="I4802" s="118" t="s">
        <v>7777</v>
      </c>
      <c r="J4802" s="118" t="s">
        <v>7636</v>
      </c>
    </row>
    <row r="4803" spans="1:10" ht="12.75">
      <c r="A4803" s="118" t="s">
        <v>1240</v>
      </c>
      <c r="B4803" s="118" t="s">
        <v>14840</v>
      </c>
      <c r="C4803" s="118" t="b">
        <v>0</v>
      </c>
      <c r="D4803" s="118" t="e">
        <f t="shared" ca="1" si="1"/>
        <v>#NAME?</v>
      </c>
      <c r="E4803" s="118" t="s">
        <v>20993</v>
      </c>
      <c r="F4803" s="118" t="s">
        <v>21016</v>
      </c>
      <c r="G4803" s="118"/>
      <c r="H4803" s="118" t="s">
        <v>5607</v>
      </c>
      <c r="I4803" s="118" t="s">
        <v>7777</v>
      </c>
      <c r="J4803" s="118" t="s">
        <v>7636</v>
      </c>
    </row>
    <row r="4804" spans="1:10" ht="12.75">
      <c r="A4804" s="118" t="s">
        <v>882</v>
      </c>
      <c r="B4804" s="118" t="s">
        <v>21017</v>
      </c>
      <c r="C4804" s="118" t="b">
        <v>0</v>
      </c>
      <c r="D4804" s="118" t="e">
        <f t="shared" ca="1" si="1"/>
        <v>#NAME?</v>
      </c>
      <c r="E4804" s="118" t="s">
        <v>20993</v>
      </c>
      <c r="F4804" s="118" t="s">
        <v>21018</v>
      </c>
      <c r="G4804" s="118"/>
      <c r="H4804" s="118" t="s">
        <v>4831</v>
      </c>
      <c r="I4804" s="118" t="s">
        <v>7820</v>
      </c>
      <c r="J4804" s="118" t="s">
        <v>7820</v>
      </c>
    </row>
    <row r="4805" spans="1:10" ht="12.75">
      <c r="A4805" s="118" t="s">
        <v>882</v>
      </c>
      <c r="B4805" s="118" t="s">
        <v>21019</v>
      </c>
      <c r="C4805" s="118" t="b">
        <v>0</v>
      </c>
      <c r="D4805" s="118" t="e">
        <f t="shared" ca="1" si="1"/>
        <v>#NAME?</v>
      </c>
      <c r="E4805" s="118" t="s">
        <v>20993</v>
      </c>
      <c r="F4805" s="118" t="s">
        <v>21020</v>
      </c>
      <c r="G4805" s="118"/>
      <c r="H4805" s="118" t="s">
        <v>4831</v>
      </c>
      <c r="I4805" s="118" t="s">
        <v>7777</v>
      </c>
      <c r="J4805" s="118" t="s">
        <v>7636</v>
      </c>
    </row>
    <row r="4806" spans="1:10" ht="12.75">
      <c r="A4806" s="118" t="s">
        <v>21021</v>
      </c>
      <c r="B4806" s="118" t="s">
        <v>21022</v>
      </c>
      <c r="C4806" s="118" t="b">
        <v>0</v>
      </c>
      <c r="D4806" s="118" t="e">
        <f t="shared" ca="1" si="1"/>
        <v>#NAME?</v>
      </c>
      <c r="E4806" s="118" t="s">
        <v>20993</v>
      </c>
      <c r="F4806" s="118" t="s">
        <v>21023</v>
      </c>
      <c r="G4806" s="118"/>
      <c r="H4806" s="118" t="s">
        <v>5607</v>
      </c>
      <c r="I4806" s="118" t="s">
        <v>7820</v>
      </c>
      <c r="J4806" s="118" t="s">
        <v>7820</v>
      </c>
    </row>
    <row r="4807" spans="1:10" ht="12.75">
      <c r="A4807" s="118" t="s">
        <v>14923</v>
      </c>
      <c r="B4807" s="118" t="s">
        <v>18524</v>
      </c>
      <c r="C4807" s="118" t="b">
        <v>0</v>
      </c>
      <c r="D4807" s="118" t="e">
        <f t="shared" ca="1" si="1"/>
        <v>#NAME?</v>
      </c>
      <c r="E4807" s="118" t="s">
        <v>20993</v>
      </c>
      <c r="F4807" s="118" t="s">
        <v>21024</v>
      </c>
      <c r="G4807" s="118"/>
      <c r="H4807" s="118" t="s">
        <v>5607</v>
      </c>
      <c r="I4807" s="118" t="s">
        <v>7777</v>
      </c>
      <c r="J4807" s="118" t="s">
        <v>7636</v>
      </c>
    </row>
    <row r="4808" spans="1:10" ht="12.75">
      <c r="A4808" s="118" t="s">
        <v>10878</v>
      </c>
      <c r="B4808" s="118" t="s">
        <v>21025</v>
      </c>
      <c r="C4808" s="118" t="b">
        <v>0</v>
      </c>
      <c r="D4808" s="118" t="e">
        <f t="shared" ca="1" si="1"/>
        <v>#NAME?</v>
      </c>
      <c r="E4808" s="118" t="s">
        <v>20993</v>
      </c>
      <c r="F4808" s="118" t="s">
        <v>21026</v>
      </c>
      <c r="G4808" s="118"/>
      <c r="H4808" s="118" t="s">
        <v>4276</v>
      </c>
      <c r="I4808" s="118" t="s">
        <v>7777</v>
      </c>
      <c r="J4808" s="118" t="s">
        <v>7636</v>
      </c>
    </row>
    <row r="4809" spans="1:10" ht="12.75">
      <c r="A4809" s="118" t="s">
        <v>2290</v>
      </c>
      <c r="B4809" s="118" t="s">
        <v>21027</v>
      </c>
      <c r="C4809" s="118" t="b">
        <v>0</v>
      </c>
      <c r="D4809" s="118" t="e">
        <f t="shared" ca="1" si="1"/>
        <v>#NAME?</v>
      </c>
      <c r="E4809" s="118" t="s">
        <v>20993</v>
      </c>
      <c r="F4809" s="118" t="s">
        <v>21028</v>
      </c>
      <c r="G4809" s="118"/>
      <c r="H4809" s="118" t="s">
        <v>12106</v>
      </c>
      <c r="I4809" s="118" t="s">
        <v>7777</v>
      </c>
      <c r="J4809" s="118" t="s">
        <v>7636</v>
      </c>
    </row>
    <row r="4810" spans="1:10" ht="12.75">
      <c r="A4810" s="118" t="s">
        <v>1069</v>
      </c>
      <c r="B4810" s="118" t="s">
        <v>21029</v>
      </c>
      <c r="C4810" s="118" t="b">
        <v>0</v>
      </c>
      <c r="D4810" s="118" t="e">
        <f t="shared" ca="1" si="1"/>
        <v>#NAME?</v>
      </c>
      <c r="E4810" s="118" t="s">
        <v>20993</v>
      </c>
      <c r="F4810" s="118" t="s">
        <v>21030</v>
      </c>
      <c r="G4810" s="118"/>
      <c r="H4810" s="118" t="s">
        <v>5607</v>
      </c>
      <c r="I4810" s="118" t="s">
        <v>7820</v>
      </c>
      <c r="J4810" s="118" t="s">
        <v>7820</v>
      </c>
    </row>
    <row r="4811" spans="1:10" ht="12.75">
      <c r="A4811" s="118" t="s">
        <v>8358</v>
      </c>
      <c r="B4811" s="118" t="s">
        <v>21031</v>
      </c>
      <c r="C4811" s="118" t="b">
        <v>0</v>
      </c>
      <c r="D4811" s="118" t="e">
        <f t="shared" ca="1" si="1"/>
        <v>#NAME?</v>
      </c>
      <c r="E4811" s="118" t="s">
        <v>20993</v>
      </c>
      <c r="F4811" s="118" t="s">
        <v>21032</v>
      </c>
      <c r="G4811" s="118"/>
      <c r="H4811" s="118" t="s">
        <v>7611</v>
      </c>
      <c r="I4811" s="118" t="s">
        <v>7777</v>
      </c>
      <c r="J4811" s="118" t="s">
        <v>7636</v>
      </c>
    </row>
    <row r="4812" spans="1:10" ht="12.75">
      <c r="A4812" s="118" t="s">
        <v>2523</v>
      </c>
      <c r="B4812" s="118" t="s">
        <v>21033</v>
      </c>
      <c r="C4812" s="118" t="b">
        <v>0</v>
      </c>
      <c r="D4812" s="118" t="e">
        <f t="shared" ca="1" si="1"/>
        <v>#NAME?</v>
      </c>
      <c r="E4812" s="118" t="s">
        <v>20993</v>
      </c>
      <c r="F4812" s="118" t="s">
        <v>21034</v>
      </c>
      <c r="G4812" s="118"/>
      <c r="H4812" s="118" t="s">
        <v>4276</v>
      </c>
      <c r="I4812" s="118" t="s">
        <v>7820</v>
      </c>
      <c r="J4812" s="118" t="s">
        <v>7820</v>
      </c>
    </row>
    <row r="4813" spans="1:10" ht="12.75">
      <c r="A4813" s="118" t="s">
        <v>2523</v>
      </c>
      <c r="B4813" s="118" t="s">
        <v>21035</v>
      </c>
      <c r="C4813" s="118" t="b">
        <v>0</v>
      </c>
      <c r="D4813" s="118" t="e">
        <f t="shared" ca="1" si="1"/>
        <v>#NAME?</v>
      </c>
      <c r="E4813" s="118" t="s">
        <v>20993</v>
      </c>
      <c r="F4813" s="118" t="s">
        <v>21036</v>
      </c>
      <c r="G4813" s="118"/>
      <c r="H4813" s="118" t="s">
        <v>4831</v>
      </c>
      <c r="I4813" s="118" t="s">
        <v>7777</v>
      </c>
      <c r="J4813" s="118" t="s">
        <v>7636</v>
      </c>
    </row>
    <row r="4814" spans="1:10" ht="12.75">
      <c r="A4814" s="118" t="s">
        <v>14427</v>
      </c>
      <c r="B4814" s="118" t="s">
        <v>10687</v>
      </c>
      <c r="C4814" s="118" t="b">
        <v>0</v>
      </c>
      <c r="D4814" s="118" t="e">
        <f t="shared" ca="1" si="1"/>
        <v>#NAME?</v>
      </c>
      <c r="E4814" s="118" t="s">
        <v>8658</v>
      </c>
      <c r="F4814" s="118" t="s">
        <v>21037</v>
      </c>
      <c r="G4814" s="118"/>
      <c r="H4814" s="118" t="s">
        <v>4276</v>
      </c>
      <c r="I4814" s="118" t="s">
        <v>17181</v>
      </c>
      <c r="J4814" s="118" t="s">
        <v>8658</v>
      </c>
    </row>
    <row r="4815" spans="1:10" ht="12.75">
      <c r="A4815" s="118" t="s">
        <v>1484</v>
      </c>
      <c r="B4815" s="118" t="s">
        <v>13217</v>
      </c>
      <c r="C4815" s="118" t="b">
        <v>0</v>
      </c>
      <c r="D4815" s="118" t="e">
        <f t="shared" ca="1" si="1"/>
        <v>#NAME?</v>
      </c>
      <c r="E4815" s="118" t="s">
        <v>8658</v>
      </c>
      <c r="F4815" s="118" t="s">
        <v>21038</v>
      </c>
      <c r="G4815" s="118"/>
      <c r="H4815" s="118" t="s">
        <v>4276</v>
      </c>
      <c r="I4815" s="118" t="s">
        <v>17181</v>
      </c>
      <c r="J4815" s="118" t="s">
        <v>8658</v>
      </c>
    </row>
    <row r="4816" spans="1:10" ht="12.75">
      <c r="A4816" s="118" t="s">
        <v>2013</v>
      </c>
      <c r="B4816" s="118" t="s">
        <v>21039</v>
      </c>
      <c r="C4816" s="118" t="b">
        <v>0</v>
      </c>
      <c r="D4816" s="118" t="e">
        <f t="shared" ca="1" si="1"/>
        <v>#NAME?</v>
      </c>
      <c r="E4816" s="118" t="s">
        <v>21040</v>
      </c>
      <c r="F4816" s="118" t="s">
        <v>21041</v>
      </c>
      <c r="G4816" s="118"/>
      <c r="H4816" s="118" t="s">
        <v>5209</v>
      </c>
      <c r="I4816" s="118" t="s">
        <v>21042</v>
      </c>
      <c r="J4816" s="118" t="s">
        <v>8658</v>
      </c>
    </row>
    <row r="4817" spans="1:10" ht="12.75">
      <c r="A4817" s="118" t="s">
        <v>910</v>
      </c>
      <c r="B4817" s="118" t="s">
        <v>21043</v>
      </c>
      <c r="C4817" s="118" t="b">
        <v>0</v>
      </c>
      <c r="D4817" s="118" t="e">
        <f t="shared" ca="1" si="1"/>
        <v>#NAME?</v>
      </c>
      <c r="E4817" s="118" t="s">
        <v>21044</v>
      </c>
      <c r="F4817" s="118" t="s">
        <v>21045</v>
      </c>
      <c r="G4817" s="118"/>
      <c r="H4817" s="118" t="s">
        <v>8144</v>
      </c>
      <c r="I4817" s="118" t="s">
        <v>21046</v>
      </c>
      <c r="J4817" s="118" t="s">
        <v>21047</v>
      </c>
    </row>
    <row r="4818" spans="1:10" ht="12.75">
      <c r="A4818" s="118" t="s">
        <v>1666</v>
      </c>
      <c r="B4818" s="118" t="s">
        <v>21048</v>
      </c>
      <c r="C4818" s="118" t="b">
        <v>0</v>
      </c>
      <c r="D4818" s="118" t="e">
        <f t="shared" ca="1" si="1"/>
        <v>#NAME?</v>
      </c>
      <c r="E4818" s="118" t="s">
        <v>21044</v>
      </c>
      <c r="F4818" s="118" t="s">
        <v>21049</v>
      </c>
      <c r="G4818" s="118"/>
      <c r="H4818" s="118" t="s">
        <v>21050</v>
      </c>
      <c r="I4818" s="118" t="s">
        <v>21046</v>
      </c>
      <c r="J4818" s="118" t="s">
        <v>21047</v>
      </c>
    </row>
    <row r="4819" spans="1:10" ht="12.75">
      <c r="A4819" s="118" t="s">
        <v>14417</v>
      </c>
      <c r="B4819" s="118" t="s">
        <v>21051</v>
      </c>
      <c r="C4819" s="118" t="b">
        <v>0</v>
      </c>
      <c r="D4819" s="118" t="e">
        <f t="shared" ca="1" si="1"/>
        <v>#NAME?</v>
      </c>
      <c r="E4819" s="118" t="s">
        <v>21044</v>
      </c>
      <c r="F4819" s="118" t="s">
        <v>21052</v>
      </c>
      <c r="G4819" s="118"/>
      <c r="H4819" s="118" t="s">
        <v>9832</v>
      </c>
      <c r="I4819" s="118" t="s">
        <v>21046</v>
      </c>
      <c r="J4819" s="118" t="s">
        <v>21047</v>
      </c>
    </row>
    <row r="4820" spans="1:10" ht="12.75">
      <c r="A4820" s="118" t="s">
        <v>10614</v>
      </c>
      <c r="B4820" s="118" t="s">
        <v>21053</v>
      </c>
      <c r="C4820" s="118" t="b">
        <v>0</v>
      </c>
      <c r="D4820" s="118" t="e">
        <f t="shared" ca="1" si="1"/>
        <v>#NAME?</v>
      </c>
      <c r="E4820" s="118" t="s">
        <v>21044</v>
      </c>
      <c r="F4820" s="118" t="s">
        <v>21054</v>
      </c>
      <c r="G4820" s="118"/>
      <c r="H4820" s="118" t="s">
        <v>4305</v>
      </c>
      <c r="I4820" s="118" t="s">
        <v>21046</v>
      </c>
      <c r="J4820" s="118" t="s">
        <v>21047</v>
      </c>
    </row>
    <row r="4821" spans="1:10" ht="12.75">
      <c r="A4821" s="118" t="s">
        <v>21055</v>
      </c>
      <c r="B4821" s="118" t="s">
        <v>21056</v>
      </c>
      <c r="C4821" s="118" t="b">
        <v>0</v>
      </c>
      <c r="D4821" s="118" t="e">
        <f t="shared" ca="1" si="1"/>
        <v>#NAME?</v>
      </c>
      <c r="E4821" s="118" t="s">
        <v>21057</v>
      </c>
      <c r="F4821" s="118" t="s">
        <v>21058</v>
      </c>
      <c r="G4821" s="118"/>
      <c r="H4821" s="118" t="s">
        <v>5273</v>
      </c>
      <c r="I4821" s="118" t="s">
        <v>1603</v>
      </c>
      <c r="J4821" s="118" t="s">
        <v>7756</v>
      </c>
    </row>
    <row r="4822" spans="1:10" ht="12.75">
      <c r="A4822" s="118" t="s">
        <v>21059</v>
      </c>
      <c r="B4822" s="118" t="s">
        <v>21060</v>
      </c>
      <c r="C4822" s="118" t="b">
        <v>0</v>
      </c>
      <c r="D4822" s="118" t="e">
        <f t="shared" ca="1" si="1"/>
        <v>#NAME?</v>
      </c>
      <c r="E4822" s="118" t="s">
        <v>21057</v>
      </c>
      <c r="F4822" s="118" t="s">
        <v>21061</v>
      </c>
      <c r="G4822" s="118"/>
      <c r="H4822" s="118" t="s">
        <v>5273</v>
      </c>
      <c r="I4822" s="118" t="s">
        <v>1603</v>
      </c>
      <c r="J4822" s="118" t="s">
        <v>7756</v>
      </c>
    </row>
    <row r="4823" spans="1:10" ht="12.75">
      <c r="A4823" s="118" t="s">
        <v>21062</v>
      </c>
      <c r="B4823" s="118" t="s">
        <v>21063</v>
      </c>
      <c r="C4823" s="118" t="b">
        <v>0</v>
      </c>
      <c r="D4823" s="118" t="e">
        <f t="shared" ca="1" si="1"/>
        <v>#NAME?</v>
      </c>
      <c r="E4823" s="118" t="s">
        <v>21057</v>
      </c>
      <c r="F4823" s="118" t="s">
        <v>21064</v>
      </c>
      <c r="G4823" s="118"/>
      <c r="H4823" s="118" t="s">
        <v>5064</v>
      </c>
      <c r="I4823" s="118" t="s">
        <v>1603</v>
      </c>
      <c r="J4823" s="118" t="s">
        <v>7756</v>
      </c>
    </row>
    <row r="4824" spans="1:10" ht="12.75">
      <c r="A4824" s="118" t="s">
        <v>1591</v>
      </c>
      <c r="B4824" s="118" t="s">
        <v>21065</v>
      </c>
      <c r="C4824" s="118" t="b">
        <v>0</v>
      </c>
      <c r="D4824" s="118" t="e">
        <f t="shared" ca="1" si="1"/>
        <v>#NAME?</v>
      </c>
      <c r="E4824" s="118" t="s">
        <v>21057</v>
      </c>
      <c r="F4824" s="118" t="s">
        <v>21066</v>
      </c>
      <c r="G4824" s="118"/>
      <c r="H4824" s="118" t="s">
        <v>7647</v>
      </c>
      <c r="I4824" s="118" t="s">
        <v>1603</v>
      </c>
      <c r="J4824" s="118" t="s">
        <v>7756</v>
      </c>
    </row>
    <row r="4825" spans="1:10" ht="12.75">
      <c r="A4825" s="118" t="s">
        <v>7595</v>
      </c>
      <c r="B4825" s="118" t="s">
        <v>21067</v>
      </c>
      <c r="C4825" s="118" t="b">
        <v>0</v>
      </c>
      <c r="D4825" s="118" t="e">
        <f t="shared" ca="1" si="1"/>
        <v>#NAME?</v>
      </c>
      <c r="E4825" s="118" t="s">
        <v>21057</v>
      </c>
      <c r="F4825" s="118" t="s">
        <v>21068</v>
      </c>
      <c r="G4825" s="118"/>
      <c r="H4825" s="118" t="s">
        <v>5273</v>
      </c>
      <c r="I4825" s="118" t="s">
        <v>1603</v>
      </c>
      <c r="J4825" s="118" t="s">
        <v>7756</v>
      </c>
    </row>
    <row r="4826" spans="1:10" ht="12.75">
      <c r="A4826" s="118" t="s">
        <v>1802</v>
      </c>
      <c r="B4826" s="118" t="s">
        <v>21069</v>
      </c>
      <c r="C4826" s="118" t="b">
        <v>0</v>
      </c>
      <c r="D4826" s="118" t="e">
        <f t="shared" ca="1" si="1"/>
        <v>#NAME?</v>
      </c>
      <c r="E4826" s="118" t="s">
        <v>21057</v>
      </c>
      <c r="F4826" s="118" t="s">
        <v>21070</v>
      </c>
      <c r="G4826" s="118"/>
      <c r="H4826" s="118" t="s">
        <v>5607</v>
      </c>
      <c r="I4826" s="118" t="s">
        <v>1603</v>
      </c>
      <c r="J4826" s="118" t="s">
        <v>7756</v>
      </c>
    </row>
    <row r="4827" spans="1:10" ht="12.75">
      <c r="A4827" s="118" t="s">
        <v>16663</v>
      </c>
      <c r="B4827" s="118" t="s">
        <v>21071</v>
      </c>
      <c r="C4827" s="118" t="b">
        <v>0</v>
      </c>
      <c r="D4827" s="118" t="e">
        <f t="shared" ca="1" si="1"/>
        <v>#NAME?</v>
      </c>
      <c r="E4827" s="118" t="s">
        <v>21072</v>
      </c>
      <c r="F4827" s="118" t="s">
        <v>21073</v>
      </c>
      <c r="G4827" s="118"/>
      <c r="H4827" s="118" t="s">
        <v>21074</v>
      </c>
      <c r="I4827" s="118" t="s">
        <v>8701</v>
      </c>
      <c r="J4827" s="118" t="s">
        <v>8702</v>
      </c>
    </row>
    <row r="4828" spans="1:10" ht="12.75">
      <c r="A4828" s="118" t="s">
        <v>19301</v>
      </c>
      <c r="B4828" s="118" t="s">
        <v>21075</v>
      </c>
      <c r="C4828" s="118" t="b">
        <v>0</v>
      </c>
      <c r="D4828" s="118" t="e">
        <f t="shared" ca="1" si="1"/>
        <v>#NAME?</v>
      </c>
      <c r="E4828" s="118" t="s">
        <v>21076</v>
      </c>
      <c r="F4828" s="118" t="s">
        <v>21077</v>
      </c>
      <c r="G4828" s="118"/>
      <c r="H4828" s="118" t="s">
        <v>4311</v>
      </c>
      <c r="I4828" s="118" t="s">
        <v>11777</v>
      </c>
      <c r="J4828" s="118"/>
    </row>
    <row r="4829" spans="1:10" ht="12.75">
      <c r="A4829" s="118" t="s">
        <v>21078</v>
      </c>
      <c r="B4829" s="118" t="s">
        <v>21075</v>
      </c>
      <c r="C4829" s="118" t="b">
        <v>0</v>
      </c>
      <c r="D4829" s="118" t="e">
        <f t="shared" ca="1" si="1"/>
        <v>#NAME?</v>
      </c>
      <c r="E4829" s="118" t="s">
        <v>21076</v>
      </c>
      <c r="F4829" s="118" t="s">
        <v>21079</v>
      </c>
      <c r="G4829" s="118"/>
      <c r="H4829" s="118" t="s">
        <v>4311</v>
      </c>
      <c r="I4829" s="118" t="s">
        <v>11777</v>
      </c>
      <c r="J4829" s="118"/>
    </row>
    <row r="4830" spans="1:10" ht="12.75">
      <c r="A4830" s="118" t="s">
        <v>14629</v>
      </c>
      <c r="B4830" s="118" t="s">
        <v>21080</v>
      </c>
      <c r="C4830" s="118" t="b">
        <v>0</v>
      </c>
      <c r="D4830" s="118" t="e">
        <f t="shared" ca="1" si="1"/>
        <v>#NAME?</v>
      </c>
      <c r="E4830" s="118" t="s">
        <v>21081</v>
      </c>
      <c r="F4830" s="118" t="s">
        <v>21082</v>
      </c>
      <c r="G4830" s="118"/>
      <c r="H4830" s="118" t="s">
        <v>4278</v>
      </c>
      <c r="I4830" s="118" t="s">
        <v>20157</v>
      </c>
      <c r="J4830" s="118"/>
    </row>
    <row r="4831" spans="1:10" ht="12.75">
      <c r="A4831" s="118" t="s">
        <v>8365</v>
      </c>
      <c r="B4831" s="118" t="s">
        <v>21083</v>
      </c>
      <c r="C4831" s="118" t="b">
        <v>0</v>
      </c>
      <c r="D4831" s="118" t="e">
        <f t="shared" ca="1" si="1"/>
        <v>#NAME?</v>
      </c>
      <c r="E4831" s="118" t="s">
        <v>21081</v>
      </c>
      <c r="F4831" s="118" t="s">
        <v>21084</v>
      </c>
      <c r="G4831" s="118"/>
      <c r="H4831" s="118" t="s">
        <v>21085</v>
      </c>
      <c r="I4831" s="118" t="s">
        <v>20157</v>
      </c>
      <c r="J4831" s="118"/>
    </row>
    <row r="4832" spans="1:10" ht="12.75">
      <c r="A4832" s="118" t="s">
        <v>15710</v>
      </c>
      <c r="B4832" s="118" t="s">
        <v>21086</v>
      </c>
      <c r="C4832" s="118" t="b">
        <v>0</v>
      </c>
      <c r="D4832" s="118" t="e">
        <f t="shared" ca="1" si="1"/>
        <v>#NAME?</v>
      </c>
      <c r="E4832" s="118" t="s">
        <v>21087</v>
      </c>
      <c r="F4832" s="118" t="s">
        <v>21088</v>
      </c>
      <c r="G4832" s="118"/>
      <c r="H4832" s="118" t="s">
        <v>4640</v>
      </c>
      <c r="I4832" s="118" t="s">
        <v>9860</v>
      </c>
      <c r="J4832" s="118"/>
    </row>
    <row r="4833" spans="1:10" ht="12.75">
      <c r="A4833" s="118" t="s">
        <v>21089</v>
      </c>
      <c r="B4833" s="118" t="s">
        <v>2641</v>
      </c>
      <c r="C4833" s="118" t="b">
        <v>0</v>
      </c>
      <c r="D4833" s="118" t="e">
        <f t="shared" ca="1" si="1"/>
        <v>#NAME?</v>
      </c>
      <c r="E4833" s="118" t="s">
        <v>5067</v>
      </c>
      <c r="F4833" s="118" t="s">
        <v>21090</v>
      </c>
      <c r="G4833" s="118"/>
      <c r="H4833" s="118" t="s">
        <v>4485</v>
      </c>
      <c r="I4833" s="118" t="s">
        <v>3131</v>
      </c>
      <c r="J4833" s="118" t="s">
        <v>7622</v>
      </c>
    </row>
    <row r="4834" spans="1:10" ht="12.75">
      <c r="A4834" s="118" t="s">
        <v>1839</v>
      </c>
      <c r="B4834" s="118" t="s">
        <v>9885</v>
      </c>
      <c r="C4834" s="118" t="b">
        <v>0</v>
      </c>
      <c r="D4834" s="118" t="e">
        <f t="shared" ca="1" si="1"/>
        <v>#NAME?</v>
      </c>
      <c r="E4834" s="118" t="s">
        <v>5067</v>
      </c>
      <c r="F4834" s="118" t="s">
        <v>21091</v>
      </c>
      <c r="G4834" s="118"/>
      <c r="H4834" s="118" t="s">
        <v>4278</v>
      </c>
      <c r="I4834" s="118" t="s">
        <v>3131</v>
      </c>
      <c r="J4834" s="118" t="s">
        <v>7622</v>
      </c>
    </row>
    <row r="4835" spans="1:10" ht="12.75">
      <c r="A4835" s="118" t="s">
        <v>1213</v>
      </c>
      <c r="B4835" s="118" t="s">
        <v>7831</v>
      </c>
      <c r="C4835" s="118" t="b">
        <v>0</v>
      </c>
      <c r="D4835" s="118" t="e">
        <f t="shared" ca="1" si="1"/>
        <v>#NAME?</v>
      </c>
      <c r="E4835" s="118" t="s">
        <v>5067</v>
      </c>
      <c r="F4835" s="118" t="s">
        <v>21092</v>
      </c>
      <c r="G4835" s="118"/>
      <c r="H4835" s="118" t="s">
        <v>7647</v>
      </c>
      <c r="I4835" s="118" t="s">
        <v>3131</v>
      </c>
      <c r="J4835" s="118" t="s">
        <v>7622</v>
      </c>
    </row>
    <row r="4836" spans="1:10" ht="12.75">
      <c r="A4836" s="118" t="s">
        <v>8744</v>
      </c>
      <c r="B4836" s="118" t="s">
        <v>21093</v>
      </c>
      <c r="C4836" s="118" t="b">
        <v>0</v>
      </c>
      <c r="D4836" s="118" t="e">
        <f t="shared" ca="1" si="1"/>
        <v>#NAME?</v>
      </c>
      <c r="E4836" s="118" t="s">
        <v>21094</v>
      </c>
      <c r="F4836" s="118" t="s">
        <v>21095</v>
      </c>
      <c r="G4836" s="118"/>
      <c r="H4836" s="118" t="s">
        <v>5279</v>
      </c>
      <c r="I4836" s="118" t="s">
        <v>7642</v>
      </c>
      <c r="J4836" s="118"/>
    </row>
    <row r="4837" spans="1:10" ht="12.75">
      <c r="A4837" s="118" t="s">
        <v>1666</v>
      </c>
      <c r="B4837" s="118" t="s">
        <v>14851</v>
      </c>
      <c r="C4837" s="118" t="b">
        <v>0</v>
      </c>
      <c r="D4837" s="118" t="e">
        <f t="shared" ca="1" si="1"/>
        <v>#NAME?</v>
      </c>
      <c r="E4837" s="118" t="s">
        <v>21094</v>
      </c>
      <c r="F4837" s="118" t="s">
        <v>21096</v>
      </c>
      <c r="G4837" s="118"/>
      <c r="H4837" s="118" t="s">
        <v>8848</v>
      </c>
      <c r="I4837" s="118" t="s">
        <v>7642</v>
      </c>
      <c r="J4837" s="118"/>
    </row>
    <row r="4838" spans="1:10" ht="12.75">
      <c r="A4838" s="118" t="s">
        <v>21097</v>
      </c>
      <c r="B4838" s="118" t="s">
        <v>21098</v>
      </c>
      <c r="C4838" s="118" t="b">
        <v>0</v>
      </c>
      <c r="D4838" s="118" t="e">
        <f t="shared" ca="1" si="1"/>
        <v>#NAME?</v>
      </c>
      <c r="E4838" s="118" t="s">
        <v>21094</v>
      </c>
      <c r="F4838" s="118" t="s">
        <v>21099</v>
      </c>
      <c r="G4838" s="118"/>
      <c r="H4838" s="118" t="s">
        <v>5273</v>
      </c>
      <c r="I4838" s="118" t="s">
        <v>21100</v>
      </c>
      <c r="J4838" s="118"/>
    </row>
    <row r="4839" spans="1:10" ht="12.75">
      <c r="A4839" s="118" t="s">
        <v>1754</v>
      </c>
      <c r="B4839" s="118" t="s">
        <v>21101</v>
      </c>
      <c r="C4839" s="118" t="b">
        <v>0</v>
      </c>
      <c r="D4839" s="118" t="e">
        <f t="shared" ca="1" si="1"/>
        <v>#NAME?</v>
      </c>
      <c r="E4839" s="118" t="s">
        <v>21094</v>
      </c>
      <c r="F4839" s="118" t="s">
        <v>21102</v>
      </c>
      <c r="G4839" s="118"/>
      <c r="H4839" s="118" t="s">
        <v>21103</v>
      </c>
      <c r="I4839" s="118" t="s">
        <v>7642</v>
      </c>
      <c r="J4839" s="118"/>
    </row>
    <row r="4840" spans="1:10" ht="12.75">
      <c r="A4840" s="118" t="s">
        <v>8981</v>
      </c>
      <c r="B4840" s="118" t="s">
        <v>12482</v>
      </c>
      <c r="C4840" s="118" t="b">
        <v>0</v>
      </c>
      <c r="D4840" s="118" t="e">
        <f t="shared" ca="1" si="1"/>
        <v>#NAME?</v>
      </c>
      <c r="E4840" s="118" t="s">
        <v>21094</v>
      </c>
      <c r="F4840" s="118" t="s">
        <v>21104</v>
      </c>
      <c r="G4840" s="118"/>
      <c r="H4840" s="118" t="s">
        <v>21105</v>
      </c>
      <c r="I4840" s="118" t="s">
        <v>7642</v>
      </c>
      <c r="J4840" s="118"/>
    </row>
    <row r="4841" spans="1:10" ht="12.75">
      <c r="A4841" s="118" t="s">
        <v>836</v>
      </c>
      <c r="B4841" s="118" t="s">
        <v>21106</v>
      </c>
      <c r="C4841" s="118" t="b">
        <v>0</v>
      </c>
      <c r="D4841" s="118" t="e">
        <f t="shared" ca="1" si="1"/>
        <v>#NAME?</v>
      </c>
      <c r="E4841" s="118" t="s">
        <v>21094</v>
      </c>
      <c r="F4841" s="118" t="s">
        <v>21107</v>
      </c>
      <c r="G4841" s="118"/>
      <c r="H4841" s="118" t="s">
        <v>5273</v>
      </c>
      <c r="I4841" s="118" t="s">
        <v>7642</v>
      </c>
      <c r="J4841" s="118"/>
    </row>
    <row r="4842" spans="1:10" ht="12.75">
      <c r="A4842" s="118" t="s">
        <v>836</v>
      </c>
      <c r="B4842" s="118" t="s">
        <v>878</v>
      </c>
      <c r="C4842" s="118" t="b">
        <v>0</v>
      </c>
      <c r="D4842" s="118" t="e">
        <f t="shared" ca="1" si="1"/>
        <v>#NAME?</v>
      </c>
      <c r="E4842" s="118" t="s">
        <v>21094</v>
      </c>
      <c r="F4842" s="118" t="s">
        <v>21108</v>
      </c>
      <c r="G4842" s="118"/>
      <c r="H4842" s="118" t="s">
        <v>5273</v>
      </c>
      <c r="I4842" s="118" t="s">
        <v>7642</v>
      </c>
      <c r="J4842" s="118"/>
    </row>
    <row r="4843" spans="1:10" ht="12.75">
      <c r="A4843" s="118" t="s">
        <v>1881</v>
      </c>
      <c r="B4843" s="118" t="s">
        <v>15995</v>
      </c>
      <c r="C4843" s="118" t="b">
        <v>0</v>
      </c>
      <c r="D4843" s="118" t="e">
        <f t="shared" ca="1" si="1"/>
        <v>#NAME?</v>
      </c>
      <c r="E4843" s="118" t="s">
        <v>21094</v>
      </c>
      <c r="F4843" s="118" t="s">
        <v>21109</v>
      </c>
      <c r="G4843" s="118"/>
      <c r="H4843" s="118" t="s">
        <v>21110</v>
      </c>
      <c r="I4843" s="118" t="s">
        <v>7642</v>
      </c>
      <c r="J4843" s="118"/>
    </row>
    <row r="4844" spans="1:10" ht="12.75">
      <c r="A4844" s="118" t="s">
        <v>940</v>
      </c>
      <c r="B4844" s="118" t="s">
        <v>1247</v>
      </c>
      <c r="C4844" s="118" t="b">
        <v>0</v>
      </c>
      <c r="D4844" s="118" t="e">
        <f t="shared" ca="1" si="1"/>
        <v>#NAME?</v>
      </c>
      <c r="E4844" s="118" t="s">
        <v>21094</v>
      </c>
      <c r="F4844" s="118" t="s">
        <v>21111</v>
      </c>
      <c r="G4844" s="118"/>
      <c r="H4844" s="118" t="s">
        <v>5273</v>
      </c>
      <c r="I4844" s="118" t="s">
        <v>7642</v>
      </c>
      <c r="J4844" s="118"/>
    </row>
    <row r="4845" spans="1:10" ht="12.75">
      <c r="A4845" s="118" t="s">
        <v>8012</v>
      </c>
      <c r="B4845" s="118" t="s">
        <v>21112</v>
      </c>
      <c r="C4845" s="118" t="b">
        <v>0</v>
      </c>
      <c r="D4845" s="118" t="e">
        <f t="shared" ca="1" si="1"/>
        <v>#NAME?</v>
      </c>
      <c r="E4845" s="118" t="s">
        <v>21094</v>
      </c>
      <c r="F4845" s="118" t="s">
        <v>21113</v>
      </c>
      <c r="G4845" s="118"/>
      <c r="H4845" s="118" t="s">
        <v>21114</v>
      </c>
      <c r="I4845" s="118" t="s">
        <v>7642</v>
      </c>
      <c r="J4845" s="118"/>
    </row>
    <row r="4846" spans="1:10" ht="12.75">
      <c r="A4846" s="118" t="s">
        <v>1484</v>
      </c>
      <c r="B4846" s="118" t="s">
        <v>21115</v>
      </c>
      <c r="C4846" s="118" t="b">
        <v>0</v>
      </c>
      <c r="D4846" s="118" t="e">
        <f t="shared" ca="1" si="1"/>
        <v>#NAME?</v>
      </c>
      <c r="E4846" s="118" t="s">
        <v>21094</v>
      </c>
      <c r="F4846" s="118" t="s">
        <v>21116</v>
      </c>
      <c r="G4846" s="118"/>
      <c r="H4846" s="118" t="s">
        <v>54</v>
      </c>
      <c r="I4846" s="118" t="s">
        <v>7642</v>
      </c>
      <c r="J4846" s="118"/>
    </row>
    <row r="4847" spans="1:10" ht="12.75">
      <c r="A4847" s="118" t="s">
        <v>2290</v>
      </c>
      <c r="B4847" s="118" t="s">
        <v>11231</v>
      </c>
      <c r="C4847" s="118" t="b">
        <v>0</v>
      </c>
      <c r="D4847" s="118" t="e">
        <f t="shared" ca="1" si="1"/>
        <v>#NAME?</v>
      </c>
      <c r="E4847" s="118" t="s">
        <v>21094</v>
      </c>
      <c r="F4847" s="118" t="s">
        <v>21117</v>
      </c>
      <c r="G4847" s="118"/>
      <c r="H4847" s="118" t="s">
        <v>10246</v>
      </c>
      <c r="I4847" s="118" t="s">
        <v>7642</v>
      </c>
      <c r="J4847" s="118"/>
    </row>
    <row r="4848" spans="1:10" ht="12.75">
      <c r="A4848" s="118" t="s">
        <v>17237</v>
      </c>
      <c r="B4848" s="118" t="s">
        <v>21118</v>
      </c>
      <c r="C4848" s="118" t="b">
        <v>0</v>
      </c>
      <c r="D4848" s="118" t="e">
        <f t="shared" ca="1" si="1"/>
        <v>#NAME?</v>
      </c>
      <c r="E4848" s="118" t="s">
        <v>21094</v>
      </c>
      <c r="F4848" s="118" t="s">
        <v>21119</v>
      </c>
      <c r="G4848" s="118"/>
      <c r="H4848" s="118" t="s">
        <v>21120</v>
      </c>
      <c r="I4848" s="118" t="s">
        <v>3131</v>
      </c>
      <c r="J4848" s="118" t="s">
        <v>7622</v>
      </c>
    </row>
    <row r="4849" spans="1:10" ht="12.75">
      <c r="A4849" s="118" t="s">
        <v>10288</v>
      </c>
      <c r="B4849" s="118" t="s">
        <v>2307</v>
      </c>
      <c r="C4849" s="118" t="b">
        <v>0</v>
      </c>
      <c r="D4849" s="118" t="e">
        <f t="shared" ca="1" si="1"/>
        <v>#NAME?</v>
      </c>
      <c r="E4849" s="118" t="s">
        <v>21094</v>
      </c>
      <c r="F4849" s="118" t="s">
        <v>21121</v>
      </c>
      <c r="G4849" s="118"/>
      <c r="H4849" s="118" t="s">
        <v>54</v>
      </c>
      <c r="I4849" s="118" t="s">
        <v>7642</v>
      </c>
      <c r="J4849" s="118"/>
    </row>
    <row r="4850" spans="1:10" ht="12.75">
      <c r="A4850" s="118" t="s">
        <v>21122</v>
      </c>
      <c r="B4850" s="118" t="s">
        <v>21123</v>
      </c>
      <c r="C4850" s="118" t="b">
        <v>0</v>
      </c>
      <c r="D4850" s="118" t="e">
        <f t="shared" ca="1" si="1"/>
        <v>#NAME?</v>
      </c>
      <c r="E4850" s="118" t="s">
        <v>21094</v>
      </c>
      <c r="F4850" s="118" t="s">
        <v>21124</v>
      </c>
      <c r="G4850" s="118"/>
      <c r="H4850" s="118" t="s">
        <v>5961</v>
      </c>
      <c r="I4850" s="118" t="s">
        <v>21125</v>
      </c>
      <c r="J4850" s="118"/>
    </row>
    <row r="4851" spans="1:10" ht="12.75">
      <c r="A4851" s="118" t="s">
        <v>1769</v>
      </c>
      <c r="B4851" s="118" t="s">
        <v>8240</v>
      </c>
      <c r="C4851" s="118" t="b">
        <v>0</v>
      </c>
      <c r="D4851" s="118" t="e">
        <f t="shared" ca="1" si="1"/>
        <v>#NAME?</v>
      </c>
      <c r="E4851" s="118" t="s">
        <v>21094</v>
      </c>
      <c r="F4851" s="118" t="s">
        <v>21126</v>
      </c>
      <c r="G4851" s="118"/>
      <c r="H4851" s="118" t="s">
        <v>5273</v>
      </c>
      <c r="I4851" s="118" t="s">
        <v>7642</v>
      </c>
      <c r="J4851" s="118"/>
    </row>
    <row r="4852" spans="1:10" ht="12.75">
      <c r="A4852" s="118" t="s">
        <v>2636</v>
      </c>
      <c r="B4852" s="118" t="s">
        <v>2057</v>
      </c>
      <c r="C4852" s="118" t="b">
        <v>0</v>
      </c>
      <c r="D4852" s="118" t="e">
        <f t="shared" ca="1" si="1"/>
        <v>#NAME?</v>
      </c>
      <c r="E4852" s="118" t="s">
        <v>21127</v>
      </c>
      <c r="F4852" s="118" t="s">
        <v>21128</v>
      </c>
      <c r="G4852" s="118"/>
      <c r="H4852" s="118" t="s">
        <v>21129</v>
      </c>
      <c r="I4852" s="118" t="s">
        <v>3131</v>
      </c>
      <c r="J4852" s="118" t="s">
        <v>7622</v>
      </c>
    </row>
    <row r="4853" spans="1:10" ht="12.75">
      <c r="A4853" s="118" t="s">
        <v>15358</v>
      </c>
      <c r="B4853" s="118" t="s">
        <v>21130</v>
      </c>
      <c r="C4853" s="118" t="b">
        <v>0</v>
      </c>
      <c r="D4853" s="118" t="e">
        <f t="shared" ca="1" si="1"/>
        <v>#NAME?</v>
      </c>
      <c r="E4853" s="118" t="s">
        <v>21127</v>
      </c>
      <c r="F4853" s="118" t="s">
        <v>21131</v>
      </c>
      <c r="G4853" s="118"/>
      <c r="H4853" s="118" t="s">
        <v>4276</v>
      </c>
      <c r="I4853" s="118" t="s">
        <v>3131</v>
      </c>
      <c r="J4853" s="118" t="s">
        <v>7622</v>
      </c>
    </row>
    <row r="4854" spans="1:10" ht="12.75">
      <c r="A4854" s="118" t="s">
        <v>2682</v>
      </c>
      <c r="B4854" s="118" t="s">
        <v>21132</v>
      </c>
      <c r="C4854" s="118" t="b">
        <v>0</v>
      </c>
      <c r="D4854" s="118" t="e">
        <f t="shared" ca="1" si="1"/>
        <v>#NAME?</v>
      </c>
      <c r="E4854" s="118" t="s">
        <v>21127</v>
      </c>
      <c r="F4854" s="118" t="s">
        <v>21133</v>
      </c>
      <c r="G4854" s="118"/>
      <c r="H4854" s="118" t="s">
        <v>8267</v>
      </c>
      <c r="I4854" s="118" t="s">
        <v>3131</v>
      </c>
      <c r="J4854" s="118" t="s">
        <v>7622</v>
      </c>
    </row>
    <row r="4855" spans="1:10" ht="12.75">
      <c r="A4855" s="118" t="s">
        <v>1240</v>
      </c>
      <c r="B4855" s="118" t="s">
        <v>21134</v>
      </c>
      <c r="C4855" s="118" t="b">
        <v>0</v>
      </c>
      <c r="D4855" s="118" t="e">
        <f t="shared" ca="1" si="1"/>
        <v>#NAME?</v>
      </c>
      <c r="E4855" s="118" t="s">
        <v>21127</v>
      </c>
      <c r="F4855" s="118" t="s">
        <v>21135</v>
      </c>
      <c r="G4855" s="118"/>
      <c r="H4855" s="118" t="s">
        <v>4276</v>
      </c>
      <c r="I4855" s="118" t="s">
        <v>7820</v>
      </c>
      <c r="J4855" s="118" t="s">
        <v>7820</v>
      </c>
    </row>
    <row r="4856" spans="1:10" ht="12.75">
      <c r="A4856" s="118" t="s">
        <v>8358</v>
      </c>
      <c r="B4856" s="118" t="s">
        <v>11799</v>
      </c>
      <c r="C4856" s="118" t="b">
        <v>0</v>
      </c>
      <c r="D4856" s="118" t="e">
        <f t="shared" ca="1" si="1"/>
        <v>#NAME?</v>
      </c>
      <c r="E4856" s="118" t="s">
        <v>21127</v>
      </c>
      <c r="F4856" s="118" t="s">
        <v>21136</v>
      </c>
      <c r="G4856" s="118"/>
      <c r="H4856" s="118" t="s">
        <v>9483</v>
      </c>
      <c r="I4856" s="118" t="s">
        <v>3131</v>
      </c>
      <c r="J4856" s="118" t="s">
        <v>7622</v>
      </c>
    </row>
    <row r="4857" spans="1:10" ht="12.75">
      <c r="A4857" s="118" t="s">
        <v>929</v>
      </c>
      <c r="B4857" s="118" t="s">
        <v>21137</v>
      </c>
      <c r="C4857" s="118" t="b">
        <v>0</v>
      </c>
      <c r="D4857" s="118" t="e">
        <f t="shared" ca="1" si="1"/>
        <v>#NAME?</v>
      </c>
      <c r="E4857" s="118" t="s">
        <v>21138</v>
      </c>
      <c r="F4857" s="118" t="s">
        <v>21139</v>
      </c>
      <c r="G4857" s="118"/>
      <c r="H4857" s="118" t="s">
        <v>4276</v>
      </c>
      <c r="I4857" s="118" t="s">
        <v>21140</v>
      </c>
      <c r="J4857" s="118" t="s">
        <v>7820</v>
      </c>
    </row>
    <row r="4858" spans="1:10" ht="12.75">
      <c r="A4858" s="118" t="s">
        <v>21141</v>
      </c>
      <c r="B4858" s="118" t="s">
        <v>21142</v>
      </c>
      <c r="C4858" s="118" t="b">
        <v>0</v>
      </c>
      <c r="D4858" s="118" t="e">
        <f t="shared" ca="1" si="1"/>
        <v>#NAME?</v>
      </c>
      <c r="E4858" s="118" t="s">
        <v>21143</v>
      </c>
      <c r="F4858" s="118" t="s">
        <v>21144</v>
      </c>
      <c r="G4858" s="118"/>
      <c r="H4858" s="118" t="s">
        <v>54</v>
      </c>
      <c r="I4858" s="118" t="s">
        <v>9131</v>
      </c>
      <c r="J4858" s="118" t="s">
        <v>7622</v>
      </c>
    </row>
    <row r="4859" spans="1:10" ht="12.75">
      <c r="A4859" s="118" t="s">
        <v>11890</v>
      </c>
      <c r="B4859" s="118" t="s">
        <v>7773</v>
      </c>
      <c r="C4859" s="118" t="b">
        <v>0</v>
      </c>
      <c r="D4859" s="118" t="e">
        <f t="shared" ca="1" si="1"/>
        <v>#NAME?</v>
      </c>
      <c r="E4859" s="118" t="s">
        <v>21145</v>
      </c>
      <c r="F4859" s="118" t="s">
        <v>21146</v>
      </c>
      <c r="G4859" s="118"/>
      <c r="H4859" s="118" t="s">
        <v>5279</v>
      </c>
      <c r="I4859" s="118" t="s">
        <v>17371</v>
      </c>
      <c r="J4859" s="118" t="s">
        <v>8546</v>
      </c>
    </row>
    <row r="4860" spans="1:10" ht="12.75">
      <c r="A4860" s="118" t="s">
        <v>1704</v>
      </c>
      <c r="B4860" s="118" t="s">
        <v>21147</v>
      </c>
      <c r="C4860" s="118" t="b">
        <v>0</v>
      </c>
      <c r="D4860" s="118" t="e">
        <f t="shared" ca="1" si="1"/>
        <v>#NAME?</v>
      </c>
      <c r="E4860" s="118" t="s">
        <v>21145</v>
      </c>
      <c r="F4860" s="118" t="s">
        <v>21148</v>
      </c>
      <c r="G4860" s="118"/>
      <c r="H4860" s="118" t="s">
        <v>4640</v>
      </c>
      <c r="I4860" s="118" t="s">
        <v>17371</v>
      </c>
      <c r="J4860" s="118" t="s">
        <v>8546</v>
      </c>
    </row>
    <row r="4861" spans="1:10" ht="12.75">
      <c r="A4861" s="118" t="s">
        <v>17996</v>
      </c>
      <c r="B4861" s="118" t="s">
        <v>9119</v>
      </c>
      <c r="C4861" s="118" t="b">
        <v>0</v>
      </c>
      <c r="D4861" s="118" t="e">
        <f t="shared" ca="1" si="1"/>
        <v>#NAME?</v>
      </c>
      <c r="E4861" s="118" t="s">
        <v>21145</v>
      </c>
      <c r="F4861" s="118" t="s">
        <v>21149</v>
      </c>
      <c r="G4861" s="118"/>
      <c r="H4861" s="118" t="s">
        <v>16952</v>
      </c>
      <c r="I4861" s="118" t="s">
        <v>17371</v>
      </c>
      <c r="J4861" s="118" t="s">
        <v>8546</v>
      </c>
    </row>
    <row r="4862" spans="1:10" ht="12.75">
      <c r="A4862" s="118" t="s">
        <v>1666</v>
      </c>
      <c r="B4862" s="118" t="s">
        <v>21150</v>
      </c>
      <c r="C4862" s="118" t="b">
        <v>0</v>
      </c>
      <c r="D4862" s="118" t="e">
        <f t="shared" ca="1" si="1"/>
        <v>#NAME?</v>
      </c>
      <c r="E4862" s="118" t="s">
        <v>21145</v>
      </c>
      <c r="F4862" s="118" t="s">
        <v>21151</v>
      </c>
      <c r="G4862" s="118"/>
      <c r="H4862" s="118" t="s">
        <v>21152</v>
      </c>
      <c r="I4862" s="118" t="s">
        <v>17371</v>
      </c>
      <c r="J4862" s="118" t="s">
        <v>8546</v>
      </c>
    </row>
    <row r="4863" spans="1:10" ht="12.75">
      <c r="A4863" s="118" t="s">
        <v>2135</v>
      </c>
      <c r="B4863" s="118" t="s">
        <v>963</v>
      </c>
      <c r="C4863" s="118" t="b">
        <v>0</v>
      </c>
      <c r="D4863" s="118" t="e">
        <f t="shared" ca="1" si="1"/>
        <v>#NAME?</v>
      </c>
      <c r="E4863" s="118" t="s">
        <v>21145</v>
      </c>
      <c r="F4863" s="118" t="s">
        <v>21153</v>
      </c>
      <c r="G4863" s="118"/>
      <c r="H4863" s="118" t="s">
        <v>21154</v>
      </c>
      <c r="I4863" s="118" t="s">
        <v>17371</v>
      </c>
      <c r="J4863" s="118" t="s">
        <v>8546</v>
      </c>
    </row>
    <row r="4864" spans="1:10" ht="12.75">
      <c r="A4864" s="118" t="s">
        <v>21155</v>
      </c>
      <c r="B4864" s="118" t="s">
        <v>21156</v>
      </c>
      <c r="C4864" s="118" t="b">
        <v>0</v>
      </c>
      <c r="D4864" s="118" t="e">
        <f t="shared" ca="1" si="1"/>
        <v>#NAME?</v>
      </c>
      <c r="E4864" s="118" t="s">
        <v>21145</v>
      </c>
      <c r="F4864" s="118" t="s">
        <v>21157</v>
      </c>
      <c r="G4864" s="118"/>
      <c r="H4864" s="118" t="s">
        <v>4831</v>
      </c>
      <c r="I4864" s="118" t="s">
        <v>17371</v>
      </c>
      <c r="J4864" s="118" t="s">
        <v>8546</v>
      </c>
    </row>
    <row r="4865" spans="1:10" ht="12.75">
      <c r="A4865" s="118" t="s">
        <v>17996</v>
      </c>
      <c r="B4865" s="118" t="s">
        <v>21158</v>
      </c>
      <c r="C4865" s="118" t="b">
        <v>0</v>
      </c>
      <c r="D4865" s="118" t="e">
        <f t="shared" ca="1" si="1"/>
        <v>#NAME?</v>
      </c>
      <c r="E4865" s="118" t="s">
        <v>21159</v>
      </c>
      <c r="F4865" s="118" t="s">
        <v>21160</v>
      </c>
      <c r="G4865" s="118"/>
      <c r="H4865" s="118" t="s">
        <v>4485</v>
      </c>
      <c r="I4865" s="118" t="s">
        <v>7590</v>
      </c>
      <c r="J4865" s="118" t="s">
        <v>7591</v>
      </c>
    </row>
    <row r="4866" spans="1:10" ht="12.75">
      <c r="A4866" s="118" t="s">
        <v>873</v>
      </c>
      <c r="B4866" s="118" t="s">
        <v>21161</v>
      </c>
      <c r="C4866" s="118" t="b">
        <v>0</v>
      </c>
      <c r="D4866" s="118" t="e">
        <f t="shared" ca="1" si="1"/>
        <v>#NAME?</v>
      </c>
      <c r="E4866" s="118" t="s">
        <v>21159</v>
      </c>
      <c r="F4866" s="118" t="s">
        <v>21162</v>
      </c>
      <c r="G4866" s="118"/>
      <c r="H4866" s="118" t="s">
        <v>54</v>
      </c>
      <c r="I4866" s="118" t="s">
        <v>7590</v>
      </c>
      <c r="J4866" s="118" t="s">
        <v>7591</v>
      </c>
    </row>
    <row r="4867" spans="1:10" ht="12.75">
      <c r="A4867" s="118" t="s">
        <v>873</v>
      </c>
      <c r="B4867" s="118" t="s">
        <v>21163</v>
      </c>
      <c r="C4867" s="118" t="b">
        <v>0</v>
      </c>
      <c r="D4867" s="118" t="e">
        <f t="shared" ca="1" si="1"/>
        <v>#NAME?</v>
      </c>
      <c r="E4867" s="118" t="s">
        <v>21159</v>
      </c>
      <c r="F4867" s="118" t="s">
        <v>21164</v>
      </c>
      <c r="G4867" s="118"/>
      <c r="H4867" s="118" t="s">
        <v>5607</v>
      </c>
      <c r="I4867" s="118" t="s">
        <v>7590</v>
      </c>
      <c r="J4867" s="118" t="s">
        <v>7591</v>
      </c>
    </row>
    <row r="4868" spans="1:10" ht="12.75">
      <c r="A4868" s="118" t="s">
        <v>1769</v>
      </c>
      <c r="B4868" s="118" t="s">
        <v>16997</v>
      </c>
      <c r="C4868" s="118" t="b">
        <v>0</v>
      </c>
      <c r="D4868" s="118" t="e">
        <f t="shared" ca="1" si="1"/>
        <v>#NAME?</v>
      </c>
      <c r="E4868" s="118" t="s">
        <v>21165</v>
      </c>
      <c r="F4868" s="118" t="s">
        <v>21166</v>
      </c>
      <c r="G4868" s="118"/>
      <c r="H4868" s="118" t="s">
        <v>4278</v>
      </c>
      <c r="I4868" s="118" t="s">
        <v>8545</v>
      </c>
      <c r="J4868" s="118" t="s">
        <v>8546</v>
      </c>
    </row>
    <row r="4869" spans="1:10" ht="12.75">
      <c r="A4869" s="118" t="s">
        <v>21167</v>
      </c>
      <c r="B4869" s="118" t="s">
        <v>21168</v>
      </c>
      <c r="C4869" s="118" t="b">
        <v>0</v>
      </c>
      <c r="D4869" s="118" t="e">
        <f t="shared" ca="1" si="1"/>
        <v>#NAME?</v>
      </c>
      <c r="E4869" s="118" t="s">
        <v>21169</v>
      </c>
      <c r="F4869" s="118" t="s">
        <v>21170</v>
      </c>
      <c r="G4869" s="118"/>
      <c r="H4869" s="118" t="s">
        <v>4276</v>
      </c>
      <c r="I4869" s="118" t="s">
        <v>8726</v>
      </c>
      <c r="J4869" s="127" t="s">
        <v>8740</v>
      </c>
    </row>
    <row r="4870" spans="1:10" ht="12.75">
      <c r="A4870" s="118" t="s">
        <v>8031</v>
      </c>
      <c r="B4870" s="118" t="s">
        <v>21171</v>
      </c>
      <c r="C4870" s="118" t="b">
        <v>0</v>
      </c>
      <c r="D4870" s="118" t="e">
        <f t="shared" ca="1" si="1"/>
        <v>#NAME?</v>
      </c>
      <c r="E4870" s="118" t="s">
        <v>21169</v>
      </c>
      <c r="F4870" s="118" t="s">
        <v>21172</v>
      </c>
      <c r="G4870" s="118"/>
      <c r="H4870" s="118" t="s">
        <v>4305</v>
      </c>
      <c r="I4870" s="118" t="s">
        <v>8726</v>
      </c>
      <c r="J4870" s="127" t="s">
        <v>8740</v>
      </c>
    </row>
    <row r="4871" spans="1:10" ht="12.75">
      <c r="A4871" s="118" t="s">
        <v>935</v>
      </c>
      <c r="B4871" s="118" t="s">
        <v>8590</v>
      </c>
      <c r="C4871" s="118" t="b">
        <v>0</v>
      </c>
      <c r="D4871" s="118" t="e">
        <f t="shared" ca="1" si="1"/>
        <v>#NAME?</v>
      </c>
      <c r="E4871" s="118" t="s">
        <v>21173</v>
      </c>
      <c r="F4871" s="118" t="s">
        <v>21174</v>
      </c>
      <c r="G4871" s="118"/>
      <c r="H4871" s="118" t="s">
        <v>54</v>
      </c>
      <c r="I4871" s="118" t="s">
        <v>21175</v>
      </c>
      <c r="J4871" s="118"/>
    </row>
    <row r="4872" spans="1:10" ht="12.75">
      <c r="A4872" s="118" t="s">
        <v>7924</v>
      </c>
      <c r="B4872" s="118" t="s">
        <v>21176</v>
      </c>
      <c r="C4872" s="118" t="b">
        <v>0</v>
      </c>
      <c r="D4872" s="118" t="e">
        <f t="shared" ca="1" si="1"/>
        <v>#NAME?</v>
      </c>
      <c r="E4872" s="118" t="s">
        <v>21173</v>
      </c>
      <c r="F4872" s="118" t="s">
        <v>21177</v>
      </c>
      <c r="G4872" s="118"/>
      <c r="H4872" s="118" t="s">
        <v>54</v>
      </c>
      <c r="I4872" s="118" t="s">
        <v>21175</v>
      </c>
      <c r="J4872" s="118"/>
    </row>
    <row r="4873" spans="1:10" ht="12.75">
      <c r="A4873" s="118" t="s">
        <v>1743</v>
      </c>
      <c r="B4873" s="118" t="s">
        <v>21178</v>
      </c>
      <c r="C4873" s="118" t="b">
        <v>0</v>
      </c>
      <c r="D4873" s="118" t="e">
        <f t="shared" ca="1" si="1"/>
        <v>#NAME?</v>
      </c>
      <c r="E4873" s="118" t="s">
        <v>21173</v>
      </c>
      <c r="F4873" s="118" t="s">
        <v>21179</v>
      </c>
      <c r="G4873" s="118"/>
      <c r="H4873" s="118" t="s">
        <v>9832</v>
      </c>
      <c r="I4873" s="118" t="s">
        <v>21175</v>
      </c>
      <c r="J4873" s="118"/>
    </row>
    <row r="4874" spans="1:10" ht="12.75">
      <c r="A4874" s="118" t="s">
        <v>21180</v>
      </c>
      <c r="B4874" s="118" t="s">
        <v>21181</v>
      </c>
      <c r="C4874" s="118" t="b">
        <v>0</v>
      </c>
      <c r="D4874" s="118" t="e">
        <f t="shared" ca="1" si="1"/>
        <v>#NAME?</v>
      </c>
      <c r="E4874" s="118" t="s">
        <v>21173</v>
      </c>
      <c r="F4874" s="118" t="s">
        <v>21182</v>
      </c>
      <c r="G4874" s="118"/>
      <c r="H4874" s="118" t="s">
        <v>54</v>
      </c>
      <c r="I4874" s="118" t="s">
        <v>21175</v>
      </c>
      <c r="J4874" s="118"/>
    </row>
    <row r="4875" spans="1:10" ht="12.75">
      <c r="A4875" s="118" t="s">
        <v>21183</v>
      </c>
      <c r="B4875" s="118" t="s">
        <v>21184</v>
      </c>
      <c r="C4875" s="118" t="b">
        <v>0</v>
      </c>
      <c r="D4875" s="118" t="e">
        <f t="shared" ca="1" si="1"/>
        <v>#NAME?</v>
      </c>
      <c r="E4875" s="118" t="s">
        <v>21173</v>
      </c>
      <c r="F4875" s="118" t="s">
        <v>21185</v>
      </c>
      <c r="G4875" s="118"/>
      <c r="H4875" s="118" t="s">
        <v>54</v>
      </c>
      <c r="I4875" s="118" t="s">
        <v>21175</v>
      </c>
      <c r="J4875" s="118"/>
    </row>
    <row r="4876" spans="1:10" ht="12.75">
      <c r="A4876" s="118" t="s">
        <v>21186</v>
      </c>
      <c r="B4876" s="118" t="s">
        <v>955</v>
      </c>
      <c r="C4876" s="118" t="b">
        <v>0</v>
      </c>
      <c r="D4876" s="118" t="e">
        <f t="shared" ca="1" si="1"/>
        <v>#NAME?</v>
      </c>
      <c r="E4876" s="118" t="s">
        <v>21173</v>
      </c>
      <c r="F4876" s="118" t="s">
        <v>21187</v>
      </c>
      <c r="G4876" s="118"/>
      <c r="H4876" s="118" t="s">
        <v>4278</v>
      </c>
      <c r="I4876" s="118" t="s">
        <v>21175</v>
      </c>
      <c r="J4876" s="118"/>
    </row>
    <row r="4877" spans="1:10" ht="12.75">
      <c r="A4877" s="118" t="s">
        <v>1081</v>
      </c>
      <c r="B4877" s="118" t="s">
        <v>9987</v>
      </c>
      <c r="C4877" s="118" t="b">
        <v>0</v>
      </c>
      <c r="D4877" s="118" t="e">
        <f t="shared" ca="1" si="1"/>
        <v>#NAME?</v>
      </c>
      <c r="E4877" s="118" t="s">
        <v>21188</v>
      </c>
      <c r="F4877" s="118" t="s">
        <v>21189</v>
      </c>
      <c r="G4877" s="118"/>
      <c r="H4877" s="118" t="s">
        <v>4276</v>
      </c>
      <c r="I4877" s="118" t="s">
        <v>7820</v>
      </c>
      <c r="J4877" s="118" t="s">
        <v>7820</v>
      </c>
    </row>
    <row r="4878" spans="1:10" ht="12.75">
      <c r="A4878" s="118" t="s">
        <v>1363</v>
      </c>
      <c r="B4878" s="118" t="s">
        <v>16379</v>
      </c>
      <c r="C4878" s="118" t="b">
        <v>0</v>
      </c>
      <c r="D4878" s="118" t="e">
        <f t="shared" ca="1" si="1"/>
        <v>#NAME?</v>
      </c>
      <c r="E4878" s="118" t="s">
        <v>21190</v>
      </c>
      <c r="F4878" s="118" t="s">
        <v>21191</v>
      </c>
      <c r="G4878" s="118"/>
      <c r="H4878" s="118" t="s">
        <v>54</v>
      </c>
      <c r="I4878" s="118" t="s">
        <v>11908</v>
      </c>
      <c r="J4878" s="118"/>
    </row>
    <row r="4879" spans="1:10" ht="12.75">
      <c r="A4879" s="118" t="s">
        <v>836</v>
      </c>
      <c r="B4879" s="118" t="s">
        <v>21192</v>
      </c>
      <c r="C4879" s="118" t="b">
        <v>0</v>
      </c>
      <c r="D4879" s="118" t="e">
        <f t="shared" ca="1" si="1"/>
        <v>#NAME?</v>
      </c>
      <c r="E4879" s="118" t="s">
        <v>21190</v>
      </c>
      <c r="F4879" s="118" t="s">
        <v>21193</v>
      </c>
      <c r="G4879" s="118"/>
      <c r="H4879" s="118" t="s">
        <v>4278</v>
      </c>
      <c r="I4879" s="118" t="s">
        <v>11908</v>
      </c>
      <c r="J4879" s="118"/>
    </row>
    <row r="4880" spans="1:10" ht="12.75">
      <c r="A4880" s="118" t="s">
        <v>2013</v>
      </c>
      <c r="B4880" s="118" t="s">
        <v>21192</v>
      </c>
      <c r="C4880" s="118" t="b">
        <v>0</v>
      </c>
      <c r="D4880" s="118" t="e">
        <f t="shared" ca="1" si="1"/>
        <v>#NAME?</v>
      </c>
      <c r="E4880" s="118" t="s">
        <v>21190</v>
      </c>
      <c r="F4880" s="118" t="s">
        <v>21194</v>
      </c>
      <c r="G4880" s="118"/>
      <c r="H4880" s="118" t="s">
        <v>15098</v>
      </c>
      <c r="I4880" s="118" t="s">
        <v>11908</v>
      </c>
      <c r="J4880" s="118"/>
    </row>
    <row r="4881" spans="1:10" ht="12.75">
      <c r="A4881" s="118" t="s">
        <v>21195</v>
      </c>
      <c r="B4881" s="118" t="s">
        <v>21196</v>
      </c>
      <c r="C4881" s="118" t="b">
        <v>0</v>
      </c>
      <c r="D4881" s="118" t="e">
        <f t="shared" ca="1" si="1"/>
        <v>#NAME?</v>
      </c>
      <c r="E4881" s="118" t="s">
        <v>21197</v>
      </c>
      <c r="F4881" s="118" t="s">
        <v>21198</v>
      </c>
      <c r="G4881" s="118"/>
      <c r="H4881" s="118" t="s">
        <v>21199</v>
      </c>
      <c r="I4881" s="118" t="s">
        <v>11777</v>
      </c>
      <c r="J4881" s="118"/>
    </row>
    <row r="4882" spans="1:10" ht="12.75">
      <c r="A4882" s="118" t="s">
        <v>1484</v>
      </c>
      <c r="B4882" s="118" t="s">
        <v>10229</v>
      </c>
      <c r="C4882" s="118" t="b">
        <v>0</v>
      </c>
      <c r="D4882" s="118" t="e">
        <f t="shared" ca="1" si="1"/>
        <v>#NAME?</v>
      </c>
      <c r="E4882" s="118" t="s">
        <v>21197</v>
      </c>
      <c r="F4882" s="118" t="s">
        <v>21200</v>
      </c>
      <c r="G4882" s="118"/>
      <c r="H4882" s="118" t="s">
        <v>5273</v>
      </c>
      <c r="I4882" s="118" t="s">
        <v>11291</v>
      </c>
      <c r="J4882" s="118" t="s">
        <v>9159</v>
      </c>
    </row>
    <row r="4883" spans="1:10" ht="12.75">
      <c r="A4883" s="118" t="s">
        <v>21201</v>
      </c>
      <c r="B4883" s="118" t="s">
        <v>9279</v>
      </c>
      <c r="C4883" s="118" t="b">
        <v>0</v>
      </c>
      <c r="D4883" s="118" t="e">
        <f t="shared" ca="1" si="1"/>
        <v>#NAME?</v>
      </c>
      <c r="E4883" s="118" t="s">
        <v>21197</v>
      </c>
      <c r="F4883" s="118" t="s">
        <v>21202</v>
      </c>
      <c r="G4883" s="118"/>
      <c r="H4883" s="118" t="s">
        <v>6031</v>
      </c>
      <c r="I4883" s="118" t="s">
        <v>11777</v>
      </c>
      <c r="J4883" s="118"/>
    </row>
    <row r="4884" spans="1:10" ht="12.75">
      <c r="A4884" s="118" t="s">
        <v>1323</v>
      </c>
      <c r="B4884" s="118" t="s">
        <v>21203</v>
      </c>
      <c r="C4884" s="118" t="b">
        <v>0</v>
      </c>
      <c r="D4884" s="118" t="e">
        <f t="shared" ca="1" si="1"/>
        <v>#NAME?</v>
      </c>
      <c r="E4884" s="118" t="s">
        <v>21197</v>
      </c>
      <c r="F4884" s="118" t="s">
        <v>21204</v>
      </c>
      <c r="G4884" s="118"/>
      <c r="H4884" s="118" t="s">
        <v>21205</v>
      </c>
      <c r="I4884" s="118" t="s">
        <v>11777</v>
      </c>
      <c r="J4884" s="118"/>
    </row>
    <row r="4885" spans="1:10" ht="12.75">
      <c r="A4885" s="118" t="s">
        <v>21206</v>
      </c>
      <c r="B4885" s="118" t="s">
        <v>21207</v>
      </c>
      <c r="C4885" s="118" t="b">
        <v>0</v>
      </c>
      <c r="D4885" s="118" t="e">
        <f t="shared" ca="1" si="1"/>
        <v>#NAME?</v>
      </c>
      <c r="E4885" s="118" t="s">
        <v>21208</v>
      </c>
      <c r="F4885" s="118" t="s">
        <v>21209</v>
      </c>
      <c r="G4885" s="118"/>
      <c r="H4885" s="118" t="s">
        <v>4278</v>
      </c>
      <c r="I4885" s="118" t="s">
        <v>7642</v>
      </c>
      <c r="J4885" s="118"/>
    </row>
    <row r="4886" spans="1:10" ht="12.75">
      <c r="A4886" s="118" t="s">
        <v>16502</v>
      </c>
      <c r="B4886" s="118" t="s">
        <v>11551</v>
      </c>
      <c r="C4886" s="118" t="b">
        <v>0</v>
      </c>
      <c r="D4886" s="118" t="e">
        <f t="shared" ca="1" si="1"/>
        <v>#NAME?</v>
      </c>
      <c r="E4886" s="118" t="s">
        <v>21210</v>
      </c>
      <c r="F4886" s="118" t="s">
        <v>21211</v>
      </c>
      <c r="G4886" s="118"/>
      <c r="H4886" s="118" t="s">
        <v>9832</v>
      </c>
      <c r="I4886" s="118" t="s">
        <v>15914</v>
      </c>
      <c r="J4886" s="118" t="s">
        <v>7622</v>
      </c>
    </row>
    <row r="4887" spans="1:10" ht="12.75">
      <c r="A4887" s="118" t="s">
        <v>21212</v>
      </c>
      <c r="B4887" s="118" t="s">
        <v>17125</v>
      </c>
      <c r="C4887" s="118" t="b">
        <v>0</v>
      </c>
      <c r="D4887" s="118" t="e">
        <f t="shared" ca="1" si="1"/>
        <v>#NAME?</v>
      </c>
      <c r="E4887" s="118" t="s">
        <v>21210</v>
      </c>
      <c r="F4887" s="118" t="s">
        <v>21213</v>
      </c>
      <c r="G4887" s="118"/>
      <c r="H4887" s="118" t="s">
        <v>5121</v>
      </c>
      <c r="I4887" s="118" t="s">
        <v>15914</v>
      </c>
      <c r="J4887" s="118" t="s">
        <v>7622</v>
      </c>
    </row>
    <row r="4888" spans="1:10" ht="12.75">
      <c r="A4888" s="118" t="s">
        <v>21214</v>
      </c>
      <c r="B4888" s="118" t="s">
        <v>1955</v>
      </c>
      <c r="C4888" s="118" t="b">
        <v>0</v>
      </c>
      <c r="D4888" s="118" t="e">
        <f t="shared" ca="1" si="1"/>
        <v>#NAME?</v>
      </c>
      <c r="E4888" s="118" t="s">
        <v>5083</v>
      </c>
      <c r="F4888" s="118" t="s">
        <v>21215</v>
      </c>
      <c r="G4888" s="118"/>
      <c r="H4888" s="118" t="s">
        <v>4305</v>
      </c>
      <c r="I4888" s="118" t="s">
        <v>8136</v>
      </c>
      <c r="J4888" s="118" t="s">
        <v>7622</v>
      </c>
    </row>
    <row r="4889" spans="1:10" ht="12.75">
      <c r="A4889" s="118" t="s">
        <v>9126</v>
      </c>
      <c r="B4889" s="118" t="s">
        <v>21216</v>
      </c>
      <c r="C4889" s="118" t="b">
        <v>0</v>
      </c>
      <c r="D4889" s="118" t="e">
        <f t="shared" ca="1" si="1"/>
        <v>#NAME?</v>
      </c>
      <c r="E4889" s="118" t="s">
        <v>5083</v>
      </c>
      <c r="F4889" s="118" t="s">
        <v>21217</v>
      </c>
      <c r="G4889" s="118"/>
      <c r="H4889" s="118" t="s">
        <v>4305</v>
      </c>
      <c r="I4889" s="118" t="s">
        <v>8136</v>
      </c>
      <c r="J4889" s="118" t="s">
        <v>7622</v>
      </c>
    </row>
    <row r="4890" spans="1:10" ht="12.75">
      <c r="A4890" s="118" t="s">
        <v>8889</v>
      </c>
      <c r="B4890" s="118" t="s">
        <v>21218</v>
      </c>
      <c r="C4890" s="118" t="b">
        <v>0</v>
      </c>
      <c r="D4890" s="118" t="e">
        <f t="shared" ca="1" si="1"/>
        <v>#NAME?</v>
      </c>
      <c r="E4890" s="118" t="s">
        <v>5083</v>
      </c>
      <c r="F4890" s="118" t="s">
        <v>21219</v>
      </c>
      <c r="G4890" s="118"/>
      <c r="H4890" s="118" t="s">
        <v>4305</v>
      </c>
      <c r="I4890" s="118" t="s">
        <v>8136</v>
      </c>
      <c r="J4890" s="118" t="s">
        <v>7622</v>
      </c>
    </row>
    <row r="4891" spans="1:10" ht="12.75">
      <c r="A4891" s="118" t="s">
        <v>2220</v>
      </c>
      <c r="B4891" s="118" t="s">
        <v>14327</v>
      </c>
      <c r="C4891" s="118" t="b">
        <v>0</v>
      </c>
      <c r="D4891" s="118" t="e">
        <f t="shared" ca="1" si="1"/>
        <v>#NAME?</v>
      </c>
      <c r="E4891" s="118" t="s">
        <v>5083</v>
      </c>
      <c r="F4891" s="118" t="s">
        <v>21220</v>
      </c>
      <c r="G4891" s="118"/>
      <c r="H4891" s="118" t="s">
        <v>8671</v>
      </c>
      <c r="I4891" s="118" t="s">
        <v>8136</v>
      </c>
      <c r="J4891" s="118" t="s">
        <v>7622</v>
      </c>
    </row>
    <row r="4892" spans="1:10" ht="12.75">
      <c r="A4892" s="118" t="s">
        <v>21221</v>
      </c>
      <c r="B4892" s="118" t="s">
        <v>21222</v>
      </c>
      <c r="C4892" s="118" t="b">
        <v>0</v>
      </c>
      <c r="D4892" s="118" t="e">
        <f t="shared" ca="1" si="1"/>
        <v>#NAME?</v>
      </c>
      <c r="E4892" s="118" t="s">
        <v>5083</v>
      </c>
      <c r="F4892" s="118" t="s">
        <v>21223</v>
      </c>
      <c r="G4892" s="118"/>
      <c r="H4892" s="118" t="s">
        <v>7611</v>
      </c>
      <c r="I4892" s="118" t="s">
        <v>8136</v>
      </c>
      <c r="J4892" s="118" t="s">
        <v>7622</v>
      </c>
    </row>
    <row r="4893" spans="1:10" ht="12.75">
      <c r="A4893" s="118" t="s">
        <v>14736</v>
      </c>
      <c r="B4893" s="118" t="s">
        <v>21224</v>
      </c>
      <c r="C4893" s="118" t="b">
        <v>0</v>
      </c>
      <c r="D4893" s="118" t="e">
        <f t="shared" ca="1" si="1"/>
        <v>#NAME?</v>
      </c>
      <c r="E4893" s="118" t="s">
        <v>5083</v>
      </c>
      <c r="F4893" s="118" t="s">
        <v>21225</v>
      </c>
      <c r="G4893" s="118"/>
      <c r="H4893" s="118" t="s">
        <v>6031</v>
      </c>
      <c r="I4893" s="118" t="s">
        <v>8136</v>
      </c>
      <c r="J4893" s="118" t="s">
        <v>7622</v>
      </c>
    </row>
    <row r="4894" spans="1:10" ht="12.75">
      <c r="A4894" s="118" t="s">
        <v>12628</v>
      </c>
      <c r="B4894" s="118" t="s">
        <v>12871</v>
      </c>
      <c r="C4894" s="118" t="b">
        <v>0</v>
      </c>
      <c r="D4894" s="118" t="e">
        <f t="shared" ca="1" si="1"/>
        <v>#NAME?</v>
      </c>
      <c r="E4894" s="118" t="s">
        <v>5083</v>
      </c>
      <c r="F4894" s="118" t="s">
        <v>21226</v>
      </c>
      <c r="G4894" s="118"/>
      <c r="H4894" s="118" t="s">
        <v>5607</v>
      </c>
      <c r="I4894" s="118" t="s">
        <v>8136</v>
      </c>
      <c r="J4894" s="118" t="s">
        <v>7622</v>
      </c>
    </row>
    <row r="4895" spans="1:10" ht="12.75">
      <c r="A4895" s="118" t="s">
        <v>1026</v>
      </c>
      <c r="B4895" s="118" t="s">
        <v>21227</v>
      </c>
      <c r="C4895" s="118" t="b">
        <v>0</v>
      </c>
      <c r="D4895" s="118" t="e">
        <f t="shared" ca="1" si="1"/>
        <v>#NAME?</v>
      </c>
      <c r="E4895" s="118" t="s">
        <v>5083</v>
      </c>
      <c r="F4895" s="118" t="s">
        <v>21228</v>
      </c>
      <c r="G4895" s="118"/>
      <c r="H4895" s="118" t="s">
        <v>54</v>
      </c>
      <c r="I4895" s="118" t="s">
        <v>8136</v>
      </c>
      <c r="J4895" s="118" t="s">
        <v>7622</v>
      </c>
    </row>
    <row r="4896" spans="1:10" ht="12.75">
      <c r="A4896" s="118" t="s">
        <v>21229</v>
      </c>
      <c r="B4896" s="118" t="s">
        <v>16803</v>
      </c>
      <c r="C4896" s="118" t="b">
        <v>0</v>
      </c>
      <c r="D4896" s="118" t="e">
        <f t="shared" ca="1" si="1"/>
        <v>#NAME?</v>
      </c>
      <c r="E4896" s="118" t="s">
        <v>5083</v>
      </c>
      <c r="F4896" s="118" t="s">
        <v>21230</v>
      </c>
      <c r="G4896" s="118"/>
      <c r="H4896" s="118" t="s">
        <v>21231</v>
      </c>
      <c r="I4896" s="118" t="s">
        <v>8136</v>
      </c>
      <c r="J4896" s="118" t="s">
        <v>7622</v>
      </c>
    </row>
    <row r="4897" spans="1:10" ht="12.75">
      <c r="A4897" s="118" t="s">
        <v>873</v>
      </c>
      <c r="B4897" s="118" t="s">
        <v>8634</v>
      </c>
      <c r="C4897" s="118" t="b">
        <v>0</v>
      </c>
      <c r="D4897" s="118" t="e">
        <f t="shared" ca="1" si="1"/>
        <v>#NAME?</v>
      </c>
      <c r="E4897" s="118" t="s">
        <v>5083</v>
      </c>
      <c r="F4897" s="118" t="s">
        <v>21232</v>
      </c>
      <c r="G4897" s="118"/>
      <c r="H4897" s="118" t="s">
        <v>4305</v>
      </c>
      <c r="I4897" s="118" t="s">
        <v>8136</v>
      </c>
      <c r="J4897" s="118" t="s">
        <v>7622</v>
      </c>
    </row>
    <row r="4898" spans="1:10" ht="12.75">
      <c r="A4898" s="118" t="s">
        <v>11936</v>
      </c>
      <c r="B4898" s="118" t="s">
        <v>21233</v>
      </c>
      <c r="C4898" s="118" t="b">
        <v>0</v>
      </c>
      <c r="D4898" s="118" t="e">
        <f t="shared" ca="1" si="1"/>
        <v>#NAME?</v>
      </c>
      <c r="E4898" s="118" t="s">
        <v>5083</v>
      </c>
      <c r="F4898" s="118" t="s">
        <v>21234</v>
      </c>
      <c r="G4898" s="118"/>
      <c r="H4898" s="118" t="s">
        <v>4305</v>
      </c>
      <c r="I4898" s="118" t="s">
        <v>8136</v>
      </c>
      <c r="J4898" s="118" t="s">
        <v>7622</v>
      </c>
    </row>
    <row r="4899" spans="1:10" ht="12.75">
      <c r="A4899" s="118" t="s">
        <v>10826</v>
      </c>
      <c r="B4899" s="118" t="s">
        <v>18142</v>
      </c>
      <c r="C4899" s="118" t="b">
        <v>0</v>
      </c>
      <c r="D4899" s="118" t="e">
        <f t="shared" ca="1" si="1"/>
        <v>#NAME?</v>
      </c>
      <c r="E4899" s="118" t="s">
        <v>5083</v>
      </c>
      <c r="F4899" s="118" t="s">
        <v>21235</v>
      </c>
      <c r="G4899" s="118"/>
      <c r="H4899" s="118" t="s">
        <v>8760</v>
      </c>
      <c r="I4899" s="118" t="s">
        <v>8136</v>
      </c>
      <c r="J4899" s="118" t="s">
        <v>7622</v>
      </c>
    </row>
    <row r="4900" spans="1:10" ht="12.75">
      <c r="A4900" s="118" t="s">
        <v>2226</v>
      </c>
      <c r="B4900" s="118" t="s">
        <v>21236</v>
      </c>
      <c r="C4900" s="118" t="b">
        <v>0</v>
      </c>
      <c r="D4900" s="118" t="e">
        <f t="shared" ca="1" si="1"/>
        <v>#NAME?</v>
      </c>
      <c r="E4900" s="118" t="s">
        <v>5083</v>
      </c>
      <c r="F4900" s="118" t="s">
        <v>21237</v>
      </c>
      <c r="G4900" s="118"/>
      <c r="H4900" s="118" t="s">
        <v>4305</v>
      </c>
      <c r="I4900" s="118" t="s">
        <v>8136</v>
      </c>
      <c r="J4900" s="118" t="s">
        <v>7622</v>
      </c>
    </row>
    <row r="4901" spans="1:10" ht="12.75">
      <c r="A4901" s="118" t="s">
        <v>10229</v>
      </c>
      <c r="B4901" s="118" t="s">
        <v>9508</v>
      </c>
      <c r="C4901" s="118" t="b">
        <v>0</v>
      </c>
      <c r="D4901" s="118" t="e">
        <f t="shared" ca="1" si="1"/>
        <v>#NAME?</v>
      </c>
      <c r="E4901" s="118" t="s">
        <v>5083</v>
      </c>
      <c r="F4901" s="118" t="s">
        <v>21238</v>
      </c>
      <c r="G4901" s="118"/>
      <c r="H4901" s="118" t="s">
        <v>4305</v>
      </c>
      <c r="I4901" s="118" t="s">
        <v>8136</v>
      </c>
      <c r="J4901" s="118" t="s">
        <v>7622</v>
      </c>
    </row>
    <row r="4902" spans="1:10" ht="12.75">
      <c r="A4902" s="118" t="s">
        <v>1688</v>
      </c>
      <c r="B4902" s="118" t="s">
        <v>21239</v>
      </c>
      <c r="C4902" s="118" t="b">
        <v>0</v>
      </c>
      <c r="D4902" s="118" t="e">
        <f t="shared" ca="1" si="1"/>
        <v>#NAME?</v>
      </c>
      <c r="E4902" s="118" t="s">
        <v>5083</v>
      </c>
      <c r="F4902" s="118" t="s">
        <v>21240</v>
      </c>
      <c r="G4902" s="118"/>
      <c r="H4902" s="118" t="s">
        <v>5607</v>
      </c>
      <c r="I4902" s="118" t="s">
        <v>8136</v>
      </c>
      <c r="J4902" s="118" t="s">
        <v>7622</v>
      </c>
    </row>
    <row r="4903" spans="1:10" ht="12.75">
      <c r="A4903" s="118" t="s">
        <v>13530</v>
      </c>
      <c r="B4903" s="118" t="s">
        <v>21241</v>
      </c>
      <c r="C4903" s="118" t="b">
        <v>0</v>
      </c>
      <c r="D4903" s="118" t="e">
        <f t="shared" ca="1" si="1"/>
        <v>#NAME?</v>
      </c>
      <c r="E4903" s="118" t="s">
        <v>21242</v>
      </c>
      <c r="F4903" s="118" t="s">
        <v>21243</v>
      </c>
      <c r="G4903" s="118"/>
      <c r="H4903" s="118" t="s">
        <v>4640</v>
      </c>
      <c r="I4903" s="118" t="s">
        <v>7755</v>
      </c>
      <c r="J4903" s="118" t="s">
        <v>7756</v>
      </c>
    </row>
    <row r="4904" spans="1:10" ht="12.75">
      <c r="A4904" s="118" t="s">
        <v>1591</v>
      </c>
      <c r="B4904" s="118" t="s">
        <v>12360</v>
      </c>
      <c r="C4904" s="118" t="b">
        <v>0</v>
      </c>
      <c r="D4904" s="118" t="e">
        <f t="shared" ca="1" si="1"/>
        <v>#NAME?</v>
      </c>
      <c r="E4904" s="118" t="s">
        <v>21242</v>
      </c>
      <c r="F4904" s="118" t="s">
        <v>21244</v>
      </c>
      <c r="G4904" s="118"/>
      <c r="H4904" s="118" t="s">
        <v>7611</v>
      </c>
      <c r="I4904" s="118" t="s">
        <v>7755</v>
      </c>
      <c r="J4904" s="118" t="s">
        <v>7756</v>
      </c>
    </row>
    <row r="4905" spans="1:10" ht="12.75">
      <c r="A4905" s="118" t="s">
        <v>1666</v>
      </c>
      <c r="B4905" s="118" t="s">
        <v>20629</v>
      </c>
      <c r="C4905" s="118" t="b">
        <v>0</v>
      </c>
      <c r="D4905" s="118" t="e">
        <f t="shared" ca="1" si="1"/>
        <v>#NAME?</v>
      </c>
      <c r="E4905" s="118" t="s">
        <v>21245</v>
      </c>
      <c r="F4905" s="118" t="s">
        <v>21246</v>
      </c>
      <c r="G4905" s="118"/>
      <c r="H4905" s="118" t="s">
        <v>4278</v>
      </c>
      <c r="I4905" s="118" t="s">
        <v>8526</v>
      </c>
      <c r="J4905" s="118" t="s">
        <v>7591</v>
      </c>
    </row>
    <row r="4906" spans="1:10" ht="12.75">
      <c r="A4906" s="118" t="s">
        <v>846</v>
      </c>
      <c r="B4906" s="118" t="s">
        <v>21247</v>
      </c>
      <c r="C4906" s="118" t="b">
        <v>0</v>
      </c>
      <c r="D4906" s="118" t="e">
        <f t="shared" ca="1" si="1"/>
        <v>#NAME?</v>
      </c>
      <c r="E4906" s="118" t="s">
        <v>21245</v>
      </c>
      <c r="F4906" s="118" t="s">
        <v>21248</v>
      </c>
      <c r="G4906" s="118"/>
      <c r="H4906" s="118" t="s">
        <v>4278</v>
      </c>
      <c r="I4906" s="118" t="s">
        <v>8526</v>
      </c>
      <c r="J4906" s="118" t="s">
        <v>7591</v>
      </c>
    </row>
    <row r="4907" spans="1:10" ht="12.75">
      <c r="A4907" s="118" t="s">
        <v>21249</v>
      </c>
      <c r="B4907" s="118" t="s">
        <v>21250</v>
      </c>
      <c r="C4907" s="118" t="b">
        <v>0</v>
      </c>
      <c r="D4907" s="118" t="e">
        <f t="shared" ca="1" si="1"/>
        <v>#NAME?</v>
      </c>
      <c r="E4907" s="118" t="s">
        <v>21245</v>
      </c>
      <c r="F4907" s="118" t="s">
        <v>21251</v>
      </c>
      <c r="G4907" s="118"/>
      <c r="H4907" s="118" t="s">
        <v>8144</v>
      </c>
      <c r="I4907" s="118" t="s">
        <v>8526</v>
      </c>
      <c r="J4907" s="118" t="s">
        <v>7591</v>
      </c>
    </row>
    <row r="4908" spans="1:10" ht="12.75">
      <c r="A4908" s="118" t="s">
        <v>910</v>
      </c>
      <c r="B4908" s="118" t="s">
        <v>21252</v>
      </c>
      <c r="C4908" s="118" t="b">
        <v>0</v>
      </c>
      <c r="D4908" s="118" t="e">
        <f t="shared" ca="1" si="1"/>
        <v>#NAME?</v>
      </c>
      <c r="E4908" s="118" t="s">
        <v>21253</v>
      </c>
      <c r="F4908" s="118" t="s">
        <v>21254</v>
      </c>
      <c r="G4908" s="118"/>
      <c r="H4908" s="118" t="s">
        <v>54</v>
      </c>
      <c r="I4908" s="118" t="s">
        <v>8725</v>
      </c>
      <c r="J4908" s="118" t="s">
        <v>8726</v>
      </c>
    </row>
    <row r="4909" spans="1:10" ht="12.75">
      <c r="A4909" s="118" t="s">
        <v>21255</v>
      </c>
      <c r="B4909" s="118" t="s">
        <v>21256</v>
      </c>
      <c r="C4909" s="118" t="b">
        <v>0</v>
      </c>
      <c r="D4909" s="118" t="e">
        <f t="shared" ca="1" si="1"/>
        <v>#NAME?</v>
      </c>
      <c r="E4909" s="118" t="s">
        <v>21253</v>
      </c>
      <c r="F4909" s="118" t="s">
        <v>21257</v>
      </c>
      <c r="G4909" s="118"/>
      <c r="H4909" s="118" t="s">
        <v>54</v>
      </c>
      <c r="I4909" s="118" t="s">
        <v>8725</v>
      </c>
      <c r="J4909" s="118" t="s">
        <v>8726</v>
      </c>
    </row>
    <row r="4910" spans="1:10" ht="12.75">
      <c r="A4910" s="118" t="s">
        <v>21258</v>
      </c>
      <c r="B4910" s="118" t="s">
        <v>9004</v>
      </c>
      <c r="C4910" s="118" t="b">
        <v>0</v>
      </c>
      <c r="D4910" s="118" t="e">
        <f t="shared" ca="1" si="1"/>
        <v>#NAME?</v>
      </c>
      <c r="E4910" s="118" t="s">
        <v>21259</v>
      </c>
      <c r="F4910" s="118" t="s">
        <v>21260</v>
      </c>
      <c r="G4910" s="118"/>
      <c r="H4910" s="118" t="s">
        <v>54</v>
      </c>
      <c r="I4910" s="118" t="s">
        <v>7820</v>
      </c>
      <c r="J4910" s="118" t="s">
        <v>7820</v>
      </c>
    </row>
    <row r="4911" spans="1:10" ht="12.75">
      <c r="A4911" s="118" t="s">
        <v>1591</v>
      </c>
      <c r="B4911" s="118" t="s">
        <v>21261</v>
      </c>
      <c r="C4911" s="118" t="b">
        <v>0</v>
      </c>
      <c r="D4911" s="118" t="e">
        <f t="shared" ca="1" si="1"/>
        <v>#NAME?</v>
      </c>
      <c r="E4911" s="118" t="s">
        <v>21259</v>
      </c>
      <c r="F4911" s="118" t="s">
        <v>21262</v>
      </c>
      <c r="G4911" s="118"/>
      <c r="H4911" s="118" t="s">
        <v>4551</v>
      </c>
      <c r="I4911" s="118" t="s">
        <v>7820</v>
      </c>
      <c r="J4911" s="118" t="s">
        <v>7820</v>
      </c>
    </row>
    <row r="4912" spans="1:10" ht="12.75">
      <c r="A4912" s="118" t="s">
        <v>1591</v>
      </c>
      <c r="B4912" s="118" t="s">
        <v>8077</v>
      </c>
      <c r="C4912" s="118" t="b">
        <v>0</v>
      </c>
      <c r="D4912" s="118" t="e">
        <f t="shared" ca="1" si="1"/>
        <v>#NAME?</v>
      </c>
      <c r="E4912" s="118" t="s">
        <v>21259</v>
      </c>
      <c r="F4912" s="118" t="s">
        <v>21263</v>
      </c>
      <c r="G4912" s="118"/>
      <c r="H4912" s="118" t="s">
        <v>4551</v>
      </c>
      <c r="I4912" s="118" t="s">
        <v>7820</v>
      </c>
      <c r="J4912" s="118" t="s">
        <v>7820</v>
      </c>
    </row>
    <row r="4913" spans="1:10" ht="12.75">
      <c r="A4913" s="118" t="s">
        <v>2226</v>
      </c>
      <c r="B4913" s="118" t="s">
        <v>19263</v>
      </c>
      <c r="C4913" s="118" t="b">
        <v>0</v>
      </c>
      <c r="D4913" s="118" t="e">
        <f t="shared" ca="1" si="1"/>
        <v>#NAME?</v>
      </c>
      <c r="E4913" s="118" t="s">
        <v>21259</v>
      </c>
      <c r="F4913" s="118" t="s">
        <v>21264</v>
      </c>
      <c r="G4913" s="118"/>
      <c r="H4913" s="118" t="s">
        <v>10146</v>
      </c>
      <c r="I4913" s="118" t="s">
        <v>7820</v>
      </c>
      <c r="J4913" s="118" t="s">
        <v>7820</v>
      </c>
    </row>
    <row r="4914" spans="1:10" ht="12.75">
      <c r="A4914" s="118" t="s">
        <v>10229</v>
      </c>
      <c r="B4914" s="118" t="s">
        <v>21265</v>
      </c>
      <c r="C4914" s="118" t="b">
        <v>0</v>
      </c>
      <c r="D4914" s="118" t="e">
        <f t="shared" ca="1" si="1"/>
        <v>#NAME?</v>
      </c>
      <c r="E4914" s="118" t="s">
        <v>21259</v>
      </c>
      <c r="F4914" s="118" t="s">
        <v>21266</v>
      </c>
      <c r="G4914" s="118"/>
      <c r="H4914" s="118" t="s">
        <v>4551</v>
      </c>
      <c r="I4914" s="118" t="s">
        <v>7820</v>
      </c>
      <c r="J4914" s="118" t="s">
        <v>7820</v>
      </c>
    </row>
    <row r="4915" spans="1:10" ht="12.75">
      <c r="A4915" s="118" t="s">
        <v>21267</v>
      </c>
      <c r="B4915" s="118" t="s">
        <v>21268</v>
      </c>
      <c r="C4915" s="118" t="b">
        <v>0</v>
      </c>
      <c r="D4915" s="118" t="e">
        <f t="shared" ca="1" si="1"/>
        <v>#NAME?</v>
      </c>
      <c r="E4915" s="118" t="s">
        <v>682</v>
      </c>
      <c r="F4915" s="118" t="s">
        <v>21269</v>
      </c>
      <c r="G4915" s="118"/>
      <c r="H4915" s="118" t="s">
        <v>4485</v>
      </c>
      <c r="I4915" s="118" t="s">
        <v>3131</v>
      </c>
      <c r="J4915" s="118" t="s">
        <v>7622</v>
      </c>
    </row>
    <row r="4916" spans="1:10" ht="12.75">
      <c r="A4916" s="118" t="s">
        <v>1495</v>
      </c>
      <c r="B4916" s="118" t="s">
        <v>21158</v>
      </c>
      <c r="C4916" s="118" t="b">
        <v>0</v>
      </c>
      <c r="D4916" s="118" t="e">
        <f t="shared" ca="1" si="1"/>
        <v>#NAME?</v>
      </c>
      <c r="E4916" s="118" t="s">
        <v>682</v>
      </c>
      <c r="F4916" s="118" t="s">
        <v>21270</v>
      </c>
      <c r="G4916" s="118"/>
      <c r="H4916" s="118" t="s">
        <v>21271</v>
      </c>
      <c r="I4916" s="118" t="s">
        <v>3131</v>
      </c>
      <c r="J4916" s="118" t="s">
        <v>7622</v>
      </c>
    </row>
    <row r="4917" spans="1:10" ht="12.75">
      <c r="A4917" s="118" t="s">
        <v>2135</v>
      </c>
      <c r="B4917" s="118" t="s">
        <v>21272</v>
      </c>
      <c r="C4917" s="118" t="b">
        <v>0</v>
      </c>
      <c r="D4917" s="118" t="e">
        <f t="shared" ca="1" si="1"/>
        <v>#NAME?</v>
      </c>
      <c r="E4917" s="118" t="s">
        <v>682</v>
      </c>
      <c r="F4917" s="118" t="s">
        <v>21273</v>
      </c>
      <c r="G4917" s="118"/>
      <c r="H4917" s="118" t="s">
        <v>54</v>
      </c>
      <c r="I4917" s="118" t="s">
        <v>3131</v>
      </c>
      <c r="J4917" s="118" t="s">
        <v>7622</v>
      </c>
    </row>
    <row r="4918" spans="1:10" ht="12.75">
      <c r="A4918" s="118" t="s">
        <v>1302</v>
      </c>
      <c r="B4918" s="118" t="s">
        <v>21274</v>
      </c>
      <c r="C4918" s="118" t="b">
        <v>0</v>
      </c>
      <c r="D4918" s="118" t="e">
        <f t="shared" ca="1" si="1"/>
        <v>#NAME?</v>
      </c>
      <c r="E4918" s="118" t="s">
        <v>21275</v>
      </c>
      <c r="F4918" s="118" t="s">
        <v>21276</v>
      </c>
      <c r="G4918" s="118"/>
      <c r="H4918" s="118" t="s">
        <v>4276</v>
      </c>
      <c r="I4918" s="118" t="s">
        <v>15620</v>
      </c>
      <c r="J4918" s="118" t="s">
        <v>8625</v>
      </c>
    </row>
    <row r="4919" spans="1:10" ht="12.75">
      <c r="A4919" s="118" t="s">
        <v>830</v>
      </c>
      <c r="B4919" s="118" t="s">
        <v>12613</v>
      </c>
      <c r="C4919" s="118" t="b">
        <v>0</v>
      </c>
      <c r="D4919" s="118" t="e">
        <f t="shared" ca="1" si="1"/>
        <v>#NAME?</v>
      </c>
      <c r="E4919" s="118" t="s">
        <v>21275</v>
      </c>
      <c r="F4919" s="118" t="s">
        <v>21277</v>
      </c>
      <c r="G4919" s="118"/>
      <c r="H4919" s="118" t="s">
        <v>4276</v>
      </c>
      <c r="I4919" s="118" t="s">
        <v>15620</v>
      </c>
      <c r="J4919" s="118" t="s">
        <v>8625</v>
      </c>
    </row>
    <row r="4920" spans="1:10" ht="12.75">
      <c r="A4920" s="118" t="s">
        <v>2057</v>
      </c>
      <c r="B4920" s="118" t="s">
        <v>2328</v>
      </c>
      <c r="C4920" s="118" t="b">
        <v>0</v>
      </c>
      <c r="D4920" s="118" t="e">
        <f t="shared" ca="1" si="1"/>
        <v>#NAME?</v>
      </c>
      <c r="E4920" s="118" t="s">
        <v>21275</v>
      </c>
      <c r="F4920" s="118" t="s">
        <v>21278</v>
      </c>
      <c r="G4920" s="118"/>
      <c r="H4920" s="118" t="s">
        <v>4276</v>
      </c>
      <c r="I4920" s="118" t="s">
        <v>15620</v>
      </c>
      <c r="J4920" s="118" t="s">
        <v>8625</v>
      </c>
    </row>
    <row r="4921" spans="1:10" ht="12.75">
      <c r="A4921" s="118" t="s">
        <v>944</v>
      </c>
      <c r="B4921" s="118" t="s">
        <v>10749</v>
      </c>
      <c r="C4921" s="118" t="b">
        <v>0</v>
      </c>
      <c r="D4921" s="118" t="e">
        <f t="shared" ca="1" si="1"/>
        <v>#NAME?</v>
      </c>
      <c r="E4921" s="118" t="s">
        <v>21275</v>
      </c>
      <c r="F4921" s="118" t="s">
        <v>21279</v>
      </c>
      <c r="G4921" s="118"/>
      <c r="H4921" s="118" t="s">
        <v>4276</v>
      </c>
      <c r="I4921" s="118" t="s">
        <v>15620</v>
      </c>
      <c r="J4921" s="118" t="s">
        <v>8625</v>
      </c>
    </row>
    <row r="4922" spans="1:10" ht="12.75">
      <c r="A4922" s="118" t="s">
        <v>19764</v>
      </c>
      <c r="B4922" s="118" t="s">
        <v>8006</v>
      </c>
      <c r="C4922" s="118" t="b">
        <v>0</v>
      </c>
      <c r="D4922" s="118" t="e">
        <f t="shared" ca="1" si="1"/>
        <v>#NAME?</v>
      </c>
      <c r="E4922" s="118" t="s">
        <v>21280</v>
      </c>
      <c r="F4922" s="118" t="s">
        <v>21281</v>
      </c>
      <c r="G4922" s="118"/>
      <c r="H4922" s="118" t="s">
        <v>5852</v>
      </c>
      <c r="I4922" s="118" t="s">
        <v>8825</v>
      </c>
      <c r="J4922" s="118"/>
    </row>
    <row r="4923" spans="1:10" ht="12.75">
      <c r="A4923" s="118" t="s">
        <v>21282</v>
      </c>
      <c r="B4923" s="118" t="s">
        <v>21283</v>
      </c>
      <c r="C4923" s="118" t="b">
        <v>0</v>
      </c>
      <c r="D4923" s="118" t="e">
        <f t="shared" ca="1" si="1"/>
        <v>#NAME?</v>
      </c>
      <c r="E4923" s="118" t="s">
        <v>21280</v>
      </c>
      <c r="F4923" s="118" t="s">
        <v>21284</v>
      </c>
      <c r="G4923" s="118"/>
      <c r="H4923" s="118" t="s">
        <v>54</v>
      </c>
      <c r="I4923" s="118" t="s">
        <v>8825</v>
      </c>
      <c r="J4923" s="118"/>
    </row>
    <row r="4924" spans="1:10" ht="12.75">
      <c r="A4924" s="118" t="s">
        <v>2268</v>
      </c>
      <c r="B4924" s="118" t="s">
        <v>10116</v>
      </c>
      <c r="C4924" s="118" t="b">
        <v>0</v>
      </c>
      <c r="D4924" s="118" t="e">
        <f t="shared" ca="1" si="1"/>
        <v>#NAME?</v>
      </c>
      <c r="E4924" s="118" t="s">
        <v>21280</v>
      </c>
      <c r="F4924" s="118" t="s">
        <v>21285</v>
      </c>
      <c r="G4924" s="118"/>
      <c r="H4924" s="118" t="s">
        <v>8346</v>
      </c>
      <c r="I4924" s="118" t="s">
        <v>8825</v>
      </c>
      <c r="J4924" s="118"/>
    </row>
    <row r="4925" spans="1:10" ht="12.75">
      <c r="A4925" s="118" t="s">
        <v>21286</v>
      </c>
      <c r="B4925" s="118" t="s">
        <v>19819</v>
      </c>
      <c r="C4925" s="118" t="b">
        <v>0</v>
      </c>
      <c r="D4925" s="118" t="e">
        <f t="shared" ca="1" si="1"/>
        <v>#NAME?</v>
      </c>
      <c r="E4925" s="118" t="s">
        <v>21280</v>
      </c>
      <c r="F4925" s="118" t="s">
        <v>21287</v>
      </c>
      <c r="G4925" s="118"/>
      <c r="H4925" s="118" t="s">
        <v>5852</v>
      </c>
      <c r="I4925" s="118" t="s">
        <v>8825</v>
      </c>
      <c r="J4925" s="118"/>
    </row>
    <row r="4926" spans="1:10" ht="12.75">
      <c r="A4926" s="118" t="s">
        <v>21288</v>
      </c>
      <c r="B4926" s="118" t="s">
        <v>21289</v>
      </c>
      <c r="C4926" s="118" t="b">
        <v>0</v>
      </c>
      <c r="D4926" s="118" t="e">
        <f t="shared" ca="1" si="1"/>
        <v>#NAME?</v>
      </c>
      <c r="E4926" s="118" t="s">
        <v>21290</v>
      </c>
      <c r="F4926" s="118" t="s">
        <v>21291</v>
      </c>
      <c r="G4926" s="118"/>
      <c r="H4926" s="118" t="s">
        <v>4276</v>
      </c>
      <c r="I4926" s="118"/>
      <c r="J4926" s="118"/>
    </row>
    <row r="4927" spans="1:10" ht="12.75">
      <c r="A4927" s="118" t="s">
        <v>1173</v>
      </c>
      <c r="B4927" s="118" t="s">
        <v>1993</v>
      </c>
      <c r="C4927" s="118" t="b">
        <v>0</v>
      </c>
      <c r="D4927" s="118" t="e">
        <f t="shared" ca="1" si="1"/>
        <v>#NAME?</v>
      </c>
      <c r="E4927" s="118" t="s">
        <v>21290</v>
      </c>
      <c r="F4927" s="118" t="s">
        <v>21292</v>
      </c>
      <c r="G4927" s="118"/>
      <c r="H4927" s="118" t="s">
        <v>4640</v>
      </c>
      <c r="I4927" s="118" t="s">
        <v>10521</v>
      </c>
      <c r="J4927" s="118"/>
    </row>
    <row r="4928" spans="1:10" ht="12.75">
      <c r="A4928" s="118" t="s">
        <v>920</v>
      </c>
      <c r="B4928" s="118" t="s">
        <v>21293</v>
      </c>
      <c r="C4928" s="118" t="b">
        <v>0</v>
      </c>
      <c r="D4928" s="118" t="e">
        <f t="shared" ca="1" si="1"/>
        <v>#NAME?</v>
      </c>
      <c r="E4928" s="118" t="s">
        <v>21290</v>
      </c>
      <c r="F4928" s="118" t="s">
        <v>21294</v>
      </c>
      <c r="G4928" s="118"/>
      <c r="H4928" s="118" t="s">
        <v>4276</v>
      </c>
      <c r="I4928" s="118"/>
      <c r="J4928" s="118"/>
    </row>
    <row r="4929" spans="1:10" ht="12.75">
      <c r="A4929" s="118" t="s">
        <v>2680</v>
      </c>
      <c r="B4929" s="118" t="s">
        <v>21295</v>
      </c>
      <c r="C4929" s="118" t="b">
        <v>0</v>
      </c>
      <c r="D4929" s="118" t="e">
        <f t="shared" ca="1" si="1"/>
        <v>#NAME?</v>
      </c>
      <c r="E4929" s="118" t="s">
        <v>21290</v>
      </c>
      <c r="F4929" s="118" t="s">
        <v>21296</v>
      </c>
      <c r="G4929" s="118"/>
      <c r="H4929" s="118" t="s">
        <v>4276</v>
      </c>
      <c r="I4929" s="118" t="s">
        <v>10521</v>
      </c>
      <c r="J4929" s="118"/>
    </row>
    <row r="4930" spans="1:10" ht="12.75">
      <c r="A4930" s="118" t="s">
        <v>8031</v>
      </c>
      <c r="B4930" s="118" t="s">
        <v>21297</v>
      </c>
      <c r="C4930" s="118" t="b">
        <v>0</v>
      </c>
      <c r="D4930" s="118" t="e">
        <f t="shared" ca="1" si="1"/>
        <v>#NAME?</v>
      </c>
      <c r="E4930" s="118" t="s">
        <v>21298</v>
      </c>
      <c r="F4930" s="118" t="s">
        <v>21299</v>
      </c>
      <c r="G4930" s="118"/>
      <c r="H4930" s="118" t="s">
        <v>5273</v>
      </c>
      <c r="I4930" s="118" t="s">
        <v>8536</v>
      </c>
      <c r="J4930" s="127" t="s">
        <v>8537</v>
      </c>
    </row>
    <row r="4931" spans="1:10" ht="12.75">
      <c r="A4931" s="118" t="s">
        <v>21300</v>
      </c>
      <c r="B4931" s="118" t="s">
        <v>21301</v>
      </c>
      <c r="C4931" s="118" t="b">
        <v>0</v>
      </c>
      <c r="D4931" s="118" t="e">
        <f t="shared" ca="1" si="1"/>
        <v>#NAME?</v>
      </c>
      <c r="E4931" s="118" t="s">
        <v>21302</v>
      </c>
      <c r="F4931" s="118" t="s">
        <v>21303</v>
      </c>
      <c r="G4931" s="118"/>
      <c r="H4931" s="118" t="s">
        <v>4278</v>
      </c>
      <c r="I4931" s="118" t="s">
        <v>3131</v>
      </c>
      <c r="J4931" s="118" t="s">
        <v>7622</v>
      </c>
    </row>
    <row r="4932" spans="1:10" ht="12.75">
      <c r="A4932" s="118" t="s">
        <v>8100</v>
      </c>
      <c r="B4932" s="118" t="s">
        <v>21304</v>
      </c>
      <c r="C4932" s="118" t="b">
        <v>0</v>
      </c>
      <c r="D4932" s="118" t="e">
        <f t="shared" ca="1" si="1"/>
        <v>#NAME?</v>
      </c>
      <c r="E4932" s="118" t="s">
        <v>21305</v>
      </c>
      <c r="F4932" s="118" t="s">
        <v>21306</v>
      </c>
      <c r="G4932" s="118"/>
      <c r="H4932" s="118" t="s">
        <v>5368</v>
      </c>
      <c r="I4932" s="118" t="s">
        <v>21307</v>
      </c>
      <c r="J4932" s="118"/>
    </row>
    <row r="4933" spans="1:10" ht="12.75">
      <c r="A4933" s="118" t="s">
        <v>9875</v>
      </c>
      <c r="B4933" s="118" t="s">
        <v>21308</v>
      </c>
      <c r="C4933" s="118" t="b">
        <v>0</v>
      </c>
      <c r="D4933" s="118" t="e">
        <f t="shared" ca="1" si="1"/>
        <v>#NAME?</v>
      </c>
      <c r="E4933" s="118" t="s">
        <v>21305</v>
      </c>
      <c r="F4933" s="118" t="s">
        <v>21309</v>
      </c>
      <c r="G4933" s="118"/>
      <c r="H4933" s="118" t="s">
        <v>5368</v>
      </c>
      <c r="I4933" s="118" t="s">
        <v>8085</v>
      </c>
      <c r="J4933" s="118"/>
    </row>
    <row r="4934" spans="1:10" ht="12.75">
      <c r="A4934" s="118" t="s">
        <v>989</v>
      </c>
      <c r="B4934" s="118" t="s">
        <v>21310</v>
      </c>
      <c r="C4934" s="118" t="b">
        <v>0</v>
      </c>
      <c r="D4934" s="118" t="e">
        <f t="shared" ca="1" si="1"/>
        <v>#NAME?</v>
      </c>
      <c r="E4934" s="118" t="s">
        <v>21311</v>
      </c>
      <c r="F4934" s="118" t="s">
        <v>21312</v>
      </c>
      <c r="G4934" s="118"/>
      <c r="H4934" s="118" t="s">
        <v>4831</v>
      </c>
      <c r="I4934" s="118" t="s">
        <v>3131</v>
      </c>
      <c r="J4934" s="118" t="s">
        <v>7622</v>
      </c>
    </row>
    <row r="4935" spans="1:10" ht="12.75">
      <c r="A4935" s="118" t="s">
        <v>814</v>
      </c>
      <c r="B4935" s="118" t="s">
        <v>21313</v>
      </c>
      <c r="C4935" s="118" t="b">
        <v>0</v>
      </c>
      <c r="D4935" s="118" t="e">
        <f t="shared" ca="1" si="1"/>
        <v>#NAME?</v>
      </c>
      <c r="E4935" s="118" t="s">
        <v>21311</v>
      </c>
      <c r="F4935" s="118" t="s">
        <v>21314</v>
      </c>
      <c r="G4935" s="118"/>
      <c r="H4935" s="118" t="s">
        <v>54</v>
      </c>
      <c r="I4935" s="118" t="s">
        <v>3131</v>
      </c>
      <c r="J4935" s="118" t="s">
        <v>7622</v>
      </c>
    </row>
    <row r="4936" spans="1:10" ht="12.75">
      <c r="A4936" s="118" t="s">
        <v>902</v>
      </c>
      <c r="B4936" s="118" t="s">
        <v>19797</v>
      </c>
      <c r="C4936" s="118" t="b">
        <v>0</v>
      </c>
      <c r="D4936" s="118" t="e">
        <f t="shared" ca="1" si="1"/>
        <v>#NAME?</v>
      </c>
      <c r="E4936" s="118" t="s">
        <v>21311</v>
      </c>
      <c r="F4936" s="118" t="s">
        <v>21315</v>
      </c>
      <c r="G4936" s="118"/>
      <c r="H4936" s="118" t="s">
        <v>54</v>
      </c>
      <c r="I4936" s="118" t="s">
        <v>3131</v>
      </c>
      <c r="J4936" s="118" t="s">
        <v>7622</v>
      </c>
    </row>
    <row r="4937" spans="1:10" ht="12.75">
      <c r="A4937" s="118" t="s">
        <v>1704</v>
      </c>
      <c r="B4937" s="118" t="s">
        <v>21316</v>
      </c>
      <c r="C4937" s="118" t="b">
        <v>0</v>
      </c>
      <c r="D4937" s="118" t="e">
        <f t="shared" ca="1" si="1"/>
        <v>#NAME?</v>
      </c>
      <c r="E4937" s="118" t="s">
        <v>21311</v>
      </c>
      <c r="F4937" s="118" t="s">
        <v>21317</v>
      </c>
      <c r="G4937" s="118"/>
      <c r="H4937" s="118" t="s">
        <v>4831</v>
      </c>
      <c r="I4937" s="118" t="s">
        <v>3131</v>
      </c>
      <c r="J4937" s="118" t="s">
        <v>7622</v>
      </c>
    </row>
    <row r="4938" spans="1:10" ht="12.75">
      <c r="A4938" s="118" t="s">
        <v>910</v>
      </c>
      <c r="B4938" s="118" t="s">
        <v>9987</v>
      </c>
      <c r="C4938" s="118" t="b">
        <v>0</v>
      </c>
      <c r="D4938" s="118" t="e">
        <f t="shared" ca="1" si="1"/>
        <v>#NAME?</v>
      </c>
      <c r="E4938" s="118" t="s">
        <v>21311</v>
      </c>
      <c r="F4938" s="118" t="s">
        <v>21318</v>
      </c>
      <c r="G4938" s="118"/>
      <c r="H4938" s="118" t="s">
        <v>54</v>
      </c>
      <c r="I4938" s="118" t="s">
        <v>3131</v>
      </c>
      <c r="J4938" s="118" t="s">
        <v>7622</v>
      </c>
    </row>
    <row r="4939" spans="1:10" ht="12.75">
      <c r="A4939" s="118" t="s">
        <v>1666</v>
      </c>
      <c r="B4939" s="118" t="s">
        <v>21319</v>
      </c>
      <c r="C4939" s="118" t="b">
        <v>0</v>
      </c>
      <c r="D4939" s="118" t="e">
        <f t="shared" ca="1" si="1"/>
        <v>#NAME?</v>
      </c>
      <c r="E4939" s="118" t="s">
        <v>21311</v>
      </c>
      <c r="F4939" s="118" t="s">
        <v>21320</v>
      </c>
      <c r="G4939" s="118"/>
      <c r="H4939" s="118" t="s">
        <v>54</v>
      </c>
      <c r="I4939" s="118" t="s">
        <v>3131</v>
      </c>
      <c r="J4939" s="118" t="s">
        <v>7622</v>
      </c>
    </row>
    <row r="4940" spans="1:10" ht="12.75">
      <c r="A4940" s="118" t="s">
        <v>21321</v>
      </c>
      <c r="B4940" s="118" t="s">
        <v>8192</v>
      </c>
      <c r="C4940" s="118" t="b">
        <v>0</v>
      </c>
      <c r="D4940" s="118" t="e">
        <f t="shared" ca="1" si="1"/>
        <v>#NAME?</v>
      </c>
      <c r="E4940" s="118" t="s">
        <v>21311</v>
      </c>
      <c r="F4940" s="118" t="s">
        <v>21322</v>
      </c>
      <c r="G4940" s="118"/>
      <c r="H4940" s="118" t="s">
        <v>54</v>
      </c>
      <c r="I4940" s="118" t="s">
        <v>7642</v>
      </c>
      <c r="J4940" s="118"/>
    </row>
    <row r="4941" spans="1:10" ht="12.75">
      <c r="A4941" s="118" t="s">
        <v>21323</v>
      </c>
      <c r="B4941" s="118" t="s">
        <v>21324</v>
      </c>
      <c r="C4941" s="118" t="b">
        <v>0</v>
      </c>
      <c r="D4941" s="118" t="e">
        <f t="shared" ca="1" si="1"/>
        <v>#NAME?</v>
      </c>
      <c r="E4941" s="118" t="s">
        <v>21311</v>
      </c>
      <c r="F4941" s="118" t="s">
        <v>21325</v>
      </c>
      <c r="G4941" s="118"/>
      <c r="H4941" s="118" t="s">
        <v>4278</v>
      </c>
      <c r="I4941" s="118" t="s">
        <v>3131</v>
      </c>
      <c r="J4941" s="118" t="s">
        <v>7622</v>
      </c>
    </row>
    <row r="4942" spans="1:10" ht="12.75">
      <c r="A4942" s="118" t="s">
        <v>21326</v>
      </c>
      <c r="B4942" s="118" t="s">
        <v>20663</v>
      </c>
      <c r="C4942" s="118" t="b">
        <v>0</v>
      </c>
      <c r="D4942" s="118" t="e">
        <f t="shared" ca="1" si="1"/>
        <v>#NAME?</v>
      </c>
      <c r="E4942" s="118" t="s">
        <v>21311</v>
      </c>
      <c r="F4942" s="118" t="s">
        <v>21327</v>
      </c>
      <c r="G4942" s="118"/>
      <c r="H4942" s="118" t="s">
        <v>54</v>
      </c>
      <c r="I4942" s="118" t="s">
        <v>3131</v>
      </c>
      <c r="J4942" s="118" t="s">
        <v>7622</v>
      </c>
    </row>
    <row r="4943" spans="1:10" ht="12.75">
      <c r="A4943" s="118" t="s">
        <v>830</v>
      </c>
      <c r="B4943" s="118" t="s">
        <v>21328</v>
      </c>
      <c r="C4943" s="118" t="b">
        <v>0</v>
      </c>
      <c r="D4943" s="118" t="e">
        <f t="shared" ca="1" si="1"/>
        <v>#NAME?</v>
      </c>
      <c r="E4943" s="118" t="s">
        <v>21311</v>
      </c>
      <c r="F4943" s="118" t="s">
        <v>21329</v>
      </c>
      <c r="G4943" s="118"/>
      <c r="H4943" s="118" t="s">
        <v>4831</v>
      </c>
      <c r="I4943" s="118" t="s">
        <v>3131</v>
      </c>
      <c r="J4943" s="118" t="s">
        <v>7622</v>
      </c>
    </row>
    <row r="4944" spans="1:10" ht="12.75">
      <c r="A4944" s="118" t="s">
        <v>1591</v>
      </c>
      <c r="B4944" s="118" t="s">
        <v>21330</v>
      </c>
      <c r="C4944" s="118" t="b">
        <v>0</v>
      </c>
      <c r="D4944" s="118" t="e">
        <f t="shared" ca="1" si="1"/>
        <v>#NAME?</v>
      </c>
      <c r="E4944" s="118" t="s">
        <v>21311</v>
      </c>
      <c r="F4944" s="118" t="s">
        <v>21331</v>
      </c>
      <c r="G4944" s="118"/>
      <c r="H4944" s="118" t="s">
        <v>7611</v>
      </c>
      <c r="I4944" s="118" t="s">
        <v>3131</v>
      </c>
      <c r="J4944" s="118" t="s">
        <v>7622</v>
      </c>
    </row>
    <row r="4945" spans="1:10" ht="12.75">
      <c r="A4945" s="118" t="s">
        <v>11308</v>
      </c>
      <c r="B4945" s="118" t="s">
        <v>21332</v>
      </c>
      <c r="C4945" s="118" t="b">
        <v>0</v>
      </c>
      <c r="D4945" s="118" t="e">
        <f t="shared" ca="1" si="1"/>
        <v>#NAME?</v>
      </c>
      <c r="E4945" s="118" t="s">
        <v>21311</v>
      </c>
      <c r="F4945" s="118" t="s">
        <v>21333</v>
      </c>
      <c r="G4945" s="118"/>
      <c r="H4945" s="118" t="s">
        <v>54</v>
      </c>
      <c r="I4945" s="118" t="s">
        <v>3131</v>
      </c>
      <c r="J4945" s="118" t="s">
        <v>7622</v>
      </c>
    </row>
    <row r="4946" spans="1:10" ht="12.75">
      <c r="A4946" s="118" t="s">
        <v>940</v>
      </c>
      <c r="B4946" s="118" t="s">
        <v>21334</v>
      </c>
      <c r="C4946" s="118" t="b">
        <v>0</v>
      </c>
      <c r="D4946" s="118" t="e">
        <f t="shared" ca="1" si="1"/>
        <v>#NAME?</v>
      </c>
      <c r="E4946" s="118" t="s">
        <v>21311</v>
      </c>
      <c r="F4946" s="118" t="s">
        <v>21335</v>
      </c>
      <c r="G4946" s="118"/>
      <c r="H4946" s="118" t="s">
        <v>54</v>
      </c>
      <c r="I4946" s="118" t="s">
        <v>7642</v>
      </c>
      <c r="J4946" s="118"/>
    </row>
    <row r="4947" spans="1:10" ht="12.75">
      <c r="A4947" s="118" t="s">
        <v>1495</v>
      </c>
      <c r="B4947" s="118" t="s">
        <v>21336</v>
      </c>
      <c r="C4947" s="118" t="b">
        <v>0</v>
      </c>
      <c r="D4947" s="118" t="e">
        <f t="shared" ca="1" si="1"/>
        <v>#NAME?</v>
      </c>
      <c r="E4947" s="118" t="s">
        <v>21311</v>
      </c>
      <c r="F4947" s="118" t="s">
        <v>21337</v>
      </c>
      <c r="G4947" s="118"/>
      <c r="H4947" s="118" t="s">
        <v>54</v>
      </c>
      <c r="I4947" s="118" t="s">
        <v>3131</v>
      </c>
      <c r="J4947" s="118" t="s">
        <v>7622</v>
      </c>
    </row>
    <row r="4948" spans="1:10" ht="12.75">
      <c r="A4948" s="118" t="s">
        <v>1484</v>
      </c>
      <c r="B4948" s="118" t="s">
        <v>21338</v>
      </c>
      <c r="C4948" s="118" t="b">
        <v>0</v>
      </c>
      <c r="D4948" s="118" t="e">
        <f t="shared" ca="1" si="1"/>
        <v>#NAME?</v>
      </c>
      <c r="E4948" s="118" t="s">
        <v>21311</v>
      </c>
      <c r="F4948" s="118" t="s">
        <v>21339</v>
      </c>
      <c r="G4948" s="118"/>
      <c r="H4948" s="118" t="s">
        <v>54</v>
      </c>
      <c r="I4948" s="118" t="s">
        <v>7642</v>
      </c>
      <c r="J4948" s="118"/>
    </row>
    <row r="4949" spans="1:10" ht="12.75">
      <c r="A4949" s="118" t="s">
        <v>15753</v>
      </c>
      <c r="B4949" s="118" t="s">
        <v>21340</v>
      </c>
      <c r="C4949" s="118" t="b">
        <v>0</v>
      </c>
      <c r="D4949" s="118" t="e">
        <f t="shared" ca="1" si="1"/>
        <v>#NAME?</v>
      </c>
      <c r="E4949" s="118" t="s">
        <v>21311</v>
      </c>
      <c r="F4949" s="118" t="s">
        <v>21341</v>
      </c>
      <c r="G4949" s="118"/>
      <c r="H4949" s="118" t="s">
        <v>54</v>
      </c>
      <c r="I4949" s="118" t="s">
        <v>3131</v>
      </c>
      <c r="J4949" s="118" t="s">
        <v>7622</v>
      </c>
    </row>
    <row r="4950" spans="1:10" ht="12.75">
      <c r="A4950" s="118" t="s">
        <v>21342</v>
      </c>
      <c r="B4950" s="118" t="s">
        <v>12905</v>
      </c>
      <c r="C4950" s="118" t="b">
        <v>0</v>
      </c>
      <c r="D4950" s="118" t="e">
        <f t="shared" ca="1" si="1"/>
        <v>#NAME?</v>
      </c>
      <c r="E4950" s="118" t="s">
        <v>21311</v>
      </c>
      <c r="F4950" s="118" t="s">
        <v>21343</v>
      </c>
      <c r="G4950" s="118"/>
      <c r="H4950" s="118" t="s">
        <v>21344</v>
      </c>
      <c r="I4950" s="118" t="s">
        <v>3131</v>
      </c>
      <c r="J4950" s="118" t="s">
        <v>7622</v>
      </c>
    </row>
    <row r="4951" spans="1:10" ht="12.75">
      <c r="A4951" s="118" t="s">
        <v>1769</v>
      </c>
      <c r="B4951" s="118" t="s">
        <v>14488</v>
      </c>
      <c r="C4951" s="118" t="b">
        <v>0</v>
      </c>
      <c r="D4951" s="118" t="e">
        <f t="shared" ca="1" si="1"/>
        <v>#NAME?</v>
      </c>
      <c r="E4951" s="118" t="s">
        <v>21311</v>
      </c>
      <c r="F4951" s="118" t="s">
        <v>21345</v>
      </c>
      <c r="G4951" s="118"/>
      <c r="H4951" s="118" t="s">
        <v>6031</v>
      </c>
      <c r="I4951" s="118" t="s">
        <v>3131</v>
      </c>
      <c r="J4951" s="118" t="s">
        <v>7622</v>
      </c>
    </row>
    <row r="4952" spans="1:10" ht="12.75">
      <c r="A4952" s="118" t="s">
        <v>21346</v>
      </c>
      <c r="B4952" s="118" t="s">
        <v>12482</v>
      </c>
      <c r="C4952" s="118" t="b">
        <v>0</v>
      </c>
      <c r="D4952" s="118" t="e">
        <f t="shared" ca="1" si="1"/>
        <v>#NAME?</v>
      </c>
      <c r="E4952" s="118" t="s">
        <v>21347</v>
      </c>
      <c r="F4952" s="118" t="s">
        <v>21348</v>
      </c>
      <c r="G4952" s="118"/>
      <c r="H4952" s="118" t="s">
        <v>4278</v>
      </c>
      <c r="I4952" s="118" t="s">
        <v>19662</v>
      </c>
      <c r="J4952" s="118" t="s">
        <v>7756</v>
      </c>
    </row>
    <row r="4953" spans="1:10" ht="12.75">
      <c r="A4953" s="118" t="s">
        <v>10968</v>
      </c>
      <c r="B4953" s="118" t="s">
        <v>21349</v>
      </c>
      <c r="C4953" s="118" t="b">
        <v>0</v>
      </c>
      <c r="D4953" s="118" t="e">
        <f t="shared" ca="1" si="1"/>
        <v>#NAME?</v>
      </c>
      <c r="E4953" s="118" t="s">
        <v>21347</v>
      </c>
      <c r="F4953" s="118" t="s">
        <v>21350</v>
      </c>
      <c r="G4953" s="118"/>
      <c r="H4953" s="118" t="s">
        <v>4278</v>
      </c>
      <c r="I4953" s="118" t="s">
        <v>19662</v>
      </c>
      <c r="J4953" s="118" t="s">
        <v>7756</v>
      </c>
    </row>
    <row r="4954" spans="1:10" ht="12.75">
      <c r="A4954" s="118" t="s">
        <v>1933</v>
      </c>
      <c r="B4954" s="118" t="s">
        <v>11638</v>
      </c>
      <c r="C4954" s="118" t="b">
        <v>0</v>
      </c>
      <c r="D4954" s="118" t="e">
        <f t="shared" ca="1" si="1"/>
        <v>#NAME?</v>
      </c>
      <c r="E4954" s="118" t="s">
        <v>21347</v>
      </c>
      <c r="F4954" s="118" t="s">
        <v>21351</v>
      </c>
      <c r="G4954" s="118"/>
      <c r="H4954" s="118" t="s">
        <v>9483</v>
      </c>
      <c r="I4954" s="118" t="s">
        <v>19662</v>
      </c>
      <c r="J4954" s="118" t="s">
        <v>7756</v>
      </c>
    </row>
    <row r="4955" spans="1:10" ht="12.75">
      <c r="A4955" s="118" t="s">
        <v>7945</v>
      </c>
      <c r="B4955" s="118" t="s">
        <v>21352</v>
      </c>
      <c r="C4955" s="118" t="b">
        <v>0</v>
      </c>
      <c r="D4955" s="118" t="e">
        <f t="shared" ca="1" si="1"/>
        <v>#NAME?</v>
      </c>
      <c r="E4955" s="118" t="s">
        <v>21353</v>
      </c>
      <c r="F4955" s="118" t="s">
        <v>21354</v>
      </c>
      <c r="G4955" s="118"/>
      <c r="H4955" s="118" t="s">
        <v>4278</v>
      </c>
      <c r="I4955" s="118" t="s">
        <v>8725</v>
      </c>
      <c r="J4955" s="118" t="s">
        <v>8726</v>
      </c>
    </row>
    <row r="4956" spans="1:10" ht="12.75">
      <c r="A4956" s="118" t="s">
        <v>902</v>
      </c>
      <c r="B4956" s="118" t="s">
        <v>21355</v>
      </c>
      <c r="C4956" s="118" t="b">
        <v>0</v>
      </c>
      <c r="D4956" s="118" t="e">
        <f t="shared" ca="1" si="1"/>
        <v>#NAME?</v>
      </c>
      <c r="E4956" s="118" t="s">
        <v>21353</v>
      </c>
      <c r="F4956" s="118" t="s">
        <v>21356</v>
      </c>
      <c r="G4956" s="118"/>
      <c r="H4956" s="118" t="s">
        <v>54</v>
      </c>
      <c r="I4956" s="118" t="s">
        <v>8725</v>
      </c>
      <c r="J4956" s="118" t="s">
        <v>8726</v>
      </c>
    </row>
    <row r="4957" spans="1:10" ht="12.75">
      <c r="A4957" s="118" t="s">
        <v>21357</v>
      </c>
      <c r="B4957" s="118" t="s">
        <v>21358</v>
      </c>
      <c r="C4957" s="118" t="b">
        <v>0</v>
      </c>
      <c r="D4957" s="118" t="e">
        <f t="shared" ca="1" si="1"/>
        <v>#NAME?</v>
      </c>
      <c r="E4957" s="118" t="s">
        <v>21353</v>
      </c>
      <c r="F4957" s="118" t="s">
        <v>21359</v>
      </c>
      <c r="G4957" s="118"/>
      <c r="H4957" s="118" t="s">
        <v>8760</v>
      </c>
      <c r="I4957" s="118" t="s">
        <v>9131</v>
      </c>
      <c r="J4957" s="118" t="s">
        <v>7622</v>
      </c>
    </row>
    <row r="4958" spans="1:10" ht="12.75">
      <c r="A4958" s="118" t="s">
        <v>1704</v>
      </c>
      <c r="B4958" s="118" t="s">
        <v>21360</v>
      </c>
      <c r="C4958" s="118" t="b">
        <v>0</v>
      </c>
      <c r="D4958" s="118" t="e">
        <f t="shared" ca="1" si="1"/>
        <v>#NAME?</v>
      </c>
      <c r="E4958" s="118" t="s">
        <v>21353</v>
      </c>
      <c r="F4958" s="118" t="s">
        <v>21361</v>
      </c>
      <c r="G4958" s="118"/>
      <c r="H4958" s="118" t="s">
        <v>4305</v>
      </c>
      <c r="I4958" s="118" t="s">
        <v>8725</v>
      </c>
      <c r="J4958" s="118" t="s">
        <v>8726</v>
      </c>
    </row>
    <row r="4959" spans="1:10" ht="12.75">
      <c r="A4959" s="118" t="s">
        <v>8748</v>
      </c>
      <c r="B4959" s="118" t="s">
        <v>21362</v>
      </c>
      <c r="C4959" s="118" t="b">
        <v>0</v>
      </c>
      <c r="D4959" s="118" t="e">
        <f t="shared" ca="1" si="1"/>
        <v>#NAME?</v>
      </c>
      <c r="E4959" s="118" t="s">
        <v>21353</v>
      </c>
      <c r="F4959" s="118" t="s">
        <v>21363</v>
      </c>
      <c r="G4959" s="118"/>
      <c r="H4959" s="118" t="s">
        <v>4831</v>
      </c>
      <c r="I4959" s="118" t="s">
        <v>9131</v>
      </c>
      <c r="J4959" s="118" t="s">
        <v>7622</v>
      </c>
    </row>
    <row r="4960" spans="1:10" ht="12.75">
      <c r="A4960" s="118" t="s">
        <v>1666</v>
      </c>
      <c r="B4960" s="118" t="s">
        <v>21364</v>
      </c>
      <c r="C4960" s="118" t="b">
        <v>0</v>
      </c>
      <c r="D4960" s="118" t="e">
        <f t="shared" ca="1" si="1"/>
        <v>#NAME?</v>
      </c>
      <c r="E4960" s="118" t="s">
        <v>21353</v>
      </c>
      <c r="F4960" s="118" t="s">
        <v>21365</v>
      </c>
      <c r="G4960" s="118"/>
      <c r="H4960" s="118" t="s">
        <v>8144</v>
      </c>
      <c r="I4960" s="118" t="s">
        <v>9131</v>
      </c>
      <c r="J4960" s="118" t="s">
        <v>7622</v>
      </c>
    </row>
    <row r="4961" spans="1:10" ht="12.75">
      <c r="A4961" s="118" t="s">
        <v>836</v>
      </c>
      <c r="B4961" s="118" t="s">
        <v>21366</v>
      </c>
      <c r="C4961" s="118" t="b">
        <v>0</v>
      </c>
      <c r="D4961" s="118" t="e">
        <f t="shared" ca="1" si="1"/>
        <v>#NAME?</v>
      </c>
      <c r="E4961" s="118" t="s">
        <v>21353</v>
      </c>
      <c r="F4961" s="118" t="s">
        <v>21367</v>
      </c>
      <c r="G4961" s="118"/>
      <c r="H4961" s="118" t="s">
        <v>4305</v>
      </c>
      <c r="I4961" s="118" t="s">
        <v>9131</v>
      </c>
      <c r="J4961" s="118" t="s">
        <v>7622</v>
      </c>
    </row>
    <row r="4962" spans="1:10" ht="12.75">
      <c r="A4962" s="118" t="s">
        <v>1591</v>
      </c>
      <c r="B4962" s="118" t="s">
        <v>21368</v>
      </c>
      <c r="C4962" s="118" t="b">
        <v>0</v>
      </c>
      <c r="D4962" s="118" t="e">
        <f t="shared" ca="1" si="1"/>
        <v>#NAME?</v>
      </c>
      <c r="E4962" s="118" t="s">
        <v>21353</v>
      </c>
      <c r="F4962" s="118" t="s">
        <v>21369</v>
      </c>
      <c r="G4962" s="118"/>
      <c r="H4962" s="118" t="s">
        <v>8760</v>
      </c>
      <c r="I4962" s="118" t="s">
        <v>9131</v>
      </c>
      <c r="J4962" s="118" t="s">
        <v>7622</v>
      </c>
    </row>
    <row r="4963" spans="1:10" ht="12.75">
      <c r="A4963" s="118" t="s">
        <v>21370</v>
      </c>
      <c r="B4963" s="118" t="s">
        <v>21371</v>
      </c>
      <c r="C4963" s="118" t="b">
        <v>0</v>
      </c>
      <c r="D4963" s="118" t="e">
        <f t="shared" ca="1" si="1"/>
        <v>#NAME?</v>
      </c>
      <c r="E4963" s="118" t="s">
        <v>21353</v>
      </c>
      <c r="F4963" s="118" t="s">
        <v>21372</v>
      </c>
      <c r="G4963" s="118"/>
      <c r="H4963" s="118" t="s">
        <v>4305</v>
      </c>
      <c r="I4963" s="118" t="s">
        <v>8725</v>
      </c>
      <c r="J4963" s="118" t="s">
        <v>8726</v>
      </c>
    </row>
    <row r="4964" spans="1:10" ht="12.75">
      <c r="A4964" s="118" t="s">
        <v>8195</v>
      </c>
      <c r="B4964" s="118" t="s">
        <v>21373</v>
      </c>
      <c r="C4964" s="118" t="b">
        <v>0</v>
      </c>
      <c r="D4964" s="118" t="e">
        <f t="shared" ca="1" si="1"/>
        <v>#NAME?</v>
      </c>
      <c r="E4964" s="118" t="s">
        <v>21353</v>
      </c>
      <c r="F4964" s="118" t="s">
        <v>21374</v>
      </c>
      <c r="G4964" s="118"/>
      <c r="H4964" s="118" t="s">
        <v>4305</v>
      </c>
      <c r="I4964" s="118" t="s">
        <v>8725</v>
      </c>
      <c r="J4964" s="118" t="s">
        <v>8726</v>
      </c>
    </row>
    <row r="4965" spans="1:10" ht="12.75">
      <c r="A4965" s="118" t="s">
        <v>1903</v>
      </c>
      <c r="B4965" s="118" t="s">
        <v>21375</v>
      </c>
      <c r="C4965" s="118" t="b">
        <v>0</v>
      </c>
      <c r="D4965" s="118" t="e">
        <f t="shared" ca="1" si="1"/>
        <v>#NAME?</v>
      </c>
      <c r="E4965" s="118" t="s">
        <v>21353</v>
      </c>
      <c r="F4965" s="118" t="s">
        <v>21376</v>
      </c>
      <c r="G4965" s="118"/>
      <c r="H4965" s="118" t="s">
        <v>4305</v>
      </c>
      <c r="I4965" s="118" t="s">
        <v>9131</v>
      </c>
      <c r="J4965" s="118" t="s">
        <v>7622</v>
      </c>
    </row>
    <row r="4966" spans="1:10" ht="12.75">
      <c r="A4966" s="118" t="s">
        <v>2290</v>
      </c>
      <c r="B4966" s="118" t="s">
        <v>21377</v>
      </c>
      <c r="C4966" s="118" t="b">
        <v>0</v>
      </c>
      <c r="D4966" s="118" t="e">
        <f t="shared" ca="1" si="1"/>
        <v>#NAME?</v>
      </c>
      <c r="E4966" s="118" t="s">
        <v>21353</v>
      </c>
      <c r="F4966" s="118" t="s">
        <v>21378</v>
      </c>
      <c r="G4966" s="118"/>
      <c r="H4966" s="118" t="s">
        <v>5607</v>
      </c>
      <c r="I4966" s="118" t="s">
        <v>8725</v>
      </c>
      <c r="J4966" s="118" t="s">
        <v>8726</v>
      </c>
    </row>
    <row r="4967" spans="1:10" ht="12.75">
      <c r="A4967" s="118" t="s">
        <v>2226</v>
      </c>
      <c r="B4967" s="118" t="s">
        <v>11551</v>
      </c>
      <c r="C4967" s="118" t="b">
        <v>0</v>
      </c>
      <c r="D4967" s="118" t="e">
        <f t="shared" ca="1" si="1"/>
        <v>#NAME?</v>
      </c>
      <c r="E4967" s="118" t="s">
        <v>21353</v>
      </c>
      <c r="F4967" s="118" t="s">
        <v>21379</v>
      </c>
      <c r="G4967" s="118"/>
      <c r="H4967" s="118" t="s">
        <v>12710</v>
      </c>
      <c r="I4967" s="118" t="s">
        <v>8725</v>
      </c>
      <c r="J4967" s="118" t="s">
        <v>8726</v>
      </c>
    </row>
    <row r="4968" spans="1:10" ht="12.75">
      <c r="A4968" s="118" t="s">
        <v>2523</v>
      </c>
      <c r="B4968" s="118" t="s">
        <v>21380</v>
      </c>
      <c r="C4968" s="118" t="b">
        <v>0</v>
      </c>
      <c r="D4968" s="118" t="e">
        <f t="shared" ca="1" si="1"/>
        <v>#NAME?</v>
      </c>
      <c r="E4968" s="118" t="s">
        <v>21353</v>
      </c>
      <c r="F4968" s="118" t="s">
        <v>21381</v>
      </c>
      <c r="G4968" s="118"/>
      <c r="H4968" s="118" t="s">
        <v>8760</v>
      </c>
      <c r="I4968" s="118" t="s">
        <v>8725</v>
      </c>
      <c r="J4968" s="118" t="s">
        <v>8726</v>
      </c>
    </row>
    <row r="4969" spans="1:10" ht="12.75">
      <c r="A4969" s="118" t="s">
        <v>1302</v>
      </c>
      <c r="B4969" s="118" t="s">
        <v>21382</v>
      </c>
      <c r="C4969" s="118" t="b">
        <v>0</v>
      </c>
      <c r="D4969" s="118" t="e">
        <f t="shared" ca="1" si="1"/>
        <v>#NAME?</v>
      </c>
      <c r="E4969" s="118" t="s">
        <v>21383</v>
      </c>
      <c r="F4969" s="118" t="s">
        <v>21384</v>
      </c>
      <c r="G4969" s="118"/>
      <c r="H4969" s="118" t="s">
        <v>4305</v>
      </c>
      <c r="I4969" s="118" t="s">
        <v>10351</v>
      </c>
      <c r="J4969" s="118" t="s">
        <v>7622</v>
      </c>
    </row>
    <row r="4970" spans="1:10" ht="12.75">
      <c r="A4970" s="118" t="s">
        <v>21385</v>
      </c>
      <c r="B4970" s="118" t="s">
        <v>8157</v>
      </c>
      <c r="C4970" s="118" t="b">
        <v>0</v>
      </c>
      <c r="D4970" s="118" t="e">
        <f t="shared" ca="1" si="1"/>
        <v>#NAME?</v>
      </c>
      <c r="E4970" s="118" t="s">
        <v>21383</v>
      </c>
      <c r="F4970" s="118" t="s">
        <v>21386</v>
      </c>
      <c r="G4970" s="118"/>
      <c r="H4970" s="118" t="s">
        <v>5279</v>
      </c>
      <c r="I4970" s="118" t="s">
        <v>10351</v>
      </c>
      <c r="J4970" s="118" t="s">
        <v>7622</v>
      </c>
    </row>
    <row r="4971" spans="1:10" ht="12.75">
      <c r="A4971" s="118" t="s">
        <v>21387</v>
      </c>
      <c r="B4971" s="118" t="s">
        <v>20408</v>
      </c>
      <c r="C4971" s="118" t="b">
        <v>0</v>
      </c>
      <c r="D4971" s="118" t="e">
        <f t="shared" ca="1" si="1"/>
        <v>#NAME?</v>
      </c>
      <c r="E4971" s="118" t="s">
        <v>21383</v>
      </c>
      <c r="F4971" s="118" t="s">
        <v>21388</v>
      </c>
      <c r="G4971" s="118"/>
      <c r="H4971" s="118" t="s">
        <v>4305</v>
      </c>
      <c r="I4971" s="118" t="s">
        <v>10351</v>
      </c>
      <c r="J4971" s="118" t="s">
        <v>7622</v>
      </c>
    </row>
    <row r="4972" spans="1:10" ht="12.75">
      <c r="A4972" s="118" t="s">
        <v>1591</v>
      </c>
      <c r="B4972" s="118" t="s">
        <v>21389</v>
      </c>
      <c r="C4972" s="118" t="b">
        <v>0</v>
      </c>
      <c r="D4972" s="118" t="e">
        <f t="shared" ca="1" si="1"/>
        <v>#NAME?</v>
      </c>
      <c r="E4972" s="118" t="s">
        <v>21383</v>
      </c>
      <c r="F4972" s="118" t="s">
        <v>21390</v>
      </c>
      <c r="G4972" s="118"/>
      <c r="H4972" s="118" t="s">
        <v>4485</v>
      </c>
      <c r="I4972" s="118" t="s">
        <v>10351</v>
      </c>
      <c r="J4972" s="118" t="s">
        <v>7622</v>
      </c>
    </row>
    <row r="4973" spans="1:10" ht="12.75">
      <c r="A4973" s="118" t="s">
        <v>10467</v>
      </c>
      <c r="B4973" s="118" t="s">
        <v>8515</v>
      </c>
      <c r="C4973" s="118" t="b">
        <v>0</v>
      </c>
      <c r="D4973" s="118" t="e">
        <f t="shared" ca="1" si="1"/>
        <v>#NAME?</v>
      </c>
      <c r="E4973" s="118" t="s">
        <v>21383</v>
      </c>
      <c r="F4973" s="118" t="s">
        <v>21391</v>
      </c>
      <c r="G4973" s="118"/>
      <c r="H4973" s="118" t="s">
        <v>4305</v>
      </c>
      <c r="I4973" s="118" t="s">
        <v>10351</v>
      </c>
      <c r="J4973" s="118" t="s">
        <v>7622</v>
      </c>
    </row>
    <row r="4974" spans="1:10" ht="12.75">
      <c r="A4974" s="118" t="s">
        <v>9474</v>
      </c>
      <c r="B4974" s="118" t="s">
        <v>21392</v>
      </c>
      <c r="C4974" s="118" t="b">
        <v>0</v>
      </c>
      <c r="D4974" s="118" t="e">
        <f t="shared" ca="1" si="1"/>
        <v>#NAME?</v>
      </c>
      <c r="E4974" s="118" t="s">
        <v>21383</v>
      </c>
      <c r="F4974" s="118" t="s">
        <v>21393</v>
      </c>
      <c r="G4974" s="118"/>
      <c r="H4974" s="118" t="s">
        <v>7611</v>
      </c>
      <c r="I4974" s="118" t="s">
        <v>10351</v>
      </c>
      <c r="J4974" s="118" t="s">
        <v>7622</v>
      </c>
    </row>
    <row r="4975" spans="1:10" ht="12.75">
      <c r="A4975" s="118" t="s">
        <v>13128</v>
      </c>
      <c r="B4975" s="118" t="s">
        <v>21394</v>
      </c>
      <c r="C4975" s="118" t="b">
        <v>0</v>
      </c>
      <c r="D4975" s="118" t="e">
        <f t="shared" ca="1" si="1"/>
        <v>#NAME?</v>
      </c>
      <c r="E4975" s="118" t="s">
        <v>21383</v>
      </c>
      <c r="F4975" s="118" t="s">
        <v>21395</v>
      </c>
      <c r="G4975" s="118"/>
      <c r="H4975" s="118" t="s">
        <v>4640</v>
      </c>
      <c r="I4975" s="118" t="s">
        <v>10351</v>
      </c>
      <c r="J4975" s="118" t="s">
        <v>7622</v>
      </c>
    </row>
    <row r="4976" spans="1:10" ht="12.75">
      <c r="A4976" s="118" t="s">
        <v>10777</v>
      </c>
      <c r="B4976" s="118" t="s">
        <v>21396</v>
      </c>
      <c r="C4976" s="118" t="b">
        <v>0</v>
      </c>
      <c r="D4976" s="118" t="e">
        <f t="shared" ca="1" si="1"/>
        <v>#NAME?</v>
      </c>
      <c r="E4976" s="118" t="s">
        <v>21383</v>
      </c>
      <c r="F4976" s="118" t="s">
        <v>21397</v>
      </c>
      <c r="G4976" s="118"/>
      <c r="H4976" s="118" t="s">
        <v>4305</v>
      </c>
      <c r="I4976" s="118" t="s">
        <v>10351</v>
      </c>
      <c r="J4976" s="118" t="s">
        <v>7622</v>
      </c>
    </row>
    <row r="4977" spans="1:10" ht="12.75">
      <c r="A4977" s="118" t="s">
        <v>798</v>
      </c>
      <c r="B4977" s="118" t="s">
        <v>21398</v>
      </c>
      <c r="C4977" s="118" t="b">
        <v>0</v>
      </c>
      <c r="D4977" s="118" t="e">
        <f t="shared" ca="1" si="1"/>
        <v>#NAME?</v>
      </c>
      <c r="E4977" s="118" t="s">
        <v>21399</v>
      </c>
      <c r="F4977" s="118" t="s">
        <v>21400</v>
      </c>
      <c r="G4977" s="118"/>
      <c r="H4977" s="118" t="s">
        <v>4276</v>
      </c>
      <c r="I4977" s="118" t="s">
        <v>10545</v>
      </c>
      <c r="J4977" s="118" t="s">
        <v>7756</v>
      </c>
    </row>
    <row r="4978" spans="1:10" ht="12.75">
      <c r="A4978" s="118" t="s">
        <v>2135</v>
      </c>
      <c r="B4978" s="118" t="s">
        <v>21401</v>
      </c>
      <c r="C4978" s="118" t="b">
        <v>0</v>
      </c>
      <c r="D4978" s="118" t="e">
        <f t="shared" ca="1" si="1"/>
        <v>#NAME?</v>
      </c>
      <c r="E4978" s="118" t="s">
        <v>21399</v>
      </c>
      <c r="F4978" s="118" t="s">
        <v>21402</v>
      </c>
      <c r="G4978" s="118"/>
      <c r="H4978" s="118" t="s">
        <v>4276</v>
      </c>
      <c r="I4978" s="118" t="s">
        <v>10545</v>
      </c>
      <c r="J4978" s="118" t="s">
        <v>7756</v>
      </c>
    </row>
    <row r="4979" spans="1:10" ht="12.75">
      <c r="A4979" s="118" t="s">
        <v>2220</v>
      </c>
      <c r="B4979" s="118" t="s">
        <v>1004</v>
      </c>
      <c r="C4979" s="118" t="b">
        <v>0</v>
      </c>
      <c r="D4979" s="118" t="e">
        <f t="shared" ca="1" si="1"/>
        <v>#NAME?</v>
      </c>
      <c r="E4979" s="118" t="s">
        <v>5093</v>
      </c>
      <c r="F4979" s="118" t="s">
        <v>21403</v>
      </c>
      <c r="G4979" s="118"/>
      <c r="H4979" s="118" t="s">
        <v>5677</v>
      </c>
      <c r="I4979" s="118" t="s">
        <v>10985</v>
      </c>
      <c r="J4979" s="118" t="s">
        <v>7622</v>
      </c>
    </row>
    <row r="4980" spans="1:10" ht="12.75">
      <c r="A4980" s="118" t="s">
        <v>1414</v>
      </c>
      <c r="B4980" s="118" t="s">
        <v>21404</v>
      </c>
      <c r="C4980" s="118" t="b">
        <v>0</v>
      </c>
      <c r="D4980" s="118" t="e">
        <f t="shared" ca="1" si="1"/>
        <v>#NAME?</v>
      </c>
      <c r="E4980" s="118" t="s">
        <v>5093</v>
      </c>
      <c r="F4980" s="118" t="s">
        <v>21405</v>
      </c>
      <c r="G4980" s="118"/>
      <c r="H4980" s="118" t="s">
        <v>5677</v>
      </c>
      <c r="I4980" s="118" t="s">
        <v>10985</v>
      </c>
      <c r="J4980" s="118" t="s">
        <v>7622</v>
      </c>
    </row>
    <row r="4981" spans="1:10" ht="12.75">
      <c r="A4981" s="118" t="s">
        <v>2135</v>
      </c>
      <c r="B4981" s="118" t="s">
        <v>21406</v>
      </c>
      <c r="C4981" s="118" t="b">
        <v>0</v>
      </c>
      <c r="D4981" s="118" t="e">
        <f t="shared" ca="1" si="1"/>
        <v>#NAME?</v>
      </c>
      <c r="E4981" s="118" t="s">
        <v>21407</v>
      </c>
      <c r="F4981" s="118" t="s">
        <v>21408</v>
      </c>
      <c r="G4981" s="118"/>
      <c r="H4981" s="118" t="s">
        <v>4278</v>
      </c>
      <c r="I4981" s="118" t="s">
        <v>7820</v>
      </c>
      <c r="J4981" s="118" t="s">
        <v>7820</v>
      </c>
    </row>
    <row r="4982" spans="1:10" ht="12.75">
      <c r="A4982" s="118" t="s">
        <v>8039</v>
      </c>
      <c r="B4982" s="118" t="s">
        <v>21409</v>
      </c>
      <c r="C4982" s="118" t="b">
        <v>0</v>
      </c>
      <c r="D4982" s="118" t="e">
        <f t="shared" ca="1" si="1"/>
        <v>#NAME?</v>
      </c>
      <c r="E4982" s="118" t="s">
        <v>21407</v>
      </c>
      <c r="F4982" s="118" t="s">
        <v>21410</v>
      </c>
      <c r="G4982" s="118"/>
      <c r="H4982" s="118" t="s">
        <v>4276</v>
      </c>
      <c r="I4982" s="118" t="s">
        <v>7820</v>
      </c>
      <c r="J4982" s="118" t="s">
        <v>7820</v>
      </c>
    </row>
    <row r="4983" spans="1:10" ht="12.75">
      <c r="A4983" s="118" t="s">
        <v>10650</v>
      </c>
      <c r="B4983" s="118" t="s">
        <v>15498</v>
      </c>
      <c r="C4983" s="118" t="b">
        <v>0</v>
      </c>
      <c r="D4983" s="118" t="e">
        <f t="shared" ca="1" si="1"/>
        <v>#NAME?</v>
      </c>
      <c r="E4983" s="118" t="s">
        <v>21411</v>
      </c>
      <c r="F4983" s="118" t="s">
        <v>21412</v>
      </c>
      <c r="G4983" s="118"/>
      <c r="H4983" s="118" t="s">
        <v>21413</v>
      </c>
      <c r="I4983" s="118" t="s">
        <v>7820</v>
      </c>
      <c r="J4983" s="118" t="s">
        <v>7820</v>
      </c>
    </row>
    <row r="4984" spans="1:10" ht="12.75">
      <c r="A4984" s="118" t="s">
        <v>21414</v>
      </c>
      <c r="B4984" s="118" t="s">
        <v>21415</v>
      </c>
      <c r="C4984" s="118" t="b">
        <v>0</v>
      </c>
      <c r="D4984" s="118" t="e">
        <f t="shared" ca="1" si="1"/>
        <v>#NAME?</v>
      </c>
      <c r="E4984" s="118" t="s">
        <v>21416</v>
      </c>
      <c r="F4984" s="118" t="s">
        <v>21417</v>
      </c>
      <c r="G4984" s="118"/>
      <c r="H4984" s="118" t="s">
        <v>4276</v>
      </c>
      <c r="I4984" s="118" t="s">
        <v>21418</v>
      </c>
      <c r="J4984" s="118" t="s">
        <v>21419</v>
      </c>
    </row>
    <row r="4985" spans="1:10" ht="12.75">
      <c r="A4985" s="118" t="s">
        <v>8889</v>
      </c>
      <c r="B4985" s="118" t="s">
        <v>21420</v>
      </c>
      <c r="C4985" s="118" t="b">
        <v>0</v>
      </c>
      <c r="D4985" s="118" t="e">
        <f t="shared" ca="1" si="1"/>
        <v>#NAME?</v>
      </c>
      <c r="E4985" s="118" t="s">
        <v>21416</v>
      </c>
      <c r="F4985" s="118" t="s">
        <v>21421</v>
      </c>
      <c r="G4985" s="118"/>
      <c r="H4985" s="118" t="s">
        <v>7784</v>
      </c>
      <c r="I4985" s="118" t="s">
        <v>21418</v>
      </c>
      <c r="J4985" s="118" t="s">
        <v>21419</v>
      </c>
    </row>
    <row r="4986" spans="1:10" ht="12.75">
      <c r="A4986" s="118" t="s">
        <v>1005</v>
      </c>
      <c r="B4986" s="118" t="s">
        <v>21422</v>
      </c>
      <c r="C4986" s="118" t="b">
        <v>0</v>
      </c>
      <c r="D4986" s="118" t="e">
        <f t="shared" ca="1" si="1"/>
        <v>#NAME?</v>
      </c>
      <c r="E4986" s="118" t="s">
        <v>21416</v>
      </c>
      <c r="F4986" s="118" t="s">
        <v>21423</v>
      </c>
      <c r="G4986" s="118"/>
      <c r="H4986" s="118" t="s">
        <v>5607</v>
      </c>
      <c r="I4986" s="118" t="s">
        <v>21418</v>
      </c>
      <c r="J4986" s="118" t="s">
        <v>21419</v>
      </c>
    </row>
    <row r="4987" spans="1:10" ht="12.75">
      <c r="A4987" s="118" t="s">
        <v>10711</v>
      </c>
      <c r="B4987" s="118" t="s">
        <v>1231</v>
      </c>
      <c r="C4987" s="118" t="b">
        <v>0</v>
      </c>
      <c r="D4987" s="118" t="e">
        <f t="shared" ca="1" si="1"/>
        <v>#NAME?</v>
      </c>
      <c r="E4987" s="118" t="s">
        <v>21416</v>
      </c>
      <c r="F4987" s="118" t="s">
        <v>21424</v>
      </c>
      <c r="G4987" s="118"/>
      <c r="H4987" s="118" t="s">
        <v>4276</v>
      </c>
      <c r="I4987" s="118" t="s">
        <v>21418</v>
      </c>
      <c r="J4987" s="118" t="s">
        <v>21419</v>
      </c>
    </row>
    <row r="4988" spans="1:10" ht="12.75">
      <c r="A4988" s="118" t="s">
        <v>1704</v>
      </c>
      <c r="B4988" s="118" t="s">
        <v>907</v>
      </c>
      <c r="C4988" s="118" t="b">
        <v>0</v>
      </c>
      <c r="D4988" s="118" t="e">
        <f t="shared" ca="1" si="1"/>
        <v>#NAME?</v>
      </c>
      <c r="E4988" s="118" t="s">
        <v>21425</v>
      </c>
      <c r="F4988" s="118" t="s">
        <v>21426</v>
      </c>
      <c r="G4988" s="118"/>
      <c r="H4988" s="118" t="s">
        <v>54</v>
      </c>
      <c r="I4988" s="118" t="s">
        <v>8726</v>
      </c>
      <c r="J4988" s="127" t="s">
        <v>8740</v>
      </c>
    </row>
    <row r="4989" spans="1:10" ht="12.75">
      <c r="A4989" s="118" t="s">
        <v>1704</v>
      </c>
      <c r="B4989" s="118" t="s">
        <v>21427</v>
      </c>
      <c r="C4989" s="118" t="b">
        <v>0</v>
      </c>
      <c r="D4989" s="118" t="e">
        <f t="shared" ca="1" si="1"/>
        <v>#NAME?</v>
      </c>
      <c r="E4989" s="118" t="s">
        <v>21425</v>
      </c>
      <c r="F4989" s="118" t="s">
        <v>21428</v>
      </c>
      <c r="G4989" s="118"/>
      <c r="H4989" s="118" t="s">
        <v>5048</v>
      </c>
      <c r="I4989" s="118" t="s">
        <v>8726</v>
      </c>
      <c r="J4989" s="127" t="s">
        <v>8740</v>
      </c>
    </row>
    <row r="4990" spans="1:10" ht="12.75">
      <c r="A4990" s="118" t="s">
        <v>2674</v>
      </c>
      <c r="B4990" s="118" t="s">
        <v>907</v>
      </c>
      <c r="C4990" s="118" t="b">
        <v>0</v>
      </c>
      <c r="D4990" s="118" t="e">
        <f t="shared" ca="1" si="1"/>
        <v>#NAME?</v>
      </c>
      <c r="E4990" s="118" t="s">
        <v>21425</v>
      </c>
      <c r="F4990" s="118" t="s">
        <v>21429</v>
      </c>
      <c r="G4990" s="118"/>
      <c r="H4990" s="118" t="s">
        <v>54</v>
      </c>
      <c r="I4990" s="118" t="s">
        <v>8726</v>
      </c>
      <c r="J4990" s="127" t="s">
        <v>8740</v>
      </c>
    </row>
    <row r="4991" spans="1:10" ht="12.75">
      <c r="A4991" s="118" t="s">
        <v>2377</v>
      </c>
      <c r="B4991" s="118" t="s">
        <v>907</v>
      </c>
      <c r="C4991" s="118" t="b">
        <v>0</v>
      </c>
      <c r="D4991" s="118" t="e">
        <f t="shared" ca="1" si="1"/>
        <v>#NAME?</v>
      </c>
      <c r="E4991" s="118" t="s">
        <v>21425</v>
      </c>
      <c r="F4991" s="118" t="s">
        <v>21430</v>
      </c>
      <c r="G4991" s="118"/>
      <c r="H4991" s="118" t="s">
        <v>54</v>
      </c>
      <c r="I4991" s="118" t="s">
        <v>8726</v>
      </c>
      <c r="J4991" s="127" t="s">
        <v>8740</v>
      </c>
    </row>
    <row r="4992" spans="1:10" ht="12.75">
      <c r="A4992" s="118" t="s">
        <v>21431</v>
      </c>
      <c r="B4992" s="118" t="s">
        <v>907</v>
      </c>
      <c r="C4992" s="118" t="b">
        <v>0</v>
      </c>
      <c r="D4992" s="118" t="e">
        <f t="shared" ca="1" si="1"/>
        <v>#NAME?</v>
      </c>
      <c r="E4992" s="118" t="s">
        <v>21425</v>
      </c>
      <c r="F4992" s="118" t="s">
        <v>21432</v>
      </c>
      <c r="G4992" s="118"/>
      <c r="H4992" s="118" t="s">
        <v>4278</v>
      </c>
      <c r="I4992" s="118" t="s">
        <v>8726</v>
      </c>
      <c r="J4992" s="127" t="s">
        <v>8740</v>
      </c>
    </row>
    <row r="4993" spans="1:10" ht="12.75">
      <c r="A4993" s="118" t="s">
        <v>14370</v>
      </c>
      <c r="B4993" s="118" t="s">
        <v>13709</v>
      </c>
      <c r="C4993" s="118" t="b">
        <v>0</v>
      </c>
      <c r="D4993" s="118" t="e">
        <f t="shared" ca="1" si="1"/>
        <v>#NAME?</v>
      </c>
      <c r="E4993" s="118" t="s">
        <v>21433</v>
      </c>
      <c r="F4993" s="118" t="s">
        <v>21434</v>
      </c>
      <c r="G4993" s="118"/>
      <c r="H4993" s="118" t="s">
        <v>5273</v>
      </c>
      <c r="I4993" s="118" t="s">
        <v>21435</v>
      </c>
      <c r="J4993" s="118" t="s">
        <v>12582</v>
      </c>
    </row>
    <row r="4994" spans="1:10" ht="12.75">
      <c r="A4994" s="118" t="s">
        <v>2523</v>
      </c>
      <c r="B4994" s="118" t="s">
        <v>21436</v>
      </c>
      <c r="C4994" s="118" t="b">
        <v>0</v>
      </c>
      <c r="D4994" s="118" t="e">
        <f t="shared" ca="1" si="1"/>
        <v>#NAME?</v>
      </c>
      <c r="E4994" s="118" t="s">
        <v>21433</v>
      </c>
      <c r="F4994" s="118" t="s">
        <v>21437</v>
      </c>
      <c r="G4994" s="118"/>
      <c r="H4994" s="118" t="s">
        <v>4276</v>
      </c>
      <c r="I4994" s="118" t="s">
        <v>21435</v>
      </c>
      <c r="J4994" s="118" t="s">
        <v>12582</v>
      </c>
    </row>
    <row r="4995" spans="1:10" ht="12.75">
      <c r="A4995" s="118" t="s">
        <v>7745</v>
      </c>
      <c r="B4995" s="118" t="s">
        <v>21438</v>
      </c>
      <c r="C4995" s="118" t="b">
        <v>0</v>
      </c>
      <c r="D4995" s="118" t="e">
        <f t="shared" ca="1" si="1"/>
        <v>#NAME?</v>
      </c>
      <c r="E4995" s="118" t="s">
        <v>21439</v>
      </c>
      <c r="F4995" s="118" t="s">
        <v>21440</v>
      </c>
      <c r="G4995" s="118"/>
      <c r="H4995" s="118" t="s">
        <v>5368</v>
      </c>
      <c r="I4995" s="118" t="s">
        <v>21441</v>
      </c>
      <c r="J4995" s="118"/>
    </row>
    <row r="4996" spans="1:10" ht="12.75">
      <c r="A4996" s="118" t="s">
        <v>1666</v>
      </c>
      <c r="B4996" s="118" t="s">
        <v>8550</v>
      </c>
      <c r="C4996" s="118" t="b">
        <v>0</v>
      </c>
      <c r="D4996" s="118" t="e">
        <f t="shared" ca="1" si="1"/>
        <v>#NAME?</v>
      </c>
      <c r="E4996" s="118" t="s">
        <v>21442</v>
      </c>
      <c r="F4996" s="118" t="s">
        <v>21443</v>
      </c>
      <c r="G4996" s="118"/>
      <c r="H4996" s="118" t="s">
        <v>5279</v>
      </c>
      <c r="I4996" s="118" t="s">
        <v>7642</v>
      </c>
      <c r="J4996" s="118"/>
    </row>
    <row r="4997" spans="1:10" ht="12.75">
      <c r="A4997" s="118" t="s">
        <v>21444</v>
      </c>
      <c r="B4997" s="118" t="s">
        <v>21445</v>
      </c>
      <c r="C4997" s="118" t="b">
        <v>0</v>
      </c>
      <c r="D4997" s="118" t="e">
        <f t="shared" ca="1" si="1"/>
        <v>#NAME?</v>
      </c>
      <c r="E4997" s="118" t="s">
        <v>21442</v>
      </c>
      <c r="F4997" s="118" t="s">
        <v>21446</v>
      </c>
      <c r="G4997" s="118"/>
      <c r="H4997" s="118" t="s">
        <v>54</v>
      </c>
      <c r="I4997" s="118" t="s">
        <v>7642</v>
      </c>
      <c r="J4997" s="118"/>
    </row>
    <row r="4998" spans="1:10" ht="12.75">
      <c r="A4998" s="118" t="s">
        <v>14441</v>
      </c>
      <c r="B4998" s="118" t="s">
        <v>21447</v>
      </c>
      <c r="C4998" s="118" t="b">
        <v>0</v>
      </c>
      <c r="D4998" s="118" t="e">
        <f t="shared" ca="1" si="1"/>
        <v>#NAME?</v>
      </c>
      <c r="E4998" s="118" t="s">
        <v>21442</v>
      </c>
      <c r="F4998" s="118" t="s">
        <v>21448</v>
      </c>
      <c r="G4998" s="118"/>
      <c r="H4998" s="118" t="s">
        <v>4485</v>
      </c>
      <c r="I4998" s="118" t="s">
        <v>7642</v>
      </c>
      <c r="J4998" s="118"/>
    </row>
    <row r="4999" spans="1:10" ht="12.75">
      <c r="A4999" s="118" t="s">
        <v>8556</v>
      </c>
      <c r="B4999" s="118" t="s">
        <v>21449</v>
      </c>
      <c r="C4999" s="118" t="b">
        <v>0</v>
      </c>
      <c r="D4999" s="118" t="e">
        <f t="shared" ca="1" si="1"/>
        <v>#NAME?</v>
      </c>
      <c r="E4999" s="118" t="s">
        <v>21442</v>
      </c>
      <c r="F4999" s="118" t="s">
        <v>21450</v>
      </c>
      <c r="G4999" s="118"/>
      <c r="H4999" s="118" t="s">
        <v>4485</v>
      </c>
      <c r="I4999" s="118" t="s">
        <v>7642</v>
      </c>
      <c r="J4999" s="118"/>
    </row>
    <row r="5000" spans="1:10" ht="12.75">
      <c r="A5000" s="118" t="s">
        <v>1544</v>
      </c>
      <c r="B5000" s="118" t="s">
        <v>9169</v>
      </c>
      <c r="C5000" s="118" t="b">
        <v>0</v>
      </c>
      <c r="D5000" s="118" t="e">
        <f t="shared" ca="1" si="1"/>
        <v>#NAME?</v>
      </c>
      <c r="E5000" s="118" t="s">
        <v>21442</v>
      </c>
      <c r="F5000" s="118" t="s">
        <v>21451</v>
      </c>
      <c r="G5000" s="118"/>
      <c r="H5000" s="118" t="s">
        <v>4278</v>
      </c>
      <c r="I5000" s="118" t="s">
        <v>7642</v>
      </c>
      <c r="J5000" s="118"/>
    </row>
    <row r="5001" spans="1:10" ht="12.75">
      <c r="A5001" s="118" t="s">
        <v>8460</v>
      </c>
      <c r="B5001" s="118" t="s">
        <v>11909</v>
      </c>
      <c r="C5001" s="118" t="b">
        <v>0</v>
      </c>
      <c r="D5001" s="118" t="e">
        <f t="shared" ca="1" si="1"/>
        <v>#NAME?</v>
      </c>
      <c r="E5001" s="118" t="s">
        <v>21442</v>
      </c>
      <c r="F5001" s="118" t="s">
        <v>21452</v>
      </c>
      <c r="G5001" s="118"/>
      <c r="H5001" s="118" t="s">
        <v>7611</v>
      </c>
      <c r="I5001" s="118" t="s">
        <v>7642</v>
      </c>
      <c r="J5001" s="118"/>
    </row>
    <row r="5002" spans="1:10" ht="12.75">
      <c r="A5002" s="118" t="s">
        <v>8358</v>
      </c>
      <c r="B5002" s="118" t="s">
        <v>21453</v>
      </c>
      <c r="C5002" s="118" t="b">
        <v>0</v>
      </c>
      <c r="D5002" s="118" t="e">
        <f t="shared" ca="1" si="1"/>
        <v>#NAME?</v>
      </c>
      <c r="E5002" s="118" t="s">
        <v>21442</v>
      </c>
      <c r="F5002" s="118" t="s">
        <v>21454</v>
      </c>
      <c r="G5002" s="118"/>
      <c r="H5002" s="118" t="s">
        <v>54</v>
      </c>
      <c r="I5002" s="118" t="s">
        <v>7642</v>
      </c>
      <c r="J5002" s="118"/>
    </row>
    <row r="5003" spans="1:10" ht="12.75">
      <c r="A5003" s="118" t="s">
        <v>17262</v>
      </c>
      <c r="B5003" s="118" t="s">
        <v>11749</v>
      </c>
      <c r="C5003" s="118" t="b">
        <v>0</v>
      </c>
      <c r="D5003" s="118" t="e">
        <f t="shared" ca="1" si="1"/>
        <v>#NAME?</v>
      </c>
      <c r="E5003" s="118" t="s">
        <v>21442</v>
      </c>
      <c r="F5003" s="118" t="s">
        <v>21455</v>
      </c>
      <c r="G5003" s="118"/>
      <c r="H5003" s="118" t="s">
        <v>21456</v>
      </c>
      <c r="I5003" s="118" t="s">
        <v>7642</v>
      </c>
      <c r="J5003" s="118"/>
    </row>
    <row r="5004" spans="1:10" ht="12.75">
      <c r="A5004" s="118" t="s">
        <v>13750</v>
      </c>
      <c r="B5004" s="118" t="s">
        <v>15343</v>
      </c>
      <c r="C5004" s="118" t="b">
        <v>0</v>
      </c>
      <c r="D5004" s="118" t="e">
        <f t="shared" ca="1" si="1"/>
        <v>#NAME?</v>
      </c>
      <c r="E5004" s="118" t="s">
        <v>21457</v>
      </c>
      <c r="F5004" s="118" t="s">
        <v>21458</v>
      </c>
      <c r="G5004" s="118"/>
      <c r="H5004" s="118" t="s">
        <v>4831</v>
      </c>
      <c r="I5004" s="118" t="s">
        <v>7777</v>
      </c>
      <c r="J5004" s="118" t="s">
        <v>7636</v>
      </c>
    </row>
    <row r="5005" spans="1:10" ht="12.75">
      <c r="A5005" s="118" t="s">
        <v>1081</v>
      </c>
      <c r="B5005" s="118" t="s">
        <v>21459</v>
      </c>
      <c r="C5005" s="118" t="b">
        <v>0</v>
      </c>
      <c r="D5005" s="118" t="e">
        <f t="shared" ca="1" si="1"/>
        <v>#NAME?</v>
      </c>
      <c r="E5005" s="118" t="s">
        <v>21457</v>
      </c>
      <c r="F5005" s="118" t="s">
        <v>21460</v>
      </c>
      <c r="G5005" s="118"/>
      <c r="H5005" s="118" t="s">
        <v>4831</v>
      </c>
      <c r="I5005" s="118" t="s">
        <v>7777</v>
      </c>
      <c r="J5005" s="118" t="s">
        <v>7636</v>
      </c>
    </row>
    <row r="5006" spans="1:10" ht="12.75">
      <c r="A5006" s="118" t="s">
        <v>2079</v>
      </c>
      <c r="B5006" s="118" t="s">
        <v>21461</v>
      </c>
      <c r="C5006" s="118" t="b">
        <v>0</v>
      </c>
      <c r="D5006" s="118" t="e">
        <f t="shared" ca="1" si="1"/>
        <v>#NAME?</v>
      </c>
      <c r="E5006" s="118" t="s">
        <v>21457</v>
      </c>
      <c r="F5006" s="118" t="s">
        <v>21462</v>
      </c>
      <c r="G5006" s="118"/>
      <c r="H5006" s="118" t="s">
        <v>18765</v>
      </c>
      <c r="I5006" s="118" t="s">
        <v>7777</v>
      </c>
      <c r="J5006" s="118" t="s">
        <v>7636</v>
      </c>
    </row>
    <row r="5007" spans="1:10" ht="12.75">
      <c r="A5007" s="118" t="s">
        <v>21463</v>
      </c>
      <c r="B5007" s="118" t="s">
        <v>21464</v>
      </c>
      <c r="C5007" s="118" t="b">
        <v>0</v>
      </c>
      <c r="D5007" s="118" t="e">
        <f t="shared" ca="1" si="1"/>
        <v>#NAME?</v>
      </c>
      <c r="E5007" s="118" t="s">
        <v>21457</v>
      </c>
      <c r="F5007" s="118" t="s">
        <v>21465</v>
      </c>
      <c r="G5007" s="118"/>
      <c r="H5007" s="118" t="s">
        <v>5607</v>
      </c>
      <c r="I5007" s="118" t="s">
        <v>7777</v>
      </c>
      <c r="J5007" s="118" t="s">
        <v>7636</v>
      </c>
    </row>
    <row r="5008" spans="1:10" ht="12.75">
      <c r="A5008" s="118" t="s">
        <v>882</v>
      </c>
      <c r="B5008" s="118" t="s">
        <v>21466</v>
      </c>
      <c r="C5008" s="118" t="b">
        <v>0</v>
      </c>
      <c r="D5008" s="118" t="e">
        <f t="shared" ca="1" si="1"/>
        <v>#NAME?</v>
      </c>
      <c r="E5008" s="118" t="s">
        <v>21457</v>
      </c>
      <c r="F5008" s="118" t="s">
        <v>21467</v>
      </c>
      <c r="G5008" s="118"/>
      <c r="H5008" s="118" t="s">
        <v>4276</v>
      </c>
      <c r="I5008" s="118" t="s">
        <v>7777</v>
      </c>
      <c r="J5008" s="118" t="s">
        <v>7636</v>
      </c>
    </row>
    <row r="5009" spans="1:10" ht="12.75">
      <c r="A5009" s="118" t="s">
        <v>873</v>
      </c>
      <c r="B5009" s="118" t="s">
        <v>21468</v>
      </c>
      <c r="C5009" s="118" t="b">
        <v>0</v>
      </c>
      <c r="D5009" s="118" t="e">
        <f t="shared" ca="1" si="1"/>
        <v>#NAME?</v>
      </c>
      <c r="E5009" s="118" t="s">
        <v>21457</v>
      </c>
      <c r="F5009" s="118" t="s">
        <v>21469</v>
      </c>
      <c r="G5009" s="118"/>
      <c r="H5009" s="118" t="s">
        <v>4276</v>
      </c>
      <c r="I5009" s="118" t="s">
        <v>7777</v>
      </c>
      <c r="J5009" s="118" t="s">
        <v>7636</v>
      </c>
    </row>
    <row r="5010" spans="1:10" ht="12.75">
      <c r="A5010" s="118" t="s">
        <v>13128</v>
      </c>
      <c r="B5010" s="118" t="s">
        <v>21470</v>
      </c>
      <c r="C5010" s="118" t="b">
        <v>0</v>
      </c>
      <c r="D5010" s="118" t="e">
        <f t="shared" ca="1" si="1"/>
        <v>#NAME?</v>
      </c>
      <c r="E5010" s="118" t="s">
        <v>21457</v>
      </c>
      <c r="F5010" s="118" t="s">
        <v>21471</v>
      </c>
      <c r="G5010" s="118"/>
      <c r="H5010" s="118" t="s">
        <v>4276</v>
      </c>
      <c r="I5010" s="118" t="s">
        <v>7777</v>
      </c>
      <c r="J5010" s="118" t="s">
        <v>7636</v>
      </c>
    </row>
    <row r="5011" spans="1:10" ht="12.75">
      <c r="A5011" s="118" t="s">
        <v>11456</v>
      </c>
      <c r="B5011" s="118" t="s">
        <v>21472</v>
      </c>
      <c r="C5011" s="118" t="b">
        <v>0</v>
      </c>
      <c r="D5011" s="118" t="e">
        <f t="shared" ca="1" si="1"/>
        <v>#NAME?</v>
      </c>
      <c r="E5011" s="118" t="s">
        <v>21457</v>
      </c>
      <c r="F5011" s="118" t="s">
        <v>21473</v>
      </c>
      <c r="G5011" s="118"/>
      <c r="H5011" s="118" t="s">
        <v>4276</v>
      </c>
      <c r="I5011" s="118" t="s">
        <v>7777</v>
      </c>
      <c r="J5011" s="118" t="s">
        <v>7636</v>
      </c>
    </row>
    <row r="5012" spans="1:10" ht="12.75">
      <c r="A5012" s="118" t="s">
        <v>7851</v>
      </c>
      <c r="B5012" s="118" t="s">
        <v>14155</v>
      </c>
      <c r="C5012" s="118" t="b">
        <v>0</v>
      </c>
      <c r="D5012" s="118" t="e">
        <f t="shared" ca="1" si="1"/>
        <v>#NAME?</v>
      </c>
      <c r="E5012" s="118" t="s">
        <v>21474</v>
      </c>
      <c r="F5012" s="118" t="s">
        <v>21475</v>
      </c>
      <c r="G5012" s="118"/>
      <c r="H5012" s="118" t="s">
        <v>54</v>
      </c>
      <c r="I5012" s="118" t="s">
        <v>21476</v>
      </c>
      <c r="J5012" s="118"/>
    </row>
    <row r="5013" spans="1:10" ht="12.75">
      <c r="A5013" s="118" t="s">
        <v>13750</v>
      </c>
      <c r="B5013" s="118" t="s">
        <v>21477</v>
      </c>
      <c r="C5013" s="118" t="b">
        <v>0</v>
      </c>
      <c r="D5013" s="118" t="e">
        <f t="shared" ca="1" si="1"/>
        <v>#NAME?</v>
      </c>
      <c r="E5013" s="118" t="s">
        <v>21478</v>
      </c>
      <c r="F5013" s="118" t="s">
        <v>21479</v>
      </c>
      <c r="G5013" s="118"/>
      <c r="H5013" s="118" t="s">
        <v>21480</v>
      </c>
      <c r="I5013" s="118" t="s">
        <v>21481</v>
      </c>
      <c r="J5013" s="118" t="s">
        <v>19211</v>
      </c>
    </row>
    <row r="5014" spans="1:10" ht="12.75">
      <c r="A5014" s="118" t="s">
        <v>814</v>
      </c>
      <c r="B5014" s="118" t="s">
        <v>21482</v>
      </c>
      <c r="C5014" s="118" t="b">
        <v>0</v>
      </c>
      <c r="D5014" s="118" t="e">
        <f t="shared" ca="1" si="1"/>
        <v>#NAME?</v>
      </c>
      <c r="E5014" s="118" t="s">
        <v>21483</v>
      </c>
      <c r="F5014" s="118" t="s">
        <v>21484</v>
      </c>
      <c r="G5014" s="118"/>
      <c r="H5014" s="118" t="s">
        <v>4278</v>
      </c>
      <c r="I5014" s="118" t="s">
        <v>12639</v>
      </c>
      <c r="J5014" s="118" t="s">
        <v>9387</v>
      </c>
    </row>
    <row r="5015" spans="1:10" ht="12.75">
      <c r="A5015" s="118" t="s">
        <v>10417</v>
      </c>
      <c r="B5015" s="118" t="s">
        <v>21485</v>
      </c>
      <c r="C5015" s="118" t="b">
        <v>0</v>
      </c>
      <c r="D5015" s="118" t="e">
        <f t="shared" ca="1" si="1"/>
        <v>#NAME?</v>
      </c>
      <c r="E5015" s="118" t="s">
        <v>21483</v>
      </c>
      <c r="F5015" s="118" t="s">
        <v>21486</v>
      </c>
      <c r="G5015" s="118"/>
      <c r="H5015" s="118" t="s">
        <v>54</v>
      </c>
      <c r="I5015" s="118" t="s">
        <v>12639</v>
      </c>
      <c r="J5015" s="118" t="s">
        <v>9387</v>
      </c>
    </row>
    <row r="5016" spans="1:10" ht="12.75">
      <c r="A5016" s="118" t="s">
        <v>9471</v>
      </c>
      <c r="B5016" s="118" t="s">
        <v>21487</v>
      </c>
      <c r="C5016" s="118" t="b">
        <v>0</v>
      </c>
      <c r="D5016" s="118" t="e">
        <f t="shared" ca="1" si="1"/>
        <v>#NAME?</v>
      </c>
      <c r="E5016" s="118" t="s">
        <v>21483</v>
      </c>
      <c r="F5016" s="118" t="s">
        <v>21488</v>
      </c>
      <c r="G5016" s="118"/>
      <c r="H5016" s="118" t="s">
        <v>7611</v>
      </c>
      <c r="I5016" s="118" t="s">
        <v>12639</v>
      </c>
      <c r="J5016" s="118" t="s">
        <v>9387</v>
      </c>
    </row>
    <row r="5017" spans="1:10" ht="12.75">
      <c r="A5017" s="118" t="s">
        <v>882</v>
      </c>
      <c r="B5017" s="118" t="s">
        <v>21489</v>
      </c>
      <c r="C5017" s="118" t="b">
        <v>0</v>
      </c>
      <c r="D5017" s="118" t="e">
        <f t="shared" ca="1" si="1"/>
        <v>#NAME?</v>
      </c>
      <c r="E5017" s="118" t="s">
        <v>21483</v>
      </c>
      <c r="F5017" s="118" t="s">
        <v>21490</v>
      </c>
      <c r="G5017" s="118"/>
      <c r="H5017" s="118" t="s">
        <v>54</v>
      </c>
      <c r="I5017" s="118" t="s">
        <v>12639</v>
      </c>
      <c r="J5017" s="118" t="s">
        <v>9387</v>
      </c>
    </row>
    <row r="5018" spans="1:10" ht="12.75">
      <c r="A5018" s="118" t="s">
        <v>2013</v>
      </c>
      <c r="B5018" s="118" t="s">
        <v>21491</v>
      </c>
      <c r="C5018" s="118" t="b">
        <v>0</v>
      </c>
      <c r="D5018" s="118" t="e">
        <f t="shared" ca="1" si="1"/>
        <v>#NAME?</v>
      </c>
      <c r="E5018" s="118" t="s">
        <v>21483</v>
      </c>
      <c r="F5018" s="118" t="s">
        <v>21492</v>
      </c>
      <c r="G5018" s="118"/>
      <c r="H5018" s="118" t="s">
        <v>4278</v>
      </c>
      <c r="I5018" s="118" t="s">
        <v>12639</v>
      </c>
      <c r="J5018" s="118" t="s">
        <v>9387</v>
      </c>
    </row>
    <row r="5019" spans="1:10" ht="12.75">
      <c r="A5019" s="118" t="s">
        <v>2135</v>
      </c>
      <c r="B5019" s="118" t="s">
        <v>21493</v>
      </c>
      <c r="C5019" s="118" t="b">
        <v>0</v>
      </c>
      <c r="D5019" s="118" t="e">
        <f t="shared" ca="1" si="1"/>
        <v>#NAME?</v>
      </c>
      <c r="E5019" s="118" t="s">
        <v>21483</v>
      </c>
      <c r="F5019" s="118" t="s">
        <v>21494</v>
      </c>
      <c r="G5019" s="118"/>
      <c r="H5019" s="118" t="s">
        <v>4485</v>
      </c>
      <c r="I5019" s="118" t="s">
        <v>12639</v>
      </c>
      <c r="J5019" s="118" t="s">
        <v>9387</v>
      </c>
    </row>
    <row r="5020" spans="1:10" ht="12.75">
      <c r="A5020" s="118" t="s">
        <v>8039</v>
      </c>
      <c r="B5020" s="118" t="s">
        <v>21495</v>
      </c>
      <c r="C5020" s="118" t="b">
        <v>0</v>
      </c>
      <c r="D5020" s="118" t="e">
        <f t="shared" ca="1" si="1"/>
        <v>#NAME?</v>
      </c>
      <c r="E5020" s="118" t="s">
        <v>21483</v>
      </c>
      <c r="F5020" s="118" t="s">
        <v>21496</v>
      </c>
      <c r="G5020" s="118"/>
      <c r="H5020" s="118" t="s">
        <v>4872</v>
      </c>
      <c r="I5020" s="118" t="s">
        <v>12639</v>
      </c>
      <c r="J5020" s="118" t="s">
        <v>9387</v>
      </c>
    </row>
    <row r="5021" spans="1:10" ht="12.75">
      <c r="A5021" s="118" t="s">
        <v>19451</v>
      </c>
      <c r="B5021" s="118" t="s">
        <v>21497</v>
      </c>
      <c r="C5021" s="118" t="b">
        <v>0</v>
      </c>
      <c r="D5021" s="118" t="e">
        <f t="shared" ca="1" si="1"/>
        <v>#NAME?</v>
      </c>
      <c r="E5021" s="118" t="s">
        <v>21498</v>
      </c>
      <c r="F5021" s="118" t="s">
        <v>21499</v>
      </c>
      <c r="G5021" s="118"/>
      <c r="H5021" s="118" t="s">
        <v>5288</v>
      </c>
      <c r="I5021" s="118" t="s">
        <v>13101</v>
      </c>
      <c r="J5021" s="118"/>
    </row>
    <row r="5022" spans="1:10" ht="12.75">
      <c r="A5022" s="118" t="s">
        <v>21500</v>
      </c>
      <c r="B5022" s="118" t="s">
        <v>21501</v>
      </c>
      <c r="C5022" s="118" t="b">
        <v>0</v>
      </c>
      <c r="D5022" s="118" t="e">
        <f t="shared" ca="1" si="1"/>
        <v>#NAME?</v>
      </c>
      <c r="E5022" s="118" t="s">
        <v>21502</v>
      </c>
      <c r="F5022" s="118" t="s">
        <v>21503</v>
      </c>
      <c r="G5022" s="118"/>
      <c r="H5022" s="118" t="s">
        <v>5302</v>
      </c>
      <c r="I5022" s="118"/>
      <c r="J5022" s="118"/>
    </row>
    <row r="5023" spans="1:10" ht="12.75">
      <c r="A5023" s="118" t="s">
        <v>10606</v>
      </c>
      <c r="B5023" s="118" t="s">
        <v>21504</v>
      </c>
      <c r="C5023" s="118" t="b">
        <v>0</v>
      </c>
      <c r="D5023" s="118" t="e">
        <f t="shared" ca="1" si="1"/>
        <v>#NAME?</v>
      </c>
      <c r="E5023" s="118" t="s">
        <v>21505</v>
      </c>
      <c r="F5023" s="118" t="s">
        <v>21506</v>
      </c>
      <c r="G5023" s="118"/>
      <c r="H5023" s="118" t="s">
        <v>13544</v>
      </c>
      <c r="I5023" s="118" t="s">
        <v>21507</v>
      </c>
      <c r="J5023" s="118" t="s">
        <v>7622</v>
      </c>
    </row>
    <row r="5024" spans="1:10" ht="12.75">
      <c r="A5024" s="118" t="s">
        <v>10968</v>
      </c>
      <c r="B5024" s="118" t="s">
        <v>21508</v>
      </c>
      <c r="C5024" s="118" t="b">
        <v>0</v>
      </c>
      <c r="D5024" s="118" t="e">
        <f t="shared" ca="1" si="1"/>
        <v>#NAME?</v>
      </c>
      <c r="E5024" s="118" t="s">
        <v>21509</v>
      </c>
      <c r="F5024" s="118" t="s">
        <v>21510</v>
      </c>
      <c r="G5024" s="118"/>
      <c r="H5024" s="118" t="s">
        <v>4276</v>
      </c>
      <c r="I5024" s="118" t="s">
        <v>12500</v>
      </c>
      <c r="J5024" s="118" t="s">
        <v>7622</v>
      </c>
    </row>
    <row r="5025" spans="1:10" ht="12.75">
      <c r="A5025" s="118" t="s">
        <v>947</v>
      </c>
      <c r="B5025" s="118" t="s">
        <v>16603</v>
      </c>
      <c r="C5025" s="118" t="b">
        <v>0</v>
      </c>
      <c r="D5025" s="118" t="e">
        <f t="shared" ca="1" si="1"/>
        <v>#NAME?</v>
      </c>
      <c r="E5025" s="118" t="s">
        <v>21511</v>
      </c>
      <c r="F5025" s="118" t="s">
        <v>21512</v>
      </c>
      <c r="G5025" s="118"/>
      <c r="H5025" s="118" t="s">
        <v>54</v>
      </c>
      <c r="I5025" s="118" t="s">
        <v>9788</v>
      </c>
      <c r="J5025" s="118"/>
    </row>
    <row r="5026" spans="1:10" ht="12.75">
      <c r="A5026" s="118" t="s">
        <v>21513</v>
      </c>
      <c r="B5026" s="118" t="s">
        <v>21514</v>
      </c>
      <c r="C5026" s="118" t="b">
        <v>0</v>
      </c>
      <c r="D5026" s="118" t="e">
        <f t="shared" ca="1" si="1"/>
        <v>#NAME?</v>
      </c>
      <c r="E5026" s="118" t="s">
        <v>21511</v>
      </c>
      <c r="F5026" s="118" t="s">
        <v>21515</v>
      </c>
      <c r="G5026" s="118"/>
      <c r="H5026" s="118" t="s">
        <v>4278</v>
      </c>
      <c r="I5026" s="118" t="s">
        <v>9788</v>
      </c>
      <c r="J5026" s="118"/>
    </row>
    <row r="5027" spans="1:10" ht="12.75">
      <c r="A5027" s="118" t="s">
        <v>8094</v>
      </c>
      <c r="B5027" s="118" t="s">
        <v>21516</v>
      </c>
      <c r="C5027" s="118" t="b">
        <v>0</v>
      </c>
      <c r="D5027" s="118" t="e">
        <f t="shared" ca="1" si="1"/>
        <v>#NAME?</v>
      </c>
      <c r="E5027" s="118" t="s">
        <v>21511</v>
      </c>
      <c r="F5027" s="118" t="s">
        <v>21517</v>
      </c>
      <c r="G5027" s="118"/>
      <c r="H5027" s="118" t="s">
        <v>5607</v>
      </c>
      <c r="I5027" s="118" t="s">
        <v>12593</v>
      </c>
      <c r="J5027" s="118"/>
    </row>
    <row r="5028" spans="1:10" ht="12.75">
      <c r="A5028" s="118" t="s">
        <v>17699</v>
      </c>
      <c r="B5028" s="118" t="s">
        <v>21518</v>
      </c>
      <c r="C5028" s="118" t="b">
        <v>0</v>
      </c>
      <c r="D5028" s="118" t="e">
        <f t="shared" ca="1" si="1"/>
        <v>#NAME?</v>
      </c>
      <c r="E5028" s="118" t="s">
        <v>21511</v>
      </c>
      <c r="F5028" s="118" t="s">
        <v>21519</v>
      </c>
      <c r="G5028" s="118"/>
      <c r="H5028" s="118" t="s">
        <v>4485</v>
      </c>
      <c r="I5028" s="118" t="s">
        <v>9788</v>
      </c>
      <c r="J5028" s="118"/>
    </row>
    <row r="5029" spans="1:10" ht="12.75">
      <c r="A5029" s="118" t="s">
        <v>21520</v>
      </c>
      <c r="B5029" s="118" t="s">
        <v>21521</v>
      </c>
      <c r="C5029" s="118" t="b">
        <v>0</v>
      </c>
      <c r="D5029" s="118" t="e">
        <f t="shared" ca="1" si="1"/>
        <v>#NAME?</v>
      </c>
      <c r="E5029" s="118" t="s">
        <v>21511</v>
      </c>
      <c r="F5029" s="118" t="s">
        <v>21522</v>
      </c>
      <c r="G5029" s="118"/>
      <c r="H5029" s="118" t="s">
        <v>5368</v>
      </c>
      <c r="I5029" s="118" t="s">
        <v>9788</v>
      </c>
      <c r="J5029" s="118"/>
    </row>
    <row r="5030" spans="1:10" ht="12.75">
      <c r="A5030" s="118" t="s">
        <v>12792</v>
      </c>
      <c r="B5030" s="118" t="s">
        <v>21523</v>
      </c>
      <c r="C5030" s="118" t="b">
        <v>0</v>
      </c>
      <c r="D5030" s="118" t="e">
        <f t="shared" ca="1" si="1"/>
        <v>#NAME?</v>
      </c>
      <c r="E5030" s="118" t="s">
        <v>21511</v>
      </c>
      <c r="F5030" s="118" t="s">
        <v>21524</v>
      </c>
      <c r="G5030" s="118"/>
      <c r="H5030" s="118" t="s">
        <v>5368</v>
      </c>
      <c r="I5030" s="118" t="s">
        <v>8085</v>
      </c>
      <c r="J5030" s="118"/>
    </row>
    <row r="5031" spans="1:10" ht="12.75">
      <c r="A5031" s="118" t="s">
        <v>20083</v>
      </c>
      <c r="B5031" s="118" t="s">
        <v>21525</v>
      </c>
      <c r="C5031" s="118" t="b">
        <v>0</v>
      </c>
      <c r="D5031" s="118" t="e">
        <f t="shared" ca="1" si="1"/>
        <v>#NAME?</v>
      </c>
      <c r="E5031" s="118" t="s">
        <v>21511</v>
      </c>
      <c r="F5031" s="118" t="s">
        <v>21526</v>
      </c>
      <c r="G5031" s="118"/>
      <c r="H5031" s="118" t="s">
        <v>6031</v>
      </c>
      <c r="I5031" s="118" t="s">
        <v>9788</v>
      </c>
      <c r="J5031" s="118"/>
    </row>
    <row r="5032" spans="1:10" ht="12.75">
      <c r="A5032" s="118" t="s">
        <v>15570</v>
      </c>
      <c r="B5032" s="118" t="s">
        <v>21527</v>
      </c>
      <c r="C5032" s="118" t="b">
        <v>0</v>
      </c>
      <c r="D5032" s="118" t="e">
        <f t="shared" ca="1" si="1"/>
        <v>#NAME?</v>
      </c>
      <c r="E5032" s="118" t="s">
        <v>21511</v>
      </c>
      <c r="F5032" s="118" t="s">
        <v>21528</v>
      </c>
      <c r="G5032" s="118"/>
      <c r="H5032" s="118" t="s">
        <v>5961</v>
      </c>
      <c r="I5032" s="118" t="s">
        <v>12593</v>
      </c>
      <c r="J5032" s="118"/>
    </row>
    <row r="5033" spans="1:10" ht="12.75">
      <c r="A5033" s="118" t="s">
        <v>8298</v>
      </c>
      <c r="B5033" s="118" t="s">
        <v>21529</v>
      </c>
      <c r="C5033" s="118" t="b">
        <v>0</v>
      </c>
      <c r="D5033" s="118" t="e">
        <f t="shared" ca="1" si="1"/>
        <v>#NAME?</v>
      </c>
      <c r="E5033" s="118" t="s">
        <v>21511</v>
      </c>
      <c r="F5033" s="118" t="s">
        <v>21530</v>
      </c>
      <c r="G5033" s="118"/>
      <c r="H5033" s="118" t="s">
        <v>4485</v>
      </c>
      <c r="I5033" s="118" t="s">
        <v>8085</v>
      </c>
      <c r="J5033" s="118"/>
    </row>
    <row r="5034" spans="1:10" ht="12.75">
      <c r="A5034" s="118" t="s">
        <v>995</v>
      </c>
      <c r="B5034" s="118" t="s">
        <v>21531</v>
      </c>
      <c r="C5034" s="118" t="b">
        <v>0</v>
      </c>
      <c r="D5034" s="118" t="e">
        <f t="shared" ca="1" si="1"/>
        <v>#NAME?</v>
      </c>
      <c r="E5034" s="118" t="s">
        <v>21511</v>
      </c>
      <c r="F5034" s="118" t="s">
        <v>21532</v>
      </c>
      <c r="G5034" s="118"/>
      <c r="H5034" s="118" t="s">
        <v>54</v>
      </c>
      <c r="I5034" s="118" t="s">
        <v>12593</v>
      </c>
      <c r="J5034" s="118"/>
    </row>
    <row r="5035" spans="1:10" ht="12.75">
      <c r="A5035" s="118" t="s">
        <v>21533</v>
      </c>
      <c r="B5035" s="118" t="s">
        <v>1247</v>
      </c>
      <c r="C5035" s="118" t="b">
        <v>0</v>
      </c>
      <c r="D5035" s="118" t="e">
        <f t="shared" ca="1" si="1"/>
        <v>#NAME?</v>
      </c>
      <c r="E5035" s="118" t="s">
        <v>21511</v>
      </c>
      <c r="F5035" s="118" t="s">
        <v>21534</v>
      </c>
      <c r="G5035" s="118"/>
      <c r="H5035" s="118" t="s">
        <v>54</v>
      </c>
      <c r="I5035" s="118" t="s">
        <v>9788</v>
      </c>
      <c r="J5035" s="118"/>
    </row>
    <row r="5036" spans="1:10" ht="12.75">
      <c r="A5036" s="118" t="s">
        <v>21535</v>
      </c>
      <c r="B5036" s="118" t="s">
        <v>21536</v>
      </c>
      <c r="C5036" s="118" t="b">
        <v>0</v>
      </c>
      <c r="D5036" s="118" t="e">
        <f t="shared" ca="1" si="1"/>
        <v>#NAME?</v>
      </c>
      <c r="E5036" s="118" t="s">
        <v>21537</v>
      </c>
      <c r="F5036" s="118" t="s">
        <v>21538</v>
      </c>
      <c r="G5036" s="118"/>
      <c r="H5036" s="118" t="s">
        <v>5607</v>
      </c>
      <c r="I5036" s="118" t="s">
        <v>3131</v>
      </c>
      <c r="J5036" s="118" t="s">
        <v>7622</v>
      </c>
    </row>
    <row r="5037" spans="1:10" ht="12.75">
      <c r="A5037" s="118" t="s">
        <v>989</v>
      </c>
      <c r="B5037" s="118" t="s">
        <v>21539</v>
      </c>
      <c r="C5037" s="118" t="b">
        <v>0</v>
      </c>
      <c r="D5037" s="118" t="e">
        <f t="shared" ca="1" si="1"/>
        <v>#NAME?</v>
      </c>
      <c r="E5037" s="118" t="s">
        <v>21537</v>
      </c>
      <c r="F5037" s="118" t="s">
        <v>21540</v>
      </c>
      <c r="G5037" s="118"/>
      <c r="H5037" s="118" t="s">
        <v>5607</v>
      </c>
      <c r="I5037" s="118" t="s">
        <v>3131</v>
      </c>
      <c r="J5037" s="118" t="s">
        <v>7622</v>
      </c>
    </row>
    <row r="5038" spans="1:10" ht="12.75">
      <c r="A5038" s="118" t="s">
        <v>1266</v>
      </c>
      <c r="B5038" s="118" t="s">
        <v>21541</v>
      </c>
      <c r="C5038" s="118" t="b">
        <v>0</v>
      </c>
      <c r="D5038" s="118" t="e">
        <f t="shared" ca="1" si="1"/>
        <v>#NAME?</v>
      </c>
      <c r="E5038" s="118" t="s">
        <v>21537</v>
      </c>
      <c r="F5038" s="118" t="s">
        <v>21542</v>
      </c>
      <c r="G5038" s="118"/>
      <c r="H5038" s="118" t="s">
        <v>5607</v>
      </c>
      <c r="I5038" s="118" t="s">
        <v>3131</v>
      </c>
      <c r="J5038" s="118" t="s">
        <v>7622</v>
      </c>
    </row>
    <row r="5039" spans="1:10" ht="12.75">
      <c r="A5039" s="118" t="s">
        <v>21543</v>
      </c>
      <c r="B5039" s="118" t="s">
        <v>10528</v>
      </c>
      <c r="C5039" s="118" t="b">
        <v>0</v>
      </c>
      <c r="D5039" s="118" t="e">
        <f t="shared" ca="1" si="1"/>
        <v>#NAME?</v>
      </c>
      <c r="E5039" s="118" t="s">
        <v>21537</v>
      </c>
      <c r="F5039" s="118" t="s">
        <v>21544</v>
      </c>
      <c r="G5039" s="118"/>
      <c r="H5039" s="118" t="s">
        <v>4831</v>
      </c>
      <c r="I5039" s="118" t="s">
        <v>7820</v>
      </c>
      <c r="J5039" s="118" t="s">
        <v>7820</v>
      </c>
    </row>
    <row r="5040" spans="1:10" ht="12.75">
      <c r="A5040" s="118" t="s">
        <v>902</v>
      </c>
      <c r="B5040" s="118" t="s">
        <v>21545</v>
      </c>
      <c r="C5040" s="118" t="b">
        <v>0</v>
      </c>
      <c r="D5040" s="118" t="e">
        <f t="shared" ca="1" si="1"/>
        <v>#NAME?</v>
      </c>
      <c r="E5040" s="118" t="s">
        <v>21537</v>
      </c>
      <c r="F5040" s="118" t="s">
        <v>21546</v>
      </c>
      <c r="G5040" s="118"/>
      <c r="H5040" s="118" t="s">
        <v>54</v>
      </c>
      <c r="I5040" s="118" t="s">
        <v>7820</v>
      </c>
      <c r="J5040" s="118" t="s">
        <v>7820</v>
      </c>
    </row>
    <row r="5041" spans="1:10" ht="12.75">
      <c r="A5041" s="118" t="s">
        <v>8405</v>
      </c>
      <c r="B5041" s="118" t="s">
        <v>21547</v>
      </c>
      <c r="C5041" s="118" t="b">
        <v>0</v>
      </c>
      <c r="D5041" s="118" t="e">
        <f t="shared" ca="1" si="1"/>
        <v>#NAME?</v>
      </c>
      <c r="E5041" s="118" t="s">
        <v>21537</v>
      </c>
      <c r="F5041" s="118" t="s">
        <v>21548</v>
      </c>
      <c r="G5041" s="118"/>
      <c r="H5041" s="118" t="s">
        <v>4551</v>
      </c>
      <c r="I5041" s="118" t="s">
        <v>3131</v>
      </c>
      <c r="J5041" s="118" t="s">
        <v>7622</v>
      </c>
    </row>
    <row r="5042" spans="1:10" ht="12.75">
      <c r="A5042" s="118" t="s">
        <v>1302</v>
      </c>
      <c r="B5042" s="118" t="s">
        <v>12886</v>
      </c>
      <c r="C5042" s="118" t="b">
        <v>0</v>
      </c>
      <c r="D5042" s="118" t="e">
        <f t="shared" ca="1" si="1"/>
        <v>#NAME?</v>
      </c>
      <c r="E5042" s="118" t="s">
        <v>21537</v>
      </c>
      <c r="F5042" s="118" t="s">
        <v>21549</v>
      </c>
      <c r="G5042" s="118"/>
      <c r="H5042" s="118" t="s">
        <v>21550</v>
      </c>
      <c r="I5042" s="118" t="s">
        <v>7820</v>
      </c>
      <c r="J5042" s="118" t="s">
        <v>7820</v>
      </c>
    </row>
    <row r="5043" spans="1:10" ht="12.75">
      <c r="A5043" s="118" t="s">
        <v>8409</v>
      </c>
      <c r="B5043" s="118" t="s">
        <v>21551</v>
      </c>
      <c r="C5043" s="118" t="b">
        <v>0</v>
      </c>
      <c r="D5043" s="118" t="e">
        <f t="shared" ca="1" si="1"/>
        <v>#NAME?</v>
      </c>
      <c r="E5043" s="118" t="s">
        <v>21537</v>
      </c>
      <c r="F5043" s="118" t="s">
        <v>21552</v>
      </c>
      <c r="G5043" s="118"/>
      <c r="H5043" s="118" t="s">
        <v>5607</v>
      </c>
      <c r="I5043" s="118" t="s">
        <v>3131</v>
      </c>
      <c r="J5043" s="118" t="s">
        <v>7622</v>
      </c>
    </row>
    <row r="5044" spans="1:10" ht="12.75">
      <c r="A5044" s="118" t="s">
        <v>910</v>
      </c>
      <c r="B5044" s="118" t="s">
        <v>21553</v>
      </c>
      <c r="C5044" s="118" t="b">
        <v>0</v>
      </c>
      <c r="D5044" s="118" t="e">
        <f t="shared" ca="1" si="1"/>
        <v>#NAME?</v>
      </c>
      <c r="E5044" s="118" t="s">
        <v>21537</v>
      </c>
      <c r="F5044" s="118" t="s">
        <v>21554</v>
      </c>
      <c r="G5044" s="118"/>
      <c r="H5044" s="118" t="s">
        <v>54</v>
      </c>
      <c r="I5044" s="118" t="s">
        <v>3131</v>
      </c>
      <c r="J5044" s="118" t="s">
        <v>7622</v>
      </c>
    </row>
    <row r="5045" spans="1:10" ht="12.75">
      <c r="A5045" s="118" t="s">
        <v>8422</v>
      </c>
      <c r="B5045" s="118" t="s">
        <v>14379</v>
      </c>
      <c r="C5045" s="118" t="b">
        <v>0</v>
      </c>
      <c r="D5045" s="118" t="e">
        <f t="shared" ca="1" si="1"/>
        <v>#NAME?</v>
      </c>
      <c r="E5045" s="118" t="s">
        <v>21537</v>
      </c>
      <c r="F5045" s="118" t="s">
        <v>21555</v>
      </c>
      <c r="G5045" s="118"/>
      <c r="H5045" s="118" t="s">
        <v>4485</v>
      </c>
      <c r="I5045" s="118" t="s">
        <v>3131</v>
      </c>
      <c r="J5045" s="118" t="s">
        <v>7622</v>
      </c>
    </row>
    <row r="5046" spans="1:10" ht="12.75">
      <c r="A5046" s="118" t="s">
        <v>1666</v>
      </c>
      <c r="B5046" s="118" t="s">
        <v>12996</v>
      </c>
      <c r="C5046" s="118" t="b">
        <v>0</v>
      </c>
      <c r="D5046" s="118" t="e">
        <f t="shared" ca="1" si="1"/>
        <v>#NAME?</v>
      </c>
      <c r="E5046" s="118" t="s">
        <v>21537</v>
      </c>
      <c r="F5046" s="118" t="s">
        <v>21556</v>
      </c>
      <c r="G5046" s="118"/>
      <c r="H5046" s="118" t="s">
        <v>8322</v>
      </c>
      <c r="I5046" s="118" t="s">
        <v>7820</v>
      </c>
      <c r="J5046" s="118" t="s">
        <v>7820</v>
      </c>
    </row>
    <row r="5047" spans="1:10" ht="12.75">
      <c r="A5047" s="118" t="s">
        <v>846</v>
      </c>
      <c r="B5047" s="118" t="s">
        <v>21557</v>
      </c>
      <c r="C5047" s="118" t="b">
        <v>0</v>
      </c>
      <c r="D5047" s="118" t="e">
        <f t="shared" ca="1" si="1"/>
        <v>#NAME?</v>
      </c>
      <c r="E5047" s="118" t="s">
        <v>21537</v>
      </c>
      <c r="F5047" s="118" t="s">
        <v>21558</v>
      </c>
      <c r="G5047" s="118"/>
      <c r="H5047" s="118" t="s">
        <v>21559</v>
      </c>
      <c r="I5047" s="118" t="s">
        <v>3131</v>
      </c>
      <c r="J5047" s="118" t="s">
        <v>7622</v>
      </c>
    </row>
    <row r="5048" spans="1:10" ht="12.75">
      <c r="A5048" s="118" t="s">
        <v>2682</v>
      </c>
      <c r="B5048" s="118" t="s">
        <v>21560</v>
      </c>
      <c r="C5048" s="118" t="b">
        <v>0</v>
      </c>
      <c r="D5048" s="118" t="e">
        <f t="shared" ca="1" si="1"/>
        <v>#NAME?</v>
      </c>
      <c r="E5048" s="118" t="s">
        <v>21537</v>
      </c>
      <c r="F5048" s="118" t="s">
        <v>21561</v>
      </c>
      <c r="G5048" s="118"/>
      <c r="H5048" s="118" t="s">
        <v>4551</v>
      </c>
      <c r="I5048" s="118" t="s">
        <v>3131</v>
      </c>
      <c r="J5048" s="118" t="s">
        <v>7622</v>
      </c>
    </row>
    <row r="5049" spans="1:10" ht="12.75">
      <c r="A5049" s="118" t="s">
        <v>13705</v>
      </c>
      <c r="B5049" s="118" t="s">
        <v>2675</v>
      </c>
      <c r="C5049" s="118" t="b">
        <v>0</v>
      </c>
      <c r="D5049" s="118" t="e">
        <f t="shared" ca="1" si="1"/>
        <v>#NAME?</v>
      </c>
      <c r="E5049" s="118" t="s">
        <v>21537</v>
      </c>
      <c r="F5049" s="118" t="s">
        <v>21562</v>
      </c>
      <c r="G5049" s="118"/>
      <c r="H5049" s="118" t="s">
        <v>54</v>
      </c>
      <c r="I5049" s="118" t="s">
        <v>3131</v>
      </c>
      <c r="J5049" s="118" t="s">
        <v>7622</v>
      </c>
    </row>
    <row r="5050" spans="1:10" ht="12.75">
      <c r="A5050" s="118" t="s">
        <v>853</v>
      </c>
      <c r="B5050" s="118" t="s">
        <v>11541</v>
      </c>
      <c r="C5050" s="118" t="b">
        <v>0</v>
      </c>
      <c r="D5050" s="118" t="e">
        <f t="shared" ca="1" si="1"/>
        <v>#NAME?</v>
      </c>
      <c r="E5050" s="118" t="s">
        <v>21537</v>
      </c>
      <c r="F5050" s="118" t="s">
        <v>21563</v>
      </c>
      <c r="G5050" s="118"/>
      <c r="H5050" s="118" t="s">
        <v>4485</v>
      </c>
      <c r="I5050" s="118" t="s">
        <v>7820</v>
      </c>
      <c r="J5050" s="118" t="s">
        <v>7820</v>
      </c>
    </row>
    <row r="5051" spans="1:10" ht="12.75">
      <c r="A5051" s="118" t="s">
        <v>21564</v>
      </c>
      <c r="B5051" s="118" t="s">
        <v>21565</v>
      </c>
      <c r="C5051" s="118" t="b">
        <v>0</v>
      </c>
      <c r="D5051" s="118" t="e">
        <f t="shared" ca="1" si="1"/>
        <v>#NAME?</v>
      </c>
      <c r="E5051" s="118" t="s">
        <v>21537</v>
      </c>
      <c r="F5051" s="118" t="s">
        <v>21566</v>
      </c>
      <c r="G5051" s="118"/>
      <c r="H5051" s="118" t="s">
        <v>54</v>
      </c>
      <c r="I5051" s="118" t="s">
        <v>7820</v>
      </c>
      <c r="J5051" s="118" t="s">
        <v>7820</v>
      </c>
    </row>
    <row r="5052" spans="1:10" ht="12.75">
      <c r="A5052" s="118" t="s">
        <v>882</v>
      </c>
      <c r="B5052" s="118" t="s">
        <v>21567</v>
      </c>
      <c r="C5052" s="118" t="b">
        <v>0</v>
      </c>
      <c r="D5052" s="118" t="e">
        <f t="shared" ca="1" si="1"/>
        <v>#NAME?</v>
      </c>
      <c r="E5052" s="118" t="s">
        <v>21537</v>
      </c>
      <c r="F5052" s="118" t="s">
        <v>21568</v>
      </c>
      <c r="G5052" s="118"/>
      <c r="H5052" s="118" t="s">
        <v>5607</v>
      </c>
      <c r="I5052" s="118" t="s">
        <v>7820</v>
      </c>
      <c r="J5052" s="118" t="s">
        <v>7820</v>
      </c>
    </row>
    <row r="5053" spans="1:10" ht="12.75">
      <c r="A5053" s="118" t="s">
        <v>2013</v>
      </c>
      <c r="B5053" s="118" t="s">
        <v>21569</v>
      </c>
      <c r="C5053" s="118" t="b">
        <v>0</v>
      </c>
      <c r="D5053" s="118" t="e">
        <f t="shared" ca="1" si="1"/>
        <v>#NAME?</v>
      </c>
      <c r="E5053" s="118" t="s">
        <v>21537</v>
      </c>
      <c r="F5053" s="118" t="s">
        <v>21570</v>
      </c>
      <c r="G5053" s="118"/>
      <c r="H5053" s="118" t="s">
        <v>4278</v>
      </c>
      <c r="I5053" s="118" t="s">
        <v>3131</v>
      </c>
      <c r="J5053" s="118" t="s">
        <v>7622</v>
      </c>
    </row>
    <row r="5054" spans="1:10" ht="12.75">
      <c r="A5054" s="118" t="s">
        <v>1069</v>
      </c>
      <c r="B5054" s="118" t="s">
        <v>10580</v>
      </c>
      <c r="C5054" s="118" t="b">
        <v>0</v>
      </c>
      <c r="D5054" s="118" t="e">
        <f t="shared" ca="1" si="1"/>
        <v>#NAME?</v>
      </c>
      <c r="E5054" s="118" t="s">
        <v>21537</v>
      </c>
      <c r="F5054" s="118" t="s">
        <v>21571</v>
      </c>
      <c r="G5054" s="118"/>
      <c r="H5054" s="118" t="s">
        <v>4831</v>
      </c>
      <c r="I5054" s="118" t="s">
        <v>3131</v>
      </c>
      <c r="J5054" s="118" t="s">
        <v>7622</v>
      </c>
    </row>
    <row r="5055" spans="1:10" ht="12.75">
      <c r="A5055" s="118" t="s">
        <v>2600</v>
      </c>
      <c r="B5055" s="118" t="s">
        <v>21572</v>
      </c>
      <c r="C5055" s="118" t="b">
        <v>0</v>
      </c>
      <c r="D5055" s="118" t="e">
        <f t="shared" ca="1" si="1"/>
        <v>#NAME?</v>
      </c>
      <c r="E5055" s="118" t="s">
        <v>21537</v>
      </c>
      <c r="F5055" s="118" t="s">
        <v>21573</v>
      </c>
      <c r="G5055" s="118"/>
      <c r="H5055" s="118" t="s">
        <v>5607</v>
      </c>
      <c r="I5055" s="118" t="s">
        <v>3131</v>
      </c>
      <c r="J5055" s="118" t="s">
        <v>7622</v>
      </c>
    </row>
    <row r="5056" spans="1:10" ht="12.75">
      <c r="A5056" s="118" t="s">
        <v>1302</v>
      </c>
      <c r="B5056" s="118" t="s">
        <v>21574</v>
      </c>
      <c r="C5056" s="118" t="b">
        <v>0</v>
      </c>
      <c r="D5056" s="118" t="e">
        <f t="shared" ca="1" si="1"/>
        <v>#NAME?</v>
      </c>
      <c r="E5056" s="118" t="s">
        <v>5099</v>
      </c>
      <c r="F5056" s="118" t="s">
        <v>21575</v>
      </c>
      <c r="G5056" s="118"/>
      <c r="H5056" s="118" t="s">
        <v>7599</v>
      </c>
      <c r="I5056" s="118" t="s">
        <v>3131</v>
      </c>
      <c r="J5056" s="118" t="s">
        <v>7622</v>
      </c>
    </row>
    <row r="5057" spans="1:10" ht="12.75">
      <c r="A5057" s="118" t="s">
        <v>910</v>
      </c>
      <c r="B5057" s="118" t="s">
        <v>12369</v>
      </c>
      <c r="C5057" s="118" t="b">
        <v>0</v>
      </c>
      <c r="D5057" s="118" t="e">
        <f t="shared" ca="1" si="1"/>
        <v>#NAME?</v>
      </c>
      <c r="E5057" s="118" t="s">
        <v>5099</v>
      </c>
      <c r="F5057" s="118" t="s">
        <v>21576</v>
      </c>
      <c r="G5057" s="118"/>
      <c r="H5057" s="118" t="s">
        <v>7599</v>
      </c>
      <c r="I5057" s="118" t="s">
        <v>3131</v>
      </c>
      <c r="J5057" s="118" t="s">
        <v>7622</v>
      </c>
    </row>
    <row r="5058" spans="1:10" ht="12.75">
      <c r="A5058" s="118" t="s">
        <v>1081</v>
      </c>
      <c r="B5058" s="118" t="s">
        <v>21577</v>
      </c>
      <c r="C5058" s="118" t="b">
        <v>0</v>
      </c>
      <c r="D5058" s="118" t="e">
        <f t="shared" ca="1" si="1"/>
        <v>#NAME?</v>
      </c>
      <c r="E5058" s="118" t="s">
        <v>5099</v>
      </c>
      <c r="F5058" s="118" t="s">
        <v>21578</v>
      </c>
      <c r="G5058" s="118"/>
      <c r="H5058" s="118" t="s">
        <v>7784</v>
      </c>
      <c r="I5058" s="118"/>
      <c r="J5058" s="118"/>
    </row>
    <row r="5059" spans="1:10" ht="12.75">
      <c r="A5059" s="118" t="s">
        <v>2671</v>
      </c>
      <c r="B5059" s="118" t="s">
        <v>21579</v>
      </c>
      <c r="C5059" s="118" t="b">
        <v>0</v>
      </c>
      <c r="D5059" s="118" t="e">
        <f t="shared" ca="1" si="1"/>
        <v>#NAME?</v>
      </c>
      <c r="E5059" s="118" t="s">
        <v>21580</v>
      </c>
      <c r="F5059" s="118" t="s">
        <v>21581</v>
      </c>
      <c r="G5059" s="118"/>
      <c r="H5059" s="118" t="s">
        <v>54</v>
      </c>
      <c r="I5059" s="118" t="s">
        <v>10184</v>
      </c>
      <c r="J5059" s="118" t="s">
        <v>10185</v>
      </c>
    </row>
    <row r="5060" spans="1:10" ht="12.75">
      <c r="A5060" s="118" t="s">
        <v>882</v>
      </c>
      <c r="B5060" s="118" t="s">
        <v>21582</v>
      </c>
      <c r="C5060" s="118" t="b">
        <v>0</v>
      </c>
      <c r="D5060" s="118" t="e">
        <f t="shared" ca="1" si="1"/>
        <v>#NAME?</v>
      </c>
      <c r="E5060" s="118" t="s">
        <v>21580</v>
      </c>
      <c r="F5060" s="118" t="s">
        <v>21583</v>
      </c>
      <c r="G5060" s="118"/>
      <c r="H5060" s="118" t="s">
        <v>54</v>
      </c>
      <c r="I5060" s="118" t="s">
        <v>13063</v>
      </c>
      <c r="J5060" s="118" t="s">
        <v>13064</v>
      </c>
    </row>
    <row r="5061" spans="1:10" ht="12.75">
      <c r="A5061" s="118" t="s">
        <v>873</v>
      </c>
      <c r="B5061" s="118" t="s">
        <v>21584</v>
      </c>
      <c r="C5061" s="118" t="b">
        <v>0</v>
      </c>
      <c r="D5061" s="118" t="e">
        <f t="shared" ca="1" si="1"/>
        <v>#NAME?</v>
      </c>
      <c r="E5061" s="118" t="s">
        <v>21580</v>
      </c>
      <c r="F5061" s="118" t="s">
        <v>21585</v>
      </c>
      <c r="G5061" s="118"/>
      <c r="H5061" s="118" t="s">
        <v>54</v>
      </c>
      <c r="I5061" s="118" t="s">
        <v>10184</v>
      </c>
      <c r="J5061" s="118" t="s">
        <v>10185</v>
      </c>
    </row>
    <row r="5062" spans="1:10" ht="12.75">
      <c r="A5062" s="118" t="s">
        <v>873</v>
      </c>
      <c r="B5062" s="118" t="s">
        <v>21586</v>
      </c>
      <c r="C5062" s="118" t="b">
        <v>0</v>
      </c>
      <c r="D5062" s="118" t="e">
        <f t="shared" ca="1" si="1"/>
        <v>#NAME?</v>
      </c>
      <c r="E5062" s="118" t="s">
        <v>21580</v>
      </c>
      <c r="F5062" s="118" t="s">
        <v>21587</v>
      </c>
      <c r="G5062" s="118"/>
      <c r="H5062" s="118" t="s">
        <v>54</v>
      </c>
      <c r="I5062" s="118" t="s">
        <v>13063</v>
      </c>
      <c r="J5062" s="118" t="s">
        <v>13064</v>
      </c>
    </row>
    <row r="5063" spans="1:10" ht="12.75">
      <c r="A5063" s="118" t="s">
        <v>15515</v>
      </c>
      <c r="B5063" s="118" t="s">
        <v>1124</v>
      </c>
      <c r="C5063" s="118" t="b">
        <v>0</v>
      </c>
      <c r="D5063" s="118" t="e">
        <f t="shared" ca="1" si="1"/>
        <v>#NAME?</v>
      </c>
      <c r="E5063" s="118" t="s">
        <v>21580</v>
      </c>
      <c r="F5063" s="118" t="s">
        <v>21588</v>
      </c>
      <c r="G5063" s="118"/>
      <c r="H5063" s="118" t="s">
        <v>7647</v>
      </c>
      <c r="I5063" s="118" t="s">
        <v>10184</v>
      </c>
      <c r="J5063" s="118" t="s">
        <v>10185</v>
      </c>
    </row>
    <row r="5064" spans="1:10" ht="12.75">
      <c r="A5064" s="118" t="s">
        <v>1173</v>
      </c>
      <c r="B5064" s="118" t="s">
        <v>17372</v>
      </c>
      <c r="C5064" s="118" t="b">
        <v>0</v>
      </c>
      <c r="D5064" s="118" t="e">
        <f t="shared" ca="1" si="1"/>
        <v>#NAME?</v>
      </c>
      <c r="E5064" s="118" t="s">
        <v>21589</v>
      </c>
      <c r="F5064" s="118" t="s">
        <v>21590</v>
      </c>
      <c r="G5064" s="118"/>
      <c r="H5064" s="118" t="s">
        <v>54</v>
      </c>
      <c r="I5064" s="118" t="s">
        <v>8545</v>
      </c>
      <c r="J5064" s="118" t="s">
        <v>8546</v>
      </c>
    </row>
    <row r="5065" spans="1:10" ht="12.75">
      <c r="A5065" s="118" t="s">
        <v>836</v>
      </c>
      <c r="B5065" s="118" t="s">
        <v>18517</v>
      </c>
      <c r="C5065" s="118" t="b">
        <v>0</v>
      </c>
      <c r="D5065" s="118" t="e">
        <f t="shared" ca="1" si="1"/>
        <v>#NAME?</v>
      </c>
      <c r="E5065" s="118" t="s">
        <v>21589</v>
      </c>
      <c r="F5065" s="118" t="s">
        <v>21591</v>
      </c>
      <c r="G5065" s="118"/>
      <c r="H5065" s="118" t="s">
        <v>54</v>
      </c>
      <c r="I5065" s="118" t="s">
        <v>8545</v>
      </c>
      <c r="J5065" s="118" t="s">
        <v>8546</v>
      </c>
    </row>
    <row r="5066" spans="1:10" ht="12.75">
      <c r="A5066" s="118" t="s">
        <v>2068</v>
      </c>
      <c r="B5066" s="118" t="s">
        <v>21592</v>
      </c>
      <c r="C5066" s="118" t="b">
        <v>0</v>
      </c>
      <c r="D5066" s="118" t="e">
        <f t="shared" ca="1" si="1"/>
        <v>#NAME?</v>
      </c>
      <c r="E5066" s="118" t="s">
        <v>21589</v>
      </c>
      <c r="F5066" s="118" t="s">
        <v>21593</v>
      </c>
      <c r="G5066" s="118"/>
      <c r="H5066" s="118" t="s">
        <v>54</v>
      </c>
      <c r="I5066" s="118" t="s">
        <v>8545</v>
      </c>
      <c r="J5066" s="118" t="s">
        <v>8546</v>
      </c>
    </row>
    <row r="5067" spans="1:10" ht="12.75">
      <c r="A5067" s="118" t="s">
        <v>2290</v>
      </c>
      <c r="B5067" s="118" t="s">
        <v>13826</v>
      </c>
      <c r="C5067" s="118" t="b">
        <v>0</v>
      </c>
      <c r="D5067" s="118" t="e">
        <f t="shared" ca="1" si="1"/>
        <v>#NAME?</v>
      </c>
      <c r="E5067" s="118" t="s">
        <v>21589</v>
      </c>
      <c r="F5067" s="118" t="s">
        <v>21594</v>
      </c>
      <c r="G5067" s="118"/>
      <c r="H5067" s="118" t="s">
        <v>5273</v>
      </c>
      <c r="I5067" s="118" t="s">
        <v>8545</v>
      </c>
      <c r="J5067" s="118" t="s">
        <v>8546</v>
      </c>
    </row>
    <row r="5068" spans="1:10" ht="12.75">
      <c r="A5068" s="118" t="s">
        <v>995</v>
      </c>
      <c r="B5068" s="118" t="s">
        <v>21595</v>
      </c>
      <c r="C5068" s="118" t="b">
        <v>0</v>
      </c>
      <c r="D5068" s="118" t="e">
        <f t="shared" ca="1" si="1"/>
        <v>#NAME?</v>
      </c>
      <c r="E5068" s="118" t="s">
        <v>21589</v>
      </c>
      <c r="F5068" s="118" t="s">
        <v>21596</v>
      </c>
      <c r="G5068" s="118"/>
      <c r="H5068" s="118" t="s">
        <v>54</v>
      </c>
      <c r="I5068" s="118" t="s">
        <v>8545</v>
      </c>
      <c r="J5068" s="118" t="s">
        <v>8546</v>
      </c>
    </row>
    <row r="5069" spans="1:10" ht="12.75">
      <c r="A5069" s="118" t="s">
        <v>21597</v>
      </c>
      <c r="B5069" s="118" t="s">
        <v>21598</v>
      </c>
      <c r="C5069" s="118" t="b">
        <v>0</v>
      </c>
      <c r="D5069" s="118" t="e">
        <f t="shared" ca="1" si="1"/>
        <v>#NAME?</v>
      </c>
      <c r="E5069" s="118" t="s">
        <v>21599</v>
      </c>
      <c r="F5069" s="118" t="s">
        <v>21600</v>
      </c>
      <c r="G5069" s="118"/>
      <c r="H5069" s="118" t="s">
        <v>8760</v>
      </c>
      <c r="I5069" s="118" t="s">
        <v>10579</v>
      </c>
      <c r="J5069" s="118" t="s">
        <v>7591</v>
      </c>
    </row>
    <row r="5070" spans="1:10" ht="12.75">
      <c r="A5070" s="118" t="s">
        <v>8748</v>
      </c>
      <c r="B5070" s="118" t="s">
        <v>21601</v>
      </c>
      <c r="C5070" s="118" t="b">
        <v>0</v>
      </c>
      <c r="D5070" s="118" t="e">
        <f t="shared" ca="1" si="1"/>
        <v>#NAME?</v>
      </c>
      <c r="E5070" s="118" t="s">
        <v>21599</v>
      </c>
      <c r="F5070" s="118" t="s">
        <v>21602</v>
      </c>
      <c r="G5070" s="118"/>
      <c r="H5070" s="118" t="s">
        <v>21603</v>
      </c>
      <c r="I5070" s="118" t="s">
        <v>10579</v>
      </c>
      <c r="J5070" s="118" t="s">
        <v>7591</v>
      </c>
    </row>
    <row r="5071" spans="1:10" ht="12.75">
      <c r="A5071" s="118" t="s">
        <v>836</v>
      </c>
      <c r="B5071" s="118" t="s">
        <v>9085</v>
      </c>
      <c r="C5071" s="118" t="b">
        <v>0</v>
      </c>
      <c r="D5071" s="118" t="e">
        <f t="shared" ca="1" si="1"/>
        <v>#NAME?</v>
      </c>
      <c r="E5071" s="118" t="s">
        <v>21599</v>
      </c>
      <c r="F5071" s="118" t="s">
        <v>21604</v>
      </c>
      <c r="G5071" s="118"/>
      <c r="H5071" s="118" t="s">
        <v>8760</v>
      </c>
      <c r="I5071" s="118" t="s">
        <v>10579</v>
      </c>
      <c r="J5071" s="118" t="s">
        <v>7591</v>
      </c>
    </row>
    <row r="5072" spans="1:10" ht="12.75">
      <c r="A5072" s="118" t="s">
        <v>1591</v>
      </c>
      <c r="B5072" s="118" t="s">
        <v>21601</v>
      </c>
      <c r="C5072" s="118" t="b">
        <v>0</v>
      </c>
      <c r="D5072" s="118" t="e">
        <f t="shared" ca="1" si="1"/>
        <v>#NAME?</v>
      </c>
      <c r="E5072" s="118" t="s">
        <v>21599</v>
      </c>
      <c r="F5072" s="118" t="s">
        <v>21605</v>
      </c>
      <c r="G5072" s="118"/>
      <c r="H5072" s="118" t="s">
        <v>4278</v>
      </c>
      <c r="I5072" s="118" t="s">
        <v>10579</v>
      </c>
      <c r="J5072" s="118" t="s">
        <v>7591</v>
      </c>
    </row>
    <row r="5073" spans="1:10" ht="12.75">
      <c r="A5073" s="118" t="s">
        <v>1591</v>
      </c>
      <c r="B5073" s="118" t="s">
        <v>11936</v>
      </c>
      <c r="C5073" s="118" t="b">
        <v>0</v>
      </c>
      <c r="D5073" s="118" t="e">
        <f t="shared" ca="1" si="1"/>
        <v>#NAME?</v>
      </c>
      <c r="E5073" s="118" t="s">
        <v>21599</v>
      </c>
      <c r="F5073" s="118" t="s">
        <v>21606</v>
      </c>
      <c r="G5073" s="118"/>
      <c r="H5073" s="118" t="s">
        <v>4872</v>
      </c>
      <c r="I5073" s="118" t="s">
        <v>10579</v>
      </c>
      <c r="J5073" s="118" t="s">
        <v>7591</v>
      </c>
    </row>
    <row r="5074" spans="1:10" ht="12.75">
      <c r="A5074" s="118" t="s">
        <v>9649</v>
      </c>
      <c r="B5074" s="118" t="s">
        <v>12841</v>
      </c>
      <c r="C5074" s="118" t="b">
        <v>0</v>
      </c>
      <c r="D5074" s="118" t="e">
        <f t="shared" ca="1" si="1"/>
        <v>#NAME?</v>
      </c>
      <c r="E5074" s="118" t="s">
        <v>21599</v>
      </c>
      <c r="F5074" s="118" t="s">
        <v>21607</v>
      </c>
      <c r="G5074" s="118"/>
      <c r="H5074" s="118" t="s">
        <v>7611</v>
      </c>
      <c r="I5074" s="118" t="s">
        <v>10579</v>
      </c>
      <c r="J5074" s="118" t="s">
        <v>7591</v>
      </c>
    </row>
    <row r="5075" spans="1:10" ht="12.75">
      <c r="A5075" s="118" t="s">
        <v>10711</v>
      </c>
      <c r="B5075" s="118" t="s">
        <v>21601</v>
      </c>
      <c r="C5075" s="118" t="b">
        <v>0</v>
      </c>
      <c r="D5075" s="118" t="e">
        <f t="shared" ca="1" si="1"/>
        <v>#NAME?</v>
      </c>
      <c r="E5075" s="118" t="s">
        <v>21599</v>
      </c>
      <c r="F5075" s="118" t="s">
        <v>21608</v>
      </c>
      <c r="G5075" s="118"/>
      <c r="H5075" s="118" t="s">
        <v>4278</v>
      </c>
      <c r="I5075" s="118" t="s">
        <v>10579</v>
      </c>
      <c r="J5075" s="118" t="s">
        <v>7591</v>
      </c>
    </row>
    <row r="5076" spans="1:10" ht="12.75">
      <c r="A5076" s="118" t="s">
        <v>10777</v>
      </c>
      <c r="B5076" s="118" t="s">
        <v>21609</v>
      </c>
      <c r="C5076" s="118" t="b">
        <v>0</v>
      </c>
      <c r="D5076" s="118" t="e">
        <f t="shared" ca="1" si="1"/>
        <v>#NAME?</v>
      </c>
      <c r="E5076" s="118" t="s">
        <v>21599</v>
      </c>
      <c r="F5076" s="118" t="s">
        <v>21610</v>
      </c>
      <c r="G5076" s="118"/>
      <c r="H5076" s="118" t="s">
        <v>21603</v>
      </c>
      <c r="I5076" s="118" t="s">
        <v>10579</v>
      </c>
      <c r="J5076" s="118" t="s">
        <v>7591</v>
      </c>
    </row>
    <row r="5077" spans="1:10" ht="12.75">
      <c r="A5077" s="118" t="s">
        <v>1591</v>
      </c>
      <c r="B5077" s="118" t="s">
        <v>10606</v>
      </c>
      <c r="C5077" s="118" t="b">
        <v>0</v>
      </c>
      <c r="D5077" s="118" t="e">
        <f t="shared" ca="1" si="1"/>
        <v>#NAME?</v>
      </c>
      <c r="E5077" s="118" t="s">
        <v>21611</v>
      </c>
      <c r="F5077" s="118" t="s">
        <v>21612</v>
      </c>
      <c r="G5077" s="118"/>
      <c r="H5077" s="118" t="s">
        <v>21613</v>
      </c>
      <c r="I5077" s="118" t="s">
        <v>9659</v>
      </c>
      <c r="J5077" s="118" t="s">
        <v>9660</v>
      </c>
    </row>
    <row r="5078" spans="1:10" ht="12.75">
      <c r="A5078" s="118" t="s">
        <v>1666</v>
      </c>
      <c r="B5078" s="118" t="s">
        <v>21614</v>
      </c>
      <c r="C5078" s="118" t="b">
        <v>0</v>
      </c>
      <c r="D5078" s="118" t="e">
        <f t="shared" ca="1" si="1"/>
        <v>#NAME?</v>
      </c>
      <c r="E5078" s="118" t="s">
        <v>21615</v>
      </c>
      <c r="F5078" s="118" t="s">
        <v>21616</v>
      </c>
      <c r="G5078" s="118"/>
      <c r="H5078" s="118" t="s">
        <v>4276</v>
      </c>
      <c r="I5078" s="118" t="s">
        <v>17454</v>
      </c>
      <c r="J5078" s="118" t="s">
        <v>7636</v>
      </c>
    </row>
    <row r="5079" spans="1:10" ht="12.75">
      <c r="A5079" s="118" t="s">
        <v>15459</v>
      </c>
      <c r="B5079" s="118" t="s">
        <v>21617</v>
      </c>
      <c r="C5079" s="118" t="b">
        <v>0</v>
      </c>
      <c r="D5079" s="118" t="e">
        <f t="shared" ca="1" si="1"/>
        <v>#NAME?</v>
      </c>
      <c r="E5079" s="118" t="s">
        <v>21615</v>
      </c>
      <c r="F5079" s="118" t="s">
        <v>21618</v>
      </c>
      <c r="G5079" s="118"/>
      <c r="H5079" s="118" t="s">
        <v>4276</v>
      </c>
      <c r="I5079" s="118" t="s">
        <v>17454</v>
      </c>
      <c r="J5079" s="118" t="s">
        <v>7636</v>
      </c>
    </row>
    <row r="5080" spans="1:10" ht="12.75">
      <c r="A5080" s="118" t="s">
        <v>870</v>
      </c>
      <c r="B5080" s="118" t="s">
        <v>21619</v>
      </c>
      <c r="C5080" s="118" t="b">
        <v>0</v>
      </c>
      <c r="D5080" s="118" t="e">
        <f t="shared" ca="1" si="1"/>
        <v>#NAME?</v>
      </c>
      <c r="E5080" s="118" t="s">
        <v>21620</v>
      </c>
      <c r="F5080" s="118" t="s">
        <v>21621</v>
      </c>
      <c r="G5080" s="118"/>
      <c r="H5080" s="118" t="s">
        <v>5264</v>
      </c>
      <c r="I5080" s="118" t="s">
        <v>21622</v>
      </c>
      <c r="J5080" s="118" t="s">
        <v>21623</v>
      </c>
    </row>
    <row r="5081" spans="1:10" ht="12.75">
      <c r="A5081" s="118" t="s">
        <v>15868</v>
      </c>
      <c r="B5081" s="118" t="s">
        <v>21624</v>
      </c>
      <c r="C5081" s="118" t="b">
        <v>0</v>
      </c>
      <c r="D5081" s="118" t="e">
        <f t="shared" ca="1" si="1"/>
        <v>#NAME?</v>
      </c>
      <c r="E5081" s="118" t="s">
        <v>21625</v>
      </c>
      <c r="F5081" s="118" t="s">
        <v>21626</v>
      </c>
      <c r="G5081" s="118"/>
      <c r="H5081" s="118" t="s">
        <v>4276</v>
      </c>
      <c r="I5081" s="118" t="s">
        <v>21627</v>
      </c>
      <c r="J5081" s="118"/>
    </row>
    <row r="5082" spans="1:10" ht="12.75">
      <c r="A5082" s="118" t="s">
        <v>826</v>
      </c>
      <c r="B5082" s="118" t="s">
        <v>21628</v>
      </c>
      <c r="C5082" s="118" t="b">
        <v>0</v>
      </c>
      <c r="D5082" s="118" t="e">
        <f t="shared" ca="1" si="1"/>
        <v>#NAME?</v>
      </c>
      <c r="E5082" s="118" t="s">
        <v>21629</v>
      </c>
      <c r="F5082" s="118" t="s">
        <v>21630</v>
      </c>
      <c r="G5082" s="118"/>
      <c r="H5082" s="118" t="s">
        <v>54</v>
      </c>
      <c r="I5082" s="118" t="s">
        <v>3131</v>
      </c>
      <c r="J5082" s="118" t="s">
        <v>7622</v>
      </c>
    </row>
    <row r="5083" spans="1:10" ht="12.75">
      <c r="A5083" s="118" t="s">
        <v>11936</v>
      </c>
      <c r="B5083" s="118" t="s">
        <v>9276</v>
      </c>
      <c r="C5083" s="118" t="b">
        <v>0</v>
      </c>
      <c r="D5083" s="118" t="e">
        <f t="shared" ca="1" si="1"/>
        <v>#NAME?</v>
      </c>
      <c r="E5083" s="118" t="s">
        <v>21629</v>
      </c>
      <c r="F5083" s="118" t="s">
        <v>21631</v>
      </c>
      <c r="G5083" s="118"/>
      <c r="H5083" s="118" t="s">
        <v>54</v>
      </c>
      <c r="I5083" s="118" t="s">
        <v>3131</v>
      </c>
      <c r="J5083" s="118" t="s">
        <v>7622</v>
      </c>
    </row>
    <row r="5084" spans="1:10" ht="12.75">
      <c r="A5084" s="118" t="s">
        <v>21632</v>
      </c>
      <c r="B5084" s="118" t="s">
        <v>9552</v>
      </c>
      <c r="C5084" s="118" t="b">
        <v>0</v>
      </c>
      <c r="D5084" s="118" t="e">
        <f t="shared" ca="1" si="1"/>
        <v>#NAME?</v>
      </c>
      <c r="E5084" s="118" t="s">
        <v>21633</v>
      </c>
      <c r="F5084" s="118" t="s">
        <v>21634</v>
      </c>
      <c r="G5084" s="118"/>
      <c r="H5084" s="118" t="s">
        <v>4831</v>
      </c>
      <c r="I5084" s="118" t="s">
        <v>3131</v>
      </c>
      <c r="J5084" s="118" t="s">
        <v>7622</v>
      </c>
    </row>
    <row r="5085" spans="1:10" ht="12.75">
      <c r="A5085" s="118" t="s">
        <v>1591</v>
      </c>
      <c r="B5085" s="118" t="s">
        <v>21635</v>
      </c>
      <c r="C5085" s="118" t="b">
        <v>0</v>
      </c>
      <c r="D5085" s="118" t="e">
        <f t="shared" ca="1" si="1"/>
        <v>#NAME?</v>
      </c>
      <c r="E5085" s="118" t="s">
        <v>21633</v>
      </c>
      <c r="F5085" s="118" t="s">
        <v>21636</v>
      </c>
      <c r="G5085" s="118"/>
      <c r="H5085" s="118" t="s">
        <v>54</v>
      </c>
      <c r="I5085" s="118" t="s">
        <v>10351</v>
      </c>
      <c r="J5085" s="118" t="s">
        <v>7622</v>
      </c>
    </row>
    <row r="5086" spans="1:10" ht="12.75">
      <c r="A5086" s="118" t="s">
        <v>882</v>
      </c>
      <c r="B5086" s="118" t="s">
        <v>21637</v>
      </c>
      <c r="C5086" s="118" t="b">
        <v>0</v>
      </c>
      <c r="D5086" s="118" t="e">
        <f t="shared" ca="1" si="1"/>
        <v>#NAME?</v>
      </c>
      <c r="E5086" s="118" t="s">
        <v>21633</v>
      </c>
      <c r="F5086" s="118" t="s">
        <v>21638</v>
      </c>
      <c r="G5086" s="118"/>
      <c r="H5086" s="118" t="s">
        <v>5064</v>
      </c>
      <c r="I5086" s="118" t="s">
        <v>3131</v>
      </c>
      <c r="J5086" s="118" t="s">
        <v>7622</v>
      </c>
    </row>
    <row r="5087" spans="1:10" ht="12.75">
      <c r="A5087" s="118" t="s">
        <v>1666</v>
      </c>
      <c r="B5087" s="118" t="s">
        <v>21639</v>
      </c>
      <c r="C5087" s="118" t="b">
        <v>0</v>
      </c>
      <c r="D5087" s="118" t="e">
        <f t="shared" ca="1" si="1"/>
        <v>#NAME?</v>
      </c>
      <c r="E5087" s="118" t="s">
        <v>21640</v>
      </c>
      <c r="F5087" s="118" t="s">
        <v>21641</v>
      </c>
      <c r="G5087" s="118"/>
      <c r="H5087" s="118" t="s">
        <v>54</v>
      </c>
      <c r="I5087" s="118" t="s">
        <v>9131</v>
      </c>
      <c r="J5087" s="118" t="s">
        <v>7622</v>
      </c>
    </row>
    <row r="5088" spans="1:10" ht="12.75">
      <c r="A5088" s="118" t="s">
        <v>21642</v>
      </c>
      <c r="B5088" s="118" t="s">
        <v>1288</v>
      </c>
      <c r="C5088" s="118" t="b">
        <v>0</v>
      </c>
      <c r="D5088" s="118" t="e">
        <f t="shared" ca="1" si="1"/>
        <v>#NAME?</v>
      </c>
      <c r="E5088" s="118" t="s">
        <v>21640</v>
      </c>
      <c r="F5088" s="118" t="s">
        <v>21643</v>
      </c>
      <c r="G5088" s="118"/>
      <c r="H5088" s="118" t="s">
        <v>54</v>
      </c>
      <c r="I5088" s="118" t="s">
        <v>9131</v>
      </c>
      <c r="J5088" s="118" t="s">
        <v>7622</v>
      </c>
    </row>
    <row r="5089" spans="1:10" ht="12.75">
      <c r="A5089" s="118" t="s">
        <v>15646</v>
      </c>
      <c r="B5089" s="118" t="s">
        <v>21644</v>
      </c>
      <c r="C5089" s="118" t="b">
        <v>0</v>
      </c>
      <c r="D5089" s="118" t="e">
        <f t="shared" ca="1" si="1"/>
        <v>#NAME?</v>
      </c>
      <c r="E5089" s="118" t="s">
        <v>21640</v>
      </c>
      <c r="F5089" s="118" t="s">
        <v>21645</v>
      </c>
      <c r="G5089" s="118"/>
      <c r="H5089" s="118" t="s">
        <v>54</v>
      </c>
      <c r="I5089" s="118" t="s">
        <v>9131</v>
      </c>
      <c r="J5089" s="118" t="s">
        <v>7622</v>
      </c>
    </row>
    <row r="5090" spans="1:10" ht="12.75">
      <c r="A5090" s="118" t="s">
        <v>1817</v>
      </c>
      <c r="B5090" s="118" t="s">
        <v>17683</v>
      </c>
      <c r="C5090" s="118" t="b">
        <v>0</v>
      </c>
      <c r="D5090" s="118" t="e">
        <f t="shared" ca="1" si="1"/>
        <v>#NAME?</v>
      </c>
      <c r="E5090" s="118" t="s">
        <v>21646</v>
      </c>
      <c r="F5090" s="118" t="s">
        <v>21647</v>
      </c>
      <c r="G5090" s="118"/>
      <c r="H5090" s="118" t="s">
        <v>4640</v>
      </c>
      <c r="I5090" s="127" t="s">
        <v>7850</v>
      </c>
      <c r="J5090" s="118"/>
    </row>
    <row r="5091" spans="1:10" ht="12.75">
      <c r="A5091" s="118" t="s">
        <v>21648</v>
      </c>
      <c r="B5091" s="118" t="s">
        <v>21649</v>
      </c>
      <c r="C5091" s="118" t="b">
        <v>0</v>
      </c>
      <c r="D5091" s="118" t="e">
        <f t="shared" ca="1" si="1"/>
        <v>#NAME?</v>
      </c>
      <c r="E5091" s="118" t="s">
        <v>21650</v>
      </c>
      <c r="F5091" s="118" t="s">
        <v>21651</v>
      </c>
      <c r="G5091" s="118"/>
      <c r="H5091" s="118" t="s">
        <v>5279</v>
      </c>
      <c r="I5091" s="118" t="s">
        <v>14583</v>
      </c>
      <c r="J5091" s="118" t="s">
        <v>14639</v>
      </c>
    </row>
    <row r="5092" spans="1:10" ht="12.75">
      <c r="A5092" s="118" t="s">
        <v>2682</v>
      </c>
      <c r="B5092" s="118" t="s">
        <v>21652</v>
      </c>
      <c r="C5092" s="118" t="b">
        <v>0</v>
      </c>
      <c r="D5092" s="118" t="e">
        <f t="shared" ca="1" si="1"/>
        <v>#NAME?</v>
      </c>
      <c r="E5092" s="118" t="s">
        <v>21650</v>
      </c>
      <c r="F5092" s="118" t="s">
        <v>21653</v>
      </c>
      <c r="G5092" s="118"/>
      <c r="H5092" s="118" t="s">
        <v>21654</v>
      </c>
      <c r="I5092" s="118" t="s">
        <v>14583</v>
      </c>
      <c r="J5092" s="118" t="s">
        <v>14639</v>
      </c>
    </row>
    <row r="5093" spans="1:10" ht="12.75">
      <c r="A5093" s="118" t="s">
        <v>13001</v>
      </c>
      <c r="B5093" s="118" t="s">
        <v>21655</v>
      </c>
      <c r="C5093" s="118" t="b">
        <v>0</v>
      </c>
      <c r="D5093" s="118" t="e">
        <f t="shared" ca="1" si="1"/>
        <v>#NAME?</v>
      </c>
      <c r="E5093" s="118" t="s">
        <v>21656</v>
      </c>
      <c r="F5093" s="118" t="s">
        <v>21657</v>
      </c>
      <c r="G5093" s="118"/>
      <c r="H5093" s="118" t="s">
        <v>5273</v>
      </c>
      <c r="I5093" s="118" t="s">
        <v>21658</v>
      </c>
      <c r="J5093" s="118"/>
    </row>
    <row r="5094" spans="1:10" ht="12.75">
      <c r="A5094" s="118" t="s">
        <v>21659</v>
      </c>
      <c r="B5094" s="118" t="s">
        <v>21660</v>
      </c>
      <c r="C5094" s="118" t="b">
        <v>0</v>
      </c>
      <c r="D5094" s="118" t="e">
        <f t="shared" ca="1" si="1"/>
        <v>#NAME?</v>
      </c>
      <c r="E5094" s="118" t="s">
        <v>21656</v>
      </c>
      <c r="F5094" s="118" t="s">
        <v>21661</v>
      </c>
      <c r="G5094" s="118"/>
      <c r="H5094" s="118" t="s">
        <v>5273</v>
      </c>
      <c r="I5094" s="118" t="s">
        <v>21658</v>
      </c>
      <c r="J5094" s="118"/>
    </row>
    <row r="5095" spans="1:10" ht="12.75">
      <c r="A5095" s="118" t="s">
        <v>21662</v>
      </c>
      <c r="B5095" s="118" t="s">
        <v>21663</v>
      </c>
      <c r="C5095" s="118" t="b">
        <v>0</v>
      </c>
      <c r="D5095" s="118" t="e">
        <f t="shared" ca="1" si="1"/>
        <v>#NAME?</v>
      </c>
      <c r="E5095" s="118" t="s">
        <v>21664</v>
      </c>
      <c r="F5095" s="118" t="s">
        <v>21665</v>
      </c>
      <c r="G5095" s="118"/>
      <c r="H5095" s="118" t="s">
        <v>6031</v>
      </c>
      <c r="I5095" s="118" t="s">
        <v>7642</v>
      </c>
      <c r="J5095" s="118"/>
    </row>
    <row r="5096" spans="1:10" ht="12.75">
      <c r="A5096" s="118" t="s">
        <v>8693</v>
      </c>
      <c r="B5096" s="118" t="s">
        <v>21666</v>
      </c>
      <c r="C5096" s="118" t="b">
        <v>0</v>
      </c>
      <c r="D5096" s="118" t="e">
        <f t="shared" ca="1" si="1"/>
        <v>#NAME?</v>
      </c>
      <c r="E5096" s="118" t="s">
        <v>21664</v>
      </c>
      <c r="F5096" s="118" t="s">
        <v>21667</v>
      </c>
      <c r="G5096" s="118"/>
      <c r="H5096" s="118" t="s">
        <v>4640</v>
      </c>
      <c r="I5096" s="118" t="s">
        <v>7642</v>
      </c>
      <c r="J5096" s="118"/>
    </row>
    <row r="5097" spans="1:10" ht="12.75">
      <c r="A5097" s="118" t="s">
        <v>21668</v>
      </c>
      <c r="B5097" s="118" t="s">
        <v>21669</v>
      </c>
      <c r="C5097" s="118" t="b">
        <v>0</v>
      </c>
      <c r="D5097" s="118" t="e">
        <f t="shared" ca="1" si="1"/>
        <v>#NAME?</v>
      </c>
      <c r="E5097" s="118" t="s">
        <v>21664</v>
      </c>
      <c r="F5097" s="118" t="s">
        <v>21670</v>
      </c>
      <c r="G5097" s="118"/>
      <c r="H5097" s="118" t="s">
        <v>4485</v>
      </c>
      <c r="I5097" s="118" t="s">
        <v>7642</v>
      </c>
      <c r="J5097" s="118"/>
    </row>
    <row r="5098" spans="1:10" ht="12.75">
      <c r="A5098" s="118" t="s">
        <v>1915</v>
      </c>
      <c r="B5098" s="118" t="s">
        <v>21671</v>
      </c>
      <c r="C5098" s="118" t="b">
        <v>0</v>
      </c>
      <c r="D5098" s="118" t="e">
        <f t="shared" ca="1" si="1"/>
        <v>#NAME?</v>
      </c>
      <c r="E5098" s="118" t="s">
        <v>21664</v>
      </c>
      <c r="F5098" s="118" t="s">
        <v>21672</v>
      </c>
      <c r="G5098" s="118"/>
      <c r="H5098" s="118" t="s">
        <v>4872</v>
      </c>
      <c r="I5098" s="118" t="s">
        <v>7642</v>
      </c>
      <c r="J5098" s="118"/>
    </row>
    <row r="5099" spans="1:10" ht="12.75">
      <c r="A5099" s="118" t="s">
        <v>21255</v>
      </c>
      <c r="B5099" s="118" t="s">
        <v>21673</v>
      </c>
      <c r="C5099" s="118" t="b">
        <v>0</v>
      </c>
      <c r="D5099" s="118" t="e">
        <f t="shared" ca="1" si="1"/>
        <v>#NAME?</v>
      </c>
      <c r="E5099" s="118" t="s">
        <v>21674</v>
      </c>
      <c r="F5099" s="118" t="s">
        <v>21675</v>
      </c>
      <c r="G5099" s="118"/>
      <c r="H5099" s="118" t="s">
        <v>5209</v>
      </c>
      <c r="I5099" s="118" t="s">
        <v>1603</v>
      </c>
      <c r="J5099" s="118" t="s">
        <v>7756</v>
      </c>
    </row>
    <row r="5100" spans="1:10" ht="12.75">
      <c r="A5100" s="118" t="s">
        <v>9126</v>
      </c>
      <c r="B5100" s="118" t="s">
        <v>9127</v>
      </c>
      <c r="C5100" s="118" t="b">
        <v>0</v>
      </c>
      <c r="D5100" s="118" t="e">
        <f t="shared" ca="1" si="1"/>
        <v>#NAME?</v>
      </c>
      <c r="E5100" s="118" t="s">
        <v>21676</v>
      </c>
      <c r="F5100" s="118" t="s">
        <v>21677</v>
      </c>
      <c r="G5100" s="118"/>
      <c r="H5100" s="118" t="s">
        <v>4311</v>
      </c>
      <c r="I5100" s="118" t="s">
        <v>7590</v>
      </c>
      <c r="J5100" s="118" t="s">
        <v>7591</v>
      </c>
    </row>
    <row r="5101" spans="1:10" ht="12.75">
      <c r="A5101" s="118" t="s">
        <v>8405</v>
      </c>
      <c r="B5101" s="118" t="s">
        <v>21678</v>
      </c>
      <c r="C5101" s="118" t="b">
        <v>0</v>
      </c>
      <c r="D5101" s="118" t="e">
        <f t="shared" ca="1" si="1"/>
        <v>#NAME?</v>
      </c>
      <c r="E5101" s="118" t="s">
        <v>21676</v>
      </c>
      <c r="F5101" s="118" t="s">
        <v>21679</v>
      </c>
      <c r="G5101" s="118"/>
      <c r="H5101" s="118" t="s">
        <v>4311</v>
      </c>
      <c r="I5101" s="118" t="s">
        <v>7590</v>
      </c>
      <c r="J5101" s="118" t="s">
        <v>7591</v>
      </c>
    </row>
    <row r="5102" spans="1:10" ht="12.75">
      <c r="A5102" s="118" t="s">
        <v>21680</v>
      </c>
      <c r="B5102" s="118" t="s">
        <v>13606</v>
      </c>
      <c r="C5102" s="118" t="b">
        <v>0</v>
      </c>
      <c r="D5102" s="118" t="e">
        <f t="shared" ca="1" si="1"/>
        <v>#NAME?</v>
      </c>
      <c r="E5102" s="118" t="s">
        <v>21681</v>
      </c>
      <c r="F5102" s="118" t="s">
        <v>21682</v>
      </c>
      <c r="G5102" s="118"/>
      <c r="H5102" s="118" t="s">
        <v>4276</v>
      </c>
      <c r="I5102" s="118" t="s">
        <v>13830</v>
      </c>
      <c r="J5102" s="118" t="s">
        <v>7795</v>
      </c>
    </row>
    <row r="5103" spans="1:10" ht="12.75">
      <c r="A5103" s="118" t="s">
        <v>21683</v>
      </c>
      <c r="B5103" s="118" t="s">
        <v>21684</v>
      </c>
      <c r="C5103" s="118" t="b">
        <v>0</v>
      </c>
      <c r="D5103" s="118" t="e">
        <f t="shared" ca="1" si="1"/>
        <v>#NAME?</v>
      </c>
      <c r="E5103" s="118" t="s">
        <v>21685</v>
      </c>
      <c r="F5103" s="118" t="s">
        <v>21686</v>
      </c>
      <c r="G5103" s="118"/>
      <c r="H5103" s="118" t="s">
        <v>54</v>
      </c>
      <c r="I5103" s="118" t="s">
        <v>8050</v>
      </c>
      <c r="J5103" s="118"/>
    </row>
    <row r="5104" spans="1:10" ht="12.75">
      <c r="A5104" s="118" t="s">
        <v>21687</v>
      </c>
      <c r="B5104" s="118" t="s">
        <v>1208</v>
      </c>
      <c r="C5104" s="118" t="b">
        <v>0</v>
      </c>
      <c r="D5104" s="118" t="e">
        <f t="shared" ca="1" si="1"/>
        <v>#NAME?</v>
      </c>
      <c r="E5104" s="118" t="s">
        <v>21685</v>
      </c>
      <c r="F5104" s="118" t="s">
        <v>21688</v>
      </c>
      <c r="G5104" s="118"/>
      <c r="H5104" s="118" t="s">
        <v>4278</v>
      </c>
      <c r="I5104" s="118" t="s">
        <v>8050</v>
      </c>
      <c r="J5104" s="118"/>
    </row>
    <row r="5105" spans="1:10" ht="12.75">
      <c r="A5105" s="118" t="s">
        <v>20493</v>
      </c>
      <c r="B5105" s="118" t="s">
        <v>21689</v>
      </c>
      <c r="C5105" s="118" t="b">
        <v>0</v>
      </c>
      <c r="D5105" s="118" t="e">
        <f t="shared" ca="1" si="1"/>
        <v>#NAME?</v>
      </c>
      <c r="E5105" s="118" t="s">
        <v>21685</v>
      </c>
      <c r="F5105" s="118" t="s">
        <v>21690</v>
      </c>
      <c r="G5105" s="118"/>
      <c r="H5105" s="118" t="s">
        <v>54</v>
      </c>
      <c r="I5105" s="118" t="s">
        <v>8050</v>
      </c>
      <c r="J5105" s="118"/>
    </row>
    <row r="5106" spans="1:10" ht="12.75">
      <c r="A5106" s="118" t="s">
        <v>21691</v>
      </c>
      <c r="B5106" s="118" t="s">
        <v>8192</v>
      </c>
      <c r="C5106" s="118" t="b">
        <v>0</v>
      </c>
      <c r="D5106" s="118" t="e">
        <f t="shared" ca="1" si="1"/>
        <v>#NAME?</v>
      </c>
      <c r="E5106" s="118" t="s">
        <v>21685</v>
      </c>
      <c r="F5106" s="118" t="s">
        <v>21692</v>
      </c>
      <c r="G5106" s="118"/>
      <c r="H5106" s="118" t="s">
        <v>4278</v>
      </c>
      <c r="I5106" s="118" t="s">
        <v>8050</v>
      </c>
      <c r="J5106" s="118"/>
    </row>
    <row r="5107" spans="1:10" ht="12.75">
      <c r="A5107" s="118" t="s">
        <v>21693</v>
      </c>
      <c r="B5107" s="118" t="s">
        <v>21694</v>
      </c>
      <c r="C5107" s="118" t="b">
        <v>0</v>
      </c>
      <c r="D5107" s="118" t="e">
        <f t="shared" ca="1" si="1"/>
        <v>#NAME?</v>
      </c>
      <c r="E5107" s="118" t="s">
        <v>21685</v>
      </c>
      <c r="F5107" s="118" t="s">
        <v>21695</v>
      </c>
      <c r="G5107" s="118"/>
      <c r="H5107" s="118" t="s">
        <v>5273</v>
      </c>
      <c r="I5107" s="118" t="s">
        <v>8050</v>
      </c>
      <c r="J5107" s="118"/>
    </row>
    <row r="5108" spans="1:10" ht="12.75">
      <c r="A5108" s="118" t="s">
        <v>9298</v>
      </c>
      <c r="B5108" s="118" t="s">
        <v>12283</v>
      </c>
      <c r="C5108" s="118" t="b">
        <v>0</v>
      </c>
      <c r="D5108" s="118" t="e">
        <f t="shared" ca="1" si="1"/>
        <v>#NAME?</v>
      </c>
      <c r="E5108" s="118" t="s">
        <v>21696</v>
      </c>
      <c r="F5108" s="118" t="s">
        <v>21697</v>
      </c>
      <c r="G5108" s="118"/>
      <c r="H5108" s="118" t="s">
        <v>21698</v>
      </c>
      <c r="I5108" s="118" t="s">
        <v>12092</v>
      </c>
      <c r="J5108" s="118" t="s">
        <v>9660</v>
      </c>
    </row>
    <row r="5109" spans="1:10" ht="12.75">
      <c r="A5109" s="118" t="s">
        <v>1666</v>
      </c>
      <c r="B5109" s="118" t="s">
        <v>21699</v>
      </c>
      <c r="C5109" s="118" t="b">
        <v>0</v>
      </c>
      <c r="D5109" s="118" t="e">
        <f t="shared" ca="1" si="1"/>
        <v>#NAME?</v>
      </c>
      <c r="E5109" s="118" t="s">
        <v>21696</v>
      </c>
      <c r="F5109" s="118" t="s">
        <v>21700</v>
      </c>
      <c r="G5109" s="118"/>
      <c r="H5109" s="118" t="s">
        <v>4278</v>
      </c>
      <c r="I5109" s="118" t="s">
        <v>12092</v>
      </c>
      <c r="J5109" s="118" t="s">
        <v>9660</v>
      </c>
    </row>
    <row r="5110" spans="1:10" ht="12.75">
      <c r="A5110" s="118" t="s">
        <v>21701</v>
      </c>
      <c r="B5110" s="118" t="s">
        <v>21702</v>
      </c>
      <c r="C5110" s="118" t="b">
        <v>0</v>
      </c>
      <c r="D5110" s="118" t="e">
        <f t="shared" ca="1" si="1"/>
        <v>#NAME?</v>
      </c>
      <c r="E5110" s="118" t="s">
        <v>21696</v>
      </c>
      <c r="F5110" s="118" t="s">
        <v>21703</v>
      </c>
      <c r="G5110" s="118"/>
      <c r="H5110" s="118" t="s">
        <v>21704</v>
      </c>
      <c r="I5110" s="118" t="s">
        <v>12092</v>
      </c>
      <c r="J5110" s="118" t="s">
        <v>9660</v>
      </c>
    </row>
    <row r="5111" spans="1:10" ht="12.75">
      <c r="A5111" s="118" t="s">
        <v>882</v>
      </c>
      <c r="B5111" s="118" t="s">
        <v>21705</v>
      </c>
      <c r="C5111" s="118" t="b">
        <v>0</v>
      </c>
      <c r="D5111" s="118" t="e">
        <f t="shared" ca="1" si="1"/>
        <v>#NAME?</v>
      </c>
      <c r="E5111" s="118" t="s">
        <v>21696</v>
      </c>
      <c r="F5111" s="118" t="s">
        <v>21706</v>
      </c>
      <c r="G5111" s="118"/>
      <c r="H5111" s="118" t="s">
        <v>21704</v>
      </c>
      <c r="I5111" s="118" t="s">
        <v>12092</v>
      </c>
      <c r="J5111" s="118" t="s">
        <v>9660</v>
      </c>
    </row>
    <row r="5112" spans="1:10" ht="12.75">
      <c r="A5112" s="118" t="s">
        <v>9417</v>
      </c>
      <c r="B5112" s="118" t="s">
        <v>21707</v>
      </c>
      <c r="C5112" s="118" t="b">
        <v>0</v>
      </c>
      <c r="D5112" s="118" t="e">
        <f t="shared" ca="1" si="1"/>
        <v>#NAME?</v>
      </c>
      <c r="E5112" s="118" t="s">
        <v>21696</v>
      </c>
      <c r="F5112" s="118" t="s">
        <v>21708</v>
      </c>
      <c r="G5112" s="118"/>
      <c r="H5112" s="118" t="s">
        <v>7611</v>
      </c>
      <c r="I5112" s="118" t="s">
        <v>12092</v>
      </c>
      <c r="J5112" s="118" t="s">
        <v>9660</v>
      </c>
    </row>
    <row r="5113" spans="1:10" ht="12.75">
      <c r="A5113" s="118" t="s">
        <v>21709</v>
      </c>
      <c r="B5113" s="118" t="s">
        <v>21710</v>
      </c>
      <c r="C5113" s="118" t="b">
        <v>0</v>
      </c>
      <c r="D5113" s="118" t="e">
        <f t="shared" ca="1" si="1"/>
        <v>#NAME?</v>
      </c>
      <c r="E5113" s="118" t="s">
        <v>21696</v>
      </c>
      <c r="F5113" s="118" t="s">
        <v>21711</v>
      </c>
      <c r="G5113" s="118"/>
      <c r="H5113" s="118" t="s">
        <v>4278</v>
      </c>
      <c r="I5113" s="118" t="s">
        <v>12092</v>
      </c>
      <c r="J5113" s="118" t="s">
        <v>9660</v>
      </c>
    </row>
    <row r="5114" spans="1:10" ht="12.75">
      <c r="A5114" s="118" t="s">
        <v>1817</v>
      </c>
      <c r="B5114" s="118" t="s">
        <v>21712</v>
      </c>
      <c r="C5114" s="118" t="b">
        <v>0</v>
      </c>
      <c r="D5114" s="118" t="e">
        <f t="shared" ca="1" si="1"/>
        <v>#NAME?</v>
      </c>
      <c r="E5114" s="118" t="s">
        <v>21713</v>
      </c>
      <c r="F5114" s="118" t="s">
        <v>21714</v>
      </c>
      <c r="G5114" s="118"/>
      <c r="H5114" s="118" t="s">
        <v>5064</v>
      </c>
      <c r="I5114" s="127" t="s">
        <v>21715</v>
      </c>
      <c r="J5114" s="118"/>
    </row>
    <row r="5115" spans="1:10" ht="12.75">
      <c r="A5115" s="118" t="s">
        <v>21716</v>
      </c>
      <c r="B5115" s="118" t="s">
        <v>21717</v>
      </c>
      <c r="C5115" s="118" t="b">
        <v>0</v>
      </c>
      <c r="D5115" s="118" t="e">
        <f t="shared" ca="1" si="1"/>
        <v>#NAME?</v>
      </c>
      <c r="E5115" s="118" t="s">
        <v>21713</v>
      </c>
      <c r="F5115" s="118" t="s">
        <v>21718</v>
      </c>
      <c r="G5115" s="118"/>
      <c r="H5115" s="118" t="s">
        <v>5961</v>
      </c>
      <c r="I5115" s="127" t="s">
        <v>21715</v>
      </c>
      <c r="J5115" s="118"/>
    </row>
    <row r="5116" spans="1:10" ht="12.75">
      <c r="A5116" s="118" t="s">
        <v>21719</v>
      </c>
      <c r="B5116" s="118" t="s">
        <v>21720</v>
      </c>
      <c r="C5116" s="118" t="b">
        <v>0</v>
      </c>
      <c r="D5116" s="118" t="e">
        <f t="shared" ca="1" si="1"/>
        <v>#NAME?</v>
      </c>
      <c r="E5116" s="118" t="s">
        <v>21713</v>
      </c>
      <c r="F5116" s="118" t="s">
        <v>21721</v>
      </c>
      <c r="G5116" s="118"/>
      <c r="H5116" s="118" t="s">
        <v>5607</v>
      </c>
      <c r="I5116" s="127" t="s">
        <v>21715</v>
      </c>
      <c r="J5116" s="118"/>
    </row>
    <row r="5117" spans="1:10" ht="12.75">
      <c r="A5117" s="118" t="s">
        <v>8365</v>
      </c>
      <c r="B5117" s="118" t="s">
        <v>21722</v>
      </c>
      <c r="C5117" s="118" t="b">
        <v>0</v>
      </c>
      <c r="D5117" s="118" t="e">
        <f t="shared" ca="1" si="1"/>
        <v>#NAME?</v>
      </c>
      <c r="E5117" s="118" t="s">
        <v>21713</v>
      </c>
      <c r="F5117" s="118" t="s">
        <v>21723</v>
      </c>
      <c r="G5117" s="118"/>
      <c r="H5117" s="118" t="s">
        <v>4640</v>
      </c>
      <c r="I5117" s="127" t="s">
        <v>21715</v>
      </c>
      <c r="J5117" s="118"/>
    </row>
    <row r="5118" spans="1:10" ht="12.75">
      <c r="A5118" s="118" t="s">
        <v>7701</v>
      </c>
      <c r="B5118" s="118" t="s">
        <v>21724</v>
      </c>
      <c r="C5118" s="118" t="b">
        <v>0</v>
      </c>
      <c r="D5118" s="118" t="e">
        <f t="shared" ca="1" si="1"/>
        <v>#NAME?</v>
      </c>
      <c r="E5118" s="118" t="s">
        <v>21725</v>
      </c>
      <c r="F5118" s="118" t="s">
        <v>21726</v>
      </c>
      <c r="G5118" s="118"/>
      <c r="H5118" s="118" t="s">
        <v>54</v>
      </c>
      <c r="I5118" s="118" t="s">
        <v>7684</v>
      </c>
      <c r="J5118" s="118"/>
    </row>
    <row r="5119" spans="1:10" ht="12.75">
      <c r="A5119" s="118" t="s">
        <v>21727</v>
      </c>
      <c r="B5119" s="118" t="s">
        <v>21728</v>
      </c>
      <c r="C5119" s="118" t="b">
        <v>0</v>
      </c>
      <c r="D5119" s="118" t="e">
        <f t="shared" ca="1" si="1"/>
        <v>#NAME?</v>
      </c>
      <c r="E5119" s="118" t="s">
        <v>21725</v>
      </c>
      <c r="F5119" s="118" t="s">
        <v>21729</v>
      </c>
      <c r="G5119" s="118"/>
      <c r="H5119" s="118" t="s">
        <v>4278</v>
      </c>
      <c r="I5119" s="118" t="s">
        <v>7684</v>
      </c>
      <c r="J5119" s="118"/>
    </row>
    <row r="5120" spans="1:10" ht="12.75">
      <c r="A5120" s="118" t="s">
        <v>21730</v>
      </c>
      <c r="B5120" s="118" t="s">
        <v>21731</v>
      </c>
      <c r="C5120" s="118" t="b">
        <v>0</v>
      </c>
      <c r="D5120" s="118" t="e">
        <f t="shared" ca="1" si="1"/>
        <v>#NAME?</v>
      </c>
      <c r="E5120" s="118" t="s">
        <v>21732</v>
      </c>
      <c r="F5120" s="118" t="s">
        <v>21733</v>
      </c>
      <c r="G5120" s="118"/>
      <c r="H5120" s="118" t="s">
        <v>7611</v>
      </c>
      <c r="I5120" s="118"/>
      <c r="J5120" s="118"/>
    </row>
    <row r="5121" spans="1:10" ht="12.75">
      <c r="A5121" s="118" t="s">
        <v>9126</v>
      </c>
      <c r="B5121" s="118" t="s">
        <v>21734</v>
      </c>
      <c r="C5121" s="118" t="b">
        <v>0</v>
      </c>
      <c r="D5121" s="118" t="e">
        <f t="shared" ca="1" si="1"/>
        <v>#NAME?</v>
      </c>
      <c r="E5121" s="118" t="s">
        <v>5126</v>
      </c>
      <c r="F5121" s="118" t="s">
        <v>21735</v>
      </c>
      <c r="G5121" s="118"/>
      <c r="H5121" s="118" t="s">
        <v>4276</v>
      </c>
      <c r="I5121" s="118" t="s">
        <v>9743</v>
      </c>
      <c r="J5121" s="118" t="s">
        <v>7622</v>
      </c>
    </row>
    <row r="5122" spans="1:10" ht="12.75">
      <c r="A5122" s="118" t="s">
        <v>1828</v>
      </c>
      <c r="B5122" s="118" t="s">
        <v>10687</v>
      </c>
      <c r="C5122" s="118" t="b">
        <v>0</v>
      </c>
      <c r="D5122" s="118" t="e">
        <f t="shared" ca="1" si="1"/>
        <v>#NAME?</v>
      </c>
      <c r="E5122" s="118" t="s">
        <v>5126</v>
      </c>
      <c r="F5122" s="118" t="s">
        <v>21736</v>
      </c>
      <c r="G5122" s="118"/>
      <c r="H5122" s="118" t="s">
        <v>4276</v>
      </c>
      <c r="I5122" s="118" t="s">
        <v>9743</v>
      </c>
      <c r="J5122" s="118" t="s">
        <v>7622</v>
      </c>
    </row>
    <row r="5123" spans="1:10" ht="12.75">
      <c r="A5123" s="118" t="s">
        <v>16028</v>
      </c>
      <c r="B5123" s="118" t="s">
        <v>10388</v>
      </c>
      <c r="C5123" s="118" t="b">
        <v>0</v>
      </c>
      <c r="D5123" s="118" t="e">
        <f t="shared" ca="1" si="1"/>
        <v>#NAME?</v>
      </c>
      <c r="E5123" s="118" t="s">
        <v>5126</v>
      </c>
      <c r="F5123" s="118" t="s">
        <v>21737</v>
      </c>
      <c r="G5123" s="118"/>
      <c r="H5123" s="118" t="s">
        <v>4276</v>
      </c>
      <c r="I5123" s="118" t="s">
        <v>9743</v>
      </c>
      <c r="J5123" s="118" t="s">
        <v>7622</v>
      </c>
    </row>
    <row r="5124" spans="1:10" ht="12.75">
      <c r="A5124" s="118" t="s">
        <v>1004</v>
      </c>
      <c r="B5124" s="118" t="s">
        <v>21738</v>
      </c>
      <c r="C5124" s="118" t="b">
        <v>0</v>
      </c>
      <c r="D5124" s="118" t="e">
        <f t="shared" ca="1" si="1"/>
        <v>#NAME?</v>
      </c>
      <c r="E5124" s="118" t="s">
        <v>5126</v>
      </c>
      <c r="F5124" s="118" t="s">
        <v>21739</v>
      </c>
      <c r="G5124" s="118"/>
      <c r="H5124" s="118" t="s">
        <v>8144</v>
      </c>
      <c r="I5124" s="118" t="s">
        <v>9743</v>
      </c>
      <c r="J5124" s="118" t="s">
        <v>7622</v>
      </c>
    </row>
    <row r="5125" spans="1:10" ht="12.75">
      <c r="A5125" s="118" t="s">
        <v>8981</v>
      </c>
      <c r="B5125" s="118" t="s">
        <v>21740</v>
      </c>
      <c r="C5125" s="118" t="b">
        <v>0</v>
      </c>
      <c r="D5125" s="118" t="e">
        <f t="shared" ca="1" si="1"/>
        <v>#NAME?</v>
      </c>
      <c r="E5125" s="118" t="s">
        <v>21741</v>
      </c>
      <c r="F5125" s="118" t="s">
        <v>21742</v>
      </c>
      <c r="G5125" s="118"/>
      <c r="H5125" s="118" t="s">
        <v>6289</v>
      </c>
      <c r="I5125" s="118" t="s">
        <v>7777</v>
      </c>
      <c r="J5125" s="118" t="s">
        <v>7636</v>
      </c>
    </row>
    <row r="5126" spans="1:10" ht="12.75">
      <c r="A5126" s="118" t="s">
        <v>8889</v>
      </c>
      <c r="B5126" s="118" t="s">
        <v>21743</v>
      </c>
      <c r="C5126" s="118" t="b">
        <v>0</v>
      </c>
      <c r="D5126" s="118" t="e">
        <f t="shared" ca="1" si="1"/>
        <v>#NAME?</v>
      </c>
      <c r="E5126" s="118" t="s">
        <v>21744</v>
      </c>
      <c r="F5126" s="118" t="s">
        <v>21745</v>
      </c>
      <c r="G5126" s="118"/>
      <c r="H5126" s="118" t="s">
        <v>16268</v>
      </c>
      <c r="I5126" s="118" t="s">
        <v>12092</v>
      </c>
      <c r="J5126" s="118" t="s">
        <v>9660</v>
      </c>
    </row>
    <row r="5127" spans="1:10" ht="12.75">
      <c r="A5127" s="118" t="s">
        <v>21746</v>
      </c>
      <c r="B5127" s="118" t="s">
        <v>21747</v>
      </c>
      <c r="C5127" s="118" t="b">
        <v>0</v>
      </c>
      <c r="D5127" s="118" t="e">
        <f t="shared" ca="1" si="1"/>
        <v>#NAME?</v>
      </c>
      <c r="E5127" s="118" t="s">
        <v>21744</v>
      </c>
      <c r="F5127" s="118" t="s">
        <v>21748</v>
      </c>
      <c r="G5127" s="118"/>
      <c r="H5127" s="118" t="s">
        <v>21749</v>
      </c>
      <c r="I5127" s="118" t="s">
        <v>12092</v>
      </c>
      <c r="J5127" s="118" t="s">
        <v>9660</v>
      </c>
    </row>
    <row r="5128" spans="1:10" ht="12.75">
      <c r="A5128" s="118" t="s">
        <v>1069</v>
      </c>
      <c r="B5128" s="118" t="s">
        <v>21750</v>
      </c>
      <c r="C5128" s="118" t="b">
        <v>0</v>
      </c>
      <c r="D5128" s="118" t="e">
        <f t="shared" ca="1" si="1"/>
        <v>#NAME?</v>
      </c>
      <c r="E5128" s="118" t="s">
        <v>21744</v>
      </c>
      <c r="F5128" s="118" t="s">
        <v>21751</v>
      </c>
      <c r="G5128" s="118"/>
      <c r="H5128" s="118" t="s">
        <v>21752</v>
      </c>
      <c r="I5128" s="118" t="s">
        <v>12092</v>
      </c>
      <c r="J5128" s="118" t="s">
        <v>9660</v>
      </c>
    </row>
    <row r="5129" spans="1:10" ht="12.75">
      <c r="A5129" s="118" t="s">
        <v>1069</v>
      </c>
      <c r="B5129" s="118" t="s">
        <v>12050</v>
      </c>
      <c r="C5129" s="118" t="b">
        <v>0</v>
      </c>
      <c r="D5129" s="118" t="e">
        <f t="shared" ca="1" si="1"/>
        <v>#NAME?</v>
      </c>
      <c r="E5129" s="118" t="s">
        <v>21744</v>
      </c>
      <c r="F5129" s="118" t="s">
        <v>21753</v>
      </c>
      <c r="G5129" s="118"/>
      <c r="H5129" s="118" t="s">
        <v>4580</v>
      </c>
      <c r="I5129" s="118" t="s">
        <v>12092</v>
      </c>
      <c r="J5129" s="118" t="s">
        <v>9660</v>
      </c>
    </row>
    <row r="5130" spans="1:10" ht="12.75">
      <c r="A5130" s="118" t="s">
        <v>2523</v>
      </c>
      <c r="B5130" s="118" t="s">
        <v>21754</v>
      </c>
      <c r="C5130" s="118" t="b">
        <v>0</v>
      </c>
      <c r="D5130" s="118" t="e">
        <f t="shared" ca="1" si="1"/>
        <v>#NAME?</v>
      </c>
      <c r="E5130" s="118" t="s">
        <v>21744</v>
      </c>
      <c r="F5130" s="118" t="s">
        <v>21755</v>
      </c>
      <c r="G5130" s="118"/>
      <c r="H5130" s="118" t="s">
        <v>4580</v>
      </c>
      <c r="I5130" s="118" t="s">
        <v>12092</v>
      </c>
      <c r="J5130" s="118" t="s">
        <v>9660</v>
      </c>
    </row>
    <row r="5131" spans="1:10" ht="12.75">
      <c r="A5131" s="118" t="s">
        <v>1666</v>
      </c>
      <c r="B5131" s="118" t="s">
        <v>21756</v>
      </c>
      <c r="C5131" s="118" t="b">
        <v>0</v>
      </c>
      <c r="D5131" s="118" t="e">
        <f t="shared" ca="1" si="1"/>
        <v>#NAME?</v>
      </c>
      <c r="E5131" s="118" t="s">
        <v>21757</v>
      </c>
      <c r="F5131" s="118" t="s">
        <v>21758</v>
      </c>
      <c r="G5131" s="118"/>
      <c r="H5131" s="118" t="s">
        <v>4276</v>
      </c>
      <c r="I5131" s="118" t="s">
        <v>12003</v>
      </c>
      <c r="J5131" s="118" t="s">
        <v>7622</v>
      </c>
    </row>
    <row r="5132" spans="1:10" ht="12.75">
      <c r="A5132" s="118" t="s">
        <v>2680</v>
      </c>
      <c r="B5132" s="118" t="s">
        <v>21759</v>
      </c>
      <c r="C5132" s="118" t="b">
        <v>0</v>
      </c>
      <c r="D5132" s="118" t="e">
        <f t="shared" ca="1" si="1"/>
        <v>#NAME?</v>
      </c>
      <c r="E5132" s="118" t="s">
        <v>21757</v>
      </c>
      <c r="F5132" s="118" t="s">
        <v>21760</v>
      </c>
      <c r="G5132" s="118"/>
      <c r="H5132" s="118" t="s">
        <v>4276</v>
      </c>
      <c r="I5132" s="118" t="s">
        <v>12003</v>
      </c>
      <c r="J5132" s="118" t="s">
        <v>7622</v>
      </c>
    </row>
    <row r="5133" spans="1:10" ht="12.75">
      <c r="A5133" s="118" t="s">
        <v>1704</v>
      </c>
      <c r="B5133" s="118" t="s">
        <v>21346</v>
      </c>
      <c r="C5133" s="118" t="b">
        <v>0</v>
      </c>
      <c r="D5133" s="118" t="e">
        <f t="shared" ca="1" si="1"/>
        <v>#NAME?</v>
      </c>
      <c r="E5133" s="118" t="s">
        <v>21761</v>
      </c>
      <c r="F5133" s="118" t="s">
        <v>21762</v>
      </c>
      <c r="G5133" s="118"/>
      <c r="H5133" s="118" t="s">
        <v>7611</v>
      </c>
      <c r="I5133" s="118" t="s">
        <v>7820</v>
      </c>
      <c r="J5133" s="118" t="s">
        <v>7820</v>
      </c>
    </row>
    <row r="5134" spans="1:10" ht="12.75">
      <c r="A5134" s="118" t="s">
        <v>1081</v>
      </c>
      <c r="B5134" s="118" t="s">
        <v>21763</v>
      </c>
      <c r="C5134" s="118" t="b">
        <v>0</v>
      </c>
      <c r="D5134" s="118" t="e">
        <f t="shared" ca="1" si="1"/>
        <v>#NAME?</v>
      </c>
      <c r="E5134" s="118" t="s">
        <v>21761</v>
      </c>
      <c r="F5134" s="118" t="s">
        <v>21764</v>
      </c>
      <c r="G5134" s="118"/>
      <c r="H5134" s="118" t="s">
        <v>4640</v>
      </c>
      <c r="I5134" s="118" t="s">
        <v>7820</v>
      </c>
      <c r="J5134" s="118" t="s">
        <v>7820</v>
      </c>
    </row>
    <row r="5135" spans="1:10" ht="12.75">
      <c r="A5135" s="118" t="s">
        <v>8351</v>
      </c>
      <c r="B5135" s="118" t="s">
        <v>21765</v>
      </c>
      <c r="C5135" s="118" t="b">
        <v>0</v>
      </c>
      <c r="D5135" s="118" t="e">
        <f t="shared" ca="1" si="1"/>
        <v>#NAME?</v>
      </c>
      <c r="E5135" s="118" t="s">
        <v>21765</v>
      </c>
      <c r="F5135" s="118" t="s">
        <v>21766</v>
      </c>
      <c r="G5135" s="118"/>
      <c r="H5135" s="118" t="s">
        <v>4485</v>
      </c>
      <c r="I5135" s="118" t="s">
        <v>10210</v>
      </c>
      <c r="J5135" s="118" t="s">
        <v>8625</v>
      </c>
    </row>
    <row r="5136" spans="1:10" ht="12.75">
      <c r="A5136" s="118" t="s">
        <v>814</v>
      </c>
      <c r="B5136" s="118" t="s">
        <v>21767</v>
      </c>
      <c r="C5136" s="118" t="b">
        <v>0</v>
      </c>
      <c r="D5136" s="118" t="e">
        <f t="shared" ca="1" si="1"/>
        <v>#NAME?</v>
      </c>
      <c r="E5136" s="118" t="s">
        <v>21768</v>
      </c>
      <c r="F5136" s="118" t="s">
        <v>21769</v>
      </c>
      <c r="G5136" s="118"/>
      <c r="H5136" s="118" t="s">
        <v>4485</v>
      </c>
      <c r="I5136" s="118" t="s">
        <v>7820</v>
      </c>
      <c r="J5136" s="118" t="s">
        <v>7820</v>
      </c>
    </row>
    <row r="5137" spans="1:10" ht="12.75">
      <c r="A5137" s="118" t="s">
        <v>1666</v>
      </c>
      <c r="B5137" s="118" t="s">
        <v>21767</v>
      </c>
      <c r="C5137" s="118" t="b">
        <v>0</v>
      </c>
      <c r="D5137" s="118" t="e">
        <f t="shared" ca="1" si="1"/>
        <v>#NAME?</v>
      </c>
      <c r="E5137" s="118" t="s">
        <v>21768</v>
      </c>
      <c r="F5137" s="118" t="s">
        <v>21770</v>
      </c>
      <c r="G5137" s="118"/>
      <c r="H5137" s="118" t="s">
        <v>4485</v>
      </c>
      <c r="I5137" s="118" t="s">
        <v>7820</v>
      </c>
      <c r="J5137" s="118" t="s">
        <v>7820</v>
      </c>
    </row>
    <row r="5138" spans="1:10" ht="12.75">
      <c r="A5138" s="118" t="s">
        <v>14037</v>
      </c>
      <c r="B5138" s="118" t="s">
        <v>21771</v>
      </c>
      <c r="C5138" s="118" t="b">
        <v>0</v>
      </c>
      <c r="D5138" s="118" t="e">
        <f t="shared" ca="1" si="1"/>
        <v>#NAME?</v>
      </c>
      <c r="E5138" s="118" t="s">
        <v>21772</v>
      </c>
      <c r="F5138" s="118" t="s">
        <v>21773</v>
      </c>
      <c r="G5138" s="118"/>
      <c r="H5138" s="118" t="s">
        <v>54</v>
      </c>
      <c r="I5138" s="118" t="s">
        <v>21774</v>
      </c>
      <c r="J5138" s="118"/>
    </row>
    <row r="5139" spans="1:10" ht="12.75">
      <c r="A5139" s="118" t="s">
        <v>21775</v>
      </c>
      <c r="B5139" s="118" t="s">
        <v>21776</v>
      </c>
      <c r="C5139" s="118" t="b">
        <v>0</v>
      </c>
      <c r="D5139" s="118" t="e">
        <f t="shared" ca="1" si="1"/>
        <v>#NAME?</v>
      </c>
      <c r="E5139" s="118" t="s">
        <v>21772</v>
      </c>
      <c r="F5139" s="118" t="s">
        <v>21777</v>
      </c>
      <c r="G5139" s="118"/>
      <c r="H5139" s="118" t="s">
        <v>54</v>
      </c>
      <c r="I5139" s="118" t="s">
        <v>21774</v>
      </c>
      <c r="J5139" s="118"/>
    </row>
    <row r="5140" spans="1:10" ht="12.75">
      <c r="A5140" s="118" t="s">
        <v>14074</v>
      </c>
      <c r="B5140" s="118" t="s">
        <v>21778</v>
      </c>
      <c r="C5140" s="118" t="b">
        <v>0</v>
      </c>
      <c r="D5140" s="118" t="e">
        <f t="shared" ca="1" si="1"/>
        <v>#NAME?</v>
      </c>
      <c r="E5140" s="118" t="s">
        <v>21772</v>
      </c>
      <c r="F5140" s="118" t="s">
        <v>21779</v>
      </c>
      <c r="G5140" s="118"/>
      <c r="H5140" s="118" t="s">
        <v>21780</v>
      </c>
      <c r="I5140" s="118" t="s">
        <v>21774</v>
      </c>
      <c r="J5140" s="118"/>
    </row>
    <row r="5141" spans="1:10" ht="12.75">
      <c r="A5141" s="118" t="s">
        <v>21781</v>
      </c>
      <c r="B5141" s="118" t="s">
        <v>21782</v>
      </c>
      <c r="C5141" s="118" t="b">
        <v>0</v>
      </c>
      <c r="D5141" s="118" t="e">
        <f t="shared" ca="1" si="1"/>
        <v>#NAME?</v>
      </c>
      <c r="E5141" s="118" t="s">
        <v>21783</v>
      </c>
      <c r="F5141" s="118" t="s">
        <v>21784</v>
      </c>
      <c r="G5141" s="118"/>
      <c r="H5141" s="118" t="s">
        <v>21785</v>
      </c>
      <c r="I5141" s="118" t="s">
        <v>21786</v>
      </c>
      <c r="J5141" s="118" t="s">
        <v>14204</v>
      </c>
    </row>
    <row r="5142" spans="1:10" ht="12.75">
      <c r="A5142" s="118" t="s">
        <v>21787</v>
      </c>
      <c r="B5142" s="118" t="s">
        <v>8077</v>
      </c>
      <c r="C5142" s="118" t="b">
        <v>0</v>
      </c>
      <c r="D5142" s="118" t="e">
        <f t="shared" ca="1" si="1"/>
        <v>#NAME?</v>
      </c>
      <c r="E5142" s="118" t="s">
        <v>21783</v>
      </c>
      <c r="F5142" s="118" t="s">
        <v>21788</v>
      </c>
      <c r="G5142" s="118"/>
      <c r="H5142" s="118" t="s">
        <v>14115</v>
      </c>
      <c r="I5142" s="118" t="s">
        <v>21786</v>
      </c>
      <c r="J5142" s="118" t="s">
        <v>14204</v>
      </c>
    </row>
    <row r="5143" spans="1:10" ht="12.75">
      <c r="A5143" s="118" t="s">
        <v>11456</v>
      </c>
      <c r="B5143" s="118" t="s">
        <v>21789</v>
      </c>
      <c r="C5143" s="118" t="b">
        <v>0</v>
      </c>
      <c r="D5143" s="118" t="e">
        <f t="shared" ca="1" si="1"/>
        <v>#NAME?</v>
      </c>
      <c r="E5143" s="118" t="s">
        <v>21783</v>
      </c>
      <c r="F5143" s="118" t="s">
        <v>21790</v>
      </c>
      <c r="G5143" s="118"/>
      <c r="H5143" s="118" t="s">
        <v>5279</v>
      </c>
      <c r="I5143" s="118" t="s">
        <v>21786</v>
      </c>
      <c r="J5143" s="118" t="s">
        <v>14204</v>
      </c>
    </row>
    <row r="5144" spans="1:10" ht="12.75">
      <c r="A5144" s="118" t="s">
        <v>902</v>
      </c>
      <c r="B5144" s="118" t="s">
        <v>21791</v>
      </c>
      <c r="C5144" s="118" t="b">
        <v>0</v>
      </c>
      <c r="D5144" s="118" t="e">
        <f t="shared" ca="1" si="1"/>
        <v>#NAME?</v>
      </c>
      <c r="E5144" s="118" t="s">
        <v>21792</v>
      </c>
      <c r="F5144" s="118" t="s">
        <v>21793</v>
      </c>
      <c r="G5144" s="118"/>
      <c r="H5144" s="118" t="s">
        <v>54</v>
      </c>
      <c r="I5144" s="118" t="s">
        <v>14638</v>
      </c>
      <c r="J5144" s="118" t="s">
        <v>14639</v>
      </c>
    </row>
    <row r="5145" spans="1:10" ht="12.75">
      <c r="A5145" s="118" t="s">
        <v>21794</v>
      </c>
      <c r="B5145" s="118" t="s">
        <v>1247</v>
      </c>
      <c r="C5145" s="118" t="b">
        <v>0</v>
      </c>
      <c r="D5145" s="118" t="e">
        <f t="shared" ca="1" si="1"/>
        <v>#NAME?</v>
      </c>
      <c r="E5145" s="118" t="s">
        <v>21792</v>
      </c>
      <c r="F5145" s="118" t="s">
        <v>21795</v>
      </c>
      <c r="G5145" s="118"/>
      <c r="H5145" s="118" t="s">
        <v>4227</v>
      </c>
      <c r="I5145" s="118" t="s">
        <v>14638</v>
      </c>
      <c r="J5145" s="118" t="s">
        <v>14639</v>
      </c>
    </row>
    <row r="5146" spans="1:10" ht="12.75">
      <c r="A5146" s="118" t="s">
        <v>2377</v>
      </c>
      <c r="B5146" s="118" t="s">
        <v>21796</v>
      </c>
      <c r="C5146" s="118" t="b">
        <v>0</v>
      </c>
      <c r="D5146" s="118" t="e">
        <f t="shared" ca="1" si="1"/>
        <v>#NAME?</v>
      </c>
      <c r="E5146" s="118" t="s">
        <v>21792</v>
      </c>
      <c r="F5146" s="118" t="s">
        <v>21797</v>
      </c>
      <c r="G5146" s="118"/>
      <c r="H5146" s="118" t="s">
        <v>54</v>
      </c>
      <c r="I5146" s="118" t="s">
        <v>14638</v>
      </c>
      <c r="J5146" s="118" t="s">
        <v>14639</v>
      </c>
    </row>
    <row r="5147" spans="1:10" ht="12.75">
      <c r="A5147" s="118" t="s">
        <v>7882</v>
      </c>
      <c r="B5147" s="118" t="s">
        <v>21798</v>
      </c>
      <c r="C5147" s="118" t="b">
        <v>0</v>
      </c>
      <c r="D5147" s="118" t="e">
        <f t="shared" ca="1" si="1"/>
        <v>#NAME?</v>
      </c>
      <c r="E5147" s="118" t="s">
        <v>21799</v>
      </c>
      <c r="F5147" s="118" t="s">
        <v>21800</v>
      </c>
      <c r="G5147" s="118"/>
      <c r="H5147" s="118" t="s">
        <v>4276</v>
      </c>
      <c r="I5147" s="118" t="s">
        <v>7820</v>
      </c>
      <c r="J5147" s="118" t="s">
        <v>7820</v>
      </c>
    </row>
    <row r="5148" spans="1:10" ht="12.75">
      <c r="A5148" s="118" t="s">
        <v>15076</v>
      </c>
      <c r="B5148" s="118" t="s">
        <v>21801</v>
      </c>
      <c r="C5148" s="118" t="b">
        <v>0</v>
      </c>
      <c r="D5148" s="118" t="e">
        <f t="shared" ca="1" si="1"/>
        <v>#NAME?</v>
      </c>
      <c r="E5148" s="118" t="s">
        <v>21799</v>
      </c>
      <c r="F5148" s="118" t="s">
        <v>21802</v>
      </c>
      <c r="G5148" s="118"/>
      <c r="H5148" s="118" t="s">
        <v>4276</v>
      </c>
      <c r="I5148" s="118" t="s">
        <v>7820</v>
      </c>
      <c r="J5148" s="118" t="s">
        <v>7820</v>
      </c>
    </row>
    <row r="5149" spans="1:10" ht="12.75">
      <c r="A5149" s="118" t="s">
        <v>21803</v>
      </c>
      <c r="B5149" s="118" t="s">
        <v>21804</v>
      </c>
      <c r="C5149" s="118" t="b">
        <v>0</v>
      </c>
      <c r="D5149" s="118" t="e">
        <f t="shared" ca="1" si="1"/>
        <v>#NAME?</v>
      </c>
      <c r="E5149" s="118" t="s">
        <v>21799</v>
      </c>
      <c r="F5149" s="118" t="s">
        <v>21805</v>
      </c>
      <c r="G5149" s="118"/>
      <c r="H5149" s="118" t="s">
        <v>4276</v>
      </c>
      <c r="I5149" s="118" t="s">
        <v>7820</v>
      </c>
      <c r="J5149" s="118" t="s">
        <v>7820</v>
      </c>
    </row>
    <row r="5150" spans="1:10" ht="12.75">
      <c r="A5150" s="118" t="s">
        <v>21806</v>
      </c>
      <c r="B5150" s="118" t="s">
        <v>21807</v>
      </c>
      <c r="C5150" s="118" t="b">
        <v>0</v>
      </c>
      <c r="D5150" s="118" t="e">
        <f t="shared" ca="1" si="1"/>
        <v>#NAME?</v>
      </c>
      <c r="E5150" s="118" t="s">
        <v>21808</v>
      </c>
      <c r="F5150" s="118" t="s">
        <v>21809</v>
      </c>
      <c r="G5150" s="118"/>
      <c r="H5150" s="118" t="s">
        <v>5064</v>
      </c>
      <c r="I5150" s="118" t="s">
        <v>8112</v>
      </c>
      <c r="J5150" s="118"/>
    </row>
    <row r="5151" spans="1:10" ht="12.75">
      <c r="A5151" s="118" t="s">
        <v>21806</v>
      </c>
      <c r="B5151" s="118" t="s">
        <v>21810</v>
      </c>
      <c r="C5151" s="118" t="b">
        <v>0</v>
      </c>
      <c r="D5151" s="118" t="e">
        <f t="shared" ca="1" si="1"/>
        <v>#NAME?</v>
      </c>
      <c r="E5151" s="118" t="s">
        <v>21808</v>
      </c>
      <c r="F5151" s="118" t="s">
        <v>21811</v>
      </c>
      <c r="G5151" s="118"/>
      <c r="H5151" s="118" t="s">
        <v>4278</v>
      </c>
      <c r="I5151" s="118" t="s">
        <v>8112</v>
      </c>
      <c r="J5151" s="118"/>
    </row>
    <row r="5152" spans="1:10" ht="12.75">
      <c r="A5152" s="118" t="s">
        <v>21812</v>
      </c>
      <c r="B5152" s="118" t="s">
        <v>21813</v>
      </c>
      <c r="C5152" s="118" t="b">
        <v>0</v>
      </c>
      <c r="D5152" s="118" t="e">
        <f t="shared" ca="1" si="1"/>
        <v>#NAME?</v>
      </c>
      <c r="E5152" s="118" t="s">
        <v>21808</v>
      </c>
      <c r="F5152" s="118" t="s">
        <v>21814</v>
      </c>
      <c r="G5152" s="118"/>
      <c r="H5152" s="118" t="s">
        <v>4278</v>
      </c>
      <c r="I5152" s="118" t="s">
        <v>8112</v>
      </c>
      <c r="J5152" s="118"/>
    </row>
    <row r="5153" spans="1:10" ht="12.75">
      <c r="A5153" s="118" t="s">
        <v>1069</v>
      </c>
      <c r="B5153" s="118" t="s">
        <v>2529</v>
      </c>
      <c r="C5153" s="118" t="b">
        <v>0</v>
      </c>
      <c r="D5153" s="118" t="e">
        <f t="shared" ca="1" si="1"/>
        <v>#NAME?</v>
      </c>
      <c r="E5153" s="118" t="s">
        <v>21808</v>
      </c>
      <c r="F5153" s="118" t="s">
        <v>21815</v>
      </c>
      <c r="G5153" s="118"/>
      <c r="H5153" s="118" t="s">
        <v>4278</v>
      </c>
      <c r="I5153" s="118" t="s">
        <v>8112</v>
      </c>
      <c r="J5153" s="118"/>
    </row>
    <row r="5154" spans="1:10" ht="12.75">
      <c r="A5154" s="118" t="s">
        <v>910</v>
      </c>
      <c r="B5154" s="118" t="s">
        <v>1231</v>
      </c>
      <c r="C5154" s="118" t="b">
        <v>0</v>
      </c>
      <c r="D5154" s="118" t="e">
        <f t="shared" ca="1" si="1"/>
        <v>#NAME?</v>
      </c>
      <c r="E5154" s="118" t="s">
        <v>21816</v>
      </c>
      <c r="F5154" s="118" t="s">
        <v>21817</v>
      </c>
      <c r="G5154" s="118"/>
      <c r="H5154" s="118" t="s">
        <v>54</v>
      </c>
      <c r="I5154" s="118" t="s">
        <v>7820</v>
      </c>
      <c r="J5154" s="118" t="s">
        <v>7820</v>
      </c>
    </row>
    <row r="5155" spans="1:10" ht="12.75">
      <c r="A5155" s="118" t="s">
        <v>21818</v>
      </c>
      <c r="B5155" s="118" t="s">
        <v>21819</v>
      </c>
      <c r="C5155" s="118" t="b">
        <v>0</v>
      </c>
      <c r="D5155" s="118" t="e">
        <f t="shared" ca="1" si="1"/>
        <v>#NAME?</v>
      </c>
      <c r="E5155" s="118" t="s">
        <v>21816</v>
      </c>
      <c r="F5155" s="118" t="s">
        <v>21820</v>
      </c>
      <c r="G5155" s="118"/>
      <c r="H5155" s="118" t="s">
        <v>5279</v>
      </c>
      <c r="I5155" s="118" t="s">
        <v>7820</v>
      </c>
      <c r="J5155" s="118" t="s">
        <v>7820</v>
      </c>
    </row>
    <row r="5156" spans="1:10" ht="12.75">
      <c r="A5156" s="118" t="s">
        <v>1069</v>
      </c>
      <c r="B5156" s="118" t="s">
        <v>21821</v>
      </c>
      <c r="C5156" s="118" t="b">
        <v>0</v>
      </c>
      <c r="D5156" s="118" t="e">
        <f t="shared" ca="1" si="1"/>
        <v>#NAME?</v>
      </c>
      <c r="E5156" s="118" t="s">
        <v>21816</v>
      </c>
      <c r="F5156" s="118" t="s">
        <v>21822</v>
      </c>
      <c r="G5156" s="118"/>
      <c r="H5156" s="118" t="s">
        <v>7611</v>
      </c>
      <c r="I5156" s="118" t="s">
        <v>7820</v>
      </c>
      <c r="J5156" s="118" t="s">
        <v>7820</v>
      </c>
    </row>
    <row r="5157" spans="1:10" ht="12.75">
      <c r="A5157" s="118" t="s">
        <v>10777</v>
      </c>
      <c r="B5157" s="118" t="s">
        <v>21823</v>
      </c>
      <c r="C5157" s="118" t="b">
        <v>0</v>
      </c>
      <c r="D5157" s="118" t="e">
        <f t="shared" ca="1" si="1"/>
        <v>#NAME?</v>
      </c>
      <c r="E5157" s="118" t="s">
        <v>21816</v>
      </c>
      <c r="F5157" s="118" t="s">
        <v>21824</v>
      </c>
      <c r="G5157" s="118"/>
      <c r="H5157" s="118" t="s">
        <v>54</v>
      </c>
      <c r="I5157" s="118" t="s">
        <v>7820</v>
      </c>
      <c r="J5157" s="118" t="s">
        <v>7820</v>
      </c>
    </row>
    <row r="5158" spans="1:10" ht="12.75">
      <c r="A5158" s="118" t="s">
        <v>836</v>
      </c>
      <c r="B5158" s="118" t="s">
        <v>11936</v>
      </c>
      <c r="C5158" s="118" t="b">
        <v>0</v>
      </c>
      <c r="D5158" s="118" t="e">
        <f t="shared" ca="1" si="1"/>
        <v>#NAME?</v>
      </c>
      <c r="E5158" s="118" t="s">
        <v>21825</v>
      </c>
      <c r="F5158" s="118" t="s">
        <v>21826</v>
      </c>
      <c r="G5158" s="118"/>
      <c r="H5158" s="118" t="s">
        <v>4276</v>
      </c>
      <c r="I5158" s="118" t="s">
        <v>10579</v>
      </c>
      <c r="J5158" s="118" t="s">
        <v>7591</v>
      </c>
    </row>
    <row r="5159" spans="1:10" ht="12.75">
      <c r="A5159" s="118" t="s">
        <v>2068</v>
      </c>
      <c r="B5159" s="118" t="s">
        <v>13888</v>
      </c>
      <c r="C5159" s="118" t="b">
        <v>0</v>
      </c>
      <c r="D5159" s="118" t="e">
        <f t="shared" ca="1" si="1"/>
        <v>#NAME?</v>
      </c>
      <c r="E5159" s="118" t="s">
        <v>21825</v>
      </c>
      <c r="F5159" s="118" t="s">
        <v>21827</v>
      </c>
      <c r="G5159" s="118"/>
      <c r="H5159" s="118" t="s">
        <v>4276</v>
      </c>
      <c r="I5159" s="118" t="s">
        <v>10579</v>
      </c>
      <c r="J5159" s="118" t="s">
        <v>7591</v>
      </c>
    </row>
    <row r="5160" spans="1:10" ht="12.75">
      <c r="A5160" s="118" t="s">
        <v>1240</v>
      </c>
      <c r="B5160" s="118" t="s">
        <v>21828</v>
      </c>
      <c r="C5160" s="118" t="b">
        <v>0</v>
      </c>
      <c r="D5160" s="118" t="e">
        <f t="shared" ca="1" si="1"/>
        <v>#NAME?</v>
      </c>
      <c r="E5160" s="118" t="s">
        <v>21825</v>
      </c>
      <c r="F5160" s="118" t="s">
        <v>21829</v>
      </c>
      <c r="G5160" s="118"/>
      <c r="H5160" s="118" t="s">
        <v>4276</v>
      </c>
      <c r="I5160" s="118" t="s">
        <v>10579</v>
      </c>
      <c r="J5160" s="118" t="s">
        <v>7591</v>
      </c>
    </row>
    <row r="5161" spans="1:10" ht="12.75">
      <c r="A5161" s="118" t="s">
        <v>1069</v>
      </c>
      <c r="B5161" s="118" t="s">
        <v>21830</v>
      </c>
      <c r="C5161" s="118" t="b">
        <v>0</v>
      </c>
      <c r="D5161" s="118" t="e">
        <f t="shared" ca="1" si="1"/>
        <v>#NAME?</v>
      </c>
      <c r="E5161" s="118" t="s">
        <v>21825</v>
      </c>
      <c r="F5161" s="118" t="s">
        <v>21831</v>
      </c>
      <c r="G5161" s="118"/>
      <c r="H5161" s="118" t="s">
        <v>4831</v>
      </c>
      <c r="I5161" s="118" t="s">
        <v>10579</v>
      </c>
      <c r="J5161" s="118" t="s">
        <v>7591</v>
      </c>
    </row>
    <row r="5162" spans="1:10" ht="12.75">
      <c r="A5162" s="118" t="s">
        <v>21832</v>
      </c>
      <c r="B5162" s="118" t="s">
        <v>21326</v>
      </c>
      <c r="C5162" s="118" t="b">
        <v>0</v>
      </c>
      <c r="D5162" s="118" t="e">
        <f t="shared" ca="1" si="1"/>
        <v>#NAME?</v>
      </c>
      <c r="E5162" s="118" t="s">
        <v>21833</v>
      </c>
      <c r="F5162" s="118" t="s">
        <v>21834</v>
      </c>
      <c r="G5162" s="118"/>
      <c r="H5162" s="118" t="s">
        <v>4278</v>
      </c>
      <c r="I5162" s="118" t="s">
        <v>8204</v>
      </c>
      <c r="J5162" s="118"/>
    </row>
    <row r="5163" spans="1:10" ht="12.75">
      <c r="A5163" s="118" t="s">
        <v>814</v>
      </c>
      <c r="B5163" s="118" t="s">
        <v>21835</v>
      </c>
      <c r="C5163" s="118" t="b">
        <v>0</v>
      </c>
      <c r="D5163" s="118" t="e">
        <f t="shared" ca="1" si="1"/>
        <v>#NAME?</v>
      </c>
      <c r="E5163" s="118" t="s">
        <v>21836</v>
      </c>
      <c r="F5163" s="118" t="s">
        <v>21837</v>
      </c>
      <c r="G5163" s="118"/>
      <c r="H5163" s="118" t="s">
        <v>4831</v>
      </c>
      <c r="I5163" s="118" t="s">
        <v>7762</v>
      </c>
      <c r="J5163" s="118" t="s">
        <v>7763</v>
      </c>
    </row>
    <row r="5164" spans="1:10" ht="12.75">
      <c r="A5164" s="118" t="s">
        <v>8422</v>
      </c>
      <c r="B5164" s="118" t="s">
        <v>21838</v>
      </c>
      <c r="C5164" s="118" t="b">
        <v>0</v>
      </c>
      <c r="D5164" s="118" t="e">
        <f t="shared" ca="1" si="1"/>
        <v>#NAME?</v>
      </c>
      <c r="E5164" s="118" t="s">
        <v>21836</v>
      </c>
      <c r="F5164" s="118" t="s">
        <v>21839</v>
      </c>
      <c r="G5164" s="118"/>
      <c r="H5164" s="118" t="s">
        <v>8474</v>
      </c>
      <c r="I5164" s="118" t="s">
        <v>7762</v>
      </c>
      <c r="J5164" s="118" t="s">
        <v>7763</v>
      </c>
    </row>
    <row r="5165" spans="1:10" ht="12.75">
      <c r="A5165" s="118" t="s">
        <v>15494</v>
      </c>
      <c r="B5165" s="118" t="s">
        <v>21840</v>
      </c>
      <c r="C5165" s="118" t="b">
        <v>0</v>
      </c>
      <c r="D5165" s="118" t="e">
        <f t="shared" ca="1" si="1"/>
        <v>#NAME?</v>
      </c>
      <c r="E5165" s="118" t="s">
        <v>21841</v>
      </c>
      <c r="F5165" s="118" t="s">
        <v>21842</v>
      </c>
      <c r="G5165" s="118"/>
      <c r="H5165" s="118" t="s">
        <v>4278</v>
      </c>
      <c r="I5165" s="118" t="s">
        <v>7820</v>
      </c>
      <c r="J5165" s="118" t="s">
        <v>7820</v>
      </c>
    </row>
    <row r="5166" spans="1:10" ht="12.75">
      <c r="A5166" s="118" t="s">
        <v>13750</v>
      </c>
      <c r="B5166" s="118" t="s">
        <v>21843</v>
      </c>
      <c r="C5166" s="118" t="b">
        <v>0</v>
      </c>
      <c r="D5166" s="118" t="e">
        <f t="shared" ca="1" si="1"/>
        <v>#NAME?</v>
      </c>
      <c r="E5166" s="118" t="s">
        <v>21844</v>
      </c>
      <c r="F5166" s="118" t="s">
        <v>21845</v>
      </c>
      <c r="G5166" s="118"/>
      <c r="H5166" s="118" t="s">
        <v>4305</v>
      </c>
      <c r="I5166" s="118" t="s">
        <v>8701</v>
      </c>
      <c r="J5166" s="118" t="s">
        <v>8702</v>
      </c>
    </row>
    <row r="5167" spans="1:10" ht="12.75">
      <c r="A5167" s="118" t="s">
        <v>21846</v>
      </c>
      <c r="B5167" s="118" t="s">
        <v>21847</v>
      </c>
      <c r="C5167" s="118" t="b">
        <v>0</v>
      </c>
      <c r="D5167" s="118" t="e">
        <f t="shared" ca="1" si="1"/>
        <v>#NAME?</v>
      </c>
      <c r="E5167" s="118" t="s">
        <v>21844</v>
      </c>
      <c r="F5167" s="118" t="s">
        <v>21848</v>
      </c>
      <c r="G5167" s="118"/>
      <c r="H5167" s="118" t="s">
        <v>4305</v>
      </c>
      <c r="I5167" s="118" t="s">
        <v>8701</v>
      </c>
      <c r="J5167" s="118" t="s">
        <v>8702</v>
      </c>
    </row>
    <row r="5168" spans="1:10" ht="12.75">
      <c r="A5168" s="118" t="s">
        <v>1591</v>
      </c>
      <c r="B5168" s="118" t="s">
        <v>20842</v>
      </c>
      <c r="C5168" s="118" t="b">
        <v>0</v>
      </c>
      <c r="D5168" s="118" t="e">
        <f t="shared" ca="1" si="1"/>
        <v>#NAME?</v>
      </c>
      <c r="E5168" s="118" t="s">
        <v>21844</v>
      </c>
      <c r="F5168" s="118" t="s">
        <v>21849</v>
      </c>
      <c r="G5168" s="118"/>
      <c r="H5168" s="118" t="s">
        <v>4305</v>
      </c>
      <c r="I5168" s="118" t="s">
        <v>8701</v>
      </c>
      <c r="J5168" s="118" t="s">
        <v>8702</v>
      </c>
    </row>
    <row r="5169" spans="1:10" ht="12.75">
      <c r="A5169" s="118" t="s">
        <v>826</v>
      </c>
      <c r="B5169" s="118" t="s">
        <v>16351</v>
      </c>
      <c r="C5169" s="118" t="b">
        <v>0</v>
      </c>
      <c r="D5169" s="118" t="e">
        <f t="shared" ca="1" si="1"/>
        <v>#NAME?</v>
      </c>
      <c r="E5169" s="118" t="s">
        <v>21844</v>
      </c>
      <c r="F5169" s="118" t="s">
        <v>21850</v>
      </c>
      <c r="G5169" s="118"/>
      <c r="H5169" s="118" t="s">
        <v>21851</v>
      </c>
      <c r="I5169" s="118" t="s">
        <v>8701</v>
      </c>
      <c r="J5169" s="118" t="s">
        <v>8702</v>
      </c>
    </row>
    <row r="5170" spans="1:10" ht="12.75">
      <c r="A5170" s="118" t="s">
        <v>9624</v>
      </c>
      <c r="B5170" s="118" t="s">
        <v>21852</v>
      </c>
      <c r="C5170" s="118" t="b">
        <v>0</v>
      </c>
      <c r="D5170" s="118" t="e">
        <f t="shared" ca="1" si="1"/>
        <v>#NAME?</v>
      </c>
      <c r="E5170" s="118" t="s">
        <v>21844</v>
      </c>
      <c r="F5170" s="118" t="s">
        <v>21853</v>
      </c>
      <c r="G5170" s="118"/>
      <c r="H5170" s="118" t="s">
        <v>4305</v>
      </c>
      <c r="I5170" s="118" t="s">
        <v>8701</v>
      </c>
      <c r="J5170" s="118" t="s">
        <v>8702</v>
      </c>
    </row>
    <row r="5171" spans="1:10" ht="12.75">
      <c r="A5171" s="118" t="s">
        <v>21854</v>
      </c>
      <c r="B5171" s="118" t="s">
        <v>21855</v>
      </c>
      <c r="C5171" s="118" t="b">
        <v>0</v>
      </c>
      <c r="D5171" s="118" t="e">
        <f t="shared" ca="1" si="1"/>
        <v>#NAME?</v>
      </c>
      <c r="E5171" s="118" t="s">
        <v>21844</v>
      </c>
      <c r="F5171" s="118" t="s">
        <v>21856</v>
      </c>
      <c r="G5171" s="118"/>
      <c r="H5171" s="118" t="s">
        <v>4305</v>
      </c>
      <c r="I5171" s="118" t="s">
        <v>8701</v>
      </c>
      <c r="J5171" s="118" t="s">
        <v>8702</v>
      </c>
    </row>
    <row r="5172" spans="1:10" ht="12.75">
      <c r="A5172" s="118" t="s">
        <v>20251</v>
      </c>
      <c r="B5172" s="118" t="s">
        <v>21857</v>
      </c>
      <c r="C5172" s="118" t="b">
        <v>0</v>
      </c>
      <c r="D5172" s="118" t="e">
        <f t="shared" ca="1" si="1"/>
        <v>#NAME?</v>
      </c>
      <c r="E5172" s="118" t="s">
        <v>21844</v>
      </c>
      <c r="F5172" s="118" t="s">
        <v>21858</v>
      </c>
      <c r="G5172" s="118"/>
      <c r="H5172" s="118" t="s">
        <v>21859</v>
      </c>
      <c r="I5172" s="118" t="s">
        <v>8701</v>
      </c>
      <c r="J5172" s="118" t="s">
        <v>8702</v>
      </c>
    </row>
    <row r="5173" spans="1:10" ht="12.75">
      <c r="A5173" s="118" t="s">
        <v>15455</v>
      </c>
      <c r="B5173" s="118" t="s">
        <v>21860</v>
      </c>
      <c r="C5173" s="118" t="b">
        <v>0</v>
      </c>
      <c r="D5173" s="118" t="e">
        <f t="shared" ca="1" si="1"/>
        <v>#NAME?</v>
      </c>
      <c r="E5173" s="118" t="s">
        <v>21844</v>
      </c>
      <c r="F5173" s="118" t="s">
        <v>21861</v>
      </c>
      <c r="G5173" s="118"/>
      <c r="H5173" s="118" t="s">
        <v>21780</v>
      </c>
      <c r="I5173" s="118" t="s">
        <v>8701</v>
      </c>
      <c r="J5173" s="118" t="s">
        <v>8702</v>
      </c>
    </row>
    <row r="5174" spans="1:10" ht="12.75">
      <c r="A5174" s="118" t="s">
        <v>21862</v>
      </c>
      <c r="B5174" s="118" t="s">
        <v>1834</v>
      </c>
      <c r="C5174" s="118" t="b">
        <v>0</v>
      </c>
      <c r="D5174" s="118" t="e">
        <f t="shared" ca="1" si="1"/>
        <v>#NAME?</v>
      </c>
      <c r="E5174" s="118" t="s">
        <v>21863</v>
      </c>
      <c r="F5174" s="118" t="s">
        <v>21864</v>
      </c>
      <c r="G5174" s="118"/>
      <c r="H5174" s="118" t="s">
        <v>4276</v>
      </c>
      <c r="I5174" s="118" t="s">
        <v>7820</v>
      </c>
      <c r="J5174" s="118" t="s">
        <v>7820</v>
      </c>
    </row>
    <row r="5175" spans="1:10" ht="12.75">
      <c r="A5175" s="118" t="s">
        <v>814</v>
      </c>
      <c r="B5175" s="118" t="s">
        <v>2664</v>
      </c>
      <c r="C5175" s="118" t="b">
        <v>0</v>
      </c>
      <c r="D5175" s="118" t="e">
        <f t="shared" ca="1" si="1"/>
        <v>#NAME?</v>
      </c>
      <c r="E5175" s="118" t="s">
        <v>21863</v>
      </c>
      <c r="F5175" s="118" t="s">
        <v>21865</v>
      </c>
      <c r="G5175" s="118"/>
      <c r="H5175" s="118" t="s">
        <v>4276</v>
      </c>
      <c r="I5175" s="118" t="s">
        <v>7820</v>
      </c>
      <c r="J5175" s="118" t="s">
        <v>7820</v>
      </c>
    </row>
    <row r="5176" spans="1:10" ht="12.75">
      <c r="A5176" s="118" t="s">
        <v>21866</v>
      </c>
      <c r="B5176" s="118" t="s">
        <v>926</v>
      </c>
      <c r="C5176" s="118" t="b">
        <v>0</v>
      </c>
      <c r="D5176" s="118" t="e">
        <f t="shared" ca="1" si="1"/>
        <v>#NAME?</v>
      </c>
      <c r="E5176" s="118" t="s">
        <v>21863</v>
      </c>
      <c r="F5176" s="118" t="s">
        <v>21867</v>
      </c>
      <c r="G5176" s="118"/>
      <c r="H5176" s="118" t="s">
        <v>4276</v>
      </c>
      <c r="I5176" s="118" t="s">
        <v>9659</v>
      </c>
      <c r="J5176" s="118" t="s">
        <v>9660</v>
      </c>
    </row>
    <row r="5177" spans="1:10" ht="12.75">
      <c r="A5177" s="118" t="s">
        <v>1123</v>
      </c>
      <c r="B5177" s="118" t="s">
        <v>21868</v>
      </c>
      <c r="C5177" s="118" t="b">
        <v>0</v>
      </c>
      <c r="D5177" s="118" t="e">
        <f t="shared" ca="1" si="1"/>
        <v>#NAME?</v>
      </c>
      <c r="E5177" s="118" t="s">
        <v>21863</v>
      </c>
      <c r="F5177" s="118" t="s">
        <v>21869</v>
      </c>
      <c r="G5177" s="118"/>
      <c r="H5177" s="118" t="s">
        <v>4276</v>
      </c>
      <c r="I5177" s="118" t="s">
        <v>7820</v>
      </c>
      <c r="J5177" s="118" t="s">
        <v>7820</v>
      </c>
    </row>
    <row r="5178" spans="1:10" ht="12.75">
      <c r="A5178" s="118" t="s">
        <v>910</v>
      </c>
      <c r="B5178" s="118" t="s">
        <v>21870</v>
      </c>
      <c r="C5178" s="118" t="b">
        <v>0</v>
      </c>
      <c r="D5178" s="118" t="e">
        <f t="shared" ca="1" si="1"/>
        <v>#NAME?</v>
      </c>
      <c r="E5178" s="118" t="s">
        <v>21863</v>
      </c>
      <c r="F5178" s="118" t="s">
        <v>21871</v>
      </c>
      <c r="G5178" s="118"/>
      <c r="H5178" s="118" t="s">
        <v>4276</v>
      </c>
      <c r="I5178" s="118" t="s">
        <v>7820</v>
      </c>
      <c r="J5178" s="118" t="s">
        <v>7820</v>
      </c>
    </row>
    <row r="5179" spans="1:10" ht="12.75">
      <c r="A5179" s="118" t="s">
        <v>1861</v>
      </c>
      <c r="B5179" s="118" t="s">
        <v>21872</v>
      </c>
      <c r="C5179" s="118" t="b">
        <v>0</v>
      </c>
      <c r="D5179" s="118" t="e">
        <f t="shared" ca="1" si="1"/>
        <v>#NAME?</v>
      </c>
      <c r="E5179" s="118" t="s">
        <v>21863</v>
      </c>
      <c r="F5179" s="118" t="s">
        <v>21873</v>
      </c>
      <c r="G5179" s="118"/>
      <c r="H5179" s="118" t="s">
        <v>4276</v>
      </c>
      <c r="I5179" s="118" t="s">
        <v>7820</v>
      </c>
      <c r="J5179" s="118" t="s">
        <v>7820</v>
      </c>
    </row>
    <row r="5180" spans="1:10" ht="12.75">
      <c r="A5180" s="118" t="s">
        <v>1666</v>
      </c>
      <c r="B5180" s="118" t="s">
        <v>10442</v>
      </c>
      <c r="C5180" s="118" t="b">
        <v>0</v>
      </c>
      <c r="D5180" s="118" t="e">
        <f t="shared" ca="1" si="1"/>
        <v>#NAME?</v>
      </c>
      <c r="E5180" s="118" t="s">
        <v>21863</v>
      </c>
      <c r="F5180" s="118" t="s">
        <v>21874</v>
      </c>
      <c r="G5180" s="118"/>
      <c r="H5180" s="118" t="s">
        <v>4276</v>
      </c>
      <c r="I5180" s="118" t="s">
        <v>9659</v>
      </c>
      <c r="J5180" s="118" t="s">
        <v>9660</v>
      </c>
    </row>
    <row r="5181" spans="1:10" ht="12.75">
      <c r="A5181" s="118" t="s">
        <v>1666</v>
      </c>
      <c r="B5181" s="118" t="s">
        <v>21875</v>
      </c>
      <c r="C5181" s="118" t="b">
        <v>0</v>
      </c>
      <c r="D5181" s="118" t="e">
        <f t="shared" ca="1" si="1"/>
        <v>#NAME?</v>
      </c>
      <c r="E5181" s="118" t="s">
        <v>21863</v>
      </c>
      <c r="F5181" s="118" t="s">
        <v>21876</v>
      </c>
      <c r="G5181" s="118"/>
      <c r="H5181" s="118" t="s">
        <v>4276</v>
      </c>
      <c r="I5181" s="118" t="s">
        <v>7820</v>
      </c>
      <c r="J5181" s="118" t="s">
        <v>7820</v>
      </c>
    </row>
    <row r="5182" spans="1:10" ht="12.75">
      <c r="A5182" s="118" t="s">
        <v>1602</v>
      </c>
      <c r="B5182" s="118" t="s">
        <v>10864</v>
      </c>
      <c r="C5182" s="118" t="b">
        <v>0</v>
      </c>
      <c r="D5182" s="118" t="e">
        <f t="shared" ca="1" si="1"/>
        <v>#NAME?</v>
      </c>
      <c r="E5182" s="118" t="s">
        <v>21863</v>
      </c>
      <c r="F5182" s="118" t="s">
        <v>21877</v>
      </c>
      <c r="G5182" s="118"/>
      <c r="H5182" s="118" t="s">
        <v>4276</v>
      </c>
      <c r="I5182" s="118" t="s">
        <v>9659</v>
      </c>
      <c r="J5182" s="118" t="s">
        <v>9660</v>
      </c>
    </row>
    <row r="5183" spans="1:10" ht="12.75">
      <c r="A5183" s="118" t="s">
        <v>13685</v>
      </c>
      <c r="B5183" s="118" t="s">
        <v>21878</v>
      </c>
      <c r="C5183" s="118" t="b">
        <v>0</v>
      </c>
      <c r="D5183" s="118" t="e">
        <f t="shared" ca="1" si="1"/>
        <v>#NAME?</v>
      </c>
      <c r="E5183" s="118" t="s">
        <v>21863</v>
      </c>
      <c r="F5183" s="118" t="s">
        <v>21879</v>
      </c>
      <c r="G5183" s="118"/>
      <c r="H5183" s="118" t="s">
        <v>4276</v>
      </c>
      <c r="I5183" s="118" t="s">
        <v>7642</v>
      </c>
      <c r="J5183" s="118"/>
    </row>
    <row r="5184" spans="1:10" ht="12.75">
      <c r="A5184" s="118" t="s">
        <v>21880</v>
      </c>
      <c r="B5184" s="118" t="s">
        <v>963</v>
      </c>
      <c r="C5184" s="118" t="b">
        <v>0</v>
      </c>
      <c r="D5184" s="118" t="e">
        <f t="shared" ca="1" si="1"/>
        <v>#NAME?</v>
      </c>
      <c r="E5184" s="118" t="s">
        <v>21863</v>
      </c>
      <c r="F5184" s="118" t="s">
        <v>21881</v>
      </c>
      <c r="G5184" s="118"/>
      <c r="H5184" s="118" t="s">
        <v>16426</v>
      </c>
      <c r="I5184" s="118" t="s">
        <v>7820</v>
      </c>
      <c r="J5184" s="118" t="s">
        <v>7820</v>
      </c>
    </row>
    <row r="5185" spans="1:10" ht="12.75">
      <c r="A5185" s="118" t="s">
        <v>870</v>
      </c>
      <c r="B5185" s="118" t="s">
        <v>21882</v>
      </c>
      <c r="C5185" s="118" t="b">
        <v>0</v>
      </c>
      <c r="D5185" s="118" t="e">
        <f t="shared" ca="1" si="1"/>
        <v>#NAME?</v>
      </c>
      <c r="E5185" s="118" t="s">
        <v>21863</v>
      </c>
      <c r="F5185" s="118" t="s">
        <v>21883</v>
      </c>
      <c r="G5185" s="118"/>
      <c r="H5185" s="118" t="s">
        <v>4276</v>
      </c>
      <c r="I5185" s="118"/>
      <c r="J5185" s="118"/>
    </row>
    <row r="5186" spans="1:10" ht="12.75">
      <c r="A5186" s="118" t="s">
        <v>1591</v>
      </c>
      <c r="B5186" s="118" t="s">
        <v>12886</v>
      </c>
      <c r="C5186" s="118" t="b">
        <v>0</v>
      </c>
      <c r="D5186" s="118" t="e">
        <f t="shared" ca="1" si="1"/>
        <v>#NAME?</v>
      </c>
      <c r="E5186" s="118" t="s">
        <v>21863</v>
      </c>
      <c r="F5186" s="118" t="s">
        <v>21884</v>
      </c>
      <c r="G5186" s="118"/>
      <c r="H5186" s="118" t="s">
        <v>4276</v>
      </c>
      <c r="I5186" s="118" t="s">
        <v>7642</v>
      </c>
      <c r="J5186" s="118"/>
    </row>
    <row r="5187" spans="1:10" ht="12.75">
      <c r="A5187" s="118" t="s">
        <v>1026</v>
      </c>
      <c r="B5187" s="118" t="s">
        <v>21885</v>
      </c>
      <c r="C5187" s="118" t="b">
        <v>0</v>
      </c>
      <c r="D5187" s="118" t="e">
        <f t="shared" ca="1" si="1"/>
        <v>#NAME?</v>
      </c>
      <c r="E5187" s="118" t="s">
        <v>21863</v>
      </c>
      <c r="F5187" s="118" t="s">
        <v>21886</v>
      </c>
      <c r="G5187" s="118"/>
      <c r="H5187" s="118" t="s">
        <v>4276</v>
      </c>
      <c r="I5187" s="118" t="s">
        <v>9659</v>
      </c>
      <c r="J5187" s="118" t="s">
        <v>9660</v>
      </c>
    </row>
    <row r="5188" spans="1:10" ht="12.75">
      <c r="A5188" s="118" t="s">
        <v>798</v>
      </c>
      <c r="B5188" s="118" t="s">
        <v>21887</v>
      </c>
      <c r="C5188" s="118" t="b">
        <v>0</v>
      </c>
      <c r="D5188" s="118" t="e">
        <f t="shared" ca="1" si="1"/>
        <v>#NAME?</v>
      </c>
      <c r="E5188" s="118" t="s">
        <v>21863</v>
      </c>
      <c r="F5188" s="118" t="s">
        <v>21888</v>
      </c>
      <c r="G5188" s="118"/>
      <c r="H5188" s="118" t="s">
        <v>4276</v>
      </c>
      <c r="I5188" s="118" t="s">
        <v>9659</v>
      </c>
      <c r="J5188" s="118" t="s">
        <v>9660</v>
      </c>
    </row>
    <row r="5189" spans="1:10" ht="12.75">
      <c r="A5189" s="118" t="s">
        <v>1124</v>
      </c>
      <c r="B5189" s="118" t="s">
        <v>21889</v>
      </c>
      <c r="C5189" s="118" t="b">
        <v>0</v>
      </c>
      <c r="D5189" s="118" t="e">
        <f t="shared" ca="1" si="1"/>
        <v>#NAME?</v>
      </c>
      <c r="E5189" s="118" t="s">
        <v>21863</v>
      </c>
      <c r="F5189" s="118" t="s">
        <v>21890</v>
      </c>
      <c r="G5189" s="118"/>
      <c r="H5189" s="118" t="s">
        <v>4276</v>
      </c>
      <c r="I5189" s="118" t="s">
        <v>8756</v>
      </c>
      <c r="J5189" s="118" t="s">
        <v>8756</v>
      </c>
    </row>
    <row r="5190" spans="1:10" ht="12.75">
      <c r="A5190" s="118" t="s">
        <v>2406</v>
      </c>
      <c r="B5190" s="118" t="s">
        <v>21891</v>
      </c>
      <c r="C5190" s="118" t="b">
        <v>0</v>
      </c>
      <c r="D5190" s="118" t="e">
        <f t="shared" ca="1" si="1"/>
        <v>#NAME?</v>
      </c>
      <c r="E5190" s="118" t="s">
        <v>21863</v>
      </c>
      <c r="F5190" s="118" t="s">
        <v>21892</v>
      </c>
      <c r="G5190" s="118"/>
      <c r="H5190" s="118" t="s">
        <v>4276</v>
      </c>
      <c r="I5190" s="118" t="s">
        <v>9659</v>
      </c>
      <c r="J5190" s="118" t="s">
        <v>9660</v>
      </c>
    </row>
    <row r="5191" spans="1:10" ht="12.75">
      <c r="A5191" s="118" t="s">
        <v>2290</v>
      </c>
      <c r="B5191" s="118" t="s">
        <v>21893</v>
      </c>
      <c r="C5191" s="118" t="b">
        <v>0</v>
      </c>
      <c r="D5191" s="118" t="e">
        <f t="shared" ca="1" si="1"/>
        <v>#NAME?</v>
      </c>
      <c r="E5191" s="118" t="s">
        <v>21863</v>
      </c>
      <c r="F5191" s="118" t="s">
        <v>21894</v>
      </c>
      <c r="G5191" s="118"/>
      <c r="H5191" s="118" t="s">
        <v>4276</v>
      </c>
      <c r="I5191" s="118" t="s">
        <v>9659</v>
      </c>
      <c r="J5191" s="118" t="s">
        <v>9660</v>
      </c>
    </row>
    <row r="5192" spans="1:10" ht="12.75">
      <c r="A5192" s="118" t="s">
        <v>16621</v>
      </c>
      <c r="B5192" s="118" t="s">
        <v>14340</v>
      </c>
      <c r="C5192" s="118" t="b">
        <v>0</v>
      </c>
      <c r="D5192" s="118" t="e">
        <f t="shared" ca="1" si="1"/>
        <v>#NAME?</v>
      </c>
      <c r="E5192" s="118" t="s">
        <v>21863</v>
      </c>
      <c r="F5192" s="118" t="s">
        <v>21895</v>
      </c>
      <c r="G5192" s="118"/>
      <c r="H5192" s="118" t="s">
        <v>4276</v>
      </c>
      <c r="I5192" s="118" t="s">
        <v>9659</v>
      </c>
      <c r="J5192" s="118" t="s">
        <v>9660</v>
      </c>
    </row>
    <row r="5193" spans="1:10" ht="12.75">
      <c r="A5193" s="118" t="s">
        <v>21896</v>
      </c>
      <c r="B5193" s="118" t="s">
        <v>21897</v>
      </c>
      <c r="C5193" s="118" t="b">
        <v>0</v>
      </c>
      <c r="D5193" s="118" t="e">
        <f t="shared" ca="1" si="1"/>
        <v>#NAME?</v>
      </c>
      <c r="E5193" s="118" t="s">
        <v>21863</v>
      </c>
      <c r="F5193" s="118" t="s">
        <v>21898</v>
      </c>
      <c r="G5193" s="118"/>
      <c r="H5193" s="118" t="s">
        <v>4276</v>
      </c>
      <c r="I5193" s="118" t="s">
        <v>7820</v>
      </c>
      <c r="J5193" s="118" t="s">
        <v>7820</v>
      </c>
    </row>
    <row r="5194" spans="1:10" ht="12.75">
      <c r="A5194" s="118" t="s">
        <v>19485</v>
      </c>
      <c r="B5194" s="118" t="s">
        <v>21899</v>
      </c>
      <c r="C5194" s="118" t="b">
        <v>0</v>
      </c>
      <c r="D5194" s="118" t="e">
        <f t="shared" ca="1" si="1"/>
        <v>#NAME?</v>
      </c>
      <c r="E5194" s="118" t="s">
        <v>21863</v>
      </c>
      <c r="F5194" s="118" t="s">
        <v>21900</v>
      </c>
      <c r="G5194" s="118"/>
      <c r="H5194" s="118" t="s">
        <v>4276</v>
      </c>
      <c r="I5194" s="118" t="s">
        <v>8050</v>
      </c>
      <c r="J5194" s="118"/>
    </row>
    <row r="5195" spans="1:10" ht="12.75">
      <c r="A5195" s="118" t="s">
        <v>2523</v>
      </c>
      <c r="B5195" s="118" t="s">
        <v>21901</v>
      </c>
      <c r="C5195" s="118" t="b">
        <v>0</v>
      </c>
      <c r="D5195" s="118" t="e">
        <f t="shared" ca="1" si="1"/>
        <v>#NAME?</v>
      </c>
      <c r="E5195" s="118" t="s">
        <v>21863</v>
      </c>
      <c r="F5195" s="118" t="s">
        <v>21902</v>
      </c>
      <c r="G5195" s="118"/>
      <c r="H5195" s="118" t="s">
        <v>5279</v>
      </c>
      <c r="I5195" s="118" t="s">
        <v>9659</v>
      </c>
      <c r="J5195" s="118" t="s">
        <v>9660</v>
      </c>
    </row>
    <row r="5196" spans="1:10" ht="12.75">
      <c r="A5196" s="118" t="s">
        <v>995</v>
      </c>
      <c r="B5196" s="118" t="s">
        <v>9181</v>
      </c>
      <c r="C5196" s="118" t="b">
        <v>0</v>
      </c>
      <c r="D5196" s="118" t="e">
        <f t="shared" ca="1" si="1"/>
        <v>#NAME?</v>
      </c>
      <c r="E5196" s="118" t="s">
        <v>21863</v>
      </c>
      <c r="F5196" s="118" t="s">
        <v>21903</v>
      </c>
      <c r="G5196" s="118"/>
      <c r="H5196" s="118" t="s">
        <v>10204</v>
      </c>
      <c r="I5196" s="118" t="s">
        <v>9659</v>
      </c>
      <c r="J5196" s="118" t="s">
        <v>9660</v>
      </c>
    </row>
    <row r="5197" spans="1:10" ht="12.75">
      <c r="A5197" s="118" t="s">
        <v>10777</v>
      </c>
      <c r="B5197" s="118" t="s">
        <v>14716</v>
      </c>
      <c r="C5197" s="118" t="b">
        <v>0</v>
      </c>
      <c r="D5197" s="118" t="e">
        <f t="shared" ca="1" si="1"/>
        <v>#NAME?</v>
      </c>
      <c r="E5197" s="118" t="s">
        <v>21863</v>
      </c>
      <c r="F5197" s="118" t="s">
        <v>21904</v>
      </c>
      <c r="G5197" s="118"/>
      <c r="H5197" s="118" t="s">
        <v>4640</v>
      </c>
      <c r="I5197" s="118" t="s">
        <v>9659</v>
      </c>
      <c r="J5197" s="118" t="s">
        <v>9660</v>
      </c>
    </row>
    <row r="5198" spans="1:10" ht="12.75">
      <c r="A5198" s="118" t="s">
        <v>9126</v>
      </c>
      <c r="B5198" s="118" t="s">
        <v>11460</v>
      </c>
      <c r="C5198" s="118" t="b">
        <v>0</v>
      </c>
      <c r="D5198" s="118" t="e">
        <f t="shared" ca="1" si="1"/>
        <v>#NAME?</v>
      </c>
      <c r="E5198" s="118" t="s">
        <v>21905</v>
      </c>
      <c r="F5198" s="118" t="s">
        <v>21906</v>
      </c>
      <c r="G5198" s="118"/>
      <c r="H5198" s="118" t="s">
        <v>21907</v>
      </c>
      <c r="I5198" s="118" t="s">
        <v>8526</v>
      </c>
      <c r="J5198" s="118" t="s">
        <v>7591</v>
      </c>
    </row>
    <row r="5199" spans="1:10" ht="12.75">
      <c r="A5199" s="118" t="s">
        <v>1704</v>
      </c>
      <c r="B5199" s="118" t="s">
        <v>21908</v>
      </c>
      <c r="C5199" s="118" t="b">
        <v>0</v>
      </c>
      <c r="D5199" s="118" t="e">
        <f t="shared" ca="1" si="1"/>
        <v>#NAME?</v>
      </c>
      <c r="E5199" s="118" t="s">
        <v>21905</v>
      </c>
      <c r="F5199" s="118" t="s">
        <v>21909</v>
      </c>
      <c r="G5199" s="118"/>
      <c r="H5199" s="118" t="s">
        <v>4276</v>
      </c>
      <c r="I5199" s="118" t="s">
        <v>8526</v>
      </c>
      <c r="J5199" s="118" t="s">
        <v>7591</v>
      </c>
    </row>
    <row r="5200" spans="1:10" ht="12.75">
      <c r="A5200" s="118" t="s">
        <v>12414</v>
      </c>
      <c r="B5200" s="118" t="s">
        <v>936</v>
      </c>
      <c r="C5200" s="118" t="b">
        <v>0</v>
      </c>
      <c r="D5200" s="118" t="e">
        <f t="shared" ca="1" si="1"/>
        <v>#NAME?</v>
      </c>
      <c r="E5200" s="118" t="s">
        <v>21905</v>
      </c>
      <c r="F5200" s="118" t="s">
        <v>21910</v>
      </c>
      <c r="G5200" s="118"/>
      <c r="H5200" s="118" t="s">
        <v>4485</v>
      </c>
      <c r="I5200" s="118" t="s">
        <v>8526</v>
      </c>
      <c r="J5200" s="118" t="s">
        <v>7591</v>
      </c>
    </row>
    <row r="5201" spans="1:10" ht="12.75">
      <c r="A5201" s="118" t="s">
        <v>1666</v>
      </c>
      <c r="B5201" s="118" t="s">
        <v>21911</v>
      </c>
      <c r="C5201" s="118" t="b">
        <v>0</v>
      </c>
      <c r="D5201" s="118" t="e">
        <f t="shared" ca="1" si="1"/>
        <v>#NAME?</v>
      </c>
      <c r="E5201" s="118" t="s">
        <v>21905</v>
      </c>
      <c r="F5201" s="118" t="s">
        <v>21912</v>
      </c>
      <c r="G5201" s="118"/>
      <c r="H5201" s="118" t="s">
        <v>10204</v>
      </c>
      <c r="I5201" s="118" t="s">
        <v>8526</v>
      </c>
      <c r="J5201" s="118" t="s">
        <v>7591</v>
      </c>
    </row>
    <row r="5202" spans="1:10" ht="12.75">
      <c r="A5202" s="118" t="s">
        <v>1666</v>
      </c>
      <c r="B5202" s="118" t="s">
        <v>21913</v>
      </c>
      <c r="C5202" s="118" t="b">
        <v>0</v>
      </c>
      <c r="D5202" s="118" t="e">
        <f t="shared" ca="1" si="1"/>
        <v>#NAME?</v>
      </c>
      <c r="E5202" s="118" t="s">
        <v>21905</v>
      </c>
      <c r="F5202" s="118" t="s">
        <v>21914</v>
      </c>
      <c r="G5202" s="118"/>
      <c r="H5202" s="118" t="s">
        <v>4276</v>
      </c>
      <c r="I5202" s="118" t="s">
        <v>8526</v>
      </c>
      <c r="J5202" s="118" t="s">
        <v>7591</v>
      </c>
    </row>
    <row r="5203" spans="1:10" ht="12.75">
      <c r="A5203" s="118" t="s">
        <v>20044</v>
      </c>
      <c r="B5203" s="118" t="s">
        <v>21915</v>
      </c>
      <c r="C5203" s="118" t="b">
        <v>0</v>
      </c>
      <c r="D5203" s="118" t="e">
        <f t="shared" ca="1" si="1"/>
        <v>#NAME?</v>
      </c>
      <c r="E5203" s="118" t="s">
        <v>21905</v>
      </c>
      <c r="F5203" s="118" t="s">
        <v>21916</v>
      </c>
      <c r="G5203" s="118"/>
      <c r="H5203" s="118" t="s">
        <v>4276</v>
      </c>
      <c r="I5203" s="118" t="s">
        <v>8526</v>
      </c>
      <c r="J5203" s="118" t="s">
        <v>7591</v>
      </c>
    </row>
    <row r="5204" spans="1:10" ht="12.75">
      <c r="A5204" s="118" t="s">
        <v>10417</v>
      </c>
      <c r="B5204" s="118" t="s">
        <v>14678</v>
      </c>
      <c r="C5204" s="118" t="b">
        <v>0</v>
      </c>
      <c r="D5204" s="118" t="e">
        <f t="shared" ca="1" si="1"/>
        <v>#NAME?</v>
      </c>
      <c r="E5204" s="118" t="s">
        <v>21905</v>
      </c>
      <c r="F5204" s="118" t="s">
        <v>21917</v>
      </c>
      <c r="G5204" s="118"/>
      <c r="H5204" s="118" t="s">
        <v>4276</v>
      </c>
      <c r="I5204" s="118" t="s">
        <v>8526</v>
      </c>
      <c r="J5204" s="118" t="s">
        <v>7591</v>
      </c>
    </row>
    <row r="5205" spans="1:10" ht="12.75">
      <c r="A5205" s="118" t="s">
        <v>7595</v>
      </c>
      <c r="B5205" s="118" t="s">
        <v>21918</v>
      </c>
      <c r="C5205" s="118" t="b">
        <v>0</v>
      </c>
      <c r="D5205" s="118" t="e">
        <f t="shared" ca="1" si="1"/>
        <v>#NAME?</v>
      </c>
      <c r="E5205" s="118" t="s">
        <v>21905</v>
      </c>
      <c r="F5205" s="118" t="s">
        <v>21919</v>
      </c>
      <c r="G5205" s="118"/>
      <c r="H5205" s="118" t="s">
        <v>4276</v>
      </c>
      <c r="I5205" s="118" t="s">
        <v>8526</v>
      </c>
      <c r="J5205" s="118" t="s">
        <v>7591</v>
      </c>
    </row>
    <row r="5206" spans="1:10" ht="12.75">
      <c r="A5206" s="118" t="s">
        <v>1495</v>
      </c>
      <c r="B5206" s="118" t="s">
        <v>21920</v>
      </c>
      <c r="C5206" s="118" t="b">
        <v>0</v>
      </c>
      <c r="D5206" s="118" t="e">
        <f t="shared" ca="1" si="1"/>
        <v>#NAME?</v>
      </c>
      <c r="E5206" s="118" t="s">
        <v>21905</v>
      </c>
      <c r="F5206" s="118" t="s">
        <v>21921</v>
      </c>
      <c r="G5206" s="118"/>
      <c r="H5206" s="118" t="s">
        <v>4276</v>
      </c>
      <c r="I5206" s="118" t="s">
        <v>8526</v>
      </c>
      <c r="J5206" s="118" t="s">
        <v>7591</v>
      </c>
    </row>
    <row r="5207" spans="1:10" ht="12.75">
      <c r="A5207" s="118" t="s">
        <v>15747</v>
      </c>
      <c r="B5207" s="118" t="s">
        <v>21922</v>
      </c>
      <c r="C5207" s="118" t="b">
        <v>0</v>
      </c>
      <c r="D5207" s="118" t="e">
        <f t="shared" ca="1" si="1"/>
        <v>#NAME?</v>
      </c>
      <c r="E5207" s="118" t="s">
        <v>21905</v>
      </c>
      <c r="F5207" s="118" t="s">
        <v>21923</v>
      </c>
      <c r="G5207" s="118"/>
      <c r="H5207" s="118" t="s">
        <v>4485</v>
      </c>
      <c r="I5207" s="118" t="s">
        <v>9131</v>
      </c>
      <c r="J5207" s="118" t="s">
        <v>7622</v>
      </c>
    </row>
    <row r="5208" spans="1:10" ht="12.75">
      <c r="A5208" s="118" t="s">
        <v>21924</v>
      </c>
      <c r="B5208" s="118" t="s">
        <v>21925</v>
      </c>
      <c r="C5208" s="118" t="b">
        <v>0</v>
      </c>
      <c r="D5208" s="118" t="e">
        <f t="shared" ca="1" si="1"/>
        <v>#NAME?</v>
      </c>
      <c r="E5208" s="118" t="s">
        <v>21905</v>
      </c>
      <c r="F5208" s="118" t="s">
        <v>21926</v>
      </c>
      <c r="G5208" s="118"/>
      <c r="H5208" s="118" t="s">
        <v>4485</v>
      </c>
      <c r="I5208" s="118" t="s">
        <v>8526</v>
      </c>
      <c r="J5208" s="118" t="s">
        <v>7591</v>
      </c>
    </row>
    <row r="5209" spans="1:10" ht="12.75">
      <c r="A5209" s="118" t="s">
        <v>1484</v>
      </c>
      <c r="B5209" s="118" t="s">
        <v>11691</v>
      </c>
      <c r="C5209" s="118" t="b">
        <v>0</v>
      </c>
      <c r="D5209" s="118" t="e">
        <f t="shared" ca="1" si="1"/>
        <v>#NAME?</v>
      </c>
      <c r="E5209" s="118" t="s">
        <v>21905</v>
      </c>
      <c r="F5209" s="118" t="s">
        <v>21927</v>
      </c>
      <c r="G5209" s="118"/>
      <c r="H5209" s="118" t="s">
        <v>4485</v>
      </c>
      <c r="I5209" s="118" t="s">
        <v>8526</v>
      </c>
      <c r="J5209" s="118" t="s">
        <v>7591</v>
      </c>
    </row>
    <row r="5210" spans="1:10" ht="12.75">
      <c r="A5210" s="118" t="s">
        <v>1704</v>
      </c>
      <c r="B5210" s="118" t="s">
        <v>21928</v>
      </c>
      <c r="C5210" s="118" t="b">
        <v>0</v>
      </c>
      <c r="D5210" s="118" t="e">
        <f t="shared" ca="1" si="1"/>
        <v>#NAME?</v>
      </c>
      <c r="E5210" s="118" t="s">
        <v>21929</v>
      </c>
      <c r="F5210" s="118" t="s">
        <v>21930</v>
      </c>
      <c r="G5210" s="118"/>
      <c r="H5210" s="118" t="s">
        <v>4485</v>
      </c>
      <c r="I5210" s="118" t="s">
        <v>15088</v>
      </c>
      <c r="J5210" s="118" t="s">
        <v>7820</v>
      </c>
    </row>
    <row r="5211" spans="1:10" ht="12.75">
      <c r="A5211" s="118" t="s">
        <v>8981</v>
      </c>
      <c r="B5211" s="118" t="s">
        <v>21931</v>
      </c>
      <c r="C5211" s="118" t="b">
        <v>0</v>
      </c>
      <c r="D5211" s="118" t="e">
        <f t="shared" ca="1" si="1"/>
        <v>#NAME?</v>
      </c>
      <c r="E5211" s="118" t="s">
        <v>21929</v>
      </c>
      <c r="F5211" s="118" t="s">
        <v>21932</v>
      </c>
      <c r="G5211" s="118"/>
      <c r="H5211" s="118" t="s">
        <v>4485</v>
      </c>
      <c r="I5211" s="118" t="s">
        <v>7590</v>
      </c>
      <c r="J5211" s="118" t="s">
        <v>7591</v>
      </c>
    </row>
    <row r="5212" spans="1:10" ht="12.75">
      <c r="A5212" s="118" t="s">
        <v>1861</v>
      </c>
      <c r="B5212" s="118" t="s">
        <v>21933</v>
      </c>
      <c r="C5212" s="118" t="b">
        <v>0</v>
      </c>
      <c r="D5212" s="118" t="e">
        <f t="shared" ca="1" si="1"/>
        <v>#NAME?</v>
      </c>
      <c r="E5212" s="118" t="s">
        <v>21934</v>
      </c>
      <c r="F5212" s="118" t="s">
        <v>21935</v>
      </c>
      <c r="G5212" s="118"/>
      <c r="H5212" s="118" t="s">
        <v>5302</v>
      </c>
      <c r="I5212" s="118" t="s">
        <v>12902</v>
      </c>
      <c r="J5212" s="118" t="s">
        <v>12903</v>
      </c>
    </row>
    <row r="5213" spans="1:10" ht="12.75">
      <c r="A5213" s="118" t="s">
        <v>995</v>
      </c>
      <c r="B5213" s="118" t="s">
        <v>12853</v>
      </c>
      <c r="C5213" s="118" t="b">
        <v>0</v>
      </c>
      <c r="D5213" s="118" t="e">
        <f t="shared" ca="1" si="1"/>
        <v>#NAME?</v>
      </c>
      <c r="E5213" s="118" t="s">
        <v>21934</v>
      </c>
      <c r="F5213" s="118" t="s">
        <v>21936</v>
      </c>
      <c r="G5213" s="118"/>
      <c r="H5213" s="118" t="s">
        <v>4831</v>
      </c>
      <c r="I5213" s="118" t="s">
        <v>12902</v>
      </c>
      <c r="J5213" s="118" t="s">
        <v>12903</v>
      </c>
    </row>
    <row r="5214" spans="1:10" ht="12.75">
      <c r="A5214" s="118" t="s">
        <v>814</v>
      </c>
      <c r="B5214" s="118" t="s">
        <v>21937</v>
      </c>
      <c r="C5214" s="118" t="b">
        <v>0</v>
      </c>
      <c r="D5214" s="118" t="e">
        <f t="shared" ca="1" si="1"/>
        <v>#NAME?</v>
      </c>
      <c r="E5214" s="118" t="s">
        <v>21938</v>
      </c>
      <c r="F5214" s="118" t="s">
        <v>21939</v>
      </c>
      <c r="G5214" s="118"/>
      <c r="H5214" s="118" t="s">
        <v>4278</v>
      </c>
      <c r="I5214" s="118" t="s">
        <v>9659</v>
      </c>
      <c r="J5214" s="118" t="s">
        <v>9660</v>
      </c>
    </row>
    <row r="5215" spans="1:10" ht="12.75">
      <c r="A5215" s="118" t="s">
        <v>1591</v>
      </c>
      <c r="B5215" s="118" t="s">
        <v>16997</v>
      </c>
      <c r="C5215" s="118" t="b">
        <v>0</v>
      </c>
      <c r="D5215" s="118" t="e">
        <f t="shared" ca="1" si="1"/>
        <v>#NAME?</v>
      </c>
      <c r="E5215" s="118" t="s">
        <v>21938</v>
      </c>
      <c r="F5215" s="118" t="s">
        <v>21940</v>
      </c>
      <c r="G5215" s="118"/>
      <c r="H5215" s="118" t="s">
        <v>4278</v>
      </c>
      <c r="I5215" s="118" t="s">
        <v>9659</v>
      </c>
      <c r="J5215" s="118" t="s">
        <v>9660</v>
      </c>
    </row>
    <row r="5216" spans="1:10" ht="12.75">
      <c r="A5216" s="118" t="s">
        <v>9624</v>
      </c>
      <c r="B5216" s="118" t="s">
        <v>21941</v>
      </c>
      <c r="C5216" s="118" t="b">
        <v>0</v>
      </c>
      <c r="D5216" s="118" t="e">
        <f t="shared" ca="1" si="1"/>
        <v>#NAME?</v>
      </c>
      <c r="E5216" s="118" t="s">
        <v>21938</v>
      </c>
      <c r="F5216" s="118" t="s">
        <v>21942</v>
      </c>
      <c r="G5216" s="118"/>
      <c r="H5216" s="118" t="s">
        <v>7670</v>
      </c>
      <c r="I5216" s="118" t="s">
        <v>9659</v>
      </c>
      <c r="J5216" s="118" t="s">
        <v>9660</v>
      </c>
    </row>
    <row r="5217" spans="1:10" ht="12.75">
      <c r="A5217" s="118" t="s">
        <v>798</v>
      </c>
      <c r="B5217" s="118" t="s">
        <v>21943</v>
      </c>
      <c r="C5217" s="118" t="b">
        <v>0</v>
      </c>
      <c r="D5217" s="118" t="e">
        <f t="shared" ca="1" si="1"/>
        <v>#NAME?</v>
      </c>
      <c r="E5217" s="118" t="s">
        <v>21938</v>
      </c>
      <c r="F5217" s="118" t="s">
        <v>21944</v>
      </c>
      <c r="G5217" s="118"/>
      <c r="H5217" s="118" t="s">
        <v>4278</v>
      </c>
      <c r="I5217" s="118" t="s">
        <v>9659</v>
      </c>
      <c r="J5217" s="118" t="s">
        <v>9660</v>
      </c>
    </row>
    <row r="5218" spans="1:10" ht="12.75">
      <c r="A5218" s="118" t="s">
        <v>9126</v>
      </c>
      <c r="B5218" s="118" t="s">
        <v>21945</v>
      </c>
      <c r="C5218" s="118" t="b">
        <v>0</v>
      </c>
      <c r="D5218" s="118" t="e">
        <f t="shared" ca="1" si="1"/>
        <v>#NAME?</v>
      </c>
      <c r="E5218" s="118" t="s">
        <v>21946</v>
      </c>
      <c r="F5218" s="118" t="s">
        <v>21947</v>
      </c>
      <c r="G5218" s="118"/>
      <c r="H5218" s="118" t="s">
        <v>4485</v>
      </c>
      <c r="I5218" s="118" t="s">
        <v>21948</v>
      </c>
      <c r="J5218" s="118" t="s">
        <v>7636</v>
      </c>
    </row>
    <row r="5219" spans="1:10" ht="12.75">
      <c r="A5219" s="118" t="s">
        <v>1075</v>
      </c>
      <c r="B5219" s="118" t="s">
        <v>12447</v>
      </c>
      <c r="C5219" s="118" t="b">
        <v>0</v>
      </c>
      <c r="D5219" s="118" t="e">
        <f t="shared" ca="1" si="1"/>
        <v>#NAME?</v>
      </c>
      <c r="E5219" s="118" t="s">
        <v>21946</v>
      </c>
      <c r="F5219" s="118" t="s">
        <v>21949</v>
      </c>
      <c r="G5219" s="118"/>
      <c r="H5219" s="118" t="s">
        <v>4485</v>
      </c>
      <c r="I5219" s="118" t="s">
        <v>21948</v>
      </c>
      <c r="J5219" s="118" t="s">
        <v>7636</v>
      </c>
    </row>
    <row r="5220" spans="1:10" ht="12.75">
      <c r="A5220" s="118" t="s">
        <v>1666</v>
      </c>
      <c r="B5220" s="118" t="s">
        <v>20433</v>
      </c>
      <c r="C5220" s="118" t="b">
        <v>0</v>
      </c>
      <c r="D5220" s="118" t="e">
        <f t="shared" ca="1" si="1"/>
        <v>#NAME?</v>
      </c>
      <c r="E5220" s="118" t="s">
        <v>21946</v>
      </c>
      <c r="F5220" s="118" t="s">
        <v>21950</v>
      </c>
      <c r="G5220" s="118"/>
      <c r="H5220" s="118" t="s">
        <v>4485</v>
      </c>
      <c r="I5220" s="118" t="s">
        <v>21948</v>
      </c>
      <c r="J5220" s="118" t="s">
        <v>7636</v>
      </c>
    </row>
    <row r="5221" spans="1:10" ht="12.75">
      <c r="A5221" s="118" t="s">
        <v>2682</v>
      </c>
      <c r="B5221" s="118" t="s">
        <v>20433</v>
      </c>
      <c r="C5221" s="118" t="b">
        <v>0</v>
      </c>
      <c r="D5221" s="118" t="e">
        <f t="shared" ca="1" si="1"/>
        <v>#NAME?</v>
      </c>
      <c r="E5221" s="118" t="s">
        <v>21946</v>
      </c>
      <c r="F5221" s="118" t="s">
        <v>21951</v>
      </c>
      <c r="G5221" s="118"/>
      <c r="H5221" s="118" t="s">
        <v>4485</v>
      </c>
      <c r="I5221" s="118" t="s">
        <v>21948</v>
      </c>
      <c r="J5221" s="118" t="s">
        <v>7636</v>
      </c>
    </row>
    <row r="5222" spans="1:10" ht="12.75">
      <c r="A5222" s="118" t="s">
        <v>12004</v>
      </c>
      <c r="B5222" s="118" t="s">
        <v>21952</v>
      </c>
      <c r="C5222" s="118" t="b">
        <v>0</v>
      </c>
      <c r="D5222" s="118" t="e">
        <f t="shared" ca="1" si="1"/>
        <v>#NAME?</v>
      </c>
      <c r="E5222" s="118" t="s">
        <v>21953</v>
      </c>
      <c r="F5222" s="118" t="s">
        <v>21954</v>
      </c>
      <c r="G5222" s="118"/>
      <c r="H5222" s="118" t="s">
        <v>4278</v>
      </c>
      <c r="I5222" s="118" t="s">
        <v>7684</v>
      </c>
      <c r="J5222" s="118"/>
    </row>
    <row r="5223" spans="1:10" ht="12.75">
      <c r="A5223" s="118" t="s">
        <v>21955</v>
      </c>
      <c r="B5223" s="118" t="s">
        <v>21956</v>
      </c>
      <c r="C5223" s="118" t="b">
        <v>0</v>
      </c>
      <c r="D5223" s="118" t="e">
        <f t="shared" ca="1" si="1"/>
        <v>#NAME?</v>
      </c>
      <c r="E5223" s="118" t="s">
        <v>21953</v>
      </c>
      <c r="F5223" s="118" t="s">
        <v>21957</v>
      </c>
      <c r="G5223" s="118"/>
      <c r="H5223" s="118" t="s">
        <v>4278</v>
      </c>
      <c r="I5223" s="118" t="s">
        <v>7684</v>
      </c>
      <c r="J5223" s="118"/>
    </row>
    <row r="5224" spans="1:10" ht="12.75">
      <c r="A5224" s="118" t="s">
        <v>21958</v>
      </c>
      <c r="B5224" s="118" t="s">
        <v>21959</v>
      </c>
      <c r="C5224" s="118" t="b">
        <v>0</v>
      </c>
      <c r="D5224" s="118" t="e">
        <f t="shared" ca="1" si="1"/>
        <v>#NAME?</v>
      </c>
      <c r="E5224" s="118" t="s">
        <v>21960</v>
      </c>
      <c r="F5224" s="118" t="s">
        <v>21961</v>
      </c>
      <c r="G5224" s="118"/>
      <c r="H5224" s="118" t="s">
        <v>7611</v>
      </c>
      <c r="I5224" s="118" t="s">
        <v>10545</v>
      </c>
      <c r="J5224" s="118" t="s">
        <v>7756</v>
      </c>
    </row>
    <row r="5225" spans="1:10" ht="12.75">
      <c r="A5225" s="118" t="s">
        <v>873</v>
      </c>
      <c r="B5225" s="118" t="s">
        <v>21962</v>
      </c>
      <c r="C5225" s="118" t="b">
        <v>0</v>
      </c>
      <c r="D5225" s="118" t="e">
        <f t="shared" ca="1" si="1"/>
        <v>#NAME?</v>
      </c>
      <c r="E5225" s="118" t="s">
        <v>21960</v>
      </c>
      <c r="F5225" s="118" t="s">
        <v>21963</v>
      </c>
      <c r="G5225" s="118"/>
      <c r="H5225" s="118" t="s">
        <v>4551</v>
      </c>
      <c r="I5225" s="118" t="s">
        <v>10545</v>
      </c>
      <c r="J5225" s="118" t="s">
        <v>7756</v>
      </c>
    </row>
    <row r="5226" spans="1:10" ht="12.75">
      <c r="A5226" s="118" t="s">
        <v>1484</v>
      </c>
      <c r="B5226" s="118" t="s">
        <v>21964</v>
      </c>
      <c r="C5226" s="118" t="b">
        <v>0</v>
      </c>
      <c r="D5226" s="118" t="e">
        <f t="shared" ca="1" si="1"/>
        <v>#NAME?</v>
      </c>
      <c r="E5226" s="118" t="s">
        <v>21960</v>
      </c>
      <c r="F5226" s="118" t="s">
        <v>21965</v>
      </c>
      <c r="G5226" s="118"/>
      <c r="H5226" s="118" t="s">
        <v>4551</v>
      </c>
      <c r="I5226" s="118" t="s">
        <v>10545</v>
      </c>
      <c r="J5226" s="118" t="s">
        <v>7756</v>
      </c>
    </row>
    <row r="5227" spans="1:10" ht="12.75">
      <c r="A5227" s="118" t="s">
        <v>836</v>
      </c>
      <c r="B5227" s="118" t="s">
        <v>21966</v>
      </c>
      <c r="C5227" s="118" t="b">
        <v>0</v>
      </c>
      <c r="D5227" s="118" t="e">
        <f t="shared" ca="1" si="1"/>
        <v>#NAME?</v>
      </c>
      <c r="E5227" s="118" t="s">
        <v>21967</v>
      </c>
      <c r="F5227" s="118" t="s">
        <v>21968</v>
      </c>
      <c r="G5227" s="118"/>
      <c r="H5227" s="118" t="s">
        <v>4640</v>
      </c>
      <c r="I5227" s="118" t="s">
        <v>7820</v>
      </c>
      <c r="J5227" s="118" t="s">
        <v>7820</v>
      </c>
    </row>
    <row r="5228" spans="1:10" ht="12.75">
      <c r="A5228" s="118" t="s">
        <v>1081</v>
      </c>
      <c r="B5228" s="118" t="s">
        <v>21969</v>
      </c>
      <c r="C5228" s="118" t="b">
        <v>0</v>
      </c>
      <c r="D5228" s="118" t="e">
        <f t="shared" ca="1" si="1"/>
        <v>#NAME?</v>
      </c>
      <c r="E5228" s="118" t="s">
        <v>21967</v>
      </c>
      <c r="F5228" s="118" t="s">
        <v>21970</v>
      </c>
      <c r="G5228" s="118"/>
      <c r="H5228" s="118" t="s">
        <v>8144</v>
      </c>
      <c r="I5228" s="118" t="s">
        <v>7820</v>
      </c>
      <c r="J5228" s="118" t="s">
        <v>7820</v>
      </c>
    </row>
    <row r="5229" spans="1:10" ht="12.75">
      <c r="A5229" s="118" t="s">
        <v>989</v>
      </c>
      <c r="B5229" s="118" t="s">
        <v>21971</v>
      </c>
      <c r="C5229" s="118" t="b">
        <v>0</v>
      </c>
      <c r="D5229" s="118" t="e">
        <f t="shared" ca="1" si="1"/>
        <v>#NAME?</v>
      </c>
      <c r="E5229" s="118" t="s">
        <v>21972</v>
      </c>
      <c r="F5229" s="118" t="s">
        <v>21973</v>
      </c>
      <c r="G5229" s="118"/>
      <c r="H5229" s="118" t="s">
        <v>4276</v>
      </c>
      <c r="I5229" s="118" t="s">
        <v>7777</v>
      </c>
      <c r="J5229" s="118" t="s">
        <v>7636</v>
      </c>
    </row>
    <row r="5230" spans="1:10" ht="12.75">
      <c r="A5230" s="118" t="s">
        <v>870</v>
      </c>
      <c r="B5230" s="118" t="s">
        <v>21974</v>
      </c>
      <c r="C5230" s="118" t="b">
        <v>0</v>
      </c>
      <c r="D5230" s="118" t="e">
        <f t="shared" ca="1" si="1"/>
        <v>#NAME?</v>
      </c>
      <c r="E5230" s="118" t="s">
        <v>21972</v>
      </c>
      <c r="F5230" s="118" t="s">
        <v>21975</v>
      </c>
      <c r="G5230" s="118"/>
      <c r="H5230" s="118" t="s">
        <v>4276</v>
      </c>
      <c r="I5230" s="118" t="s">
        <v>7777</v>
      </c>
      <c r="J5230" s="118" t="s">
        <v>7636</v>
      </c>
    </row>
    <row r="5231" spans="1:10" ht="12.75">
      <c r="A5231" s="118" t="s">
        <v>1769</v>
      </c>
      <c r="B5231" s="118" t="s">
        <v>21976</v>
      </c>
      <c r="C5231" s="118" t="b">
        <v>0</v>
      </c>
      <c r="D5231" s="118" t="e">
        <f t="shared" ca="1" si="1"/>
        <v>#NAME?</v>
      </c>
      <c r="E5231" s="118" t="s">
        <v>21972</v>
      </c>
      <c r="F5231" s="118" t="s">
        <v>21977</v>
      </c>
      <c r="G5231" s="118"/>
      <c r="H5231" s="118" t="s">
        <v>4831</v>
      </c>
      <c r="I5231" s="118" t="s">
        <v>7777</v>
      </c>
      <c r="J5231" s="118" t="s">
        <v>7636</v>
      </c>
    </row>
    <row r="5232" spans="1:10" ht="12.75">
      <c r="A5232" s="118" t="s">
        <v>13279</v>
      </c>
      <c r="B5232" s="118" t="s">
        <v>21978</v>
      </c>
      <c r="C5232" s="118" t="b">
        <v>0</v>
      </c>
      <c r="D5232" s="118" t="e">
        <f t="shared" ca="1" si="1"/>
        <v>#NAME?</v>
      </c>
      <c r="E5232" s="118" t="s">
        <v>21979</v>
      </c>
      <c r="F5232" s="118" t="s">
        <v>21980</v>
      </c>
      <c r="G5232" s="118"/>
      <c r="H5232" s="118" t="s">
        <v>4872</v>
      </c>
      <c r="I5232" s="118" t="s">
        <v>7820</v>
      </c>
      <c r="J5232" s="118" t="s">
        <v>7820</v>
      </c>
    </row>
    <row r="5233" spans="1:10" ht="12.75">
      <c r="A5233" s="118" t="s">
        <v>8889</v>
      </c>
      <c r="B5233" s="118" t="s">
        <v>21981</v>
      </c>
      <c r="C5233" s="118" t="b">
        <v>0</v>
      </c>
      <c r="D5233" s="118" t="e">
        <f t="shared" ca="1" si="1"/>
        <v>#NAME?</v>
      </c>
      <c r="E5233" s="118" t="s">
        <v>21979</v>
      </c>
      <c r="F5233" s="118" t="s">
        <v>21982</v>
      </c>
      <c r="G5233" s="118"/>
      <c r="H5233" s="118" t="s">
        <v>54</v>
      </c>
      <c r="I5233" s="118" t="s">
        <v>7820</v>
      </c>
      <c r="J5233" s="118" t="s">
        <v>7820</v>
      </c>
    </row>
    <row r="5234" spans="1:10" ht="12.75">
      <c r="A5234" s="118" t="s">
        <v>836</v>
      </c>
      <c r="B5234" s="118" t="s">
        <v>14524</v>
      </c>
      <c r="C5234" s="118" t="b">
        <v>0</v>
      </c>
      <c r="D5234" s="118" t="e">
        <f t="shared" ca="1" si="1"/>
        <v>#NAME?</v>
      </c>
      <c r="E5234" s="118" t="s">
        <v>21979</v>
      </c>
      <c r="F5234" s="118" t="s">
        <v>21983</v>
      </c>
      <c r="G5234" s="118"/>
      <c r="H5234" s="118" t="s">
        <v>5288</v>
      </c>
      <c r="I5234" s="118" t="s">
        <v>7820</v>
      </c>
      <c r="J5234" s="118" t="s">
        <v>7820</v>
      </c>
    </row>
    <row r="5235" spans="1:10" ht="12.75">
      <c r="A5235" s="118" t="s">
        <v>21984</v>
      </c>
      <c r="B5235" s="118" t="s">
        <v>21985</v>
      </c>
      <c r="C5235" s="118" t="b">
        <v>0</v>
      </c>
      <c r="D5235" s="118" t="e">
        <f t="shared" ca="1" si="1"/>
        <v>#NAME?</v>
      </c>
      <c r="E5235" s="118" t="s">
        <v>21979</v>
      </c>
      <c r="F5235" s="118" t="s">
        <v>21986</v>
      </c>
      <c r="G5235" s="118"/>
      <c r="H5235" s="118" t="s">
        <v>54</v>
      </c>
      <c r="I5235" s="118" t="s">
        <v>7820</v>
      </c>
      <c r="J5235" s="118" t="s">
        <v>7820</v>
      </c>
    </row>
    <row r="5236" spans="1:10" ht="12.75">
      <c r="A5236" s="118" t="s">
        <v>8585</v>
      </c>
      <c r="B5236" s="118" t="s">
        <v>21987</v>
      </c>
      <c r="C5236" s="118" t="b">
        <v>0</v>
      </c>
      <c r="D5236" s="118" t="e">
        <f t="shared" ca="1" si="1"/>
        <v>#NAME?</v>
      </c>
      <c r="E5236" s="118" t="s">
        <v>21979</v>
      </c>
      <c r="F5236" s="118" t="s">
        <v>21988</v>
      </c>
      <c r="G5236" s="118"/>
      <c r="H5236" s="118" t="s">
        <v>5288</v>
      </c>
      <c r="I5236" s="118" t="s">
        <v>7820</v>
      </c>
      <c r="J5236" s="118" t="s">
        <v>7820</v>
      </c>
    </row>
    <row r="5237" spans="1:10" ht="12.75">
      <c r="A5237" s="118" t="s">
        <v>1240</v>
      </c>
      <c r="B5237" s="118" t="s">
        <v>10055</v>
      </c>
      <c r="C5237" s="118" t="b">
        <v>0</v>
      </c>
      <c r="D5237" s="118" t="e">
        <f t="shared" ca="1" si="1"/>
        <v>#NAME?</v>
      </c>
      <c r="E5237" s="118" t="s">
        <v>21979</v>
      </c>
      <c r="F5237" s="118" t="s">
        <v>21989</v>
      </c>
      <c r="G5237" s="118"/>
      <c r="H5237" s="118" t="s">
        <v>54</v>
      </c>
      <c r="I5237" s="118" t="s">
        <v>7820</v>
      </c>
      <c r="J5237" s="118" t="s">
        <v>7820</v>
      </c>
    </row>
    <row r="5238" spans="1:10" ht="12.75">
      <c r="A5238" s="118" t="s">
        <v>21990</v>
      </c>
      <c r="B5238" s="118" t="s">
        <v>21991</v>
      </c>
      <c r="C5238" s="118" t="b">
        <v>0</v>
      </c>
      <c r="D5238" s="118" t="e">
        <f t="shared" ca="1" si="1"/>
        <v>#NAME?</v>
      </c>
      <c r="E5238" s="118" t="s">
        <v>21979</v>
      </c>
      <c r="F5238" s="118" t="s">
        <v>21992</v>
      </c>
      <c r="G5238" s="118"/>
      <c r="H5238" s="118" t="s">
        <v>4278</v>
      </c>
      <c r="I5238" s="118" t="s">
        <v>7820</v>
      </c>
      <c r="J5238" s="118" t="s">
        <v>7820</v>
      </c>
    </row>
    <row r="5239" spans="1:10" ht="12.75">
      <c r="A5239" s="118" t="s">
        <v>21993</v>
      </c>
      <c r="B5239" s="118" t="s">
        <v>8899</v>
      </c>
      <c r="C5239" s="118" t="b">
        <v>0</v>
      </c>
      <c r="D5239" s="118" t="e">
        <f t="shared" ca="1" si="1"/>
        <v>#NAME?</v>
      </c>
      <c r="E5239" s="118" t="s">
        <v>21979</v>
      </c>
      <c r="F5239" s="118" t="s">
        <v>21994</v>
      </c>
      <c r="G5239" s="118"/>
      <c r="H5239" s="118" t="s">
        <v>54</v>
      </c>
      <c r="I5239" s="118" t="s">
        <v>7820</v>
      </c>
      <c r="J5239" s="118" t="s">
        <v>7820</v>
      </c>
    </row>
    <row r="5240" spans="1:10" ht="12.75">
      <c r="A5240" s="118" t="s">
        <v>2154</v>
      </c>
      <c r="B5240" s="118" t="s">
        <v>21995</v>
      </c>
      <c r="C5240" s="118" t="b">
        <v>0</v>
      </c>
      <c r="D5240" s="118" t="e">
        <f t="shared" ca="1" si="1"/>
        <v>#NAME?</v>
      </c>
      <c r="E5240" s="118" t="s">
        <v>21979</v>
      </c>
      <c r="F5240" s="118" t="s">
        <v>21996</v>
      </c>
      <c r="G5240" s="118"/>
      <c r="H5240" s="118" t="s">
        <v>4831</v>
      </c>
      <c r="I5240" s="118" t="s">
        <v>8526</v>
      </c>
      <c r="J5240" s="118" t="s">
        <v>7591</v>
      </c>
    </row>
    <row r="5241" spans="1:10" ht="12.75">
      <c r="A5241" s="118" t="s">
        <v>13128</v>
      </c>
      <c r="B5241" s="118" t="s">
        <v>21997</v>
      </c>
      <c r="C5241" s="118" t="b">
        <v>0</v>
      </c>
      <c r="D5241" s="118" t="e">
        <f t="shared" ca="1" si="1"/>
        <v>#NAME?</v>
      </c>
      <c r="E5241" s="118" t="s">
        <v>21979</v>
      </c>
      <c r="F5241" s="118" t="s">
        <v>21998</v>
      </c>
      <c r="G5241" s="118"/>
      <c r="H5241" s="118" t="s">
        <v>5288</v>
      </c>
      <c r="I5241" s="118" t="s">
        <v>7820</v>
      </c>
      <c r="J5241" s="118" t="s">
        <v>7820</v>
      </c>
    </row>
    <row r="5242" spans="1:10" ht="12.75">
      <c r="A5242" s="118" t="s">
        <v>2068</v>
      </c>
      <c r="B5242" s="118" t="s">
        <v>21999</v>
      </c>
      <c r="C5242" s="118" t="b">
        <v>0</v>
      </c>
      <c r="D5242" s="118" t="e">
        <f t="shared" ca="1" si="1"/>
        <v>#NAME?</v>
      </c>
      <c r="E5242" s="118" t="s">
        <v>22000</v>
      </c>
      <c r="F5242" s="118" t="s">
        <v>22001</v>
      </c>
      <c r="G5242" s="118"/>
      <c r="H5242" s="118" t="s">
        <v>4305</v>
      </c>
      <c r="I5242" s="118" t="s">
        <v>22002</v>
      </c>
      <c r="J5242" s="118" t="s">
        <v>7591</v>
      </c>
    </row>
    <row r="5243" spans="1:10" ht="12.75">
      <c r="A5243" s="118" t="s">
        <v>8584</v>
      </c>
      <c r="B5243" s="118" t="s">
        <v>22003</v>
      </c>
      <c r="C5243" s="118" t="b">
        <v>0</v>
      </c>
      <c r="D5243" s="118" t="e">
        <f t="shared" ca="1" si="1"/>
        <v>#NAME?</v>
      </c>
      <c r="E5243" s="118" t="s">
        <v>22004</v>
      </c>
      <c r="F5243" s="118" t="s">
        <v>22005</v>
      </c>
      <c r="G5243" s="118"/>
      <c r="H5243" s="118" t="s">
        <v>5607</v>
      </c>
      <c r="I5243" s="118" t="s">
        <v>3131</v>
      </c>
      <c r="J5243" s="118" t="s">
        <v>7622</v>
      </c>
    </row>
    <row r="5244" spans="1:10" ht="12.75">
      <c r="A5244" s="118" t="s">
        <v>13279</v>
      </c>
      <c r="B5244" s="118" t="s">
        <v>22006</v>
      </c>
      <c r="C5244" s="118" t="b">
        <v>0</v>
      </c>
      <c r="D5244" s="118" t="e">
        <f t="shared" ca="1" si="1"/>
        <v>#NAME?</v>
      </c>
      <c r="E5244" s="118" t="s">
        <v>22004</v>
      </c>
      <c r="F5244" s="118" t="s">
        <v>22007</v>
      </c>
      <c r="G5244" s="118"/>
      <c r="H5244" s="118" t="s">
        <v>4485</v>
      </c>
      <c r="I5244" s="118" t="s">
        <v>3131</v>
      </c>
      <c r="J5244" s="118" t="s">
        <v>7622</v>
      </c>
    </row>
    <row r="5245" spans="1:10" ht="12.75">
      <c r="A5245" s="118" t="s">
        <v>13279</v>
      </c>
      <c r="B5245" s="118" t="s">
        <v>8652</v>
      </c>
      <c r="C5245" s="118" t="b">
        <v>0</v>
      </c>
      <c r="D5245" s="118" t="e">
        <f t="shared" ca="1" si="1"/>
        <v>#NAME?</v>
      </c>
      <c r="E5245" s="118" t="s">
        <v>22004</v>
      </c>
      <c r="F5245" s="118" t="s">
        <v>22008</v>
      </c>
      <c r="G5245" s="118"/>
      <c r="H5245" s="118" t="s">
        <v>5607</v>
      </c>
      <c r="I5245" s="118" t="s">
        <v>3131</v>
      </c>
      <c r="J5245" s="118" t="s">
        <v>7622</v>
      </c>
    </row>
    <row r="5246" spans="1:10" ht="12.75">
      <c r="A5246" s="118" t="s">
        <v>902</v>
      </c>
      <c r="B5246" s="118" t="s">
        <v>11179</v>
      </c>
      <c r="C5246" s="118" t="b">
        <v>0</v>
      </c>
      <c r="D5246" s="118" t="e">
        <f t="shared" ca="1" si="1"/>
        <v>#NAME?</v>
      </c>
      <c r="E5246" s="118" t="s">
        <v>22004</v>
      </c>
      <c r="F5246" s="118" t="s">
        <v>22009</v>
      </c>
      <c r="G5246" s="118"/>
      <c r="H5246" s="118" t="s">
        <v>4872</v>
      </c>
      <c r="I5246" s="118" t="s">
        <v>3131</v>
      </c>
      <c r="J5246" s="118" t="s">
        <v>7622</v>
      </c>
    </row>
    <row r="5247" spans="1:10" ht="12.75">
      <c r="A5247" s="118" t="s">
        <v>1666</v>
      </c>
      <c r="B5247" s="118" t="s">
        <v>22010</v>
      </c>
      <c r="C5247" s="118" t="b">
        <v>0</v>
      </c>
      <c r="D5247" s="118" t="e">
        <f t="shared" ca="1" si="1"/>
        <v>#NAME?</v>
      </c>
      <c r="E5247" s="118" t="s">
        <v>22004</v>
      </c>
      <c r="F5247" s="118" t="s">
        <v>22011</v>
      </c>
      <c r="G5247" s="118"/>
      <c r="H5247" s="118" t="s">
        <v>4831</v>
      </c>
      <c r="I5247" s="118" t="s">
        <v>3131</v>
      </c>
      <c r="J5247" s="118" t="s">
        <v>7622</v>
      </c>
    </row>
    <row r="5248" spans="1:10" ht="12.75">
      <c r="A5248" s="118" t="s">
        <v>20998</v>
      </c>
      <c r="B5248" s="118" t="s">
        <v>22012</v>
      </c>
      <c r="C5248" s="118" t="b">
        <v>0</v>
      </c>
      <c r="D5248" s="118" t="e">
        <f t="shared" ca="1" si="1"/>
        <v>#NAME?</v>
      </c>
      <c r="E5248" s="118" t="s">
        <v>22004</v>
      </c>
      <c r="F5248" s="118" t="s">
        <v>22013</v>
      </c>
      <c r="G5248" s="118"/>
      <c r="H5248" s="118" t="s">
        <v>5607</v>
      </c>
      <c r="I5248" s="118" t="s">
        <v>3131</v>
      </c>
      <c r="J5248" s="118" t="s">
        <v>7622</v>
      </c>
    </row>
    <row r="5249" spans="1:10" ht="12.75">
      <c r="A5249" s="118" t="s">
        <v>935</v>
      </c>
      <c r="B5249" s="118" t="s">
        <v>9508</v>
      </c>
      <c r="C5249" s="118" t="b">
        <v>0</v>
      </c>
      <c r="D5249" s="118" t="e">
        <f t="shared" ca="1" si="1"/>
        <v>#NAME?</v>
      </c>
      <c r="E5249" s="118" t="s">
        <v>22004</v>
      </c>
      <c r="F5249" s="118" t="s">
        <v>22014</v>
      </c>
      <c r="G5249" s="118"/>
      <c r="H5249" s="118" t="s">
        <v>4485</v>
      </c>
      <c r="I5249" s="118" t="s">
        <v>3131</v>
      </c>
      <c r="J5249" s="118" t="s">
        <v>7622</v>
      </c>
    </row>
    <row r="5250" spans="1:10" ht="12.75">
      <c r="A5250" s="118" t="s">
        <v>11821</v>
      </c>
      <c r="B5250" s="118" t="s">
        <v>9085</v>
      </c>
      <c r="C5250" s="118" t="b">
        <v>0</v>
      </c>
      <c r="D5250" s="118" t="e">
        <f t="shared" ca="1" si="1"/>
        <v>#NAME?</v>
      </c>
      <c r="E5250" s="118" t="s">
        <v>22004</v>
      </c>
      <c r="F5250" s="118" t="s">
        <v>22015</v>
      </c>
      <c r="G5250" s="118"/>
      <c r="H5250" s="118" t="s">
        <v>4872</v>
      </c>
      <c r="I5250" s="118" t="s">
        <v>3131</v>
      </c>
      <c r="J5250" s="118" t="s">
        <v>7622</v>
      </c>
    </row>
    <row r="5251" spans="1:10" ht="12.75">
      <c r="A5251" s="118" t="s">
        <v>12158</v>
      </c>
      <c r="B5251" s="118" t="s">
        <v>16654</v>
      </c>
      <c r="C5251" s="118" t="b">
        <v>0</v>
      </c>
      <c r="D5251" s="118" t="e">
        <f t="shared" ca="1" si="1"/>
        <v>#NAME?</v>
      </c>
      <c r="E5251" s="118" t="s">
        <v>22004</v>
      </c>
      <c r="F5251" s="118" t="s">
        <v>22016</v>
      </c>
      <c r="G5251" s="118"/>
      <c r="H5251" s="118" t="s">
        <v>22017</v>
      </c>
      <c r="I5251" s="118" t="s">
        <v>3131</v>
      </c>
      <c r="J5251" s="118" t="s">
        <v>7622</v>
      </c>
    </row>
    <row r="5252" spans="1:10" ht="12.75">
      <c r="A5252" s="118" t="s">
        <v>21258</v>
      </c>
      <c r="B5252" s="118" t="s">
        <v>12798</v>
      </c>
      <c r="C5252" s="118" t="b">
        <v>0</v>
      </c>
      <c r="D5252" s="118" t="e">
        <f t="shared" ca="1" si="1"/>
        <v>#NAME?</v>
      </c>
      <c r="E5252" s="118" t="s">
        <v>22004</v>
      </c>
      <c r="F5252" s="118" t="s">
        <v>22018</v>
      </c>
      <c r="G5252" s="118"/>
      <c r="H5252" s="118" t="s">
        <v>4276</v>
      </c>
      <c r="I5252" s="118" t="s">
        <v>3131</v>
      </c>
      <c r="J5252" s="118" t="s">
        <v>7622</v>
      </c>
    </row>
    <row r="5253" spans="1:10" ht="12.75">
      <c r="A5253" s="118" t="s">
        <v>9752</v>
      </c>
      <c r="B5253" s="118" t="s">
        <v>22019</v>
      </c>
      <c r="C5253" s="118" t="b">
        <v>0</v>
      </c>
      <c r="D5253" s="118" t="e">
        <f t="shared" ca="1" si="1"/>
        <v>#NAME?</v>
      </c>
      <c r="E5253" s="118" t="s">
        <v>22004</v>
      </c>
      <c r="F5253" s="118" t="s">
        <v>22020</v>
      </c>
      <c r="G5253" s="118"/>
      <c r="H5253" s="118" t="s">
        <v>5152</v>
      </c>
      <c r="I5253" s="118" t="s">
        <v>3131</v>
      </c>
      <c r="J5253" s="118" t="s">
        <v>7622</v>
      </c>
    </row>
    <row r="5254" spans="1:10" ht="12.75">
      <c r="A5254" s="118" t="s">
        <v>20024</v>
      </c>
      <c r="B5254" s="118" t="s">
        <v>21310</v>
      </c>
      <c r="C5254" s="118" t="b">
        <v>0</v>
      </c>
      <c r="D5254" s="118" t="e">
        <f t="shared" ca="1" si="1"/>
        <v>#NAME?</v>
      </c>
      <c r="E5254" s="118" t="s">
        <v>22004</v>
      </c>
      <c r="F5254" s="118" t="s">
        <v>22021</v>
      </c>
      <c r="G5254" s="118"/>
      <c r="H5254" s="118" t="s">
        <v>22022</v>
      </c>
      <c r="I5254" s="118" t="s">
        <v>3131</v>
      </c>
      <c r="J5254" s="118" t="s">
        <v>7622</v>
      </c>
    </row>
    <row r="5255" spans="1:10" ht="12.75">
      <c r="A5255" s="118" t="s">
        <v>7996</v>
      </c>
      <c r="B5255" s="118" t="s">
        <v>22023</v>
      </c>
      <c r="C5255" s="118" t="b">
        <v>0</v>
      </c>
      <c r="D5255" s="118" t="e">
        <f t="shared" ca="1" si="1"/>
        <v>#NAME?</v>
      </c>
      <c r="E5255" s="118" t="s">
        <v>22004</v>
      </c>
      <c r="F5255" s="118" t="s">
        <v>22024</v>
      </c>
      <c r="G5255" s="118"/>
      <c r="H5255" s="118" t="s">
        <v>7611</v>
      </c>
      <c r="I5255" s="118" t="s">
        <v>3131</v>
      </c>
      <c r="J5255" s="118" t="s">
        <v>7622</v>
      </c>
    </row>
    <row r="5256" spans="1:10" ht="12.75">
      <c r="A5256" s="118" t="s">
        <v>8460</v>
      </c>
      <c r="B5256" s="118" t="s">
        <v>22025</v>
      </c>
      <c r="C5256" s="118" t="b">
        <v>0</v>
      </c>
      <c r="D5256" s="118" t="e">
        <f t="shared" ca="1" si="1"/>
        <v>#NAME?</v>
      </c>
      <c r="E5256" s="118" t="s">
        <v>22004</v>
      </c>
      <c r="F5256" s="118" t="s">
        <v>22026</v>
      </c>
      <c r="G5256" s="118"/>
      <c r="H5256" s="118" t="s">
        <v>4485</v>
      </c>
      <c r="I5256" s="118" t="s">
        <v>3131</v>
      </c>
      <c r="J5256" s="118" t="s">
        <v>7622</v>
      </c>
    </row>
    <row r="5257" spans="1:10" ht="12.75">
      <c r="A5257" s="118" t="s">
        <v>1069</v>
      </c>
      <c r="B5257" s="118" t="s">
        <v>22027</v>
      </c>
      <c r="C5257" s="118" t="b">
        <v>0</v>
      </c>
      <c r="D5257" s="118" t="e">
        <f t="shared" ca="1" si="1"/>
        <v>#NAME?</v>
      </c>
      <c r="E5257" s="118" t="s">
        <v>22004</v>
      </c>
      <c r="F5257" s="118" t="s">
        <v>22028</v>
      </c>
      <c r="G5257" s="118"/>
      <c r="H5257" s="118" t="s">
        <v>4276</v>
      </c>
      <c r="I5257" s="118" t="s">
        <v>3131</v>
      </c>
      <c r="J5257" s="118" t="s">
        <v>7622</v>
      </c>
    </row>
    <row r="5258" spans="1:10" ht="12.75">
      <c r="A5258" s="118" t="s">
        <v>19042</v>
      </c>
      <c r="B5258" s="118" t="s">
        <v>22029</v>
      </c>
      <c r="C5258" s="118" t="b">
        <v>0</v>
      </c>
      <c r="D5258" s="118" t="e">
        <f t="shared" ca="1" si="1"/>
        <v>#NAME?</v>
      </c>
      <c r="E5258" s="118" t="s">
        <v>22004</v>
      </c>
      <c r="F5258" s="118" t="s">
        <v>22030</v>
      </c>
      <c r="G5258" s="118"/>
      <c r="H5258" s="118" t="s">
        <v>4485</v>
      </c>
      <c r="I5258" s="118" t="s">
        <v>3131</v>
      </c>
      <c r="J5258" s="118" t="s">
        <v>7622</v>
      </c>
    </row>
    <row r="5259" spans="1:10" ht="12.75">
      <c r="A5259" s="118" t="s">
        <v>798</v>
      </c>
      <c r="B5259" s="118" t="s">
        <v>22031</v>
      </c>
      <c r="C5259" s="118" t="b">
        <v>0</v>
      </c>
      <c r="D5259" s="118" t="e">
        <f t="shared" ca="1" si="1"/>
        <v>#NAME?</v>
      </c>
      <c r="E5259" s="118" t="s">
        <v>22032</v>
      </c>
      <c r="F5259" s="118" t="s">
        <v>22033</v>
      </c>
      <c r="G5259" s="118"/>
      <c r="H5259" s="118" t="s">
        <v>54</v>
      </c>
      <c r="I5259" s="118" t="s">
        <v>10184</v>
      </c>
      <c r="J5259" s="118" t="s">
        <v>10185</v>
      </c>
    </row>
    <row r="5260" spans="1:10" ht="12.75">
      <c r="A5260" s="118" t="s">
        <v>1591</v>
      </c>
      <c r="B5260" s="118" t="s">
        <v>17309</v>
      </c>
      <c r="C5260" s="118" t="b">
        <v>0</v>
      </c>
      <c r="D5260" s="118" t="e">
        <f t="shared" ca="1" si="1"/>
        <v>#NAME?</v>
      </c>
      <c r="E5260" s="118" t="s">
        <v>22034</v>
      </c>
      <c r="F5260" s="118" t="s">
        <v>22035</v>
      </c>
      <c r="G5260" s="118"/>
      <c r="H5260" s="118" t="s">
        <v>16023</v>
      </c>
      <c r="I5260" s="118" t="s">
        <v>3131</v>
      </c>
      <c r="J5260" s="118" t="s">
        <v>7622</v>
      </c>
    </row>
    <row r="5261" spans="1:10" ht="12.75">
      <c r="A5261" s="118" t="s">
        <v>1769</v>
      </c>
      <c r="B5261" s="118" t="s">
        <v>22036</v>
      </c>
      <c r="C5261" s="118" t="b">
        <v>0</v>
      </c>
      <c r="D5261" s="118" t="e">
        <f t="shared" ca="1" si="1"/>
        <v>#NAME?</v>
      </c>
      <c r="E5261" s="118" t="s">
        <v>22034</v>
      </c>
      <c r="F5261" s="118" t="s">
        <v>22037</v>
      </c>
      <c r="G5261" s="118"/>
      <c r="H5261" s="118" t="s">
        <v>5584</v>
      </c>
      <c r="I5261" s="118" t="s">
        <v>3131</v>
      </c>
      <c r="J5261" s="118" t="s">
        <v>7622</v>
      </c>
    </row>
    <row r="5262" spans="1:10" ht="12.75">
      <c r="A5262" s="118" t="s">
        <v>22038</v>
      </c>
      <c r="B5262" s="118" t="s">
        <v>21352</v>
      </c>
      <c r="C5262" s="118" t="b">
        <v>0</v>
      </c>
      <c r="D5262" s="118" t="e">
        <f t="shared" ca="1" si="1"/>
        <v>#NAME?</v>
      </c>
      <c r="E5262" s="118" t="s">
        <v>22039</v>
      </c>
      <c r="F5262" s="118" t="s">
        <v>22040</v>
      </c>
      <c r="G5262" s="118"/>
      <c r="H5262" s="118" t="s">
        <v>5064</v>
      </c>
      <c r="I5262" s="118" t="s">
        <v>8545</v>
      </c>
      <c r="J5262" s="118" t="s">
        <v>8546</v>
      </c>
    </row>
    <row r="5263" spans="1:10" ht="12.75">
      <c r="A5263" s="118" t="s">
        <v>1666</v>
      </c>
      <c r="B5263" s="118" t="s">
        <v>8773</v>
      </c>
      <c r="C5263" s="118" t="b">
        <v>0</v>
      </c>
      <c r="D5263" s="118" t="e">
        <f t="shared" ca="1" si="1"/>
        <v>#NAME?</v>
      </c>
      <c r="E5263" s="118" t="s">
        <v>22039</v>
      </c>
      <c r="F5263" s="118" t="s">
        <v>22041</v>
      </c>
      <c r="G5263" s="118"/>
      <c r="H5263" s="118" t="s">
        <v>22042</v>
      </c>
      <c r="I5263" s="118" t="s">
        <v>8545</v>
      </c>
      <c r="J5263" s="118" t="s">
        <v>8546</v>
      </c>
    </row>
    <row r="5264" spans="1:10" ht="12.75">
      <c r="A5264" s="118" t="s">
        <v>882</v>
      </c>
      <c r="B5264" s="118" t="s">
        <v>13570</v>
      </c>
      <c r="C5264" s="118" t="b">
        <v>0</v>
      </c>
      <c r="D5264" s="118" t="e">
        <f t="shared" ca="1" si="1"/>
        <v>#NAME?</v>
      </c>
      <c r="E5264" s="118" t="s">
        <v>22039</v>
      </c>
      <c r="F5264" s="118" t="s">
        <v>22043</v>
      </c>
      <c r="G5264" s="118"/>
      <c r="H5264" s="118" t="s">
        <v>22044</v>
      </c>
      <c r="I5264" s="118" t="s">
        <v>8545</v>
      </c>
      <c r="J5264" s="118" t="s">
        <v>8546</v>
      </c>
    </row>
    <row r="5265" spans="1:10" ht="12.75">
      <c r="A5265" s="118" t="s">
        <v>1591</v>
      </c>
      <c r="B5265" s="118" t="s">
        <v>22045</v>
      </c>
      <c r="C5265" s="118" t="b">
        <v>0</v>
      </c>
      <c r="D5265" s="118" t="e">
        <f t="shared" ca="1" si="1"/>
        <v>#NAME?</v>
      </c>
      <c r="E5265" s="118" t="s">
        <v>22046</v>
      </c>
      <c r="F5265" s="118" t="s">
        <v>22047</v>
      </c>
      <c r="G5265" s="118"/>
      <c r="H5265" s="118" t="s">
        <v>4278</v>
      </c>
      <c r="I5265" s="118" t="s">
        <v>10184</v>
      </c>
      <c r="J5265" s="118" t="s">
        <v>10185</v>
      </c>
    </row>
    <row r="5266" spans="1:10" ht="12.75">
      <c r="A5266" s="118" t="s">
        <v>2268</v>
      </c>
      <c r="B5266" s="118" t="s">
        <v>22048</v>
      </c>
      <c r="C5266" s="118" t="b">
        <v>0</v>
      </c>
      <c r="D5266" s="118" t="e">
        <f t="shared" ca="1" si="1"/>
        <v>#NAME?</v>
      </c>
      <c r="E5266" s="118" t="s">
        <v>22046</v>
      </c>
      <c r="F5266" s="118" t="s">
        <v>22049</v>
      </c>
      <c r="G5266" s="118"/>
      <c r="H5266" s="118" t="s">
        <v>4278</v>
      </c>
      <c r="I5266" s="118" t="s">
        <v>10184</v>
      </c>
      <c r="J5266" s="118" t="s">
        <v>10185</v>
      </c>
    </row>
    <row r="5267" spans="1:10" ht="12.75">
      <c r="A5267" s="118" t="s">
        <v>8031</v>
      </c>
      <c r="B5267" s="118" t="s">
        <v>14454</v>
      </c>
      <c r="C5267" s="118" t="b">
        <v>0</v>
      </c>
      <c r="D5267" s="118" t="e">
        <f t="shared" ca="1" si="1"/>
        <v>#NAME?</v>
      </c>
      <c r="E5267" s="118" t="s">
        <v>22046</v>
      </c>
      <c r="F5267" s="118" t="s">
        <v>22050</v>
      </c>
      <c r="G5267" s="118"/>
      <c r="H5267" s="118" t="s">
        <v>4278</v>
      </c>
      <c r="I5267" s="118" t="s">
        <v>10184</v>
      </c>
      <c r="J5267" s="118" t="s">
        <v>10185</v>
      </c>
    </row>
    <row r="5268" spans="1:10" ht="12.75">
      <c r="A5268" s="118" t="s">
        <v>2226</v>
      </c>
      <c r="B5268" s="118" t="s">
        <v>22051</v>
      </c>
      <c r="C5268" s="118" t="b">
        <v>0</v>
      </c>
      <c r="D5268" s="118" t="e">
        <f t="shared" ca="1" si="1"/>
        <v>#NAME?</v>
      </c>
      <c r="E5268" s="118" t="s">
        <v>22046</v>
      </c>
      <c r="F5268" s="118" t="s">
        <v>22052</v>
      </c>
      <c r="G5268" s="118"/>
      <c r="H5268" s="118" t="s">
        <v>4485</v>
      </c>
      <c r="I5268" s="118" t="s">
        <v>10184</v>
      </c>
      <c r="J5268" s="118" t="s">
        <v>10185</v>
      </c>
    </row>
    <row r="5269" spans="1:10" ht="12.75">
      <c r="A5269" s="118" t="s">
        <v>22053</v>
      </c>
      <c r="B5269" s="118" t="s">
        <v>22054</v>
      </c>
      <c r="C5269" s="118" t="b">
        <v>0</v>
      </c>
      <c r="D5269" s="118" t="e">
        <f t="shared" ca="1" si="1"/>
        <v>#NAME?</v>
      </c>
      <c r="E5269" s="118" t="s">
        <v>22055</v>
      </c>
      <c r="F5269" s="118" t="s">
        <v>22056</v>
      </c>
      <c r="G5269" s="118"/>
      <c r="H5269" s="118" t="s">
        <v>4278</v>
      </c>
      <c r="I5269" s="118" t="s">
        <v>7825</v>
      </c>
      <c r="J5269" s="118" t="s">
        <v>7825</v>
      </c>
    </row>
    <row r="5270" spans="1:10" ht="12.75">
      <c r="A5270" s="118" t="s">
        <v>22057</v>
      </c>
      <c r="B5270" s="118" t="s">
        <v>22058</v>
      </c>
      <c r="C5270" s="118" t="b">
        <v>0</v>
      </c>
      <c r="D5270" s="118" t="e">
        <f t="shared" ca="1" si="1"/>
        <v>#NAME?</v>
      </c>
      <c r="E5270" s="118" t="s">
        <v>22055</v>
      </c>
      <c r="F5270" s="118" t="s">
        <v>22059</v>
      </c>
      <c r="G5270" s="118"/>
      <c r="H5270" s="118" t="s">
        <v>4278</v>
      </c>
      <c r="I5270" s="118" t="s">
        <v>7825</v>
      </c>
      <c r="J5270" s="118" t="s">
        <v>7825</v>
      </c>
    </row>
    <row r="5271" spans="1:10" ht="12.75">
      <c r="A5271" s="118" t="s">
        <v>9298</v>
      </c>
      <c r="B5271" s="118" t="s">
        <v>22060</v>
      </c>
      <c r="C5271" s="118" t="b">
        <v>0</v>
      </c>
      <c r="D5271" s="118" t="e">
        <f t="shared" ca="1" si="1"/>
        <v>#NAME?</v>
      </c>
      <c r="E5271" s="118" t="s">
        <v>22061</v>
      </c>
      <c r="F5271" s="118" t="s">
        <v>22062</v>
      </c>
      <c r="G5271" s="118"/>
      <c r="H5271" s="118" t="s">
        <v>4311</v>
      </c>
      <c r="I5271" s="118" t="s">
        <v>10184</v>
      </c>
      <c r="J5271" s="118" t="s">
        <v>10185</v>
      </c>
    </row>
    <row r="5272" spans="1:10" ht="12.75">
      <c r="A5272" s="118" t="s">
        <v>10614</v>
      </c>
      <c r="B5272" s="118" t="s">
        <v>22063</v>
      </c>
      <c r="C5272" s="118" t="b">
        <v>0</v>
      </c>
      <c r="D5272" s="118" t="e">
        <f t="shared" ca="1" si="1"/>
        <v>#NAME?</v>
      </c>
      <c r="E5272" s="118" t="s">
        <v>22061</v>
      </c>
      <c r="F5272" s="118" t="s">
        <v>22064</v>
      </c>
      <c r="G5272" s="118"/>
      <c r="H5272" s="118" t="s">
        <v>4311</v>
      </c>
      <c r="I5272" s="118" t="s">
        <v>10184</v>
      </c>
      <c r="J5272" s="118" t="s">
        <v>10185</v>
      </c>
    </row>
    <row r="5273" spans="1:10" ht="12.75">
      <c r="A5273" s="118" t="s">
        <v>9762</v>
      </c>
      <c r="B5273" s="118" t="s">
        <v>22065</v>
      </c>
      <c r="C5273" s="118" t="b">
        <v>0</v>
      </c>
      <c r="D5273" s="118" t="e">
        <f t="shared" ca="1" si="1"/>
        <v>#NAME?</v>
      </c>
      <c r="E5273" s="118" t="s">
        <v>22066</v>
      </c>
      <c r="F5273" s="118" t="s">
        <v>22067</v>
      </c>
      <c r="G5273" s="118"/>
      <c r="H5273" s="118" t="s">
        <v>5607</v>
      </c>
      <c r="I5273" s="118" t="s">
        <v>7820</v>
      </c>
      <c r="J5273" s="118" t="s">
        <v>7820</v>
      </c>
    </row>
    <row r="5274" spans="1:10" ht="12.75">
      <c r="A5274" s="118" t="s">
        <v>1704</v>
      </c>
      <c r="B5274" s="118" t="s">
        <v>10580</v>
      </c>
      <c r="C5274" s="118" t="b">
        <v>0</v>
      </c>
      <c r="D5274" s="118" t="e">
        <f t="shared" ca="1" si="1"/>
        <v>#NAME?</v>
      </c>
      <c r="E5274" s="118" t="s">
        <v>22066</v>
      </c>
      <c r="F5274" s="118" t="s">
        <v>22068</v>
      </c>
      <c r="G5274" s="118"/>
      <c r="H5274" s="118" t="s">
        <v>5273</v>
      </c>
      <c r="I5274" s="118" t="s">
        <v>7820</v>
      </c>
      <c r="J5274" s="118" t="s">
        <v>7820</v>
      </c>
    </row>
    <row r="5275" spans="1:10" ht="12.75">
      <c r="A5275" s="118" t="s">
        <v>17996</v>
      </c>
      <c r="B5275" s="118" t="s">
        <v>10211</v>
      </c>
      <c r="C5275" s="118" t="b">
        <v>0</v>
      </c>
      <c r="D5275" s="118" t="e">
        <f t="shared" ca="1" si="1"/>
        <v>#NAME?</v>
      </c>
      <c r="E5275" s="118" t="s">
        <v>22066</v>
      </c>
      <c r="F5275" s="118" t="s">
        <v>22069</v>
      </c>
      <c r="G5275" s="118"/>
      <c r="H5275" s="118" t="s">
        <v>5273</v>
      </c>
      <c r="I5275" s="118" t="s">
        <v>7820</v>
      </c>
      <c r="J5275" s="118" t="s">
        <v>7820</v>
      </c>
    </row>
    <row r="5276" spans="1:10" ht="12.75">
      <c r="A5276" s="118" t="s">
        <v>8422</v>
      </c>
      <c r="B5276" s="118" t="s">
        <v>2641</v>
      </c>
      <c r="C5276" s="118" t="b">
        <v>0</v>
      </c>
      <c r="D5276" s="118" t="e">
        <f t="shared" ca="1" si="1"/>
        <v>#NAME?</v>
      </c>
      <c r="E5276" s="118" t="s">
        <v>22066</v>
      </c>
      <c r="F5276" s="118" t="s">
        <v>22070</v>
      </c>
      <c r="G5276" s="118"/>
      <c r="H5276" s="118" t="s">
        <v>4831</v>
      </c>
      <c r="I5276" s="118" t="s">
        <v>7820</v>
      </c>
      <c r="J5276" s="118" t="s">
        <v>7820</v>
      </c>
    </row>
    <row r="5277" spans="1:10" ht="12.75">
      <c r="A5277" s="118" t="s">
        <v>8748</v>
      </c>
      <c r="B5277" s="118" t="s">
        <v>22071</v>
      </c>
      <c r="C5277" s="118" t="b">
        <v>0</v>
      </c>
      <c r="D5277" s="118" t="e">
        <f t="shared" ca="1" si="1"/>
        <v>#NAME?</v>
      </c>
      <c r="E5277" s="118" t="s">
        <v>22066</v>
      </c>
      <c r="F5277" s="118" t="s">
        <v>22072</v>
      </c>
      <c r="G5277" s="118"/>
      <c r="H5277" s="118" t="s">
        <v>7784</v>
      </c>
      <c r="I5277" s="118" t="s">
        <v>7820</v>
      </c>
      <c r="J5277" s="118" t="s">
        <v>7820</v>
      </c>
    </row>
    <row r="5278" spans="1:10" ht="12.75">
      <c r="A5278" s="118" t="s">
        <v>947</v>
      </c>
      <c r="B5278" s="118" t="s">
        <v>12917</v>
      </c>
      <c r="C5278" s="118" t="b">
        <v>0</v>
      </c>
      <c r="D5278" s="118" t="e">
        <f t="shared" ca="1" si="1"/>
        <v>#NAME?</v>
      </c>
      <c r="E5278" s="118" t="s">
        <v>22066</v>
      </c>
      <c r="F5278" s="118" t="s">
        <v>22073</v>
      </c>
      <c r="G5278" s="118"/>
      <c r="H5278" s="118" t="s">
        <v>4276</v>
      </c>
      <c r="I5278" s="118" t="s">
        <v>7820</v>
      </c>
      <c r="J5278" s="118" t="s">
        <v>7820</v>
      </c>
    </row>
    <row r="5279" spans="1:10" ht="12.75">
      <c r="A5279" s="118" t="s">
        <v>8981</v>
      </c>
      <c r="B5279" s="118" t="s">
        <v>22074</v>
      </c>
      <c r="C5279" s="118" t="b">
        <v>0</v>
      </c>
      <c r="D5279" s="118" t="e">
        <f t="shared" ca="1" si="1"/>
        <v>#NAME?</v>
      </c>
      <c r="E5279" s="118" t="s">
        <v>22066</v>
      </c>
      <c r="F5279" s="118" t="s">
        <v>22075</v>
      </c>
      <c r="G5279" s="118"/>
      <c r="H5279" s="118" t="s">
        <v>7754</v>
      </c>
      <c r="I5279" s="118" t="s">
        <v>7820</v>
      </c>
      <c r="J5279" s="118" t="s">
        <v>7820</v>
      </c>
    </row>
    <row r="5280" spans="1:10" ht="12.75">
      <c r="A5280" s="118" t="s">
        <v>1544</v>
      </c>
      <c r="B5280" s="118" t="s">
        <v>22076</v>
      </c>
      <c r="C5280" s="118" t="b">
        <v>0</v>
      </c>
      <c r="D5280" s="118" t="e">
        <f t="shared" ca="1" si="1"/>
        <v>#NAME?</v>
      </c>
      <c r="E5280" s="118" t="s">
        <v>22066</v>
      </c>
      <c r="F5280" s="118" t="s">
        <v>22077</v>
      </c>
      <c r="G5280" s="118"/>
      <c r="H5280" s="118" t="s">
        <v>5607</v>
      </c>
      <c r="I5280" s="118" t="s">
        <v>7820</v>
      </c>
      <c r="J5280" s="118" t="s">
        <v>7820</v>
      </c>
    </row>
    <row r="5281" spans="1:10" ht="12.75">
      <c r="A5281" s="118" t="s">
        <v>1495</v>
      </c>
      <c r="B5281" s="118" t="s">
        <v>8183</v>
      </c>
      <c r="C5281" s="118" t="b">
        <v>0</v>
      </c>
      <c r="D5281" s="118" t="e">
        <f t="shared" ca="1" si="1"/>
        <v>#NAME?</v>
      </c>
      <c r="E5281" s="118" t="s">
        <v>22066</v>
      </c>
      <c r="F5281" s="118" t="s">
        <v>22078</v>
      </c>
      <c r="G5281" s="118"/>
      <c r="H5281" s="118" t="s">
        <v>22079</v>
      </c>
      <c r="I5281" s="118" t="s">
        <v>7820</v>
      </c>
      <c r="J5281" s="118" t="s">
        <v>7820</v>
      </c>
    </row>
    <row r="5282" spans="1:10" ht="12.75">
      <c r="A5282" s="118" t="s">
        <v>22080</v>
      </c>
      <c r="B5282" s="118" t="s">
        <v>9552</v>
      </c>
      <c r="C5282" s="118" t="b">
        <v>0</v>
      </c>
      <c r="D5282" s="118" t="e">
        <f t="shared" ca="1" si="1"/>
        <v>#NAME?</v>
      </c>
      <c r="E5282" s="118" t="s">
        <v>3212</v>
      </c>
      <c r="F5282" s="118" t="s">
        <v>22081</v>
      </c>
      <c r="G5282" s="118"/>
      <c r="H5282" s="118" t="s">
        <v>5607</v>
      </c>
      <c r="I5282" s="118" t="s">
        <v>10521</v>
      </c>
      <c r="J5282" s="118"/>
    </row>
    <row r="5283" spans="1:10" ht="12.75">
      <c r="A5283" s="118" t="s">
        <v>22082</v>
      </c>
      <c r="B5283" s="118" t="s">
        <v>22083</v>
      </c>
      <c r="C5283" s="118" t="b">
        <v>0</v>
      </c>
      <c r="D5283" s="118" t="e">
        <f t="shared" ca="1" si="1"/>
        <v>#NAME?</v>
      </c>
      <c r="E5283" s="118" t="s">
        <v>3212</v>
      </c>
      <c r="F5283" s="118" t="s">
        <v>22084</v>
      </c>
      <c r="G5283" s="118"/>
      <c r="H5283" s="118" t="s">
        <v>54</v>
      </c>
      <c r="I5283" s="118" t="s">
        <v>10521</v>
      </c>
      <c r="J5283" s="118"/>
    </row>
    <row r="5284" spans="1:10" ht="12.75">
      <c r="A5284" s="118" t="s">
        <v>13407</v>
      </c>
      <c r="B5284" s="118" t="s">
        <v>21310</v>
      </c>
      <c r="C5284" s="118" t="b">
        <v>0</v>
      </c>
      <c r="D5284" s="118" t="e">
        <f t="shared" ca="1" si="1"/>
        <v>#NAME?</v>
      </c>
      <c r="E5284" s="118" t="s">
        <v>3212</v>
      </c>
      <c r="F5284" s="118" t="s">
        <v>22085</v>
      </c>
      <c r="G5284" s="118"/>
      <c r="H5284" s="118" t="s">
        <v>4278</v>
      </c>
      <c r="I5284" s="118" t="s">
        <v>8136</v>
      </c>
      <c r="J5284" s="118" t="s">
        <v>7622</v>
      </c>
    </row>
    <row r="5285" spans="1:10" ht="12.75">
      <c r="A5285" s="118" t="s">
        <v>17042</v>
      </c>
      <c r="B5285" s="118" t="s">
        <v>22086</v>
      </c>
      <c r="C5285" s="118" t="b">
        <v>0</v>
      </c>
      <c r="D5285" s="118" t="e">
        <f t="shared" ca="1" si="1"/>
        <v>#NAME?</v>
      </c>
      <c r="E5285" s="118" t="s">
        <v>3212</v>
      </c>
      <c r="F5285" s="118" t="s">
        <v>22087</v>
      </c>
      <c r="G5285" s="118"/>
      <c r="H5285" s="118" t="s">
        <v>4278</v>
      </c>
      <c r="I5285" s="118" t="s">
        <v>8136</v>
      </c>
      <c r="J5285" s="118" t="s">
        <v>7622</v>
      </c>
    </row>
    <row r="5286" spans="1:10" ht="12.75">
      <c r="A5286" s="118" t="s">
        <v>22088</v>
      </c>
      <c r="B5286" s="118" t="s">
        <v>22089</v>
      </c>
      <c r="C5286" s="118" t="b">
        <v>0</v>
      </c>
      <c r="D5286" s="118" t="e">
        <f t="shared" ca="1" si="1"/>
        <v>#NAME?</v>
      </c>
      <c r="E5286" s="118" t="s">
        <v>3212</v>
      </c>
      <c r="F5286" s="118" t="s">
        <v>22090</v>
      </c>
      <c r="G5286" s="118"/>
      <c r="H5286" s="118" t="s">
        <v>4278</v>
      </c>
      <c r="I5286" s="118" t="s">
        <v>8136</v>
      </c>
      <c r="J5286" s="118" t="s">
        <v>7622</v>
      </c>
    </row>
    <row r="5287" spans="1:10" ht="12.75">
      <c r="A5287" s="118" t="s">
        <v>22091</v>
      </c>
      <c r="B5287" s="118" t="s">
        <v>1307</v>
      </c>
      <c r="C5287" s="118" t="b">
        <v>0</v>
      </c>
      <c r="D5287" s="118" t="e">
        <f t="shared" ca="1" si="1"/>
        <v>#NAME?</v>
      </c>
      <c r="E5287" s="118" t="s">
        <v>3212</v>
      </c>
      <c r="F5287" s="118" t="s">
        <v>22092</v>
      </c>
      <c r="G5287" s="118"/>
      <c r="H5287" s="118" t="s">
        <v>5607</v>
      </c>
      <c r="I5287" s="118" t="s">
        <v>10521</v>
      </c>
      <c r="J5287" s="118"/>
    </row>
    <row r="5288" spans="1:10" ht="12.75">
      <c r="A5288" s="118" t="s">
        <v>1881</v>
      </c>
      <c r="B5288" s="118" t="s">
        <v>1485</v>
      </c>
      <c r="C5288" s="118" t="b">
        <v>0</v>
      </c>
      <c r="D5288" s="118" t="e">
        <f t="shared" ca="1" si="1"/>
        <v>#NAME?</v>
      </c>
      <c r="E5288" s="118" t="s">
        <v>3212</v>
      </c>
      <c r="F5288" s="118" t="s">
        <v>22093</v>
      </c>
      <c r="G5288" s="118"/>
      <c r="H5288" s="118" t="s">
        <v>9483</v>
      </c>
      <c r="I5288" s="118" t="s">
        <v>10521</v>
      </c>
      <c r="J5288" s="118"/>
    </row>
    <row r="5289" spans="1:10" ht="12.75">
      <c r="A5289" s="118" t="s">
        <v>870</v>
      </c>
      <c r="B5289" s="118" t="s">
        <v>15995</v>
      </c>
      <c r="C5289" s="118" t="b">
        <v>0</v>
      </c>
      <c r="D5289" s="118" t="e">
        <f t="shared" ca="1" si="1"/>
        <v>#NAME?</v>
      </c>
      <c r="E5289" s="118" t="s">
        <v>3212</v>
      </c>
      <c r="F5289" s="118" t="s">
        <v>22094</v>
      </c>
      <c r="G5289" s="118"/>
      <c r="H5289" s="118" t="s">
        <v>4278</v>
      </c>
      <c r="I5289" s="118" t="s">
        <v>8136</v>
      </c>
      <c r="J5289" s="118" t="s">
        <v>7622</v>
      </c>
    </row>
    <row r="5290" spans="1:10" ht="12.75">
      <c r="A5290" s="118" t="s">
        <v>21007</v>
      </c>
      <c r="B5290" s="118" t="s">
        <v>1005</v>
      </c>
      <c r="C5290" s="118" t="b">
        <v>0</v>
      </c>
      <c r="D5290" s="118" t="e">
        <f t="shared" ca="1" si="1"/>
        <v>#NAME?</v>
      </c>
      <c r="E5290" s="118" t="s">
        <v>3212</v>
      </c>
      <c r="F5290" s="118" t="s">
        <v>22095</v>
      </c>
      <c r="G5290" s="118"/>
      <c r="H5290" s="118" t="s">
        <v>4278</v>
      </c>
      <c r="I5290" s="118" t="s">
        <v>10521</v>
      </c>
      <c r="J5290" s="118"/>
    </row>
    <row r="5291" spans="1:10" ht="12.75">
      <c r="A5291" s="118" t="s">
        <v>14711</v>
      </c>
      <c r="B5291" s="118" t="s">
        <v>1308</v>
      </c>
      <c r="C5291" s="118" t="b">
        <v>0</v>
      </c>
      <c r="D5291" s="118" t="e">
        <f t="shared" ca="1" si="1"/>
        <v>#NAME?</v>
      </c>
      <c r="E5291" s="118" t="s">
        <v>3212</v>
      </c>
      <c r="F5291" s="118" t="s">
        <v>22096</v>
      </c>
      <c r="G5291" s="118"/>
      <c r="H5291" s="118" t="s">
        <v>54</v>
      </c>
      <c r="I5291" s="118" t="s">
        <v>10521</v>
      </c>
      <c r="J5291" s="118"/>
    </row>
    <row r="5292" spans="1:10" ht="12.75">
      <c r="A5292" s="118" t="s">
        <v>22097</v>
      </c>
      <c r="B5292" s="118" t="s">
        <v>22098</v>
      </c>
      <c r="C5292" s="118" t="b">
        <v>0</v>
      </c>
      <c r="D5292" s="118" t="e">
        <f t="shared" ca="1" si="1"/>
        <v>#NAME?</v>
      </c>
      <c r="E5292" s="118" t="s">
        <v>3212</v>
      </c>
      <c r="F5292" s="118" t="s">
        <v>22099</v>
      </c>
      <c r="G5292" s="118"/>
      <c r="H5292" s="118" t="s">
        <v>4278</v>
      </c>
      <c r="I5292" s="118" t="s">
        <v>10521</v>
      </c>
      <c r="J5292" s="118"/>
    </row>
    <row r="5293" spans="1:10" ht="12.75">
      <c r="A5293" s="118" t="s">
        <v>10417</v>
      </c>
      <c r="B5293" s="118" t="s">
        <v>22100</v>
      </c>
      <c r="C5293" s="118" t="b">
        <v>0</v>
      </c>
      <c r="D5293" s="118" t="e">
        <f t="shared" ca="1" si="1"/>
        <v>#NAME?</v>
      </c>
      <c r="E5293" s="118" t="s">
        <v>3212</v>
      </c>
      <c r="F5293" s="118" t="s">
        <v>22101</v>
      </c>
      <c r="G5293" s="118"/>
      <c r="H5293" s="118" t="s">
        <v>8144</v>
      </c>
      <c r="I5293" s="118" t="s">
        <v>8136</v>
      </c>
      <c r="J5293" s="118" t="s">
        <v>7622</v>
      </c>
    </row>
    <row r="5294" spans="1:10" ht="12.75">
      <c r="A5294" s="118" t="s">
        <v>2377</v>
      </c>
      <c r="B5294" s="118" t="s">
        <v>2014</v>
      </c>
      <c r="C5294" s="118" t="b">
        <v>0</v>
      </c>
      <c r="D5294" s="118" t="e">
        <f t="shared" ca="1" si="1"/>
        <v>#NAME?</v>
      </c>
      <c r="E5294" s="118" t="s">
        <v>3212</v>
      </c>
      <c r="F5294" s="118" t="s">
        <v>22102</v>
      </c>
      <c r="G5294" s="118"/>
      <c r="H5294" s="118" t="s">
        <v>4831</v>
      </c>
      <c r="I5294" s="118" t="s">
        <v>10521</v>
      </c>
      <c r="J5294" s="118"/>
    </row>
    <row r="5295" spans="1:10" ht="12.75">
      <c r="A5295" s="118" t="s">
        <v>22103</v>
      </c>
      <c r="B5295" s="118" t="s">
        <v>1005</v>
      </c>
      <c r="C5295" s="118" t="b">
        <v>0</v>
      </c>
      <c r="D5295" s="118" t="e">
        <f t="shared" ca="1" si="1"/>
        <v>#NAME?</v>
      </c>
      <c r="E5295" s="118" t="s">
        <v>3212</v>
      </c>
      <c r="F5295" s="118" t="s">
        <v>22104</v>
      </c>
      <c r="G5295" s="118"/>
      <c r="H5295" s="118" t="s">
        <v>8144</v>
      </c>
      <c r="I5295" s="118" t="s">
        <v>10521</v>
      </c>
      <c r="J5295" s="118"/>
    </row>
    <row r="5296" spans="1:10" ht="12.75">
      <c r="A5296" s="118" t="s">
        <v>2135</v>
      </c>
      <c r="B5296" s="118" t="s">
        <v>22105</v>
      </c>
      <c r="C5296" s="118" t="b">
        <v>0</v>
      </c>
      <c r="D5296" s="118" t="e">
        <f t="shared" ca="1" si="1"/>
        <v>#NAME?</v>
      </c>
      <c r="E5296" s="118" t="s">
        <v>3212</v>
      </c>
      <c r="F5296" s="118" t="s">
        <v>22106</v>
      </c>
      <c r="G5296" s="118"/>
      <c r="H5296" s="118" t="s">
        <v>8144</v>
      </c>
      <c r="I5296" s="118" t="s">
        <v>8136</v>
      </c>
      <c r="J5296" s="118" t="s">
        <v>7622</v>
      </c>
    </row>
    <row r="5297" spans="1:10" ht="12.75">
      <c r="A5297" s="118" t="s">
        <v>8358</v>
      </c>
      <c r="B5297" s="118" t="s">
        <v>22107</v>
      </c>
      <c r="C5297" s="118" t="b">
        <v>0</v>
      </c>
      <c r="D5297" s="118" t="e">
        <f t="shared" ca="1" si="1"/>
        <v>#NAME?</v>
      </c>
      <c r="E5297" s="118" t="s">
        <v>3212</v>
      </c>
      <c r="F5297" s="118" t="s">
        <v>22108</v>
      </c>
      <c r="G5297" s="118"/>
      <c r="H5297" s="118" t="s">
        <v>7611</v>
      </c>
      <c r="I5297" s="118" t="s">
        <v>8136</v>
      </c>
      <c r="J5297" s="118" t="s">
        <v>7622</v>
      </c>
    </row>
    <row r="5298" spans="1:10" ht="12.75">
      <c r="A5298" s="118" t="s">
        <v>8584</v>
      </c>
      <c r="B5298" s="118" t="s">
        <v>12482</v>
      </c>
      <c r="C5298" s="118" t="b">
        <v>0</v>
      </c>
      <c r="D5298" s="118" t="e">
        <f t="shared" ca="1" si="1"/>
        <v>#NAME?</v>
      </c>
      <c r="E5298" s="118" t="s">
        <v>22109</v>
      </c>
      <c r="F5298" s="118" t="s">
        <v>22110</v>
      </c>
      <c r="G5298" s="118"/>
      <c r="H5298" s="118" t="s">
        <v>4276</v>
      </c>
      <c r="I5298" s="118" t="s">
        <v>3131</v>
      </c>
      <c r="J5298" s="118" t="s">
        <v>7622</v>
      </c>
    </row>
    <row r="5299" spans="1:10" ht="12.75">
      <c r="A5299" s="118" t="s">
        <v>22111</v>
      </c>
      <c r="B5299" s="118" t="s">
        <v>22112</v>
      </c>
      <c r="C5299" s="118" t="b">
        <v>0</v>
      </c>
      <c r="D5299" s="118" t="e">
        <f t="shared" ca="1" si="1"/>
        <v>#NAME?</v>
      </c>
      <c r="E5299" s="118" t="s">
        <v>22109</v>
      </c>
      <c r="F5299" s="118" t="s">
        <v>22113</v>
      </c>
      <c r="G5299" s="118"/>
      <c r="H5299" s="118" t="s">
        <v>4278</v>
      </c>
      <c r="I5299" s="118" t="s">
        <v>7642</v>
      </c>
      <c r="J5299" s="118"/>
    </row>
    <row r="5300" spans="1:10" ht="12.75">
      <c r="A5300" s="118" t="s">
        <v>12046</v>
      </c>
      <c r="B5300" s="118" t="s">
        <v>22114</v>
      </c>
      <c r="C5300" s="118" t="b">
        <v>0</v>
      </c>
      <c r="D5300" s="118" t="e">
        <f t="shared" ca="1" si="1"/>
        <v>#NAME?</v>
      </c>
      <c r="E5300" s="118" t="s">
        <v>22109</v>
      </c>
      <c r="F5300" s="118" t="s">
        <v>22115</v>
      </c>
      <c r="G5300" s="118"/>
      <c r="H5300" s="118" t="s">
        <v>5273</v>
      </c>
      <c r="I5300" s="118" t="s">
        <v>3131</v>
      </c>
      <c r="J5300" s="118" t="s">
        <v>7622</v>
      </c>
    </row>
    <row r="5301" spans="1:10" ht="12.75">
      <c r="A5301" s="118" t="s">
        <v>814</v>
      </c>
      <c r="B5301" s="118" t="s">
        <v>22116</v>
      </c>
      <c r="C5301" s="118" t="b">
        <v>0</v>
      </c>
      <c r="D5301" s="118" t="e">
        <f t="shared" ca="1" si="1"/>
        <v>#NAME?</v>
      </c>
      <c r="E5301" s="118" t="s">
        <v>22109</v>
      </c>
      <c r="F5301" s="118" t="s">
        <v>22117</v>
      </c>
      <c r="G5301" s="118"/>
      <c r="H5301" s="118" t="s">
        <v>5273</v>
      </c>
      <c r="I5301" s="118" t="s">
        <v>7642</v>
      </c>
      <c r="J5301" s="118"/>
    </row>
    <row r="5302" spans="1:10" ht="12.75">
      <c r="A5302" s="118" t="s">
        <v>1302</v>
      </c>
      <c r="B5302" s="118" t="s">
        <v>22118</v>
      </c>
      <c r="C5302" s="118" t="b">
        <v>0</v>
      </c>
      <c r="D5302" s="118" t="e">
        <f t="shared" ca="1" si="1"/>
        <v>#NAME?</v>
      </c>
      <c r="E5302" s="118" t="s">
        <v>22109</v>
      </c>
      <c r="F5302" s="118" t="s">
        <v>22119</v>
      </c>
      <c r="G5302" s="118"/>
      <c r="H5302" s="118" t="s">
        <v>4276</v>
      </c>
      <c r="I5302" s="118" t="s">
        <v>7642</v>
      </c>
      <c r="J5302" s="118"/>
    </row>
    <row r="5303" spans="1:10" ht="12.75">
      <c r="A5303" s="118" t="s">
        <v>8748</v>
      </c>
      <c r="B5303" s="118" t="s">
        <v>22120</v>
      </c>
      <c r="C5303" s="118" t="b">
        <v>0</v>
      </c>
      <c r="D5303" s="118" t="e">
        <f t="shared" ca="1" si="1"/>
        <v>#NAME?</v>
      </c>
      <c r="E5303" s="118" t="s">
        <v>22109</v>
      </c>
      <c r="F5303" s="118" t="s">
        <v>22121</v>
      </c>
      <c r="G5303" s="118"/>
      <c r="H5303" s="118" t="s">
        <v>5273</v>
      </c>
      <c r="I5303" s="118" t="s">
        <v>7642</v>
      </c>
      <c r="J5303" s="118"/>
    </row>
    <row r="5304" spans="1:10" ht="12.75">
      <c r="A5304" s="118" t="s">
        <v>1666</v>
      </c>
      <c r="B5304" s="118" t="s">
        <v>22122</v>
      </c>
      <c r="C5304" s="118" t="b">
        <v>0</v>
      </c>
      <c r="D5304" s="118" t="e">
        <f t="shared" ca="1" si="1"/>
        <v>#NAME?</v>
      </c>
      <c r="E5304" s="118" t="s">
        <v>22109</v>
      </c>
      <c r="F5304" s="118" t="s">
        <v>22123</v>
      </c>
      <c r="G5304" s="118"/>
      <c r="H5304" s="118" t="s">
        <v>5273</v>
      </c>
      <c r="I5304" s="118" t="s">
        <v>3131</v>
      </c>
      <c r="J5304" s="118" t="s">
        <v>7622</v>
      </c>
    </row>
    <row r="5305" spans="1:10" ht="12.75">
      <c r="A5305" s="118" t="s">
        <v>16638</v>
      </c>
      <c r="B5305" s="118" t="s">
        <v>10606</v>
      </c>
      <c r="C5305" s="118" t="b">
        <v>0</v>
      </c>
      <c r="D5305" s="118" t="e">
        <f t="shared" ca="1" si="1"/>
        <v>#NAME?</v>
      </c>
      <c r="E5305" s="118" t="s">
        <v>22109</v>
      </c>
      <c r="F5305" s="118" t="s">
        <v>22124</v>
      </c>
      <c r="G5305" s="118"/>
      <c r="H5305" s="118" t="s">
        <v>5273</v>
      </c>
      <c r="I5305" s="118" t="s">
        <v>7642</v>
      </c>
      <c r="J5305" s="118"/>
    </row>
    <row r="5306" spans="1:10" ht="12.75">
      <c r="A5306" s="118" t="s">
        <v>2671</v>
      </c>
      <c r="B5306" s="118" t="s">
        <v>22125</v>
      </c>
      <c r="C5306" s="118" t="b">
        <v>0</v>
      </c>
      <c r="D5306" s="118" t="e">
        <f t="shared" ca="1" si="1"/>
        <v>#NAME?</v>
      </c>
      <c r="E5306" s="118" t="s">
        <v>22109</v>
      </c>
      <c r="F5306" s="118" t="s">
        <v>22126</v>
      </c>
      <c r="G5306" s="118"/>
      <c r="H5306" s="118" t="s">
        <v>4276</v>
      </c>
      <c r="I5306" s="118" t="s">
        <v>3131</v>
      </c>
      <c r="J5306" s="118" t="s">
        <v>7622</v>
      </c>
    </row>
    <row r="5307" spans="1:10" ht="12.75">
      <c r="A5307" s="118" t="s">
        <v>22127</v>
      </c>
      <c r="B5307" s="118" t="s">
        <v>9431</v>
      </c>
      <c r="C5307" s="118" t="b">
        <v>0</v>
      </c>
      <c r="D5307" s="118" t="e">
        <f t="shared" ca="1" si="1"/>
        <v>#NAME?</v>
      </c>
      <c r="E5307" s="118" t="s">
        <v>22109</v>
      </c>
      <c r="F5307" s="118" t="s">
        <v>22128</v>
      </c>
      <c r="G5307" s="118"/>
      <c r="H5307" s="118" t="s">
        <v>4276</v>
      </c>
      <c r="I5307" s="118" t="s">
        <v>3131</v>
      </c>
      <c r="J5307" s="118" t="s">
        <v>7622</v>
      </c>
    </row>
    <row r="5308" spans="1:10" ht="12.75">
      <c r="A5308" s="118" t="s">
        <v>12369</v>
      </c>
      <c r="B5308" s="118" t="s">
        <v>8565</v>
      </c>
      <c r="C5308" s="118" t="b">
        <v>0</v>
      </c>
      <c r="D5308" s="118" t="e">
        <f t="shared" ca="1" si="1"/>
        <v>#NAME?</v>
      </c>
      <c r="E5308" s="118" t="s">
        <v>22109</v>
      </c>
      <c r="F5308" s="118" t="s">
        <v>22129</v>
      </c>
      <c r="G5308" s="118"/>
      <c r="H5308" s="118" t="s">
        <v>4276</v>
      </c>
      <c r="I5308" s="118" t="s">
        <v>3131</v>
      </c>
      <c r="J5308" s="118" t="s">
        <v>7622</v>
      </c>
    </row>
    <row r="5309" spans="1:10" ht="12.75">
      <c r="A5309" s="118" t="s">
        <v>10467</v>
      </c>
      <c r="B5309" s="118" t="s">
        <v>22130</v>
      </c>
      <c r="C5309" s="118" t="b">
        <v>0</v>
      </c>
      <c r="D5309" s="118" t="e">
        <f t="shared" ca="1" si="1"/>
        <v>#NAME?</v>
      </c>
      <c r="E5309" s="118" t="s">
        <v>22109</v>
      </c>
      <c r="F5309" s="118" t="s">
        <v>22131</v>
      </c>
      <c r="G5309" s="118"/>
      <c r="H5309" s="118" t="s">
        <v>4276</v>
      </c>
      <c r="I5309" s="118" t="s">
        <v>7642</v>
      </c>
      <c r="J5309" s="118"/>
    </row>
    <row r="5310" spans="1:10" ht="12.75">
      <c r="A5310" s="118" t="s">
        <v>798</v>
      </c>
      <c r="B5310" s="118" t="s">
        <v>22132</v>
      </c>
      <c r="C5310" s="118" t="b">
        <v>0</v>
      </c>
      <c r="D5310" s="118" t="e">
        <f t="shared" ca="1" si="1"/>
        <v>#NAME?</v>
      </c>
      <c r="E5310" s="118" t="s">
        <v>22109</v>
      </c>
      <c r="F5310" s="118" t="s">
        <v>22133</v>
      </c>
      <c r="G5310" s="118"/>
      <c r="H5310" s="118" t="s">
        <v>4278</v>
      </c>
      <c r="I5310" s="118" t="s">
        <v>7642</v>
      </c>
      <c r="J5310" s="118"/>
    </row>
    <row r="5311" spans="1:10" ht="12.75">
      <c r="A5311" s="118" t="s">
        <v>8076</v>
      </c>
      <c r="B5311" s="118" t="s">
        <v>22134</v>
      </c>
      <c r="C5311" s="118" t="b">
        <v>0</v>
      </c>
      <c r="D5311" s="118" t="e">
        <f t="shared" ca="1" si="1"/>
        <v>#NAME?</v>
      </c>
      <c r="E5311" s="118" t="s">
        <v>22109</v>
      </c>
      <c r="F5311" s="118" t="s">
        <v>22135</v>
      </c>
      <c r="G5311" s="118"/>
      <c r="H5311" s="118" t="s">
        <v>4278</v>
      </c>
      <c r="I5311" s="118" t="s">
        <v>7642</v>
      </c>
      <c r="J5311" s="118"/>
    </row>
    <row r="5312" spans="1:10" ht="12.75">
      <c r="A5312" s="118" t="s">
        <v>9772</v>
      </c>
      <c r="B5312" s="118" t="s">
        <v>22136</v>
      </c>
      <c r="C5312" s="118" t="b">
        <v>0</v>
      </c>
      <c r="D5312" s="118" t="e">
        <f t="shared" ca="1" si="1"/>
        <v>#NAME?</v>
      </c>
      <c r="E5312" s="118" t="s">
        <v>22109</v>
      </c>
      <c r="F5312" s="118" t="s">
        <v>22137</v>
      </c>
      <c r="G5312" s="118"/>
      <c r="H5312" s="118" t="s">
        <v>5134</v>
      </c>
      <c r="I5312" s="118" t="s">
        <v>3131</v>
      </c>
      <c r="J5312" s="118" t="s">
        <v>7622</v>
      </c>
    </row>
    <row r="5313" spans="1:10" ht="12.75">
      <c r="A5313" s="118" t="s">
        <v>12995</v>
      </c>
      <c r="B5313" s="118" t="s">
        <v>10864</v>
      </c>
      <c r="C5313" s="118" t="b">
        <v>0</v>
      </c>
      <c r="D5313" s="118" t="e">
        <f t="shared" ca="1" si="1"/>
        <v>#NAME?</v>
      </c>
      <c r="E5313" s="118" t="s">
        <v>22109</v>
      </c>
      <c r="F5313" s="118" t="s">
        <v>22138</v>
      </c>
      <c r="G5313" s="118"/>
      <c r="H5313" s="118" t="s">
        <v>4276</v>
      </c>
      <c r="I5313" s="118" t="s">
        <v>3131</v>
      </c>
      <c r="J5313" s="118" t="s">
        <v>7622</v>
      </c>
    </row>
    <row r="5314" spans="1:10" ht="12.75">
      <c r="A5314" s="118" t="s">
        <v>22139</v>
      </c>
      <c r="B5314" s="118" t="s">
        <v>22140</v>
      </c>
      <c r="C5314" s="118" t="b">
        <v>0</v>
      </c>
      <c r="D5314" s="118" t="e">
        <f t="shared" ca="1" si="1"/>
        <v>#NAME?</v>
      </c>
      <c r="E5314" s="118" t="s">
        <v>22141</v>
      </c>
      <c r="F5314" s="118" t="s">
        <v>22142</v>
      </c>
      <c r="G5314" s="118"/>
      <c r="H5314" s="118" t="s">
        <v>5064</v>
      </c>
      <c r="I5314" s="118"/>
      <c r="J5314" s="118"/>
    </row>
    <row r="5315" spans="1:10" ht="12.75">
      <c r="A5315" s="118" t="s">
        <v>1173</v>
      </c>
      <c r="B5315" s="118" t="s">
        <v>11125</v>
      </c>
      <c r="C5315" s="118" t="b">
        <v>0</v>
      </c>
      <c r="D5315" s="118" t="e">
        <f t="shared" ca="1" si="1"/>
        <v>#NAME?</v>
      </c>
      <c r="E5315" s="118" t="s">
        <v>22143</v>
      </c>
      <c r="F5315" s="118" t="s">
        <v>22144</v>
      </c>
      <c r="G5315" s="118"/>
      <c r="H5315" s="118" t="s">
        <v>4278</v>
      </c>
      <c r="I5315" s="118" t="s">
        <v>22145</v>
      </c>
      <c r="J5315" s="118" t="s">
        <v>7622</v>
      </c>
    </row>
    <row r="5316" spans="1:10" ht="12.75">
      <c r="A5316" s="118" t="s">
        <v>2013</v>
      </c>
      <c r="B5316" s="118" t="s">
        <v>22146</v>
      </c>
      <c r="C5316" s="118" t="b">
        <v>0</v>
      </c>
      <c r="D5316" s="118" t="e">
        <f t="shared" ca="1" si="1"/>
        <v>#NAME?</v>
      </c>
      <c r="E5316" s="118" t="s">
        <v>22147</v>
      </c>
      <c r="F5316" s="118" t="s">
        <v>22148</v>
      </c>
      <c r="G5316" s="118"/>
      <c r="H5316" s="118" t="s">
        <v>4276</v>
      </c>
      <c r="I5316" s="118" t="s">
        <v>7820</v>
      </c>
      <c r="J5316" s="118" t="s">
        <v>7820</v>
      </c>
    </row>
    <row r="5317" spans="1:10" ht="12.75">
      <c r="A5317" s="118" t="s">
        <v>19372</v>
      </c>
      <c r="B5317" s="118" t="s">
        <v>22149</v>
      </c>
      <c r="C5317" s="118" t="b">
        <v>0</v>
      </c>
      <c r="D5317" s="118" t="e">
        <f t="shared" ca="1" si="1"/>
        <v>#NAME?</v>
      </c>
      <c r="E5317" s="118" t="s">
        <v>22150</v>
      </c>
      <c r="F5317" s="118" t="s">
        <v>22151</v>
      </c>
      <c r="G5317" s="118"/>
      <c r="H5317" s="118" t="s">
        <v>54</v>
      </c>
      <c r="I5317" s="118" t="s">
        <v>22152</v>
      </c>
      <c r="J5317" s="118"/>
    </row>
    <row r="5318" spans="1:10" ht="12.75">
      <c r="A5318" s="118" t="s">
        <v>22153</v>
      </c>
      <c r="B5318" s="118" t="s">
        <v>22154</v>
      </c>
      <c r="C5318" s="118" t="b">
        <v>0</v>
      </c>
      <c r="D5318" s="118" t="e">
        <f t="shared" ca="1" si="1"/>
        <v>#NAME?</v>
      </c>
      <c r="E5318" s="118" t="s">
        <v>22150</v>
      </c>
      <c r="F5318" s="118" t="s">
        <v>22155</v>
      </c>
      <c r="G5318" s="118"/>
      <c r="H5318" s="118" t="s">
        <v>54</v>
      </c>
      <c r="I5318" s="118" t="s">
        <v>22152</v>
      </c>
      <c r="J5318" s="118"/>
    </row>
    <row r="5319" spans="1:10" ht="12.75">
      <c r="A5319" s="118" t="s">
        <v>8515</v>
      </c>
      <c r="B5319" s="118" t="s">
        <v>22156</v>
      </c>
      <c r="C5319" s="118" t="b">
        <v>0</v>
      </c>
      <c r="D5319" s="118" t="e">
        <f t="shared" ca="1" si="1"/>
        <v>#NAME?</v>
      </c>
      <c r="E5319" s="118" t="s">
        <v>22150</v>
      </c>
      <c r="F5319" s="118" t="s">
        <v>22157</v>
      </c>
      <c r="G5319" s="118"/>
      <c r="H5319" s="118" t="s">
        <v>22158</v>
      </c>
      <c r="I5319" s="118" t="s">
        <v>17682</v>
      </c>
      <c r="J5319" s="118"/>
    </row>
    <row r="5320" spans="1:10" ht="12.75">
      <c r="A5320" s="118" t="s">
        <v>18207</v>
      </c>
      <c r="B5320" s="118" t="s">
        <v>22159</v>
      </c>
      <c r="C5320" s="118" t="b">
        <v>0</v>
      </c>
      <c r="D5320" s="118" t="e">
        <f t="shared" ca="1" si="1"/>
        <v>#NAME?</v>
      </c>
      <c r="E5320" s="118" t="s">
        <v>22160</v>
      </c>
      <c r="F5320" s="118" t="s">
        <v>22161</v>
      </c>
      <c r="G5320" s="118"/>
      <c r="H5320" s="118" t="s">
        <v>54</v>
      </c>
      <c r="I5320" s="118" t="s">
        <v>22152</v>
      </c>
      <c r="J5320" s="118"/>
    </row>
    <row r="5321" spans="1:10" ht="12.75">
      <c r="A5321" s="118" t="s">
        <v>8748</v>
      </c>
      <c r="B5321" s="118" t="s">
        <v>22162</v>
      </c>
      <c r="C5321" s="118" t="b">
        <v>0</v>
      </c>
      <c r="D5321" s="118" t="e">
        <f t="shared" ca="1" si="1"/>
        <v>#NAME?</v>
      </c>
      <c r="E5321" s="118" t="s">
        <v>22160</v>
      </c>
      <c r="F5321" s="118" t="s">
        <v>22163</v>
      </c>
      <c r="G5321" s="118"/>
      <c r="H5321" s="118" t="s">
        <v>5368</v>
      </c>
      <c r="I5321" s="118" t="s">
        <v>22152</v>
      </c>
      <c r="J5321" s="118"/>
    </row>
    <row r="5322" spans="1:10" ht="12.75">
      <c r="A5322" s="118" t="s">
        <v>22164</v>
      </c>
      <c r="B5322" s="118" t="s">
        <v>22165</v>
      </c>
      <c r="C5322" s="118" t="b">
        <v>0</v>
      </c>
      <c r="D5322" s="118" t="e">
        <f t="shared" ca="1" si="1"/>
        <v>#NAME?</v>
      </c>
      <c r="E5322" s="118" t="s">
        <v>22160</v>
      </c>
      <c r="F5322" s="118" t="s">
        <v>22166</v>
      </c>
      <c r="G5322" s="118"/>
      <c r="H5322" s="118" t="s">
        <v>4278</v>
      </c>
      <c r="I5322" s="118" t="s">
        <v>22152</v>
      </c>
      <c r="J5322" s="118"/>
    </row>
    <row r="5323" spans="1:10" ht="12.75">
      <c r="A5323" s="118" t="s">
        <v>2595</v>
      </c>
      <c r="B5323" s="118" t="s">
        <v>22167</v>
      </c>
      <c r="C5323" s="118" t="b">
        <v>0</v>
      </c>
      <c r="D5323" s="118" t="e">
        <f t="shared" ca="1" si="1"/>
        <v>#NAME?</v>
      </c>
      <c r="E5323" s="118" t="s">
        <v>22160</v>
      </c>
      <c r="F5323" s="118" t="s">
        <v>22168</v>
      </c>
      <c r="G5323" s="118"/>
      <c r="H5323" s="118" t="s">
        <v>54</v>
      </c>
      <c r="I5323" s="118" t="s">
        <v>22152</v>
      </c>
      <c r="J5323" s="118"/>
    </row>
    <row r="5324" spans="1:10" ht="12.75">
      <c r="A5324" s="118" t="s">
        <v>22169</v>
      </c>
      <c r="B5324" s="118" t="s">
        <v>22170</v>
      </c>
      <c r="C5324" s="118" t="b">
        <v>0</v>
      </c>
      <c r="D5324" s="118" t="e">
        <f t="shared" ca="1" si="1"/>
        <v>#NAME?</v>
      </c>
      <c r="E5324" s="118" t="s">
        <v>22160</v>
      </c>
      <c r="F5324" s="118" t="s">
        <v>22171</v>
      </c>
      <c r="G5324" s="118"/>
      <c r="H5324" s="118" t="s">
        <v>22172</v>
      </c>
      <c r="I5324" s="118" t="s">
        <v>22152</v>
      </c>
      <c r="J5324" s="118"/>
    </row>
    <row r="5325" spans="1:10" ht="12.75">
      <c r="A5325" s="118" t="s">
        <v>22173</v>
      </c>
      <c r="B5325" s="118" t="s">
        <v>22174</v>
      </c>
      <c r="C5325" s="118" t="b">
        <v>0</v>
      </c>
      <c r="D5325" s="118" t="e">
        <f t="shared" ca="1" si="1"/>
        <v>#NAME?</v>
      </c>
      <c r="E5325" s="118" t="s">
        <v>22160</v>
      </c>
      <c r="F5325" s="118" t="s">
        <v>22175</v>
      </c>
      <c r="G5325" s="118"/>
      <c r="H5325" s="118" t="s">
        <v>4278</v>
      </c>
      <c r="I5325" s="118" t="s">
        <v>22152</v>
      </c>
      <c r="J5325" s="118"/>
    </row>
    <row r="5326" spans="1:10" ht="12.75">
      <c r="A5326" s="118" t="s">
        <v>9762</v>
      </c>
      <c r="B5326" s="118" t="s">
        <v>22176</v>
      </c>
      <c r="C5326" s="118" t="b">
        <v>0</v>
      </c>
      <c r="D5326" s="118" t="e">
        <f t="shared" ca="1" si="1"/>
        <v>#NAME?</v>
      </c>
      <c r="E5326" s="118" t="s">
        <v>22177</v>
      </c>
      <c r="F5326" s="118" t="s">
        <v>22178</v>
      </c>
      <c r="G5326" s="118"/>
      <c r="H5326" s="118" t="s">
        <v>54</v>
      </c>
      <c r="I5326" s="118" t="s">
        <v>22152</v>
      </c>
      <c r="J5326" s="118"/>
    </row>
    <row r="5327" spans="1:10" ht="12.75">
      <c r="A5327" s="118" t="s">
        <v>22179</v>
      </c>
      <c r="B5327" s="118" t="s">
        <v>22180</v>
      </c>
      <c r="C5327" s="118" t="b">
        <v>0</v>
      </c>
      <c r="D5327" s="118" t="e">
        <f t="shared" ca="1" si="1"/>
        <v>#NAME?</v>
      </c>
      <c r="E5327" s="118" t="s">
        <v>22177</v>
      </c>
      <c r="F5327" s="118" t="s">
        <v>22181</v>
      </c>
      <c r="G5327" s="118"/>
      <c r="H5327" s="118" t="s">
        <v>22182</v>
      </c>
      <c r="I5327" s="118" t="s">
        <v>22152</v>
      </c>
      <c r="J5327" s="118"/>
    </row>
    <row r="5328" spans="1:10" ht="12.75">
      <c r="A5328" s="118" t="s">
        <v>8651</v>
      </c>
      <c r="B5328" s="118" t="s">
        <v>22183</v>
      </c>
      <c r="C5328" s="118" t="b">
        <v>0</v>
      </c>
      <c r="D5328" s="118" t="e">
        <f t="shared" ca="1" si="1"/>
        <v>#NAME?</v>
      </c>
      <c r="E5328" s="118" t="s">
        <v>22177</v>
      </c>
      <c r="F5328" s="118" t="s">
        <v>22184</v>
      </c>
      <c r="G5328" s="118"/>
      <c r="H5328" s="118" t="s">
        <v>4278</v>
      </c>
      <c r="I5328" s="118" t="s">
        <v>22152</v>
      </c>
      <c r="J5328" s="118"/>
    </row>
    <row r="5329" spans="1:10" ht="12.75">
      <c r="A5329" s="118" t="s">
        <v>13402</v>
      </c>
      <c r="B5329" s="118" t="s">
        <v>20733</v>
      </c>
      <c r="C5329" s="118" t="b">
        <v>0</v>
      </c>
      <c r="D5329" s="118" t="e">
        <f t="shared" ca="1" si="1"/>
        <v>#NAME?</v>
      </c>
      <c r="E5329" s="118" t="s">
        <v>22177</v>
      </c>
      <c r="F5329" s="118" t="s">
        <v>22185</v>
      </c>
      <c r="G5329" s="118"/>
      <c r="H5329" s="118" t="s">
        <v>54</v>
      </c>
      <c r="I5329" s="118" t="s">
        <v>8526</v>
      </c>
      <c r="J5329" s="118" t="s">
        <v>7591</v>
      </c>
    </row>
    <row r="5330" spans="1:10" ht="12.75">
      <c r="A5330" s="118" t="s">
        <v>14659</v>
      </c>
      <c r="B5330" s="118" t="s">
        <v>22186</v>
      </c>
      <c r="C5330" s="118" t="b">
        <v>0</v>
      </c>
      <c r="D5330" s="118" t="e">
        <f t="shared" ca="1" si="1"/>
        <v>#NAME?</v>
      </c>
      <c r="E5330" s="118" t="s">
        <v>22177</v>
      </c>
      <c r="F5330" s="118" t="s">
        <v>22187</v>
      </c>
      <c r="G5330" s="118"/>
      <c r="H5330" s="118" t="s">
        <v>54</v>
      </c>
      <c r="I5330" s="118" t="s">
        <v>22152</v>
      </c>
      <c r="J5330" s="118"/>
    </row>
    <row r="5331" spans="1:10" ht="12.75">
      <c r="A5331" s="118" t="s">
        <v>22188</v>
      </c>
      <c r="B5331" s="118" t="s">
        <v>22189</v>
      </c>
      <c r="C5331" s="118" t="b">
        <v>0</v>
      </c>
      <c r="D5331" s="118" t="e">
        <f t="shared" ca="1" si="1"/>
        <v>#NAME?</v>
      </c>
      <c r="E5331" s="118" t="s">
        <v>22177</v>
      </c>
      <c r="F5331" s="118" t="s">
        <v>22190</v>
      </c>
      <c r="G5331" s="118"/>
      <c r="H5331" s="118" t="s">
        <v>54</v>
      </c>
      <c r="I5331" s="118" t="s">
        <v>22152</v>
      </c>
      <c r="J5331" s="118"/>
    </row>
    <row r="5332" spans="1:10" ht="12.75">
      <c r="A5332" s="118" t="s">
        <v>22191</v>
      </c>
      <c r="B5332" s="118" t="s">
        <v>22192</v>
      </c>
      <c r="C5332" s="118" t="b">
        <v>0</v>
      </c>
      <c r="D5332" s="118" t="e">
        <f t="shared" ca="1" si="1"/>
        <v>#NAME?</v>
      </c>
      <c r="E5332" s="118" t="s">
        <v>22177</v>
      </c>
      <c r="F5332" s="118" t="s">
        <v>22193</v>
      </c>
      <c r="G5332" s="118"/>
      <c r="H5332" s="118" t="s">
        <v>54</v>
      </c>
      <c r="I5332" s="118" t="s">
        <v>22152</v>
      </c>
      <c r="J5332" s="118"/>
    </row>
    <row r="5333" spans="1:10" ht="12.75">
      <c r="A5333" s="118" t="s">
        <v>7924</v>
      </c>
      <c r="B5333" s="118" t="s">
        <v>22194</v>
      </c>
      <c r="C5333" s="118" t="b">
        <v>0</v>
      </c>
      <c r="D5333" s="118" t="e">
        <f t="shared" ca="1" si="1"/>
        <v>#NAME?</v>
      </c>
      <c r="E5333" s="118" t="s">
        <v>22177</v>
      </c>
      <c r="F5333" s="118" t="s">
        <v>22195</v>
      </c>
      <c r="G5333" s="118"/>
      <c r="H5333" s="118" t="s">
        <v>4278</v>
      </c>
      <c r="I5333" s="118" t="s">
        <v>22152</v>
      </c>
      <c r="J5333" s="118"/>
    </row>
    <row r="5334" spans="1:10" ht="12.75">
      <c r="A5334" s="118" t="s">
        <v>7897</v>
      </c>
      <c r="B5334" s="118" t="s">
        <v>22196</v>
      </c>
      <c r="C5334" s="118" t="b">
        <v>0</v>
      </c>
      <c r="D5334" s="118" t="e">
        <f t="shared" ca="1" si="1"/>
        <v>#NAME?</v>
      </c>
      <c r="E5334" s="118" t="s">
        <v>22177</v>
      </c>
      <c r="F5334" s="118" t="s">
        <v>22197</v>
      </c>
      <c r="G5334" s="118"/>
      <c r="H5334" s="118" t="s">
        <v>4278</v>
      </c>
      <c r="I5334" s="118" t="s">
        <v>22152</v>
      </c>
      <c r="J5334" s="118"/>
    </row>
    <row r="5335" spans="1:10" ht="12.75">
      <c r="A5335" s="118" t="s">
        <v>1769</v>
      </c>
      <c r="B5335" s="118" t="s">
        <v>22198</v>
      </c>
      <c r="C5335" s="118" t="b">
        <v>0</v>
      </c>
      <c r="D5335" s="118" t="e">
        <f t="shared" ca="1" si="1"/>
        <v>#NAME?</v>
      </c>
      <c r="E5335" s="118" t="s">
        <v>22177</v>
      </c>
      <c r="F5335" s="118" t="s">
        <v>22199</v>
      </c>
      <c r="G5335" s="118"/>
      <c r="H5335" s="118" t="s">
        <v>54</v>
      </c>
      <c r="I5335" s="118" t="s">
        <v>22152</v>
      </c>
      <c r="J5335" s="118"/>
    </row>
    <row r="5336" spans="1:10" ht="12.75">
      <c r="A5336" s="118" t="s">
        <v>13019</v>
      </c>
      <c r="B5336" s="118" t="s">
        <v>22200</v>
      </c>
      <c r="C5336" s="118" t="b">
        <v>0</v>
      </c>
      <c r="D5336" s="118" t="e">
        <f t="shared" ca="1" si="1"/>
        <v>#NAME?</v>
      </c>
      <c r="E5336" s="118" t="s">
        <v>22201</v>
      </c>
      <c r="F5336" s="118" t="s">
        <v>22202</v>
      </c>
      <c r="G5336" s="118"/>
      <c r="H5336" s="118" t="s">
        <v>54</v>
      </c>
      <c r="I5336" s="118" t="s">
        <v>14945</v>
      </c>
      <c r="J5336" s="118"/>
    </row>
    <row r="5337" spans="1:10" ht="12.75">
      <c r="A5337" s="118" t="s">
        <v>22203</v>
      </c>
      <c r="B5337" s="118" t="s">
        <v>22204</v>
      </c>
      <c r="C5337" s="118" t="b">
        <v>0</v>
      </c>
      <c r="D5337" s="118" t="e">
        <f t="shared" ca="1" si="1"/>
        <v>#NAME?</v>
      </c>
      <c r="E5337" s="118" t="s">
        <v>22201</v>
      </c>
      <c r="F5337" s="118" t="s">
        <v>22205</v>
      </c>
      <c r="G5337" s="118"/>
      <c r="H5337" s="118" t="s">
        <v>22206</v>
      </c>
      <c r="I5337" s="118" t="s">
        <v>14945</v>
      </c>
      <c r="J5337" s="118"/>
    </row>
    <row r="5338" spans="1:10" ht="12.75">
      <c r="A5338" s="118" t="s">
        <v>22207</v>
      </c>
      <c r="B5338" s="118" t="s">
        <v>22208</v>
      </c>
      <c r="C5338" s="118" t="b">
        <v>0</v>
      </c>
      <c r="D5338" s="118" t="e">
        <f t="shared" ca="1" si="1"/>
        <v>#NAME?</v>
      </c>
      <c r="E5338" s="118" t="s">
        <v>22201</v>
      </c>
      <c r="F5338" s="118" t="s">
        <v>22209</v>
      </c>
      <c r="G5338" s="118"/>
      <c r="H5338" s="118" t="s">
        <v>22210</v>
      </c>
      <c r="I5338" s="118" t="s">
        <v>14945</v>
      </c>
      <c r="J5338" s="118"/>
    </row>
    <row r="5339" spans="1:10" ht="12.75">
      <c r="A5339" s="118" t="s">
        <v>22211</v>
      </c>
      <c r="B5339" s="118" t="s">
        <v>22212</v>
      </c>
      <c r="C5339" s="118" t="b">
        <v>0</v>
      </c>
      <c r="D5339" s="118" t="e">
        <f t="shared" ca="1" si="1"/>
        <v>#NAME?</v>
      </c>
      <c r="E5339" s="118" t="s">
        <v>22201</v>
      </c>
      <c r="F5339" s="118" t="s">
        <v>22213</v>
      </c>
      <c r="G5339" s="118"/>
      <c r="H5339" s="118" t="s">
        <v>4278</v>
      </c>
      <c r="I5339" s="118" t="s">
        <v>14945</v>
      </c>
      <c r="J5339" s="118"/>
    </row>
    <row r="5340" spans="1:10" ht="12.75">
      <c r="A5340" s="118" t="s">
        <v>22214</v>
      </c>
      <c r="B5340" s="118" t="s">
        <v>22215</v>
      </c>
      <c r="C5340" s="118" t="b">
        <v>0</v>
      </c>
      <c r="D5340" s="118" t="e">
        <f t="shared" ca="1" si="1"/>
        <v>#NAME?</v>
      </c>
      <c r="E5340" s="118" t="s">
        <v>22216</v>
      </c>
      <c r="F5340" s="118" t="s">
        <v>22217</v>
      </c>
      <c r="G5340" s="118"/>
      <c r="H5340" s="118" t="s">
        <v>4276</v>
      </c>
      <c r="I5340" s="118" t="s">
        <v>11072</v>
      </c>
      <c r="J5340" s="118"/>
    </row>
    <row r="5341" spans="1:10" ht="12.75">
      <c r="A5341" s="118" t="s">
        <v>22218</v>
      </c>
      <c r="B5341" s="118" t="s">
        <v>14072</v>
      </c>
      <c r="C5341" s="118" t="b">
        <v>0</v>
      </c>
      <c r="D5341" s="118" t="e">
        <f t="shared" ca="1" si="1"/>
        <v>#NAME?</v>
      </c>
      <c r="E5341" s="118" t="s">
        <v>22216</v>
      </c>
      <c r="F5341" s="118" t="s">
        <v>22219</v>
      </c>
      <c r="G5341" s="118"/>
      <c r="H5341" s="118" t="s">
        <v>8346</v>
      </c>
      <c r="I5341" s="118" t="s">
        <v>11072</v>
      </c>
      <c r="J5341" s="118"/>
    </row>
    <row r="5342" spans="1:10" ht="12.75">
      <c r="A5342" s="118" t="s">
        <v>22220</v>
      </c>
      <c r="B5342" s="118" t="s">
        <v>22221</v>
      </c>
      <c r="C5342" s="118" t="b">
        <v>0</v>
      </c>
      <c r="D5342" s="118" t="e">
        <f t="shared" ca="1" si="1"/>
        <v>#NAME?</v>
      </c>
      <c r="E5342" s="118" t="s">
        <v>22216</v>
      </c>
      <c r="F5342" s="118" t="s">
        <v>22222</v>
      </c>
      <c r="G5342" s="118"/>
      <c r="H5342" s="118" t="s">
        <v>22223</v>
      </c>
      <c r="I5342" s="118" t="s">
        <v>11072</v>
      </c>
      <c r="J5342" s="118"/>
    </row>
    <row r="5343" spans="1:10" ht="12.75">
      <c r="A5343" s="118" t="s">
        <v>22224</v>
      </c>
      <c r="B5343" s="118" t="s">
        <v>10729</v>
      </c>
      <c r="C5343" s="118" t="b">
        <v>0</v>
      </c>
      <c r="D5343" s="118" t="e">
        <f t="shared" ca="1" si="1"/>
        <v>#NAME?</v>
      </c>
      <c r="E5343" s="118" t="s">
        <v>22216</v>
      </c>
      <c r="F5343" s="118" t="s">
        <v>22225</v>
      </c>
      <c r="G5343" s="118"/>
      <c r="H5343" s="118" t="s">
        <v>7599</v>
      </c>
      <c r="I5343" s="118" t="s">
        <v>11072</v>
      </c>
      <c r="J5343" s="118"/>
    </row>
    <row r="5344" spans="1:10" ht="12.75">
      <c r="A5344" s="118" t="s">
        <v>1666</v>
      </c>
      <c r="B5344" s="118" t="s">
        <v>22226</v>
      </c>
      <c r="C5344" s="118" t="b">
        <v>0</v>
      </c>
      <c r="D5344" s="118" t="e">
        <f t="shared" ca="1" si="1"/>
        <v>#NAME?</v>
      </c>
      <c r="E5344" s="118" t="s">
        <v>22227</v>
      </c>
      <c r="F5344" s="118" t="s">
        <v>22228</v>
      </c>
      <c r="G5344" s="118"/>
      <c r="H5344" s="118" t="s">
        <v>5064</v>
      </c>
      <c r="I5344" s="118" t="s">
        <v>10629</v>
      </c>
      <c r="J5344" s="118" t="s">
        <v>10630</v>
      </c>
    </row>
    <row r="5345" spans="1:10" ht="12.75">
      <c r="A5345" s="118" t="s">
        <v>826</v>
      </c>
      <c r="B5345" s="118" t="s">
        <v>16427</v>
      </c>
      <c r="C5345" s="118" t="b">
        <v>0</v>
      </c>
      <c r="D5345" s="118" t="e">
        <f t="shared" ca="1" si="1"/>
        <v>#NAME?</v>
      </c>
      <c r="E5345" s="118" t="s">
        <v>22229</v>
      </c>
      <c r="F5345" s="118" t="s">
        <v>22230</v>
      </c>
      <c r="G5345" s="118"/>
      <c r="H5345" s="118" t="s">
        <v>54</v>
      </c>
      <c r="I5345" s="118" t="s">
        <v>3131</v>
      </c>
      <c r="J5345" s="118" t="s">
        <v>7622</v>
      </c>
    </row>
    <row r="5346" spans="1:10" ht="12.75">
      <c r="A5346" s="118" t="s">
        <v>853</v>
      </c>
      <c r="B5346" s="118" t="s">
        <v>10580</v>
      </c>
      <c r="C5346" s="118" t="b">
        <v>0</v>
      </c>
      <c r="D5346" s="118" t="e">
        <f t="shared" ca="1" si="1"/>
        <v>#NAME?</v>
      </c>
      <c r="E5346" s="118" t="s">
        <v>22229</v>
      </c>
      <c r="F5346" s="118" t="s">
        <v>22231</v>
      </c>
      <c r="G5346" s="118"/>
      <c r="H5346" s="118" t="s">
        <v>54</v>
      </c>
      <c r="I5346" s="118" t="s">
        <v>3131</v>
      </c>
      <c r="J5346" s="118" t="s">
        <v>7622</v>
      </c>
    </row>
    <row r="5347" spans="1:10" ht="12.75">
      <c r="A5347" s="118" t="s">
        <v>1484</v>
      </c>
      <c r="B5347" s="118" t="s">
        <v>22232</v>
      </c>
      <c r="C5347" s="118" t="b">
        <v>0</v>
      </c>
      <c r="D5347" s="118" t="e">
        <f t="shared" ca="1" si="1"/>
        <v>#NAME?</v>
      </c>
      <c r="E5347" s="118" t="s">
        <v>22229</v>
      </c>
      <c r="F5347" s="118" t="s">
        <v>22233</v>
      </c>
      <c r="G5347" s="118"/>
      <c r="H5347" s="118" t="s">
        <v>54</v>
      </c>
      <c r="I5347" s="118" t="s">
        <v>3131</v>
      </c>
      <c r="J5347" s="118" t="s">
        <v>7622</v>
      </c>
    </row>
    <row r="5348" spans="1:10" ht="12.75">
      <c r="A5348" s="118" t="s">
        <v>8039</v>
      </c>
      <c r="B5348" s="118" t="s">
        <v>11382</v>
      </c>
      <c r="C5348" s="118" t="b">
        <v>0</v>
      </c>
      <c r="D5348" s="118" t="e">
        <f t="shared" ca="1" si="1"/>
        <v>#NAME?</v>
      </c>
      <c r="E5348" s="118" t="s">
        <v>22229</v>
      </c>
      <c r="F5348" s="118" t="s">
        <v>22234</v>
      </c>
      <c r="G5348" s="118"/>
      <c r="H5348" s="118" t="s">
        <v>54</v>
      </c>
      <c r="I5348" s="118" t="s">
        <v>3131</v>
      </c>
      <c r="J5348" s="118" t="s">
        <v>7622</v>
      </c>
    </row>
    <row r="5349" spans="1:10" ht="12.75">
      <c r="A5349" s="118" t="s">
        <v>10614</v>
      </c>
      <c r="B5349" s="118" t="s">
        <v>2241</v>
      </c>
      <c r="C5349" s="118" t="b">
        <v>0</v>
      </c>
      <c r="D5349" s="118" t="e">
        <f t="shared" ca="1" si="1"/>
        <v>#NAME?</v>
      </c>
      <c r="E5349" s="118" t="s">
        <v>22229</v>
      </c>
      <c r="F5349" s="118" t="s">
        <v>22235</v>
      </c>
      <c r="G5349" s="118"/>
      <c r="H5349" s="118" t="s">
        <v>4485</v>
      </c>
      <c r="I5349" s="118" t="s">
        <v>3131</v>
      </c>
      <c r="J5349" s="118" t="s">
        <v>7622</v>
      </c>
    </row>
    <row r="5350" spans="1:10" ht="12.75">
      <c r="A5350" s="118" t="s">
        <v>8422</v>
      </c>
      <c r="B5350" s="118" t="s">
        <v>8708</v>
      </c>
      <c r="C5350" s="118" t="b">
        <v>0</v>
      </c>
      <c r="D5350" s="118" t="e">
        <f t="shared" ca="1" si="1"/>
        <v>#NAME?</v>
      </c>
      <c r="E5350" s="118" t="s">
        <v>22236</v>
      </c>
      <c r="F5350" s="118" t="s">
        <v>22237</v>
      </c>
      <c r="G5350" s="118"/>
      <c r="H5350" s="118" t="s">
        <v>4831</v>
      </c>
      <c r="I5350" s="118" t="s">
        <v>7777</v>
      </c>
      <c r="J5350" s="118" t="s">
        <v>7636</v>
      </c>
    </row>
    <row r="5351" spans="1:10" ht="12.75">
      <c r="A5351" s="118" t="s">
        <v>1666</v>
      </c>
      <c r="B5351" s="118" t="s">
        <v>8895</v>
      </c>
      <c r="C5351" s="118" t="b">
        <v>0</v>
      </c>
      <c r="D5351" s="118" t="e">
        <f t="shared" ca="1" si="1"/>
        <v>#NAME?</v>
      </c>
      <c r="E5351" s="118" t="s">
        <v>22236</v>
      </c>
      <c r="F5351" s="118" t="s">
        <v>22238</v>
      </c>
      <c r="G5351" s="118"/>
      <c r="H5351" s="118" t="s">
        <v>22239</v>
      </c>
      <c r="I5351" s="118" t="s">
        <v>7777</v>
      </c>
      <c r="J5351" s="118" t="s">
        <v>7636</v>
      </c>
    </row>
    <row r="5352" spans="1:10" ht="12.75">
      <c r="A5352" s="118" t="s">
        <v>10641</v>
      </c>
      <c r="B5352" s="118" t="s">
        <v>17123</v>
      </c>
      <c r="C5352" s="118" t="b">
        <v>0</v>
      </c>
      <c r="D5352" s="118" t="e">
        <f t="shared" ca="1" si="1"/>
        <v>#NAME?</v>
      </c>
      <c r="E5352" s="118" t="s">
        <v>22236</v>
      </c>
      <c r="F5352" s="118" t="s">
        <v>22240</v>
      </c>
      <c r="G5352" s="118"/>
      <c r="H5352" s="118" t="s">
        <v>4276</v>
      </c>
      <c r="I5352" s="118" t="s">
        <v>7777</v>
      </c>
      <c r="J5352" s="118" t="s">
        <v>7636</v>
      </c>
    </row>
    <row r="5353" spans="1:10" ht="12.75">
      <c r="A5353" s="118" t="s">
        <v>2079</v>
      </c>
      <c r="B5353" s="118" t="s">
        <v>22241</v>
      </c>
      <c r="C5353" s="118" t="b">
        <v>0</v>
      </c>
      <c r="D5353" s="118" t="e">
        <f t="shared" ca="1" si="1"/>
        <v>#NAME?</v>
      </c>
      <c r="E5353" s="118" t="s">
        <v>22236</v>
      </c>
      <c r="F5353" s="118" t="s">
        <v>22242</v>
      </c>
      <c r="G5353" s="118"/>
      <c r="H5353" s="118" t="s">
        <v>7611</v>
      </c>
      <c r="I5353" s="118" t="s">
        <v>7777</v>
      </c>
      <c r="J5353" s="118" t="s">
        <v>7636</v>
      </c>
    </row>
    <row r="5354" spans="1:10" ht="12.75">
      <c r="A5354" s="118" t="s">
        <v>13224</v>
      </c>
      <c r="B5354" s="118" t="s">
        <v>22243</v>
      </c>
      <c r="C5354" s="118" t="b">
        <v>0</v>
      </c>
      <c r="D5354" s="118" t="e">
        <f t="shared" ca="1" si="1"/>
        <v>#NAME?</v>
      </c>
      <c r="E5354" s="118" t="s">
        <v>22244</v>
      </c>
      <c r="F5354" s="118" t="s">
        <v>22245</v>
      </c>
      <c r="G5354" s="118"/>
      <c r="H5354" s="118" t="s">
        <v>14123</v>
      </c>
      <c r="I5354" s="118" t="s">
        <v>7755</v>
      </c>
      <c r="J5354" s="118" t="s">
        <v>7756</v>
      </c>
    </row>
    <row r="5355" spans="1:10" ht="12.75">
      <c r="A5355" s="118" t="s">
        <v>15067</v>
      </c>
      <c r="B5355" s="118" t="s">
        <v>22246</v>
      </c>
      <c r="C5355" s="118" t="b">
        <v>0</v>
      </c>
      <c r="D5355" s="118" t="e">
        <f t="shared" ca="1" si="1"/>
        <v>#NAME?</v>
      </c>
      <c r="E5355" s="118" t="s">
        <v>22244</v>
      </c>
      <c r="F5355" s="118" t="s">
        <v>22247</v>
      </c>
      <c r="G5355" s="118"/>
      <c r="H5355" s="118" t="s">
        <v>15589</v>
      </c>
      <c r="I5355" s="118" t="s">
        <v>7755</v>
      </c>
      <c r="J5355" s="118" t="s">
        <v>7756</v>
      </c>
    </row>
    <row r="5356" spans="1:10" ht="12.75">
      <c r="A5356" s="118" t="s">
        <v>8358</v>
      </c>
      <c r="B5356" s="118" t="s">
        <v>12996</v>
      </c>
      <c r="C5356" s="118" t="b">
        <v>0</v>
      </c>
      <c r="D5356" s="118" t="e">
        <f t="shared" ca="1" si="1"/>
        <v>#NAME?</v>
      </c>
      <c r="E5356" s="118" t="s">
        <v>22248</v>
      </c>
      <c r="F5356" s="118" t="s">
        <v>22249</v>
      </c>
      <c r="G5356" s="118"/>
      <c r="H5356" s="118" t="s">
        <v>22250</v>
      </c>
      <c r="I5356" s="118" t="s">
        <v>20131</v>
      </c>
      <c r="J5356" s="118" t="s">
        <v>14204</v>
      </c>
    </row>
    <row r="5357" spans="1:10" ht="12.75">
      <c r="A5357" s="118" t="s">
        <v>10352</v>
      </c>
      <c r="B5357" s="118" t="s">
        <v>22251</v>
      </c>
      <c r="C5357" s="118" t="b">
        <v>0</v>
      </c>
      <c r="D5357" s="118" t="e">
        <f t="shared" ca="1" si="1"/>
        <v>#NAME?</v>
      </c>
      <c r="E5357" s="118" t="s">
        <v>22252</v>
      </c>
      <c r="F5357" s="118" t="s">
        <v>22253</v>
      </c>
      <c r="G5357" s="118"/>
      <c r="H5357" s="118" t="s">
        <v>11455</v>
      </c>
      <c r="I5357" s="118" t="s">
        <v>7642</v>
      </c>
      <c r="J5357" s="118"/>
    </row>
    <row r="5358" spans="1:10" ht="12.75">
      <c r="A5358" s="118" t="s">
        <v>16640</v>
      </c>
      <c r="B5358" s="118" t="s">
        <v>22254</v>
      </c>
      <c r="C5358" s="118" t="b">
        <v>0</v>
      </c>
      <c r="D5358" s="118" t="e">
        <f t="shared" ca="1" si="1"/>
        <v>#NAME?</v>
      </c>
      <c r="E5358" s="118" t="s">
        <v>22252</v>
      </c>
      <c r="F5358" s="118" t="s">
        <v>22255</v>
      </c>
      <c r="G5358" s="118"/>
      <c r="H5358" s="118" t="s">
        <v>22256</v>
      </c>
      <c r="I5358" s="118" t="s">
        <v>7642</v>
      </c>
      <c r="J5358" s="118"/>
    </row>
    <row r="5359" spans="1:10" ht="12.75">
      <c r="A5359" s="118" t="s">
        <v>1484</v>
      </c>
      <c r="B5359" s="118" t="s">
        <v>10508</v>
      </c>
      <c r="C5359" s="118" t="b">
        <v>0</v>
      </c>
      <c r="D5359" s="118" t="e">
        <f t="shared" ca="1" si="1"/>
        <v>#NAME?</v>
      </c>
      <c r="E5359" s="118" t="s">
        <v>22252</v>
      </c>
      <c r="F5359" s="118" t="s">
        <v>22257</v>
      </c>
      <c r="G5359" s="118"/>
      <c r="H5359" s="118" t="s">
        <v>22258</v>
      </c>
      <c r="I5359" s="118" t="s">
        <v>7642</v>
      </c>
      <c r="J5359" s="118"/>
    </row>
    <row r="5360" spans="1:10" ht="12.75">
      <c r="A5360" s="118" t="s">
        <v>2135</v>
      </c>
      <c r="B5360" s="118" t="s">
        <v>11830</v>
      </c>
      <c r="C5360" s="118" t="b">
        <v>0</v>
      </c>
      <c r="D5360" s="118" t="e">
        <f t="shared" ca="1" si="1"/>
        <v>#NAME?</v>
      </c>
      <c r="E5360" s="118" t="s">
        <v>22252</v>
      </c>
      <c r="F5360" s="118" t="s">
        <v>22259</v>
      </c>
      <c r="G5360" s="118"/>
      <c r="H5360" s="118" t="s">
        <v>54</v>
      </c>
      <c r="I5360" s="118" t="s">
        <v>7642</v>
      </c>
      <c r="J5360" s="118"/>
    </row>
    <row r="5361" spans="1:10" ht="12.75">
      <c r="A5361" s="118" t="s">
        <v>2416</v>
      </c>
      <c r="B5361" s="118" t="s">
        <v>22260</v>
      </c>
      <c r="C5361" s="118" t="b">
        <v>0</v>
      </c>
      <c r="D5361" s="118" t="e">
        <f t="shared" ca="1" si="1"/>
        <v>#NAME?</v>
      </c>
      <c r="E5361" s="118" t="s">
        <v>22261</v>
      </c>
      <c r="F5361" s="118" t="s">
        <v>22262</v>
      </c>
      <c r="G5361" s="118"/>
      <c r="H5361" s="118" t="s">
        <v>4278</v>
      </c>
      <c r="I5361" s="118" t="s">
        <v>11072</v>
      </c>
      <c r="J5361" s="118"/>
    </row>
    <row r="5362" spans="1:10" ht="12.75">
      <c r="A5362" s="118" t="s">
        <v>22263</v>
      </c>
      <c r="B5362" s="118" t="s">
        <v>22264</v>
      </c>
      <c r="C5362" s="118" t="b">
        <v>0</v>
      </c>
      <c r="D5362" s="118" t="e">
        <f t="shared" ca="1" si="1"/>
        <v>#NAME?</v>
      </c>
      <c r="E5362" s="118" t="s">
        <v>22261</v>
      </c>
      <c r="F5362" s="118" t="s">
        <v>22265</v>
      </c>
      <c r="G5362" s="118"/>
      <c r="H5362" s="118" t="s">
        <v>4278</v>
      </c>
      <c r="I5362" s="118" t="s">
        <v>11072</v>
      </c>
      <c r="J5362" s="118"/>
    </row>
    <row r="5363" spans="1:10" ht="12.75">
      <c r="A5363" s="118" t="s">
        <v>2663</v>
      </c>
      <c r="B5363" s="118" t="s">
        <v>22266</v>
      </c>
      <c r="C5363" s="118" t="b">
        <v>0</v>
      </c>
      <c r="D5363" s="118" t="e">
        <f t="shared" ca="1" si="1"/>
        <v>#NAME?</v>
      </c>
      <c r="E5363" s="118" t="s">
        <v>22261</v>
      </c>
      <c r="F5363" s="118" t="s">
        <v>22267</v>
      </c>
      <c r="G5363" s="118"/>
      <c r="H5363" s="118" t="s">
        <v>4278</v>
      </c>
      <c r="I5363" s="118" t="s">
        <v>11072</v>
      </c>
      <c r="J5363" s="118"/>
    </row>
    <row r="5364" spans="1:10" ht="12.75">
      <c r="A5364" s="118" t="s">
        <v>22268</v>
      </c>
      <c r="B5364" s="118" t="s">
        <v>22269</v>
      </c>
      <c r="C5364" s="118" t="b">
        <v>0</v>
      </c>
      <c r="D5364" s="118" t="e">
        <f t="shared" ca="1" si="1"/>
        <v>#NAME?</v>
      </c>
      <c r="E5364" s="118" t="s">
        <v>22261</v>
      </c>
      <c r="F5364" s="118" t="s">
        <v>22270</v>
      </c>
      <c r="G5364" s="118"/>
      <c r="H5364" s="118" t="s">
        <v>4278</v>
      </c>
      <c r="I5364" s="118" t="s">
        <v>11072</v>
      </c>
      <c r="J5364" s="118"/>
    </row>
    <row r="5365" spans="1:10" ht="12.75">
      <c r="A5365" s="118" t="s">
        <v>22271</v>
      </c>
      <c r="B5365" s="118" t="s">
        <v>22272</v>
      </c>
      <c r="C5365" s="118" t="b">
        <v>0</v>
      </c>
      <c r="D5365" s="118" t="e">
        <f t="shared" ca="1" si="1"/>
        <v>#NAME?</v>
      </c>
      <c r="E5365" s="118" t="s">
        <v>22261</v>
      </c>
      <c r="F5365" s="118" t="s">
        <v>22273</v>
      </c>
      <c r="G5365" s="118"/>
      <c r="H5365" s="118" t="s">
        <v>4278</v>
      </c>
      <c r="I5365" s="118" t="s">
        <v>11072</v>
      </c>
      <c r="J5365" s="118"/>
    </row>
    <row r="5366" spans="1:10" ht="12.75">
      <c r="A5366" s="118" t="s">
        <v>22274</v>
      </c>
      <c r="B5366" s="118" t="s">
        <v>22275</v>
      </c>
      <c r="C5366" s="118" t="b">
        <v>0</v>
      </c>
      <c r="D5366" s="118" t="e">
        <f t="shared" ca="1" si="1"/>
        <v>#NAME?</v>
      </c>
      <c r="E5366" s="118" t="s">
        <v>22276</v>
      </c>
      <c r="F5366" s="118" t="s">
        <v>22277</v>
      </c>
      <c r="G5366" s="118"/>
      <c r="H5366" s="118" t="s">
        <v>54</v>
      </c>
      <c r="I5366" s="118" t="s">
        <v>8990</v>
      </c>
      <c r="J5366" s="118"/>
    </row>
    <row r="5367" spans="1:10" ht="12.75">
      <c r="A5367" s="118" t="s">
        <v>22278</v>
      </c>
      <c r="B5367" s="118" t="s">
        <v>22279</v>
      </c>
      <c r="C5367" s="118" t="b">
        <v>0</v>
      </c>
      <c r="D5367" s="118" t="e">
        <f t="shared" ca="1" si="1"/>
        <v>#NAME?</v>
      </c>
      <c r="E5367" s="118" t="s">
        <v>22276</v>
      </c>
      <c r="F5367" s="118" t="s">
        <v>22280</v>
      </c>
      <c r="G5367" s="118"/>
      <c r="H5367" s="118" t="s">
        <v>54</v>
      </c>
      <c r="I5367" s="118" t="s">
        <v>8990</v>
      </c>
      <c r="J5367" s="118"/>
    </row>
    <row r="5368" spans="1:10" ht="12.75">
      <c r="A5368" s="118" t="s">
        <v>22281</v>
      </c>
      <c r="B5368" s="118" t="s">
        <v>22282</v>
      </c>
      <c r="C5368" s="118" t="b">
        <v>0</v>
      </c>
      <c r="D5368" s="118" t="e">
        <f t="shared" ca="1" si="1"/>
        <v>#NAME?</v>
      </c>
      <c r="E5368" s="118" t="s">
        <v>22276</v>
      </c>
      <c r="F5368" s="118" t="s">
        <v>22283</v>
      </c>
      <c r="G5368" s="118"/>
      <c r="H5368" s="118" t="s">
        <v>4640</v>
      </c>
      <c r="I5368" s="118" t="s">
        <v>8990</v>
      </c>
      <c r="J5368" s="118"/>
    </row>
    <row r="5369" spans="1:10" ht="12.75">
      <c r="A5369" s="118" t="s">
        <v>9762</v>
      </c>
      <c r="B5369" s="118" t="s">
        <v>22284</v>
      </c>
      <c r="C5369" s="118" t="b">
        <v>0</v>
      </c>
      <c r="D5369" s="118" t="e">
        <f t="shared" ca="1" si="1"/>
        <v>#NAME?</v>
      </c>
      <c r="E5369" s="118" t="s">
        <v>22285</v>
      </c>
      <c r="F5369" s="118" t="s">
        <v>22286</v>
      </c>
      <c r="G5369" s="118"/>
      <c r="H5369" s="118" t="s">
        <v>18901</v>
      </c>
      <c r="I5369" s="118" t="s">
        <v>22287</v>
      </c>
      <c r="J5369" s="118" t="s">
        <v>7622</v>
      </c>
    </row>
    <row r="5370" spans="1:10" ht="12.75">
      <c r="A5370" s="118" t="s">
        <v>22288</v>
      </c>
      <c r="B5370" s="118" t="s">
        <v>22289</v>
      </c>
      <c r="C5370" s="118" t="b">
        <v>0</v>
      </c>
      <c r="D5370" s="118" t="e">
        <f t="shared" ca="1" si="1"/>
        <v>#NAME?</v>
      </c>
      <c r="E5370" s="118" t="s">
        <v>22285</v>
      </c>
      <c r="F5370" s="118" t="s">
        <v>22290</v>
      </c>
      <c r="G5370" s="118"/>
      <c r="H5370" s="118" t="s">
        <v>15321</v>
      </c>
      <c r="I5370" s="118" t="s">
        <v>22287</v>
      </c>
      <c r="J5370" s="118" t="s">
        <v>7622</v>
      </c>
    </row>
    <row r="5371" spans="1:10" ht="12.75">
      <c r="A5371" s="118" t="s">
        <v>22291</v>
      </c>
      <c r="B5371" s="118" t="s">
        <v>22292</v>
      </c>
      <c r="C5371" s="118" t="b">
        <v>0</v>
      </c>
      <c r="D5371" s="118" t="e">
        <f t="shared" ca="1" si="1"/>
        <v>#NAME?</v>
      </c>
      <c r="E5371" s="118" t="s">
        <v>22285</v>
      </c>
      <c r="F5371" s="118" t="s">
        <v>22293</v>
      </c>
      <c r="G5371" s="118"/>
      <c r="H5371" s="118" t="s">
        <v>22294</v>
      </c>
      <c r="I5371" s="118" t="s">
        <v>8990</v>
      </c>
      <c r="J5371" s="118"/>
    </row>
    <row r="5372" spans="1:10" ht="12.75">
      <c r="A5372" s="118" t="s">
        <v>20675</v>
      </c>
      <c r="B5372" s="118" t="s">
        <v>22295</v>
      </c>
      <c r="C5372" s="118" t="b">
        <v>0</v>
      </c>
      <c r="D5372" s="118" t="e">
        <f t="shared" ca="1" si="1"/>
        <v>#NAME?</v>
      </c>
      <c r="E5372" s="118" t="s">
        <v>22285</v>
      </c>
      <c r="F5372" s="118" t="s">
        <v>22296</v>
      </c>
      <c r="G5372" s="118"/>
      <c r="H5372" s="118" t="s">
        <v>7611</v>
      </c>
      <c r="I5372" s="118" t="s">
        <v>22287</v>
      </c>
      <c r="J5372" s="118" t="s">
        <v>7622</v>
      </c>
    </row>
    <row r="5373" spans="1:10" ht="12.75">
      <c r="A5373" s="118" t="s">
        <v>14312</v>
      </c>
      <c r="B5373" s="118" t="s">
        <v>1010</v>
      </c>
      <c r="C5373" s="118" t="b">
        <v>0</v>
      </c>
      <c r="D5373" s="118" t="e">
        <f t="shared" ca="1" si="1"/>
        <v>#NAME?</v>
      </c>
      <c r="E5373" s="118" t="s">
        <v>22285</v>
      </c>
      <c r="F5373" s="118" t="s">
        <v>22297</v>
      </c>
      <c r="G5373" s="118"/>
      <c r="H5373" s="118" t="s">
        <v>4580</v>
      </c>
      <c r="I5373" s="118" t="s">
        <v>22287</v>
      </c>
      <c r="J5373" s="118" t="s">
        <v>7622</v>
      </c>
    </row>
    <row r="5374" spans="1:10" ht="12.75">
      <c r="A5374" s="118" t="s">
        <v>11354</v>
      </c>
      <c r="B5374" s="118" t="s">
        <v>22298</v>
      </c>
      <c r="C5374" s="118" t="b">
        <v>0</v>
      </c>
      <c r="D5374" s="118" t="e">
        <f t="shared" ca="1" si="1"/>
        <v>#NAME?</v>
      </c>
      <c r="E5374" s="118" t="s">
        <v>22299</v>
      </c>
      <c r="F5374" s="118" t="s">
        <v>22300</v>
      </c>
      <c r="G5374" s="118"/>
      <c r="H5374" s="118" t="s">
        <v>5209</v>
      </c>
      <c r="I5374" s="118" t="s">
        <v>7820</v>
      </c>
      <c r="J5374" s="118" t="s">
        <v>7820</v>
      </c>
    </row>
    <row r="5375" spans="1:10" ht="12.75">
      <c r="A5375" s="118" t="s">
        <v>22301</v>
      </c>
      <c r="B5375" s="118" t="s">
        <v>22302</v>
      </c>
      <c r="C5375" s="118" t="b">
        <v>0</v>
      </c>
      <c r="D5375" s="118" t="e">
        <f t="shared" ca="1" si="1"/>
        <v>#NAME?</v>
      </c>
      <c r="E5375" s="118" t="s">
        <v>22303</v>
      </c>
      <c r="F5375" s="118" t="s">
        <v>22304</v>
      </c>
      <c r="G5375" s="118"/>
      <c r="H5375" s="118" t="s">
        <v>4278</v>
      </c>
      <c r="I5375" s="118" t="s">
        <v>8177</v>
      </c>
      <c r="J5375" s="118"/>
    </row>
    <row r="5376" spans="1:10" ht="12.75">
      <c r="A5376" s="118" t="s">
        <v>920</v>
      </c>
      <c r="B5376" s="118" t="s">
        <v>22305</v>
      </c>
      <c r="C5376" s="118" t="b">
        <v>0</v>
      </c>
      <c r="D5376" s="118" t="e">
        <f t="shared" ca="1" si="1"/>
        <v>#NAME?</v>
      </c>
      <c r="E5376" s="118" t="s">
        <v>22303</v>
      </c>
      <c r="F5376" s="118" t="s">
        <v>22306</v>
      </c>
      <c r="G5376" s="118"/>
      <c r="H5376" s="118" t="s">
        <v>54</v>
      </c>
      <c r="I5376" s="118" t="s">
        <v>8177</v>
      </c>
      <c r="J5376" s="118"/>
    </row>
    <row r="5377" spans="1:10" ht="12.75">
      <c r="A5377" s="118" t="s">
        <v>22307</v>
      </c>
      <c r="B5377" s="118" t="s">
        <v>22308</v>
      </c>
      <c r="C5377" s="118" t="b">
        <v>0</v>
      </c>
      <c r="D5377" s="118" t="e">
        <f t="shared" ca="1" si="1"/>
        <v>#NAME?</v>
      </c>
      <c r="E5377" s="118" t="s">
        <v>22303</v>
      </c>
      <c r="F5377" s="118" t="s">
        <v>22309</v>
      </c>
      <c r="G5377" s="118"/>
      <c r="H5377" s="118" t="s">
        <v>54</v>
      </c>
      <c r="I5377" s="118" t="s">
        <v>8177</v>
      </c>
      <c r="J5377" s="118"/>
    </row>
    <row r="5378" spans="1:10" ht="12.75">
      <c r="A5378" s="118" t="s">
        <v>22310</v>
      </c>
      <c r="B5378" s="118" t="s">
        <v>22311</v>
      </c>
      <c r="C5378" s="118" t="b">
        <v>0</v>
      </c>
      <c r="D5378" s="118" t="e">
        <f t="shared" ca="1" si="1"/>
        <v>#NAME?</v>
      </c>
      <c r="E5378" s="118" t="s">
        <v>22303</v>
      </c>
      <c r="F5378" s="118" t="s">
        <v>22312</v>
      </c>
      <c r="G5378" s="118"/>
      <c r="H5378" s="118" t="s">
        <v>54</v>
      </c>
      <c r="I5378" s="118" t="s">
        <v>8177</v>
      </c>
      <c r="J5378" s="118"/>
    </row>
    <row r="5379" spans="1:10" ht="12.75">
      <c r="A5379" s="118" t="s">
        <v>22313</v>
      </c>
      <c r="B5379" s="118" t="s">
        <v>22314</v>
      </c>
      <c r="C5379" s="118" t="b">
        <v>0</v>
      </c>
      <c r="D5379" s="118" t="e">
        <f t="shared" ca="1" si="1"/>
        <v>#NAME?</v>
      </c>
      <c r="E5379" s="118" t="s">
        <v>22303</v>
      </c>
      <c r="F5379" s="118" t="s">
        <v>22315</v>
      </c>
      <c r="G5379" s="118"/>
      <c r="H5379" s="118" t="s">
        <v>7611</v>
      </c>
      <c r="I5379" s="118" t="s">
        <v>8177</v>
      </c>
      <c r="J5379" s="118"/>
    </row>
    <row r="5380" spans="1:10" ht="12.75">
      <c r="A5380" s="118" t="s">
        <v>2630</v>
      </c>
      <c r="B5380" s="118" t="s">
        <v>22316</v>
      </c>
      <c r="C5380" s="118" t="b">
        <v>0</v>
      </c>
      <c r="D5380" s="118" t="e">
        <f t="shared" ca="1" si="1"/>
        <v>#NAME?</v>
      </c>
      <c r="E5380" s="118" t="s">
        <v>22303</v>
      </c>
      <c r="F5380" s="118" t="s">
        <v>22317</v>
      </c>
      <c r="G5380" s="118"/>
      <c r="H5380" s="118" t="s">
        <v>54</v>
      </c>
      <c r="I5380" s="118" t="s">
        <v>8177</v>
      </c>
      <c r="J5380" s="118"/>
    </row>
    <row r="5381" spans="1:10" ht="12.75">
      <c r="A5381" s="118" t="s">
        <v>22318</v>
      </c>
      <c r="B5381" s="118" t="s">
        <v>22319</v>
      </c>
      <c r="C5381" s="118" t="b">
        <v>0</v>
      </c>
      <c r="D5381" s="118" t="e">
        <f t="shared" ca="1" si="1"/>
        <v>#NAME?</v>
      </c>
      <c r="E5381" s="118" t="s">
        <v>22320</v>
      </c>
      <c r="F5381" s="118" t="s">
        <v>22321</v>
      </c>
      <c r="G5381" s="118"/>
      <c r="H5381" s="118" t="s">
        <v>12430</v>
      </c>
      <c r="I5381" s="118" t="s">
        <v>7820</v>
      </c>
      <c r="J5381" s="118" t="s">
        <v>7820</v>
      </c>
    </row>
    <row r="5382" spans="1:10" ht="12.75">
      <c r="A5382" s="118" t="s">
        <v>8981</v>
      </c>
      <c r="B5382" s="118" t="s">
        <v>7655</v>
      </c>
      <c r="C5382" s="118" t="b">
        <v>0</v>
      </c>
      <c r="D5382" s="118" t="e">
        <f t="shared" ca="1" si="1"/>
        <v>#NAME?</v>
      </c>
      <c r="E5382" s="118" t="s">
        <v>22320</v>
      </c>
      <c r="F5382" s="118" t="s">
        <v>22322</v>
      </c>
      <c r="G5382" s="118"/>
      <c r="H5382" s="118" t="s">
        <v>8760</v>
      </c>
      <c r="I5382" s="118" t="s">
        <v>7820</v>
      </c>
      <c r="J5382" s="118" t="s">
        <v>7820</v>
      </c>
    </row>
    <row r="5383" spans="1:10" ht="12.75">
      <c r="A5383" s="118" t="s">
        <v>1026</v>
      </c>
      <c r="B5383" s="118" t="s">
        <v>11961</v>
      </c>
      <c r="C5383" s="118" t="b">
        <v>0</v>
      </c>
      <c r="D5383" s="118" t="e">
        <f t="shared" ca="1" si="1"/>
        <v>#NAME?</v>
      </c>
      <c r="E5383" s="118" t="s">
        <v>22320</v>
      </c>
      <c r="F5383" s="118" t="s">
        <v>22323</v>
      </c>
      <c r="G5383" s="118"/>
      <c r="H5383" s="118" t="s">
        <v>54</v>
      </c>
      <c r="I5383" s="118" t="s">
        <v>7820</v>
      </c>
      <c r="J5383" s="118" t="s">
        <v>7820</v>
      </c>
    </row>
    <row r="5384" spans="1:10" ht="12.75">
      <c r="A5384" s="118" t="s">
        <v>1081</v>
      </c>
      <c r="B5384" s="118" t="s">
        <v>14420</v>
      </c>
      <c r="C5384" s="118" t="b">
        <v>0</v>
      </c>
      <c r="D5384" s="118" t="e">
        <f t="shared" ca="1" si="1"/>
        <v>#NAME?</v>
      </c>
      <c r="E5384" s="118" t="s">
        <v>22320</v>
      </c>
      <c r="F5384" s="118" t="s">
        <v>22324</v>
      </c>
      <c r="G5384" s="118"/>
      <c r="H5384" s="118" t="s">
        <v>22325</v>
      </c>
      <c r="I5384" s="118" t="s">
        <v>7820</v>
      </c>
      <c r="J5384" s="118" t="s">
        <v>7820</v>
      </c>
    </row>
    <row r="5385" spans="1:10" ht="12.75">
      <c r="A5385" s="118" t="s">
        <v>1240</v>
      </c>
      <c r="B5385" s="118" t="s">
        <v>9147</v>
      </c>
      <c r="C5385" s="118" t="b">
        <v>0</v>
      </c>
      <c r="D5385" s="118" t="e">
        <f t="shared" ca="1" si="1"/>
        <v>#NAME?</v>
      </c>
      <c r="E5385" s="118" t="s">
        <v>22320</v>
      </c>
      <c r="F5385" s="118" t="s">
        <v>22326</v>
      </c>
      <c r="G5385" s="118"/>
      <c r="H5385" s="118" t="s">
        <v>54</v>
      </c>
      <c r="I5385" s="118" t="s">
        <v>7642</v>
      </c>
      <c r="J5385" s="118"/>
    </row>
    <row r="5386" spans="1:10" ht="12.75">
      <c r="A5386" s="118" t="s">
        <v>22327</v>
      </c>
      <c r="B5386" s="118" t="s">
        <v>21239</v>
      </c>
      <c r="C5386" s="118" t="b">
        <v>0</v>
      </c>
      <c r="D5386" s="118" t="e">
        <f t="shared" ca="1" si="1"/>
        <v>#NAME?</v>
      </c>
      <c r="E5386" s="118" t="s">
        <v>22320</v>
      </c>
      <c r="F5386" s="118" t="s">
        <v>22328</v>
      </c>
      <c r="G5386" s="118"/>
      <c r="H5386" s="118" t="s">
        <v>54</v>
      </c>
      <c r="I5386" s="118" t="s">
        <v>7642</v>
      </c>
      <c r="J5386" s="118"/>
    </row>
    <row r="5387" spans="1:10" ht="12.75">
      <c r="A5387" s="118" t="s">
        <v>882</v>
      </c>
      <c r="B5387" s="118" t="s">
        <v>22329</v>
      </c>
      <c r="C5387" s="118" t="b">
        <v>0</v>
      </c>
      <c r="D5387" s="118" t="e">
        <f t="shared" ca="1" si="1"/>
        <v>#NAME?</v>
      </c>
      <c r="E5387" s="118" t="s">
        <v>22320</v>
      </c>
      <c r="F5387" s="118" t="s">
        <v>22330</v>
      </c>
      <c r="G5387" s="118"/>
      <c r="H5387" s="118" t="s">
        <v>54</v>
      </c>
      <c r="I5387" s="118" t="s">
        <v>7642</v>
      </c>
      <c r="J5387" s="118"/>
    </row>
    <row r="5388" spans="1:10" ht="12.75">
      <c r="A5388" s="118" t="s">
        <v>9219</v>
      </c>
      <c r="B5388" s="118" t="s">
        <v>22331</v>
      </c>
      <c r="C5388" s="118" t="b">
        <v>0</v>
      </c>
      <c r="D5388" s="118" t="e">
        <f t="shared" ca="1" si="1"/>
        <v>#NAME?</v>
      </c>
      <c r="E5388" s="118" t="s">
        <v>22320</v>
      </c>
      <c r="F5388" s="118" t="s">
        <v>22332</v>
      </c>
      <c r="G5388" s="118"/>
      <c r="H5388" s="118" t="s">
        <v>54</v>
      </c>
      <c r="I5388" s="118" t="s">
        <v>7642</v>
      </c>
      <c r="J5388" s="118"/>
    </row>
    <row r="5389" spans="1:10" ht="12.75">
      <c r="A5389" s="118" t="s">
        <v>2135</v>
      </c>
      <c r="B5389" s="118" t="s">
        <v>22333</v>
      </c>
      <c r="C5389" s="118" t="b">
        <v>0</v>
      </c>
      <c r="D5389" s="118" t="e">
        <f t="shared" ca="1" si="1"/>
        <v>#NAME?</v>
      </c>
      <c r="E5389" s="118" t="s">
        <v>22320</v>
      </c>
      <c r="F5389" s="118" t="s">
        <v>22334</v>
      </c>
      <c r="G5389" s="118"/>
      <c r="H5389" s="118" t="s">
        <v>22335</v>
      </c>
      <c r="I5389" s="118" t="s">
        <v>7820</v>
      </c>
      <c r="J5389" s="118" t="s">
        <v>7820</v>
      </c>
    </row>
    <row r="5390" spans="1:10" ht="12.75">
      <c r="A5390" s="118" t="s">
        <v>2068</v>
      </c>
      <c r="B5390" s="118" t="s">
        <v>22336</v>
      </c>
      <c r="C5390" s="118" t="b">
        <v>0</v>
      </c>
      <c r="D5390" s="118" t="e">
        <f t="shared" ca="1" si="1"/>
        <v>#NAME?</v>
      </c>
      <c r="E5390" s="118" t="s">
        <v>22337</v>
      </c>
      <c r="F5390" s="118" t="s">
        <v>22338</v>
      </c>
      <c r="G5390" s="118"/>
      <c r="H5390" s="118" t="s">
        <v>5584</v>
      </c>
      <c r="I5390" s="118" t="s">
        <v>7820</v>
      </c>
      <c r="J5390" s="118" t="s">
        <v>7820</v>
      </c>
    </row>
    <row r="5391" spans="1:10" ht="12.75">
      <c r="A5391" s="118" t="s">
        <v>1005</v>
      </c>
      <c r="B5391" s="118" t="s">
        <v>22339</v>
      </c>
      <c r="C5391" s="118" t="b">
        <v>0</v>
      </c>
      <c r="D5391" s="118" t="e">
        <f t="shared" ca="1" si="1"/>
        <v>#NAME?</v>
      </c>
      <c r="E5391" s="118" t="s">
        <v>22337</v>
      </c>
      <c r="F5391" s="118" t="s">
        <v>22340</v>
      </c>
      <c r="G5391" s="118"/>
      <c r="H5391" s="118" t="s">
        <v>5584</v>
      </c>
      <c r="I5391" s="118" t="s">
        <v>3131</v>
      </c>
      <c r="J5391" s="118" t="s">
        <v>7622</v>
      </c>
    </row>
    <row r="5392" spans="1:10" ht="12.75">
      <c r="A5392" s="118" t="s">
        <v>995</v>
      </c>
      <c r="B5392" s="118" t="s">
        <v>22341</v>
      </c>
      <c r="C5392" s="118" t="b">
        <v>0</v>
      </c>
      <c r="D5392" s="118" t="e">
        <f t="shared" ca="1" si="1"/>
        <v>#NAME?</v>
      </c>
      <c r="E5392" s="118" t="s">
        <v>22337</v>
      </c>
      <c r="F5392" s="118" t="s">
        <v>22342</v>
      </c>
      <c r="G5392" s="118"/>
      <c r="H5392" s="118" t="s">
        <v>5584</v>
      </c>
      <c r="I5392" s="118" t="s">
        <v>3131</v>
      </c>
      <c r="J5392" s="118" t="s">
        <v>7622</v>
      </c>
    </row>
    <row r="5393" spans="1:10" ht="12.75">
      <c r="A5393" s="118" t="s">
        <v>1484</v>
      </c>
      <c r="B5393" s="118" t="s">
        <v>22343</v>
      </c>
      <c r="C5393" s="118" t="b">
        <v>0</v>
      </c>
      <c r="D5393" s="118" t="e">
        <f t="shared" ca="1" si="1"/>
        <v>#NAME?</v>
      </c>
      <c r="E5393" s="118" t="s">
        <v>22344</v>
      </c>
      <c r="F5393" s="118" t="s">
        <v>22345</v>
      </c>
      <c r="G5393" s="118"/>
      <c r="H5393" s="118" t="s">
        <v>54</v>
      </c>
      <c r="I5393" s="118" t="s">
        <v>22346</v>
      </c>
      <c r="J5393" s="118"/>
    </row>
    <row r="5394" spans="1:10" ht="12.75">
      <c r="A5394" s="118" t="s">
        <v>22347</v>
      </c>
      <c r="B5394" s="118" t="s">
        <v>22348</v>
      </c>
      <c r="C5394" s="118" t="b">
        <v>0</v>
      </c>
      <c r="D5394" s="118" t="e">
        <f t="shared" ca="1" si="1"/>
        <v>#NAME?</v>
      </c>
      <c r="E5394" s="118" t="s">
        <v>22349</v>
      </c>
      <c r="F5394" s="118" t="s">
        <v>22350</v>
      </c>
      <c r="G5394" s="118"/>
      <c r="H5394" s="118" t="s">
        <v>54</v>
      </c>
      <c r="I5394" s="118" t="s">
        <v>8925</v>
      </c>
      <c r="J5394" s="118"/>
    </row>
    <row r="5395" spans="1:10" ht="12.75">
      <c r="A5395" s="118" t="s">
        <v>22351</v>
      </c>
      <c r="B5395" s="118" t="s">
        <v>22352</v>
      </c>
      <c r="C5395" s="118" t="b">
        <v>0</v>
      </c>
      <c r="D5395" s="118" t="e">
        <f t="shared" ca="1" si="1"/>
        <v>#NAME?</v>
      </c>
      <c r="E5395" s="118" t="s">
        <v>22353</v>
      </c>
      <c r="F5395" s="118" t="s">
        <v>22354</v>
      </c>
      <c r="G5395" s="118"/>
      <c r="H5395" s="118" t="s">
        <v>54</v>
      </c>
      <c r="I5395" s="118" t="s">
        <v>8990</v>
      </c>
      <c r="J5395" s="118"/>
    </row>
    <row r="5396" spans="1:10" ht="12.75">
      <c r="A5396" s="118" t="s">
        <v>882</v>
      </c>
      <c r="B5396" s="118" t="s">
        <v>22355</v>
      </c>
      <c r="C5396" s="118" t="b">
        <v>0</v>
      </c>
      <c r="D5396" s="118" t="e">
        <f t="shared" ca="1" si="1"/>
        <v>#NAME?</v>
      </c>
      <c r="E5396" s="118" t="s">
        <v>22353</v>
      </c>
      <c r="F5396" s="118" t="s">
        <v>22356</v>
      </c>
      <c r="G5396" s="118"/>
      <c r="H5396" s="118" t="s">
        <v>4278</v>
      </c>
      <c r="I5396" s="118" t="s">
        <v>8990</v>
      </c>
      <c r="J5396" s="118"/>
    </row>
    <row r="5397" spans="1:10" ht="12.75">
      <c r="A5397" s="118" t="s">
        <v>7772</v>
      </c>
      <c r="B5397" s="118" t="s">
        <v>22357</v>
      </c>
      <c r="C5397" s="118" t="b">
        <v>0</v>
      </c>
      <c r="D5397" s="118" t="e">
        <f t="shared" ca="1" si="1"/>
        <v>#NAME?</v>
      </c>
      <c r="E5397" s="118" t="s">
        <v>22358</v>
      </c>
      <c r="F5397" s="118" t="s">
        <v>22359</v>
      </c>
      <c r="G5397" s="118"/>
      <c r="H5397" s="118" t="s">
        <v>5134</v>
      </c>
      <c r="I5397" s="118" t="s">
        <v>7590</v>
      </c>
      <c r="J5397" s="118" t="s">
        <v>7591</v>
      </c>
    </row>
    <row r="5398" spans="1:10" ht="12.75">
      <c r="A5398" s="118" t="s">
        <v>2220</v>
      </c>
      <c r="B5398" s="118" t="s">
        <v>22360</v>
      </c>
      <c r="C5398" s="118" t="b">
        <v>0</v>
      </c>
      <c r="D5398" s="118" t="e">
        <f t="shared" ca="1" si="1"/>
        <v>#NAME?</v>
      </c>
      <c r="E5398" s="118" t="s">
        <v>22358</v>
      </c>
      <c r="F5398" s="118" t="s">
        <v>22361</v>
      </c>
      <c r="G5398" s="118"/>
      <c r="H5398" s="118" t="s">
        <v>4276</v>
      </c>
      <c r="I5398" s="118" t="s">
        <v>7590</v>
      </c>
      <c r="J5398" s="118" t="s">
        <v>7591</v>
      </c>
    </row>
    <row r="5399" spans="1:10" ht="12.75">
      <c r="A5399" s="118" t="s">
        <v>1666</v>
      </c>
      <c r="B5399" s="118" t="s">
        <v>22362</v>
      </c>
      <c r="C5399" s="118" t="b">
        <v>0</v>
      </c>
      <c r="D5399" s="118" t="e">
        <f t="shared" ca="1" si="1"/>
        <v>#NAME?</v>
      </c>
      <c r="E5399" s="118" t="s">
        <v>22358</v>
      </c>
      <c r="F5399" s="118" t="s">
        <v>22363</v>
      </c>
      <c r="G5399" s="118"/>
      <c r="H5399" s="118" t="s">
        <v>7611</v>
      </c>
      <c r="I5399" s="118" t="s">
        <v>7590</v>
      </c>
      <c r="J5399" s="118" t="s">
        <v>7591</v>
      </c>
    </row>
    <row r="5400" spans="1:10" ht="12.75">
      <c r="A5400" s="118" t="s">
        <v>1026</v>
      </c>
      <c r="B5400" s="118" t="s">
        <v>22364</v>
      </c>
      <c r="C5400" s="118" t="b">
        <v>0</v>
      </c>
      <c r="D5400" s="118" t="e">
        <f t="shared" ca="1" si="1"/>
        <v>#NAME?</v>
      </c>
      <c r="E5400" s="118" t="s">
        <v>22358</v>
      </c>
      <c r="F5400" s="118" t="s">
        <v>22365</v>
      </c>
      <c r="G5400" s="118"/>
      <c r="H5400" s="118" t="s">
        <v>4276</v>
      </c>
      <c r="I5400" s="118" t="s">
        <v>7590</v>
      </c>
      <c r="J5400" s="118" t="s">
        <v>7591</v>
      </c>
    </row>
    <row r="5401" spans="1:10" ht="12.75">
      <c r="A5401" s="118" t="s">
        <v>1666</v>
      </c>
      <c r="B5401" s="118" t="s">
        <v>22366</v>
      </c>
      <c r="C5401" s="118" t="b">
        <v>0</v>
      </c>
      <c r="D5401" s="118" t="e">
        <f t="shared" ca="1" si="1"/>
        <v>#NAME?</v>
      </c>
      <c r="E5401" s="118" t="s">
        <v>22367</v>
      </c>
      <c r="F5401" s="118" t="s">
        <v>22368</v>
      </c>
      <c r="G5401" s="118"/>
      <c r="H5401" s="118" t="s">
        <v>4276</v>
      </c>
      <c r="I5401" s="118" t="s">
        <v>8136</v>
      </c>
      <c r="J5401" s="118" t="s">
        <v>7622</v>
      </c>
    </row>
    <row r="5402" spans="1:10" ht="12.75">
      <c r="A5402" s="118" t="s">
        <v>1556</v>
      </c>
      <c r="B5402" s="118" t="s">
        <v>22369</v>
      </c>
      <c r="C5402" s="118" t="b">
        <v>0</v>
      </c>
      <c r="D5402" s="118" t="e">
        <f t="shared" ca="1" si="1"/>
        <v>#NAME?</v>
      </c>
      <c r="E5402" s="118" t="s">
        <v>22367</v>
      </c>
      <c r="F5402" s="118" t="s">
        <v>22370</v>
      </c>
      <c r="G5402" s="118"/>
      <c r="H5402" s="118" t="s">
        <v>5607</v>
      </c>
      <c r="I5402" s="118" t="s">
        <v>8136</v>
      </c>
      <c r="J5402" s="118" t="s">
        <v>7622</v>
      </c>
    </row>
    <row r="5403" spans="1:10" ht="12.75">
      <c r="A5403" s="118" t="s">
        <v>1591</v>
      </c>
      <c r="B5403" s="118" t="s">
        <v>22366</v>
      </c>
      <c r="C5403" s="118" t="b">
        <v>0</v>
      </c>
      <c r="D5403" s="118" t="e">
        <f t="shared" ca="1" si="1"/>
        <v>#NAME?</v>
      </c>
      <c r="E5403" s="118" t="s">
        <v>22367</v>
      </c>
      <c r="F5403" s="118" t="s">
        <v>22371</v>
      </c>
      <c r="G5403" s="118"/>
      <c r="H5403" s="118" t="s">
        <v>5302</v>
      </c>
      <c r="I5403" s="118" t="s">
        <v>8136</v>
      </c>
      <c r="J5403" s="118" t="s">
        <v>7622</v>
      </c>
    </row>
    <row r="5404" spans="1:10" ht="12.75">
      <c r="A5404" s="118" t="s">
        <v>1591</v>
      </c>
      <c r="B5404" s="118" t="s">
        <v>22372</v>
      </c>
      <c r="C5404" s="118" t="b">
        <v>0</v>
      </c>
      <c r="D5404" s="118" t="e">
        <f t="shared" ca="1" si="1"/>
        <v>#NAME?</v>
      </c>
      <c r="E5404" s="118" t="s">
        <v>22367</v>
      </c>
      <c r="F5404" s="118" t="s">
        <v>22373</v>
      </c>
      <c r="G5404" s="118"/>
      <c r="H5404" s="118" t="s">
        <v>4485</v>
      </c>
      <c r="I5404" s="118" t="s">
        <v>8136</v>
      </c>
      <c r="J5404" s="118" t="s">
        <v>7622</v>
      </c>
    </row>
    <row r="5405" spans="1:10" ht="12.75">
      <c r="A5405" s="118" t="s">
        <v>2135</v>
      </c>
      <c r="B5405" s="118" t="s">
        <v>22374</v>
      </c>
      <c r="C5405" s="118" t="b">
        <v>0</v>
      </c>
      <c r="D5405" s="118" t="e">
        <f t="shared" ca="1" si="1"/>
        <v>#NAME?</v>
      </c>
      <c r="E5405" s="118" t="s">
        <v>22367</v>
      </c>
      <c r="F5405" s="118" t="s">
        <v>22375</v>
      </c>
      <c r="G5405" s="118"/>
      <c r="H5405" s="118" t="s">
        <v>4276</v>
      </c>
      <c r="I5405" s="118" t="s">
        <v>8136</v>
      </c>
      <c r="J5405" s="118" t="s">
        <v>7622</v>
      </c>
    </row>
    <row r="5406" spans="1:10" ht="12.75">
      <c r="A5406" s="118" t="s">
        <v>10467</v>
      </c>
      <c r="B5406" s="118" t="s">
        <v>22376</v>
      </c>
      <c r="C5406" s="118" t="b">
        <v>0</v>
      </c>
      <c r="D5406" s="118" t="e">
        <f t="shared" ca="1" si="1"/>
        <v>#NAME?</v>
      </c>
      <c r="E5406" s="118" t="s">
        <v>5166</v>
      </c>
      <c r="F5406" s="118" t="s">
        <v>22377</v>
      </c>
      <c r="G5406" s="118"/>
      <c r="H5406" s="118" t="s">
        <v>5064</v>
      </c>
      <c r="I5406" s="118" t="s">
        <v>18594</v>
      </c>
      <c r="J5406" s="118" t="s">
        <v>10551</v>
      </c>
    </row>
    <row r="5407" spans="1:10" ht="12.75">
      <c r="A5407" s="118" t="s">
        <v>2464</v>
      </c>
      <c r="B5407" s="118" t="s">
        <v>22378</v>
      </c>
      <c r="C5407" s="118" t="b">
        <v>0</v>
      </c>
      <c r="D5407" s="118" t="e">
        <f t="shared" ca="1" si="1"/>
        <v>#NAME?</v>
      </c>
      <c r="E5407" s="118" t="s">
        <v>5166</v>
      </c>
      <c r="F5407" s="118" t="s">
        <v>22379</v>
      </c>
      <c r="G5407" s="118"/>
      <c r="H5407" s="118" t="s">
        <v>5961</v>
      </c>
      <c r="I5407" s="118" t="s">
        <v>18594</v>
      </c>
      <c r="J5407" s="118" t="s">
        <v>10551</v>
      </c>
    </row>
    <row r="5408" spans="1:10" ht="12.75">
      <c r="A5408" s="118" t="s">
        <v>882</v>
      </c>
      <c r="B5408" s="118" t="s">
        <v>22380</v>
      </c>
      <c r="C5408" s="118" t="b">
        <v>0</v>
      </c>
      <c r="D5408" s="118" t="e">
        <f t="shared" ca="1" si="1"/>
        <v>#NAME?</v>
      </c>
      <c r="E5408" s="118" t="s">
        <v>22381</v>
      </c>
      <c r="F5408" s="118" t="s">
        <v>22382</v>
      </c>
      <c r="G5408" s="118"/>
      <c r="H5408" s="118" t="s">
        <v>4485</v>
      </c>
      <c r="I5408" s="118" t="s">
        <v>11761</v>
      </c>
      <c r="J5408" s="118" t="s">
        <v>11762</v>
      </c>
    </row>
    <row r="5409" spans="1:10" ht="12.75">
      <c r="A5409" s="118" t="s">
        <v>995</v>
      </c>
      <c r="B5409" s="118" t="s">
        <v>22383</v>
      </c>
      <c r="C5409" s="118" t="b">
        <v>0</v>
      </c>
      <c r="D5409" s="118" t="e">
        <f t="shared" ca="1" si="1"/>
        <v>#NAME?</v>
      </c>
      <c r="E5409" s="118" t="s">
        <v>22381</v>
      </c>
      <c r="F5409" s="118" t="s">
        <v>22384</v>
      </c>
      <c r="G5409" s="118"/>
      <c r="H5409" s="118" t="s">
        <v>7611</v>
      </c>
      <c r="I5409" s="118" t="s">
        <v>11761</v>
      </c>
      <c r="J5409" s="118" t="s">
        <v>11762</v>
      </c>
    </row>
    <row r="5410" spans="1:10" ht="12.75">
      <c r="A5410" s="118" t="s">
        <v>22385</v>
      </c>
      <c r="B5410" s="118" t="s">
        <v>22386</v>
      </c>
      <c r="C5410" s="118" t="b">
        <v>0</v>
      </c>
      <c r="D5410" s="118" t="e">
        <f t="shared" ca="1" si="1"/>
        <v>#NAME?</v>
      </c>
      <c r="E5410" s="118" t="s">
        <v>22387</v>
      </c>
      <c r="F5410" s="118" t="s">
        <v>22388</v>
      </c>
      <c r="G5410" s="118"/>
      <c r="H5410" s="118" t="s">
        <v>4551</v>
      </c>
      <c r="I5410" s="118" t="s">
        <v>8990</v>
      </c>
      <c r="J5410" s="118"/>
    </row>
    <row r="5411" spans="1:10" ht="12.75">
      <c r="A5411" s="118" t="s">
        <v>2241</v>
      </c>
      <c r="B5411" s="118" t="s">
        <v>12050</v>
      </c>
      <c r="C5411" s="118" t="b">
        <v>0</v>
      </c>
      <c r="D5411" s="118" t="e">
        <f t="shared" ca="1" si="1"/>
        <v>#NAME?</v>
      </c>
      <c r="E5411" s="118" t="s">
        <v>22389</v>
      </c>
      <c r="F5411" s="118" t="s">
        <v>22390</v>
      </c>
      <c r="G5411" s="118"/>
      <c r="H5411" s="118" t="s">
        <v>54</v>
      </c>
      <c r="I5411" s="118" t="s">
        <v>7642</v>
      </c>
      <c r="J5411" s="118"/>
    </row>
    <row r="5412" spans="1:10" ht="12.75">
      <c r="A5412" s="118" t="s">
        <v>22391</v>
      </c>
      <c r="B5412" s="118" t="s">
        <v>22392</v>
      </c>
      <c r="C5412" s="118" t="b">
        <v>0</v>
      </c>
      <c r="D5412" s="118" t="e">
        <f t="shared" ca="1" si="1"/>
        <v>#NAME?</v>
      </c>
      <c r="E5412" s="118" t="s">
        <v>22389</v>
      </c>
      <c r="F5412" s="118" t="s">
        <v>22393</v>
      </c>
      <c r="G5412" s="118"/>
      <c r="H5412" s="118" t="s">
        <v>5607</v>
      </c>
      <c r="I5412" s="118" t="s">
        <v>7642</v>
      </c>
      <c r="J5412" s="118"/>
    </row>
    <row r="5413" spans="1:10" ht="12.75">
      <c r="A5413" s="118" t="s">
        <v>22394</v>
      </c>
      <c r="B5413" s="118" t="s">
        <v>22395</v>
      </c>
      <c r="C5413" s="118" t="b">
        <v>0</v>
      </c>
      <c r="D5413" s="118" t="e">
        <f t="shared" ca="1" si="1"/>
        <v>#NAME?</v>
      </c>
      <c r="E5413" s="118" t="s">
        <v>22389</v>
      </c>
      <c r="F5413" s="118" t="s">
        <v>22396</v>
      </c>
      <c r="G5413" s="118"/>
      <c r="H5413" s="118" t="s">
        <v>5607</v>
      </c>
      <c r="I5413" s="118" t="s">
        <v>7642</v>
      </c>
      <c r="J5413" s="118"/>
    </row>
    <row r="5414" spans="1:10" ht="12.75">
      <c r="A5414" s="118" t="s">
        <v>2068</v>
      </c>
      <c r="B5414" s="118" t="s">
        <v>19876</v>
      </c>
      <c r="C5414" s="118" t="b">
        <v>0</v>
      </c>
      <c r="D5414" s="118" t="e">
        <f t="shared" ca="1" si="1"/>
        <v>#NAME?</v>
      </c>
      <c r="E5414" s="118" t="s">
        <v>22389</v>
      </c>
      <c r="F5414" s="118" t="s">
        <v>22397</v>
      </c>
      <c r="G5414" s="118"/>
      <c r="H5414" s="118" t="s">
        <v>4278</v>
      </c>
      <c r="I5414" s="118" t="s">
        <v>7642</v>
      </c>
      <c r="J5414" s="118"/>
    </row>
    <row r="5415" spans="1:10" ht="12.75">
      <c r="A5415" s="118" t="s">
        <v>22398</v>
      </c>
      <c r="B5415" s="118" t="s">
        <v>22399</v>
      </c>
      <c r="C5415" s="118" t="b">
        <v>0</v>
      </c>
      <c r="D5415" s="118" t="e">
        <f t="shared" ca="1" si="1"/>
        <v>#NAME?</v>
      </c>
      <c r="E5415" s="118" t="s">
        <v>22389</v>
      </c>
      <c r="F5415" s="118" t="s">
        <v>22400</v>
      </c>
      <c r="G5415" s="118"/>
      <c r="H5415" s="118" t="s">
        <v>7784</v>
      </c>
      <c r="I5415" s="118" t="s">
        <v>7642</v>
      </c>
      <c r="J5415" s="118"/>
    </row>
    <row r="5416" spans="1:10" ht="12.75">
      <c r="A5416" s="118" t="s">
        <v>10711</v>
      </c>
      <c r="B5416" s="118" t="s">
        <v>9885</v>
      </c>
      <c r="C5416" s="118" t="b">
        <v>0</v>
      </c>
      <c r="D5416" s="118" t="e">
        <f t="shared" ca="1" si="1"/>
        <v>#NAME?</v>
      </c>
      <c r="E5416" s="118" t="s">
        <v>22389</v>
      </c>
      <c r="F5416" s="118" t="s">
        <v>22401</v>
      </c>
      <c r="G5416" s="118"/>
      <c r="H5416" s="118" t="s">
        <v>4278</v>
      </c>
      <c r="I5416" s="118" t="s">
        <v>7642</v>
      </c>
      <c r="J5416" s="118"/>
    </row>
    <row r="5417" spans="1:10" ht="12.75">
      <c r="A5417" s="118" t="s">
        <v>22402</v>
      </c>
      <c r="B5417" s="118" t="s">
        <v>22403</v>
      </c>
      <c r="C5417" s="118" t="b">
        <v>0</v>
      </c>
      <c r="D5417" s="118" t="e">
        <f t="shared" ca="1" si="1"/>
        <v>#NAME?</v>
      </c>
      <c r="E5417" s="118" t="s">
        <v>22389</v>
      </c>
      <c r="F5417" s="118" t="s">
        <v>22404</v>
      </c>
      <c r="G5417" s="118"/>
      <c r="H5417" s="118" t="s">
        <v>4485</v>
      </c>
      <c r="I5417" s="118" t="s">
        <v>7642</v>
      </c>
      <c r="J5417" s="118"/>
    </row>
    <row r="5418" spans="1:10" ht="12.75">
      <c r="A5418" s="118" t="s">
        <v>22405</v>
      </c>
      <c r="B5418" s="118" t="s">
        <v>11904</v>
      </c>
      <c r="C5418" s="118" t="b">
        <v>0</v>
      </c>
      <c r="D5418" s="118" t="e">
        <f t="shared" ca="1" si="1"/>
        <v>#NAME?</v>
      </c>
      <c r="E5418" s="118" t="s">
        <v>22406</v>
      </c>
      <c r="F5418" s="118" t="s">
        <v>22407</v>
      </c>
      <c r="G5418" s="118"/>
      <c r="H5418" s="118" t="s">
        <v>7611</v>
      </c>
      <c r="I5418" s="118" t="s">
        <v>10521</v>
      </c>
      <c r="J5418" s="118"/>
    </row>
    <row r="5419" spans="1:10" ht="12.75">
      <c r="A5419" s="118" t="s">
        <v>22408</v>
      </c>
      <c r="B5419" s="118" t="s">
        <v>22409</v>
      </c>
      <c r="C5419" s="118" t="b">
        <v>0</v>
      </c>
      <c r="D5419" s="118" t="e">
        <f t="shared" ca="1" si="1"/>
        <v>#NAME?</v>
      </c>
      <c r="E5419" s="118" t="s">
        <v>22406</v>
      </c>
      <c r="F5419" s="118" t="s">
        <v>22410</v>
      </c>
      <c r="G5419" s="118"/>
      <c r="H5419" s="118" t="s">
        <v>54</v>
      </c>
      <c r="I5419" s="118"/>
      <c r="J5419" s="118"/>
    </row>
    <row r="5420" spans="1:10" ht="12.75">
      <c r="A5420" s="118" t="s">
        <v>11830</v>
      </c>
      <c r="B5420" s="118" t="s">
        <v>22411</v>
      </c>
      <c r="C5420" s="118" t="b">
        <v>0</v>
      </c>
      <c r="D5420" s="118" t="e">
        <f t="shared" ca="1" si="1"/>
        <v>#NAME?</v>
      </c>
      <c r="E5420" s="118" t="s">
        <v>22406</v>
      </c>
      <c r="F5420" s="118" t="s">
        <v>22412</v>
      </c>
      <c r="G5420" s="118"/>
      <c r="H5420" s="118" t="s">
        <v>54</v>
      </c>
      <c r="I5420" s="118" t="s">
        <v>10521</v>
      </c>
      <c r="J5420" s="118"/>
    </row>
    <row r="5421" spans="1:10" ht="12.75">
      <c r="A5421" s="118" t="s">
        <v>882</v>
      </c>
      <c r="B5421" s="118" t="s">
        <v>10011</v>
      </c>
      <c r="C5421" s="118" t="b">
        <v>0</v>
      </c>
      <c r="D5421" s="118" t="e">
        <f t="shared" ca="1" si="1"/>
        <v>#NAME?</v>
      </c>
      <c r="E5421" s="118" t="s">
        <v>22406</v>
      </c>
      <c r="F5421" s="118" t="s">
        <v>22413</v>
      </c>
      <c r="G5421" s="118"/>
      <c r="H5421" s="118" t="s">
        <v>54</v>
      </c>
      <c r="I5421" s="118" t="s">
        <v>10521</v>
      </c>
      <c r="J5421" s="118"/>
    </row>
    <row r="5422" spans="1:10" ht="12.75">
      <c r="A5422" s="118" t="s">
        <v>995</v>
      </c>
      <c r="B5422" s="118" t="s">
        <v>22414</v>
      </c>
      <c r="C5422" s="118" t="b">
        <v>0</v>
      </c>
      <c r="D5422" s="118" t="e">
        <f t="shared" ca="1" si="1"/>
        <v>#NAME?</v>
      </c>
      <c r="E5422" s="118" t="s">
        <v>22406</v>
      </c>
      <c r="F5422" s="118" t="s">
        <v>22415</v>
      </c>
      <c r="G5422" s="118"/>
      <c r="H5422" s="118" t="s">
        <v>4278</v>
      </c>
      <c r="I5422" s="118" t="s">
        <v>10521</v>
      </c>
      <c r="J5422" s="118"/>
    </row>
    <row r="5423" spans="1:10" ht="12.75">
      <c r="A5423" s="118" t="s">
        <v>22416</v>
      </c>
      <c r="B5423" s="118" t="s">
        <v>20658</v>
      </c>
      <c r="C5423" s="118" t="b">
        <v>0</v>
      </c>
      <c r="D5423" s="118" t="e">
        <f t="shared" ca="1" si="1"/>
        <v>#NAME?</v>
      </c>
      <c r="E5423" s="118" t="s">
        <v>22406</v>
      </c>
      <c r="F5423" s="118" t="s">
        <v>22417</v>
      </c>
      <c r="G5423" s="118"/>
      <c r="H5423" s="118" t="s">
        <v>4278</v>
      </c>
      <c r="I5423" s="118"/>
      <c r="J5423" s="118"/>
    </row>
    <row r="5424" spans="1:10" ht="12.75">
      <c r="A5424" s="118" t="s">
        <v>22418</v>
      </c>
      <c r="B5424" s="118" t="s">
        <v>21295</v>
      </c>
      <c r="C5424" s="118" t="b">
        <v>0</v>
      </c>
      <c r="D5424" s="118" t="e">
        <f t="shared" ca="1" si="1"/>
        <v>#NAME?</v>
      </c>
      <c r="E5424" s="118" t="s">
        <v>22406</v>
      </c>
      <c r="F5424" s="118" t="s">
        <v>22419</v>
      </c>
      <c r="G5424" s="118"/>
      <c r="H5424" s="118" t="s">
        <v>15429</v>
      </c>
      <c r="I5424" s="118" t="s">
        <v>10521</v>
      </c>
      <c r="J5424" s="118"/>
    </row>
    <row r="5425" spans="1:10" ht="12.75">
      <c r="A5425" s="118" t="s">
        <v>947</v>
      </c>
      <c r="B5425" s="118" t="s">
        <v>13738</v>
      </c>
      <c r="C5425" s="118" t="b">
        <v>0</v>
      </c>
      <c r="D5425" s="118" t="e">
        <f t="shared" ca="1" si="1"/>
        <v>#NAME?</v>
      </c>
      <c r="E5425" s="118" t="s">
        <v>22420</v>
      </c>
      <c r="F5425" s="118" t="s">
        <v>22421</v>
      </c>
      <c r="G5425" s="118"/>
      <c r="H5425" s="118" t="s">
        <v>54</v>
      </c>
      <c r="I5425" s="118" t="s">
        <v>7777</v>
      </c>
      <c r="J5425" s="118" t="s">
        <v>7636</v>
      </c>
    </row>
    <row r="5426" spans="1:10" ht="12.75">
      <c r="A5426" s="118" t="s">
        <v>1591</v>
      </c>
      <c r="B5426" s="118" t="s">
        <v>22422</v>
      </c>
      <c r="C5426" s="118" t="b">
        <v>0</v>
      </c>
      <c r="D5426" s="118" t="e">
        <f t="shared" ca="1" si="1"/>
        <v>#NAME?</v>
      </c>
      <c r="E5426" s="118" t="s">
        <v>22420</v>
      </c>
      <c r="F5426" s="118" t="s">
        <v>22423</v>
      </c>
      <c r="G5426" s="118"/>
      <c r="H5426" s="118" t="s">
        <v>54</v>
      </c>
      <c r="I5426" s="118" t="s">
        <v>7777</v>
      </c>
      <c r="J5426" s="118" t="s">
        <v>7636</v>
      </c>
    </row>
    <row r="5427" spans="1:10" ht="12.75">
      <c r="A5427" s="118" t="s">
        <v>14897</v>
      </c>
      <c r="B5427" s="118" t="s">
        <v>22424</v>
      </c>
      <c r="C5427" s="118" t="b">
        <v>0</v>
      </c>
      <c r="D5427" s="118" t="e">
        <f t="shared" ca="1" si="1"/>
        <v>#NAME?</v>
      </c>
      <c r="E5427" s="118" t="s">
        <v>22425</v>
      </c>
      <c r="F5427" s="118" t="s">
        <v>22426</v>
      </c>
      <c r="G5427" s="118"/>
      <c r="H5427" s="118" t="s">
        <v>22427</v>
      </c>
      <c r="I5427" s="118" t="s">
        <v>11482</v>
      </c>
      <c r="J5427" s="118"/>
    </row>
    <row r="5428" spans="1:10" ht="12.75">
      <c r="A5428" s="118" t="s">
        <v>10711</v>
      </c>
      <c r="B5428" s="118" t="s">
        <v>22428</v>
      </c>
      <c r="C5428" s="118" t="b">
        <v>0</v>
      </c>
      <c r="D5428" s="118" t="e">
        <f t="shared" ca="1" si="1"/>
        <v>#NAME?</v>
      </c>
      <c r="E5428" s="118" t="s">
        <v>22425</v>
      </c>
      <c r="F5428" s="118" t="s">
        <v>22429</v>
      </c>
      <c r="G5428" s="118"/>
      <c r="H5428" s="118" t="s">
        <v>5273</v>
      </c>
      <c r="I5428" s="118" t="s">
        <v>11482</v>
      </c>
      <c r="J5428" s="118"/>
    </row>
    <row r="5429" spans="1:10" ht="12.75">
      <c r="A5429" s="118" t="s">
        <v>2220</v>
      </c>
      <c r="B5429" s="118" t="s">
        <v>16228</v>
      </c>
      <c r="C5429" s="118" t="b">
        <v>0</v>
      </c>
      <c r="D5429" s="118" t="e">
        <f t="shared" ca="1" si="1"/>
        <v>#NAME?</v>
      </c>
      <c r="E5429" s="118" t="s">
        <v>22430</v>
      </c>
      <c r="F5429" s="118" t="s">
        <v>22431</v>
      </c>
      <c r="G5429" s="118"/>
      <c r="H5429" s="118" t="s">
        <v>54</v>
      </c>
      <c r="I5429" s="118" t="s">
        <v>16076</v>
      </c>
      <c r="J5429" s="118" t="s">
        <v>7591</v>
      </c>
    </row>
    <row r="5430" spans="1:10" ht="12.75">
      <c r="A5430" s="118" t="s">
        <v>1173</v>
      </c>
      <c r="B5430" s="118" t="s">
        <v>11391</v>
      </c>
      <c r="C5430" s="118" t="b">
        <v>0</v>
      </c>
      <c r="D5430" s="118" t="e">
        <f t="shared" ca="1" si="1"/>
        <v>#NAME?</v>
      </c>
      <c r="E5430" s="118" t="s">
        <v>22430</v>
      </c>
      <c r="F5430" s="118" t="s">
        <v>22432</v>
      </c>
      <c r="G5430" s="118"/>
      <c r="H5430" s="118" t="s">
        <v>54</v>
      </c>
      <c r="I5430" s="118" t="s">
        <v>16076</v>
      </c>
      <c r="J5430" s="118" t="s">
        <v>7591</v>
      </c>
    </row>
    <row r="5431" spans="1:10" ht="12.75">
      <c r="A5431" s="118" t="s">
        <v>8460</v>
      </c>
      <c r="B5431" s="118" t="s">
        <v>22433</v>
      </c>
      <c r="C5431" s="118" t="b">
        <v>0</v>
      </c>
      <c r="D5431" s="118" t="e">
        <f t="shared" ca="1" si="1"/>
        <v>#NAME?</v>
      </c>
      <c r="E5431" s="118" t="s">
        <v>22430</v>
      </c>
      <c r="F5431" s="118" t="s">
        <v>22434</v>
      </c>
      <c r="G5431" s="118"/>
      <c r="H5431" s="118" t="s">
        <v>54</v>
      </c>
      <c r="I5431" s="118" t="s">
        <v>8957</v>
      </c>
      <c r="J5431" s="118" t="s">
        <v>7622</v>
      </c>
    </row>
    <row r="5432" spans="1:10" ht="12.75">
      <c r="A5432" s="118" t="s">
        <v>862</v>
      </c>
      <c r="B5432" s="118" t="s">
        <v>22435</v>
      </c>
      <c r="C5432" s="118" t="b">
        <v>0</v>
      </c>
      <c r="D5432" s="118" t="e">
        <f t="shared" ca="1" si="1"/>
        <v>#NAME?</v>
      </c>
      <c r="E5432" s="118" t="s">
        <v>22430</v>
      </c>
      <c r="F5432" s="118" t="s">
        <v>22436</v>
      </c>
      <c r="G5432" s="118"/>
      <c r="H5432" s="118" t="s">
        <v>54</v>
      </c>
      <c r="I5432" s="118" t="s">
        <v>8957</v>
      </c>
      <c r="J5432" s="118" t="s">
        <v>7622</v>
      </c>
    </row>
    <row r="5433" spans="1:10" ht="12.75">
      <c r="A5433" s="118" t="s">
        <v>8039</v>
      </c>
      <c r="B5433" s="118" t="s">
        <v>22437</v>
      </c>
      <c r="C5433" s="118" t="b">
        <v>0</v>
      </c>
      <c r="D5433" s="118" t="e">
        <f t="shared" ca="1" si="1"/>
        <v>#NAME?</v>
      </c>
      <c r="E5433" s="118" t="s">
        <v>22430</v>
      </c>
      <c r="F5433" s="118" t="s">
        <v>22438</v>
      </c>
      <c r="G5433" s="118"/>
      <c r="H5433" s="118" t="s">
        <v>54</v>
      </c>
      <c r="I5433" s="118" t="s">
        <v>8957</v>
      </c>
      <c r="J5433" s="118" t="s">
        <v>7622</v>
      </c>
    </row>
    <row r="5434" spans="1:10" ht="12.75">
      <c r="A5434" s="118" t="s">
        <v>882</v>
      </c>
      <c r="B5434" s="118" t="s">
        <v>13477</v>
      </c>
      <c r="C5434" s="118" t="b">
        <v>0</v>
      </c>
      <c r="D5434" s="118" t="e">
        <f t="shared" ca="1" si="1"/>
        <v>#NAME?</v>
      </c>
      <c r="E5434" s="118" t="s">
        <v>22439</v>
      </c>
      <c r="F5434" s="118" t="s">
        <v>22440</v>
      </c>
      <c r="G5434" s="118"/>
      <c r="H5434" s="118" t="s">
        <v>5064</v>
      </c>
      <c r="I5434" s="118" t="s">
        <v>22441</v>
      </c>
      <c r="J5434" s="118" t="s">
        <v>12698</v>
      </c>
    </row>
    <row r="5435" spans="1:10" ht="12.75">
      <c r="A5435" s="118" t="s">
        <v>8039</v>
      </c>
      <c r="B5435" s="118" t="s">
        <v>22442</v>
      </c>
      <c r="C5435" s="118" t="b">
        <v>0</v>
      </c>
      <c r="D5435" s="118" t="e">
        <f t="shared" ca="1" si="1"/>
        <v>#NAME?</v>
      </c>
      <c r="E5435" s="118" t="s">
        <v>22443</v>
      </c>
      <c r="F5435" s="118" t="s">
        <v>22444</v>
      </c>
      <c r="G5435" s="118"/>
      <c r="H5435" s="118" t="s">
        <v>5273</v>
      </c>
      <c r="I5435" s="118" t="s">
        <v>14137</v>
      </c>
      <c r="J5435" s="118" t="s">
        <v>12903</v>
      </c>
    </row>
    <row r="5436" spans="1:10" ht="12.75">
      <c r="A5436" s="118" t="s">
        <v>1666</v>
      </c>
      <c r="B5436" s="118" t="s">
        <v>8926</v>
      </c>
      <c r="C5436" s="118" t="b">
        <v>0</v>
      </c>
      <c r="D5436" s="118" t="e">
        <f t="shared" ca="1" si="1"/>
        <v>#NAME?</v>
      </c>
      <c r="E5436" s="118" t="s">
        <v>22445</v>
      </c>
      <c r="F5436" s="118" t="s">
        <v>22446</v>
      </c>
      <c r="G5436" s="118"/>
      <c r="H5436" s="118" t="s">
        <v>4276</v>
      </c>
      <c r="I5436" s="118" t="s">
        <v>3131</v>
      </c>
      <c r="J5436" s="118" t="s">
        <v>7622</v>
      </c>
    </row>
    <row r="5437" spans="1:10" ht="12.75">
      <c r="A5437" s="118" t="s">
        <v>1340</v>
      </c>
      <c r="B5437" s="118" t="s">
        <v>14072</v>
      </c>
      <c r="C5437" s="118" t="b">
        <v>0</v>
      </c>
      <c r="D5437" s="118" t="e">
        <f t="shared" ca="1" si="1"/>
        <v>#NAME?</v>
      </c>
      <c r="E5437" s="118" t="s">
        <v>22445</v>
      </c>
      <c r="F5437" s="118" t="s">
        <v>22447</v>
      </c>
      <c r="G5437" s="118"/>
      <c r="H5437" s="118" t="s">
        <v>4276</v>
      </c>
      <c r="I5437" s="118" t="s">
        <v>3131</v>
      </c>
      <c r="J5437" s="118" t="s">
        <v>7622</v>
      </c>
    </row>
    <row r="5438" spans="1:10" ht="12.75">
      <c r="A5438" s="118" t="s">
        <v>1591</v>
      </c>
      <c r="B5438" s="118" t="s">
        <v>22448</v>
      </c>
      <c r="C5438" s="118" t="b">
        <v>0</v>
      </c>
      <c r="D5438" s="118" t="e">
        <f t="shared" ca="1" si="1"/>
        <v>#NAME?</v>
      </c>
      <c r="E5438" s="118" t="s">
        <v>22445</v>
      </c>
      <c r="F5438" s="118" t="s">
        <v>22449</v>
      </c>
      <c r="G5438" s="118"/>
      <c r="H5438" s="118" t="s">
        <v>4276</v>
      </c>
      <c r="I5438" s="118" t="s">
        <v>3131</v>
      </c>
      <c r="J5438" s="118" t="s">
        <v>7622</v>
      </c>
    </row>
    <row r="5439" spans="1:10" ht="12.75">
      <c r="A5439" s="118" t="s">
        <v>1414</v>
      </c>
      <c r="B5439" s="118" t="s">
        <v>22450</v>
      </c>
      <c r="C5439" s="118" t="b">
        <v>0</v>
      </c>
      <c r="D5439" s="118" t="e">
        <f t="shared" ca="1" si="1"/>
        <v>#NAME?</v>
      </c>
      <c r="E5439" s="118" t="s">
        <v>22445</v>
      </c>
      <c r="F5439" s="118" t="s">
        <v>22451</v>
      </c>
      <c r="G5439" s="118"/>
      <c r="H5439" s="118" t="s">
        <v>4276</v>
      </c>
      <c r="I5439" s="118" t="s">
        <v>3131</v>
      </c>
      <c r="J5439" s="118" t="s">
        <v>7622</v>
      </c>
    </row>
    <row r="5440" spans="1:10" ht="12.75">
      <c r="A5440" s="118" t="s">
        <v>1414</v>
      </c>
      <c r="B5440" s="118" t="s">
        <v>955</v>
      </c>
      <c r="C5440" s="118" t="b">
        <v>0</v>
      </c>
      <c r="D5440" s="118" t="e">
        <f t="shared" ca="1" si="1"/>
        <v>#NAME?</v>
      </c>
      <c r="E5440" s="118" t="s">
        <v>22445</v>
      </c>
      <c r="F5440" s="118" t="s">
        <v>22452</v>
      </c>
      <c r="G5440" s="118"/>
      <c r="H5440" s="118" t="s">
        <v>4276</v>
      </c>
      <c r="I5440" s="118" t="s">
        <v>3131</v>
      </c>
      <c r="J5440" s="118" t="s">
        <v>7622</v>
      </c>
    </row>
    <row r="5441" spans="1:10" ht="12.75">
      <c r="A5441" s="118" t="s">
        <v>8351</v>
      </c>
      <c r="B5441" s="118" t="s">
        <v>22453</v>
      </c>
      <c r="C5441" s="118" t="b">
        <v>0</v>
      </c>
      <c r="D5441" s="118" t="e">
        <f t="shared" ca="1" si="1"/>
        <v>#NAME?</v>
      </c>
      <c r="E5441" s="118" t="s">
        <v>22445</v>
      </c>
      <c r="F5441" s="118" t="s">
        <v>22454</v>
      </c>
      <c r="G5441" s="118"/>
      <c r="H5441" s="118" t="s">
        <v>4276</v>
      </c>
      <c r="I5441" s="118" t="s">
        <v>3131</v>
      </c>
      <c r="J5441" s="118" t="s">
        <v>7622</v>
      </c>
    </row>
    <row r="5442" spans="1:10" ht="12.75">
      <c r="A5442" s="118" t="s">
        <v>16262</v>
      </c>
      <c r="B5442" s="118" t="s">
        <v>22455</v>
      </c>
      <c r="C5442" s="118" t="b">
        <v>0</v>
      </c>
      <c r="D5442" s="118" t="e">
        <f t="shared" ca="1" si="1"/>
        <v>#NAME?</v>
      </c>
      <c r="E5442" s="118" t="s">
        <v>22445</v>
      </c>
      <c r="F5442" s="118" t="s">
        <v>22456</v>
      </c>
      <c r="G5442" s="118"/>
      <c r="H5442" s="118" t="s">
        <v>4276</v>
      </c>
      <c r="I5442" s="118" t="s">
        <v>3131</v>
      </c>
      <c r="J5442" s="118" t="s">
        <v>7622</v>
      </c>
    </row>
    <row r="5443" spans="1:10" ht="12.75">
      <c r="A5443" s="118" t="s">
        <v>10385</v>
      </c>
      <c r="B5443" s="118" t="s">
        <v>22457</v>
      </c>
      <c r="C5443" s="118" t="b">
        <v>0</v>
      </c>
      <c r="D5443" s="118" t="e">
        <f t="shared" ca="1" si="1"/>
        <v>#NAME?</v>
      </c>
      <c r="E5443" s="118" t="s">
        <v>22445</v>
      </c>
      <c r="F5443" s="118" t="s">
        <v>22458</v>
      </c>
      <c r="G5443" s="118"/>
      <c r="H5443" s="118" t="s">
        <v>4276</v>
      </c>
      <c r="I5443" s="118" t="s">
        <v>3131</v>
      </c>
      <c r="J5443" s="118" t="s">
        <v>7622</v>
      </c>
    </row>
    <row r="5444" spans="1:10" ht="12.75">
      <c r="A5444" s="118" t="s">
        <v>8460</v>
      </c>
      <c r="B5444" s="118" t="s">
        <v>11641</v>
      </c>
      <c r="C5444" s="118" t="b">
        <v>0</v>
      </c>
      <c r="D5444" s="118" t="e">
        <f t="shared" ca="1" si="1"/>
        <v>#NAME?</v>
      </c>
      <c r="E5444" s="118" t="s">
        <v>22445</v>
      </c>
      <c r="F5444" s="118" t="s">
        <v>22459</v>
      </c>
      <c r="G5444" s="118"/>
      <c r="H5444" s="118" t="s">
        <v>6031</v>
      </c>
      <c r="I5444" s="118" t="s">
        <v>3131</v>
      </c>
      <c r="J5444" s="118" t="s">
        <v>7622</v>
      </c>
    </row>
    <row r="5445" spans="1:10" ht="12.75">
      <c r="A5445" s="118" t="s">
        <v>22460</v>
      </c>
      <c r="B5445" s="118" t="s">
        <v>10122</v>
      </c>
      <c r="C5445" s="118" t="b">
        <v>0</v>
      </c>
      <c r="D5445" s="118" t="e">
        <f t="shared" ca="1" si="1"/>
        <v>#NAME?</v>
      </c>
      <c r="E5445" s="118" t="s">
        <v>5172</v>
      </c>
      <c r="F5445" s="118" t="s">
        <v>22461</v>
      </c>
      <c r="G5445" s="118"/>
      <c r="H5445" s="118" t="s">
        <v>4278</v>
      </c>
      <c r="I5445" s="118" t="s">
        <v>22462</v>
      </c>
      <c r="J5445" s="118" t="s">
        <v>7820</v>
      </c>
    </row>
    <row r="5446" spans="1:10" ht="12.75">
      <c r="A5446" s="118" t="s">
        <v>22463</v>
      </c>
      <c r="B5446" s="118" t="s">
        <v>1904</v>
      </c>
      <c r="C5446" s="118" t="b">
        <v>0</v>
      </c>
      <c r="D5446" s="118" t="e">
        <f t="shared" ca="1" si="1"/>
        <v>#NAME?</v>
      </c>
      <c r="E5446" s="118" t="s">
        <v>5172</v>
      </c>
      <c r="F5446" s="118" t="s">
        <v>22464</v>
      </c>
      <c r="G5446" s="118"/>
      <c r="H5446" s="118" t="s">
        <v>4278</v>
      </c>
      <c r="I5446" s="118" t="s">
        <v>22462</v>
      </c>
      <c r="J5446" s="118" t="s">
        <v>7820</v>
      </c>
    </row>
    <row r="5447" spans="1:10" ht="12.75">
      <c r="A5447" s="118" t="s">
        <v>940</v>
      </c>
      <c r="B5447" s="118" t="s">
        <v>22465</v>
      </c>
      <c r="C5447" s="118" t="b">
        <v>0</v>
      </c>
      <c r="D5447" s="118" t="e">
        <f t="shared" ca="1" si="1"/>
        <v>#NAME?</v>
      </c>
      <c r="E5447" s="118" t="s">
        <v>22466</v>
      </c>
      <c r="F5447" s="118" t="s">
        <v>22467</v>
      </c>
      <c r="G5447" s="118"/>
      <c r="H5447" s="118" t="s">
        <v>4278</v>
      </c>
      <c r="I5447" s="118" t="s">
        <v>10184</v>
      </c>
      <c r="J5447" s="118" t="s">
        <v>10185</v>
      </c>
    </row>
    <row r="5448" spans="1:10" ht="12.75">
      <c r="A5448" s="118" t="s">
        <v>882</v>
      </c>
      <c r="B5448" s="118" t="s">
        <v>9163</v>
      </c>
      <c r="C5448" s="118" t="b">
        <v>0</v>
      </c>
      <c r="D5448" s="118" t="e">
        <f t="shared" ca="1" si="1"/>
        <v>#NAME?</v>
      </c>
      <c r="E5448" s="118" t="s">
        <v>22468</v>
      </c>
      <c r="F5448" s="118" t="s">
        <v>22469</v>
      </c>
      <c r="G5448" s="118"/>
      <c r="H5448" s="118" t="s">
        <v>5064</v>
      </c>
      <c r="I5448" s="118" t="s">
        <v>22470</v>
      </c>
      <c r="J5448" s="118" t="s">
        <v>7795</v>
      </c>
    </row>
    <row r="5449" spans="1:10" ht="12.75">
      <c r="A5449" s="118" t="s">
        <v>2523</v>
      </c>
      <c r="B5449" s="118" t="s">
        <v>22471</v>
      </c>
      <c r="C5449" s="118" t="b">
        <v>0</v>
      </c>
      <c r="D5449" s="118" t="e">
        <f t="shared" ca="1" si="1"/>
        <v>#NAME?</v>
      </c>
      <c r="E5449" s="118" t="s">
        <v>22468</v>
      </c>
      <c r="F5449" s="118" t="s">
        <v>22472</v>
      </c>
      <c r="G5449" s="118"/>
      <c r="H5449" s="118" t="s">
        <v>4640</v>
      </c>
      <c r="I5449" s="118" t="s">
        <v>22470</v>
      </c>
      <c r="J5449" s="118" t="s">
        <v>7795</v>
      </c>
    </row>
    <row r="5450" spans="1:10" ht="12.75">
      <c r="A5450" s="118" t="s">
        <v>22473</v>
      </c>
      <c r="B5450" s="118" t="s">
        <v>14379</v>
      </c>
      <c r="C5450" s="118" t="b">
        <v>0</v>
      </c>
      <c r="D5450" s="118" t="e">
        <f t="shared" ca="1" si="1"/>
        <v>#NAME?</v>
      </c>
      <c r="E5450" s="118" t="s">
        <v>22474</v>
      </c>
      <c r="F5450" s="118" t="s">
        <v>22475</v>
      </c>
      <c r="G5450" s="118"/>
      <c r="H5450" s="118" t="s">
        <v>22476</v>
      </c>
      <c r="I5450" s="118" t="s">
        <v>19050</v>
      </c>
      <c r="J5450" s="118"/>
    </row>
    <row r="5451" spans="1:10" ht="12.75">
      <c r="A5451" s="118" t="s">
        <v>8889</v>
      </c>
      <c r="B5451" s="118" t="s">
        <v>22477</v>
      </c>
      <c r="C5451" s="118" t="b">
        <v>0</v>
      </c>
      <c r="D5451" s="118" t="e">
        <f t="shared" ca="1" si="1"/>
        <v>#NAME?</v>
      </c>
      <c r="E5451" s="118" t="s">
        <v>22478</v>
      </c>
      <c r="F5451" s="118" t="s">
        <v>22479</v>
      </c>
      <c r="G5451" s="118"/>
      <c r="H5451" s="118" t="s">
        <v>4485</v>
      </c>
      <c r="I5451" s="118" t="s">
        <v>7820</v>
      </c>
      <c r="J5451" s="118" t="s">
        <v>7820</v>
      </c>
    </row>
    <row r="5452" spans="1:10" ht="12.75">
      <c r="A5452" s="118" t="s">
        <v>1591</v>
      </c>
      <c r="B5452" s="118" t="s">
        <v>18878</v>
      </c>
      <c r="C5452" s="118" t="b">
        <v>0</v>
      </c>
      <c r="D5452" s="118" t="e">
        <f t="shared" ca="1" si="1"/>
        <v>#NAME?</v>
      </c>
      <c r="E5452" s="118" t="s">
        <v>22478</v>
      </c>
      <c r="F5452" s="118" t="s">
        <v>22480</v>
      </c>
      <c r="G5452" s="118"/>
      <c r="H5452" s="118" t="s">
        <v>5279</v>
      </c>
      <c r="I5452" s="118" t="s">
        <v>7820</v>
      </c>
      <c r="J5452" s="118" t="s">
        <v>7820</v>
      </c>
    </row>
    <row r="5453" spans="1:10" ht="12.75">
      <c r="A5453" s="118" t="s">
        <v>882</v>
      </c>
      <c r="B5453" s="118" t="s">
        <v>22481</v>
      </c>
      <c r="C5453" s="118" t="b">
        <v>0</v>
      </c>
      <c r="D5453" s="118" t="e">
        <f t="shared" ca="1" si="1"/>
        <v>#NAME?</v>
      </c>
      <c r="E5453" s="118" t="s">
        <v>22478</v>
      </c>
      <c r="F5453" s="118" t="s">
        <v>22482</v>
      </c>
      <c r="G5453" s="118"/>
      <c r="H5453" s="118" t="s">
        <v>4485</v>
      </c>
      <c r="I5453" s="118" t="s">
        <v>7820</v>
      </c>
      <c r="J5453" s="118" t="s">
        <v>7820</v>
      </c>
    </row>
    <row r="5454" spans="1:10" ht="12.75">
      <c r="A5454" s="118" t="s">
        <v>22483</v>
      </c>
      <c r="B5454" s="118" t="s">
        <v>16700</v>
      </c>
      <c r="C5454" s="118" t="b">
        <v>0</v>
      </c>
      <c r="D5454" s="118" t="e">
        <f t="shared" ca="1" si="1"/>
        <v>#NAME?</v>
      </c>
      <c r="E5454" s="118" t="s">
        <v>22478</v>
      </c>
      <c r="F5454" s="118" t="s">
        <v>22484</v>
      </c>
      <c r="G5454" s="118"/>
      <c r="H5454" s="118" t="s">
        <v>4580</v>
      </c>
      <c r="I5454" s="118" t="s">
        <v>7820</v>
      </c>
      <c r="J5454" s="118" t="s">
        <v>7820</v>
      </c>
    </row>
    <row r="5455" spans="1:10" ht="12.75">
      <c r="A5455" s="118" t="s">
        <v>2135</v>
      </c>
      <c r="B5455" s="118" t="s">
        <v>22485</v>
      </c>
      <c r="C5455" s="118" t="b">
        <v>0</v>
      </c>
      <c r="D5455" s="118" t="e">
        <f t="shared" ca="1" si="1"/>
        <v>#NAME?</v>
      </c>
      <c r="E5455" s="118" t="s">
        <v>22478</v>
      </c>
      <c r="F5455" s="118" t="s">
        <v>22486</v>
      </c>
      <c r="G5455" s="118"/>
      <c r="H5455" s="118" t="s">
        <v>4485</v>
      </c>
      <c r="I5455" s="118" t="s">
        <v>7820</v>
      </c>
      <c r="J5455" s="118" t="s">
        <v>7820</v>
      </c>
    </row>
    <row r="5456" spans="1:10" ht="12.75">
      <c r="A5456" s="118" t="s">
        <v>995</v>
      </c>
      <c r="B5456" s="118" t="s">
        <v>22487</v>
      </c>
      <c r="C5456" s="118" t="b">
        <v>0</v>
      </c>
      <c r="D5456" s="118" t="e">
        <f t="shared" ca="1" si="1"/>
        <v>#NAME?</v>
      </c>
      <c r="E5456" s="118" t="s">
        <v>22478</v>
      </c>
      <c r="F5456" s="118" t="s">
        <v>22488</v>
      </c>
      <c r="G5456" s="118"/>
      <c r="H5456" s="118" t="s">
        <v>4640</v>
      </c>
      <c r="I5456" s="118" t="s">
        <v>7820</v>
      </c>
      <c r="J5456" s="118" t="s">
        <v>7820</v>
      </c>
    </row>
    <row r="5457" spans="1:10" ht="12.75">
      <c r="A5457" s="118" t="s">
        <v>14312</v>
      </c>
      <c r="B5457" s="118" t="s">
        <v>22489</v>
      </c>
      <c r="C5457" s="118" t="b">
        <v>0</v>
      </c>
      <c r="D5457" s="118" t="e">
        <f t="shared" ca="1" si="1"/>
        <v>#NAME?</v>
      </c>
      <c r="E5457" s="118" t="s">
        <v>22478</v>
      </c>
      <c r="F5457" s="118" t="s">
        <v>22490</v>
      </c>
      <c r="G5457" s="118"/>
      <c r="H5457" s="118" t="s">
        <v>4580</v>
      </c>
      <c r="I5457" s="118" t="s">
        <v>7820</v>
      </c>
      <c r="J5457" s="118" t="s">
        <v>7820</v>
      </c>
    </row>
    <row r="5458" spans="1:10" ht="12.75">
      <c r="A5458" s="118" t="s">
        <v>22491</v>
      </c>
      <c r="B5458" s="118" t="s">
        <v>22492</v>
      </c>
      <c r="C5458" s="118" t="b">
        <v>0</v>
      </c>
      <c r="D5458" s="118" t="e">
        <f t="shared" ca="1" si="1"/>
        <v>#NAME?</v>
      </c>
      <c r="E5458" s="118" t="s">
        <v>22493</v>
      </c>
      <c r="F5458" s="118" t="s">
        <v>22494</v>
      </c>
      <c r="G5458" s="118"/>
      <c r="H5458" s="118" t="s">
        <v>7611</v>
      </c>
      <c r="I5458" s="118" t="s">
        <v>22495</v>
      </c>
      <c r="J5458" s="118"/>
    </row>
    <row r="5459" spans="1:10" ht="12.75">
      <c r="A5459" s="118" t="s">
        <v>22496</v>
      </c>
      <c r="B5459" s="118" t="s">
        <v>22497</v>
      </c>
      <c r="C5459" s="118" t="b">
        <v>0</v>
      </c>
      <c r="D5459" s="118" t="e">
        <f t="shared" ca="1" si="1"/>
        <v>#NAME?</v>
      </c>
      <c r="E5459" s="118" t="s">
        <v>22493</v>
      </c>
      <c r="F5459" s="118" t="s">
        <v>22498</v>
      </c>
      <c r="G5459" s="118"/>
      <c r="H5459" s="118" t="s">
        <v>9368</v>
      </c>
      <c r="I5459" s="118" t="s">
        <v>22495</v>
      </c>
      <c r="J5459" s="118"/>
    </row>
    <row r="5460" spans="1:10" ht="12.75">
      <c r="A5460" s="118" t="s">
        <v>8748</v>
      </c>
      <c r="B5460" s="118" t="s">
        <v>15247</v>
      </c>
      <c r="C5460" s="118" t="b">
        <v>0</v>
      </c>
      <c r="D5460" s="118" t="e">
        <f t="shared" ca="1" si="1"/>
        <v>#NAME?</v>
      </c>
      <c r="E5460" s="118" t="s">
        <v>22493</v>
      </c>
      <c r="F5460" s="118" t="s">
        <v>22499</v>
      </c>
      <c r="G5460" s="118"/>
      <c r="H5460" s="118" t="s">
        <v>4278</v>
      </c>
      <c r="I5460" s="118" t="s">
        <v>22495</v>
      </c>
      <c r="J5460" s="118"/>
    </row>
    <row r="5461" spans="1:10" ht="12.75">
      <c r="A5461" s="118" t="s">
        <v>8314</v>
      </c>
      <c r="B5461" s="118" t="s">
        <v>22500</v>
      </c>
      <c r="C5461" s="118" t="b">
        <v>0</v>
      </c>
      <c r="D5461" s="118" t="e">
        <f t="shared" ca="1" si="1"/>
        <v>#NAME?</v>
      </c>
      <c r="E5461" s="118" t="s">
        <v>22493</v>
      </c>
      <c r="F5461" s="118" t="s">
        <v>22501</v>
      </c>
      <c r="G5461" s="118"/>
      <c r="H5461" s="118" t="s">
        <v>4278</v>
      </c>
      <c r="I5461" s="118" t="s">
        <v>22495</v>
      </c>
      <c r="J5461" s="118"/>
    </row>
    <row r="5462" spans="1:10" ht="12.75">
      <c r="A5462" s="118" t="s">
        <v>22502</v>
      </c>
      <c r="B5462" s="118" t="s">
        <v>7629</v>
      </c>
      <c r="C5462" s="118" t="b">
        <v>0</v>
      </c>
      <c r="D5462" s="118" t="e">
        <f t="shared" ca="1" si="1"/>
        <v>#NAME?</v>
      </c>
      <c r="E5462" s="118" t="s">
        <v>22493</v>
      </c>
      <c r="F5462" s="118" t="s">
        <v>22503</v>
      </c>
      <c r="G5462" s="118"/>
      <c r="H5462" s="118" t="s">
        <v>54</v>
      </c>
      <c r="I5462" s="118" t="s">
        <v>22495</v>
      </c>
      <c r="J5462" s="118"/>
    </row>
    <row r="5463" spans="1:10" ht="12.75">
      <c r="A5463" s="118" t="s">
        <v>814</v>
      </c>
      <c r="B5463" s="118" t="s">
        <v>22504</v>
      </c>
      <c r="C5463" s="118" t="b">
        <v>0</v>
      </c>
      <c r="D5463" s="118" t="e">
        <f t="shared" ca="1" si="1"/>
        <v>#NAME?</v>
      </c>
      <c r="E5463" s="118" t="s">
        <v>22505</v>
      </c>
      <c r="F5463" s="118" t="s">
        <v>22506</v>
      </c>
      <c r="G5463" s="118"/>
      <c r="H5463" s="118" t="s">
        <v>22507</v>
      </c>
      <c r="I5463" s="118" t="s">
        <v>7820</v>
      </c>
      <c r="J5463" s="118" t="s">
        <v>7820</v>
      </c>
    </row>
    <row r="5464" spans="1:10" ht="12.75">
      <c r="A5464" s="118" t="s">
        <v>1704</v>
      </c>
      <c r="B5464" s="118" t="s">
        <v>22508</v>
      </c>
      <c r="C5464" s="118" t="b">
        <v>0</v>
      </c>
      <c r="D5464" s="118" t="e">
        <f t="shared" ca="1" si="1"/>
        <v>#NAME?</v>
      </c>
      <c r="E5464" s="118" t="s">
        <v>22505</v>
      </c>
      <c r="F5464" s="118" t="s">
        <v>22509</v>
      </c>
      <c r="G5464" s="118"/>
      <c r="H5464" s="118" t="s">
        <v>4276</v>
      </c>
      <c r="I5464" s="118" t="s">
        <v>7777</v>
      </c>
      <c r="J5464" s="118" t="s">
        <v>7636</v>
      </c>
    </row>
    <row r="5465" spans="1:10" ht="12.75">
      <c r="A5465" s="118" t="s">
        <v>1666</v>
      </c>
      <c r="B5465" s="118" t="s">
        <v>22510</v>
      </c>
      <c r="C5465" s="118" t="b">
        <v>0</v>
      </c>
      <c r="D5465" s="118" t="e">
        <f t="shared" ca="1" si="1"/>
        <v>#NAME?</v>
      </c>
      <c r="E5465" s="118" t="s">
        <v>22505</v>
      </c>
      <c r="F5465" s="118" t="s">
        <v>22511</v>
      </c>
      <c r="G5465" s="118"/>
      <c r="H5465" s="118" t="s">
        <v>5064</v>
      </c>
      <c r="I5465" s="118" t="s">
        <v>7820</v>
      </c>
      <c r="J5465" s="118" t="s">
        <v>7820</v>
      </c>
    </row>
    <row r="5466" spans="1:10" ht="12.75">
      <c r="A5466" s="118" t="s">
        <v>10275</v>
      </c>
      <c r="B5466" s="118" t="s">
        <v>22512</v>
      </c>
      <c r="C5466" s="118" t="b">
        <v>0</v>
      </c>
      <c r="D5466" s="118" t="e">
        <f t="shared" ca="1" si="1"/>
        <v>#NAME?</v>
      </c>
      <c r="E5466" s="118" t="s">
        <v>22505</v>
      </c>
      <c r="F5466" s="118" t="s">
        <v>22513</v>
      </c>
      <c r="G5466" s="118"/>
      <c r="H5466" s="118" t="s">
        <v>8656</v>
      </c>
      <c r="I5466" s="118" t="s">
        <v>7820</v>
      </c>
      <c r="J5466" s="118" t="s">
        <v>7820</v>
      </c>
    </row>
    <row r="5467" spans="1:10" ht="12.75">
      <c r="A5467" s="118" t="s">
        <v>10275</v>
      </c>
      <c r="B5467" s="118" t="s">
        <v>22514</v>
      </c>
      <c r="C5467" s="118" t="b">
        <v>0</v>
      </c>
      <c r="D5467" s="118" t="e">
        <f t="shared" ca="1" si="1"/>
        <v>#NAME?</v>
      </c>
      <c r="E5467" s="118" t="s">
        <v>22505</v>
      </c>
      <c r="F5467" s="118" t="s">
        <v>22515</v>
      </c>
      <c r="G5467" s="118"/>
      <c r="H5467" s="118" t="s">
        <v>4276</v>
      </c>
      <c r="I5467" s="118" t="s">
        <v>7820</v>
      </c>
      <c r="J5467" s="118" t="s">
        <v>7820</v>
      </c>
    </row>
    <row r="5468" spans="1:10" ht="12.75">
      <c r="A5468" s="118" t="s">
        <v>830</v>
      </c>
      <c r="B5468" s="118" t="s">
        <v>22516</v>
      </c>
      <c r="C5468" s="118" t="b">
        <v>0</v>
      </c>
      <c r="D5468" s="118" t="e">
        <f t="shared" ca="1" si="1"/>
        <v>#NAME?</v>
      </c>
      <c r="E5468" s="118" t="s">
        <v>22505</v>
      </c>
      <c r="F5468" s="118" t="s">
        <v>22517</v>
      </c>
      <c r="G5468" s="118"/>
      <c r="H5468" s="118" t="s">
        <v>4276</v>
      </c>
      <c r="I5468" s="118" t="s">
        <v>7820</v>
      </c>
      <c r="J5468" s="118" t="s">
        <v>7820</v>
      </c>
    </row>
    <row r="5469" spans="1:10" ht="12.75">
      <c r="A5469" s="118" t="s">
        <v>11830</v>
      </c>
      <c r="B5469" s="118" t="s">
        <v>22510</v>
      </c>
      <c r="C5469" s="118" t="b">
        <v>0</v>
      </c>
      <c r="D5469" s="118" t="e">
        <f t="shared" ca="1" si="1"/>
        <v>#NAME?</v>
      </c>
      <c r="E5469" s="118" t="s">
        <v>22505</v>
      </c>
      <c r="F5469" s="118" t="s">
        <v>22518</v>
      </c>
      <c r="G5469" s="118"/>
      <c r="H5469" s="118" t="s">
        <v>4640</v>
      </c>
      <c r="I5469" s="118" t="s">
        <v>7820</v>
      </c>
      <c r="J5469" s="118" t="s">
        <v>7820</v>
      </c>
    </row>
    <row r="5470" spans="1:10" ht="12.75">
      <c r="A5470" s="118" t="s">
        <v>7924</v>
      </c>
      <c r="B5470" s="118" t="s">
        <v>16654</v>
      </c>
      <c r="C5470" s="118" t="b">
        <v>0</v>
      </c>
      <c r="D5470" s="118" t="e">
        <f t="shared" ca="1" si="1"/>
        <v>#NAME?</v>
      </c>
      <c r="E5470" s="118" t="s">
        <v>22505</v>
      </c>
      <c r="F5470" s="118" t="s">
        <v>22519</v>
      </c>
      <c r="G5470" s="118"/>
      <c r="H5470" s="118" t="s">
        <v>22520</v>
      </c>
      <c r="I5470" s="118" t="s">
        <v>7777</v>
      </c>
      <c r="J5470" s="118" t="s">
        <v>7636</v>
      </c>
    </row>
    <row r="5471" spans="1:10" ht="12.75">
      <c r="A5471" s="118" t="s">
        <v>1240</v>
      </c>
      <c r="B5471" s="118" t="s">
        <v>22521</v>
      </c>
      <c r="C5471" s="118" t="b">
        <v>0</v>
      </c>
      <c r="D5471" s="118" t="e">
        <f t="shared" ca="1" si="1"/>
        <v>#NAME?</v>
      </c>
      <c r="E5471" s="118" t="s">
        <v>22505</v>
      </c>
      <c r="F5471" s="118" t="s">
        <v>22522</v>
      </c>
      <c r="G5471" s="118"/>
      <c r="H5471" s="118" t="s">
        <v>4276</v>
      </c>
      <c r="I5471" s="118" t="s">
        <v>7820</v>
      </c>
      <c r="J5471" s="118" t="s">
        <v>7820</v>
      </c>
    </row>
    <row r="5472" spans="1:10" ht="12.75">
      <c r="A5472" s="118" t="s">
        <v>1903</v>
      </c>
      <c r="B5472" s="118" t="s">
        <v>2470</v>
      </c>
      <c r="C5472" s="118" t="b">
        <v>0</v>
      </c>
      <c r="D5472" s="118" t="e">
        <f t="shared" ca="1" si="1"/>
        <v>#NAME?</v>
      </c>
      <c r="E5472" s="118" t="s">
        <v>22505</v>
      </c>
      <c r="F5472" s="118" t="s">
        <v>22523</v>
      </c>
      <c r="G5472" s="118"/>
      <c r="H5472" s="118" t="s">
        <v>4276</v>
      </c>
      <c r="I5472" s="118" t="s">
        <v>7777</v>
      </c>
      <c r="J5472" s="118" t="s">
        <v>7636</v>
      </c>
    </row>
    <row r="5473" spans="1:10" ht="12.75">
      <c r="A5473" s="118" t="s">
        <v>1484</v>
      </c>
      <c r="B5473" s="118" t="s">
        <v>22524</v>
      </c>
      <c r="C5473" s="118" t="b">
        <v>0</v>
      </c>
      <c r="D5473" s="118" t="e">
        <f t="shared" ca="1" si="1"/>
        <v>#NAME?</v>
      </c>
      <c r="E5473" s="118" t="s">
        <v>22505</v>
      </c>
      <c r="F5473" s="118" t="s">
        <v>22525</v>
      </c>
      <c r="G5473" s="118"/>
      <c r="H5473" s="118" t="s">
        <v>4276</v>
      </c>
      <c r="I5473" s="118" t="s">
        <v>3131</v>
      </c>
      <c r="J5473" s="118" t="s">
        <v>7622</v>
      </c>
    </row>
    <row r="5474" spans="1:10" ht="12.75">
      <c r="A5474" s="118" t="s">
        <v>1069</v>
      </c>
      <c r="B5474" s="118" t="s">
        <v>22526</v>
      </c>
      <c r="C5474" s="118" t="b">
        <v>0</v>
      </c>
      <c r="D5474" s="118" t="e">
        <f t="shared" ca="1" si="1"/>
        <v>#NAME?</v>
      </c>
      <c r="E5474" s="118" t="s">
        <v>22505</v>
      </c>
      <c r="F5474" s="118" t="s">
        <v>22527</v>
      </c>
      <c r="G5474" s="118"/>
      <c r="H5474" s="118" t="s">
        <v>22520</v>
      </c>
      <c r="I5474" s="118" t="s">
        <v>7777</v>
      </c>
      <c r="J5474" s="118" t="s">
        <v>7636</v>
      </c>
    </row>
    <row r="5475" spans="1:10" ht="12.75">
      <c r="A5475" s="118" t="s">
        <v>22528</v>
      </c>
      <c r="B5475" s="118" t="s">
        <v>22529</v>
      </c>
      <c r="C5475" s="118" t="b">
        <v>0</v>
      </c>
      <c r="D5475" s="118" t="e">
        <f t="shared" ca="1" si="1"/>
        <v>#NAME?</v>
      </c>
      <c r="E5475" s="118" t="s">
        <v>22505</v>
      </c>
      <c r="F5475" s="118" t="s">
        <v>22530</v>
      </c>
      <c r="G5475" s="118"/>
      <c r="H5475" s="118" t="s">
        <v>4276</v>
      </c>
      <c r="I5475" s="118" t="s">
        <v>7820</v>
      </c>
      <c r="J5475" s="118" t="s">
        <v>7820</v>
      </c>
    </row>
    <row r="5476" spans="1:10" ht="12.75">
      <c r="A5476" s="118" t="s">
        <v>7745</v>
      </c>
      <c r="B5476" s="118" t="s">
        <v>12905</v>
      </c>
      <c r="C5476" s="118" t="b">
        <v>0</v>
      </c>
      <c r="D5476" s="118" t="e">
        <f t="shared" ca="1" si="1"/>
        <v>#NAME?</v>
      </c>
      <c r="E5476" s="118" t="s">
        <v>22505</v>
      </c>
      <c r="F5476" s="118" t="s">
        <v>22531</v>
      </c>
      <c r="G5476" s="118"/>
      <c r="H5476" s="118" t="s">
        <v>4276</v>
      </c>
      <c r="I5476" s="118" t="s">
        <v>7777</v>
      </c>
      <c r="J5476" s="118" t="s">
        <v>7636</v>
      </c>
    </row>
    <row r="5477" spans="1:10" ht="12.75">
      <c r="A5477" s="118" t="s">
        <v>2551</v>
      </c>
      <c r="B5477" s="118" t="s">
        <v>22532</v>
      </c>
      <c r="C5477" s="118" t="b">
        <v>0</v>
      </c>
      <c r="D5477" s="118" t="e">
        <f t="shared" ca="1" si="1"/>
        <v>#NAME?</v>
      </c>
      <c r="E5477" s="118" t="s">
        <v>22505</v>
      </c>
      <c r="F5477" s="118" t="s">
        <v>22533</v>
      </c>
      <c r="G5477" s="118"/>
      <c r="H5477" s="118" t="s">
        <v>4276</v>
      </c>
      <c r="I5477" s="118" t="s">
        <v>7777</v>
      </c>
      <c r="J5477" s="118" t="s">
        <v>7636</v>
      </c>
    </row>
    <row r="5478" spans="1:10" ht="12.75">
      <c r="A5478" s="118" t="s">
        <v>8748</v>
      </c>
      <c r="B5478" s="118" t="s">
        <v>22534</v>
      </c>
      <c r="C5478" s="118" t="b">
        <v>0</v>
      </c>
      <c r="D5478" s="118" t="e">
        <f t="shared" ca="1" si="1"/>
        <v>#NAME?</v>
      </c>
      <c r="E5478" s="118" t="s">
        <v>22535</v>
      </c>
      <c r="F5478" s="118" t="s">
        <v>22536</v>
      </c>
      <c r="G5478" s="118"/>
      <c r="H5478" s="118" t="s">
        <v>54</v>
      </c>
      <c r="I5478" s="118" t="s">
        <v>7820</v>
      </c>
      <c r="J5478" s="118" t="s">
        <v>7820</v>
      </c>
    </row>
    <row r="5479" spans="1:10" ht="12.75">
      <c r="A5479" s="118" t="s">
        <v>1666</v>
      </c>
      <c r="B5479" s="118" t="s">
        <v>22537</v>
      </c>
      <c r="C5479" s="118" t="b">
        <v>0</v>
      </c>
      <c r="D5479" s="118" t="e">
        <f t="shared" ca="1" si="1"/>
        <v>#NAME?</v>
      </c>
      <c r="E5479" s="118" t="s">
        <v>22535</v>
      </c>
      <c r="F5479" s="118" t="s">
        <v>22538</v>
      </c>
      <c r="G5479" s="118"/>
      <c r="H5479" s="118" t="s">
        <v>54</v>
      </c>
      <c r="I5479" s="118" t="s">
        <v>7820</v>
      </c>
      <c r="J5479" s="118" t="s">
        <v>7820</v>
      </c>
    </row>
    <row r="5480" spans="1:10" ht="12.75">
      <c r="A5480" s="118" t="s">
        <v>8556</v>
      </c>
      <c r="B5480" s="118" t="s">
        <v>9773</v>
      </c>
      <c r="C5480" s="118" t="b">
        <v>0</v>
      </c>
      <c r="D5480" s="118" t="e">
        <f t="shared" ca="1" si="1"/>
        <v>#NAME?</v>
      </c>
      <c r="E5480" s="118" t="s">
        <v>22535</v>
      </c>
      <c r="F5480" s="118" t="s">
        <v>22539</v>
      </c>
      <c r="G5480" s="118"/>
      <c r="H5480" s="118" t="s">
        <v>54</v>
      </c>
      <c r="I5480" s="118" t="s">
        <v>7820</v>
      </c>
      <c r="J5480" s="118" t="s">
        <v>7820</v>
      </c>
    </row>
    <row r="5481" spans="1:10" ht="12.75">
      <c r="A5481" s="118" t="s">
        <v>11308</v>
      </c>
      <c r="B5481" s="118" t="s">
        <v>9085</v>
      </c>
      <c r="C5481" s="118" t="b">
        <v>0</v>
      </c>
      <c r="D5481" s="118" t="e">
        <f t="shared" ca="1" si="1"/>
        <v>#NAME?</v>
      </c>
      <c r="E5481" s="118" t="s">
        <v>22535</v>
      </c>
      <c r="F5481" s="118" t="s">
        <v>22540</v>
      </c>
      <c r="G5481" s="118"/>
      <c r="H5481" s="118" t="s">
        <v>54</v>
      </c>
      <c r="I5481" s="118" t="s">
        <v>7820</v>
      </c>
      <c r="J5481" s="118" t="s">
        <v>7820</v>
      </c>
    </row>
    <row r="5482" spans="1:10" ht="12.75">
      <c r="A5482" s="118" t="s">
        <v>882</v>
      </c>
      <c r="B5482" s="118" t="s">
        <v>10445</v>
      </c>
      <c r="C5482" s="118" t="b">
        <v>0</v>
      </c>
      <c r="D5482" s="118" t="e">
        <f t="shared" ca="1" si="1"/>
        <v>#NAME?</v>
      </c>
      <c r="E5482" s="118" t="s">
        <v>22535</v>
      </c>
      <c r="F5482" s="118" t="s">
        <v>22541</v>
      </c>
      <c r="G5482" s="118"/>
      <c r="H5482" s="118" t="s">
        <v>4831</v>
      </c>
      <c r="I5482" s="118" t="s">
        <v>7820</v>
      </c>
      <c r="J5482" s="118" t="s">
        <v>7820</v>
      </c>
    </row>
    <row r="5483" spans="1:10" ht="12.75">
      <c r="A5483" s="118" t="s">
        <v>14417</v>
      </c>
      <c r="B5483" s="118" t="s">
        <v>22542</v>
      </c>
      <c r="C5483" s="118" t="b">
        <v>0</v>
      </c>
      <c r="D5483" s="118" t="e">
        <f t="shared" ca="1" si="1"/>
        <v>#NAME?</v>
      </c>
      <c r="E5483" s="118" t="s">
        <v>22535</v>
      </c>
      <c r="F5483" s="118" t="s">
        <v>22543</v>
      </c>
      <c r="G5483" s="118"/>
      <c r="H5483" s="118" t="s">
        <v>7611</v>
      </c>
      <c r="I5483" s="118" t="s">
        <v>7820</v>
      </c>
      <c r="J5483" s="118" t="s">
        <v>7820</v>
      </c>
    </row>
    <row r="5484" spans="1:10" ht="12.75">
      <c r="A5484" s="118" t="s">
        <v>17540</v>
      </c>
      <c r="B5484" s="118" t="s">
        <v>8875</v>
      </c>
      <c r="C5484" s="118" t="b">
        <v>0</v>
      </c>
      <c r="D5484" s="118" t="e">
        <f t="shared" ca="1" si="1"/>
        <v>#NAME?</v>
      </c>
      <c r="E5484" s="118" t="s">
        <v>22535</v>
      </c>
      <c r="F5484" s="118" t="s">
        <v>22544</v>
      </c>
      <c r="G5484" s="118"/>
      <c r="H5484" s="118" t="s">
        <v>5607</v>
      </c>
      <c r="I5484" s="118" t="s">
        <v>7820</v>
      </c>
      <c r="J5484" s="118" t="s">
        <v>7820</v>
      </c>
    </row>
    <row r="5485" spans="1:10" ht="12.75">
      <c r="A5485" s="118" t="s">
        <v>10614</v>
      </c>
      <c r="B5485" s="118" t="s">
        <v>22545</v>
      </c>
      <c r="C5485" s="118" t="b">
        <v>0</v>
      </c>
      <c r="D5485" s="118" t="e">
        <f t="shared" ca="1" si="1"/>
        <v>#NAME?</v>
      </c>
      <c r="E5485" s="118" t="s">
        <v>22535</v>
      </c>
      <c r="F5485" s="118" t="s">
        <v>22546</v>
      </c>
      <c r="G5485" s="118"/>
      <c r="H5485" s="118" t="s">
        <v>5607</v>
      </c>
      <c r="I5485" s="118" t="s">
        <v>7820</v>
      </c>
      <c r="J5485" s="118" t="s">
        <v>7820</v>
      </c>
    </row>
    <row r="5486" spans="1:10" ht="12.75">
      <c r="A5486" s="118" t="s">
        <v>22547</v>
      </c>
      <c r="B5486" s="118" t="s">
        <v>10397</v>
      </c>
      <c r="C5486" s="118" t="b">
        <v>0</v>
      </c>
      <c r="D5486" s="118" t="e">
        <f t="shared" ca="1" si="1"/>
        <v>#NAME?</v>
      </c>
      <c r="E5486" s="118" t="s">
        <v>22548</v>
      </c>
      <c r="F5486" s="118" t="s">
        <v>22549</v>
      </c>
      <c r="G5486" s="118"/>
      <c r="H5486" s="118" t="s">
        <v>5852</v>
      </c>
      <c r="I5486" s="118" t="s">
        <v>9743</v>
      </c>
      <c r="J5486" s="118" t="s">
        <v>7622</v>
      </c>
    </row>
    <row r="5487" spans="1:10" ht="12.75">
      <c r="A5487" s="118" t="s">
        <v>846</v>
      </c>
      <c r="B5487" s="118" t="s">
        <v>2641</v>
      </c>
      <c r="C5487" s="118" t="b">
        <v>0</v>
      </c>
      <c r="D5487" s="118" t="e">
        <f t="shared" ca="1" si="1"/>
        <v>#NAME?</v>
      </c>
      <c r="E5487" s="118" t="s">
        <v>22548</v>
      </c>
      <c r="F5487" s="118" t="s">
        <v>22550</v>
      </c>
      <c r="G5487" s="118"/>
      <c r="H5487" s="118" t="s">
        <v>5852</v>
      </c>
      <c r="I5487" s="118" t="s">
        <v>9743</v>
      </c>
      <c r="J5487" s="118" t="s">
        <v>7622</v>
      </c>
    </row>
    <row r="5488" spans="1:10" ht="12.75">
      <c r="A5488" s="118" t="s">
        <v>798</v>
      </c>
      <c r="B5488" s="118" t="s">
        <v>22551</v>
      </c>
      <c r="C5488" s="118" t="b">
        <v>0</v>
      </c>
      <c r="D5488" s="118" t="e">
        <f t="shared" ca="1" si="1"/>
        <v>#NAME?</v>
      </c>
      <c r="E5488" s="118" t="s">
        <v>22552</v>
      </c>
      <c r="F5488" s="118" t="s">
        <v>22553</v>
      </c>
      <c r="G5488" s="118"/>
      <c r="H5488" s="118" t="s">
        <v>4276</v>
      </c>
      <c r="I5488" s="118" t="s">
        <v>7820</v>
      </c>
      <c r="J5488" s="118" t="s">
        <v>7820</v>
      </c>
    </row>
    <row r="5489" spans="1:10" ht="12.75">
      <c r="A5489" s="118" t="s">
        <v>1069</v>
      </c>
      <c r="B5489" s="118" t="s">
        <v>22554</v>
      </c>
      <c r="C5489" s="118" t="b">
        <v>0</v>
      </c>
      <c r="D5489" s="118" t="e">
        <f t="shared" ca="1" si="1"/>
        <v>#NAME?</v>
      </c>
      <c r="E5489" s="118" t="s">
        <v>22552</v>
      </c>
      <c r="F5489" s="118" t="s">
        <v>22555</v>
      </c>
      <c r="G5489" s="118"/>
      <c r="H5489" s="118" t="s">
        <v>4276</v>
      </c>
      <c r="I5489" s="118" t="s">
        <v>7820</v>
      </c>
      <c r="J5489" s="118" t="s">
        <v>7820</v>
      </c>
    </row>
    <row r="5490" spans="1:10" ht="12.75">
      <c r="A5490" s="118" t="s">
        <v>22556</v>
      </c>
      <c r="B5490" s="118" t="s">
        <v>22557</v>
      </c>
      <c r="C5490" s="118" t="b">
        <v>0</v>
      </c>
      <c r="D5490" s="118" t="e">
        <f t="shared" ca="1" si="1"/>
        <v>#NAME?</v>
      </c>
      <c r="E5490" s="118" t="s">
        <v>22558</v>
      </c>
      <c r="F5490" s="118" t="s">
        <v>22559</v>
      </c>
      <c r="G5490" s="118"/>
      <c r="H5490" s="118" t="s">
        <v>7754</v>
      </c>
      <c r="I5490" s="118" t="s">
        <v>13125</v>
      </c>
      <c r="J5490" s="118" t="s">
        <v>7622</v>
      </c>
    </row>
    <row r="5491" spans="1:10" ht="12.75">
      <c r="A5491" s="118" t="s">
        <v>13279</v>
      </c>
      <c r="B5491" s="118" t="s">
        <v>22560</v>
      </c>
      <c r="C5491" s="118" t="b">
        <v>0</v>
      </c>
      <c r="D5491" s="118" t="e">
        <f t="shared" ca="1" si="1"/>
        <v>#NAME?</v>
      </c>
      <c r="E5491" s="118" t="s">
        <v>22558</v>
      </c>
      <c r="F5491" s="118" t="s">
        <v>22561</v>
      </c>
      <c r="G5491" s="118"/>
      <c r="H5491" s="118" t="s">
        <v>4276</v>
      </c>
      <c r="I5491" s="118" t="s">
        <v>13125</v>
      </c>
      <c r="J5491" s="118" t="s">
        <v>7622</v>
      </c>
    </row>
    <row r="5492" spans="1:10" ht="12.75">
      <c r="A5492" s="118" t="s">
        <v>2241</v>
      </c>
      <c r="B5492" s="118" t="s">
        <v>22562</v>
      </c>
      <c r="C5492" s="118" t="b">
        <v>0</v>
      </c>
      <c r="D5492" s="118" t="e">
        <f t="shared" ca="1" si="1"/>
        <v>#NAME?</v>
      </c>
      <c r="E5492" s="118" t="s">
        <v>22558</v>
      </c>
      <c r="F5492" s="118" t="s">
        <v>22563</v>
      </c>
      <c r="G5492" s="118"/>
      <c r="H5492" s="118" t="s">
        <v>4276</v>
      </c>
      <c r="I5492" s="118" t="s">
        <v>7642</v>
      </c>
      <c r="J5492" s="118"/>
    </row>
    <row r="5493" spans="1:10" ht="12.75">
      <c r="A5493" s="118" t="s">
        <v>17364</v>
      </c>
      <c r="B5493" s="118" t="s">
        <v>22564</v>
      </c>
      <c r="C5493" s="118" t="b">
        <v>0</v>
      </c>
      <c r="D5493" s="118" t="e">
        <f t="shared" ca="1" si="1"/>
        <v>#NAME?</v>
      </c>
      <c r="E5493" s="118" t="s">
        <v>22558</v>
      </c>
      <c r="F5493" s="118" t="s">
        <v>22565</v>
      </c>
      <c r="G5493" s="118"/>
      <c r="H5493" s="118" t="s">
        <v>4276</v>
      </c>
      <c r="I5493" s="118" t="s">
        <v>7642</v>
      </c>
      <c r="J5493" s="118"/>
    </row>
    <row r="5494" spans="1:10" ht="12.75">
      <c r="A5494" s="118" t="s">
        <v>1081</v>
      </c>
      <c r="B5494" s="118" t="s">
        <v>22298</v>
      </c>
      <c r="C5494" s="118" t="b">
        <v>0</v>
      </c>
      <c r="D5494" s="118" t="e">
        <f t="shared" ca="1" si="1"/>
        <v>#NAME?</v>
      </c>
      <c r="E5494" s="118" t="s">
        <v>22558</v>
      </c>
      <c r="F5494" s="118" t="s">
        <v>22566</v>
      </c>
      <c r="G5494" s="118"/>
      <c r="H5494" s="118" t="s">
        <v>6031</v>
      </c>
      <c r="I5494" s="118" t="s">
        <v>13125</v>
      </c>
      <c r="J5494" s="118" t="s">
        <v>7622</v>
      </c>
    </row>
    <row r="5495" spans="1:10" ht="12.75">
      <c r="A5495" s="118" t="s">
        <v>798</v>
      </c>
      <c r="B5495" s="118" t="s">
        <v>8160</v>
      </c>
      <c r="C5495" s="118" t="b">
        <v>0</v>
      </c>
      <c r="D5495" s="118" t="e">
        <f t="shared" ca="1" si="1"/>
        <v>#NAME?</v>
      </c>
      <c r="E5495" s="118" t="s">
        <v>22558</v>
      </c>
      <c r="F5495" s="118" t="s">
        <v>22567</v>
      </c>
      <c r="G5495" s="118"/>
      <c r="H5495" s="118" t="s">
        <v>8656</v>
      </c>
      <c r="I5495" s="118" t="s">
        <v>13125</v>
      </c>
      <c r="J5495" s="118" t="s">
        <v>7622</v>
      </c>
    </row>
    <row r="5496" spans="1:10" ht="12.75">
      <c r="A5496" s="118" t="s">
        <v>2523</v>
      </c>
      <c r="B5496" s="118" t="s">
        <v>22568</v>
      </c>
      <c r="C5496" s="118" t="b">
        <v>0</v>
      </c>
      <c r="D5496" s="118" t="e">
        <f t="shared" ca="1" si="1"/>
        <v>#NAME?</v>
      </c>
      <c r="E5496" s="118" t="s">
        <v>22558</v>
      </c>
      <c r="F5496" s="118" t="s">
        <v>22569</v>
      </c>
      <c r="G5496" s="118"/>
      <c r="H5496" s="118" t="s">
        <v>8656</v>
      </c>
      <c r="I5496" s="118" t="s">
        <v>15620</v>
      </c>
      <c r="J5496" s="118" t="s">
        <v>8625</v>
      </c>
    </row>
    <row r="5497" spans="1:10" ht="12.75">
      <c r="A5497" s="118" t="s">
        <v>10773</v>
      </c>
      <c r="B5497" s="118" t="s">
        <v>11146</v>
      </c>
      <c r="C5497" s="118" t="b">
        <v>0</v>
      </c>
      <c r="D5497" s="118" t="e">
        <f t="shared" ca="1" si="1"/>
        <v>#NAME?</v>
      </c>
      <c r="E5497" s="118" t="s">
        <v>22570</v>
      </c>
      <c r="F5497" s="118" t="s">
        <v>22571</v>
      </c>
      <c r="G5497" s="118"/>
      <c r="H5497" s="118" t="s">
        <v>7599</v>
      </c>
      <c r="I5497" s="118" t="s">
        <v>7820</v>
      </c>
      <c r="J5497" s="118" t="s">
        <v>7820</v>
      </c>
    </row>
    <row r="5498" spans="1:10" ht="12.75">
      <c r="A5498" s="118" t="s">
        <v>7984</v>
      </c>
      <c r="B5498" s="118" t="s">
        <v>12792</v>
      </c>
      <c r="C5498" s="118" t="b">
        <v>0</v>
      </c>
      <c r="D5498" s="118" t="e">
        <f t="shared" ca="1" si="1"/>
        <v>#NAME?</v>
      </c>
      <c r="E5498" s="118" t="s">
        <v>22570</v>
      </c>
      <c r="F5498" s="118" t="s">
        <v>22572</v>
      </c>
      <c r="G5498" s="118"/>
      <c r="H5498" s="118" t="s">
        <v>8144</v>
      </c>
      <c r="I5498" s="118" t="s">
        <v>7820</v>
      </c>
      <c r="J5498" s="118" t="s">
        <v>7820</v>
      </c>
    </row>
    <row r="5499" spans="1:10" ht="12.75">
      <c r="A5499" s="118" t="s">
        <v>7649</v>
      </c>
      <c r="B5499" s="118" t="s">
        <v>16603</v>
      </c>
      <c r="C5499" s="118" t="b">
        <v>0</v>
      </c>
      <c r="D5499" s="118" t="e">
        <f t="shared" ca="1" si="1"/>
        <v>#NAME?</v>
      </c>
      <c r="E5499" s="118" t="s">
        <v>22570</v>
      </c>
      <c r="F5499" s="118" t="s">
        <v>22573</v>
      </c>
      <c r="G5499" s="118"/>
      <c r="H5499" s="118" t="s">
        <v>4485</v>
      </c>
      <c r="I5499" s="118" t="s">
        <v>7820</v>
      </c>
      <c r="J5499" s="118" t="s">
        <v>7820</v>
      </c>
    </row>
    <row r="5500" spans="1:10" ht="12.75">
      <c r="A5500" s="118" t="s">
        <v>13782</v>
      </c>
      <c r="B5500" s="118" t="s">
        <v>9155</v>
      </c>
      <c r="C5500" s="118" t="b">
        <v>0</v>
      </c>
      <c r="D5500" s="118" t="e">
        <f t="shared" ca="1" si="1"/>
        <v>#NAME?</v>
      </c>
      <c r="E5500" s="118" t="s">
        <v>22570</v>
      </c>
      <c r="F5500" s="118" t="s">
        <v>22574</v>
      </c>
      <c r="G5500" s="118"/>
      <c r="H5500" s="118" t="s">
        <v>7599</v>
      </c>
      <c r="I5500" s="118" t="s">
        <v>7820</v>
      </c>
      <c r="J5500" s="118" t="s">
        <v>7820</v>
      </c>
    </row>
    <row r="5501" spans="1:10" ht="12.75">
      <c r="A5501" s="118" t="s">
        <v>22575</v>
      </c>
      <c r="B5501" s="118" t="s">
        <v>22576</v>
      </c>
      <c r="C5501" s="118" t="b">
        <v>0</v>
      </c>
      <c r="D5501" s="118" t="e">
        <f t="shared" ca="1" si="1"/>
        <v>#NAME?</v>
      </c>
      <c r="E5501" s="118" t="s">
        <v>22577</v>
      </c>
      <c r="F5501" s="118" t="s">
        <v>22578</v>
      </c>
      <c r="G5501" s="118"/>
      <c r="H5501" s="118" t="s">
        <v>4640</v>
      </c>
      <c r="I5501" s="118" t="s">
        <v>22579</v>
      </c>
      <c r="J5501" s="118"/>
    </row>
    <row r="5502" spans="1:10" ht="12.75">
      <c r="A5502" s="118" t="s">
        <v>10793</v>
      </c>
      <c r="B5502" s="118" t="s">
        <v>22580</v>
      </c>
      <c r="C5502" s="118" t="b">
        <v>0</v>
      </c>
      <c r="D5502" s="118" t="e">
        <f t="shared" ca="1" si="1"/>
        <v>#NAME?</v>
      </c>
      <c r="E5502" s="118" t="s">
        <v>22581</v>
      </c>
      <c r="F5502" s="118" t="s">
        <v>22582</v>
      </c>
      <c r="G5502" s="118"/>
      <c r="H5502" s="118" t="s">
        <v>4278</v>
      </c>
      <c r="I5502" s="118" t="s">
        <v>3131</v>
      </c>
      <c r="J5502" s="118" t="s">
        <v>7622</v>
      </c>
    </row>
    <row r="5503" spans="1:10" ht="12.75">
      <c r="A5503" s="118" t="s">
        <v>1173</v>
      </c>
      <c r="B5503" s="118" t="s">
        <v>22583</v>
      </c>
      <c r="C5503" s="118" t="b">
        <v>0</v>
      </c>
      <c r="D5503" s="118" t="e">
        <f t="shared" ca="1" si="1"/>
        <v>#NAME?</v>
      </c>
      <c r="E5503" s="118" t="s">
        <v>5187</v>
      </c>
      <c r="F5503" s="118" t="s">
        <v>22584</v>
      </c>
      <c r="G5503" s="118"/>
      <c r="H5503" s="118" t="s">
        <v>4278</v>
      </c>
      <c r="I5503" s="118" t="s">
        <v>7820</v>
      </c>
      <c r="J5503" s="118" t="s">
        <v>7820</v>
      </c>
    </row>
    <row r="5504" spans="1:10" ht="12.75">
      <c r="A5504" s="118" t="s">
        <v>12113</v>
      </c>
      <c r="B5504" s="118" t="s">
        <v>17525</v>
      </c>
      <c r="C5504" s="118" t="b">
        <v>0</v>
      </c>
      <c r="D5504" s="118" t="e">
        <f t="shared" ca="1" si="1"/>
        <v>#NAME?</v>
      </c>
      <c r="E5504" s="118" t="s">
        <v>22585</v>
      </c>
      <c r="F5504" s="118" t="s">
        <v>22586</v>
      </c>
      <c r="G5504" s="118"/>
      <c r="H5504" s="118" t="s">
        <v>4276</v>
      </c>
      <c r="I5504" s="118" t="s">
        <v>10924</v>
      </c>
      <c r="J5504" s="118" t="s">
        <v>8658</v>
      </c>
    </row>
    <row r="5505" spans="1:10" ht="12.75">
      <c r="A5505" s="118" t="s">
        <v>989</v>
      </c>
      <c r="B5505" s="118" t="s">
        <v>22587</v>
      </c>
      <c r="C5505" s="118" t="b">
        <v>0</v>
      </c>
      <c r="D5505" s="118" t="e">
        <f t="shared" ca="1" si="1"/>
        <v>#NAME?</v>
      </c>
      <c r="E5505" s="118" t="s">
        <v>22588</v>
      </c>
      <c r="F5505" s="118" t="s">
        <v>22589</v>
      </c>
      <c r="G5505" s="118"/>
      <c r="H5505" s="118" t="s">
        <v>4580</v>
      </c>
      <c r="I5505" s="118" t="s">
        <v>22590</v>
      </c>
      <c r="J5505" s="118" t="s">
        <v>7795</v>
      </c>
    </row>
    <row r="5506" spans="1:10" ht="12.75">
      <c r="A5506" s="118" t="s">
        <v>814</v>
      </c>
      <c r="B5506" s="118" t="s">
        <v>18967</v>
      </c>
      <c r="C5506" s="118" t="b">
        <v>0</v>
      </c>
      <c r="D5506" s="118" t="e">
        <f t="shared" ca="1" si="1"/>
        <v>#NAME?</v>
      </c>
      <c r="E5506" s="118" t="s">
        <v>22588</v>
      </c>
      <c r="F5506" s="118" t="s">
        <v>22591</v>
      </c>
      <c r="G5506" s="118"/>
      <c r="H5506" s="118" t="s">
        <v>4580</v>
      </c>
      <c r="I5506" s="118" t="s">
        <v>22590</v>
      </c>
      <c r="J5506" s="118" t="s">
        <v>7795</v>
      </c>
    </row>
    <row r="5507" spans="1:10" ht="12.75">
      <c r="A5507" s="118" t="s">
        <v>13279</v>
      </c>
      <c r="B5507" s="118" t="s">
        <v>22592</v>
      </c>
      <c r="C5507" s="118" t="b">
        <v>0</v>
      </c>
      <c r="D5507" s="118" t="e">
        <f t="shared" ca="1" si="1"/>
        <v>#NAME?</v>
      </c>
      <c r="E5507" s="118" t="s">
        <v>22588</v>
      </c>
      <c r="F5507" s="118" t="s">
        <v>22593</v>
      </c>
      <c r="G5507" s="118"/>
      <c r="H5507" s="118" t="s">
        <v>7611</v>
      </c>
      <c r="I5507" s="118" t="s">
        <v>22590</v>
      </c>
      <c r="J5507" s="118" t="s">
        <v>7795</v>
      </c>
    </row>
    <row r="5508" spans="1:10" ht="12.75">
      <c r="A5508" s="118" t="s">
        <v>17996</v>
      </c>
      <c r="B5508" s="118" t="s">
        <v>16539</v>
      </c>
      <c r="C5508" s="118" t="b">
        <v>0</v>
      </c>
      <c r="D5508" s="118" t="e">
        <f t="shared" ca="1" si="1"/>
        <v>#NAME?</v>
      </c>
      <c r="E5508" s="118" t="s">
        <v>22588</v>
      </c>
      <c r="F5508" s="118" t="s">
        <v>22594</v>
      </c>
      <c r="G5508" s="118"/>
      <c r="H5508" s="118" t="s">
        <v>4580</v>
      </c>
      <c r="I5508" s="118" t="s">
        <v>22590</v>
      </c>
      <c r="J5508" s="118" t="s">
        <v>7795</v>
      </c>
    </row>
    <row r="5509" spans="1:10" ht="12.75">
      <c r="A5509" s="118" t="s">
        <v>8422</v>
      </c>
      <c r="B5509" s="118" t="s">
        <v>13181</v>
      </c>
      <c r="C5509" s="118" t="b">
        <v>0</v>
      </c>
      <c r="D5509" s="118" t="e">
        <f t="shared" ca="1" si="1"/>
        <v>#NAME?</v>
      </c>
      <c r="E5509" s="118" t="s">
        <v>22588</v>
      </c>
      <c r="F5509" s="118" t="s">
        <v>22595</v>
      </c>
      <c r="G5509" s="118"/>
      <c r="H5509" s="118" t="s">
        <v>4580</v>
      </c>
      <c r="I5509" s="118" t="s">
        <v>22590</v>
      </c>
      <c r="J5509" s="118" t="s">
        <v>7795</v>
      </c>
    </row>
    <row r="5510" spans="1:10" ht="12.75">
      <c r="A5510" s="118" t="s">
        <v>22596</v>
      </c>
      <c r="B5510" s="118" t="s">
        <v>22597</v>
      </c>
      <c r="C5510" s="118" t="b">
        <v>0</v>
      </c>
      <c r="D5510" s="118" t="e">
        <f t="shared" ca="1" si="1"/>
        <v>#NAME?</v>
      </c>
      <c r="E5510" s="118" t="s">
        <v>22588</v>
      </c>
      <c r="F5510" s="118" t="s">
        <v>22598</v>
      </c>
      <c r="G5510" s="118"/>
      <c r="H5510" s="118" t="s">
        <v>5607</v>
      </c>
      <c r="I5510" s="118" t="s">
        <v>22590</v>
      </c>
      <c r="J5510" s="118" t="s">
        <v>7795</v>
      </c>
    </row>
    <row r="5511" spans="1:10" ht="12.75">
      <c r="A5511" s="118" t="s">
        <v>22599</v>
      </c>
      <c r="B5511" s="118" t="s">
        <v>22600</v>
      </c>
      <c r="C5511" s="118" t="b">
        <v>0</v>
      </c>
      <c r="D5511" s="118" t="e">
        <f t="shared" ca="1" si="1"/>
        <v>#NAME?</v>
      </c>
      <c r="E5511" s="118" t="s">
        <v>22588</v>
      </c>
      <c r="F5511" s="118" t="s">
        <v>22601</v>
      </c>
      <c r="G5511" s="118"/>
      <c r="H5511" s="118" t="s">
        <v>4580</v>
      </c>
      <c r="I5511" s="118" t="s">
        <v>22590</v>
      </c>
      <c r="J5511" s="118" t="s">
        <v>7795</v>
      </c>
    </row>
    <row r="5512" spans="1:10" ht="12.75">
      <c r="A5512" s="118" t="s">
        <v>2636</v>
      </c>
      <c r="B5512" s="118" t="s">
        <v>22602</v>
      </c>
      <c r="C5512" s="118" t="b">
        <v>0</v>
      </c>
      <c r="D5512" s="118" t="e">
        <f t="shared" ca="1" si="1"/>
        <v>#NAME?</v>
      </c>
      <c r="E5512" s="118" t="s">
        <v>22588</v>
      </c>
      <c r="F5512" s="118" t="s">
        <v>22603</v>
      </c>
      <c r="G5512" s="118"/>
      <c r="H5512" s="118" t="s">
        <v>4872</v>
      </c>
      <c r="I5512" s="118" t="s">
        <v>22590</v>
      </c>
      <c r="J5512" s="118" t="s">
        <v>7795</v>
      </c>
    </row>
    <row r="5513" spans="1:10" ht="12.75">
      <c r="A5513" s="118" t="s">
        <v>846</v>
      </c>
      <c r="B5513" s="118" t="s">
        <v>22604</v>
      </c>
      <c r="C5513" s="118" t="b">
        <v>0</v>
      </c>
      <c r="D5513" s="118" t="e">
        <f t="shared" ca="1" si="1"/>
        <v>#NAME?</v>
      </c>
      <c r="E5513" s="118" t="s">
        <v>22588</v>
      </c>
      <c r="F5513" s="118" t="s">
        <v>22605</v>
      </c>
      <c r="G5513" s="118"/>
      <c r="H5513" s="118" t="s">
        <v>4872</v>
      </c>
      <c r="I5513" s="118" t="s">
        <v>22590</v>
      </c>
      <c r="J5513" s="118" t="s">
        <v>7795</v>
      </c>
    </row>
    <row r="5514" spans="1:10" ht="12.75">
      <c r="A5514" s="118" t="s">
        <v>830</v>
      </c>
      <c r="B5514" s="118" t="s">
        <v>22606</v>
      </c>
      <c r="C5514" s="118" t="b">
        <v>0</v>
      </c>
      <c r="D5514" s="118" t="e">
        <f t="shared" ca="1" si="1"/>
        <v>#NAME?</v>
      </c>
      <c r="E5514" s="118" t="s">
        <v>22588</v>
      </c>
      <c r="F5514" s="118" t="s">
        <v>22607</v>
      </c>
      <c r="G5514" s="118"/>
      <c r="H5514" s="118" t="s">
        <v>4872</v>
      </c>
      <c r="I5514" s="118" t="s">
        <v>22590</v>
      </c>
      <c r="J5514" s="118" t="s">
        <v>7795</v>
      </c>
    </row>
    <row r="5515" spans="1:10" ht="12.75">
      <c r="A5515" s="118" t="s">
        <v>1081</v>
      </c>
      <c r="B5515" s="118" t="s">
        <v>22608</v>
      </c>
      <c r="C5515" s="118" t="b">
        <v>0</v>
      </c>
      <c r="D5515" s="118" t="e">
        <f t="shared" ca="1" si="1"/>
        <v>#NAME?</v>
      </c>
      <c r="E5515" s="118" t="s">
        <v>22588</v>
      </c>
      <c r="F5515" s="118" t="s">
        <v>22609</v>
      </c>
      <c r="G5515" s="118"/>
      <c r="H5515" s="118" t="s">
        <v>4485</v>
      </c>
      <c r="I5515" s="118" t="s">
        <v>22590</v>
      </c>
      <c r="J5515" s="118" t="s">
        <v>7795</v>
      </c>
    </row>
    <row r="5516" spans="1:10" ht="12.75">
      <c r="A5516" s="118" t="s">
        <v>2377</v>
      </c>
      <c r="B5516" s="118" t="s">
        <v>8017</v>
      </c>
      <c r="C5516" s="118" t="b">
        <v>0</v>
      </c>
      <c r="D5516" s="118" t="e">
        <f t="shared" ca="1" si="1"/>
        <v>#NAME?</v>
      </c>
      <c r="E5516" s="118" t="s">
        <v>22588</v>
      </c>
      <c r="F5516" s="118" t="s">
        <v>22610</v>
      </c>
      <c r="G5516" s="118"/>
      <c r="H5516" s="118" t="s">
        <v>4580</v>
      </c>
      <c r="I5516" s="118" t="s">
        <v>22590</v>
      </c>
      <c r="J5516" s="118" t="s">
        <v>7795</v>
      </c>
    </row>
    <row r="5517" spans="1:10" ht="12.75">
      <c r="A5517" s="118" t="s">
        <v>1069</v>
      </c>
      <c r="B5517" s="118" t="s">
        <v>22611</v>
      </c>
      <c r="C5517" s="118" t="b">
        <v>0</v>
      </c>
      <c r="D5517" s="118" t="e">
        <f t="shared" ca="1" si="1"/>
        <v>#NAME?</v>
      </c>
      <c r="E5517" s="118" t="s">
        <v>22588</v>
      </c>
      <c r="F5517" s="118" t="s">
        <v>22612</v>
      </c>
      <c r="G5517" s="118"/>
      <c r="H5517" s="118" t="s">
        <v>4580</v>
      </c>
      <c r="I5517" s="118" t="s">
        <v>22590</v>
      </c>
      <c r="J5517" s="118" t="s">
        <v>7795</v>
      </c>
    </row>
    <row r="5518" spans="1:10" ht="12.75">
      <c r="A5518" s="118" t="s">
        <v>877</v>
      </c>
      <c r="B5518" s="118" t="s">
        <v>8486</v>
      </c>
      <c r="C5518" s="118" t="b">
        <v>0</v>
      </c>
      <c r="D5518" s="118" t="e">
        <f t="shared" ca="1" si="1"/>
        <v>#NAME?</v>
      </c>
      <c r="E5518" s="118" t="s">
        <v>22588</v>
      </c>
      <c r="F5518" s="118" t="s">
        <v>22613</v>
      </c>
      <c r="G5518" s="118"/>
      <c r="H5518" s="118" t="s">
        <v>4872</v>
      </c>
      <c r="I5518" s="118" t="s">
        <v>22590</v>
      </c>
      <c r="J5518" s="118" t="s">
        <v>7795</v>
      </c>
    </row>
    <row r="5519" spans="1:10" ht="12.75">
      <c r="A5519" s="118" t="s">
        <v>2523</v>
      </c>
      <c r="B5519" s="118" t="s">
        <v>1474</v>
      </c>
      <c r="C5519" s="118" t="b">
        <v>0</v>
      </c>
      <c r="D5519" s="118" t="e">
        <f t="shared" ca="1" si="1"/>
        <v>#NAME?</v>
      </c>
      <c r="E5519" s="118" t="s">
        <v>22588</v>
      </c>
      <c r="F5519" s="118" t="s">
        <v>22614</v>
      </c>
      <c r="G5519" s="118"/>
      <c r="H5519" s="118" t="s">
        <v>22615</v>
      </c>
      <c r="I5519" s="118" t="s">
        <v>22590</v>
      </c>
      <c r="J5519" s="118" t="s">
        <v>7795</v>
      </c>
    </row>
    <row r="5520" spans="1:10" ht="12.75">
      <c r="A5520" s="118" t="s">
        <v>10777</v>
      </c>
      <c r="B5520" s="118" t="s">
        <v>22616</v>
      </c>
      <c r="C5520" s="118" t="b">
        <v>0</v>
      </c>
      <c r="D5520" s="118" t="e">
        <f t="shared" ca="1" si="1"/>
        <v>#NAME?</v>
      </c>
      <c r="E5520" s="118" t="s">
        <v>22588</v>
      </c>
      <c r="F5520" s="118" t="s">
        <v>22617</v>
      </c>
      <c r="G5520" s="118"/>
      <c r="H5520" s="118" t="s">
        <v>22618</v>
      </c>
      <c r="I5520" s="118" t="s">
        <v>22590</v>
      </c>
      <c r="J5520" s="118" t="s">
        <v>7795</v>
      </c>
    </row>
    <row r="5521" spans="1:10" ht="12.75">
      <c r="A5521" s="118" t="s">
        <v>10777</v>
      </c>
      <c r="B5521" s="118" t="s">
        <v>22619</v>
      </c>
      <c r="C5521" s="118" t="b">
        <v>0</v>
      </c>
      <c r="D5521" s="118" t="e">
        <f t="shared" ca="1" si="1"/>
        <v>#NAME?</v>
      </c>
      <c r="E5521" s="118" t="s">
        <v>22588</v>
      </c>
      <c r="F5521" s="118" t="s">
        <v>22620</v>
      </c>
      <c r="G5521" s="118"/>
      <c r="H5521" s="118" t="s">
        <v>4485</v>
      </c>
      <c r="I5521" s="118" t="s">
        <v>22590</v>
      </c>
      <c r="J5521" s="118" t="s">
        <v>7795</v>
      </c>
    </row>
    <row r="5522" spans="1:10" ht="12.75">
      <c r="A5522" s="118" t="s">
        <v>22621</v>
      </c>
      <c r="B5522" s="118" t="s">
        <v>22622</v>
      </c>
      <c r="C5522" s="118" t="b">
        <v>0</v>
      </c>
      <c r="D5522" s="118" t="e">
        <f t="shared" ca="1" si="1"/>
        <v>#NAME?</v>
      </c>
      <c r="E5522" s="118" t="s">
        <v>22623</v>
      </c>
      <c r="F5522" s="118" t="s">
        <v>22624</v>
      </c>
      <c r="G5522" s="118"/>
      <c r="H5522" s="118" t="s">
        <v>4278</v>
      </c>
      <c r="I5522" s="118" t="s">
        <v>7820</v>
      </c>
      <c r="J5522" s="118" t="s">
        <v>7820</v>
      </c>
    </row>
    <row r="5523" spans="1:10" ht="12.75">
      <c r="A5523" s="118" t="s">
        <v>10990</v>
      </c>
      <c r="B5523" s="118" t="s">
        <v>22625</v>
      </c>
      <c r="C5523" s="118" t="b">
        <v>0</v>
      </c>
      <c r="D5523" s="118" t="e">
        <f t="shared" ca="1" si="1"/>
        <v>#NAME?</v>
      </c>
      <c r="E5523" s="118" t="s">
        <v>22623</v>
      </c>
      <c r="F5523" s="118" t="s">
        <v>22626</v>
      </c>
      <c r="G5523" s="118"/>
      <c r="H5523" s="118" t="s">
        <v>4278</v>
      </c>
      <c r="I5523" s="118" t="s">
        <v>3131</v>
      </c>
      <c r="J5523" s="118" t="s">
        <v>7622</v>
      </c>
    </row>
    <row r="5524" spans="1:10" ht="12.75">
      <c r="A5524" s="118" t="s">
        <v>22627</v>
      </c>
      <c r="B5524" s="118" t="s">
        <v>22628</v>
      </c>
      <c r="C5524" s="118" t="b">
        <v>0</v>
      </c>
      <c r="D5524" s="118" t="e">
        <f t="shared" ca="1" si="1"/>
        <v>#NAME?</v>
      </c>
      <c r="E5524" s="118" t="s">
        <v>22623</v>
      </c>
      <c r="F5524" s="118" t="s">
        <v>22629</v>
      </c>
      <c r="G5524" s="118"/>
      <c r="H5524" s="118" t="s">
        <v>22630</v>
      </c>
      <c r="I5524" s="118" t="s">
        <v>7820</v>
      </c>
      <c r="J5524" s="118" t="s">
        <v>7820</v>
      </c>
    </row>
    <row r="5525" spans="1:10" ht="12.75">
      <c r="A5525" s="118" t="s">
        <v>22631</v>
      </c>
      <c r="B5525" s="118" t="s">
        <v>22632</v>
      </c>
      <c r="C5525" s="118" t="b">
        <v>0</v>
      </c>
      <c r="D5525" s="118" t="e">
        <f t="shared" ca="1" si="1"/>
        <v>#NAME?</v>
      </c>
      <c r="E5525" s="118" t="s">
        <v>22623</v>
      </c>
      <c r="F5525" s="118" t="s">
        <v>22633</v>
      </c>
      <c r="G5525" s="118"/>
      <c r="H5525" s="118" t="s">
        <v>54</v>
      </c>
      <c r="I5525" s="118" t="s">
        <v>7820</v>
      </c>
      <c r="J5525" s="118" t="s">
        <v>7820</v>
      </c>
    </row>
    <row r="5526" spans="1:10" ht="12.75">
      <c r="A5526" s="118" t="s">
        <v>1666</v>
      </c>
      <c r="B5526" s="118" t="s">
        <v>22634</v>
      </c>
      <c r="C5526" s="118" t="b">
        <v>0</v>
      </c>
      <c r="D5526" s="118" t="e">
        <f t="shared" ca="1" si="1"/>
        <v>#NAME?</v>
      </c>
      <c r="E5526" s="118" t="s">
        <v>22635</v>
      </c>
      <c r="F5526" s="118" t="s">
        <v>22636</v>
      </c>
      <c r="G5526" s="118"/>
      <c r="H5526" s="118" t="s">
        <v>7754</v>
      </c>
      <c r="I5526" s="118" t="s">
        <v>15902</v>
      </c>
      <c r="J5526" s="118" t="s">
        <v>12582</v>
      </c>
    </row>
    <row r="5527" spans="1:10" ht="12.75">
      <c r="A5527" s="118" t="s">
        <v>22637</v>
      </c>
      <c r="B5527" s="118" t="s">
        <v>9169</v>
      </c>
      <c r="C5527" s="118" t="b">
        <v>0</v>
      </c>
      <c r="D5527" s="118" t="e">
        <f t="shared" ca="1" si="1"/>
        <v>#NAME?</v>
      </c>
      <c r="E5527" s="118" t="s">
        <v>22638</v>
      </c>
      <c r="F5527" s="118" t="s">
        <v>22639</v>
      </c>
      <c r="G5527" s="118"/>
      <c r="H5527" s="118" t="s">
        <v>4485</v>
      </c>
      <c r="I5527" s="118" t="s">
        <v>10579</v>
      </c>
      <c r="J5527" s="118" t="s">
        <v>7591</v>
      </c>
    </row>
    <row r="5528" spans="1:10" ht="12.75">
      <c r="A5528" s="118" t="s">
        <v>8889</v>
      </c>
      <c r="B5528" s="118" t="s">
        <v>22640</v>
      </c>
      <c r="C5528" s="118" t="b">
        <v>0</v>
      </c>
      <c r="D5528" s="118" t="e">
        <f t="shared" ca="1" si="1"/>
        <v>#NAME?</v>
      </c>
      <c r="E5528" s="118" t="s">
        <v>22638</v>
      </c>
      <c r="F5528" s="118" t="s">
        <v>22641</v>
      </c>
      <c r="G5528" s="118"/>
      <c r="H5528" s="118" t="s">
        <v>5584</v>
      </c>
      <c r="I5528" s="118" t="s">
        <v>10579</v>
      </c>
      <c r="J5528" s="118" t="s">
        <v>7591</v>
      </c>
    </row>
    <row r="5529" spans="1:10" ht="12.75">
      <c r="A5529" s="118" t="s">
        <v>2068</v>
      </c>
      <c r="B5529" s="118" t="s">
        <v>10583</v>
      </c>
      <c r="C5529" s="118" t="b">
        <v>0</v>
      </c>
      <c r="D5529" s="118" t="e">
        <f t="shared" ca="1" si="1"/>
        <v>#NAME?</v>
      </c>
      <c r="E5529" s="118" t="s">
        <v>22638</v>
      </c>
      <c r="F5529" s="118" t="s">
        <v>22642</v>
      </c>
      <c r="G5529" s="118"/>
      <c r="H5529" s="118" t="s">
        <v>8144</v>
      </c>
      <c r="I5529" s="118" t="s">
        <v>10579</v>
      </c>
      <c r="J5529" s="118" t="s">
        <v>7591</v>
      </c>
    </row>
    <row r="5530" spans="1:10" ht="12.75">
      <c r="A5530" s="118" t="s">
        <v>8039</v>
      </c>
      <c r="B5530" s="118" t="s">
        <v>13910</v>
      </c>
      <c r="C5530" s="118" t="b">
        <v>0</v>
      </c>
      <c r="D5530" s="118" t="e">
        <f t="shared" ca="1" si="1"/>
        <v>#NAME?</v>
      </c>
      <c r="E5530" s="118" t="s">
        <v>22638</v>
      </c>
      <c r="F5530" s="118" t="s">
        <v>22643</v>
      </c>
      <c r="G5530" s="118"/>
      <c r="H5530" s="118" t="s">
        <v>4305</v>
      </c>
      <c r="I5530" s="118" t="s">
        <v>10579</v>
      </c>
      <c r="J5530" s="118" t="s">
        <v>7591</v>
      </c>
    </row>
    <row r="5531" spans="1:10" ht="12.75">
      <c r="A5531" s="118" t="s">
        <v>1704</v>
      </c>
      <c r="B5531" s="118" t="s">
        <v>22644</v>
      </c>
      <c r="C5531" s="118" t="b">
        <v>0</v>
      </c>
      <c r="D5531" s="118" t="e">
        <f t="shared" ca="1" si="1"/>
        <v>#NAME?</v>
      </c>
      <c r="E5531" s="118" t="s">
        <v>22645</v>
      </c>
      <c r="F5531" s="118" t="s">
        <v>22646</v>
      </c>
      <c r="G5531" s="118"/>
      <c r="H5531" s="118" t="s">
        <v>4278</v>
      </c>
      <c r="I5531" s="118" t="s">
        <v>7777</v>
      </c>
      <c r="J5531" s="118" t="s">
        <v>7636</v>
      </c>
    </row>
    <row r="5532" spans="1:10" ht="12.75">
      <c r="A5532" s="118" t="s">
        <v>836</v>
      </c>
      <c r="B5532" s="118" t="s">
        <v>12798</v>
      </c>
      <c r="C5532" s="118" t="b">
        <v>0</v>
      </c>
      <c r="D5532" s="118" t="e">
        <f t="shared" ca="1" si="1"/>
        <v>#NAME?</v>
      </c>
      <c r="E5532" s="118" t="s">
        <v>22645</v>
      </c>
      <c r="F5532" s="118" t="s">
        <v>22647</v>
      </c>
      <c r="G5532" s="118"/>
      <c r="H5532" s="118" t="s">
        <v>4278</v>
      </c>
      <c r="I5532" s="118" t="s">
        <v>7777</v>
      </c>
      <c r="J5532" s="118" t="s">
        <v>7636</v>
      </c>
    </row>
    <row r="5533" spans="1:10" ht="12.75">
      <c r="A5533" s="118" t="s">
        <v>798</v>
      </c>
      <c r="B5533" s="118" t="s">
        <v>22648</v>
      </c>
      <c r="C5533" s="118" t="b">
        <v>0</v>
      </c>
      <c r="D5533" s="118" t="e">
        <f t="shared" ca="1" si="1"/>
        <v>#NAME?</v>
      </c>
      <c r="E5533" s="118" t="s">
        <v>22645</v>
      </c>
      <c r="F5533" s="118" t="s">
        <v>22649</v>
      </c>
      <c r="G5533" s="118"/>
      <c r="H5533" s="118" t="s">
        <v>4278</v>
      </c>
      <c r="I5533" s="118" t="s">
        <v>7777</v>
      </c>
      <c r="J5533" s="118" t="s">
        <v>7636</v>
      </c>
    </row>
    <row r="5534" spans="1:10" ht="12.75">
      <c r="A5534" s="118" t="s">
        <v>1484</v>
      </c>
      <c r="B5534" s="118" t="s">
        <v>22650</v>
      </c>
      <c r="C5534" s="118" t="b">
        <v>0</v>
      </c>
      <c r="D5534" s="118" t="e">
        <f t="shared" ca="1" si="1"/>
        <v>#NAME?</v>
      </c>
      <c r="E5534" s="118" t="s">
        <v>22645</v>
      </c>
      <c r="F5534" s="118" t="s">
        <v>22651</v>
      </c>
      <c r="G5534" s="118"/>
      <c r="H5534" s="118" t="s">
        <v>4278</v>
      </c>
      <c r="I5534" s="118" t="s">
        <v>7777</v>
      </c>
      <c r="J5534" s="118" t="s">
        <v>7636</v>
      </c>
    </row>
    <row r="5535" spans="1:10" ht="12.75">
      <c r="A5535" s="118" t="s">
        <v>8186</v>
      </c>
      <c r="B5535" s="118" t="s">
        <v>22652</v>
      </c>
      <c r="C5535" s="118" t="b">
        <v>0</v>
      </c>
      <c r="D5535" s="118" t="e">
        <f t="shared" ca="1" si="1"/>
        <v>#NAME?</v>
      </c>
      <c r="E5535" s="118" t="s">
        <v>22653</v>
      </c>
      <c r="F5535" s="118" t="s">
        <v>22654</v>
      </c>
      <c r="G5535" s="118"/>
      <c r="H5535" s="118" t="s">
        <v>4305</v>
      </c>
      <c r="I5535" s="118" t="s">
        <v>10184</v>
      </c>
      <c r="J5535" s="118" t="s">
        <v>10185</v>
      </c>
    </row>
    <row r="5536" spans="1:10" ht="12.75">
      <c r="A5536" s="118" t="s">
        <v>910</v>
      </c>
      <c r="B5536" s="118" t="s">
        <v>12618</v>
      </c>
      <c r="C5536" s="118" t="b">
        <v>0</v>
      </c>
      <c r="D5536" s="118" t="e">
        <f t="shared" ca="1" si="1"/>
        <v>#NAME?</v>
      </c>
      <c r="E5536" s="118" t="s">
        <v>22655</v>
      </c>
      <c r="F5536" s="118" t="s">
        <v>22656</v>
      </c>
      <c r="G5536" s="118"/>
      <c r="H5536" s="118" t="s">
        <v>4276</v>
      </c>
      <c r="I5536" s="118" t="s">
        <v>3131</v>
      </c>
      <c r="J5536" s="118" t="s">
        <v>7622</v>
      </c>
    </row>
    <row r="5537" spans="1:10" ht="12.75">
      <c r="A5537" s="118" t="s">
        <v>22657</v>
      </c>
      <c r="B5537" s="118" t="s">
        <v>22658</v>
      </c>
      <c r="C5537" s="118" t="b">
        <v>0</v>
      </c>
      <c r="D5537" s="118" t="e">
        <f t="shared" ca="1" si="1"/>
        <v>#NAME?</v>
      </c>
      <c r="E5537" s="118" t="s">
        <v>22655</v>
      </c>
      <c r="F5537" s="118" t="s">
        <v>22659</v>
      </c>
      <c r="G5537" s="118"/>
      <c r="H5537" s="118" t="s">
        <v>21129</v>
      </c>
      <c r="I5537" s="118" t="s">
        <v>3131</v>
      </c>
      <c r="J5537" s="118" t="s">
        <v>7622</v>
      </c>
    </row>
    <row r="5538" spans="1:10" ht="12.75">
      <c r="A5538" s="118" t="s">
        <v>21212</v>
      </c>
      <c r="B5538" s="118" t="s">
        <v>22660</v>
      </c>
      <c r="C5538" s="118" t="b">
        <v>0</v>
      </c>
      <c r="D5538" s="118" t="e">
        <f t="shared" ca="1" si="1"/>
        <v>#NAME?</v>
      </c>
      <c r="E5538" s="118" t="s">
        <v>22655</v>
      </c>
      <c r="F5538" s="118" t="s">
        <v>22661</v>
      </c>
      <c r="G5538" s="118"/>
      <c r="H5538" s="118" t="s">
        <v>4276</v>
      </c>
      <c r="I5538" s="118" t="s">
        <v>3131</v>
      </c>
      <c r="J5538" s="118" t="s">
        <v>7622</v>
      </c>
    </row>
    <row r="5539" spans="1:10" ht="12.75">
      <c r="A5539" s="118" t="s">
        <v>11830</v>
      </c>
      <c r="B5539" s="118" t="s">
        <v>16284</v>
      </c>
      <c r="C5539" s="118" t="b">
        <v>0</v>
      </c>
      <c r="D5539" s="118" t="e">
        <f t="shared" ca="1" si="1"/>
        <v>#NAME?</v>
      </c>
      <c r="E5539" s="118" t="s">
        <v>22662</v>
      </c>
      <c r="F5539" s="118" t="s">
        <v>22663</v>
      </c>
      <c r="G5539" s="118"/>
      <c r="H5539" s="118" t="s">
        <v>54</v>
      </c>
      <c r="I5539" s="118" t="s">
        <v>10184</v>
      </c>
      <c r="J5539" s="118" t="s">
        <v>10185</v>
      </c>
    </row>
    <row r="5540" spans="1:10" ht="12.75">
      <c r="A5540" s="118" t="s">
        <v>22664</v>
      </c>
      <c r="B5540" s="118" t="s">
        <v>13647</v>
      </c>
      <c r="C5540" s="118" t="b">
        <v>0</v>
      </c>
      <c r="D5540" s="118" t="e">
        <f t="shared" ca="1" si="1"/>
        <v>#NAME?</v>
      </c>
      <c r="E5540" s="118" t="s">
        <v>22662</v>
      </c>
      <c r="F5540" s="118" t="s">
        <v>22665</v>
      </c>
      <c r="G5540" s="118"/>
      <c r="H5540" s="118" t="s">
        <v>54</v>
      </c>
      <c r="I5540" s="118" t="s">
        <v>10184</v>
      </c>
      <c r="J5540" s="118" t="s">
        <v>10185</v>
      </c>
    </row>
    <row r="5541" spans="1:10" ht="12.75">
      <c r="A5541" s="118" t="s">
        <v>8358</v>
      </c>
      <c r="B5541" s="118" t="s">
        <v>22666</v>
      </c>
      <c r="C5541" s="118" t="b">
        <v>0</v>
      </c>
      <c r="D5541" s="118" t="e">
        <f t="shared" ca="1" si="1"/>
        <v>#NAME?</v>
      </c>
      <c r="E5541" s="118" t="s">
        <v>22662</v>
      </c>
      <c r="F5541" s="118" t="s">
        <v>22667</v>
      </c>
      <c r="G5541" s="118"/>
      <c r="H5541" s="118" t="s">
        <v>4640</v>
      </c>
      <c r="I5541" s="118" t="s">
        <v>10184</v>
      </c>
      <c r="J5541" s="118" t="s">
        <v>10185</v>
      </c>
    </row>
    <row r="5542" spans="1:10" ht="12.75">
      <c r="A5542" s="118" t="s">
        <v>11279</v>
      </c>
      <c r="B5542" s="118" t="s">
        <v>22668</v>
      </c>
      <c r="C5542" s="118" t="b">
        <v>0</v>
      </c>
      <c r="D5542" s="118" t="e">
        <f t="shared" ca="1" si="1"/>
        <v>#NAME?</v>
      </c>
      <c r="E5542" s="118" t="s">
        <v>22669</v>
      </c>
      <c r="F5542" s="118" t="s">
        <v>22670</v>
      </c>
      <c r="G5542" s="118"/>
      <c r="H5542" s="118" t="s">
        <v>4276</v>
      </c>
      <c r="I5542" s="118" t="s">
        <v>11278</v>
      </c>
      <c r="J5542" s="118"/>
    </row>
    <row r="5543" spans="1:10" ht="12.75">
      <c r="A5543" s="118" t="s">
        <v>798</v>
      </c>
      <c r="B5543" s="118" t="s">
        <v>9576</v>
      </c>
      <c r="C5543" s="118" t="b">
        <v>0</v>
      </c>
      <c r="D5543" s="118" t="e">
        <f t="shared" ca="1" si="1"/>
        <v>#NAME?</v>
      </c>
      <c r="E5543" s="118" t="s">
        <v>22671</v>
      </c>
      <c r="F5543" s="118" t="s">
        <v>22672</v>
      </c>
      <c r="G5543" s="118"/>
      <c r="H5543" s="118" t="s">
        <v>54</v>
      </c>
      <c r="I5543" s="118" t="s">
        <v>7642</v>
      </c>
      <c r="J5543" s="118"/>
    </row>
    <row r="5544" spans="1:10" ht="12.75">
      <c r="A5544" s="118" t="s">
        <v>2013</v>
      </c>
      <c r="B5544" s="118" t="s">
        <v>22673</v>
      </c>
      <c r="C5544" s="118" t="b">
        <v>0</v>
      </c>
      <c r="D5544" s="118" t="e">
        <f t="shared" ca="1" si="1"/>
        <v>#NAME?</v>
      </c>
      <c r="E5544" s="118" t="s">
        <v>22674</v>
      </c>
      <c r="F5544" s="118" t="s">
        <v>22675</v>
      </c>
      <c r="G5544" s="118"/>
      <c r="H5544" s="118" t="s">
        <v>4278</v>
      </c>
      <c r="I5544" s="118" t="s">
        <v>19110</v>
      </c>
      <c r="J5544" s="118" t="s">
        <v>7636</v>
      </c>
    </row>
    <row r="5545" spans="1:10" ht="12.75">
      <c r="A5545" s="118" t="s">
        <v>1069</v>
      </c>
      <c r="B5545" s="118" t="s">
        <v>22676</v>
      </c>
      <c r="C5545" s="118" t="b">
        <v>0</v>
      </c>
      <c r="D5545" s="118" t="e">
        <f t="shared" ca="1" si="1"/>
        <v>#NAME?</v>
      </c>
      <c r="E5545" s="118" t="s">
        <v>22674</v>
      </c>
      <c r="F5545" s="118" t="s">
        <v>22677</v>
      </c>
      <c r="G5545" s="118"/>
      <c r="H5545" s="118" t="s">
        <v>4278</v>
      </c>
      <c r="I5545" s="118" t="s">
        <v>19110</v>
      </c>
      <c r="J5545" s="118" t="s">
        <v>7636</v>
      </c>
    </row>
    <row r="5546" spans="1:10" ht="12.75">
      <c r="A5546" s="118" t="s">
        <v>20171</v>
      </c>
      <c r="B5546" s="118" t="s">
        <v>15802</v>
      </c>
      <c r="C5546" s="118" t="b">
        <v>0</v>
      </c>
      <c r="D5546" s="118" t="e">
        <f t="shared" ca="1" si="1"/>
        <v>#NAME?</v>
      </c>
      <c r="E5546" s="118" t="s">
        <v>22678</v>
      </c>
      <c r="F5546" s="118" t="s">
        <v>22679</v>
      </c>
      <c r="G5546" s="118"/>
      <c r="H5546" s="118" t="s">
        <v>4311</v>
      </c>
      <c r="I5546" s="118" t="s">
        <v>13961</v>
      </c>
      <c r="J5546" s="118" t="s">
        <v>7672</v>
      </c>
    </row>
    <row r="5547" spans="1:10" ht="12.75">
      <c r="A5547" s="118" t="s">
        <v>17111</v>
      </c>
      <c r="B5547" s="118" t="s">
        <v>22680</v>
      </c>
      <c r="C5547" s="118" t="b">
        <v>0</v>
      </c>
      <c r="D5547" s="118" t="e">
        <f t="shared" ca="1" si="1"/>
        <v>#NAME?</v>
      </c>
      <c r="E5547" s="118" t="s">
        <v>22681</v>
      </c>
      <c r="F5547" s="118" t="s">
        <v>22682</v>
      </c>
      <c r="G5547" s="118"/>
      <c r="H5547" s="118" t="s">
        <v>10534</v>
      </c>
      <c r="I5547" s="118" t="s">
        <v>8545</v>
      </c>
      <c r="J5547" s="118" t="s">
        <v>8546</v>
      </c>
    </row>
    <row r="5548" spans="1:10" ht="12.75">
      <c r="A5548" s="118" t="s">
        <v>22683</v>
      </c>
      <c r="B5548" s="118" t="s">
        <v>22684</v>
      </c>
      <c r="C5548" s="118" t="b">
        <v>0</v>
      </c>
      <c r="D5548" s="118" t="e">
        <f t="shared" ca="1" si="1"/>
        <v>#NAME?</v>
      </c>
      <c r="E5548" s="118" t="s">
        <v>22681</v>
      </c>
      <c r="F5548" s="118" t="s">
        <v>22685</v>
      </c>
      <c r="G5548" s="118"/>
      <c r="H5548" s="118" t="s">
        <v>17245</v>
      </c>
      <c r="I5548" s="118" t="s">
        <v>8545</v>
      </c>
      <c r="J5548" s="118" t="s">
        <v>8546</v>
      </c>
    </row>
    <row r="5549" spans="1:10" ht="12.75">
      <c r="A5549" s="118" t="s">
        <v>1704</v>
      </c>
      <c r="B5549" s="118" t="s">
        <v>22686</v>
      </c>
      <c r="C5549" s="118" t="b">
        <v>0</v>
      </c>
      <c r="D5549" s="118" t="e">
        <f t="shared" ca="1" si="1"/>
        <v>#NAME?</v>
      </c>
      <c r="E5549" s="118" t="s">
        <v>22681</v>
      </c>
      <c r="F5549" s="118" t="s">
        <v>22687</v>
      </c>
      <c r="G5549" s="118"/>
      <c r="H5549" s="118" t="s">
        <v>12188</v>
      </c>
      <c r="I5549" s="118" t="s">
        <v>8545</v>
      </c>
      <c r="J5549" s="118" t="s">
        <v>8546</v>
      </c>
    </row>
    <row r="5550" spans="1:10" ht="12.75">
      <c r="A5550" s="118" t="s">
        <v>814</v>
      </c>
      <c r="B5550" s="118" t="s">
        <v>22688</v>
      </c>
      <c r="C5550" s="118" t="b">
        <v>0</v>
      </c>
      <c r="D5550" s="118" t="e">
        <f t="shared" ca="1" si="1"/>
        <v>#NAME?</v>
      </c>
      <c r="E5550" s="118" t="s">
        <v>22689</v>
      </c>
      <c r="F5550" s="118" t="s">
        <v>22690</v>
      </c>
      <c r="G5550" s="118"/>
      <c r="H5550" s="118" t="s">
        <v>4276</v>
      </c>
      <c r="I5550" s="118" t="s">
        <v>7820</v>
      </c>
      <c r="J5550" s="118" t="s">
        <v>7820</v>
      </c>
    </row>
    <row r="5551" spans="1:10" ht="12.75">
      <c r="A5551" s="118" t="s">
        <v>1075</v>
      </c>
      <c r="B5551" s="118" t="s">
        <v>22691</v>
      </c>
      <c r="C5551" s="118" t="b">
        <v>0</v>
      </c>
      <c r="D5551" s="118" t="e">
        <f t="shared" ca="1" si="1"/>
        <v>#NAME?</v>
      </c>
      <c r="E5551" s="118" t="s">
        <v>22689</v>
      </c>
      <c r="F5551" s="118" t="s">
        <v>22692</v>
      </c>
      <c r="G5551" s="118"/>
      <c r="H5551" s="118" t="s">
        <v>4831</v>
      </c>
      <c r="I5551" s="118" t="s">
        <v>7820</v>
      </c>
      <c r="J5551" s="118" t="s">
        <v>7820</v>
      </c>
    </row>
    <row r="5552" spans="1:10" ht="12.75">
      <c r="A5552" s="118" t="s">
        <v>2494</v>
      </c>
      <c r="B5552" s="118" t="s">
        <v>22693</v>
      </c>
      <c r="C5552" s="118" t="b">
        <v>0</v>
      </c>
      <c r="D5552" s="118" t="e">
        <f t="shared" ca="1" si="1"/>
        <v>#NAME?</v>
      </c>
      <c r="E5552" s="118" t="s">
        <v>22689</v>
      </c>
      <c r="F5552" s="118" t="s">
        <v>22694</v>
      </c>
      <c r="G5552" s="118"/>
      <c r="H5552" s="118" t="s">
        <v>4831</v>
      </c>
      <c r="I5552" s="118" t="s">
        <v>7820</v>
      </c>
      <c r="J5552" s="118" t="s">
        <v>7820</v>
      </c>
    </row>
    <row r="5553" spans="1:10" ht="12.75">
      <c r="A5553" s="118" t="s">
        <v>22695</v>
      </c>
      <c r="B5553" s="118" t="s">
        <v>22696</v>
      </c>
      <c r="C5553" s="118" t="b">
        <v>0</v>
      </c>
      <c r="D5553" s="118" t="e">
        <f t="shared" ca="1" si="1"/>
        <v>#NAME?</v>
      </c>
      <c r="E5553" s="118" t="s">
        <v>22689</v>
      </c>
      <c r="F5553" s="118" t="s">
        <v>22697</v>
      </c>
      <c r="G5553" s="118"/>
      <c r="H5553" s="118" t="s">
        <v>4276</v>
      </c>
      <c r="I5553" s="118" t="s">
        <v>8756</v>
      </c>
      <c r="J5553" s="118" t="s">
        <v>8756</v>
      </c>
    </row>
    <row r="5554" spans="1:10" ht="12.75">
      <c r="A5554" s="118" t="s">
        <v>2220</v>
      </c>
      <c r="B5554" s="118" t="s">
        <v>11720</v>
      </c>
      <c r="C5554" s="118" t="b">
        <v>0</v>
      </c>
      <c r="D5554" s="118" t="e">
        <f t="shared" ca="1" si="1"/>
        <v>#NAME?</v>
      </c>
      <c r="E5554" s="118" t="s">
        <v>22689</v>
      </c>
      <c r="F5554" s="118" t="s">
        <v>22698</v>
      </c>
      <c r="G5554" s="118"/>
      <c r="H5554" s="118" t="s">
        <v>4276</v>
      </c>
      <c r="I5554" s="118" t="s">
        <v>7820</v>
      </c>
      <c r="J5554" s="118" t="s">
        <v>7820</v>
      </c>
    </row>
    <row r="5555" spans="1:10" ht="12.75">
      <c r="A5555" s="118" t="s">
        <v>22699</v>
      </c>
      <c r="B5555" s="118" t="s">
        <v>22700</v>
      </c>
      <c r="C5555" s="118" t="b">
        <v>0</v>
      </c>
      <c r="D5555" s="118" t="e">
        <f t="shared" ca="1" si="1"/>
        <v>#NAME?</v>
      </c>
      <c r="E5555" s="118" t="s">
        <v>22689</v>
      </c>
      <c r="F5555" s="118" t="s">
        <v>22701</v>
      </c>
      <c r="G5555" s="118"/>
      <c r="H5555" s="118" t="s">
        <v>4485</v>
      </c>
      <c r="I5555" s="118" t="s">
        <v>7820</v>
      </c>
      <c r="J5555" s="118" t="s">
        <v>7820</v>
      </c>
    </row>
    <row r="5556" spans="1:10" ht="12.75">
      <c r="A5556" s="118" t="s">
        <v>10352</v>
      </c>
      <c r="B5556" s="118" t="s">
        <v>22702</v>
      </c>
      <c r="C5556" s="118" t="b">
        <v>0</v>
      </c>
      <c r="D5556" s="118" t="e">
        <f t="shared" ca="1" si="1"/>
        <v>#NAME?</v>
      </c>
      <c r="E5556" s="118" t="s">
        <v>22689</v>
      </c>
      <c r="F5556" s="118" t="s">
        <v>22703</v>
      </c>
      <c r="G5556" s="118"/>
      <c r="H5556" s="118" t="s">
        <v>5607</v>
      </c>
      <c r="I5556" s="118" t="s">
        <v>7820</v>
      </c>
      <c r="J5556" s="118" t="s">
        <v>7820</v>
      </c>
    </row>
    <row r="5557" spans="1:10" ht="12.75">
      <c r="A5557" s="118" t="s">
        <v>17841</v>
      </c>
      <c r="B5557" s="118" t="s">
        <v>22704</v>
      </c>
      <c r="C5557" s="118" t="b">
        <v>0</v>
      </c>
      <c r="D5557" s="118" t="e">
        <f t="shared" ca="1" si="1"/>
        <v>#NAME?</v>
      </c>
      <c r="E5557" s="118" t="s">
        <v>22689</v>
      </c>
      <c r="F5557" s="118" t="s">
        <v>22705</v>
      </c>
      <c r="G5557" s="118"/>
      <c r="H5557" s="118" t="s">
        <v>5607</v>
      </c>
      <c r="I5557" s="118" t="s">
        <v>7820</v>
      </c>
      <c r="J5557" s="118" t="s">
        <v>7820</v>
      </c>
    </row>
    <row r="5558" spans="1:10" ht="12.75">
      <c r="A5558" s="118" t="s">
        <v>20816</v>
      </c>
      <c r="B5558" s="118" t="s">
        <v>22706</v>
      </c>
      <c r="C5558" s="118" t="b">
        <v>0</v>
      </c>
      <c r="D5558" s="118" t="e">
        <f t="shared" ca="1" si="1"/>
        <v>#NAME?</v>
      </c>
      <c r="E5558" s="118" t="s">
        <v>22689</v>
      </c>
      <c r="F5558" s="118" t="s">
        <v>22707</v>
      </c>
      <c r="G5558" s="118"/>
      <c r="H5558" s="118" t="s">
        <v>4485</v>
      </c>
      <c r="I5558" s="118" t="s">
        <v>8756</v>
      </c>
      <c r="J5558" s="118" t="s">
        <v>8756</v>
      </c>
    </row>
    <row r="5559" spans="1:10" ht="12.75">
      <c r="A5559" s="118" t="s">
        <v>836</v>
      </c>
      <c r="B5559" s="118" t="s">
        <v>14220</v>
      </c>
      <c r="C5559" s="118" t="b">
        <v>0</v>
      </c>
      <c r="D5559" s="118" t="e">
        <f t="shared" ca="1" si="1"/>
        <v>#NAME?</v>
      </c>
      <c r="E5559" s="118" t="s">
        <v>22689</v>
      </c>
      <c r="F5559" s="118" t="s">
        <v>22708</v>
      </c>
      <c r="G5559" s="118"/>
      <c r="H5559" s="118" t="s">
        <v>4276</v>
      </c>
      <c r="I5559" s="118" t="s">
        <v>7820</v>
      </c>
      <c r="J5559" s="118" t="s">
        <v>7820</v>
      </c>
    </row>
    <row r="5560" spans="1:10" ht="12.75">
      <c r="A5560" s="118" t="s">
        <v>8779</v>
      </c>
      <c r="B5560" s="118" t="s">
        <v>9082</v>
      </c>
      <c r="C5560" s="118" t="b">
        <v>0</v>
      </c>
      <c r="D5560" s="118" t="e">
        <f t="shared" ca="1" si="1"/>
        <v>#NAME?</v>
      </c>
      <c r="E5560" s="118" t="s">
        <v>22689</v>
      </c>
      <c r="F5560" s="118" t="s">
        <v>22709</v>
      </c>
      <c r="G5560" s="118"/>
      <c r="H5560" s="118" t="s">
        <v>4831</v>
      </c>
      <c r="I5560" s="118" t="s">
        <v>8756</v>
      </c>
      <c r="J5560" s="118" t="s">
        <v>8756</v>
      </c>
    </row>
    <row r="5561" spans="1:10" ht="12.75">
      <c r="A5561" s="118" t="s">
        <v>8779</v>
      </c>
      <c r="B5561" s="118" t="s">
        <v>22149</v>
      </c>
      <c r="C5561" s="118" t="b">
        <v>0</v>
      </c>
      <c r="D5561" s="118" t="e">
        <f t="shared" ca="1" si="1"/>
        <v>#NAME?</v>
      </c>
      <c r="E5561" s="118" t="s">
        <v>22689</v>
      </c>
      <c r="F5561" s="118" t="s">
        <v>22710</v>
      </c>
      <c r="G5561" s="118"/>
      <c r="H5561" s="118" t="s">
        <v>18538</v>
      </c>
      <c r="I5561" s="118" t="s">
        <v>8756</v>
      </c>
      <c r="J5561" s="118" t="s">
        <v>8756</v>
      </c>
    </row>
    <row r="5562" spans="1:10" ht="12.75">
      <c r="A5562" s="118" t="s">
        <v>22711</v>
      </c>
      <c r="B5562" s="118" t="s">
        <v>22712</v>
      </c>
      <c r="C5562" s="118" t="b">
        <v>0</v>
      </c>
      <c r="D5562" s="118" t="e">
        <f t="shared" ca="1" si="1"/>
        <v>#NAME?</v>
      </c>
      <c r="E5562" s="118" t="s">
        <v>22689</v>
      </c>
      <c r="F5562" s="118" t="s">
        <v>22713</v>
      </c>
      <c r="G5562" s="118"/>
      <c r="H5562" s="118" t="s">
        <v>7647</v>
      </c>
      <c r="I5562" s="118" t="s">
        <v>8756</v>
      </c>
      <c r="J5562" s="118" t="s">
        <v>8756</v>
      </c>
    </row>
    <row r="5563" spans="1:10" ht="12.75">
      <c r="A5563" s="118" t="s">
        <v>9000</v>
      </c>
      <c r="B5563" s="118" t="s">
        <v>10580</v>
      </c>
      <c r="C5563" s="118" t="b">
        <v>0</v>
      </c>
      <c r="D5563" s="118" t="e">
        <f t="shared" ca="1" si="1"/>
        <v>#NAME?</v>
      </c>
      <c r="E5563" s="118" t="s">
        <v>22689</v>
      </c>
      <c r="F5563" s="118" t="s">
        <v>22714</v>
      </c>
      <c r="G5563" s="118"/>
      <c r="H5563" s="118" t="s">
        <v>4831</v>
      </c>
      <c r="I5563" s="118" t="s">
        <v>7820</v>
      </c>
      <c r="J5563" s="118" t="s">
        <v>7820</v>
      </c>
    </row>
    <row r="5564" spans="1:10" ht="12.75">
      <c r="A5564" s="118" t="s">
        <v>10949</v>
      </c>
      <c r="B5564" s="118" t="s">
        <v>20400</v>
      </c>
      <c r="C5564" s="118" t="b">
        <v>0</v>
      </c>
      <c r="D5564" s="118" t="e">
        <f t="shared" ca="1" si="1"/>
        <v>#NAME?</v>
      </c>
      <c r="E5564" s="118" t="s">
        <v>22689</v>
      </c>
      <c r="F5564" s="118" t="s">
        <v>22715</v>
      </c>
      <c r="G5564" s="118"/>
      <c r="H5564" s="118" t="s">
        <v>7647</v>
      </c>
      <c r="I5564" s="118" t="s">
        <v>8756</v>
      </c>
      <c r="J5564" s="118" t="s">
        <v>8756</v>
      </c>
    </row>
    <row r="5565" spans="1:10" ht="12.75">
      <c r="A5565" s="118" t="s">
        <v>8358</v>
      </c>
      <c r="B5565" s="118" t="s">
        <v>22716</v>
      </c>
      <c r="C5565" s="118" t="b">
        <v>0</v>
      </c>
      <c r="D5565" s="118" t="e">
        <f t="shared" ca="1" si="1"/>
        <v>#NAME?</v>
      </c>
      <c r="E5565" s="118" t="s">
        <v>22689</v>
      </c>
      <c r="F5565" s="118" t="s">
        <v>22717</v>
      </c>
      <c r="G5565" s="118"/>
      <c r="H5565" s="118" t="s">
        <v>4276</v>
      </c>
      <c r="I5565" s="118" t="s">
        <v>7820</v>
      </c>
      <c r="J5565" s="118" t="s">
        <v>7820</v>
      </c>
    </row>
    <row r="5566" spans="1:10" ht="12.75">
      <c r="A5566" s="118" t="s">
        <v>2523</v>
      </c>
      <c r="B5566" s="118" t="s">
        <v>20239</v>
      </c>
      <c r="C5566" s="118" t="b">
        <v>0</v>
      </c>
      <c r="D5566" s="118" t="e">
        <f t="shared" ca="1" si="1"/>
        <v>#NAME?</v>
      </c>
      <c r="E5566" s="118" t="s">
        <v>22689</v>
      </c>
      <c r="F5566" s="118" t="s">
        <v>22718</v>
      </c>
      <c r="G5566" s="118"/>
      <c r="H5566" s="118" t="s">
        <v>7611</v>
      </c>
      <c r="I5566" s="118" t="s">
        <v>7820</v>
      </c>
      <c r="J5566" s="118" t="s">
        <v>7820</v>
      </c>
    </row>
    <row r="5567" spans="1:10" ht="12.75">
      <c r="A5567" s="118" t="s">
        <v>1457</v>
      </c>
      <c r="B5567" s="118" t="s">
        <v>10694</v>
      </c>
      <c r="C5567" s="118" t="b">
        <v>0</v>
      </c>
      <c r="D5567" s="118" t="e">
        <f t="shared" ca="1" si="1"/>
        <v>#NAME?</v>
      </c>
      <c r="E5567" s="118" t="s">
        <v>22689</v>
      </c>
      <c r="F5567" s="118" t="s">
        <v>22719</v>
      </c>
      <c r="G5567" s="118"/>
      <c r="H5567" s="118" t="s">
        <v>4485</v>
      </c>
      <c r="I5567" s="118" t="s">
        <v>7820</v>
      </c>
      <c r="J5567" s="118" t="s">
        <v>7820</v>
      </c>
    </row>
    <row r="5568" spans="1:10" ht="12.75">
      <c r="A5568" s="118" t="s">
        <v>1704</v>
      </c>
      <c r="B5568" s="118" t="s">
        <v>9522</v>
      </c>
      <c r="C5568" s="118" t="b">
        <v>0</v>
      </c>
      <c r="D5568" s="118" t="e">
        <f t="shared" ca="1" si="1"/>
        <v>#NAME?</v>
      </c>
      <c r="E5568" s="118" t="s">
        <v>22720</v>
      </c>
      <c r="F5568" s="118" t="s">
        <v>22721</v>
      </c>
      <c r="G5568" s="118"/>
      <c r="H5568" s="118" t="s">
        <v>4278</v>
      </c>
      <c r="I5568" s="118" t="s">
        <v>16169</v>
      </c>
      <c r="J5568" s="118" t="s">
        <v>9768</v>
      </c>
    </row>
    <row r="5569" spans="1:10" ht="12.75">
      <c r="A5569" s="118" t="s">
        <v>1704</v>
      </c>
      <c r="B5569" s="118" t="s">
        <v>1247</v>
      </c>
      <c r="C5569" s="118" t="b">
        <v>0</v>
      </c>
      <c r="D5569" s="118" t="e">
        <f t="shared" ca="1" si="1"/>
        <v>#NAME?</v>
      </c>
      <c r="E5569" s="118" t="s">
        <v>22720</v>
      </c>
      <c r="F5569" s="118" t="s">
        <v>22722</v>
      </c>
      <c r="G5569" s="118"/>
      <c r="H5569" s="118" t="s">
        <v>4278</v>
      </c>
      <c r="I5569" s="118" t="s">
        <v>16169</v>
      </c>
      <c r="J5569" s="118" t="s">
        <v>9768</v>
      </c>
    </row>
    <row r="5570" spans="1:10" ht="12.75">
      <c r="A5570" s="118" t="s">
        <v>14539</v>
      </c>
      <c r="B5570" s="118" t="s">
        <v>14046</v>
      </c>
      <c r="C5570" s="118" t="b">
        <v>0</v>
      </c>
      <c r="D5570" s="118" t="e">
        <f t="shared" ca="1" si="1"/>
        <v>#NAME?</v>
      </c>
      <c r="E5570" s="118" t="s">
        <v>22720</v>
      </c>
      <c r="F5570" s="118" t="s">
        <v>22723</v>
      </c>
      <c r="G5570" s="118"/>
      <c r="H5570" s="118" t="s">
        <v>4278</v>
      </c>
      <c r="I5570" s="118" t="s">
        <v>16169</v>
      </c>
      <c r="J5570" s="118" t="s">
        <v>9768</v>
      </c>
    </row>
    <row r="5571" spans="1:10" ht="12.75">
      <c r="A5571" s="118" t="s">
        <v>22724</v>
      </c>
      <c r="B5571" s="118" t="s">
        <v>22725</v>
      </c>
      <c r="C5571" s="118" t="b">
        <v>0</v>
      </c>
      <c r="D5571" s="118" t="e">
        <f t="shared" ca="1" si="1"/>
        <v>#NAME?</v>
      </c>
      <c r="E5571" s="118" t="s">
        <v>22726</v>
      </c>
      <c r="F5571" s="118" t="s">
        <v>22727</v>
      </c>
      <c r="G5571" s="118"/>
      <c r="H5571" s="118" t="s">
        <v>54</v>
      </c>
      <c r="I5571" s="118" t="s">
        <v>15242</v>
      </c>
      <c r="J5571" s="118"/>
    </row>
    <row r="5572" spans="1:10" ht="12.75">
      <c r="A5572" s="118" t="s">
        <v>15239</v>
      </c>
      <c r="B5572" s="118" t="s">
        <v>20199</v>
      </c>
      <c r="C5572" s="118" t="b">
        <v>0</v>
      </c>
      <c r="D5572" s="118" t="e">
        <f t="shared" ca="1" si="1"/>
        <v>#NAME?</v>
      </c>
      <c r="E5572" s="118" t="s">
        <v>22726</v>
      </c>
      <c r="F5572" s="118" t="s">
        <v>22728</v>
      </c>
      <c r="G5572" s="118"/>
      <c r="H5572" s="118" t="s">
        <v>54</v>
      </c>
      <c r="I5572" s="118" t="s">
        <v>15242</v>
      </c>
      <c r="J5572" s="118"/>
    </row>
    <row r="5573" spans="1:10" ht="12.75">
      <c r="A5573" s="118" t="s">
        <v>8422</v>
      </c>
      <c r="B5573" s="118" t="s">
        <v>10719</v>
      </c>
      <c r="C5573" s="118" t="b">
        <v>0</v>
      </c>
      <c r="D5573" s="118" t="e">
        <f t="shared" ca="1" si="1"/>
        <v>#NAME?</v>
      </c>
      <c r="E5573" s="118" t="s">
        <v>22729</v>
      </c>
      <c r="F5573" s="118" t="s">
        <v>22730</v>
      </c>
      <c r="G5573" s="118"/>
      <c r="H5573" s="118" t="s">
        <v>4278</v>
      </c>
      <c r="I5573" s="118" t="s">
        <v>7590</v>
      </c>
      <c r="J5573" s="118" t="s">
        <v>7591</v>
      </c>
    </row>
    <row r="5574" spans="1:10" ht="12.75">
      <c r="A5574" s="118" t="s">
        <v>8422</v>
      </c>
      <c r="B5574" s="118" t="s">
        <v>14827</v>
      </c>
      <c r="C5574" s="118" t="b">
        <v>0</v>
      </c>
      <c r="D5574" s="118" t="e">
        <f t="shared" ca="1" si="1"/>
        <v>#NAME?</v>
      </c>
      <c r="E5574" s="118" t="s">
        <v>22729</v>
      </c>
      <c r="F5574" s="118" t="s">
        <v>22731</v>
      </c>
      <c r="G5574" s="118"/>
      <c r="H5574" s="118" t="s">
        <v>54</v>
      </c>
      <c r="I5574" s="118" t="s">
        <v>7590</v>
      </c>
      <c r="J5574" s="118" t="s">
        <v>7591</v>
      </c>
    </row>
    <row r="5575" spans="1:10" ht="12.75">
      <c r="A5575" s="118" t="s">
        <v>2648</v>
      </c>
      <c r="B5575" s="118" t="s">
        <v>22732</v>
      </c>
      <c r="C5575" s="118" t="b">
        <v>0</v>
      </c>
      <c r="D5575" s="118" t="e">
        <f t="shared" ca="1" si="1"/>
        <v>#NAME?</v>
      </c>
      <c r="E5575" s="118" t="s">
        <v>22729</v>
      </c>
      <c r="F5575" s="118" t="s">
        <v>22733</v>
      </c>
      <c r="G5575" s="118"/>
      <c r="H5575" s="118" t="s">
        <v>4831</v>
      </c>
      <c r="I5575" s="118" t="s">
        <v>7590</v>
      </c>
      <c r="J5575" s="118" t="s">
        <v>7591</v>
      </c>
    </row>
    <row r="5576" spans="1:10" ht="12.75">
      <c r="A5576" s="118" t="s">
        <v>1602</v>
      </c>
      <c r="B5576" s="118" t="s">
        <v>22734</v>
      </c>
      <c r="C5576" s="118" t="b">
        <v>0</v>
      </c>
      <c r="D5576" s="118" t="e">
        <f t="shared" ca="1" si="1"/>
        <v>#NAME?</v>
      </c>
      <c r="E5576" s="118" t="s">
        <v>22729</v>
      </c>
      <c r="F5576" s="118" t="s">
        <v>22735</v>
      </c>
      <c r="G5576" s="118"/>
      <c r="H5576" s="118" t="s">
        <v>4831</v>
      </c>
      <c r="I5576" s="118" t="s">
        <v>7590</v>
      </c>
      <c r="J5576" s="118" t="s">
        <v>7591</v>
      </c>
    </row>
    <row r="5577" spans="1:10" ht="12.75">
      <c r="A5577" s="118" t="s">
        <v>1591</v>
      </c>
      <c r="B5577" s="118" t="s">
        <v>2470</v>
      </c>
      <c r="C5577" s="118" t="b">
        <v>0</v>
      </c>
      <c r="D5577" s="118" t="e">
        <f t="shared" ca="1" si="1"/>
        <v>#NAME?</v>
      </c>
      <c r="E5577" s="118" t="s">
        <v>22729</v>
      </c>
      <c r="F5577" s="118" t="s">
        <v>22736</v>
      </c>
      <c r="G5577" s="118"/>
      <c r="H5577" s="118" t="s">
        <v>4278</v>
      </c>
      <c r="I5577" s="118" t="s">
        <v>7590</v>
      </c>
      <c r="J5577" s="118" t="s">
        <v>7591</v>
      </c>
    </row>
    <row r="5578" spans="1:10" ht="12.75">
      <c r="A5578" s="118" t="s">
        <v>1081</v>
      </c>
      <c r="B5578" s="118" t="s">
        <v>22737</v>
      </c>
      <c r="C5578" s="118" t="b">
        <v>0</v>
      </c>
      <c r="D5578" s="118" t="e">
        <f t="shared" ca="1" si="1"/>
        <v>#NAME?</v>
      </c>
      <c r="E5578" s="118" t="s">
        <v>22729</v>
      </c>
      <c r="F5578" s="118" t="s">
        <v>22738</v>
      </c>
      <c r="G5578" s="118"/>
      <c r="H5578" s="118" t="s">
        <v>4872</v>
      </c>
      <c r="I5578" s="118" t="s">
        <v>7590</v>
      </c>
      <c r="J5578" s="118" t="s">
        <v>7591</v>
      </c>
    </row>
    <row r="5579" spans="1:10" ht="12.75">
      <c r="A5579" s="118" t="s">
        <v>826</v>
      </c>
      <c r="B5579" s="118" t="s">
        <v>22739</v>
      </c>
      <c r="C5579" s="118" t="b">
        <v>0</v>
      </c>
      <c r="D5579" s="118" t="e">
        <f t="shared" ca="1" si="1"/>
        <v>#NAME?</v>
      </c>
      <c r="E5579" s="118" t="s">
        <v>22729</v>
      </c>
      <c r="F5579" s="118" t="s">
        <v>22740</v>
      </c>
      <c r="G5579" s="118"/>
      <c r="H5579" s="118" t="s">
        <v>5607</v>
      </c>
      <c r="I5579" s="118" t="s">
        <v>7590</v>
      </c>
      <c r="J5579" s="118" t="s">
        <v>7591</v>
      </c>
    </row>
    <row r="5580" spans="1:10" ht="12.75">
      <c r="A5580" s="118" t="s">
        <v>22741</v>
      </c>
      <c r="B5580" s="118" t="s">
        <v>21617</v>
      </c>
      <c r="C5580" s="118" t="b">
        <v>0</v>
      </c>
      <c r="D5580" s="118" t="e">
        <f t="shared" ca="1" si="1"/>
        <v>#NAME?</v>
      </c>
      <c r="E5580" s="118" t="s">
        <v>22729</v>
      </c>
      <c r="F5580" s="118" t="s">
        <v>22742</v>
      </c>
      <c r="G5580" s="118"/>
      <c r="H5580" s="118" t="s">
        <v>22743</v>
      </c>
      <c r="I5580" s="118" t="s">
        <v>7590</v>
      </c>
      <c r="J5580" s="118" t="s">
        <v>7591</v>
      </c>
    </row>
    <row r="5581" spans="1:10" ht="12.75">
      <c r="A5581" s="118" t="s">
        <v>798</v>
      </c>
      <c r="B5581" s="118" t="s">
        <v>22744</v>
      </c>
      <c r="C5581" s="118" t="b">
        <v>0</v>
      </c>
      <c r="D5581" s="118" t="e">
        <f t="shared" ca="1" si="1"/>
        <v>#NAME?</v>
      </c>
      <c r="E5581" s="118" t="s">
        <v>22729</v>
      </c>
      <c r="F5581" s="118" t="s">
        <v>22745</v>
      </c>
      <c r="G5581" s="118"/>
      <c r="H5581" s="118" t="s">
        <v>4278</v>
      </c>
      <c r="I5581" s="118" t="s">
        <v>7590</v>
      </c>
      <c r="J5581" s="118" t="s">
        <v>7591</v>
      </c>
    </row>
    <row r="5582" spans="1:10" ht="12.75">
      <c r="A5582" s="118" t="s">
        <v>22746</v>
      </c>
      <c r="B5582" s="118" t="s">
        <v>22747</v>
      </c>
      <c r="C5582" s="118" t="b">
        <v>0</v>
      </c>
      <c r="D5582" s="118" t="e">
        <f t="shared" ca="1" si="1"/>
        <v>#NAME?</v>
      </c>
      <c r="E5582" s="118" t="s">
        <v>22729</v>
      </c>
      <c r="F5582" s="118" t="s">
        <v>22748</v>
      </c>
      <c r="G5582" s="118"/>
      <c r="H5582" s="118" t="s">
        <v>22749</v>
      </c>
      <c r="I5582" s="118" t="s">
        <v>7590</v>
      </c>
      <c r="J5582" s="118" t="s">
        <v>7591</v>
      </c>
    </row>
    <row r="5583" spans="1:10" ht="12.75">
      <c r="A5583" s="118" t="s">
        <v>1240</v>
      </c>
      <c r="B5583" s="118" t="s">
        <v>22750</v>
      </c>
      <c r="C5583" s="118" t="b">
        <v>0</v>
      </c>
      <c r="D5583" s="118" t="e">
        <f t="shared" ca="1" si="1"/>
        <v>#NAME?</v>
      </c>
      <c r="E5583" s="118" t="s">
        <v>22729</v>
      </c>
      <c r="F5583" s="118" t="s">
        <v>22751</v>
      </c>
      <c r="G5583" s="118"/>
      <c r="H5583" s="118" t="s">
        <v>4278</v>
      </c>
      <c r="I5583" s="118" t="s">
        <v>7590</v>
      </c>
      <c r="J5583" s="118" t="s">
        <v>7591</v>
      </c>
    </row>
    <row r="5584" spans="1:10" ht="12.75">
      <c r="A5584" s="118" t="s">
        <v>882</v>
      </c>
      <c r="B5584" s="118" t="s">
        <v>22752</v>
      </c>
      <c r="C5584" s="118" t="b">
        <v>0</v>
      </c>
      <c r="D5584" s="118" t="e">
        <f t="shared" ca="1" si="1"/>
        <v>#NAME?</v>
      </c>
      <c r="E5584" s="118" t="s">
        <v>22729</v>
      </c>
      <c r="F5584" s="118" t="s">
        <v>22753</v>
      </c>
      <c r="G5584" s="118"/>
      <c r="H5584" s="118" t="s">
        <v>4278</v>
      </c>
      <c r="I5584" s="118" t="s">
        <v>7590</v>
      </c>
      <c r="J5584" s="118" t="s">
        <v>7591</v>
      </c>
    </row>
    <row r="5585" spans="1:10" ht="12.75">
      <c r="A5585" s="118" t="s">
        <v>14923</v>
      </c>
      <c r="B5585" s="118" t="s">
        <v>22754</v>
      </c>
      <c r="C5585" s="118" t="b">
        <v>0</v>
      </c>
      <c r="D5585" s="118" t="e">
        <f t="shared" ca="1" si="1"/>
        <v>#NAME?</v>
      </c>
      <c r="E5585" s="118" t="s">
        <v>22729</v>
      </c>
      <c r="F5585" s="118" t="s">
        <v>22755</v>
      </c>
      <c r="G5585" s="118"/>
      <c r="H5585" s="118" t="s">
        <v>4485</v>
      </c>
      <c r="I5585" s="118" t="s">
        <v>7590</v>
      </c>
      <c r="J5585" s="118" t="s">
        <v>7591</v>
      </c>
    </row>
    <row r="5586" spans="1:10" ht="12.75">
      <c r="A5586" s="118" t="s">
        <v>1484</v>
      </c>
      <c r="B5586" s="118" t="s">
        <v>22756</v>
      </c>
      <c r="C5586" s="118" t="b">
        <v>0</v>
      </c>
      <c r="D5586" s="118" t="e">
        <f t="shared" ca="1" si="1"/>
        <v>#NAME?</v>
      </c>
      <c r="E5586" s="118" t="s">
        <v>22729</v>
      </c>
      <c r="F5586" s="118" t="s">
        <v>22757</v>
      </c>
      <c r="G5586" s="118"/>
      <c r="H5586" s="118" t="s">
        <v>4485</v>
      </c>
      <c r="I5586" s="118" t="s">
        <v>7590</v>
      </c>
      <c r="J5586" s="118" t="s">
        <v>7591</v>
      </c>
    </row>
    <row r="5587" spans="1:10" ht="12.75">
      <c r="A5587" s="118" t="s">
        <v>10086</v>
      </c>
      <c r="B5587" s="118" t="s">
        <v>22758</v>
      </c>
      <c r="C5587" s="118" t="b">
        <v>0</v>
      </c>
      <c r="D5587" s="118" t="e">
        <f t="shared" ca="1" si="1"/>
        <v>#NAME?</v>
      </c>
      <c r="E5587" s="118" t="s">
        <v>22729</v>
      </c>
      <c r="F5587" s="118" t="s">
        <v>22759</v>
      </c>
      <c r="G5587" s="118"/>
      <c r="H5587" s="118" t="s">
        <v>4485</v>
      </c>
      <c r="I5587" s="118" t="s">
        <v>7590</v>
      </c>
      <c r="J5587" s="118" t="s">
        <v>7591</v>
      </c>
    </row>
    <row r="5588" spans="1:10" ht="12.75">
      <c r="A5588" s="118" t="s">
        <v>9828</v>
      </c>
      <c r="B5588" s="118" t="s">
        <v>22019</v>
      </c>
      <c r="C5588" s="118" t="b">
        <v>0</v>
      </c>
      <c r="D5588" s="118" t="e">
        <f t="shared" ca="1" si="1"/>
        <v>#NAME?</v>
      </c>
      <c r="E5588" s="118" t="s">
        <v>22729</v>
      </c>
      <c r="F5588" s="118" t="s">
        <v>22760</v>
      </c>
      <c r="G5588" s="118"/>
      <c r="H5588" s="118" t="s">
        <v>5607</v>
      </c>
      <c r="I5588" s="118" t="s">
        <v>7590</v>
      </c>
      <c r="J5588" s="118" t="s">
        <v>7591</v>
      </c>
    </row>
    <row r="5589" spans="1:10" ht="12.75">
      <c r="A5589" s="118" t="s">
        <v>814</v>
      </c>
      <c r="B5589" s="118" t="s">
        <v>16117</v>
      </c>
      <c r="C5589" s="118" t="b">
        <v>0</v>
      </c>
      <c r="D5589" s="118" t="e">
        <f t="shared" ca="1" si="1"/>
        <v>#NAME?</v>
      </c>
      <c r="E5589" s="118" t="s">
        <v>22761</v>
      </c>
      <c r="F5589" s="118" t="s">
        <v>22762</v>
      </c>
      <c r="G5589" s="118"/>
      <c r="H5589" s="118" t="s">
        <v>5607</v>
      </c>
      <c r="I5589" s="118" t="s">
        <v>7820</v>
      </c>
      <c r="J5589" s="118" t="s">
        <v>7820</v>
      </c>
    </row>
    <row r="5590" spans="1:10" ht="12.75">
      <c r="A5590" s="118" t="s">
        <v>7772</v>
      </c>
      <c r="B5590" s="118" t="s">
        <v>22763</v>
      </c>
      <c r="C5590" s="118" t="b">
        <v>0</v>
      </c>
      <c r="D5590" s="118" t="e">
        <f t="shared" ca="1" si="1"/>
        <v>#NAME?</v>
      </c>
      <c r="E5590" s="118" t="s">
        <v>22761</v>
      </c>
      <c r="F5590" s="118" t="s">
        <v>22764</v>
      </c>
      <c r="G5590" s="118"/>
      <c r="H5590" s="118" t="s">
        <v>4507</v>
      </c>
      <c r="I5590" s="118" t="s">
        <v>7820</v>
      </c>
      <c r="J5590" s="118" t="s">
        <v>7820</v>
      </c>
    </row>
    <row r="5591" spans="1:10" ht="12.75">
      <c r="A5591" s="118" t="s">
        <v>902</v>
      </c>
      <c r="B5591" s="118" t="s">
        <v>8886</v>
      </c>
      <c r="C5591" s="118" t="b">
        <v>0</v>
      </c>
      <c r="D5591" s="118" t="e">
        <f t="shared" ca="1" si="1"/>
        <v>#NAME?</v>
      </c>
      <c r="E5591" s="118" t="s">
        <v>22761</v>
      </c>
      <c r="F5591" s="118" t="s">
        <v>22765</v>
      </c>
      <c r="G5591" s="118"/>
      <c r="H5591" s="118" t="s">
        <v>4305</v>
      </c>
      <c r="I5591" s="118" t="s">
        <v>7820</v>
      </c>
      <c r="J5591" s="118" t="s">
        <v>7820</v>
      </c>
    </row>
    <row r="5592" spans="1:10" ht="12.75">
      <c r="A5592" s="118" t="s">
        <v>22766</v>
      </c>
      <c r="B5592" s="118" t="s">
        <v>21738</v>
      </c>
      <c r="C5592" s="118" t="b">
        <v>0</v>
      </c>
      <c r="D5592" s="118" t="e">
        <f t="shared" ca="1" si="1"/>
        <v>#NAME?</v>
      </c>
      <c r="E5592" s="118" t="s">
        <v>22761</v>
      </c>
      <c r="F5592" s="118" t="s">
        <v>22767</v>
      </c>
      <c r="G5592" s="118"/>
      <c r="H5592" s="118" t="s">
        <v>7611</v>
      </c>
      <c r="I5592" s="118" t="s">
        <v>7820</v>
      </c>
      <c r="J5592" s="118" t="s">
        <v>7820</v>
      </c>
    </row>
    <row r="5593" spans="1:10" ht="12.75">
      <c r="A5593" s="118" t="s">
        <v>11241</v>
      </c>
      <c r="B5593" s="118" t="s">
        <v>22768</v>
      </c>
      <c r="C5593" s="118" t="b">
        <v>0</v>
      </c>
      <c r="D5593" s="118" t="e">
        <f t="shared" ca="1" si="1"/>
        <v>#NAME?</v>
      </c>
      <c r="E5593" s="118" t="s">
        <v>22761</v>
      </c>
      <c r="F5593" s="118" t="s">
        <v>22769</v>
      </c>
      <c r="G5593" s="118"/>
      <c r="H5593" s="118" t="s">
        <v>5607</v>
      </c>
      <c r="I5593" s="118" t="s">
        <v>7820</v>
      </c>
      <c r="J5593" s="118" t="s">
        <v>7820</v>
      </c>
    </row>
    <row r="5594" spans="1:10" ht="12.75">
      <c r="A5594" s="118" t="s">
        <v>989</v>
      </c>
      <c r="B5594" s="118" t="s">
        <v>22770</v>
      </c>
      <c r="C5594" s="118" t="b">
        <v>0</v>
      </c>
      <c r="D5594" s="118" t="e">
        <f t="shared" ca="1" si="1"/>
        <v>#NAME?</v>
      </c>
      <c r="E5594" s="118" t="s">
        <v>22771</v>
      </c>
      <c r="F5594" s="118" t="s">
        <v>22772</v>
      </c>
      <c r="G5594" s="118"/>
      <c r="H5594" s="118" t="s">
        <v>4276</v>
      </c>
      <c r="I5594" s="118" t="s">
        <v>9659</v>
      </c>
      <c r="J5594" s="118" t="s">
        <v>9660</v>
      </c>
    </row>
    <row r="5595" spans="1:10" ht="12.75">
      <c r="A5595" s="118" t="s">
        <v>1123</v>
      </c>
      <c r="B5595" s="118" t="s">
        <v>9251</v>
      </c>
      <c r="C5595" s="118" t="b">
        <v>0</v>
      </c>
      <c r="D5595" s="118" t="e">
        <f t="shared" ca="1" si="1"/>
        <v>#NAME?</v>
      </c>
      <c r="E5595" s="118" t="s">
        <v>22771</v>
      </c>
      <c r="F5595" s="118" t="s">
        <v>22773</v>
      </c>
      <c r="G5595" s="118"/>
      <c r="H5595" s="118" t="s">
        <v>4485</v>
      </c>
      <c r="I5595" s="118" t="s">
        <v>9659</v>
      </c>
      <c r="J5595" s="118" t="s">
        <v>9660</v>
      </c>
    </row>
    <row r="5596" spans="1:10" ht="12.75">
      <c r="A5596" s="118" t="s">
        <v>1704</v>
      </c>
      <c r="B5596" s="118" t="s">
        <v>22774</v>
      </c>
      <c r="C5596" s="118" t="b">
        <v>0</v>
      </c>
      <c r="D5596" s="118" t="e">
        <f t="shared" ca="1" si="1"/>
        <v>#NAME?</v>
      </c>
      <c r="E5596" s="118" t="s">
        <v>22771</v>
      </c>
      <c r="F5596" s="118" t="s">
        <v>22775</v>
      </c>
      <c r="G5596" s="118"/>
      <c r="H5596" s="118" t="s">
        <v>7647</v>
      </c>
      <c r="I5596" s="118" t="s">
        <v>9659</v>
      </c>
      <c r="J5596" s="118" t="s">
        <v>9660</v>
      </c>
    </row>
    <row r="5597" spans="1:10" ht="12.75">
      <c r="A5597" s="118" t="s">
        <v>1666</v>
      </c>
      <c r="B5597" s="118" t="s">
        <v>22776</v>
      </c>
      <c r="C5597" s="118" t="b">
        <v>0</v>
      </c>
      <c r="D5597" s="118" t="e">
        <f t="shared" ca="1" si="1"/>
        <v>#NAME?</v>
      </c>
      <c r="E5597" s="118" t="s">
        <v>22771</v>
      </c>
      <c r="F5597" s="118" t="s">
        <v>22777</v>
      </c>
      <c r="G5597" s="118"/>
      <c r="H5597" s="118" t="s">
        <v>4831</v>
      </c>
      <c r="I5597" s="118" t="s">
        <v>9659</v>
      </c>
      <c r="J5597" s="118" t="s">
        <v>9660</v>
      </c>
    </row>
    <row r="5598" spans="1:10" ht="12.75">
      <c r="A5598" s="118" t="s">
        <v>11213</v>
      </c>
      <c r="B5598" s="118" t="s">
        <v>22778</v>
      </c>
      <c r="C5598" s="118" t="b">
        <v>0</v>
      </c>
      <c r="D5598" s="118" t="e">
        <f t="shared" ca="1" si="1"/>
        <v>#NAME?</v>
      </c>
      <c r="E5598" s="118" t="s">
        <v>22771</v>
      </c>
      <c r="F5598" s="118" t="s">
        <v>22779</v>
      </c>
      <c r="G5598" s="118"/>
      <c r="H5598" s="118" t="s">
        <v>5607</v>
      </c>
      <c r="I5598" s="118" t="s">
        <v>9659</v>
      </c>
      <c r="J5598" s="118" t="s">
        <v>9660</v>
      </c>
    </row>
    <row r="5599" spans="1:10" ht="12.75">
      <c r="A5599" s="118" t="s">
        <v>2068</v>
      </c>
      <c r="B5599" s="118" t="s">
        <v>8431</v>
      </c>
      <c r="C5599" s="118" t="b">
        <v>0</v>
      </c>
      <c r="D5599" s="118" t="e">
        <f t="shared" ca="1" si="1"/>
        <v>#NAME?</v>
      </c>
      <c r="E5599" s="118" t="s">
        <v>22771</v>
      </c>
      <c r="F5599" s="118" t="s">
        <v>22780</v>
      </c>
      <c r="G5599" s="118"/>
      <c r="H5599" s="118" t="s">
        <v>4276</v>
      </c>
      <c r="I5599" s="118" t="s">
        <v>9659</v>
      </c>
      <c r="J5599" s="118" t="s">
        <v>9660</v>
      </c>
    </row>
    <row r="5600" spans="1:10" ht="12.75">
      <c r="A5600" s="118" t="s">
        <v>1081</v>
      </c>
      <c r="B5600" s="118" t="s">
        <v>22781</v>
      </c>
      <c r="C5600" s="118" t="b">
        <v>0</v>
      </c>
      <c r="D5600" s="118" t="e">
        <f t="shared" ca="1" si="1"/>
        <v>#NAME?</v>
      </c>
      <c r="E5600" s="118" t="s">
        <v>22771</v>
      </c>
      <c r="F5600" s="118" t="s">
        <v>22782</v>
      </c>
      <c r="G5600" s="118"/>
      <c r="H5600" s="118" t="s">
        <v>4276</v>
      </c>
      <c r="I5600" s="118" t="s">
        <v>9659</v>
      </c>
      <c r="J5600" s="118" t="s">
        <v>9660</v>
      </c>
    </row>
    <row r="5601" spans="1:10" ht="12.75">
      <c r="A5601" s="118" t="s">
        <v>1468</v>
      </c>
      <c r="B5601" s="118" t="s">
        <v>12162</v>
      </c>
      <c r="C5601" s="118" t="b">
        <v>0</v>
      </c>
      <c r="D5601" s="118" t="e">
        <f t="shared" ca="1" si="1"/>
        <v>#NAME?</v>
      </c>
      <c r="E5601" s="118" t="s">
        <v>22771</v>
      </c>
      <c r="F5601" s="118" t="s">
        <v>22783</v>
      </c>
      <c r="G5601" s="118"/>
      <c r="H5601" s="118" t="s">
        <v>4485</v>
      </c>
      <c r="I5601" s="118" t="s">
        <v>9659</v>
      </c>
      <c r="J5601" s="118" t="s">
        <v>9660</v>
      </c>
    </row>
    <row r="5602" spans="1:10" ht="12.75">
      <c r="A5602" s="118" t="s">
        <v>2647</v>
      </c>
      <c r="B5602" s="118" t="s">
        <v>22784</v>
      </c>
      <c r="C5602" s="118" t="b">
        <v>0</v>
      </c>
      <c r="D5602" s="118" t="e">
        <f t="shared" ca="1" si="1"/>
        <v>#NAME?</v>
      </c>
      <c r="E5602" s="118" t="s">
        <v>22771</v>
      </c>
      <c r="F5602" s="118" t="s">
        <v>22785</v>
      </c>
      <c r="G5602" s="118"/>
      <c r="H5602" s="118" t="s">
        <v>7647</v>
      </c>
      <c r="I5602" s="118" t="s">
        <v>9659</v>
      </c>
      <c r="J5602" s="118" t="s">
        <v>9660</v>
      </c>
    </row>
    <row r="5603" spans="1:10" ht="12.75">
      <c r="A5603" s="118" t="s">
        <v>9440</v>
      </c>
      <c r="B5603" s="118" t="s">
        <v>1404</v>
      </c>
      <c r="C5603" s="118" t="b">
        <v>0</v>
      </c>
      <c r="D5603" s="118" t="e">
        <f t="shared" ca="1" si="1"/>
        <v>#NAME?</v>
      </c>
      <c r="E5603" s="118" t="s">
        <v>22771</v>
      </c>
      <c r="F5603" s="118" t="s">
        <v>22786</v>
      </c>
      <c r="G5603" s="118"/>
      <c r="H5603" s="118" t="s">
        <v>22787</v>
      </c>
      <c r="I5603" s="118" t="s">
        <v>9659</v>
      </c>
      <c r="J5603" s="118" t="s">
        <v>9660</v>
      </c>
    </row>
    <row r="5604" spans="1:10" ht="12.75">
      <c r="A5604" s="118" t="s">
        <v>22788</v>
      </c>
      <c r="B5604" s="118" t="s">
        <v>22789</v>
      </c>
      <c r="C5604" s="118" t="b">
        <v>0</v>
      </c>
      <c r="D5604" s="118" t="e">
        <f t="shared" ca="1" si="1"/>
        <v>#NAME?</v>
      </c>
      <c r="E5604" s="118" t="s">
        <v>22771</v>
      </c>
      <c r="F5604" s="118" t="s">
        <v>22790</v>
      </c>
      <c r="G5604" s="118"/>
      <c r="H5604" s="118" t="s">
        <v>4485</v>
      </c>
      <c r="I5604" s="118" t="s">
        <v>9659</v>
      </c>
      <c r="J5604" s="118" t="s">
        <v>9660</v>
      </c>
    </row>
    <row r="5605" spans="1:10" ht="12.75">
      <c r="A5605" s="118" t="s">
        <v>10793</v>
      </c>
      <c r="B5605" s="118" t="s">
        <v>22791</v>
      </c>
      <c r="C5605" s="118" t="b">
        <v>0</v>
      </c>
      <c r="D5605" s="118" t="e">
        <f t="shared" ca="1" si="1"/>
        <v>#NAME?</v>
      </c>
      <c r="E5605" s="118" t="s">
        <v>22771</v>
      </c>
      <c r="F5605" s="118" t="s">
        <v>22792</v>
      </c>
      <c r="G5605" s="118"/>
      <c r="H5605" s="118" t="s">
        <v>7611</v>
      </c>
      <c r="I5605" s="118" t="s">
        <v>9659</v>
      </c>
      <c r="J5605" s="118" t="s">
        <v>9660</v>
      </c>
    </row>
    <row r="5606" spans="1:10" ht="12.75">
      <c r="A5606" s="118" t="s">
        <v>2135</v>
      </c>
      <c r="B5606" s="118" t="s">
        <v>2279</v>
      </c>
      <c r="C5606" s="118" t="b">
        <v>0</v>
      </c>
      <c r="D5606" s="118" t="e">
        <f t="shared" ca="1" si="1"/>
        <v>#NAME?</v>
      </c>
      <c r="E5606" s="118" t="s">
        <v>22771</v>
      </c>
      <c r="F5606" s="118" t="s">
        <v>22793</v>
      </c>
      <c r="G5606" s="118"/>
      <c r="H5606" s="118" t="s">
        <v>4276</v>
      </c>
      <c r="I5606" s="118" t="s">
        <v>9659</v>
      </c>
      <c r="J5606" s="118" t="s">
        <v>9660</v>
      </c>
    </row>
    <row r="5607" spans="1:10" ht="12.75">
      <c r="A5607" s="118" t="s">
        <v>8358</v>
      </c>
      <c r="B5607" s="118" t="s">
        <v>9972</v>
      </c>
      <c r="C5607" s="118" t="b">
        <v>0</v>
      </c>
      <c r="D5607" s="118" t="e">
        <f t="shared" ca="1" si="1"/>
        <v>#NAME?</v>
      </c>
      <c r="E5607" s="118" t="s">
        <v>22771</v>
      </c>
      <c r="F5607" s="118" t="s">
        <v>22794</v>
      </c>
      <c r="G5607" s="118"/>
      <c r="H5607" s="118" t="s">
        <v>4831</v>
      </c>
      <c r="I5607" s="118" t="s">
        <v>9659</v>
      </c>
      <c r="J5607" s="118" t="s">
        <v>9660</v>
      </c>
    </row>
    <row r="5608" spans="1:10" ht="12.75">
      <c r="A5608" s="118" t="s">
        <v>798</v>
      </c>
      <c r="B5608" s="118" t="s">
        <v>16654</v>
      </c>
      <c r="C5608" s="118" t="b">
        <v>0</v>
      </c>
      <c r="D5608" s="118" t="e">
        <f t="shared" ca="1" si="1"/>
        <v>#NAME?</v>
      </c>
      <c r="E5608" s="118" t="s">
        <v>22795</v>
      </c>
      <c r="F5608" s="118" t="s">
        <v>22796</v>
      </c>
      <c r="G5608" s="118"/>
      <c r="H5608" s="118" t="s">
        <v>5607</v>
      </c>
      <c r="I5608" s="118" t="s">
        <v>22797</v>
      </c>
      <c r="J5608" s="118" t="s">
        <v>22798</v>
      </c>
    </row>
    <row r="5609" spans="1:10" ht="12.75">
      <c r="A5609" s="118" t="s">
        <v>873</v>
      </c>
      <c r="B5609" s="118" t="s">
        <v>22399</v>
      </c>
      <c r="C5609" s="118" t="b">
        <v>0</v>
      </c>
      <c r="D5609" s="118" t="e">
        <f t="shared" ca="1" si="1"/>
        <v>#NAME?</v>
      </c>
      <c r="E5609" s="118" t="s">
        <v>22795</v>
      </c>
      <c r="F5609" s="118" t="s">
        <v>22799</v>
      </c>
      <c r="G5609" s="118"/>
      <c r="H5609" s="118" t="s">
        <v>4278</v>
      </c>
      <c r="I5609" s="118" t="s">
        <v>22797</v>
      </c>
      <c r="J5609" s="118" t="s">
        <v>22798</v>
      </c>
    </row>
    <row r="5610" spans="1:10" ht="12.75">
      <c r="A5610" s="118" t="s">
        <v>8016</v>
      </c>
      <c r="B5610" s="118" t="s">
        <v>22800</v>
      </c>
      <c r="C5610" s="118" t="b">
        <v>0</v>
      </c>
      <c r="D5610" s="118" t="e">
        <f t="shared" ca="1" si="1"/>
        <v>#NAME?</v>
      </c>
      <c r="E5610" s="118" t="s">
        <v>22795</v>
      </c>
      <c r="F5610" s="118" t="s">
        <v>22801</v>
      </c>
      <c r="G5610" s="118"/>
      <c r="H5610" s="118" t="s">
        <v>5607</v>
      </c>
      <c r="I5610" s="118" t="s">
        <v>22797</v>
      </c>
      <c r="J5610" s="118" t="s">
        <v>22798</v>
      </c>
    </row>
    <row r="5611" spans="1:10" ht="12.75">
      <c r="A5611" s="118" t="s">
        <v>2057</v>
      </c>
      <c r="B5611" s="118" t="s">
        <v>22802</v>
      </c>
      <c r="C5611" s="118" t="b">
        <v>0</v>
      </c>
      <c r="D5611" s="118" t="e">
        <f t="shared" ca="1" si="1"/>
        <v>#NAME?</v>
      </c>
      <c r="E5611" s="118" t="s">
        <v>22795</v>
      </c>
      <c r="F5611" s="118" t="s">
        <v>22803</v>
      </c>
      <c r="G5611" s="118"/>
      <c r="H5611" s="118" t="s">
        <v>4278</v>
      </c>
      <c r="I5611" s="118" t="s">
        <v>22797</v>
      </c>
      <c r="J5611" s="118" t="s">
        <v>22798</v>
      </c>
    </row>
    <row r="5612" spans="1:10" ht="12.75">
      <c r="A5612" s="118" t="s">
        <v>20848</v>
      </c>
      <c r="B5612" s="118" t="s">
        <v>1817</v>
      </c>
      <c r="C5612" s="118" t="b">
        <v>0</v>
      </c>
      <c r="D5612" s="118" t="e">
        <f t="shared" ca="1" si="1"/>
        <v>#NAME?</v>
      </c>
      <c r="E5612" s="118" t="s">
        <v>22795</v>
      </c>
      <c r="F5612" s="118" t="s">
        <v>22804</v>
      </c>
      <c r="G5612" s="118"/>
      <c r="H5612" s="118" t="s">
        <v>7611</v>
      </c>
      <c r="I5612" s="118" t="s">
        <v>22797</v>
      </c>
      <c r="J5612" s="118" t="s">
        <v>22798</v>
      </c>
    </row>
    <row r="5613" spans="1:10" ht="12.75">
      <c r="A5613" s="118" t="s">
        <v>8358</v>
      </c>
      <c r="B5613" s="118" t="s">
        <v>18517</v>
      </c>
      <c r="C5613" s="118" t="b">
        <v>0</v>
      </c>
      <c r="D5613" s="118" t="e">
        <f t="shared" ca="1" si="1"/>
        <v>#NAME?</v>
      </c>
      <c r="E5613" s="118" t="s">
        <v>22805</v>
      </c>
      <c r="F5613" s="118" t="s">
        <v>22806</v>
      </c>
      <c r="G5613" s="118"/>
      <c r="H5613" s="118" t="s">
        <v>22807</v>
      </c>
      <c r="I5613" s="118" t="s">
        <v>8307</v>
      </c>
      <c r="J5613" s="118" t="s">
        <v>7636</v>
      </c>
    </row>
    <row r="5614" spans="1:10" ht="12.75">
      <c r="A5614" s="118" t="s">
        <v>2300</v>
      </c>
      <c r="B5614" s="118" t="s">
        <v>22808</v>
      </c>
      <c r="C5614" s="118" t="b">
        <v>0</v>
      </c>
      <c r="D5614" s="118" t="e">
        <f t="shared" ca="1" si="1"/>
        <v>#NAME?</v>
      </c>
      <c r="E5614" s="118" t="s">
        <v>22809</v>
      </c>
      <c r="F5614" s="118" t="s">
        <v>22810</v>
      </c>
      <c r="G5614" s="118"/>
      <c r="H5614" s="118" t="s">
        <v>22811</v>
      </c>
      <c r="I5614" s="118" t="s">
        <v>3131</v>
      </c>
      <c r="J5614" s="118" t="s">
        <v>7622</v>
      </c>
    </row>
    <row r="5615" spans="1:10" ht="12.75">
      <c r="A5615" s="118" t="s">
        <v>830</v>
      </c>
      <c r="B5615" s="118" t="s">
        <v>22812</v>
      </c>
      <c r="C5615" s="118" t="b">
        <v>0</v>
      </c>
      <c r="D5615" s="118" t="e">
        <f t="shared" ca="1" si="1"/>
        <v>#NAME?</v>
      </c>
      <c r="E5615" s="118" t="s">
        <v>22809</v>
      </c>
      <c r="F5615" s="118" t="s">
        <v>22813</v>
      </c>
      <c r="G5615" s="118"/>
      <c r="H5615" s="118" t="s">
        <v>4276</v>
      </c>
      <c r="I5615" s="118" t="s">
        <v>3131</v>
      </c>
      <c r="J5615" s="118" t="s">
        <v>7622</v>
      </c>
    </row>
    <row r="5616" spans="1:10" ht="12.75">
      <c r="A5616" s="118" t="s">
        <v>10433</v>
      </c>
      <c r="B5616" s="118" t="s">
        <v>22814</v>
      </c>
      <c r="C5616" s="118" t="b">
        <v>0</v>
      </c>
      <c r="D5616" s="118" t="e">
        <f t="shared" ca="1" si="1"/>
        <v>#NAME?</v>
      </c>
      <c r="E5616" s="118" t="s">
        <v>22809</v>
      </c>
      <c r="F5616" s="118" t="s">
        <v>22815</v>
      </c>
      <c r="G5616" s="118"/>
      <c r="H5616" s="118" t="s">
        <v>4276</v>
      </c>
      <c r="I5616" s="118" t="s">
        <v>3131</v>
      </c>
      <c r="J5616" s="118" t="s">
        <v>7622</v>
      </c>
    </row>
    <row r="5617" spans="1:10" ht="12.75">
      <c r="A5617" s="118" t="s">
        <v>2290</v>
      </c>
      <c r="B5617" s="118" t="s">
        <v>8550</v>
      </c>
      <c r="C5617" s="118" t="b">
        <v>0</v>
      </c>
      <c r="D5617" s="118" t="e">
        <f t="shared" ca="1" si="1"/>
        <v>#NAME?</v>
      </c>
      <c r="E5617" s="118" t="s">
        <v>22809</v>
      </c>
      <c r="F5617" s="118" t="s">
        <v>22816</v>
      </c>
      <c r="G5617" s="118"/>
      <c r="H5617" s="118" t="s">
        <v>5273</v>
      </c>
      <c r="I5617" s="118" t="s">
        <v>3131</v>
      </c>
      <c r="J5617" s="118" t="s">
        <v>7622</v>
      </c>
    </row>
    <row r="5618" spans="1:10" ht="12.75">
      <c r="A5618" s="118" t="s">
        <v>22817</v>
      </c>
      <c r="B5618" s="118" t="s">
        <v>22818</v>
      </c>
      <c r="C5618" s="118" t="b">
        <v>0</v>
      </c>
      <c r="D5618" s="118" t="e">
        <f t="shared" ca="1" si="1"/>
        <v>#NAME?</v>
      </c>
      <c r="E5618" s="118" t="s">
        <v>22809</v>
      </c>
      <c r="F5618" s="118" t="s">
        <v>22819</v>
      </c>
      <c r="G5618" s="118"/>
      <c r="H5618" s="118" t="s">
        <v>5273</v>
      </c>
      <c r="I5618" s="118" t="s">
        <v>3131</v>
      </c>
      <c r="J5618" s="118" t="s">
        <v>7622</v>
      </c>
    </row>
    <row r="5619" spans="1:10" ht="12.75">
      <c r="A5619" s="118" t="s">
        <v>12871</v>
      </c>
      <c r="B5619" s="118" t="s">
        <v>22820</v>
      </c>
      <c r="C5619" s="118" t="b">
        <v>0</v>
      </c>
      <c r="D5619" s="118" t="e">
        <f t="shared" ca="1" si="1"/>
        <v>#NAME?</v>
      </c>
      <c r="E5619" s="118" t="s">
        <v>22821</v>
      </c>
      <c r="F5619" s="118" t="s">
        <v>22822</v>
      </c>
      <c r="G5619" s="118"/>
      <c r="H5619" s="118" t="s">
        <v>7611</v>
      </c>
      <c r="I5619" s="118" t="s">
        <v>16217</v>
      </c>
      <c r="J5619" s="118"/>
    </row>
    <row r="5620" spans="1:10" ht="12.75">
      <c r="A5620" s="118" t="s">
        <v>22823</v>
      </c>
      <c r="B5620" s="118" t="s">
        <v>22824</v>
      </c>
      <c r="C5620" s="118" t="b">
        <v>0</v>
      </c>
      <c r="D5620" s="118" t="e">
        <f t="shared" ca="1" si="1"/>
        <v>#NAME?</v>
      </c>
      <c r="E5620" s="118" t="s">
        <v>22821</v>
      </c>
      <c r="F5620" s="118" t="s">
        <v>22825</v>
      </c>
      <c r="G5620" s="118"/>
      <c r="H5620" s="118" t="s">
        <v>5279</v>
      </c>
      <c r="I5620" s="118" t="s">
        <v>16217</v>
      </c>
      <c r="J5620" s="118"/>
    </row>
    <row r="5621" spans="1:10" ht="12.75">
      <c r="A5621" s="118" t="s">
        <v>22826</v>
      </c>
      <c r="B5621" s="118" t="s">
        <v>1485</v>
      </c>
      <c r="C5621" s="118" t="b">
        <v>0</v>
      </c>
      <c r="D5621" s="118" t="e">
        <f t="shared" ca="1" si="1"/>
        <v>#NAME?</v>
      </c>
      <c r="E5621" s="118" t="s">
        <v>22821</v>
      </c>
      <c r="F5621" s="118" t="s">
        <v>22827</v>
      </c>
      <c r="G5621" s="118"/>
      <c r="H5621" s="118" t="s">
        <v>4276</v>
      </c>
      <c r="I5621" s="118" t="s">
        <v>16217</v>
      </c>
      <c r="J5621" s="118"/>
    </row>
    <row r="5622" spans="1:10" ht="12.75">
      <c r="A5622" s="118" t="s">
        <v>22828</v>
      </c>
      <c r="B5622" s="118" t="s">
        <v>12871</v>
      </c>
      <c r="C5622" s="118" t="b">
        <v>0</v>
      </c>
      <c r="D5622" s="118" t="e">
        <f t="shared" ca="1" si="1"/>
        <v>#NAME?</v>
      </c>
      <c r="E5622" s="118" t="s">
        <v>22821</v>
      </c>
      <c r="F5622" s="118" t="s">
        <v>22829</v>
      </c>
      <c r="G5622" s="118"/>
      <c r="H5622" s="118" t="s">
        <v>4276</v>
      </c>
      <c r="I5622" s="118" t="s">
        <v>16217</v>
      </c>
      <c r="J5622" s="118"/>
    </row>
    <row r="5623" spans="1:10" ht="12.75">
      <c r="A5623" s="118" t="s">
        <v>16193</v>
      </c>
      <c r="B5623" s="118" t="s">
        <v>1307</v>
      </c>
      <c r="C5623" s="118" t="b">
        <v>0</v>
      </c>
      <c r="D5623" s="118" t="e">
        <f t="shared" ca="1" si="1"/>
        <v>#NAME?</v>
      </c>
      <c r="E5623" s="118" t="s">
        <v>22821</v>
      </c>
      <c r="F5623" s="118" t="s">
        <v>22830</v>
      </c>
      <c r="G5623" s="118"/>
      <c r="H5623" s="118" t="s">
        <v>4276</v>
      </c>
      <c r="I5623" s="118" t="s">
        <v>16217</v>
      </c>
      <c r="J5623" s="118"/>
    </row>
    <row r="5624" spans="1:10" ht="12.75">
      <c r="A5624" s="118" t="s">
        <v>11350</v>
      </c>
      <c r="B5624" s="118" t="s">
        <v>8652</v>
      </c>
      <c r="C5624" s="118" t="b">
        <v>0</v>
      </c>
      <c r="D5624" s="118" t="e">
        <f t="shared" ca="1" si="1"/>
        <v>#NAME?</v>
      </c>
      <c r="E5624" s="118" t="s">
        <v>22821</v>
      </c>
      <c r="F5624" s="118" t="s">
        <v>22831</v>
      </c>
      <c r="G5624" s="118"/>
      <c r="H5624" s="118" t="s">
        <v>4278</v>
      </c>
      <c r="I5624" s="118" t="s">
        <v>16217</v>
      </c>
      <c r="J5624" s="118"/>
    </row>
    <row r="5625" spans="1:10" ht="12.75">
      <c r="A5625" s="118" t="s">
        <v>8556</v>
      </c>
      <c r="B5625" s="118" t="s">
        <v>22832</v>
      </c>
      <c r="C5625" s="118" t="b">
        <v>0</v>
      </c>
      <c r="D5625" s="118" t="e">
        <f t="shared" ca="1" si="1"/>
        <v>#NAME?</v>
      </c>
      <c r="E5625" s="118" t="s">
        <v>22833</v>
      </c>
      <c r="F5625" s="118" t="s">
        <v>22834</v>
      </c>
      <c r="G5625" s="118"/>
      <c r="H5625" s="118" t="s">
        <v>4305</v>
      </c>
      <c r="I5625" s="118" t="s">
        <v>3131</v>
      </c>
      <c r="J5625" s="118" t="s">
        <v>7622</v>
      </c>
    </row>
    <row r="5626" spans="1:10" ht="12.75">
      <c r="A5626" s="118" t="s">
        <v>9474</v>
      </c>
      <c r="B5626" s="118" t="s">
        <v>22835</v>
      </c>
      <c r="C5626" s="118" t="b">
        <v>0</v>
      </c>
      <c r="D5626" s="118" t="e">
        <f t="shared" ca="1" si="1"/>
        <v>#NAME?</v>
      </c>
      <c r="E5626" s="118" t="s">
        <v>22833</v>
      </c>
      <c r="F5626" s="118" t="s">
        <v>22836</v>
      </c>
      <c r="G5626" s="118"/>
      <c r="H5626" s="118" t="s">
        <v>4305</v>
      </c>
      <c r="I5626" s="118" t="s">
        <v>3131</v>
      </c>
      <c r="J5626" s="118" t="s">
        <v>7622</v>
      </c>
    </row>
    <row r="5627" spans="1:10" ht="12.75">
      <c r="A5627" s="118" t="s">
        <v>1544</v>
      </c>
      <c r="B5627" s="118" t="s">
        <v>14663</v>
      </c>
      <c r="C5627" s="118" t="b">
        <v>0</v>
      </c>
      <c r="D5627" s="118" t="e">
        <f t="shared" ca="1" si="1"/>
        <v>#NAME?</v>
      </c>
      <c r="E5627" s="118" t="s">
        <v>22833</v>
      </c>
      <c r="F5627" s="118" t="s">
        <v>22837</v>
      </c>
      <c r="G5627" s="118"/>
      <c r="H5627" s="118" t="s">
        <v>4305</v>
      </c>
      <c r="I5627" s="118" t="s">
        <v>3131</v>
      </c>
      <c r="J5627" s="118" t="s">
        <v>7622</v>
      </c>
    </row>
    <row r="5628" spans="1:10" ht="12.75">
      <c r="A5628" s="118" t="s">
        <v>11936</v>
      </c>
      <c r="B5628" s="118" t="s">
        <v>22838</v>
      </c>
      <c r="C5628" s="118" t="b">
        <v>0</v>
      </c>
      <c r="D5628" s="118" t="e">
        <f t="shared" ca="1" si="1"/>
        <v>#NAME?</v>
      </c>
      <c r="E5628" s="118" t="s">
        <v>22833</v>
      </c>
      <c r="F5628" s="118" t="s">
        <v>22839</v>
      </c>
      <c r="G5628" s="118"/>
      <c r="H5628" s="118" t="s">
        <v>4305</v>
      </c>
      <c r="I5628" s="118" t="s">
        <v>3131</v>
      </c>
      <c r="J5628" s="118" t="s">
        <v>7622</v>
      </c>
    </row>
    <row r="5629" spans="1:10" ht="12.75">
      <c r="A5629" s="118" t="s">
        <v>9828</v>
      </c>
      <c r="B5629" s="118" t="s">
        <v>15636</v>
      </c>
      <c r="C5629" s="118" t="b">
        <v>0</v>
      </c>
      <c r="D5629" s="118" t="e">
        <f t="shared" ca="1" si="1"/>
        <v>#NAME?</v>
      </c>
      <c r="E5629" s="118" t="s">
        <v>22833</v>
      </c>
      <c r="F5629" s="118" t="s">
        <v>22840</v>
      </c>
      <c r="G5629" s="118"/>
      <c r="H5629" s="118" t="s">
        <v>7771</v>
      </c>
      <c r="I5629" s="118" t="s">
        <v>3131</v>
      </c>
      <c r="J5629" s="118" t="s">
        <v>7622</v>
      </c>
    </row>
    <row r="5630" spans="1:10" ht="12.75">
      <c r="A5630" s="118" t="s">
        <v>8031</v>
      </c>
      <c r="B5630" s="118" t="s">
        <v>8708</v>
      </c>
      <c r="C5630" s="118" t="b">
        <v>0</v>
      </c>
      <c r="D5630" s="118" t="e">
        <f t="shared" ca="1" si="1"/>
        <v>#NAME?</v>
      </c>
      <c r="E5630" s="118" t="s">
        <v>22833</v>
      </c>
      <c r="F5630" s="118" t="s">
        <v>22841</v>
      </c>
      <c r="G5630" s="118"/>
      <c r="H5630" s="118" t="s">
        <v>5209</v>
      </c>
      <c r="I5630" s="118" t="s">
        <v>3131</v>
      </c>
      <c r="J5630" s="118" t="s">
        <v>7622</v>
      </c>
    </row>
    <row r="5631" spans="1:10" ht="12.75">
      <c r="A5631" s="118" t="s">
        <v>882</v>
      </c>
      <c r="B5631" s="118" t="s">
        <v>13929</v>
      </c>
      <c r="C5631" s="118" t="b">
        <v>0</v>
      </c>
      <c r="D5631" s="118" t="e">
        <f t="shared" ca="1" si="1"/>
        <v>#NAME?</v>
      </c>
      <c r="E5631" s="118" t="s">
        <v>22842</v>
      </c>
      <c r="F5631" s="118" t="s">
        <v>22843</v>
      </c>
      <c r="G5631" s="118"/>
      <c r="H5631" s="118" t="s">
        <v>22844</v>
      </c>
      <c r="I5631" s="118" t="s">
        <v>13063</v>
      </c>
      <c r="J5631" s="118" t="s">
        <v>13064</v>
      </c>
    </row>
    <row r="5632" spans="1:10" ht="12.75">
      <c r="A5632" s="118" t="s">
        <v>12041</v>
      </c>
      <c r="B5632" s="118" t="s">
        <v>9299</v>
      </c>
      <c r="C5632" s="118" t="b">
        <v>0</v>
      </c>
      <c r="D5632" s="118" t="e">
        <f t="shared" ca="1" si="1"/>
        <v>#NAME?</v>
      </c>
      <c r="E5632" s="118" t="s">
        <v>22845</v>
      </c>
      <c r="F5632" s="118" t="s">
        <v>22846</v>
      </c>
      <c r="G5632" s="118"/>
      <c r="H5632" s="118" t="s">
        <v>10772</v>
      </c>
      <c r="I5632" s="118" t="s">
        <v>22847</v>
      </c>
      <c r="J5632" s="118" t="s">
        <v>7820</v>
      </c>
    </row>
    <row r="5633" spans="1:10" ht="12.75">
      <c r="A5633" s="118" t="s">
        <v>14570</v>
      </c>
      <c r="B5633" s="118" t="s">
        <v>22848</v>
      </c>
      <c r="C5633" s="118" t="b">
        <v>0</v>
      </c>
      <c r="D5633" s="118" t="e">
        <f t="shared" ca="1" si="1"/>
        <v>#NAME?</v>
      </c>
      <c r="E5633" s="118" t="s">
        <v>22845</v>
      </c>
      <c r="F5633" s="118" t="s">
        <v>22849</v>
      </c>
      <c r="G5633" s="118"/>
      <c r="H5633" s="118" t="s">
        <v>4278</v>
      </c>
      <c r="I5633" s="118" t="s">
        <v>22847</v>
      </c>
      <c r="J5633" s="118" t="s">
        <v>7820</v>
      </c>
    </row>
    <row r="5634" spans="1:10" ht="12.75">
      <c r="A5634" s="118" t="s">
        <v>10417</v>
      </c>
      <c r="B5634" s="118" t="s">
        <v>22850</v>
      </c>
      <c r="C5634" s="118" t="b">
        <v>0</v>
      </c>
      <c r="D5634" s="118" t="e">
        <f t="shared" ca="1" si="1"/>
        <v>#NAME?</v>
      </c>
      <c r="E5634" s="118" t="s">
        <v>22845</v>
      </c>
      <c r="F5634" s="118" t="s">
        <v>22851</v>
      </c>
      <c r="G5634" s="118"/>
      <c r="H5634" s="118" t="s">
        <v>10772</v>
      </c>
      <c r="I5634" s="118" t="s">
        <v>22847</v>
      </c>
      <c r="J5634" s="118" t="s">
        <v>7820</v>
      </c>
    </row>
    <row r="5635" spans="1:10" ht="12.75">
      <c r="A5635" s="118" t="s">
        <v>1591</v>
      </c>
      <c r="B5635" s="118" t="s">
        <v>22852</v>
      </c>
      <c r="C5635" s="118" t="b">
        <v>0</v>
      </c>
      <c r="D5635" s="118" t="e">
        <f t="shared" ca="1" si="1"/>
        <v>#NAME?</v>
      </c>
      <c r="E5635" s="118" t="s">
        <v>22845</v>
      </c>
      <c r="F5635" s="118" t="s">
        <v>22853</v>
      </c>
      <c r="G5635" s="118"/>
      <c r="H5635" s="118" t="s">
        <v>4278</v>
      </c>
      <c r="I5635" s="118" t="s">
        <v>22847</v>
      </c>
      <c r="J5635" s="118" t="s">
        <v>7820</v>
      </c>
    </row>
    <row r="5636" spans="1:10" ht="12.75">
      <c r="A5636" s="118" t="s">
        <v>1591</v>
      </c>
      <c r="B5636" s="118" t="s">
        <v>10580</v>
      </c>
      <c r="C5636" s="118" t="b">
        <v>0</v>
      </c>
      <c r="D5636" s="118" t="e">
        <f t="shared" ca="1" si="1"/>
        <v>#NAME?</v>
      </c>
      <c r="E5636" s="118" t="s">
        <v>22845</v>
      </c>
      <c r="F5636" s="118" t="s">
        <v>22854</v>
      </c>
      <c r="G5636" s="118"/>
      <c r="H5636" s="118" t="s">
        <v>20875</v>
      </c>
      <c r="I5636" s="118" t="s">
        <v>22847</v>
      </c>
      <c r="J5636" s="118" t="s">
        <v>7820</v>
      </c>
    </row>
    <row r="5637" spans="1:10" ht="12.75">
      <c r="A5637" s="118" t="s">
        <v>1240</v>
      </c>
      <c r="B5637" s="118" t="s">
        <v>11382</v>
      </c>
      <c r="C5637" s="118" t="b">
        <v>0</v>
      </c>
      <c r="D5637" s="118" t="e">
        <f t="shared" ca="1" si="1"/>
        <v>#NAME?</v>
      </c>
      <c r="E5637" s="118" t="s">
        <v>22845</v>
      </c>
      <c r="F5637" s="118" t="s">
        <v>22855</v>
      </c>
      <c r="G5637" s="118"/>
      <c r="H5637" s="118" t="s">
        <v>4485</v>
      </c>
      <c r="I5637" s="118" t="s">
        <v>22847</v>
      </c>
      <c r="J5637" s="118" t="s">
        <v>7820</v>
      </c>
    </row>
    <row r="5638" spans="1:10" ht="12.75">
      <c r="A5638" s="118" t="s">
        <v>882</v>
      </c>
      <c r="B5638" s="118" t="s">
        <v>9508</v>
      </c>
      <c r="C5638" s="118" t="b">
        <v>0</v>
      </c>
      <c r="D5638" s="118" t="e">
        <f t="shared" ca="1" si="1"/>
        <v>#NAME?</v>
      </c>
      <c r="E5638" s="118" t="s">
        <v>22845</v>
      </c>
      <c r="F5638" s="118" t="s">
        <v>22856</v>
      </c>
      <c r="G5638" s="118"/>
      <c r="H5638" s="118" t="s">
        <v>5273</v>
      </c>
      <c r="I5638" s="118" t="s">
        <v>22847</v>
      </c>
      <c r="J5638" s="118" t="s">
        <v>7820</v>
      </c>
    </row>
    <row r="5639" spans="1:10" ht="12.75">
      <c r="A5639" s="118" t="s">
        <v>8195</v>
      </c>
      <c r="B5639" s="118" t="s">
        <v>22857</v>
      </c>
      <c r="C5639" s="118" t="b">
        <v>0</v>
      </c>
      <c r="D5639" s="118" t="e">
        <f t="shared" ca="1" si="1"/>
        <v>#NAME?</v>
      </c>
      <c r="E5639" s="118" t="s">
        <v>22845</v>
      </c>
      <c r="F5639" s="118" t="s">
        <v>22858</v>
      </c>
      <c r="G5639" s="118"/>
      <c r="H5639" s="118" t="s">
        <v>5607</v>
      </c>
      <c r="I5639" s="118" t="s">
        <v>22847</v>
      </c>
      <c r="J5639" s="118" t="s">
        <v>7820</v>
      </c>
    </row>
    <row r="5640" spans="1:10" ht="12.75">
      <c r="A5640" s="118" t="s">
        <v>22859</v>
      </c>
      <c r="B5640" s="118" t="s">
        <v>22860</v>
      </c>
      <c r="C5640" s="118" t="b">
        <v>0</v>
      </c>
      <c r="D5640" s="118" t="e">
        <f t="shared" ca="1" si="1"/>
        <v>#NAME?</v>
      </c>
      <c r="E5640" s="118" t="s">
        <v>22845</v>
      </c>
      <c r="F5640" s="118" t="s">
        <v>22861</v>
      </c>
      <c r="G5640" s="118"/>
      <c r="H5640" s="118" t="s">
        <v>5273</v>
      </c>
      <c r="I5640" s="118" t="s">
        <v>22847</v>
      </c>
      <c r="J5640" s="118" t="s">
        <v>7820</v>
      </c>
    </row>
    <row r="5641" spans="1:10" ht="12.75">
      <c r="A5641" s="118" t="s">
        <v>1468</v>
      </c>
      <c r="B5641" s="118" t="s">
        <v>2193</v>
      </c>
      <c r="C5641" s="118" t="b">
        <v>0</v>
      </c>
      <c r="D5641" s="118" t="e">
        <f t="shared" ca="1" si="1"/>
        <v>#NAME?</v>
      </c>
      <c r="E5641" s="118" t="s">
        <v>22845</v>
      </c>
      <c r="F5641" s="118" t="s">
        <v>22862</v>
      </c>
      <c r="G5641" s="118"/>
      <c r="H5641" s="118" t="s">
        <v>4278</v>
      </c>
      <c r="I5641" s="118" t="s">
        <v>22847</v>
      </c>
      <c r="J5641" s="118" t="s">
        <v>7820</v>
      </c>
    </row>
    <row r="5642" spans="1:10" ht="12.75">
      <c r="A5642" s="118" t="s">
        <v>22863</v>
      </c>
      <c r="B5642" s="118" t="s">
        <v>1922</v>
      </c>
      <c r="C5642" s="118" t="b">
        <v>0</v>
      </c>
      <c r="D5642" s="118" t="e">
        <f t="shared" ca="1" si="1"/>
        <v>#NAME?</v>
      </c>
      <c r="E5642" s="118" t="s">
        <v>22845</v>
      </c>
      <c r="F5642" s="118" t="s">
        <v>22864</v>
      </c>
      <c r="G5642" s="118"/>
      <c r="H5642" s="118" t="s">
        <v>10772</v>
      </c>
      <c r="I5642" s="118" t="s">
        <v>22847</v>
      </c>
      <c r="J5642" s="118" t="s">
        <v>7820</v>
      </c>
    </row>
    <row r="5643" spans="1:10" ht="12.75">
      <c r="A5643" s="118" t="s">
        <v>873</v>
      </c>
      <c r="B5643" s="118" t="s">
        <v>1562</v>
      </c>
      <c r="C5643" s="118" t="b">
        <v>0</v>
      </c>
      <c r="D5643" s="118" t="e">
        <f t="shared" ca="1" si="1"/>
        <v>#NAME?</v>
      </c>
      <c r="E5643" s="118" t="s">
        <v>22865</v>
      </c>
      <c r="F5643" s="118" t="s">
        <v>22866</v>
      </c>
      <c r="G5643" s="118"/>
      <c r="H5643" s="118" t="s">
        <v>4485</v>
      </c>
      <c r="I5643" s="118" t="s">
        <v>7642</v>
      </c>
      <c r="J5643" s="118"/>
    </row>
    <row r="5644" spans="1:10" ht="12.75">
      <c r="A5644" s="118" t="s">
        <v>15552</v>
      </c>
      <c r="B5644" s="118" t="s">
        <v>22867</v>
      </c>
      <c r="C5644" s="118" t="b">
        <v>0</v>
      </c>
      <c r="D5644" s="118" t="e">
        <f t="shared" ca="1" si="1"/>
        <v>#NAME?</v>
      </c>
      <c r="E5644" s="118" t="s">
        <v>22868</v>
      </c>
      <c r="F5644" s="118" t="s">
        <v>22869</v>
      </c>
      <c r="G5644" s="118"/>
      <c r="H5644" s="118" t="s">
        <v>10534</v>
      </c>
      <c r="I5644" s="118" t="s">
        <v>10284</v>
      </c>
      <c r="J5644" s="118" t="s">
        <v>9660</v>
      </c>
    </row>
    <row r="5645" spans="1:10" ht="12.75">
      <c r="A5645" s="118" t="s">
        <v>846</v>
      </c>
      <c r="B5645" s="118" t="s">
        <v>22870</v>
      </c>
      <c r="C5645" s="118" t="b">
        <v>0</v>
      </c>
      <c r="D5645" s="118" t="e">
        <f t="shared" ca="1" si="1"/>
        <v>#NAME?</v>
      </c>
      <c r="E5645" s="118" t="s">
        <v>22871</v>
      </c>
      <c r="F5645" s="118" t="s">
        <v>22872</v>
      </c>
      <c r="G5645" s="118"/>
      <c r="H5645" s="118" t="s">
        <v>4305</v>
      </c>
      <c r="I5645" s="118" t="s">
        <v>13957</v>
      </c>
      <c r="J5645" s="118" t="s">
        <v>7622</v>
      </c>
    </row>
    <row r="5646" spans="1:10" ht="12.75">
      <c r="A5646" s="118" t="s">
        <v>1484</v>
      </c>
      <c r="B5646" s="118" t="s">
        <v>22873</v>
      </c>
      <c r="C5646" s="118" t="b">
        <v>0</v>
      </c>
      <c r="D5646" s="118" t="e">
        <f t="shared" ca="1" si="1"/>
        <v>#NAME?</v>
      </c>
      <c r="E5646" s="118" t="s">
        <v>22871</v>
      </c>
      <c r="F5646" s="118" t="s">
        <v>22874</v>
      </c>
      <c r="G5646" s="118"/>
      <c r="H5646" s="118" t="s">
        <v>4278</v>
      </c>
      <c r="I5646" s="118" t="s">
        <v>13957</v>
      </c>
      <c r="J5646" s="118" t="s">
        <v>7622</v>
      </c>
    </row>
    <row r="5647" spans="1:10" ht="12.75">
      <c r="A5647" s="118" t="s">
        <v>22875</v>
      </c>
      <c r="B5647" s="118" t="s">
        <v>22876</v>
      </c>
      <c r="C5647" s="118" t="b">
        <v>0</v>
      </c>
      <c r="D5647" s="118" t="e">
        <f t="shared" ca="1" si="1"/>
        <v>#NAME?</v>
      </c>
      <c r="E5647" s="118" t="s">
        <v>22877</v>
      </c>
      <c r="F5647" s="118" t="s">
        <v>22878</v>
      </c>
      <c r="G5647" s="118"/>
      <c r="H5647" s="118" t="s">
        <v>4278</v>
      </c>
      <c r="I5647" s="118" t="s">
        <v>22879</v>
      </c>
      <c r="J5647" s="118"/>
    </row>
    <row r="5648" spans="1:10" ht="12.75">
      <c r="A5648" s="118" t="s">
        <v>8444</v>
      </c>
      <c r="B5648" s="118" t="s">
        <v>22880</v>
      </c>
      <c r="C5648" s="118" t="b">
        <v>0</v>
      </c>
      <c r="D5648" s="118" t="e">
        <f t="shared" ca="1" si="1"/>
        <v>#NAME?</v>
      </c>
      <c r="E5648" s="118" t="s">
        <v>22881</v>
      </c>
      <c r="F5648" s="118" t="s">
        <v>22882</v>
      </c>
      <c r="G5648" s="118"/>
      <c r="H5648" s="118" t="s">
        <v>5584</v>
      </c>
      <c r="I5648" s="118" t="s">
        <v>22883</v>
      </c>
      <c r="J5648" s="118" t="s">
        <v>8313</v>
      </c>
    </row>
    <row r="5649" spans="1:10" ht="12.75">
      <c r="A5649" s="118" t="s">
        <v>22884</v>
      </c>
      <c r="B5649" s="118" t="s">
        <v>16284</v>
      </c>
      <c r="C5649" s="118" t="b">
        <v>0</v>
      </c>
      <c r="D5649" s="118" t="e">
        <f t="shared" ca="1" si="1"/>
        <v>#NAME?</v>
      </c>
      <c r="E5649" s="118" t="s">
        <v>22881</v>
      </c>
      <c r="F5649" s="118" t="s">
        <v>22885</v>
      </c>
      <c r="G5649" s="118"/>
      <c r="H5649" s="118" t="s">
        <v>5607</v>
      </c>
      <c r="I5649" s="118" t="s">
        <v>22883</v>
      </c>
      <c r="J5649" s="118" t="s">
        <v>8313</v>
      </c>
    </row>
    <row r="5650" spans="1:10" ht="12.75">
      <c r="A5650" s="118" t="s">
        <v>22886</v>
      </c>
      <c r="B5650" s="118" t="s">
        <v>22880</v>
      </c>
      <c r="C5650" s="118" t="b">
        <v>0</v>
      </c>
      <c r="D5650" s="118" t="e">
        <f t="shared" ca="1" si="1"/>
        <v>#NAME?</v>
      </c>
      <c r="E5650" s="118" t="s">
        <v>22881</v>
      </c>
      <c r="F5650" s="118" t="s">
        <v>22887</v>
      </c>
      <c r="G5650" s="118"/>
      <c r="H5650" s="118" t="s">
        <v>5279</v>
      </c>
      <c r="I5650" s="118" t="s">
        <v>22883</v>
      </c>
      <c r="J5650" s="118" t="s">
        <v>8313</v>
      </c>
    </row>
    <row r="5651" spans="1:10" ht="12.75">
      <c r="A5651" s="118" t="s">
        <v>1666</v>
      </c>
      <c r="B5651" s="118" t="s">
        <v>22888</v>
      </c>
      <c r="C5651" s="118" t="b">
        <v>0</v>
      </c>
      <c r="D5651" s="118" t="e">
        <f t="shared" ca="1" si="1"/>
        <v>#NAME?</v>
      </c>
      <c r="E5651" s="118" t="s">
        <v>22881</v>
      </c>
      <c r="F5651" s="118" t="s">
        <v>22889</v>
      </c>
      <c r="G5651" s="118"/>
      <c r="H5651" s="118" t="s">
        <v>8144</v>
      </c>
      <c r="I5651" s="118" t="s">
        <v>22883</v>
      </c>
      <c r="J5651" s="118" t="s">
        <v>8313</v>
      </c>
    </row>
    <row r="5652" spans="1:10" ht="12.75">
      <c r="A5652" s="118" t="s">
        <v>22890</v>
      </c>
      <c r="B5652" s="118" t="s">
        <v>22891</v>
      </c>
      <c r="C5652" s="118" t="b">
        <v>0</v>
      </c>
      <c r="D5652" s="118" t="e">
        <f t="shared" ca="1" si="1"/>
        <v>#NAME?</v>
      </c>
      <c r="E5652" s="118" t="s">
        <v>22881</v>
      </c>
      <c r="F5652" s="118" t="s">
        <v>22892</v>
      </c>
      <c r="G5652" s="118"/>
      <c r="H5652" s="118" t="s">
        <v>8144</v>
      </c>
      <c r="I5652" s="118" t="s">
        <v>22883</v>
      </c>
      <c r="J5652" s="118" t="s">
        <v>8313</v>
      </c>
    </row>
    <row r="5653" spans="1:10" ht="12.75">
      <c r="A5653" s="118" t="s">
        <v>846</v>
      </c>
      <c r="B5653" s="118" t="s">
        <v>12543</v>
      </c>
      <c r="C5653" s="118" t="b">
        <v>0</v>
      </c>
      <c r="D5653" s="118" t="e">
        <f t="shared" ca="1" si="1"/>
        <v>#NAME?</v>
      </c>
      <c r="E5653" s="118" t="s">
        <v>22881</v>
      </c>
      <c r="F5653" s="118" t="s">
        <v>22893</v>
      </c>
      <c r="G5653" s="118"/>
      <c r="H5653" s="118" t="s">
        <v>16303</v>
      </c>
      <c r="I5653" s="118" t="s">
        <v>22883</v>
      </c>
      <c r="J5653" s="118" t="s">
        <v>8313</v>
      </c>
    </row>
    <row r="5654" spans="1:10" ht="12.75">
      <c r="A5654" s="118" t="s">
        <v>11749</v>
      </c>
      <c r="B5654" s="118" t="s">
        <v>18188</v>
      </c>
      <c r="C5654" s="118" t="b">
        <v>0</v>
      </c>
      <c r="D5654" s="118" t="e">
        <f t="shared" ca="1" si="1"/>
        <v>#NAME?</v>
      </c>
      <c r="E5654" s="118" t="s">
        <v>22881</v>
      </c>
      <c r="F5654" s="118" t="s">
        <v>22894</v>
      </c>
      <c r="G5654" s="118"/>
      <c r="H5654" s="118" t="s">
        <v>4485</v>
      </c>
      <c r="I5654" s="118" t="s">
        <v>22883</v>
      </c>
      <c r="J5654" s="118" t="s">
        <v>8313</v>
      </c>
    </row>
    <row r="5655" spans="1:10" ht="12.75">
      <c r="A5655" s="118" t="s">
        <v>2682</v>
      </c>
      <c r="B5655" s="118" t="s">
        <v>9503</v>
      </c>
      <c r="C5655" s="118" t="b">
        <v>0</v>
      </c>
      <c r="D5655" s="118" t="e">
        <f t="shared" ca="1" si="1"/>
        <v>#NAME?</v>
      </c>
      <c r="E5655" s="118" t="s">
        <v>22881</v>
      </c>
      <c r="F5655" s="118" t="s">
        <v>22895</v>
      </c>
      <c r="G5655" s="118"/>
      <c r="H5655" s="118" t="s">
        <v>5584</v>
      </c>
      <c r="I5655" s="118" t="s">
        <v>22883</v>
      </c>
      <c r="J5655" s="118" t="s">
        <v>8313</v>
      </c>
    </row>
    <row r="5656" spans="1:10" ht="12.75">
      <c r="A5656" s="118" t="s">
        <v>1591</v>
      </c>
      <c r="B5656" s="118" t="s">
        <v>22896</v>
      </c>
      <c r="C5656" s="118" t="b">
        <v>0</v>
      </c>
      <c r="D5656" s="118" t="e">
        <f t="shared" ca="1" si="1"/>
        <v>#NAME?</v>
      </c>
      <c r="E5656" s="118" t="s">
        <v>22881</v>
      </c>
      <c r="F5656" s="118" t="s">
        <v>22897</v>
      </c>
      <c r="G5656" s="118"/>
      <c r="H5656" s="118" t="s">
        <v>54</v>
      </c>
      <c r="I5656" s="118" t="s">
        <v>22883</v>
      </c>
      <c r="J5656" s="118" t="s">
        <v>8313</v>
      </c>
    </row>
    <row r="5657" spans="1:10" ht="12.75">
      <c r="A5657" s="118" t="s">
        <v>1591</v>
      </c>
      <c r="B5657" s="118" t="s">
        <v>22898</v>
      </c>
      <c r="C5657" s="118" t="b">
        <v>0</v>
      </c>
      <c r="D5657" s="118" t="e">
        <f t="shared" ca="1" si="1"/>
        <v>#NAME?</v>
      </c>
      <c r="E5657" s="118" t="s">
        <v>22881</v>
      </c>
      <c r="F5657" s="118" t="s">
        <v>22899</v>
      </c>
      <c r="G5657" s="118"/>
      <c r="H5657" s="118" t="s">
        <v>9483</v>
      </c>
      <c r="I5657" s="118" t="s">
        <v>22883</v>
      </c>
      <c r="J5657" s="118" t="s">
        <v>8313</v>
      </c>
    </row>
    <row r="5658" spans="1:10" ht="12.75">
      <c r="A5658" s="118" t="s">
        <v>15304</v>
      </c>
      <c r="B5658" s="118" t="s">
        <v>22900</v>
      </c>
      <c r="C5658" s="118" t="b">
        <v>0</v>
      </c>
      <c r="D5658" s="118" t="e">
        <f t="shared" ca="1" si="1"/>
        <v>#NAME?</v>
      </c>
      <c r="E5658" s="118" t="s">
        <v>22881</v>
      </c>
      <c r="F5658" s="118" t="s">
        <v>22901</v>
      </c>
      <c r="G5658" s="118"/>
      <c r="H5658" s="118" t="s">
        <v>11885</v>
      </c>
      <c r="I5658" s="118" t="s">
        <v>22883</v>
      </c>
      <c r="J5658" s="118" t="s">
        <v>8313</v>
      </c>
    </row>
    <row r="5659" spans="1:10" ht="12.75">
      <c r="A5659" s="118" t="s">
        <v>22902</v>
      </c>
      <c r="B5659" s="118" t="s">
        <v>22903</v>
      </c>
      <c r="C5659" s="118" t="b">
        <v>0</v>
      </c>
      <c r="D5659" s="118" t="e">
        <f t="shared" ca="1" si="1"/>
        <v>#NAME?</v>
      </c>
      <c r="E5659" s="118" t="s">
        <v>22881</v>
      </c>
      <c r="F5659" s="118" t="s">
        <v>22904</v>
      </c>
      <c r="G5659" s="118"/>
      <c r="H5659" s="118" t="s">
        <v>8144</v>
      </c>
      <c r="I5659" s="118" t="s">
        <v>22883</v>
      </c>
      <c r="J5659" s="118" t="s">
        <v>8313</v>
      </c>
    </row>
    <row r="5660" spans="1:10" ht="12.75">
      <c r="A5660" s="118" t="s">
        <v>2135</v>
      </c>
      <c r="B5660" s="118" t="s">
        <v>10844</v>
      </c>
      <c r="C5660" s="118" t="b">
        <v>0</v>
      </c>
      <c r="D5660" s="118" t="e">
        <f t="shared" ca="1" si="1"/>
        <v>#NAME?</v>
      </c>
      <c r="E5660" s="118" t="s">
        <v>22905</v>
      </c>
      <c r="F5660" s="118" t="s">
        <v>22906</v>
      </c>
      <c r="G5660" s="118"/>
      <c r="H5660" s="118" t="s">
        <v>54</v>
      </c>
      <c r="I5660" s="118" t="s">
        <v>8536</v>
      </c>
      <c r="J5660" s="127" t="s">
        <v>8537</v>
      </c>
    </row>
    <row r="5661" spans="1:10" ht="12.75">
      <c r="A5661" s="118" t="s">
        <v>8039</v>
      </c>
      <c r="B5661" s="118" t="s">
        <v>12050</v>
      </c>
      <c r="C5661" s="118" t="b">
        <v>0</v>
      </c>
      <c r="D5661" s="118" t="e">
        <f t="shared" ca="1" si="1"/>
        <v>#NAME?</v>
      </c>
      <c r="E5661" s="118" t="s">
        <v>22905</v>
      </c>
      <c r="F5661" s="118" t="s">
        <v>22907</v>
      </c>
      <c r="G5661" s="118"/>
      <c r="H5661" s="118" t="s">
        <v>54</v>
      </c>
      <c r="I5661" s="118" t="s">
        <v>8536</v>
      </c>
      <c r="J5661" s="127" t="s">
        <v>8537</v>
      </c>
    </row>
    <row r="5662" spans="1:10" ht="12.75">
      <c r="A5662" s="118" t="s">
        <v>8889</v>
      </c>
      <c r="B5662" s="118" t="s">
        <v>1474</v>
      </c>
      <c r="C5662" s="118" t="b">
        <v>0</v>
      </c>
      <c r="D5662" s="118" t="e">
        <f t="shared" ca="1" si="1"/>
        <v>#NAME?</v>
      </c>
      <c r="E5662" s="118" t="s">
        <v>22908</v>
      </c>
      <c r="F5662" s="118" t="s">
        <v>22909</v>
      </c>
      <c r="G5662" s="118"/>
      <c r="H5662" s="118" t="s">
        <v>5273</v>
      </c>
      <c r="I5662" s="118" t="s">
        <v>8536</v>
      </c>
      <c r="J5662" s="127" t="s">
        <v>8537</v>
      </c>
    </row>
    <row r="5663" spans="1:10" ht="12.75">
      <c r="A5663" s="118" t="s">
        <v>22910</v>
      </c>
      <c r="B5663" s="118" t="s">
        <v>22911</v>
      </c>
      <c r="C5663" s="118" t="b">
        <v>0</v>
      </c>
      <c r="D5663" s="118" t="e">
        <f t="shared" ca="1" si="1"/>
        <v>#NAME?</v>
      </c>
      <c r="E5663" s="118" t="s">
        <v>22912</v>
      </c>
      <c r="F5663" s="118" t="s">
        <v>22913</v>
      </c>
      <c r="G5663" s="118"/>
      <c r="H5663" s="118" t="s">
        <v>7611</v>
      </c>
      <c r="I5663" s="118" t="s">
        <v>15620</v>
      </c>
      <c r="J5663" s="118" t="s">
        <v>8625</v>
      </c>
    </row>
    <row r="5664" spans="1:10" ht="12.75">
      <c r="A5664" s="118" t="s">
        <v>902</v>
      </c>
      <c r="B5664" s="118" t="s">
        <v>22914</v>
      </c>
      <c r="C5664" s="118" t="b">
        <v>0</v>
      </c>
      <c r="D5664" s="118" t="e">
        <f t="shared" ca="1" si="1"/>
        <v>#NAME?</v>
      </c>
      <c r="E5664" s="118" t="s">
        <v>22912</v>
      </c>
      <c r="F5664" s="118" t="s">
        <v>22915</v>
      </c>
      <c r="G5664" s="118"/>
      <c r="H5664" s="118" t="s">
        <v>4276</v>
      </c>
      <c r="I5664" s="118" t="s">
        <v>11761</v>
      </c>
      <c r="J5664" s="118" t="s">
        <v>11762</v>
      </c>
    </row>
    <row r="5665" spans="1:10" ht="12.75">
      <c r="A5665" s="118" t="s">
        <v>20001</v>
      </c>
      <c r="B5665" s="118" t="s">
        <v>22916</v>
      </c>
      <c r="C5665" s="118" t="b">
        <v>0</v>
      </c>
      <c r="D5665" s="118" t="e">
        <f t="shared" ca="1" si="1"/>
        <v>#NAME?</v>
      </c>
      <c r="E5665" s="118" t="s">
        <v>22912</v>
      </c>
      <c r="F5665" s="118" t="s">
        <v>22917</v>
      </c>
      <c r="G5665" s="118"/>
      <c r="H5665" s="118" t="s">
        <v>4831</v>
      </c>
      <c r="I5665" s="118" t="s">
        <v>15620</v>
      </c>
      <c r="J5665" s="118" t="s">
        <v>8625</v>
      </c>
    </row>
    <row r="5666" spans="1:10" ht="12.75">
      <c r="A5666" s="118" t="s">
        <v>8405</v>
      </c>
      <c r="B5666" s="118" t="s">
        <v>16162</v>
      </c>
      <c r="C5666" s="118" t="b">
        <v>0</v>
      </c>
      <c r="D5666" s="118" t="e">
        <f t="shared" ca="1" si="1"/>
        <v>#NAME?</v>
      </c>
      <c r="E5666" s="118" t="s">
        <v>22912</v>
      </c>
      <c r="F5666" s="118" t="s">
        <v>22918</v>
      </c>
      <c r="G5666" s="118"/>
      <c r="H5666" s="118" t="s">
        <v>4872</v>
      </c>
      <c r="I5666" s="118" t="s">
        <v>15620</v>
      </c>
      <c r="J5666" s="118" t="s">
        <v>8625</v>
      </c>
    </row>
    <row r="5667" spans="1:10" ht="12.75">
      <c r="A5667" s="118" t="s">
        <v>1302</v>
      </c>
      <c r="B5667" s="118" t="s">
        <v>22919</v>
      </c>
      <c r="C5667" s="118" t="b">
        <v>0</v>
      </c>
      <c r="D5667" s="118" t="e">
        <f t="shared" ca="1" si="1"/>
        <v>#NAME?</v>
      </c>
      <c r="E5667" s="118" t="s">
        <v>22912</v>
      </c>
      <c r="F5667" s="118" t="s">
        <v>22920</v>
      </c>
      <c r="G5667" s="118"/>
      <c r="H5667" s="118" t="s">
        <v>4831</v>
      </c>
      <c r="I5667" s="118" t="s">
        <v>15620</v>
      </c>
      <c r="J5667" s="118" t="s">
        <v>8625</v>
      </c>
    </row>
    <row r="5668" spans="1:10" ht="12.75">
      <c r="A5668" s="118" t="s">
        <v>830</v>
      </c>
      <c r="B5668" s="118" t="s">
        <v>22921</v>
      </c>
      <c r="C5668" s="118" t="b">
        <v>0</v>
      </c>
      <c r="D5668" s="118" t="e">
        <f t="shared" ca="1" si="1"/>
        <v>#NAME?</v>
      </c>
      <c r="E5668" s="118" t="s">
        <v>22912</v>
      </c>
      <c r="F5668" s="118" t="s">
        <v>22922</v>
      </c>
      <c r="G5668" s="118"/>
      <c r="H5668" s="118" t="s">
        <v>4831</v>
      </c>
      <c r="I5668" s="118" t="s">
        <v>15620</v>
      </c>
      <c r="J5668" s="118" t="s">
        <v>8625</v>
      </c>
    </row>
    <row r="5669" spans="1:10" ht="12.75">
      <c r="A5669" s="118" t="s">
        <v>870</v>
      </c>
      <c r="B5669" s="118" t="s">
        <v>13790</v>
      </c>
      <c r="C5669" s="118" t="b">
        <v>0</v>
      </c>
      <c r="D5669" s="118" t="e">
        <f t="shared" ca="1" si="1"/>
        <v>#NAME?</v>
      </c>
      <c r="E5669" s="118" t="s">
        <v>22912</v>
      </c>
      <c r="F5669" s="118" t="s">
        <v>22923</v>
      </c>
      <c r="G5669" s="118"/>
      <c r="H5669" s="118" t="s">
        <v>10772</v>
      </c>
      <c r="I5669" s="118" t="s">
        <v>15620</v>
      </c>
      <c r="J5669" s="118" t="s">
        <v>8625</v>
      </c>
    </row>
    <row r="5670" spans="1:10" ht="12.75">
      <c r="A5670" s="118" t="s">
        <v>870</v>
      </c>
      <c r="B5670" s="118" t="s">
        <v>8365</v>
      </c>
      <c r="C5670" s="118" t="b">
        <v>0</v>
      </c>
      <c r="D5670" s="118" t="e">
        <f t="shared" ca="1" si="1"/>
        <v>#NAME?</v>
      </c>
      <c r="E5670" s="118" t="s">
        <v>22912</v>
      </c>
      <c r="F5670" s="118" t="s">
        <v>22924</v>
      </c>
      <c r="G5670" s="118"/>
      <c r="H5670" s="118" t="s">
        <v>22925</v>
      </c>
      <c r="I5670" s="118" t="s">
        <v>15620</v>
      </c>
      <c r="J5670" s="118" t="s">
        <v>8625</v>
      </c>
    </row>
    <row r="5671" spans="1:10" ht="12.75">
      <c r="A5671" s="118" t="s">
        <v>22926</v>
      </c>
      <c r="B5671" s="118" t="s">
        <v>22927</v>
      </c>
      <c r="C5671" s="118" t="b">
        <v>0</v>
      </c>
      <c r="D5671" s="118" t="e">
        <f t="shared" ca="1" si="1"/>
        <v>#NAME?</v>
      </c>
      <c r="E5671" s="118" t="s">
        <v>22912</v>
      </c>
      <c r="F5671" s="118" t="s">
        <v>22928</v>
      </c>
      <c r="G5671" s="118"/>
      <c r="H5671" s="118" t="s">
        <v>4872</v>
      </c>
      <c r="I5671" s="118" t="s">
        <v>15620</v>
      </c>
      <c r="J5671" s="118" t="s">
        <v>8625</v>
      </c>
    </row>
    <row r="5672" spans="1:10" ht="12.75">
      <c r="A5672" s="118" t="s">
        <v>8460</v>
      </c>
      <c r="B5672" s="118" t="s">
        <v>13910</v>
      </c>
      <c r="C5672" s="118" t="b">
        <v>0</v>
      </c>
      <c r="D5672" s="118" t="e">
        <f t="shared" ca="1" si="1"/>
        <v>#NAME?</v>
      </c>
      <c r="E5672" s="118" t="s">
        <v>22912</v>
      </c>
      <c r="F5672" s="118" t="s">
        <v>22929</v>
      </c>
      <c r="G5672" s="118"/>
      <c r="H5672" s="118" t="s">
        <v>10772</v>
      </c>
      <c r="I5672" s="118" t="s">
        <v>15620</v>
      </c>
      <c r="J5672" s="118" t="s">
        <v>8625</v>
      </c>
    </row>
    <row r="5673" spans="1:10" ht="12.75">
      <c r="A5673" s="118" t="s">
        <v>12995</v>
      </c>
      <c r="B5673" s="118" t="s">
        <v>22930</v>
      </c>
      <c r="C5673" s="118" t="b">
        <v>0</v>
      </c>
      <c r="D5673" s="118" t="e">
        <f t="shared" ca="1" si="1"/>
        <v>#NAME?</v>
      </c>
      <c r="E5673" s="118" t="s">
        <v>22912</v>
      </c>
      <c r="F5673" s="118" t="s">
        <v>22931</v>
      </c>
      <c r="G5673" s="118"/>
      <c r="H5673" s="118" t="s">
        <v>5607</v>
      </c>
      <c r="I5673" s="118" t="s">
        <v>15620</v>
      </c>
      <c r="J5673" s="118" t="s">
        <v>8625</v>
      </c>
    </row>
    <row r="5674" spans="1:10" ht="12.75">
      <c r="A5674" s="118" t="s">
        <v>1457</v>
      </c>
      <c r="B5674" s="118" t="s">
        <v>17446</v>
      </c>
      <c r="C5674" s="118" t="b">
        <v>0</v>
      </c>
      <c r="D5674" s="118" t="e">
        <f t="shared" ca="1" si="1"/>
        <v>#NAME?</v>
      </c>
      <c r="E5674" s="118" t="s">
        <v>22912</v>
      </c>
      <c r="F5674" s="118" t="s">
        <v>22932</v>
      </c>
      <c r="G5674" s="118"/>
      <c r="H5674" s="118" t="s">
        <v>4872</v>
      </c>
      <c r="I5674" s="118" t="s">
        <v>15620</v>
      </c>
      <c r="J5674" s="118" t="s">
        <v>8625</v>
      </c>
    </row>
    <row r="5675" spans="1:10" ht="12.75">
      <c r="A5675" s="118" t="s">
        <v>8156</v>
      </c>
      <c r="B5675" s="118" t="s">
        <v>12973</v>
      </c>
      <c r="C5675" s="118" t="b">
        <v>0</v>
      </c>
      <c r="D5675" s="118" t="e">
        <f t="shared" ca="1" si="1"/>
        <v>#NAME?</v>
      </c>
      <c r="E5675" s="118" t="s">
        <v>22933</v>
      </c>
      <c r="F5675" s="118" t="s">
        <v>22934</v>
      </c>
      <c r="G5675" s="118"/>
      <c r="H5675" s="118" t="s">
        <v>4305</v>
      </c>
      <c r="I5675" s="118" t="s">
        <v>22935</v>
      </c>
      <c r="J5675" s="118" t="s">
        <v>7622</v>
      </c>
    </row>
    <row r="5676" spans="1:10" ht="12.75">
      <c r="A5676" s="118" t="s">
        <v>7945</v>
      </c>
      <c r="B5676" s="118" t="s">
        <v>22936</v>
      </c>
      <c r="C5676" s="118" t="b">
        <v>0</v>
      </c>
      <c r="D5676" s="118" t="e">
        <f t="shared" ca="1" si="1"/>
        <v>#NAME?</v>
      </c>
      <c r="E5676" s="118" t="s">
        <v>22937</v>
      </c>
      <c r="F5676" s="118" t="s">
        <v>22938</v>
      </c>
      <c r="G5676" s="118"/>
      <c r="H5676" s="118" t="s">
        <v>4276</v>
      </c>
      <c r="I5676" s="118" t="s">
        <v>7820</v>
      </c>
      <c r="J5676" s="118" t="s">
        <v>7820</v>
      </c>
    </row>
    <row r="5677" spans="1:10" ht="12.75">
      <c r="A5677" s="118" t="s">
        <v>14564</v>
      </c>
      <c r="B5677" s="118" t="s">
        <v>22939</v>
      </c>
      <c r="C5677" s="118" t="b">
        <v>0</v>
      </c>
      <c r="D5677" s="118" t="e">
        <f t="shared" ca="1" si="1"/>
        <v>#NAME?</v>
      </c>
      <c r="E5677" s="118" t="s">
        <v>22937</v>
      </c>
      <c r="F5677" s="118" t="s">
        <v>22940</v>
      </c>
      <c r="G5677" s="118"/>
      <c r="H5677" s="118" t="s">
        <v>8144</v>
      </c>
      <c r="I5677" s="118" t="s">
        <v>7820</v>
      </c>
      <c r="J5677" s="118" t="s">
        <v>7820</v>
      </c>
    </row>
    <row r="5678" spans="1:10" ht="12.75">
      <c r="A5678" s="118" t="s">
        <v>7757</v>
      </c>
      <c r="B5678" s="118" t="s">
        <v>22941</v>
      </c>
      <c r="C5678" s="118" t="b">
        <v>0</v>
      </c>
      <c r="D5678" s="118" t="e">
        <f t="shared" ca="1" si="1"/>
        <v>#NAME?</v>
      </c>
      <c r="E5678" s="118" t="s">
        <v>22937</v>
      </c>
      <c r="F5678" s="118" t="s">
        <v>22942</v>
      </c>
      <c r="G5678" s="118"/>
      <c r="H5678" s="118" t="s">
        <v>11195</v>
      </c>
      <c r="I5678" s="118" t="s">
        <v>10888</v>
      </c>
      <c r="J5678" s="118" t="s">
        <v>7622</v>
      </c>
    </row>
    <row r="5679" spans="1:10" ht="12.75">
      <c r="A5679" s="118" t="s">
        <v>2169</v>
      </c>
      <c r="B5679" s="118" t="s">
        <v>14238</v>
      </c>
      <c r="C5679" s="118" t="b">
        <v>0</v>
      </c>
      <c r="D5679" s="118" t="e">
        <f t="shared" ca="1" si="1"/>
        <v>#NAME?</v>
      </c>
      <c r="E5679" s="118" t="s">
        <v>22937</v>
      </c>
      <c r="F5679" s="118" t="s">
        <v>22943</v>
      </c>
      <c r="G5679" s="118"/>
      <c r="H5679" s="118" t="s">
        <v>4485</v>
      </c>
      <c r="I5679" s="118" t="s">
        <v>10888</v>
      </c>
      <c r="J5679" s="118" t="s">
        <v>7622</v>
      </c>
    </row>
    <row r="5680" spans="1:10" ht="12.75">
      <c r="A5680" s="118" t="s">
        <v>22944</v>
      </c>
      <c r="B5680" s="118" t="s">
        <v>13808</v>
      </c>
      <c r="C5680" s="118" t="b">
        <v>0</v>
      </c>
      <c r="D5680" s="118" t="e">
        <f t="shared" ca="1" si="1"/>
        <v>#NAME?</v>
      </c>
      <c r="E5680" s="118" t="s">
        <v>22937</v>
      </c>
      <c r="F5680" s="118" t="s">
        <v>22945</v>
      </c>
      <c r="G5680" s="118"/>
      <c r="H5680" s="118" t="s">
        <v>4485</v>
      </c>
      <c r="I5680" s="118" t="s">
        <v>7820</v>
      </c>
      <c r="J5680" s="118" t="s">
        <v>7820</v>
      </c>
    </row>
    <row r="5681" spans="1:10" ht="12.75">
      <c r="A5681" s="118" t="s">
        <v>7966</v>
      </c>
      <c r="B5681" s="118" t="s">
        <v>22946</v>
      </c>
      <c r="C5681" s="118" t="b">
        <v>0</v>
      </c>
      <c r="D5681" s="118" t="e">
        <f t="shared" ca="1" si="1"/>
        <v>#NAME?</v>
      </c>
      <c r="E5681" s="118" t="s">
        <v>22937</v>
      </c>
      <c r="F5681" s="118" t="s">
        <v>22947</v>
      </c>
      <c r="G5681" s="118"/>
      <c r="H5681" s="118" t="s">
        <v>11195</v>
      </c>
      <c r="I5681" s="118" t="s">
        <v>7820</v>
      </c>
      <c r="J5681" s="118" t="s">
        <v>7820</v>
      </c>
    </row>
    <row r="5682" spans="1:10" ht="12.75">
      <c r="A5682" s="118" t="s">
        <v>873</v>
      </c>
      <c r="B5682" s="118" t="s">
        <v>22948</v>
      </c>
      <c r="C5682" s="118" t="b">
        <v>0</v>
      </c>
      <c r="D5682" s="118" t="e">
        <f t="shared" ca="1" si="1"/>
        <v>#NAME?</v>
      </c>
      <c r="E5682" s="118" t="s">
        <v>22937</v>
      </c>
      <c r="F5682" s="118" t="s">
        <v>22949</v>
      </c>
      <c r="G5682" s="118"/>
      <c r="H5682" s="118" t="s">
        <v>8144</v>
      </c>
      <c r="I5682" s="118" t="s">
        <v>10888</v>
      </c>
      <c r="J5682" s="118" t="s">
        <v>7622</v>
      </c>
    </row>
    <row r="5683" spans="1:10" ht="12.75">
      <c r="A5683" s="118" t="s">
        <v>22950</v>
      </c>
      <c r="B5683" s="118" t="s">
        <v>22951</v>
      </c>
      <c r="C5683" s="118" t="b">
        <v>0</v>
      </c>
      <c r="D5683" s="118" t="e">
        <f t="shared" ca="1" si="1"/>
        <v>#NAME?</v>
      </c>
      <c r="E5683" s="118" t="s">
        <v>5199</v>
      </c>
      <c r="F5683" s="118" t="s">
        <v>22952</v>
      </c>
      <c r="G5683" s="118"/>
      <c r="H5683" s="118" t="s">
        <v>54</v>
      </c>
      <c r="I5683" s="118" t="s">
        <v>8136</v>
      </c>
      <c r="J5683" s="118" t="s">
        <v>7622</v>
      </c>
    </row>
    <row r="5684" spans="1:10" ht="12.75">
      <c r="A5684" s="118" t="s">
        <v>22953</v>
      </c>
      <c r="B5684" s="118" t="s">
        <v>22954</v>
      </c>
      <c r="C5684" s="118" t="b">
        <v>0</v>
      </c>
      <c r="D5684" s="118" t="e">
        <f t="shared" ca="1" si="1"/>
        <v>#NAME?</v>
      </c>
      <c r="E5684" s="118" t="s">
        <v>5199</v>
      </c>
      <c r="F5684" s="118" t="s">
        <v>22955</v>
      </c>
      <c r="G5684" s="118"/>
      <c r="H5684" s="118" t="s">
        <v>54</v>
      </c>
      <c r="I5684" s="118" t="s">
        <v>8136</v>
      </c>
      <c r="J5684" s="118" t="s">
        <v>7622</v>
      </c>
    </row>
    <row r="5685" spans="1:10" ht="12.75">
      <c r="A5685" s="118" t="s">
        <v>9126</v>
      </c>
      <c r="B5685" s="118" t="s">
        <v>22956</v>
      </c>
      <c r="C5685" s="118" t="b">
        <v>0</v>
      </c>
      <c r="D5685" s="118" t="e">
        <f t="shared" ca="1" si="1"/>
        <v>#NAME?</v>
      </c>
      <c r="E5685" s="118" t="s">
        <v>5199</v>
      </c>
      <c r="F5685" s="118" t="s">
        <v>22957</v>
      </c>
      <c r="G5685" s="118"/>
      <c r="H5685" s="118" t="s">
        <v>54</v>
      </c>
      <c r="I5685" s="118" t="s">
        <v>8526</v>
      </c>
      <c r="J5685" s="118" t="s">
        <v>7591</v>
      </c>
    </row>
    <row r="5686" spans="1:10" ht="12.75">
      <c r="A5686" s="118" t="s">
        <v>9126</v>
      </c>
      <c r="B5686" s="118" t="s">
        <v>22958</v>
      </c>
      <c r="C5686" s="118" t="b">
        <v>0</v>
      </c>
      <c r="D5686" s="118" t="e">
        <f t="shared" ca="1" si="1"/>
        <v>#NAME?</v>
      </c>
      <c r="E5686" s="118" t="s">
        <v>5199</v>
      </c>
      <c r="F5686" s="118" t="s">
        <v>22959</v>
      </c>
      <c r="G5686" s="118"/>
      <c r="H5686" s="118" t="s">
        <v>54</v>
      </c>
      <c r="I5686" s="118" t="s">
        <v>8526</v>
      </c>
      <c r="J5686" s="118" t="s">
        <v>7591</v>
      </c>
    </row>
    <row r="5687" spans="1:10" ht="12.75">
      <c r="A5687" s="118" t="s">
        <v>1666</v>
      </c>
      <c r="B5687" s="118" t="s">
        <v>22960</v>
      </c>
      <c r="C5687" s="118" t="b">
        <v>0</v>
      </c>
      <c r="D5687" s="118" t="e">
        <f t="shared" ca="1" si="1"/>
        <v>#NAME?</v>
      </c>
      <c r="E5687" s="118" t="s">
        <v>5199</v>
      </c>
      <c r="F5687" s="118" t="s">
        <v>22961</v>
      </c>
      <c r="G5687" s="118"/>
      <c r="H5687" s="118" t="s">
        <v>54</v>
      </c>
      <c r="I5687" s="118" t="s">
        <v>8136</v>
      </c>
      <c r="J5687" s="118" t="s">
        <v>7622</v>
      </c>
    </row>
    <row r="5688" spans="1:10" ht="12.75">
      <c r="A5688" s="118" t="s">
        <v>1666</v>
      </c>
      <c r="B5688" s="118" t="s">
        <v>22962</v>
      </c>
      <c r="C5688" s="118" t="b">
        <v>0</v>
      </c>
      <c r="D5688" s="118" t="e">
        <f t="shared" ca="1" si="1"/>
        <v>#NAME?</v>
      </c>
      <c r="E5688" s="118" t="s">
        <v>5199</v>
      </c>
      <c r="F5688" s="118" t="s">
        <v>22963</v>
      </c>
      <c r="G5688" s="118"/>
      <c r="H5688" s="118" t="s">
        <v>54</v>
      </c>
      <c r="I5688" s="118" t="s">
        <v>8526</v>
      </c>
      <c r="J5688" s="118" t="s">
        <v>7591</v>
      </c>
    </row>
    <row r="5689" spans="1:10" ht="12.75">
      <c r="A5689" s="118" t="s">
        <v>1666</v>
      </c>
      <c r="B5689" s="118" t="s">
        <v>1975</v>
      </c>
      <c r="C5689" s="118" t="b">
        <v>0</v>
      </c>
      <c r="D5689" s="118" t="e">
        <f t="shared" ca="1" si="1"/>
        <v>#NAME?</v>
      </c>
      <c r="E5689" s="118" t="s">
        <v>5199</v>
      </c>
      <c r="F5689" s="118" t="s">
        <v>22964</v>
      </c>
      <c r="G5689" s="118"/>
      <c r="H5689" s="118" t="s">
        <v>8144</v>
      </c>
      <c r="I5689" s="118" t="s">
        <v>8136</v>
      </c>
      <c r="J5689" s="118" t="s">
        <v>7622</v>
      </c>
    </row>
    <row r="5690" spans="1:10" ht="12.75">
      <c r="A5690" s="118" t="s">
        <v>836</v>
      </c>
      <c r="B5690" s="118" t="s">
        <v>22965</v>
      </c>
      <c r="C5690" s="118" t="b">
        <v>0</v>
      </c>
      <c r="D5690" s="118" t="e">
        <f t="shared" ca="1" si="1"/>
        <v>#NAME?</v>
      </c>
      <c r="E5690" s="118" t="s">
        <v>5199</v>
      </c>
      <c r="F5690" s="118" t="s">
        <v>22966</v>
      </c>
      <c r="G5690" s="118"/>
      <c r="H5690" s="118" t="s">
        <v>54</v>
      </c>
      <c r="I5690" s="118" t="s">
        <v>8136</v>
      </c>
      <c r="J5690" s="118" t="s">
        <v>7622</v>
      </c>
    </row>
    <row r="5691" spans="1:10" ht="12.75">
      <c r="A5691" s="118" t="s">
        <v>8663</v>
      </c>
      <c r="B5691" s="118" t="s">
        <v>12871</v>
      </c>
      <c r="C5691" s="118" t="b">
        <v>0</v>
      </c>
      <c r="D5691" s="118" t="e">
        <f t="shared" ca="1" si="1"/>
        <v>#NAME?</v>
      </c>
      <c r="E5691" s="118" t="s">
        <v>5199</v>
      </c>
      <c r="F5691" s="118" t="s">
        <v>22967</v>
      </c>
      <c r="G5691" s="118"/>
      <c r="H5691" s="118" t="s">
        <v>54</v>
      </c>
      <c r="I5691" s="118" t="s">
        <v>8136</v>
      </c>
      <c r="J5691" s="118" t="s">
        <v>7622</v>
      </c>
    </row>
    <row r="5692" spans="1:10" ht="12.75">
      <c r="A5692" s="118" t="s">
        <v>1591</v>
      </c>
      <c r="B5692" s="118" t="s">
        <v>22968</v>
      </c>
      <c r="C5692" s="118" t="b">
        <v>0</v>
      </c>
      <c r="D5692" s="118" t="e">
        <f t="shared" ca="1" si="1"/>
        <v>#NAME?</v>
      </c>
      <c r="E5692" s="118" t="s">
        <v>5199</v>
      </c>
      <c r="F5692" s="118" t="s">
        <v>22969</v>
      </c>
      <c r="G5692" s="118"/>
      <c r="H5692" s="118" t="s">
        <v>54</v>
      </c>
      <c r="I5692" s="118" t="s">
        <v>8136</v>
      </c>
      <c r="J5692" s="118" t="s">
        <v>7622</v>
      </c>
    </row>
    <row r="5693" spans="1:10" ht="12.75">
      <c r="A5693" s="118" t="s">
        <v>1081</v>
      </c>
      <c r="B5693" s="118" t="s">
        <v>22970</v>
      </c>
      <c r="C5693" s="118" t="b">
        <v>0</v>
      </c>
      <c r="D5693" s="118" t="e">
        <f t="shared" ca="1" si="1"/>
        <v>#NAME?</v>
      </c>
      <c r="E5693" s="118" t="s">
        <v>5199</v>
      </c>
      <c r="F5693" s="118" t="s">
        <v>22971</v>
      </c>
      <c r="G5693" s="118"/>
      <c r="H5693" s="118" t="s">
        <v>54</v>
      </c>
      <c r="I5693" s="118" t="s">
        <v>8136</v>
      </c>
      <c r="J5693" s="118" t="s">
        <v>7622</v>
      </c>
    </row>
    <row r="5694" spans="1:10" ht="12.75">
      <c r="A5694" s="118" t="s">
        <v>1414</v>
      </c>
      <c r="B5694" s="118" t="s">
        <v>22972</v>
      </c>
      <c r="C5694" s="118" t="b">
        <v>0</v>
      </c>
      <c r="D5694" s="118" t="e">
        <f t="shared" ca="1" si="1"/>
        <v>#NAME?</v>
      </c>
      <c r="E5694" s="118" t="s">
        <v>5199</v>
      </c>
      <c r="F5694" s="118" t="s">
        <v>22973</v>
      </c>
      <c r="G5694" s="118"/>
      <c r="H5694" s="118" t="s">
        <v>54</v>
      </c>
      <c r="I5694" s="118" t="s">
        <v>8526</v>
      </c>
      <c r="J5694" s="118" t="s">
        <v>7591</v>
      </c>
    </row>
    <row r="5695" spans="1:10" ht="12.75">
      <c r="A5695" s="118" t="s">
        <v>9169</v>
      </c>
      <c r="B5695" s="118" t="s">
        <v>10439</v>
      </c>
      <c r="C5695" s="118" t="b">
        <v>0</v>
      </c>
      <c r="D5695" s="118" t="e">
        <f t="shared" ca="1" si="1"/>
        <v>#NAME?</v>
      </c>
      <c r="E5695" s="118" t="s">
        <v>5199</v>
      </c>
      <c r="F5695" s="118" t="s">
        <v>22974</v>
      </c>
      <c r="G5695" s="118"/>
      <c r="H5695" s="118" t="s">
        <v>54</v>
      </c>
      <c r="I5695" s="118" t="s">
        <v>8136</v>
      </c>
      <c r="J5695" s="118" t="s">
        <v>7622</v>
      </c>
    </row>
    <row r="5696" spans="1:10" ht="12.75">
      <c r="A5696" s="118" t="s">
        <v>929</v>
      </c>
      <c r="B5696" s="118" t="s">
        <v>8895</v>
      </c>
      <c r="C5696" s="118" t="b">
        <v>0</v>
      </c>
      <c r="D5696" s="118" t="e">
        <f t="shared" ca="1" si="1"/>
        <v>#NAME?</v>
      </c>
      <c r="E5696" s="118" t="s">
        <v>5199</v>
      </c>
      <c r="F5696" s="118" t="s">
        <v>22975</v>
      </c>
      <c r="G5696" s="118"/>
      <c r="H5696" s="118" t="s">
        <v>54</v>
      </c>
      <c r="I5696" s="118" t="s">
        <v>8136</v>
      </c>
      <c r="J5696" s="118" t="s">
        <v>7622</v>
      </c>
    </row>
    <row r="5697" spans="1:10" ht="12.75">
      <c r="A5697" s="118" t="s">
        <v>1872</v>
      </c>
      <c r="B5697" s="118" t="s">
        <v>1278</v>
      </c>
      <c r="C5697" s="118" t="b">
        <v>0</v>
      </c>
      <c r="D5697" s="118" t="e">
        <f t="shared" ca="1" si="1"/>
        <v>#NAME?</v>
      </c>
      <c r="E5697" s="118" t="s">
        <v>5199</v>
      </c>
      <c r="F5697" s="118" t="s">
        <v>22976</v>
      </c>
      <c r="G5697" s="118"/>
      <c r="H5697" s="118" t="s">
        <v>5607</v>
      </c>
      <c r="I5697" s="118" t="s">
        <v>8136</v>
      </c>
      <c r="J5697" s="118" t="s">
        <v>7622</v>
      </c>
    </row>
    <row r="5698" spans="1:10" ht="12.75">
      <c r="A5698" s="118" t="s">
        <v>8031</v>
      </c>
      <c r="B5698" s="118" t="s">
        <v>22977</v>
      </c>
      <c r="C5698" s="118" t="b">
        <v>0</v>
      </c>
      <c r="D5698" s="118" t="e">
        <f t="shared" ca="1" si="1"/>
        <v>#NAME?</v>
      </c>
      <c r="E5698" s="118" t="s">
        <v>5199</v>
      </c>
      <c r="F5698" s="118" t="s">
        <v>22978</v>
      </c>
      <c r="G5698" s="118"/>
      <c r="H5698" s="118" t="s">
        <v>54</v>
      </c>
      <c r="I5698" s="118" t="s">
        <v>8136</v>
      </c>
      <c r="J5698" s="118" t="s">
        <v>7622</v>
      </c>
    </row>
    <row r="5699" spans="1:10" ht="12.75">
      <c r="A5699" s="118" t="s">
        <v>870</v>
      </c>
      <c r="B5699" s="118" t="s">
        <v>22979</v>
      </c>
      <c r="C5699" s="118" t="b">
        <v>0</v>
      </c>
      <c r="D5699" s="118" t="e">
        <f t="shared" ca="1" si="1"/>
        <v>#NAME?</v>
      </c>
      <c r="E5699" s="118" t="s">
        <v>22980</v>
      </c>
      <c r="F5699" s="118" t="s">
        <v>22981</v>
      </c>
      <c r="G5699" s="118"/>
      <c r="H5699" s="118" t="s">
        <v>18765</v>
      </c>
      <c r="I5699" s="118" t="s">
        <v>7777</v>
      </c>
      <c r="J5699" s="118" t="s">
        <v>7636</v>
      </c>
    </row>
    <row r="5700" spans="1:10" ht="12.75">
      <c r="A5700" s="118" t="s">
        <v>798</v>
      </c>
      <c r="B5700" s="118" t="s">
        <v>22982</v>
      </c>
      <c r="C5700" s="118" t="b">
        <v>0</v>
      </c>
      <c r="D5700" s="118" t="e">
        <f t="shared" ca="1" si="1"/>
        <v>#NAME?</v>
      </c>
      <c r="E5700" s="118" t="s">
        <v>22980</v>
      </c>
      <c r="F5700" s="118" t="s">
        <v>22983</v>
      </c>
      <c r="G5700" s="118"/>
      <c r="H5700" s="118" t="s">
        <v>4551</v>
      </c>
      <c r="I5700" s="118" t="s">
        <v>10284</v>
      </c>
      <c r="J5700" s="118" t="s">
        <v>9660</v>
      </c>
    </row>
    <row r="5701" spans="1:10" ht="12.75">
      <c r="A5701" s="118" t="s">
        <v>9828</v>
      </c>
      <c r="B5701" s="118" t="s">
        <v>18967</v>
      </c>
      <c r="C5701" s="118" t="b">
        <v>0</v>
      </c>
      <c r="D5701" s="118" t="e">
        <f t="shared" ca="1" si="1"/>
        <v>#NAME?</v>
      </c>
      <c r="E5701" s="118" t="s">
        <v>22980</v>
      </c>
      <c r="F5701" s="118" t="s">
        <v>22984</v>
      </c>
      <c r="G5701" s="118"/>
      <c r="H5701" s="118" t="s">
        <v>4831</v>
      </c>
      <c r="I5701" s="118" t="s">
        <v>3131</v>
      </c>
      <c r="J5701" s="118" t="s">
        <v>7622</v>
      </c>
    </row>
    <row r="5702" spans="1:10" ht="12.75">
      <c r="A5702" s="118" t="s">
        <v>2226</v>
      </c>
      <c r="B5702" s="118" t="s">
        <v>13252</v>
      </c>
      <c r="C5702" s="118" t="b">
        <v>0</v>
      </c>
      <c r="D5702" s="118" t="e">
        <f t="shared" ca="1" si="1"/>
        <v>#NAME?</v>
      </c>
      <c r="E5702" s="118" t="s">
        <v>22980</v>
      </c>
      <c r="F5702" s="118" t="s">
        <v>22985</v>
      </c>
      <c r="G5702" s="118"/>
      <c r="H5702" s="118" t="s">
        <v>54</v>
      </c>
      <c r="I5702" s="118" t="s">
        <v>10284</v>
      </c>
      <c r="J5702" s="118" t="s">
        <v>9660</v>
      </c>
    </row>
    <row r="5703" spans="1:10" ht="12.75">
      <c r="A5703" s="118" t="s">
        <v>15067</v>
      </c>
      <c r="B5703" s="118" t="s">
        <v>22986</v>
      </c>
      <c r="C5703" s="118" t="b">
        <v>0</v>
      </c>
      <c r="D5703" s="118" t="e">
        <f t="shared" ca="1" si="1"/>
        <v>#NAME?</v>
      </c>
      <c r="E5703" s="118" t="s">
        <v>22980</v>
      </c>
      <c r="F5703" s="118" t="s">
        <v>22987</v>
      </c>
      <c r="G5703" s="118"/>
      <c r="H5703" s="118" t="s">
        <v>4551</v>
      </c>
      <c r="I5703" s="118" t="s">
        <v>7777</v>
      </c>
      <c r="J5703" s="118" t="s">
        <v>7636</v>
      </c>
    </row>
    <row r="5704" spans="1:10" ht="12.75">
      <c r="A5704" s="118" t="s">
        <v>20848</v>
      </c>
      <c r="B5704" s="118" t="s">
        <v>22988</v>
      </c>
      <c r="C5704" s="118" t="b">
        <v>0</v>
      </c>
      <c r="D5704" s="118" t="e">
        <f t="shared" ca="1" si="1"/>
        <v>#NAME?</v>
      </c>
      <c r="E5704" s="118" t="s">
        <v>22980</v>
      </c>
      <c r="F5704" s="118" t="s">
        <v>22989</v>
      </c>
      <c r="G5704" s="118"/>
      <c r="H5704" s="118" t="s">
        <v>4551</v>
      </c>
      <c r="I5704" s="118" t="s">
        <v>7777</v>
      </c>
      <c r="J5704" s="118" t="s">
        <v>7636</v>
      </c>
    </row>
    <row r="5705" spans="1:10" ht="12.75">
      <c r="A5705" s="118" t="s">
        <v>15552</v>
      </c>
      <c r="B5705" s="118" t="s">
        <v>22990</v>
      </c>
      <c r="C5705" s="118" t="b">
        <v>0</v>
      </c>
      <c r="D5705" s="118" t="e">
        <f t="shared" ca="1" si="1"/>
        <v>#NAME?</v>
      </c>
      <c r="E5705" s="118" t="s">
        <v>22991</v>
      </c>
      <c r="F5705" s="118" t="s">
        <v>22992</v>
      </c>
      <c r="G5705" s="118"/>
      <c r="H5705" s="118" t="s">
        <v>10772</v>
      </c>
      <c r="I5705" s="118" t="s">
        <v>22993</v>
      </c>
      <c r="J5705" s="118" t="s">
        <v>9660</v>
      </c>
    </row>
    <row r="5706" spans="1:10" ht="12.75">
      <c r="A5706" s="118" t="s">
        <v>11821</v>
      </c>
      <c r="B5706" s="118" t="s">
        <v>22994</v>
      </c>
      <c r="C5706" s="118" t="b">
        <v>0</v>
      </c>
      <c r="D5706" s="118" t="e">
        <f t="shared" ca="1" si="1"/>
        <v>#NAME?</v>
      </c>
      <c r="E5706" s="118" t="s">
        <v>22991</v>
      </c>
      <c r="F5706" s="118" t="s">
        <v>22995</v>
      </c>
      <c r="G5706" s="118"/>
      <c r="H5706" s="118" t="s">
        <v>4276</v>
      </c>
      <c r="I5706" s="118" t="s">
        <v>22993</v>
      </c>
      <c r="J5706" s="118" t="s">
        <v>9660</v>
      </c>
    </row>
    <row r="5707" spans="1:10" ht="12.75">
      <c r="A5707" s="118" t="s">
        <v>1081</v>
      </c>
      <c r="B5707" s="118" t="s">
        <v>22996</v>
      </c>
      <c r="C5707" s="118" t="b">
        <v>0</v>
      </c>
      <c r="D5707" s="118" t="e">
        <f t="shared" ca="1" si="1"/>
        <v>#NAME?</v>
      </c>
      <c r="E5707" s="118" t="s">
        <v>22991</v>
      </c>
      <c r="F5707" s="118" t="s">
        <v>22997</v>
      </c>
      <c r="G5707" s="118"/>
      <c r="H5707" s="118" t="s">
        <v>4276</v>
      </c>
      <c r="I5707" s="118" t="s">
        <v>22993</v>
      </c>
      <c r="J5707" s="118" t="s">
        <v>9660</v>
      </c>
    </row>
    <row r="5708" spans="1:10" ht="12.75">
      <c r="A5708" s="118" t="s">
        <v>826</v>
      </c>
      <c r="B5708" s="118" t="s">
        <v>13298</v>
      </c>
      <c r="C5708" s="118" t="b">
        <v>0</v>
      </c>
      <c r="D5708" s="118" t="e">
        <f t="shared" ca="1" si="1"/>
        <v>#NAME?</v>
      </c>
      <c r="E5708" s="118" t="s">
        <v>22991</v>
      </c>
      <c r="F5708" s="118" t="s">
        <v>22998</v>
      </c>
      <c r="G5708" s="118"/>
      <c r="H5708" s="118" t="s">
        <v>4276</v>
      </c>
      <c r="I5708" s="118" t="s">
        <v>22993</v>
      </c>
      <c r="J5708" s="118" t="s">
        <v>9660</v>
      </c>
    </row>
    <row r="5709" spans="1:10" ht="12.75">
      <c r="A5709" s="118" t="s">
        <v>20740</v>
      </c>
      <c r="B5709" s="118" t="s">
        <v>22999</v>
      </c>
      <c r="C5709" s="118" t="b">
        <v>0</v>
      </c>
      <c r="D5709" s="118" t="e">
        <f t="shared" ca="1" si="1"/>
        <v>#NAME?</v>
      </c>
      <c r="E5709" s="118" t="s">
        <v>22991</v>
      </c>
      <c r="F5709" s="118" t="s">
        <v>23000</v>
      </c>
      <c r="G5709" s="118"/>
      <c r="H5709" s="118" t="s">
        <v>4276</v>
      </c>
      <c r="I5709" s="118" t="s">
        <v>22993</v>
      </c>
      <c r="J5709" s="118" t="s">
        <v>9660</v>
      </c>
    </row>
    <row r="5710" spans="1:10" ht="12.75">
      <c r="A5710" s="118" t="s">
        <v>2135</v>
      </c>
      <c r="B5710" s="118" t="s">
        <v>2118</v>
      </c>
      <c r="C5710" s="118" t="b">
        <v>0</v>
      </c>
      <c r="D5710" s="118" t="e">
        <f t="shared" ca="1" si="1"/>
        <v>#NAME?</v>
      </c>
      <c r="E5710" s="118" t="s">
        <v>22991</v>
      </c>
      <c r="F5710" s="118" t="s">
        <v>23001</v>
      </c>
      <c r="G5710" s="118"/>
      <c r="H5710" s="118" t="s">
        <v>16426</v>
      </c>
      <c r="I5710" s="118" t="s">
        <v>22993</v>
      </c>
      <c r="J5710" s="118" t="s">
        <v>9660</v>
      </c>
    </row>
    <row r="5711" spans="1:10" ht="12.75">
      <c r="A5711" s="118" t="s">
        <v>995</v>
      </c>
      <c r="B5711" s="118" t="s">
        <v>23002</v>
      </c>
      <c r="C5711" s="118" t="b">
        <v>0</v>
      </c>
      <c r="D5711" s="118" t="e">
        <f t="shared" ca="1" si="1"/>
        <v>#NAME?</v>
      </c>
      <c r="E5711" s="118" t="s">
        <v>22991</v>
      </c>
      <c r="F5711" s="118" t="s">
        <v>23003</v>
      </c>
      <c r="G5711" s="118"/>
      <c r="H5711" s="118" t="s">
        <v>10772</v>
      </c>
      <c r="I5711" s="118" t="s">
        <v>22993</v>
      </c>
      <c r="J5711" s="118" t="s">
        <v>9660</v>
      </c>
    </row>
    <row r="5712" spans="1:10" ht="12.75">
      <c r="A5712" s="118" t="s">
        <v>10777</v>
      </c>
      <c r="B5712" s="118" t="s">
        <v>23004</v>
      </c>
      <c r="C5712" s="118" t="b">
        <v>0</v>
      </c>
      <c r="D5712" s="118" t="e">
        <f t="shared" ca="1" si="1"/>
        <v>#NAME?</v>
      </c>
      <c r="E5712" s="118" t="s">
        <v>22991</v>
      </c>
      <c r="F5712" s="118" t="s">
        <v>23005</v>
      </c>
      <c r="G5712" s="118"/>
      <c r="H5712" s="118" t="s">
        <v>4485</v>
      </c>
      <c r="I5712" s="118" t="s">
        <v>22993</v>
      </c>
      <c r="J5712" s="118" t="s">
        <v>9660</v>
      </c>
    </row>
    <row r="5713" spans="1:10" ht="12.75">
      <c r="A5713" s="118" t="s">
        <v>19451</v>
      </c>
      <c r="B5713" s="118" t="s">
        <v>23006</v>
      </c>
      <c r="C5713" s="118" t="b">
        <v>0</v>
      </c>
      <c r="D5713" s="118" t="e">
        <f t="shared" ca="1" si="1"/>
        <v>#NAME?</v>
      </c>
      <c r="E5713" s="118" t="s">
        <v>23007</v>
      </c>
      <c r="F5713" s="118" t="s">
        <v>23008</v>
      </c>
      <c r="G5713" s="118"/>
      <c r="H5713" s="118" t="s">
        <v>5677</v>
      </c>
      <c r="I5713" s="118" t="s">
        <v>7820</v>
      </c>
      <c r="J5713" s="118" t="s">
        <v>7820</v>
      </c>
    </row>
    <row r="5714" spans="1:10" ht="12.75">
      <c r="A5714" s="118" t="s">
        <v>7945</v>
      </c>
      <c r="B5714" s="118" t="s">
        <v>9082</v>
      </c>
      <c r="C5714" s="118" t="b">
        <v>0</v>
      </c>
      <c r="D5714" s="118" t="e">
        <f t="shared" ca="1" si="1"/>
        <v>#NAME?</v>
      </c>
      <c r="E5714" s="118" t="s">
        <v>23009</v>
      </c>
      <c r="F5714" s="118" t="s">
        <v>23010</v>
      </c>
      <c r="G5714" s="118"/>
      <c r="H5714" s="118" t="s">
        <v>23011</v>
      </c>
      <c r="I5714" s="118" t="s">
        <v>13298</v>
      </c>
      <c r="J5714" s="118" t="s">
        <v>23012</v>
      </c>
    </row>
    <row r="5715" spans="1:10" ht="12.75">
      <c r="A5715" s="118" t="s">
        <v>798</v>
      </c>
      <c r="B5715" s="118" t="s">
        <v>23013</v>
      </c>
      <c r="C5715" s="118" t="b">
        <v>0</v>
      </c>
      <c r="D5715" s="118" t="e">
        <f t="shared" ca="1" si="1"/>
        <v>#NAME?</v>
      </c>
      <c r="E5715" s="118" t="s">
        <v>23009</v>
      </c>
      <c r="F5715" s="118" t="s">
        <v>23014</v>
      </c>
      <c r="G5715" s="118"/>
      <c r="H5715" s="118" t="s">
        <v>23011</v>
      </c>
      <c r="I5715" s="118" t="s">
        <v>13298</v>
      </c>
      <c r="J5715" s="118" t="s">
        <v>23012</v>
      </c>
    </row>
    <row r="5716" spans="1:10" ht="12.75">
      <c r="A5716" s="118" t="s">
        <v>814</v>
      </c>
      <c r="B5716" s="118" t="s">
        <v>23015</v>
      </c>
      <c r="C5716" s="118" t="b">
        <v>0</v>
      </c>
      <c r="D5716" s="118" t="e">
        <f t="shared" ca="1" si="1"/>
        <v>#NAME?</v>
      </c>
      <c r="E5716" s="118" t="s">
        <v>23016</v>
      </c>
      <c r="F5716" s="118" t="s">
        <v>23017</v>
      </c>
      <c r="G5716" s="118"/>
      <c r="H5716" s="118" t="s">
        <v>5607</v>
      </c>
      <c r="I5716" s="118" t="s">
        <v>11091</v>
      </c>
      <c r="J5716" s="118" t="s">
        <v>10630</v>
      </c>
    </row>
    <row r="5717" spans="1:10" ht="12.75">
      <c r="A5717" s="118" t="s">
        <v>22886</v>
      </c>
      <c r="B5717" s="118" t="s">
        <v>23018</v>
      </c>
      <c r="C5717" s="118" t="b">
        <v>0</v>
      </c>
      <c r="D5717" s="118" t="e">
        <f t="shared" ca="1" si="1"/>
        <v>#NAME?</v>
      </c>
      <c r="E5717" s="118" t="s">
        <v>23016</v>
      </c>
      <c r="F5717" s="118" t="s">
        <v>23019</v>
      </c>
      <c r="G5717" s="118"/>
      <c r="H5717" s="118" t="s">
        <v>11868</v>
      </c>
      <c r="I5717" s="118" t="s">
        <v>11091</v>
      </c>
      <c r="J5717" s="118" t="s">
        <v>10630</v>
      </c>
    </row>
    <row r="5718" spans="1:10" ht="12.75">
      <c r="A5718" s="118" t="s">
        <v>8498</v>
      </c>
      <c r="B5718" s="118" t="s">
        <v>23020</v>
      </c>
      <c r="C5718" s="118" t="b">
        <v>0</v>
      </c>
      <c r="D5718" s="118" t="e">
        <f t="shared" ca="1" si="1"/>
        <v>#NAME?</v>
      </c>
      <c r="E5718" s="118" t="s">
        <v>23016</v>
      </c>
      <c r="F5718" s="118" t="s">
        <v>23021</v>
      </c>
      <c r="G5718" s="118"/>
      <c r="H5718" s="118" t="s">
        <v>4305</v>
      </c>
      <c r="I5718" s="118" t="s">
        <v>11091</v>
      </c>
      <c r="J5718" s="118" t="s">
        <v>10630</v>
      </c>
    </row>
    <row r="5719" spans="1:10" ht="12.75">
      <c r="A5719" s="118" t="s">
        <v>1173</v>
      </c>
      <c r="B5719" s="118" t="s">
        <v>9987</v>
      </c>
      <c r="C5719" s="118" t="b">
        <v>0</v>
      </c>
      <c r="D5719" s="118" t="e">
        <f t="shared" ca="1" si="1"/>
        <v>#NAME?</v>
      </c>
      <c r="E5719" s="118" t="s">
        <v>23016</v>
      </c>
      <c r="F5719" s="118" t="s">
        <v>23022</v>
      </c>
      <c r="G5719" s="118"/>
      <c r="H5719" s="118" t="s">
        <v>23023</v>
      </c>
      <c r="I5719" s="118" t="s">
        <v>11091</v>
      </c>
      <c r="J5719" s="118" t="s">
        <v>10630</v>
      </c>
    </row>
    <row r="5720" spans="1:10" ht="12.75">
      <c r="A5720" s="118" t="s">
        <v>8556</v>
      </c>
      <c r="B5720" s="118" t="s">
        <v>23024</v>
      </c>
      <c r="C5720" s="118" t="b">
        <v>0</v>
      </c>
      <c r="D5720" s="118" t="e">
        <f t="shared" ca="1" si="1"/>
        <v>#NAME?</v>
      </c>
      <c r="E5720" s="118" t="s">
        <v>23016</v>
      </c>
      <c r="F5720" s="118" t="s">
        <v>23025</v>
      </c>
      <c r="G5720" s="118"/>
      <c r="H5720" s="118" t="s">
        <v>4305</v>
      </c>
      <c r="I5720" s="118" t="s">
        <v>10210</v>
      </c>
      <c r="J5720" s="118" t="s">
        <v>8625</v>
      </c>
    </row>
    <row r="5721" spans="1:10" ht="12.75">
      <c r="A5721" s="118" t="s">
        <v>17965</v>
      </c>
      <c r="B5721" s="118" t="s">
        <v>23026</v>
      </c>
      <c r="C5721" s="118" t="b">
        <v>0</v>
      </c>
      <c r="D5721" s="118" t="e">
        <f t="shared" ca="1" si="1"/>
        <v>#NAME?</v>
      </c>
      <c r="E5721" s="118" t="s">
        <v>23016</v>
      </c>
      <c r="F5721" s="118" t="s">
        <v>23027</v>
      </c>
      <c r="G5721" s="118"/>
      <c r="H5721" s="118" t="s">
        <v>4831</v>
      </c>
      <c r="I5721" s="118" t="s">
        <v>11091</v>
      </c>
      <c r="J5721" s="118" t="s">
        <v>10630</v>
      </c>
    </row>
    <row r="5722" spans="1:10" ht="12.75">
      <c r="A5722" s="118" t="s">
        <v>23028</v>
      </c>
      <c r="B5722" s="118" t="s">
        <v>23029</v>
      </c>
      <c r="C5722" s="118" t="b">
        <v>0</v>
      </c>
      <c r="D5722" s="118" t="e">
        <f t="shared" ca="1" si="1"/>
        <v>#NAME?</v>
      </c>
      <c r="E5722" s="118" t="s">
        <v>23016</v>
      </c>
      <c r="F5722" s="118" t="s">
        <v>23030</v>
      </c>
      <c r="G5722" s="118"/>
      <c r="H5722" s="118" t="s">
        <v>4305</v>
      </c>
      <c r="I5722" s="118" t="s">
        <v>11091</v>
      </c>
      <c r="J5722" s="118" t="s">
        <v>10630</v>
      </c>
    </row>
    <row r="5723" spans="1:10" ht="12.75">
      <c r="A5723" s="118" t="s">
        <v>15452</v>
      </c>
      <c r="B5723" s="118" t="s">
        <v>23031</v>
      </c>
      <c r="C5723" s="118" t="b">
        <v>0</v>
      </c>
      <c r="D5723" s="118" t="e">
        <f t="shared" ca="1" si="1"/>
        <v>#NAME?</v>
      </c>
      <c r="E5723" s="118" t="s">
        <v>23016</v>
      </c>
      <c r="F5723" s="118" t="s">
        <v>23032</v>
      </c>
      <c r="G5723" s="118"/>
      <c r="H5723" s="118" t="s">
        <v>23033</v>
      </c>
      <c r="I5723" s="118" t="s">
        <v>11091</v>
      </c>
      <c r="J5723" s="118" t="s">
        <v>10630</v>
      </c>
    </row>
    <row r="5724" spans="1:10" ht="12.75">
      <c r="A5724" s="118" t="s">
        <v>2226</v>
      </c>
      <c r="B5724" s="118" t="s">
        <v>23034</v>
      </c>
      <c r="C5724" s="118" t="b">
        <v>0</v>
      </c>
      <c r="D5724" s="118" t="e">
        <f t="shared" ca="1" si="1"/>
        <v>#NAME?</v>
      </c>
      <c r="E5724" s="118" t="s">
        <v>23016</v>
      </c>
      <c r="F5724" s="118" t="s">
        <v>23035</v>
      </c>
      <c r="G5724" s="118"/>
      <c r="H5724" s="118" t="s">
        <v>4305</v>
      </c>
      <c r="I5724" s="118" t="s">
        <v>11091</v>
      </c>
      <c r="J5724" s="118" t="s">
        <v>10630</v>
      </c>
    </row>
    <row r="5725" spans="1:10" ht="12.75">
      <c r="A5725" s="118" t="s">
        <v>870</v>
      </c>
      <c r="B5725" s="118" t="s">
        <v>9085</v>
      </c>
      <c r="C5725" s="118" t="b">
        <v>0</v>
      </c>
      <c r="D5725" s="118" t="e">
        <f t="shared" ca="1" si="1"/>
        <v>#NAME?</v>
      </c>
      <c r="E5725" s="118" t="s">
        <v>23036</v>
      </c>
      <c r="F5725" s="118" t="s">
        <v>23037</v>
      </c>
      <c r="G5725" s="118"/>
      <c r="H5725" s="118" t="s">
        <v>4640</v>
      </c>
      <c r="I5725" s="118" t="s">
        <v>14636</v>
      </c>
      <c r="J5725" s="118"/>
    </row>
    <row r="5726" spans="1:10" ht="12.75">
      <c r="A5726" s="118" t="s">
        <v>1266</v>
      </c>
      <c r="B5726" s="118" t="s">
        <v>7826</v>
      </c>
      <c r="C5726" s="118" t="b">
        <v>0</v>
      </c>
      <c r="D5726" s="118" t="e">
        <f t="shared" ca="1" si="1"/>
        <v>#NAME?</v>
      </c>
      <c r="E5726" s="118" t="s">
        <v>23038</v>
      </c>
      <c r="F5726" s="118" t="s">
        <v>23039</v>
      </c>
      <c r="G5726" s="118"/>
      <c r="H5726" s="118" t="s">
        <v>5961</v>
      </c>
      <c r="I5726" s="118" t="s">
        <v>7642</v>
      </c>
      <c r="J5726" s="118"/>
    </row>
    <row r="5727" spans="1:10" ht="12.75">
      <c r="A5727" s="118" t="s">
        <v>9126</v>
      </c>
      <c r="B5727" s="118" t="s">
        <v>23040</v>
      </c>
      <c r="C5727" s="118" t="b">
        <v>0</v>
      </c>
      <c r="D5727" s="118" t="e">
        <f t="shared" ca="1" si="1"/>
        <v>#NAME?</v>
      </c>
      <c r="E5727" s="118" t="s">
        <v>23038</v>
      </c>
      <c r="F5727" s="118" t="s">
        <v>23041</v>
      </c>
      <c r="G5727" s="118"/>
      <c r="H5727" s="118" t="s">
        <v>4908</v>
      </c>
      <c r="I5727" s="118" t="s">
        <v>7642</v>
      </c>
      <c r="J5727" s="118"/>
    </row>
    <row r="5728" spans="1:10" ht="12.75">
      <c r="A5728" s="118" t="s">
        <v>17841</v>
      </c>
      <c r="B5728" s="118" t="s">
        <v>15257</v>
      </c>
      <c r="C5728" s="118" t="b">
        <v>0</v>
      </c>
      <c r="D5728" s="118" t="e">
        <f t="shared" ca="1" si="1"/>
        <v>#NAME?</v>
      </c>
      <c r="E5728" s="118" t="s">
        <v>23038</v>
      </c>
      <c r="F5728" s="118" t="s">
        <v>23042</v>
      </c>
      <c r="G5728" s="118"/>
      <c r="H5728" s="118" t="s">
        <v>4278</v>
      </c>
      <c r="I5728" s="118" t="s">
        <v>7642</v>
      </c>
      <c r="J5728" s="118"/>
    </row>
    <row r="5729" spans="1:10" ht="12.75">
      <c r="A5729" s="118" t="s">
        <v>836</v>
      </c>
      <c r="B5729" s="118" t="s">
        <v>8401</v>
      </c>
      <c r="C5729" s="118" t="b">
        <v>0</v>
      </c>
      <c r="D5729" s="118" t="e">
        <f t="shared" ca="1" si="1"/>
        <v>#NAME?</v>
      </c>
      <c r="E5729" s="118" t="s">
        <v>23038</v>
      </c>
      <c r="F5729" s="118" t="s">
        <v>23043</v>
      </c>
      <c r="G5729" s="118"/>
      <c r="H5729" s="118" t="s">
        <v>4278</v>
      </c>
      <c r="I5729" s="118" t="s">
        <v>7642</v>
      </c>
      <c r="J5729" s="118"/>
    </row>
    <row r="5730" spans="1:10" ht="12.75">
      <c r="A5730" s="118" t="s">
        <v>23044</v>
      </c>
      <c r="B5730" s="118" t="s">
        <v>15319</v>
      </c>
      <c r="C5730" s="118" t="b">
        <v>0</v>
      </c>
      <c r="D5730" s="118" t="e">
        <f t="shared" ca="1" si="1"/>
        <v>#NAME?</v>
      </c>
      <c r="E5730" s="118" t="s">
        <v>23038</v>
      </c>
      <c r="F5730" s="118" t="s">
        <v>23045</v>
      </c>
      <c r="G5730" s="118"/>
      <c r="H5730" s="118" t="s">
        <v>54</v>
      </c>
      <c r="I5730" s="118" t="s">
        <v>7642</v>
      </c>
      <c r="J5730" s="118"/>
    </row>
    <row r="5731" spans="1:10" ht="12.75">
      <c r="A5731" s="118" t="s">
        <v>16727</v>
      </c>
      <c r="B5731" s="118" t="s">
        <v>23046</v>
      </c>
      <c r="C5731" s="118" t="b">
        <v>0</v>
      </c>
      <c r="D5731" s="118" t="e">
        <f t="shared" ca="1" si="1"/>
        <v>#NAME?</v>
      </c>
      <c r="E5731" s="118" t="s">
        <v>23038</v>
      </c>
      <c r="F5731" s="118" t="s">
        <v>23047</v>
      </c>
      <c r="G5731" s="118"/>
      <c r="H5731" s="118" t="s">
        <v>5961</v>
      </c>
      <c r="I5731" s="118" t="s">
        <v>7642</v>
      </c>
      <c r="J5731" s="118"/>
    </row>
    <row r="5732" spans="1:10" ht="12.75">
      <c r="A5732" s="118" t="s">
        <v>2013</v>
      </c>
      <c r="B5732" s="118" t="s">
        <v>11909</v>
      </c>
      <c r="C5732" s="118" t="b">
        <v>0</v>
      </c>
      <c r="D5732" s="118" t="e">
        <f t="shared" ca="1" si="1"/>
        <v>#NAME?</v>
      </c>
      <c r="E5732" s="118" t="s">
        <v>23038</v>
      </c>
      <c r="F5732" s="118" t="s">
        <v>23048</v>
      </c>
      <c r="G5732" s="118"/>
      <c r="H5732" s="118" t="s">
        <v>5368</v>
      </c>
      <c r="I5732" s="118" t="s">
        <v>7642</v>
      </c>
      <c r="J5732" s="118"/>
    </row>
    <row r="5733" spans="1:10" ht="12.75">
      <c r="A5733" s="118" t="s">
        <v>18421</v>
      </c>
      <c r="B5733" s="118" t="s">
        <v>23049</v>
      </c>
      <c r="C5733" s="118" t="b">
        <v>0</v>
      </c>
      <c r="D5733" s="118" t="e">
        <f t="shared" ca="1" si="1"/>
        <v>#NAME?</v>
      </c>
      <c r="E5733" s="118" t="s">
        <v>23050</v>
      </c>
      <c r="F5733" s="118" t="s">
        <v>23051</v>
      </c>
      <c r="G5733" s="118"/>
      <c r="H5733" s="118" t="s">
        <v>4278</v>
      </c>
      <c r="I5733" s="118" t="s">
        <v>23052</v>
      </c>
      <c r="J5733" s="118"/>
    </row>
    <row r="5734" spans="1:10" ht="12.75">
      <c r="A5734" s="118" t="s">
        <v>814</v>
      </c>
      <c r="B5734" s="118" t="s">
        <v>23053</v>
      </c>
      <c r="C5734" s="118" t="b">
        <v>0</v>
      </c>
      <c r="D5734" s="118" t="e">
        <f t="shared" ca="1" si="1"/>
        <v>#NAME?</v>
      </c>
      <c r="E5734" s="118" t="s">
        <v>23054</v>
      </c>
      <c r="F5734" s="118" t="s">
        <v>23055</v>
      </c>
      <c r="G5734" s="118"/>
      <c r="H5734" s="118" t="s">
        <v>4278</v>
      </c>
      <c r="I5734" s="118" t="s">
        <v>7777</v>
      </c>
      <c r="J5734" s="118" t="s">
        <v>7636</v>
      </c>
    </row>
    <row r="5735" spans="1:10" ht="12.75">
      <c r="A5735" s="118" t="s">
        <v>9298</v>
      </c>
      <c r="B5735" s="118" t="s">
        <v>14359</v>
      </c>
      <c r="C5735" s="118" t="b">
        <v>0</v>
      </c>
      <c r="D5735" s="118" t="e">
        <f t="shared" ca="1" si="1"/>
        <v>#NAME?</v>
      </c>
      <c r="E5735" s="118" t="s">
        <v>23054</v>
      </c>
      <c r="F5735" s="118" t="s">
        <v>23056</v>
      </c>
      <c r="G5735" s="118"/>
      <c r="H5735" s="118" t="s">
        <v>4278</v>
      </c>
      <c r="I5735" s="118" t="s">
        <v>7777</v>
      </c>
      <c r="J5735" s="118" t="s">
        <v>7636</v>
      </c>
    </row>
    <row r="5736" spans="1:10" ht="12.75">
      <c r="A5736" s="118" t="s">
        <v>1484</v>
      </c>
      <c r="B5736" s="118" t="s">
        <v>12798</v>
      </c>
      <c r="C5736" s="118" t="b">
        <v>0</v>
      </c>
      <c r="D5736" s="118" t="e">
        <f t="shared" ca="1" si="1"/>
        <v>#NAME?</v>
      </c>
      <c r="E5736" s="118" t="s">
        <v>23057</v>
      </c>
      <c r="F5736" s="118" t="s">
        <v>23058</v>
      </c>
      <c r="G5736" s="118"/>
      <c r="H5736" s="118" t="s">
        <v>12188</v>
      </c>
      <c r="I5736" s="118" t="s">
        <v>23059</v>
      </c>
      <c r="J5736" s="118" t="s">
        <v>23060</v>
      </c>
    </row>
    <row r="5737" spans="1:10" ht="12.75">
      <c r="A5737" s="118" t="s">
        <v>2682</v>
      </c>
      <c r="B5737" s="118" t="s">
        <v>23061</v>
      </c>
      <c r="C5737" s="118" t="b">
        <v>0</v>
      </c>
      <c r="D5737" s="118" t="e">
        <f t="shared" ca="1" si="1"/>
        <v>#NAME?</v>
      </c>
      <c r="E5737" s="118" t="s">
        <v>23062</v>
      </c>
      <c r="F5737" s="118" t="s">
        <v>23063</v>
      </c>
      <c r="G5737" s="118"/>
      <c r="H5737" s="118" t="s">
        <v>5121</v>
      </c>
      <c r="I5737" s="118" t="s">
        <v>9659</v>
      </c>
      <c r="J5737" s="118" t="s">
        <v>9660</v>
      </c>
    </row>
    <row r="5738" spans="1:10" ht="12.75">
      <c r="A5738" s="118" t="s">
        <v>2682</v>
      </c>
      <c r="B5738" s="118" t="s">
        <v>23064</v>
      </c>
      <c r="C5738" s="118" t="b">
        <v>0</v>
      </c>
      <c r="D5738" s="118" t="e">
        <f t="shared" ca="1" si="1"/>
        <v>#NAME?</v>
      </c>
      <c r="E5738" s="118" t="s">
        <v>23062</v>
      </c>
      <c r="F5738" s="118" t="s">
        <v>23065</v>
      </c>
      <c r="G5738" s="118"/>
      <c r="H5738" s="118" t="s">
        <v>5121</v>
      </c>
      <c r="I5738" s="118" t="s">
        <v>10210</v>
      </c>
      <c r="J5738" s="118" t="s">
        <v>8625</v>
      </c>
    </row>
    <row r="5739" spans="1:10" ht="12.75">
      <c r="A5739" s="118" t="s">
        <v>1266</v>
      </c>
      <c r="B5739" s="118" t="s">
        <v>23066</v>
      </c>
      <c r="C5739" s="118" t="b">
        <v>0</v>
      </c>
      <c r="D5739" s="118" t="e">
        <f t="shared" ca="1" si="1"/>
        <v>#NAME?</v>
      </c>
      <c r="E5739" s="118" t="s">
        <v>23067</v>
      </c>
      <c r="F5739" s="118" t="s">
        <v>23068</v>
      </c>
      <c r="G5739" s="118"/>
      <c r="H5739" s="118" t="s">
        <v>54</v>
      </c>
      <c r="I5739" s="118" t="s">
        <v>3131</v>
      </c>
      <c r="J5739" s="118" t="s">
        <v>7622</v>
      </c>
    </row>
    <row r="5740" spans="1:10" ht="12.75">
      <c r="A5740" s="118" t="s">
        <v>23069</v>
      </c>
      <c r="B5740" s="118" t="s">
        <v>23070</v>
      </c>
      <c r="C5740" s="118" t="b">
        <v>0</v>
      </c>
      <c r="D5740" s="118" t="e">
        <f t="shared" ca="1" si="1"/>
        <v>#NAME?</v>
      </c>
      <c r="E5740" s="118" t="s">
        <v>23067</v>
      </c>
      <c r="F5740" s="118" t="s">
        <v>23071</v>
      </c>
      <c r="G5740" s="118"/>
      <c r="H5740" s="118" t="s">
        <v>54</v>
      </c>
      <c r="I5740" s="118" t="s">
        <v>3131</v>
      </c>
      <c r="J5740" s="118" t="s">
        <v>7622</v>
      </c>
    </row>
    <row r="5741" spans="1:10" ht="12.75">
      <c r="A5741" s="118" t="s">
        <v>2636</v>
      </c>
      <c r="B5741" s="118" t="s">
        <v>10177</v>
      </c>
      <c r="C5741" s="118" t="b">
        <v>0</v>
      </c>
      <c r="D5741" s="118" t="e">
        <f t="shared" ca="1" si="1"/>
        <v>#NAME?</v>
      </c>
      <c r="E5741" s="118" t="s">
        <v>23067</v>
      </c>
      <c r="F5741" s="118" t="s">
        <v>23072</v>
      </c>
      <c r="G5741" s="118"/>
      <c r="H5741" s="118" t="s">
        <v>54</v>
      </c>
      <c r="I5741" s="118" t="s">
        <v>3131</v>
      </c>
      <c r="J5741" s="118" t="s">
        <v>7622</v>
      </c>
    </row>
    <row r="5742" spans="1:10" ht="12.75">
      <c r="A5742" s="118" t="s">
        <v>23073</v>
      </c>
      <c r="B5742" s="118" t="s">
        <v>23074</v>
      </c>
      <c r="C5742" s="118" t="b">
        <v>0</v>
      </c>
      <c r="D5742" s="118" t="e">
        <f t="shared" ca="1" si="1"/>
        <v>#NAME?</v>
      </c>
      <c r="E5742" s="118" t="s">
        <v>23067</v>
      </c>
      <c r="F5742" s="118" t="s">
        <v>23075</v>
      </c>
      <c r="G5742" s="118"/>
      <c r="H5742" s="118" t="s">
        <v>4276</v>
      </c>
      <c r="I5742" s="118" t="s">
        <v>3131</v>
      </c>
      <c r="J5742" s="118" t="s">
        <v>7622</v>
      </c>
    </row>
    <row r="5743" spans="1:10" ht="12.75">
      <c r="A5743" s="118" t="s">
        <v>1602</v>
      </c>
      <c r="B5743" s="118" t="s">
        <v>23076</v>
      </c>
      <c r="C5743" s="118" t="b">
        <v>0</v>
      </c>
      <c r="D5743" s="118" t="e">
        <f t="shared" ca="1" si="1"/>
        <v>#NAME?</v>
      </c>
      <c r="E5743" s="118" t="s">
        <v>23067</v>
      </c>
      <c r="F5743" s="118" t="s">
        <v>23077</v>
      </c>
      <c r="G5743" s="118"/>
      <c r="H5743" s="118" t="s">
        <v>4485</v>
      </c>
      <c r="I5743" s="118" t="s">
        <v>3131</v>
      </c>
      <c r="J5743" s="118" t="s">
        <v>7622</v>
      </c>
    </row>
    <row r="5744" spans="1:10" ht="12.75">
      <c r="A5744" s="118" t="s">
        <v>14427</v>
      </c>
      <c r="B5744" s="118" t="s">
        <v>8565</v>
      </c>
      <c r="C5744" s="118" t="b">
        <v>0</v>
      </c>
      <c r="D5744" s="118" t="e">
        <f t="shared" ca="1" si="1"/>
        <v>#NAME?</v>
      </c>
      <c r="E5744" s="118" t="s">
        <v>23067</v>
      </c>
      <c r="F5744" s="118" t="s">
        <v>23078</v>
      </c>
      <c r="G5744" s="118"/>
      <c r="H5744" s="118" t="s">
        <v>8474</v>
      </c>
      <c r="I5744" s="118" t="s">
        <v>3131</v>
      </c>
      <c r="J5744" s="118" t="s">
        <v>7622</v>
      </c>
    </row>
    <row r="5745" spans="1:10" ht="12.75">
      <c r="A5745" s="118" t="s">
        <v>10646</v>
      </c>
      <c r="B5745" s="118" t="s">
        <v>12424</v>
      </c>
      <c r="C5745" s="118" t="b">
        <v>0</v>
      </c>
      <c r="D5745" s="118" t="e">
        <f t="shared" ca="1" si="1"/>
        <v>#NAME?</v>
      </c>
      <c r="E5745" s="118" t="s">
        <v>23067</v>
      </c>
      <c r="F5745" s="118" t="s">
        <v>23079</v>
      </c>
      <c r="G5745" s="118"/>
      <c r="H5745" s="118" t="s">
        <v>4872</v>
      </c>
      <c r="I5745" s="118" t="s">
        <v>3131</v>
      </c>
      <c r="J5745" s="118" t="s">
        <v>7622</v>
      </c>
    </row>
    <row r="5746" spans="1:10" ht="12.75">
      <c r="A5746" s="118" t="s">
        <v>19909</v>
      </c>
      <c r="B5746" s="118" t="s">
        <v>23080</v>
      </c>
      <c r="C5746" s="118" t="b">
        <v>0</v>
      </c>
      <c r="D5746" s="118" t="e">
        <f t="shared" ca="1" si="1"/>
        <v>#NAME?</v>
      </c>
      <c r="E5746" s="118" t="s">
        <v>23067</v>
      </c>
      <c r="F5746" s="118" t="s">
        <v>23081</v>
      </c>
      <c r="G5746" s="118"/>
      <c r="H5746" s="118" t="s">
        <v>23082</v>
      </c>
      <c r="I5746" s="118" t="s">
        <v>3131</v>
      </c>
      <c r="J5746" s="118" t="s">
        <v>7622</v>
      </c>
    </row>
    <row r="5747" spans="1:10" ht="12.75">
      <c r="A5747" s="118" t="s">
        <v>2682</v>
      </c>
      <c r="B5747" s="118" t="s">
        <v>23083</v>
      </c>
      <c r="C5747" s="118" t="b">
        <v>0</v>
      </c>
      <c r="D5747" s="118" t="e">
        <f t="shared" ca="1" si="1"/>
        <v>#NAME?</v>
      </c>
      <c r="E5747" s="118" t="s">
        <v>23067</v>
      </c>
      <c r="F5747" s="118" t="s">
        <v>23084</v>
      </c>
      <c r="G5747" s="118"/>
      <c r="H5747" s="118" t="s">
        <v>17624</v>
      </c>
      <c r="I5747" s="118" t="s">
        <v>3131</v>
      </c>
      <c r="J5747" s="118" t="s">
        <v>7622</v>
      </c>
    </row>
    <row r="5748" spans="1:10" ht="12.75">
      <c r="A5748" s="118" t="s">
        <v>1591</v>
      </c>
      <c r="B5748" s="118" t="s">
        <v>23085</v>
      </c>
      <c r="C5748" s="118" t="b">
        <v>0</v>
      </c>
      <c r="D5748" s="118" t="e">
        <f t="shared" ca="1" si="1"/>
        <v>#NAME?</v>
      </c>
      <c r="E5748" s="118" t="s">
        <v>23067</v>
      </c>
      <c r="F5748" s="118" t="s">
        <v>23086</v>
      </c>
      <c r="G5748" s="118"/>
      <c r="H5748" s="118" t="s">
        <v>54</v>
      </c>
      <c r="I5748" s="118" t="s">
        <v>3131</v>
      </c>
      <c r="J5748" s="118" t="s">
        <v>7622</v>
      </c>
    </row>
    <row r="5749" spans="1:10" ht="12.75">
      <c r="A5749" s="118" t="s">
        <v>2268</v>
      </c>
      <c r="B5749" s="118" t="s">
        <v>23087</v>
      </c>
      <c r="C5749" s="118" t="b">
        <v>0</v>
      </c>
      <c r="D5749" s="118" t="e">
        <f t="shared" ca="1" si="1"/>
        <v>#NAME?</v>
      </c>
      <c r="E5749" s="118" t="s">
        <v>23067</v>
      </c>
      <c r="F5749" s="118" t="s">
        <v>23088</v>
      </c>
      <c r="G5749" s="118"/>
      <c r="H5749" s="118" t="s">
        <v>4872</v>
      </c>
      <c r="I5749" s="118" t="s">
        <v>3131</v>
      </c>
      <c r="J5749" s="118" t="s">
        <v>7622</v>
      </c>
    </row>
    <row r="5750" spans="1:10" ht="12.75">
      <c r="A5750" s="118" t="s">
        <v>11308</v>
      </c>
      <c r="B5750" s="118" t="s">
        <v>23089</v>
      </c>
      <c r="C5750" s="118" t="b">
        <v>0</v>
      </c>
      <c r="D5750" s="118" t="e">
        <f t="shared" ca="1" si="1"/>
        <v>#NAME?</v>
      </c>
      <c r="E5750" s="118" t="s">
        <v>23067</v>
      </c>
      <c r="F5750" s="118" t="s">
        <v>23090</v>
      </c>
      <c r="G5750" s="118"/>
      <c r="H5750" s="118" t="s">
        <v>54</v>
      </c>
      <c r="I5750" s="118" t="s">
        <v>3131</v>
      </c>
      <c r="J5750" s="118" t="s">
        <v>7622</v>
      </c>
    </row>
    <row r="5751" spans="1:10" ht="12.75">
      <c r="A5751" s="118" t="s">
        <v>2529</v>
      </c>
      <c r="B5751" s="118" t="s">
        <v>8913</v>
      </c>
      <c r="C5751" s="118" t="b">
        <v>0</v>
      </c>
      <c r="D5751" s="118" t="e">
        <f t="shared" ca="1" si="1"/>
        <v>#NAME?</v>
      </c>
      <c r="E5751" s="118" t="s">
        <v>23067</v>
      </c>
      <c r="F5751" s="118" t="s">
        <v>23091</v>
      </c>
      <c r="G5751" s="118"/>
      <c r="H5751" s="118" t="s">
        <v>4485</v>
      </c>
      <c r="I5751" s="118" t="s">
        <v>3131</v>
      </c>
      <c r="J5751" s="118" t="s">
        <v>7622</v>
      </c>
    </row>
    <row r="5752" spans="1:10" ht="12.75">
      <c r="A5752" s="118" t="s">
        <v>940</v>
      </c>
      <c r="B5752" s="118" t="s">
        <v>23092</v>
      </c>
      <c r="C5752" s="118" t="b">
        <v>0</v>
      </c>
      <c r="D5752" s="118" t="e">
        <f t="shared" ca="1" si="1"/>
        <v>#NAME?</v>
      </c>
      <c r="E5752" s="118" t="s">
        <v>23067</v>
      </c>
      <c r="F5752" s="118" t="s">
        <v>23093</v>
      </c>
      <c r="G5752" s="118"/>
      <c r="H5752" s="118" t="s">
        <v>4485</v>
      </c>
      <c r="I5752" s="118" t="s">
        <v>3131</v>
      </c>
      <c r="J5752" s="118" t="s">
        <v>7622</v>
      </c>
    </row>
    <row r="5753" spans="1:10" ht="12.75">
      <c r="A5753" s="118" t="s">
        <v>882</v>
      </c>
      <c r="B5753" s="118" t="s">
        <v>23094</v>
      </c>
      <c r="C5753" s="118" t="b">
        <v>0</v>
      </c>
      <c r="D5753" s="118" t="e">
        <f t="shared" ca="1" si="1"/>
        <v>#NAME?</v>
      </c>
      <c r="E5753" s="118" t="s">
        <v>23067</v>
      </c>
      <c r="F5753" s="118" t="s">
        <v>23095</v>
      </c>
      <c r="G5753" s="118"/>
      <c r="H5753" s="118" t="s">
        <v>5607</v>
      </c>
      <c r="I5753" s="118" t="s">
        <v>3131</v>
      </c>
      <c r="J5753" s="118" t="s">
        <v>7622</v>
      </c>
    </row>
    <row r="5754" spans="1:10" ht="12.75">
      <c r="A5754" s="118" t="s">
        <v>8894</v>
      </c>
      <c r="B5754" s="118" t="s">
        <v>23096</v>
      </c>
      <c r="C5754" s="118" t="b">
        <v>0</v>
      </c>
      <c r="D5754" s="118" t="e">
        <f t="shared" ca="1" si="1"/>
        <v>#NAME?</v>
      </c>
      <c r="E5754" s="118" t="s">
        <v>23067</v>
      </c>
      <c r="F5754" s="118" t="s">
        <v>23097</v>
      </c>
      <c r="G5754" s="118"/>
      <c r="H5754" s="118" t="s">
        <v>5064</v>
      </c>
      <c r="I5754" s="118" t="s">
        <v>3131</v>
      </c>
      <c r="J5754" s="118" t="s">
        <v>7622</v>
      </c>
    </row>
    <row r="5755" spans="1:10" ht="12.75">
      <c r="A5755" s="118" t="s">
        <v>23098</v>
      </c>
      <c r="B5755" s="118" t="s">
        <v>23099</v>
      </c>
      <c r="C5755" s="118" t="b">
        <v>0</v>
      </c>
      <c r="D5755" s="118" t="e">
        <f t="shared" ca="1" si="1"/>
        <v>#NAME?</v>
      </c>
      <c r="E5755" s="118" t="s">
        <v>23067</v>
      </c>
      <c r="F5755" s="118" t="s">
        <v>23100</v>
      </c>
      <c r="G5755" s="118"/>
      <c r="H5755" s="118" t="s">
        <v>23101</v>
      </c>
      <c r="I5755" s="118" t="s">
        <v>3131</v>
      </c>
      <c r="J5755" s="118" t="s">
        <v>7622</v>
      </c>
    </row>
    <row r="5756" spans="1:10" ht="12.75">
      <c r="A5756" s="118" t="s">
        <v>8460</v>
      </c>
      <c r="B5756" s="118" t="s">
        <v>23102</v>
      </c>
      <c r="C5756" s="118" t="b">
        <v>0</v>
      </c>
      <c r="D5756" s="118" t="e">
        <f t="shared" ca="1" si="1"/>
        <v>#NAME?</v>
      </c>
      <c r="E5756" s="118" t="s">
        <v>23067</v>
      </c>
      <c r="F5756" s="118" t="s">
        <v>23103</v>
      </c>
      <c r="G5756" s="118"/>
      <c r="H5756" s="118" t="s">
        <v>13905</v>
      </c>
      <c r="I5756" s="118" t="s">
        <v>3131</v>
      </c>
      <c r="J5756" s="118" t="s">
        <v>7622</v>
      </c>
    </row>
    <row r="5757" spans="1:10" ht="12.75">
      <c r="A5757" s="118" t="s">
        <v>2057</v>
      </c>
      <c r="B5757" s="118" t="s">
        <v>23104</v>
      </c>
      <c r="C5757" s="118" t="b">
        <v>0</v>
      </c>
      <c r="D5757" s="118" t="e">
        <f t="shared" ca="1" si="1"/>
        <v>#NAME?</v>
      </c>
      <c r="E5757" s="118" t="s">
        <v>23067</v>
      </c>
      <c r="F5757" s="118" t="s">
        <v>23105</v>
      </c>
      <c r="G5757" s="118"/>
      <c r="H5757" s="118" t="s">
        <v>4872</v>
      </c>
      <c r="I5757" s="118" t="s">
        <v>3131</v>
      </c>
      <c r="J5757" s="118" t="s">
        <v>7622</v>
      </c>
    </row>
    <row r="5758" spans="1:10" ht="12.75">
      <c r="A5758" s="118" t="s">
        <v>8039</v>
      </c>
      <c r="B5758" s="118" t="s">
        <v>2645</v>
      </c>
      <c r="C5758" s="118" t="b">
        <v>0</v>
      </c>
      <c r="D5758" s="118" t="e">
        <f t="shared" ca="1" si="1"/>
        <v>#NAME?</v>
      </c>
      <c r="E5758" s="118" t="s">
        <v>23067</v>
      </c>
      <c r="F5758" s="118" t="s">
        <v>23106</v>
      </c>
      <c r="G5758" s="118"/>
      <c r="H5758" s="118" t="s">
        <v>8474</v>
      </c>
      <c r="I5758" s="118" t="s">
        <v>3131</v>
      </c>
      <c r="J5758" s="118" t="s">
        <v>7622</v>
      </c>
    </row>
    <row r="5759" spans="1:10" ht="12.75">
      <c r="A5759" s="118" t="s">
        <v>1457</v>
      </c>
      <c r="B5759" s="118" t="s">
        <v>11115</v>
      </c>
      <c r="C5759" s="118" t="b">
        <v>0</v>
      </c>
      <c r="D5759" s="118" t="e">
        <f t="shared" ca="1" si="1"/>
        <v>#NAME?</v>
      </c>
      <c r="E5759" s="118" t="s">
        <v>23067</v>
      </c>
      <c r="F5759" s="118" t="s">
        <v>23107</v>
      </c>
      <c r="G5759" s="118"/>
      <c r="H5759" s="118" t="s">
        <v>54</v>
      </c>
      <c r="I5759" s="118" t="s">
        <v>3131</v>
      </c>
      <c r="J5759" s="118" t="s">
        <v>7622</v>
      </c>
    </row>
    <row r="5760" spans="1:10" ht="12.75">
      <c r="A5760" s="118" t="s">
        <v>2494</v>
      </c>
      <c r="B5760" s="118" t="s">
        <v>23108</v>
      </c>
      <c r="C5760" s="118" t="b">
        <v>0</v>
      </c>
      <c r="D5760" s="118" t="e">
        <f t="shared" ca="1" si="1"/>
        <v>#NAME?</v>
      </c>
      <c r="E5760" s="118" t="s">
        <v>23109</v>
      </c>
      <c r="F5760" s="118" t="s">
        <v>23110</v>
      </c>
      <c r="G5760" s="118"/>
      <c r="H5760" s="118" t="s">
        <v>16952</v>
      </c>
      <c r="I5760" s="118" t="s">
        <v>17660</v>
      </c>
      <c r="J5760" s="118" t="s">
        <v>7622</v>
      </c>
    </row>
    <row r="5761" spans="1:10" ht="12.75">
      <c r="A5761" s="118" t="s">
        <v>7595</v>
      </c>
      <c r="B5761" s="118" t="s">
        <v>23111</v>
      </c>
      <c r="C5761" s="118" t="b">
        <v>0</v>
      </c>
      <c r="D5761" s="118" t="e">
        <f t="shared" ca="1" si="1"/>
        <v>#NAME?</v>
      </c>
      <c r="E5761" s="118" t="s">
        <v>23112</v>
      </c>
      <c r="F5761" s="118" t="s">
        <v>23113</v>
      </c>
      <c r="G5761" s="118"/>
      <c r="H5761" s="118" t="s">
        <v>23114</v>
      </c>
      <c r="I5761" s="118" t="s">
        <v>7777</v>
      </c>
      <c r="J5761" s="118" t="s">
        <v>7636</v>
      </c>
    </row>
    <row r="5762" spans="1:10" ht="12.75">
      <c r="A5762" s="118" t="s">
        <v>995</v>
      </c>
      <c r="B5762" s="118" t="s">
        <v>23115</v>
      </c>
      <c r="C5762" s="118" t="b">
        <v>0</v>
      </c>
      <c r="D5762" s="118" t="e">
        <f t="shared" ca="1" si="1"/>
        <v>#NAME?</v>
      </c>
      <c r="E5762" s="118" t="s">
        <v>23112</v>
      </c>
      <c r="F5762" s="118" t="s">
        <v>23116</v>
      </c>
      <c r="G5762" s="118"/>
      <c r="H5762" s="118" t="s">
        <v>23117</v>
      </c>
      <c r="I5762" s="118" t="s">
        <v>7777</v>
      </c>
      <c r="J5762" s="118" t="s">
        <v>7636</v>
      </c>
    </row>
    <row r="5763" spans="1:10" ht="12.75">
      <c r="A5763" s="118" t="s">
        <v>2416</v>
      </c>
      <c r="B5763" s="118" t="s">
        <v>955</v>
      </c>
      <c r="C5763" s="118" t="b">
        <v>0</v>
      </c>
      <c r="D5763" s="118" t="e">
        <f t="shared" ca="1" si="1"/>
        <v>#NAME?</v>
      </c>
      <c r="E5763" s="118" t="s">
        <v>23118</v>
      </c>
      <c r="F5763" s="118" t="s">
        <v>23119</v>
      </c>
      <c r="G5763" s="118"/>
      <c r="H5763" s="118" t="s">
        <v>4276</v>
      </c>
      <c r="I5763" s="118" t="s">
        <v>7777</v>
      </c>
      <c r="J5763" s="118" t="s">
        <v>7636</v>
      </c>
    </row>
    <row r="5764" spans="1:10" ht="12.75">
      <c r="A5764" s="118" t="s">
        <v>2648</v>
      </c>
      <c r="B5764" s="118" t="s">
        <v>23120</v>
      </c>
      <c r="C5764" s="118" t="b">
        <v>0</v>
      </c>
      <c r="D5764" s="118" t="e">
        <f t="shared" ca="1" si="1"/>
        <v>#NAME?</v>
      </c>
      <c r="E5764" s="118" t="s">
        <v>23118</v>
      </c>
      <c r="F5764" s="118" t="s">
        <v>23121</v>
      </c>
      <c r="G5764" s="118"/>
      <c r="H5764" s="118" t="s">
        <v>4276</v>
      </c>
      <c r="I5764" s="118" t="s">
        <v>7777</v>
      </c>
      <c r="J5764" s="118" t="s">
        <v>7636</v>
      </c>
    </row>
    <row r="5765" spans="1:10" ht="12.75">
      <c r="A5765" s="118" t="s">
        <v>13548</v>
      </c>
      <c r="B5765" s="118" t="s">
        <v>8052</v>
      </c>
      <c r="C5765" s="118" t="b">
        <v>0</v>
      </c>
      <c r="D5765" s="118" t="e">
        <f t="shared" ca="1" si="1"/>
        <v>#NAME?</v>
      </c>
      <c r="E5765" s="118" t="s">
        <v>23122</v>
      </c>
      <c r="F5765" s="118" t="s">
        <v>23123</v>
      </c>
      <c r="G5765" s="118"/>
      <c r="H5765" s="118" t="s">
        <v>5607</v>
      </c>
      <c r="I5765" s="118" t="s">
        <v>11902</v>
      </c>
      <c r="J5765" s="118"/>
    </row>
    <row r="5766" spans="1:10" ht="12.75">
      <c r="A5766" s="118" t="s">
        <v>1980</v>
      </c>
      <c r="B5766" s="118" t="s">
        <v>1208</v>
      </c>
      <c r="C5766" s="118" t="b">
        <v>0</v>
      </c>
      <c r="D5766" s="118" t="e">
        <f t="shared" ca="1" si="1"/>
        <v>#NAME?</v>
      </c>
      <c r="E5766" s="118" t="s">
        <v>23122</v>
      </c>
      <c r="F5766" s="118" t="s">
        <v>23124</v>
      </c>
      <c r="G5766" s="118"/>
      <c r="H5766" s="118" t="s">
        <v>5368</v>
      </c>
      <c r="I5766" s="118" t="s">
        <v>11902</v>
      </c>
      <c r="J5766" s="118"/>
    </row>
    <row r="5767" spans="1:10" ht="12.75">
      <c r="A5767" s="118" t="s">
        <v>8055</v>
      </c>
      <c r="B5767" s="118" t="s">
        <v>23125</v>
      </c>
      <c r="C5767" s="118" t="b">
        <v>0</v>
      </c>
      <c r="D5767" s="118" t="e">
        <f t="shared" ca="1" si="1"/>
        <v>#NAME?</v>
      </c>
      <c r="E5767" s="118" t="s">
        <v>23122</v>
      </c>
      <c r="F5767" s="118" t="s">
        <v>23126</v>
      </c>
      <c r="G5767" s="118"/>
      <c r="H5767" s="118" t="s">
        <v>4278</v>
      </c>
      <c r="I5767" s="118" t="s">
        <v>11902</v>
      </c>
      <c r="J5767" s="118"/>
    </row>
    <row r="5768" spans="1:10" ht="12.75">
      <c r="A5768" s="118" t="s">
        <v>1026</v>
      </c>
      <c r="B5768" s="118" t="s">
        <v>23127</v>
      </c>
      <c r="C5768" s="118" t="b">
        <v>0</v>
      </c>
      <c r="D5768" s="118" t="e">
        <f t="shared" ca="1" si="1"/>
        <v>#NAME?</v>
      </c>
      <c r="E5768" s="118" t="s">
        <v>23122</v>
      </c>
      <c r="F5768" s="118" t="s">
        <v>23128</v>
      </c>
      <c r="G5768" s="118"/>
      <c r="H5768" s="118" t="s">
        <v>4278</v>
      </c>
      <c r="I5768" s="118" t="s">
        <v>7820</v>
      </c>
      <c r="J5768" s="118" t="s">
        <v>7820</v>
      </c>
    </row>
    <row r="5769" spans="1:10" ht="12.75">
      <c r="A5769" s="118" t="s">
        <v>23129</v>
      </c>
      <c r="B5769" s="118" t="s">
        <v>23130</v>
      </c>
      <c r="C5769" s="118" t="b">
        <v>0</v>
      </c>
      <c r="D5769" s="118" t="e">
        <f t="shared" ca="1" si="1"/>
        <v>#NAME?</v>
      </c>
      <c r="E5769" s="118" t="s">
        <v>23122</v>
      </c>
      <c r="F5769" s="118" t="s">
        <v>23131</v>
      </c>
      <c r="G5769" s="118"/>
      <c r="H5769" s="118" t="s">
        <v>4278</v>
      </c>
      <c r="I5769" s="118" t="s">
        <v>11902</v>
      </c>
      <c r="J5769" s="118"/>
    </row>
    <row r="5770" spans="1:10" ht="12.75">
      <c r="A5770" s="118" t="s">
        <v>882</v>
      </c>
      <c r="B5770" s="118" t="s">
        <v>23127</v>
      </c>
      <c r="C5770" s="118" t="b">
        <v>0</v>
      </c>
      <c r="D5770" s="118" t="e">
        <f t="shared" ca="1" si="1"/>
        <v>#NAME?</v>
      </c>
      <c r="E5770" s="118" t="s">
        <v>23122</v>
      </c>
      <c r="F5770" s="118" t="s">
        <v>23132</v>
      </c>
      <c r="G5770" s="118"/>
      <c r="H5770" s="118" t="s">
        <v>4276</v>
      </c>
      <c r="I5770" s="118" t="s">
        <v>7820</v>
      </c>
      <c r="J5770" s="118" t="s">
        <v>7820</v>
      </c>
    </row>
    <row r="5771" spans="1:10" ht="12.75">
      <c r="A5771" s="118" t="s">
        <v>17158</v>
      </c>
      <c r="B5771" s="118" t="s">
        <v>23133</v>
      </c>
      <c r="C5771" s="118" t="b">
        <v>0</v>
      </c>
      <c r="D5771" s="118" t="e">
        <f t="shared" ca="1" si="1"/>
        <v>#NAME?</v>
      </c>
      <c r="E5771" s="118" t="s">
        <v>23134</v>
      </c>
      <c r="F5771" s="118" t="s">
        <v>23135</v>
      </c>
      <c r="G5771" s="118"/>
      <c r="H5771" s="118" t="s">
        <v>10204</v>
      </c>
      <c r="I5771" s="118" t="s">
        <v>7820</v>
      </c>
      <c r="J5771" s="118" t="s">
        <v>7820</v>
      </c>
    </row>
    <row r="5772" spans="1:10" ht="12.75">
      <c r="A5772" s="118" t="s">
        <v>8575</v>
      </c>
      <c r="B5772" s="118" t="s">
        <v>8836</v>
      </c>
      <c r="C5772" s="118" t="b">
        <v>0</v>
      </c>
      <c r="D5772" s="118" t="e">
        <f t="shared" ca="1" si="1"/>
        <v>#NAME?</v>
      </c>
      <c r="E5772" s="118" t="s">
        <v>23134</v>
      </c>
      <c r="F5772" s="118" t="s">
        <v>23136</v>
      </c>
      <c r="G5772" s="118"/>
      <c r="H5772" s="118" t="s">
        <v>4276</v>
      </c>
      <c r="I5772" s="118" t="s">
        <v>7820</v>
      </c>
      <c r="J5772" s="118" t="s">
        <v>7820</v>
      </c>
    </row>
    <row r="5773" spans="1:10" ht="12.75">
      <c r="A5773" s="118" t="s">
        <v>23137</v>
      </c>
      <c r="B5773" s="118" t="s">
        <v>1868</v>
      </c>
      <c r="C5773" s="118" t="b">
        <v>0</v>
      </c>
      <c r="D5773" s="118" t="e">
        <f t="shared" ca="1" si="1"/>
        <v>#NAME?</v>
      </c>
      <c r="E5773" s="118" t="s">
        <v>23134</v>
      </c>
      <c r="F5773" s="118" t="s">
        <v>23138</v>
      </c>
      <c r="G5773" s="118"/>
      <c r="H5773" s="118" t="s">
        <v>8656</v>
      </c>
      <c r="I5773" s="118" t="s">
        <v>8756</v>
      </c>
      <c r="J5773" s="118" t="s">
        <v>8756</v>
      </c>
    </row>
    <row r="5774" spans="1:10" ht="12.75">
      <c r="A5774" s="118" t="s">
        <v>1414</v>
      </c>
      <c r="B5774" s="118" t="s">
        <v>23139</v>
      </c>
      <c r="C5774" s="118" t="b">
        <v>0</v>
      </c>
      <c r="D5774" s="118" t="e">
        <f t="shared" ca="1" si="1"/>
        <v>#NAME?</v>
      </c>
      <c r="E5774" s="118" t="s">
        <v>23134</v>
      </c>
      <c r="F5774" s="118" t="s">
        <v>23140</v>
      </c>
      <c r="G5774" s="118"/>
      <c r="H5774" s="118" t="s">
        <v>8656</v>
      </c>
      <c r="I5774" s="118" t="s">
        <v>7820</v>
      </c>
      <c r="J5774" s="118" t="s">
        <v>7820</v>
      </c>
    </row>
    <row r="5775" spans="1:10" ht="12.75">
      <c r="A5775" s="118" t="s">
        <v>1484</v>
      </c>
      <c r="B5775" s="118" t="s">
        <v>23141</v>
      </c>
      <c r="C5775" s="118" t="b">
        <v>0</v>
      </c>
      <c r="D5775" s="118" t="e">
        <f t="shared" ca="1" si="1"/>
        <v>#NAME?</v>
      </c>
      <c r="E5775" s="118" t="s">
        <v>23134</v>
      </c>
      <c r="F5775" s="118" t="s">
        <v>23142</v>
      </c>
      <c r="G5775" s="118"/>
      <c r="H5775" s="118" t="s">
        <v>5273</v>
      </c>
      <c r="I5775" s="118" t="s">
        <v>7820</v>
      </c>
      <c r="J5775" s="118" t="s">
        <v>7820</v>
      </c>
    </row>
    <row r="5776" spans="1:10" ht="12.75">
      <c r="A5776" s="118" t="s">
        <v>2013</v>
      </c>
      <c r="B5776" s="118" t="s">
        <v>955</v>
      </c>
      <c r="C5776" s="118" t="b">
        <v>0</v>
      </c>
      <c r="D5776" s="118" t="e">
        <f t="shared" ca="1" si="1"/>
        <v>#NAME?</v>
      </c>
      <c r="E5776" s="118" t="s">
        <v>23134</v>
      </c>
      <c r="F5776" s="118" t="s">
        <v>23143</v>
      </c>
      <c r="G5776" s="118"/>
      <c r="H5776" s="118" t="s">
        <v>4276</v>
      </c>
      <c r="I5776" s="118" t="s">
        <v>7820</v>
      </c>
      <c r="J5776" s="118" t="s">
        <v>7820</v>
      </c>
    </row>
    <row r="5777" spans="1:10" ht="12.75">
      <c r="A5777" s="118" t="s">
        <v>8460</v>
      </c>
      <c r="B5777" s="118" t="s">
        <v>23144</v>
      </c>
      <c r="C5777" s="118" t="b">
        <v>0</v>
      </c>
      <c r="D5777" s="118" t="e">
        <f t="shared" ca="1" si="1"/>
        <v>#NAME?</v>
      </c>
      <c r="E5777" s="118" t="s">
        <v>23134</v>
      </c>
      <c r="F5777" s="118" t="s">
        <v>23145</v>
      </c>
      <c r="G5777" s="118"/>
      <c r="H5777" s="118" t="s">
        <v>8656</v>
      </c>
      <c r="I5777" s="118" t="s">
        <v>7820</v>
      </c>
      <c r="J5777" s="118" t="s">
        <v>7820</v>
      </c>
    </row>
    <row r="5778" spans="1:10" ht="12.75">
      <c r="A5778" s="118" t="s">
        <v>1069</v>
      </c>
      <c r="B5778" s="118" t="s">
        <v>23146</v>
      </c>
      <c r="C5778" s="118" t="b">
        <v>0</v>
      </c>
      <c r="D5778" s="118" t="e">
        <f t="shared" ca="1" si="1"/>
        <v>#NAME?</v>
      </c>
      <c r="E5778" s="118" t="s">
        <v>23134</v>
      </c>
      <c r="F5778" s="118" t="s">
        <v>23147</v>
      </c>
      <c r="G5778" s="118"/>
      <c r="H5778" s="118" t="s">
        <v>4276</v>
      </c>
      <c r="I5778" s="118" t="s">
        <v>7820</v>
      </c>
      <c r="J5778" s="118" t="s">
        <v>7820</v>
      </c>
    </row>
    <row r="5779" spans="1:10" ht="12.75">
      <c r="A5779" s="118" t="s">
        <v>2523</v>
      </c>
      <c r="B5779" s="118" t="s">
        <v>23148</v>
      </c>
      <c r="C5779" s="118" t="b">
        <v>0</v>
      </c>
      <c r="D5779" s="118" t="e">
        <f t="shared" ca="1" si="1"/>
        <v>#NAME?</v>
      </c>
      <c r="E5779" s="118" t="s">
        <v>23134</v>
      </c>
      <c r="F5779" s="118" t="s">
        <v>23149</v>
      </c>
      <c r="G5779" s="118"/>
      <c r="H5779" s="118" t="s">
        <v>16426</v>
      </c>
      <c r="I5779" s="118" t="s">
        <v>7820</v>
      </c>
      <c r="J5779" s="118" t="s">
        <v>7820</v>
      </c>
    </row>
    <row r="5780" spans="1:10" ht="12.75">
      <c r="A5780" s="118" t="s">
        <v>2630</v>
      </c>
      <c r="B5780" s="118" t="s">
        <v>23150</v>
      </c>
      <c r="C5780" s="118" t="b">
        <v>0</v>
      </c>
      <c r="D5780" s="118" t="e">
        <f t="shared" ca="1" si="1"/>
        <v>#NAME?</v>
      </c>
      <c r="E5780" s="118" t="s">
        <v>23134</v>
      </c>
      <c r="F5780" s="118" t="s">
        <v>23151</v>
      </c>
      <c r="G5780" s="118"/>
      <c r="H5780" s="118" t="s">
        <v>4831</v>
      </c>
      <c r="I5780" s="118" t="s">
        <v>10351</v>
      </c>
      <c r="J5780" s="118" t="s">
        <v>7622</v>
      </c>
    </row>
    <row r="5781" spans="1:10" ht="12.75">
      <c r="A5781" s="118" t="s">
        <v>1769</v>
      </c>
      <c r="B5781" s="118" t="s">
        <v>8183</v>
      </c>
      <c r="C5781" s="118" t="b">
        <v>0</v>
      </c>
      <c r="D5781" s="118" t="e">
        <f t="shared" ca="1" si="1"/>
        <v>#NAME?</v>
      </c>
      <c r="E5781" s="118" t="s">
        <v>23134</v>
      </c>
      <c r="F5781" s="118" t="s">
        <v>23152</v>
      </c>
      <c r="G5781" s="118"/>
      <c r="H5781" s="118" t="s">
        <v>23153</v>
      </c>
      <c r="I5781" s="118" t="s">
        <v>7820</v>
      </c>
      <c r="J5781" s="118" t="s">
        <v>7820</v>
      </c>
    </row>
    <row r="5782" spans="1:10" ht="12.75">
      <c r="A5782" s="118" t="s">
        <v>1769</v>
      </c>
      <c r="B5782" s="118" t="s">
        <v>23154</v>
      </c>
      <c r="C5782" s="118" t="b">
        <v>0</v>
      </c>
      <c r="D5782" s="118" t="e">
        <f t="shared" ca="1" si="1"/>
        <v>#NAME?</v>
      </c>
      <c r="E5782" s="118" t="s">
        <v>23134</v>
      </c>
      <c r="F5782" s="118" t="s">
        <v>23155</v>
      </c>
      <c r="G5782" s="118"/>
      <c r="H5782" s="118" t="s">
        <v>8671</v>
      </c>
      <c r="I5782" s="118" t="s">
        <v>7820</v>
      </c>
      <c r="J5782" s="118" t="s">
        <v>7820</v>
      </c>
    </row>
    <row r="5783" spans="1:10" ht="12.75">
      <c r="A5783" s="118" t="s">
        <v>8422</v>
      </c>
      <c r="B5783" s="118" t="s">
        <v>23156</v>
      </c>
      <c r="C5783" s="118" t="b">
        <v>0</v>
      </c>
      <c r="D5783" s="118" t="e">
        <f t="shared" ca="1" si="1"/>
        <v>#NAME?</v>
      </c>
      <c r="E5783" s="118" t="s">
        <v>23157</v>
      </c>
      <c r="F5783" s="118" t="s">
        <v>23158</v>
      </c>
      <c r="G5783" s="118"/>
      <c r="H5783" s="118" t="s">
        <v>4831</v>
      </c>
      <c r="I5783" s="118" t="s">
        <v>1699</v>
      </c>
      <c r="J5783" s="118" t="s">
        <v>7795</v>
      </c>
    </row>
    <row r="5784" spans="1:10" ht="12.75">
      <c r="A5784" s="118" t="s">
        <v>2135</v>
      </c>
      <c r="B5784" s="118" t="s">
        <v>8895</v>
      </c>
      <c r="C5784" s="118" t="b">
        <v>0</v>
      </c>
      <c r="D5784" s="118" t="e">
        <f t="shared" ca="1" si="1"/>
        <v>#NAME?</v>
      </c>
      <c r="E5784" s="118" t="s">
        <v>23157</v>
      </c>
      <c r="F5784" s="118" t="s">
        <v>23159</v>
      </c>
      <c r="G5784" s="118"/>
      <c r="H5784" s="118" t="s">
        <v>4278</v>
      </c>
      <c r="I5784" s="118" t="s">
        <v>1699</v>
      </c>
      <c r="J5784" s="118" t="s">
        <v>7795</v>
      </c>
    </row>
    <row r="5785" spans="1:10" ht="12.75">
      <c r="A5785" s="118" t="s">
        <v>798</v>
      </c>
      <c r="B5785" s="118" t="s">
        <v>23160</v>
      </c>
      <c r="C5785" s="118" t="b">
        <v>0</v>
      </c>
      <c r="D5785" s="118" t="e">
        <f t="shared" ca="1" si="1"/>
        <v>#NAME?</v>
      </c>
      <c r="E5785" s="118" t="s">
        <v>23161</v>
      </c>
      <c r="F5785" s="118" t="s">
        <v>23162</v>
      </c>
      <c r="G5785" s="118"/>
      <c r="H5785" s="118" t="s">
        <v>4278</v>
      </c>
      <c r="I5785" s="118" t="s">
        <v>7590</v>
      </c>
      <c r="J5785" s="118" t="s">
        <v>7591</v>
      </c>
    </row>
    <row r="5786" spans="1:10" ht="12.75">
      <c r="A5786" s="118" t="s">
        <v>18421</v>
      </c>
      <c r="B5786" s="118" t="s">
        <v>23163</v>
      </c>
      <c r="C5786" s="118" t="b">
        <v>0</v>
      </c>
      <c r="D5786" s="118" t="e">
        <f t="shared" ca="1" si="1"/>
        <v>#NAME?</v>
      </c>
      <c r="E5786" s="118" t="s">
        <v>23164</v>
      </c>
      <c r="F5786" s="118" t="s">
        <v>23165</v>
      </c>
      <c r="G5786" s="118"/>
      <c r="H5786" s="118" t="s">
        <v>4640</v>
      </c>
      <c r="I5786" s="118" t="s">
        <v>23166</v>
      </c>
      <c r="J5786" s="118"/>
    </row>
    <row r="5787" spans="1:10" ht="12.75">
      <c r="A5787" s="118" t="s">
        <v>2523</v>
      </c>
      <c r="B5787" s="118" t="s">
        <v>23167</v>
      </c>
      <c r="C5787" s="118" t="b">
        <v>0</v>
      </c>
      <c r="D5787" s="118" t="e">
        <f t="shared" ca="1" si="1"/>
        <v>#NAME?</v>
      </c>
      <c r="E5787" s="118" t="s">
        <v>23168</v>
      </c>
      <c r="F5787" s="118" t="s">
        <v>23169</v>
      </c>
      <c r="G5787" s="118"/>
      <c r="H5787" s="118" t="s">
        <v>54</v>
      </c>
      <c r="I5787" s="118" t="s">
        <v>23170</v>
      </c>
      <c r="J5787" s="118" t="s">
        <v>7591</v>
      </c>
    </row>
    <row r="5788" spans="1:10" ht="12.75">
      <c r="A5788" s="118" t="s">
        <v>23171</v>
      </c>
      <c r="B5788" s="118" t="s">
        <v>8068</v>
      </c>
      <c r="C5788" s="118" t="b">
        <v>0</v>
      </c>
      <c r="D5788" s="118" t="e">
        <f t="shared" ca="1" si="1"/>
        <v>#NAME?</v>
      </c>
      <c r="E5788" s="118" t="s">
        <v>23172</v>
      </c>
      <c r="F5788" s="118" t="s">
        <v>23173</v>
      </c>
      <c r="G5788" s="118"/>
      <c r="H5788" s="118" t="s">
        <v>5064</v>
      </c>
      <c r="I5788" s="118" t="s">
        <v>23174</v>
      </c>
      <c r="J5788" s="118"/>
    </row>
    <row r="5789" spans="1:10" ht="12.75">
      <c r="A5789" s="118" t="s">
        <v>23175</v>
      </c>
      <c r="B5789" s="118" t="s">
        <v>23176</v>
      </c>
      <c r="C5789" s="118" t="b">
        <v>0</v>
      </c>
      <c r="D5789" s="118" t="e">
        <f t="shared" ca="1" si="1"/>
        <v>#NAME?</v>
      </c>
      <c r="E5789" s="118" t="s">
        <v>23172</v>
      </c>
      <c r="F5789" s="118" t="s">
        <v>23177</v>
      </c>
      <c r="G5789" s="118"/>
      <c r="H5789" s="118" t="s">
        <v>5607</v>
      </c>
      <c r="I5789" s="118" t="s">
        <v>23174</v>
      </c>
      <c r="J5789" s="118"/>
    </row>
    <row r="5790" spans="1:10" ht="12.75">
      <c r="A5790" s="118" t="s">
        <v>1704</v>
      </c>
      <c r="B5790" s="118" t="s">
        <v>1147</v>
      </c>
      <c r="C5790" s="118" t="b">
        <v>0</v>
      </c>
      <c r="D5790" s="118" t="e">
        <f t="shared" ca="1" si="1"/>
        <v>#NAME?</v>
      </c>
      <c r="E5790" s="118" t="s">
        <v>23178</v>
      </c>
      <c r="F5790" s="118" t="s">
        <v>23179</v>
      </c>
      <c r="G5790" s="118"/>
      <c r="H5790" s="118" t="s">
        <v>4276</v>
      </c>
      <c r="I5790" s="118" t="s">
        <v>23180</v>
      </c>
      <c r="J5790" s="118" t="s">
        <v>7795</v>
      </c>
    </row>
    <row r="5791" spans="1:10" ht="12.75">
      <c r="A5791" s="118" t="s">
        <v>1666</v>
      </c>
      <c r="B5791" s="118" t="s">
        <v>10491</v>
      </c>
      <c r="C5791" s="118" t="b">
        <v>0</v>
      </c>
      <c r="D5791" s="118" t="e">
        <f t="shared" ca="1" si="1"/>
        <v>#NAME?</v>
      </c>
      <c r="E5791" s="118" t="s">
        <v>23178</v>
      </c>
      <c r="F5791" s="118" t="s">
        <v>23181</v>
      </c>
      <c r="G5791" s="118"/>
      <c r="H5791" s="118" t="s">
        <v>9870</v>
      </c>
      <c r="I5791" s="118" t="s">
        <v>23180</v>
      </c>
      <c r="J5791" s="118" t="s">
        <v>7795</v>
      </c>
    </row>
    <row r="5792" spans="1:10" ht="12.75">
      <c r="A5792" s="118" t="s">
        <v>9298</v>
      </c>
      <c r="B5792" s="118" t="s">
        <v>12905</v>
      </c>
      <c r="C5792" s="118" t="b">
        <v>0</v>
      </c>
      <c r="D5792" s="118" t="e">
        <f t="shared" ca="1" si="1"/>
        <v>#NAME?</v>
      </c>
      <c r="E5792" s="118" t="s">
        <v>23182</v>
      </c>
      <c r="F5792" s="118" t="s">
        <v>23183</v>
      </c>
      <c r="G5792" s="118"/>
      <c r="H5792" s="118" t="s">
        <v>4276</v>
      </c>
      <c r="I5792" s="118" t="s">
        <v>13294</v>
      </c>
      <c r="J5792" s="118" t="s">
        <v>8658</v>
      </c>
    </row>
    <row r="5793" spans="1:10" ht="12.75">
      <c r="A5793" s="118" t="s">
        <v>882</v>
      </c>
      <c r="B5793" s="118" t="s">
        <v>23184</v>
      </c>
      <c r="C5793" s="118" t="b">
        <v>0</v>
      </c>
      <c r="D5793" s="118" t="e">
        <f t="shared" ca="1" si="1"/>
        <v>#NAME?</v>
      </c>
      <c r="E5793" s="118" t="s">
        <v>23182</v>
      </c>
      <c r="F5793" s="118" t="s">
        <v>23185</v>
      </c>
      <c r="G5793" s="118"/>
      <c r="H5793" s="118" t="s">
        <v>4276</v>
      </c>
      <c r="I5793" s="118" t="s">
        <v>13294</v>
      </c>
      <c r="J5793" s="118" t="s">
        <v>8658</v>
      </c>
    </row>
    <row r="5794" spans="1:10" ht="12.75">
      <c r="A5794" s="118" t="s">
        <v>1704</v>
      </c>
      <c r="B5794" s="118" t="s">
        <v>2646</v>
      </c>
      <c r="C5794" s="118" t="b">
        <v>0</v>
      </c>
      <c r="D5794" s="118" t="e">
        <f t="shared" ca="1" si="1"/>
        <v>#NAME?</v>
      </c>
      <c r="E5794" s="118" t="s">
        <v>23186</v>
      </c>
      <c r="F5794" s="118" t="s">
        <v>23187</v>
      </c>
      <c r="G5794" s="118"/>
      <c r="H5794" s="118" t="s">
        <v>5134</v>
      </c>
      <c r="I5794" s="118" t="s">
        <v>13294</v>
      </c>
      <c r="J5794" s="118" t="s">
        <v>8658</v>
      </c>
    </row>
    <row r="5795" spans="1:10" ht="12.75">
      <c r="A5795" s="118" t="s">
        <v>23188</v>
      </c>
      <c r="B5795" s="118" t="s">
        <v>23189</v>
      </c>
      <c r="C5795" s="118" t="b">
        <v>0</v>
      </c>
      <c r="D5795" s="118" t="e">
        <f t="shared" ca="1" si="1"/>
        <v>#NAME?</v>
      </c>
      <c r="E5795" s="118" t="s">
        <v>23186</v>
      </c>
      <c r="F5795" s="118" t="s">
        <v>23190</v>
      </c>
      <c r="G5795" s="118"/>
      <c r="H5795" s="118" t="s">
        <v>4485</v>
      </c>
      <c r="I5795" s="118" t="s">
        <v>13294</v>
      </c>
      <c r="J5795" s="118" t="s">
        <v>8658</v>
      </c>
    </row>
    <row r="5796" spans="1:10" ht="12.75">
      <c r="A5796" s="118" t="s">
        <v>11213</v>
      </c>
      <c r="B5796" s="118" t="s">
        <v>11452</v>
      </c>
      <c r="C5796" s="118" t="b">
        <v>0</v>
      </c>
      <c r="D5796" s="118" t="e">
        <f t="shared" ca="1" si="1"/>
        <v>#NAME?</v>
      </c>
      <c r="E5796" s="118" t="s">
        <v>23186</v>
      </c>
      <c r="F5796" s="118" t="s">
        <v>23191</v>
      </c>
      <c r="G5796" s="118"/>
      <c r="H5796" s="118" t="s">
        <v>5134</v>
      </c>
      <c r="I5796" s="118" t="s">
        <v>13294</v>
      </c>
      <c r="J5796" s="118" t="s">
        <v>8658</v>
      </c>
    </row>
    <row r="5797" spans="1:10" ht="12.75">
      <c r="A5797" s="118" t="s">
        <v>18999</v>
      </c>
      <c r="B5797" s="118" t="s">
        <v>23192</v>
      </c>
      <c r="C5797" s="118" t="b">
        <v>0</v>
      </c>
      <c r="D5797" s="118" t="e">
        <f t="shared" ca="1" si="1"/>
        <v>#NAME?</v>
      </c>
      <c r="E5797" s="118" t="s">
        <v>23186</v>
      </c>
      <c r="F5797" s="118" t="s">
        <v>23193</v>
      </c>
      <c r="G5797" s="118"/>
      <c r="H5797" s="118" t="s">
        <v>4276</v>
      </c>
      <c r="I5797" s="118" t="s">
        <v>3131</v>
      </c>
      <c r="J5797" s="118" t="s">
        <v>7622</v>
      </c>
    </row>
    <row r="5798" spans="1:10" ht="12.75">
      <c r="A5798" s="118" t="s">
        <v>17364</v>
      </c>
      <c r="B5798" s="118" t="s">
        <v>23194</v>
      </c>
      <c r="C5798" s="118" t="b">
        <v>0</v>
      </c>
      <c r="D5798" s="118" t="e">
        <f t="shared" ca="1" si="1"/>
        <v>#NAME?</v>
      </c>
      <c r="E5798" s="118" t="s">
        <v>23186</v>
      </c>
      <c r="F5798" s="118" t="s">
        <v>23195</v>
      </c>
      <c r="G5798" s="118"/>
      <c r="H5798" s="118" t="s">
        <v>4276</v>
      </c>
      <c r="I5798" s="118" t="s">
        <v>7825</v>
      </c>
      <c r="J5798" s="118" t="s">
        <v>7825</v>
      </c>
    </row>
    <row r="5799" spans="1:10" ht="12.75">
      <c r="A5799" s="118" t="s">
        <v>870</v>
      </c>
      <c r="B5799" s="118" t="s">
        <v>23196</v>
      </c>
      <c r="C5799" s="118" t="b">
        <v>0</v>
      </c>
      <c r="D5799" s="118" t="e">
        <f t="shared" ca="1" si="1"/>
        <v>#NAME?</v>
      </c>
      <c r="E5799" s="118" t="s">
        <v>23186</v>
      </c>
      <c r="F5799" s="118" t="s">
        <v>23197</v>
      </c>
      <c r="G5799" s="118"/>
      <c r="H5799" s="118" t="s">
        <v>4276</v>
      </c>
      <c r="I5799" s="118" t="s">
        <v>13294</v>
      </c>
      <c r="J5799" s="118" t="s">
        <v>8658</v>
      </c>
    </row>
    <row r="5800" spans="1:10" ht="12.75">
      <c r="A5800" s="118" t="s">
        <v>1026</v>
      </c>
      <c r="B5800" s="118" t="s">
        <v>10298</v>
      </c>
      <c r="C5800" s="118" t="b">
        <v>0</v>
      </c>
      <c r="D5800" s="118" t="e">
        <f t="shared" ca="1" si="1"/>
        <v>#NAME?</v>
      </c>
      <c r="E5800" s="118" t="s">
        <v>23186</v>
      </c>
      <c r="F5800" s="118" t="s">
        <v>23198</v>
      </c>
      <c r="G5800" s="118"/>
      <c r="H5800" s="118" t="s">
        <v>4485</v>
      </c>
      <c r="I5800" s="118" t="s">
        <v>13294</v>
      </c>
      <c r="J5800" s="118" t="s">
        <v>8658</v>
      </c>
    </row>
    <row r="5801" spans="1:10" ht="12.75">
      <c r="A5801" s="118" t="s">
        <v>23199</v>
      </c>
      <c r="B5801" s="118" t="s">
        <v>1288</v>
      </c>
      <c r="C5801" s="118" t="b">
        <v>0</v>
      </c>
      <c r="D5801" s="118" t="e">
        <f t="shared" ca="1" si="1"/>
        <v>#NAME?</v>
      </c>
      <c r="E5801" s="118" t="s">
        <v>23186</v>
      </c>
      <c r="F5801" s="118" t="s">
        <v>23200</v>
      </c>
      <c r="G5801" s="118"/>
      <c r="H5801" s="118" t="s">
        <v>4276</v>
      </c>
      <c r="I5801" s="118" t="s">
        <v>13294</v>
      </c>
      <c r="J5801" s="118" t="s">
        <v>8658</v>
      </c>
    </row>
    <row r="5802" spans="1:10" ht="12.75">
      <c r="A5802" s="118" t="s">
        <v>940</v>
      </c>
      <c r="B5802" s="118" t="s">
        <v>23201</v>
      </c>
      <c r="C5802" s="118" t="b">
        <v>0</v>
      </c>
      <c r="D5802" s="118" t="e">
        <f t="shared" ca="1" si="1"/>
        <v>#NAME?</v>
      </c>
      <c r="E5802" s="118" t="s">
        <v>23186</v>
      </c>
      <c r="F5802" s="118" t="s">
        <v>23202</v>
      </c>
      <c r="G5802" s="118"/>
      <c r="H5802" s="118" t="s">
        <v>4485</v>
      </c>
      <c r="I5802" s="118" t="s">
        <v>13294</v>
      </c>
      <c r="J5802" s="118" t="s">
        <v>8658</v>
      </c>
    </row>
    <row r="5803" spans="1:10" ht="12.75">
      <c r="A5803" s="118" t="s">
        <v>2013</v>
      </c>
      <c r="B5803" s="118" t="s">
        <v>23203</v>
      </c>
      <c r="C5803" s="118" t="b">
        <v>0</v>
      </c>
      <c r="D5803" s="118" t="e">
        <f t="shared" ca="1" si="1"/>
        <v>#NAME?</v>
      </c>
      <c r="E5803" s="118" t="s">
        <v>23186</v>
      </c>
      <c r="F5803" s="118" t="s">
        <v>23204</v>
      </c>
      <c r="G5803" s="118"/>
      <c r="H5803" s="118" t="s">
        <v>4276</v>
      </c>
      <c r="I5803" s="118" t="s">
        <v>13294</v>
      </c>
      <c r="J5803" s="118" t="s">
        <v>8658</v>
      </c>
    </row>
    <row r="5804" spans="1:10" ht="12.75">
      <c r="A5804" s="118" t="s">
        <v>9772</v>
      </c>
      <c r="B5804" s="118" t="s">
        <v>2659</v>
      </c>
      <c r="C5804" s="118" t="b">
        <v>0</v>
      </c>
      <c r="D5804" s="118" t="e">
        <f t="shared" ca="1" si="1"/>
        <v>#NAME?</v>
      </c>
      <c r="E5804" s="118" t="s">
        <v>23186</v>
      </c>
      <c r="F5804" s="118" t="s">
        <v>23205</v>
      </c>
      <c r="G5804" s="118"/>
      <c r="H5804" s="118" t="s">
        <v>5134</v>
      </c>
      <c r="I5804" s="118" t="s">
        <v>13294</v>
      </c>
      <c r="J5804" s="118" t="s">
        <v>8658</v>
      </c>
    </row>
    <row r="5805" spans="1:10" ht="12.75">
      <c r="A5805" s="118" t="s">
        <v>8460</v>
      </c>
      <c r="B5805" s="118" t="s">
        <v>23206</v>
      </c>
      <c r="C5805" s="118" t="b">
        <v>0</v>
      </c>
      <c r="D5805" s="118" t="e">
        <f t="shared" ca="1" si="1"/>
        <v>#NAME?</v>
      </c>
      <c r="E5805" s="118" t="s">
        <v>23186</v>
      </c>
      <c r="F5805" s="118" t="s">
        <v>23207</v>
      </c>
      <c r="G5805" s="118"/>
      <c r="H5805" s="118" t="s">
        <v>4276</v>
      </c>
      <c r="I5805" s="118" t="s">
        <v>3131</v>
      </c>
      <c r="J5805" s="118" t="s">
        <v>7622</v>
      </c>
    </row>
    <row r="5806" spans="1:10" ht="12.75">
      <c r="A5806" s="118" t="s">
        <v>19042</v>
      </c>
      <c r="B5806" s="118" t="s">
        <v>23208</v>
      </c>
      <c r="C5806" s="118" t="b">
        <v>0</v>
      </c>
      <c r="D5806" s="118" t="e">
        <f t="shared" ca="1" si="1"/>
        <v>#NAME?</v>
      </c>
      <c r="E5806" s="118" t="s">
        <v>23186</v>
      </c>
      <c r="F5806" s="118" t="s">
        <v>23209</v>
      </c>
      <c r="G5806" s="118"/>
      <c r="H5806" s="118" t="s">
        <v>4485</v>
      </c>
      <c r="I5806" s="118" t="s">
        <v>13294</v>
      </c>
      <c r="J5806" s="118" t="s">
        <v>8658</v>
      </c>
    </row>
    <row r="5807" spans="1:10" ht="12.75">
      <c r="A5807" s="118" t="s">
        <v>23210</v>
      </c>
      <c r="B5807" s="118" t="s">
        <v>8129</v>
      </c>
      <c r="C5807" s="118" t="b">
        <v>0</v>
      </c>
      <c r="D5807" s="118" t="e">
        <f t="shared" ca="1" si="1"/>
        <v>#NAME?</v>
      </c>
      <c r="E5807" s="118" t="s">
        <v>23186</v>
      </c>
      <c r="F5807" s="118" t="s">
        <v>23211</v>
      </c>
      <c r="G5807" s="118"/>
      <c r="H5807" s="118" t="s">
        <v>4276</v>
      </c>
      <c r="I5807" s="118" t="s">
        <v>7820</v>
      </c>
      <c r="J5807" s="118" t="s">
        <v>7820</v>
      </c>
    </row>
    <row r="5808" spans="1:10" ht="12.75">
      <c r="A5808" s="118" t="s">
        <v>10777</v>
      </c>
      <c r="B5808" s="118" t="s">
        <v>21272</v>
      </c>
      <c r="C5808" s="118" t="b">
        <v>0</v>
      </c>
      <c r="D5808" s="118" t="e">
        <f t="shared" ca="1" si="1"/>
        <v>#NAME?</v>
      </c>
      <c r="E5808" s="118" t="s">
        <v>23186</v>
      </c>
      <c r="F5808" s="118" t="s">
        <v>23212</v>
      </c>
      <c r="G5808" s="118"/>
      <c r="H5808" s="118" t="s">
        <v>4276</v>
      </c>
      <c r="I5808" s="118" t="s">
        <v>7590</v>
      </c>
      <c r="J5808" s="118" t="s">
        <v>7591</v>
      </c>
    </row>
    <row r="5809" spans="1:10" ht="12.75">
      <c r="A5809" s="118" t="s">
        <v>10318</v>
      </c>
      <c r="B5809" s="118" t="s">
        <v>10762</v>
      </c>
      <c r="C5809" s="118" t="b">
        <v>0</v>
      </c>
      <c r="D5809" s="118" t="e">
        <f t="shared" ca="1" si="1"/>
        <v>#NAME?</v>
      </c>
      <c r="E5809" s="118" t="s">
        <v>23213</v>
      </c>
      <c r="F5809" s="118" t="s">
        <v>23214</v>
      </c>
      <c r="G5809" s="118"/>
      <c r="H5809" s="118" t="s">
        <v>4485</v>
      </c>
      <c r="I5809" s="118" t="s">
        <v>7642</v>
      </c>
      <c r="J5809" s="118"/>
    </row>
    <row r="5810" spans="1:10" ht="12.75">
      <c r="A5810" s="118" t="s">
        <v>2494</v>
      </c>
      <c r="B5810" s="118" t="s">
        <v>23215</v>
      </c>
      <c r="C5810" s="118" t="b">
        <v>0</v>
      </c>
      <c r="D5810" s="118" t="e">
        <f t="shared" ca="1" si="1"/>
        <v>#NAME?</v>
      </c>
      <c r="E5810" s="118" t="s">
        <v>23213</v>
      </c>
      <c r="F5810" s="118" t="s">
        <v>23216</v>
      </c>
      <c r="G5810" s="118"/>
      <c r="H5810" s="118" t="s">
        <v>4276</v>
      </c>
      <c r="I5810" s="118" t="s">
        <v>7642</v>
      </c>
      <c r="J5810" s="118"/>
    </row>
    <row r="5811" spans="1:10" ht="12.75">
      <c r="A5811" s="118" t="s">
        <v>11723</v>
      </c>
      <c r="B5811" s="118" t="s">
        <v>23217</v>
      </c>
      <c r="C5811" s="118" t="b">
        <v>0</v>
      </c>
      <c r="D5811" s="118" t="e">
        <f t="shared" ca="1" si="1"/>
        <v>#NAME?</v>
      </c>
      <c r="E5811" s="118" t="s">
        <v>23213</v>
      </c>
      <c r="F5811" s="118" t="s">
        <v>23218</v>
      </c>
      <c r="G5811" s="118"/>
      <c r="H5811" s="118" t="s">
        <v>4276</v>
      </c>
      <c r="I5811" s="118" t="s">
        <v>8112</v>
      </c>
      <c r="J5811" s="118"/>
    </row>
    <row r="5812" spans="1:10" ht="12.75">
      <c r="A5812" s="118" t="s">
        <v>23219</v>
      </c>
      <c r="B5812" s="118" t="s">
        <v>23220</v>
      </c>
      <c r="C5812" s="118" t="b">
        <v>0</v>
      </c>
      <c r="D5812" s="118" t="e">
        <f t="shared" ca="1" si="1"/>
        <v>#NAME?</v>
      </c>
      <c r="E5812" s="118" t="s">
        <v>23213</v>
      </c>
      <c r="F5812" s="118" t="s">
        <v>23221</v>
      </c>
      <c r="G5812" s="118"/>
      <c r="H5812" s="118" t="s">
        <v>4485</v>
      </c>
      <c r="I5812" s="118" t="s">
        <v>11278</v>
      </c>
      <c r="J5812" s="118"/>
    </row>
    <row r="5813" spans="1:10" ht="12.75">
      <c r="A5813" s="118" t="s">
        <v>23222</v>
      </c>
      <c r="B5813" s="118" t="s">
        <v>23223</v>
      </c>
      <c r="C5813" s="118" t="b">
        <v>0</v>
      </c>
      <c r="D5813" s="118" t="e">
        <f t="shared" ca="1" si="1"/>
        <v>#NAME?</v>
      </c>
      <c r="E5813" s="118" t="s">
        <v>23213</v>
      </c>
      <c r="F5813" s="118" t="s">
        <v>23224</v>
      </c>
      <c r="G5813" s="118"/>
      <c r="H5813" s="118" t="s">
        <v>4485</v>
      </c>
      <c r="I5813" s="118" t="s">
        <v>11278</v>
      </c>
      <c r="J5813" s="118"/>
    </row>
    <row r="5814" spans="1:10" ht="12.75">
      <c r="A5814" s="118" t="s">
        <v>23225</v>
      </c>
      <c r="B5814" s="118" t="s">
        <v>23226</v>
      </c>
      <c r="C5814" s="118" t="b">
        <v>0</v>
      </c>
      <c r="D5814" s="118" t="e">
        <f t="shared" ca="1" si="1"/>
        <v>#NAME?</v>
      </c>
      <c r="E5814" s="118" t="s">
        <v>23213</v>
      </c>
      <c r="F5814" s="118" t="s">
        <v>23227</v>
      </c>
      <c r="G5814" s="118"/>
      <c r="H5814" s="118" t="s">
        <v>5273</v>
      </c>
      <c r="I5814" s="118" t="s">
        <v>7737</v>
      </c>
      <c r="J5814" s="118"/>
    </row>
    <row r="5815" spans="1:10" ht="12.75">
      <c r="A5815" s="118" t="s">
        <v>1495</v>
      </c>
      <c r="B5815" s="118" t="s">
        <v>23228</v>
      </c>
      <c r="C5815" s="118" t="b">
        <v>0</v>
      </c>
      <c r="D5815" s="118" t="e">
        <f t="shared" ca="1" si="1"/>
        <v>#NAME?</v>
      </c>
      <c r="E5815" s="118" t="s">
        <v>23213</v>
      </c>
      <c r="F5815" s="118" t="s">
        <v>23229</v>
      </c>
      <c r="G5815" s="118"/>
      <c r="H5815" s="118" t="s">
        <v>5273</v>
      </c>
      <c r="I5815" s="118" t="s">
        <v>7642</v>
      </c>
      <c r="J5815" s="118"/>
    </row>
    <row r="5816" spans="1:10" ht="12.75">
      <c r="A5816" s="118" t="s">
        <v>7893</v>
      </c>
      <c r="B5816" s="118" t="s">
        <v>23230</v>
      </c>
      <c r="C5816" s="118" t="b">
        <v>0</v>
      </c>
      <c r="D5816" s="118" t="e">
        <f t="shared" ca="1" si="1"/>
        <v>#NAME?</v>
      </c>
      <c r="E5816" s="118" t="s">
        <v>23213</v>
      </c>
      <c r="F5816" s="118" t="s">
        <v>23231</v>
      </c>
      <c r="G5816" s="118"/>
      <c r="H5816" s="118" t="s">
        <v>4276</v>
      </c>
      <c r="I5816" s="118" t="s">
        <v>7684</v>
      </c>
      <c r="J5816" s="118"/>
    </row>
    <row r="5817" spans="1:10" ht="12.75">
      <c r="A5817" s="118" t="s">
        <v>10260</v>
      </c>
      <c r="B5817" s="118" t="s">
        <v>23232</v>
      </c>
      <c r="C5817" s="118" t="b">
        <v>0</v>
      </c>
      <c r="D5817" s="118" t="e">
        <f t="shared" ca="1" si="1"/>
        <v>#NAME?</v>
      </c>
      <c r="E5817" s="118" t="s">
        <v>23213</v>
      </c>
      <c r="F5817" s="118" t="s">
        <v>23233</v>
      </c>
      <c r="G5817" s="118"/>
      <c r="H5817" s="118" t="s">
        <v>4276</v>
      </c>
      <c r="I5817" s="118" t="s">
        <v>7737</v>
      </c>
      <c r="J5817" s="118"/>
    </row>
    <row r="5818" spans="1:10" ht="12.75">
      <c r="A5818" s="118" t="s">
        <v>11283</v>
      </c>
      <c r="B5818" s="118" t="s">
        <v>23234</v>
      </c>
      <c r="C5818" s="118" t="b">
        <v>0</v>
      </c>
      <c r="D5818" s="118" t="e">
        <f t="shared" ca="1" si="1"/>
        <v>#NAME?</v>
      </c>
      <c r="E5818" s="118" t="s">
        <v>23213</v>
      </c>
      <c r="F5818" s="118" t="s">
        <v>23235</v>
      </c>
      <c r="G5818" s="118"/>
      <c r="H5818" s="118" t="s">
        <v>4276</v>
      </c>
      <c r="I5818" s="118" t="s">
        <v>11278</v>
      </c>
      <c r="J5818" s="118"/>
    </row>
    <row r="5819" spans="1:10" ht="12.75">
      <c r="A5819" s="118" t="s">
        <v>1596</v>
      </c>
      <c r="B5819" s="118" t="s">
        <v>18591</v>
      </c>
      <c r="C5819" s="118" t="b">
        <v>0</v>
      </c>
      <c r="D5819" s="118" t="e">
        <f t="shared" ca="1" si="1"/>
        <v>#NAME?</v>
      </c>
      <c r="E5819" s="118" t="s">
        <v>23236</v>
      </c>
      <c r="F5819" s="118" t="s">
        <v>23237</v>
      </c>
      <c r="G5819" s="118"/>
      <c r="H5819" s="118" t="s">
        <v>4485</v>
      </c>
      <c r="I5819" s="118" t="s">
        <v>7590</v>
      </c>
      <c r="J5819" s="118" t="s">
        <v>7591</v>
      </c>
    </row>
    <row r="5820" spans="1:10" ht="12.75">
      <c r="A5820" s="118" t="s">
        <v>1591</v>
      </c>
      <c r="B5820" s="118" t="s">
        <v>9625</v>
      </c>
      <c r="C5820" s="118" t="b">
        <v>0</v>
      </c>
      <c r="D5820" s="118" t="e">
        <f t="shared" ca="1" si="1"/>
        <v>#NAME?</v>
      </c>
      <c r="E5820" s="118" t="s">
        <v>23236</v>
      </c>
      <c r="F5820" s="118" t="s">
        <v>23238</v>
      </c>
      <c r="G5820" s="118"/>
      <c r="H5820" s="118" t="s">
        <v>4276</v>
      </c>
      <c r="I5820" s="118" t="s">
        <v>7590</v>
      </c>
      <c r="J5820" s="118" t="s">
        <v>7591</v>
      </c>
    </row>
    <row r="5821" spans="1:10" ht="12.75">
      <c r="A5821" s="118" t="s">
        <v>1591</v>
      </c>
      <c r="B5821" s="118" t="s">
        <v>2641</v>
      </c>
      <c r="C5821" s="118" t="b">
        <v>0</v>
      </c>
      <c r="D5821" s="118" t="e">
        <f t="shared" ca="1" si="1"/>
        <v>#NAME?</v>
      </c>
      <c r="E5821" s="118" t="s">
        <v>23236</v>
      </c>
      <c r="F5821" s="118" t="s">
        <v>23239</v>
      </c>
      <c r="G5821" s="118"/>
      <c r="H5821" s="118" t="s">
        <v>4276</v>
      </c>
      <c r="I5821" s="118" t="s">
        <v>13294</v>
      </c>
      <c r="J5821" s="118" t="s">
        <v>8658</v>
      </c>
    </row>
    <row r="5822" spans="1:10" ht="12.75">
      <c r="A5822" s="118" t="s">
        <v>798</v>
      </c>
      <c r="B5822" s="118" t="s">
        <v>23240</v>
      </c>
      <c r="C5822" s="118" t="b">
        <v>0</v>
      </c>
      <c r="D5822" s="118" t="e">
        <f t="shared" ca="1" si="1"/>
        <v>#NAME?</v>
      </c>
      <c r="E5822" s="118" t="s">
        <v>23236</v>
      </c>
      <c r="F5822" s="118" t="s">
        <v>23241</v>
      </c>
      <c r="G5822" s="118"/>
      <c r="H5822" s="118" t="s">
        <v>4276</v>
      </c>
      <c r="I5822" s="118" t="s">
        <v>7590</v>
      </c>
      <c r="J5822" s="118" t="s">
        <v>7591</v>
      </c>
    </row>
    <row r="5823" spans="1:10" ht="12.75">
      <c r="A5823" s="118" t="s">
        <v>8894</v>
      </c>
      <c r="B5823" s="118" t="s">
        <v>8428</v>
      </c>
      <c r="C5823" s="118" t="b">
        <v>0</v>
      </c>
      <c r="D5823" s="118" t="e">
        <f t="shared" ca="1" si="1"/>
        <v>#NAME?</v>
      </c>
      <c r="E5823" s="118" t="s">
        <v>23236</v>
      </c>
      <c r="F5823" s="118" t="s">
        <v>23242</v>
      </c>
      <c r="G5823" s="118"/>
      <c r="H5823" s="118" t="s">
        <v>4485</v>
      </c>
      <c r="I5823" s="118" t="s">
        <v>7590</v>
      </c>
      <c r="J5823" s="118" t="s">
        <v>7591</v>
      </c>
    </row>
    <row r="5824" spans="1:10" ht="12.75">
      <c r="A5824" s="118" t="s">
        <v>2226</v>
      </c>
      <c r="B5824" s="118" t="s">
        <v>23243</v>
      </c>
      <c r="C5824" s="118" t="b">
        <v>0</v>
      </c>
      <c r="D5824" s="118" t="e">
        <f t="shared" ca="1" si="1"/>
        <v>#NAME?</v>
      </c>
      <c r="E5824" s="118" t="s">
        <v>23236</v>
      </c>
      <c r="F5824" s="118" t="s">
        <v>23244</v>
      </c>
      <c r="G5824" s="118"/>
      <c r="H5824" s="118" t="s">
        <v>4276</v>
      </c>
      <c r="I5824" s="118" t="s">
        <v>7590</v>
      </c>
      <c r="J5824" s="118" t="s">
        <v>7591</v>
      </c>
    </row>
    <row r="5825" spans="1:10" ht="12.75">
      <c r="A5825" s="118" t="s">
        <v>989</v>
      </c>
      <c r="B5825" s="118" t="s">
        <v>15522</v>
      </c>
      <c r="C5825" s="118" t="b">
        <v>0</v>
      </c>
      <c r="D5825" s="118" t="e">
        <f t="shared" ca="1" si="1"/>
        <v>#NAME?</v>
      </c>
      <c r="E5825" s="118" t="s">
        <v>23245</v>
      </c>
      <c r="F5825" s="118" t="s">
        <v>23246</v>
      </c>
      <c r="G5825" s="118"/>
      <c r="H5825" s="118" t="s">
        <v>4831</v>
      </c>
      <c r="I5825" s="118" t="s">
        <v>7820</v>
      </c>
      <c r="J5825" s="118" t="s">
        <v>7820</v>
      </c>
    </row>
    <row r="5826" spans="1:10" ht="12.75">
      <c r="A5826" s="118" t="s">
        <v>20140</v>
      </c>
      <c r="B5826" s="118" t="s">
        <v>23247</v>
      </c>
      <c r="C5826" s="118" t="b">
        <v>0</v>
      </c>
      <c r="D5826" s="118" t="e">
        <f t="shared" ca="1" si="1"/>
        <v>#NAME?</v>
      </c>
      <c r="E5826" s="118" t="s">
        <v>23245</v>
      </c>
      <c r="F5826" s="118" t="s">
        <v>23248</v>
      </c>
      <c r="G5826" s="118"/>
      <c r="H5826" s="118" t="s">
        <v>4276</v>
      </c>
      <c r="I5826" s="118" t="s">
        <v>7820</v>
      </c>
      <c r="J5826" s="118" t="s">
        <v>7820</v>
      </c>
    </row>
    <row r="5827" spans="1:10" ht="12.75">
      <c r="A5827" s="118" t="s">
        <v>8351</v>
      </c>
      <c r="B5827" s="118" t="s">
        <v>23249</v>
      </c>
      <c r="C5827" s="118" t="b">
        <v>0</v>
      </c>
      <c r="D5827" s="118" t="e">
        <f t="shared" ca="1" si="1"/>
        <v>#NAME?</v>
      </c>
      <c r="E5827" s="118" t="s">
        <v>23245</v>
      </c>
      <c r="F5827" s="118" t="s">
        <v>23250</v>
      </c>
      <c r="G5827" s="118"/>
      <c r="H5827" s="118" t="s">
        <v>4485</v>
      </c>
      <c r="I5827" s="118" t="s">
        <v>7820</v>
      </c>
      <c r="J5827" s="118" t="s">
        <v>7820</v>
      </c>
    </row>
    <row r="5828" spans="1:10" ht="12.75">
      <c r="A5828" s="118" t="s">
        <v>23251</v>
      </c>
      <c r="B5828" s="118" t="s">
        <v>23252</v>
      </c>
      <c r="C5828" s="118" t="b">
        <v>0</v>
      </c>
      <c r="D5828" s="118" t="e">
        <f t="shared" ca="1" si="1"/>
        <v>#NAME?</v>
      </c>
      <c r="E5828" s="118" t="s">
        <v>23245</v>
      </c>
      <c r="F5828" s="118" t="s">
        <v>23253</v>
      </c>
      <c r="G5828" s="118"/>
      <c r="H5828" s="118" t="s">
        <v>4485</v>
      </c>
      <c r="I5828" s="118" t="s">
        <v>7820</v>
      </c>
      <c r="J5828" s="118" t="s">
        <v>7820</v>
      </c>
    </row>
    <row r="5829" spans="1:10" ht="12.75">
      <c r="A5829" s="118" t="s">
        <v>23254</v>
      </c>
      <c r="B5829" s="118" t="s">
        <v>23255</v>
      </c>
      <c r="C5829" s="118" t="b">
        <v>0</v>
      </c>
      <c r="D5829" s="118" t="e">
        <f t="shared" ca="1" si="1"/>
        <v>#NAME?</v>
      </c>
      <c r="E5829" s="118" t="s">
        <v>23256</v>
      </c>
      <c r="F5829" s="118" t="s">
        <v>23257</v>
      </c>
      <c r="G5829" s="118"/>
      <c r="H5829" s="118" t="s">
        <v>4276</v>
      </c>
      <c r="I5829" s="118" t="s">
        <v>7755</v>
      </c>
      <c r="J5829" s="118" t="s">
        <v>7756</v>
      </c>
    </row>
    <row r="5830" spans="1:10" ht="12.75">
      <c r="A5830" s="118" t="s">
        <v>8431</v>
      </c>
      <c r="B5830" s="118" t="s">
        <v>23258</v>
      </c>
      <c r="C5830" s="118" t="b">
        <v>0</v>
      </c>
      <c r="D5830" s="118" t="e">
        <f t="shared" ca="1" si="1"/>
        <v>#NAME?</v>
      </c>
      <c r="E5830" s="118" t="s">
        <v>23256</v>
      </c>
      <c r="F5830" s="118" t="s">
        <v>23259</v>
      </c>
      <c r="G5830" s="118"/>
      <c r="H5830" s="118" t="s">
        <v>4276</v>
      </c>
      <c r="I5830" s="118" t="s">
        <v>7755</v>
      </c>
      <c r="J5830" s="118" t="s">
        <v>7756</v>
      </c>
    </row>
    <row r="5831" spans="1:10" ht="12.75">
      <c r="A5831" s="118" t="s">
        <v>1540</v>
      </c>
      <c r="B5831" s="118" t="s">
        <v>23260</v>
      </c>
      <c r="C5831" s="118" t="b">
        <v>0</v>
      </c>
      <c r="D5831" s="118" t="e">
        <f t="shared" ca="1" si="1"/>
        <v>#NAME?</v>
      </c>
      <c r="E5831" s="118" t="s">
        <v>23256</v>
      </c>
      <c r="F5831" s="118" t="s">
        <v>23261</v>
      </c>
      <c r="G5831" s="118"/>
      <c r="H5831" s="118" t="s">
        <v>4485</v>
      </c>
      <c r="I5831" s="118" t="s">
        <v>7755</v>
      </c>
      <c r="J5831" s="118" t="s">
        <v>7756</v>
      </c>
    </row>
    <row r="5832" spans="1:10" ht="12.75">
      <c r="A5832" s="118" t="s">
        <v>23262</v>
      </c>
      <c r="B5832" s="118" t="s">
        <v>23263</v>
      </c>
      <c r="C5832" s="118" t="b">
        <v>0</v>
      </c>
      <c r="D5832" s="118" t="e">
        <f t="shared" ca="1" si="1"/>
        <v>#NAME?</v>
      </c>
      <c r="E5832" s="118" t="s">
        <v>23264</v>
      </c>
      <c r="F5832" s="118" t="s">
        <v>23265</v>
      </c>
      <c r="G5832" s="118"/>
      <c r="H5832" s="118" t="s">
        <v>5279</v>
      </c>
      <c r="I5832" s="118" t="s">
        <v>9131</v>
      </c>
      <c r="J5832" s="118" t="s">
        <v>7622</v>
      </c>
    </row>
    <row r="5833" spans="1:10" ht="12.75">
      <c r="A5833" s="118" t="s">
        <v>1666</v>
      </c>
      <c r="B5833" s="118" t="s">
        <v>9004</v>
      </c>
      <c r="C5833" s="118" t="b">
        <v>0</v>
      </c>
      <c r="D5833" s="118" t="e">
        <f t="shared" ca="1" si="1"/>
        <v>#NAME?</v>
      </c>
      <c r="E5833" s="118" t="s">
        <v>23266</v>
      </c>
      <c r="F5833" s="118" t="s">
        <v>23267</v>
      </c>
      <c r="G5833" s="118"/>
      <c r="H5833" s="118" t="s">
        <v>4278</v>
      </c>
      <c r="I5833" s="118" t="s">
        <v>23268</v>
      </c>
      <c r="J5833" s="118"/>
    </row>
    <row r="5834" spans="1:10" ht="12.75">
      <c r="A5834" s="118" t="s">
        <v>18131</v>
      </c>
      <c r="B5834" s="118" t="s">
        <v>7826</v>
      </c>
      <c r="C5834" s="118" t="b">
        <v>0</v>
      </c>
      <c r="D5834" s="118" t="e">
        <f t="shared" ca="1" si="1"/>
        <v>#NAME?</v>
      </c>
      <c r="E5834" s="118" t="s">
        <v>23266</v>
      </c>
      <c r="F5834" s="118" t="s">
        <v>23269</v>
      </c>
      <c r="G5834" s="118"/>
      <c r="H5834" s="118" t="s">
        <v>23270</v>
      </c>
      <c r="I5834" s="118" t="s">
        <v>23268</v>
      </c>
      <c r="J5834" s="118"/>
    </row>
    <row r="5835" spans="1:10" ht="12.75">
      <c r="A5835" s="118" t="s">
        <v>873</v>
      </c>
      <c r="B5835" s="118" t="s">
        <v>20433</v>
      </c>
      <c r="C5835" s="118" t="b">
        <v>0</v>
      </c>
      <c r="D5835" s="118" t="e">
        <f t="shared" ca="1" si="1"/>
        <v>#NAME?</v>
      </c>
      <c r="E5835" s="118" t="s">
        <v>23266</v>
      </c>
      <c r="F5835" s="118" t="s">
        <v>23271</v>
      </c>
      <c r="G5835" s="118"/>
      <c r="H5835" s="118" t="s">
        <v>4278</v>
      </c>
      <c r="I5835" s="118" t="s">
        <v>23268</v>
      </c>
      <c r="J5835" s="118"/>
    </row>
    <row r="5836" spans="1:10" ht="12.75">
      <c r="A5836" s="118" t="s">
        <v>1591</v>
      </c>
      <c r="B5836" s="118" t="s">
        <v>23272</v>
      </c>
      <c r="C5836" s="118" t="b">
        <v>0</v>
      </c>
      <c r="D5836" s="118" t="e">
        <f t="shared" ca="1" si="1"/>
        <v>#NAME?</v>
      </c>
      <c r="E5836" s="118" t="s">
        <v>23273</v>
      </c>
      <c r="F5836" s="118" t="s">
        <v>23274</v>
      </c>
      <c r="G5836" s="118"/>
      <c r="H5836" s="118" t="s">
        <v>4276</v>
      </c>
      <c r="I5836" s="118" t="s">
        <v>10545</v>
      </c>
      <c r="J5836" s="118" t="s">
        <v>7756</v>
      </c>
    </row>
    <row r="5837" spans="1:10" ht="12.75">
      <c r="A5837" s="118" t="s">
        <v>9828</v>
      </c>
      <c r="B5837" s="118" t="s">
        <v>12235</v>
      </c>
      <c r="C5837" s="118" t="b">
        <v>0</v>
      </c>
      <c r="D5837" s="118" t="e">
        <f t="shared" ca="1" si="1"/>
        <v>#NAME?</v>
      </c>
      <c r="E5837" s="118" t="s">
        <v>23273</v>
      </c>
      <c r="F5837" s="118" t="s">
        <v>23275</v>
      </c>
      <c r="G5837" s="118"/>
      <c r="H5837" s="118" t="s">
        <v>4831</v>
      </c>
      <c r="I5837" s="118" t="s">
        <v>10545</v>
      </c>
      <c r="J5837" s="118" t="s">
        <v>7756</v>
      </c>
    </row>
    <row r="5838" spans="1:10" ht="12.75">
      <c r="A5838" s="118" t="s">
        <v>2018</v>
      </c>
      <c r="B5838" s="118" t="s">
        <v>23276</v>
      </c>
      <c r="C5838" s="118" t="b">
        <v>0</v>
      </c>
      <c r="D5838" s="118" t="e">
        <f t="shared" ca="1" si="1"/>
        <v>#NAME?</v>
      </c>
      <c r="E5838" s="118" t="s">
        <v>23277</v>
      </c>
      <c r="F5838" s="118" t="s">
        <v>23278</v>
      </c>
      <c r="G5838" s="118"/>
      <c r="H5838" s="118" t="s">
        <v>54</v>
      </c>
      <c r="I5838" s="118" t="s">
        <v>23279</v>
      </c>
      <c r="J5838" s="118" t="s">
        <v>7636</v>
      </c>
    </row>
    <row r="5839" spans="1:10" ht="12.75">
      <c r="A5839" s="118" t="s">
        <v>873</v>
      </c>
      <c r="B5839" s="118" t="s">
        <v>23280</v>
      </c>
      <c r="C5839" s="118" t="b">
        <v>0</v>
      </c>
      <c r="D5839" s="118" t="e">
        <f t="shared" ca="1" si="1"/>
        <v>#NAME?</v>
      </c>
      <c r="E5839" s="118" t="s">
        <v>23277</v>
      </c>
      <c r="F5839" s="118" t="s">
        <v>23281</v>
      </c>
      <c r="G5839" s="118"/>
      <c r="H5839" s="118" t="s">
        <v>54</v>
      </c>
      <c r="I5839" s="118" t="s">
        <v>23279</v>
      </c>
      <c r="J5839" s="118" t="s">
        <v>7636</v>
      </c>
    </row>
    <row r="5840" spans="1:10" ht="12.75">
      <c r="A5840" s="118" t="s">
        <v>2135</v>
      </c>
      <c r="B5840" s="118" t="s">
        <v>23282</v>
      </c>
      <c r="C5840" s="118" t="b">
        <v>0</v>
      </c>
      <c r="D5840" s="118" t="e">
        <f t="shared" ca="1" si="1"/>
        <v>#NAME?</v>
      </c>
      <c r="E5840" s="118" t="s">
        <v>23277</v>
      </c>
      <c r="F5840" s="118" t="s">
        <v>23283</v>
      </c>
      <c r="G5840" s="118"/>
      <c r="H5840" s="118" t="s">
        <v>54</v>
      </c>
      <c r="I5840" s="118" t="s">
        <v>23279</v>
      </c>
      <c r="J5840" s="118" t="s">
        <v>7636</v>
      </c>
    </row>
    <row r="5841" spans="1:10" ht="12.75">
      <c r="A5841" s="118" t="s">
        <v>1235</v>
      </c>
      <c r="B5841" s="118" t="s">
        <v>1620</v>
      </c>
      <c r="C5841" s="118" t="b">
        <v>0</v>
      </c>
      <c r="D5841" s="118" t="e">
        <f t="shared" ca="1" si="1"/>
        <v>#NAME?</v>
      </c>
      <c r="E5841" s="118" t="s">
        <v>23284</v>
      </c>
      <c r="F5841" s="118" t="s">
        <v>23285</v>
      </c>
      <c r="G5841" s="118"/>
      <c r="H5841" s="118" t="s">
        <v>7784</v>
      </c>
      <c r="I5841" s="118" t="s">
        <v>23286</v>
      </c>
      <c r="J5841" s="118" t="s">
        <v>7636</v>
      </c>
    </row>
    <row r="5842" spans="1:10" ht="12.75">
      <c r="A5842" s="118" t="s">
        <v>1666</v>
      </c>
      <c r="B5842" s="118" t="s">
        <v>11799</v>
      </c>
      <c r="C5842" s="118" t="b">
        <v>0</v>
      </c>
      <c r="D5842" s="118" t="e">
        <f t="shared" ca="1" si="1"/>
        <v>#NAME?</v>
      </c>
      <c r="E5842" s="118" t="s">
        <v>23284</v>
      </c>
      <c r="F5842" s="118" t="s">
        <v>23287</v>
      </c>
      <c r="G5842" s="118"/>
      <c r="H5842" s="118" t="s">
        <v>14512</v>
      </c>
      <c r="I5842" s="118" t="s">
        <v>23286</v>
      </c>
      <c r="J5842" s="118" t="s">
        <v>7636</v>
      </c>
    </row>
    <row r="5843" spans="1:10" ht="12.75">
      <c r="A5843" s="118" t="s">
        <v>1069</v>
      </c>
      <c r="B5843" s="118" t="s">
        <v>10116</v>
      </c>
      <c r="C5843" s="118" t="b">
        <v>0</v>
      </c>
      <c r="D5843" s="118" t="e">
        <f t="shared" ca="1" si="1"/>
        <v>#NAME?</v>
      </c>
      <c r="E5843" s="118" t="s">
        <v>23284</v>
      </c>
      <c r="F5843" s="118" t="s">
        <v>23288</v>
      </c>
      <c r="G5843" s="118"/>
      <c r="H5843" s="118" t="s">
        <v>4276</v>
      </c>
      <c r="I5843" s="118" t="s">
        <v>23286</v>
      </c>
      <c r="J5843" s="118" t="s">
        <v>7636</v>
      </c>
    </row>
    <row r="5844" spans="1:10" ht="12.75">
      <c r="A5844" s="118" t="s">
        <v>10777</v>
      </c>
      <c r="B5844" s="118" t="s">
        <v>23289</v>
      </c>
      <c r="C5844" s="118" t="b">
        <v>0</v>
      </c>
      <c r="D5844" s="118" t="e">
        <f t="shared" ca="1" si="1"/>
        <v>#NAME?</v>
      </c>
      <c r="E5844" s="118" t="s">
        <v>23284</v>
      </c>
      <c r="F5844" s="118" t="s">
        <v>23290</v>
      </c>
      <c r="G5844" s="118"/>
      <c r="H5844" s="118" t="s">
        <v>14512</v>
      </c>
      <c r="I5844" s="118" t="s">
        <v>23286</v>
      </c>
      <c r="J5844" s="118" t="s">
        <v>7636</v>
      </c>
    </row>
    <row r="5845" spans="1:10" ht="12.75">
      <c r="A5845" s="118" t="s">
        <v>23291</v>
      </c>
      <c r="B5845" s="118" t="s">
        <v>23292</v>
      </c>
      <c r="C5845" s="118" t="b">
        <v>0</v>
      </c>
      <c r="D5845" s="118" t="e">
        <f t="shared" ca="1" si="1"/>
        <v>#NAME?</v>
      </c>
      <c r="E5845" s="118" t="s">
        <v>23293</v>
      </c>
      <c r="F5845" s="118" t="s">
        <v>23294</v>
      </c>
      <c r="G5845" s="118"/>
      <c r="H5845" s="118" t="s">
        <v>5961</v>
      </c>
      <c r="I5845" s="127" t="s">
        <v>7850</v>
      </c>
      <c r="J5845" s="118"/>
    </row>
    <row r="5846" spans="1:10" ht="12.75">
      <c r="A5846" s="118" t="s">
        <v>11279</v>
      </c>
      <c r="B5846" s="118" t="s">
        <v>23295</v>
      </c>
      <c r="C5846" s="118" t="b">
        <v>0</v>
      </c>
      <c r="D5846" s="118" t="e">
        <f t="shared" ca="1" si="1"/>
        <v>#NAME?</v>
      </c>
      <c r="E5846" s="118" t="s">
        <v>23293</v>
      </c>
      <c r="F5846" s="118" t="s">
        <v>23296</v>
      </c>
      <c r="G5846" s="118"/>
      <c r="H5846" s="118" t="s">
        <v>54</v>
      </c>
      <c r="I5846" s="127" t="s">
        <v>7850</v>
      </c>
      <c r="J5846" s="118"/>
    </row>
    <row r="5847" spans="1:10" ht="12.75">
      <c r="A5847" s="118" t="s">
        <v>882</v>
      </c>
      <c r="B5847" s="118" t="s">
        <v>23297</v>
      </c>
      <c r="C5847" s="118" t="b">
        <v>0</v>
      </c>
      <c r="D5847" s="118" t="e">
        <f t="shared" ca="1" si="1"/>
        <v>#NAME?</v>
      </c>
      <c r="E5847" s="118" t="s">
        <v>23293</v>
      </c>
      <c r="F5847" s="118" t="s">
        <v>23298</v>
      </c>
      <c r="G5847" s="118"/>
      <c r="H5847" s="118" t="s">
        <v>54</v>
      </c>
      <c r="I5847" s="127" t="s">
        <v>7850</v>
      </c>
      <c r="J5847" s="118"/>
    </row>
    <row r="5848" spans="1:10" ht="12.75">
      <c r="A5848" s="118" t="s">
        <v>873</v>
      </c>
      <c r="B5848" s="118" t="s">
        <v>23299</v>
      </c>
      <c r="C5848" s="118" t="b">
        <v>0</v>
      </c>
      <c r="D5848" s="118" t="e">
        <f t="shared" ca="1" si="1"/>
        <v>#NAME?</v>
      </c>
      <c r="E5848" s="118" t="s">
        <v>23293</v>
      </c>
      <c r="F5848" s="118" t="s">
        <v>23300</v>
      </c>
      <c r="G5848" s="118"/>
      <c r="H5848" s="118" t="s">
        <v>4551</v>
      </c>
      <c r="I5848" s="127" t="s">
        <v>7850</v>
      </c>
      <c r="J5848" s="118"/>
    </row>
    <row r="5849" spans="1:10" ht="12.75">
      <c r="A5849" s="118" t="s">
        <v>8912</v>
      </c>
      <c r="B5849" s="118" t="s">
        <v>23301</v>
      </c>
      <c r="C5849" s="118" t="b">
        <v>0</v>
      </c>
      <c r="D5849" s="118" t="e">
        <f t="shared" ca="1" si="1"/>
        <v>#NAME?</v>
      </c>
      <c r="E5849" s="118" t="s">
        <v>23293</v>
      </c>
      <c r="F5849" s="118" t="s">
        <v>23302</v>
      </c>
      <c r="G5849" s="118"/>
      <c r="H5849" s="118" t="s">
        <v>5961</v>
      </c>
      <c r="I5849" s="127" t="s">
        <v>7850</v>
      </c>
      <c r="J5849" s="118"/>
    </row>
    <row r="5850" spans="1:10" ht="12.75">
      <c r="A5850" s="118" t="s">
        <v>983</v>
      </c>
      <c r="B5850" s="118" t="s">
        <v>23303</v>
      </c>
      <c r="C5850" s="118" t="b">
        <v>0</v>
      </c>
      <c r="D5850" s="118" t="e">
        <f t="shared" ca="1" si="1"/>
        <v>#NAME?</v>
      </c>
      <c r="E5850" s="118" t="s">
        <v>23304</v>
      </c>
      <c r="F5850" s="118" t="s">
        <v>23305</v>
      </c>
      <c r="G5850" s="118"/>
      <c r="H5850" s="118" t="s">
        <v>7611</v>
      </c>
      <c r="I5850" s="118" t="s">
        <v>7820</v>
      </c>
      <c r="J5850" s="118" t="s">
        <v>7820</v>
      </c>
    </row>
    <row r="5851" spans="1:10" ht="12.75">
      <c r="A5851" s="118" t="s">
        <v>1124</v>
      </c>
      <c r="B5851" s="118" t="s">
        <v>21560</v>
      </c>
      <c r="C5851" s="118" t="b">
        <v>0</v>
      </c>
      <c r="D5851" s="118" t="e">
        <f t="shared" ca="1" si="1"/>
        <v>#NAME?</v>
      </c>
      <c r="E5851" s="118" t="s">
        <v>23304</v>
      </c>
      <c r="F5851" s="118" t="s">
        <v>23306</v>
      </c>
      <c r="G5851" s="118"/>
      <c r="H5851" s="118" t="s">
        <v>23307</v>
      </c>
      <c r="I5851" s="118" t="s">
        <v>7820</v>
      </c>
      <c r="J5851" s="118" t="s">
        <v>7820</v>
      </c>
    </row>
    <row r="5852" spans="1:10" ht="12.75">
      <c r="A5852" s="118" t="s">
        <v>910</v>
      </c>
      <c r="B5852" s="118" t="s">
        <v>23308</v>
      </c>
      <c r="C5852" s="118" t="b">
        <v>0</v>
      </c>
      <c r="D5852" s="118" t="e">
        <f t="shared" ca="1" si="1"/>
        <v>#NAME?</v>
      </c>
      <c r="E5852" s="118" t="s">
        <v>23309</v>
      </c>
      <c r="F5852" s="118" t="s">
        <v>23310</v>
      </c>
      <c r="G5852" s="118"/>
      <c r="H5852" s="118" t="s">
        <v>4485</v>
      </c>
      <c r="I5852" s="118" t="s">
        <v>8726</v>
      </c>
      <c r="J5852" s="127" t="s">
        <v>8740</v>
      </c>
    </row>
    <row r="5853" spans="1:10" ht="12.75">
      <c r="A5853" s="118" t="s">
        <v>1881</v>
      </c>
      <c r="B5853" s="118" t="s">
        <v>23311</v>
      </c>
      <c r="C5853" s="118" t="b">
        <v>0</v>
      </c>
      <c r="D5853" s="118" t="e">
        <f t="shared" ca="1" si="1"/>
        <v>#NAME?</v>
      </c>
      <c r="E5853" s="118" t="s">
        <v>23309</v>
      </c>
      <c r="F5853" s="118" t="s">
        <v>23312</v>
      </c>
      <c r="G5853" s="118"/>
      <c r="H5853" s="118" t="s">
        <v>5607</v>
      </c>
      <c r="I5853" s="118" t="s">
        <v>8726</v>
      </c>
      <c r="J5853" s="127" t="s">
        <v>8740</v>
      </c>
    </row>
    <row r="5854" spans="1:10" ht="12.75">
      <c r="A5854" s="118" t="s">
        <v>2135</v>
      </c>
      <c r="B5854" s="118" t="s">
        <v>23313</v>
      </c>
      <c r="C5854" s="118" t="b">
        <v>0</v>
      </c>
      <c r="D5854" s="118" t="e">
        <f t="shared" ca="1" si="1"/>
        <v>#NAME?</v>
      </c>
      <c r="E5854" s="118" t="s">
        <v>23309</v>
      </c>
      <c r="F5854" s="118" t="s">
        <v>23314</v>
      </c>
      <c r="G5854" s="118"/>
      <c r="H5854" s="118" t="s">
        <v>4485</v>
      </c>
      <c r="I5854" s="118" t="s">
        <v>8726</v>
      </c>
      <c r="J5854" s="127" t="s">
        <v>8740</v>
      </c>
    </row>
    <row r="5855" spans="1:10" ht="12.75">
      <c r="A5855" s="118" t="s">
        <v>12624</v>
      </c>
      <c r="B5855" s="118" t="s">
        <v>9576</v>
      </c>
      <c r="C5855" s="118" t="b">
        <v>0</v>
      </c>
      <c r="D5855" s="118" t="e">
        <f t="shared" ca="1" si="1"/>
        <v>#NAME?</v>
      </c>
      <c r="E5855" s="118" t="s">
        <v>9576</v>
      </c>
      <c r="F5855" s="118" t="s">
        <v>23315</v>
      </c>
      <c r="G5855" s="118"/>
      <c r="H5855" s="118" t="s">
        <v>54</v>
      </c>
      <c r="I5855" s="118" t="s">
        <v>23316</v>
      </c>
      <c r="J5855" s="118" t="s">
        <v>18369</v>
      </c>
    </row>
    <row r="5856" spans="1:10" ht="12.75">
      <c r="A5856" s="118" t="s">
        <v>1591</v>
      </c>
      <c r="B5856" s="118" t="s">
        <v>23317</v>
      </c>
      <c r="C5856" s="118" t="b">
        <v>0</v>
      </c>
      <c r="D5856" s="118" t="e">
        <f t="shared" ca="1" si="1"/>
        <v>#NAME?</v>
      </c>
      <c r="E5856" s="118" t="s">
        <v>9576</v>
      </c>
      <c r="F5856" s="118" t="s">
        <v>23318</v>
      </c>
      <c r="G5856" s="118"/>
      <c r="H5856" s="118" t="s">
        <v>54</v>
      </c>
      <c r="I5856" s="118" t="s">
        <v>8307</v>
      </c>
      <c r="J5856" s="118" t="s">
        <v>7636</v>
      </c>
    </row>
    <row r="5857" spans="1:10" ht="12.75">
      <c r="A5857" s="118" t="s">
        <v>1026</v>
      </c>
      <c r="B5857" s="118" t="s">
        <v>23319</v>
      </c>
      <c r="C5857" s="118" t="b">
        <v>0</v>
      </c>
      <c r="D5857" s="118" t="e">
        <f t="shared" ca="1" si="1"/>
        <v>#NAME?</v>
      </c>
      <c r="E5857" s="118" t="s">
        <v>9576</v>
      </c>
      <c r="F5857" s="118" t="s">
        <v>23320</v>
      </c>
      <c r="G5857" s="118"/>
      <c r="H5857" s="118" t="s">
        <v>54</v>
      </c>
      <c r="I5857" s="118" t="s">
        <v>7755</v>
      </c>
      <c r="J5857" s="118" t="s">
        <v>7756</v>
      </c>
    </row>
    <row r="5858" spans="1:10" ht="12.75">
      <c r="A5858" s="118" t="s">
        <v>19482</v>
      </c>
      <c r="B5858" s="118" t="s">
        <v>23321</v>
      </c>
      <c r="C5858" s="118" t="b">
        <v>0</v>
      </c>
      <c r="D5858" s="118" t="e">
        <f t="shared" ca="1" si="1"/>
        <v>#NAME?</v>
      </c>
      <c r="E5858" s="118" t="s">
        <v>9576</v>
      </c>
      <c r="F5858" s="118" t="s">
        <v>23322</v>
      </c>
      <c r="G5858" s="118"/>
      <c r="H5858" s="118" t="s">
        <v>7611</v>
      </c>
      <c r="I5858" s="118" t="s">
        <v>23316</v>
      </c>
      <c r="J5858" s="118" t="s">
        <v>18369</v>
      </c>
    </row>
    <row r="5859" spans="1:10" ht="12.75">
      <c r="A5859" s="118" t="s">
        <v>23323</v>
      </c>
      <c r="B5859" s="118" t="s">
        <v>23324</v>
      </c>
      <c r="C5859" s="118" t="b">
        <v>0</v>
      </c>
      <c r="D5859" s="118" t="e">
        <f t="shared" ca="1" si="1"/>
        <v>#NAME?</v>
      </c>
      <c r="E5859" s="118" t="s">
        <v>23325</v>
      </c>
      <c r="F5859" s="118" t="s">
        <v>23326</v>
      </c>
      <c r="G5859" s="118"/>
      <c r="H5859" s="118" t="s">
        <v>4485</v>
      </c>
      <c r="I5859" s="118" t="s">
        <v>7820</v>
      </c>
      <c r="J5859" s="118" t="s">
        <v>7820</v>
      </c>
    </row>
    <row r="5860" spans="1:10" ht="12.75">
      <c r="A5860" s="118" t="s">
        <v>9298</v>
      </c>
      <c r="B5860" s="118" t="s">
        <v>23327</v>
      </c>
      <c r="C5860" s="118" t="b">
        <v>0</v>
      </c>
      <c r="D5860" s="118" t="e">
        <f t="shared" ca="1" si="1"/>
        <v>#NAME?</v>
      </c>
      <c r="E5860" s="118" t="s">
        <v>23325</v>
      </c>
      <c r="F5860" s="118" t="s">
        <v>23328</v>
      </c>
      <c r="G5860" s="118"/>
      <c r="H5860" s="118" t="s">
        <v>4551</v>
      </c>
      <c r="I5860" s="118" t="s">
        <v>7820</v>
      </c>
      <c r="J5860" s="118" t="s">
        <v>7820</v>
      </c>
    </row>
    <row r="5861" spans="1:10" ht="12.75">
      <c r="A5861" s="118" t="s">
        <v>1026</v>
      </c>
      <c r="B5861" s="118" t="s">
        <v>2536</v>
      </c>
      <c r="C5861" s="118" t="b">
        <v>0</v>
      </c>
      <c r="D5861" s="118" t="e">
        <f t="shared" ca="1" si="1"/>
        <v>#NAME?</v>
      </c>
      <c r="E5861" s="118" t="s">
        <v>23325</v>
      </c>
      <c r="F5861" s="118" t="s">
        <v>23329</v>
      </c>
      <c r="G5861" s="118"/>
      <c r="H5861" s="118" t="s">
        <v>54</v>
      </c>
      <c r="I5861" s="118" t="s">
        <v>7820</v>
      </c>
      <c r="J5861" s="118" t="s">
        <v>7820</v>
      </c>
    </row>
    <row r="5862" spans="1:10" ht="12.75">
      <c r="A5862" s="118" t="s">
        <v>1069</v>
      </c>
      <c r="B5862" s="118" t="s">
        <v>21272</v>
      </c>
      <c r="C5862" s="118" t="b">
        <v>0</v>
      </c>
      <c r="D5862" s="118" t="e">
        <f t="shared" ca="1" si="1"/>
        <v>#NAME?</v>
      </c>
      <c r="E5862" s="118" t="s">
        <v>23325</v>
      </c>
      <c r="F5862" s="118" t="s">
        <v>23330</v>
      </c>
      <c r="G5862" s="118"/>
      <c r="H5862" s="118" t="s">
        <v>4278</v>
      </c>
      <c r="I5862" s="118" t="s">
        <v>7820</v>
      </c>
      <c r="J5862" s="118" t="s">
        <v>7820</v>
      </c>
    </row>
    <row r="5863" spans="1:10" ht="12.75">
      <c r="A5863" s="118" t="s">
        <v>1075</v>
      </c>
      <c r="B5863" s="118" t="s">
        <v>19551</v>
      </c>
      <c r="C5863" s="118" t="b">
        <v>0</v>
      </c>
      <c r="D5863" s="118" t="e">
        <f t="shared" ca="1" si="1"/>
        <v>#NAME?</v>
      </c>
      <c r="E5863" s="118" t="s">
        <v>23331</v>
      </c>
      <c r="F5863" s="118" t="s">
        <v>23332</v>
      </c>
      <c r="G5863" s="118"/>
      <c r="H5863" s="118" t="s">
        <v>5607</v>
      </c>
      <c r="I5863" s="118" t="s">
        <v>12092</v>
      </c>
      <c r="J5863" s="118" t="s">
        <v>9660</v>
      </c>
    </row>
    <row r="5864" spans="1:10" ht="12.75">
      <c r="A5864" s="118" t="s">
        <v>1817</v>
      </c>
      <c r="B5864" s="118" t="s">
        <v>23333</v>
      </c>
      <c r="C5864" s="118" t="b">
        <v>0</v>
      </c>
      <c r="D5864" s="118" t="e">
        <f t="shared" ca="1" si="1"/>
        <v>#NAME?</v>
      </c>
      <c r="E5864" s="118" t="s">
        <v>23331</v>
      </c>
      <c r="F5864" s="118" t="s">
        <v>23334</v>
      </c>
      <c r="G5864" s="118"/>
      <c r="H5864" s="118" t="s">
        <v>54</v>
      </c>
      <c r="I5864" s="118" t="s">
        <v>12092</v>
      </c>
      <c r="J5864" s="118" t="s">
        <v>9660</v>
      </c>
    </row>
    <row r="5865" spans="1:10" ht="12.75">
      <c r="A5865" s="118" t="s">
        <v>23335</v>
      </c>
      <c r="B5865" s="118" t="s">
        <v>23336</v>
      </c>
      <c r="C5865" s="118" t="b">
        <v>0</v>
      </c>
      <c r="D5865" s="118" t="e">
        <f t="shared" ca="1" si="1"/>
        <v>#NAME?</v>
      </c>
      <c r="E5865" s="118" t="s">
        <v>23331</v>
      </c>
      <c r="F5865" s="118" t="s">
        <v>23337</v>
      </c>
      <c r="G5865" s="118"/>
      <c r="H5865" s="118" t="s">
        <v>7611</v>
      </c>
      <c r="I5865" s="118" t="s">
        <v>12092</v>
      </c>
      <c r="J5865" s="118" t="s">
        <v>9660</v>
      </c>
    </row>
    <row r="5866" spans="1:10" ht="12.75">
      <c r="A5866" s="118" t="s">
        <v>2135</v>
      </c>
      <c r="B5866" s="118" t="s">
        <v>23338</v>
      </c>
      <c r="C5866" s="118" t="b">
        <v>0</v>
      </c>
      <c r="D5866" s="118" t="e">
        <f t="shared" ca="1" si="1"/>
        <v>#NAME?</v>
      </c>
      <c r="E5866" s="118" t="s">
        <v>23331</v>
      </c>
      <c r="F5866" s="118" t="s">
        <v>23339</v>
      </c>
      <c r="G5866" s="118"/>
      <c r="H5866" s="118" t="s">
        <v>4278</v>
      </c>
      <c r="I5866" s="118" t="s">
        <v>12092</v>
      </c>
      <c r="J5866" s="118" t="s">
        <v>9660</v>
      </c>
    </row>
    <row r="5867" spans="1:10" ht="12.75">
      <c r="A5867" s="118" t="s">
        <v>8358</v>
      </c>
      <c r="B5867" s="118" t="s">
        <v>8438</v>
      </c>
      <c r="C5867" s="118" t="b">
        <v>0</v>
      </c>
      <c r="D5867" s="118" t="e">
        <f t="shared" ca="1" si="1"/>
        <v>#NAME?</v>
      </c>
      <c r="E5867" s="118" t="s">
        <v>23331</v>
      </c>
      <c r="F5867" s="118" t="s">
        <v>23340</v>
      </c>
      <c r="G5867" s="118"/>
      <c r="H5867" s="118" t="s">
        <v>23341</v>
      </c>
      <c r="I5867" s="118" t="s">
        <v>12092</v>
      </c>
      <c r="J5867" s="118" t="s">
        <v>9660</v>
      </c>
    </row>
    <row r="5868" spans="1:10" ht="12.75">
      <c r="A5868" s="118" t="s">
        <v>814</v>
      </c>
      <c r="B5868" s="118" t="s">
        <v>23342</v>
      </c>
      <c r="C5868" s="118" t="b">
        <v>0</v>
      </c>
      <c r="D5868" s="118" t="e">
        <f t="shared" ca="1" si="1"/>
        <v>#NAME?</v>
      </c>
      <c r="E5868" s="118" t="s">
        <v>23343</v>
      </c>
      <c r="F5868" s="118" t="s">
        <v>23344</v>
      </c>
      <c r="G5868" s="118"/>
      <c r="H5868" s="118" t="s">
        <v>23345</v>
      </c>
      <c r="I5868" s="118" t="s">
        <v>13961</v>
      </c>
      <c r="J5868" s="118" t="s">
        <v>7672</v>
      </c>
    </row>
    <row r="5869" spans="1:10" ht="12.75">
      <c r="A5869" s="118" t="s">
        <v>2306</v>
      </c>
      <c r="B5869" s="118" t="s">
        <v>8141</v>
      </c>
      <c r="C5869" s="118" t="b">
        <v>0</v>
      </c>
      <c r="D5869" s="118" t="e">
        <f t="shared" ca="1" si="1"/>
        <v>#NAME?</v>
      </c>
      <c r="E5869" s="118" t="s">
        <v>23343</v>
      </c>
      <c r="F5869" s="118" t="s">
        <v>23346</v>
      </c>
      <c r="G5869" s="118"/>
      <c r="H5869" s="118" t="s">
        <v>54</v>
      </c>
      <c r="I5869" s="118" t="s">
        <v>13961</v>
      </c>
      <c r="J5869" s="118" t="s">
        <v>7672</v>
      </c>
    </row>
    <row r="5870" spans="1:10" ht="12.75">
      <c r="A5870" s="118" t="s">
        <v>8422</v>
      </c>
      <c r="B5870" s="118" t="s">
        <v>23347</v>
      </c>
      <c r="C5870" s="118" t="b">
        <v>0</v>
      </c>
      <c r="D5870" s="118" t="e">
        <f t="shared" ca="1" si="1"/>
        <v>#NAME?</v>
      </c>
      <c r="E5870" s="118" t="s">
        <v>23343</v>
      </c>
      <c r="F5870" s="118" t="s">
        <v>23348</v>
      </c>
      <c r="G5870" s="118"/>
      <c r="H5870" s="118" t="s">
        <v>4831</v>
      </c>
      <c r="I5870" s="118" t="s">
        <v>13961</v>
      </c>
      <c r="J5870" s="118" t="s">
        <v>7672</v>
      </c>
    </row>
    <row r="5871" spans="1:10" ht="12.75">
      <c r="A5871" s="118" t="s">
        <v>23349</v>
      </c>
      <c r="B5871" s="118" t="s">
        <v>23350</v>
      </c>
      <c r="C5871" s="118" t="b">
        <v>0</v>
      </c>
      <c r="D5871" s="118" t="e">
        <f t="shared" ca="1" si="1"/>
        <v>#NAME?</v>
      </c>
      <c r="E5871" s="118" t="s">
        <v>23343</v>
      </c>
      <c r="F5871" s="118" t="s">
        <v>23351</v>
      </c>
      <c r="G5871" s="118"/>
      <c r="H5871" s="118" t="s">
        <v>7611</v>
      </c>
      <c r="I5871" s="118" t="s">
        <v>7820</v>
      </c>
      <c r="J5871" s="118" t="s">
        <v>7820</v>
      </c>
    </row>
    <row r="5872" spans="1:10" ht="12.75">
      <c r="A5872" s="118" t="s">
        <v>13407</v>
      </c>
      <c r="B5872" s="118" t="s">
        <v>23352</v>
      </c>
      <c r="C5872" s="118" t="b">
        <v>0</v>
      </c>
      <c r="D5872" s="118" t="e">
        <f t="shared" ca="1" si="1"/>
        <v>#NAME?</v>
      </c>
      <c r="E5872" s="118" t="s">
        <v>23343</v>
      </c>
      <c r="F5872" s="118" t="s">
        <v>23353</v>
      </c>
      <c r="G5872" s="118"/>
      <c r="H5872" s="118" t="s">
        <v>5279</v>
      </c>
      <c r="I5872" s="118" t="s">
        <v>13961</v>
      </c>
      <c r="J5872" s="118" t="s">
        <v>7672</v>
      </c>
    </row>
    <row r="5873" spans="1:10" ht="12.75">
      <c r="A5873" s="118" t="s">
        <v>836</v>
      </c>
      <c r="B5873" s="118" t="s">
        <v>18967</v>
      </c>
      <c r="C5873" s="118" t="b">
        <v>0</v>
      </c>
      <c r="D5873" s="118" t="e">
        <f t="shared" ca="1" si="1"/>
        <v>#NAME?</v>
      </c>
      <c r="E5873" s="118" t="s">
        <v>23343</v>
      </c>
      <c r="F5873" s="118" t="s">
        <v>23354</v>
      </c>
      <c r="G5873" s="118"/>
      <c r="H5873" s="118" t="s">
        <v>54</v>
      </c>
      <c r="I5873" s="118" t="s">
        <v>13961</v>
      </c>
      <c r="J5873" s="118" t="s">
        <v>7672</v>
      </c>
    </row>
    <row r="5874" spans="1:10" ht="12.75">
      <c r="A5874" s="118" t="s">
        <v>2068</v>
      </c>
      <c r="B5874" s="118" t="s">
        <v>1873</v>
      </c>
      <c r="C5874" s="118" t="b">
        <v>0</v>
      </c>
      <c r="D5874" s="118" t="e">
        <f t="shared" ca="1" si="1"/>
        <v>#NAME?</v>
      </c>
      <c r="E5874" s="118" t="s">
        <v>23343</v>
      </c>
      <c r="F5874" s="118" t="s">
        <v>23355</v>
      </c>
      <c r="G5874" s="118"/>
      <c r="H5874" s="118" t="s">
        <v>4640</v>
      </c>
      <c r="I5874" s="118" t="s">
        <v>13961</v>
      </c>
      <c r="J5874" s="118" t="s">
        <v>7672</v>
      </c>
    </row>
    <row r="5875" spans="1:10" ht="12.75">
      <c r="A5875" s="118" t="s">
        <v>1591</v>
      </c>
      <c r="B5875" s="118" t="s">
        <v>23356</v>
      </c>
      <c r="C5875" s="118" t="b">
        <v>0</v>
      </c>
      <c r="D5875" s="118" t="e">
        <f t="shared" ca="1" si="1"/>
        <v>#NAME?</v>
      </c>
      <c r="E5875" s="118" t="s">
        <v>23343</v>
      </c>
      <c r="F5875" s="118" t="s">
        <v>23357</v>
      </c>
      <c r="G5875" s="118"/>
      <c r="H5875" s="118" t="s">
        <v>54</v>
      </c>
      <c r="I5875" s="118" t="s">
        <v>13961</v>
      </c>
      <c r="J5875" s="118" t="s">
        <v>7672</v>
      </c>
    </row>
    <row r="5876" spans="1:10" ht="12.75">
      <c r="A5876" s="118" t="s">
        <v>23358</v>
      </c>
      <c r="B5876" s="118" t="s">
        <v>23359</v>
      </c>
      <c r="C5876" s="118" t="b">
        <v>0</v>
      </c>
      <c r="D5876" s="118" t="e">
        <f t="shared" ca="1" si="1"/>
        <v>#NAME?</v>
      </c>
      <c r="E5876" s="118" t="s">
        <v>23343</v>
      </c>
      <c r="F5876" s="118" t="s">
        <v>23360</v>
      </c>
      <c r="G5876" s="118"/>
      <c r="H5876" s="118" t="s">
        <v>8350</v>
      </c>
      <c r="I5876" s="118" t="s">
        <v>13961</v>
      </c>
      <c r="J5876" s="118" t="s">
        <v>7672</v>
      </c>
    </row>
    <row r="5877" spans="1:10" ht="12.75">
      <c r="A5877" s="118" t="s">
        <v>2529</v>
      </c>
      <c r="B5877" s="118" t="s">
        <v>23361</v>
      </c>
      <c r="C5877" s="118" t="b">
        <v>0</v>
      </c>
      <c r="D5877" s="118" t="e">
        <f t="shared" ca="1" si="1"/>
        <v>#NAME?</v>
      </c>
      <c r="E5877" s="118" t="s">
        <v>23343</v>
      </c>
      <c r="F5877" s="118" t="s">
        <v>23362</v>
      </c>
      <c r="G5877" s="118"/>
      <c r="H5877" s="118" t="s">
        <v>23363</v>
      </c>
      <c r="I5877" s="118" t="s">
        <v>13961</v>
      </c>
      <c r="J5877" s="118" t="s">
        <v>7672</v>
      </c>
    </row>
    <row r="5878" spans="1:10" ht="12.75">
      <c r="A5878" s="118" t="s">
        <v>882</v>
      </c>
      <c r="B5878" s="118" t="s">
        <v>23364</v>
      </c>
      <c r="C5878" s="118" t="b">
        <v>0</v>
      </c>
      <c r="D5878" s="118" t="e">
        <f t="shared" ca="1" si="1"/>
        <v>#NAME?</v>
      </c>
      <c r="E5878" s="118" t="s">
        <v>23343</v>
      </c>
      <c r="F5878" s="118" t="s">
        <v>23365</v>
      </c>
      <c r="G5878" s="118"/>
      <c r="H5878" s="118" t="s">
        <v>23366</v>
      </c>
      <c r="I5878" s="118" t="s">
        <v>13961</v>
      </c>
      <c r="J5878" s="118" t="s">
        <v>7672</v>
      </c>
    </row>
    <row r="5879" spans="1:10" ht="12.75">
      <c r="A5879" s="118" t="s">
        <v>2057</v>
      </c>
      <c r="B5879" s="118" t="s">
        <v>23367</v>
      </c>
      <c r="C5879" s="118" t="b">
        <v>0</v>
      </c>
      <c r="D5879" s="118" t="e">
        <f t="shared" ca="1" si="1"/>
        <v>#NAME?</v>
      </c>
      <c r="E5879" s="118" t="s">
        <v>23343</v>
      </c>
      <c r="F5879" s="118" t="s">
        <v>23368</v>
      </c>
      <c r="G5879" s="118"/>
      <c r="H5879" s="118" t="s">
        <v>23369</v>
      </c>
      <c r="I5879" s="118" t="s">
        <v>13961</v>
      </c>
      <c r="J5879" s="118" t="s">
        <v>7672</v>
      </c>
    </row>
    <row r="5880" spans="1:10" ht="12.75">
      <c r="A5880" s="118" t="s">
        <v>8730</v>
      </c>
      <c r="B5880" s="118" t="s">
        <v>10225</v>
      </c>
      <c r="C5880" s="118" t="b">
        <v>0</v>
      </c>
      <c r="D5880" s="118" t="e">
        <f t="shared" ca="1" si="1"/>
        <v>#NAME?</v>
      </c>
      <c r="E5880" s="118" t="s">
        <v>23343</v>
      </c>
      <c r="F5880" s="118" t="s">
        <v>23370</v>
      </c>
      <c r="G5880" s="118"/>
      <c r="H5880" s="118" t="s">
        <v>5064</v>
      </c>
      <c r="I5880" s="118" t="s">
        <v>13961</v>
      </c>
      <c r="J5880" s="118" t="s">
        <v>7672</v>
      </c>
    </row>
    <row r="5881" spans="1:10" ht="12.75">
      <c r="A5881" s="118" t="s">
        <v>10711</v>
      </c>
      <c r="B5881" s="118" t="s">
        <v>23371</v>
      </c>
      <c r="C5881" s="118" t="b">
        <v>0</v>
      </c>
      <c r="D5881" s="118" t="e">
        <f t="shared" ca="1" si="1"/>
        <v>#NAME?</v>
      </c>
      <c r="E5881" s="118" t="s">
        <v>23343</v>
      </c>
      <c r="F5881" s="118" t="s">
        <v>23372</v>
      </c>
      <c r="G5881" s="118"/>
      <c r="H5881" s="118" t="s">
        <v>5607</v>
      </c>
      <c r="I5881" s="118" t="s">
        <v>13961</v>
      </c>
      <c r="J5881" s="118" t="s">
        <v>7672</v>
      </c>
    </row>
    <row r="5882" spans="1:10" ht="12.75">
      <c r="A5882" s="118" t="s">
        <v>873</v>
      </c>
      <c r="B5882" s="118" t="s">
        <v>23373</v>
      </c>
      <c r="C5882" s="118" t="b">
        <v>0</v>
      </c>
      <c r="D5882" s="118" t="e">
        <f t="shared" ca="1" si="1"/>
        <v>#NAME?</v>
      </c>
      <c r="E5882" s="118" t="s">
        <v>23374</v>
      </c>
      <c r="F5882" s="118" t="s">
        <v>23375</v>
      </c>
      <c r="G5882" s="118"/>
      <c r="H5882" s="118" t="s">
        <v>4276</v>
      </c>
      <c r="I5882" s="118" t="s">
        <v>7820</v>
      </c>
      <c r="J5882" s="118" t="s">
        <v>7820</v>
      </c>
    </row>
    <row r="5883" spans="1:10" ht="12.75">
      <c r="A5883" s="118" t="s">
        <v>2135</v>
      </c>
      <c r="B5883" s="118" t="s">
        <v>23376</v>
      </c>
      <c r="C5883" s="118" t="b">
        <v>0</v>
      </c>
      <c r="D5883" s="118" t="e">
        <f t="shared" ca="1" si="1"/>
        <v>#NAME?</v>
      </c>
      <c r="E5883" s="118" t="s">
        <v>23374</v>
      </c>
      <c r="F5883" s="118" t="s">
        <v>23377</v>
      </c>
      <c r="G5883" s="118"/>
      <c r="H5883" s="118" t="s">
        <v>8656</v>
      </c>
      <c r="I5883" s="118" t="s">
        <v>7590</v>
      </c>
      <c r="J5883" s="118" t="s">
        <v>7591</v>
      </c>
    </row>
    <row r="5884" spans="1:10" ht="12.75">
      <c r="A5884" s="118" t="s">
        <v>846</v>
      </c>
      <c r="B5884" s="118" t="s">
        <v>23378</v>
      </c>
      <c r="C5884" s="118" t="b">
        <v>0</v>
      </c>
      <c r="D5884" s="118" t="e">
        <f t="shared" ca="1" si="1"/>
        <v>#NAME?</v>
      </c>
      <c r="E5884" s="118" t="s">
        <v>23379</v>
      </c>
      <c r="F5884" s="118" t="s">
        <v>23380</v>
      </c>
      <c r="G5884" s="118"/>
      <c r="H5884" s="118" t="s">
        <v>8671</v>
      </c>
      <c r="I5884" s="118" t="s">
        <v>10351</v>
      </c>
      <c r="J5884" s="118" t="s">
        <v>7622</v>
      </c>
    </row>
    <row r="5885" spans="1:10" ht="12.75">
      <c r="A5885" s="118" t="s">
        <v>10738</v>
      </c>
      <c r="B5885" s="118" t="s">
        <v>23381</v>
      </c>
      <c r="C5885" s="118" t="b">
        <v>0</v>
      </c>
      <c r="D5885" s="118" t="e">
        <f t="shared" ca="1" si="1"/>
        <v>#NAME?</v>
      </c>
      <c r="E5885" s="118" t="s">
        <v>23379</v>
      </c>
      <c r="F5885" s="118" t="s">
        <v>23382</v>
      </c>
      <c r="G5885" s="118"/>
      <c r="H5885" s="118" t="s">
        <v>54</v>
      </c>
      <c r="I5885" s="118" t="s">
        <v>10545</v>
      </c>
      <c r="J5885" s="118" t="s">
        <v>7756</v>
      </c>
    </row>
    <row r="5886" spans="1:10" ht="12.75">
      <c r="A5886" s="118" t="s">
        <v>23383</v>
      </c>
      <c r="B5886" s="118" t="s">
        <v>23384</v>
      </c>
      <c r="C5886" s="118" t="b">
        <v>0</v>
      </c>
      <c r="D5886" s="118" t="e">
        <f t="shared" ca="1" si="1"/>
        <v>#NAME?</v>
      </c>
      <c r="E5886" s="118" t="s">
        <v>23379</v>
      </c>
      <c r="F5886" s="118" t="s">
        <v>23385</v>
      </c>
      <c r="G5886" s="118"/>
      <c r="H5886" s="118" t="s">
        <v>54</v>
      </c>
      <c r="I5886" s="118" t="s">
        <v>10351</v>
      </c>
      <c r="J5886" s="118" t="s">
        <v>7622</v>
      </c>
    </row>
    <row r="5887" spans="1:10" ht="12.75">
      <c r="A5887" s="118" t="s">
        <v>826</v>
      </c>
      <c r="B5887" s="118" t="s">
        <v>23386</v>
      </c>
      <c r="C5887" s="118" t="b">
        <v>0</v>
      </c>
      <c r="D5887" s="118" t="e">
        <f t="shared" ca="1" si="1"/>
        <v>#NAME?</v>
      </c>
      <c r="E5887" s="118" t="s">
        <v>23379</v>
      </c>
      <c r="F5887" s="118" t="s">
        <v>23387</v>
      </c>
      <c r="G5887" s="118"/>
      <c r="H5887" s="118" t="s">
        <v>54</v>
      </c>
      <c r="I5887" s="118" t="s">
        <v>10351</v>
      </c>
      <c r="J5887" s="118" t="s">
        <v>7622</v>
      </c>
    </row>
    <row r="5888" spans="1:10" ht="12.75">
      <c r="A5888" s="118" t="s">
        <v>1124</v>
      </c>
      <c r="B5888" s="118" t="s">
        <v>23388</v>
      </c>
      <c r="C5888" s="118" t="b">
        <v>0</v>
      </c>
      <c r="D5888" s="118" t="e">
        <f t="shared" ca="1" si="1"/>
        <v>#NAME?</v>
      </c>
      <c r="E5888" s="118" t="s">
        <v>23379</v>
      </c>
      <c r="F5888" s="118" t="s">
        <v>23389</v>
      </c>
      <c r="G5888" s="118"/>
      <c r="H5888" s="118" t="s">
        <v>4831</v>
      </c>
      <c r="I5888" s="118" t="s">
        <v>10351</v>
      </c>
      <c r="J5888" s="118" t="s">
        <v>7622</v>
      </c>
    </row>
    <row r="5889" spans="1:10" ht="12.75">
      <c r="A5889" s="118" t="s">
        <v>882</v>
      </c>
      <c r="B5889" s="118" t="s">
        <v>23390</v>
      </c>
      <c r="C5889" s="118" t="b">
        <v>0</v>
      </c>
      <c r="D5889" s="118" t="e">
        <f t="shared" ca="1" si="1"/>
        <v>#NAME?</v>
      </c>
      <c r="E5889" s="118" t="s">
        <v>23379</v>
      </c>
      <c r="F5889" s="118" t="s">
        <v>23391</v>
      </c>
      <c r="G5889" s="118"/>
      <c r="H5889" s="118" t="s">
        <v>4278</v>
      </c>
      <c r="I5889" s="118" t="s">
        <v>10351</v>
      </c>
      <c r="J5889" s="118" t="s">
        <v>7622</v>
      </c>
    </row>
    <row r="5890" spans="1:10" ht="12.75">
      <c r="A5890" s="118" t="s">
        <v>882</v>
      </c>
      <c r="B5890" s="118" t="s">
        <v>23390</v>
      </c>
      <c r="C5890" s="118" t="b">
        <v>0</v>
      </c>
      <c r="D5890" s="118" t="e">
        <f t="shared" ca="1" si="1"/>
        <v>#NAME?</v>
      </c>
      <c r="E5890" s="118" t="s">
        <v>23379</v>
      </c>
      <c r="F5890" s="118" t="s">
        <v>23392</v>
      </c>
      <c r="G5890" s="118"/>
      <c r="H5890" s="118" t="s">
        <v>54</v>
      </c>
      <c r="I5890" s="118" t="s">
        <v>10351</v>
      </c>
      <c r="J5890" s="118" t="s">
        <v>7622</v>
      </c>
    </row>
    <row r="5891" spans="1:10" ht="12.75">
      <c r="A5891" s="118" t="s">
        <v>882</v>
      </c>
      <c r="B5891" s="118" t="s">
        <v>23393</v>
      </c>
      <c r="C5891" s="118" t="b">
        <v>0</v>
      </c>
      <c r="D5891" s="118" t="e">
        <f t="shared" ca="1" si="1"/>
        <v>#NAME?</v>
      </c>
      <c r="E5891" s="118" t="s">
        <v>23379</v>
      </c>
      <c r="F5891" s="118" t="s">
        <v>23394</v>
      </c>
      <c r="G5891" s="118"/>
      <c r="H5891" s="118" t="s">
        <v>11659</v>
      </c>
      <c r="I5891" s="118" t="s">
        <v>10351</v>
      </c>
      <c r="J5891" s="118" t="s">
        <v>7622</v>
      </c>
    </row>
    <row r="5892" spans="1:10" ht="12.75">
      <c r="A5892" s="118" t="s">
        <v>8730</v>
      </c>
      <c r="B5892" s="118" t="s">
        <v>23390</v>
      </c>
      <c r="C5892" s="118" t="b">
        <v>0</v>
      </c>
      <c r="D5892" s="118" t="e">
        <f t="shared" ca="1" si="1"/>
        <v>#NAME?</v>
      </c>
      <c r="E5892" s="118" t="s">
        <v>23379</v>
      </c>
      <c r="F5892" s="118" t="s">
        <v>23395</v>
      </c>
      <c r="G5892" s="118"/>
      <c r="H5892" s="118" t="s">
        <v>4485</v>
      </c>
      <c r="I5892" s="118" t="s">
        <v>10351</v>
      </c>
      <c r="J5892" s="118" t="s">
        <v>7622</v>
      </c>
    </row>
    <row r="5893" spans="1:10" ht="12.75">
      <c r="A5893" s="118" t="s">
        <v>8941</v>
      </c>
      <c r="B5893" s="118" t="s">
        <v>8875</v>
      </c>
      <c r="C5893" s="118" t="b">
        <v>0</v>
      </c>
      <c r="D5893" s="118" t="e">
        <f t="shared" ca="1" si="1"/>
        <v>#NAME?</v>
      </c>
      <c r="E5893" s="118" t="s">
        <v>23396</v>
      </c>
      <c r="F5893" s="118" t="s">
        <v>23397</v>
      </c>
      <c r="G5893" s="118"/>
      <c r="H5893" s="118" t="s">
        <v>5961</v>
      </c>
      <c r="I5893" s="118" t="s">
        <v>23398</v>
      </c>
      <c r="J5893" s="118"/>
    </row>
    <row r="5894" spans="1:10" ht="12.75">
      <c r="A5894" s="118" t="s">
        <v>2416</v>
      </c>
      <c r="B5894" s="118" t="s">
        <v>23399</v>
      </c>
      <c r="C5894" s="118" t="b">
        <v>0</v>
      </c>
      <c r="D5894" s="118" t="e">
        <f t="shared" ca="1" si="1"/>
        <v>#NAME?</v>
      </c>
      <c r="E5894" s="118" t="s">
        <v>23400</v>
      </c>
      <c r="F5894" s="118" t="s">
        <v>23401</v>
      </c>
      <c r="G5894" s="118"/>
      <c r="H5894" s="118" t="s">
        <v>4485</v>
      </c>
      <c r="I5894" s="118" t="s">
        <v>3131</v>
      </c>
      <c r="J5894" s="118" t="s">
        <v>7622</v>
      </c>
    </row>
    <row r="5895" spans="1:10" ht="12.75">
      <c r="A5895" s="118" t="s">
        <v>814</v>
      </c>
      <c r="B5895" s="118" t="s">
        <v>14716</v>
      </c>
      <c r="C5895" s="118" t="b">
        <v>0</v>
      </c>
      <c r="D5895" s="118" t="e">
        <f t="shared" ca="1" si="1"/>
        <v>#NAME?</v>
      </c>
      <c r="E5895" s="118" t="s">
        <v>23400</v>
      </c>
      <c r="F5895" s="118" t="s">
        <v>23402</v>
      </c>
      <c r="G5895" s="118"/>
      <c r="H5895" s="118" t="s">
        <v>19516</v>
      </c>
      <c r="I5895" s="118" t="s">
        <v>23403</v>
      </c>
      <c r="J5895" s="118" t="s">
        <v>19728</v>
      </c>
    </row>
    <row r="5896" spans="1:10" ht="12.75">
      <c r="A5896" s="118" t="s">
        <v>8031</v>
      </c>
      <c r="B5896" s="118" t="s">
        <v>23404</v>
      </c>
      <c r="C5896" s="118" t="b">
        <v>0</v>
      </c>
      <c r="D5896" s="118" t="e">
        <f t="shared" ca="1" si="1"/>
        <v>#NAME?</v>
      </c>
      <c r="E5896" s="118" t="s">
        <v>23405</v>
      </c>
      <c r="F5896" s="118" t="s">
        <v>23406</v>
      </c>
      <c r="G5896" s="118"/>
      <c r="H5896" s="118" t="s">
        <v>23407</v>
      </c>
      <c r="I5896" s="118" t="s">
        <v>8883</v>
      </c>
      <c r="J5896" s="118"/>
    </row>
    <row r="5897" spans="1:10" ht="12.75">
      <c r="A5897" s="118" t="s">
        <v>1704</v>
      </c>
      <c r="B5897" s="118" t="s">
        <v>1521</v>
      </c>
      <c r="C5897" s="118" t="b">
        <v>0</v>
      </c>
      <c r="D5897" s="118" t="e">
        <f t="shared" ca="1" si="1"/>
        <v>#NAME?</v>
      </c>
      <c r="E5897" s="118" t="s">
        <v>23408</v>
      </c>
      <c r="F5897" s="118" t="s">
        <v>23409</v>
      </c>
      <c r="G5897" s="118"/>
      <c r="H5897" s="118" t="s">
        <v>4305</v>
      </c>
      <c r="I5897" s="118" t="s">
        <v>14583</v>
      </c>
      <c r="J5897" s="118" t="s">
        <v>10630</v>
      </c>
    </row>
    <row r="5898" spans="1:10" ht="12.75">
      <c r="A5898" s="118" t="s">
        <v>1591</v>
      </c>
      <c r="B5898" s="118" t="s">
        <v>2118</v>
      </c>
      <c r="C5898" s="118" t="b">
        <v>0</v>
      </c>
      <c r="D5898" s="118" t="e">
        <f t="shared" ca="1" si="1"/>
        <v>#NAME?</v>
      </c>
      <c r="E5898" s="118" t="s">
        <v>23408</v>
      </c>
      <c r="F5898" s="118" t="s">
        <v>23410</v>
      </c>
      <c r="G5898" s="118"/>
      <c r="H5898" s="118" t="s">
        <v>8656</v>
      </c>
      <c r="I5898" s="118" t="s">
        <v>7762</v>
      </c>
      <c r="J5898" s="118" t="s">
        <v>7763</v>
      </c>
    </row>
    <row r="5899" spans="1:10" ht="12.75">
      <c r="A5899" s="118" t="s">
        <v>1699</v>
      </c>
      <c r="B5899" s="118" t="s">
        <v>11749</v>
      </c>
      <c r="C5899" s="118" t="b">
        <v>0</v>
      </c>
      <c r="D5899" s="118" t="e">
        <f t="shared" ca="1" si="1"/>
        <v>#NAME?</v>
      </c>
      <c r="E5899" s="118" t="s">
        <v>23408</v>
      </c>
      <c r="F5899" s="118" t="s">
        <v>23411</v>
      </c>
      <c r="G5899" s="118"/>
      <c r="H5899" s="118" t="s">
        <v>4278</v>
      </c>
      <c r="I5899" s="118" t="s">
        <v>14479</v>
      </c>
      <c r="J5899" s="118" t="s">
        <v>14480</v>
      </c>
    </row>
    <row r="5900" spans="1:10" ht="12.75">
      <c r="A5900" s="118" t="s">
        <v>2013</v>
      </c>
      <c r="B5900" s="118" t="s">
        <v>23412</v>
      </c>
      <c r="C5900" s="118" t="b">
        <v>0</v>
      </c>
      <c r="D5900" s="118" t="e">
        <f t="shared" ca="1" si="1"/>
        <v>#NAME?</v>
      </c>
      <c r="E5900" s="118" t="s">
        <v>23413</v>
      </c>
      <c r="F5900" s="118" t="s">
        <v>23414</v>
      </c>
      <c r="G5900" s="118"/>
      <c r="H5900" s="118" t="s">
        <v>4305</v>
      </c>
      <c r="I5900" s="118" t="s">
        <v>10703</v>
      </c>
      <c r="J5900" s="118" t="s">
        <v>7617</v>
      </c>
    </row>
    <row r="5901" spans="1:10" ht="12.75">
      <c r="A5901" s="118" t="s">
        <v>15067</v>
      </c>
      <c r="B5901" s="118" t="s">
        <v>23415</v>
      </c>
      <c r="C5901" s="118" t="b">
        <v>0</v>
      </c>
      <c r="D5901" s="118" t="e">
        <f t="shared" ca="1" si="1"/>
        <v>#NAME?</v>
      </c>
      <c r="E5901" s="118" t="s">
        <v>23413</v>
      </c>
      <c r="F5901" s="118" t="s">
        <v>23416</v>
      </c>
      <c r="G5901" s="118"/>
      <c r="H5901" s="118" t="s">
        <v>4278</v>
      </c>
      <c r="I5901" s="118" t="s">
        <v>10703</v>
      </c>
      <c r="J5901" s="118" t="s">
        <v>7617</v>
      </c>
    </row>
    <row r="5902" spans="1:10" ht="12.75">
      <c r="A5902" s="118" t="s">
        <v>11231</v>
      </c>
      <c r="B5902" s="118" t="s">
        <v>2145</v>
      </c>
      <c r="C5902" s="118" t="b">
        <v>0</v>
      </c>
      <c r="D5902" s="118" t="e">
        <f t="shared" ca="1" si="1"/>
        <v>#NAME?</v>
      </c>
      <c r="E5902" s="118" t="s">
        <v>23417</v>
      </c>
      <c r="F5902" s="118" t="s">
        <v>23418</v>
      </c>
      <c r="G5902" s="118"/>
      <c r="H5902" s="118" t="s">
        <v>4278</v>
      </c>
      <c r="I5902" s="118" t="s">
        <v>9131</v>
      </c>
      <c r="J5902" s="118" t="s">
        <v>7622</v>
      </c>
    </row>
    <row r="5903" spans="1:10" ht="12.75">
      <c r="A5903" s="118" t="s">
        <v>10606</v>
      </c>
      <c r="B5903" s="118" t="s">
        <v>21738</v>
      </c>
      <c r="C5903" s="118" t="b">
        <v>0</v>
      </c>
      <c r="D5903" s="118" t="e">
        <f t="shared" ca="1" si="1"/>
        <v>#NAME?</v>
      </c>
      <c r="E5903" s="118" t="s">
        <v>23417</v>
      </c>
      <c r="F5903" s="118" t="s">
        <v>23419</v>
      </c>
      <c r="G5903" s="118"/>
      <c r="H5903" s="118" t="s">
        <v>4278</v>
      </c>
      <c r="I5903" s="118" t="s">
        <v>9131</v>
      </c>
      <c r="J5903" s="118" t="s">
        <v>7622</v>
      </c>
    </row>
    <row r="5904" spans="1:10" ht="12.75">
      <c r="A5904" s="118" t="s">
        <v>870</v>
      </c>
      <c r="B5904" s="118" t="s">
        <v>10298</v>
      </c>
      <c r="C5904" s="118" t="b">
        <v>0</v>
      </c>
      <c r="D5904" s="118" t="e">
        <f t="shared" ca="1" si="1"/>
        <v>#NAME?</v>
      </c>
      <c r="E5904" s="118" t="s">
        <v>23420</v>
      </c>
      <c r="F5904" s="118" t="s">
        <v>23421</v>
      </c>
      <c r="G5904" s="118"/>
      <c r="H5904" s="118" t="s">
        <v>7754</v>
      </c>
      <c r="I5904" s="118" t="s">
        <v>9158</v>
      </c>
      <c r="J5904" s="118" t="s">
        <v>9159</v>
      </c>
    </row>
    <row r="5905" spans="1:10" ht="12.75">
      <c r="A5905" s="118" t="s">
        <v>1004</v>
      </c>
      <c r="B5905" s="118" t="s">
        <v>23422</v>
      </c>
      <c r="C5905" s="118" t="b">
        <v>0</v>
      </c>
      <c r="D5905" s="118" t="e">
        <f t="shared" ca="1" si="1"/>
        <v>#NAME?</v>
      </c>
      <c r="E5905" s="118" t="s">
        <v>23420</v>
      </c>
      <c r="F5905" s="118" t="s">
        <v>23423</v>
      </c>
      <c r="G5905" s="118"/>
      <c r="H5905" s="118" t="s">
        <v>5064</v>
      </c>
      <c r="I5905" s="118" t="s">
        <v>9158</v>
      </c>
      <c r="J5905" s="118" t="s">
        <v>9159</v>
      </c>
    </row>
    <row r="5906" spans="1:10" ht="12.75">
      <c r="A5906" s="118" t="s">
        <v>882</v>
      </c>
      <c r="B5906" s="118" t="s">
        <v>2209</v>
      </c>
      <c r="C5906" s="118" t="b">
        <v>0</v>
      </c>
      <c r="D5906" s="118" t="e">
        <f t="shared" ca="1" si="1"/>
        <v>#NAME?</v>
      </c>
      <c r="E5906" s="118" t="s">
        <v>23424</v>
      </c>
      <c r="F5906" s="118" t="s">
        <v>23425</v>
      </c>
      <c r="G5906" s="118"/>
      <c r="H5906" s="118" t="s">
        <v>4276</v>
      </c>
      <c r="I5906" s="118" t="s">
        <v>8990</v>
      </c>
      <c r="J5906" s="118"/>
    </row>
    <row r="5907" spans="1:10" ht="12.75">
      <c r="A5907" s="118" t="s">
        <v>8584</v>
      </c>
      <c r="B5907" s="118" t="s">
        <v>14568</v>
      </c>
      <c r="C5907" s="118" t="b">
        <v>0</v>
      </c>
      <c r="D5907" s="118" t="e">
        <f t="shared" ca="1" si="1"/>
        <v>#NAME?</v>
      </c>
      <c r="E5907" s="118" t="s">
        <v>23426</v>
      </c>
      <c r="F5907" s="118" t="s">
        <v>23427</v>
      </c>
      <c r="G5907" s="118"/>
      <c r="H5907" s="118" t="s">
        <v>4831</v>
      </c>
      <c r="I5907" s="118" t="s">
        <v>7642</v>
      </c>
      <c r="J5907" s="118"/>
    </row>
    <row r="5908" spans="1:10" ht="12.75">
      <c r="A5908" s="118" t="s">
        <v>7693</v>
      </c>
      <c r="B5908" s="118" t="s">
        <v>23428</v>
      </c>
      <c r="C5908" s="118" t="b">
        <v>0</v>
      </c>
      <c r="D5908" s="118" t="e">
        <f t="shared" ca="1" si="1"/>
        <v>#NAME?</v>
      </c>
      <c r="E5908" s="118" t="s">
        <v>23426</v>
      </c>
      <c r="F5908" s="118" t="s">
        <v>23429</v>
      </c>
      <c r="G5908" s="118"/>
      <c r="H5908" s="118" t="s">
        <v>4276</v>
      </c>
      <c r="I5908" s="118" t="s">
        <v>7642</v>
      </c>
      <c r="J5908" s="118"/>
    </row>
    <row r="5909" spans="1:10" ht="12.75">
      <c r="A5909" s="118" t="s">
        <v>1666</v>
      </c>
      <c r="B5909" s="118" t="s">
        <v>23430</v>
      </c>
      <c r="C5909" s="118" t="b">
        <v>0</v>
      </c>
      <c r="D5909" s="118" t="e">
        <f t="shared" ca="1" si="1"/>
        <v>#NAME?</v>
      </c>
      <c r="E5909" s="118" t="s">
        <v>23426</v>
      </c>
      <c r="F5909" s="118" t="s">
        <v>23431</v>
      </c>
      <c r="G5909" s="118"/>
      <c r="H5909" s="118" t="s">
        <v>4276</v>
      </c>
      <c r="I5909" s="118" t="s">
        <v>7642</v>
      </c>
      <c r="J5909" s="118"/>
    </row>
    <row r="5910" spans="1:10" ht="12.75">
      <c r="A5910" s="118" t="s">
        <v>1484</v>
      </c>
      <c r="B5910" s="118" t="s">
        <v>8017</v>
      </c>
      <c r="C5910" s="118" t="b">
        <v>0</v>
      </c>
      <c r="D5910" s="118" t="e">
        <f t="shared" ca="1" si="1"/>
        <v>#NAME?</v>
      </c>
      <c r="E5910" s="118" t="s">
        <v>23426</v>
      </c>
      <c r="F5910" s="118" t="s">
        <v>23432</v>
      </c>
      <c r="G5910" s="118"/>
      <c r="H5910" s="118" t="s">
        <v>4276</v>
      </c>
      <c r="I5910" s="118" t="s">
        <v>7642</v>
      </c>
      <c r="J5910" s="118"/>
    </row>
    <row r="5911" spans="1:10" ht="12.75">
      <c r="A5911" s="118" t="s">
        <v>10275</v>
      </c>
      <c r="B5911" s="118" t="s">
        <v>23433</v>
      </c>
      <c r="C5911" s="118" t="b">
        <v>0</v>
      </c>
      <c r="D5911" s="118" t="e">
        <f t="shared" ca="1" si="1"/>
        <v>#NAME?</v>
      </c>
      <c r="E5911" s="118" t="s">
        <v>23426</v>
      </c>
      <c r="F5911" s="118" t="s">
        <v>23434</v>
      </c>
      <c r="G5911" s="118"/>
      <c r="H5911" s="118" t="s">
        <v>4276</v>
      </c>
      <c r="I5911" s="118" t="s">
        <v>7590</v>
      </c>
      <c r="J5911" s="118" t="s">
        <v>7591</v>
      </c>
    </row>
    <row r="5912" spans="1:10" ht="12.75">
      <c r="A5912" s="118" t="s">
        <v>2068</v>
      </c>
      <c r="B5912" s="118" t="s">
        <v>23435</v>
      </c>
      <c r="C5912" s="118" t="b">
        <v>0</v>
      </c>
      <c r="D5912" s="118" t="e">
        <f t="shared" ca="1" si="1"/>
        <v>#NAME?</v>
      </c>
      <c r="E5912" s="118" t="s">
        <v>23426</v>
      </c>
      <c r="F5912" s="118" t="s">
        <v>23436</v>
      </c>
      <c r="G5912" s="118"/>
      <c r="H5912" s="118" t="s">
        <v>4276</v>
      </c>
      <c r="I5912" s="118" t="s">
        <v>7590</v>
      </c>
      <c r="J5912" s="118" t="s">
        <v>7591</v>
      </c>
    </row>
    <row r="5913" spans="1:10" ht="12.75">
      <c r="A5913" s="118" t="s">
        <v>1591</v>
      </c>
      <c r="B5913" s="118" t="s">
        <v>14224</v>
      </c>
      <c r="C5913" s="118" t="b">
        <v>0</v>
      </c>
      <c r="D5913" s="118" t="e">
        <f t="shared" ca="1" si="1"/>
        <v>#NAME?</v>
      </c>
      <c r="E5913" s="118" t="s">
        <v>23426</v>
      </c>
      <c r="F5913" s="118" t="s">
        <v>23437</v>
      </c>
      <c r="G5913" s="118"/>
      <c r="H5913" s="118" t="s">
        <v>4276</v>
      </c>
      <c r="I5913" s="118" t="s">
        <v>7590</v>
      </c>
      <c r="J5913" s="118" t="s">
        <v>7591</v>
      </c>
    </row>
    <row r="5914" spans="1:10" ht="12.75">
      <c r="A5914" s="118" t="s">
        <v>1484</v>
      </c>
      <c r="B5914" s="118" t="s">
        <v>21161</v>
      </c>
      <c r="C5914" s="118" t="b">
        <v>0</v>
      </c>
      <c r="D5914" s="118" t="e">
        <f t="shared" ca="1" si="1"/>
        <v>#NAME?</v>
      </c>
      <c r="E5914" s="118" t="s">
        <v>23426</v>
      </c>
      <c r="F5914" s="118" t="s">
        <v>23438</v>
      </c>
      <c r="G5914" s="118"/>
      <c r="H5914" s="118" t="s">
        <v>4276</v>
      </c>
      <c r="I5914" s="118" t="s">
        <v>7590</v>
      </c>
      <c r="J5914" s="118" t="s">
        <v>7591</v>
      </c>
    </row>
    <row r="5915" spans="1:10" ht="12.75">
      <c r="A5915" s="118" t="s">
        <v>1069</v>
      </c>
      <c r="B5915" s="118" t="s">
        <v>23439</v>
      </c>
      <c r="C5915" s="118" t="b">
        <v>0</v>
      </c>
      <c r="D5915" s="118" t="e">
        <f t="shared" ca="1" si="1"/>
        <v>#NAME?</v>
      </c>
      <c r="E5915" s="118" t="s">
        <v>23426</v>
      </c>
      <c r="F5915" s="118" t="s">
        <v>23440</v>
      </c>
      <c r="G5915" s="118"/>
      <c r="H5915" s="118" t="s">
        <v>4276</v>
      </c>
      <c r="I5915" s="118" t="s">
        <v>7590</v>
      </c>
      <c r="J5915" s="118" t="s">
        <v>7591</v>
      </c>
    </row>
    <row r="5916" spans="1:10" ht="12.75">
      <c r="A5916" s="118" t="s">
        <v>798</v>
      </c>
      <c r="B5916" s="118" t="s">
        <v>23441</v>
      </c>
      <c r="C5916" s="118" t="b">
        <v>0</v>
      </c>
      <c r="D5916" s="118" t="e">
        <f t="shared" ca="1" si="1"/>
        <v>#NAME?</v>
      </c>
      <c r="E5916" s="118" t="s">
        <v>23442</v>
      </c>
      <c r="F5916" s="118" t="s">
        <v>23443</v>
      </c>
      <c r="G5916" s="118"/>
      <c r="H5916" s="118" t="s">
        <v>4278</v>
      </c>
      <c r="I5916" s="118" t="s">
        <v>7820</v>
      </c>
      <c r="J5916" s="118" t="s">
        <v>7820</v>
      </c>
    </row>
    <row r="5917" spans="1:10" ht="12.75">
      <c r="A5917" s="118" t="s">
        <v>23444</v>
      </c>
      <c r="B5917" s="118" t="s">
        <v>11354</v>
      </c>
      <c r="C5917" s="118" t="b">
        <v>0</v>
      </c>
      <c r="D5917" s="118" t="e">
        <f t="shared" ca="1" si="1"/>
        <v>#NAME?</v>
      </c>
      <c r="E5917" s="118" t="s">
        <v>23445</v>
      </c>
      <c r="F5917" s="118" t="s">
        <v>23446</v>
      </c>
      <c r="G5917" s="118"/>
      <c r="H5917" s="118" t="s">
        <v>4831</v>
      </c>
      <c r="I5917" s="118" t="s">
        <v>17622</v>
      </c>
      <c r="J5917" s="118" t="s">
        <v>10630</v>
      </c>
    </row>
    <row r="5918" spans="1:10" ht="12.75">
      <c r="A5918" s="118" t="s">
        <v>1666</v>
      </c>
      <c r="B5918" s="118" t="s">
        <v>23447</v>
      </c>
      <c r="C5918" s="118" t="b">
        <v>0</v>
      </c>
      <c r="D5918" s="118" t="e">
        <f t="shared" ca="1" si="1"/>
        <v>#NAME?</v>
      </c>
      <c r="E5918" s="118" t="s">
        <v>23445</v>
      </c>
      <c r="F5918" s="118" t="s">
        <v>23448</v>
      </c>
      <c r="G5918" s="118"/>
      <c r="H5918" s="118" t="s">
        <v>5607</v>
      </c>
      <c r="I5918" s="118" t="s">
        <v>15659</v>
      </c>
      <c r="J5918" s="118" t="s">
        <v>8658</v>
      </c>
    </row>
    <row r="5919" spans="1:10" ht="12.75">
      <c r="A5919" s="118" t="s">
        <v>1710</v>
      </c>
      <c r="B5919" s="118" t="s">
        <v>23449</v>
      </c>
      <c r="C5919" s="118" t="b">
        <v>0</v>
      </c>
      <c r="D5919" s="118" t="e">
        <f t="shared" ca="1" si="1"/>
        <v>#NAME?</v>
      </c>
      <c r="E5919" s="118" t="s">
        <v>23445</v>
      </c>
      <c r="F5919" s="118" t="s">
        <v>23450</v>
      </c>
      <c r="G5919" s="118"/>
      <c r="H5919" s="118" t="s">
        <v>4872</v>
      </c>
      <c r="I5919" s="118" t="s">
        <v>17622</v>
      </c>
      <c r="J5919" s="118" t="s">
        <v>10630</v>
      </c>
    </row>
    <row r="5920" spans="1:10" ht="12.75">
      <c r="A5920" s="118" t="s">
        <v>1005</v>
      </c>
      <c r="B5920" s="118" t="s">
        <v>17888</v>
      </c>
      <c r="C5920" s="118" t="b">
        <v>0</v>
      </c>
      <c r="D5920" s="118" t="e">
        <f t="shared" ca="1" si="1"/>
        <v>#NAME?</v>
      </c>
      <c r="E5920" s="118" t="s">
        <v>23445</v>
      </c>
      <c r="F5920" s="118" t="s">
        <v>23451</v>
      </c>
      <c r="G5920" s="118"/>
      <c r="H5920" s="118" t="s">
        <v>54</v>
      </c>
      <c r="I5920" s="118" t="s">
        <v>15659</v>
      </c>
      <c r="J5920" s="118" t="s">
        <v>8658</v>
      </c>
    </row>
    <row r="5921" spans="1:10" ht="12.75">
      <c r="A5921" s="118" t="s">
        <v>995</v>
      </c>
      <c r="B5921" s="118" t="s">
        <v>23452</v>
      </c>
      <c r="C5921" s="118" t="b">
        <v>0</v>
      </c>
      <c r="D5921" s="118" t="e">
        <f t="shared" ca="1" si="1"/>
        <v>#NAME?</v>
      </c>
      <c r="E5921" s="118" t="s">
        <v>23445</v>
      </c>
      <c r="F5921" s="118" t="s">
        <v>23453</v>
      </c>
      <c r="G5921" s="118"/>
      <c r="H5921" s="118" t="s">
        <v>4278</v>
      </c>
      <c r="I5921" s="118" t="s">
        <v>17622</v>
      </c>
      <c r="J5921" s="118" t="s">
        <v>10630</v>
      </c>
    </row>
    <row r="5922" spans="1:10" ht="12.75">
      <c r="A5922" s="118" t="s">
        <v>10777</v>
      </c>
      <c r="B5922" s="118" t="s">
        <v>1247</v>
      </c>
      <c r="C5922" s="118" t="b">
        <v>0</v>
      </c>
      <c r="D5922" s="118" t="e">
        <f t="shared" ca="1" si="1"/>
        <v>#NAME?</v>
      </c>
      <c r="E5922" s="118" t="s">
        <v>23445</v>
      </c>
      <c r="F5922" s="118" t="s">
        <v>23454</v>
      </c>
      <c r="G5922" s="118"/>
      <c r="H5922" s="118" t="s">
        <v>5607</v>
      </c>
      <c r="I5922" s="118" t="s">
        <v>17622</v>
      </c>
      <c r="J5922" s="118" t="s">
        <v>10630</v>
      </c>
    </row>
    <row r="5923" spans="1:10" ht="12.75">
      <c r="A5923" s="118" t="s">
        <v>8422</v>
      </c>
      <c r="B5923" s="118" t="s">
        <v>23455</v>
      </c>
      <c r="C5923" s="118" t="b">
        <v>0</v>
      </c>
      <c r="D5923" s="118" t="e">
        <f t="shared" ca="1" si="1"/>
        <v>#NAME?</v>
      </c>
      <c r="E5923" s="118" t="s">
        <v>23456</v>
      </c>
      <c r="F5923" s="118" t="s">
        <v>23457</v>
      </c>
      <c r="G5923" s="118"/>
      <c r="H5923" s="118" t="s">
        <v>16315</v>
      </c>
      <c r="I5923" s="118" t="s">
        <v>7777</v>
      </c>
      <c r="J5923" s="118" t="s">
        <v>7636</v>
      </c>
    </row>
    <row r="5924" spans="1:10" ht="12.75">
      <c r="A5924" s="118" t="s">
        <v>2674</v>
      </c>
      <c r="B5924" s="118" t="s">
        <v>23458</v>
      </c>
      <c r="C5924" s="118" t="b">
        <v>0</v>
      </c>
      <c r="D5924" s="118" t="e">
        <f t="shared" ca="1" si="1"/>
        <v>#NAME?</v>
      </c>
      <c r="E5924" s="118" t="s">
        <v>23456</v>
      </c>
      <c r="F5924" s="118" t="s">
        <v>23459</v>
      </c>
      <c r="G5924" s="118"/>
      <c r="H5924" s="118" t="s">
        <v>4485</v>
      </c>
      <c r="I5924" s="118" t="s">
        <v>7777</v>
      </c>
      <c r="J5924" s="118" t="s">
        <v>7636</v>
      </c>
    </row>
    <row r="5925" spans="1:10" ht="12.75">
      <c r="A5925" s="118" t="s">
        <v>1069</v>
      </c>
      <c r="B5925" s="118" t="s">
        <v>11279</v>
      </c>
      <c r="C5925" s="118" t="b">
        <v>0</v>
      </c>
      <c r="D5925" s="118" t="e">
        <f t="shared" ca="1" si="1"/>
        <v>#NAME?</v>
      </c>
      <c r="E5925" s="118" t="s">
        <v>23456</v>
      </c>
      <c r="F5925" s="118" t="s">
        <v>23460</v>
      </c>
      <c r="G5925" s="118"/>
      <c r="H5925" s="118" t="s">
        <v>4485</v>
      </c>
      <c r="I5925" s="118" t="s">
        <v>7777</v>
      </c>
      <c r="J5925" s="118" t="s">
        <v>7636</v>
      </c>
    </row>
    <row r="5926" spans="1:10" ht="12.75">
      <c r="A5926" s="118" t="s">
        <v>2523</v>
      </c>
      <c r="B5926" s="118" t="s">
        <v>12485</v>
      </c>
      <c r="C5926" s="118" t="b">
        <v>0</v>
      </c>
      <c r="D5926" s="118" t="e">
        <f t="shared" ca="1" si="1"/>
        <v>#NAME?</v>
      </c>
      <c r="E5926" s="118" t="s">
        <v>23461</v>
      </c>
      <c r="F5926" s="118" t="s">
        <v>23462</v>
      </c>
      <c r="G5926" s="118"/>
      <c r="H5926" s="118" t="s">
        <v>4278</v>
      </c>
      <c r="I5926" s="118" t="s">
        <v>23463</v>
      </c>
      <c r="J5926" s="118" t="s">
        <v>9660</v>
      </c>
    </row>
    <row r="5927" spans="1:10" ht="12.75">
      <c r="A5927" s="118" t="s">
        <v>1591</v>
      </c>
      <c r="B5927" s="118" t="s">
        <v>23464</v>
      </c>
      <c r="C5927" s="118" t="b">
        <v>0</v>
      </c>
      <c r="D5927" s="118" t="e">
        <f t="shared" ca="1" si="1"/>
        <v>#NAME?</v>
      </c>
      <c r="E5927" s="118" t="s">
        <v>23465</v>
      </c>
      <c r="F5927" s="118" t="s">
        <v>23466</v>
      </c>
      <c r="G5927" s="118"/>
      <c r="H5927" s="118" t="s">
        <v>9832</v>
      </c>
      <c r="I5927" s="118" t="s">
        <v>12617</v>
      </c>
      <c r="J5927" s="118" t="s">
        <v>9660</v>
      </c>
    </row>
    <row r="5928" spans="1:10" ht="12.75">
      <c r="A5928" s="118" t="s">
        <v>13279</v>
      </c>
      <c r="B5928" s="118" t="s">
        <v>23467</v>
      </c>
      <c r="C5928" s="118" t="b">
        <v>0</v>
      </c>
      <c r="D5928" s="118" t="e">
        <f t="shared" ca="1" si="1"/>
        <v>#NAME?</v>
      </c>
      <c r="E5928" s="118" t="s">
        <v>23468</v>
      </c>
      <c r="F5928" s="118" t="s">
        <v>23469</v>
      </c>
      <c r="G5928" s="118"/>
      <c r="H5928" s="118" t="s">
        <v>4278</v>
      </c>
      <c r="I5928" s="118" t="s">
        <v>18536</v>
      </c>
      <c r="J5928" s="118" t="s">
        <v>7820</v>
      </c>
    </row>
    <row r="5929" spans="1:10" ht="12.75">
      <c r="A5929" s="118" t="s">
        <v>8422</v>
      </c>
      <c r="B5929" s="118" t="s">
        <v>10762</v>
      </c>
      <c r="C5929" s="118" t="b">
        <v>0</v>
      </c>
      <c r="D5929" s="118" t="e">
        <f t="shared" ca="1" si="1"/>
        <v>#NAME?</v>
      </c>
      <c r="E5929" s="118" t="s">
        <v>23470</v>
      </c>
      <c r="F5929" s="118" t="s">
        <v>23471</v>
      </c>
      <c r="G5929" s="118"/>
      <c r="H5929" s="118" t="s">
        <v>4278</v>
      </c>
      <c r="I5929" s="118" t="s">
        <v>7642</v>
      </c>
      <c r="J5929" s="118"/>
    </row>
    <row r="5930" spans="1:10" ht="12.75">
      <c r="A5930" s="118" t="s">
        <v>9298</v>
      </c>
      <c r="B5930" s="118" t="s">
        <v>23472</v>
      </c>
      <c r="C5930" s="118" t="b">
        <v>0</v>
      </c>
      <c r="D5930" s="118" t="e">
        <f t="shared" ca="1" si="1"/>
        <v>#NAME?</v>
      </c>
      <c r="E5930" s="118" t="s">
        <v>23473</v>
      </c>
      <c r="F5930" s="118" t="s">
        <v>23474</v>
      </c>
      <c r="G5930" s="118"/>
      <c r="H5930" s="118" t="s">
        <v>4276</v>
      </c>
      <c r="I5930" s="118" t="s">
        <v>20717</v>
      </c>
      <c r="J5930" s="118" t="s">
        <v>7591</v>
      </c>
    </row>
    <row r="5931" spans="1:10" ht="12.75">
      <c r="A5931" s="118" t="s">
        <v>8862</v>
      </c>
      <c r="B5931" s="118" t="s">
        <v>23475</v>
      </c>
      <c r="C5931" s="118" t="b">
        <v>0</v>
      </c>
      <c r="D5931" s="118" t="e">
        <f t="shared" ca="1" si="1"/>
        <v>#NAME?</v>
      </c>
      <c r="E5931" s="118" t="s">
        <v>23473</v>
      </c>
      <c r="F5931" s="118" t="s">
        <v>23476</v>
      </c>
      <c r="G5931" s="118"/>
      <c r="H5931" s="118" t="s">
        <v>4831</v>
      </c>
      <c r="I5931" s="118" t="s">
        <v>20717</v>
      </c>
      <c r="J5931" s="118" t="s">
        <v>7591</v>
      </c>
    </row>
    <row r="5932" spans="1:10" ht="12.75">
      <c r="A5932" s="118" t="s">
        <v>8556</v>
      </c>
      <c r="B5932" s="118" t="s">
        <v>1717</v>
      </c>
      <c r="C5932" s="118" t="b">
        <v>0</v>
      </c>
      <c r="D5932" s="118" t="e">
        <f t="shared" ca="1" si="1"/>
        <v>#NAME?</v>
      </c>
      <c r="E5932" s="118" t="s">
        <v>23473</v>
      </c>
      <c r="F5932" s="118" t="s">
        <v>23477</v>
      </c>
      <c r="G5932" s="118"/>
      <c r="H5932" s="118" t="s">
        <v>5273</v>
      </c>
      <c r="I5932" s="118" t="s">
        <v>20717</v>
      </c>
      <c r="J5932" s="118" t="s">
        <v>7591</v>
      </c>
    </row>
    <row r="5933" spans="1:10" ht="12.75">
      <c r="A5933" s="118" t="s">
        <v>23478</v>
      </c>
      <c r="B5933" s="118" t="s">
        <v>23479</v>
      </c>
      <c r="C5933" s="118" t="b">
        <v>0</v>
      </c>
      <c r="D5933" s="118" t="e">
        <f t="shared" ca="1" si="1"/>
        <v>#NAME?</v>
      </c>
      <c r="E5933" s="118" t="s">
        <v>23473</v>
      </c>
      <c r="F5933" s="118" t="s">
        <v>23480</v>
      </c>
      <c r="G5933" s="118"/>
      <c r="H5933" s="118" t="s">
        <v>7611</v>
      </c>
      <c r="I5933" s="118" t="s">
        <v>20717</v>
      </c>
      <c r="J5933" s="118" t="s">
        <v>7591</v>
      </c>
    </row>
    <row r="5934" spans="1:10" ht="12.75">
      <c r="A5934" s="118" t="s">
        <v>1671</v>
      </c>
      <c r="B5934" s="118" t="s">
        <v>23481</v>
      </c>
      <c r="C5934" s="118" t="b">
        <v>0</v>
      </c>
      <c r="D5934" s="118" t="e">
        <f t="shared" ca="1" si="1"/>
        <v>#NAME?</v>
      </c>
      <c r="E5934" s="118" t="s">
        <v>23473</v>
      </c>
      <c r="F5934" s="118" t="s">
        <v>23482</v>
      </c>
      <c r="G5934" s="118"/>
      <c r="H5934" s="118" t="s">
        <v>4831</v>
      </c>
      <c r="I5934" s="118" t="s">
        <v>20717</v>
      </c>
      <c r="J5934" s="118" t="s">
        <v>7591</v>
      </c>
    </row>
    <row r="5935" spans="1:10" ht="12.75">
      <c r="A5935" s="118" t="s">
        <v>8195</v>
      </c>
      <c r="B5935" s="118" t="s">
        <v>1435</v>
      </c>
      <c r="C5935" s="118" t="b">
        <v>0</v>
      </c>
      <c r="D5935" s="118" t="e">
        <f t="shared" ca="1" si="1"/>
        <v>#NAME?</v>
      </c>
      <c r="E5935" s="118" t="s">
        <v>23473</v>
      </c>
      <c r="F5935" s="118" t="s">
        <v>23483</v>
      </c>
      <c r="G5935" s="118"/>
      <c r="H5935" s="118" t="s">
        <v>5607</v>
      </c>
      <c r="I5935" s="118" t="s">
        <v>10545</v>
      </c>
      <c r="J5935" s="118" t="s">
        <v>7756</v>
      </c>
    </row>
    <row r="5936" spans="1:10" ht="12.75">
      <c r="A5936" s="118" t="s">
        <v>10793</v>
      </c>
      <c r="B5936" s="118" t="s">
        <v>23484</v>
      </c>
      <c r="C5936" s="118" t="b">
        <v>0</v>
      </c>
      <c r="D5936" s="118" t="e">
        <f t="shared" ca="1" si="1"/>
        <v>#NAME?</v>
      </c>
      <c r="E5936" s="118" t="s">
        <v>23473</v>
      </c>
      <c r="F5936" s="118" t="s">
        <v>23485</v>
      </c>
      <c r="G5936" s="118"/>
      <c r="H5936" s="118" t="s">
        <v>8760</v>
      </c>
      <c r="I5936" s="118" t="s">
        <v>20717</v>
      </c>
      <c r="J5936" s="118" t="s">
        <v>7591</v>
      </c>
    </row>
    <row r="5937" spans="1:10" ht="12.75">
      <c r="A5937" s="118" t="s">
        <v>2226</v>
      </c>
      <c r="B5937" s="118" t="s">
        <v>23486</v>
      </c>
      <c r="C5937" s="118" t="b">
        <v>0</v>
      </c>
      <c r="D5937" s="118" t="e">
        <f t="shared" ca="1" si="1"/>
        <v>#NAME?</v>
      </c>
      <c r="E5937" s="118" t="s">
        <v>23473</v>
      </c>
      <c r="F5937" s="118" t="s">
        <v>23487</v>
      </c>
      <c r="G5937" s="118"/>
      <c r="H5937" s="118" t="s">
        <v>8760</v>
      </c>
      <c r="I5937" s="118" t="s">
        <v>20717</v>
      </c>
      <c r="J5937" s="118" t="s">
        <v>7591</v>
      </c>
    </row>
    <row r="5938" spans="1:10" ht="12.75">
      <c r="A5938" s="118" t="s">
        <v>23488</v>
      </c>
      <c r="B5938" s="118" t="s">
        <v>18458</v>
      </c>
      <c r="C5938" s="118" t="b">
        <v>0</v>
      </c>
      <c r="D5938" s="118" t="e">
        <f t="shared" ca="1" si="1"/>
        <v>#NAME?</v>
      </c>
      <c r="E5938" s="118" t="s">
        <v>23473</v>
      </c>
      <c r="F5938" s="118" t="s">
        <v>23489</v>
      </c>
      <c r="G5938" s="118"/>
      <c r="H5938" s="118" t="s">
        <v>23341</v>
      </c>
      <c r="I5938" s="118" t="s">
        <v>10545</v>
      </c>
      <c r="J5938" s="118" t="s">
        <v>7756</v>
      </c>
    </row>
    <row r="5939" spans="1:10" ht="12.75">
      <c r="A5939" s="118" t="s">
        <v>8730</v>
      </c>
      <c r="B5939" s="118" t="s">
        <v>23490</v>
      </c>
      <c r="C5939" s="118" t="b">
        <v>0</v>
      </c>
      <c r="D5939" s="118" t="e">
        <f t="shared" ca="1" si="1"/>
        <v>#NAME?</v>
      </c>
      <c r="E5939" s="118" t="s">
        <v>23473</v>
      </c>
      <c r="F5939" s="118" t="s">
        <v>23491</v>
      </c>
      <c r="G5939" s="118"/>
      <c r="H5939" s="118" t="s">
        <v>4276</v>
      </c>
      <c r="I5939" s="118" t="s">
        <v>20717</v>
      </c>
      <c r="J5939" s="118" t="s">
        <v>7591</v>
      </c>
    </row>
    <row r="5940" spans="1:10" ht="12.75">
      <c r="A5940" s="118" t="s">
        <v>23492</v>
      </c>
      <c r="B5940" s="118" t="s">
        <v>15679</v>
      </c>
      <c r="C5940" s="118" t="b">
        <v>0</v>
      </c>
      <c r="D5940" s="118" t="e">
        <f t="shared" ca="1" si="1"/>
        <v>#NAME?</v>
      </c>
      <c r="E5940" s="118" t="s">
        <v>23493</v>
      </c>
      <c r="F5940" s="118" t="s">
        <v>23494</v>
      </c>
      <c r="G5940" s="118"/>
      <c r="H5940" s="118" t="s">
        <v>8144</v>
      </c>
      <c r="I5940" s="118" t="s">
        <v>9386</v>
      </c>
      <c r="J5940" s="118" t="s">
        <v>9387</v>
      </c>
    </row>
    <row r="5941" spans="1:10" ht="12.75">
      <c r="A5941" s="118" t="s">
        <v>2018</v>
      </c>
      <c r="B5941" s="118" t="s">
        <v>8240</v>
      </c>
      <c r="C5941" s="118" t="b">
        <v>0</v>
      </c>
      <c r="D5941" s="118" t="e">
        <f t="shared" ca="1" si="1"/>
        <v>#NAME?</v>
      </c>
      <c r="E5941" s="118" t="s">
        <v>23493</v>
      </c>
      <c r="F5941" s="118" t="s">
        <v>23495</v>
      </c>
      <c r="G5941" s="118"/>
      <c r="H5941" s="118" t="s">
        <v>4305</v>
      </c>
      <c r="I5941" s="118" t="s">
        <v>9386</v>
      </c>
      <c r="J5941" s="118" t="s">
        <v>9387</v>
      </c>
    </row>
    <row r="5942" spans="1:10" ht="12.75">
      <c r="A5942" s="118" t="s">
        <v>11213</v>
      </c>
      <c r="B5942" s="118" t="s">
        <v>10073</v>
      </c>
      <c r="C5942" s="118" t="b">
        <v>0</v>
      </c>
      <c r="D5942" s="118" t="e">
        <f t="shared" ca="1" si="1"/>
        <v>#NAME?</v>
      </c>
      <c r="E5942" s="118" t="s">
        <v>23493</v>
      </c>
      <c r="F5942" s="118" t="s">
        <v>23496</v>
      </c>
      <c r="G5942" s="118"/>
      <c r="H5942" s="118" t="s">
        <v>4305</v>
      </c>
      <c r="I5942" s="118" t="s">
        <v>9386</v>
      </c>
      <c r="J5942" s="118" t="s">
        <v>9387</v>
      </c>
    </row>
    <row r="5943" spans="1:10" ht="12.75">
      <c r="A5943" s="118" t="s">
        <v>12624</v>
      </c>
      <c r="B5943" s="118" t="s">
        <v>23497</v>
      </c>
      <c r="C5943" s="118" t="b">
        <v>0</v>
      </c>
      <c r="D5943" s="118" t="e">
        <f t="shared" ca="1" si="1"/>
        <v>#NAME?</v>
      </c>
      <c r="E5943" s="118" t="s">
        <v>23493</v>
      </c>
      <c r="F5943" s="118" t="s">
        <v>23498</v>
      </c>
      <c r="G5943" s="118"/>
      <c r="H5943" s="118" t="s">
        <v>8144</v>
      </c>
      <c r="I5943" s="118" t="s">
        <v>9386</v>
      </c>
      <c r="J5943" s="118" t="s">
        <v>9387</v>
      </c>
    </row>
    <row r="5944" spans="1:10" ht="12.75">
      <c r="A5944" s="118" t="s">
        <v>870</v>
      </c>
      <c r="B5944" s="118" t="s">
        <v>23499</v>
      </c>
      <c r="C5944" s="118" t="b">
        <v>0</v>
      </c>
      <c r="D5944" s="118" t="e">
        <f t="shared" ca="1" si="1"/>
        <v>#NAME?</v>
      </c>
      <c r="E5944" s="118" t="s">
        <v>23493</v>
      </c>
      <c r="F5944" s="118" t="s">
        <v>23500</v>
      </c>
      <c r="G5944" s="118"/>
      <c r="H5944" s="118" t="s">
        <v>5607</v>
      </c>
      <c r="I5944" s="118" t="s">
        <v>9386</v>
      </c>
      <c r="J5944" s="118" t="s">
        <v>9387</v>
      </c>
    </row>
    <row r="5945" spans="1:10" ht="12.75">
      <c r="A5945" s="118" t="s">
        <v>1591</v>
      </c>
      <c r="B5945" s="118" t="s">
        <v>23501</v>
      </c>
      <c r="C5945" s="118" t="b">
        <v>0</v>
      </c>
      <c r="D5945" s="118" t="e">
        <f t="shared" ca="1" si="1"/>
        <v>#NAME?</v>
      </c>
      <c r="E5945" s="118" t="s">
        <v>23493</v>
      </c>
      <c r="F5945" s="118" t="s">
        <v>23502</v>
      </c>
      <c r="G5945" s="118"/>
      <c r="H5945" s="118" t="s">
        <v>4305</v>
      </c>
      <c r="I5945" s="118" t="s">
        <v>9386</v>
      </c>
      <c r="J5945" s="118" t="s">
        <v>9387</v>
      </c>
    </row>
    <row r="5946" spans="1:10" ht="12.75">
      <c r="A5946" s="118" t="s">
        <v>10738</v>
      </c>
      <c r="B5946" s="118" t="s">
        <v>1005</v>
      </c>
      <c r="C5946" s="118" t="b">
        <v>0</v>
      </c>
      <c r="D5946" s="118" t="e">
        <f t="shared" ca="1" si="1"/>
        <v>#NAME?</v>
      </c>
      <c r="E5946" s="118" t="s">
        <v>23493</v>
      </c>
      <c r="F5946" s="118" t="s">
        <v>23503</v>
      </c>
      <c r="G5946" s="118"/>
      <c r="H5946" s="118" t="s">
        <v>4305</v>
      </c>
      <c r="I5946" s="118" t="s">
        <v>9386</v>
      </c>
      <c r="J5946" s="118" t="s">
        <v>9387</v>
      </c>
    </row>
    <row r="5947" spans="1:10" ht="12.75">
      <c r="A5947" s="118" t="s">
        <v>882</v>
      </c>
      <c r="B5947" s="118" t="s">
        <v>23504</v>
      </c>
      <c r="C5947" s="118" t="b">
        <v>0</v>
      </c>
      <c r="D5947" s="118" t="e">
        <f t="shared" ca="1" si="1"/>
        <v>#NAME?</v>
      </c>
      <c r="E5947" s="118" t="s">
        <v>23493</v>
      </c>
      <c r="F5947" s="118" t="s">
        <v>23505</v>
      </c>
      <c r="G5947" s="118"/>
      <c r="H5947" s="118" t="s">
        <v>4485</v>
      </c>
      <c r="I5947" s="118" t="s">
        <v>9386</v>
      </c>
      <c r="J5947" s="118" t="s">
        <v>9387</v>
      </c>
    </row>
    <row r="5948" spans="1:10" ht="12.75">
      <c r="A5948" s="118" t="s">
        <v>1069</v>
      </c>
      <c r="B5948" s="118" t="s">
        <v>23506</v>
      </c>
      <c r="C5948" s="118" t="b">
        <v>0</v>
      </c>
      <c r="D5948" s="118" t="e">
        <f t="shared" ca="1" si="1"/>
        <v>#NAME?</v>
      </c>
      <c r="E5948" s="118" t="s">
        <v>23493</v>
      </c>
      <c r="F5948" s="118" t="s">
        <v>23507</v>
      </c>
      <c r="G5948" s="118"/>
      <c r="H5948" s="118" t="s">
        <v>8144</v>
      </c>
      <c r="I5948" s="118" t="s">
        <v>9386</v>
      </c>
      <c r="J5948" s="118" t="s">
        <v>9387</v>
      </c>
    </row>
    <row r="5949" spans="1:10" ht="12.75">
      <c r="A5949" s="118" t="s">
        <v>1081</v>
      </c>
      <c r="B5949" s="118" t="s">
        <v>23508</v>
      </c>
      <c r="C5949" s="118" t="b">
        <v>0</v>
      </c>
      <c r="D5949" s="118" t="e">
        <f t="shared" ca="1" si="1"/>
        <v>#NAME?</v>
      </c>
      <c r="E5949" s="118" t="s">
        <v>23509</v>
      </c>
      <c r="F5949" s="118" t="s">
        <v>23510</v>
      </c>
      <c r="G5949" s="118"/>
      <c r="H5949" s="118" t="s">
        <v>7754</v>
      </c>
      <c r="I5949" s="118" t="s">
        <v>23511</v>
      </c>
      <c r="J5949" s="118" t="s">
        <v>7795</v>
      </c>
    </row>
    <row r="5950" spans="1:10" ht="12.75">
      <c r="A5950" s="118" t="s">
        <v>7851</v>
      </c>
      <c r="B5950" s="118" t="s">
        <v>23512</v>
      </c>
      <c r="C5950" s="118" t="b">
        <v>0</v>
      </c>
      <c r="D5950" s="118" t="e">
        <f t="shared" ca="1" si="1"/>
        <v>#NAME?</v>
      </c>
      <c r="E5950" s="118" t="s">
        <v>23513</v>
      </c>
      <c r="F5950" s="118" t="s">
        <v>23514</v>
      </c>
      <c r="G5950" s="118"/>
      <c r="H5950" s="118" t="s">
        <v>4640</v>
      </c>
      <c r="I5950" s="118" t="s">
        <v>17682</v>
      </c>
      <c r="J5950" s="118"/>
    </row>
    <row r="5951" spans="1:10" ht="12.75">
      <c r="A5951" s="118" t="s">
        <v>8680</v>
      </c>
      <c r="B5951" s="118" t="s">
        <v>23515</v>
      </c>
      <c r="C5951" s="118" t="b">
        <v>0</v>
      </c>
      <c r="D5951" s="118" t="e">
        <f t="shared" ca="1" si="1"/>
        <v>#NAME?</v>
      </c>
      <c r="E5951" s="118" t="s">
        <v>23513</v>
      </c>
      <c r="F5951" s="118" t="s">
        <v>23516</v>
      </c>
      <c r="G5951" s="118"/>
      <c r="H5951" s="118" t="s">
        <v>7611</v>
      </c>
      <c r="I5951" s="118" t="s">
        <v>17682</v>
      </c>
      <c r="J5951" s="118"/>
    </row>
    <row r="5952" spans="1:10" ht="12.75">
      <c r="A5952" s="118" t="s">
        <v>8498</v>
      </c>
      <c r="B5952" s="118" t="s">
        <v>11803</v>
      </c>
      <c r="C5952" s="118" t="b">
        <v>0</v>
      </c>
      <c r="D5952" s="118" t="e">
        <f t="shared" ca="1" si="1"/>
        <v>#NAME?</v>
      </c>
      <c r="E5952" s="118" t="s">
        <v>23517</v>
      </c>
      <c r="F5952" s="118" t="s">
        <v>23518</v>
      </c>
      <c r="G5952" s="118"/>
      <c r="H5952" s="118" t="s">
        <v>7611</v>
      </c>
      <c r="I5952" s="118" t="s">
        <v>9158</v>
      </c>
      <c r="J5952" s="118" t="s">
        <v>9159</v>
      </c>
    </row>
    <row r="5953" spans="1:10" ht="12.75">
      <c r="A5953" s="118" t="s">
        <v>2057</v>
      </c>
      <c r="B5953" s="118" t="s">
        <v>23519</v>
      </c>
      <c r="C5953" s="118" t="b">
        <v>0</v>
      </c>
      <c r="D5953" s="118" t="e">
        <f t="shared" ca="1" si="1"/>
        <v>#NAME?</v>
      </c>
      <c r="E5953" s="118" t="s">
        <v>23517</v>
      </c>
      <c r="F5953" s="118" t="s">
        <v>23520</v>
      </c>
      <c r="G5953" s="118"/>
      <c r="H5953" s="118" t="s">
        <v>23521</v>
      </c>
      <c r="I5953" s="118" t="s">
        <v>9158</v>
      </c>
      <c r="J5953" s="118" t="s">
        <v>9159</v>
      </c>
    </row>
    <row r="5954" spans="1:10" ht="12.75">
      <c r="A5954" s="118" t="s">
        <v>1302</v>
      </c>
      <c r="B5954" s="118" t="s">
        <v>19351</v>
      </c>
      <c r="C5954" s="118" t="b">
        <v>0</v>
      </c>
      <c r="D5954" s="118" t="e">
        <f t="shared" ca="1" si="1"/>
        <v>#NAME?</v>
      </c>
      <c r="E5954" s="118" t="s">
        <v>23522</v>
      </c>
      <c r="F5954" s="118" t="s">
        <v>23523</v>
      </c>
      <c r="G5954" s="118"/>
      <c r="H5954" s="118" t="s">
        <v>5607</v>
      </c>
      <c r="I5954" s="118" t="s">
        <v>8726</v>
      </c>
      <c r="J5954" s="127" t="s">
        <v>8740</v>
      </c>
    </row>
    <row r="5955" spans="1:10" ht="12.75">
      <c r="A5955" s="118" t="s">
        <v>23524</v>
      </c>
      <c r="B5955" s="118" t="s">
        <v>23525</v>
      </c>
      <c r="C5955" s="118" t="b">
        <v>0</v>
      </c>
      <c r="D5955" s="118" t="e">
        <f t="shared" ca="1" si="1"/>
        <v>#NAME?</v>
      </c>
      <c r="E5955" s="118" t="s">
        <v>23522</v>
      </c>
      <c r="F5955" s="118" t="s">
        <v>23526</v>
      </c>
      <c r="G5955" s="118"/>
      <c r="H5955" s="118" t="s">
        <v>4831</v>
      </c>
      <c r="I5955" s="118" t="s">
        <v>8726</v>
      </c>
      <c r="J5955" s="127" t="s">
        <v>8740</v>
      </c>
    </row>
    <row r="5956" spans="1:10" ht="12.75">
      <c r="A5956" s="118" t="s">
        <v>2494</v>
      </c>
      <c r="B5956" s="118" t="s">
        <v>16603</v>
      </c>
      <c r="C5956" s="118" t="b">
        <v>0</v>
      </c>
      <c r="D5956" s="118" t="e">
        <f t="shared" ca="1" si="1"/>
        <v>#NAME?</v>
      </c>
      <c r="E5956" s="118" t="s">
        <v>23522</v>
      </c>
      <c r="F5956" s="118" t="s">
        <v>23527</v>
      </c>
      <c r="G5956" s="118"/>
      <c r="H5956" s="118" t="s">
        <v>4276</v>
      </c>
      <c r="I5956" s="118" t="s">
        <v>8726</v>
      </c>
      <c r="J5956" s="127" t="s">
        <v>8740</v>
      </c>
    </row>
    <row r="5957" spans="1:10" ht="12.75">
      <c r="A5957" s="118" t="s">
        <v>1235</v>
      </c>
      <c r="B5957" s="118" t="s">
        <v>15485</v>
      </c>
      <c r="C5957" s="118" t="b">
        <v>0</v>
      </c>
      <c r="D5957" s="118" t="e">
        <f t="shared" ca="1" si="1"/>
        <v>#NAME?</v>
      </c>
      <c r="E5957" s="118" t="s">
        <v>23522</v>
      </c>
      <c r="F5957" s="118" t="s">
        <v>23528</v>
      </c>
      <c r="G5957" s="118"/>
      <c r="H5957" s="118" t="s">
        <v>4278</v>
      </c>
      <c r="I5957" s="118" t="s">
        <v>17454</v>
      </c>
      <c r="J5957" s="118" t="s">
        <v>7636</v>
      </c>
    </row>
    <row r="5958" spans="1:10" ht="12.75">
      <c r="A5958" s="118" t="s">
        <v>1235</v>
      </c>
      <c r="B5958" s="118" t="s">
        <v>23529</v>
      </c>
      <c r="C5958" s="118" t="b">
        <v>0</v>
      </c>
      <c r="D5958" s="118" t="e">
        <f t="shared" ca="1" si="1"/>
        <v>#NAME?</v>
      </c>
      <c r="E5958" s="118" t="s">
        <v>23522</v>
      </c>
      <c r="F5958" s="118" t="s">
        <v>23530</v>
      </c>
      <c r="G5958" s="118"/>
      <c r="H5958" s="118" t="s">
        <v>4276</v>
      </c>
      <c r="I5958" s="118" t="s">
        <v>8726</v>
      </c>
      <c r="J5958" s="127" t="s">
        <v>8740</v>
      </c>
    </row>
    <row r="5959" spans="1:10" ht="12.75">
      <c r="A5959" s="118" t="s">
        <v>8186</v>
      </c>
      <c r="B5959" s="118" t="s">
        <v>13706</v>
      </c>
      <c r="C5959" s="118" t="b">
        <v>0</v>
      </c>
      <c r="D5959" s="118" t="e">
        <f t="shared" ca="1" si="1"/>
        <v>#NAME?</v>
      </c>
      <c r="E5959" s="118" t="s">
        <v>23522</v>
      </c>
      <c r="F5959" s="118" t="s">
        <v>23531</v>
      </c>
      <c r="G5959" s="118"/>
      <c r="H5959" s="118" t="s">
        <v>4278</v>
      </c>
      <c r="I5959" s="118" t="s">
        <v>8726</v>
      </c>
      <c r="J5959" s="127" t="s">
        <v>8740</v>
      </c>
    </row>
    <row r="5960" spans="1:10" ht="12.75">
      <c r="A5960" s="118" t="s">
        <v>23532</v>
      </c>
      <c r="B5960" s="118" t="s">
        <v>8895</v>
      </c>
      <c r="C5960" s="118" t="b">
        <v>0</v>
      </c>
      <c r="D5960" s="118" t="e">
        <f t="shared" ca="1" si="1"/>
        <v>#NAME?</v>
      </c>
      <c r="E5960" s="118" t="s">
        <v>23522</v>
      </c>
      <c r="F5960" s="118" t="s">
        <v>23533</v>
      </c>
      <c r="G5960" s="118"/>
      <c r="H5960" s="118" t="s">
        <v>8760</v>
      </c>
      <c r="I5960" s="118" t="s">
        <v>8726</v>
      </c>
      <c r="J5960" s="127" t="s">
        <v>8740</v>
      </c>
    </row>
    <row r="5961" spans="1:10" ht="12.75">
      <c r="A5961" s="118" t="s">
        <v>7830</v>
      </c>
      <c r="B5961" s="118" t="s">
        <v>23534</v>
      </c>
      <c r="C5961" s="118" t="b">
        <v>0</v>
      </c>
      <c r="D5961" s="118" t="e">
        <f t="shared" ca="1" si="1"/>
        <v>#NAME?</v>
      </c>
      <c r="E5961" s="118" t="s">
        <v>23522</v>
      </c>
      <c r="F5961" s="118" t="s">
        <v>23535</v>
      </c>
      <c r="G5961" s="118"/>
      <c r="H5961" s="118" t="s">
        <v>7611</v>
      </c>
      <c r="I5961" s="118" t="s">
        <v>8726</v>
      </c>
      <c r="J5961" s="127" t="s">
        <v>8740</v>
      </c>
    </row>
    <row r="5962" spans="1:10" ht="12.75">
      <c r="A5962" s="118" t="s">
        <v>2135</v>
      </c>
      <c r="B5962" s="118" t="s">
        <v>23536</v>
      </c>
      <c r="C5962" s="118" t="b">
        <v>0</v>
      </c>
      <c r="D5962" s="118" t="e">
        <f t="shared" ca="1" si="1"/>
        <v>#NAME?</v>
      </c>
      <c r="E5962" s="118" t="s">
        <v>23522</v>
      </c>
      <c r="F5962" s="118" t="s">
        <v>23537</v>
      </c>
      <c r="G5962" s="118"/>
      <c r="H5962" s="118" t="s">
        <v>4276</v>
      </c>
      <c r="I5962" s="118" t="s">
        <v>8726</v>
      </c>
      <c r="J5962" s="127" t="s">
        <v>8740</v>
      </c>
    </row>
    <row r="5963" spans="1:10" ht="12.75">
      <c r="A5963" s="118" t="s">
        <v>8039</v>
      </c>
      <c r="B5963" s="118" t="s">
        <v>23538</v>
      </c>
      <c r="C5963" s="118" t="b">
        <v>0</v>
      </c>
      <c r="D5963" s="118" t="e">
        <f t="shared" ca="1" si="1"/>
        <v>#NAME?</v>
      </c>
      <c r="E5963" s="118" t="s">
        <v>23522</v>
      </c>
      <c r="F5963" s="118" t="s">
        <v>23539</v>
      </c>
      <c r="G5963" s="118"/>
      <c r="H5963" s="118" t="s">
        <v>4831</v>
      </c>
      <c r="I5963" s="118" t="s">
        <v>8726</v>
      </c>
      <c r="J5963" s="127" t="s">
        <v>8740</v>
      </c>
    </row>
    <row r="5964" spans="1:10" ht="12.75">
      <c r="A5964" s="118" t="s">
        <v>12192</v>
      </c>
      <c r="B5964" s="118" t="s">
        <v>23540</v>
      </c>
      <c r="C5964" s="118" t="b">
        <v>0</v>
      </c>
      <c r="D5964" s="118" t="e">
        <f t="shared" ca="1" si="1"/>
        <v>#NAME?</v>
      </c>
      <c r="E5964" s="118" t="s">
        <v>23541</v>
      </c>
      <c r="F5964" s="118" t="s">
        <v>23542</v>
      </c>
      <c r="G5964" s="118"/>
      <c r="H5964" s="118" t="s">
        <v>4278</v>
      </c>
      <c r="I5964" s="118" t="s">
        <v>7777</v>
      </c>
      <c r="J5964" s="118" t="s">
        <v>7636</v>
      </c>
    </row>
    <row r="5965" spans="1:10" ht="12.75">
      <c r="A5965" s="118" t="s">
        <v>1666</v>
      </c>
      <c r="B5965" s="118" t="s">
        <v>23543</v>
      </c>
      <c r="C5965" s="118" t="b">
        <v>0</v>
      </c>
      <c r="D5965" s="118" t="e">
        <f t="shared" ca="1" si="1"/>
        <v>#NAME?</v>
      </c>
      <c r="E5965" s="118" t="s">
        <v>23541</v>
      </c>
      <c r="F5965" s="118" t="s">
        <v>23544</v>
      </c>
      <c r="G5965" s="118"/>
      <c r="H5965" s="118" t="s">
        <v>9965</v>
      </c>
      <c r="I5965" s="118" t="s">
        <v>7777</v>
      </c>
      <c r="J5965" s="118" t="s">
        <v>7636</v>
      </c>
    </row>
    <row r="5966" spans="1:10" ht="12.75">
      <c r="A5966" s="118" t="s">
        <v>836</v>
      </c>
      <c r="B5966" s="118" t="s">
        <v>23545</v>
      </c>
      <c r="C5966" s="118" t="b">
        <v>0</v>
      </c>
      <c r="D5966" s="118" t="e">
        <f t="shared" ca="1" si="1"/>
        <v>#NAME?</v>
      </c>
      <c r="E5966" s="118" t="s">
        <v>23541</v>
      </c>
      <c r="F5966" s="118" t="s">
        <v>23546</v>
      </c>
      <c r="G5966" s="118"/>
      <c r="H5966" s="118" t="s">
        <v>9965</v>
      </c>
      <c r="I5966" s="118" t="s">
        <v>7777</v>
      </c>
      <c r="J5966" s="118" t="s">
        <v>7636</v>
      </c>
    </row>
    <row r="5967" spans="1:10" ht="12.75">
      <c r="A5967" s="118" t="s">
        <v>830</v>
      </c>
      <c r="B5967" s="118" t="s">
        <v>23547</v>
      </c>
      <c r="C5967" s="118" t="b">
        <v>0</v>
      </c>
      <c r="D5967" s="118" t="e">
        <f t="shared" ca="1" si="1"/>
        <v>#NAME?</v>
      </c>
      <c r="E5967" s="118" t="s">
        <v>23541</v>
      </c>
      <c r="F5967" s="118" t="s">
        <v>23548</v>
      </c>
      <c r="G5967" s="118"/>
      <c r="H5967" s="118" t="s">
        <v>9965</v>
      </c>
      <c r="I5967" s="118" t="s">
        <v>7777</v>
      </c>
      <c r="J5967" s="118" t="s">
        <v>7636</v>
      </c>
    </row>
    <row r="5968" spans="1:10" ht="12.75">
      <c r="A5968" s="118" t="s">
        <v>9399</v>
      </c>
      <c r="B5968" s="118" t="s">
        <v>23549</v>
      </c>
      <c r="C5968" s="118" t="b">
        <v>0</v>
      </c>
      <c r="D5968" s="118" t="e">
        <f t="shared" ca="1" si="1"/>
        <v>#NAME?</v>
      </c>
      <c r="E5968" s="118" t="s">
        <v>23541</v>
      </c>
      <c r="F5968" s="118" t="s">
        <v>23550</v>
      </c>
      <c r="G5968" s="118"/>
      <c r="H5968" s="118" t="s">
        <v>4278</v>
      </c>
      <c r="I5968" s="118" t="s">
        <v>7777</v>
      </c>
      <c r="J5968" s="118" t="s">
        <v>7636</v>
      </c>
    </row>
    <row r="5969" spans="1:10" ht="12.75">
      <c r="A5969" s="118" t="s">
        <v>23551</v>
      </c>
      <c r="B5969" s="118" t="s">
        <v>23552</v>
      </c>
      <c r="C5969" s="118" t="b">
        <v>0</v>
      </c>
      <c r="D5969" s="118" t="e">
        <f t="shared" ca="1" si="1"/>
        <v>#NAME?</v>
      </c>
      <c r="E5969" s="118" t="s">
        <v>23553</v>
      </c>
      <c r="F5969" s="118" t="s">
        <v>23554</v>
      </c>
      <c r="G5969" s="118"/>
      <c r="H5969" s="118" t="s">
        <v>4640</v>
      </c>
      <c r="I5969" s="118" t="s">
        <v>15220</v>
      </c>
      <c r="J5969" s="118"/>
    </row>
    <row r="5970" spans="1:10" ht="12.75">
      <c r="A5970" s="118" t="s">
        <v>23555</v>
      </c>
      <c r="B5970" s="118" t="s">
        <v>23556</v>
      </c>
      <c r="C5970" s="118" t="b">
        <v>0</v>
      </c>
      <c r="D5970" s="118" t="e">
        <f t="shared" ca="1" si="1"/>
        <v>#NAME?</v>
      </c>
      <c r="E5970" s="118" t="s">
        <v>23553</v>
      </c>
      <c r="F5970" s="118" t="s">
        <v>23557</v>
      </c>
      <c r="G5970" s="118"/>
      <c r="H5970" s="118" t="s">
        <v>7611</v>
      </c>
      <c r="I5970" s="118" t="s">
        <v>15220</v>
      </c>
      <c r="J5970" s="118"/>
    </row>
    <row r="5971" spans="1:10" ht="12.75">
      <c r="A5971" s="118" t="s">
        <v>8031</v>
      </c>
      <c r="B5971" s="118" t="s">
        <v>23558</v>
      </c>
      <c r="C5971" s="118" t="b">
        <v>0</v>
      </c>
      <c r="D5971" s="118" t="e">
        <f t="shared" ca="1" si="1"/>
        <v>#NAME?</v>
      </c>
      <c r="E5971" s="118" t="s">
        <v>23559</v>
      </c>
      <c r="F5971" s="118" t="s">
        <v>23560</v>
      </c>
      <c r="G5971" s="118"/>
      <c r="H5971" s="118" t="s">
        <v>4278</v>
      </c>
      <c r="I5971" s="118" t="s">
        <v>13063</v>
      </c>
      <c r="J5971" s="118" t="s">
        <v>13064</v>
      </c>
    </row>
    <row r="5972" spans="1:10" ht="12.75">
      <c r="A5972" s="118" t="s">
        <v>23561</v>
      </c>
      <c r="B5972" s="118" t="s">
        <v>23562</v>
      </c>
      <c r="C5972" s="118" t="b">
        <v>0</v>
      </c>
      <c r="D5972" s="118" t="e">
        <f t="shared" ca="1" si="1"/>
        <v>#NAME?</v>
      </c>
      <c r="E5972" s="118" t="s">
        <v>23563</v>
      </c>
      <c r="F5972" s="118" t="s">
        <v>23564</v>
      </c>
      <c r="G5972" s="118"/>
      <c r="H5972" s="118" t="s">
        <v>5607</v>
      </c>
      <c r="I5972" s="118" t="s">
        <v>7642</v>
      </c>
      <c r="J5972" s="118"/>
    </row>
    <row r="5973" spans="1:10" ht="12.75">
      <c r="A5973" s="118" t="s">
        <v>23565</v>
      </c>
      <c r="B5973" s="118" t="s">
        <v>23566</v>
      </c>
      <c r="C5973" s="118" t="b">
        <v>0</v>
      </c>
      <c r="D5973" s="118" t="e">
        <f t="shared" ca="1" si="1"/>
        <v>#NAME?</v>
      </c>
      <c r="E5973" s="118" t="s">
        <v>23563</v>
      </c>
      <c r="F5973" s="118" t="s">
        <v>23567</v>
      </c>
      <c r="G5973" s="118"/>
      <c r="H5973" s="118" t="s">
        <v>54</v>
      </c>
      <c r="I5973" s="118" t="s">
        <v>7642</v>
      </c>
      <c r="J5973" s="118"/>
    </row>
    <row r="5974" spans="1:10" ht="12.75">
      <c r="A5974" s="118" t="s">
        <v>2365</v>
      </c>
      <c r="B5974" s="118" t="s">
        <v>23568</v>
      </c>
      <c r="C5974" s="118" t="b">
        <v>0</v>
      </c>
      <c r="D5974" s="118" t="e">
        <f t="shared" ca="1" si="1"/>
        <v>#NAME?</v>
      </c>
      <c r="E5974" s="118" t="s">
        <v>23563</v>
      </c>
      <c r="F5974" s="118" t="s">
        <v>23569</v>
      </c>
      <c r="G5974" s="118"/>
      <c r="H5974" s="118" t="s">
        <v>54</v>
      </c>
      <c r="I5974" s="118" t="s">
        <v>7642</v>
      </c>
      <c r="J5974" s="118"/>
    </row>
    <row r="5975" spans="1:10" ht="12.75">
      <c r="A5975" s="118" t="s">
        <v>1915</v>
      </c>
      <c r="B5975" s="118" t="s">
        <v>23570</v>
      </c>
      <c r="C5975" s="118" t="b">
        <v>0</v>
      </c>
      <c r="D5975" s="118" t="e">
        <f t="shared" ca="1" si="1"/>
        <v>#NAME?</v>
      </c>
      <c r="E5975" s="118" t="s">
        <v>23563</v>
      </c>
      <c r="F5975" s="118" t="s">
        <v>23571</v>
      </c>
      <c r="G5975" s="118"/>
      <c r="H5975" s="118" t="s">
        <v>54</v>
      </c>
      <c r="I5975" s="118" t="s">
        <v>7642</v>
      </c>
      <c r="J5975" s="118"/>
    </row>
    <row r="5976" spans="1:10" ht="12.75">
      <c r="A5976" s="118" t="s">
        <v>23572</v>
      </c>
      <c r="B5976" s="118" t="s">
        <v>23573</v>
      </c>
      <c r="C5976" s="118" t="b">
        <v>0</v>
      </c>
      <c r="D5976" s="118" t="e">
        <f t="shared" ca="1" si="1"/>
        <v>#NAME?</v>
      </c>
      <c r="E5976" s="118" t="s">
        <v>23563</v>
      </c>
      <c r="F5976" s="118" t="s">
        <v>23574</v>
      </c>
      <c r="G5976" s="118"/>
      <c r="H5976" s="118" t="s">
        <v>7611</v>
      </c>
      <c r="I5976" s="118" t="s">
        <v>7642</v>
      </c>
      <c r="J5976" s="118"/>
    </row>
    <row r="5977" spans="1:10" ht="12.75">
      <c r="A5977" s="118" t="s">
        <v>9067</v>
      </c>
      <c r="B5977" s="118" t="s">
        <v>23575</v>
      </c>
      <c r="C5977" s="118" t="b">
        <v>0</v>
      </c>
      <c r="D5977" s="118" t="e">
        <f t="shared" ca="1" si="1"/>
        <v>#NAME?</v>
      </c>
      <c r="E5977" s="118" t="s">
        <v>23563</v>
      </c>
      <c r="F5977" s="118" t="s">
        <v>23576</v>
      </c>
      <c r="G5977" s="118"/>
      <c r="H5977" s="118" t="s">
        <v>4831</v>
      </c>
      <c r="I5977" s="118" t="s">
        <v>7642</v>
      </c>
      <c r="J5977" s="118"/>
    </row>
    <row r="5978" spans="1:10" ht="12.75">
      <c r="A5978" s="118" t="s">
        <v>23577</v>
      </c>
      <c r="B5978" s="118" t="s">
        <v>23578</v>
      </c>
      <c r="C5978" s="118" t="b">
        <v>0</v>
      </c>
      <c r="D5978" s="118" t="e">
        <f t="shared" ca="1" si="1"/>
        <v>#NAME?</v>
      </c>
      <c r="E5978" s="118" t="s">
        <v>23563</v>
      </c>
      <c r="F5978" s="118" t="s">
        <v>23579</v>
      </c>
      <c r="G5978" s="118"/>
      <c r="H5978" s="118" t="s">
        <v>4831</v>
      </c>
      <c r="I5978" s="118" t="s">
        <v>7642</v>
      </c>
      <c r="J5978" s="118"/>
    </row>
    <row r="5979" spans="1:10" ht="12.75">
      <c r="A5979" s="118" t="s">
        <v>8405</v>
      </c>
      <c r="B5979" s="118" t="s">
        <v>23580</v>
      </c>
      <c r="C5979" s="118" t="b">
        <v>0</v>
      </c>
      <c r="D5979" s="118" t="e">
        <f t="shared" ca="1" si="1"/>
        <v>#NAME?</v>
      </c>
      <c r="E5979" s="118" t="s">
        <v>23581</v>
      </c>
      <c r="F5979" s="118" t="s">
        <v>23582</v>
      </c>
      <c r="G5979" s="118"/>
      <c r="H5979" s="118" t="s">
        <v>4278</v>
      </c>
      <c r="I5979" s="118" t="s">
        <v>7820</v>
      </c>
      <c r="J5979" s="118" t="s">
        <v>7820</v>
      </c>
    </row>
    <row r="5980" spans="1:10" ht="12.75">
      <c r="A5980" s="118" t="s">
        <v>2220</v>
      </c>
      <c r="B5980" s="118" t="s">
        <v>23583</v>
      </c>
      <c r="C5980" s="118" t="b">
        <v>0</v>
      </c>
      <c r="D5980" s="118" t="e">
        <f t="shared" ca="1" si="1"/>
        <v>#NAME?</v>
      </c>
      <c r="E5980" s="118" t="s">
        <v>23581</v>
      </c>
      <c r="F5980" s="118" t="s">
        <v>23584</v>
      </c>
      <c r="G5980" s="118"/>
      <c r="H5980" s="118" t="s">
        <v>4278</v>
      </c>
      <c r="I5980" s="118" t="s">
        <v>7820</v>
      </c>
      <c r="J5980" s="118" t="s">
        <v>7820</v>
      </c>
    </row>
    <row r="5981" spans="1:10" ht="12.75">
      <c r="A5981" s="118" t="s">
        <v>21326</v>
      </c>
      <c r="B5981" s="118" t="s">
        <v>23585</v>
      </c>
      <c r="C5981" s="118" t="b">
        <v>0</v>
      </c>
      <c r="D5981" s="118" t="e">
        <f t="shared" ca="1" si="1"/>
        <v>#NAME?</v>
      </c>
      <c r="E5981" s="118" t="s">
        <v>23581</v>
      </c>
      <c r="F5981" s="118" t="s">
        <v>23586</v>
      </c>
      <c r="G5981" s="118"/>
      <c r="H5981" s="118" t="s">
        <v>4831</v>
      </c>
      <c r="I5981" s="118" t="s">
        <v>7820</v>
      </c>
      <c r="J5981" s="118" t="s">
        <v>7820</v>
      </c>
    </row>
    <row r="5982" spans="1:10" ht="12.75">
      <c r="A5982" s="118" t="s">
        <v>9772</v>
      </c>
      <c r="B5982" s="118" t="s">
        <v>23587</v>
      </c>
      <c r="C5982" s="118" t="b">
        <v>0</v>
      </c>
      <c r="D5982" s="118" t="e">
        <f t="shared" ca="1" si="1"/>
        <v>#NAME?</v>
      </c>
      <c r="E5982" s="118" t="s">
        <v>23581</v>
      </c>
      <c r="F5982" s="118" t="s">
        <v>23588</v>
      </c>
      <c r="G5982" s="118"/>
      <c r="H5982" s="118" t="s">
        <v>4278</v>
      </c>
      <c r="I5982" s="118" t="s">
        <v>7820</v>
      </c>
      <c r="J5982" s="118" t="s">
        <v>7820</v>
      </c>
    </row>
    <row r="5983" spans="1:10" ht="12.75">
      <c r="A5983" s="118" t="s">
        <v>23589</v>
      </c>
      <c r="B5983" s="118" t="s">
        <v>9004</v>
      </c>
      <c r="C5983" s="118" t="b">
        <v>0</v>
      </c>
      <c r="D5983" s="118" t="e">
        <f t="shared" ca="1" si="1"/>
        <v>#NAME?</v>
      </c>
      <c r="E5983" s="118" t="s">
        <v>23590</v>
      </c>
      <c r="F5983" s="118" t="s">
        <v>23591</v>
      </c>
      <c r="G5983" s="118"/>
      <c r="H5983" s="118" t="s">
        <v>17382</v>
      </c>
      <c r="I5983" s="118" t="s">
        <v>3131</v>
      </c>
      <c r="J5983" s="118" t="s">
        <v>7622</v>
      </c>
    </row>
    <row r="5984" spans="1:10" ht="12.75">
      <c r="A5984" s="118" t="s">
        <v>2681</v>
      </c>
      <c r="B5984" s="118" t="s">
        <v>23592</v>
      </c>
      <c r="C5984" s="118" t="b">
        <v>0</v>
      </c>
      <c r="D5984" s="118" t="e">
        <f t="shared" ca="1" si="1"/>
        <v>#NAME?</v>
      </c>
      <c r="E5984" s="118" t="s">
        <v>23590</v>
      </c>
      <c r="F5984" s="118" t="s">
        <v>23593</v>
      </c>
      <c r="G5984" s="118"/>
      <c r="H5984" s="118" t="s">
        <v>54</v>
      </c>
      <c r="I5984" s="118" t="s">
        <v>3131</v>
      </c>
      <c r="J5984" s="118" t="s">
        <v>7622</v>
      </c>
    </row>
    <row r="5985" spans="1:10" ht="12.75">
      <c r="A5985" s="118" t="s">
        <v>23594</v>
      </c>
      <c r="B5985" s="118" t="s">
        <v>2672</v>
      </c>
      <c r="C5985" s="118" t="b">
        <v>0</v>
      </c>
      <c r="D5985" s="118" t="e">
        <f t="shared" ca="1" si="1"/>
        <v>#NAME?</v>
      </c>
      <c r="E5985" s="118" t="s">
        <v>23595</v>
      </c>
      <c r="F5985" s="118" t="s">
        <v>23596</v>
      </c>
      <c r="G5985" s="118"/>
      <c r="H5985" s="118" t="s">
        <v>54</v>
      </c>
      <c r="I5985" s="118" t="s">
        <v>8085</v>
      </c>
      <c r="J5985" s="118"/>
    </row>
    <row r="5986" spans="1:10" ht="12.75">
      <c r="A5986" s="118" t="s">
        <v>23597</v>
      </c>
      <c r="B5986" s="118" t="s">
        <v>16207</v>
      </c>
      <c r="C5986" s="118" t="b">
        <v>0</v>
      </c>
      <c r="D5986" s="118" t="e">
        <f t="shared" ca="1" si="1"/>
        <v>#NAME?</v>
      </c>
      <c r="E5986" s="118" t="s">
        <v>23595</v>
      </c>
      <c r="F5986" s="118" t="s">
        <v>23598</v>
      </c>
      <c r="G5986" s="118"/>
      <c r="H5986" s="118" t="s">
        <v>54</v>
      </c>
      <c r="I5986" s="118" t="s">
        <v>8085</v>
      </c>
      <c r="J5986" s="118"/>
    </row>
    <row r="5987" spans="1:10" ht="12.75">
      <c r="A5987" s="118" t="s">
        <v>10275</v>
      </c>
      <c r="B5987" s="118" t="s">
        <v>963</v>
      </c>
      <c r="C5987" s="118" t="b">
        <v>0</v>
      </c>
      <c r="D5987" s="118" t="e">
        <f t="shared" ca="1" si="1"/>
        <v>#NAME?</v>
      </c>
      <c r="E5987" s="118" t="s">
        <v>23599</v>
      </c>
      <c r="F5987" s="118" t="s">
        <v>23600</v>
      </c>
      <c r="G5987" s="118"/>
      <c r="H5987" s="118" t="s">
        <v>5978</v>
      </c>
      <c r="I5987" s="118" t="s">
        <v>12092</v>
      </c>
      <c r="J5987" s="118" t="s">
        <v>9660</v>
      </c>
    </row>
    <row r="5988" spans="1:10" ht="12.75">
      <c r="A5988" s="118" t="s">
        <v>23601</v>
      </c>
      <c r="B5988" s="118" t="s">
        <v>23602</v>
      </c>
      <c r="C5988" s="118" t="b">
        <v>0</v>
      </c>
      <c r="D5988" s="118" t="e">
        <f t="shared" ca="1" si="1"/>
        <v>#NAME?</v>
      </c>
      <c r="E5988" s="118" t="s">
        <v>23603</v>
      </c>
      <c r="F5988" s="118" t="s">
        <v>23604</v>
      </c>
      <c r="G5988" s="118"/>
      <c r="H5988" s="118" t="s">
        <v>4276</v>
      </c>
      <c r="I5988" s="118" t="s">
        <v>8526</v>
      </c>
      <c r="J5988" s="118" t="s">
        <v>7591</v>
      </c>
    </row>
    <row r="5989" spans="1:10" ht="12.75">
      <c r="A5989" s="118" t="s">
        <v>11213</v>
      </c>
      <c r="B5989" s="118" t="s">
        <v>23605</v>
      </c>
      <c r="C5989" s="118" t="b">
        <v>0</v>
      </c>
      <c r="D5989" s="118" t="e">
        <f t="shared" ca="1" si="1"/>
        <v>#NAME?</v>
      </c>
      <c r="E5989" s="118" t="s">
        <v>23603</v>
      </c>
      <c r="F5989" s="118" t="s">
        <v>23606</v>
      </c>
      <c r="G5989" s="118"/>
      <c r="H5989" s="118" t="s">
        <v>8144</v>
      </c>
      <c r="I5989" s="118" t="s">
        <v>8526</v>
      </c>
      <c r="J5989" s="118" t="s">
        <v>7591</v>
      </c>
    </row>
    <row r="5990" spans="1:10" ht="12.75">
      <c r="A5990" s="118" t="s">
        <v>940</v>
      </c>
      <c r="B5990" s="118" t="s">
        <v>23607</v>
      </c>
      <c r="C5990" s="118" t="b">
        <v>0</v>
      </c>
      <c r="D5990" s="118" t="e">
        <f t="shared" ca="1" si="1"/>
        <v>#NAME?</v>
      </c>
      <c r="E5990" s="118" t="s">
        <v>23608</v>
      </c>
      <c r="F5990" s="118" t="s">
        <v>23609</v>
      </c>
      <c r="G5990" s="118"/>
      <c r="H5990" s="118" t="s">
        <v>18765</v>
      </c>
      <c r="I5990" s="118" t="s">
        <v>17181</v>
      </c>
      <c r="J5990" s="118" t="s">
        <v>8658</v>
      </c>
    </row>
    <row r="5991" spans="1:10" ht="12.75">
      <c r="A5991" s="118" t="s">
        <v>15459</v>
      </c>
      <c r="B5991" s="118" t="s">
        <v>23610</v>
      </c>
      <c r="C5991" s="118" t="b">
        <v>0</v>
      </c>
      <c r="D5991" s="118" t="e">
        <f t="shared" ca="1" si="1"/>
        <v>#NAME?</v>
      </c>
      <c r="E5991" s="118" t="s">
        <v>23608</v>
      </c>
      <c r="F5991" s="118" t="s">
        <v>23611</v>
      </c>
      <c r="G5991" s="118"/>
      <c r="H5991" s="118" t="s">
        <v>4278</v>
      </c>
      <c r="I5991" s="118" t="s">
        <v>17181</v>
      </c>
      <c r="J5991" s="118" t="s">
        <v>8658</v>
      </c>
    </row>
    <row r="5992" spans="1:10" ht="12.75">
      <c r="A5992" s="118" t="s">
        <v>1591</v>
      </c>
      <c r="B5992" s="118" t="s">
        <v>11125</v>
      </c>
      <c r="C5992" s="118" t="b">
        <v>0</v>
      </c>
      <c r="D5992" s="118" t="e">
        <f t="shared" ca="1" si="1"/>
        <v>#NAME?</v>
      </c>
      <c r="E5992" s="118" t="s">
        <v>23612</v>
      </c>
      <c r="F5992" s="118" t="s">
        <v>23613</v>
      </c>
      <c r="G5992" s="118"/>
      <c r="H5992" s="118" t="s">
        <v>5152</v>
      </c>
      <c r="I5992" s="118" t="s">
        <v>7820</v>
      </c>
      <c r="J5992" s="118" t="s">
        <v>7820</v>
      </c>
    </row>
    <row r="5993" spans="1:10" ht="12.75">
      <c r="A5993" s="118" t="s">
        <v>1591</v>
      </c>
      <c r="B5993" s="118" t="s">
        <v>13706</v>
      </c>
      <c r="C5993" s="118" t="b">
        <v>0</v>
      </c>
      <c r="D5993" s="118" t="e">
        <f t="shared" ca="1" si="1"/>
        <v>#NAME?</v>
      </c>
      <c r="E5993" s="118" t="s">
        <v>23612</v>
      </c>
      <c r="F5993" s="118" t="s">
        <v>23614</v>
      </c>
      <c r="G5993" s="118"/>
      <c r="H5993" s="118" t="s">
        <v>4276</v>
      </c>
      <c r="I5993" s="118" t="s">
        <v>7820</v>
      </c>
      <c r="J5993" s="118" t="s">
        <v>7820</v>
      </c>
    </row>
    <row r="5994" spans="1:10" ht="12.75">
      <c r="A5994" s="118" t="s">
        <v>1081</v>
      </c>
      <c r="B5994" s="118" t="s">
        <v>23615</v>
      </c>
      <c r="C5994" s="118" t="b">
        <v>0</v>
      </c>
      <c r="D5994" s="118" t="e">
        <f t="shared" ca="1" si="1"/>
        <v>#NAME?</v>
      </c>
      <c r="E5994" s="118" t="s">
        <v>23612</v>
      </c>
      <c r="F5994" s="118" t="s">
        <v>23616</v>
      </c>
      <c r="G5994" s="118"/>
      <c r="H5994" s="118" t="s">
        <v>7611</v>
      </c>
      <c r="I5994" s="118" t="s">
        <v>7820</v>
      </c>
      <c r="J5994" s="118" t="s">
        <v>7820</v>
      </c>
    </row>
    <row r="5995" spans="1:10" ht="12.75">
      <c r="A5995" s="118" t="s">
        <v>23617</v>
      </c>
      <c r="B5995" s="118" t="s">
        <v>23618</v>
      </c>
      <c r="C5995" s="118" t="b">
        <v>0</v>
      </c>
      <c r="D5995" s="118" t="e">
        <f t="shared" ca="1" si="1"/>
        <v>#NAME?</v>
      </c>
      <c r="E5995" s="118" t="s">
        <v>23612</v>
      </c>
      <c r="F5995" s="118" t="s">
        <v>23619</v>
      </c>
      <c r="G5995" s="118"/>
      <c r="H5995" s="118" t="s">
        <v>8656</v>
      </c>
      <c r="I5995" s="118" t="s">
        <v>7820</v>
      </c>
      <c r="J5995" s="118" t="s">
        <v>7820</v>
      </c>
    </row>
    <row r="5996" spans="1:10" ht="12.75">
      <c r="A5996" s="118" t="s">
        <v>7910</v>
      </c>
      <c r="B5996" s="118" t="s">
        <v>23620</v>
      </c>
      <c r="C5996" s="118" t="b">
        <v>0</v>
      </c>
      <c r="D5996" s="118" t="e">
        <f t="shared" ca="1" si="1"/>
        <v>#NAME?</v>
      </c>
      <c r="E5996" s="118" t="s">
        <v>23621</v>
      </c>
      <c r="F5996" s="118" t="s">
        <v>23622</v>
      </c>
      <c r="G5996" s="118"/>
      <c r="H5996" s="118" t="s">
        <v>4276</v>
      </c>
      <c r="I5996" s="118" t="s">
        <v>23623</v>
      </c>
      <c r="J5996" s="118" t="s">
        <v>7622</v>
      </c>
    </row>
    <row r="5997" spans="1:10" ht="12.75">
      <c r="A5997" s="118" t="s">
        <v>8498</v>
      </c>
      <c r="B5997" s="118" t="s">
        <v>13782</v>
      </c>
      <c r="C5997" s="118" t="b">
        <v>0</v>
      </c>
      <c r="D5997" s="118" t="e">
        <f t="shared" ca="1" si="1"/>
        <v>#NAME?</v>
      </c>
      <c r="E5997" s="118" t="s">
        <v>23621</v>
      </c>
      <c r="F5997" s="118" t="s">
        <v>23624</v>
      </c>
      <c r="G5997" s="118"/>
      <c r="H5997" s="118" t="s">
        <v>4276</v>
      </c>
      <c r="I5997" s="118" t="s">
        <v>23623</v>
      </c>
      <c r="J5997" s="118" t="s">
        <v>7622</v>
      </c>
    </row>
    <row r="5998" spans="1:10" ht="12.75">
      <c r="A5998" s="118" t="s">
        <v>23625</v>
      </c>
      <c r="B5998" s="118" t="s">
        <v>23626</v>
      </c>
      <c r="C5998" s="118" t="b">
        <v>0</v>
      </c>
      <c r="D5998" s="118" t="e">
        <f t="shared" ca="1" si="1"/>
        <v>#NAME?</v>
      </c>
      <c r="E5998" s="118" t="s">
        <v>23627</v>
      </c>
      <c r="F5998" s="118" t="s">
        <v>23628</v>
      </c>
      <c r="G5998" s="118"/>
      <c r="H5998" s="118" t="s">
        <v>4831</v>
      </c>
      <c r="I5998" s="118" t="s">
        <v>7820</v>
      </c>
      <c r="J5998" s="118" t="s">
        <v>7820</v>
      </c>
    </row>
    <row r="5999" spans="1:10" ht="12.75">
      <c r="A5999" s="118" t="s">
        <v>902</v>
      </c>
      <c r="B5999" s="118" t="s">
        <v>9508</v>
      </c>
      <c r="C5999" s="118" t="b">
        <v>0</v>
      </c>
      <c r="D5999" s="118" t="e">
        <f t="shared" ca="1" si="1"/>
        <v>#NAME?</v>
      </c>
      <c r="E5999" s="118" t="s">
        <v>23629</v>
      </c>
      <c r="F5999" s="118" t="s">
        <v>23630</v>
      </c>
      <c r="G5999" s="118"/>
      <c r="H5999" s="118" t="s">
        <v>5273</v>
      </c>
      <c r="I5999" s="118"/>
      <c r="J5999" s="118"/>
    </row>
    <row r="6000" spans="1:10" ht="12.75">
      <c r="A6000" s="118" t="s">
        <v>10942</v>
      </c>
      <c r="B6000" s="118" t="s">
        <v>8046</v>
      </c>
      <c r="C6000" s="118" t="b">
        <v>0</v>
      </c>
      <c r="D6000" s="118" t="e">
        <f t="shared" ca="1" si="1"/>
        <v>#NAME?</v>
      </c>
      <c r="E6000" s="118" t="s">
        <v>23631</v>
      </c>
      <c r="F6000" s="118" t="s">
        <v>23632</v>
      </c>
      <c r="G6000" s="118"/>
      <c r="H6000" s="118" t="s">
        <v>8656</v>
      </c>
      <c r="I6000" s="118" t="s">
        <v>11777</v>
      </c>
      <c r="J6000" s="118"/>
    </row>
    <row r="6001" spans="1:10" ht="12.75">
      <c r="A6001" s="118" t="s">
        <v>7838</v>
      </c>
      <c r="B6001" s="118" t="s">
        <v>8060</v>
      </c>
      <c r="C6001" s="118" t="b">
        <v>0</v>
      </c>
      <c r="D6001" s="118" t="e">
        <f t="shared" ca="1" si="1"/>
        <v>#NAME?</v>
      </c>
      <c r="E6001" s="118" t="s">
        <v>23631</v>
      </c>
      <c r="F6001" s="118" t="s">
        <v>23633</v>
      </c>
      <c r="G6001" s="118"/>
      <c r="H6001" s="118" t="s">
        <v>4276</v>
      </c>
      <c r="I6001" s="118" t="s">
        <v>14234</v>
      </c>
      <c r="J6001" s="118"/>
    </row>
    <row r="6002" spans="1:10" ht="12.75">
      <c r="A6002" s="118" t="s">
        <v>23634</v>
      </c>
      <c r="B6002" s="118" t="s">
        <v>8872</v>
      </c>
      <c r="C6002" s="118" t="b">
        <v>0</v>
      </c>
      <c r="D6002" s="118" t="e">
        <f t="shared" ca="1" si="1"/>
        <v>#NAME?</v>
      </c>
      <c r="E6002" s="118" t="s">
        <v>23631</v>
      </c>
      <c r="F6002" s="118" t="s">
        <v>23635</v>
      </c>
      <c r="G6002" s="118"/>
      <c r="H6002" s="118" t="s">
        <v>8656</v>
      </c>
      <c r="I6002" s="118" t="s">
        <v>14234</v>
      </c>
      <c r="J6002" s="118"/>
    </row>
    <row r="6003" spans="1:10" ht="12.75">
      <c r="A6003" s="118" t="s">
        <v>23636</v>
      </c>
      <c r="B6003" s="118" t="s">
        <v>23637</v>
      </c>
      <c r="C6003" s="118" t="b">
        <v>0</v>
      </c>
      <c r="D6003" s="118" t="e">
        <f t="shared" ca="1" si="1"/>
        <v>#NAME?</v>
      </c>
      <c r="E6003" s="118" t="s">
        <v>23638</v>
      </c>
      <c r="F6003" s="118" t="s">
        <v>23639</v>
      </c>
      <c r="G6003" s="118"/>
      <c r="H6003" s="118" t="s">
        <v>4276</v>
      </c>
      <c r="I6003" s="118" t="s">
        <v>7642</v>
      </c>
      <c r="J6003" s="118"/>
    </row>
    <row r="6004" spans="1:10" ht="12.75">
      <c r="A6004" s="118" t="s">
        <v>23640</v>
      </c>
      <c r="B6004" s="118" t="s">
        <v>23641</v>
      </c>
      <c r="C6004" s="118" t="b">
        <v>0</v>
      </c>
      <c r="D6004" s="118" t="e">
        <f t="shared" ca="1" si="1"/>
        <v>#NAME?</v>
      </c>
      <c r="E6004" s="118" t="s">
        <v>23638</v>
      </c>
      <c r="F6004" s="118" t="s">
        <v>23642</v>
      </c>
      <c r="G6004" s="118"/>
      <c r="H6004" s="118" t="s">
        <v>4276</v>
      </c>
      <c r="I6004" s="118" t="s">
        <v>7642</v>
      </c>
      <c r="J6004" s="118"/>
    </row>
    <row r="6005" spans="1:10" ht="12.75">
      <c r="A6005" s="118" t="s">
        <v>23643</v>
      </c>
      <c r="B6005" s="118" t="s">
        <v>23644</v>
      </c>
      <c r="C6005" s="118" t="b">
        <v>0</v>
      </c>
      <c r="D6005" s="118" t="e">
        <f t="shared" ca="1" si="1"/>
        <v>#NAME?</v>
      </c>
      <c r="E6005" s="118" t="s">
        <v>23645</v>
      </c>
      <c r="F6005" s="118" t="s">
        <v>23646</v>
      </c>
      <c r="G6005" s="118"/>
      <c r="H6005" s="118" t="s">
        <v>4305</v>
      </c>
      <c r="I6005" s="118" t="s">
        <v>9131</v>
      </c>
      <c r="J6005" s="118" t="s">
        <v>7622</v>
      </c>
    </row>
    <row r="6006" spans="1:10" ht="12.75">
      <c r="A6006" s="118" t="s">
        <v>1474</v>
      </c>
      <c r="B6006" s="118" t="s">
        <v>23647</v>
      </c>
      <c r="C6006" s="118" t="b">
        <v>0</v>
      </c>
      <c r="D6006" s="118" t="e">
        <f t="shared" ca="1" si="1"/>
        <v>#NAME?</v>
      </c>
      <c r="E6006" s="118" t="s">
        <v>23645</v>
      </c>
      <c r="F6006" s="118" t="s">
        <v>23648</v>
      </c>
      <c r="G6006" s="118"/>
      <c r="H6006" s="118" t="s">
        <v>4305</v>
      </c>
      <c r="I6006" s="118" t="s">
        <v>9131</v>
      </c>
      <c r="J6006" s="118" t="s">
        <v>7622</v>
      </c>
    </row>
    <row r="6007" spans="1:10" ht="12.75">
      <c r="A6007" s="118" t="s">
        <v>2290</v>
      </c>
      <c r="B6007" s="118" t="s">
        <v>23649</v>
      </c>
      <c r="C6007" s="118" t="b">
        <v>0</v>
      </c>
      <c r="D6007" s="118" t="e">
        <f t="shared" ca="1" si="1"/>
        <v>#NAME?</v>
      </c>
      <c r="E6007" s="118" t="s">
        <v>23645</v>
      </c>
      <c r="F6007" s="118" t="s">
        <v>23650</v>
      </c>
      <c r="G6007" s="118"/>
      <c r="H6007" s="118" t="s">
        <v>4305</v>
      </c>
      <c r="I6007" s="118" t="s">
        <v>9131</v>
      </c>
      <c r="J6007" s="118" t="s">
        <v>7622</v>
      </c>
    </row>
    <row r="6008" spans="1:10" ht="12.75">
      <c r="A6008" s="118" t="s">
        <v>2653</v>
      </c>
      <c r="B6008" s="118" t="s">
        <v>23651</v>
      </c>
      <c r="C6008" s="118" t="b">
        <v>0</v>
      </c>
      <c r="D6008" s="118" t="e">
        <f t="shared" ca="1" si="1"/>
        <v>#NAME?</v>
      </c>
      <c r="E6008" s="118" t="s">
        <v>23652</v>
      </c>
      <c r="F6008" s="118" t="s">
        <v>23653</v>
      </c>
      <c r="G6008" s="118"/>
      <c r="H6008" s="118" t="s">
        <v>4276</v>
      </c>
      <c r="I6008" s="118" t="s">
        <v>7820</v>
      </c>
      <c r="J6008" s="118" t="s">
        <v>7820</v>
      </c>
    </row>
    <row r="6009" spans="1:10" ht="12.75">
      <c r="A6009" s="118" t="s">
        <v>23654</v>
      </c>
      <c r="B6009" s="118" t="s">
        <v>9030</v>
      </c>
      <c r="C6009" s="118" t="b">
        <v>0</v>
      </c>
      <c r="D6009" s="118" t="e">
        <f t="shared" ca="1" si="1"/>
        <v>#NAME?</v>
      </c>
      <c r="E6009" s="118" t="s">
        <v>23652</v>
      </c>
      <c r="F6009" s="118" t="s">
        <v>23655</v>
      </c>
      <c r="G6009" s="118"/>
      <c r="H6009" s="118" t="s">
        <v>4276</v>
      </c>
      <c r="I6009" s="118" t="s">
        <v>3131</v>
      </c>
      <c r="J6009" s="118" t="s">
        <v>7622</v>
      </c>
    </row>
    <row r="6010" spans="1:10" ht="12.75">
      <c r="A6010" s="118" t="s">
        <v>23656</v>
      </c>
      <c r="B6010" s="118" t="s">
        <v>8565</v>
      </c>
      <c r="C6010" s="118" t="b">
        <v>0</v>
      </c>
      <c r="D6010" s="118" t="e">
        <f t="shared" ca="1" si="1"/>
        <v>#NAME?</v>
      </c>
      <c r="E6010" s="118" t="s">
        <v>23652</v>
      </c>
      <c r="F6010" s="118" t="s">
        <v>23657</v>
      </c>
      <c r="G6010" s="118"/>
      <c r="H6010" s="118" t="s">
        <v>13789</v>
      </c>
      <c r="I6010" s="118" t="s">
        <v>3131</v>
      </c>
      <c r="J6010" s="118" t="s">
        <v>7622</v>
      </c>
    </row>
    <row r="6011" spans="1:10" ht="12.75">
      <c r="A6011" s="118" t="s">
        <v>8401</v>
      </c>
      <c r="B6011" s="118" t="s">
        <v>11006</v>
      </c>
      <c r="C6011" s="118" t="b">
        <v>0</v>
      </c>
      <c r="D6011" s="118" t="e">
        <f t="shared" ca="1" si="1"/>
        <v>#NAME?</v>
      </c>
      <c r="E6011" s="118" t="s">
        <v>23652</v>
      </c>
      <c r="F6011" s="118" t="s">
        <v>23658</v>
      </c>
      <c r="G6011" s="118"/>
      <c r="H6011" s="118" t="s">
        <v>4276</v>
      </c>
      <c r="I6011" s="118" t="s">
        <v>7642</v>
      </c>
      <c r="J6011" s="118"/>
    </row>
    <row r="6012" spans="1:10" ht="12.75">
      <c r="A6012" s="118" t="s">
        <v>1704</v>
      </c>
      <c r="B6012" s="118" t="s">
        <v>9163</v>
      </c>
      <c r="C6012" s="118" t="b">
        <v>0</v>
      </c>
      <c r="D6012" s="118" t="e">
        <f t="shared" ca="1" si="1"/>
        <v>#NAME?</v>
      </c>
      <c r="E6012" s="118" t="s">
        <v>23652</v>
      </c>
      <c r="F6012" s="118" t="s">
        <v>23659</v>
      </c>
      <c r="G6012" s="118"/>
      <c r="H6012" s="118" t="s">
        <v>4276</v>
      </c>
      <c r="I6012" s="118" t="s">
        <v>3131</v>
      </c>
      <c r="J6012" s="118" t="s">
        <v>7622</v>
      </c>
    </row>
    <row r="6013" spans="1:10" ht="12.75">
      <c r="A6013" s="118" t="s">
        <v>1666</v>
      </c>
      <c r="B6013" s="118" t="s">
        <v>23660</v>
      </c>
      <c r="C6013" s="118" t="b">
        <v>0</v>
      </c>
      <c r="D6013" s="118" t="e">
        <f t="shared" ca="1" si="1"/>
        <v>#NAME?</v>
      </c>
      <c r="E6013" s="118" t="s">
        <v>23652</v>
      </c>
      <c r="F6013" s="118" t="s">
        <v>23661</v>
      </c>
      <c r="G6013" s="118"/>
      <c r="H6013" s="118" t="s">
        <v>4276</v>
      </c>
      <c r="I6013" s="118" t="s">
        <v>3131</v>
      </c>
      <c r="J6013" s="118" t="s">
        <v>7622</v>
      </c>
    </row>
    <row r="6014" spans="1:10" ht="12.75">
      <c r="A6014" s="118" t="s">
        <v>947</v>
      </c>
      <c r="B6014" s="118" t="s">
        <v>18305</v>
      </c>
      <c r="C6014" s="118" t="b">
        <v>0</v>
      </c>
      <c r="D6014" s="118" t="e">
        <f t="shared" ca="1" si="1"/>
        <v>#NAME?</v>
      </c>
      <c r="E6014" s="118" t="s">
        <v>23652</v>
      </c>
      <c r="F6014" s="118" t="s">
        <v>23662</v>
      </c>
      <c r="G6014" s="118"/>
      <c r="H6014" s="118" t="s">
        <v>4276</v>
      </c>
      <c r="I6014" s="118" t="s">
        <v>3131</v>
      </c>
      <c r="J6014" s="118" t="s">
        <v>7622</v>
      </c>
    </row>
    <row r="6015" spans="1:10" ht="12.75">
      <c r="A6015" s="118" t="s">
        <v>2068</v>
      </c>
      <c r="B6015" s="118" t="s">
        <v>9155</v>
      </c>
      <c r="C6015" s="118" t="b">
        <v>0</v>
      </c>
      <c r="D6015" s="118" t="e">
        <f t="shared" ca="1" si="1"/>
        <v>#NAME?</v>
      </c>
      <c r="E6015" s="118" t="s">
        <v>23652</v>
      </c>
      <c r="F6015" s="118" t="s">
        <v>23663</v>
      </c>
      <c r="G6015" s="118"/>
      <c r="H6015" s="118" t="s">
        <v>4276</v>
      </c>
      <c r="I6015" s="118" t="s">
        <v>7820</v>
      </c>
      <c r="J6015" s="118" t="s">
        <v>7820</v>
      </c>
    </row>
    <row r="6016" spans="1:10" ht="12.75">
      <c r="A6016" s="118" t="s">
        <v>23664</v>
      </c>
      <c r="B6016" s="118" t="s">
        <v>12123</v>
      </c>
      <c r="C6016" s="118" t="b">
        <v>0</v>
      </c>
      <c r="D6016" s="118" t="e">
        <f t="shared" ca="1" si="1"/>
        <v>#NAME?</v>
      </c>
      <c r="E6016" s="118" t="s">
        <v>23652</v>
      </c>
      <c r="F6016" s="118" t="s">
        <v>23665</v>
      </c>
      <c r="G6016" s="118"/>
      <c r="H6016" s="118" t="s">
        <v>10204</v>
      </c>
      <c r="I6016" s="118" t="s">
        <v>3131</v>
      </c>
      <c r="J6016" s="118" t="s">
        <v>7622</v>
      </c>
    </row>
    <row r="6017" spans="1:10" ht="12.75">
      <c r="A6017" s="118" t="s">
        <v>23666</v>
      </c>
      <c r="B6017" s="118" t="s">
        <v>23667</v>
      </c>
      <c r="C6017" s="118" t="b">
        <v>0</v>
      </c>
      <c r="D6017" s="118" t="e">
        <f t="shared" ca="1" si="1"/>
        <v>#NAME?</v>
      </c>
      <c r="E6017" s="118" t="s">
        <v>23652</v>
      </c>
      <c r="F6017" s="118" t="s">
        <v>23668</v>
      </c>
      <c r="G6017" s="118"/>
      <c r="H6017" s="118" t="s">
        <v>4276</v>
      </c>
      <c r="I6017" s="118" t="s">
        <v>7820</v>
      </c>
      <c r="J6017" s="118" t="s">
        <v>7820</v>
      </c>
    </row>
    <row r="6018" spans="1:10" ht="12.75">
      <c r="A6018" s="118" t="s">
        <v>1903</v>
      </c>
      <c r="B6018" s="118" t="s">
        <v>15264</v>
      </c>
      <c r="C6018" s="118" t="b">
        <v>0</v>
      </c>
      <c r="D6018" s="118" t="e">
        <f t="shared" ca="1" si="1"/>
        <v>#NAME?</v>
      </c>
      <c r="E6018" s="118" t="s">
        <v>23652</v>
      </c>
      <c r="F6018" s="118" t="s">
        <v>23669</v>
      </c>
      <c r="G6018" s="118"/>
      <c r="H6018" s="118" t="s">
        <v>20235</v>
      </c>
      <c r="I6018" s="118" t="s">
        <v>7642</v>
      </c>
      <c r="J6018" s="118"/>
    </row>
    <row r="6019" spans="1:10" ht="12.75">
      <c r="A6019" s="118" t="s">
        <v>2290</v>
      </c>
      <c r="B6019" s="118" t="s">
        <v>23670</v>
      </c>
      <c r="C6019" s="118" t="b">
        <v>0</v>
      </c>
      <c r="D6019" s="118" t="e">
        <f t="shared" ca="1" si="1"/>
        <v>#NAME?</v>
      </c>
      <c r="E6019" s="118" t="s">
        <v>23652</v>
      </c>
      <c r="F6019" s="118" t="s">
        <v>23671</v>
      </c>
      <c r="G6019" s="118"/>
      <c r="H6019" s="118" t="s">
        <v>4640</v>
      </c>
      <c r="I6019" s="118" t="s">
        <v>3131</v>
      </c>
      <c r="J6019" s="118" t="s">
        <v>7622</v>
      </c>
    </row>
    <row r="6020" spans="1:10" ht="12.75">
      <c r="A6020" s="118" t="s">
        <v>18077</v>
      </c>
      <c r="B6020" s="118" t="s">
        <v>23672</v>
      </c>
      <c r="C6020" s="118" t="b">
        <v>0</v>
      </c>
      <c r="D6020" s="118" t="e">
        <f t="shared" ca="1" si="1"/>
        <v>#NAME?</v>
      </c>
      <c r="E6020" s="118" t="s">
        <v>23652</v>
      </c>
      <c r="F6020" s="118" t="s">
        <v>23673</v>
      </c>
      <c r="G6020" s="118"/>
      <c r="H6020" s="118" t="s">
        <v>4276</v>
      </c>
      <c r="I6020" s="118" t="s">
        <v>7642</v>
      </c>
      <c r="J6020" s="118"/>
    </row>
    <row r="6021" spans="1:10" ht="12.75">
      <c r="A6021" s="118" t="s">
        <v>23674</v>
      </c>
      <c r="B6021" s="118" t="s">
        <v>23675</v>
      </c>
      <c r="C6021" s="118" t="b">
        <v>0</v>
      </c>
      <c r="D6021" s="118" t="e">
        <f t="shared" ca="1" si="1"/>
        <v>#NAME?</v>
      </c>
      <c r="E6021" s="118" t="s">
        <v>23652</v>
      </c>
      <c r="F6021" s="118" t="s">
        <v>23676</v>
      </c>
      <c r="G6021" s="118"/>
      <c r="H6021" s="118" t="s">
        <v>4276</v>
      </c>
      <c r="I6021" s="118" t="s">
        <v>3131</v>
      </c>
      <c r="J6021" s="118" t="s">
        <v>7622</v>
      </c>
    </row>
    <row r="6022" spans="1:10" ht="12.75">
      <c r="A6022" s="118" t="s">
        <v>10614</v>
      </c>
      <c r="B6022" s="118" t="s">
        <v>18174</v>
      </c>
      <c r="C6022" s="118" t="b">
        <v>0</v>
      </c>
      <c r="D6022" s="118" t="e">
        <f t="shared" ca="1" si="1"/>
        <v>#NAME?</v>
      </c>
      <c r="E6022" s="118" t="s">
        <v>23652</v>
      </c>
      <c r="F6022" s="118" t="s">
        <v>23677</v>
      </c>
      <c r="G6022" s="118"/>
      <c r="H6022" s="118" t="s">
        <v>4276</v>
      </c>
      <c r="I6022" s="118" t="s">
        <v>3131</v>
      </c>
      <c r="J6022" s="118" t="s">
        <v>7622</v>
      </c>
    </row>
    <row r="6023" spans="1:10" ht="12.75">
      <c r="A6023" s="118" t="s">
        <v>23678</v>
      </c>
      <c r="B6023" s="118" t="s">
        <v>23679</v>
      </c>
      <c r="C6023" s="118" t="b">
        <v>0</v>
      </c>
      <c r="D6023" s="118" t="e">
        <f t="shared" ca="1" si="1"/>
        <v>#NAME?</v>
      </c>
      <c r="E6023" s="118" t="s">
        <v>23680</v>
      </c>
      <c r="F6023" s="118" t="s">
        <v>23681</v>
      </c>
      <c r="G6023" s="118"/>
      <c r="H6023" s="118" t="s">
        <v>4278</v>
      </c>
      <c r="I6023" s="118" t="s">
        <v>9364</v>
      </c>
      <c r="J6023" s="118"/>
    </row>
    <row r="6024" spans="1:10" ht="12.75">
      <c r="A6024" s="118" t="s">
        <v>23682</v>
      </c>
      <c r="B6024" s="118" t="s">
        <v>23683</v>
      </c>
      <c r="C6024" s="118" t="b">
        <v>0</v>
      </c>
      <c r="D6024" s="118" t="e">
        <f t="shared" ca="1" si="1"/>
        <v>#NAME?</v>
      </c>
      <c r="E6024" s="118" t="s">
        <v>23680</v>
      </c>
      <c r="F6024" s="118" t="s">
        <v>23684</v>
      </c>
      <c r="G6024" s="118"/>
      <c r="H6024" s="118" t="s">
        <v>4551</v>
      </c>
      <c r="I6024" s="118" t="s">
        <v>9364</v>
      </c>
      <c r="J6024" s="118"/>
    </row>
    <row r="6025" spans="1:10" ht="12.75">
      <c r="A6025" s="118" t="s">
        <v>13256</v>
      </c>
      <c r="B6025" s="118" t="s">
        <v>23685</v>
      </c>
      <c r="C6025" s="118" t="b">
        <v>0</v>
      </c>
      <c r="D6025" s="118" t="e">
        <f t="shared" ca="1" si="1"/>
        <v>#NAME?</v>
      </c>
      <c r="E6025" s="118" t="s">
        <v>23680</v>
      </c>
      <c r="F6025" s="118" t="s">
        <v>23686</v>
      </c>
      <c r="G6025" s="118"/>
      <c r="H6025" s="118" t="s">
        <v>54</v>
      </c>
      <c r="I6025" s="118" t="s">
        <v>9364</v>
      </c>
      <c r="J6025" s="118"/>
    </row>
    <row r="6026" spans="1:10" ht="12.75">
      <c r="A6026" s="118" t="s">
        <v>23687</v>
      </c>
      <c r="B6026" s="118" t="s">
        <v>23688</v>
      </c>
      <c r="C6026" s="118" t="b">
        <v>0</v>
      </c>
      <c r="D6026" s="118" t="e">
        <f t="shared" ca="1" si="1"/>
        <v>#NAME?</v>
      </c>
      <c r="E6026" s="118" t="s">
        <v>23680</v>
      </c>
      <c r="F6026" s="118" t="s">
        <v>23689</v>
      </c>
      <c r="G6026" s="118"/>
      <c r="H6026" s="118" t="s">
        <v>54</v>
      </c>
      <c r="I6026" s="118" t="s">
        <v>9364</v>
      </c>
      <c r="J6026" s="118"/>
    </row>
    <row r="6027" spans="1:10" ht="12.75">
      <c r="A6027" s="118" t="s">
        <v>23690</v>
      </c>
      <c r="B6027" s="118" t="s">
        <v>23691</v>
      </c>
      <c r="C6027" s="118" t="b">
        <v>0</v>
      </c>
      <c r="D6027" s="118" t="e">
        <f t="shared" ca="1" si="1"/>
        <v>#NAME?</v>
      </c>
      <c r="E6027" s="118" t="s">
        <v>23680</v>
      </c>
      <c r="F6027" s="118" t="s">
        <v>23692</v>
      </c>
      <c r="G6027" s="118"/>
      <c r="H6027" s="118" t="s">
        <v>7784</v>
      </c>
      <c r="I6027" s="118" t="s">
        <v>9364</v>
      </c>
      <c r="J6027" s="118"/>
    </row>
    <row r="6028" spans="1:10" ht="12.75">
      <c r="A6028" s="118" t="s">
        <v>23693</v>
      </c>
      <c r="B6028" s="118" t="s">
        <v>23694</v>
      </c>
      <c r="C6028" s="118" t="b">
        <v>0</v>
      </c>
      <c r="D6028" s="118" t="e">
        <f t="shared" ca="1" si="1"/>
        <v>#NAME?</v>
      </c>
      <c r="E6028" s="118" t="s">
        <v>23680</v>
      </c>
      <c r="F6028" s="118" t="s">
        <v>23695</v>
      </c>
      <c r="G6028" s="118"/>
      <c r="H6028" s="118" t="s">
        <v>54</v>
      </c>
      <c r="I6028" s="118" t="s">
        <v>9364</v>
      </c>
      <c r="J6028" s="118"/>
    </row>
    <row r="6029" spans="1:10" ht="12.75">
      <c r="A6029" s="118" t="s">
        <v>23696</v>
      </c>
      <c r="B6029" s="118" t="s">
        <v>23697</v>
      </c>
      <c r="C6029" s="118" t="b">
        <v>0</v>
      </c>
      <c r="D6029" s="118" t="e">
        <f t="shared" ca="1" si="1"/>
        <v>#NAME?</v>
      </c>
      <c r="E6029" s="118" t="s">
        <v>23698</v>
      </c>
      <c r="F6029" s="118" t="s">
        <v>23699</v>
      </c>
      <c r="G6029" s="118"/>
      <c r="H6029" s="118" t="s">
        <v>5368</v>
      </c>
      <c r="I6029" s="118" t="s">
        <v>8536</v>
      </c>
      <c r="J6029" s="127" t="s">
        <v>8537</v>
      </c>
    </row>
    <row r="6030" spans="1:10" ht="12.75">
      <c r="A6030" s="118" t="s">
        <v>910</v>
      </c>
      <c r="B6030" s="118" t="s">
        <v>23700</v>
      </c>
      <c r="C6030" s="118" t="b">
        <v>0</v>
      </c>
      <c r="D6030" s="118" t="e">
        <f t="shared" ca="1" si="1"/>
        <v>#NAME?</v>
      </c>
      <c r="E6030" s="118" t="s">
        <v>23698</v>
      </c>
      <c r="F6030" s="118" t="s">
        <v>23701</v>
      </c>
      <c r="G6030" s="118"/>
      <c r="H6030" s="118" t="s">
        <v>5368</v>
      </c>
      <c r="I6030" s="118" t="s">
        <v>8536</v>
      </c>
      <c r="J6030" s="127" t="s">
        <v>8537</v>
      </c>
    </row>
    <row r="6031" spans="1:10" ht="12.75">
      <c r="A6031" s="118" t="s">
        <v>11213</v>
      </c>
      <c r="B6031" s="118" t="s">
        <v>18524</v>
      </c>
      <c r="C6031" s="118" t="b">
        <v>0</v>
      </c>
      <c r="D6031" s="118" t="e">
        <f t="shared" ca="1" si="1"/>
        <v>#NAME?</v>
      </c>
      <c r="E6031" s="118" t="s">
        <v>23698</v>
      </c>
      <c r="F6031" s="118" t="s">
        <v>23702</v>
      </c>
      <c r="G6031" s="118"/>
      <c r="H6031" s="118" t="s">
        <v>4276</v>
      </c>
      <c r="I6031" s="118" t="s">
        <v>8536</v>
      </c>
      <c r="J6031" s="127" t="s">
        <v>8537</v>
      </c>
    </row>
    <row r="6032" spans="1:10" ht="12.75">
      <c r="A6032" s="118" t="s">
        <v>7966</v>
      </c>
      <c r="B6032" s="118" t="s">
        <v>7831</v>
      </c>
      <c r="C6032" s="118" t="b">
        <v>0</v>
      </c>
      <c r="D6032" s="118" t="e">
        <f t="shared" ca="1" si="1"/>
        <v>#NAME?</v>
      </c>
      <c r="E6032" s="118" t="s">
        <v>23698</v>
      </c>
      <c r="F6032" s="118" t="s">
        <v>23703</v>
      </c>
      <c r="G6032" s="118"/>
      <c r="H6032" s="118" t="s">
        <v>4276</v>
      </c>
      <c r="I6032" s="118" t="s">
        <v>8536</v>
      </c>
      <c r="J6032" s="127" t="s">
        <v>8537</v>
      </c>
    </row>
    <row r="6033" spans="1:10" ht="12.75">
      <c r="A6033" s="118" t="s">
        <v>23704</v>
      </c>
      <c r="B6033" s="118" t="s">
        <v>23705</v>
      </c>
      <c r="C6033" s="118" t="b">
        <v>0</v>
      </c>
      <c r="D6033" s="118" t="e">
        <f t="shared" ca="1" si="1"/>
        <v>#NAME?</v>
      </c>
      <c r="E6033" s="118" t="s">
        <v>23698</v>
      </c>
      <c r="F6033" s="118" t="s">
        <v>23706</v>
      </c>
      <c r="G6033" s="118"/>
      <c r="H6033" s="118" t="s">
        <v>7611</v>
      </c>
      <c r="I6033" s="118" t="s">
        <v>8536</v>
      </c>
      <c r="J6033" s="127" t="s">
        <v>8537</v>
      </c>
    </row>
    <row r="6034" spans="1:10" ht="12.75">
      <c r="A6034" s="118" t="s">
        <v>2641</v>
      </c>
      <c r="B6034" s="118" t="s">
        <v>23707</v>
      </c>
      <c r="C6034" s="118" t="b">
        <v>0</v>
      </c>
      <c r="D6034" s="118" t="e">
        <f t="shared" ca="1" si="1"/>
        <v>#NAME?</v>
      </c>
      <c r="E6034" s="118" t="s">
        <v>23698</v>
      </c>
      <c r="F6034" s="118" t="s">
        <v>23708</v>
      </c>
      <c r="G6034" s="118"/>
      <c r="H6034" s="118" t="s">
        <v>5368</v>
      </c>
      <c r="I6034" s="118" t="s">
        <v>8536</v>
      </c>
      <c r="J6034" s="127" t="s">
        <v>8537</v>
      </c>
    </row>
    <row r="6035" spans="1:10" ht="12.75">
      <c r="A6035" s="118" t="s">
        <v>23709</v>
      </c>
      <c r="B6035" s="118" t="s">
        <v>2441</v>
      </c>
      <c r="C6035" s="118" t="b">
        <v>0</v>
      </c>
      <c r="D6035" s="118" t="e">
        <f t="shared" ca="1" si="1"/>
        <v>#NAME?</v>
      </c>
      <c r="E6035" s="118" t="s">
        <v>23710</v>
      </c>
      <c r="F6035" s="118" t="s">
        <v>23711</v>
      </c>
      <c r="G6035" s="118"/>
      <c r="H6035" s="118" t="s">
        <v>5607</v>
      </c>
      <c r="I6035" s="118" t="s">
        <v>11902</v>
      </c>
      <c r="J6035" s="118"/>
    </row>
    <row r="6036" spans="1:10" ht="12.75">
      <c r="A6036" s="118" t="s">
        <v>13867</v>
      </c>
      <c r="B6036" s="118" t="s">
        <v>23712</v>
      </c>
      <c r="C6036" s="118" t="b">
        <v>0</v>
      </c>
      <c r="D6036" s="118" t="e">
        <f t="shared" ca="1" si="1"/>
        <v>#NAME?</v>
      </c>
      <c r="E6036" s="118" t="s">
        <v>23710</v>
      </c>
      <c r="F6036" s="118" t="s">
        <v>23713</v>
      </c>
      <c r="G6036" s="118"/>
      <c r="H6036" s="118" t="s">
        <v>54</v>
      </c>
      <c r="I6036" s="118" t="s">
        <v>11902</v>
      </c>
      <c r="J6036" s="118"/>
    </row>
    <row r="6037" spans="1:10" ht="12.75">
      <c r="A6037" s="118" t="s">
        <v>11519</v>
      </c>
      <c r="B6037" s="118" t="s">
        <v>23714</v>
      </c>
      <c r="C6037" s="118" t="b">
        <v>0</v>
      </c>
      <c r="D6037" s="118" t="e">
        <f t="shared" ca="1" si="1"/>
        <v>#NAME?</v>
      </c>
      <c r="E6037" s="118" t="s">
        <v>23715</v>
      </c>
      <c r="F6037" s="118" t="s">
        <v>23716</v>
      </c>
      <c r="G6037" s="118"/>
      <c r="H6037" s="118" t="s">
        <v>54</v>
      </c>
      <c r="I6037" s="118" t="s">
        <v>7642</v>
      </c>
      <c r="J6037" s="118"/>
    </row>
    <row r="6038" spans="1:10" ht="12.75">
      <c r="A6038" s="118" t="s">
        <v>7966</v>
      </c>
      <c r="B6038" s="118" t="s">
        <v>23717</v>
      </c>
      <c r="C6038" s="118" t="b">
        <v>0</v>
      </c>
      <c r="D6038" s="118" t="e">
        <f t="shared" ca="1" si="1"/>
        <v>#NAME?</v>
      </c>
      <c r="E6038" s="118" t="s">
        <v>23715</v>
      </c>
      <c r="F6038" s="118" t="s">
        <v>23718</v>
      </c>
      <c r="G6038" s="118"/>
      <c r="H6038" s="118" t="s">
        <v>54</v>
      </c>
      <c r="I6038" s="118" t="s">
        <v>7642</v>
      </c>
      <c r="J6038" s="118"/>
    </row>
    <row r="6039" spans="1:10" ht="12.75">
      <c r="A6039" s="118" t="s">
        <v>23719</v>
      </c>
      <c r="B6039" s="118" t="s">
        <v>23720</v>
      </c>
      <c r="C6039" s="118" t="b">
        <v>0</v>
      </c>
      <c r="D6039" s="118" t="e">
        <f t="shared" ca="1" si="1"/>
        <v>#NAME?</v>
      </c>
      <c r="E6039" s="118" t="s">
        <v>23715</v>
      </c>
      <c r="F6039" s="118" t="s">
        <v>23721</v>
      </c>
      <c r="G6039" s="118"/>
      <c r="H6039" s="118" t="s">
        <v>4485</v>
      </c>
      <c r="I6039" s="118" t="s">
        <v>7642</v>
      </c>
      <c r="J6039" s="118"/>
    </row>
    <row r="6040" spans="1:10" ht="12.75">
      <c r="A6040" s="118" t="s">
        <v>20024</v>
      </c>
      <c r="B6040" s="118" t="s">
        <v>23722</v>
      </c>
      <c r="C6040" s="118" t="b">
        <v>0</v>
      </c>
      <c r="D6040" s="118" t="e">
        <f t="shared" ca="1" si="1"/>
        <v>#NAME?</v>
      </c>
      <c r="E6040" s="118" t="s">
        <v>23723</v>
      </c>
      <c r="F6040" s="118" t="s">
        <v>23724</v>
      </c>
      <c r="G6040" s="118"/>
      <c r="H6040" s="118" t="s">
        <v>4276</v>
      </c>
      <c r="I6040" s="118" t="s">
        <v>7642</v>
      </c>
      <c r="J6040" s="118"/>
    </row>
    <row r="6041" spans="1:10" ht="12.75">
      <c r="A6041" s="118" t="s">
        <v>23725</v>
      </c>
      <c r="B6041" s="118" t="s">
        <v>23726</v>
      </c>
      <c r="C6041" s="118" t="b">
        <v>0</v>
      </c>
      <c r="D6041" s="118" t="e">
        <f t="shared" ca="1" si="1"/>
        <v>#NAME?</v>
      </c>
      <c r="E6041" s="118" t="s">
        <v>23727</v>
      </c>
      <c r="F6041" s="118" t="s">
        <v>23728</v>
      </c>
      <c r="G6041" s="118"/>
      <c r="H6041" s="118" t="s">
        <v>4276</v>
      </c>
      <c r="I6041" s="118" t="s">
        <v>7820</v>
      </c>
      <c r="J6041" s="118" t="s">
        <v>7820</v>
      </c>
    </row>
    <row r="6042" spans="1:10" ht="12.75">
      <c r="A6042" s="118" t="s">
        <v>13447</v>
      </c>
      <c r="B6042" s="118" t="s">
        <v>8141</v>
      </c>
      <c r="C6042" s="118" t="b">
        <v>0</v>
      </c>
      <c r="D6042" s="118" t="e">
        <f t="shared" ca="1" si="1"/>
        <v>#NAME?</v>
      </c>
      <c r="E6042" s="118" t="s">
        <v>23727</v>
      </c>
      <c r="F6042" s="118" t="s">
        <v>23729</v>
      </c>
      <c r="G6042" s="118"/>
      <c r="H6042" s="118" t="s">
        <v>4276</v>
      </c>
      <c r="I6042" s="118" t="s">
        <v>10629</v>
      </c>
      <c r="J6042" s="118" t="s">
        <v>10630</v>
      </c>
    </row>
    <row r="6043" spans="1:10" ht="12.75">
      <c r="A6043" s="118" t="s">
        <v>1704</v>
      </c>
      <c r="B6043" s="118" t="s">
        <v>23730</v>
      </c>
      <c r="C6043" s="118" t="b">
        <v>0</v>
      </c>
      <c r="D6043" s="118" t="e">
        <f t="shared" ca="1" si="1"/>
        <v>#NAME?</v>
      </c>
      <c r="E6043" s="118" t="s">
        <v>23727</v>
      </c>
      <c r="F6043" s="118" t="s">
        <v>23731</v>
      </c>
      <c r="G6043" s="118"/>
      <c r="H6043" s="118" t="s">
        <v>4276</v>
      </c>
      <c r="I6043" s="118" t="s">
        <v>9131</v>
      </c>
      <c r="J6043" s="118" t="s">
        <v>7622</v>
      </c>
    </row>
    <row r="6044" spans="1:10" ht="12.75">
      <c r="A6044" s="118" t="s">
        <v>10062</v>
      </c>
      <c r="B6044" s="118" t="s">
        <v>23732</v>
      </c>
      <c r="C6044" s="118" t="b">
        <v>0</v>
      </c>
      <c r="D6044" s="118" t="e">
        <f t="shared" ca="1" si="1"/>
        <v>#NAME?</v>
      </c>
      <c r="E6044" s="118" t="s">
        <v>23727</v>
      </c>
      <c r="F6044" s="118" t="s">
        <v>23733</v>
      </c>
      <c r="G6044" s="118"/>
      <c r="H6044" s="118" t="s">
        <v>4276</v>
      </c>
      <c r="I6044" s="118" t="s">
        <v>9131</v>
      </c>
      <c r="J6044" s="118" t="s">
        <v>7622</v>
      </c>
    </row>
    <row r="6045" spans="1:10" ht="12.75">
      <c r="A6045" s="118" t="s">
        <v>13576</v>
      </c>
      <c r="B6045" s="118" t="s">
        <v>23734</v>
      </c>
      <c r="C6045" s="118" t="b">
        <v>0</v>
      </c>
      <c r="D6045" s="118" t="e">
        <f t="shared" ca="1" si="1"/>
        <v>#NAME?</v>
      </c>
      <c r="E6045" s="118" t="s">
        <v>23727</v>
      </c>
      <c r="F6045" s="118" t="s">
        <v>23735</v>
      </c>
      <c r="G6045" s="118"/>
      <c r="H6045" s="118" t="s">
        <v>4485</v>
      </c>
      <c r="I6045" s="118" t="s">
        <v>9131</v>
      </c>
      <c r="J6045" s="118" t="s">
        <v>7622</v>
      </c>
    </row>
    <row r="6046" spans="1:10" ht="12.75">
      <c r="A6046" s="118" t="s">
        <v>1817</v>
      </c>
      <c r="B6046" s="118" t="s">
        <v>23736</v>
      </c>
      <c r="C6046" s="118" t="b">
        <v>0</v>
      </c>
      <c r="D6046" s="118" t="e">
        <f t="shared" ca="1" si="1"/>
        <v>#NAME?</v>
      </c>
      <c r="E6046" s="118" t="s">
        <v>23727</v>
      </c>
      <c r="F6046" s="118" t="s">
        <v>23737</v>
      </c>
      <c r="G6046" s="118"/>
      <c r="H6046" s="118" t="s">
        <v>23738</v>
      </c>
      <c r="I6046" s="118" t="s">
        <v>9131</v>
      </c>
      <c r="J6046" s="118" t="s">
        <v>7622</v>
      </c>
    </row>
    <row r="6047" spans="1:10" ht="12.75">
      <c r="A6047" s="118" t="s">
        <v>8748</v>
      </c>
      <c r="B6047" s="118" t="s">
        <v>2423</v>
      </c>
      <c r="C6047" s="118" t="b">
        <v>0</v>
      </c>
      <c r="D6047" s="118" t="e">
        <f t="shared" ca="1" si="1"/>
        <v>#NAME?</v>
      </c>
      <c r="E6047" s="118" t="s">
        <v>23727</v>
      </c>
      <c r="F6047" s="118" t="s">
        <v>23739</v>
      </c>
      <c r="G6047" s="118"/>
      <c r="H6047" s="118" t="s">
        <v>4276</v>
      </c>
      <c r="I6047" s="118" t="s">
        <v>9131</v>
      </c>
      <c r="J6047" s="118" t="s">
        <v>7622</v>
      </c>
    </row>
    <row r="6048" spans="1:10" ht="12.75">
      <c r="A6048" s="118" t="s">
        <v>846</v>
      </c>
      <c r="B6048" s="118" t="s">
        <v>23740</v>
      </c>
      <c r="C6048" s="118" t="b">
        <v>0</v>
      </c>
      <c r="D6048" s="118" t="e">
        <f t="shared" ca="1" si="1"/>
        <v>#NAME?</v>
      </c>
      <c r="E6048" s="118" t="s">
        <v>23727</v>
      </c>
      <c r="F6048" s="118" t="s">
        <v>23741</v>
      </c>
      <c r="G6048" s="118"/>
      <c r="H6048" s="118" t="s">
        <v>4485</v>
      </c>
      <c r="I6048" s="118" t="s">
        <v>7590</v>
      </c>
      <c r="J6048" s="118" t="s">
        <v>7591</v>
      </c>
    </row>
    <row r="6049" spans="1:10" ht="12.75">
      <c r="A6049" s="118" t="s">
        <v>23742</v>
      </c>
      <c r="B6049" s="118" t="s">
        <v>23743</v>
      </c>
      <c r="C6049" s="118" t="b">
        <v>0</v>
      </c>
      <c r="D6049" s="118" t="e">
        <f t="shared" ca="1" si="1"/>
        <v>#NAME?</v>
      </c>
      <c r="E6049" s="118" t="s">
        <v>23727</v>
      </c>
      <c r="F6049" s="118" t="s">
        <v>23744</v>
      </c>
      <c r="G6049" s="118"/>
      <c r="H6049" s="118" t="s">
        <v>4485</v>
      </c>
      <c r="I6049" s="118" t="s">
        <v>9131</v>
      </c>
      <c r="J6049" s="118" t="s">
        <v>7622</v>
      </c>
    </row>
    <row r="6050" spans="1:10" ht="12.75">
      <c r="A6050" s="118" t="s">
        <v>13644</v>
      </c>
      <c r="B6050" s="118" t="s">
        <v>23745</v>
      </c>
      <c r="C6050" s="118" t="b">
        <v>0</v>
      </c>
      <c r="D6050" s="118" t="e">
        <f t="shared" ca="1" si="1"/>
        <v>#NAME?</v>
      </c>
      <c r="E6050" s="118" t="s">
        <v>23727</v>
      </c>
      <c r="F6050" s="118" t="s">
        <v>23746</v>
      </c>
      <c r="G6050" s="118"/>
      <c r="H6050" s="118" t="s">
        <v>4276</v>
      </c>
      <c r="I6050" s="118" t="s">
        <v>7590</v>
      </c>
      <c r="J6050" s="118" t="s">
        <v>7591</v>
      </c>
    </row>
    <row r="6051" spans="1:10" ht="12.75">
      <c r="A6051" s="118" t="s">
        <v>1591</v>
      </c>
      <c r="B6051" s="118" t="s">
        <v>23747</v>
      </c>
      <c r="C6051" s="118" t="b">
        <v>0</v>
      </c>
      <c r="D6051" s="118" t="e">
        <f t="shared" ca="1" si="1"/>
        <v>#NAME?</v>
      </c>
      <c r="E6051" s="118" t="s">
        <v>23727</v>
      </c>
      <c r="F6051" s="118" t="s">
        <v>23748</v>
      </c>
      <c r="G6051" s="118"/>
      <c r="H6051" s="118" t="s">
        <v>4485</v>
      </c>
      <c r="I6051" s="118" t="s">
        <v>10629</v>
      </c>
      <c r="J6051" s="118" t="s">
        <v>10630</v>
      </c>
    </row>
    <row r="6052" spans="1:10" ht="12.75">
      <c r="A6052" s="118" t="s">
        <v>16977</v>
      </c>
      <c r="B6052" s="118" t="s">
        <v>23749</v>
      </c>
      <c r="C6052" s="118" t="b">
        <v>0</v>
      </c>
      <c r="D6052" s="118" t="e">
        <f t="shared" ca="1" si="1"/>
        <v>#NAME?</v>
      </c>
      <c r="E6052" s="118" t="s">
        <v>23727</v>
      </c>
      <c r="F6052" s="118" t="s">
        <v>23750</v>
      </c>
      <c r="G6052" s="118"/>
      <c r="H6052" s="118" t="s">
        <v>7754</v>
      </c>
      <c r="I6052" s="118" t="s">
        <v>9131</v>
      </c>
      <c r="J6052" s="118" t="s">
        <v>7622</v>
      </c>
    </row>
    <row r="6053" spans="1:10" ht="12.75">
      <c r="A6053" s="118" t="s">
        <v>882</v>
      </c>
      <c r="B6053" s="118" t="s">
        <v>14968</v>
      </c>
      <c r="C6053" s="118" t="b">
        <v>0</v>
      </c>
      <c r="D6053" s="118" t="e">
        <f t="shared" ca="1" si="1"/>
        <v>#NAME?</v>
      </c>
      <c r="E6053" s="118" t="s">
        <v>23727</v>
      </c>
      <c r="F6053" s="118" t="s">
        <v>23751</v>
      </c>
      <c r="G6053" s="118"/>
      <c r="H6053" s="118" t="s">
        <v>4485</v>
      </c>
      <c r="I6053" s="118" t="s">
        <v>7590</v>
      </c>
      <c r="J6053" s="118" t="s">
        <v>7591</v>
      </c>
    </row>
    <row r="6054" spans="1:10" ht="12.75">
      <c r="A6054" s="118" t="s">
        <v>2193</v>
      </c>
      <c r="B6054" s="118" t="s">
        <v>1485</v>
      </c>
      <c r="C6054" s="118" t="b">
        <v>0</v>
      </c>
      <c r="D6054" s="118" t="e">
        <f t="shared" ca="1" si="1"/>
        <v>#NAME?</v>
      </c>
      <c r="E6054" s="118" t="s">
        <v>23727</v>
      </c>
      <c r="F6054" s="118" t="s">
        <v>23752</v>
      </c>
      <c r="G6054" s="118"/>
      <c r="H6054" s="118" t="s">
        <v>4276</v>
      </c>
      <c r="I6054" s="118" t="s">
        <v>7590</v>
      </c>
      <c r="J6054" s="118" t="s">
        <v>7591</v>
      </c>
    </row>
    <row r="6055" spans="1:10" ht="12.75">
      <c r="A6055" s="118" t="s">
        <v>2135</v>
      </c>
      <c r="B6055" s="118" t="s">
        <v>23753</v>
      </c>
      <c r="C6055" s="118" t="b">
        <v>0</v>
      </c>
      <c r="D6055" s="118" t="e">
        <f t="shared" ca="1" si="1"/>
        <v>#NAME?</v>
      </c>
      <c r="E6055" s="118" t="s">
        <v>23727</v>
      </c>
      <c r="F6055" s="118" t="s">
        <v>23754</v>
      </c>
      <c r="G6055" s="118"/>
      <c r="H6055" s="118" t="s">
        <v>9125</v>
      </c>
      <c r="I6055" s="118" t="s">
        <v>7590</v>
      </c>
      <c r="J6055" s="118" t="s">
        <v>7591</v>
      </c>
    </row>
    <row r="6056" spans="1:10" ht="12.75">
      <c r="A6056" s="118" t="s">
        <v>2226</v>
      </c>
      <c r="B6056" s="118" t="s">
        <v>13790</v>
      </c>
      <c r="C6056" s="118" t="b">
        <v>0</v>
      </c>
      <c r="D6056" s="118" t="e">
        <f t="shared" ca="1" si="1"/>
        <v>#NAME?</v>
      </c>
      <c r="E6056" s="118" t="s">
        <v>23727</v>
      </c>
      <c r="F6056" s="118" t="s">
        <v>23755</v>
      </c>
      <c r="G6056" s="118"/>
      <c r="H6056" s="118" t="s">
        <v>4276</v>
      </c>
      <c r="I6056" s="118" t="s">
        <v>9131</v>
      </c>
      <c r="J6056" s="118" t="s">
        <v>7622</v>
      </c>
    </row>
    <row r="6057" spans="1:10" ht="12.75">
      <c r="A6057" s="118" t="s">
        <v>10968</v>
      </c>
      <c r="B6057" s="118" t="s">
        <v>23756</v>
      </c>
      <c r="C6057" s="118" t="b">
        <v>0</v>
      </c>
      <c r="D6057" s="118" t="e">
        <f t="shared" ca="1" si="1"/>
        <v>#NAME?</v>
      </c>
      <c r="E6057" s="118" t="s">
        <v>23727</v>
      </c>
      <c r="F6057" s="118" t="s">
        <v>23757</v>
      </c>
      <c r="G6057" s="118"/>
      <c r="H6057" s="118" t="s">
        <v>4276</v>
      </c>
      <c r="I6057" s="118" t="s">
        <v>9131</v>
      </c>
      <c r="J6057" s="118" t="s">
        <v>7622</v>
      </c>
    </row>
    <row r="6058" spans="1:10" ht="12.75">
      <c r="A6058" s="118" t="s">
        <v>1474</v>
      </c>
      <c r="B6058" s="118" t="s">
        <v>11749</v>
      </c>
      <c r="C6058" s="118" t="b">
        <v>0</v>
      </c>
      <c r="D6058" s="118" t="e">
        <f t="shared" ca="1" si="1"/>
        <v>#NAME?</v>
      </c>
      <c r="E6058" s="118" t="s">
        <v>23758</v>
      </c>
      <c r="F6058" s="118" t="s">
        <v>23759</v>
      </c>
      <c r="G6058" s="118"/>
      <c r="H6058" s="118" t="s">
        <v>5607</v>
      </c>
      <c r="I6058" s="118" t="s">
        <v>7762</v>
      </c>
      <c r="J6058" s="118" t="s">
        <v>7763</v>
      </c>
    </row>
    <row r="6059" spans="1:10" ht="12.75">
      <c r="A6059" s="118" t="s">
        <v>1063</v>
      </c>
      <c r="B6059" s="118" t="s">
        <v>23545</v>
      </c>
      <c r="C6059" s="118" t="b">
        <v>0</v>
      </c>
      <c r="D6059" s="118" t="e">
        <f t="shared" ca="1" si="1"/>
        <v>#NAME?</v>
      </c>
      <c r="E6059" s="118" t="s">
        <v>23758</v>
      </c>
      <c r="F6059" s="118" t="s">
        <v>23760</v>
      </c>
      <c r="G6059" s="118"/>
      <c r="H6059" s="118" t="s">
        <v>5607</v>
      </c>
      <c r="I6059" s="118" t="s">
        <v>7762</v>
      </c>
      <c r="J6059" s="118" t="s">
        <v>7763</v>
      </c>
    </row>
    <row r="6060" spans="1:10" ht="12.75">
      <c r="A6060" s="118" t="s">
        <v>873</v>
      </c>
      <c r="B6060" s="118" t="s">
        <v>1620</v>
      </c>
      <c r="C6060" s="118" t="b">
        <v>0</v>
      </c>
      <c r="D6060" s="118" t="e">
        <f t="shared" ca="1" si="1"/>
        <v>#NAME?</v>
      </c>
      <c r="E6060" s="118" t="s">
        <v>23758</v>
      </c>
      <c r="F6060" s="118" t="s">
        <v>23761</v>
      </c>
      <c r="G6060" s="118"/>
      <c r="H6060" s="118" t="s">
        <v>4276</v>
      </c>
      <c r="I6060" s="118" t="s">
        <v>7762</v>
      </c>
      <c r="J6060" s="118" t="s">
        <v>7763</v>
      </c>
    </row>
    <row r="6061" spans="1:10" ht="12.75">
      <c r="A6061" s="118" t="s">
        <v>16112</v>
      </c>
      <c r="B6061" s="118" t="s">
        <v>23762</v>
      </c>
      <c r="C6061" s="118" t="b">
        <v>0</v>
      </c>
      <c r="D6061" s="118" t="e">
        <f t="shared" ca="1" si="1"/>
        <v>#NAME?</v>
      </c>
      <c r="E6061" s="118" t="s">
        <v>23763</v>
      </c>
      <c r="F6061" s="118" t="s">
        <v>23764</v>
      </c>
      <c r="G6061" s="118"/>
      <c r="H6061" s="118" t="s">
        <v>54</v>
      </c>
      <c r="I6061" s="118" t="s">
        <v>23765</v>
      </c>
      <c r="J6061" s="118"/>
    </row>
    <row r="6062" spans="1:10" ht="12.75">
      <c r="A6062" s="118" t="s">
        <v>8090</v>
      </c>
      <c r="B6062" s="118" t="s">
        <v>23766</v>
      </c>
      <c r="C6062" s="118" t="b">
        <v>0</v>
      </c>
      <c r="D6062" s="118" t="e">
        <f t="shared" ca="1" si="1"/>
        <v>#NAME?</v>
      </c>
      <c r="E6062" s="118" t="s">
        <v>23763</v>
      </c>
      <c r="F6062" s="118" t="s">
        <v>23767</v>
      </c>
      <c r="G6062" s="118"/>
      <c r="H6062" s="118" t="s">
        <v>5607</v>
      </c>
      <c r="I6062" s="118" t="s">
        <v>23765</v>
      </c>
      <c r="J6062" s="118"/>
    </row>
    <row r="6063" spans="1:10" ht="12.75">
      <c r="A6063" s="118" t="s">
        <v>8090</v>
      </c>
      <c r="B6063" s="118" t="s">
        <v>23768</v>
      </c>
      <c r="C6063" s="118" t="b">
        <v>0</v>
      </c>
      <c r="D6063" s="118" t="e">
        <f t="shared" ca="1" si="1"/>
        <v>#NAME?</v>
      </c>
      <c r="E6063" s="118" t="s">
        <v>23763</v>
      </c>
      <c r="F6063" s="118" t="s">
        <v>23769</v>
      </c>
      <c r="G6063" s="118"/>
      <c r="H6063" s="118" t="s">
        <v>5607</v>
      </c>
      <c r="I6063" s="118" t="s">
        <v>23765</v>
      </c>
      <c r="J6063" s="118"/>
    </row>
    <row r="6064" spans="1:10" ht="12.75">
      <c r="A6064" s="118" t="s">
        <v>23770</v>
      </c>
      <c r="B6064" s="118" t="s">
        <v>23771</v>
      </c>
      <c r="C6064" s="118" t="b">
        <v>0</v>
      </c>
      <c r="D6064" s="118" t="e">
        <f t="shared" ca="1" si="1"/>
        <v>#NAME?</v>
      </c>
      <c r="E6064" s="118" t="s">
        <v>23763</v>
      </c>
      <c r="F6064" s="118" t="s">
        <v>23772</v>
      </c>
      <c r="G6064" s="118"/>
      <c r="H6064" s="118" t="s">
        <v>5273</v>
      </c>
      <c r="I6064" s="118" t="s">
        <v>23765</v>
      </c>
      <c r="J6064" s="118"/>
    </row>
    <row r="6065" spans="1:10" ht="12.75">
      <c r="A6065" s="118" t="s">
        <v>17685</v>
      </c>
      <c r="B6065" s="118" t="s">
        <v>23773</v>
      </c>
      <c r="C6065" s="118" t="b">
        <v>0</v>
      </c>
      <c r="D6065" s="118" t="e">
        <f t="shared" ca="1" si="1"/>
        <v>#NAME?</v>
      </c>
      <c r="E6065" s="118" t="s">
        <v>23763</v>
      </c>
      <c r="F6065" s="118" t="s">
        <v>23774</v>
      </c>
      <c r="G6065" s="118"/>
      <c r="H6065" s="118" t="s">
        <v>4278</v>
      </c>
      <c r="I6065" s="118" t="s">
        <v>23765</v>
      </c>
      <c r="J6065" s="118"/>
    </row>
    <row r="6066" spans="1:10" ht="12.75">
      <c r="A6066" s="118" t="s">
        <v>20083</v>
      </c>
      <c r="B6066" s="118" t="s">
        <v>23775</v>
      </c>
      <c r="C6066" s="118" t="b">
        <v>0</v>
      </c>
      <c r="D6066" s="118" t="e">
        <f t="shared" ca="1" si="1"/>
        <v>#NAME?</v>
      </c>
      <c r="E6066" s="118" t="s">
        <v>23763</v>
      </c>
      <c r="F6066" s="118" t="s">
        <v>23776</v>
      </c>
      <c r="G6066" s="118"/>
      <c r="H6066" s="118" t="s">
        <v>4908</v>
      </c>
      <c r="I6066" s="118" t="s">
        <v>23765</v>
      </c>
      <c r="J6066" s="118"/>
    </row>
    <row r="6067" spans="1:10" ht="12.75">
      <c r="A6067" s="118" t="s">
        <v>8490</v>
      </c>
      <c r="B6067" s="118" t="s">
        <v>23777</v>
      </c>
      <c r="C6067" s="118" t="b">
        <v>0</v>
      </c>
      <c r="D6067" s="118" t="e">
        <f t="shared" ca="1" si="1"/>
        <v>#NAME?</v>
      </c>
      <c r="E6067" s="118" t="s">
        <v>23778</v>
      </c>
      <c r="F6067" s="118" t="s">
        <v>23779</v>
      </c>
      <c r="G6067" s="118"/>
      <c r="H6067" s="118" t="s">
        <v>54</v>
      </c>
      <c r="I6067" s="118" t="s">
        <v>7642</v>
      </c>
      <c r="J6067" s="118"/>
    </row>
    <row r="6068" spans="1:10" ht="12.75">
      <c r="A6068" s="118" t="s">
        <v>2671</v>
      </c>
      <c r="B6068" s="118" t="s">
        <v>23780</v>
      </c>
      <c r="C6068" s="118" t="b">
        <v>0</v>
      </c>
      <c r="D6068" s="118" t="e">
        <f t="shared" ca="1" si="1"/>
        <v>#NAME?</v>
      </c>
      <c r="E6068" s="118" t="s">
        <v>23781</v>
      </c>
      <c r="F6068" s="118" t="s">
        <v>23782</v>
      </c>
      <c r="G6068" s="118"/>
      <c r="H6068" s="118" t="s">
        <v>4276</v>
      </c>
      <c r="I6068" s="118" t="s">
        <v>9840</v>
      </c>
      <c r="J6068" s="118" t="s">
        <v>7672</v>
      </c>
    </row>
    <row r="6069" spans="1:10" ht="12.75">
      <c r="A6069" s="118" t="s">
        <v>826</v>
      </c>
      <c r="B6069" s="118" t="s">
        <v>23783</v>
      </c>
      <c r="C6069" s="118" t="b">
        <v>0</v>
      </c>
      <c r="D6069" s="118" t="e">
        <f t="shared" ca="1" si="1"/>
        <v>#NAME?</v>
      </c>
      <c r="E6069" s="118" t="s">
        <v>23781</v>
      </c>
      <c r="F6069" s="118" t="s">
        <v>23784</v>
      </c>
      <c r="G6069" s="118"/>
      <c r="H6069" s="118" t="s">
        <v>4276</v>
      </c>
      <c r="I6069" s="118" t="s">
        <v>9840</v>
      </c>
      <c r="J6069" s="118" t="s">
        <v>7672</v>
      </c>
    </row>
    <row r="6070" spans="1:10" ht="12.75">
      <c r="A6070" s="118" t="s">
        <v>836</v>
      </c>
      <c r="B6070" s="118" t="s">
        <v>23785</v>
      </c>
      <c r="C6070" s="118" t="b">
        <v>0</v>
      </c>
      <c r="D6070" s="118" t="e">
        <f t="shared" ca="1" si="1"/>
        <v>#NAME?</v>
      </c>
      <c r="E6070" s="118" t="s">
        <v>23786</v>
      </c>
      <c r="F6070" s="118" t="s">
        <v>23787</v>
      </c>
      <c r="G6070" s="118"/>
      <c r="H6070" s="118" t="s">
        <v>4276</v>
      </c>
      <c r="I6070" s="118" t="s">
        <v>23788</v>
      </c>
      <c r="J6070" s="118" t="s">
        <v>7756</v>
      </c>
    </row>
    <row r="6071" spans="1:10" ht="12.75">
      <c r="A6071" s="118" t="s">
        <v>10738</v>
      </c>
      <c r="B6071" s="118" t="s">
        <v>23789</v>
      </c>
      <c r="C6071" s="118" t="b">
        <v>0</v>
      </c>
      <c r="D6071" s="118" t="e">
        <f t="shared" ca="1" si="1"/>
        <v>#NAME?</v>
      </c>
      <c r="E6071" s="118" t="s">
        <v>23786</v>
      </c>
      <c r="F6071" s="118" t="s">
        <v>23790</v>
      </c>
      <c r="G6071" s="118"/>
      <c r="H6071" s="118" t="s">
        <v>5279</v>
      </c>
      <c r="I6071" s="118" t="s">
        <v>23788</v>
      </c>
      <c r="J6071" s="118" t="s">
        <v>7756</v>
      </c>
    </row>
    <row r="6072" spans="1:10" ht="12.75">
      <c r="A6072" s="118" t="s">
        <v>1802</v>
      </c>
      <c r="B6072" s="118" t="s">
        <v>23791</v>
      </c>
      <c r="C6072" s="118" t="b">
        <v>0</v>
      </c>
      <c r="D6072" s="118" t="e">
        <f t="shared" ca="1" si="1"/>
        <v>#NAME?</v>
      </c>
      <c r="E6072" s="118" t="s">
        <v>23786</v>
      </c>
      <c r="F6072" s="118" t="s">
        <v>23792</v>
      </c>
      <c r="G6072" s="118"/>
      <c r="H6072" s="118" t="s">
        <v>9832</v>
      </c>
      <c r="I6072" s="118" t="s">
        <v>23788</v>
      </c>
      <c r="J6072" s="118" t="s">
        <v>7756</v>
      </c>
    </row>
    <row r="6073" spans="1:10" ht="12.75">
      <c r="A6073" s="118" t="s">
        <v>16844</v>
      </c>
      <c r="B6073" s="118" t="s">
        <v>23793</v>
      </c>
      <c r="C6073" s="118" t="b">
        <v>0</v>
      </c>
      <c r="D6073" s="118" t="e">
        <f t="shared" ca="1" si="1"/>
        <v>#NAME?</v>
      </c>
      <c r="E6073" s="118" t="s">
        <v>23786</v>
      </c>
      <c r="F6073" s="118" t="s">
        <v>23794</v>
      </c>
      <c r="G6073" s="118"/>
      <c r="H6073" s="118" t="s">
        <v>4276</v>
      </c>
      <c r="I6073" s="118" t="s">
        <v>23788</v>
      </c>
      <c r="J6073" s="118" t="s">
        <v>7756</v>
      </c>
    </row>
    <row r="6074" spans="1:10" ht="12.75">
      <c r="A6074" s="118" t="s">
        <v>814</v>
      </c>
      <c r="B6074" s="118" t="s">
        <v>23795</v>
      </c>
      <c r="C6074" s="118" t="b">
        <v>0</v>
      </c>
      <c r="D6074" s="118" t="e">
        <f t="shared" ca="1" si="1"/>
        <v>#NAME?</v>
      </c>
      <c r="E6074" s="118" t="s">
        <v>23796</v>
      </c>
      <c r="F6074" s="118" t="s">
        <v>23797</v>
      </c>
      <c r="G6074" s="118"/>
      <c r="H6074" s="118" t="s">
        <v>54</v>
      </c>
      <c r="I6074" s="118" t="s">
        <v>8136</v>
      </c>
      <c r="J6074" s="118" t="s">
        <v>7622</v>
      </c>
    </row>
    <row r="6075" spans="1:10" ht="12.75">
      <c r="A6075" s="118" t="s">
        <v>10777</v>
      </c>
      <c r="B6075" s="118" t="s">
        <v>23798</v>
      </c>
      <c r="C6075" s="118" t="b">
        <v>0</v>
      </c>
      <c r="D6075" s="118" t="e">
        <f t="shared" ca="1" si="1"/>
        <v>#NAME?</v>
      </c>
      <c r="E6075" s="118" t="s">
        <v>23796</v>
      </c>
      <c r="F6075" s="118" t="s">
        <v>23799</v>
      </c>
      <c r="G6075" s="118"/>
      <c r="H6075" s="118" t="s">
        <v>7611</v>
      </c>
      <c r="I6075" s="118" t="s">
        <v>8136</v>
      </c>
      <c r="J6075" s="118" t="s">
        <v>7622</v>
      </c>
    </row>
    <row r="6076" spans="1:10" ht="12.75">
      <c r="A6076" s="118" t="s">
        <v>2648</v>
      </c>
      <c r="B6076" s="118" t="s">
        <v>23800</v>
      </c>
      <c r="C6076" s="118" t="b">
        <v>0</v>
      </c>
      <c r="D6076" s="118" t="e">
        <f t="shared" ca="1" si="1"/>
        <v>#NAME?</v>
      </c>
      <c r="E6076" s="118" t="s">
        <v>23801</v>
      </c>
      <c r="F6076" s="118" t="s">
        <v>23802</v>
      </c>
      <c r="G6076" s="118"/>
      <c r="H6076" s="118" t="s">
        <v>23803</v>
      </c>
      <c r="I6076" s="118" t="s">
        <v>7642</v>
      </c>
      <c r="J6076" s="118"/>
    </row>
    <row r="6077" spans="1:10" ht="12.75">
      <c r="A6077" s="118" t="s">
        <v>18131</v>
      </c>
      <c r="B6077" s="118" t="s">
        <v>1556</v>
      </c>
      <c r="C6077" s="118" t="b">
        <v>0</v>
      </c>
      <c r="D6077" s="118" t="e">
        <f t="shared" ca="1" si="1"/>
        <v>#NAME?</v>
      </c>
      <c r="E6077" s="118" t="s">
        <v>23801</v>
      </c>
      <c r="F6077" s="118" t="s">
        <v>23804</v>
      </c>
      <c r="G6077" s="118"/>
      <c r="H6077" s="118" t="s">
        <v>23805</v>
      </c>
      <c r="I6077" s="118" t="s">
        <v>7642</v>
      </c>
      <c r="J6077" s="118"/>
    </row>
    <row r="6078" spans="1:10" ht="12.75">
      <c r="A6078" s="118" t="s">
        <v>1026</v>
      </c>
      <c r="B6078" s="118" t="s">
        <v>23806</v>
      </c>
      <c r="C6078" s="118" t="b">
        <v>0</v>
      </c>
      <c r="D6078" s="118" t="e">
        <f t="shared" ca="1" si="1"/>
        <v>#NAME?</v>
      </c>
      <c r="E6078" s="118" t="s">
        <v>23801</v>
      </c>
      <c r="F6078" s="118" t="s">
        <v>23807</v>
      </c>
      <c r="G6078" s="118"/>
      <c r="H6078" s="118" t="s">
        <v>23808</v>
      </c>
      <c r="I6078" s="118" t="s">
        <v>7642</v>
      </c>
      <c r="J6078" s="118"/>
    </row>
    <row r="6079" spans="1:10" ht="12.75">
      <c r="A6079" s="118" t="s">
        <v>1124</v>
      </c>
      <c r="B6079" s="118" t="s">
        <v>23809</v>
      </c>
      <c r="C6079" s="118" t="b">
        <v>0</v>
      </c>
      <c r="D6079" s="118" t="e">
        <f t="shared" ca="1" si="1"/>
        <v>#NAME?</v>
      </c>
      <c r="E6079" s="118" t="s">
        <v>23801</v>
      </c>
      <c r="F6079" s="118" t="s">
        <v>23810</v>
      </c>
      <c r="G6079" s="118"/>
      <c r="H6079" s="118" t="s">
        <v>23811</v>
      </c>
      <c r="I6079" s="118" t="s">
        <v>7642</v>
      </c>
      <c r="J6079" s="118"/>
    </row>
    <row r="6080" spans="1:10" ht="12.75">
      <c r="A6080" s="118" t="s">
        <v>1240</v>
      </c>
      <c r="B6080" s="118" t="s">
        <v>23812</v>
      </c>
      <c r="C6080" s="118" t="b">
        <v>0</v>
      </c>
      <c r="D6080" s="118" t="e">
        <f t="shared" ca="1" si="1"/>
        <v>#NAME?</v>
      </c>
      <c r="E6080" s="118" t="s">
        <v>23801</v>
      </c>
      <c r="F6080" s="118" t="s">
        <v>23813</v>
      </c>
      <c r="G6080" s="118"/>
      <c r="H6080" s="118" t="s">
        <v>23808</v>
      </c>
      <c r="I6080" s="118" t="s">
        <v>7642</v>
      </c>
      <c r="J6080" s="118"/>
    </row>
    <row r="6081" spans="1:10" ht="12.75">
      <c r="A6081" s="118" t="s">
        <v>21206</v>
      </c>
      <c r="B6081" s="118" t="s">
        <v>23814</v>
      </c>
      <c r="C6081" s="118" t="b">
        <v>0</v>
      </c>
      <c r="D6081" s="118" t="e">
        <f t="shared" ca="1" si="1"/>
        <v>#NAME?</v>
      </c>
      <c r="E6081" s="118" t="s">
        <v>23801</v>
      </c>
      <c r="F6081" s="118" t="s">
        <v>23815</v>
      </c>
      <c r="G6081" s="118"/>
      <c r="H6081" s="118" t="s">
        <v>4278</v>
      </c>
      <c r="I6081" s="118" t="s">
        <v>7642</v>
      </c>
      <c r="J6081" s="118"/>
    </row>
    <row r="6082" spans="1:10" ht="12.75">
      <c r="A6082" s="118" t="s">
        <v>8894</v>
      </c>
      <c r="B6082" s="118" t="s">
        <v>1058</v>
      </c>
      <c r="C6082" s="118" t="b">
        <v>0</v>
      </c>
      <c r="D6082" s="118" t="e">
        <f t="shared" ca="1" si="1"/>
        <v>#NAME?</v>
      </c>
      <c r="E6082" s="118" t="s">
        <v>23801</v>
      </c>
      <c r="F6082" s="118" t="s">
        <v>23816</v>
      </c>
      <c r="G6082" s="118"/>
      <c r="H6082" s="118" t="s">
        <v>23817</v>
      </c>
      <c r="I6082" s="118" t="s">
        <v>7642</v>
      </c>
      <c r="J6082" s="118"/>
    </row>
    <row r="6083" spans="1:10" ht="12.75">
      <c r="A6083" s="118" t="s">
        <v>2013</v>
      </c>
      <c r="B6083" s="118" t="s">
        <v>2259</v>
      </c>
      <c r="C6083" s="118" t="b">
        <v>0</v>
      </c>
      <c r="D6083" s="118" t="e">
        <f t="shared" ca="1" si="1"/>
        <v>#NAME?</v>
      </c>
      <c r="E6083" s="118" t="s">
        <v>23801</v>
      </c>
      <c r="F6083" s="118" t="s">
        <v>23818</v>
      </c>
      <c r="G6083" s="118"/>
      <c r="H6083" s="118" t="s">
        <v>23819</v>
      </c>
      <c r="I6083" s="118" t="s">
        <v>7642</v>
      </c>
      <c r="J6083" s="118"/>
    </row>
    <row r="6084" spans="1:10" ht="12.75">
      <c r="A6084" s="118" t="s">
        <v>8460</v>
      </c>
      <c r="B6084" s="118" t="s">
        <v>23820</v>
      </c>
      <c r="C6084" s="118" t="b">
        <v>0</v>
      </c>
      <c r="D6084" s="118" t="e">
        <f t="shared" ca="1" si="1"/>
        <v>#NAME?</v>
      </c>
      <c r="E6084" s="118" t="s">
        <v>23801</v>
      </c>
      <c r="F6084" s="118" t="s">
        <v>23821</v>
      </c>
      <c r="G6084" s="118"/>
      <c r="H6084" s="118" t="s">
        <v>23822</v>
      </c>
      <c r="I6084" s="118" t="s">
        <v>7642</v>
      </c>
      <c r="J6084" s="118"/>
    </row>
    <row r="6085" spans="1:10" ht="12.75">
      <c r="A6085" s="118" t="s">
        <v>8358</v>
      </c>
      <c r="B6085" s="118" t="s">
        <v>23823</v>
      </c>
      <c r="C6085" s="118" t="b">
        <v>0</v>
      </c>
      <c r="D6085" s="118" t="e">
        <f t="shared" ca="1" si="1"/>
        <v>#NAME?</v>
      </c>
      <c r="E6085" s="118" t="s">
        <v>23801</v>
      </c>
      <c r="F6085" s="118" t="s">
        <v>23824</v>
      </c>
      <c r="G6085" s="118"/>
      <c r="H6085" s="118" t="s">
        <v>7611</v>
      </c>
      <c r="I6085" s="118" t="s">
        <v>7642</v>
      </c>
      <c r="J6085" s="118"/>
    </row>
    <row r="6086" spans="1:10" ht="12.75">
      <c r="A6086" s="118" t="s">
        <v>2523</v>
      </c>
      <c r="B6086" s="118" t="s">
        <v>23825</v>
      </c>
      <c r="C6086" s="118" t="b">
        <v>0</v>
      </c>
      <c r="D6086" s="118" t="e">
        <f t="shared" ca="1" si="1"/>
        <v>#NAME?</v>
      </c>
      <c r="E6086" s="118" t="s">
        <v>23801</v>
      </c>
      <c r="F6086" s="118" t="s">
        <v>23826</v>
      </c>
      <c r="G6086" s="118"/>
      <c r="H6086" s="118" t="s">
        <v>23827</v>
      </c>
      <c r="I6086" s="118" t="s">
        <v>7642</v>
      </c>
      <c r="J6086" s="118"/>
    </row>
    <row r="6087" spans="1:10" ht="12.75">
      <c r="A6087" s="118" t="s">
        <v>1769</v>
      </c>
      <c r="B6087" s="118" t="s">
        <v>23828</v>
      </c>
      <c r="C6087" s="118" t="b">
        <v>0</v>
      </c>
      <c r="D6087" s="118" t="e">
        <f t="shared" ca="1" si="1"/>
        <v>#NAME?</v>
      </c>
      <c r="E6087" s="118" t="s">
        <v>23801</v>
      </c>
      <c r="F6087" s="118" t="s">
        <v>23829</v>
      </c>
      <c r="G6087" s="118"/>
      <c r="H6087" s="118" t="s">
        <v>23830</v>
      </c>
      <c r="I6087" s="118" t="s">
        <v>7642</v>
      </c>
      <c r="J6087" s="118"/>
    </row>
    <row r="6088" spans="1:10" ht="12.75">
      <c r="A6088" s="118" t="s">
        <v>23831</v>
      </c>
      <c r="B6088" s="118" t="s">
        <v>23832</v>
      </c>
      <c r="C6088" s="118" t="b">
        <v>0</v>
      </c>
      <c r="D6088" s="118" t="e">
        <f t="shared" ca="1" si="1"/>
        <v>#NAME?</v>
      </c>
      <c r="E6088" s="118" t="s">
        <v>23833</v>
      </c>
      <c r="F6088" s="118" t="s">
        <v>23834</v>
      </c>
      <c r="G6088" s="118"/>
      <c r="H6088" s="118" t="s">
        <v>23835</v>
      </c>
      <c r="I6088" s="118" t="s">
        <v>8925</v>
      </c>
      <c r="J6088" s="118"/>
    </row>
    <row r="6089" spans="1:10" ht="12.75">
      <c r="A6089" s="118" t="s">
        <v>23836</v>
      </c>
      <c r="B6089" s="118" t="s">
        <v>23837</v>
      </c>
      <c r="C6089" s="118" t="b">
        <v>0</v>
      </c>
      <c r="D6089" s="118" t="e">
        <f t="shared" ca="1" si="1"/>
        <v>#NAME?</v>
      </c>
      <c r="E6089" s="118" t="s">
        <v>23833</v>
      </c>
      <c r="F6089" s="118" t="s">
        <v>23838</v>
      </c>
      <c r="G6089" s="118"/>
      <c r="H6089" s="118" t="s">
        <v>23835</v>
      </c>
      <c r="I6089" s="118" t="s">
        <v>8925</v>
      </c>
      <c r="J6089" s="118"/>
    </row>
    <row r="6090" spans="1:10" ht="12.75">
      <c r="A6090" s="118" t="s">
        <v>23839</v>
      </c>
      <c r="B6090" s="118" t="s">
        <v>23840</v>
      </c>
      <c r="C6090" s="118" t="b">
        <v>0</v>
      </c>
      <c r="D6090" s="118" t="e">
        <f t="shared" ca="1" si="1"/>
        <v>#NAME?</v>
      </c>
      <c r="E6090" s="118" t="s">
        <v>23833</v>
      </c>
      <c r="F6090" s="118" t="s">
        <v>23841</v>
      </c>
      <c r="G6090" s="118"/>
      <c r="H6090" s="118" t="s">
        <v>23835</v>
      </c>
      <c r="I6090" s="118" t="s">
        <v>8925</v>
      </c>
      <c r="J6090" s="118"/>
    </row>
    <row r="6091" spans="1:10" ht="12.75">
      <c r="A6091" s="118" t="s">
        <v>23842</v>
      </c>
      <c r="B6091" s="118" t="s">
        <v>23843</v>
      </c>
      <c r="C6091" s="118" t="b">
        <v>0</v>
      </c>
      <c r="D6091" s="118" t="e">
        <f t="shared" ca="1" si="1"/>
        <v>#NAME?</v>
      </c>
      <c r="E6091" s="118" t="s">
        <v>23833</v>
      </c>
      <c r="F6091" s="118" t="s">
        <v>23844</v>
      </c>
      <c r="G6091" s="118"/>
      <c r="H6091" s="118" t="s">
        <v>23835</v>
      </c>
      <c r="I6091" s="118" t="s">
        <v>8925</v>
      </c>
      <c r="J6091" s="118"/>
    </row>
    <row r="6092" spans="1:10" ht="12.75">
      <c r="A6092" s="118" t="s">
        <v>2268</v>
      </c>
      <c r="B6092" s="118" t="s">
        <v>23845</v>
      </c>
      <c r="C6092" s="118" t="b">
        <v>0</v>
      </c>
      <c r="D6092" s="118" t="e">
        <f t="shared" ca="1" si="1"/>
        <v>#NAME?</v>
      </c>
      <c r="E6092" s="118" t="s">
        <v>23833</v>
      </c>
      <c r="F6092" s="118" t="s">
        <v>23846</v>
      </c>
      <c r="G6092" s="118"/>
      <c r="H6092" s="118" t="s">
        <v>14151</v>
      </c>
      <c r="I6092" s="118" t="s">
        <v>8925</v>
      </c>
      <c r="J6092" s="118"/>
    </row>
    <row r="6093" spans="1:10" ht="12.75">
      <c r="A6093" s="118" t="s">
        <v>10135</v>
      </c>
      <c r="B6093" s="118" t="s">
        <v>23847</v>
      </c>
      <c r="C6093" s="118" t="b">
        <v>0</v>
      </c>
      <c r="D6093" s="118" t="e">
        <f t="shared" ca="1" si="1"/>
        <v>#NAME?</v>
      </c>
      <c r="E6093" s="118" t="s">
        <v>23833</v>
      </c>
      <c r="F6093" s="118" t="s">
        <v>23848</v>
      </c>
      <c r="G6093" s="118"/>
      <c r="H6093" s="118" t="s">
        <v>23835</v>
      </c>
      <c r="I6093" s="118" t="s">
        <v>8925</v>
      </c>
      <c r="J6093" s="118"/>
    </row>
    <row r="6094" spans="1:10" ht="12.75">
      <c r="A6094" s="118" t="s">
        <v>8912</v>
      </c>
      <c r="B6094" s="118" t="s">
        <v>23849</v>
      </c>
      <c r="C6094" s="118" t="b">
        <v>0</v>
      </c>
      <c r="D6094" s="118" t="e">
        <f t="shared" ca="1" si="1"/>
        <v>#NAME?</v>
      </c>
      <c r="E6094" s="118" t="s">
        <v>23833</v>
      </c>
      <c r="F6094" s="118" t="s">
        <v>23850</v>
      </c>
      <c r="G6094" s="118"/>
      <c r="H6094" s="118" t="s">
        <v>23835</v>
      </c>
      <c r="I6094" s="118" t="s">
        <v>8925</v>
      </c>
      <c r="J6094" s="118"/>
    </row>
    <row r="6095" spans="1:10" ht="12.75">
      <c r="A6095" s="118" t="s">
        <v>23851</v>
      </c>
      <c r="B6095" s="118" t="s">
        <v>23852</v>
      </c>
      <c r="C6095" s="118" t="b">
        <v>0</v>
      </c>
      <c r="D6095" s="118" t="e">
        <f t="shared" ca="1" si="1"/>
        <v>#NAME?</v>
      </c>
      <c r="E6095" s="118" t="s">
        <v>23833</v>
      </c>
      <c r="F6095" s="118" t="s">
        <v>23853</v>
      </c>
      <c r="G6095" s="118"/>
      <c r="H6095" s="118" t="s">
        <v>23835</v>
      </c>
      <c r="I6095" s="118" t="s">
        <v>8925</v>
      </c>
      <c r="J6095" s="118"/>
    </row>
    <row r="6096" spans="1:10" ht="12.75">
      <c r="A6096" s="118" t="s">
        <v>18077</v>
      </c>
      <c r="B6096" s="118" t="s">
        <v>23854</v>
      </c>
      <c r="C6096" s="118" t="b">
        <v>0</v>
      </c>
      <c r="D6096" s="118" t="e">
        <f t="shared" ca="1" si="1"/>
        <v>#NAME?</v>
      </c>
      <c r="E6096" s="118" t="s">
        <v>23833</v>
      </c>
      <c r="F6096" s="118" t="s">
        <v>23855</v>
      </c>
      <c r="G6096" s="118"/>
      <c r="H6096" s="118" t="s">
        <v>23835</v>
      </c>
      <c r="I6096" s="118" t="s">
        <v>8925</v>
      </c>
      <c r="J6096" s="118"/>
    </row>
    <row r="6097" spans="1:10" ht="12.75">
      <c r="A6097" s="118" t="s">
        <v>23856</v>
      </c>
      <c r="B6097" s="118" t="s">
        <v>23857</v>
      </c>
      <c r="C6097" s="118" t="b">
        <v>0</v>
      </c>
      <c r="D6097" s="118" t="e">
        <f t="shared" ca="1" si="1"/>
        <v>#NAME?</v>
      </c>
      <c r="E6097" s="118" t="s">
        <v>23858</v>
      </c>
      <c r="F6097" s="118" t="s">
        <v>23859</v>
      </c>
      <c r="G6097" s="118"/>
      <c r="H6097" s="118" t="s">
        <v>5607</v>
      </c>
      <c r="I6097" s="118" t="s">
        <v>9131</v>
      </c>
      <c r="J6097" s="118" t="s">
        <v>7622</v>
      </c>
    </row>
    <row r="6098" spans="1:10" ht="12.75">
      <c r="A6098" s="118" t="s">
        <v>8981</v>
      </c>
      <c r="B6098" s="118" t="s">
        <v>23860</v>
      </c>
      <c r="C6098" s="118" t="b">
        <v>0</v>
      </c>
      <c r="D6098" s="118" t="e">
        <f t="shared" ca="1" si="1"/>
        <v>#NAME?</v>
      </c>
      <c r="E6098" s="118" t="s">
        <v>23858</v>
      </c>
      <c r="F6098" s="118" t="s">
        <v>23861</v>
      </c>
      <c r="G6098" s="118"/>
      <c r="H6098" s="118" t="s">
        <v>20943</v>
      </c>
      <c r="I6098" s="118" t="s">
        <v>9131</v>
      </c>
      <c r="J6098" s="118" t="s">
        <v>7622</v>
      </c>
    </row>
    <row r="6099" spans="1:10" ht="12.75">
      <c r="A6099" s="118" t="s">
        <v>10275</v>
      </c>
      <c r="B6099" s="118" t="s">
        <v>23862</v>
      </c>
      <c r="C6099" s="118" t="b">
        <v>0</v>
      </c>
      <c r="D6099" s="118" t="e">
        <f t="shared" ca="1" si="1"/>
        <v>#NAME?</v>
      </c>
      <c r="E6099" s="118" t="s">
        <v>23858</v>
      </c>
      <c r="F6099" s="118" t="s">
        <v>23863</v>
      </c>
      <c r="G6099" s="118"/>
      <c r="H6099" s="118" t="s">
        <v>10772</v>
      </c>
      <c r="I6099" s="118" t="s">
        <v>9131</v>
      </c>
      <c r="J6099" s="118" t="s">
        <v>7622</v>
      </c>
    </row>
    <row r="6100" spans="1:10" ht="12.75">
      <c r="A6100" s="118" t="s">
        <v>10275</v>
      </c>
      <c r="B6100" s="118" t="s">
        <v>23864</v>
      </c>
      <c r="C6100" s="118" t="b">
        <v>0</v>
      </c>
      <c r="D6100" s="118" t="e">
        <f t="shared" ca="1" si="1"/>
        <v>#NAME?</v>
      </c>
      <c r="E6100" s="118" t="s">
        <v>23858</v>
      </c>
      <c r="F6100" s="118" t="s">
        <v>23865</v>
      </c>
      <c r="G6100" s="118"/>
      <c r="H6100" s="118" t="s">
        <v>5607</v>
      </c>
      <c r="I6100" s="118" t="s">
        <v>9131</v>
      </c>
      <c r="J6100" s="118" t="s">
        <v>7622</v>
      </c>
    </row>
    <row r="6101" spans="1:10" ht="12.75">
      <c r="A6101" s="118" t="s">
        <v>12117</v>
      </c>
      <c r="B6101" s="118" t="s">
        <v>1247</v>
      </c>
      <c r="C6101" s="118" t="b">
        <v>0</v>
      </c>
      <c r="D6101" s="118" t="e">
        <f t="shared" ca="1" si="1"/>
        <v>#NAME?</v>
      </c>
      <c r="E6101" s="118" t="s">
        <v>23858</v>
      </c>
      <c r="F6101" s="118" t="s">
        <v>23866</v>
      </c>
      <c r="G6101" s="118"/>
      <c r="H6101" s="118" t="s">
        <v>4485</v>
      </c>
      <c r="I6101" s="118" t="s">
        <v>9131</v>
      </c>
      <c r="J6101" s="118" t="s">
        <v>7622</v>
      </c>
    </row>
    <row r="6102" spans="1:10" ht="12.75">
      <c r="A6102" s="118" t="s">
        <v>23867</v>
      </c>
      <c r="B6102" s="118" t="s">
        <v>23868</v>
      </c>
      <c r="C6102" s="118" t="b">
        <v>0</v>
      </c>
      <c r="D6102" s="118" t="e">
        <f t="shared" ca="1" si="1"/>
        <v>#NAME?</v>
      </c>
      <c r="E6102" s="118" t="s">
        <v>23858</v>
      </c>
      <c r="F6102" s="118" t="s">
        <v>23869</v>
      </c>
      <c r="G6102" s="118"/>
      <c r="H6102" s="118" t="s">
        <v>5607</v>
      </c>
      <c r="I6102" s="118" t="s">
        <v>9131</v>
      </c>
      <c r="J6102" s="118" t="s">
        <v>7622</v>
      </c>
    </row>
    <row r="6103" spans="1:10" ht="12.75">
      <c r="A6103" s="118" t="s">
        <v>23870</v>
      </c>
      <c r="B6103" s="118" t="s">
        <v>8141</v>
      </c>
      <c r="C6103" s="118" t="b">
        <v>0</v>
      </c>
      <c r="D6103" s="118" t="e">
        <f t="shared" ca="1" si="1"/>
        <v>#NAME?</v>
      </c>
      <c r="E6103" s="118" t="s">
        <v>23858</v>
      </c>
      <c r="F6103" s="118" t="s">
        <v>23871</v>
      </c>
      <c r="G6103" s="118"/>
      <c r="H6103" s="118" t="s">
        <v>10772</v>
      </c>
      <c r="I6103" s="118" t="s">
        <v>9131</v>
      </c>
      <c r="J6103" s="118" t="s">
        <v>7622</v>
      </c>
    </row>
    <row r="6104" spans="1:10" ht="12.75">
      <c r="A6104" s="118" t="s">
        <v>1556</v>
      </c>
      <c r="B6104" s="118" t="s">
        <v>23872</v>
      </c>
      <c r="C6104" s="118" t="b">
        <v>0</v>
      </c>
      <c r="D6104" s="118" t="e">
        <f t="shared" ca="1" si="1"/>
        <v>#NAME?</v>
      </c>
      <c r="E6104" s="118" t="s">
        <v>23858</v>
      </c>
      <c r="F6104" s="118" t="s">
        <v>23873</v>
      </c>
      <c r="G6104" s="118"/>
      <c r="H6104" s="118" t="s">
        <v>4485</v>
      </c>
      <c r="I6104" s="118" t="s">
        <v>9131</v>
      </c>
      <c r="J6104" s="118" t="s">
        <v>7622</v>
      </c>
    </row>
    <row r="6105" spans="1:10" ht="12.75">
      <c r="A6105" s="118" t="s">
        <v>836</v>
      </c>
      <c r="B6105" s="118" t="s">
        <v>23874</v>
      </c>
      <c r="C6105" s="118" t="b">
        <v>0</v>
      </c>
      <c r="D6105" s="118" t="e">
        <f t="shared" ca="1" si="1"/>
        <v>#NAME?</v>
      </c>
      <c r="E6105" s="118" t="s">
        <v>23858</v>
      </c>
      <c r="F6105" s="118" t="s">
        <v>23875</v>
      </c>
      <c r="G6105" s="118"/>
      <c r="H6105" s="118" t="s">
        <v>4278</v>
      </c>
      <c r="I6105" s="118" t="s">
        <v>9131</v>
      </c>
      <c r="J6105" s="118" t="s">
        <v>7622</v>
      </c>
    </row>
    <row r="6106" spans="1:10" ht="12.75">
      <c r="A6106" s="118" t="s">
        <v>1591</v>
      </c>
      <c r="B6106" s="118" t="s">
        <v>23809</v>
      </c>
      <c r="C6106" s="118" t="b">
        <v>0</v>
      </c>
      <c r="D6106" s="118" t="e">
        <f t="shared" ca="1" si="1"/>
        <v>#NAME?</v>
      </c>
      <c r="E6106" s="118" t="s">
        <v>23858</v>
      </c>
      <c r="F6106" s="118" t="s">
        <v>23876</v>
      </c>
      <c r="G6106" s="118"/>
      <c r="H6106" s="118" t="s">
        <v>4831</v>
      </c>
      <c r="I6106" s="118" t="s">
        <v>9131</v>
      </c>
      <c r="J6106" s="118" t="s">
        <v>7622</v>
      </c>
    </row>
    <row r="6107" spans="1:10" ht="12.75">
      <c r="A6107" s="118" t="s">
        <v>853</v>
      </c>
      <c r="B6107" s="118" t="s">
        <v>23877</v>
      </c>
      <c r="C6107" s="118" t="b">
        <v>0</v>
      </c>
      <c r="D6107" s="118" t="e">
        <f t="shared" ca="1" si="1"/>
        <v>#NAME?</v>
      </c>
      <c r="E6107" s="118" t="s">
        <v>23858</v>
      </c>
      <c r="F6107" s="118" t="s">
        <v>23878</v>
      </c>
      <c r="G6107" s="118"/>
      <c r="H6107" s="118" t="s">
        <v>5607</v>
      </c>
      <c r="I6107" s="118" t="s">
        <v>9131</v>
      </c>
      <c r="J6107" s="118" t="s">
        <v>7622</v>
      </c>
    </row>
    <row r="6108" spans="1:10" ht="12.75">
      <c r="A6108" s="118" t="s">
        <v>20011</v>
      </c>
      <c r="B6108" s="118" t="s">
        <v>963</v>
      </c>
      <c r="C6108" s="118" t="b">
        <v>0</v>
      </c>
      <c r="D6108" s="118" t="e">
        <f t="shared" ca="1" si="1"/>
        <v>#NAME?</v>
      </c>
      <c r="E6108" s="118" t="s">
        <v>23858</v>
      </c>
      <c r="F6108" s="118" t="s">
        <v>23879</v>
      </c>
      <c r="G6108" s="118"/>
      <c r="H6108" s="118" t="s">
        <v>8322</v>
      </c>
      <c r="I6108" s="118" t="s">
        <v>9131</v>
      </c>
      <c r="J6108" s="118" t="s">
        <v>7622</v>
      </c>
    </row>
    <row r="6109" spans="1:10" ht="12.75">
      <c r="A6109" s="118" t="s">
        <v>1495</v>
      </c>
      <c r="B6109" s="118" t="s">
        <v>8077</v>
      </c>
      <c r="C6109" s="118" t="b">
        <v>0</v>
      </c>
      <c r="D6109" s="118" t="e">
        <f t="shared" ca="1" si="1"/>
        <v>#NAME?</v>
      </c>
      <c r="E6109" s="118" t="s">
        <v>23858</v>
      </c>
      <c r="F6109" s="118" t="s">
        <v>23880</v>
      </c>
      <c r="G6109" s="118"/>
      <c r="H6109" s="118" t="s">
        <v>4485</v>
      </c>
      <c r="I6109" s="118" t="s">
        <v>9131</v>
      </c>
      <c r="J6109" s="118" t="s">
        <v>7622</v>
      </c>
    </row>
    <row r="6110" spans="1:10" ht="12.75">
      <c r="A6110" s="118" t="s">
        <v>23881</v>
      </c>
      <c r="B6110" s="118" t="s">
        <v>8046</v>
      </c>
      <c r="C6110" s="118" t="b">
        <v>0</v>
      </c>
      <c r="D6110" s="118" t="e">
        <f t="shared" ca="1" si="1"/>
        <v>#NAME?</v>
      </c>
      <c r="E6110" s="118" t="s">
        <v>23858</v>
      </c>
      <c r="F6110" s="118" t="s">
        <v>23882</v>
      </c>
      <c r="G6110" s="118"/>
      <c r="H6110" s="118" t="s">
        <v>5607</v>
      </c>
      <c r="I6110" s="118" t="s">
        <v>9131</v>
      </c>
      <c r="J6110" s="118" t="s">
        <v>7622</v>
      </c>
    </row>
    <row r="6111" spans="1:10" ht="12.75">
      <c r="A6111" s="118" t="s">
        <v>1903</v>
      </c>
      <c r="B6111" s="118" t="s">
        <v>23883</v>
      </c>
      <c r="C6111" s="118" t="b">
        <v>0</v>
      </c>
      <c r="D6111" s="118" t="e">
        <f t="shared" ca="1" si="1"/>
        <v>#NAME?</v>
      </c>
      <c r="E6111" s="118" t="s">
        <v>23858</v>
      </c>
      <c r="F6111" s="118" t="s">
        <v>23884</v>
      </c>
      <c r="G6111" s="118"/>
      <c r="H6111" s="118" t="s">
        <v>5607</v>
      </c>
      <c r="I6111" s="118" t="s">
        <v>9131</v>
      </c>
      <c r="J6111" s="118" t="s">
        <v>7622</v>
      </c>
    </row>
    <row r="6112" spans="1:10" ht="12.75">
      <c r="A6112" s="118" t="s">
        <v>2290</v>
      </c>
      <c r="B6112" s="118" t="s">
        <v>23885</v>
      </c>
      <c r="C6112" s="118" t="b">
        <v>0</v>
      </c>
      <c r="D6112" s="118" t="e">
        <f t="shared" ca="1" si="1"/>
        <v>#NAME?</v>
      </c>
      <c r="E6112" s="118" t="s">
        <v>23858</v>
      </c>
      <c r="F6112" s="118" t="s">
        <v>23886</v>
      </c>
      <c r="G6112" s="118"/>
      <c r="H6112" s="118" t="s">
        <v>5607</v>
      </c>
      <c r="I6112" s="118" t="s">
        <v>9131</v>
      </c>
      <c r="J6112" s="118" t="s">
        <v>7622</v>
      </c>
    </row>
    <row r="6113" spans="1:10" ht="12.75">
      <c r="A6113" s="118" t="s">
        <v>2013</v>
      </c>
      <c r="B6113" s="118" t="s">
        <v>23028</v>
      </c>
      <c r="C6113" s="118" t="b">
        <v>0</v>
      </c>
      <c r="D6113" s="118" t="e">
        <f t="shared" ca="1" si="1"/>
        <v>#NAME?</v>
      </c>
      <c r="E6113" s="118" t="s">
        <v>23858</v>
      </c>
      <c r="F6113" s="118" t="s">
        <v>23887</v>
      </c>
      <c r="G6113" s="118"/>
      <c r="H6113" s="118" t="s">
        <v>23888</v>
      </c>
      <c r="I6113" s="118" t="s">
        <v>9131</v>
      </c>
      <c r="J6113" s="118" t="s">
        <v>7622</v>
      </c>
    </row>
    <row r="6114" spans="1:10" ht="12.75">
      <c r="A6114" s="118" t="s">
        <v>2523</v>
      </c>
      <c r="B6114" s="118" t="s">
        <v>23889</v>
      </c>
      <c r="C6114" s="118" t="b">
        <v>0</v>
      </c>
      <c r="D6114" s="118" t="e">
        <f t="shared" ca="1" si="1"/>
        <v>#NAME?</v>
      </c>
      <c r="E6114" s="118" t="s">
        <v>23858</v>
      </c>
      <c r="F6114" s="118" t="s">
        <v>23890</v>
      </c>
      <c r="G6114" s="118"/>
      <c r="H6114" s="118" t="s">
        <v>4831</v>
      </c>
      <c r="I6114" s="118" t="s">
        <v>9131</v>
      </c>
      <c r="J6114" s="118" t="s">
        <v>7622</v>
      </c>
    </row>
    <row r="6115" spans="1:10" ht="12.75">
      <c r="A6115" s="118" t="s">
        <v>2682</v>
      </c>
      <c r="B6115" s="118" t="s">
        <v>14842</v>
      </c>
      <c r="C6115" s="118" t="b">
        <v>0</v>
      </c>
      <c r="D6115" s="118" t="e">
        <f t="shared" ca="1" si="1"/>
        <v>#NAME?</v>
      </c>
      <c r="E6115" s="118" t="s">
        <v>23891</v>
      </c>
      <c r="F6115" s="118" t="s">
        <v>23892</v>
      </c>
      <c r="G6115" s="118"/>
      <c r="H6115" s="118" t="s">
        <v>6031</v>
      </c>
      <c r="I6115" s="118" t="s">
        <v>10888</v>
      </c>
      <c r="J6115" s="118" t="s">
        <v>7622</v>
      </c>
    </row>
    <row r="6116" spans="1:10" ht="12.75">
      <c r="A6116" s="118" t="s">
        <v>23893</v>
      </c>
      <c r="B6116" s="118" t="s">
        <v>23894</v>
      </c>
      <c r="C6116" s="118" t="b">
        <v>0</v>
      </c>
      <c r="D6116" s="118" t="e">
        <f t="shared" ca="1" si="1"/>
        <v>#NAME?</v>
      </c>
      <c r="E6116" s="118" t="s">
        <v>23891</v>
      </c>
      <c r="F6116" s="118" t="s">
        <v>23895</v>
      </c>
      <c r="G6116" s="118"/>
      <c r="H6116" s="118" t="s">
        <v>54</v>
      </c>
      <c r="I6116" s="118" t="s">
        <v>10888</v>
      </c>
      <c r="J6116" s="118" t="s">
        <v>7622</v>
      </c>
    </row>
    <row r="6117" spans="1:10" ht="12.75">
      <c r="A6117" s="118" t="s">
        <v>23896</v>
      </c>
      <c r="B6117" s="118" t="s">
        <v>23894</v>
      </c>
      <c r="C6117" s="118" t="b">
        <v>0</v>
      </c>
      <c r="D6117" s="118" t="e">
        <f t="shared" ca="1" si="1"/>
        <v>#NAME?</v>
      </c>
      <c r="E6117" s="118" t="s">
        <v>23891</v>
      </c>
      <c r="F6117" s="118" t="s">
        <v>23897</v>
      </c>
      <c r="G6117" s="118"/>
      <c r="H6117" s="118" t="s">
        <v>23898</v>
      </c>
      <c r="I6117" s="118" t="s">
        <v>10888</v>
      </c>
      <c r="J6117" s="118" t="s">
        <v>7622</v>
      </c>
    </row>
    <row r="6118" spans="1:10" ht="12.75">
      <c r="A6118" s="118" t="s">
        <v>10382</v>
      </c>
      <c r="B6118" s="118" t="s">
        <v>23899</v>
      </c>
      <c r="C6118" s="118" t="b">
        <v>0</v>
      </c>
      <c r="D6118" s="118" t="e">
        <f t="shared" ca="1" si="1"/>
        <v>#NAME?</v>
      </c>
      <c r="E6118" s="118" t="s">
        <v>23891</v>
      </c>
      <c r="F6118" s="118" t="s">
        <v>23900</v>
      </c>
      <c r="G6118" s="118"/>
      <c r="H6118" s="118" t="s">
        <v>54</v>
      </c>
      <c r="I6118" s="118" t="s">
        <v>10888</v>
      </c>
      <c r="J6118" s="118" t="s">
        <v>7622</v>
      </c>
    </row>
    <row r="6119" spans="1:10" ht="12.75">
      <c r="A6119" s="118" t="s">
        <v>2464</v>
      </c>
      <c r="B6119" s="118" t="s">
        <v>1208</v>
      </c>
      <c r="C6119" s="118" t="b">
        <v>0</v>
      </c>
      <c r="D6119" s="118" t="e">
        <f t="shared" ca="1" si="1"/>
        <v>#NAME?</v>
      </c>
      <c r="E6119" s="118" t="s">
        <v>23891</v>
      </c>
      <c r="F6119" s="118" t="s">
        <v>23901</v>
      </c>
      <c r="G6119" s="118"/>
      <c r="H6119" s="118" t="s">
        <v>54</v>
      </c>
      <c r="I6119" s="118" t="s">
        <v>10888</v>
      </c>
      <c r="J6119" s="118" t="s">
        <v>7622</v>
      </c>
    </row>
    <row r="6120" spans="1:10" ht="12.75">
      <c r="A6120" s="118" t="s">
        <v>1872</v>
      </c>
      <c r="B6120" s="118" t="s">
        <v>23902</v>
      </c>
      <c r="C6120" s="118" t="b">
        <v>0</v>
      </c>
      <c r="D6120" s="118" t="e">
        <f t="shared" ca="1" si="1"/>
        <v>#NAME?</v>
      </c>
      <c r="E6120" s="118" t="s">
        <v>23891</v>
      </c>
      <c r="F6120" s="118" t="s">
        <v>23903</v>
      </c>
      <c r="G6120" s="118"/>
      <c r="H6120" s="118" t="s">
        <v>54</v>
      </c>
      <c r="I6120" s="118" t="s">
        <v>7642</v>
      </c>
      <c r="J6120" s="118"/>
    </row>
    <row r="6121" spans="1:10" ht="12.75">
      <c r="A6121" s="118" t="s">
        <v>9029</v>
      </c>
      <c r="B6121" s="118" t="s">
        <v>23904</v>
      </c>
      <c r="C6121" s="118" t="b">
        <v>0</v>
      </c>
      <c r="D6121" s="118" t="e">
        <f t="shared" ca="1" si="1"/>
        <v>#NAME?</v>
      </c>
      <c r="E6121" s="118" t="s">
        <v>23891</v>
      </c>
      <c r="F6121" s="118" t="s">
        <v>23905</v>
      </c>
      <c r="G6121" s="118"/>
      <c r="H6121" s="118" t="s">
        <v>54</v>
      </c>
      <c r="I6121" s="118" t="s">
        <v>10888</v>
      </c>
      <c r="J6121" s="118" t="s">
        <v>7622</v>
      </c>
    </row>
    <row r="6122" spans="1:10" ht="12.75">
      <c r="A6122" s="118" t="s">
        <v>23906</v>
      </c>
      <c r="B6122" s="118" t="s">
        <v>23907</v>
      </c>
      <c r="C6122" s="118" t="b">
        <v>0</v>
      </c>
      <c r="D6122" s="118" t="e">
        <f t="shared" ca="1" si="1"/>
        <v>#NAME?</v>
      </c>
      <c r="E6122" s="118" t="s">
        <v>23891</v>
      </c>
      <c r="F6122" s="118" t="s">
        <v>23908</v>
      </c>
      <c r="G6122" s="118"/>
      <c r="H6122" s="118" t="s">
        <v>54</v>
      </c>
      <c r="I6122" s="118" t="s">
        <v>10888</v>
      </c>
      <c r="J6122" s="118" t="s">
        <v>7622</v>
      </c>
    </row>
    <row r="6123" spans="1:10" ht="12.75">
      <c r="A6123" s="118" t="s">
        <v>23909</v>
      </c>
      <c r="B6123" s="118" t="s">
        <v>9576</v>
      </c>
      <c r="C6123" s="118" t="b">
        <v>0</v>
      </c>
      <c r="D6123" s="118" t="e">
        <f t="shared" ca="1" si="1"/>
        <v>#NAME?</v>
      </c>
      <c r="E6123" s="118" t="s">
        <v>23891</v>
      </c>
      <c r="F6123" s="118" t="s">
        <v>23910</v>
      </c>
      <c r="G6123" s="118"/>
      <c r="H6123" s="118" t="s">
        <v>54</v>
      </c>
      <c r="I6123" s="118" t="s">
        <v>10888</v>
      </c>
      <c r="J6123" s="118" t="s">
        <v>7622</v>
      </c>
    </row>
    <row r="6124" spans="1:10" ht="12.75">
      <c r="A6124" s="118" t="s">
        <v>16756</v>
      </c>
      <c r="B6124" s="118" t="s">
        <v>1257</v>
      </c>
      <c r="C6124" s="118" t="b">
        <v>0</v>
      </c>
      <c r="D6124" s="118" t="e">
        <f t="shared" ca="1" si="1"/>
        <v>#NAME?</v>
      </c>
      <c r="E6124" s="118" t="s">
        <v>23891</v>
      </c>
      <c r="F6124" s="118" t="s">
        <v>23911</v>
      </c>
      <c r="G6124" s="118"/>
      <c r="H6124" s="118" t="s">
        <v>54</v>
      </c>
      <c r="I6124" s="118" t="s">
        <v>10888</v>
      </c>
      <c r="J6124" s="118" t="s">
        <v>7622</v>
      </c>
    </row>
    <row r="6125" spans="1:10" ht="12.75">
      <c r="A6125" s="118" t="s">
        <v>910</v>
      </c>
      <c r="B6125" s="118" t="s">
        <v>15059</v>
      </c>
      <c r="C6125" s="118" t="b">
        <v>0</v>
      </c>
      <c r="D6125" s="118" t="e">
        <f t="shared" ca="1" si="1"/>
        <v>#NAME?</v>
      </c>
      <c r="E6125" s="118" t="s">
        <v>23912</v>
      </c>
      <c r="F6125" s="118" t="s">
        <v>23913</v>
      </c>
      <c r="G6125" s="118"/>
      <c r="H6125" s="118" t="s">
        <v>4485</v>
      </c>
      <c r="I6125" s="118" t="s">
        <v>15620</v>
      </c>
      <c r="J6125" s="118" t="s">
        <v>8625</v>
      </c>
    </row>
    <row r="6126" spans="1:10" ht="12.75">
      <c r="A6126" s="118" t="s">
        <v>798</v>
      </c>
      <c r="B6126" s="118" t="s">
        <v>23914</v>
      </c>
      <c r="C6126" s="118" t="b">
        <v>0</v>
      </c>
      <c r="D6126" s="118" t="e">
        <f t="shared" ca="1" si="1"/>
        <v>#NAME?</v>
      </c>
      <c r="E6126" s="118" t="s">
        <v>23912</v>
      </c>
      <c r="F6126" s="118" t="s">
        <v>23915</v>
      </c>
      <c r="G6126" s="118"/>
      <c r="H6126" s="118" t="s">
        <v>4485</v>
      </c>
      <c r="I6126" s="118" t="s">
        <v>15620</v>
      </c>
      <c r="J6126" s="118" t="s">
        <v>8625</v>
      </c>
    </row>
    <row r="6127" spans="1:10" ht="12.75">
      <c r="A6127" s="118" t="s">
        <v>902</v>
      </c>
      <c r="B6127" s="118" t="s">
        <v>9962</v>
      </c>
      <c r="C6127" s="118" t="b">
        <v>0</v>
      </c>
      <c r="D6127" s="118" t="e">
        <f t="shared" ca="1" si="1"/>
        <v>#NAME?</v>
      </c>
      <c r="E6127" s="118" t="s">
        <v>23916</v>
      </c>
      <c r="F6127" s="118" t="s">
        <v>23917</v>
      </c>
      <c r="G6127" s="118"/>
      <c r="H6127" s="118" t="s">
        <v>4305</v>
      </c>
      <c r="I6127" s="118" t="s">
        <v>7820</v>
      </c>
      <c r="J6127" s="118" t="s">
        <v>7820</v>
      </c>
    </row>
    <row r="6128" spans="1:10" ht="12.75">
      <c r="A6128" s="118" t="s">
        <v>1302</v>
      </c>
      <c r="B6128" s="118" t="s">
        <v>23918</v>
      </c>
      <c r="C6128" s="118" t="b">
        <v>0</v>
      </c>
      <c r="D6128" s="118" t="e">
        <f t="shared" ca="1" si="1"/>
        <v>#NAME?</v>
      </c>
      <c r="E6128" s="118" t="s">
        <v>23916</v>
      </c>
      <c r="F6128" s="118" t="s">
        <v>23919</v>
      </c>
      <c r="G6128" s="118"/>
      <c r="H6128" s="118" t="s">
        <v>4305</v>
      </c>
      <c r="I6128" s="118" t="s">
        <v>7820</v>
      </c>
      <c r="J6128" s="118" t="s">
        <v>7820</v>
      </c>
    </row>
    <row r="6129" spans="1:10" ht="12.75">
      <c r="A6129" s="118" t="s">
        <v>21150</v>
      </c>
      <c r="B6129" s="118" t="s">
        <v>12369</v>
      </c>
      <c r="C6129" s="118" t="b">
        <v>0</v>
      </c>
      <c r="D6129" s="118" t="e">
        <f t="shared" ca="1" si="1"/>
        <v>#NAME?</v>
      </c>
      <c r="E6129" s="118" t="s">
        <v>23916</v>
      </c>
      <c r="F6129" s="118" t="s">
        <v>23920</v>
      </c>
      <c r="G6129" s="118"/>
      <c r="H6129" s="118" t="s">
        <v>7611</v>
      </c>
      <c r="I6129" s="118" t="s">
        <v>7820</v>
      </c>
      <c r="J6129" s="118" t="s">
        <v>7820</v>
      </c>
    </row>
    <row r="6130" spans="1:10" ht="12.75">
      <c r="A6130" s="118" t="s">
        <v>902</v>
      </c>
      <c r="B6130" s="118" t="s">
        <v>23921</v>
      </c>
      <c r="C6130" s="118" t="b">
        <v>0</v>
      </c>
      <c r="D6130" s="118" t="e">
        <f t="shared" ca="1" si="1"/>
        <v>#NAME?</v>
      </c>
      <c r="E6130" s="118" t="s">
        <v>23922</v>
      </c>
      <c r="F6130" s="118" t="s">
        <v>23923</v>
      </c>
      <c r="G6130" s="118"/>
      <c r="H6130" s="118" t="s">
        <v>54</v>
      </c>
      <c r="I6130" s="118" t="s">
        <v>7820</v>
      </c>
      <c r="J6130" s="118" t="s">
        <v>7820</v>
      </c>
    </row>
    <row r="6131" spans="1:10" ht="12.75">
      <c r="A6131" s="118" t="s">
        <v>8748</v>
      </c>
      <c r="B6131" s="118" t="s">
        <v>21767</v>
      </c>
      <c r="C6131" s="118" t="b">
        <v>0</v>
      </c>
      <c r="D6131" s="118" t="e">
        <f t="shared" ca="1" si="1"/>
        <v>#NAME?</v>
      </c>
      <c r="E6131" s="118" t="s">
        <v>23922</v>
      </c>
      <c r="F6131" s="118" t="s">
        <v>23924</v>
      </c>
      <c r="G6131" s="118"/>
      <c r="H6131" s="118" t="s">
        <v>4485</v>
      </c>
      <c r="I6131" s="118" t="s">
        <v>7820</v>
      </c>
      <c r="J6131" s="118" t="s">
        <v>7820</v>
      </c>
    </row>
    <row r="6132" spans="1:10" ht="12.75">
      <c r="A6132" s="118" t="s">
        <v>2068</v>
      </c>
      <c r="B6132" s="118" t="s">
        <v>9763</v>
      </c>
      <c r="C6132" s="118" t="b">
        <v>0</v>
      </c>
      <c r="D6132" s="118" t="e">
        <f t="shared" ca="1" si="1"/>
        <v>#NAME?</v>
      </c>
      <c r="E6132" s="118" t="s">
        <v>23922</v>
      </c>
      <c r="F6132" s="118" t="s">
        <v>23925</v>
      </c>
      <c r="G6132" s="118"/>
      <c r="H6132" s="118" t="s">
        <v>54</v>
      </c>
      <c r="I6132" s="118" t="s">
        <v>7820</v>
      </c>
      <c r="J6132" s="118" t="s">
        <v>7820</v>
      </c>
    </row>
    <row r="6133" spans="1:10" ht="12.75">
      <c r="A6133" s="118" t="s">
        <v>873</v>
      </c>
      <c r="B6133" s="118" t="s">
        <v>20892</v>
      </c>
      <c r="C6133" s="118" t="b">
        <v>0</v>
      </c>
      <c r="D6133" s="118" t="e">
        <f t="shared" ca="1" si="1"/>
        <v>#NAME?</v>
      </c>
      <c r="E6133" s="118" t="s">
        <v>23922</v>
      </c>
      <c r="F6133" s="118" t="s">
        <v>23926</v>
      </c>
      <c r="G6133" s="118"/>
      <c r="H6133" s="118" t="s">
        <v>4872</v>
      </c>
      <c r="I6133" s="118" t="s">
        <v>7820</v>
      </c>
      <c r="J6133" s="118" t="s">
        <v>7820</v>
      </c>
    </row>
    <row r="6134" spans="1:10" ht="12.75">
      <c r="A6134" s="118" t="s">
        <v>2013</v>
      </c>
      <c r="B6134" s="118" t="s">
        <v>23927</v>
      </c>
      <c r="C6134" s="118" t="b">
        <v>0</v>
      </c>
      <c r="D6134" s="118" t="e">
        <f t="shared" ca="1" si="1"/>
        <v>#NAME?</v>
      </c>
      <c r="E6134" s="118" t="s">
        <v>23922</v>
      </c>
      <c r="F6134" s="118" t="s">
        <v>23928</v>
      </c>
      <c r="G6134" s="118"/>
      <c r="H6134" s="118" t="s">
        <v>10146</v>
      </c>
      <c r="I6134" s="118" t="s">
        <v>7820</v>
      </c>
      <c r="J6134" s="118" t="s">
        <v>7820</v>
      </c>
    </row>
    <row r="6135" spans="1:10" ht="12.75">
      <c r="A6135" s="118" t="s">
        <v>1069</v>
      </c>
      <c r="B6135" s="118" t="s">
        <v>23929</v>
      </c>
      <c r="C6135" s="118" t="b">
        <v>0</v>
      </c>
      <c r="D6135" s="118" t="e">
        <f t="shared" ca="1" si="1"/>
        <v>#NAME?</v>
      </c>
      <c r="E6135" s="118" t="s">
        <v>23922</v>
      </c>
      <c r="F6135" s="118" t="s">
        <v>23930</v>
      </c>
      <c r="G6135" s="118"/>
      <c r="H6135" s="118" t="s">
        <v>4278</v>
      </c>
      <c r="I6135" s="118" t="s">
        <v>7820</v>
      </c>
      <c r="J6135" s="118" t="s">
        <v>7820</v>
      </c>
    </row>
    <row r="6136" spans="1:10" ht="12.75">
      <c r="A6136" s="118" t="s">
        <v>2135</v>
      </c>
      <c r="B6136" s="118" t="s">
        <v>23931</v>
      </c>
      <c r="C6136" s="118" t="b">
        <v>0</v>
      </c>
      <c r="D6136" s="118" t="e">
        <f t="shared" ca="1" si="1"/>
        <v>#NAME?</v>
      </c>
      <c r="E6136" s="118" t="s">
        <v>23922</v>
      </c>
      <c r="F6136" s="118" t="s">
        <v>23932</v>
      </c>
      <c r="G6136" s="118"/>
      <c r="H6136" s="118" t="s">
        <v>4831</v>
      </c>
      <c r="I6136" s="118" t="s">
        <v>7820</v>
      </c>
      <c r="J6136" s="118" t="s">
        <v>7820</v>
      </c>
    </row>
    <row r="6137" spans="1:10" ht="12.75">
      <c r="A6137" s="118" t="s">
        <v>2523</v>
      </c>
      <c r="B6137" s="118" t="s">
        <v>23933</v>
      </c>
      <c r="C6137" s="118" t="b">
        <v>0</v>
      </c>
      <c r="D6137" s="118" t="e">
        <f t="shared" ca="1" si="1"/>
        <v>#NAME?</v>
      </c>
      <c r="E6137" s="118" t="s">
        <v>23922</v>
      </c>
      <c r="F6137" s="118" t="s">
        <v>23934</v>
      </c>
      <c r="G6137" s="118"/>
      <c r="H6137" s="118" t="s">
        <v>54</v>
      </c>
      <c r="I6137" s="118" t="s">
        <v>7820</v>
      </c>
      <c r="J6137" s="118" t="s">
        <v>7820</v>
      </c>
    </row>
    <row r="6138" spans="1:10" ht="12.75">
      <c r="A6138" s="118" t="s">
        <v>10777</v>
      </c>
      <c r="B6138" s="118" t="s">
        <v>23935</v>
      </c>
      <c r="C6138" s="118" t="b">
        <v>0</v>
      </c>
      <c r="D6138" s="118" t="e">
        <f t="shared" ca="1" si="1"/>
        <v>#NAME?</v>
      </c>
      <c r="E6138" s="118" t="s">
        <v>23922</v>
      </c>
      <c r="F6138" s="118" t="s">
        <v>23936</v>
      </c>
      <c r="G6138" s="118"/>
      <c r="H6138" s="118" t="s">
        <v>54</v>
      </c>
      <c r="I6138" s="118" t="s">
        <v>7820</v>
      </c>
      <c r="J6138" s="118" t="s">
        <v>7820</v>
      </c>
    </row>
    <row r="6139" spans="1:10" ht="12.75">
      <c r="A6139" s="118" t="s">
        <v>814</v>
      </c>
      <c r="B6139" s="118" t="s">
        <v>20408</v>
      </c>
      <c r="C6139" s="118" t="b">
        <v>0</v>
      </c>
      <c r="D6139" s="118" t="e">
        <f t="shared" ca="1" si="1"/>
        <v>#NAME?</v>
      </c>
      <c r="E6139" s="118" t="s">
        <v>23937</v>
      </c>
      <c r="F6139" s="118" t="s">
        <v>23938</v>
      </c>
      <c r="G6139" s="118"/>
      <c r="H6139" s="118" t="s">
        <v>4831</v>
      </c>
      <c r="I6139" s="118" t="s">
        <v>7777</v>
      </c>
      <c r="J6139" s="118" t="s">
        <v>7636</v>
      </c>
    </row>
    <row r="6140" spans="1:10" ht="12.75">
      <c r="A6140" s="118" t="s">
        <v>1081</v>
      </c>
      <c r="B6140" s="118" t="s">
        <v>23939</v>
      </c>
      <c r="C6140" s="118" t="b">
        <v>0</v>
      </c>
      <c r="D6140" s="118" t="e">
        <f t="shared" ca="1" si="1"/>
        <v>#NAME?</v>
      </c>
      <c r="E6140" s="118" t="s">
        <v>23937</v>
      </c>
      <c r="F6140" s="118" t="s">
        <v>23940</v>
      </c>
      <c r="G6140" s="118"/>
      <c r="H6140" s="118" t="s">
        <v>4485</v>
      </c>
      <c r="I6140" s="118" t="s">
        <v>7777</v>
      </c>
      <c r="J6140" s="118" t="s">
        <v>7636</v>
      </c>
    </row>
    <row r="6141" spans="1:10" ht="12.75">
      <c r="A6141" s="118" t="s">
        <v>11231</v>
      </c>
      <c r="B6141" s="118" t="s">
        <v>23941</v>
      </c>
      <c r="C6141" s="118" t="b">
        <v>0</v>
      </c>
      <c r="D6141" s="118" t="e">
        <f t="shared" ca="1" si="1"/>
        <v>#NAME?</v>
      </c>
      <c r="E6141" s="118" t="s">
        <v>23937</v>
      </c>
      <c r="F6141" s="118" t="s">
        <v>23942</v>
      </c>
      <c r="G6141" s="118"/>
      <c r="H6141" s="118" t="s">
        <v>4485</v>
      </c>
      <c r="I6141" s="118" t="s">
        <v>7777</v>
      </c>
      <c r="J6141" s="118" t="s">
        <v>7636</v>
      </c>
    </row>
    <row r="6142" spans="1:10" ht="12.75">
      <c r="A6142" s="118" t="s">
        <v>2013</v>
      </c>
      <c r="B6142" s="118" t="s">
        <v>23943</v>
      </c>
      <c r="C6142" s="118" t="b">
        <v>0</v>
      </c>
      <c r="D6142" s="118" t="e">
        <f t="shared" ca="1" si="1"/>
        <v>#NAME?</v>
      </c>
      <c r="E6142" s="118" t="s">
        <v>23937</v>
      </c>
      <c r="F6142" s="118" t="s">
        <v>23944</v>
      </c>
      <c r="G6142" s="118"/>
      <c r="H6142" s="118" t="s">
        <v>4485</v>
      </c>
      <c r="I6142" s="118" t="s">
        <v>7777</v>
      </c>
      <c r="J6142" s="118" t="s">
        <v>7636</v>
      </c>
    </row>
    <row r="6143" spans="1:10" ht="12.75">
      <c r="A6143" s="118" t="s">
        <v>10777</v>
      </c>
      <c r="B6143" s="118" t="s">
        <v>23945</v>
      </c>
      <c r="C6143" s="118" t="b">
        <v>0</v>
      </c>
      <c r="D6143" s="118" t="e">
        <f t="shared" ca="1" si="1"/>
        <v>#NAME?</v>
      </c>
      <c r="E6143" s="118" t="s">
        <v>23937</v>
      </c>
      <c r="F6143" s="118" t="s">
        <v>23946</v>
      </c>
      <c r="G6143" s="118"/>
      <c r="H6143" s="118" t="s">
        <v>4485</v>
      </c>
      <c r="I6143" s="118" t="s">
        <v>7777</v>
      </c>
      <c r="J6143" s="118" t="s">
        <v>7636</v>
      </c>
    </row>
    <row r="6144" spans="1:10" ht="12.75">
      <c r="A6144" s="118" t="s">
        <v>1704</v>
      </c>
      <c r="B6144" s="118" t="s">
        <v>1557</v>
      </c>
      <c r="C6144" s="118" t="b">
        <v>0</v>
      </c>
      <c r="D6144" s="118" t="e">
        <f t="shared" ca="1" si="1"/>
        <v>#NAME?</v>
      </c>
      <c r="E6144" s="118" t="s">
        <v>23947</v>
      </c>
      <c r="F6144" s="118" t="s">
        <v>23948</v>
      </c>
      <c r="G6144" s="118"/>
      <c r="H6144" s="118" t="s">
        <v>4872</v>
      </c>
      <c r="I6144" s="118" t="s">
        <v>8136</v>
      </c>
      <c r="J6144" s="118" t="s">
        <v>7622</v>
      </c>
    </row>
    <row r="6145" spans="1:10" ht="12.75">
      <c r="A6145" s="118" t="s">
        <v>1591</v>
      </c>
      <c r="B6145" s="118" t="s">
        <v>2641</v>
      </c>
      <c r="C6145" s="118" t="b">
        <v>0</v>
      </c>
      <c r="D6145" s="118" t="e">
        <f t="shared" ca="1" si="1"/>
        <v>#NAME?</v>
      </c>
      <c r="E6145" s="118" t="s">
        <v>23947</v>
      </c>
      <c r="F6145" s="118" t="s">
        <v>23949</v>
      </c>
      <c r="G6145" s="118"/>
      <c r="H6145" s="118" t="s">
        <v>4227</v>
      </c>
      <c r="I6145" s="118" t="s">
        <v>8136</v>
      </c>
      <c r="J6145" s="118" t="s">
        <v>7622</v>
      </c>
    </row>
    <row r="6146" spans="1:10" ht="12.75">
      <c r="A6146" s="118" t="s">
        <v>2193</v>
      </c>
      <c r="B6146" s="118" t="s">
        <v>23950</v>
      </c>
      <c r="C6146" s="118" t="b">
        <v>0</v>
      </c>
      <c r="D6146" s="118" t="e">
        <f t="shared" ca="1" si="1"/>
        <v>#NAME?</v>
      </c>
      <c r="E6146" s="118" t="s">
        <v>23947</v>
      </c>
      <c r="F6146" s="118" t="s">
        <v>23951</v>
      </c>
      <c r="G6146" s="118"/>
      <c r="H6146" s="118" t="s">
        <v>4227</v>
      </c>
      <c r="I6146" s="118" t="s">
        <v>8136</v>
      </c>
      <c r="J6146" s="118" t="s">
        <v>7622</v>
      </c>
    </row>
    <row r="6147" spans="1:10" ht="12.75">
      <c r="A6147" s="118" t="s">
        <v>826</v>
      </c>
      <c r="B6147" s="118" t="s">
        <v>23952</v>
      </c>
      <c r="C6147" s="118" t="b">
        <v>0</v>
      </c>
      <c r="D6147" s="118" t="e">
        <f t="shared" ca="1" si="1"/>
        <v>#NAME?</v>
      </c>
      <c r="E6147" s="118" t="s">
        <v>23953</v>
      </c>
      <c r="F6147" s="118" t="s">
        <v>23954</v>
      </c>
      <c r="G6147" s="118"/>
      <c r="H6147" s="118" t="s">
        <v>4305</v>
      </c>
      <c r="I6147" s="118" t="s">
        <v>8312</v>
      </c>
      <c r="J6147" s="118" t="s">
        <v>8313</v>
      </c>
    </row>
    <row r="6148" spans="1:10" ht="12.75">
      <c r="A6148" s="118" t="s">
        <v>940</v>
      </c>
      <c r="B6148" s="118" t="s">
        <v>23955</v>
      </c>
      <c r="C6148" s="118" t="b">
        <v>0</v>
      </c>
      <c r="D6148" s="118" t="e">
        <f t="shared" ca="1" si="1"/>
        <v>#NAME?</v>
      </c>
      <c r="E6148" s="118" t="s">
        <v>23953</v>
      </c>
      <c r="F6148" s="118" t="s">
        <v>23956</v>
      </c>
      <c r="G6148" s="118"/>
      <c r="H6148" s="118" t="s">
        <v>4305</v>
      </c>
      <c r="I6148" s="118" t="s">
        <v>8312</v>
      </c>
      <c r="J6148" s="118" t="s">
        <v>8313</v>
      </c>
    </row>
    <row r="6149" spans="1:10" ht="12.75">
      <c r="A6149" s="118" t="s">
        <v>1266</v>
      </c>
      <c r="B6149" s="118" t="s">
        <v>23957</v>
      </c>
      <c r="C6149" s="118" t="b">
        <v>0</v>
      </c>
      <c r="D6149" s="118" t="e">
        <f t="shared" ca="1" si="1"/>
        <v>#NAME?</v>
      </c>
      <c r="E6149" s="118" t="s">
        <v>23958</v>
      </c>
      <c r="F6149" s="118" t="s">
        <v>23959</v>
      </c>
      <c r="G6149" s="118"/>
      <c r="H6149" s="118" t="s">
        <v>54</v>
      </c>
      <c r="I6149" s="118" t="s">
        <v>9131</v>
      </c>
      <c r="J6149" s="118" t="s">
        <v>7622</v>
      </c>
    </row>
    <row r="6150" spans="1:10" ht="12.75">
      <c r="A6150" s="118" t="s">
        <v>7772</v>
      </c>
      <c r="B6150" s="118" t="s">
        <v>831</v>
      </c>
      <c r="C6150" s="118" t="b">
        <v>0</v>
      </c>
      <c r="D6150" s="118" t="e">
        <f t="shared" ca="1" si="1"/>
        <v>#NAME?</v>
      </c>
      <c r="E6150" s="118" t="s">
        <v>23958</v>
      </c>
      <c r="F6150" s="118" t="s">
        <v>23960</v>
      </c>
      <c r="G6150" s="118"/>
      <c r="H6150" s="118" t="s">
        <v>54</v>
      </c>
      <c r="I6150" s="118" t="s">
        <v>8526</v>
      </c>
      <c r="J6150" s="118" t="s">
        <v>7591</v>
      </c>
    </row>
    <row r="6151" spans="1:10" ht="12.75">
      <c r="A6151" s="118" t="s">
        <v>8405</v>
      </c>
      <c r="B6151" s="118" t="s">
        <v>1231</v>
      </c>
      <c r="C6151" s="118" t="b">
        <v>0</v>
      </c>
      <c r="D6151" s="118" t="e">
        <f t="shared" ca="1" si="1"/>
        <v>#NAME?</v>
      </c>
      <c r="E6151" s="118" t="s">
        <v>23958</v>
      </c>
      <c r="F6151" s="118" t="s">
        <v>23961</v>
      </c>
      <c r="G6151" s="118"/>
      <c r="H6151" s="118" t="s">
        <v>54</v>
      </c>
      <c r="I6151" s="118" t="s">
        <v>8526</v>
      </c>
      <c r="J6151" s="118" t="s">
        <v>7591</v>
      </c>
    </row>
    <row r="6152" spans="1:10" ht="12.75">
      <c r="A6152" s="118" t="s">
        <v>910</v>
      </c>
      <c r="B6152" s="118" t="s">
        <v>23962</v>
      </c>
      <c r="C6152" s="118" t="b">
        <v>0</v>
      </c>
      <c r="D6152" s="118" t="e">
        <f t="shared" ca="1" si="1"/>
        <v>#NAME?</v>
      </c>
      <c r="E6152" s="118" t="s">
        <v>23958</v>
      </c>
      <c r="F6152" s="118" t="s">
        <v>23963</v>
      </c>
      <c r="G6152" s="118"/>
      <c r="H6152" s="118" t="s">
        <v>4872</v>
      </c>
      <c r="I6152" s="118" t="s">
        <v>8526</v>
      </c>
      <c r="J6152" s="118" t="s">
        <v>7591</v>
      </c>
    </row>
    <row r="6153" spans="1:10" ht="12.75">
      <c r="A6153" s="118" t="s">
        <v>23964</v>
      </c>
      <c r="B6153" s="118" t="s">
        <v>23965</v>
      </c>
      <c r="C6153" s="118" t="b">
        <v>0</v>
      </c>
      <c r="D6153" s="118" t="e">
        <f t="shared" ca="1" si="1"/>
        <v>#NAME?</v>
      </c>
      <c r="E6153" s="118" t="s">
        <v>23958</v>
      </c>
      <c r="F6153" s="118" t="s">
        <v>23966</v>
      </c>
      <c r="G6153" s="118"/>
      <c r="H6153" s="118" t="s">
        <v>4276</v>
      </c>
      <c r="I6153" s="118" t="s">
        <v>10521</v>
      </c>
      <c r="J6153" s="118"/>
    </row>
    <row r="6154" spans="1:10" ht="12.75">
      <c r="A6154" s="118" t="s">
        <v>1434</v>
      </c>
      <c r="B6154" s="118" t="s">
        <v>23967</v>
      </c>
      <c r="C6154" s="118" t="b">
        <v>0</v>
      </c>
      <c r="D6154" s="118" t="e">
        <f t="shared" ca="1" si="1"/>
        <v>#NAME?</v>
      </c>
      <c r="E6154" s="118" t="s">
        <v>23958</v>
      </c>
      <c r="F6154" s="118" t="s">
        <v>23968</v>
      </c>
      <c r="G6154" s="118"/>
      <c r="H6154" s="118" t="s">
        <v>54</v>
      </c>
      <c r="I6154" s="118" t="s">
        <v>9131</v>
      </c>
      <c r="J6154" s="118" t="s">
        <v>7622</v>
      </c>
    </row>
    <row r="6155" spans="1:10" ht="12.75">
      <c r="A6155" s="118" t="s">
        <v>2648</v>
      </c>
      <c r="B6155" s="118" t="s">
        <v>13974</v>
      </c>
      <c r="C6155" s="118" t="b">
        <v>0</v>
      </c>
      <c r="D6155" s="118" t="e">
        <f t="shared" ca="1" si="1"/>
        <v>#NAME?</v>
      </c>
      <c r="E6155" s="118" t="s">
        <v>23958</v>
      </c>
      <c r="F6155" s="118" t="s">
        <v>23969</v>
      </c>
      <c r="G6155" s="118"/>
      <c r="H6155" s="118" t="s">
        <v>19028</v>
      </c>
      <c r="I6155" s="118" t="s">
        <v>8526</v>
      </c>
      <c r="J6155" s="118" t="s">
        <v>7591</v>
      </c>
    </row>
    <row r="6156" spans="1:10" ht="12.75">
      <c r="A6156" s="118" t="s">
        <v>1235</v>
      </c>
      <c r="B6156" s="118" t="s">
        <v>23970</v>
      </c>
      <c r="C6156" s="118" t="b">
        <v>0</v>
      </c>
      <c r="D6156" s="118" t="e">
        <f t="shared" ca="1" si="1"/>
        <v>#NAME?</v>
      </c>
      <c r="E6156" s="118" t="s">
        <v>23958</v>
      </c>
      <c r="F6156" s="118" t="s">
        <v>23971</v>
      </c>
      <c r="G6156" s="118"/>
      <c r="H6156" s="118" t="s">
        <v>54</v>
      </c>
      <c r="I6156" s="118" t="s">
        <v>8526</v>
      </c>
      <c r="J6156" s="118" t="s">
        <v>7591</v>
      </c>
    </row>
    <row r="6157" spans="1:10" ht="12.75">
      <c r="A6157" s="118" t="s">
        <v>23972</v>
      </c>
      <c r="B6157" s="118" t="s">
        <v>11720</v>
      </c>
      <c r="C6157" s="118" t="b">
        <v>0</v>
      </c>
      <c r="D6157" s="118" t="e">
        <f t="shared" ca="1" si="1"/>
        <v>#NAME?</v>
      </c>
      <c r="E6157" s="118" t="s">
        <v>23958</v>
      </c>
      <c r="F6157" s="118" t="s">
        <v>23973</v>
      </c>
      <c r="G6157" s="118"/>
      <c r="H6157" s="118" t="s">
        <v>54</v>
      </c>
      <c r="I6157" s="118" t="s">
        <v>10067</v>
      </c>
      <c r="J6157" s="118"/>
    </row>
    <row r="6158" spans="1:10" ht="12.75">
      <c r="A6158" s="118" t="s">
        <v>23974</v>
      </c>
      <c r="B6158" s="118" t="s">
        <v>23975</v>
      </c>
      <c r="C6158" s="118" t="b">
        <v>0</v>
      </c>
      <c r="D6158" s="118" t="e">
        <f t="shared" ca="1" si="1"/>
        <v>#NAME?</v>
      </c>
      <c r="E6158" s="118" t="s">
        <v>23958</v>
      </c>
      <c r="F6158" s="118" t="s">
        <v>23976</v>
      </c>
      <c r="G6158" s="118"/>
      <c r="H6158" s="118" t="s">
        <v>54</v>
      </c>
      <c r="I6158" s="118" t="s">
        <v>10067</v>
      </c>
      <c r="J6158" s="118"/>
    </row>
    <row r="6159" spans="1:10" ht="12.75">
      <c r="A6159" s="118" t="s">
        <v>23977</v>
      </c>
      <c r="B6159" s="118" t="s">
        <v>23978</v>
      </c>
      <c r="C6159" s="118" t="b">
        <v>0</v>
      </c>
      <c r="D6159" s="118" t="e">
        <f t="shared" ca="1" si="1"/>
        <v>#NAME?</v>
      </c>
      <c r="E6159" s="118" t="s">
        <v>23958</v>
      </c>
      <c r="F6159" s="118" t="s">
        <v>23979</v>
      </c>
      <c r="G6159" s="118"/>
      <c r="H6159" s="118" t="s">
        <v>54</v>
      </c>
      <c r="I6159" s="118" t="s">
        <v>8526</v>
      </c>
      <c r="J6159" s="118" t="s">
        <v>7591</v>
      </c>
    </row>
    <row r="6160" spans="1:10" ht="12.75">
      <c r="A6160" s="118" t="s">
        <v>2500</v>
      </c>
      <c r="B6160" s="118" t="s">
        <v>9679</v>
      </c>
      <c r="C6160" s="118" t="b">
        <v>0</v>
      </c>
      <c r="D6160" s="118" t="e">
        <f t="shared" ca="1" si="1"/>
        <v>#NAME?</v>
      </c>
      <c r="E6160" s="118" t="s">
        <v>23958</v>
      </c>
      <c r="F6160" s="118" t="s">
        <v>23980</v>
      </c>
      <c r="G6160" s="118"/>
      <c r="H6160" s="118" t="s">
        <v>7611</v>
      </c>
      <c r="I6160" s="118" t="s">
        <v>8526</v>
      </c>
      <c r="J6160" s="118" t="s">
        <v>7591</v>
      </c>
    </row>
    <row r="6161" spans="1:10" ht="12.75">
      <c r="A6161" s="118" t="s">
        <v>10596</v>
      </c>
      <c r="B6161" s="118" t="s">
        <v>17841</v>
      </c>
      <c r="C6161" s="118" t="b">
        <v>0</v>
      </c>
      <c r="D6161" s="118" t="e">
        <f t="shared" ca="1" si="1"/>
        <v>#NAME?</v>
      </c>
      <c r="E6161" s="118" t="s">
        <v>23958</v>
      </c>
      <c r="F6161" s="118" t="s">
        <v>23981</v>
      </c>
      <c r="G6161" s="118"/>
      <c r="H6161" s="118" t="s">
        <v>54</v>
      </c>
      <c r="I6161" s="118" t="s">
        <v>7642</v>
      </c>
      <c r="J6161" s="118"/>
    </row>
    <row r="6162" spans="1:10" ht="12.75">
      <c r="A6162" s="118" t="s">
        <v>23982</v>
      </c>
      <c r="B6162" s="118" t="s">
        <v>1288</v>
      </c>
      <c r="C6162" s="118" t="b">
        <v>0</v>
      </c>
      <c r="D6162" s="118" t="e">
        <f t="shared" ca="1" si="1"/>
        <v>#NAME?</v>
      </c>
      <c r="E6162" s="118" t="s">
        <v>23958</v>
      </c>
      <c r="F6162" s="118" t="s">
        <v>23983</v>
      </c>
      <c r="G6162" s="118"/>
      <c r="H6162" s="118" t="s">
        <v>54</v>
      </c>
      <c r="I6162" s="118" t="s">
        <v>9131</v>
      </c>
      <c r="J6162" s="118" t="s">
        <v>7622</v>
      </c>
    </row>
    <row r="6163" spans="1:10" ht="12.75">
      <c r="A6163" s="118" t="s">
        <v>873</v>
      </c>
      <c r="B6163" s="118" t="s">
        <v>23984</v>
      </c>
      <c r="C6163" s="118" t="b">
        <v>0</v>
      </c>
      <c r="D6163" s="118" t="e">
        <f t="shared" ca="1" si="1"/>
        <v>#NAME?</v>
      </c>
      <c r="E6163" s="118" t="s">
        <v>23958</v>
      </c>
      <c r="F6163" s="118" t="s">
        <v>23985</v>
      </c>
      <c r="G6163" s="118"/>
      <c r="H6163" s="118" t="s">
        <v>4551</v>
      </c>
      <c r="I6163" s="118" t="s">
        <v>8526</v>
      </c>
      <c r="J6163" s="118" t="s">
        <v>7591</v>
      </c>
    </row>
    <row r="6164" spans="1:10" ht="12.75">
      <c r="A6164" s="118" t="s">
        <v>1484</v>
      </c>
      <c r="B6164" s="118" t="s">
        <v>14829</v>
      </c>
      <c r="C6164" s="118" t="b">
        <v>0</v>
      </c>
      <c r="D6164" s="118" t="e">
        <f t="shared" ca="1" si="1"/>
        <v>#NAME?</v>
      </c>
      <c r="E6164" s="118" t="s">
        <v>23958</v>
      </c>
      <c r="F6164" s="118" t="s">
        <v>23986</v>
      </c>
      <c r="G6164" s="118"/>
      <c r="H6164" s="118" t="s">
        <v>54</v>
      </c>
      <c r="I6164" s="118" t="s">
        <v>9131</v>
      </c>
      <c r="J6164" s="118" t="s">
        <v>7622</v>
      </c>
    </row>
    <row r="6165" spans="1:10" ht="12.75">
      <c r="A6165" s="118" t="s">
        <v>1484</v>
      </c>
      <c r="B6165" s="118" t="s">
        <v>23987</v>
      </c>
      <c r="C6165" s="118" t="b">
        <v>0</v>
      </c>
      <c r="D6165" s="118" t="e">
        <f t="shared" ca="1" si="1"/>
        <v>#NAME?</v>
      </c>
      <c r="E6165" s="118" t="s">
        <v>23958</v>
      </c>
      <c r="F6165" s="118" t="s">
        <v>23988</v>
      </c>
      <c r="G6165" s="118"/>
      <c r="H6165" s="118" t="s">
        <v>5584</v>
      </c>
      <c r="I6165" s="118" t="s">
        <v>8526</v>
      </c>
      <c r="J6165" s="118" t="s">
        <v>7591</v>
      </c>
    </row>
    <row r="6166" spans="1:10" ht="12.75">
      <c r="A6166" s="118" t="s">
        <v>9828</v>
      </c>
      <c r="B6166" s="118" t="s">
        <v>7587</v>
      </c>
      <c r="C6166" s="118" t="b">
        <v>0</v>
      </c>
      <c r="D6166" s="118" t="e">
        <f t="shared" ca="1" si="1"/>
        <v>#NAME?</v>
      </c>
      <c r="E6166" s="118" t="s">
        <v>23958</v>
      </c>
      <c r="F6166" s="118" t="s">
        <v>23989</v>
      </c>
      <c r="G6166" s="118"/>
      <c r="H6166" s="118" t="s">
        <v>54</v>
      </c>
      <c r="I6166" s="118" t="s">
        <v>7642</v>
      </c>
      <c r="J6166" s="118"/>
    </row>
    <row r="6167" spans="1:10" ht="12.75">
      <c r="A6167" s="118" t="s">
        <v>862</v>
      </c>
      <c r="B6167" s="118" t="s">
        <v>17372</v>
      </c>
      <c r="C6167" s="118" t="b">
        <v>0</v>
      </c>
      <c r="D6167" s="118" t="e">
        <f t="shared" ca="1" si="1"/>
        <v>#NAME?</v>
      </c>
      <c r="E6167" s="118" t="s">
        <v>23958</v>
      </c>
      <c r="F6167" s="118" t="s">
        <v>23990</v>
      </c>
      <c r="G6167" s="118"/>
      <c r="H6167" s="118" t="s">
        <v>54</v>
      </c>
      <c r="I6167" s="118" t="s">
        <v>8526</v>
      </c>
      <c r="J6167" s="118" t="s">
        <v>7591</v>
      </c>
    </row>
    <row r="6168" spans="1:10" ht="12.75">
      <c r="A6168" s="118" t="s">
        <v>1769</v>
      </c>
      <c r="B6168" s="118" t="s">
        <v>23991</v>
      </c>
      <c r="C6168" s="118" t="b">
        <v>0</v>
      </c>
      <c r="D6168" s="118" t="e">
        <f t="shared" ca="1" si="1"/>
        <v>#NAME?</v>
      </c>
      <c r="E6168" s="118" t="s">
        <v>23958</v>
      </c>
      <c r="F6168" s="118" t="s">
        <v>23992</v>
      </c>
      <c r="G6168" s="118"/>
      <c r="H6168" s="118" t="s">
        <v>5584</v>
      </c>
      <c r="I6168" s="118" t="s">
        <v>8526</v>
      </c>
      <c r="J6168" s="118" t="s">
        <v>7591</v>
      </c>
    </row>
    <row r="6169" spans="1:10" ht="12.75">
      <c r="A6169" s="118" t="s">
        <v>10968</v>
      </c>
      <c r="B6169" s="118" t="s">
        <v>23993</v>
      </c>
      <c r="C6169" s="118" t="b">
        <v>0</v>
      </c>
      <c r="D6169" s="118" t="e">
        <f t="shared" ca="1" si="1"/>
        <v>#NAME?</v>
      </c>
      <c r="E6169" s="118" t="s">
        <v>23958</v>
      </c>
      <c r="F6169" s="118" t="s">
        <v>23994</v>
      </c>
      <c r="G6169" s="118"/>
      <c r="H6169" s="118" t="s">
        <v>54</v>
      </c>
      <c r="I6169" s="118" t="s">
        <v>10067</v>
      </c>
      <c r="J6169" s="118"/>
    </row>
    <row r="6170" spans="1:10" ht="12.75">
      <c r="A6170" s="118" t="s">
        <v>23995</v>
      </c>
      <c r="B6170" s="118" t="s">
        <v>9163</v>
      </c>
      <c r="C6170" s="118" t="b">
        <v>0</v>
      </c>
      <c r="D6170" s="118" t="e">
        <f t="shared" ca="1" si="1"/>
        <v>#NAME?</v>
      </c>
      <c r="E6170" s="118" t="s">
        <v>23958</v>
      </c>
      <c r="F6170" s="118" t="s">
        <v>23996</v>
      </c>
      <c r="G6170" s="118"/>
      <c r="H6170" s="118" t="s">
        <v>8144</v>
      </c>
      <c r="I6170" s="118" t="s">
        <v>8526</v>
      </c>
      <c r="J6170" s="118" t="s">
        <v>7591</v>
      </c>
    </row>
    <row r="6171" spans="1:10" ht="12.75">
      <c r="A6171" s="118" t="s">
        <v>23997</v>
      </c>
      <c r="B6171" s="118" t="s">
        <v>23998</v>
      </c>
      <c r="C6171" s="118" t="b">
        <v>0</v>
      </c>
      <c r="D6171" s="118" t="e">
        <f t="shared" ca="1" si="1"/>
        <v>#NAME?</v>
      </c>
      <c r="E6171" s="118" t="s">
        <v>23999</v>
      </c>
      <c r="F6171" s="118" t="s">
        <v>24000</v>
      </c>
      <c r="G6171" s="118"/>
      <c r="H6171" s="118" t="s">
        <v>4872</v>
      </c>
      <c r="I6171" s="118" t="s">
        <v>14945</v>
      </c>
      <c r="J6171" s="118"/>
    </row>
    <row r="6172" spans="1:10" ht="12.75">
      <c r="A6172" s="118" t="s">
        <v>24001</v>
      </c>
      <c r="B6172" s="118" t="s">
        <v>24002</v>
      </c>
      <c r="C6172" s="118" t="b">
        <v>0</v>
      </c>
      <c r="D6172" s="118" t="e">
        <f t="shared" ca="1" si="1"/>
        <v>#NAME?</v>
      </c>
      <c r="E6172" s="118" t="s">
        <v>23999</v>
      </c>
      <c r="F6172" s="118" t="s">
        <v>24003</v>
      </c>
      <c r="G6172" s="118"/>
      <c r="H6172" s="118" t="s">
        <v>4278</v>
      </c>
      <c r="I6172" s="118" t="s">
        <v>14945</v>
      </c>
      <c r="J6172" s="118"/>
    </row>
    <row r="6173" spans="1:10" ht="12.75">
      <c r="A6173" s="118" t="s">
        <v>1266</v>
      </c>
      <c r="B6173" s="118" t="s">
        <v>24004</v>
      </c>
      <c r="C6173" s="118" t="b">
        <v>0</v>
      </c>
      <c r="D6173" s="118" t="e">
        <f t="shared" ca="1" si="1"/>
        <v>#NAME?</v>
      </c>
      <c r="E6173" s="118" t="s">
        <v>24005</v>
      </c>
      <c r="F6173" s="118" t="s">
        <v>24006</v>
      </c>
      <c r="G6173" s="118"/>
      <c r="H6173" s="118" t="s">
        <v>54</v>
      </c>
      <c r="I6173" s="118" t="s">
        <v>7755</v>
      </c>
      <c r="J6173" s="118" t="s">
        <v>7756</v>
      </c>
    </row>
    <row r="6174" spans="1:10" ht="12.75">
      <c r="A6174" s="118" t="s">
        <v>8889</v>
      </c>
      <c r="B6174" s="118" t="s">
        <v>995</v>
      </c>
      <c r="C6174" s="118" t="b">
        <v>0</v>
      </c>
      <c r="D6174" s="118" t="e">
        <f t="shared" ca="1" si="1"/>
        <v>#NAME?</v>
      </c>
      <c r="E6174" s="118" t="s">
        <v>24005</v>
      </c>
      <c r="F6174" s="118" t="s">
        <v>24007</v>
      </c>
      <c r="G6174" s="118"/>
      <c r="H6174" s="118" t="s">
        <v>4831</v>
      </c>
      <c r="I6174" s="118" t="s">
        <v>7755</v>
      </c>
      <c r="J6174" s="118" t="s">
        <v>7756</v>
      </c>
    </row>
    <row r="6175" spans="1:10" ht="12.75">
      <c r="A6175" s="118" t="s">
        <v>910</v>
      </c>
      <c r="B6175" s="118" t="s">
        <v>24008</v>
      </c>
      <c r="C6175" s="118" t="b">
        <v>0</v>
      </c>
      <c r="D6175" s="118" t="e">
        <f t="shared" ca="1" si="1"/>
        <v>#NAME?</v>
      </c>
      <c r="E6175" s="118" t="s">
        <v>24005</v>
      </c>
      <c r="F6175" s="118" t="s">
        <v>24009</v>
      </c>
      <c r="G6175" s="118"/>
      <c r="H6175" s="118" t="s">
        <v>8671</v>
      </c>
      <c r="I6175" s="118" t="s">
        <v>7755</v>
      </c>
      <c r="J6175" s="118" t="s">
        <v>7756</v>
      </c>
    </row>
    <row r="6176" spans="1:10" ht="12.75">
      <c r="A6176" s="118" t="s">
        <v>870</v>
      </c>
      <c r="B6176" s="118" t="s">
        <v>10211</v>
      </c>
      <c r="C6176" s="118" t="b">
        <v>0</v>
      </c>
      <c r="D6176" s="118" t="e">
        <f t="shared" ca="1" si="1"/>
        <v>#NAME?</v>
      </c>
      <c r="E6176" s="118" t="s">
        <v>24005</v>
      </c>
      <c r="F6176" s="118" t="s">
        <v>24010</v>
      </c>
      <c r="G6176" s="118"/>
      <c r="H6176" s="118" t="s">
        <v>4278</v>
      </c>
      <c r="I6176" s="118" t="s">
        <v>7755</v>
      </c>
      <c r="J6176" s="118" t="s">
        <v>7756</v>
      </c>
    </row>
    <row r="6177" spans="1:10" ht="12.75">
      <c r="A6177" s="118" t="s">
        <v>1591</v>
      </c>
      <c r="B6177" s="118" t="s">
        <v>24011</v>
      </c>
      <c r="C6177" s="118" t="b">
        <v>0</v>
      </c>
      <c r="D6177" s="118" t="e">
        <f t="shared" ca="1" si="1"/>
        <v>#NAME?</v>
      </c>
      <c r="E6177" s="118" t="s">
        <v>24005</v>
      </c>
      <c r="F6177" s="118" t="s">
        <v>24012</v>
      </c>
      <c r="G6177" s="118"/>
      <c r="H6177" s="118" t="s">
        <v>8760</v>
      </c>
      <c r="I6177" s="118" t="s">
        <v>7755</v>
      </c>
      <c r="J6177" s="118" t="s">
        <v>7756</v>
      </c>
    </row>
    <row r="6178" spans="1:10" ht="12.75">
      <c r="A6178" s="118" t="s">
        <v>10596</v>
      </c>
      <c r="B6178" s="118" t="s">
        <v>24013</v>
      </c>
      <c r="C6178" s="118" t="b">
        <v>0</v>
      </c>
      <c r="D6178" s="118" t="e">
        <f t="shared" ca="1" si="1"/>
        <v>#NAME?</v>
      </c>
      <c r="E6178" s="118" t="s">
        <v>24005</v>
      </c>
      <c r="F6178" s="118" t="s">
        <v>24014</v>
      </c>
      <c r="G6178" s="118"/>
      <c r="H6178" s="118" t="s">
        <v>5279</v>
      </c>
      <c r="I6178" s="118" t="s">
        <v>7755</v>
      </c>
      <c r="J6178" s="118" t="s">
        <v>7756</v>
      </c>
    </row>
    <row r="6179" spans="1:10" ht="12.75">
      <c r="A6179" s="118" t="s">
        <v>798</v>
      </c>
      <c r="B6179" s="118" t="s">
        <v>24015</v>
      </c>
      <c r="C6179" s="118" t="b">
        <v>0</v>
      </c>
      <c r="D6179" s="118" t="e">
        <f t="shared" ca="1" si="1"/>
        <v>#NAME?</v>
      </c>
      <c r="E6179" s="118" t="s">
        <v>24005</v>
      </c>
      <c r="F6179" s="118" t="s">
        <v>24016</v>
      </c>
      <c r="G6179" s="118"/>
      <c r="H6179" s="118" t="s">
        <v>11136</v>
      </c>
      <c r="I6179" s="118" t="s">
        <v>7755</v>
      </c>
      <c r="J6179" s="118" t="s">
        <v>7756</v>
      </c>
    </row>
    <row r="6180" spans="1:10" ht="12.75">
      <c r="A6180" s="118" t="s">
        <v>14923</v>
      </c>
      <c r="B6180" s="118" t="s">
        <v>24017</v>
      </c>
      <c r="C6180" s="118" t="b">
        <v>0</v>
      </c>
      <c r="D6180" s="118" t="e">
        <f t="shared" ca="1" si="1"/>
        <v>#NAME?</v>
      </c>
      <c r="E6180" s="118" t="s">
        <v>24005</v>
      </c>
      <c r="F6180" s="118" t="s">
        <v>24018</v>
      </c>
      <c r="G6180" s="118"/>
      <c r="H6180" s="118" t="s">
        <v>5607</v>
      </c>
      <c r="I6180" s="118" t="s">
        <v>7755</v>
      </c>
      <c r="J6180" s="118" t="s">
        <v>7756</v>
      </c>
    </row>
    <row r="6181" spans="1:10" ht="12.75">
      <c r="A6181" s="118" t="s">
        <v>1069</v>
      </c>
      <c r="B6181" s="118" t="s">
        <v>24019</v>
      </c>
      <c r="C6181" s="118" t="b">
        <v>0</v>
      </c>
      <c r="D6181" s="118" t="e">
        <f t="shared" ca="1" si="1"/>
        <v>#NAME?</v>
      </c>
      <c r="E6181" s="118" t="s">
        <v>24005</v>
      </c>
      <c r="F6181" s="118" t="s">
        <v>24020</v>
      </c>
      <c r="G6181" s="118"/>
      <c r="H6181" s="118" t="s">
        <v>7611</v>
      </c>
      <c r="I6181" s="118" t="s">
        <v>7755</v>
      </c>
      <c r="J6181" s="118" t="s">
        <v>7756</v>
      </c>
    </row>
    <row r="6182" spans="1:10" ht="12.75">
      <c r="A6182" s="118" t="s">
        <v>10445</v>
      </c>
      <c r="B6182" s="118" t="s">
        <v>24021</v>
      </c>
      <c r="C6182" s="118" t="b">
        <v>0</v>
      </c>
      <c r="D6182" s="118" t="e">
        <f t="shared" ca="1" si="1"/>
        <v>#NAME?</v>
      </c>
      <c r="E6182" s="118" t="s">
        <v>24005</v>
      </c>
      <c r="F6182" s="118" t="s">
        <v>24022</v>
      </c>
      <c r="G6182" s="118"/>
      <c r="H6182" s="118" t="s">
        <v>54</v>
      </c>
      <c r="I6182" s="118" t="s">
        <v>7755</v>
      </c>
      <c r="J6182" s="118" t="s">
        <v>7756</v>
      </c>
    </row>
    <row r="6183" spans="1:10" ht="12.75">
      <c r="A6183" s="118" t="s">
        <v>10407</v>
      </c>
      <c r="B6183" s="118" t="s">
        <v>20233</v>
      </c>
      <c r="C6183" s="118" t="b">
        <v>0</v>
      </c>
      <c r="D6183" s="118" t="e">
        <f t="shared" ca="1" si="1"/>
        <v>#NAME?</v>
      </c>
      <c r="E6183" s="118" t="s">
        <v>24023</v>
      </c>
      <c r="F6183" s="118" t="s">
        <v>24024</v>
      </c>
      <c r="G6183" s="118"/>
      <c r="H6183" s="118" t="s">
        <v>4485</v>
      </c>
      <c r="I6183" s="118" t="s">
        <v>24025</v>
      </c>
      <c r="J6183" s="118" t="s">
        <v>24026</v>
      </c>
    </row>
    <row r="6184" spans="1:10" ht="12.75">
      <c r="A6184" s="118" t="s">
        <v>8076</v>
      </c>
      <c r="B6184" s="118" t="s">
        <v>10073</v>
      </c>
      <c r="C6184" s="118" t="b">
        <v>0</v>
      </c>
      <c r="D6184" s="118" t="e">
        <f t="shared" ca="1" si="1"/>
        <v>#NAME?</v>
      </c>
      <c r="E6184" s="118" t="s">
        <v>24023</v>
      </c>
      <c r="F6184" s="118" t="s">
        <v>24027</v>
      </c>
      <c r="G6184" s="118"/>
      <c r="H6184" s="118" t="s">
        <v>4305</v>
      </c>
      <c r="I6184" s="118" t="s">
        <v>24025</v>
      </c>
      <c r="J6184" s="118" t="s">
        <v>24026</v>
      </c>
    </row>
    <row r="6185" spans="1:10" ht="12.75">
      <c r="A6185" s="118" t="s">
        <v>910</v>
      </c>
      <c r="B6185" s="118" t="s">
        <v>24028</v>
      </c>
      <c r="C6185" s="118" t="b">
        <v>0</v>
      </c>
      <c r="D6185" s="118" t="e">
        <f t="shared" ca="1" si="1"/>
        <v>#NAME?</v>
      </c>
      <c r="E6185" s="118" t="s">
        <v>24029</v>
      </c>
      <c r="F6185" s="118" t="s">
        <v>24030</v>
      </c>
      <c r="G6185" s="118"/>
      <c r="H6185" s="118" t="s">
        <v>5368</v>
      </c>
      <c r="I6185" s="118" t="s">
        <v>7642</v>
      </c>
      <c r="J6185" s="118"/>
    </row>
    <row r="6186" spans="1:10" ht="12.75">
      <c r="A6186" s="118" t="s">
        <v>1828</v>
      </c>
      <c r="B6186" s="118" t="s">
        <v>11125</v>
      </c>
      <c r="C6186" s="118" t="b">
        <v>0</v>
      </c>
      <c r="D6186" s="118" t="e">
        <f t="shared" ca="1" si="1"/>
        <v>#NAME?</v>
      </c>
      <c r="E6186" s="118" t="s">
        <v>24029</v>
      </c>
      <c r="F6186" s="118" t="s">
        <v>24031</v>
      </c>
      <c r="G6186" s="118"/>
      <c r="H6186" s="118" t="s">
        <v>5368</v>
      </c>
      <c r="I6186" s="118" t="s">
        <v>7642</v>
      </c>
      <c r="J6186" s="118"/>
    </row>
    <row r="6187" spans="1:10" ht="12.75">
      <c r="A6187" s="118" t="s">
        <v>873</v>
      </c>
      <c r="B6187" s="118" t="s">
        <v>24032</v>
      </c>
      <c r="C6187" s="118" t="b">
        <v>0</v>
      </c>
      <c r="D6187" s="118" t="e">
        <f t="shared" ca="1" si="1"/>
        <v>#NAME?</v>
      </c>
      <c r="E6187" s="118" t="s">
        <v>24029</v>
      </c>
      <c r="F6187" s="118" t="s">
        <v>24033</v>
      </c>
      <c r="G6187" s="118"/>
      <c r="H6187" s="118" t="s">
        <v>8035</v>
      </c>
      <c r="I6187" s="118" t="s">
        <v>7642</v>
      </c>
      <c r="J6187" s="118"/>
    </row>
    <row r="6188" spans="1:10" ht="12.75">
      <c r="A6188" s="118" t="s">
        <v>8575</v>
      </c>
      <c r="B6188" s="118" t="s">
        <v>17288</v>
      </c>
      <c r="C6188" s="118" t="b">
        <v>0</v>
      </c>
      <c r="D6188" s="118" t="e">
        <f t="shared" ca="1" si="1"/>
        <v>#NAME?</v>
      </c>
      <c r="E6188" s="118" t="s">
        <v>24034</v>
      </c>
      <c r="F6188" s="118" t="s">
        <v>24035</v>
      </c>
      <c r="G6188" s="118"/>
      <c r="H6188" s="118" t="s">
        <v>54</v>
      </c>
      <c r="I6188" s="118" t="s">
        <v>7590</v>
      </c>
      <c r="J6188" s="118" t="s">
        <v>7591</v>
      </c>
    </row>
    <row r="6189" spans="1:10" ht="12.75">
      <c r="A6189" s="118" t="s">
        <v>7733</v>
      </c>
      <c r="B6189" s="118" t="s">
        <v>24036</v>
      </c>
      <c r="C6189" s="118" t="b">
        <v>0</v>
      </c>
      <c r="D6189" s="118" t="e">
        <f t="shared" ca="1" si="1"/>
        <v>#NAME?</v>
      </c>
      <c r="E6189" s="118" t="s">
        <v>24034</v>
      </c>
      <c r="F6189" s="118" t="s">
        <v>24037</v>
      </c>
      <c r="G6189" s="118"/>
      <c r="H6189" s="118" t="s">
        <v>8144</v>
      </c>
      <c r="I6189" s="118" t="s">
        <v>7590</v>
      </c>
      <c r="J6189" s="118" t="s">
        <v>7591</v>
      </c>
    </row>
    <row r="6190" spans="1:10" ht="12.75">
      <c r="A6190" s="118" t="s">
        <v>1484</v>
      </c>
      <c r="B6190" s="118" t="s">
        <v>24038</v>
      </c>
      <c r="C6190" s="118" t="b">
        <v>0</v>
      </c>
      <c r="D6190" s="118" t="e">
        <f t="shared" ca="1" si="1"/>
        <v>#NAME?</v>
      </c>
      <c r="E6190" s="118" t="s">
        <v>24034</v>
      </c>
      <c r="F6190" s="118" t="s">
        <v>24039</v>
      </c>
      <c r="G6190" s="118"/>
      <c r="H6190" s="118" t="s">
        <v>54</v>
      </c>
      <c r="I6190" s="118" t="s">
        <v>7590</v>
      </c>
      <c r="J6190" s="118" t="s">
        <v>7591</v>
      </c>
    </row>
    <row r="6191" spans="1:10" ht="12.75">
      <c r="A6191" s="118" t="s">
        <v>19466</v>
      </c>
      <c r="B6191" s="118" t="s">
        <v>24040</v>
      </c>
      <c r="C6191" s="118" t="b">
        <v>0</v>
      </c>
      <c r="D6191" s="118" t="e">
        <f t="shared" ca="1" si="1"/>
        <v>#NAME?</v>
      </c>
      <c r="E6191" s="118" t="s">
        <v>24034</v>
      </c>
      <c r="F6191" s="118" t="s">
        <v>24041</v>
      </c>
      <c r="G6191" s="118"/>
      <c r="H6191" s="118" t="s">
        <v>54</v>
      </c>
      <c r="I6191" s="118" t="s">
        <v>7590</v>
      </c>
      <c r="J6191" s="118" t="s">
        <v>7591</v>
      </c>
    </row>
    <row r="6192" spans="1:10" ht="12.75">
      <c r="A6192" s="118" t="s">
        <v>8748</v>
      </c>
      <c r="B6192" s="118" t="s">
        <v>20740</v>
      </c>
      <c r="C6192" s="118" t="b">
        <v>0</v>
      </c>
      <c r="D6192" s="118" t="e">
        <f t="shared" ca="1" si="1"/>
        <v>#NAME?</v>
      </c>
      <c r="E6192" s="118" t="s">
        <v>24042</v>
      </c>
      <c r="F6192" s="118" t="s">
        <v>24043</v>
      </c>
      <c r="G6192" s="118"/>
      <c r="H6192" s="118" t="s">
        <v>4305</v>
      </c>
      <c r="I6192" s="118" t="s">
        <v>7755</v>
      </c>
      <c r="J6192" s="118" t="s">
        <v>7756</v>
      </c>
    </row>
    <row r="6193" spans="1:10" ht="12.75">
      <c r="A6193" s="118" t="s">
        <v>24044</v>
      </c>
      <c r="B6193" s="118" t="s">
        <v>24045</v>
      </c>
      <c r="C6193" s="118" t="b">
        <v>0</v>
      </c>
      <c r="D6193" s="118" t="e">
        <f t="shared" ca="1" si="1"/>
        <v>#NAME?</v>
      </c>
      <c r="E6193" s="118" t="s">
        <v>24046</v>
      </c>
      <c r="F6193" s="118" t="s">
        <v>24047</v>
      </c>
      <c r="G6193" s="118"/>
      <c r="H6193" s="118" t="s">
        <v>5064</v>
      </c>
      <c r="I6193" s="118" t="s">
        <v>24048</v>
      </c>
      <c r="J6193" s="118"/>
    </row>
    <row r="6194" spans="1:10" ht="12.75">
      <c r="A6194" s="118" t="s">
        <v>836</v>
      </c>
      <c r="B6194" s="118" t="s">
        <v>24049</v>
      </c>
      <c r="C6194" s="118" t="b">
        <v>0</v>
      </c>
      <c r="D6194" s="118" t="e">
        <f t="shared" ca="1" si="1"/>
        <v>#NAME?</v>
      </c>
      <c r="E6194" s="118" t="s">
        <v>24050</v>
      </c>
      <c r="F6194" s="118" t="s">
        <v>24051</v>
      </c>
      <c r="G6194" s="118"/>
      <c r="H6194" s="118" t="s">
        <v>5064</v>
      </c>
      <c r="I6194" s="118" t="s">
        <v>7820</v>
      </c>
      <c r="J6194" s="118" t="s">
        <v>7820</v>
      </c>
    </row>
    <row r="6195" spans="1:10" ht="12.75">
      <c r="A6195" s="118" t="s">
        <v>11197</v>
      </c>
      <c r="B6195" s="118" t="s">
        <v>12069</v>
      </c>
      <c r="C6195" s="118" t="b">
        <v>0</v>
      </c>
      <c r="D6195" s="118" t="e">
        <f t="shared" ca="1" si="1"/>
        <v>#NAME?</v>
      </c>
      <c r="E6195" s="118" t="s">
        <v>24050</v>
      </c>
      <c r="F6195" s="118" t="s">
        <v>24052</v>
      </c>
      <c r="G6195" s="118"/>
      <c r="H6195" s="118" t="s">
        <v>4485</v>
      </c>
      <c r="I6195" s="118" t="s">
        <v>8725</v>
      </c>
      <c r="J6195" s="118" t="s">
        <v>8726</v>
      </c>
    </row>
    <row r="6196" spans="1:10" ht="12.75">
      <c r="A6196" s="118" t="s">
        <v>2523</v>
      </c>
      <c r="B6196" s="118" t="s">
        <v>24053</v>
      </c>
      <c r="C6196" s="118" t="b">
        <v>0</v>
      </c>
      <c r="D6196" s="118" t="e">
        <f t="shared" ca="1" si="1"/>
        <v>#NAME?</v>
      </c>
      <c r="E6196" s="118" t="s">
        <v>24050</v>
      </c>
      <c r="F6196" s="118" t="s">
        <v>24054</v>
      </c>
      <c r="G6196" s="118"/>
      <c r="H6196" s="118" t="s">
        <v>7611</v>
      </c>
      <c r="I6196" s="118" t="s">
        <v>7820</v>
      </c>
      <c r="J6196" s="118" t="s">
        <v>7820</v>
      </c>
    </row>
    <row r="6197" spans="1:10" ht="12.75">
      <c r="A6197" s="118" t="s">
        <v>995</v>
      </c>
      <c r="B6197" s="118" t="s">
        <v>24055</v>
      </c>
      <c r="C6197" s="118" t="b">
        <v>0</v>
      </c>
      <c r="D6197" s="118" t="e">
        <f t="shared" ca="1" si="1"/>
        <v>#NAME?</v>
      </c>
      <c r="E6197" s="118" t="s">
        <v>24050</v>
      </c>
      <c r="F6197" s="118" t="s">
        <v>24056</v>
      </c>
      <c r="G6197" s="118"/>
      <c r="H6197" s="118" t="s">
        <v>4485</v>
      </c>
      <c r="I6197" s="118" t="s">
        <v>7755</v>
      </c>
      <c r="J6197" s="118" t="s">
        <v>7756</v>
      </c>
    </row>
    <row r="6198" spans="1:10" ht="12.75">
      <c r="A6198" s="118" t="s">
        <v>2636</v>
      </c>
      <c r="B6198" s="118" t="s">
        <v>24057</v>
      </c>
      <c r="C6198" s="118" t="b">
        <v>0</v>
      </c>
      <c r="D6198" s="118" t="e">
        <f t="shared" ca="1" si="1"/>
        <v>#NAME?</v>
      </c>
      <c r="E6198" s="118" t="s">
        <v>24058</v>
      </c>
      <c r="F6198" s="118" t="s">
        <v>24059</v>
      </c>
      <c r="G6198" s="118"/>
      <c r="H6198" s="118" t="s">
        <v>9368</v>
      </c>
      <c r="I6198" s="118" t="s">
        <v>7881</v>
      </c>
      <c r="J6198" s="118"/>
    </row>
    <row r="6199" spans="1:10" ht="12.75">
      <c r="A6199" s="118" t="s">
        <v>24060</v>
      </c>
      <c r="B6199" s="118" t="s">
        <v>24061</v>
      </c>
      <c r="C6199" s="118" t="b">
        <v>0</v>
      </c>
      <c r="D6199" s="118" t="e">
        <f t="shared" ca="1" si="1"/>
        <v>#NAME?</v>
      </c>
      <c r="E6199" s="118" t="s">
        <v>24058</v>
      </c>
      <c r="F6199" s="118" t="s">
        <v>24062</v>
      </c>
      <c r="G6199" s="118"/>
      <c r="H6199" s="118" t="s">
        <v>4278</v>
      </c>
      <c r="I6199" s="118" t="s">
        <v>7881</v>
      </c>
      <c r="J6199" s="118"/>
    </row>
    <row r="6200" spans="1:10" ht="12.75">
      <c r="A6200" s="118" t="s">
        <v>15280</v>
      </c>
      <c r="B6200" s="118" t="s">
        <v>24063</v>
      </c>
      <c r="C6200" s="118" t="b">
        <v>0</v>
      </c>
      <c r="D6200" s="118" t="e">
        <f t="shared" ca="1" si="1"/>
        <v>#NAME?</v>
      </c>
      <c r="E6200" s="118" t="s">
        <v>24058</v>
      </c>
      <c r="F6200" s="118" t="s">
        <v>24064</v>
      </c>
      <c r="G6200" s="118"/>
      <c r="H6200" s="118" t="s">
        <v>4278</v>
      </c>
      <c r="I6200" s="118" t="s">
        <v>7881</v>
      </c>
      <c r="J6200" s="118"/>
    </row>
    <row r="6201" spans="1:10" ht="12.75">
      <c r="A6201" s="118" t="s">
        <v>8387</v>
      </c>
      <c r="B6201" s="118" t="s">
        <v>24065</v>
      </c>
      <c r="C6201" s="118" t="b">
        <v>0</v>
      </c>
      <c r="D6201" s="118" t="e">
        <f t="shared" ca="1" si="1"/>
        <v>#NAME?</v>
      </c>
      <c r="E6201" s="118" t="s">
        <v>24058</v>
      </c>
      <c r="F6201" s="118" t="s">
        <v>24066</v>
      </c>
      <c r="G6201" s="118"/>
      <c r="H6201" s="118" t="s">
        <v>5961</v>
      </c>
      <c r="I6201" s="118" t="s">
        <v>7881</v>
      </c>
      <c r="J6201" s="118"/>
    </row>
    <row r="6202" spans="1:10" ht="12.75">
      <c r="A6202" s="118" t="s">
        <v>11110</v>
      </c>
      <c r="B6202" s="118" t="s">
        <v>16349</v>
      </c>
      <c r="C6202" s="118" t="b">
        <v>0</v>
      </c>
      <c r="D6202" s="118" t="e">
        <f t="shared" ca="1" si="1"/>
        <v>#NAME?</v>
      </c>
      <c r="E6202" s="118" t="s">
        <v>24067</v>
      </c>
      <c r="F6202" s="118" t="s">
        <v>24068</v>
      </c>
      <c r="G6202" s="118"/>
      <c r="H6202" s="118" t="s">
        <v>4276</v>
      </c>
      <c r="I6202" s="118" t="s">
        <v>8883</v>
      </c>
      <c r="J6202" s="118"/>
    </row>
    <row r="6203" spans="1:10" ht="12.75">
      <c r="A6203" s="118" t="s">
        <v>1666</v>
      </c>
      <c r="B6203" s="118" t="s">
        <v>24069</v>
      </c>
      <c r="C6203" s="118" t="b">
        <v>0</v>
      </c>
      <c r="D6203" s="118" t="e">
        <f t="shared" ca="1" si="1"/>
        <v>#NAME?</v>
      </c>
      <c r="E6203" s="118" t="s">
        <v>24067</v>
      </c>
      <c r="F6203" s="118" t="s">
        <v>24070</v>
      </c>
      <c r="G6203" s="118"/>
      <c r="H6203" s="118" t="s">
        <v>4276</v>
      </c>
      <c r="I6203" s="118" t="s">
        <v>8883</v>
      </c>
      <c r="J6203" s="118"/>
    </row>
    <row r="6204" spans="1:10" ht="12.75">
      <c r="A6204" s="118" t="s">
        <v>11304</v>
      </c>
      <c r="B6204" s="118" t="s">
        <v>15835</v>
      </c>
      <c r="C6204" s="118" t="b">
        <v>0</v>
      </c>
      <c r="D6204" s="118" t="e">
        <f t="shared" ca="1" si="1"/>
        <v>#NAME?</v>
      </c>
      <c r="E6204" s="118" t="s">
        <v>24067</v>
      </c>
      <c r="F6204" s="118" t="s">
        <v>24071</v>
      </c>
      <c r="G6204" s="118"/>
      <c r="H6204" s="118" t="s">
        <v>4276</v>
      </c>
      <c r="I6204" s="118" t="s">
        <v>8883</v>
      </c>
      <c r="J6204" s="118"/>
    </row>
    <row r="6205" spans="1:10" ht="12.75">
      <c r="A6205" s="118" t="s">
        <v>1591</v>
      </c>
      <c r="B6205" s="118" t="s">
        <v>21289</v>
      </c>
      <c r="C6205" s="118" t="b">
        <v>0</v>
      </c>
      <c r="D6205" s="118" t="e">
        <f t="shared" ca="1" si="1"/>
        <v>#NAME?</v>
      </c>
      <c r="E6205" s="118" t="s">
        <v>24067</v>
      </c>
      <c r="F6205" s="118" t="s">
        <v>24072</v>
      </c>
      <c r="G6205" s="118"/>
      <c r="H6205" s="118" t="s">
        <v>4640</v>
      </c>
      <c r="I6205" s="118" t="s">
        <v>8883</v>
      </c>
      <c r="J6205" s="118"/>
    </row>
    <row r="6206" spans="1:10" ht="12.75">
      <c r="A6206" s="118" t="s">
        <v>19301</v>
      </c>
      <c r="B6206" s="118" t="s">
        <v>8652</v>
      </c>
      <c r="C6206" s="118" t="b">
        <v>0</v>
      </c>
      <c r="D6206" s="118" t="e">
        <f t="shared" ca="1" si="1"/>
        <v>#NAME?</v>
      </c>
      <c r="E6206" s="118" t="s">
        <v>24067</v>
      </c>
      <c r="F6206" s="118" t="s">
        <v>24073</v>
      </c>
      <c r="G6206" s="118"/>
      <c r="H6206" s="118" t="s">
        <v>4276</v>
      </c>
      <c r="I6206" s="118" t="s">
        <v>8883</v>
      </c>
      <c r="J6206" s="118"/>
    </row>
    <row r="6207" spans="1:10" ht="12.75">
      <c r="A6207" s="118" t="s">
        <v>8156</v>
      </c>
      <c r="B6207" s="118" t="s">
        <v>15639</v>
      </c>
      <c r="C6207" s="118" t="b">
        <v>0</v>
      </c>
      <c r="D6207" s="118" t="e">
        <f t="shared" ca="1" si="1"/>
        <v>#NAME?</v>
      </c>
      <c r="E6207" s="118" t="s">
        <v>24067</v>
      </c>
      <c r="F6207" s="118" t="s">
        <v>24074</v>
      </c>
      <c r="G6207" s="118"/>
      <c r="H6207" s="118" t="s">
        <v>4276</v>
      </c>
      <c r="I6207" s="118" t="s">
        <v>8883</v>
      </c>
      <c r="J6207" s="118"/>
    </row>
    <row r="6208" spans="1:10" ht="12.75">
      <c r="A6208" s="118" t="s">
        <v>24075</v>
      </c>
      <c r="B6208" s="118" t="s">
        <v>1278</v>
      </c>
      <c r="C6208" s="118" t="b">
        <v>0</v>
      </c>
      <c r="D6208" s="118" t="e">
        <f t="shared" ca="1" si="1"/>
        <v>#NAME?</v>
      </c>
      <c r="E6208" s="118" t="s">
        <v>24067</v>
      </c>
      <c r="F6208" s="118" t="s">
        <v>24076</v>
      </c>
      <c r="G6208" s="118"/>
      <c r="H6208" s="118" t="s">
        <v>4276</v>
      </c>
      <c r="I6208" s="118" t="s">
        <v>8883</v>
      </c>
      <c r="J6208" s="118"/>
    </row>
    <row r="6209" spans="1:10" ht="12.75">
      <c r="A6209" s="118" t="s">
        <v>20740</v>
      </c>
      <c r="B6209" s="118" t="s">
        <v>1278</v>
      </c>
      <c r="C6209" s="118" t="b">
        <v>0</v>
      </c>
      <c r="D6209" s="118" t="e">
        <f t="shared" ca="1" si="1"/>
        <v>#NAME?</v>
      </c>
      <c r="E6209" s="118" t="s">
        <v>24067</v>
      </c>
      <c r="F6209" s="118" t="s">
        <v>24077</v>
      </c>
      <c r="G6209" s="118"/>
      <c r="H6209" s="118" t="s">
        <v>4276</v>
      </c>
      <c r="I6209" s="118" t="s">
        <v>8883</v>
      </c>
      <c r="J6209" s="118"/>
    </row>
    <row r="6210" spans="1:10" ht="12.75">
      <c r="A6210" s="118" t="s">
        <v>24078</v>
      </c>
      <c r="B6210" s="118" t="s">
        <v>12871</v>
      </c>
      <c r="C6210" s="118" t="b">
        <v>0</v>
      </c>
      <c r="D6210" s="118" t="e">
        <f t="shared" ca="1" si="1"/>
        <v>#NAME?</v>
      </c>
      <c r="E6210" s="118" t="s">
        <v>24067</v>
      </c>
      <c r="F6210" s="118" t="s">
        <v>24079</v>
      </c>
      <c r="G6210" s="118"/>
      <c r="H6210" s="118" t="s">
        <v>4276</v>
      </c>
      <c r="I6210" s="118" t="s">
        <v>8883</v>
      </c>
      <c r="J6210" s="118"/>
    </row>
    <row r="6211" spans="1:10" ht="12.75">
      <c r="A6211" s="118" t="s">
        <v>24080</v>
      </c>
      <c r="B6211" s="118" t="s">
        <v>8652</v>
      </c>
      <c r="C6211" s="118" t="b">
        <v>0</v>
      </c>
      <c r="D6211" s="118" t="e">
        <f t="shared" ca="1" si="1"/>
        <v>#NAME?</v>
      </c>
      <c r="E6211" s="118" t="s">
        <v>24067</v>
      </c>
      <c r="F6211" s="118" t="s">
        <v>24081</v>
      </c>
      <c r="G6211" s="118"/>
      <c r="H6211" s="118" t="s">
        <v>4276</v>
      </c>
      <c r="I6211" s="118" t="s">
        <v>8883</v>
      </c>
      <c r="J6211" s="118"/>
    </row>
    <row r="6212" spans="1:10" ht="12.75">
      <c r="A6212" s="118" t="s">
        <v>15636</v>
      </c>
      <c r="B6212" s="118" t="s">
        <v>12871</v>
      </c>
      <c r="C6212" s="118" t="b">
        <v>0</v>
      </c>
      <c r="D6212" s="118" t="e">
        <f t="shared" ca="1" si="1"/>
        <v>#NAME?</v>
      </c>
      <c r="E6212" s="118" t="s">
        <v>24067</v>
      </c>
      <c r="F6212" s="118" t="s">
        <v>24082</v>
      </c>
      <c r="G6212" s="118"/>
      <c r="H6212" s="118" t="s">
        <v>4276</v>
      </c>
      <c r="I6212" s="118" t="s">
        <v>8883</v>
      </c>
      <c r="J6212" s="118"/>
    </row>
    <row r="6213" spans="1:10" ht="12.75">
      <c r="A6213" s="118" t="s">
        <v>24083</v>
      </c>
      <c r="B6213" s="118" t="s">
        <v>2334</v>
      </c>
      <c r="C6213" s="118" t="b">
        <v>0</v>
      </c>
      <c r="D6213" s="118" t="e">
        <f t="shared" ca="1" si="1"/>
        <v>#NAME?</v>
      </c>
      <c r="E6213" s="118" t="s">
        <v>24067</v>
      </c>
      <c r="F6213" s="118" t="s">
        <v>24084</v>
      </c>
      <c r="G6213" s="118"/>
      <c r="H6213" s="118" t="s">
        <v>4276</v>
      </c>
      <c r="I6213" s="118" t="s">
        <v>8883</v>
      </c>
      <c r="J6213" s="118"/>
    </row>
    <row r="6214" spans="1:10" ht="12.75">
      <c r="A6214" s="118" t="s">
        <v>882</v>
      </c>
      <c r="B6214" s="118" t="s">
        <v>24085</v>
      </c>
      <c r="C6214" s="118" t="b">
        <v>0</v>
      </c>
      <c r="D6214" s="118" t="e">
        <f t="shared" ca="1" si="1"/>
        <v>#NAME?</v>
      </c>
      <c r="E6214" s="118" t="s">
        <v>24086</v>
      </c>
      <c r="F6214" s="118" t="s">
        <v>24087</v>
      </c>
      <c r="G6214" s="118"/>
      <c r="H6214" s="118" t="s">
        <v>4276</v>
      </c>
      <c r="I6214" s="118" t="s">
        <v>24088</v>
      </c>
      <c r="J6214" s="118" t="s">
        <v>14204</v>
      </c>
    </row>
    <row r="6215" spans="1:10" ht="12.75">
      <c r="A6215" s="118" t="s">
        <v>2648</v>
      </c>
      <c r="B6215" s="118" t="s">
        <v>24089</v>
      </c>
      <c r="C6215" s="118" t="b">
        <v>0</v>
      </c>
      <c r="D6215" s="118" t="e">
        <f t="shared" ca="1" si="1"/>
        <v>#NAME?</v>
      </c>
      <c r="E6215" s="118" t="s">
        <v>24090</v>
      </c>
      <c r="F6215" s="118" t="s">
        <v>24091</v>
      </c>
      <c r="G6215" s="118"/>
      <c r="H6215" s="118" t="s">
        <v>4276</v>
      </c>
      <c r="I6215" s="118" t="s">
        <v>7777</v>
      </c>
      <c r="J6215" s="118" t="s">
        <v>7636</v>
      </c>
    </row>
    <row r="6216" spans="1:10" ht="12.75">
      <c r="A6216" s="118" t="s">
        <v>2068</v>
      </c>
      <c r="B6216" s="118" t="s">
        <v>24092</v>
      </c>
      <c r="C6216" s="118" t="b">
        <v>0</v>
      </c>
      <c r="D6216" s="118" t="e">
        <f t="shared" ca="1" si="1"/>
        <v>#NAME?</v>
      </c>
      <c r="E6216" s="118" t="s">
        <v>24090</v>
      </c>
      <c r="F6216" s="118" t="s">
        <v>24093</v>
      </c>
      <c r="G6216" s="118"/>
      <c r="H6216" s="118" t="s">
        <v>4485</v>
      </c>
      <c r="I6216" s="118" t="s">
        <v>7777</v>
      </c>
      <c r="J6216" s="118" t="s">
        <v>7636</v>
      </c>
    </row>
    <row r="6217" spans="1:10" ht="12.75">
      <c r="A6217" s="118" t="s">
        <v>995</v>
      </c>
      <c r="B6217" s="118" t="s">
        <v>24094</v>
      </c>
      <c r="C6217" s="118" t="b">
        <v>0</v>
      </c>
      <c r="D6217" s="118" t="e">
        <f t="shared" ca="1" si="1"/>
        <v>#NAME?</v>
      </c>
      <c r="E6217" s="118" t="s">
        <v>24090</v>
      </c>
      <c r="F6217" s="118" t="s">
        <v>24095</v>
      </c>
      <c r="G6217" s="118"/>
      <c r="H6217" s="118" t="s">
        <v>4276</v>
      </c>
      <c r="I6217" s="118" t="s">
        <v>7777</v>
      </c>
      <c r="J6217" s="118" t="s">
        <v>7636</v>
      </c>
    </row>
    <row r="6218" spans="1:10" ht="12.75">
      <c r="A6218" s="118" t="s">
        <v>24096</v>
      </c>
      <c r="B6218" s="118" t="s">
        <v>22116</v>
      </c>
      <c r="C6218" s="118" t="b">
        <v>0</v>
      </c>
      <c r="D6218" s="118" t="e">
        <f t="shared" ca="1" si="1"/>
        <v>#NAME?</v>
      </c>
      <c r="E6218" s="118" t="s">
        <v>24097</v>
      </c>
      <c r="F6218" s="118" t="s">
        <v>24098</v>
      </c>
      <c r="G6218" s="118"/>
      <c r="H6218" s="118" t="s">
        <v>4276</v>
      </c>
      <c r="I6218" s="118" t="s">
        <v>24099</v>
      </c>
      <c r="J6218" s="118"/>
    </row>
    <row r="6219" spans="1:10" ht="12.75">
      <c r="A6219" s="118" t="s">
        <v>2013</v>
      </c>
      <c r="B6219" s="118" t="s">
        <v>24100</v>
      </c>
      <c r="C6219" s="118" t="b">
        <v>0</v>
      </c>
      <c r="D6219" s="118" t="e">
        <f t="shared" ca="1" si="1"/>
        <v>#NAME?</v>
      </c>
      <c r="E6219" s="118" t="s">
        <v>24097</v>
      </c>
      <c r="F6219" s="118" t="s">
        <v>24101</v>
      </c>
      <c r="G6219" s="118"/>
      <c r="H6219" s="118" t="s">
        <v>4276</v>
      </c>
      <c r="I6219" s="118" t="s">
        <v>24099</v>
      </c>
      <c r="J6219" s="118"/>
    </row>
    <row r="6220" spans="1:10" ht="12.75">
      <c r="A6220" s="118" t="s">
        <v>8668</v>
      </c>
      <c r="B6220" s="118" t="s">
        <v>24102</v>
      </c>
      <c r="C6220" s="118" t="b">
        <v>0</v>
      </c>
      <c r="D6220" s="118" t="e">
        <f t="shared" ca="1" si="1"/>
        <v>#NAME?</v>
      </c>
      <c r="E6220" s="118" t="s">
        <v>24097</v>
      </c>
      <c r="F6220" s="118" t="s">
        <v>24103</v>
      </c>
      <c r="G6220" s="118"/>
      <c r="H6220" s="118" t="s">
        <v>23270</v>
      </c>
      <c r="I6220" s="118" t="s">
        <v>24099</v>
      </c>
      <c r="J6220" s="118"/>
    </row>
    <row r="6221" spans="1:10" ht="12.75">
      <c r="A6221" s="118" t="s">
        <v>1235</v>
      </c>
      <c r="B6221" s="118" t="s">
        <v>24104</v>
      </c>
      <c r="C6221" s="118" t="b">
        <v>0</v>
      </c>
      <c r="D6221" s="118" t="e">
        <f t="shared" ca="1" si="1"/>
        <v>#NAME?</v>
      </c>
      <c r="E6221" s="118" t="s">
        <v>24105</v>
      </c>
      <c r="F6221" s="118" t="s">
        <v>24106</v>
      </c>
      <c r="G6221" s="118"/>
      <c r="H6221" s="118" t="s">
        <v>24107</v>
      </c>
      <c r="I6221" s="118" t="s">
        <v>18950</v>
      </c>
      <c r="J6221" s="118" t="s">
        <v>9660</v>
      </c>
    </row>
    <row r="6222" spans="1:10" ht="12.75">
      <c r="A6222" s="118" t="s">
        <v>1235</v>
      </c>
      <c r="B6222" s="118" t="s">
        <v>24108</v>
      </c>
      <c r="C6222" s="118" t="b">
        <v>0</v>
      </c>
      <c r="D6222" s="118" t="e">
        <f t="shared" ca="1" si="1"/>
        <v>#NAME?</v>
      </c>
      <c r="E6222" s="118" t="s">
        <v>24105</v>
      </c>
      <c r="F6222" s="118" t="s">
        <v>24109</v>
      </c>
      <c r="G6222" s="118"/>
      <c r="H6222" s="118" t="s">
        <v>24110</v>
      </c>
      <c r="I6222" s="118" t="s">
        <v>18950</v>
      </c>
      <c r="J6222" s="118" t="s">
        <v>9660</v>
      </c>
    </row>
    <row r="6223" spans="1:10" ht="12.75">
      <c r="A6223" s="118" t="s">
        <v>8981</v>
      </c>
      <c r="B6223" s="118" t="s">
        <v>24111</v>
      </c>
      <c r="C6223" s="118" t="b">
        <v>0</v>
      </c>
      <c r="D6223" s="118" t="e">
        <f t="shared" ca="1" si="1"/>
        <v>#NAME?</v>
      </c>
      <c r="E6223" s="118" t="s">
        <v>24105</v>
      </c>
      <c r="F6223" s="118" t="s">
        <v>24112</v>
      </c>
      <c r="G6223" s="118"/>
      <c r="H6223" s="118" t="s">
        <v>24113</v>
      </c>
      <c r="I6223" s="118" t="s">
        <v>18950</v>
      </c>
      <c r="J6223" s="118" t="s">
        <v>9660</v>
      </c>
    </row>
    <row r="6224" spans="1:10" ht="12.75">
      <c r="A6224" s="118" t="s">
        <v>8431</v>
      </c>
      <c r="B6224" s="118" t="s">
        <v>24114</v>
      </c>
      <c r="C6224" s="118" t="b">
        <v>0</v>
      </c>
      <c r="D6224" s="118" t="e">
        <f t="shared" ca="1" si="1"/>
        <v>#NAME?</v>
      </c>
      <c r="E6224" s="118" t="s">
        <v>24105</v>
      </c>
      <c r="F6224" s="118" t="s">
        <v>24115</v>
      </c>
      <c r="G6224" s="118"/>
      <c r="H6224" s="118" t="s">
        <v>24116</v>
      </c>
      <c r="I6224" s="118" t="s">
        <v>18950</v>
      </c>
      <c r="J6224" s="118" t="s">
        <v>9660</v>
      </c>
    </row>
    <row r="6225" spans="1:10" ht="12.75">
      <c r="A6225" s="118" t="s">
        <v>8663</v>
      </c>
      <c r="B6225" s="118" t="s">
        <v>24117</v>
      </c>
      <c r="C6225" s="118" t="b">
        <v>0</v>
      </c>
      <c r="D6225" s="118" t="e">
        <f t="shared" ca="1" si="1"/>
        <v>#NAME?</v>
      </c>
      <c r="E6225" s="118" t="s">
        <v>24105</v>
      </c>
      <c r="F6225" s="118" t="s">
        <v>24118</v>
      </c>
      <c r="G6225" s="118"/>
      <c r="H6225" s="118" t="s">
        <v>5064</v>
      </c>
      <c r="I6225" s="118" t="s">
        <v>18950</v>
      </c>
      <c r="J6225" s="118" t="s">
        <v>9660</v>
      </c>
    </row>
    <row r="6226" spans="1:10" ht="12.75">
      <c r="A6226" s="118" t="s">
        <v>826</v>
      </c>
      <c r="B6226" s="118" t="s">
        <v>19575</v>
      </c>
      <c r="C6226" s="118" t="b">
        <v>0</v>
      </c>
      <c r="D6226" s="118" t="e">
        <f t="shared" ca="1" si="1"/>
        <v>#NAME?</v>
      </c>
      <c r="E6226" s="118" t="s">
        <v>24105</v>
      </c>
      <c r="F6226" s="118" t="s">
        <v>24119</v>
      </c>
      <c r="G6226" s="118"/>
      <c r="H6226" s="118" t="s">
        <v>8656</v>
      </c>
      <c r="I6226" s="118" t="s">
        <v>24120</v>
      </c>
      <c r="J6226" s="118" t="s">
        <v>7622</v>
      </c>
    </row>
    <row r="6227" spans="1:10" ht="12.75">
      <c r="A6227" s="118" t="s">
        <v>826</v>
      </c>
      <c r="B6227" s="118" t="s">
        <v>14663</v>
      </c>
      <c r="C6227" s="118" t="b">
        <v>0</v>
      </c>
      <c r="D6227" s="118" t="e">
        <f t="shared" ca="1" si="1"/>
        <v>#NAME?</v>
      </c>
      <c r="E6227" s="118" t="s">
        <v>24105</v>
      </c>
      <c r="F6227" s="118" t="s">
        <v>24121</v>
      </c>
      <c r="G6227" s="118"/>
      <c r="H6227" s="118" t="s">
        <v>24122</v>
      </c>
      <c r="I6227" s="118" t="s">
        <v>24120</v>
      </c>
      <c r="J6227" s="118" t="s">
        <v>7622</v>
      </c>
    </row>
    <row r="6228" spans="1:10" ht="12.75">
      <c r="A6228" s="118" t="s">
        <v>8460</v>
      </c>
      <c r="B6228" s="118" t="s">
        <v>24123</v>
      </c>
      <c r="C6228" s="118" t="b">
        <v>0</v>
      </c>
      <c r="D6228" s="118" t="e">
        <f t="shared" ca="1" si="1"/>
        <v>#NAME?</v>
      </c>
      <c r="E6228" s="118" t="s">
        <v>24105</v>
      </c>
      <c r="F6228" s="118" t="s">
        <v>24124</v>
      </c>
      <c r="G6228" s="118"/>
      <c r="H6228" s="118" t="s">
        <v>4640</v>
      </c>
      <c r="I6228" s="118" t="s">
        <v>18950</v>
      </c>
      <c r="J6228" s="118" t="s">
        <v>9660</v>
      </c>
    </row>
    <row r="6229" spans="1:10" ht="12.75">
      <c r="A6229" s="118" t="s">
        <v>22111</v>
      </c>
      <c r="B6229" s="118" t="s">
        <v>24125</v>
      </c>
      <c r="C6229" s="118" t="b">
        <v>0</v>
      </c>
      <c r="D6229" s="118" t="e">
        <f t="shared" ca="1" si="1"/>
        <v>#NAME?</v>
      </c>
      <c r="E6229" s="118" t="s">
        <v>24126</v>
      </c>
      <c r="F6229" s="118" t="s">
        <v>24127</v>
      </c>
      <c r="G6229" s="118"/>
      <c r="H6229" s="118" t="s">
        <v>4278</v>
      </c>
      <c r="I6229" s="118" t="s">
        <v>11091</v>
      </c>
      <c r="J6229" s="118"/>
    </row>
    <row r="6230" spans="1:10" ht="12.75">
      <c r="A6230" s="118" t="s">
        <v>1124</v>
      </c>
      <c r="B6230" s="118" t="s">
        <v>24128</v>
      </c>
      <c r="C6230" s="118" t="b">
        <v>0</v>
      </c>
      <c r="D6230" s="118" t="e">
        <f t="shared" ca="1" si="1"/>
        <v>#NAME?</v>
      </c>
      <c r="E6230" s="118" t="s">
        <v>24126</v>
      </c>
      <c r="F6230" s="118" t="s">
        <v>24129</v>
      </c>
      <c r="G6230" s="118"/>
      <c r="H6230" s="118" t="s">
        <v>4278</v>
      </c>
      <c r="I6230" s="118" t="s">
        <v>11091</v>
      </c>
      <c r="J6230" s="118"/>
    </row>
    <row r="6231" spans="1:10" ht="12.75">
      <c r="A6231" s="118" t="s">
        <v>17158</v>
      </c>
      <c r="B6231" s="118" t="s">
        <v>24130</v>
      </c>
      <c r="C6231" s="118" t="b">
        <v>0</v>
      </c>
      <c r="D6231" s="118" t="e">
        <f t="shared" ca="1" si="1"/>
        <v>#NAME?</v>
      </c>
      <c r="E6231" s="118" t="s">
        <v>24131</v>
      </c>
      <c r="F6231" s="118" t="s">
        <v>24132</v>
      </c>
      <c r="G6231" s="118"/>
      <c r="H6231" s="118" t="s">
        <v>16023</v>
      </c>
      <c r="I6231" s="118" t="s">
        <v>3131</v>
      </c>
      <c r="J6231" s="118" t="s">
        <v>7622</v>
      </c>
    </row>
    <row r="6232" spans="1:10" ht="12.75">
      <c r="A6232" s="118" t="s">
        <v>9679</v>
      </c>
      <c r="B6232" s="118" t="s">
        <v>14842</v>
      </c>
      <c r="C6232" s="118" t="b">
        <v>0</v>
      </c>
      <c r="D6232" s="118" t="e">
        <f t="shared" ca="1" si="1"/>
        <v>#NAME?</v>
      </c>
      <c r="E6232" s="118" t="s">
        <v>24131</v>
      </c>
      <c r="F6232" s="118" t="s">
        <v>24133</v>
      </c>
      <c r="G6232" s="118"/>
      <c r="H6232" s="118" t="s">
        <v>4276</v>
      </c>
      <c r="I6232" s="118" t="s">
        <v>3131</v>
      </c>
      <c r="J6232" s="118" t="s">
        <v>7622</v>
      </c>
    </row>
    <row r="6233" spans="1:10" ht="12.75">
      <c r="A6233" s="118" t="s">
        <v>1369</v>
      </c>
      <c r="B6233" s="118" t="s">
        <v>23439</v>
      </c>
      <c r="C6233" s="118" t="b">
        <v>0</v>
      </c>
      <c r="D6233" s="118" t="e">
        <f t="shared" ca="1" si="1"/>
        <v>#NAME?</v>
      </c>
      <c r="E6233" s="118" t="s">
        <v>24131</v>
      </c>
      <c r="F6233" s="118" t="s">
        <v>24134</v>
      </c>
      <c r="G6233" s="118"/>
      <c r="H6233" s="118" t="s">
        <v>24135</v>
      </c>
      <c r="I6233" s="118" t="s">
        <v>7590</v>
      </c>
      <c r="J6233" s="118" t="s">
        <v>7591</v>
      </c>
    </row>
    <row r="6234" spans="1:10" ht="12.75">
      <c r="A6234" s="118" t="s">
        <v>836</v>
      </c>
      <c r="B6234" s="118" t="s">
        <v>15235</v>
      </c>
      <c r="C6234" s="118" t="b">
        <v>0</v>
      </c>
      <c r="D6234" s="118" t="e">
        <f t="shared" ca="1" si="1"/>
        <v>#NAME?</v>
      </c>
      <c r="E6234" s="118" t="s">
        <v>24131</v>
      </c>
      <c r="F6234" s="118" t="s">
        <v>24136</v>
      </c>
      <c r="G6234" s="118"/>
      <c r="H6234" s="118" t="s">
        <v>5273</v>
      </c>
      <c r="I6234" s="118" t="s">
        <v>7590</v>
      </c>
      <c r="J6234" s="118" t="s">
        <v>7591</v>
      </c>
    </row>
    <row r="6235" spans="1:10" ht="12.75">
      <c r="A6235" s="118" t="s">
        <v>14570</v>
      </c>
      <c r="B6235" s="118" t="s">
        <v>24137</v>
      </c>
      <c r="C6235" s="118" t="b">
        <v>0</v>
      </c>
      <c r="D6235" s="118" t="e">
        <f t="shared" ca="1" si="1"/>
        <v>#NAME?</v>
      </c>
      <c r="E6235" s="118" t="s">
        <v>24131</v>
      </c>
      <c r="F6235" s="118" t="s">
        <v>24138</v>
      </c>
      <c r="G6235" s="118"/>
      <c r="H6235" s="118" t="s">
        <v>7611</v>
      </c>
      <c r="I6235" s="118" t="s">
        <v>3131</v>
      </c>
      <c r="J6235" s="118" t="s">
        <v>7622</v>
      </c>
    </row>
    <row r="6236" spans="1:10" ht="12.75">
      <c r="A6236" s="118" t="s">
        <v>1081</v>
      </c>
      <c r="B6236" s="118" t="s">
        <v>24139</v>
      </c>
      <c r="C6236" s="118" t="b">
        <v>0</v>
      </c>
      <c r="D6236" s="118" t="e">
        <f t="shared" ca="1" si="1"/>
        <v>#NAME?</v>
      </c>
      <c r="E6236" s="118" t="s">
        <v>24131</v>
      </c>
      <c r="F6236" s="118" t="s">
        <v>24140</v>
      </c>
      <c r="G6236" s="118"/>
      <c r="H6236" s="118" t="s">
        <v>4276</v>
      </c>
      <c r="I6236" s="118" t="s">
        <v>3131</v>
      </c>
      <c r="J6236" s="118" t="s">
        <v>7622</v>
      </c>
    </row>
    <row r="6237" spans="1:10" ht="12.75">
      <c r="A6237" s="118" t="s">
        <v>798</v>
      </c>
      <c r="B6237" s="118" t="s">
        <v>24141</v>
      </c>
      <c r="C6237" s="118" t="b">
        <v>0</v>
      </c>
      <c r="D6237" s="118" t="e">
        <f t="shared" ca="1" si="1"/>
        <v>#NAME?</v>
      </c>
      <c r="E6237" s="118" t="s">
        <v>24131</v>
      </c>
      <c r="F6237" s="118" t="s">
        <v>24142</v>
      </c>
      <c r="G6237" s="118"/>
      <c r="H6237" s="118" t="s">
        <v>4276</v>
      </c>
      <c r="I6237" s="118" t="s">
        <v>3131</v>
      </c>
      <c r="J6237" s="118" t="s">
        <v>7622</v>
      </c>
    </row>
    <row r="6238" spans="1:10" ht="12.75">
      <c r="A6238" s="118" t="s">
        <v>882</v>
      </c>
      <c r="B6238" s="118" t="s">
        <v>13298</v>
      </c>
      <c r="C6238" s="118" t="b">
        <v>0</v>
      </c>
      <c r="D6238" s="118" t="e">
        <f t="shared" ca="1" si="1"/>
        <v>#NAME?</v>
      </c>
      <c r="E6238" s="118" t="s">
        <v>24131</v>
      </c>
      <c r="F6238" s="118" t="s">
        <v>24143</v>
      </c>
      <c r="G6238" s="118"/>
      <c r="H6238" s="118" t="s">
        <v>24135</v>
      </c>
      <c r="I6238" s="118" t="s">
        <v>7590</v>
      </c>
      <c r="J6238" s="118" t="s">
        <v>7591</v>
      </c>
    </row>
    <row r="6239" spans="1:10" ht="12.75">
      <c r="A6239" s="118" t="s">
        <v>8358</v>
      </c>
      <c r="B6239" s="118" t="s">
        <v>7831</v>
      </c>
      <c r="C6239" s="118" t="b">
        <v>0</v>
      </c>
      <c r="D6239" s="118" t="e">
        <f t="shared" ca="1" si="1"/>
        <v>#NAME?</v>
      </c>
      <c r="E6239" s="118" t="s">
        <v>24131</v>
      </c>
      <c r="F6239" s="118" t="s">
        <v>24144</v>
      </c>
      <c r="G6239" s="118"/>
      <c r="H6239" s="118" t="s">
        <v>4831</v>
      </c>
      <c r="I6239" s="118" t="s">
        <v>3131</v>
      </c>
      <c r="J6239" s="118" t="s">
        <v>7622</v>
      </c>
    </row>
    <row r="6240" spans="1:10" ht="12.75">
      <c r="A6240" s="118" t="s">
        <v>10777</v>
      </c>
      <c r="B6240" s="118" t="s">
        <v>24145</v>
      </c>
      <c r="C6240" s="118" t="b">
        <v>0</v>
      </c>
      <c r="D6240" s="118" t="e">
        <f t="shared" ca="1" si="1"/>
        <v>#NAME?</v>
      </c>
      <c r="E6240" s="118" t="s">
        <v>24131</v>
      </c>
      <c r="F6240" s="118" t="s">
        <v>24146</v>
      </c>
      <c r="G6240" s="118"/>
      <c r="H6240" s="118" t="s">
        <v>4276</v>
      </c>
      <c r="I6240" s="118" t="s">
        <v>7590</v>
      </c>
      <c r="J6240" s="118" t="s">
        <v>7591</v>
      </c>
    </row>
    <row r="6241" spans="1:10" ht="12.75">
      <c r="A6241" s="118" t="s">
        <v>14206</v>
      </c>
      <c r="B6241" s="118" t="s">
        <v>1231</v>
      </c>
      <c r="C6241" s="118" t="b">
        <v>0</v>
      </c>
      <c r="D6241" s="118" t="e">
        <f t="shared" ca="1" si="1"/>
        <v>#NAME?</v>
      </c>
      <c r="E6241" s="118" t="s">
        <v>24147</v>
      </c>
      <c r="F6241" s="118" t="s">
        <v>24148</v>
      </c>
      <c r="G6241" s="118"/>
      <c r="H6241" s="118" t="s">
        <v>4278</v>
      </c>
      <c r="I6241" s="118" t="s">
        <v>10545</v>
      </c>
      <c r="J6241" s="118" t="s">
        <v>7756</v>
      </c>
    </row>
    <row r="6242" spans="1:10" ht="12.75">
      <c r="A6242" s="118" t="s">
        <v>12624</v>
      </c>
      <c r="B6242" s="118" t="s">
        <v>24149</v>
      </c>
      <c r="C6242" s="118" t="b">
        <v>0</v>
      </c>
      <c r="D6242" s="118" t="e">
        <f t="shared" ca="1" si="1"/>
        <v>#NAME?</v>
      </c>
      <c r="E6242" s="118" t="s">
        <v>24147</v>
      </c>
      <c r="F6242" s="118" t="s">
        <v>24150</v>
      </c>
      <c r="G6242" s="118"/>
      <c r="H6242" s="118" t="s">
        <v>5607</v>
      </c>
      <c r="I6242" s="118" t="s">
        <v>10545</v>
      </c>
      <c r="J6242" s="118" t="s">
        <v>7756</v>
      </c>
    </row>
    <row r="6243" spans="1:10" ht="12.75">
      <c r="A6243" s="118" t="s">
        <v>2682</v>
      </c>
      <c r="B6243" s="118" t="s">
        <v>24151</v>
      </c>
      <c r="C6243" s="118" t="b">
        <v>0</v>
      </c>
      <c r="D6243" s="118" t="e">
        <f t="shared" ca="1" si="1"/>
        <v>#NAME?</v>
      </c>
      <c r="E6243" s="118" t="s">
        <v>24147</v>
      </c>
      <c r="F6243" s="118" t="s">
        <v>24152</v>
      </c>
      <c r="G6243" s="118"/>
      <c r="H6243" s="118" t="s">
        <v>4278</v>
      </c>
      <c r="I6243" s="118" t="s">
        <v>10545</v>
      </c>
      <c r="J6243" s="118" t="s">
        <v>7756</v>
      </c>
    </row>
    <row r="6244" spans="1:10" ht="12.75">
      <c r="A6244" s="118" t="s">
        <v>2169</v>
      </c>
      <c r="B6244" s="118" t="s">
        <v>7764</v>
      </c>
      <c r="C6244" s="118" t="b">
        <v>0</v>
      </c>
      <c r="D6244" s="118" t="e">
        <f t="shared" ca="1" si="1"/>
        <v>#NAME?</v>
      </c>
      <c r="E6244" s="118" t="s">
        <v>3283</v>
      </c>
      <c r="F6244" s="118" t="s">
        <v>24153</v>
      </c>
      <c r="G6244" s="118"/>
      <c r="H6244" s="118" t="s">
        <v>8144</v>
      </c>
      <c r="I6244" s="118" t="s">
        <v>7642</v>
      </c>
      <c r="J6244" s="118"/>
    </row>
    <row r="6245" spans="1:10" ht="12.75">
      <c r="A6245" s="118" t="s">
        <v>24154</v>
      </c>
      <c r="B6245" s="118" t="s">
        <v>8398</v>
      </c>
      <c r="C6245" s="118" t="b">
        <v>0</v>
      </c>
      <c r="D6245" s="118" t="e">
        <f t="shared" ca="1" si="1"/>
        <v>#NAME?</v>
      </c>
      <c r="E6245" s="118" t="s">
        <v>3283</v>
      </c>
      <c r="F6245" s="118" t="s">
        <v>3287</v>
      </c>
      <c r="G6245" s="118"/>
      <c r="H6245" s="118" t="s">
        <v>54</v>
      </c>
      <c r="I6245" s="118" t="s">
        <v>7642</v>
      </c>
      <c r="J6245" s="118"/>
    </row>
    <row r="6246" spans="1:10" ht="12.75">
      <c r="A6246" s="118" t="s">
        <v>8460</v>
      </c>
      <c r="B6246" s="118" t="s">
        <v>24155</v>
      </c>
      <c r="C6246" s="118" t="b">
        <v>0</v>
      </c>
      <c r="D6246" s="118" t="e">
        <f t="shared" ca="1" si="1"/>
        <v>#NAME?</v>
      </c>
      <c r="E6246" s="118" t="s">
        <v>3283</v>
      </c>
      <c r="F6246" s="118" t="s">
        <v>24156</v>
      </c>
      <c r="G6246" s="118"/>
      <c r="H6246" s="118" t="s">
        <v>54</v>
      </c>
      <c r="I6246" s="118" t="s">
        <v>7642</v>
      </c>
      <c r="J6246" s="118"/>
    </row>
    <row r="6247" spans="1:10" ht="12.75">
      <c r="A6247" s="118" t="s">
        <v>14312</v>
      </c>
      <c r="B6247" s="118" t="s">
        <v>24157</v>
      </c>
      <c r="C6247" s="118" t="b">
        <v>0</v>
      </c>
      <c r="D6247" s="118" t="e">
        <f t="shared" ca="1" si="1"/>
        <v>#NAME?</v>
      </c>
      <c r="E6247" s="118" t="s">
        <v>3283</v>
      </c>
      <c r="F6247" s="118" t="s">
        <v>24158</v>
      </c>
      <c r="G6247" s="118"/>
      <c r="H6247" s="118" t="s">
        <v>8144</v>
      </c>
      <c r="I6247" s="118" t="s">
        <v>7642</v>
      </c>
      <c r="J6247" s="118"/>
    </row>
    <row r="6248" spans="1:10" ht="12.75">
      <c r="A6248" s="118" t="s">
        <v>830</v>
      </c>
      <c r="B6248" s="118" t="s">
        <v>12871</v>
      </c>
      <c r="C6248" s="118" t="b">
        <v>0</v>
      </c>
      <c r="D6248" s="118" t="e">
        <f t="shared" ca="1" si="1"/>
        <v>#NAME?</v>
      </c>
      <c r="E6248" s="118" t="s">
        <v>24159</v>
      </c>
      <c r="F6248" s="118" t="s">
        <v>24160</v>
      </c>
      <c r="G6248" s="118"/>
      <c r="H6248" s="118" t="s">
        <v>4872</v>
      </c>
      <c r="I6248" s="118" t="s">
        <v>18715</v>
      </c>
      <c r="J6248" s="118" t="s">
        <v>12582</v>
      </c>
    </row>
    <row r="6249" spans="1:10" ht="12.75">
      <c r="A6249" s="118" t="s">
        <v>24161</v>
      </c>
      <c r="B6249" s="118" t="s">
        <v>24162</v>
      </c>
      <c r="C6249" s="118" t="b">
        <v>0</v>
      </c>
      <c r="D6249" s="118" t="e">
        <f t="shared" ca="1" si="1"/>
        <v>#NAME?</v>
      </c>
      <c r="E6249" s="118" t="s">
        <v>24159</v>
      </c>
      <c r="F6249" s="118" t="s">
        <v>24163</v>
      </c>
      <c r="G6249" s="118"/>
      <c r="H6249" s="118" t="s">
        <v>5607</v>
      </c>
      <c r="I6249" s="118" t="s">
        <v>18715</v>
      </c>
      <c r="J6249" s="118" t="s">
        <v>12582</v>
      </c>
    </row>
    <row r="6250" spans="1:10" ht="12.75">
      <c r="A6250" s="118" t="s">
        <v>1026</v>
      </c>
      <c r="B6250" s="118" t="s">
        <v>1005</v>
      </c>
      <c r="C6250" s="118" t="b">
        <v>0</v>
      </c>
      <c r="D6250" s="118" t="e">
        <f t="shared" ca="1" si="1"/>
        <v>#NAME?</v>
      </c>
      <c r="E6250" s="118" t="s">
        <v>24159</v>
      </c>
      <c r="F6250" s="118" t="s">
        <v>24164</v>
      </c>
      <c r="G6250" s="118"/>
      <c r="H6250" s="118" t="s">
        <v>4872</v>
      </c>
      <c r="I6250" s="118" t="s">
        <v>18715</v>
      </c>
      <c r="J6250" s="118" t="s">
        <v>12582</v>
      </c>
    </row>
    <row r="6251" spans="1:10" ht="12.75">
      <c r="A6251" s="118" t="s">
        <v>1081</v>
      </c>
      <c r="B6251" s="118" t="s">
        <v>24165</v>
      </c>
      <c r="C6251" s="118" t="b">
        <v>0</v>
      </c>
      <c r="D6251" s="118" t="e">
        <f t="shared" ca="1" si="1"/>
        <v>#NAME?</v>
      </c>
      <c r="E6251" s="118" t="s">
        <v>24159</v>
      </c>
      <c r="F6251" s="118" t="s">
        <v>24166</v>
      </c>
      <c r="G6251" s="118"/>
      <c r="H6251" s="118" t="s">
        <v>54</v>
      </c>
      <c r="I6251" s="118" t="s">
        <v>18715</v>
      </c>
      <c r="J6251" s="118" t="s">
        <v>12582</v>
      </c>
    </row>
    <row r="6252" spans="1:10" ht="12.75">
      <c r="A6252" s="118" t="s">
        <v>1495</v>
      </c>
      <c r="B6252" s="118" t="s">
        <v>10607</v>
      </c>
      <c r="C6252" s="118" t="b">
        <v>0</v>
      </c>
      <c r="D6252" s="118" t="e">
        <f t="shared" ca="1" si="1"/>
        <v>#NAME?</v>
      </c>
      <c r="E6252" s="118" t="s">
        <v>24159</v>
      </c>
      <c r="F6252" s="118" t="s">
        <v>24167</v>
      </c>
      <c r="G6252" s="118"/>
      <c r="H6252" s="118" t="s">
        <v>15589</v>
      </c>
      <c r="I6252" s="118" t="s">
        <v>18715</v>
      </c>
      <c r="J6252" s="118" t="s">
        <v>12582</v>
      </c>
    </row>
    <row r="6253" spans="1:10" ht="12.75">
      <c r="A6253" s="118" t="s">
        <v>8017</v>
      </c>
      <c r="B6253" s="118" t="s">
        <v>8138</v>
      </c>
      <c r="C6253" s="118" t="b">
        <v>0</v>
      </c>
      <c r="D6253" s="118" t="e">
        <f t="shared" ca="1" si="1"/>
        <v>#NAME?</v>
      </c>
      <c r="E6253" s="118" t="s">
        <v>24159</v>
      </c>
      <c r="F6253" s="118" t="s">
        <v>24168</v>
      </c>
      <c r="G6253" s="118"/>
      <c r="H6253" s="118" t="s">
        <v>4831</v>
      </c>
      <c r="I6253" s="118" t="s">
        <v>18715</v>
      </c>
      <c r="J6253" s="118" t="s">
        <v>12582</v>
      </c>
    </row>
    <row r="6254" spans="1:10" ht="12.75">
      <c r="A6254" s="118" t="s">
        <v>9298</v>
      </c>
      <c r="B6254" s="118" t="s">
        <v>12905</v>
      </c>
      <c r="C6254" s="118" t="b">
        <v>0</v>
      </c>
      <c r="D6254" s="118" t="e">
        <f t="shared" ca="1" si="1"/>
        <v>#NAME?</v>
      </c>
      <c r="E6254" s="118" t="s">
        <v>24169</v>
      </c>
      <c r="F6254" s="118" t="s">
        <v>24170</v>
      </c>
      <c r="G6254" s="118"/>
      <c r="H6254" s="118" t="s">
        <v>54</v>
      </c>
      <c r="I6254" s="118" t="s">
        <v>7820</v>
      </c>
      <c r="J6254" s="118" t="s">
        <v>7820</v>
      </c>
    </row>
    <row r="6255" spans="1:10" ht="12.75">
      <c r="A6255" s="118" t="s">
        <v>873</v>
      </c>
      <c r="B6255" s="118" t="s">
        <v>24171</v>
      </c>
      <c r="C6255" s="118" t="b">
        <v>0</v>
      </c>
      <c r="D6255" s="118" t="e">
        <f t="shared" ca="1" si="1"/>
        <v>#NAME?</v>
      </c>
      <c r="E6255" s="118" t="s">
        <v>24169</v>
      </c>
      <c r="F6255" s="118" t="s">
        <v>24172</v>
      </c>
      <c r="G6255" s="118"/>
      <c r="H6255" s="118" t="s">
        <v>9606</v>
      </c>
      <c r="I6255" s="118" t="s">
        <v>7820</v>
      </c>
      <c r="J6255" s="118" t="s">
        <v>7820</v>
      </c>
    </row>
    <row r="6256" spans="1:10" ht="12.75">
      <c r="A6256" s="118" t="s">
        <v>1069</v>
      </c>
      <c r="B6256" s="118" t="s">
        <v>24173</v>
      </c>
      <c r="C6256" s="118" t="b">
        <v>0</v>
      </c>
      <c r="D6256" s="118" t="e">
        <f t="shared" ca="1" si="1"/>
        <v>#NAME?</v>
      </c>
      <c r="E6256" s="118" t="s">
        <v>24169</v>
      </c>
      <c r="F6256" s="118" t="s">
        <v>24174</v>
      </c>
      <c r="G6256" s="118"/>
      <c r="H6256" s="118" t="s">
        <v>4831</v>
      </c>
      <c r="I6256" s="118" t="s">
        <v>7820</v>
      </c>
      <c r="J6256" s="118" t="s">
        <v>7820</v>
      </c>
    </row>
    <row r="6257" spans="1:10" ht="12.75">
      <c r="A6257" s="118" t="s">
        <v>862</v>
      </c>
      <c r="B6257" s="118" t="s">
        <v>21584</v>
      </c>
      <c r="C6257" s="118" t="b">
        <v>0</v>
      </c>
      <c r="D6257" s="118" t="e">
        <f t="shared" ca="1" si="1"/>
        <v>#NAME?</v>
      </c>
      <c r="E6257" s="118" t="s">
        <v>24175</v>
      </c>
      <c r="F6257" s="118" t="s">
        <v>24176</v>
      </c>
      <c r="G6257" s="118"/>
      <c r="H6257" s="118" t="s">
        <v>5064</v>
      </c>
      <c r="I6257" s="118" t="s">
        <v>24177</v>
      </c>
      <c r="J6257" s="118" t="s">
        <v>7820</v>
      </c>
    </row>
    <row r="6258" spans="1:10" ht="12.75">
      <c r="A6258" s="118" t="s">
        <v>8178</v>
      </c>
      <c r="B6258" s="118" t="s">
        <v>24178</v>
      </c>
      <c r="C6258" s="118" t="b">
        <v>0</v>
      </c>
      <c r="D6258" s="118" t="e">
        <f t="shared" ca="1" si="1"/>
        <v>#NAME?</v>
      </c>
      <c r="E6258" s="118" t="s">
        <v>24179</v>
      </c>
      <c r="F6258" s="118" t="s">
        <v>24180</v>
      </c>
      <c r="G6258" s="118"/>
      <c r="H6258" s="118" t="s">
        <v>8656</v>
      </c>
      <c r="I6258" s="118" t="s">
        <v>7820</v>
      </c>
      <c r="J6258" s="118" t="s">
        <v>7820</v>
      </c>
    </row>
    <row r="6259" spans="1:10" ht="12.75">
      <c r="A6259" s="118" t="s">
        <v>8431</v>
      </c>
      <c r="B6259" s="118" t="s">
        <v>14771</v>
      </c>
      <c r="C6259" s="118" t="b">
        <v>0</v>
      </c>
      <c r="D6259" s="118" t="e">
        <f t="shared" ca="1" si="1"/>
        <v>#NAME?</v>
      </c>
      <c r="E6259" s="118" t="s">
        <v>24179</v>
      </c>
      <c r="F6259" s="118" t="s">
        <v>24181</v>
      </c>
      <c r="G6259" s="118"/>
      <c r="H6259" s="118" t="s">
        <v>8656</v>
      </c>
      <c r="I6259" s="118" t="s">
        <v>7820</v>
      </c>
      <c r="J6259" s="118" t="s">
        <v>7820</v>
      </c>
    </row>
    <row r="6260" spans="1:10" ht="12.75">
      <c r="A6260" s="118" t="s">
        <v>2641</v>
      </c>
      <c r="B6260" s="118" t="s">
        <v>17715</v>
      </c>
      <c r="C6260" s="118" t="b">
        <v>0</v>
      </c>
      <c r="D6260" s="118" t="e">
        <f t="shared" ca="1" si="1"/>
        <v>#NAME?</v>
      </c>
      <c r="E6260" s="118" t="s">
        <v>24179</v>
      </c>
      <c r="F6260" s="118" t="s">
        <v>24182</v>
      </c>
      <c r="G6260" s="118"/>
      <c r="H6260" s="118" t="s">
        <v>8656</v>
      </c>
      <c r="I6260" s="118" t="s">
        <v>7820</v>
      </c>
      <c r="J6260" s="118" t="s">
        <v>7820</v>
      </c>
    </row>
    <row r="6261" spans="1:10" ht="12.75">
      <c r="A6261" s="118" t="s">
        <v>11830</v>
      </c>
      <c r="B6261" s="118" t="s">
        <v>12369</v>
      </c>
      <c r="C6261" s="118" t="b">
        <v>0</v>
      </c>
      <c r="D6261" s="118" t="e">
        <f t="shared" ca="1" si="1"/>
        <v>#NAME?</v>
      </c>
      <c r="E6261" s="118" t="s">
        <v>24179</v>
      </c>
      <c r="F6261" s="118" t="s">
        <v>24183</v>
      </c>
      <c r="G6261" s="118"/>
      <c r="H6261" s="118" t="s">
        <v>8656</v>
      </c>
      <c r="I6261" s="118" t="s">
        <v>7820</v>
      </c>
      <c r="J6261" s="118" t="s">
        <v>7820</v>
      </c>
    </row>
    <row r="6262" spans="1:10" ht="12.75">
      <c r="A6262" s="118" t="s">
        <v>24184</v>
      </c>
      <c r="B6262" s="118" t="s">
        <v>24185</v>
      </c>
      <c r="C6262" s="118" t="b">
        <v>0</v>
      </c>
      <c r="D6262" s="118" t="e">
        <f t="shared" ca="1" si="1"/>
        <v>#NAME?</v>
      </c>
      <c r="E6262" s="118" t="s">
        <v>24186</v>
      </c>
      <c r="F6262" s="118" t="s">
        <v>24187</v>
      </c>
      <c r="G6262" s="118"/>
      <c r="H6262" s="118" t="s">
        <v>4278</v>
      </c>
      <c r="I6262" s="118" t="s">
        <v>12606</v>
      </c>
      <c r="J6262" s="118"/>
    </row>
    <row r="6263" spans="1:10" ht="12.75">
      <c r="A6263" s="118" t="s">
        <v>24188</v>
      </c>
      <c r="B6263" s="118" t="s">
        <v>24189</v>
      </c>
      <c r="C6263" s="118" t="b">
        <v>0</v>
      </c>
      <c r="D6263" s="118" t="e">
        <f t="shared" ca="1" si="1"/>
        <v>#NAME?</v>
      </c>
      <c r="E6263" s="118" t="s">
        <v>24186</v>
      </c>
      <c r="F6263" s="118" t="s">
        <v>24190</v>
      </c>
      <c r="G6263" s="118"/>
      <c r="H6263" s="118" t="s">
        <v>5607</v>
      </c>
      <c r="I6263" s="118" t="s">
        <v>8642</v>
      </c>
      <c r="J6263" s="118"/>
    </row>
    <row r="6264" spans="1:10" ht="12.75">
      <c r="A6264" s="118" t="s">
        <v>1173</v>
      </c>
      <c r="B6264" s="118" t="s">
        <v>24191</v>
      </c>
      <c r="C6264" s="118" t="b">
        <v>0</v>
      </c>
      <c r="D6264" s="118" t="e">
        <f t="shared" ca="1" si="1"/>
        <v>#NAME?</v>
      </c>
      <c r="E6264" s="118" t="s">
        <v>24186</v>
      </c>
      <c r="F6264" s="118" t="s">
        <v>24192</v>
      </c>
      <c r="G6264" s="118"/>
      <c r="H6264" s="118" t="s">
        <v>8144</v>
      </c>
      <c r="I6264" s="118" t="s">
        <v>12606</v>
      </c>
      <c r="J6264" s="118"/>
    </row>
    <row r="6265" spans="1:10" ht="12.75">
      <c r="A6265" s="118" t="s">
        <v>24193</v>
      </c>
      <c r="B6265" s="118" t="s">
        <v>24194</v>
      </c>
      <c r="C6265" s="118" t="b">
        <v>0</v>
      </c>
      <c r="D6265" s="118" t="e">
        <f t="shared" ca="1" si="1"/>
        <v>#NAME?</v>
      </c>
      <c r="E6265" s="118" t="s">
        <v>24186</v>
      </c>
      <c r="F6265" s="118" t="s">
        <v>24195</v>
      </c>
      <c r="G6265" s="118"/>
      <c r="H6265" s="118" t="s">
        <v>8144</v>
      </c>
      <c r="I6265" s="118" t="s">
        <v>12606</v>
      </c>
      <c r="J6265" s="118"/>
    </row>
    <row r="6266" spans="1:10" ht="12.75">
      <c r="A6266" s="118" t="s">
        <v>9399</v>
      </c>
      <c r="B6266" s="118" t="s">
        <v>1485</v>
      </c>
      <c r="C6266" s="118" t="b">
        <v>0</v>
      </c>
      <c r="D6266" s="118" t="e">
        <f t="shared" ca="1" si="1"/>
        <v>#NAME?</v>
      </c>
      <c r="E6266" s="118" t="s">
        <v>24196</v>
      </c>
      <c r="F6266" s="118" t="s">
        <v>24197</v>
      </c>
      <c r="G6266" s="118"/>
      <c r="H6266" s="118" t="s">
        <v>5064</v>
      </c>
      <c r="I6266" s="118" t="s">
        <v>7755</v>
      </c>
      <c r="J6266" s="118" t="s">
        <v>7756</v>
      </c>
    </row>
    <row r="6267" spans="1:10" ht="12.75">
      <c r="A6267" s="118" t="s">
        <v>8422</v>
      </c>
      <c r="B6267" s="118" t="s">
        <v>24198</v>
      </c>
      <c r="C6267" s="118" t="b">
        <v>0</v>
      </c>
      <c r="D6267" s="118" t="e">
        <f t="shared" ca="1" si="1"/>
        <v>#NAME?</v>
      </c>
      <c r="E6267" s="118" t="s">
        <v>24199</v>
      </c>
      <c r="F6267" s="118" t="s">
        <v>24200</v>
      </c>
      <c r="G6267" s="118"/>
      <c r="H6267" s="118" t="s">
        <v>5121</v>
      </c>
      <c r="I6267" s="118" t="s">
        <v>3131</v>
      </c>
      <c r="J6267" s="118" t="s">
        <v>7622</v>
      </c>
    </row>
    <row r="6268" spans="1:10" ht="12.75">
      <c r="A6268" s="118" t="s">
        <v>15067</v>
      </c>
      <c r="B6268" s="118" t="s">
        <v>24201</v>
      </c>
      <c r="C6268" s="118" t="b">
        <v>0</v>
      </c>
      <c r="D6268" s="118" t="e">
        <f t="shared" ca="1" si="1"/>
        <v>#NAME?</v>
      </c>
      <c r="E6268" s="118" t="s">
        <v>24199</v>
      </c>
      <c r="F6268" s="118" t="s">
        <v>24202</v>
      </c>
      <c r="G6268" s="118"/>
      <c r="H6268" s="118" t="s">
        <v>5121</v>
      </c>
      <c r="I6268" s="118" t="s">
        <v>3131</v>
      </c>
      <c r="J6268" s="118" t="s">
        <v>7622</v>
      </c>
    </row>
    <row r="6269" spans="1:10" ht="12.75">
      <c r="A6269" s="118" t="s">
        <v>1704</v>
      </c>
      <c r="B6269" s="118" t="s">
        <v>24203</v>
      </c>
      <c r="C6269" s="118" t="b">
        <v>0</v>
      </c>
      <c r="D6269" s="118" t="e">
        <f t="shared" ca="1" si="1"/>
        <v>#NAME?</v>
      </c>
      <c r="E6269" s="118" t="s">
        <v>24204</v>
      </c>
      <c r="F6269" s="118" t="s">
        <v>24205</v>
      </c>
      <c r="G6269" s="118"/>
      <c r="H6269" s="118" t="s">
        <v>4278</v>
      </c>
      <c r="I6269" s="118" t="s">
        <v>18594</v>
      </c>
      <c r="J6269" s="118" t="s">
        <v>10551</v>
      </c>
    </row>
    <row r="6270" spans="1:10" ht="12.75">
      <c r="A6270" s="118" t="s">
        <v>24206</v>
      </c>
      <c r="B6270" s="118" t="s">
        <v>24207</v>
      </c>
      <c r="C6270" s="118" t="b">
        <v>0</v>
      </c>
      <c r="D6270" s="118" t="e">
        <f t="shared" ca="1" si="1"/>
        <v>#NAME?</v>
      </c>
      <c r="E6270" s="118" t="s">
        <v>24204</v>
      </c>
      <c r="F6270" s="118" t="s">
        <v>24208</v>
      </c>
      <c r="G6270" s="118"/>
      <c r="H6270" s="118" t="s">
        <v>10613</v>
      </c>
      <c r="I6270" s="118" t="s">
        <v>18594</v>
      </c>
      <c r="J6270" s="118" t="s">
        <v>10551</v>
      </c>
    </row>
    <row r="6271" spans="1:10" ht="12.75">
      <c r="A6271" s="118" t="s">
        <v>836</v>
      </c>
      <c r="B6271" s="118" t="s">
        <v>18179</v>
      </c>
      <c r="C6271" s="118" t="b">
        <v>0</v>
      </c>
      <c r="D6271" s="118" t="e">
        <f t="shared" ca="1" si="1"/>
        <v>#NAME?</v>
      </c>
      <c r="E6271" s="118" t="s">
        <v>24204</v>
      </c>
      <c r="F6271" s="118" t="s">
        <v>24209</v>
      </c>
      <c r="G6271" s="118"/>
      <c r="H6271" s="118" t="s">
        <v>54</v>
      </c>
      <c r="I6271" s="118" t="s">
        <v>18594</v>
      </c>
      <c r="J6271" s="118" t="s">
        <v>10551</v>
      </c>
    </row>
    <row r="6272" spans="1:10" ht="12.75">
      <c r="A6272" s="118" t="s">
        <v>1240</v>
      </c>
      <c r="B6272" s="118" t="s">
        <v>24210</v>
      </c>
      <c r="C6272" s="118" t="b">
        <v>0</v>
      </c>
      <c r="D6272" s="118" t="e">
        <f t="shared" ca="1" si="1"/>
        <v>#NAME?</v>
      </c>
      <c r="E6272" s="118" t="s">
        <v>24204</v>
      </c>
      <c r="F6272" s="118" t="s">
        <v>24211</v>
      </c>
      <c r="G6272" s="118"/>
      <c r="H6272" s="118" t="s">
        <v>4831</v>
      </c>
      <c r="I6272" s="118" t="s">
        <v>18594</v>
      </c>
      <c r="J6272" s="118" t="s">
        <v>10551</v>
      </c>
    </row>
    <row r="6273" spans="1:10" ht="12.75">
      <c r="A6273" s="118" t="s">
        <v>882</v>
      </c>
      <c r="B6273" s="118" t="s">
        <v>24212</v>
      </c>
      <c r="C6273" s="118" t="b">
        <v>0</v>
      </c>
      <c r="D6273" s="118" t="e">
        <f t="shared" ca="1" si="1"/>
        <v>#NAME?</v>
      </c>
      <c r="E6273" s="118" t="s">
        <v>24204</v>
      </c>
      <c r="F6273" s="118" t="s">
        <v>24213</v>
      </c>
      <c r="G6273" s="118"/>
      <c r="H6273" s="118" t="s">
        <v>4908</v>
      </c>
      <c r="I6273" s="118" t="s">
        <v>18594</v>
      </c>
      <c r="J6273" s="118" t="s">
        <v>10551</v>
      </c>
    </row>
    <row r="6274" spans="1:10" ht="12.75">
      <c r="A6274" s="118" t="s">
        <v>1484</v>
      </c>
      <c r="B6274" s="118" t="s">
        <v>24214</v>
      </c>
      <c r="C6274" s="118" t="b">
        <v>0</v>
      </c>
      <c r="D6274" s="118" t="e">
        <f t="shared" ca="1" si="1"/>
        <v>#NAME?</v>
      </c>
      <c r="E6274" s="118" t="s">
        <v>24204</v>
      </c>
      <c r="F6274" s="118" t="s">
        <v>24215</v>
      </c>
      <c r="G6274" s="118"/>
      <c r="H6274" s="118" t="s">
        <v>4908</v>
      </c>
      <c r="I6274" s="118" t="s">
        <v>18594</v>
      </c>
      <c r="J6274" s="118" t="s">
        <v>10551</v>
      </c>
    </row>
    <row r="6275" spans="1:10" ht="12.75">
      <c r="A6275" s="118" t="s">
        <v>2057</v>
      </c>
      <c r="B6275" s="118" t="s">
        <v>24216</v>
      </c>
      <c r="C6275" s="118" t="b">
        <v>0</v>
      </c>
      <c r="D6275" s="118" t="e">
        <f t="shared" ca="1" si="1"/>
        <v>#NAME?</v>
      </c>
      <c r="E6275" s="118" t="s">
        <v>24217</v>
      </c>
      <c r="F6275" s="118" t="s">
        <v>24218</v>
      </c>
      <c r="G6275" s="118"/>
      <c r="H6275" s="118" t="s">
        <v>7599</v>
      </c>
      <c r="I6275" s="118" t="s">
        <v>10550</v>
      </c>
      <c r="J6275" s="118" t="s">
        <v>10551</v>
      </c>
    </row>
    <row r="6276" spans="1:10" ht="12.75">
      <c r="A6276" s="118" t="s">
        <v>8039</v>
      </c>
      <c r="B6276" s="118" t="s">
        <v>24219</v>
      </c>
      <c r="C6276" s="118" t="b">
        <v>0</v>
      </c>
      <c r="D6276" s="118" t="e">
        <f t="shared" ca="1" si="1"/>
        <v>#NAME?</v>
      </c>
      <c r="E6276" s="118" t="s">
        <v>24217</v>
      </c>
      <c r="F6276" s="118" t="s">
        <v>24220</v>
      </c>
      <c r="G6276" s="118"/>
      <c r="H6276" s="118" t="s">
        <v>7599</v>
      </c>
      <c r="I6276" s="118" t="s">
        <v>14082</v>
      </c>
      <c r="J6276" s="118" t="s">
        <v>10551</v>
      </c>
    </row>
    <row r="6277" spans="1:10" ht="12.75">
      <c r="A6277" s="118" t="s">
        <v>24221</v>
      </c>
      <c r="B6277" s="118" t="s">
        <v>24222</v>
      </c>
      <c r="C6277" s="118" t="b">
        <v>0</v>
      </c>
      <c r="D6277" s="118" t="e">
        <f t="shared" ca="1" si="1"/>
        <v>#NAME?</v>
      </c>
      <c r="E6277" s="118" t="s">
        <v>24223</v>
      </c>
      <c r="F6277" s="118" t="s">
        <v>24224</v>
      </c>
      <c r="G6277" s="118"/>
      <c r="H6277" s="118" t="s">
        <v>4485</v>
      </c>
      <c r="I6277" s="118" t="s">
        <v>8925</v>
      </c>
      <c r="J6277" s="118"/>
    </row>
    <row r="6278" spans="1:10" ht="12.75">
      <c r="A6278" s="118" t="s">
        <v>1666</v>
      </c>
      <c r="B6278" s="118" t="s">
        <v>24225</v>
      </c>
      <c r="C6278" s="118" t="b">
        <v>0</v>
      </c>
      <c r="D6278" s="118" t="e">
        <f t="shared" ca="1" si="1"/>
        <v>#NAME?</v>
      </c>
      <c r="E6278" s="118" t="s">
        <v>24223</v>
      </c>
      <c r="F6278" s="118" t="s">
        <v>24226</v>
      </c>
      <c r="G6278" s="118"/>
      <c r="H6278" s="118" t="s">
        <v>54</v>
      </c>
      <c r="I6278" s="118" t="s">
        <v>8925</v>
      </c>
      <c r="J6278" s="118"/>
    </row>
    <row r="6279" spans="1:10" ht="12.75">
      <c r="A6279" s="118" t="s">
        <v>24227</v>
      </c>
      <c r="B6279" s="118" t="s">
        <v>24228</v>
      </c>
      <c r="C6279" s="118" t="b">
        <v>0</v>
      </c>
      <c r="D6279" s="118" t="e">
        <f t="shared" ca="1" si="1"/>
        <v>#NAME?</v>
      </c>
      <c r="E6279" s="118" t="s">
        <v>24223</v>
      </c>
      <c r="F6279" s="118" t="s">
        <v>24229</v>
      </c>
      <c r="G6279" s="118"/>
      <c r="H6279" s="118" t="s">
        <v>7611</v>
      </c>
      <c r="I6279" s="118" t="s">
        <v>8925</v>
      </c>
      <c r="J6279" s="118"/>
    </row>
    <row r="6280" spans="1:10" ht="12.75">
      <c r="A6280" s="118" t="s">
        <v>19202</v>
      </c>
      <c r="B6280" s="118" t="s">
        <v>24230</v>
      </c>
      <c r="C6280" s="118" t="b">
        <v>0</v>
      </c>
      <c r="D6280" s="118" t="e">
        <f t="shared" ca="1" si="1"/>
        <v>#NAME?</v>
      </c>
      <c r="E6280" s="118" t="s">
        <v>24223</v>
      </c>
      <c r="F6280" s="118" t="s">
        <v>24231</v>
      </c>
      <c r="G6280" s="118"/>
      <c r="H6280" s="118" t="s">
        <v>54</v>
      </c>
      <c r="I6280" s="118" t="s">
        <v>8925</v>
      </c>
      <c r="J6280" s="118"/>
    </row>
    <row r="6281" spans="1:10" ht="12.75">
      <c r="A6281" s="118" t="s">
        <v>13158</v>
      </c>
      <c r="B6281" s="118" t="s">
        <v>24232</v>
      </c>
      <c r="C6281" s="118" t="b">
        <v>0</v>
      </c>
      <c r="D6281" s="118" t="e">
        <f t="shared" ca="1" si="1"/>
        <v>#NAME?</v>
      </c>
      <c r="E6281" s="118" t="s">
        <v>24223</v>
      </c>
      <c r="F6281" s="118" t="s">
        <v>24233</v>
      </c>
      <c r="G6281" s="118"/>
      <c r="H6281" s="118" t="s">
        <v>4305</v>
      </c>
      <c r="I6281" s="118" t="s">
        <v>8925</v>
      </c>
      <c r="J6281" s="118"/>
    </row>
    <row r="6282" spans="1:10" ht="12.75">
      <c r="A6282" s="118" t="s">
        <v>1484</v>
      </c>
      <c r="B6282" s="118" t="s">
        <v>12093</v>
      </c>
      <c r="C6282" s="118" t="b">
        <v>0</v>
      </c>
      <c r="D6282" s="118" t="e">
        <f t="shared" ca="1" si="1"/>
        <v>#NAME?</v>
      </c>
      <c r="E6282" s="118" t="s">
        <v>24234</v>
      </c>
      <c r="F6282" s="118" t="s">
        <v>24235</v>
      </c>
      <c r="G6282" s="118"/>
      <c r="H6282" s="118" t="s">
        <v>4276</v>
      </c>
      <c r="I6282" s="118" t="s">
        <v>7777</v>
      </c>
      <c r="J6282" s="118" t="s">
        <v>7636</v>
      </c>
    </row>
    <row r="6283" spans="1:10" ht="12.75">
      <c r="A6283" s="118" t="s">
        <v>2671</v>
      </c>
      <c r="B6283" s="118" t="s">
        <v>2536</v>
      </c>
      <c r="C6283" s="118" t="b">
        <v>0</v>
      </c>
      <c r="D6283" s="118" t="e">
        <f t="shared" ca="1" si="1"/>
        <v>#NAME?</v>
      </c>
      <c r="E6283" s="118" t="s">
        <v>24236</v>
      </c>
      <c r="F6283" s="118" t="s">
        <v>24237</v>
      </c>
      <c r="G6283" s="118"/>
      <c r="H6283" s="118" t="s">
        <v>4485</v>
      </c>
      <c r="I6283" s="118" t="s">
        <v>7777</v>
      </c>
      <c r="J6283" s="118" t="s">
        <v>7636</v>
      </c>
    </row>
    <row r="6284" spans="1:10" ht="12.75">
      <c r="A6284" s="118" t="s">
        <v>11519</v>
      </c>
      <c r="B6284" s="118" t="s">
        <v>1058</v>
      </c>
      <c r="C6284" s="118" t="b">
        <v>0</v>
      </c>
      <c r="D6284" s="118" t="e">
        <f t="shared" ca="1" si="1"/>
        <v>#NAME?</v>
      </c>
      <c r="E6284" s="118" t="s">
        <v>24236</v>
      </c>
      <c r="F6284" s="118" t="s">
        <v>24238</v>
      </c>
      <c r="G6284" s="118"/>
      <c r="H6284" s="118" t="s">
        <v>4278</v>
      </c>
      <c r="I6284" s="118" t="s">
        <v>7777</v>
      </c>
      <c r="J6284" s="118" t="s">
        <v>7636</v>
      </c>
    </row>
    <row r="6285" spans="1:10" ht="12.75">
      <c r="A6285" s="118" t="s">
        <v>20140</v>
      </c>
      <c r="B6285" s="118" t="s">
        <v>9508</v>
      </c>
      <c r="C6285" s="118" t="b">
        <v>0</v>
      </c>
      <c r="D6285" s="118" t="e">
        <f t="shared" ca="1" si="1"/>
        <v>#NAME?</v>
      </c>
      <c r="E6285" s="118" t="s">
        <v>24236</v>
      </c>
      <c r="F6285" s="118" t="s">
        <v>24239</v>
      </c>
      <c r="G6285" s="118"/>
      <c r="H6285" s="118" t="s">
        <v>54</v>
      </c>
      <c r="I6285" s="118" t="s">
        <v>7777</v>
      </c>
      <c r="J6285" s="118" t="s">
        <v>7636</v>
      </c>
    </row>
    <row r="6286" spans="1:10" ht="12.75">
      <c r="A6286" s="118" t="s">
        <v>1525</v>
      </c>
      <c r="B6286" s="118" t="s">
        <v>24240</v>
      </c>
      <c r="C6286" s="118" t="b">
        <v>0</v>
      </c>
      <c r="D6286" s="118" t="e">
        <f t="shared" ca="1" si="1"/>
        <v>#NAME?</v>
      </c>
      <c r="E6286" s="118" t="s">
        <v>24236</v>
      </c>
      <c r="F6286" s="118" t="s">
        <v>24241</v>
      </c>
      <c r="G6286" s="118"/>
      <c r="H6286" s="118" t="s">
        <v>7611</v>
      </c>
      <c r="I6286" s="118" t="s">
        <v>7777</v>
      </c>
      <c r="J6286" s="118" t="s">
        <v>7636</v>
      </c>
    </row>
    <row r="6287" spans="1:10" ht="12.75">
      <c r="A6287" s="118" t="s">
        <v>10931</v>
      </c>
      <c r="B6287" s="118" t="s">
        <v>24242</v>
      </c>
      <c r="C6287" s="118" t="b">
        <v>0</v>
      </c>
      <c r="D6287" s="118" t="e">
        <f t="shared" ca="1" si="1"/>
        <v>#NAME?</v>
      </c>
      <c r="E6287" s="118" t="s">
        <v>24243</v>
      </c>
      <c r="F6287" s="118" t="s">
        <v>24244</v>
      </c>
      <c r="G6287" s="118"/>
      <c r="H6287" s="118" t="s">
        <v>54</v>
      </c>
      <c r="I6287" s="118" t="s">
        <v>7820</v>
      </c>
      <c r="J6287" s="118" t="s">
        <v>7820</v>
      </c>
    </row>
    <row r="6288" spans="1:10" ht="12.75">
      <c r="A6288" s="118" t="s">
        <v>21385</v>
      </c>
      <c r="B6288" s="118" t="s">
        <v>24245</v>
      </c>
      <c r="C6288" s="118" t="b">
        <v>0</v>
      </c>
      <c r="D6288" s="118" t="e">
        <f t="shared" ca="1" si="1"/>
        <v>#NAME?</v>
      </c>
      <c r="E6288" s="118" t="s">
        <v>24246</v>
      </c>
      <c r="F6288" s="118" t="s">
        <v>24247</v>
      </c>
      <c r="G6288" s="118"/>
      <c r="H6288" s="118" t="s">
        <v>4580</v>
      </c>
      <c r="I6288" s="118" t="s">
        <v>7820</v>
      </c>
      <c r="J6288" s="118" t="s">
        <v>7820</v>
      </c>
    </row>
    <row r="6289" spans="1:10" ht="12.75">
      <c r="A6289" s="118" t="s">
        <v>14206</v>
      </c>
      <c r="B6289" s="118" t="s">
        <v>1603</v>
      </c>
      <c r="C6289" s="118" t="b">
        <v>0</v>
      </c>
      <c r="D6289" s="118" t="e">
        <f t="shared" ca="1" si="1"/>
        <v>#NAME?</v>
      </c>
      <c r="E6289" s="118" t="s">
        <v>24246</v>
      </c>
      <c r="F6289" s="118" t="s">
        <v>24248</v>
      </c>
      <c r="G6289" s="118"/>
      <c r="H6289" s="118" t="s">
        <v>4580</v>
      </c>
      <c r="I6289" s="118" t="s">
        <v>7820</v>
      </c>
      <c r="J6289" s="118" t="s">
        <v>7820</v>
      </c>
    </row>
    <row r="6290" spans="1:10" ht="12.75">
      <c r="A6290" s="118" t="s">
        <v>24249</v>
      </c>
      <c r="B6290" s="118" t="s">
        <v>24250</v>
      </c>
      <c r="C6290" s="118" t="b">
        <v>0</v>
      </c>
      <c r="D6290" s="118" t="e">
        <f t="shared" ca="1" si="1"/>
        <v>#NAME?</v>
      </c>
      <c r="E6290" s="118" t="s">
        <v>24251</v>
      </c>
      <c r="F6290" s="118" t="s">
        <v>24252</v>
      </c>
      <c r="G6290" s="118"/>
      <c r="H6290" s="118" t="s">
        <v>54</v>
      </c>
      <c r="I6290" s="118" t="s">
        <v>3131</v>
      </c>
      <c r="J6290" s="118" t="s">
        <v>7622</v>
      </c>
    </row>
    <row r="6291" spans="1:10" ht="12.75">
      <c r="A6291" s="118" t="s">
        <v>19917</v>
      </c>
      <c r="B6291" s="118" t="s">
        <v>24253</v>
      </c>
      <c r="C6291" s="118" t="b">
        <v>0</v>
      </c>
      <c r="D6291" s="118" t="e">
        <f t="shared" ca="1" si="1"/>
        <v>#NAME?</v>
      </c>
      <c r="E6291" s="118" t="s">
        <v>24251</v>
      </c>
      <c r="F6291" s="118" t="s">
        <v>24254</v>
      </c>
      <c r="G6291" s="118"/>
      <c r="H6291" s="118" t="s">
        <v>54</v>
      </c>
      <c r="I6291" s="118" t="s">
        <v>3131</v>
      </c>
      <c r="J6291" s="118" t="s">
        <v>7622</v>
      </c>
    </row>
    <row r="6292" spans="1:10" ht="12.75">
      <c r="A6292" s="118" t="s">
        <v>1235</v>
      </c>
      <c r="B6292" s="118" t="s">
        <v>24255</v>
      </c>
      <c r="C6292" s="118" t="b">
        <v>0</v>
      </c>
      <c r="D6292" s="118" t="e">
        <f t="shared" ca="1" si="1"/>
        <v>#NAME?</v>
      </c>
      <c r="E6292" s="118" t="s">
        <v>24251</v>
      </c>
      <c r="F6292" s="118" t="s">
        <v>24256</v>
      </c>
      <c r="G6292" s="118"/>
      <c r="H6292" s="118" t="s">
        <v>54</v>
      </c>
      <c r="I6292" s="118" t="s">
        <v>3131</v>
      </c>
      <c r="J6292" s="118" t="s">
        <v>7622</v>
      </c>
    </row>
    <row r="6293" spans="1:10" ht="12.75">
      <c r="A6293" s="118" t="s">
        <v>873</v>
      </c>
      <c r="B6293" s="118" t="s">
        <v>24255</v>
      </c>
      <c r="C6293" s="118" t="b">
        <v>0</v>
      </c>
      <c r="D6293" s="118" t="e">
        <f t="shared" ca="1" si="1"/>
        <v>#NAME?</v>
      </c>
      <c r="E6293" s="118" t="s">
        <v>24251</v>
      </c>
      <c r="F6293" s="118" t="s">
        <v>24257</v>
      </c>
      <c r="G6293" s="118"/>
      <c r="H6293" s="118" t="s">
        <v>54</v>
      </c>
      <c r="I6293" s="118" t="s">
        <v>3131</v>
      </c>
      <c r="J6293" s="118" t="s">
        <v>7622</v>
      </c>
    </row>
    <row r="6294" spans="1:10" ht="12.75">
      <c r="A6294" s="118" t="s">
        <v>8584</v>
      </c>
      <c r="B6294" s="118" t="s">
        <v>24258</v>
      </c>
      <c r="C6294" s="118" t="b">
        <v>0</v>
      </c>
      <c r="D6294" s="118" t="e">
        <f t="shared" ca="1" si="1"/>
        <v>#NAME?</v>
      </c>
      <c r="E6294" s="118" t="s">
        <v>24259</v>
      </c>
      <c r="F6294" s="118" t="s">
        <v>24260</v>
      </c>
      <c r="G6294" s="118"/>
      <c r="H6294" s="118" t="s">
        <v>54</v>
      </c>
      <c r="I6294" s="118" t="s">
        <v>7642</v>
      </c>
      <c r="J6294" s="118"/>
    </row>
    <row r="6295" spans="1:10" ht="12.75">
      <c r="A6295" s="118" t="s">
        <v>24261</v>
      </c>
      <c r="B6295" s="118" t="s">
        <v>24262</v>
      </c>
      <c r="C6295" s="118" t="b">
        <v>0</v>
      </c>
      <c r="D6295" s="118" t="e">
        <f t="shared" ca="1" si="1"/>
        <v>#NAME?</v>
      </c>
      <c r="E6295" s="118" t="s">
        <v>24259</v>
      </c>
      <c r="F6295" s="118" t="s">
        <v>24263</v>
      </c>
      <c r="G6295" s="118"/>
      <c r="H6295" s="118" t="s">
        <v>24264</v>
      </c>
      <c r="I6295" s="118" t="s">
        <v>7642</v>
      </c>
      <c r="J6295" s="118"/>
    </row>
    <row r="6296" spans="1:10" ht="12.75">
      <c r="A6296" s="118" t="s">
        <v>10711</v>
      </c>
      <c r="B6296" s="118" t="s">
        <v>24265</v>
      </c>
      <c r="C6296" s="118" t="b">
        <v>0</v>
      </c>
      <c r="D6296" s="118" t="e">
        <f t="shared" ca="1" si="1"/>
        <v>#NAME?</v>
      </c>
      <c r="E6296" s="118" t="s">
        <v>24259</v>
      </c>
      <c r="F6296" s="118" t="s">
        <v>24266</v>
      </c>
      <c r="G6296" s="118"/>
      <c r="H6296" s="118" t="s">
        <v>54</v>
      </c>
      <c r="I6296" s="118" t="s">
        <v>7642</v>
      </c>
      <c r="J6296" s="118"/>
    </row>
    <row r="6297" spans="1:10" ht="12.75">
      <c r="A6297" s="118" t="s">
        <v>24267</v>
      </c>
      <c r="B6297" s="118" t="s">
        <v>24268</v>
      </c>
      <c r="C6297" s="118" t="b">
        <v>0</v>
      </c>
      <c r="D6297" s="118" t="e">
        <f t="shared" ca="1" si="1"/>
        <v>#NAME?</v>
      </c>
      <c r="E6297" s="118" t="s">
        <v>24269</v>
      </c>
      <c r="F6297" s="118" t="s">
        <v>24270</v>
      </c>
      <c r="G6297" s="118"/>
      <c r="H6297" s="118" t="s">
        <v>24271</v>
      </c>
      <c r="I6297" s="118" t="s">
        <v>23316</v>
      </c>
      <c r="J6297" s="118" t="s">
        <v>18369</v>
      </c>
    </row>
    <row r="6298" spans="1:10" ht="12.75">
      <c r="A6298" s="118" t="s">
        <v>2135</v>
      </c>
      <c r="B6298" s="118" t="s">
        <v>24272</v>
      </c>
      <c r="C6298" s="118" t="b">
        <v>0</v>
      </c>
      <c r="D6298" s="118" t="e">
        <f t="shared" ca="1" si="1"/>
        <v>#NAME?</v>
      </c>
      <c r="E6298" s="118" t="s">
        <v>24269</v>
      </c>
      <c r="F6298" s="118" t="s">
        <v>24273</v>
      </c>
      <c r="G6298" s="118"/>
      <c r="H6298" s="118" t="s">
        <v>10534</v>
      </c>
      <c r="I6298" s="118" t="s">
        <v>23316</v>
      </c>
      <c r="J6298" s="118" t="s">
        <v>18369</v>
      </c>
    </row>
    <row r="6299" spans="1:10" ht="12.75">
      <c r="A6299" s="118" t="s">
        <v>1266</v>
      </c>
      <c r="B6299" s="118" t="s">
        <v>24274</v>
      </c>
      <c r="C6299" s="118" t="b">
        <v>0</v>
      </c>
      <c r="D6299" s="118" t="e">
        <f t="shared" ca="1" si="1"/>
        <v>#NAME?</v>
      </c>
      <c r="E6299" s="118" t="s">
        <v>3305</v>
      </c>
      <c r="F6299" s="118" t="s">
        <v>24275</v>
      </c>
      <c r="G6299" s="118"/>
      <c r="H6299" s="118" t="s">
        <v>4831</v>
      </c>
      <c r="I6299" s="118" t="s">
        <v>7820</v>
      </c>
      <c r="J6299" s="118" t="s">
        <v>7820</v>
      </c>
    </row>
    <row r="6300" spans="1:10" ht="12.75">
      <c r="A6300" s="118" t="s">
        <v>814</v>
      </c>
      <c r="B6300" s="118" t="s">
        <v>24276</v>
      </c>
      <c r="C6300" s="118" t="b">
        <v>0</v>
      </c>
      <c r="D6300" s="118" t="e">
        <f t="shared" ca="1" si="1"/>
        <v>#NAME?</v>
      </c>
      <c r="E6300" s="118" t="s">
        <v>3305</v>
      </c>
      <c r="F6300" s="118" t="s">
        <v>24277</v>
      </c>
      <c r="G6300" s="118"/>
      <c r="H6300" s="118" t="s">
        <v>4278</v>
      </c>
      <c r="I6300" s="118" t="s">
        <v>7820</v>
      </c>
      <c r="J6300" s="118" t="s">
        <v>7820</v>
      </c>
    </row>
    <row r="6301" spans="1:10" ht="12.75">
      <c r="A6301" s="118" t="s">
        <v>1123</v>
      </c>
      <c r="B6301" s="118" t="s">
        <v>24278</v>
      </c>
      <c r="C6301" s="118" t="b">
        <v>0</v>
      </c>
      <c r="D6301" s="118" t="e">
        <f t="shared" ca="1" si="1"/>
        <v>#NAME?</v>
      </c>
      <c r="E6301" s="118" t="s">
        <v>3305</v>
      </c>
      <c r="F6301" s="118" t="s">
        <v>24279</v>
      </c>
      <c r="G6301" s="118"/>
      <c r="H6301" s="118" t="s">
        <v>54</v>
      </c>
      <c r="I6301" s="118" t="s">
        <v>7820</v>
      </c>
      <c r="J6301" s="118" t="s">
        <v>7820</v>
      </c>
    </row>
    <row r="6302" spans="1:10" ht="12.75">
      <c r="A6302" s="118" t="s">
        <v>11728</v>
      </c>
      <c r="B6302" s="118" t="s">
        <v>24280</v>
      </c>
      <c r="C6302" s="118" t="b">
        <v>0</v>
      </c>
      <c r="D6302" s="118" t="e">
        <f t="shared" ca="1" si="1"/>
        <v>#NAME?</v>
      </c>
      <c r="E6302" s="118" t="s">
        <v>3305</v>
      </c>
      <c r="F6302" s="118" t="s">
        <v>24281</v>
      </c>
      <c r="G6302" s="118"/>
      <c r="H6302" s="118" t="s">
        <v>7647</v>
      </c>
      <c r="I6302" s="118" t="s">
        <v>7820</v>
      </c>
      <c r="J6302" s="118" t="s">
        <v>7820</v>
      </c>
    </row>
    <row r="6303" spans="1:10" ht="12.75">
      <c r="A6303" s="118" t="s">
        <v>2013</v>
      </c>
      <c r="B6303" s="118" t="s">
        <v>24282</v>
      </c>
      <c r="C6303" s="118" t="b">
        <v>0</v>
      </c>
      <c r="D6303" s="118" t="e">
        <f t="shared" ca="1" si="1"/>
        <v>#NAME?</v>
      </c>
      <c r="E6303" s="118" t="s">
        <v>3305</v>
      </c>
      <c r="F6303" s="118" t="s">
        <v>24283</v>
      </c>
      <c r="G6303" s="118"/>
      <c r="H6303" s="118" t="s">
        <v>54</v>
      </c>
      <c r="I6303" s="118" t="s">
        <v>7820</v>
      </c>
      <c r="J6303" s="118" t="s">
        <v>7820</v>
      </c>
    </row>
    <row r="6304" spans="1:10" ht="12.75">
      <c r="A6304" s="118" t="s">
        <v>1302</v>
      </c>
      <c r="B6304" s="118" t="s">
        <v>24284</v>
      </c>
      <c r="C6304" s="118" t="b">
        <v>0</v>
      </c>
      <c r="D6304" s="118" t="e">
        <f t="shared" ca="1" si="1"/>
        <v>#NAME?</v>
      </c>
      <c r="E6304" s="118" t="s">
        <v>3311</v>
      </c>
      <c r="F6304" s="118" t="s">
        <v>3314</v>
      </c>
      <c r="G6304" s="118"/>
      <c r="H6304" s="118" t="s">
        <v>24285</v>
      </c>
      <c r="I6304" s="118" t="s">
        <v>7820</v>
      </c>
      <c r="J6304" s="118" t="s">
        <v>7820</v>
      </c>
    </row>
    <row r="6305" spans="1:10" ht="12.75">
      <c r="A6305" s="118" t="s">
        <v>1063</v>
      </c>
      <c r="B6305" s="118" t="s">
        <v>24286</v>
      </c>
      <c r="C6305" s="118" t="b">
        <v>0</v>
      </c>
      <c r="D6305" s="118" t="e">
        <f t="shared" ca="1" si="1"/>
        <v>#NAME?</v>
      </c>
      <c r="E6305" s="118" t="s">
        <v>3311</v>
      </c>
      <c r="F6305" s="118" t="s">
        <v>24287</v>
      </c>
      <c r="G6305" s="118"/>
      <c r="H6305" s="118" t="s">
        <v>5607</v>
      </c>
      <c r="I6305" s="118" t="s">
        <v>7820</v>
      </c>
      <c r="J6305" s="118" t="s">
        <v>7820</v>
      </c>
    </row>
    <row r="6306" spans="1:10" ht="12.75">
      <c r="A6306" s="118" t="s">
        <v>929</v>
      </c>
      <c r="B6306" s="118" t="s">
        <v>24288</v>
      </c>
      <c r="C6306" s="118" t="b">
        <v>0</v>
      </c>
      <c r="D6306" s="118" t="e">
        <f t="shared" ca="1" si="1"/>
        <v>#NAME?</v>
      </c>
      <c r="E6306" s="118" t="s">
        <v>3311</v>
      </c>
      <c r="F6306" s="118" t="s">
        <v>24289</v>
      </c>
      <c r="G6306" s="118"/>
      <c r="H6306" s="118" t="s">
        <v>4278</v>
      </c>
      <c r="I6306" s="118" t="s">
        <v>7820</v>
      </c>
      <c r="J6306" s="118" t="s">
        <v>7820</v>
      </c>
    </row>
    <row r="6307" spans="1:10" ht="12.75">
      <c r="A6307" s="118" t="s">
        <v>1817</v>
      </c>
      <c r="B6307" s="118" t="s">
        <v>24290</v>
      </c>
      <c r="C6307" s="118" t="b">
        <v>0</v>
      </c>
      <c r="D6307" s="118" t="e">
        <f t="shared" ca="1" si="1"/>
        <v>#NAME?</v>
      </c>
      <c r="E6307" s="118" t="s">
        <v>24291</v>
      </c>
      <c r="F6307" s="118" t="s">
        <v>24292</v>
      </c>
      <c r="G6307" s="118"/>
      <c r="H6307" s="118" t="s">
        <v>10246</v>
      </c>
      <c r="I6307" s="118" t="s">
        <v>14158</v>
      </c>
      <c r="J6307" s="118"/>
    </row>
    <row r="6308" spans="1:10" ht="12.75">
      <c r="A6308" s="118" t="s">
        <v>8920</v>
      </c>
      <c r="B6308" s="118" t="s">
        <v>24293</v>
      </c>
      <c r="C6308" s="118" t="b">
        <v>0</v>
      </c>
      <c r="D6308" s="118" t="e">
        <f t="shared" ca="1" si="1"/>
        <v>#NAME?</v>
      </c>
      <c r="E6308" s="118" t="s">
        <v>24291</v>
      </c>
      <c r="F6308" s="118" t="s">
        <v>24294</v>
      </c>
      <c r="G6308" s="118"/>
      <c r="H6308" s="118" t="s">
        <v>5961</v>
      </c>
      <c r="I6308" s="118" t="s">
        <v>14158</v>
      </c>
      <c r="J6308" s="118"/>
    </row>
    <row r="6309" spans="1:10" ht="12.75">
      <c r="A6309" s="118" t="s">
        <v>24295</v>
      </c>
      <c r="B6309" s="118" t="s">
        <v>24296</v>
      </c>
      <c r="C6309" s="118" t="b">
        <v>0</v>
      </c>
      <c r="D6309" s="118" t="e">
        <f t="shared" ca="1" si="1"/>
        <v>#NAME?</v>
      </c>
      <c r="E6309" s="118" t="s">
        <v>24291</v>
      </c>
      <c r="F6309" s="118" t="s">
        <v>24297</v>
      </c>
      <c r="G6309" s="118"/>
      <c r="H6309" s="118" t="s">
        <v>10246</v>
      </c>
      <c r="I6309" s="118" t="s">
        <v>14158</v>
      </c>
      <c r="J6309" s="118"/>
    </row>
    <row r="6310" spans="1:10" ht="12.75">
      <c r="A6310" s="118" t="s">
        <v>8748</v>
      </c>
      <c r="B6310" s="118" t="s">
        <v>24298</v>
      </c>
      <c r="C6310" s="118" t="b">
        <v>0</v>
      </c>
      <c r="D6310" s="118" t="e">
        <f t="shared" ca="1" si="1"/>
        <v>#NAME?</v>
      </c>
      <c r="E6310" s="118" t="s">
        <v>24291</v>
      </c>
      <c r="F6310" s="118" t="s">
        <v>24299</v>
      </c>
      <c r="G6310" s="118"/>
      <c r="H6310" s="118" t="s">
        <v>24300</v>
      </c>
      <c r="I6310" s="118" t="s">
        <v>14158</v>
      </c>
      <c r="J6310" s="118"/>
    </row>
    <row r="6311" spans="1:10" ht="12.75">
      <c r="A6311" s="118" t="s">
        <v>24301</v>
      </c>
      <c r="B6311" s="118" t="s">
        <v>24302</v>
      </c>
      <c r="C6311" s="118" t="b">
        <v>0</v>
      </c>
      <c r="D6311" s="118" t="e">
        <f t="shared" ca="1" si="1"/>
        <v>#NAME?</v>
      </c>
      <c r="E6311" s="118" t="s">
        <v>24291</v>
      </c>
      <c r="F6311" s="118" t="s">
        <v>24303</v>
      </c>
      <c r="G6311" s="118"/>
      <c r="H6311" s="118" t="s">
        <v>15429</v>
      </c>
      <c r="I6311" s="118" t="s">
        <v>14158</v>
      </c>
      <c r="J6311" s="118"/>
    </row>
    <row r="6312" spans="1:10" ht="12.75">
      <c r="A6312" s="118" t="s">
        <v>2365</v>
      </c>
      <c r="B6312" s="118" t="s">
        <v>24304</v>
      </c>
      <c r="C6312" s="118" t="b">
        <v>0</v>
      </c>
      <c r="D6312" s="118" t="e">
        <f t="shared" ca="1" si="1"/>
        <v>#NAME?</v>
      </c>
      <c r="E6312" s="118" t="s">
        <v>24291</v>
      </c>
      <c r="F6312" s="118" t="s">
        <v>24305</v>
      </c>
      <c r="G6312" s="118"/>
      <c r="H6312" s="118" t="s">
        <v>22172</v>
      </c>
      <c r="I6312" s="118" t="s">
        <v>14158</v>
      </c>
      <c r="J6312" s="118"/>
    </row>
    <row r="6313" spans="1:10" ht="12.75">
      <c r="A6313" s="118" t="s">
        <v>1671</v>
      </c>
      <c r="B6313" s="118" t="s">
        <v>24293</v>
      </c>
      <c r="C6313" s="118" t="b">
        <v>0</v>
      </c>
      <c r="D6313" s="118" t="e">
        <f t="shared" ca="1" si="1"/>
        <v>#NAME?</v>
      </c>
      <c r="E6313" s="118" t="s">
        <v>24291</v>
      </c>
      <c r="F6313" s="118" t="s">
        <v>24306</v>
      </c>
      <c r="G6313" s="118"/>
      <c r="H6313" s="118" t="s">
        <v>4276</v>
      </c>
      <c r="I6313" s="118" t="s">
        <v>14158</v>
      </c>
      <c r="J6313" s="118"/>
    </row>
    <row r="6314" spans="1:10" ht="12.75">
      <c r="A6314" s="118" t="s">
        <v>15322</v>
      </c>
      <c r="B6314" s="118" t="s">
        <v>24307</v>
      </c>
      <c r="C6314" s="118" t="b">
        <v>0</v>
      </c>
      <c r="D6314" s="118" t="e">
        <f t="shared" ca="1" si="1"/>
        <v>#NAME?</v>
      </c>
      <c r="E6314" s="118" t="s">
        <v>24291</v>
      </c>
      <c r="F6314" s="118" t="s">
        <v>24308</v>
      </c>
      <c r="G6314" s="118"/>
      <c r="H6314" s="118" t="s">
        <v>24309</v>
      </c>
      <c r="I6314" s="118" t="s">
        <v>14158</v>
      </c>
      <c r="J6314" s="118"/>
    </row>
    <row r="6315" spans="1:10" ht="12.75">
      <c r="A6315" s="118" t="s">
        <v>24310</v>
      </c>
      <c r="B6315" s="118" t="s">
        <v>12360</v>
      </c>
      <c r="C6315" s="118" t="b">
        <v>0</v>
      </c>
      <c r="D6315" s="118" t="e">
        <f t="shared" ca="1" si="1"/>
        <v>#NAME?</v>
      </c>
      <c r="E6315" s="118" t="s">
        <v>24291</v>
      </c>
      <c r="F6315" s="118" t="s">
        <v>24311</v>
      </c>
      <c r="G6315" s="118"/>
      <c r="H6315" s="118" t="s">
        <v>10246</v>
      </c>
      <c r="I6315" s="118" t="s">
        <v>14158</v>
      </c>
      <c r="J6315" s="118"/>
    </row>
    <row r="6316" spans="1:10" ht="12.75">
      <c r="A6316" s="118" t="s">
        <v>24312</v>
      </c>
      <c r="B6316" s="118" t="s">
        <v>24313</v>
      </c>
      <c r="C6316" s="118" t="b">
        <v>0</v>
      </c>
      <c r="D6316" s="118" t="e">
        <f t="shared" ca="1" si="1"/>
        <v>#NAME?</v>
      </c>
      <c r="E6316" s="118" t="s">
        <v>24291</v>
      </c>
      <c r="F6316" s="118" t="s">
        <v>24314</v>
      </c>
      <c r="G6316" s="118"/>
      <c r="H6316" s="118" t="s">
        <v>5961</v>
      </c>
      <c r="I6316" s="118" t="s">
        <v>14158</v>
      </c>
      <c r="J6316" s="118"/>
    </row>
    <row r="6317" spans="1:10" ht="12.75">
      <c r="A6317" s="118" t="s">
        <v>929</v>
      </c>
      <c r="B6317" s="118" t="s">
        <v>24315</v>
      </c>
      <c r="C6317" s="118" t="b">
        <v>0</v>
      </c>
      <c r="D6317" s="118" t="e">
        <f t="shared" ca="1" si="1"/>
        <v>#NAME?</v>
      </c>
      <c r="E6317" s="118" t="s">
        <v>24291</v>
      </c>
      <c r="F6317" s="118" t="s">
        <v>24316</v>
      </c>
      <c r="G6317" s="118"/>
      <c r="H6317" s="118" t="s">
        <v>4276</v>
      </c>
      <c r="I6317" s="118" t="s">
        <v>14158</v>
      </c>
      <c r="J6317" s="118"/>
    </row>
    <row r="6318" spans="1:10" ht="12.75">
      <c r="A6318" s="118" t="s">
        <v>14074</v>
      </c>
      <c r="B6318" s="118" t="s">
        <v>10538</v>
      </c>
      <c r="C6318" s="118" t="b">
        <v>0</v>
      </c>
      <c r="D6318" s="118" t="e">
        <f t="shared" ca="1" si="1"/>
        <v>#NAME?</v>
      </c>
      <c r="E6318" s="118" t="s">
        <v>24291</v>
      </c>
      <c r="F6318" s="118" t="s">
        <v>24317</v>
      </c>
      <c r="G6318" s="118"/>
      <c r="H6318" s="118" t="s">
        <v>5961</v>
      </c>
      <c r="I6318" s="118" t="s">
        <v>14158</v>
      </c>
      <c r="J6318" s="118"/>
    </row>
    <row r="6319" spans="1:10" ht="12.75">
      <c r="A6319" s="118" t="s">
        <v>12407</v>
      </c>
      <c r="B6319" s="118" t="s">
        <v>24318</v>
      </c>
      <c r="C6319" s="118" t="b">
        <v>0</v>
      </c>
      <c r="D6319" s="118" t="e">
        <f t="shared" ca="1" si="1"/>
        <v>#NAME?</v>
      </c>
      <c r="E6319" s="118" t="s">
        <v>24291</v>
      </c>
      <c r="F6319" s="118" t="s">
        <v>24319</v>
      </c>
      <c r="G6319" s="118"/>
      <c r="H6319" s="118" t="s">
        <v>10246</v>
      </c>
      <c r="I6319" s="118" t="s">
        <v>14158</v>
      </c>
      <c r="J6319" s="118"/>
    </row>
    <row r="6320" spans="1:10" ht="12.75">
      <c r="A6320" s="118" t="s">
        <v>24320</v>
      </c>
      <c r="B6320" s="118" t="s">
        <v>24321</v>
      </c>
      <c r="C6320" s="118" t="b">
        <v>0</v>
      </c>
      <c r="D6320" s="118" t="e">
        <f t="shared" ca="1" si="1"/>
        <v>#NAME?</v>
      </c>
      <c r="E6320" s="118" t="s">
        <v>24291</v>
      </c>
      <c r="F6320" s="118" t="s">
        <v>24322</v>
      </c>
      <c r="G6320" s="118"/>
      <c r="H6320" s="118" t="s">
        <v>10246</v>
      </c>
      <c r="I6320" s="118" t="s">
        <v>14158</v>
      </c>
      <c r="J6320" s="118"/>
    </row>
    <row r="6321" spans="1:10" ht="12.75">
      <c r="A6321" s="118" t="s">
        <v>882</v>
      </c>
      <c r="B6321" s="118" t="s">
        <v>24323</v>
      </c>
      <c r="C6321" s="118" t="b">
        <v>0</v>
      </c>
      <c r="D6321" s="118" t="e">
        <f t="shared" ca="1" si="1"/>
        <v>#NAME?</v>
      </c>
      <c r="E6321" s="118" t="s">
        <v>24324</v>
      </c>
      <c r="F6321" s="118" t="s">
        <v>24325</v>
      </c>
      <c r="G6321" s="118"/>
      <c r="H6321" s="118" t="s">
        <v>54</v>
      </c>
      <c r="I6321" s="118" t="s">
        <v>7642</v>
      </c>
      <c r="J6321" s="118"/>
    </row>
    <row r="6322" spans="1:10" ht="12.75">
      <c r="A6322" s="118" t="s">
        <v>24326</v>
      </c>
      <c r="B6322" s="118" t="s">
        <v>24327</v>
      </c>
      <c r="C6322" s="118" t="b">
        <v>0</v>
      </c>
      <c r="D6322" s="118" t="e">
        <f t="shared" ca="1" si="1"/>
        <v>#NAME?</v>
      </c>
      <c r="E6322" s="118" t="s">
        <v>24328</v>
      </c>
      <c r="F6322" s="118" t="s">
        <v>24329</v>
      </c>
      <c r="G6322" s="118"/>
      <c r="H6322" s="118" t="s">
        <v>8656</v>
      </c>
      <c r="I6322" s="118" t="s">
        <v>8990</v>
      </c>
      <c r="J6322" s="118"/>
    </row>
    <row r="6323" spans="1:10" ht="12.75">
      <c r="A6323" s="118" t="s">
        <v>24330</v>
      </c>
      <c r="B6323" s="118" t="s">
        <v>24331</v>
      </c>
      <c r="C6323" s="118" t="b">
        <v>0</v>
      </c>
      <c r="D6323" s="118" t="e">
        <f t="shared" ca="1" si="1"/>
        <v>#NAME?</v>
      </c>
      <c r="E6323" s="118" t="s">
        <v>24328</v>
      </c>
      <c r="F6323" s="118" t="s">
        <v>24332</v>
      </c>
      <c r="G6323" s="118"/>
      <c r="H6323" s="118" t="s">
        <v>10534</v>
      </c>
      <c r="I6323" s="118" t="s">
        <v>8990</v>
      </c>
      <c r="J6323" s="118"/>
    </row>
    <row r="6324" spans="1:10" ht="12.75">
      <c r="A6324" s="118" t="s">
        <v>12624</v>
      </c>
      <c r="B6324" s="118" t="s">
        <v>24333</v>
      </c>
      <c r="C6324" s="118" t="b">
        <v>0</v>
      </c>
      <c r="D6324" s="118" t="e">
        <f t="shared" ca="1" si="1"/>
        <v>#NAME?</v>
      </c>
      <c r="E6324" s="118" t="s">
        <v>24334</v>
      </c>
      <c r="F6324" s="118" t="s">
        <v>24335</v>
      </c>
      <c r="G6324" s="118"/>
      <c r="H6324" s="118" t="s">
        <v>4305</v>
      </c>
      <c r="I6324" s="118" t="s">
        <v>24336</v>
      </c>
      <c r="J6324" s="118"/>
    </row>
    <row r="6325" spans="1:10" ht="12.75">
      <c r="A6325" s="118" t="s">
        <v>24337</v>
      </c>
      <c r="B6325" s="118" t="s">
        <v>24338</v>
      </c>
      <c r="C6325" s="118" t="b">
        <v>0</v>
      </c>
      <c r="D6325" s="118" t="e">
        <f t="shared" ca="1" si="1"/>
        <v>#NAME?</v>
      </c>
      <c r="E6325" s="118" t="s">
        <v>24334</v>
      </c>
      <c r="F6325" s="118" t="s">
        <v>24339</v>
      </c>
      <c r="G6325" s="118"/>
      <c r="H6325" s="118" t="s">
        <v>24340</v>
      </c>
      <c r="I6325" s="118" t="s">
        <v>24336</v>
      </c>
      <c r="J6325" s="118"/>
    </row>
    <row r="6326" spans="1:10" ht="12.75">
      <c r="A6326" s="118" t="s">
        <v>1484</v>
      </c>
      <c r="B6326" s="118" t="s">
        <v>24341</v>
      </c>
      <c r="C6326" s="118" t="b">
        <v>0</v>
      </c>
      <c r="D6326" s="118" t="e">
        <f t="shared" ca="1" si="1"/>
        <v>#NAME?</v>
      </c>
      <c r="E6326" s="118" t="s">
        <v>24334</v>
      </c>
      <c r="F6326" s="118" t="s">
        <v>24342</v>
      </c>
      <c r="G6326" s="118"/>
      <c r="H6326" s="118" t="s">
        <v>24343</v>
      </c>
      <c r="I6326" s="118" t="s">
        <v>24336</v>
      </c>
      <c r="J6326" s="118"/>
    </row>
    <row r="6327" spans="1:10" ht="12.75">
      <c r="A6327" s="118" t="s">
        <v>22291</v>
      </c>
      <c r="B6327" s="118" t="s">
        <v>24344</v>
      </c>
      <c r="C6327" s="118" t="b">
        <v>0</v>
      </c>
      <c r="D6327" s="118" t="e">
        <f t="shared" ca="1" si="1"/>
        <v>#NAME?</v>
      </c>
      <c r="E6327" s="118" t="s">
        <v>24345</v>
      </c>
      <c r="F6327" s="118" t="s">
        <v>24346</v>
      </c>
      <c r="G6327" s="118"/>
      <c r="H6327" s="118" t="s">
        <v>5273</v>
      </c>
      <c r="I6327" s="118" t="s">
        <v>8990</v>
      </c>
      <c r="J6327" s="118"/>
    </row>
    <row r="6328" spans="1:10" ht="12.75">
      <c r="A6328" s="118" t="s">
        <v>24347</v>
      </c>
      <c r="B6328" s="118" t="s">
        <v>24348</v>
      </c>
      <c r="C6328" s="118" t="b">
        <v>0</v>
      </c>
      <c r="D6328" s="118" t="e">
        <f t="shared" ca="1" si="1"/>
        <v>#NAME?</v>
      </c>
      <c r="E6328" s="118" t="s">
        <v>24345</v>
      </c>
      <c r="F6328" s="118" t="s">
        <v>24349</v>
      </c>
      <c r="G6328" s="118"/>
      <c r="H6328" s="118" t="s">
        <v>10534</v>
      </c>
      <c r="I6328" s="118" t="s">
        <v>8990</v>
      </c>
      <c r="J6328" s="118"/>
    </row>
    <row r="6329" spans="1:10" ht="12.75">
      <c r="A6329" s="118" t="s">
        <v>20140</v>
      </c>
      <c r="B6329" s="118" t="s">
        <v>24350</v>
      </c>
      <c r="C6329" s="118" t="b">
        <v>0</v>
      </c>
      <c r="D6329" s="118" t="e">
        <f t="shared" ca="1" si="1"/>
        <v>#NAME?</v>
      </c>
      <c r="E6329" s="118" t="s">
        <v>24351</v>
      </c>
      <c r="F6329" s="118" t="s">
        <v>24352</v>
      </c>
      <c r="G6329" s="118"/>
      <c r="H6329" s="118" t="s">
        <v>4276</v>
      </c>
      <c r="I6329" s="118" t="s">
        <v>8545</v>
      </c>
      <c r="J6329" s="118" t="s">
        <v>8546</v>
      </c>
    </row>
    <row r="6330" spans="1:10" ht="12.75">
      <c r="A6330" s="118" t="s">
        <v>24353</v>
      </c>
      <c r="B6330" s="118" t="s">
        <v>10229</v>
      </c>
      <c r="C6330" s="118" t="b">
        <v>0</v>
      </c>
      <c r="D6330" s="118" t="e">
        <f t="shared" ca="1" si="1"/>
        <v>#NAME?</v>
      </c>
      <c r="E6330" s="118" t="s">
        <v>24351</v>
      </c>
      <c r="F6330" s="118" t="s">
        <v>24354</v>
      </c>
      <c r="G6330" s="118"/>
      <c r="H6330" s="118" t="s">
        <v>4485</v>
      </c>
      <c r="I6330" s="118" t="s">
        <v>7820</v>
      </c>
      <c r="J6330" s="118" t="s">
        <v>7820</v>
      </c>
    </row>
    <row r="6331" spans="1:10" ht="12.75">
      <c r="A6331" s="118" t="s">
        <v>8585</v>
      </c>
      <c r="B6331" s="118" t="s">
        <v>24355</v>
      </c>
      <c r="C6331" s="118" t="b">
        <v>0</v>
      </c>
      <c r="D6331" s="118" t="e">
        <f t="shared" ca="1" si="1"/>
        <v>#NAME?</v>
      </c>
      <c r="E6331" s="118" t="s">
        <v>24351</v>
      </c>
      <c r="F6331" s="118" t="s">
        <v>24356</v>
      </c>
      <c r="G6331" s="118"/>
      <c r="H6331" s="118" t="s">
        <v>4276</v>
      </c>
      <c r="I6331" s="118" t="s">
        <v>7820</v>
      </c>
      <c r="J6331" s="118" t="s">
        <v>7820</v>
      </c>
    </row>
    <row r="6332" spans="1:10" ht="12.75">
      <c r="A6332" s="118" t="s">
        <v>14591</v>
      </c>
      <c r="B6332" s="118" t="s">
        <v>21216</v>
      </c>
      <c r="C6332" s="118" t="b">
        <v>0</v>
      </c>
      <c r="D6332" s="118" t="e">
        <f t="shared" ca="1" si="1"/>
        <v>#NAME?</v>
      </c>
      <c r="E6332" s="118" t="s">
        <v>24351</v>
      </c>
      <c r="F6332" s="118" t="s">
        <v>24357</v>
      </c>
      <c r="G6332" s="118"/>
      <c r="H6332" s="118" t="s">
        <v>4485</v>
      </c>
      <c r="I6332" s="118" t="s">
        <v>7820</v>
      </c>
      <c r="J6332" s="118" t="s">
        <v>7820</v>
      </c>
    </row>
    <row r="6333" spans="1:10" ht="12.75">
      <c r="A6333" s="118" t="s">
        <v>23864</v>
      </c>
      <c r="B6333" s="118" t="s">
        <v>16176</v>
      </c>
      <c r="C6333" s="118" t="b">
        <v>0</v>
      </c>
      <c r="D6333" s="118" t="e">
        <f t="shared" ca="1" si="1"/>
        <v>#NAME?</v>
      </c>
      <c r="E6333" s="118" t="s">
        <v>24351</v>
      </c>
      <c r="F6333" s="118" t="s">
        <v>24358</v>
      </c>
      <c r="G6333" s="118"/>
      <c r="H6333" s="118" t="s">
        <v>4831</v>
      </c>
      <c r="I6333" s="118" t="s">
        <v>7820</v>
      </c>
      <c r="J6333" s="118" t="s">
        <v>7820</v>
      </c>
    </row>
    <row r="6334" spans="1:10" ht="12.75">
      <c r="A6334" s="118" t="s">
        <v>24359</v>
      </c>
      <c r="B6334" s="118" t="s">
        <v>22331</v>
      </c>
      <c r="C6334" s="118" t="b">
        <v>0</v>
      </c>
      <c r="D6334" s="118" t="e">
        <f t="shared" ca="1" si="1"/>
        <v>#NAME?</v>
      </c>
      <c r="E6334" s="118" t="s">
        <v>24351</v>
      </c>
      <c r="F6334" s="118" t="s">
        <v>24360</v>
      </c>
      <c r="G6334" s="118"/>
      <c r="H6334" s="118" t="s">
        <v>4276</v>
      </c>
      <c r="I6334" s="118" t="s">
        <v>7820</v>
      </c>
      <c r="J6334" s="118" t="s">
        <v>7820</v>
      </c>
    </row>
    <row r="6335" spans="1:10" ht="12.75">
      <c r="A6335" s="118" t="s">
        <v>13128</v>
      </c>
      <c r="B6335" s="118" t="s">
        <v>24361</v>
      </c>
      <c r="C6335" s="118" t="b">
        <v>0</v>
      </c>
      <c r="D6335" s="118" t="e">
        <f t="shared" ca="1" si="1"/>
        <v>#NAME?</v>
      </c>
      <c r="E6335" s="118" t="s">
        <v>24362</v>
      </c>
      <c r="F6335" s="118" t="s">
        <v>24363</v>
      </c>
      <c r="G6335" s="118"/>
      <c r="H6335" s="118" t="s">
        <v>19622</v>
      </c>
      <c r="I6335" s="118" t="s">
        <v>11058</v>
      </c>
      <c r="J6335" s="118" t="s">
        <v>7622</v>
      </c>
    </row>
    <row r="6336" spans="1:10" ht="12.75">
      <c r="A6336" s="118" t="s">
        <v>1591</v>
      </c>
      <c r="B6336" s="118" t="s">
        <v>24364</v>
      </c>
      <c r="C6336" s="118" t="b">
        <v>0</v>
      </c>
      <c r="D6336" s="118" t="e">
        <f t="shared" ca="1" si="1"/>
        <v>#NAME?</v>
      </c>
      <c r="E6336" s="118" t="s">
        <v>24365</v>
      </c>
      <c r="F6336" s="118" t="s">
        <v>24366</v>
      </c>
      <c r="G6336" s="118"/>
      <c r="H6336" s="118" t="s">
        <v>4278</v>
      </c>
      <c r="I6336" s="118" t="s">
        <v>9386</v>
      </c>
      <c r="J6336" s="118" t="s">
        <v>9387</v>
      </c>
    </row>
    <row r="6337" spans="1:10" ht="12.75">
      <c r="A6337" s="118" t="s">
        <v>24367</v>
      </c>
      <c r="B6337" s="118" t="s">
        <v>24368</v>
      </c>
      <c r="C6337" s="118" t="b">
        <v>0</v>
      </c>
      <c r="D6337" s="118" t="e">
        <f t="shared" ca="1" si="1"/>
        <v>#NAME?</v>
      </c>
      <c r="E6337" s="118" t="s">
        <v>24365</v>
      </c>
      <c r="F6337" s="118" t="s">
        <v>24369</v>
      </c>
      <c r="G6337" s="118"/>
      <c r="H6337" s="118" t="s">
        <v>4278</v>
      </c>
      <c r="I6337" s="118" t="s">
        <v>9386</v>
      </c>
      <c r="J6337" s="118" t="s">
        <v>9387</v>
      </c>
    </row>
    <row r="6338" spans="1:10" ht="12.75">
      <c r="A6338" s="118" t="s">
        <v>940</v>
      </c>
      <c r="B6338" s="118" t="s">
        <v>14840</v>
      </c>
      <c r="C6338" s="118" t="b">
        <v>0</v>
      </c>
      <c r="D6338" s="118" t="e">
        <f t="shared" ca="1" si="1"/>
        <v>#NAME?</v>
      </c>
      <c r="E6338" s="118" t="s">
        <v>24365</v>
      </c>
      <c r="F6338" s="118" t="s">
        <v>24370</v>
      </c>
      <c r="G6338" s="118"/>
      <c r="H6338" s="118" t="s">
        <v>7647</v>
      </c>
      <c r="I6338" s="118" t="s">
        <v>9386</v>
      </c>
      <c r="J6338" s="118" t="s">
        <v>9387</v>
      </c>
    </row>
    <row r="6339" spans="1:10" ht="12.75">
      <c r="A6339" s="118" t="s">
        <v>13548</v>
      </c>
      <c r="B6339" s="118" t="s">
        <v>8872</v>
      </c>
      <c r="C6339" s="118" t="b">
        <v>0</v>
      </c>
      <c r="D6339" s="118" t="e">
        <f t="shared" ca="1" si="1"/>
        <v>#NAME?</v>
      </c>
      <c r="E6339" s="118" t="s">
        <v>24371</v>
      </c>
      <c r="F6339" s="118" t="s">
        <v>24372</v>
      </c>
      <c r="G6339" s="118"/>
      <c r="H6339" s="118" t="s">
        <v>54</v>
      </c>
      <c r="I6339" s="118" t="s">
        <v>8050</v>
      </c>
      <c r="J6339" s="118"/>
    </row>
    <row r="6340" spans="1:10" ht="12.75">
      <c r="A6340" s="118" t="s">
        <v>24373</v>
      </c>
      <c r="B6340" s="118" t="s">
        <v>1288</v>
      </c>
      <c r="C6340" s="118" t="b">
        <v>0</v>
      </c>
      <c r="D6340" s="118" t="e">
        <f t="shared" ca="1" si="1"/>
        <v>#NAME?</v>
      </c>
      <c r="E6340" s="118" t="s">
        <v>24371</v>
      </c>
      <c r="F6340" s="118" t="s">
        <v>24374</v>
      </c>
      <c r="G6340" s="118"/>
      <c r="H6340" s="118" t="s">
        <v>5273</v>
      </c>
      <c r="I6340" s="118" t="s">
        <v>8050</v>
      </c>
      <c r="J6340" s="118"/>
    </row>
    <row r="6341" spans="1:10" ht="12.75">
      <c r="A6341" s="118" t="s">
        <v>24375</v>
      </c>
      <c r="B6341" s="118" t="s">
        <v>24376</v>
      </c>
      <c r="C6341" s="118" t="b">
        <v>0</v>
      </c>
      <c r="D6341" s="118" t="e">
        <f t="shared" ca="1" si="1"/>
        <v>#NAME?</v>
      </c>
      <c r="E6341" s="118" t="s">
        <v>24371</v>
      </c>
      <c r="F6341" s="118" t="s">
        <v>24377</v>
      </c>
      <c r="G6341" s="118"/>
      <c r="H6341" s="118" t="s">
        <v>54</v>
      </c>
      <c r="I6341" s="118" t="s">
        <v>8050</v>
      </c>
      <c r="J6341" s="118"/>
    </row>
    <row r="6342" spans="1:10" ht="12.75">
      <c r="A6342" s="118" t="s">
        <v>24378</v>
      </c>
      <c r="B6342" s="118" t="s">
        <v>8068</v>
      </c>
      <c r="C6342" s="118" t="b">
        <v>0</v>
      </c>
      <c r="D6342" s="118" t="e">
        <f t="shared" ca="1" si="1"/>
        <v>#NAME?</v>
      </c>
      <c r="E6342" s="118" t="s">
        <v>24371</v>
      </c>
      <c r="F6342" s="118" t="s">
        <v>24379</v>
      </c>
      <c r="G6342" s="118"/>
      <c r="H6342" s="118" t="s">
        <v>7855</v>
      </c>
      <c r="I6342" s="118" t="s">
        <v>8050</v>
      </c>
      <c r="J6342" s="118"/>
    </row>
    <row r="6343" spans="1:10" ht="12.75">
      <c r="A6343" s="118" t="s">
        <v>24380</v>
      </c>
      <c r="B6343" s="118" t="s">
        <v>8068</v>
      </c>
      <c r="C6343" s="118" t="b">
        <v>0</v>
      </c>
      <c r="D6343" s="118" t="e">
        <f t="shared" ca="1" si="1"/>
        <v>#NAME?</v>
      </c>
      <c r="E6343" s="118" t="s">
        <v>24371</v>
      </c>
      <c r="F6343" s="118" t="s">
        <v>24381</v>
      </c>
      <c r="G6343" s="118"/>
      <c r="H6343" s="118" t="s">
        <v>54</v>
      </c>
      <c r="I6343" s="118" t="s">
        <v>8050</v>
      </c>
      <c r="J6343" s="118"/>
    </row>
    <row r="6344" spans="1:10" ht="12.75">
      <c r="A6344" s="118" t="s">
        <v>15976</v>
      </c>
      <c r="B6344" s="118" t="s">
        <v>24382</v>
      </c>
      <c r="C6344" s="118" t="b">
        <v>0</v>
      </c>
      <c r="D6344" s="118" t="e">
        <f t="shared" ca="1" si="1"/>
        <v>#NAME?</v>
      </c>
      <c r="E6344" s="118" t="s">
        <v>24371</v>
      </c>
      <c r="F6344" s="118" t="s">
        <v>24383</v>
      </c>
      <c r="G6344" s="118"/>
      <c r="H6344" s="118" t="s">
        <v>54</v>
      </c>
      <c r="I6344" s="118" t="s">
        <v>8050</v>
      </c>
      <c r="J6344" s="118"/>
    </row>
    <row r="6345" spans="1:10" ht="12.75">
      <c r="A6345" s="118" t="s">
        <v>24384</v>
      </c>
      <c r="B6345" s="118" t="s">
        <v>24385</v>
      </c>
      <c r="C6345" s="118" t="b">
        <v>0</v>
      </c>
      <c r="D6345" s="118" t="e">
        <f t="shared" ca="1" si="1"/>
        <v>#NAME?</v>
      </c>
      <c r="E6345" s="118" t="s">
        <v>24371</v>
      </c>
      <c r="F6345" s="118" t="s">
        <v>24386</v>
      </c>
      <c r="G6345" s="118"/>
      <c r="H6345" s="118" t="s">
        <v>18026</v>
      </c>
      <c r="I6345" s="118" t="s">
        <v>8050</v>
      </c>
      <c r="J6345" s="118"/>
    </row>
    <row r="6346" spans="1:10" ht="12.75">
      <c r="A6346" s="118" t="s">
        <v>24387</v>
      </c>
      <c r="B6346" s="118" t="s">
        <v>24388</v>
      </c>
      <c r="C6346" s="118" t="b">
        <v>0</v>
      </c>
      <c r="D6346" s="118" t="e">
        <f t="shared" ca="1" si="1"/>
        <v>#NAME?</v>
      </c>
      <c r="E6346" s="118" t="s">
        <v>24371</v>
      </c>
      <c r="F6346" s="118" t="s">
        <v>24389</v>
      </c>
      <c r="G6346" s="118"/>
      <c r="H6346" s="118" t="s">
        <v>4872</v>
      </c>
      <c r="I6346" s="118" t="s">
        <v>8050</v>
      </c>
      <c r="J6346" s="118"/>
    </row>
    <row r="6347" spans="1:10" ht="12.75">
      <c r="A6347" s="118" t="s">
        <v>24390</v>
      </c>
      <c r="B6347" s="118" t="s">
        <v>24391</v>
      </c>
      <c r="C6347" s="118" t="b">
        <v>0</v>
      </c>
      <c r="D6347" s="118" t="e">
        <f t="shared" ca="1" si="1"/>
        <v>#NAME?</v>
      </c>
      <c r="E6347" s="118" t="s">
        <v>24371</v>
      </c>
      <c r="F6347" s="118" t="s">
        <v>24392</v>
      </c>
      <c r="G6347" s="118"/>
      <c r="H6347" s="118" t="s">
        <v>5273</v>
      </c>
      <c r="I6347" s="118" t="s">
        <v>8050</v>
      </c>
      <c r="J6347" s="118"/>
    </row>
    <row r="6348" spans="1:10" ht="12.75">
      <c r="A6348" s="118" t="s">
        <v>24393</v>
      </c>
      <c r="B6348" s="118" t="s">
        <v>8886</v>
      </c>
      <c r="C6348" s="118" t="b">
        <v>0</v>
      </c>
      <c r="D6348" s="118" t="e">
        <f t="shared" ca="1" si="1"/>
        <v>#NAME?</v>
      </c>
      <c r="E6348" s="118" t="s">
        <v>24394</v>
      </c>
      <c r="F6348" s="118" t="s">
        <v>24395</v>
      </c>
      <c r="G6348" s="118"/>
      <c r="H6348" s="118" t="s">
        <v>4305</v>
      </c>
      <c r="I6348" s="118" t="s">
        <v>8883</v>
      </c>
      <c r="J6348" s="118"/>
    </row>
    <row r="6349" spans="1:10" ht="12.75">
      <c r="A6349" s="118" t="s">
        <v>22823</v>
      </c>
      <c r="B6349" s="118" t="s">
        <v>9425</v>
      </c>
      <c r="C6349" s="118" t="b">
        <v>0</v>
      </c>
      <c r="D6349" s="118" t="e">
        <f t="shared" ca="1" si="1"/>
        <v>#NAME?</v>
      </c>
      <c r="E6349" s="118" t="s">
        <v>24394</v>
      </c>
      <c r="F6349" s="118" t="s">
        <v>24396</v>
      </c>
      <c r="G6349" s="118"/>
      <c r="H6349" s="118" t="s">
        <v>4305</v>
      </c>
      <c r="I6349" s="118" t="s">
        <v>24397</v>
      </c>
      <c r="J6349" s="118"/>
    </row>
    <row r="6350" spans="1:10" ht="12.75">
      <c r="A6350" s="118" t="s">
        <v>14659</v>
      </c>
      <c r="B6350" s="118" t="s">
        <v>24398</v>
      </c>
      <c r="C6350" s="118" t="b">
        <v>0</v>
      </c>
      <c r="D6350" s="118" t="e">
        <f t="shared" ca="1" si="1"/>
        <v>#NAME?</v>
      </c>
      <c r="E6350" s="118" t="s">
        <v>24394</v>
      </c>
      <c r="F6350" s="118" t="s">
        <v>24399</v>
      </c>
      <c r="G6350" s="118"/>
      <c r="H6350" s="118" t="s">
        <v>4305</v>
      </c>
      <c r="I6350" s="118" t="s">
        <v>8883</v>
      </c>
      <c r="J6350" s="118"/>
    </row>
    <row r="6351" spans="1:10" ht="12.75">
      <c r="A6351" s="118" t="s">
        <v>24400</v>
      </c>
      <c r="B6351" s="118" t="s">
        <v>1307</v>
      </c>
      <c r="C6351" s="118" t="b">
        <v>0</v>
      </c>
      <c r="D6351" s="118" t="e">
        <f t="shared" ca="1" si="1"/>
        <v>#NAME?</v>
      </c>
      <c r="E6351" s="118" t="s">
        <v>24394</v>
      </c>
      <c r="F6351" s="118" t="s">
        <v>24401</v>
      </c>
      <c r="G6351" s="118"/>
      <c r="H6351" s="118" t="s">
        <v>4305</v>
      </c>
      <c r="I6351" s="118" t="s">
        <v>8883</v>
      </c>
      <c r="J6351" s="118"/>
    </row>
    <row r="6352" spans="1:10" ht="12.75">
      <c r="A6352" s="118" t="s">
        <v>18027</v>
      </c>
      <c r="B6352" s="118" t="s">
        <v>1916</v>
      </c>
      <c r="C6352" s="118" t="b">
        <v>0</v>
      </c>
      <c r="D6352" s="118" t="e">
        <f t="shared" ca="1" si="1"/>
        <v>#NAME?</v>
      </c>
      <c r="E6352" s="118" t="s">
        <v>24394</v>
      </c>
      <c r="F6352" s="118" t="s">
        <v>24402</v>
      </c>
      <c r="G6352" s="118"/>
      <c r="H6352" s="118" t="s">
        <v>4276</v>
      </c>
      <c r="I6352" s="118" t="s">
        <v>8883</v>
      </c>
      <c r="J6352" s="118"/>
    </row>
    <row r="6353" spans="1:10" ht="12.75">
      <c r="A6353" s="118" t="s">
        <v>24403</v>
      </c>
      <c r="B6353" s="118" t="s">
        <v>1877</v>
      </c>
      <c r="C6353" s="118" t="b">
        <v>0</v>
      </c>
      <c r="D6353" s="118" t="e">
        <f t="shared" ca="1" si="1"/>
        <v>#NAME?</v>
      </c>
      <c r="E6353" s="118" t="s">
        <v>24394</v>
      </c>
      <c r="F6353" s="118" t="s">
        <v>24404</v>
      </c>
      <c r="G6353" s="118"/>
      <c r="H6353" s="118" t="s">
        <v>4305</v>
      </c>
      <c r="I6353" s="118" t="s">
        <v>10521</v>
      </c>
      <c r="J6353" s="118"/>
    </row>
    <row r="6354" spans="1:10" ht="12.75">
      <c r="A6354" s="118" t="s">
        <v>8584</v>
      </c>
      <c r="B6354" s="118" t="s">
        <v>2659</v>
      </c>
      <c r="C6354" s="118" t="b">
        <v>0</v>
      </c>
      <c r="D6354" s="118" t="e">
        <f t="shared" ca="1" si="1"/>
        <v>#NAME?</v>
      </c>
      <c r="E6354" s="118" t="s">
        <v>24405</v>
      </c>
      <c r="F6354" s="118" t="s">
        <v>24406</v>
      </c>
      <c r="G6354" s="118"/>
      <c r="H6354" s="118" t="s">
        <v>4276</v>
      </c>
      <c r="I6354" s="118" t="s">
        <v>3131</v>
      </c>
      <c r="J6354" s="118" t="s">
        <v>7622</v>
      </c>
    </row>
    <row r="6355" spans="1:10" ht="12.75">
      <c r="A6355" s="118" t="s">
        <v>24407</v>
      </c>
      <c r="B6355" s="118" t="s">
        <v>8160</v>
      </c>
      <c r="C6355" s="118" t="b">
        <v>0</v>
      </c>
      <c r="D6355" s="118" t="e">
        <f t="shared" ca="1" si="1"/>
        <v>#NAME?</v>
      </c>
      <c r="E6355" s="118" t="s">
        <v>24405</v>
      </c>
      <c r="F6355" s="118" t="s">
        <v>24408</v>
      </c>
      <c r="G6355" s="118"/>
      <c r="H6355" s="118" t="s">
        <v>7611</v>
      </c>
      <c r="I6355" s="118" t="s">
        <v>3131</v>
      </c>
      <c r="J6355" s="118" t="s">
        <v>7622</v>
      </c>
    </row>
    <row r="6356" spans="1:10" ht="12.75">
      <c r="A6356" s="118" t="s">
        <v>2406</v>
      </c>
      <c r="B6356" s="118" t="s">
        <v>24409</v>
      </c>
      <c r="C6356" s="118" t="b">
        <v>0</v>
      </c>
      <c r="D6356" s="118" t="e">
        <f t="shared" ca="1" si="1"/>
        <v>#NAME?</v>
      </c>
      <c r="E6356" s="118" t="s">
        <v>24405</v>
      </c>
      <c r="F6356" s="118" t="s">
        <v>24410</v>
      </c>
      <c r="G6356" s="118"/>
      <c r="H6356" s="118" t="s">
        <v>4276</v>
      </c>
      <c r="I6356" s="118" t="s">
        <v>3131</v>
      </c>
      <c r="J6356" s="118" t="s">
        <v>7622</v>
      </c>
    </row>
    <row r="6357" spans="1:10" ht="12.75">
      <c r="A6357" s="118" t="s">
        <v>24411</v>
      </c>
      <c r="B6357" s="118" t="s">
        <v>2274</v>
      </c>
      <c r="C6357" s="118" t="b">
        <v>0</v>
      </c>
      <c r="D6357" s="118" t="e">
        <f t="shared" ca="1" si="1"/>
        <v>#NAME?</v>
      </c>
      <c r="E6357" s="118" t="s">
        <v>24412</v>
      </c>
      <c r="F6357" s="118" t="s">
        <v>24413</v>
      </c>
      <c r="G6357" s="118"/>
      <c r="H6357" s="118" t="s">
        <v>4305</v>
      </c>
      <c r="I6357" s="118" t="s">
        <v>24414</v>
      </c>
      <c r="J6357" s="118"/>
    </row>
    <row r="6358" spans="1:10" ht="12.75">
      <c r="A6358" s="118" t="s">
        <v>24415</v>
      </c>
      <c r="B6358" s="118" t="s">
        <v>10869</v>
      </c>
      <c r="C6358" s="118" t="b">
        <v>0</v>
      </c>
      <c r="D6358" s="118" t="e">
        <f t="shared" ca="1" si="1"/>
        <v>#NAME?</v>
      </c>
      <c r="E6358" s="118" t="s">
        <v>24412</v>
      </c>
      <c r="F6358" s="118" t="s">
        <v>24416</v>
      </c>
      <c r="G6358" s="118"/>
      <c r="H6358" s="118" t="s">
        <v>4305</v>
      </c>
      <c r="I6358" s="118" t="s">
        <v>24414</v>
      </c>
      <c r="J6358" s="118"/>
    </row>
    <row r="6359" spans="1:10" ht="12.75">
      <c r="A6359" s="118" t="s">
        <v>10968</v>
      </c>
      <c r="B6359" s="118" t="s">
        <v>24417</v>
      </c>
      <c r="C6359" s="118" t="b">
        <v>0</v>
      </c>
      <c r="D6359" s="118" t="e">
        <f t="shared" ca="1" si="1"/>
        <v>#NAME?</v>
      </c>
      <c r="E6359" s="118" t="s">
        <v>24412</v>
      </c>
      <c r="F6359" s="118" t="s">
        <v>24418</v>
      </c>
      <c r="G6359" s="118"/>
      <c r="H6359" s="118" t="s">
        <v>9832</v>
      </c>
      <c r="I6359" s="118" t="s">
        <v>24414</v>
      </c>
      <c r="J6359" s="118"/>
    </row>
    <row r="6360" spans="1:10" ht="12.75">
      <c r="A6360" s="118" t="s">
        <v>1867</v>
      </c>
      <c r="B6360" s="118" t="s">
        <v>24419</v>
      </c>
      <c r="C6360" s="118" t="b">
        <v>0</v>
      </c>
      <c r="D6360" s="118" t="e">
        <f t="shared" ca="1" si="1"/>
        <v>#NAME?</v>
      </c>
      <c r="E6360" s="118" t="s">
        <v>24420</v>
      </c>
      <c r="F6360" s="118" t="s">
        <v>24421</v>
      </c>
      <c r="G6360" s="118"/>
      <c r="H6360" s="118" t="s">
        <v>5273</v>
      </c>
      <c r="I6360" s="118" t="s">
        <v>7684</v>
      </c>
      <c r="J6360" s="118"/>
    </row>
    <row r="6361" spans="1:10" ht="12.75">
      <c r="A6361" s="118" t="s">
        <v>7637</v>
      </c>
      <c r="B6361" s="118" t="s">
        <v>24422</v>
      </c>
      <c r="C6361" s="118" t="b">
        <v>0</v>
      </c>
      <c r="D6361" s="118" t="e">
        <f t="shared" ca="1" si="1"/>
        <v>#NAME?</v>
      </c>
      <c r="E6361" s="118" t="s">
        <v>24420</v>
      </c>
      <c r="F6361" s="118" t="s">
        <v>24423</v>
      </c>
      <c r="G6361" s="118"/>
      <c r="H6361" s="118" t="s">
        <v>5961</v>
      </c>
      <c r="I6361" s="118" t="s">
        <v>7684</v>
      </c>
      <c r="J6361" s="118"/>
    </row>
    <row r="6362" spans="1:10" ht="12.75">
      <c r="A6362" s="118" t="s">
        <v>1026</v>
      </c>
      <c r="B6362" s="118" t="s">
        <v>24424</v>
      </c>
      <c r="C6362" s="118" t="b">
        <v>0</v>
      </c>
      <c r="D6362" s="118" t="e">
        <f t="shared" ca="1" si="1"/>
        <v>#NAME?</v>
      </c>
      <c r="E6362" s="118" t="s">
        <v>24420</v>
      </c>
      <c r="F6362" s="118" t="s">
        <v>24425</v>
      </c>
      <c r="G6362" s="118"/>
      <c r="H6362" s="118" t="s">
        <v>5961</v>
      </c>
      <c r="I6362" s="118" t="s">
        <v>7684</v>
      </c>
      <c r="J6362" s="118"/>
    </row>
    <row r="6363" spans="1:10" ht="12.75">
      <c r="A6363" s="118" t="s">
        <v>24426</v>
      </c>
      <c r="B6363" s="118" t="s">
        <v>24427</v>
      </c>
      <c r="C6363" s="118" t="b">
        <v>0</v>
      </c>
      <c r="D6363" s="118" t="e">
        <f t="shared" ca="1" si="1"/>
        <v>#NAME?</v>
      </c>
      <c r="E6363" s="118" t="s">
        <v>24420</v>
      </c>
      <c r="F6363" s="118" t="s">
        <v>24428</v>
      </c>
      <c r="G6363" s="118"/>
      <c r="H6363" s="118" t="s">
        <v>4276</v>
      </c>
      <c r="I6363" s="118" t="s">
        <v>7684</v>
      </c>
      <c r="J6363" s="118"/>
    </row>
    <row r="6364" spans="1:10" ht="12.75">
      <c r="A6364" s="118" t="s">
        <v>9551</v>
      </c>
      <c r="B6364" s="118" t="s">
        <v>24429</v>
      </c>
      <c r="C6364" s="118" t="b">
        <v>0</v>
      </c>
      <c r="D6364" s="118" t="e">
        <f t="shared" ca="1" si="1"/>
        <v>#NAME?</v>
      </c>
      <c r="E6364" s="118" t="s">
        <v>24420</v>
      </c>
      <c r="F6364" s="118" t="s">
        <v>24430</v>
      </c>
      <c r="G6364" s="118"/>
      <c r="H6364" s="118" t="s">
        <v>4276</v>
      </c>
      <c r="I6364" s="118" t="s">
        <v>7684</v>
      </c>
      <c r="J6364" s="118"/>
    </row>
    <row r="6365" spans="1:10" ht="12.75">
      <c r="A6365" s="118" t="s">
        <v>1069</v>
      </c>
      <c r="B6365" s="118" t="s">
        <v>16427</v>
      </c>
      <c r="C6365" s="118" t="b">
        <v>0</v>
      </c>
      <c r="D6365" s="118" t="e">
        <f t="shared" ca="1" si="1"/>
        <v>#NAME?</v>
      </c>
      <c r="E6365" s="118" t="s">
        <v>24431</v>
      </c>
      <c r="F6365" s="118" t="s">
        <v>24432</v>
      </c>
      <c r="G6365" s="118"/>
      <c r="H6365" s="118" t="s">
        <v>16268</v>
      </c>
      <c r="I6365" s="118" t="s">
        <v>7590</v>
      </c>
      <c r="J6365" s="118" t="s">
        <v>7591</v>
      </c>
    </row>
    <row r="6366" spans="1:10" ht="12.75">
      <c r="A6366" s="118" t="s">
        <v>995</v>
      </c>
      <c r="B6366" s="118" t="s">
        <v>24433</v>
      </c>
      <c r="C6366" s="118" t="b">
        <v>0</v>
      </c>
      <c r="D6366" s="118" t="e">
        <f t="shared" ca="1" si="1"/>
        <v>#NAME?</v>
      </c>
      <c r="E6366" s="118" t="s">
        <v>24431</v>
      </c>
      <c r="F6366" s="118" t="s">
        <v>24434</v>
      </c>
      <c r="G6366" s="118"/>
      <c r="H6366" s="118" t="s">
        <v>8656</v>
      </c>
      <c r="I6366" s="118" t="s">
        <v>24435</v>
      </c>
      <c r="J6366" s="118"/>
    </row>
    <row r="6367" spans="1:10" ht="12.75">
      <c r="A6367" s="118" t="s">
        <v>24436</v>
      </c>
      <c r="B6367" s="118" t="s">
        <v>24437</v>
      </c>
      <c r="C6367" s="118" t="b">
        <v>0</v>
      </c>
      <c r="D6367" s="118" t="e">
        <f t="shared" ca="1" si="1"/>
        <v>#NAME?</v>
      </c>
      <c r="E6367" s="118" t="s">
        <v>24438</v>
      </c>
      <c r="F6367" s="118" t="s">
        <v>24439</v>
      </c>
      <c r="G6367" s="118"/>
      <c r="H6367" s="118" t="s">
        <v>5607</v>
      </c>
      <c r="I6367" s="118" t="s">
        <v>18407</v>
      </c>
      <c r="J6367" s="118"/>
    </row>
    <row r="6368" spans="1:10" ht="12.75">
      <c r="A6368" s="118" t="s">
        <v>11312</v>
      </c>
      <c r="B6368" s="118" t="s">
        <v>16702</v>
      </c>
      <c r="C6368" s="118" t="b">
        <v>0</v>
      </c>
      <c r="D6368" s="118" t="e">
        <f t="shared" ca="1" si="1"/>
        <v>#NAME?</v>
      </c>
      <c r="E6368" s="118" t="s">
        <v>24438</v>
      </c>
      <c r="F6368" s="118" t="s">
        <v>24440</v>
      </c>
      <c r="G6368" s="118"/>
      <c r="H6368" s="118" t="s">
        <v>10066</v>
      </c>
      <c r="I6368" s="118" t="s">
        <v>18407</v>
      </c>
      <c r="J6368" s="118"/>
    </row>
    <row r="6369" spans="1:10" ht="12.75">
      <c r="A6369" s="118" t="s">
        <v>7623</v>
      </c>
      <c r="B6369" s="118" t="s">
        <v>24441</v>
      </c>
      <c r="C6369" s="118" t="b">
        <v>0</v>
      </c>
      <c r="D6369" s="118" t="e">
        <f t="shared" ca="1" si="1"/>
        <v>#NAME?</v>
      </c>
      <c r="E6369" s="118" t="s">
        <v>24438</v>
      </c>
      <c r="F6369" s="118" t="s">
        <v>24442</v>
      </c>
      <c r="G6369" s="118"/>
      <c r="H6369" s="118" t="s">
        <v>10066</v>
      </c>
      <c r="I6369" s="118" t="s">
        <v>18407</v>
      </c>
      <c r="J6369" s="118"/>
    </row>
    <row r="6370" spans="1:10" ht="12.75">
      <c r="A6370" s="118" t="s">
        <v>24443</v>
      </c>
      <c r="B6370" s="118" t="s">
        <v>24444</v>
      </c>
      <c r="C6370" s="118" t="b">
        <v>0</v>
      </c>
      <c r="D6370" s="118" t="e">
        <f t="shared" ca="1" si="1"/>
        <v>#NAME?</v>
      </c>
      <c r="E6370" s="118" t="s">
        <v>24438</v>
      </c>
      <c r="F6370" s="118" t="s">
        <v>24445</v>
      </c>
      <c r="G6370" s="118"/>
      <c r="H6370" s="118" t="s">
        <v>5273</v>
      </c>
      <c r="I6370" s="118" t="s">
        <v>18407</v>
      </c>
      <c r="J6370" s="118"/>
    </row>
    <row r="6371" spans="1:10" ht="12.75">
      <c r="A6371" s="118" t="s">
        <v>24446</v>
      </c>
      <c r="B6371" s="118" t="s">
        <v>24447</v>
      </c>
      <c r="C6371" s="118" t="b">
        <v>0</v>
      </c>
      <c r="D6371" s="118" t="e">
        <f t="shared" ca="1" si="1"/>
        <v>#NAME?</v>
      </c>
      <c r="E6371" s="118" t="s">
        <v>24448</v>
      </c>
      <c r="F6371" s="118" t="s">
        <v>24449</v>
      </c>
      <c r="G6371" s="118"/>
      <c r="H6371" s="118" t="s">
        <v>5368</v>
      </c>
      <c r="I6371" s="118" t="s">
        <v>15561</v>
      </c>
      <c r="J6371" s="118"/>
    </row>
    <row r="6372" spans="1:10" ht="12.75">
      <c r="A6372" s="118" t="s">
        <v>9584</v>
      </c>
      <c r="B6372" s="118" t="s">
        <v>24450</v>
      </c>
      <c r="C6372" s="118" t="b">
        <v>0</v>
      </c>
      <c r="D6372" s="118" t="e">
        <f t="shared" ca="1" si="1"/>
        <v>#NAME?</v>
      </c>
      <c r="E6372" s="118" t="s">
        <v>24448</v>
      </c>
      <c r="F6372" s="118" t="s">
        <v>24451</v>
      </c>
      <c r="G6372" s="118"/>
      <c r="H6372" s="118" t="s">
        <v>5368</v>
      </c>
      <c r="I6372" s="118" t="s">
        <v>15561</v>
      </c>
      <c r="J6372" s="118"/>
    </row>
    <row r="6373" spans="1:10" ht="12.75">
      <c r="A6373" s="118" t="s">
        <v>9584</v>
      </c>
      <c r="B6373" s="118" t="s">
        <v>24452</v>
      </c>
      <c r="C6373" s="118" t="b">
        <v>0</v>
      </c>
      <c r="D6373" s="118" t="e">
        <f t="shared" ca="1" si="1"/>
        <v>#NAME?</v>
      </c>
      <c r="E6373" s="118" t="s">
        <v>24448</v>
      </c>
      <c r="F6373" s="118" t="s">
        <v>24453</v>
      </c>
      <c r="G6373" s="118"/>
      <c r="H6373" s="118" t="s">
        <v>15174</v>
      </c>
      <c r="I6373" s="118" t="s">
        <v>15561</v>
      </c>
      <c r="J6373" s="118"/>
    </row>
    <row r="6374" spans="1:10" ht="12.75">
      <c r="A6374" s="118" t="s">
        <v>24454</v>
      </c>
      <c r="B6374" s="118" t="s">
        <v>24455</v>
      </c>
      <c r="C6374" s="118" t="b">
        <v>0</v>
      </c>
      <c r="D6374" s="118" t="e">
        <f t="shared" ca="1" si="1"/>
        <v>#NAME?</v>
      </c>
      <c r="E6374" s="118" t="s">
        <v>24448</v>
      </c>
      <c r="F6374" s="118" t="s">
        <v>24456</v>
      </c>
      <c r="G6374" s="118"/>
      <c r="H6374" s="118" t="s">
        <v>5368</v>
      </c>
      <c r="I6374" s="118" t="s">
        <v>15561</v>
      </c>
      <c r="J6374" s="118"/>
    </row>
    <row r="6375" spans="1:10" ht="12.75">
      <c r="A6375" s="118" t="s">
        <v>1556</v>
      </c>
      <c r="B6375" s="118" t="s">
        <v>24457</v>
      </c>
      <c r="C6375" s="118" t="b">
        <v>0</v>
      </c>
      <c r="D6375" s="118" t="e">
        <f t="shared" ca="1" si="1"/>
        <v>#NAME?</v>
      </c>
      <c r="E6375" s="118" t="s">
        <v>24448</v>
      </c>
      <c r="F6375" s="118" t="s">
        <v>24458</v>
      </c>
      <c r="G6375" s="118"/>
      <c r="H6375" s="118" t="s">
        <v>5368</v>
      </c>
      <c r="I6375" s="118" t="s">
        <v>15561</v>
      </c>
      <c r="J6375" s="118"/>
    </row>
    <row r="6376" spans="1:10" ht="12.75">
      <c r="A6376" s="118" t="s">
        <v>14441</v>
      </c>
      <c r="B6376" s="118" t="s">
        <v>12443</v>
      </c>
      <c r="C6376" s="118" t="b">
        <v>0</v>
      </c>
      <c r="D6376" s="118" t="e">
        <f t="shared" ca="1" si="1"/>
        <v>#NAME?</v>
      </c>
      <c r="E6376" s="118" t="s">
        <v>24448</v>
      </c>
      <c r="F6376" s="118" t="s">
        <v>24459</v>
      </c>
      <c r="G6376" s="118"/>
      <c r="H6376" s="118" t="s">
        <v>5368</v>
      </c>
      <c r="I6376" s="118" t="s">
        <v>15561</v>
      </c>
      <c r="J6376" s="118"/>
    </row>
    <row r="6377" spans="1:10" ht="12.75">
      <c r="A6377" s="118" t="s">
        <v>9715</v>
      </c>
      <c r="B6377" s="118" t="s">
        <v>24460</v>
      </c>
      <c r="C6377" s="118" t="b">
        <v>0</v>
      </c>
      <c r="D6377" s="118" t="e">
        <f t="shared" ca="1" si="1"/>
        <v>#NAME?</v>
      </c>
      <c r="E6377" s="118" t="s">
        <v>24448</v>
      </c>
      <c r="F6377" s="118" t="s">
        <v>24461</v>
      </c>
      <c r="G6377" s="118"/>
      <c r="H6377" s="118" t="s">
        <v>5368</v>
      </c>
      <c r="I6377" s="118" t="s">
        <v>15561</v>
      </c>
      <c r="J6377" s="118"/>
    </row>
    <row r="6378" spans="1:10" ht="12.75">
      <c r="A6378" s="118" t="s">
        <v>24462</v>
      </c>
      <c r="B6378" s="118" t="s">
        <v>24463</v>
      </c>
      <c r="C6378" s="118" t="b">
        <v>0</v>
      </c>
      <c r="D6378" s="118" t="e">
        <f t="shared" ca="1" si="1"/>
        <v>#NAME?</v>
      </c>
      <c r="E6378" s="118" t="s">
        <v>24448</v>
      </c>
      <c r="F6378" s="118" t="s">
        <v>24464</v>
      </c>
      <c r="G6378" s="118"/>
      <c r="H6378" s="118" t="s">
        <v>5368</v>
      </c>
      <c r="I6378" s="118" t="s">
        <v>15561</v>
      </c>
      <c r="J6378" s="118"/>
    </row>
    <row r="6379" spans="1:10" ht="12.75">
      <c r="A6379" s="118" t="s">
        <v>1845</v>
      </c>
      <c r="B6379" s="118" t="s">
        <v>24465</v>
      </c>
      <c r="C6379" s="118" t="b">
        <v>0</v>
      </c>
      <c r="D6379" s="118" t="e">
        <f t="shared" ca="1" si="1"/>
        <v>#NAME?</v>
      </c>
      <c r="E6379" s="118" t="s">
        <v>24448</v>
      </c>
      <c r="F6379" s="118" t="s">
        <v>24466</v>
      </c>
      <c r="G6379" s="118"/>
      <c r="H6379" s="118" t="s">
        <v>5368</v>
      </c>
      <c r="I6379" s="118" t="s">
        <v>15561</v>
      </c>
      <c r="J6379" s="118"/>
    </row>
    <row r="6380" spans="1:10" ht="12.75">
      <c r="A6380" s="118" t="s">
        <v>20196</v>
      </c>
      <c r="B6380" s="118" t="s">
        <v>24467</v>
      </c>
      <c r="C6380" s="118" t="b">
        <v>0</v>
      </c>
      <c r="D6380" s="118" t="e">
        <f t="shared" ca="1" si="1"/>
        <v>#NAME?</v>
      </c>
      <c r="E6380" s="118" t="s">
        <v>24448</v>
      </c>
      <c r="F6380" s="118" t="s">
        <v>24468</v>
      </c>
      <c r="G6380" s="118"/>
      <c r="H6380" s="118" t="s">
        <v>5368</v>
      </c>
      <c r="I6380" s="118" t="s">
        <v>15561</v>
      </c>
      <c r="J6380" s="118"/>
    </row>
    <row r="6381" spans="1:10" ht="12.75">
      <c r="A6381" s="118" t="s">
        <v>24469</v>
      </c>
      <c r="B6381" s="118" t="s">
        <v>9794</v>
      </c>
      <c r="C6381" s="118" t="b">
        <v>0</v>
      </c>
      <c r="D6381" s="118" t="e">
        <f t="shared" ca="1" si="1"/>
        <v>#NAME?</v>
      </c>
      <c r="E6381" s="118" t="s">
        <v>24448</v>
      </c>
      <c r="F6381" s="118" t="s">
        <v>24470</v>
      </c>
      <c r="G6381" s="118"/>
      <c r="H6381" s="118" t="s">
        <v>5368</v>
      </c>
      <c r="I6381" s="118" t="s">
        <v>15561</v>
      </c>
      <c r="J6381" s="118"/>
    </row>
    <row r="6382" spans="1:10" ht="12.75">
      <c r="A6382" s="118" t="s">
        <v>7877</v>
      </c>
      <c r="B6382" s="118" t="s">
        <v>24471</v>
      </c>
      <c r="C6382" s="118" t="b">
        <v>0</v>
      </c>
      <c r="D6382" s="118" t="e">
        <f t="shared" ca="1" si="1"/>
        <v>#NAME?</v>
      </c>
      <c r="E6382" s="118" t="s">
        <v>24448</v>
      </c>
      <c r="F6382" s="118" t="s">
        <v>24472</v>
      </c>
      <c r="G6382" s="118"/>
      <c r="H6382" s="118" t="s">
        <v>5368</v>
      </c>
      <c r="I6382" s="118" t="s">
        <v>15561</v>
      </c>
      <c r="J6382" s="118"/>
    </row>
    <row r="6383" spans="1:10" ht="12.75">
      <c r="A6383" s="118" t="s">
        <v>24473</v>
      </c>
      <c r="B6383" s="118" t="s">
        <v>12871</v>
      </c>
      <c r="C6383" s="118" t="b">
        <v>0</v>
      </c>
      <c r="D6383" s="118" t="e">
        <f t="shared" ca="1" si="1"/>
        <v>#NAME?</v>
      </c>
      <c r="E6383" s="118" t="s">
        <v>24448</v>
      </c>
      <c r="F6383" s="118" t="s">
        <v>24474</v>
      </c>
      <c r="G6383" s="118"/>
      <c r="H6383" s="118" t="s">
        <v>5368</v>
      </c>
      <c r="I6383" s="118" t="s">
        <v>15561</v>
      </c>
      <c r="J6383" s="118"/>
    </row>
    <row r="6384" spans="1:10" ht="12.75">
      <c r="A6384" s="118" t="s">
        <v>24475</v>
      </c>
      <c r="B6384" s="118" t="s">
        <v>24476</v>
      </c>
      <c r="C6384" s="118" t="b">
        <v>0</v>
      </c>
      <c r="D6384" s="118" t="e">
        <f t="shared" ca="1" si="1"/>
        <v>#NAME?</v>
      </c>
      <c r="E6384" s="118" t="s">
        <v>24448</v>
      </c>
      <c r="F6384" s="118" t="s">
        <v>24477</v>
      </c>
      <c r="G6384" s="118"/>
      <c r="H6384" s="118" t="s">
        <v>9870</v>
      </c>
      <c r="I6384" s="118" t="s">
        <v>15561</v>
      </c>
      <c r="J6384" s="118"/>
    </row>
    <row r="6385" spans="1:10" ht="12.75">
      <c r="A6385" s="118" t="s">
        <v>8783</v>
      </c>
      <c r="B6385" s="118" t="s">
        <v>22838</v>
      </c>
      <c r="C6385" s="118" t="b">
        <v>0</v>
      </c>
      <c r="D6385" s="118" t="e">
        <f t="shared" ca="1" si="1"/>
        <v>#NAME?</v>
      </c>
      <c r="E6385" s="118" t="s">
        <v>24478</v>
      </c>
      <c r="F6385" s="118" t="s">
        <v>24479</v>
      </c>
      <c r="G6385" s="118"/>
      <c r="H6385" s="118" t="s">
        <v>24480</v>
      </c>
      <c r="I6385" s="118" t="s">
        <v>8112</v>
      </c>
      <c r="J6385" s="118"/>
    </row>
    <row r="6386" spans="1:10" ht="12.75">
      <c r="A6386" s="118" t="s">
        <v>24481</v>
      </c>
      <c r="B6386" s="118" t="s">
        <v>17707</v>
      </c>
      <c r="C6386" s="118" t="b">
        <v>0</v>
      </c>
      <c r="D6386" s="118" t="e">
        <f t="shared" ca="1" si="1"/>
        <v>#NAME?</v>
      </c>
      <c r="E6386" s="118" t="s">
        <v>24482</v>
      </c>
      <c r="F6386" s="118" t="s">
        <v>24483</v>
      </c>
      <c r="G6386" s="118"/>
      <c r="H6386" s="118" t="s">
        <v>4278</v>
      </c>
      <c r="I6386" s="118"/>
      <c r="J6386" s="118"/>
    </row>
    <row r="6387" spans="1:10" ht="12.75">
      <c r="A6387" s="118" t="s">
        <v>24484</v>
      </c>
      <c r="B6387" s="118" t="s">
        <v>24485</v>
      </c>
      <c r="C6387" s="118" t="b">
        <v>0</v>
      </c>
      <c r="D6387" s="118" t="e">
        <f t="shared" ca="1" si="1"/>
        <v>#NAME?</v>
      </c>
      <c r="E6387" s="118" t="s">
        <v>24486</v>
      </c>
      <c r="F6387" s="118" t="s">
        <v>24487</v>
      </c>
      <c r="G6387" s="118"/>
      <c r="H6387" s="118" t="s">
        <v>4278</v>
      </c>
      <c r="I6387" s="127" t="s">
        <v>24488</v>
      </c>
      <c r="J6387" s="118"/>
    </row>
    <row r="6388" spans="1:10" ht="12.75">
      <c r="A6388" s="118" t="s">
        <v>8128</v>
      </c>
      <c r="B6388" s="118" t="s">
        <v>24489</v>
      </c>
      <c r="C6388" s="118" t="b">
        <v>0</v>
      </c>
      <c r="D6388" s="118" t="e">
        <f t="shared" ca="1" si="1"/>
        <v>#NAME?</v>
      </c>
      <c r="E6388" s="118" t="s">
        <v>24486</v>
      </c>
      <c r="F6388" s="118" t="s">
        <v>24490</v>
      </c>
      <c r="G6388" s="118"/>
      <c r="H6388" s="118" t="s">
        <v>4485</v>
      </c>
      <c r="I6388" s="127" t="s">
        <v>24488</v>
      </c>
      <c r="J6388" s="118"/>
    </row>
    <row r="6389" spans="1:10" ht="12.75">
      <c r="A6389" s="118" t="s">
        <v>1666</v>
      </c>
      <c r="B6389" s="118" t="s">
        <v>24491</v>
      </c>
      <c r="C6389" s="118" t="b">
        <v>0</v>
      </c>
      <c r="D6389" s="118" t="e">
        <f t="shared" ca="1" si="1"/>
        <v>#NAME?</v>
      </c>
      <c r="E6389" s="118" t="s">
        <v>24486</v>
      </c>
      <c r="F6389" s="118" t="s">
        <v>24492</v>
      </c>
      <c r="G6389" s="118"/>
      <c r="H6389" s="118" t="s">
        <v>7647</v>
      </c>
      <c r="I6389" s="127" t="s">
        <v>24488</v>
      </c>
      <c r="J6389" s="118"/>
    </row>
    <row r="6390" spans="1:10" ht="12.75">
      <c r="A6390" s="118" t="s">
        <v>7697</v>
      </c>
      <c r="B6390" s="118" t="s">
        <v>24493</v>
      </c>
      <c r="C6390" s="118" t="b">
        <v>0</v>
      </c>
      <c r="D6390" s="118" t="e">
        <f t="shared" ca="1" si="1"/>
        <v>#NAME?</v>
      </c>
      <c r="E6390" s="118" t="s">
        <v>24486</v>
      </c>
      <c r="F6390" s="118" t="s">
        <v>24494</v>
      </c>
      <c r="G6390" s="118"/>
      <c r="H6390" s="118" t="s">
        <v>10204</v>
      </c>
      <c r="I6390" s="127" t="s">
        <v>24488</v>
      </c>
      <c r="J6390" s="118"/>
    </row>
    <row r="6391" spans="1:10" ht="12.75">
      <c r="A6391" s="118" t="s">
        <v>18671</v>
      </c>
      <c r="B6391" s="118" t="s">
        <v>24495</v>
      </c>
      <c r="C6391" s="118" t="b">
        <v>0</v>
      </c>
      <c r="D6391" s="118" t="e">
        <f t="shared" ca="1" si="1"/>
        <v>#NAME?</v>
      </c>
      <c r="E6391" s="118" t="s">
        <v>24486</v>
      </c>
      <c r="F6391" s="118" t="s">
        <v>24496</v>
      </c>
      <c r="G6391" s="118"/>
      <c r="H6391" s="118" t="s">
        <v>4276</v>
      </c>
      <c r="I6391" s="127" t="s">
        <v>24488</v>
      </c>
      <c r="J6391" s="118"/>
    </row>
    <row r="6392" spans="1:10" ht="12.75">
      <c r="A6392" s="118" t="s">
        <v>882</v>
      </c>
      <c r="B6392" s="118" t="s">
        <v>14046</v>
      </c>
      <c r="C6392" s="118" t="b">
        <v>0</v>
      </c>
      <c r="D6392" s="118" t="e">
        <f t="shared" ca="1" si="1"/>
        <v>#NAME?</v>
      </c>
      <c r="E6392" s="118" t="s">
        <v>24486</v>
      </c>
      <c r="F6392" s="118" t="s">
        <v>24497</v>
      </c>
      <c r="G6392" s="118"/>
      <c r="H6392" s="118" t="s">
        <v>4276</v>
      </c>
      <c r="I6392" s="127" t="s">
        <v>24488</v>
      </c>
      <c r="J6392" s="118"/>
    </row>
    <row r="6393" spans="1:10" ht="12.75">
      <c r="A6393" s="118" t="s">
        <v>1591</v>
      </c>
      <c r="B6393" s="118" t="s">
        <v>24498</v>
      </c>
      <c r="C6393" s="118" t="b">
        <v>0</v>
      </c>
      <c r="D6393" s="118" t="e">
        <f t="shared" ca="1" si="1"/>
        <v>#NAME?</v>
      </c>
      <c r="E6393" s="118" t="s">
        <v>24499</v>
      </c>
      <c r="F6393" s="118" t="s">
        <v>24500</v>
      </c>
      <c r="G6393" s="118"/>
      <c r="H6393" s="118" t="s">
        <v>4278</v>
      </c>
      <c r="I6393" s="118" t="s">
        <v>8725</v>
      </c>
      <c r="J6393" s="118" t="s">
        <v>8726</v>
      </c>
    </row>
    <row r="6394" spans="1:10" ht="12.75">
      <c r="A6394" s="118" t="s">
        <v>10467</v>
      </c>
      <c r="B6394" s="118" t="s">
        <v>10580</v>
      </c>
      <c r="C6394" s="118" t="b">
        <v>0</v>
      </c>
      <c r="D6394" s="118" t="e">
        <f t="shared" ca="1" si="1"/>
        <v>#NAME?</v>
      </c>
      <c r="E6394" s="118" t="s">
        <v>24499</v>
      </c>
      <c r="F6394" s="118" t="s">
        <v>24501</v>
      </c>
      <c r="G6394" s="118"/>
      <c r="H6394" s="118" t="s">
        <v>4278</v>
      </c>
      <c r="I6394" s="118" t="s">
        <v>8725</v>
      </c>
      <c r="J6394" s="118" t="s">
        <v>8726</v>
      </c>
    </row>
    <row r="6395" spans="1:10" ht="12.75">
      <c r="A6395" s="118" t="s">
        <v>15433</v>
      </c>
      <c r="B6395" s="118" t="s">
        <v>24502</v>
      </c>
      <c r="C6395" s="118" t="b">
        <v>0</v>
      </c>
      <c r="D6395" s="118" t="e">
        <f t="shared" ca="1" si="1"/>
        <v>#NAME?</v>
      </c>
      <c r="E6395" s="118" t="s">
        <v>5321</v>
      </c>
      <c r="F6395" s="118" t="s">
        <v>24503</v>
      </c>
      <c r="G6395" s="118"/>
      <c r="H6395" s="118" t="s">
        <v>8144</v>
      </c>
      <c r="I6395" s="118" t="s">
        <v>17820</v>
      </c>
      <c r="J6395" s="118" t="s">
        <v>8726</v>
      </c>
    </row>
    <row r="6396" spans="1:10" ht="12.75">
      <c r="A6396" s="118" t="s">
        <v>9479</v>
      </c>
      <c r="B6396" s="118" t="s">
        <v>24504</v>
      </c>
      <c r="C6396" s="118" t="b">
        <v>0</v>
      </c>
      <c r="D6396" s="118" t="e">
        <f t="shared" ca="1" si="1"/>
        <v>#NAME?</v>
      </c>
      <c r="E6396" s="118" t="s">
        <v>24505</v>
      </c>
      <c r="F6396" s="118" t="s">
        <v>24506</v>
      </c>
      <c r="G6396" s="118"/>
      <c r="H6396" s="118" t="s">
        <v>5368</v>
      </c>
      <c r="I6396" s="118" t="s">
        <v>24507</v>
      </c>
      <c r="J6396" s="118"/>
    </row>
    <row r="6397" spans="1:10" ht="12.75">
      <c r="A6397" s="118" t="s">
        <v>24508</v>
      </c>
      <c r="B6397" s="118" t="s">
        <v>24509</v>
      </c>
      <c r="C6397" s="118" t="b">
        <v>0</v>
      </c>
      <c r="D6397" s="118" t="e">
        <f t="shared" ca="1" si="1"/>
        <v>#NAME?</v>
      </c>
      <c r="E6397" s="118" t="s">
        <v>24505</v>
      </c>
      <c r="F6397" s="118" t="s">
        <v>24510</v>
      </c>
      <c r="G6397" s="118"/>
      <c r="H6397" s="118" t="s">
        <v>4640</v>
      </c>
      <c r="I6397" s="118" t="s">
        <v>24507</v>
      </c>
      <c r="J6397" s="118"/>
    </row>
    <row r="6398" spans="1:10" ht="12.75">
      <c r="A6398" s="118" t="s">
        <v>11587</v>
      </c>
      <c r="B6398" s="118" t="s">
        <v>24511</v>
      </c>
      <c r="C6398" s="118" t="b">
        <v>0</v>
      </c>
      <c r="D6398" s="118" t="e">
        <f t="shared" ca="1" si="1"/>
        <v>#NAME?</v>
      </c>
      <c r="E6398" s="118" t="s">
        <v>24512</v>
      </c>
      <c r="F6398" s="118" t="s">
        <v>24513</v>
      </c>
      <c r="G6398" s="118"/>
      <c r="H6398" s="118" t="s">
        <v>54</v>
      </c>
      <c r="I6398" s="118" t="s">
        <v>11278</v>
      </c>
      <c r="J6398" s="118"/>
    </row>
    <row r="6399" spans="1:10" ht="12.75">
      <c r="A6399" s="118" t="s">
        <v>9856</v>
      </c>
      <c r="B6399" s="118" t="s">
        <v>24514</v>
      </c>
      <c r="C6399" s="118" t="b">
        <v>0</v>
      </c>
      <c r="D6399" s="118" t="e">
        <f t="shared" ca="1" si="1"/>
        <v>#NAME?</v>
      </c>
      <c r="E6399" s="118" t="s">
        <v>24512</v>
      </c>
      <c r="F6399" s="118" t="s">
        <v>24515</v>
      </c>
      <c r="G6399" s="118"/>
      <c r="H6399" s="118" t="s">
        <v>5279</v>
      </c>
      <c r="I6399" s="118" t="s">
        <v>8085</v>
      </c>
      <c r="J6399" s="118"/>
    </row>
    <row r="6400" spans="1:10" ht="12.75">
      <c r="A6400" s="118" t="s">
        <v>8422</v>
      </c>
      <c r="B6400" s="118" t="s">
        <v>24516</v>
      </c>
      <c r="C6400" s="118" t="b">
        <v>0</v>
      </c>
      <c r="D6400" s="118" t="e">
        <f t="shared" ca="1" si="1"/>
        <v>#NAME?</v>
      </c>
      <c r="E6400" s="118" t="s">
        <v>24512</v>
      </c>
      <c r="F6400" s="118" t="s">
        <v>24517</v>
      </c>
      <c r="G6400" s="118"/>
      <c r="H6400" s="118" t="s">
        <v>24518</v>
      </c>
      <c r="I6400" s="118" t="s">
        <v>7642</v>
      </c>
      <c r="J6400" s="118"/>
    </row>
    <row r="6401" spans="1:10" ht="12.75">
      <c r="A6401" s="118" t="s">
        <v>1235</v>
      </c>
      <c r="B6401" s="118" t="s">
        <v>24519</v>
      </c>
      <c r="C6401" s="118" t="b">
        <v>0</v>
      </c>
      <c r="D6401" s="118" t="e">
        <f t="shared" ca="1" si="1"/>
        <v>#NAME?</v>
      </c>
      <c r="E6401" s="118" t="s">
        <v>24512</v>
      </c>
      <c r="F6401" s="118" t="s">
        <v>24520</v>
      </c>
      <c r="G6401" s="118"/>
      <c r="H6401" s="118" t="s">
        <v>54</v>
      </c>
      <c r="I6401" s="118" t="s">
        <v>7684</v>
      </c>
      <c r="J6401" s="118"/>
    </row>
    <row r="6402" spans="1:10" ht="12.75">
      <c r="A6402" s="118" t="s">
        <v>24521</v>
      </c>
      <c r="B6402" s="118" t="s">
        <v>24522</v>
      </c>
      <c r="C6402" s="118" t="b">
        <v>0</v>
      </c>
      <c r="D6402" s="118" t="e">
        <f t="shared" ca="1" si="1"/>
        <v>#NAME?</v>
      </c>
      <c r="E6402" s="118" t="s">
        <v>24512</v>
      </c>
      <c r="F6402" s="118" t="s">
        <v>24523</v>
      </c>
      <c r="G6402" s="118"/>
      <c r="H6402" s="118" t="s">
        <v>4278</v>
      </c>
      <c r="I6402" s="118" t="s">
        <v>11278</v>
      </c>
      <c r="J6402" s="118"/>
    </row>
    <row r="6403" spans="1:10" ht="12.75">
      <c r="A6403" s="118" t="s">
        <v>20791</v>
      </c>
      <c r="B6403" s="118" t="s">
        <v>24524</v>
      </c>
      <c r="C6403" s="118" t="b">
        <v>0</v>
      </c>
      <c r="D6403" s="118" t="e">
        <f t="shared" ca="1" si="1"/>
        <v>#NAME?</v>
      </c>
      <c r="E6403" s="118" t="s">
        <v>24512</v>
      </c>
      <c r="F6403" s="118" t="s">
        <v>24525</v>
      </c>
      <c r="G6403" s="118"/>
      <c r="H6403" s="118" t="s">
        <v>54</v>
      </c>
      <c r="I6403" s="118" t="s">
        <v>8085</v>
      </c>
      <c r="J6403" s="118"/>
    </row>
    <row r="6404" spans="1:10" ht="12.75">
      <c r="A6404" s="118" t="s">
        <v>836</v>
      </c>
      <c r="B6404" s="118" t="s">
        <v>14749</v>
      </c>
      <c r="C6404" s="118" t="b">
        <v>0</v>
      </c>
      <c r="D6404" s="118" t="e">
        <f t="shared" ca="1" si="1"/>
        <v>#NAME?</v>
      </c>
      <c r="E6404" s="118" t="s">
        <v>24512</v>
      </c>
      <c r="F6404" s="118" t="s">
        <v>24526</v>
      </c>
      <c r="G6404" s="118"/>
      <c r="H6404" s="118" t="s">
        <v>54</v>
      </c>
      <c r="I6404" s="118" t="s">
        <v>7642</v>
      </c>
      <c r="J6404" s="118"/>
    </row>
    <row r="6405" spans="1:10" ht="12.75">
      <c r="A6405" s="118" t="s">
        <v>20171</v>
      </c>
      <c r="B6405" s="118" t="s">
        <v>24527</v>
      </c>
      <c r="C6405" s="118" t="b">
        <v>0</v>
      </c>
      <c r="D6405" s="118" t="e">
        <f t="shared" ca="1" si="1"/>
        <v>#NAME?</v>
      </c>
      <c r="E6405" s="118" t="s">
        <v>24512</v>
      </c>
      <c r="F6405" s="118" t="s">
        <v>24528</v>
      </c>
      <c r="G6405" s="118"/>
      <c r="H6405" s="118" t="s">
        <v>54</v>
      </c>
      <c r="I6405" s="118" t="s">
        <v>8085</v>
      </c>
      <c r="J6405" s="118"/>
    </row>
    <row r="6406" spans="1:10" ht="12.75">
      <c r="A6406" s="118" t="s">
        <v>24529</v>
      </c>
      <c r="B6406" s="118" t="s">
        <v>24530</v>
      </c>
      <c r="C6406" s="118" t="b">
        <v>0</v>
      </c>
      <c r="D6406" s="118" t="e">
        <f t="shared" ca="1" si="1"/>
        <v>#NAME?</v>
      </c>
      <c r="E6406" s="118" t="s">
        <v>24512</v>
      </c>
      <c r="F6406" s="118" t="s">
        <v>24531</v>
      </c>
      <c r="G6406" s="118"/>
      <c r="H6406" s="118" t="s">
        <v>54</v>
      </c>
      <c r="I6406" s="118" t="s">
        <v>7642</v>
      </c>
      <c r="J6406" s="118"/>
    </row>
    <row r="6407" spans="1:10" ht="12.75">
      <c r="A6407" s="118" t="s">
        <v>24532</v>
      </c>
      <c r="B6407" s="118" t="s">
        <v>24533</v>
      </c>
      <c r="C6407" s="118" t="b">
        <v>0</v>
      </c>
      <c r="D6407" s="118" t="e">
        <f t="shared" ca="1" si="1"/>
        <v>#NAME?</v>
      </c>
      <c r="E6407" s="118" t="s">
        <v>24512</v>
      </c>
      <c r="F6407" s="118" t="s">
        <v>24534</v>
      </c>
      <c r="G6407" s="118"/>
      <c r="H6407" s="118" t="s">
        <v>54</v>
      </c>
      <c r="I6407" s="118" t="s">
        <v>7684</v>
      </c>
      <c r="J6407" s="118"/>
    </row>
    <row r="6408" spans="1:10" ht="12.75">
      <c r="A6408" s="118" t="s">
        <v>22173</v>
      </c>
      <c r="B6408" s="118" t="s">
        <v>24535</v>
      </c>
      <c r="C6408" s="118" t="b">
        <v>0</v>
      </c>
      <c r="D6408" s="118" t="e">
        <f t="shared" ca="1" si="1"/>
        <v>#NAME?</v>
      </c>
      <c r="E6408" s="118" t="s">
        <v>24512</v>
      </c>
      <c r="F6408" s="118" t="s">
        <v>24536</v>
      </c>
      <c r="G6408" s="118"/>
      <c r="H6408" s="118" t="s">
        <v>54</v>
      </c>
      <c r="I6408" s="118" t="s">
        <v>7642</v>
      </c>
      <c r="J6408" s="118"/>
    </row>
    <row r="6409" spans="1:10" ht="12.75">
      <c r="A6409" s="118" t="s">
        <v>1271</v>
      </c>
      <c r="B6409" s="118" t="s">
        <v>24537</v>
      </c>
      <c r="C6409" s="118" t="b">
        <v>0</v>
      </c>
      <c r="D6409" s="118" t="e">
        <f t="shared" ca="1" si="1"/>
        <v>#NAME?</v>
      </c>
      <c r="E6409" s="118" t="s">
        <v>24538</v>
      </c>
      <c r="F6409" s="118" t="s">
        <v>24539</v>
      </c>
      <c r="G6409" s="118"/>
      <c r="H6409" s="118" t="s">
        <v>7611</v>
      </c>
      <c r="I6409" s="118" t="s">
        <v>8050</v>
      </c>
      <c r="J6409" s="118"/>
    </row>
    <row r="6410" spans="1:10" ht="12.75">
      <c r="A6410" s="118" t="s">
        <v>798</v>
      </c>
      <c r="B6410" s="118" t="s">
        <v>24540</v>
      </c>
      <c r="C6410" s="118" t="b">
        <v>0</v>
      </c>
      <c r="D6410" s="118" t="e">
        <f t="shared" ca="1" si="1"/>
        <v>#NAME?</v>
      </c>
      <c r="E6410" s="118" t="s">
        <v>24538</v>
      </c>
      <c r="F6410" s="118" t="s">
        <v>24541</v>
      </c>
      <c r="G6410" s="118"/>
      <c r="H6410" s="118" t="s">
        <v>9413</v>
      </c>
      <c r="I6410" s="118" t="s">
        <v>8050</v>
      </c>
      <c r="J6410" s="118"/>
    </row>
    <row r="6411" spans="1:10" ht="12.75">
      <c r="A6411" s="118" t="s">
        <v>24542</v>
      </c>
      <c r="B6411" s="118" t="s">
        <v>24543</v>
      </c>
      <c r="C6411" s="118" t="b">
        <v>0</v>
      </c>
      <c r="D6411" s="118" t="e">
        <f t="shared" ca="1" si="1"/>
        <v>#NAME?</v>
      </c>
      <c r="E6411" s="118" t="s">
        <v>24544</v>
      </c>
      <c r="F6411" s="118" t="s">
        <v>24545</v>
      </c>
      <c r="G6411" s="118"/>
      <c r="H6411" s="118" t="s">
        <v>7611</v>
      </c>
      <c r="I6411" s="118" t="s">
        <v>24546</v>
      </c>
      <c r="J6411" s="118"/>
    </row>
    <row r="6412" spans="1:10" ht="12.75">
      <c r="A6412" s="118" t="s">
        <v>24547</v>
      </c>
      <c r="B6412" s="118" t="s">
        <v>24548</v>
      </c>
      <c r="C6412" s="118" t="b">
        <v>0</v>
      </c>
      <c r="D6412" s="118" t="e">
        <f t="shared" ca="1" si="1"/>
        <v>#NAME?</v>
      </c>
      <c r="E6412" s="118" t="s">
        <v>24544</v>
      </c>
      <c r="F6412" s="118" t="s">
        <v>24549</v>
      </c>
      <c r="G6412" s="118"/>
      <c r="H6412" s="118" t="s">
        <v>5273</v>
      </c>
      <c r="I6412" s="118" t="s">
        <v>24546</v>
      </c>
      <c r="J6412" s="118"/>
    </row>
    <row r="6413" spans="1:10" ht="12.75">
      <c r="A6413" s="118" t="s">
        <v>24550</v>
      </c>
      <c r="B6413" s="118" t="s">
        <v>24551</v>
      </c>
      <c r="C6413" s="118" t="b">
        <v>0</v>
      </c>
      <c r="D6413" s="118" t="e">
        <f t="shared" ca="1" si="1"/>
        <v>#NAME?</v>
      </c>
      <c r="E6413" s="118" t="s">
        <v>24544</v>
      </c>
      <c r="F6413" s="118" t="s">
        <v>24552</v>
      </c>
      <c r="G6413" s="118"/>
      <c r="H6413" s="118" t="s">
        <v>5273</v>
      </c>
      <c r="I6413" s="118" t="s">
        <v>24546</v>
      </c>
      <c r="J6413" s="118"/>
    </row>
    <row r="6414" spans="1:10" ht="12.75">
      <c r="A6414" s="118" t="s">
        <v>8637</v>
      </c>
      <c r="B6414" s="118" t="s">
        <v>8638</v>
      </c>
      <c r="C6414" s="118" t="b">
        <v>0</v>
      </c>
      <c r="D6414" s="118" t="e">
        <f t="shared" ca="1" si="1"/>
        <v>#NAME?</v>
      </c>
      <c r="E6414" s="118" t="s">
        <v>24544</v>
      </c>
      <c r="F6414" s="118" t="s">
        <v>24553</v>
      </c>
      <c r="G6414" s="118"/>
      <c r="H6414" s="118" t="s">
        <v>4276</v>
      </c>
      <c r="I6414" s="118" t="s">
        <v>24546</v>
      </c>
      <c r="J6414" s="118"/>
    </row>
    <row r="6415" spans="1:10" ht="12.75">
      <c r="A6415" s="118" t="s">
        <v>8643</v>
      </c>
      <c r="B6415" s="118" t="s">
        <v>8644</v>
      </c>
      <c r="C6415" s="118" t="b">
        <v>0</v>
      </c>
      <c r="D6415" s="118" t="e">
        <f t="shared" ca="1" si="1"/>
        <v>#NAME?</v>
      </c>
      <c r="E6415" s="118" t="s">
        <v>24544</v>
      </c>
      <c r="F6415" s="118" t="s">
        <v>24554</v>
      </c>
      <c r="G6415" s="118"/>
      <c r="H6415" s="118" t="s">
        <v>24555</v>
      </c>
      <c r="I6415" s="118" t="s">
        <v>24546</v>
      </c>
      <c r="J6415" s="118"/>
    </row>
    <row r="6416" spans="1:10" ht="12.75">
      <c r="A6416" s="118" t="s">
        <v>24556</v>
      </c>
      <c r="B6416" s="118" t="s">
        <v>8648</v>
      </c>
      <c r="C6416" s="118" t="b">
        <v>0</v>
      </c>
      <c r="D6416" s="118" t="e">
        <f t="shared" ca="1" si="1"/>
        <v>#NAME?</v>
      </c>
      <c r="E6416" s="118" t="s">
        <v>24544</v>
      </c>
      <c r="F6416" s="118" t="s">
        <v>24557</v>
      </c>
      <c r="G6416" s="118"/>
      <c r="H6416" s="118" t="s">
        <v>5273</v>
      </c>
      <c r="I6416" s="118" t="s">
        <v>24546</v>
      </c>
      <c r="J6416" s="118"/>
    </row>
    <row r="6417" spans="1:10" ht="12.75">
      <c r="A6417" s="118" t="s">
        <v>1525</v>
      </c>
      <c r="B6417" s="118" t="s">
        <v>12841</v>
      </c>
      <c r="C6417" s="118" t="b">
        <v>0</v>
      </c>
      <c r="D6417" s="118" t="e">
        <f t="shared" ca="1" si="1"/>
        <v>#NAME?</v>
      </c>
      <c r="E6417" s="118" t="s">
        <v>24558</v>
      </c>
      <c r="F6417" s="118" t="s">
        <v>24559</v>
      </c>
      <c r="G6417" s="118"/>
      <c r="H6417" s="118" t="s">
        <v>8267</v>
      </c>
      <c r="I6417" s="118" t="s">
        <v>7777</v>
      </c>
      <c r="J6417" s="118" t="s">
        <v>7636</v>
      </c>
    </row>
    <row r="6418" spans="1:10" ht="12.75">
      <c r="A6418" s="118" t="s">
        <v>24560</v>
      </c>
      <c r="B6418" s="118" t="s">
        <v>24561</v>
      </c>
      <c r="C6418" s="118" t="b">
        <v>0</v>
      </c>
      <c r="D6418" s="118" t="e">
        <f t="shared" ca="1" si="1"/>
        <v>#NAME?</v>
      </c>
      <c r="E6418" s="118" t="s">
        <v>24562</v>
      </c>
      <c r="F6418" s="118" t="s">
        <v>24563</v>
      </c>
      <c r="G6418" s="118"/>
      <c r="H6418" s="118" t="s">
        <v>4551</v>
      </c>
      <c r="I6418" s="118" t="s">
        <v>7642</v>
      </c>
      <c r="J6418" s="118"/>
    </row>
    <row r="6419" spans="1:10" ht="12.75">
      <c r="A6419" s="118" t="s">
        <v>2013</v>
      </c>
      <c r="B6419" s="118" t="s">
        <v>24564</v>
      </c>
      <c r="C6419" s="118" t="b">
        <v>0</v>
      </c>
      <c r="D6419" s="118" t="e">
        <f t="shared" ca="1" si="1"/>
        <v>#NAME?</v>
      </c>
      <c r="E6419" s="118" t="s">
        <v>24562</v>
      </c>
      <c r="F6419" s="118" t="s">
        <v>24565</v>
      </c>
      <c r="G6419" s="118"/>
      <c r="H6419" s="118" t="s">
        <v>5279</v>
      </c>
      <c r="I6419" s="118" t="s">
        <v>7642</v>
      </c>
      <c r="J6419" s="118"/>
    </row>
    <row r="6420" spans="1:10" ht="12.75">
      <c r="A6420" s="118" t="s">
        <v>24566</v>
      </c>
      <c r="B6420" s="118" t="s">
        <v>24567</v>
      </c>
      <c r="C6420" s="118" t="b">
        <v>0</v>
      </c>
      <c r="D6420" s="118" t="e">
        <f t="shared" ca="1" si="1"/>
        <v>#NAME?</v>
      </c>
      <c r="E6420" s="118" t="s">
        <v>24562</v>
      </c>
      <c r="F6420" s="118" t="s">
        <v>24568</v>
      </c>
      <c r="G6420" s="118"/>
      <c r="H6420" s="118" t="s">
        <v>4551</v>
      </c>
      <c r="I6420" s="118" t="s">
        <v>7642</v>
      </c>
      <c r="J6420" s="118"/>
    </row>
    <row r="6421" spans="1:10" ht="12.75">
      <c r="A6421" s="118" t="s">
        <v>24569</v>
      </c>
      <c r="B6421" s="118" t="s">
        <v>24570</v>
      </c>
      <c r="C6421" s="118" t="b">
        <v>0</v>
      </c>
      <c r="D6421" s="118" t="e">
        <f t="shared" ca="1" si="1"/>
        <v>#NAME?</v>
      </c>
      <c r="E6421" s="118" t="s">
        <v>24571</v>
      </c>
      <c r="F6421" s="118" t="s">
        <v>24572</v>
      </c>
      <c r="G6421" s="118"/>
      <c r="H6421" s="118" t="s">
        <v>5607</v>
      </c>
      <c r="I6421" s="118" t="s">
        <v>7642</v>
      </c>
      <c r="J6421" s="118"/>
    </row>
    <row r="6422" spans="1:10" ht="12.75">
      <c r="A6422" s="118" t="s">
        <v>902</v>
      </c>
      <c r="B6422" s="118" t="s">
        <v>24573</v>
      </c>
      <c r="C6422" s="118" t="b">
        <v>0</v>
      </c>
      <c r="D6422" s="118" t="e">
        <f t="shared" ca="1" si="1"/>
        <v>#NAME?</v>
      </c>
      <c r="E6422" s="118" t="s">
        <v>24571</v>
      </c>
      <c r="F6422" s="118" t="s">
        <v>24574</v>
      </c>
      <c r="G6422" s="118"/>
      <c r="H6422" s="118" t="s">
        <v>7855</v>
      </c>
      <c r="I6422" s="118" t="s">
        <v>7642</v>
      </c>
      <c r="J6422" s="118"/>
    </row>
    <row r="6423" spans="1:10" ht="12.75">
      <c r="A6423" s="118" t="s">
        <v>8748</v>
      </c>
      <c r="B6423" s="118" t="s">
        <v>24575</v>
      </c>
      <c r="C6423" s="118" t="b">
        <v>0</v>
      </c>
      <c r="D6423" s="118" t="e">
        <f t="shared" ca="1" si="1"/>
        <v>#NAME?</v>
      </c>
      <c r="E6423" s="118" t="s">
        <v>24571</v>
      </c>
      <c r="F6423" s="118" t="s">
        <v>24576</v>
      </c>
      <c r="G6423" s="118"/>
      <c r="H6423" s="118" t="s">
        <v>4276</v>
      </c>
      <c r="I6423" s="118" t="s">
        <v>7642</v>
      </c>
      <c r="J6423" s="118"/>
    </row>
    <row r="6424" spans="1:10" ht="12.75">
      <c r="A6424" s="118" t="s">
        <v>1666</v>
      </c>
      <c r="B6424" s="118" t="s">
        <v>24577</v>
      </c>
      <c r="C6424" s="118" t="b">
        <v>0</v>
      </c>
      <c r="D6424" s="118" t="e">
        <f t="shared" ca="1" si="1"/>
        <v>#NAME?</v>
      </c>
      <c r="E6424" s="118" t="s">
        <v>24571</v>
      </c>
      <c r="F6424" s="118" t="s">
        <v>24578</v>
      </c>
      <c r="G6424" s="118"/>
      <c r="H6424" s="118" t="s">
        <v>5273</v>
      </c>
      <c r="I6424" s="118" t="s">
        <v>7642</v>
      </c>
      <c r="J6424" s="118"/>
    </row>
    <row r="6425" spans="1:10" ht="12.75">
      <c r="A6425" s="118" t="s">
        <v>7966</v>
      </c>
      <c r="B6425" s="118" t="s">
        <v>24579</v>
      </c>
      <c r="C6425" s="118" t="b">
        <v>0</v>
      </c>
      <c r="D6425" s="118" t="e">
        <f t="shared" ca="1" si="1"/>
        <v>#NAME?</v>
      </c>
      <c r="E6425" s="118" t="s">
        <v>24571</v>
      </c>
      <c r="F6425" s="118" t="s">
        <v>24580</v>
      </c>
      <c r="G6425" s="118"/>
      <c r="H6425" s="118" t="s">
        <v>8035</v>
      </c>
      <c r="I6425" s="118" t="s">
        <v>7642</v>
      </c>
      <c r="J6425" s="118"/>
    </row>
    <row r="6426" spans="1:10" ht="12.75">
      <c r="A6426" s="118" t="s">
        <v>1484</v>
      </c>
      <c r="B6426" s="118" t="s">
        <v>24581</v>
      </c>
      <c r="C6426" s="118" t="b">
        <v>0</v>
      </c>
      <c r="D6426" s="118" t="e">
        <f t="shared" ca="1" si="1"/>
        <v>#NAME?</v>
      </c>
      <c r="E6426" s="118" t="s">
        <v>24571</v>
      </c>
      <c r="F6426" s="118" t="s">
        <v>24582</v>
      </c>
      <c r="G6426" s="118"/>
      <c r="H6426" s="118" t="s">
        <v>4276</v>
      </c>
      <c r="I6426" s="118" t="s">
        <v>7642</v>
      </c>
      <c r="J6426" s="118"/>
    </row>
    <row r="6427" spans="1:10" ht="12.75">
      <c r="A6427" s="118" t="s">
        <v>2057</v>
      </c>
      <c r="B6427" s="118" t="s">
        <v>15433</v>
      </c>
      <c r="C6427" s="118" t="b">
        <v>0</v>
      </c>
      <c r="D6427" s="118" t="e">
        <f t="shared" ca="1" si="1"/>
        <v>#NAME?</v>
      </c>
      <c r="E6427" s="118" t="s">
        <v>24571</v>
      </c>
      <c r="F6427" s="118" t="s">
        <v>24583</v>
      </c>
      <c r="G6427" s="118"/>
      <c r="H6427" s="118" t="s">
        <v>5273</v>
      </c>
      <c r="I6427" s="118" t="s">
        <v>7642</v>
      </c>
      <c r="J6427" s="118"/>
    </row>
    <row r="6428" spans="1:10" ht="12.75">
      <c r="A6428" s="118" t="s">
        <v>20001</v>
      </c>
      <c r="B6428" s="118" t="s">
        <v>24584</v>
      </c>
      <c r="C6428" s="118" t="b">
        <v>0</v>
      </c>
      <c r="D6428" s="118" t="e">
        <f t="shared" ca="1" si="1"/>
        <v>#NAME?</v>
      </c>
      <c r="E6428" s="118" t="s">
        <v>24585</v>
      </c>
      <c r="F6428" s="118" t="s">
        <v>24586</v>
      </c>
      <c r="G6428" s="118"/>
      <c r="H6428" s="118" t="s">
        <v>12106</v>
      </c>
      <c r="I6428" s="118" t="s">
        <v>10184</v>
      </c>
      <c r="J6428" s="118" t="s">
        <v>10185</v>
      </c>
    </row>
    <row r="6429" spans="1:10" ht="12.75">
      <c r="A6429" s="118" t="s">
        <v>8422</v>
      </c>
      <c r="B6429" s="118" t="s">
        <v>9147</v>
      </c>
      <c r="C6429" s="118" t="b">
        <v>0</v>
      </c>
      <c r="D6429" s="118" t="e">
        <f t="shared" ca="1" si="1"/>
        <v>#NAME?</v>
      </c>
      <c r="E6429" s="118" t="s">
        <v>24585</v>
      </c>
      <c r="F6429" s="118" t="s">
        <v>24587</v>
      </c>
      <c r="G6429" s="118"/>
      <c r="H6429" s="118" t="s">
        <v>4831</v>
      </c>
      <c r="I6429" s="118" t="s">
        <v>10184</v>
      </c>
      <c r="J6429" s="118" t="s">
        <v>10185</v>
      </c>
    </row>
    <row r="6430" spans="1:10" ht="12.75">
      <c r="A6430" s="118" t="s">
        <v>14736</v>
      </c>
      <c r="B6430" s="118" t="s">
        <v>24588</v>
      </c>
      <c r="C6430" s="118" t="b">
        <v>0</v>
      </c>
      <c r="D6430" s="118" t="e">
        <f t="shared" ca="1" si="1"/>
        <v>#NAME?</v>
      </c>
      <c r="E6430" s="118" t="s">
        <v>24585</v>
      </c>
      <c r="F6430" s="118" t="s">
        <v>24589</v>
      </c>
      <c r="G6430" s="118"/>
      <c r="H6430" s="118" t="s">
        <v>4831</v>
      </c>
      <c r="I6430" s="118" t="s">
        <v>10184</v>
      </c>
      <c r="J6430" s="118" t="s">
        <v>10185</v>
      </c>
    </row>
    <row r="6431" spans="1:10" ht="12.75">
      <c r="A6431" s="118" t="s">
        <v>8178</v>
      </c>
      <c r="B6431" s="118" t="s">
        <v>24590</v>
      </c>
      <c r="C6431" s="118" t="b">
        <v>0</v>
      </c>
      <c r="D6431" s="118" t="e">
        <f t="shared" ca="1" si="1"/>
        <v>#NAME?</v>
      </c>
      <c r="E6431" s="118" t="s">
        <v>24585</v>
      </c>
      <c r="F6431" s="118" t="s">
        <v>24591</v>
      </c>
      <c r="G6431" s="118"/>
      <c r="H6431" s="118" t="s">
        <v>54</v>
      </c>
      <c r="I6431" s="118" t="s">
        <v>10184</v>
      </c>
      <c r="J6431" s="118" t="s">
        <v>10185</v>
      </c>
    </row>
    <row r="6432" spans="1:10" ht="12.75">
      <c r="A6432" s="118" t="s">
        <v>2068</v>
      </c>
      <c r="B6432" s="118" t="s">
        <v>11431</v>
      </c>
      <c r="C6432" s="118" t="b">
        <v>0</v>
      </c>
      <c r="D6432" s="118" t="e">
        <f t="shared" ca="1" si="1"/>
        <v>#NAME?</v>
      </c>
      <c r="E6432" s="118" t="s">
        <v>24585</v>
      </c>
      <c r="F6432" s="118" t="s">
        <v>24592</v>
      </c>
      <c r="G6432" s="118"/>
      <c r="H6432" s="118" t="s">
        <v>4278</v>
      </c>
      <c r="I6432" s="118" t="s">
        <v>10184</v>
      </c>
      <c r="J6432" s="118" t="s">
        <v>10185</v>
      </c>
    </row>
    <row r="6433" spans="1:10" ht="12.75">
      <c r="A6433" s="118" t="s">
        <v>2268</v>
      </c>
      <c r="B6433" s="118" t="s">
        <v>24593</v>
      </c>
      <c r="C6433" s="118" t="b">
        <v>0</v>
      </c>
      <c r="D6433" s="118" t="e">
        <f t="shared" ca="1" si="1"/>
        <v>#NAME?</v>
      </c>
      <c r="E6433" s="118" t="s">
        <v>24585</v>
      </c>
      <c r="F6433" s="118" t="s">
        <v>24594</v>
      </c>
      <c r="G6433" s="118"/>
      <c r="H6433" s="118" t="s">
        <v>54</v>
      </c>
      <c r="I6433" s="118" t="s">
        <v>10184</v>
      </c>
      <c r="J6433" s="118" t="s">
        <v>10185</v>
      </c>
    </row>
    <row r="6434" spans="1:10" ht="12.75">
      <c r="A6434" s="118" t="s">
        <v>13705</v>
      </c>
      <c r="B6434" s="118" t="s">
        <v>9439</v>
      </c>
      <c r="C6434" s="118" t="b">
        <v>0</v>
      </c>
      <c r="D6434" s="118" t="e">
        <f t="shared" ca="1" si="1"/>
        <v>#NAME?</v>
      </c>
      <c r="E6434" s="118" t="s">
        <v>24585</v>
      </c>
      <c r="F6434" s="118" t="s">
        <v>24595</v>
      </c>
      <c r="G6434" s="118"/>
      <c r="H6434" s="118" t="s">
        <v>24596</v>
      </c>
      <c r="I6434" s="118" t="s">
        <v>10184</v>
      </c>
      <c r="J6434" s="118" t="s">
        <v>10185</v>
      </c>
    </row>
    <row r="6435" spans="1:10" ht="12.75">
      <c r="A6435" s="118" t="s">
        <v>8358</v>
      </c>
      <c r="B6435" s="118" t="s">
        <v>24367</v>
      </c>
      <c r="C6435" s="118" t="b">
        <v>0</v>
      </c>
      <c r="D6435" s="118" t="e">
        <f t="shared" ca="1" si="1"/>
        <v>#NAME?</v>
      </c>
      <c r="E6435" s="118" t="s">
        <v>24585</v>
      </c>
      <c r="F6435" s="118" t="s">
        <v>24597</v>
      </c>
      <c r="G6435" s="118"/>
      <c r="H6435" s="118" t="s">
        <v>4278</v>
      </c>
      <c r="I6435" s="118" t="s">
        <v>10184</v>
      </c>
      <c r="J6435" s="118" t="s">
        <v>10185</v>
      </c>
    </row>
    <row r="6436" spans="1:10" ht="12.75">
      <c r="A6436" s="118" t="s">
        <v>1704</v>
      </c>
      <c r="B6436" s="118" t="s">
        <v>24598</v>
      </c>
      <c r="C6436" s="118" t="b">
        <v>0</v>
      </c>
      <c r="D6436" s="118" t="e">
        <f t="shared" ca="1" si="1"/>
        <v>#NAME?</v>
      </c>
      <c r="E6436" s="118" t="s">
        <v>24599</v>
      </c>
      <c r="F6436" s="118" t="s">
        <v>24600</v>
      </c>
      <c r="G6436" s="118"/>
      <c r="H6436" s="118" t="s">
        <v>10146</v>
      </c>
      <c r="I6436" s="118" t="s">
        <v>7642</v>
      </c>
      <c r="J6436" s="118"/>
    </row>
    <row r="6437" spans="1:10" ht="12.75">
      <c r="A6437" s="118" t="s">
        <v>24601</v>
      </c>
      <c r="B6437" s="118" t="s">
        <v>24602</v>
      </c>
      <c r="C6437" s="118" t="b">
        <v>0</v>
      </c>
      <c r="D6437" s="118" t="e">
        <f t="shared" ca="1" si="1"/>
        <v>#NAME?</v>
      </c>
      <c r="E6437" s="118" t="s">
        <v>24599</v>
      </c>
      <c r="F6437" s="118" t="s">
        <v>24603</v>
      </c>
      <c r="G6437" s="118"/>
      <c r="H6437" s="118" t="s">
        <v>24604</v>
      </c>
      <c r="I6437" s="118" t="s">
        <v>7642</v>
      </c>
      <c r="J6437" s="118"/>
    </row>
    <row r="6438" spans="1:10" ht="12.75">
      <c r="A6438" s="118" t="s">
        <v>10467</v>
      </c>
      <c r="B6438" s="118" t="s">
        <v>9246</v>
      </c>
      <c r="C6438" s="118" t="b">
        <v>0</v>
      </c>
      <c r="D6438" s="118" t="e">
        <f t="shared" ca="1" si="1"/>
        <v>#NAME?</v>
      </c>
      <c r="E6438" s="118" t="s">
        <v>24599</v>
      </c>
      <c r="F6438" s="118" t="s">
        <v>24605</v>
      </c>
      <c r="G6438" s="118"/>
      <c r="H6438" s="118" t="s">
        <v>24606</v>
      </c>
      <c r="I6438" s="118" t="s">
        <v>7642</v>
      </c>
      <c r="J6438" s="118"/>
    </row>
    <row r="6439" spans="1:10" ht="12.75">
      <c r="A6439" s="118" t="s">
        <v>24607</v>
      </c>
      <c r="B6439" s="118" t="s">
        <v>12917</v>
      </c>
      <c r="C6439" s="118" t="b">
        <v>0</v>
      </c>
      <c r="D6439" s="118" t="e">
        <f t="shared" ca="1" si="1"/>
        <v>#NAME?</v>
      </c>
      <c r="E6439" s="118" t="s">
        <v>24599</v>
      </c>
      <c r="F6439" s="118" t="s">
        <v>24608</v>
      </c>
      <c r="G6439" s="118"/>
      <c r="H6439" s="118" t="s">
        <v>24609</v>
      </c>
      <c r="I6439" s="118" t="s">
        <v>8526</v>
      </c>
      <c r="J6439" s="118"/>
    </row>
    <row r="6440" spans="1:10" ht="12.75">
      <c r="A6440" s="118" t="s">
        <v>8012</v>
      </c>
      <c r="B6440" s="118" t="s">
        <v>24610</v>
      </c>
      <c r="C6440" s="118" t="b">
        <v>0</v>
      </c>
      <c r="D6440" s="118" t="e">
        <f t="shared" ca="1" si="1"/>
        <v>#NAME?</v>
      </c>
      <c r="E6440" s="118" t="s">
        <v>24599</v>
      </c>
      <c r="F6440" s="118" t="s">
        <v>24611</v>
      </c>
      <c r="G6440" s="118"/>
      <c r="H6440" s="118" t="s">
        <v>9125</v>
      </c>
      <c r="I6440" s="118" t="s">
        <v>7642</v>
      </c>
      <c r="J6440" s="118"/>
    </row>
    <row r="6441" spans="1:10" ht="12.75">
      <c r="A6441" s="118" t="s">
        <v>1069</v>
      </c>
      <c r="B6441" s="118" t="s">
        <v>24612</v>
      </c>
      <c r="C6441" s="118" t="b">
        <v>0</v>
      </c>
      <c r="D6441" s="118" t="e">
        <f t="shared" ca="1" si="1"/>
        <v>#NAME?</v>
      </c>
      <c r="E6441" s="118" t="s">
        <v>24599</v>
      </c>
      <c r="F6441" s="118" t="s">
        <v>24613</v>
      </c>
      <c r="G6441" s="118"/>
      <c r="H6441" s="118" t="s">
        <v>24614</v>
      </c>
      <c r="I6441" s="118" t="s">
        <v>8526</v>
      </c>
      <c r="J6441" s="118"/>
    </row>
    <row r="6442" spans="1:10" ht="12.75">
      <c r="A6442" s="118" t="s">
        <v>1256</v>
      </c>
      <c r="B6442" s="118" t="s">
        <v>14663</v>
      </c>
      <c r="C6442" s="118" t="b">
        <v>0</v>
      </c>
      <c r="D6442" s="118" t="e">
        <f t="shared" ca="1" si="1"/>
        <v>#NAME?</v>
      </c>
      <c r="E6442" s="118" t="s">
        <v>24615</v>
      </c>
      <c r="F6442" s="118" t="s">
        <v>24616</v>
      </c>
      <c r="G6442" s="118"/>
      <c r="H6442" s="118" t="s">
        <v>5064</v>
      </c>
      <c r="I6442" s="118" t="s">
        <v>7755</v>
      </c>
      <c r="J6442" s="118" t="s">
        <v>7756</v>
      </c>
    </row>
    <row r="6443" spans="1:10" ht="12.75">
      <c r="A6443" s="118" t="s">
        <v>1817</v>
      </c>
      <c r="B6443" s="118" t="s">
        <v>24617</v>
      </c>
      <c r="C6443" s="118" t="b">
        <v>0</v>
      </c>
      <c r="D6443" s="118" t="e">
        <f t="shared" ca="1" si="1"/>
        <v>#NAME?</v>
      </c>
      <c r="E6443" s="118" t="s">
        <v>3330</v>
      </c>
      <c r="F6443" s="118" t="s">
        <v>24618</v>
      </c>
      <c r="G6443" s="118"/>
      <c r="H6443" s="118" t="s">
        <v>4278</v>
      </c>
      <c r="I6443" s="118" t="s">
        <v>10184</v>
      </c>
      <c r="J6443" s="118" t="s">
        <v>10185</v>
      </c>
    </row>
    <row r="6444" spans="1:10" ht="12.75">
      <c r="A6444" s="118" t="s">
        <v>7966</v>
      </c>
      <c r="B6444" s="118" t="s">
        <v>24619</v>
      </c>
      <c r="C6444" s="118" t="b">
        <v>0</v>
      </c>
      <c r="D6444" s="118" t="e">
        <f t="shared" ca="1" si="1"/>
        <v>#NAME?</v>
      </c>
      <c r="E6444" s="118" t="s">
        <v>24620</v>
      </c>
      <c r="F6444" s="118" t="s">
        <v>24621</v>
      </c>
      <c r="G6444" s="118"/>
      <c r="H6444" s="118" t="s">
        <v>5264</v>
      </c>
      <c r="I6444" s="118" t="s">
        <v>7642</v>
      </c>
      <c r="J6444" s="118"/>
    </row>
    <row r="6445" spans="1:10" ht="12.75">
      <c r="A6445" s="118" t="s">
        <v>10062</v>
      </c>
      <c r="B6445" s="118" t="s">
        <v>24622</v>
      </c>
      <c r="C6445" s="118" t="b">
        <v>0</v>
      </c>
      <c r="D6445" s="118" t="e">
        <f t="shared" ca="1" si="1"/>
        <v>#NAME?</v>
      </c>
      <c r="E6445" s="118" t="s">
        <v>24623</v>
      </c>
      <c r="F6445" s="118" t="s">
        <v>24624</v>
      </c>
      <c r="G6445" s="118"/>
      <c r="H6445" s="118" t="s">
        <v>4276</v>
      </c>
      <c r="I6445" s="118" t="s">
        <v>20318</v>
      </c>
      <c r="J6445" s="118" t="s">
        <v>7622</v>
      </c>
    </row>
    <row r="6446" spans="1:10" ht="12.75">
      <c r="A6446" s="118" t="s">
        <v>1861</v>
      </c>
      <c r="B6446" s="118" t="s">
        <v>24625</v>
      </c>
      <c r="C6446" s="118" t="b">
        <v>0</v>
      </c>
      <c r="D6446" s="118" t="e">
        <f t="shared" ca="1" si="1"/>
        <v>#NAME?</v>
      </c>
      <c r="E6446" s="118" t="s">
        <v>24623</v>
      </c>
      <c r="F6446" s="118" t="s">
        <v>24626</v>
      </c>
      <c r="G6446" s="118"/>
      <c r="H6446" s="118" t="s">
        <v>4276</v>
      </c>
      <c r="I6446" s="118" t="s">
        <v>20318</v>
      </c>
      <c r="J6446" s="118" t="s">
        <v>7622</v>
      </c>
    </row>
    <row r="6447" spans="1:10" ht="12.75">
      <c r="A6447" s="118" t="s">
        <v>1666</v>
      </c>
      <c r="B6447" s="118" t="s">
        <v>24627</v>
      </c>
      <c r="C6447" s="118" t="b">
        <v>0</v>
      </c>
      <c r="D6447" s="118" t="e">
        <f t="shared" ca="1" si="1"/>
        <v>#NAME?</v>
      </c>
      <c r="E6447" s="118" t="s">
        <v>24623</v>
      </c>
      <c r="F6447" s="118" t="s">
        <v>24628</v>
      </c>
      <c r="G6447" s="118"/>
      <c r="H6447" s="118" t="s">
        <v>4485</v>
      </c>
      <c r="I6447" s="118" t="s">
        <v>20318</v>
      </c>
      <c r="J6447" s="118" t="s">
        <v>7622</v>
      </c>
    </row>
    <row r="6448" spans="1:10" ht="12.75">
      <c r="A6448" s="118" t="s">
        <v>1591</v>
      </c>
      <c r="B6448" s="118" t="s">
        <v>24629</v>
      </c>
      <c r="C6448" s="118" t="b">
        <v>0</v>
      </c>
      <c r="D6448" s="118" t="e">
        <f t="shared" ca="1" si="1"/>
        <v>#NAME?</v>
      </c>
      <c r="E6448" s="118" t="s">
        <v>24623</v>
      </c>
      <c r="F6448" s="118" t="s">
        <v>24630</v>
      </c>
      <c r="G6448" s="118"/>
      <c r="H6448" s="118" t="s">
        <v>4276</v>
      </c>
      <c r="I6448" s="118" t="s">
        <v>20318</v>
      </c>
      <c r="J6448" s="118" t="s">
        <v>7622</v>
      </c>
    </row>
    <row r="6449" spans="1:10" ht="12.75">
      <c r="A6449" s="118" t="s">
        <v>882</v>
      </c>
      <c r="B6449" s="118" t="s">
        <v>15632</v>
      </c>
      <c r="C6449" s="118" t="b">
        <v>0</v>
      </c>
      <c r="D6449" s="118" t="e">
        <f t="shared" ca="1" si="1"/>
        <v>#NAME?</v>
      </c>
      <c r="E6449" s="118" t="s">
        <v>24623</v>
      </c>
      <c r="F6449" s="118" t="s">
        <v>24631</v>
      </c>
      <c r="G6449" s="118"/>
      <c r="H6449" s="118" t="s">
        <v>4276</v>
      </c>
      <c r="I6449" s="118" t="s">
        <v>20318</v>
      </c>
      <c r="J6449" s="118" t="s">
        <v>7622</v>
      </c>
    </row>
    <row r="6450" spans="1:10" ht="12.75">
      <c r="A6450" s="118" t="s">
        <v>1544</v>
      </c>
      <c r="B6450" s="118" t="s">
        <v>24632</v>
      </c>
      <c r="C6450" s="118" t="b">
        <v>0</v>
      </c>
      <c r="D6450" s="118" t="e">
        <f t="shared" ca="1" si="1"/>
        <v>#NAME?</v>
      </c>
      <c r="E6450" s="118" t="s">
        <v>24623</v>
      </c>
      <c r="F6450" s="118" t="s">
        <v>24633</v>
      </c>
      <c r="G6450" s="118"/>
      <c r="H6450" s="118" t="s">
        <v>4485</v>
      </c>
      <c r="I6450" s="118" t="s">
        <v>20318</v>
      </c>
      <c r="J6450" s="118" t="s">
        <v>7622</v>
      </c>
    </row>
    <row r="6451" spans="1:10" ht="12.75">
      <c r="A6451" s="118" t="s">
        <v>8405</v>
      </c>
      <c r="B6451" s="118" t="s">
        <v>24634</v>
      </c>
      <c r="C6451" s="118" t="b">
        <v>0</v>
      </c>
      <c r="D6451" s="118" t="e">
        <f t="shared" ca="1" si="1"/>
        <v>#NAME?</v>
      </c>
      <c r="E6451" s="118" t="s">
        <v>24635</v>
      </c>
      <c r="F6451" s="118" t="s">
        <v>24636</v>
      </c>
      <c r="G6451" s="118"/>
      <c r="H6451" s="118" t="s">
        <v>9870</v>
      </c>
      <c r="I6451" s="118" t="s">
        <v>11632</v>
      </c>
      <c r="J6451" s="118" t="s">
        <v>10630</v>
      </c>
    </row>
    <row r="6452" spans="1:10" ht="12.75">
      <c r="A6452" s="118" t="s">
        <v>8422</v>
      </c>
      <c r="B6452" s="118" t="s">
        <v>24637</v>
      </c>
      <c r="C6452" s="118" t="b">
        <v>0</v>
      </c>
      <c r="D6452" s="118" t="e">
        <f t="shared" ca="1" si="1"/>
        <v>#NAME?</v>
      </c>
      <c r="E6452" s="118" t="s">
        <v>24635</v>
      </c>
      <c r="F6452" s="118" t="s">
        <v>24638</v>
      </c>
      <c r="G6452" s="118"/>
      <c r="H6452" s="118" t="s">
        <v>10534</v>
      </c>
      <c r="I6452" s="118" t="s">
        <v>11632</v>
      </c>
      <c r="J6452" s="118" t="s">
        <v>10630</v>
      </c>
    </row>
    <row r="6453" spans="1:10" ht="12.75">
      <c r="A6453" s="118" t="s">
        <v>24462</v>
      </c>
      <c r="B6453" s="118" t="s">
        <v>24639</v>
      </c>
      <c r="C6453" s="118" t="b">
        <v>0</v>
      </c>
      <c r="D6453" s="118" t="e">
        <f t="shared" ca="1" si="1"/>
        <v>#NAME?</v>
      </c>
      <c r="E6453" s="118" t="s">
        <v>24635</v>
      </c>
      <c r="F6453" s="118" t="s">
        <v>24640</v>
      </c>
      <c r="G6453" s="118"/>
      <c r="H6453" s="118" t="s">
        <v>9870</v>
      </c>
      <c r="I6453" s="118" t="s">
        <v>11632</v>
      </c>
      <c r="J6453" s="118" t="s">
        <v>10630</v>
      </c>
    </row>
    <row r="6454" spans="1:10" ht="12.75">
      <c r="A6454" s="118" t="s">
        <v>1240</v>
      </c>
      <c r="B6454" s="118" t="s">
        <v>24641</v>
      </c>
      <c r="C6454" s="118" t="b">
        <v>0</v>
      </c>
      <c r="D6454" s="118" t="e">
        <f t="shared" ca="1" si="1"/>
        <v>#NAME?</v>
      </c>
      <c r="E6454" s="118" t="s">
        <v>24635</v>
      </c>
      <c r="F6454" s="118" t="s">
        <v>24642</v>
      </c>
      <c r="G6454" s="118"/>
      <c r="H6454" s="118" t="s">
        <v>24643</v>
      </c>
      <c r="I6454" s="118" t="s">
        <v>11632</v>
      </c>
      <c r="J6454" s="118" t="s">
        <v>10630</v>
      </c>
    </row>
    <row r="6455" spans="1:10" ht="12.75">
      <c r="A6455" s="118" t="s">
        <v>2226</v>
      </c>
      <c r="B6455" s="118" t="s">
        <v>24644</v>
      </c>
      <c r="C6455" s="118" t="b">
        <v>0</v>
      </c>
      <c r="D6455" s="118" t="e">
        <f t="shared" ca="1" si="1"/>
        <v>#NAME?</v>
      </c>
      <c r="E6455" s="118" t="s">
        <v>24635</v>
      </c>
      <c r="F6455" s="118" t="s">
        <v>24645</v>
      </c>
      <c r="G6455" s="118"/>
      <c r="H6455" s="118" t="s">
        <v>24646</v>
      </c>
      <c r="I6455" s="118" t="s">
        <v>11632</v>
      </c>
      <c r="J6455" s="118" t="s">
        <v>10630</v>
      </c>
    </row>
    <row r="6456" spans="1:10" ht="12.75">
      <c r="A6456" s="118" t="s">
        <v>13447</v>
      </c>
      <c r="B6456" s="118" t="s">
        <v>24647</v>
      </c>
      <c r="C6456" s="118" t="b">
        <v>0</v>
      </c>
      <c r="D6456" s="118" t="e">
        <f t="shared" ca="1" si="1"/>
        <v>#NAME?</v>
      </c>
      <c r="E6456" s="118" t="s">
        <v>24648</v>
      </c>
      <c r="F6456" s="118" t="s">
        <v>24649</v>
      </c>
      <c r="G6456" s="118"/>
      <c r="H6456" s="118" t="s">
        <v>23341</v>
      </c>
      <c r="I6456" s="118" t="s">
        <v>7794</v>
      </c>
      <c r="J6456" s="118" t="s">
        <v>7795</v>
      </c>
    </row>
    <row r="6457" spans="1:10" ht="12.75">
      <c r="A6457" s="118" t="s">
        <v>24650</v>
      </c>
      <c r="B6457" s="118" t="s">
        <v>24651</v>
      </c>
      <c r="C6457" s="118" t="b">
        <v>0</v>
      </c>
      <c r="D6457" s="118" t="e">
        <f t="shared" ca="1" si="1"/>
        <v>#NAME?</v>
      </c>
      <c r="E6457" s="118" t="s">
        <v>24648</v>
      </c>
      <c r="F6457" s="118" t="s">
        <v>24652</v>
      </c>
      <c r="G6457" s="118"/>
      <c r="H6457" s="118" t="s">
        <v>5607</v>
      </c>
      <c r="I6457" s="118" t="s">
        <v>7794</v>
      </c>
      <c r="J6457" s="118" t="s">
        <v>7795</v>
      </c>
    </row>
    <row r="6458" spans="1:10" ht="12.75">
      <c r="A6458" s="118" t="s">
        <v>24653</v>
      </c>
      <c r="B6458" s="118" t="s">
        <v>9679</v>
      </c>
      <c r="C6458" s="118" t="b">
        <v>0</v>
      </c>
      <c r="D6458" s="118" t="e">
        <f t="shared" ca="1" si="1"/>
        <v>#NAME?</v>
      </c>
      <c r="E6458" s="118" t="s">
        <v>24648</v>
      </c>
      <c r="F6458" s="118" t="s">
        <v>24654</v>
      </c>
      <c r="G6458" s="118"/>
      <c r="H6458" s="118" t="s">
        <v>7611</v>
      </c>
      <c r="I6458" s="118" t="s">
        <v>7794</v>
      </c>
      <c r="J6458" s="118" t="s">
        <v>7795</v>
      </c>
    </row>
    <row r="6459" spans="1:10" ht="12.75">
      <c r="A6459" s="118" t="s">
        <v>1363</v>
      </c>
      <c r="B6459" s="118" t="s">
        <v>10329</v>
      </c>
      <c r="C6459" s="118" t="b">
        <v>0</v>
      </c>
      <c r="D6459" s="118" t="e">
        <f t="shared" ca="1" si="1"/>
        <v>#NAME?</v>
      </c>
      <c r="E6459" s="118" t="s">
        <v>24648</v>
      </c>
      <c r="F6459" s="118" t="s">
        <v>24655</v>
      </c>
      <c r="G6459" s="118"/>
      <c r="H6459" s="118" t="s">
        <v>54</v>
      </c>
      <c r="I6459" s="118" t="s">
        <v>7794</v>
      </c>
      <c r="J6459" s="118" t="s">
        <v>7795</v>
      </c>
    </row>
    <row r="6460" spans="1:10" ht="12.75">
      <c r="A6460" s="118" t="s">
        <v>1591</v>
      </c>
      <c r="B6460" s="118" t="s">
        <v>8853</v>
      </c>
      <c r="C6460" s="118" t="b">
        <v>0</v>
      </c>
      <c r="D6460" s="118" t="e">
        <f t="shared" ca="1" si="1"/>
        <v>#NAME?</v>
      </c>
      <c r="E6460" s="118" t="s">
        <v>24648</v>
      </c>
      <c r="F6460" s="118" t="s">
        <v>24656</v>
      </c>
      <c r="G6460" s="118"/>
      <c r="H6460" s="118" t="s">
        <v>4872</v>
      </c>
      <c r="I6460" s="118" t="s">
        <v>7794</v>
      </c>
      <c r="J6460" s="118" t="s">
        <v>7795</v>
      </c>
    </row>
    <row r="6461" spans="1:10" ht="12.75">
      <c r="A6461" s="118" t="s">
        <v>2268</v>
      </c>
      <c r="B6461" s="118" t="s">
        <v>24657</v>
      </c>
      <c r="C6461" s="118" t="b">
        <v>0</v>
      </c>
      <c r="D6461" s="118" t="e">
        <f t="shared" ca="1" si="1"/>
        <v>#NAME?</v>
      </c>
      <c r="E6461" s="118" t="s">
        <v>24648</v>
      </c>
      <c r="F6461" s="118" t="s">
        <v>24658</v>
      </c>
      <c r="G6461" s="118"/>
      <c r="H6461" s="118" t="s">
        <v>54</v>
      </c>
      <c r="I6461" s="118" t="s">
        <v>7794</v>
      </c>
      <c r="J6461" s="118" t="s">
        <v>7795</v>
      </c>
    </row>
    <row r="6462" spans="1:10" ht="12.75">
      <c r="A6462" s="118" t="s">
        <v>18671</v>
      </c>
      <c r="B6462" s="118" t="s">
        <v>24659</v>
      </c>
      <c r="C6462" s="118" t="b">
        <v>0</v>
      </c>
      <c r="D6462" s="118" t="e">
        <f t="shared" ca="1" si="1"/>
        <v>#NAME?</v>
      </c>
      <c r="E6462" s="118" t="s">
        <v>24648</v>
      </c>
      <c r="F6462" s="118" t="s">
        <v>24660</v>
      </c>
      <c r="G6462" s="118"/>
      <c r="H6462" s="118" t="s">
        <v>4485</v>
      </c>
      <c r="I6462" s="118" t="s">
        <v>7794</v>
      </c>
      <c r="J6462" s="118" t="s">
        <v>7795</v>
      </c>
    </row>
    <row r="6463" spans="1:10" ht="12.75">
      <c r="A6463" s="118" t="s">
        <v>18448</v>
      </c>
      <c r="B6463" s="118" t="s">
        <v>24661</v>
      </c>
      <c r="C6463" s="118" t="b">
        <v>0</v>
      </c>
      <c r="D6463" s="118" t="e">
        <f t="shared" ca="1" si="1"/>
        <v>#NAME?</v>
      </c>
      <c r="E6463" s="118" t="s">
        <v>24662</v>
      </c>
      <c r="F6463" s="118" t="s">
        <v>24663</v>
      </c>
      <c r="G6463" s="118"/>
      <c r="H6463" s="118" t="s">
        <v>4305</v>
      </c>
      <c r="I6463" s="118" t="s">
        <v>8990</v>
      </c>
      <c r="J6463" s="118"/>
    </row>
    <row r="6464" spans="1:10" ht="12.75">
      <c r="A6464" s="118" t="s">
        <v>24664</v>
      </c>
      <c r="B6464" s="118" t="s">
        <v>24665</v>
      </c>
      <c r="C6464" s="118" t="b">
        <v>0</v>
      </c>
      <c r="D6464" s="118" t="e">
        <f t="shared" ca="1" si="1"/>
        <v>#NAME?</v>
      </c>
      <c r="E6464" s="118" t="s">
        <v>24662</v>
      </c>
      <c r="F6464" s="118" t="s">
        <v>24666</v>
      </c>
      <c r="G6464" s="118"/>
      <c r="H6464" s="118" t="s">
        <v>4305</v>
      </c>
      <c r="I6464" s="118" t="s">
        <v>8990</v>
      </c>
      <c r="J6464" s="118"/>
    </row>
    <row r="6465" spans="1:10" ht="12.75">
      <c r="A6465" s="118" t="s">
        <v>24667</v>
      </c>
      <c r="B6465" s="118" t="s">
        <v>24668</v>
      </c>
      <c r="C6465" s="118" t="b">
        <v>0</v>
      </c>
      <c r="D6465" s="118" t="e">
        <f t="shared" ca="1" si="1"/>
        <v>#NAME?</v>
      </c>
      <c r="E6465" s="118" t="s">
        <v>24662</v>
      </c>
      <c r="F6465" s="118" t="s">
        <v>24669</v>
      </c>
      <c r="G6465" s="118"/>
      <c r="H6465" s="118" t="s">
        <v>4305</v>
      </c>
      <c r="I6465" s="118" t="s">
        <v>8990</v>
      </c>
      <c r="J6465" s="118"/>
    </row>
    <row r="6466" spans="1:10" ht="12.75">
      <c r="A6466" s="118" t="s">
        <v>24670</v>
      </c>
      <c r="B6466" s="118" t="s">
        <v>24671</v>
      </c>
      <c r="C6466" s="118" t="b">
        <v>0</v>
      </c>
      <c r="D6466" s="118" t="e">
        <f t="shared" ca="1" si="1"/>
        <v>#NAME?</v>
      </c>
      <c r="E6466" s="118" t="s">
        <v>24662</v>
      </c>
      <c r="F6466" s="118" t="s">
        <v>24672</v>
      </c>
      <c r="G6466" s="118"/>
      <c r="H6466" s="118" t="s">
        <v>4305</v>
      </c>
      <c r="I6466" s="118" t="s">
        <v>8990</v>
      </c>
      <c r="J6466" s="118"/>
    </row>
    <row r="6467" spans="1:10" ht="12.75">
      <c r="A6467" s="118" t="s">
        <v>20217</v>
      </c>
      <c r="B6467" s="118" t="s">
        <v>8138</v>
      </c>
      <c r="C6467" s="118" t="b">
        <v>0</v>
      </c>
      <c r="D6467" s="118" t="e">
        <f t="shared" ca="1" si="1"/>
        <v>#NAME?</v>
      </c>
      <c r="E6467" s="118" t="s">
        <v>24673</v>
      </c>
      <c r="F6467" s="118" t="s">
        <v>24674</v>
      </c>
      <c r="G6467" s="118"/>
      <c r="H6467" s="118" t="s">
        <v>4276</v>
      </c>
      <c r="I6467" s="118" t="s">
        <v>23623</v>
      </c>
      <c r="J6467" s="118" t="s">
        <v>7622</v>
      </c>
    </row>
    <row r="6468" spans="1:10" ht="12.75">
      <c r="A6468" s="118" t="s">
        <v>8894</v>
      </c>
      <c r="B6468" s="118" t="s">
        <v>8153</v>
      </c>
      <c r="C6468" s="118" t="b">
        <v>0</v>
      </c>
      <c r="D6468" s="118" t="e">
        <f t="shared" ca="1" si="1"/>
        <v>#NAME?</v>
      </c>
      <c r="E6468" s="118" t="s">
        <v>24673</v>
      </c>
      <c r="F6468" s="118" t="s">
        <v>24675</v>
      </c>
      <c r="G6468" s="118"/>
      <c r="H6468" s="118" t="s">
        <v>24676</v>
      </c>
      <c r="I6468" s="118" t="s">
        <v>23623</v>
      </c>
      <c r="J6468" s="118" t="s">
        <v>7622</v>
      </c>
    </row>
    <row r="6469" spans="1:10" ht="12.75">
      <c r="A6469" s="118" t="s">
        <v>8031</v>
      </c>
      <c r="B6469" s="118" t="s">
        <v>24677</v>
      </c>
      <c r="C6469" s="118" t="b">
        <v>0</v>
      </c>
      <c r="D6469" s="118" t="e">
        <f t="shared" ca="1" si="1"/>
        <v>#NAME?</v>
      </c>
      <c r="E6469" s="118" t="s">
        <v>24678</v>
      </c>
      <c r="F6469" s="118" t="s">
        <v>24679</v>
      </c>
      <c r="G6469" s="118"/>
      <c r="H6469" s="118" t="s">
        <v>4278</v>
      </c>
      <c r="I6469" s="118" t="s">
        <v>14479</v>
      </c>
      <c r="J6469" s="118" t="s">
        <v>10551</v>
      </c>
    </row>
    <row r="6470" spans="1:10" ht="12.75">
      <c r="A6470" s="118" t="s">
        <v>1769</v>
      </c>
      <c r="B6470" s="118" t="s">
        <v>24680</v>
      </c>
      <c r="C6470" s="118" t="b">
        <v>0</v>
      </c>
      <c r="D6470" s="118" t="e">
        <f t="shared" ca="1" si="1"/>
        <v>#NAME?</v>
      </c>
      <c r="E6470" s="118" t="s">
        <v>24678</v>
      </c>
      <c r="F6470" s="118" t="s">
        <v>24681</v>
      </c>
      <c r="G6470" s="118"/>
      <c r="H6470" s="118" t="s">
        <v>5288</v>
      </c>
      <c r="I6470" s="118" t="s">
        <v>14479</v>
      </c>
      <c r="J6470" s="118" t="s">
        <v>10551</v>
      </c>
    </row>
    <row r="6471" spans="1:10" ht="12.75">
      <c r="A6471" s="118" t="s">
        <v>24682</v>
      </c>
      <c r="B6471" s="118" t="s">
        <v>24683</v>
      </c>
      <c r="C6471" s="118" t="b">
        <v>0</v>
      </c>
      <c r="D6471" s="118" t="e">
        <f t="shared" ca="1" si="1"/>
        <v>#NAME?</v>
      </c>
      <c r="E6471" s="118" t="s">
        <v>24684</v>
      </c>
      <c r="F6471" s="118" t="s">
        <v>24685</v>
      </c>
      <c r="G6471" s="118"/>
      <c r="H6471" s="118" t="s">
        <v>24686</v>
      </c>
      <c r="I6471" s="118" t="s">
        <v>7755</v>
      </c>
      <c r="J6471" s="118" t="s">
        <v>7756</v>
      </c>
    </row>
    <row r="6472" spans="1:10" ht="12.75">
      <c r="A6472" s="118" t="s">
        <v>7924</v>
      </c>
      <c r="B6472" s="118" t="s">
        <v>24687</v>
      </c>
      <c r="C6472" s="118" t="b">
        <v>0</v>
      </c>
      <c r="D6472" s="118" t="e">
        <f t="shared" ca="1" si="1"/>
        <v>#NAME?</v>
      </c>
      <c r="E6472" s="118" t="s">
        <v>24684</v>
      </c>
      <c r="F6472" s="118" t="s">
        <v>24688</v>
      </c>
      <c r="G6472" s="118"/>
      <c r="H6472" s="118" t="s">
        <v>24689</v>
      </c>
      <c r="I6472" s="118" t="s">
        <v>7755</v>
      </c>
      <c r="J6472" s="118" t="s">
        <v>7756</v>
      </c>
    </row>
    <row r="6473" spans="1:10" ht="12.75">
      <c r="A6473" s="118" t="s">
        <v>10990</v>
      </c>
      <c r="B6473" s="118" t="s">
        <v>24690</v>
      </c>
      <c r="C6473" s="118" t="b">
        <v>0</v>
      </c>
      <c r="D6473" s="118" t="e">
        <f t="shared" ca="1" si="1"/>
        <v>#NAME?</v>
      </c>
      <c r="E6473" s="118" t="s">
        <v>24691</v>
      </c>
      <c r="F6473" s="118" t="s">
        <v>24692</v>
      </c>
      <c r="G6473" s="118"/>
      <c r="H6473" s="118" t="s">
        <v>4278</v>
      </c>
      <c r="I6473" s="118" t="s">
        <v>17454</v>
      </c>
      <c r="J6473" s="118" t="s">
        <v>7636</v>
      </c>
    </row>
    <row r="6474" spans="1:10" ht="12.75">
      <c r="A6474" s="118" t="s">
        <v>10596</v>
      </c>
      <c r="B6474" s="118" t="s">
        <v>17450</v>
      </c>
      <c r="C6474" s="118" t="b">
        <v>0</v>
      </c>
      <c r="D6474" s="118" t="e">
        <f t="shared" ca="1" si="1"/>
        <v>#NAME?</v>
      </c>
      <c r="E6474" s="118" t="s">
        <v>24691</v>
      </c>
      <c r="F6474" s="118" t="s">
        <v>24693</v>
      </c>
      <c r="G6474" s="118"/>
      <c r="H6474" s="118" t="s">
        <v>17382</v>
      </c>
      <c r="I6474" s="118" t="s">
        <v>17454</v>
      </c>
      <c r="J6474" s="118" t="s">
        <v>7636</v>
      </c>
    </row>
    <row r="6475" spans="1:10" ht="12.75">
      <c r="A6475" s="118" t="s">
        <v>882</v>
      </c>
      <c r="B6475" s="118" t="s">
        <v>17455</v>
      </c>
      <c r="C6475" s="118" t="b">
        <v>0</v>
      </c>
      <c r="D6475" s="118" t="e">
        <f t="shared" ca="1" si="1"/>
        <v>#NAME?</v>
      </c>
      <c r="E6475" s="118" t="s">
        <v>24691</v>
      </c>
      <c r="F6475" s="118" t="s">
        <v>24694</v>
      </c>
      <c r="G6475" s="118"/>
      <c r="H6475" s="118" t="s">
        <v>17382</v>
      </c>
      <c r="I6475" s="118" t="s">
        <v>17454</v>
      </c>
      <c r="J6475" s="118" t="s">
        <v>7636</v>
      </c>
    </row>
    <row r="6476" spans="1:10" ht="12.75">
      <c r="A6476" s="118" t="s">
        <v>882</v>
      </c>
      <c r="B6476" s="118" t="s">
        <v>24695</v>
      </c>
      <c r="C6476" s="118" t="b">
        <v>0</v>
      </c>
      <c r="D6476" s="118" t="e">
        <f t="shared" ca="1" si="1"/>
        <v>#NAME?</v>
      </c>
      <c r="E6476" s="118" t="s">
        <v>24691</v>
      </c>
      <c r="F6476" s="118" t="s">
        <v>24696</v>
      </c>
      <c r="G6476" s="118"/>
      <c r="H6476" s="118" t="s">
        <v>24697</v>
      </c>
      <c r="I6476" s="118" t="s">
        <v>17454</v>
      </c>
      <c r="J6476" s="118" t="s">
        <v>7636</v>
      </c>
    </row>
    <row r="6477" spans="1:10" ht="12.75">
      <c r="A6477" s="118" t="s">
        <v>9679</v>
      </c>
      <c r="B6477" s="118" t="s">
        <v>1608</v>
      </c>
      <c r="C6477" s="118" t="b">
        <v>0</v>
      </c>
      <c r="D6477" s="118" t="e">
        <f t="shared" ca="1" si="1"/>
        <v>#NAME?</v>
      </c>
      <c r="E6477" s="118" t="s">
        <v>24698</v>
      </c>
      <c r="F6477" s="118" t="s">
        <v>24699</v>
      </c>
      <c r="G6477" s="118"/>
      <c r="H6477" s="118" t="s">
        <v>5121</v>
      </c>
      <c r="I6477" s="118" t="s">
        <v>7755</v>
      </c>
      <c r="J6477" s="118" t="s">
        <v>7756</v>
      </c>
    </row>
    <row r="6478" spans="1:10" ht="12.75">
      <c r="A6478" s="118" t="s">
        <v>21229</v>
      </c>
      <c r="B6478" s="118" t="s">
        <v>2209</v>
      </c>
      <c r="C6478" s="118" t="b">
        <v>0</v>
      </c>
      <c r="D6478" s="118" t="e">
        <f t="shared" ca="1" si="1"/>
        <v>#NAME?</v>
      </c>
      <c r="E6478" s="118" t="s">
        <v>24698</v>
      </c>
      <c r="F6478" s="118" t="s">
        <v>24700</v>
      </c>
      <c r="G6478" s="118"/>
      <c r="H6478" s="118" t="s">
        <v>24701</v>
      </c>
      <c r="I6478" s="118" t="s">
        <v>7755</v>
      </c>
      <c r="J6478" s="118" t="s">
        <v>7756</v>
      </c>
    </row>
    <row r="6479" spans="1:10" ht="12.75">
      <c r="A6479" s="118" t="s">
        <v>882</v>
      </c>
      <c r="B6479" s="118" t="s">
        <v>24702</v>
      </c>
      <c r="C6479" s="118" t="b">
        <v>0</v>
      </c>
      <c r="D6479" s="118" t="e">
        <f t="shared" ca="1" si="1"/>
        <v>#NAME?</v>
      </c>
      <c r="E6479" s="118" t="s">
        <v>24698</v>
      </c>
      <c r="F6479" s="118" t="s">
        <v>24703</v>
      </c>
      <c r="G6479" s="118"/>
      <c r="H6479" s="118" t="s">
        <v>4872</v>
      </c>
      <c r="I6479" s="118" t="s">
        <v>7755</v>
      </c>
      <c r="J6479" s="118" t="s">
        <v>7756</v>
      </c>
    </row>
    <row r="6480" spans="1:10" ht="12.75">
      <c r="A6480" s="118" t="s">
        <v>995</v>
      </c>
      <c r="B6480" s="118" t="s">
        <v>24704</v>
      </c>
      <c r="C6480" s="118" t="b">
        <v>0</v>
      </c>
      <c r="D6480" s="118" t="e">
        <f t="shared" ca="1" si="1"/>
        <v>#NAME?</v>
      </c>
      <c r="E6480" s="118" t="s">
        <v>24698</v>
      </c>
      <c r="F6480" s="118" t="s">
        <v>24705</v>
      </c>
      <c r="G6480" s="118"/>
      <c r="H6480" s="118" t="s">
        <v>5121</v>
      </c>
      <c r="I6480" s="118" t="s">
        <v>7755</v>
      </c>
      <c r="J6480" s="118" t="s">
        <v>7756</v>
      </c>
    </row>
    <row r="6481" spans="1:10" ht="12.75">
      <c r="A6481" s="118" t="s">
        <v>10777</v>
      </c>
      <c r="B6481" s="118" t="s">
        <v>24706</v>
      </c>
      <c r="C6481" s="118" t="b">
        <v>0</v>
      </c>
      <c r="D6481" s="118" t="e">
        <f t="shared" ca="1" si="1"/>
        <v>#NAME?</v>
      </c>
      <c r="E6481" s="118" t="s">
        <v>24698</v>
      </c>
      <c r="F6481" s="118" t="s">
        <v>24707</v>
      </c>
      <c r="G6481" s="118"/>
      <c r="H6481" s="118" t="s">
        <v>4485</v>
      </c>
      <c r="I6481" s="118" t="s">
        <v>7755</v>
      </c>
      <c r="J6481" s="118" t="s">
        <v>7756</v>
      </c>
    </row>
    <row r="6482" spans="1:10" ht="12.75">
      <c r="A6482" s="118" t="s">
        <v>902</v>
      </c>
      <c r="B6482" s="118" t="s">
        <v>7758</v>
      </c>
      <c r="C6482" s="118" t="b">
        <v>0</v>
      </c>
      <c r="D6482" s="118" t="e">
        <f t="shared" ca="1" si="1"/>
        <v>#NAME?</v>
      </c>
      <c r="E6482" s="118" t="s">
        <v>5346</v>
      </c>
      <c r="F6482" s="118" t="s">
        <v>24708</v>
      </c>
      <c r="G6482" s="118"/>
      <c r="H6482" s="118" t="s">
        <v>54</v>
      </c>
      <c r="I6482" s="118" t="s">
        <v>7642</v>
      </c>
      <c r="J6482" s="118"/>
    </row>
    <row r="6483" spans="1:10" ht="12.75">
      <c r="A6483" s="118" t="s">
        <v>8744</v>
      </c>
      <c r="B6483" s="118" t="s">
        <v>24709</v>
      </c>
      <c r="C6483" s="118" t="b">
        <v>0</v>
      </c>
      <c r="D6483" s="118" t="e">
        <f t="shared" ca="1" si="1"/>
        <v>#NAME?</v>
      </c>
      <c r="E6483" s="118" t="s">
        <v>5346</v>
      </c>
      <c r="F6483" s="118" t="s">
        <v>24710</v>
      </c>
      <c r="G6483" s="118"/>
      <c r="H6483" s="118" t="s">
        <v>54</v>
      </c>
      <c r="I6483" s="118" t="s">
        <v>7642</v>
      </c>
      <c r="J6483" s="118"/>
    </row>
    <row r="6484" spans="1:10" ht="12.75">
      <c r="A6484" s="118" t="s">
        <v>10773</v>
      </c>
      <c r="B6484" s="118" t="s">
        <v>24711</v>
      </c>
      <c r="C6484" s="118" t="b">
        <v>0</v>
      </c>
      <c r="D6484" s="118" t="e">
        <f t="shared" ca="1" si="1"/>
        <v>#NAME?</v>
      </c>
      <c r="E6484" s="118" t="s">
        <v>5346</v>
      </c>
      <c r="F6484" s="118" t="s">
        <v>24712</v>
      </c>
      <c r="G6484" s="118"/>
      <c r="H6484" s="118" t="s">
        <v>54</v>
      </c>
      <c r="I6484" s="118" t="s">
        <v>3131</v>
      </c>
      <c r="J6484" s="118" t="s">
        <v>7622</v>
      </c>
    </row>
    <row r="6485" spans="1:10" ht="12.75">
      <c r="A6485" s="118" t="s">
        <v>13388</v>
      </c>
      <c r="B6485" s="118" t="s">
        <v>15276</v>
      </c>
      <c r="C6485" s="118" t="b">
        <v>0</v>
      </c>
      <c r="D6485" s="118" t="e">
        <f t="shared" ca="1" si="1"/>
        <v>#NAME?</v>
      </c>
      <c r="E6485" s="118" t="s">
        <v>5346</v>
      </c>
      <c r="F6485" s="118" t="s">
        <v>24713</v>
      </c>
      <c r="G6485" s="118"/>
      <c r="H6485" s="118" t="s">
        <v>54</v>
      </c>
      <c r="I6485" s="118" t="s">
        <v>7642</v>
      </c>
      <c r="J6485" s="118"/>
    </row>
    <row r="6486" spans="1:10" ht="12.75">
      <c r="A6486" s="118" t="s">
        <v>16465</v>
      </c>
      <c r="B6486" s="118" t="s">
        <v>24714</v>
      </c>
      <c r="C6486" s="118" t="b">
        <v>0</v>
      </c>
      <c r="D6486" s="118" t="e">
        <f t="shared" ca="1" si="1"/>
        <v>#NAME?</v>
      </c>
      <c r="E6486" s="118" t="s">
        <v>5346</v>
      </c>
      <c r="F6486" s="118" t="s">
        <v>24715</v>
      </c>
      <c r="G6486" s="118"/>
      <c r="H6486" s="118" t="s">
        <v>54</v>
      </c>
      <c r="I6486" s="118" t="s">
        <v>10067</v>
      </c>
      <c r="J6486" s="118"/>
    </row>
    <row r="6487" spans="1:10" ht="12.75">
      <c r="A6487" s="118" t="s">
        <v>826</v>
      </c>
      <c r="B6487" s="118" t="s">
        <v>7831</v>
      </c>
      <c r="C6487" s="118" t="b">
        <v>0</v>
      </c>
      <c r="D6487" s="118" t="e">
        <f t="shared" ca="1" si="1"/>
        <v>#NAME?</v>
      </c>
      <c r="E6487" s="118" t="s">
        <v>5346</v>
      </c>
      <c r="F6487" s="118" t="s">
        <v>24716</v>
      </c>
      <c r="G6487" s="118"/>
      <c r="H6487" s="118" t="s">
        <v>54</v>
      </c>
      <c r="I6487" s="118" t="s">
        <v>7642</v>
      </c>
      <c r="J6487" s="118"/>
    </row>
    <row r="6488" spans="1:10" ht="12.75">
      <c r="A6488" s="118" t="s">
        <v>24717</v>
      </c>
      <c r="B6488" s="118" t="s">
        <v>24718</v>
      </c>
      <c r="C6488" s="118" t="b">
        <v>0</v>
      </c>
      <c r="D6488" s="118" t="e">
        <f t="shared" ca="1" si="1"/>
        <v>#NAME?</v>
      </c>
      <c r="E6488" s="118" t="s">
        <v>5346</v>
      </c>
      <c r="F6488" s="118" t="s">
        <v>24719</v>
      </c>
      <c r="G6488" s="118"/>
      <c r="H6488" s="118" t="s">
        <v>54</v>
      </c>
      <c r="I6488" s="118" t="s">
        <v>10067</v>
      </c>
      <c r="J6488" s="118"/>
    </row>
    <row r="6489" spans="1:10" ht="12.75">
      <c r="A6489" s="118" t="s">
        <v>1544</v>
      </c>
      <c r="B6489" s="118" t="s">
        <v>24720</v>
      </c>
      <c r="C6489" s="118" t="b">
        <v>0</v>
      </c>
      <c r="D6489" s="118" t="e">
        <f t="shared" ca="1" si="1"/>
        <v>#NAME?</v>
      </c>
      <c r="E6489" s="118" t="s">
        <v>5346</v>
      </c>
      <c r="F6489" s="118" t="s">
        <v>24721</v>
      </c>
      <c r="G6489" s="118"/>
      <c r="H6489" s="118" t="s">
        <v>54</v>
      </c>
      <c r="I6489" s="118" t="s">
        <v>3131</v>
      </c>
      <c r="J6489" s="118" t="s">
        <v>7622</v>
      </c>
    </row>
    <row r="6490" spans="1:10" ht="12.75">
      <c r="A6490" s="118" t="s">
        <v>1495</v>
      </c>
      <c r="B6490" s="118" t="s">
        <v>24711</v>
      </c>
      <c r="C6490" s="118" t="b">
        <v>0</v>
      </c>
      <c r="D6490" s="118" t="e">
        <f t="shared" ca="1" si="1"/>
        <v>#NAME?</v>
      </c>
      <c r="E6490" s="118" t="s">
        <v>5346</v>
      </c>
      <c r="F6490" s="118" t="s">
        <v>24722</v>
      </c>
      <c r="G6490" s="118"/>
      <c r="H6490" s="118" t="s">
        <v>54</v>
      </c>
      <c r="I6490" s="118" t="s">
        <v>10067</v>
      </c>
      <c r="J6490" s="118"/>
    </row>
    <row r="6491" spans="1:10" ht="12.75">
      <c r="A6491" s="118" t="s">
        <v>19042</v>
      </c>
      <c r="B6491" s="118" t="s">
        <v>24723</v>
      </c>
      <c r="C6491" s="118" t="b">
        <v>0</v>
      </c>
      <c r="D6491" s="118" t="e">
        <f t="shared" ca="1" si="1"/>
        <v>#NAME?</v>
      </c>
      <c r="E6491" s="118" t="s">
        <v>5346</v>
      </c>
      <c r="F6491" s="118" t="s">
        <v>24724</v>
      </c>
      <c r="G6491" s="118"/>
      <c r="H6491" s="118" t="s">
        <v>4485</v>
      </c>
      <c r="I6491" s="118" t="s">
        <v>10067</v>
      </c>
      <c r="J6491" s="118"/>
    </row>
    <row r="6492" spans="1:10" ht="12.75">
      <c r="A6492" s="118" t="s">
        <v>19550</v>
      </c>
      <c r="B6492" s="118" t="s">
        <v>8553</v>
      </c>
      <c r="C6492" s="118" t="b">
        <v>0</v>
      </c>
      <c r="D6492" s="118" t="e">
        <f t="shared" ca="1" si="1"/>
        <v>#NAME?</v>
      </c>
      <c r="E6492" s="118" t="s">
        <v>5346</v>
      </c>
      <c r="F6492" s="118" t="s">
        <v>24725</v>
      </c>
      <c r="G6492" s="118"/>
      <c r="H6492" s="118" t="s">
        <v>54</v>
      </c>
      <c r="I6492" s="118" t="s">
        <v>7642</v>
      </c>
      <c r="J6492" s="118"/>
    </row>
    <row r="6493" spans="1:10" ht="12.75">
      <c r="A6493" s="118" t="s">
        <v>24726</v>
      </c>
      <c r="B6493" s="118" t="s">
        <v>8192</v>
      </c>
      <c r="C6493" s="118" t="b">
        <v>0</v>
      </c>
      <c r="D6493" s="118" t="e">
        <f t="shared" ca="1" si="1"/>
        <v>#NAME?</v>
      </c>
      <c r="E6493" s="118" t="s">
        <v>5346</v>
      </c>
      <c r="F6493" s="118" t="s">
        <v>24727</v>
      </c>
      <c r="G6493" s="118"/>
      <c r="H6493" s="118" t="s">
        <v>4485</v>
      </c>
      <c r="I6493" s="118" t="s">
        <v>10067</v>
      </c>
      <c r="J6493" s="118"/>
    </row>
    <row r="6494" spans="1:10" ht="12.75">
      <c r="A6494" s="118" t="s">
        <v>10942</v>
      </c>
      <c r="B6494" s="118" t="s">
        <v>24728</v>
      </c>
      <c r="C6494" s="118" t="b">
        <v>0</v>
      </c>
      <c r="D6494" s="118" t="e">
        <f t="shared" ca="1" si="1"/>
        <v>#NAME?</v>
      </c>
      <c r="E6494" s="118" t="s">
        <v>24729</v>
      </c>
      <c r="F6494" s="118" t="s">
        <v>24730</v>
      </c>
      <c r="G6494" s="118"/>
      <c r="H6494" s="118" t="s">
        <v>54</v>
      </c>
      <c r="I6494" s="118" t="s">
        <v>8050</v>
      </c>
      <c r="J6494" s="118"/>
    </row>
    <row r="6495" spans="1:10" ht="12.75">
      <c r="A6495" s="118" t="s">
        <v>24731</v>
      </c>
      <c r="B6495" s="118" t="s">
        <v>24732</v>
      </c>
      <c r="C6495" s="118" t="b">
        <v>0</v>
      </c>
      <c r="D6495" s="118" t="e">
        <f t="shared" ca="1" si="1"/>
        <v>#NAME?</v>
      </c>
      <c r="E6495" s="118" t="s">
        <v>24729</v>
      </c>
      <c r="F6495" s="118" t="s">
        <v>24733</v>
      </c>
      <c r="G6495" s="118"/>
      <c r="H6495" s="118" t="s">
        <v>54</v>
      </c>
      <c r="I6495" s="118" t="s">
        <v>8050</v>
      </c>
      <c r="J6495" s="118"/>
    </row>
    <row r="6496" spans="1:10" ht="12.75">
      <c r="A6496" s="118" t="s">
        <v>17816</v>
      </c>
      <c r="B6496" s="118" t="s">
        <v>24734</v>
      </c>
      <c r="C6496" s="118" t="b">
        <v>0</v>
      </c>
      <c r="D6496" s="118" t="e">
        <f t="shared" ca="1" si="1"/>
        <v>#NAME?</v>
      </c>
      <c r="E6496" s="118" t="s">
        <v>24729</v>
      </c>
      <c r="F6496" s="118" t="s">
        <v>24735</v>
      </c>
      <c r="G6496" s="118"/>
      <c r="H6496" s="118" t="s">
        <v>54</v>
      </c>
      <c r="I6496" s="118" t="s">
        <v>8050</v>
      </c>
      <c r="J6496" s="118"/>
    </row>
    <row r="6497" spans="1:10" ht="12.75">
      <c r="A6497" s="118" t="s">
        <v>24736</v>
      </c>
      <c r="B6497" s="118" t="s">
        <v>8192</v>
      </c>
      <c r="C6497" s="118" t="b">
        <v>0</v>
      </c>
      <c r="D6497" s="118" t="e">
        <f t="shared" ca="1" si="1"/>
        <v>#NAME?</v>
      </c>
      <c r="E6497" s="118" t="s">
        <v>24729</v>
      </c>
      <c r="F6497" s="118" t="s">
        <v>24737</v>
      </c>
      <c r="G6497" s="118"/>
      <c r="H6497" s="118" t="s">
        <v>7611</v>
      </c>
      <c r="I6497" s="118" t="s">
        <v>8050</v>
      </c>
      <c r="J6497" s="118"/>
    </row>
    <row r="6498" spans="1:10" ht="12.75">
      <c r="A6498" s="118" t="s">
        <v>24738</v>
      </c>
      <c r="B6498" s="118" t="s">
        <v>21501</v>
      </c>
      <c r="C6498" s="118" t="b">
        <v>0</v>
      </c>
      <c r="D6498" s="118" t="e">
        <f t="shared" ca="1" si="1"/>
        <v>#NAME?</v>
      </c>
      <c r="E6498" s="118" t="s">
        <v>24729</v>
      </c>
      <c r="F6498" s="118" t="s">
        <v>24739</v>
      </c>
      <c r="G6498" s="118"/>
      <c r="H6498" s="118" t="s">
        <v>54</v>
      </c>
      <c r="I6498" s="118" t="s">
        <v>8050</v>
      </c>
      <c r="J6498" s="118"/>
    </row>
    <row r="6499" spans="1:10" ht="12.75">
      <c r="A6499" s="118" t="s">
        <v>8024</v>
      </c>
      <c r="B6499" s="118" t="s">
        <v>24740</v>
      </c>
      <c r="C6499" s="118" t="b">
        <v>0</v>
      </c>
      <c r="D6499" s="118" t="e">
        <f t="shared" ca="1" si="1"/>
        <v>#NAME?</v>
      </c>
      <c r="E6499" s="118" t="s">
        <v>24729</v>
      </c>
      <c r="F6499" s="118" t="s">
        <v>24741</v>
      </c>
      <c r="G6499" s="118"/>
      <c r="H6499" s="118" t="s">
        <v>54</v>
      </c>
      <c r="I6499" s="118" t="s">
        <v>8050</v>
      </c>
      <c r="J6499" s="118"/>
    </row>
    <row r="6500" spans="1:10" ht="12.75">
      <c r="A6500" s="118" t="s">
        <v>24384</v>
      </c>
      <c r="B6500" s="118" t="s">
        <v>24742</v>
      </c>
      <c r="C6500" s="118" t="b">
        <v>0</v>
      </c>
      <c r="D6500" s="118" t="e">
        <f t="shared" ca="1" si="1"/>
        <v>#NAME?</v>
      </c>
      <c r="E6500" s="118" t="s">
        <v>24729</v>
      </c>
      <c r="F6500" s="118" t="s">
        <v>24743</v>
      </c>
      <c r="G6500" s="118"/>
      <c r="H6500" s="118" t="s">
        <v>5273</v>
      </c>
      <c r="I6500" s="118" t="s">
        <v>11777</v>
      </c>
      <c r="J6500" s="118"/>
    </row>
    <row r="6501" spans="1:10" ht="12.75">
      <c r="A6501" s="118" t="s">
        <v>24744</v>
      </c>
      <c r="B6501" s="118" t="s">
        <v>24745</v>
      </c>
      <c r="C6501" s="118" t="b">
        <v>0</v>
      </c>
      <c r="D6501" s="118" t="e">
        <f t="shared" ca="1" si="1"/>
        <v>#NAME?</v>
      </c>
      <c r="E6501" s="118" t="s">
        <v>24729</v>
      </c>
      <c r="F6501" s="118" t="s">
        <v>24746</v>
      </c>
      <c r="G6501" s="118"/>
      <c r="H6501" s="118" t="s">
        <v>5273</v>
      </c>
      <c r="I6501" s="118" t="s">
        <v>11777</v>
      </c>
      <c r="J6501" s="118"/>
    </row>
    <row r="6502" spans="1:10" ht="12.75">
      <c r="A6502" s="118" t="s">
        <v>24747</v>
      </c>
      <c r="B6502" s="118" t="s">
        <v>24748</v>
      </c>
      <c r="C6502" s="118" t="b">
        <v>0</v>
      </c>
      <c r="D6502" s="118" t="e">
        <f t="shared" ca="1" si="1"/>
        <v>#NAME?</v>
      </c>
      <c r="E6502" s="118" t="s">
        <v>24729</v>
      </c>
      <c r="F6502" s="118" t="s">
        <v>24749</v>
      </c>
      <c r="G6502" s="118"/>
      <c r="H6502" s="118" t="s">
        <v>54</v>
      </c>
      <c r="I6502" s="118" t="s">
        <v>8050</v>
      </c>
      <c r="J6502" s="118"/>
    </row>
    <row r="6503" spans="1:10" ht="12.75">
      <c r="A6503" s="118" t="s">
        <v>9029</v>
      </c>
      <c r="B6503" s="118" t="s">
        <v>24750</v>
      </c>
      <c r="C6503" s="118" t="b">
        <v>0</v>
      </c>
      <c r="D6503" s="118" t="e">
        <f t="shared" ca="1" si="1"/>
        <v>#NAME?</v>
      </c>
      <c r="E6503" s="118" t="s">
        <v>24729</v>
      </c>
      <c r="F6503" s="118" t="s">
        <v>24751</v>
      </c>
      <c r="G6503" s="118"/>
      <c r="H6503" s="118" t="s">
        <v>54</v>
      </c>
      <c r="I6503" s="118" t="s">
        <v>11777</v>
      </c>
      <c r="J6503" s="118"/>
    </row>
    <row r="6504" spans="1:10" ht="12.75">
      <c r="A6504" s="118" t="s">
        <v>13867</v>
      </c>
      <c r="B6504" s="118" t="s">
        <v>24752</v>
      </c>
      <c r="C6504" s="118" t="b">
        <v>0</v>
      </c>
      <c r="D6504" s="118" t="e">
        <f t="shared" ca="1" si="1"/>
        <v>#NAME?</v>
      </c>
      <c r="E6504" s="118" t="s">
        <v>24729</v>
      </c>
      <c r="F6504" s="118" t="s">
        <v>24753</v>
      </c>
      <c r="G6504" s="118"/>
      <c r="H6504" s="118" t="s">
        <v>4278</v>
      </c>
      <c r="I6504" s="118" t="s">
        <v>8050</v>
      </c>
      <c r="J6504" s="118"/>
    </row>
    <row r="6505" spans="1:10" ht="12.75">
      <c r="A6505" s="118" t="s">
        <v>24754</v>
      </c>
      <c r="B6505" s="118" t="s">
        <v>24755</v>
      </c>
      <c r="C6505" s="118" t="b">
        <v>0</v>
      </c>
      <c r="D6505" s="118" t="e">
        <f t="shared" ca="1" si="1"/>
        <v>#NAME?</v>
      </c>
      <c r="E6505" s="118" t="s">
        <v>24756</v>
      </c>
      <c r="F6505" s="118" t="s">
        <v>24757</v>
      </c>
      <c r="G6505" s="118"/>
      <c r="H6505" s="118" t="s">
        <v>5064</v>
      </c>
      <c r="I6505" s="118" t="s">
        <v>11902</v>
      </c>
      <c r="J6505" s="118"/>
    </row>
    <row r="6506" spans="1:10" ht="12.75">
      <c r="A6506" s="118" t="s">
        <v>24758</v>
      </c>
      <c r="B6506" s="118" t="s">
        <v>8808</v>
      </c>
      <c r="C6506" s="118" t="b">
        <v>0</v>
      </c>
      <c r="D6506" s="118" t="e">
        <f t="shared" ca="1" si="1"/>
        <v>#NAME?</v>
      </c>
      <c r="E6506" s="118" t="s">
        <v>24759</v>
      </c>
      <c r="F6506" s="118" t="s">
        <v>24760</v>
      </c>
      <c r="G6506" s="118"/>
      <c r="H6506" s="118" t="s">
        <v>4276</v>
      </c>
      <c r="I6506" s="118" t="s">
        <v>8050</v>
      </c>
      <c r="J6506" s="118"/>
    </row>
    <row r="6507" spans="1:10" ht="12.75">
      <c r="A6507" s="118" t="s">
        <v>902</v>
      </c>
      <c r="B6507" s="118" t="s">
        <v>24761</v>
      </c>
      <c r="C6507" s="118" t="b">
        <v>0</v>
      </c>
      <c r="D6507" s="118" t="e">
        <f t="shared" ca="1" si="1"/>
        <v>#NAME?</v>
      </c>
      <c r="E6507" s="118" t="s">
        <v>24762</v>
      </c>
      <c r="F6507" s="118" t="s">
        <v>24763</v>
      </c>
      <c r="G6507" s="118"/>
      <c r="H6507" s="118" t="s">
        <v>4227</v>
      </c>
      <c r="I6507" s="118" t="s">
        <v>7590</v>
      </c>
      <c r="J6507" s="118" t="s">
        <v>7591</v>
      </c>
    </row>
    <row r="6508" spans="1:10" ht="12.75">
      <c r="A6508" s="118" t="s">
        <v>11821</v>
      </c>
      <c r="B6508" s="118" t="s">
        <v>12886</v>
      </c>
      <c r="C6508" s="118" t="b">
        <v>0</v>
      </c>
      <c r="D6508" s="118" t="e">
        <f t="shared" ca="1" si="1"/>
        <v>#NAME?</v>
      </c>
      <c r="E6508" s="118" t="s">
        <v>24762</v>
      </c>
      <c r="F6508" s="118" t="s">
        <v>24764</v>
      </c>
      <c r="G6508" s="118"/>
      <c r="H6508" s="118" t="s">
        <v>4227</v>
      </c>
      <c r="I6508" s="118" t="s">
        <v>7590</v>
      </c>
      <c r="J6508" s="118" t="s">
        <v>7591</v>
      </c>
    </row>
    <row r="6509" spans="1:10" ht="12.75">
      <c r="A6509" s="118" t="s">
        <v>1026</v>
      </c>
      <c r="B6509" s="118" t="s">
        <v>24765</v>
      </c>
      <c r="C6509" s="118" t="b">
        <v>0</v>
      </c>
      <c r="D6509" s="118" t="e">
        <f t="shared" ca="1" si="1"/>
        <v>#NAME?</v>
      </c>
      <c r="E6509" s="118" t="s">
        <v>24762</v>
      </c>
      <c r="F6509" s="118" t="s">
        <v>4135</v>
      </c>
      <c r="G6509" s="118"/>
      <c r="H6509" s="118" t="s">
        <v>4227</v>
      </c>
      <c r="I6509" s="118" t="s">
        <v>7590</v>
      </c>
      <c r="J6509" s="118" t="s">
        <v>7591</v>
      </c>
    </row>
    <row r="6510" spans="1:10" ht="12.75">
      <c r="A6510" s="118" t="s">
        <v>8422</v>
      </c>
      <c r="B6510" s="118" t="s">
        <v>16610</v>
      </c>
      <c r="C6510" s="118" t="b">
        <v>0</v>
      </c>
      <c r="D6510" s="118" t="e">
        <f t="shared" ca="1" si="1"/>
        <v>#NAME?</v>
      </c>
      <c r="E6510" s="118" t="s">
        <v>24766</v>
      </c>
      <c r="F6510" s="118" t="s">
        <v>24767</v>
      </c>
      <c r="G6510" s="118"/>
      <c r="H6510" s="118" t="s">
        <v>4278</v>
      </c>
      <c r="I6510" s="118" t="s">
        <v>7642</v>
      </c>
      <c r="J6510" s="118"/>
    </row>
    <row r="6511" spans="1:10" ht="12.75">
      <c r="A6511" s="118" t="s">
        <v>826</v>
      </c>
      <c r="B6511" s="118" t="s">
        <v>9181</v>
      </c>
      <c r="C6511" s="118" t="b">
        <v>0</v>
      </c>
      <c r="D6511" s="118" t="e">
        <f t="shared" ca="1" si="1"/>
        <v>#NAME?</v>
      </c>
      <c r="E6511" s="118" t="s">
        <v>24766</v>
      </c>
      <c r="F6511" s="118" t="s">
        <v>24768</v>
      </c>
      <c r="G6511" s="118"/>
      <c r="H6511" s="118" t="s">
        <v>4278</v>
      </c>
      <c r="I6511" s="118" t="s">
        <v>7642</v>
      </c>
      <c r="J6511" s="118"/>
    </row>
    <row r="6512" spans="1:10" ht="12.75">
      <c r="A6512" s="118" t="s">
        <v>1124</v>
      </c>
      <c r="B6512" s="118" t="s">
        <v>24769</v>
      </c>
      <c r="C6512" s="118" t="b">
        <v>0</v>
      </c>
      <c r="D6512" s="118" t="e">
        <f t="shared" ca="1" si="1"/>
        <v>#NAME?</v>
      </c>
      <c r="E6512" s="118" t="s">
        <v>24766</v>
      </c>
      <c r="F6512" s="118" t="s">
        <v>24770</v>
      </c>
      <c r="G6512" s="118"/>
      <c r="H6512" s="118" t="s">
        <v>4278</v>
      </c>
      <c r="I6512" s="118" t="s">
        <v>7642</v>
      </c>
      <c r="J6512" s="118"/>
    </row>
    <row r="6513" spans="1:10" ht="12.75">
      <c r="A6513" s="118" t="s">
        <v>2013</v>
      </c>
      <c r="B6513" s="118" t="s">
        <v>7764</v>
      </c>
      <c r="C6513" s="118" t="b">
        <v>0</v>
      </c>
      <c r="D6513" s="118" t="e">
        <f t="shared" ca="1" si="1"/>
        <v>#NAME?</v>
      </c>
      <c r="E6513" s="118" t="s">
        <v>24766</v>
      </c>
      <c r="F6513" s="118" t="s">
        <v>24771</v>
      </c>
      <c r="G6513" s="118"/>
      <c r="H6513" s="118" t="s">
        <v>4278</v>
      </c>
      <c r="I6513" s="118" t="s">
        <v>7642</v>
      </c>
      <c r="J6513" s="118"/>
    </row>
    <row r="6514" spans="1:10" ht="12.75">
      <c r="A6514" s="118" t="s">
        <v>11519</v>
      </c>
      <c r="B6514" s="118" t="s">
        <v>24772</v>
      </c>
      <c r="C6514" s="118" t="b">
        <v>0</v>
      </c>
      <c r="D6514" s="118" t="e">
        <f t="shared" ca="1" si="1"/>
        <v>#NAME?</v>
      </c>
      <c r="E6514" s="118" t="s">
        <v>24773</v>
      </c>
      <c r="F6514" s="118" t="s">
        <v>24774</v>
      </c>
      <c r="G6514" s="118"/>
      <c r="H6514" s="118" t="s">
        <v>54</v>
      </c>
      <c r="I6514" s="118" t="s">
        <v>9737</v>
      </c>
      <c r="J6514" s="118"/>
    </row>
    <row r="6515" spans="1:10" ht="12.75">
      <c r="A6515" s="118" t="s">
        <v>12165</v>
      </c>
      <c r="B6515" s="118" t="s">
        <v>24775</v>
      </c>
      <c r="C6515" s="118" t="b">
        <v>0</v>
      </c>
      <c r="D6515" s="118" t="e">
        <f t="shared" ca="1" si="1"/>
        <v>#NAME?</v>
      </c>
      <c r="E6515" s="118" t="s">
        <v>24773</v>
      </c>
      <c r="F6515" s="118" t="s">
        <v>24776</v>
      </c>
      <c r="G6515" s="118"/>
      <c r="H6515" s="118" t="s">
        <v>54</v>
      </c>
      <c r="I6515" s="118" t="s">
        <v>9737</v>
      </c>
      <c r="J6515" s="118"/>
    </row>
    <row r="6516" spans="1:10" ht="12.75">
      <c r="A6516" s="118" t="s">
        <v>24777</v>
      </c>
      <c r="B6516" s="118" t="s">
        <v>21100</v>
      </c>
      <c r="C6516" s="118" t="b">
        <v>0</v>
      </c>
      <c r="D6516" s="118" t="e">
        <f t="shared" ca="1" si="1"/>
        <v>#NAME?</v>
      </c>
      <c r="E6516" s="118" t="s">
        <v>24773</v>
      </c>
      <c r="F6516" s="118" t="s">
        <v>24778</v>
      </c>
      <c r="G6516" s="118"/>
      <c r="H6516" s="118" t="s">
        <v>54</v>
      </c>
      <c r="I6516" s="118" t="s">
        <v>9737</v>
      </c>
      <c r="J6516" s="118"/>
    </row>
    <row r="6517" spans="1:10" ht="12.75">
      <c r="A6517" s="118" t="s">
        <v>8748</v>
      </c>
      <c r="B6517" s="118" t="s">
        <v>17617</v>
      </c>
      <c r="C6517" s="118" t="b">
        <v>0</v>
      </c>
      <c r="D6517" s="118" t="e">
        <f t="shared" ca="1" si="1"/>
        <v>#NAME?</v>
      </c>
      <c r="E6517" s="118" t="s">
        <v>24779</v>
      </c>
      <c r="F6517" s="118" t="s">
        <v>24780</v>
      </c>
      <c r="G6517" s="118"/>
      <c r="H6517" s="118" t="s">
        <v>8474</v>
      </c>
      <c r="I6517" s="118" t="s">
        <v>3131</v>
      </c>
      <c r="J6517" s="118" t="s">
        <v>7622</v>
      </c>
    </row>
    <row r="6518" spans="1:10" ht="12.75">
      <c r="A6518" s="118" t="s">
        <v>1666</v>
      </c>
      <c r="B6518" s="118" t="s">
        <v>24781</v>
      </c>
      <c r="C6518" s="118" t="b">
        <v>0</v>
      </c>
      <c r="D6518" s="118" t="e">
        <f t="shared" ca="1" si="1"/>
        <v>#NAME?</v>
      </c>
      <c r="E6518" s="118" t="s">
        <v>24779</v>
      </c>
      <c r="F6518" s="118" t="s">
        <v>24782</v>
      </c>
      <c r="G6518" s="118"/>
      <c r="H6518" s="118" t="s">
        <v>8474</v>
      </c>
      <c r="I6518" s="118" t="s">
        <v>3131</v>
      </c>
      <c r="J6518" s="118" t="s">
        <v>7622</v>
      </c>
    </row>
    <row r="6519" spans="1:10" ht="12.75">
      <c r="A6519" s="118" t="s">
        <v>846</v>
      </c>
      <c r="B6519" s="118" t="s">
        <v>24783</v>
      </c>
      <c r="C6519" s="118" t="b">
        <v>0</v>
      </c>
      <c r="D6519" s="118" t="e">
        <f t="shared" ca="1" si="1"/>
        <v>#NAME?</v>
      </c>
      <c r="E6519" s="118" t="s">
        <v>24779</v>
      </c>
      <c r="F6519" s="118" t="s">
        <v>24784</v>
      </c>
      <c r="G6519" s="118"/>
      <c r="H6519" s="118" t="s">
        <v>54</v>
      </c>
      <c r="I6519" s="118" t="s">
        <v>3131</v>
      </c>
      <c r="J6519" s="118" t="s">
        <v>7622</v>
      </c>
    </row>
    <row r="6520" spans="1:10" ht="12.75">
      <c r="A6520" s="118" t="s">
        <v>24785</v>
      </c>
      <c r="B6520" s="118" t="s">
        <v>24786</v>
      </c>
      <c r="C6520" s="118" t="b">
        <v>0</v>
      </c>
      <c r="D6520" s="118" t="e">
        <f t="shared" ca="1" si="1"/>
        <v>#NAME?</v>
      </c>
      <c r="E6520" s="118" t="s">
        <v>24779</v>
      </c>
      <c r="F6520" s="118" t="s">
        <v>24787</v>
      </c>
      <c r="G6520" s="118"/>
      <c r="H6520" s="118" t="s">
        <v>54</v>
      </c>
      <c r="I6520" s="118" t="s">
        <v>3131</v>
      </c>
      <c r="J6520" s="118" t="s">
        <v>7622</v>
      </c>
    </row>
    <row r="6521" spans="1:10" ht="12.75">
      <c r="A6521" s="118" t="s">
        <v>2068</v>
      </c>
      <c r="B6521" s="118" t="s">
        <v>12387</v>
      </c>
      <c r="C6521" s="118" t="b">
        <v>0</v>
      </c>
      <c r="D6521" s="118" t="e">
        <f t="shared" ca="1" si="1"/>
        <v>#NAME?</v>
      </c>
      <c r="E6521" s="118" t="s">
        <v>24779</v>
      </c>
      <c r="F6521" s="118" t="s">
        <v>24788</v>
      </c>
      <c r="G6521" s="118"/>
      <c r="H6521" s="118" t="s">
        <v>54</v>
      </c>
      <c r="I6521" s="118" t="s">
        <v>3131</v>
      </c>
      <c r="J6521" s="118" t="s">
        <v>7622</v>
      </c>
    </row>
    <row r="6522" spans="1:10" ht="12.75">
      <c r="A6522" s="118" t="s">
        <v>1240</v>
      </c>
      <c r="B6522" s="118" t="s">
        <v>24789</v>
      </c>
      <c r="C6522" s="118" t="b">
        <v>0</v>
      </c>
      <c r="D6522" s="118" t="e">
        <f t="shared" ca="1" si="1"/>
        <v>#NAME?</v>
      </c>
      <c r="E6522" s="118" t="s">
        <v>24779</v>
      </c>
      <c r="F6522" s="118" t="s">
        <v>24790</v>
      </c>
      <c r="G6522" s="118"/>
      <c r="H6522" s="118" t="s">
        <v>4831</v>
      </c>
      <c r="I6522" s="118" t="s">
        <v>3131</v>
      </c>
      <c r="J6522" s="118" t="s">
        <v>7622</v>
      </c>
    </row>
    <row r="6523" spans="1:10" ht="12.75">
      <c r="A6523" s="118" t="s">
        <v>882</v>
      </c>
      <c r="B6523" s="118" t="s">
        <v>24791</v>
      </c>
      <c r="C6523" s="118" t="b">
        <v>0</v>
      </c>
      <c r="D6523" s="118" t="e">
        <f t="shared" ca="1" si="1"/>
        <v>#NAME?</v>
      </c>
      <c r="E6523" s="118" t="s">
        <v>24779</v>
      </c>
      <c r="F6523" s="118" t="s">
        <v>24792</v>
      </c>
      <c r="G6523" s="118"/>
      <c r="H6523" s="118" t="s">
        <v>54</v>
      </c>
      <c r="I6523" s="118" t="s">
        <v>3131</v>
      </c>
      <c r="J6523" s="118" t="s">
        <v>7622</v>
      </c>
    </row>
    <row r="6524" spans="1:10" ht="12.75">
      <c r="A6524" s="118" t="s">
        <v>1069</v>
      </c>
      <c r="B6524" s="118" t="s">
        <v>1603</v>
      </c>
      <c r="C6524" s="118" t="b">
        <v>0</v>
      </c>
      <c r="D6524" s="118" t="e">
        <f t="shared" ca="1" si="1"/>
        <v>#NAME?</v>
      </c>
      <c r="E6524" s="118" t="s">
        <v>24779</v>
      </c>
      <c r="F6524" s="118" t="s">
        <v>24793</v>
      </c>
      <c r="G6524" s="118"/>
      <c r="H6524" s="118" t="s">
        <v>8474</v>
      </c>
      <c r="I6524" s="118" t="s">
        <v>3131</v>
      </c>
      <c r="J6524" s="118" t="s">
        <v>7622</v>
      </c>
    </row>
    <row r="6525" spans="1:10" ht="12.75">
      <c r="A6525" s="118" t="s">
        <v>8422</v>
      </c>
      <c r="B6525" s="118" t="s">
        <v>21978</v>
      </c>
      <c r="C6525" s="118" t="b">
        <v>0</v>
      </c>
      <c r="D6525" s="118" t="e">
        <f t="shared" ca="1" si="1"/>
        <v>#NAME?</v>
      </c>
      <c r="E6525" s="118" t="s">
        <v>24794</v>
      </c>
      <c r="F6525" s="118" t="s">
        <v>24795</v>
      </c>
      <c r="G6525" s="118"/>
      <c r="H6525" s="118" t="s">
        <v>4831</v>
      </c>
      <c r="I6525" s="118" t="s">
        <v>16335</v>
      </c>
      <c r="J6525" s="118" t="s">
        <v>7636</v>
      </c>
    </row>
    <row r="6526" spans="1:10" ht="12.75">
      <c r="A6526" s="118" t="s">
        <v>1666</v>
      </c>
      <c r="B6526" s="118" t="s">
        <v>24796</v>
      </c>
      <c r="C6526" s="118" t="b">
        <v>0</v>
      </c>
      <c r="D6526" s="118" t="e">
        <f t="shared" ca="1" si="1"/>
        <v>#NAME?</v>
      </c>
      <c r="E6526" s="118" t="s">
        <v>24794</v>
      </c>
      <c r="F6526" s="118" t="s">
        <v>24797</v>
      </c>
      <c r="G6526" s="118"/>
      <c r="H6526" s="118" t="s">
        <v>4872</v>
      </c>
      <c r="I6526" s="118" t="s">
        <v>16335</v>
      </c>
      <c r="J6526" s="118" t="s">
        <v>7636</v>
      </c>
    </row>
    <row r="6527" spans="1:10" ht="12.75">
      <c r="A6527" s="118" t="s">
        <v>24798</v>
      </c>
      <c r="B6527" s="118" t="s">
        <v>20999</v>
      </c>
      <c r="C6527" s="118" t="b">
        <v>0</v>
      </c>
      <c r="D6527" s="118" t="e">
        <f t="shared" ca="1" si="1"/>
        <v>#NAME?</v>
      </c>
      <c r="E6527" s="118" t="s">
        <v>24794</v>
      </c>
      <c r="F6527" s="118" t="s">
        <v>24799</v>
      </c>
      <c r="G6527" s="118"/>
      <c r="H6527" s="118" t="s">
        <v>4831</v>
      </c>
      <c r="I6527" s="118" t="s">
        <v>16335</v>
      </c>
      <c r="J6527" s="118" t="s">
        <v>7636</v>
      </c>
    </row>
    <row r="6528" spans="1:10" ht="12.75">
      <c r="A6528" s="118" t="s">
        <v>1069</v>
      </c>
      <c r="B6528" s="118" t="s">
        <v>24800</v>
      </c>
      <c r="C6528" s="118" t="b">
        <v>0</v>
      </c>
      <c r="D6528" s="118" t="e">
        <f t="shared" ca="1" si="1"/>
        <v>#NAME?</v>
      </c>
      <c r="E6528" s="118" t="s">
        <v>24794</v>
      </c>
      <c r="F6528" s="118" t="s">
        <v>24801</v>
      </c>
      <c r="G6528" s="118"/>
      <c r="H6528" s="118" t="s">
        <v>8656</v>
      </c>
      <c r="I6528" s="118" t="s">
        <v>16335</v>
      </c>
      <c r="J6528" s="118" t="s">
        <v>7636</v>
      </c>
    </row>
    <row r="6529" spans="1:10" ht="12.75">
      <c r="A6529" s="118" t="s">
        <v>846</v>
      </c>
      <c r="B6529" s="118" t="s">
        <v>11278</v>
      </c>
      <c r="C6529" s="118" t="b">
        <v>0</v>
      </c>
      <c r="D6529" s="118" t="e">
        <f t="shared" ca="1" si="1"/>
        <v>#NAME?</v>
      </c>
      <c r="E6529" s="118" t="s">
        <v>24802</v>
      </c>
      <c r="F6529" s="118" t="s">
        <v>24803</v>
      </c>
      <c r="G6529" s="118"/>
      <c r="H6529" s="118" t="s">
        <v>5064</v>
      </c>
      <c r="I6529" s="118" t="s">
        <v>10284</v>
      </c>
      <c r="J6529" s="118" t="s">
        <v>9660</v>
      </c>
    </row>
    <row r="6530" spans="1:10" ht="12.75">
      <c r="A6530" s="118" t="s">
        <v>15094</v>
      </c>
      <c r="B6530" s="118" t="s">
        <v>8138</v>
      </c>
      <c r="C6530" s="118" t="b">
        <v>0</v>
      </c>
      <c r="D6530" s="118" t="e">
        <f t="shared" ca="1" si="1"/>
        <v>#NAME?</v>
      </c>
      <c r="E6530" s="118" t="s">
        <v>24804</v>
      </c>
      <c r="F6530" s="118" t="s">
        <v>24805</v>
      </c>
      <c r="G6530" s="118"/>
      <c r="H6530" s="118" t="s">
        <v>24806</v>
      </c>
      <c r="I6530" s="118" t="s">
        <v>11908</v>
      </c>
      <c r="J6530" s="118"/>
    </row>
    <row r="6531" spans="1:10" ht="12.75">
      <c r="A6531" s="118" t="s">
        <v>14345</v>
      </c>
      <c r="B6531" s="118" t="s">
        <v>24807</v>
      </c>
      <c r="C6531" s="118" t="b">
        <v>0</v>
      </c>
      <c r="D6531" s="118" t="e">
        <f t="shared" ca="1" si="1"/>
        <v>#NAME?</v>
      </c>
      <c r="E6531" s="118" t="s">
        <v>24808</v>
      </c>
      <c r="F6531" s="118" t="s">
        <v>24809</v>
      </c>
      <c r="G6531" s="118"/>
      <c r="H6531" s="118" t="s">
        <v>18658</v>
      </c>
      <c r="I6531" s="118" t="s">
        <v>7684</v>
      </c>
      <c r="J6531" s="118"/>
    </row>
    <row r="6532" spans="1:10" ht="12.75">
      <c r="A6532" s="118" t="s">
        <v>12454</v>
      </c>
      <c r="B6532" s="118" t="s">
        <v>24810</v>
      </c>
      <c r="C6532" s="118" t="b">
        <v>0</v>
      </c>
      <c r="D6532" s="118" t="e">
        <f t="shared" ca="1" si="1"/>
        <v>#NAME?</v>
      </c>
      <c r="E6532" s="118" t="s">
        <v>24808</v>
      </c>
      <c r="F6532" s="118" t="s">
        <v>24811</v>
      </c>
      <c r="G6532" s="118"/>
      <c r="H6532" s="118" t="s">
        <v>7611</v>
      </c>
      <c r="I6532" s="118" t="s">
        <v>7684</v>
      </c>
      <c r="J6532" s="118"/>
    </row>
    <row r="6533" spans="1:10" ht="12.75">
      <c r="A6533" s="118" t="s">
        <v>10342</v>
      </c>
      <c r="B6533" s="118" t="s">
        <v>24812</v>
      </c>
      <c r="C6533" s="118" t="b">
        <v>0</v>
      </c>
      <c r="D6533" s="118" t="e">
        <f t="shared" ca="1" si="1"/>
        <v>#NAME?</v>
      </c>
      <c r="E6533" s="118" t="s">
        <v>24808</v>
      </c>
      <c r="F6533" s="118" t="s">
        <v>24813</v>
      </c>
      <c r="G6533" s="118"/>
      <c r="H6533" s="118" t="s">
        <v>18658</v>
      </c>
      <c r="I6533" s="118" t="s">
        <v>7684</v>
      </c>
      <c r="J6533" s="118"/>
    </row>
    <row r="6534" spans="1:10" ht="12.75">
      <c r="A6534" s="118" t="s">
        <v>10342</v>
      </c>
      <c r="B6534" s="118" t="s">
        <v>24814</v>
      </c>
      <c r="C6534" s="118" t="b">
        <v>0</v>
      </c>
      <c r="D6534" s="118" t="e">
        <f t="shared" ca="1" si="1"/>
        <v>#NAME?</v>
      </c>
      <c r="E6534" s="118" t="s">
        <v>24808</v>
      </c>
      <c r="F6534" s="118" t="s">
        <v>24815</v>
      </c>
      <c r="G6534" s="118"/>
      <c r="H6534" s="118" t="s">
        <v>54</v>
      </c>
      <c r="I6534" s="118" t="s">
        <v>7684</v>
      </c>
      <c r="J6534" s="118"/>
    </row>
    <row r="6535" spans="1:10" ht="12.75">
      <c r="A6535" s="118" t="s">
        <v>16484</v>
      </c>
      <c r="B6535" s="118" t="s">
        <v>24816</v>
      </c>
      <c r="C6535" s="118" t="b">
        <v>0</v>
      </c>
      <c r="D6535" s="118" t="e">
        <f t="shared" ca="1" si="1"/>
        <v>#NAME?</v>
      </c>
      <c r="E6535" s="118" t="s">
        <v>24808</v>
      </c>
      <c r="F6535" s="118" t="s">
        <v>24817</v>
      </c>
      <c r="G6535" s="118"/>
      <c r="H6535" s="118" t="s">
        <v>54</v>
      </c>
      <c r="I6535" s="118" t="s">
        <v>7684</v>
      </c>
      <c r="J6535" s="118"/>
    </row>
    <row r="6536" spans="1:10" ht="12.75">
      <c r="A6536" s="118" t="s">
        <v>17042</v>
      </c>
      <c r="B6536" s="118" t="s">
        <v>24818</v>
      </c>
      <c r="C6536" s="118" t="b">
        <v>0</v>
      </c>
      <c r="D6536" s="118" t="e">
        <f t="shared" ca="1" si="1"/>
        <v>#NAME?</v>
      </c>
      <c r="E6536" s="118" t="s">
        <v>5352</v>
      </c>
      <c r="F6536" s="118" t="s">
        <v>24819</v>
      </c>
      <c r="G6536" s="118"/>
      <c r="H6536" s="118" t="s">
        <v>23407</v>
      </c>
      <c r="I6536" s="118" t="s">
        <v>3131</v>
      </c>
      <c r="J6536" s="118" t="s">
        <v>7622</v>
      </c>
    </row>
    <row r="6537" spans="1:10" ht="12.75">
      <c r="A6537" s="118" t="s">
        <v>20140</v>
      </c>
      <c r="B6537" s="118" t="s">
        <v>24820</v>
      </c>
      <c r="C6537" s="118" t="b">
        <v>0</v>
      </c>
      <c r="D6537" s="118" t="e">
        <f t="shared" ca="1" si="1"/>
        <v>#NAME?</v>
      </c>
      <c r="E6537" s="118" t="s">
        <v>5352</v>
      </c>
      <c r="F6537" s="118" t="s">
        <v>24821</v>
      </c>
      <c r="G6537" s="118"/>
      <c r="H6537" s="118" t="s">
        <v>4872</v>
      </c>
      <c r="I6537" s="118" t="s">
        <v>3131</v>
      </c>
      <c r="J6537" s="118" t="s">
        <v>7622</v>
      </c>
    </row>
    <row r="6538" spans="1:10" ht="12.75">
      <c r="A6538" s="118" t="s">
        <v>2268</v>
      </c>
      <c r="B6538" s="118" t="s">
        <v>24822</v>
      </c>
      <c r="C6538" s="118" t="b">
        <v>0</v>
      </c>
      <c r="D6538" s="118" t="e">
        <f t="shared" ca="1" si="1"/>
        <v>#NAME?</v>
      </c>
      <c r="E6538" s="118" t="s">
        <v>5352</v>
      </c>
      <c r="F6538" s="118" t="s">
        <v>24823</v>
      </c>
      <c r="G6538" s="118"/>
      <c r="H6538" s="118" t="s">
        <v>4276</v>
      </c>
      <c r="I6538" s="118" t="s">
        <v>3131</v>
      </c>
      <c r="J6538" s="118" t="s">
        <v>7622</v>
      </c>
    </row>
    <row r="6539" spans="1:10" ht="12.75">
      <c r="A6539" s="118" t="s">
        <v>15304</v>
      </c>
      <c r="B6539" s="118" t="s">
        <v>1118</v>
      </c>
      <c r="C6539" s="118" t="b">
        <v>0</v>
      </c>
      <c r="D6539" s="118" t="e">
        <f t="shared" ca="1" si="1"/>
        <v>#NAME?</v>
      </c>
      <c r="E6539" s="118" t="s">
        <v>5352</v>
      </c>
      <c r="F6539" s="118" t="s">
        <v>24824</v>
      </c>
      <c r="G6539" s="118"/>
      <c r="H6539" s="118" t="s">
        <v>4831</v>
      </c>
      <c r="I6539" s="118" t="s">
        <v>3131</v>
      </c>
      <c r="J6539" s="118" t="s">
        <v>7622</v>
      </c>
    </row>
    <row r="6540" spans="1:10" ht="12.75">
      <c r="A6540" s="118" t="s">
        <v>1069</v>
      </c>
      <c r="B6540" s="118" t="s">
        <v>19575</v>
      </c>
      <c r="C6540" s="118" t="b">
        <v>0</v>
      </c>
      <c r="D6540" s="118" t="e">
        <f t="shared" ca="1" si="1"/>
        <v>#NAME?</v>
      </c>
      <c r="E6540" s="118" t="s">
        <v>5352</v>
      </c>
      <c r="F6540" s="118" t="s">
        <v>24825</v>
      </c>
      <c r="G6540" s="118"/>
      <c r="H6540" s="118" t="s">
        <v>11798</v>
      </c>
      <c r="I6540" s="118" t="s">
        <v>3131</v>
      </c>
      <c r="J6540" s="118" t="s">
        <v>7622</v>
      </c>
    </row>
    <row r="6541" spans="1:10" ht="12.75">
      <c r="A6541" s="118" t="s">
        <v>15646</v>
      </c>
      <c r="B6541" s="118" t="s">
        <v>14842</v>
      </c>
      <c r="C6541" s="118" t="b">
        <v>0</v>
      </c>
      <c r="D6541" s="118" t="e">
        <f t="shared" ca="1" si="1"/>
        <v>#NAME?</v>
      </c>
      <c r="E6541" s="118" t="s">
        <v>5352</v>
      </c>
      <c r="F6541" s="118" t="s">
        <v>24826</v>
      </c>
      <c r="G6541" s="118"/>
      <c r="H6541" s="118" t="s">
        <v>4276</v>
      </c>
      <c r="I6541" s="118" t="s">
        <v>17114</v>
      </c>
      <c r="J6541" s="118" t="s">
        <v>10630</v>
      </c>
    </row>
    <row r="6542" spans="1:10" ht="12.75">
      <c r="A6542" s="118" t="s">
        <v>9399</v>
      </c>
      <c r="B6542" s="118" t="s">
        <v>21389</v>
      </c>
      <c r="C6542" s="118" t="b">
        <v>0</v>
      </c>
      <c r="D6542" s="118" t="e">
        <f t="shared" ca="1" si="1"/>
        <v>#NAME?</v>
      </c>
      <c r="E6542" s="118" t="s">
        <v>5352</v>
      </c>
      <c r="F6542" s="118" t="s">
        <v>24827</v>
      </c>
      <c r="G6542" s="118"/>
      <c r="H6542" s="118" t="s">
        <v>4276</v>
      </c>
      <c r="I6542" s="118" t="s">
        <v>3131</v>
      </c>
      <c r="J6542" s="118" t="s">
        <v>7622</v>
      </c>
    </row>
    <row r="6543" spans="1:10" ht="12.75">
      <c r="A6543" s="118" t="s">
        <v>13279</v>
      </c>
      <c r="B6543" s="118" t="s">
        <v>24828</v>
      </c>
      <c r="C6543" s="118" t="b">
        <v>0</v>
      </c>
      <c r="D6543" s="118" t="e">
        <f t="shared" ca="1" si="1"/>
        <v>#NAME?</v>
      </c>
      <c r="E6543" s="118" t="s">
        <v>24829</v>
      </c>
      <c r="F6543" s="118" t="s">
        <v>24830</v>
      </c>
      <c r="G6543" s="118"/>
      <c r="H6543" s="118" t="s">
        <v>4276</v>
      </c>
      <c r="I6543" s="118" t="s">
        <v>7794</v>
      </c>
      <c r="J6543" s="118" t="s">
        <v>7795</v>
      </c>
    </row>
    <row r="6544" spans="1:10" ht="12.75">
      <c r="A6544" s="118" t="s">
        <v>10711</v>
      </c>
      <c r="B6544" s="118" t="s">
        <v>24831</v>
      </c>
      <c r="C6544" s="118" t="b">
        <v>0</v>
      </c>
      <c r="D6544" s="118" t="e">
        <f t="shared" ca="1" si="1"/>
        <v>#NAME?</v>
      </c>
      <c r="E6544" s="118" t="s">
        <v>24829</v>
      </c>
      <c r="F6544" s="118" t="s">
        <v>24832</v>
      </c>
      <c r="G6544" s="118"/>
      <c r="H6544" s="118" t="s">
        <v>7611</v>
      </c>
      <c r="I6544" s="118" t="s">
        <v>7794</v>
      </c>
      <c r="J6544" s="118" t="s">
        <v>7795</v>
      </c>
    </row>
    <row r="6545" spans="1:10" ht="12.75">
      <c r="A6545" s="118" t="s">
        <v>1666</v>
      </c>
      <c r="B6545" s="118" t="s">
        <v>24833</v>
      </c>
      <c r="C6545" s="118" t="b">
        <v>0</v>
      </c>
      <c r="D6545" s="118" t="e">
        <f t="shared" ca="1" si="1"/>
        <v>#NAME?</v>
      </c>
      <c r="E6545" s="118" t="s">
        <v>24834</v>
      </c>
      <c r="F6545" s="118" t="s">
        <v>24835</v>
      </c>
      <c r="G6545" s="118"/>
      <c r="H6545" s="118" t="s">
        <v>4276</v>
      </c>
      <c r="I6545" s="118" t="s">
        <v>15620</v>
      </c>
      <c r="J6545" s="118" t="s">
        <v>8625</v>
      </c>
    </row>
    <row r="6546" spans="1:10" ht="12.75">
      <c r="A6546" s="118" t="s">
        <v>24836</v>
      </c>
      <c r="B6546" s="118" t="s">
        <v>24837</v>
      </c>
      <c r="C6546" s="118" t="b">
        <v>0</v>
      </c>
      <c r="D6546" s="118" t="e">
        <f t="shared" ca="1" si="1"/>
        <v>#NAME?</v>
      </c>
      <c r="E6546" s="118" t="s">
        <v>24838</v>
      </c>
      <c r="F6546" s="118" t="s">
        <v>24839</v>
      </c>
      <c r="G6546" s="118"/>
      <c r="H6546" s="118" t="s">
        <v>4227</v>
      </c>
      <c r="I6546" s="118" t="s">
        <v>8990</v>
      </c>
      <c r="J6546" s="118"/>
    </row>
    <row r="6547" spans="1:10" ht="12.75">
      <c r="A6547" s="118" t="s">
        <v>11033</v>
      </c>
      <c r="B6547" s="118" t="s">
        <v>24840</v>
      </c>
      <c r="C6547" s="118" t="b">
        <v>0</v>
      </c>
      <c r="D6547" s="118" t="e">
        <f t="shared" ca="1" si="1"/>
        <v>#NAME?</v>
      </c>
      <c r="E6547" s="118" t="s">
        <v>24841</v>
      </c>
      <c r="F6547" s="118" t="s">
        <v>24842</v>
      </c>
      <c r="G6547" s="118"/>
      <c r="H6547" s="118" t="s">
        <v>7611</v>
      </c>
      <c r="I6547" s="118" t="s">
        <v>24843</v>
      </c>
      <c r="J6547" s="118" t="s">
        <v>24844</v>
      </c>
    </row>
    <row r="6548" spans="1:10" ht="12.75">
      <c r="A6548" s="118" t="s">
        <v>870</v>
      </c>
      <c r="B6548" s="118" t="s">
        <v>16702</v>
      </c>
      <c r="C6548" s="118" t="b">
        <v>0</v>
      </c>
      <c r="D6548" s="118" t="e">
        <f t="shared" ca="1" si="1"/>
        <v>#NAME?</v>
      </c>
      <c r="E6548" s="118" t="s">
        <v>24841</v>
      </c>
      <c r="F6548" s="118" t="s">
        <v>24845</v>
      </c>
      <c r="G6548" s="118"/>
      <c r="H6548" s="118" t="s">
        <v>4305</v>
      </c>
      <c r="I6548" s="118" t="s">
        <v>24843</v>
      </c>
      <c r="J6548" s="118" t="s">
        <v>24844</v>
      </c>
    </row>
    <row r="6549" spans="1:10" ht="12.75">
      <c r="A6549" s="118" t="s">
        <v>1544</v>
      </c>
      <c r="B6549" s="118" t="s">
        <v>22295</v>
      </c>
      <c r="C6549" s="118" t="b">
        <v>0</v>
      </c>
      <c r="D6549" s="118" t="e">
        <f t="shared" ca="1" si="1"/>
        <v>#NAME?</v>
      </c>
      <c r="E6549" s="118" t="s">
        <v>24841</v>
      </c>
      <c r="F6549" s="118" t="s">
        <v>24846</v>
      </c>
      <c r="G6549" s="118"/>
      <c r="H6549" s="118" t="s">
        <v>4305</v>
      </c>
      <c r="I6549" s="118" t="s">
        <v>10579</v>
      </c>
      <c r="J6549" s="118" t="s">
        <v>7591</v>
      </c>
    </row>
    <row r="6550" spans="1:10" ht="12.75">
      <c r="A6550" s="118" t="s">
        <v>8844</v>
      </c>
      <c r="B6550" s="118" t="s">
        <v>24847</v>
      </c>
      <c r="C6550" s="118" t="b">
        <v>0</v>
      </c>
      <c r="D6550" s="118" t="e">
        <f t="shared" ca="1" si="1"/>
        <v>#NAME?</v>
      </c>
      <c r="E6550" s="118" t="s">
        <v>24848</v>
      </c>
      <c r="F6550" s="118" t="s">
        <v>24849</v>
      </c>
      <c r="G6550" s="118"/>
      <c r="H6550" s="118" t="s">
        <v>7611</v>
      </c>
      <c r="I6550" s="118" t="s">
        <v>7642</v>
      </c>
      <c r="J6550" s="118"/>
    </row>
    <row r="6551" spans="1:10" ht="12.75">
      <c r="A6551" s="118" t="s">
        <v>814</v>
      </c>
      <c r="B6551" s="118" t="s">
        <v>24850</v>
      </c>
      <c r="C6551" s="118" t="b">
        <v>0</v>
      </c>
      <c r="D6551" s="118" t="e">
        <f t="shared" ca="1" si="1"/>
        <v>#NAME?</v>
      </c>
      <c r="E6551" s="118" t="s">
        <v>24848</v>
      </c>
      <c r="F6551" s="118" t="s">
        <v>24851</v>
      </c>
      <c r="G6551" s="118"/>
      <c r="H6551" s="118" t="s">
        <v>5368</v>
      </c>
      <c r="I6551" s="118" t="s">
        <v>7642</v>
      </c>
      <c r="J6551" s="118"/>
    </row>
    <row r="6552" spans="1:10" ht="12.75">
      <c r="A6552" s="118" t="s">
        <v>13576</v>
      </c>
      <c r="B6552" s="118" t="s">
        <v>15995</v>
      </c>
      <c r="C6552" s="118" t="b">
        <v>0</v>
      </c>
      <c r="D6552" s="118" t="e">
        <f t="shared" ca="1" si="1"/>
        <v>#NAME?</v>
      </c>
      <c r="E6552" s="118" t="s">
        <v>24848</v>
      </c>
      <c r="F6552" s="118" t="s">
        <v>24852</v>
      </c>
      <c r="G6552" s="118"/>
      <c r="H6552" s="118" t="s">
        <v>5368</v>
      </c>
      <c r="I6552" s="118" t="s">
        <v>11076</v>
      </c>
      <c r="J6552" s="118"/>
    </row>
    <row r="6553" spans="1:10" ht="12.75">
      <c r="A6553" s="118" t="s">
        <v>8889</v>
      </c>
      <c r="B6553" s="118" t="s">
        <v>12543</v>
      </c>
      <c r="C6553" s="118" t="b">
        <v>0</v>
      </c>
      <c r="D6553" s="118" t="e">
        <f t="shared" ca="1" si="1"/>
        <v>#NAME?</v>
      </c>
      <c r="E6553" s="118" t="s">
        <v>24848</v>
      </c>
      <c r="F6553" s="118" t="s">
        <v>24853</v>
      </c>
      <c r="G6553" s="118"/>
      <c r="H6553" s="118" t="s">
        <v>54</v>
      </c>
      <c r="I6553" s="118" t="s">
        <v>7642</v>
      </c>
      <c r="J6553" s="118"/>
    </row>
    <row r="6554" spans="1:10" ht="12.75">
      <c r="A6554" s="118" t="s">
        <v>1817</v>
      </c>
      <c r="B6554" s="118" t="s">
        <v>24847</v>
      </c>
      <c r="C6554" s="118" t="b">
        <v>0</v>
      </c>
      <c r="D6554" s="118" t="e">
        <f t="shared" ca="1" si="1"/>
        <v>#NAME?</v>
      </c>
      <c r="E6554" s="118" t="s">
        <v>24848</v>
      </c>
      <c r="F6554" s="118" t="s">
        <v>24854</v>
      </c>
      <c r="G6554" s="118"/>
      <c r="H6554" s="118" t="s">
        <v>5368</v>
      </c>
      <c r="I6554" s="118" t="s">
        <v>7642</v>
      </c>
      <c r="J6554" s="118"/>
    </row>
    <row r="6555" spans="1:10" ht="12.75">
      <c r="A6555" s="118" t="s">
        <v>1666</v>
      </c>
      <c r="B6555" s="118" t="s">
        <v>24855</v>
      </c>
      <c r="C6555" s="118" t="b">
        <v>0</v>
      </c>
      <c r="D6555" s="118" t="e">
        <f t="shared" ca="1" si="1"/>
        <v>#NAME?</v>
      </c>
      <c r="E6555" s="118" t="s">
        <v>24848</v>
      </c>
      <c r="F6555" s="118" t="s">
        <v>24856</v>
      </c>
      <c r="G6555" s="118"/>
      <c r="H6555" s="118" t="s">
        <v>54</v>
      </c>
      <c r="I6555" s="118" t="s">
        <v>7642</v>
      </c>
      <c r="J6555" s="118"/>
    </row>
    <row r="6556" spans="1:10" ht="12.75">
      <c r="A6556" s="118" t="s">
        <v>24857</v>
      </c>
      <c r="B6556" s="118" t="s">
        <v>24858</v>
      </c>
      <c r="C6556" s="118" t="b">
        <v>0</v>
      </c>
      <c r="D6556" s="118" t="e">
        <f t="shared" ca="1" si="1"/>
        <v>#NAME?</v>
      </c>
      <c r="E6556" s="118" t="s">
        <v>24848</v>
      </c>
      <c r="F6556" s="118" t="s">
        <v>24859</v>
      </c>
      <c r="G6556" s="118"/>
      <c r="H6556" s="118" t="s">
        <v>5368</v>
      </c>
      <c r="I6556" s="118" t="s">
        <v>7642</v>
      </c>
      <c r="J6556" s="118"/>
    </row>
    <row r="6557" spans="1:10" ht="12.75">
      <c r="A6557" s="118" t="s">
        <v>24860</v>
      </c>
      <c r="B6557" s="118" t="s">
        <v>15264</v>
      </c>
      <c r="C6557" s="118" t="b">
        <v>0</v>
      </c>
      <c r="D6557" s="118" t="e">
        <f t="shared" ca="1" si="1"/>
        <v>#NAME?</v>
      </c>
      <c r="E6557" s="118" t="s">
        <v>24848</v>
      </c>
      <c r="F6557" s="118" t="s">
        <v>24861</v>
      </c>
      <c r="G6557" s="118"/>
      <c r="H6557" s="118" t="s">
        <v>5368</v>
      </c>
      <c r="I6557" s="118" t="s">
        <v>7642</v>
      </c>
      <c r="J6557" s="118"/>
    </row>
    <row r="6558" spans="1:10" ht="12.75">
      <c r="A6558" s="118" t="s">
        <v>1591</v>
      </c>
      <c r="B6558" s="118" t="s">
        <v>24862</v>
      </c>
      <c r="C6558" s="118" t="b">
        <v>0</v>
      </c>
      <c r="D6558" s="118" t="e">
        <f t="shared" ca="1" si="1"/>
        <v>#NAME?</v>
      </c>
      <c r="E6558" s="118" t="s">
        <v>24848</v>
      </c>
      <c r="F6558" s="118" t="s">
        <v>24863</v>
      </c>
      <c r="G6558" s="118"/>
      <c r="H6558" s="118" t="s">
        <v>4278</v>
      </c>
      <c r="I6558" s="118" t="s">
        <v>7642</v>
      </c>
      <c r="J6558" s="118"/>
    </row>
    <row r="6559" spans="1:10" ht="12.75">
      <c r="A6559" s="118" t="s">
        <v>1591</v>
      </c>
      <c r="B6559" s="118" t="s">
        <v>24864</v>
      </c>
      <c r="C6559" s="118" t="b">
        <v>0</v>
      </c>
      <c r="D6559" s="118" t="e">
        <f t="shared" ca="1" si="1"/>
        <v>#NAME?</v>
      </c>
      <c r="E6559" s="118" t="s">
        <v>24848</v>
      </c>
      <c r="F6559" s="118" t="s">
        <v>24865</v>
      </c>
      <c r="G6559" s="118"/>
      <c r="H6559" s="118" t="s">
        <v>5368</v>
      </c>
      <c r="I6559" s="118" t="s">
        <v>7642</v>
      </c>
      <c r="J6559" s="118"/>
    </row>
    <row r="6560" spans="1:10" ht="12.75">
      <c r="A6560" s="118" t="s">
        <v>10844</v>
      </c>
      <c r="B6560" s="118" t="s">
        <v>24866</v>
      </c>
      <c r="C6560" s="118" t="b">
        <v>0</v>
      </c>
      <c r="D6560" s="118" t="e">
        <f t="shared" ca="1" si="1"/>
        <v>#NAME?</v>
      </c>
      <c r="E6560" s="118" t="s">
        <v>24848</v>
      </c>
      <c r="F6560" s="118" t="s">
        <v>24867</v>
      </c>
      <c r="G6560" s="118"/>
      <c r="H6560" s="118" t="s">
        <v>5368</v>
      </c>
      <c r="I6560" s="118" t="s">
        <v>11076</v>
      </c>
      <c r="J6560" s="118"/>
    </row>
    <row r="6561" spans="1:10" ht="12.75">
      <c r="A6561" s="118" t="s">
        <v>2013</v>
      </c>
      <c r="B6561" s="118" t="s">
        <v>24868</v>
      </c>
      <c r="C6561" s="118" t="b">
        <v>0</v>
      </c>
      <c r="D6561" s="118" t="e">
        <f t="shared" ca="1" si="1"/>
        <v>#NAME?</v>
      </c>
      <c r="E6561" s="118" t="s">
        <v>24848</v>
      </c>
      <c r="F6561" s="118" t="s">
        <v>24869</v>
      </c>
      <c r="G6561" s="118"/>
      <c r="H6561" s="118" t="s">
        <v>54</v>
      </c>
      <c r="I6561" s="118" t="s">
        <v>7642</v>
      </c>
      <c r="J6561" s="118"/>
    </row>
    <row r="6562" spans="1:10" ht="12.75">
      <c r="A6562" s="118" t="s">
        <v>8031</v>
      </c>
      <c r="B6562" s="118" t="s">
        <v>1058</v>
      </c>
      <c r="C6562" s="118" t="b">
        <v>0</v>
      </c>
      <c r="D6562" s="118" t="e">
        <f t="shared" ca="1" si="1"/>
        <v>#NAME?</v>
      </c>
      <c r="E6562" s="118" t="s">
        <v>24848</v>
      </c>
      <c r="F6562" s="118" t="s">
        <v>24870</v>
      </c>
      <c r="G6562" s="118"/>
      <c r="H6562" s="118" t="s">
        <v>4278</v>
      </c>
      <c r="I6562" s="118" t="s">
        <v>7642</v>
      </c>
      <c r="J6562" s="118"/>
    </row>
    <row r="6563" spans="1:10" ht="12.75">
      <c r="A6563" s="118" t="s">
        <v>8039</v>
      </c>
      <c r="B6563" s="118" t="s">
        <v>24871</v>
      </c>
      <c r="C6563" s="118" t="b">
        <v>0</v>
      </c>
      <c r="D6563" s="118" t="e">
        <f t="shared" ca="1" si="1"/>
        <v>#NAME?</v>
      </c>
      <c r="E6563" s="118" t="s">
        <v>24848</v>
      </c>
      <c r="F6563" s="118" t="s">
        <v>24872</v>
      </c>
      <c r="G6563" s="118"/>
      <c r="H6563" s="118" t="s">
        <v>54</v>
      </c>
      <c r="I6563" s="118" t="s">
        <v>11076</v>
      </c>
      <c r="J6563" s="118"/>
    </row>
    <row r="6564" spans="1:10" ht="12.75">
      <c r="A6564" s="118" t="s">
        <v>14707</v>
      </c>
      <c r="B6564" s="118" t="s">
        <v>24388</v>
      </c>
      <c r="C6564" s="118" t="b">
        <v>0</v>
      </c>
      <c r="D6564" s="118" t="e">
        <f t="shared" ca="1" si="1"/>
        <v>#NAME?</v>
      </c>
      <c r="E6564" s="118" t="s">
        <v>24873</v>
      </c>
      <c r="F6564" s="118" t="s">
        <v>24874</v>
      </c>
      <c r="G6564" s="118"/>
      <c r="H6564" s="118" t="s">
        <v>5961</v>
      </c>
      <c r="I6564" s="118" t="s">
        <v>23174</v>
      </c>
      <c r="J6564" s="118"/>
    </row>
    <row r="6565" spans="1:10" ht="12.75">
      <c r="A6565" s="118" t="s">
        <v>10765</v>
      </c>
      <c r="B6565" s="118" t="s">
        <v>24875</v>
      </c>
      <c r="C6565" s="118" t="b">
        <v>0</v>
      </c>
      <c r="D6565" s="118" t="e">
        <f t="shared" ca="1" si="1"/>
        <v>#NAME?</v>
      </c>
      <c r="E6565" s="118" t="s">
        <v>24873</v>
      </c>
      <c r="F6565" s="118" t="s">
        <v>24876</v>
      </c>
      <c r="G6565" s="118"/>
      <c r="H6565" s="118" t="s">
        <v>8144</v>
      </c>
      <c r="I6565" s="118" t="s">
        <v>23174</v>
      </c>
      <c r="J6565" s="118"/>
    </row>
    <row r="6566" spans="1:10" ht="12.75">
      <c r="A6566" s="118" t="s">
        <v>12532</v>
      </c>
      <c r="B6566" s="118" t="s">
        <v>24877</v>
      </c>
      <c r="C6566" s="118" t="b">
        <v>0</v>
      </c>
      <c r="D6566" s="118" t="e">
        <f t="shared" ca="1" si="1"/>
        <v>#NAME?</v>
      </c>
      <c r="E6566" s="118" t="s">
        <v>24873</v>
      </c>
      <c r="F6566" s="118" t="s">
        <v>24878</v>
      </c>
      <c r="G6566" s="118"/>
      <c r="H6566" s="118" t="s">
        <v>4640</v>
      </c>
      <c r="I6566" s="118" t="s">
        <v>23174</v>
      </c>
      <c r="J6566" s="118"/>
    </row>
    <row r="6567" spans="1:10" ht="12.75">
      <c r="A6567" s="118" t="s">
        <v>24879</v>
      </c>
      <c r="B6567" s="118" t="s">
        <v>24880</v>
      </c>
      <c r="C6567" s="118" t="b">
        <v>0</v>
      </c>
      <c r="D6567" s="118" t="e">
        <f t="shared" ca="1" si="1"/>
        <v>#NAME?</v>
      </c>
      <c r="E6567" s="118" t="s">
        <v>24873</v>
      </c>
      <c r="F6567" s="118" t="s">
        <v>24881</v>
      </c>
      <c r="G6567" s="118"/>
      <c r="H6567" s="118" t="s">
        <v>5368</v>
      </c>
      <c r="I6567" s="118" t="s">
        <v>23174</v>
      </c>
      <c r="J6567" s="118"/>
    </row>
    <row r="6568" spans="1:10" ht="12.75">
      <c r="A6568" s="118" t="s">
        <v>24882</v>
      </c>
      <c r="B6568" s="118" t="s">
        <v>24883</v>
      </c>
      <c r="C6568" s="118" t="b">
        <v>0</v>
      </c>
      <c r="D6568" s="118" t="e">
        <f t="shared" ca="1" si="1"/>
        <v>#NAME?</v>
      </c>
      <c r="E6568" s="118" t="s">
        <v>24873</v>
      </c>
      <c r="F6568" s="118" t="s">
        <v>24884</v>
      </c>
      <c r="G6568" s="118"/>
      <c r="H6568" s="118" t="s">
        <v>5961</v>
      </c>
      <c r="I6568" s="118" t="s">
        <v>23174</v>
      </c>
      <c r="J6568" s="118"/>
    </row>
    <row r="6569" spans="1:10" ht="12.75">
      <c r="A6569" s="118" t="s">
        <v>11077</v>
      </c>
      <c r="B6569" s="118" t="s">
        <v>9169</v>
      </c>
      <c r="C6569" s="118" t="b">
        <v>0</v>
      </c>
      <c r="D6569" s="118" t="e">
        <f t="shared" ca="1" si="1"/>
        <v>#NAME?</v>
      </c>
      <c r="E6569" s="118" t="s">
        <v>24885</v>
      </c>
      <c r="F6569" s="118" t="s">
        <v>24886</v>
      </c>
      <c r="G6569" s="118"/>
      <c r="H6569" s="118" t="s">
        <v>5273</v>
      </c>
      <c r="I6569" s="118" t="s">
        <v>7642</v>
      </c>
      <c r="J6569" s="118"/>
    </row>
    <row r="6570" spans="1:10" ht="12.75">
      <c r="A6570" s="118" t="s">
        <v>24887</v>
      </c>
      <c r="B6570" s="118" t="s">
        <v>24888</v>
      </c>
      <c r="C6570" s="118" t="b">
        <v>0</v>
      </c>
      <c r="D6570" s="118" t="e">
        <f t="shared" ca="1" si="1"/>
        <v>#NAME?</v>
      </c>
      <c r="E6570" s="118" t="s">
        <v>24889</v>
      </c>
      <c r="F6570" s="118" t="s">
        <v>24890</v>
      </c>
      <c r="G6570" s="118"/>
      <c r="H6570" s="118" t="s">
        <v>5209</v>
      </c>
      <c r="I6570" s="118" t="s">
        <v>8925</v>
      </c>
      <c r="J6570" s="118"/>
    </row>
    <row r="6571" spans="1:10" ht="12.75">
      <c r="A6571" s="118" t="s">
        <v>20326</v>
      </c>
      <c r="B6571" s="118" t="s">
        <v>24891</v>
      </c>
      <c r="C6571" s="118" t="b">
        <v>0</v>
      </c>
      <c r="D6571" s="118" t="e">
        <f t="shared" ca="1" si="1"/>
        <v>#NAME?</v>
      </c>
      <c r="E6571" s="118" t="s">
        <v>24889</v>
      </c>
      <c r="F6571" s="118" t="s">
        <v>24892</v>
      </c>
      <c r="G6571" s="118"/>
      <c r="H6571" s="118" t="s">
        <v>5209</v>
      </c>
      <c r="I6571" s="118" t="s">
        <v>8925</v>
      </c>
      <c r="J6571" s="118"/>
    </row>
    <row r="6572" spans="1:10" ht="12.75">
      <c r="A6572" s="118" t="s">
        <v>9298</v>
      </c>
      <c r="B6572" s="118" t="s">
        <v>1231</v>
      </c>
      <c r="C6572" s="118" t="b">
        <v>0</v>
      </c>
      <c r="D6572" s="118" t="e">
        <f t="shared" ca="1" si="1"/>
        <v>#NAME?</v>
      </c>
      <c r="E6572" s="118" t="s">
        <v>24893</v>
      </c>
      <c r="F6572" s="118" t="s">
        <v>24894</v>
      </c>
      <c r="G6572" s="118"/>
      <c r="H6572" s="118" t="s">
        <v>4276</v>
      </c>
      <c r="I6572" s="118" t="s">
        <v>24895</v>
      </c>
      <c r="J6572" s="127" t="s">
        <v>13055</v>
      </c>
    </row>
    <row r="6573" spans="1:10" ht="12.75">
      <c r="A6573" s="118" t="s">
        <v>12183</v>
      </c>
      <c r="B6573" s="118" t="s">
        <v>24896</v>
      </c>
      <c r="C6573" s="118" t="b">
        <v>0</v>
      </c>
      <c r="D6573" s="118" t="e">
        <f t="shared" ca="1" si="1"/>
        <v>#NAME?</v>
      </c>
      <c r="E6573" s="118" t="s">
        <v>24897</v>
      </c>
      <c r="F6573" s="118" t="s">
        <v>24898</v>
      </c>
      <c r="G6573" s="118"/>
      <c r="H6573" s="118" t="s">
        <v>4305</v>
      </c>
      <c r="I6573" s="118" t="s">
        <v>8204</v>
      </c>
      <c r="J6573" s="118"/>
    </row>
    <row r="6574" spans="1:10" ht="12.75">
      <c r="A6574" s="118" t="s">
        <v>24899</v>
      </c>
      <c r="B6574" s="118" t="s">
        <v>7877</v>
      </c>
      <c r="C6574" s="118" t="b">
        <v>0</v>
      </c>
      <c r="D6574" s="118" t="e">
        <f t="shared" ca="1" si="1"/>
        <v>#NAME?</v>
      </c>
      <c r="E6574" s="118" t="s">
        <v>24897</v>
      </c>
      <c r="F6574" s="118" t="s">
        <v>24900</v>
      </c>
      <c r="G6574" s="118"/>
      <c r="H6574" s="118" t="s">
        <v>7611</v>
      </c>
      <c r="I6574" s="118" t="s">
        <v>8204</v>
      </c>
      <c r="J6574" s="118"/>
    </row>
    <row r="6575" spans="1:10" ht="12.75">
      <c r="A6575" s="118" t="s">
        <v>24901</v>
      </c>
      <c r="B6575" s="118" t="s">
        <v>10586</v>
      </c>
      <c r="C6575" s="118" t="b">
        <v>0</v>
      </c>
      <c r="D6575" s="118" t="e">
        <f t="shared" ca="1" si="1"/>
        <v>#NAME?</v>
      </c>
      <c r="E6575" s="118" t="s">
        <v>24897</v>
      </c>
      <c r="F6575" s="118" t="s">
        <v>24902</v>
      </c>
      <c r="G6575" s="118"/>
      <c r="H6575" s="118" t="s">
        <v>4305</v>
      </c>
      <c r="I6575" s="118" t="s">
        <v>8204</v>
      </c>
      <c r="J6575" s="118"/>
    </row>
    <row r="6576" spans="1:10" ht="12.75">
      <c r="A6576" s="118" t="s">
        <v>8206</v>
      </c>
      <c r="B6576" s="118" t="s">
        <v>24903</v>
      </c>
      <c r="C6576" s="118" t="b">
        <v>0</v>
      </c>
      <c r="D6576" s="118" t="e">
        <f t="shared" ca="1" si="1"/>
        <v>#NAME?</v>
      </c>
      <c r="E6576" s="118" t="s">
        <v>24897</v>
      </c>
      <c r="F6576" s="118" t="s">
        <v>24904</v>
      </c>
      <c r="G6576" s="118"/>
      <c r="H6576" s="118" t="s">
        <v>4305</v>
      </c>
      <c r="I6576" s="118" t="s">
        <v>8204</v>
      </c>
      <c r="J6576" s="118"/>
    </row>
    <row r="6577" spans="1:10" ht="12.75">
      <c r="A6577" s="118" t="s">
        <v>18388</v>
      </c>
      <c r="B6577" s="118" t="s">
        <v>24905</v>
      </c>
      <c r="C6577" s="118" t="b">
        <v>0</v>
      </c>
      <c r="D6577" s="118" t="e">
        <f t="shared" ca="1" si="1"/>
        <v>#NAME?</v>
      </c>
      <c r="E6577" s="118" t="s">
        <v>24906</v>
      </c>
      <c r="F6577" s="118" t="s">
        <v>24907</v>
      </c>
      <c r="G6577" s="118"/>
      <c r="H6577" s="118" t="s">
        <v>9883</v>
      </c>
      <c r="I6577" s="118" t="s">
        <v>11908</v>
      </c>
      <c r="J6577" s="118"/>
    </row>
    <row r="6578" spans="1:10" ht="12.75">
      <c r="A6578" s="118" t="s">
        <v>1544</v>
      </c>
      <c r="B6578" s="118" t="s">
        <v>1319</v>
      </c>
      <c r="C6578" s="118" t="b">
        <v>0</v>
      </c>
      <c r="D6578" s="118" t="e">
        <f t="shared" ca="1" si="1"/>
        <v>#NAME?</v>
      </c>
      <c r="E6578" s="118" t="s">
        <v>24908</v>
      </c>
      <c r="F6578" s="118" t="s">
        <v>24909</v>
      </c>
      <c r="G6578" s="118"/>
      <c r="H6578" s="118" t="s">
        <v>4276</v>
      </c>
      <c r="I6578" s="118" t="s">
        <v>13063</v>
      </c>
      <c r="J6578" s="118" t="s">
        <v>13064</v>
      </c>
    </row>
    <row r="6579" spans="1:10" ht="12.75">
      <c r="A6579" s="118" t="s">
        <v>1666</v>
      </c>
      <c r="B6579" s="118" t="s">
        <v>24910</v>
      </c>
      <c r="C6579" s="118" t="b">
        <v>0</v>
      </c>
      <c r="D6579" s="118" t="e">
        <f t="shared" ca="1" si="1"/>
        <v>#NAME?</v>
      </c>
      <c r="E6579" s="118" t="s">
        <v>24911</v>
      </c>
      <c r="F6579" s="118" t="s">
        <v>24912</v>
      </c>
      <c r="G6579" s="118"/>
      <c r="H6579" s="118" t="s">
        <v>5064</v>
      </c>
      <c r="I6579" s="118" t="s">
        <v>9449</v>
      </c>
      <c r="J6579" s="118" t="s">
        <v>9768</v>
      </c>
    </row>
    <row r="6580" spans="1:10" ht="12.75">
      <c r="A6580" s="118" t="s">
        <v>24913</v>
      </c>
      <c r="B6580" s="118" t="s">
        <v>24914</v>
      </c>
      <c r="C6580" s="118" t="b">
        <v>0</v>
      </c>
      <c r="D6580" s="118" t="e">
        <f t="shared" ca="1" si="1"/>
        <v>#NAME?</v>
      </c>
      <c r="E6580" s="118" t="s">
        <v>24915</v>
      </c>
      <c r="F6580" s="118" t="s">
        <v>24916</v>
      </c>
      <c r="G6580" s="118"/>
      <c r="H6580" s="118" t="s">
        <v>15701</v>
      </c>
      <c r="I6580" s="118" t="s">
        <v>24917</v>
      </c>
      <c r="J6580" s="118"/>
    </row>
    <row r="6581" spans="1:10" ht="12.75">
      <c r="A6581" s="118" t="s">
        <v>24913</v>
      </c>
      <c r="B6581" s="118" t="s">
        <v>24918</v>
      </c>
      <c r="C6581" s="118" t="b">
        <v>0</v>
      </c>
      <c r="D6581" s="118" t="e">
        <f t="shared" ca="1" si="1"/>
        <v>#NAME?</v>
      </c>
      <c r="E6581" s="118" t="s">
        <v>24915</v>
      </c>
      <c r="F6581" s="118" t="s">
        <v>24919</v>
      </c>
      <c r="G6581" s="118"/>
      <c r="H6581" s="118" t="s">
        <v>7611</v>
      </c>
      <c r="I6581" s="118" t="s">
        <v>24917</v>
      </c>
      <c r="J6581" s="118"/>
    </row>
    <row r="6582" spans="1:10" ht="12.75">
      <c r="A6582" s="118" t="s">
        <v>1671</v>
      </c>
      <c r="B6582" s="118" t="s">
        <v>24920</v>
      </c>
      <c r="C6582" s="118" t="b">
        <v>0</v>
      </c>
      <c r="D6582" s="118" t="e">
        <f t="shared" ca="1" si="1"/>
        <v>#NAME?</v>
      </c>
      <c r="E6582" s="118" t="s">
        <v>24915</v>
      </c>
      <c r="F6582" s="118" t="s">
        <v>24921</v>
      </c>
      <c r="G6582" s="118"/>
      <c r="H6582" s="118" t="s">
        <v>15701</v>
      </c>
      <c r="I6582" s="118" t="s">
        <v>7737</v>
      </c>
      <c r="J6582" s="118"/>
    </row>
    <row r="6583" spans="1:10" ht="12.75">
      <c r="A6583" s="118" t="s">
        <v>7745</v>
      </c>
      <c r="B6583" s="118" t="s">
        <v>24922</v>
      </c>
      <c r="C6583" s="118" t="b">
        <v>0</v>
      </c>
      <c r="D6583" s="118" t="e">
        <f t="shared" ca="1" si="1"/>
        <v>#NAME?</v>
      </c>
      <c r="E6583" s="118" t="s">
        <v>24915</v>
      </c>
      <c r="F6583" s="118" t="s">
        <v>24923</v>
      </c>
      <c r="G6583" s="118"/>
      <c r="H6583" s="118" t="s">
        <v>5961</v>
      </c>
      <c r="I6583" s="118" t="s">
        <v>24917</v>
      </c>
      <c r="J6583" s="118"/>
    </row>
    <row r="6584" spans="1:10" ht="12.75">
      <c r="A6584" s="118" t="s">
        <v>24924</v>
      </c>
      <c r="B6584" s="118" t="s">
        <v>1005</v>
      </c>
      <c r="C6584" s="118" t="b">
        <v>0</v>
      </c>
      <c r="D6584" s="118" t="e">
        <f t="shared" ca="1" si="1"/>
        <v>#NAME?</v>
      </c>
      <c r="E6584" s="118" t="s">
        <v>24925</v>
      </c>
      <c r="F6584" s="118" t="s">
        <v>24926</v>
      </c>
      <c r="G6584" s="118"/>
      <c r="H6584" s="118" t="s">
        <v>4305</v>
      </c>
      <c r="I6584" s="118" t="s">
        <v>24927</v>
      </c>
      <c r="J6584" s="118"/>
    </row>
    <row r="6585" spans="1:10" ht="12.75">
      <c r="A6585" s="118" t="s">
        <v>8016</v>
      </c>
      <c r="B6585" s="118" t="s">
        <v>24928</v>
      </c>
      <c r="C6585" s="118" t="b">
        <v>0</v>
      </c>
      <c r="D6585" s="118" t="e">
        <f t="shared" ca="1" si="1"/>
        <v>#NAME?</v>
      </c>
      <c r="E6585" s="118" t="s">
        <v>24929</v>
      </c>
      <c r="F6585" s="118" t="s">
        <v>24930</v>
      </c>
      <c r="G6585" s="118"/>
      <c r="H6585" s="118" t="s">
        <v>54</v>
      </c>
      <c r="I6585" s="118"/>
      <c r="J6585" s="118"/>
    </row>
    <row r="6586" spans="1:10" ht="12.75">
      <c r="A6586" s="118" t="s">
        <v>24931</v>
      </c>
      <c r="B6586" s="118" t="s">
        <v>24932</v>
      </c>
      <c r="C6586" s="118" t="b">
        <v>0</v>
      </c>
      <c r="D6586" s="118" t="e">
        <f t="shared" ca="1" si="1"/>
        <v>#NAME?</v>
      </c>
      <c r="E6586" s="118" t="s">
        <v>24929</v>
      </c>
      <c r="F6586" s="118" t="s">
        <v>24933</v>
      </c>
      <c r="G6586" s="118"/>
      <c r="H6586" s="118" t="s">
        <v>54</v>
      </c>
      <c r="I6586" s="118"/>
      <c r="J6586" s="118"/>
    </row>
    <row r="6587" spans="1:10" ht="12.75">
      <c r="A6587" s="118" t="s">
        <v>11175</v>
      </c>
      <c r="B6587" s="118" t="s">
        <v>24934</v>
      </c>
      <c r="C6587" s="118" t="b">
        <v>0</v>
      </c>
      <c r="D6587" s="118" t="e">
        <f t="shared" ca="1" si="1"/>
        <v>#NAME?</v>
      </c>
      <c r="E6587" s="118" t="s">
        <v>24935</v>
      </c>
      <c r="F6587" s="118" t="s">
        <v>24936</v>
      </c>
      <c r="G6587" s="118"/>
      <c r="H6587" s="118" t="s">
        <v>54</v>
      </c>
      <c r="I6587" s="118" t="s">
        <v>24937</v>
      </c>
      <c r="J6587" s="118" t="s">
        <v>7763</v>
      </c>
    </row>
    <row r="6588" spans="1:10" ht="12.75">
      <c r="A6588" s="118" t="s">
        <v>8351</v>
      </c>
      <c r="B6588" s="118" t="s">
        <v>24938</v>
      </c>
      <c r="C6588" s="118" t="b">
        <v>0</v>
      </c>
      <c r="D6588" s="118" t="e">
        <f t="shared" ca="1" si="1"/>
        <v>#NAME?</v>
      </c>
      <c r="E6588" s="118" t="s">
        <v>24935</v>
      </c>
      <c r="F6588" s="118" t="s">
        <v>24939</v>
      </c>
      <c r="G6588" s="118"/>
      <c r="H6588" s="118" t="s">
        <v>54</v>
      </c>
      <c r="I6588" s="118" t="s">
        <v>24937</v>
      </c>
      <c r="J6588" s="118" t="s">
        <v>7763</v>
      </c>
    </row>
    <row r="6589" spans="1:10" ht="12.75">
      <c r="A6589" s="118" t="s">
        <v>1802</v>
      </c>
      <c r="B6589" s="118" t="s">
        <v>24940</v>
      </c>
      <c r="C6589" s="118" t="b">
        <v>0</v>
      </c>
      <c r="D6589" s="118" t="e">
        <f t="shared" ca="1" si="1"/>
        <v>#NAME?</v>
      </c>
      <c r="E6589" s="118" t="s">
        <v>24935</v>
      </c>
      <c r="F6589" s="118" t="s">
        <v>24941</v>
      </c>
      <c r="G6589" s="118"/>
      <c r="H6589" s="118" t="s">
        <v>9483</v>
      </c>
      <c r="I6589" s="118" t="s">
        <v>24937</v>
      </c>
      <c r="J6589" s="118" t="s">
        <v>7763</v>
      </c>
    </row>
    <row r="6590" spans="1:10" ht="12.75">
      <c r="A6590" s="118" t="s">
        <v>9440</v>
      </c>
      <c r="B6590" s="118" t="s">
        <v>24942</v>
      </c>
      <c r="C6590" s="118" t="b">
        <v>0</v>
      </c>
      <c r="D6590" s="118" t="e">
        <f t="shared" ca="1" si="1"/>
        <v>#NAME?</v>
      </c>
      <c r="E6590" s="118" t="s">
        <v>24935</v>
      </c>
      <c r="F6590" s="118" t="s">
        <v>24943</v>
      </c>
      <c r="G6590" s="118"/>
      <c r="H6590" s="118" t="s">
        <v>24944</v>
      </c>
      <c r="I6590" s="118" t="s">
        <v>24937</v>
      </c>
      <c r="J6590" s="118" t="s">
        <v>7763</v>
      </c>
    </row>
    <row r="6591" spans="1:10" ht="12.75">
      <c r="A6591" s="118" t="s">
        <v>2339</v>
      </c>
      <c r="B6591" s="118" t="s">
        <v>24945</v>
      </c>
      <c r="C6591" s="118" t="b">
        <v>0</v>
      </c>
      <c r="D6591" s="118" t="e">
        <f t="shared" ca="1" si="1"/>
        <v>#NAME?</v>
      </c>
      <c r="E6591" s="118" t="s">
        <v>24946</v>
      </c>
      <c r="F6591" s="118" t="s">
        <v>24947</v>
      </c>
      <c r="G6591" s="118"/>
      <c r="H6591" s="118" t="s">
        <v>54</v>
      </c>
      <c r="I6591" s="118" t="s">
        <v>8085</v>
      </c>
      <c r="J6591" s="118"/>
    </row>
    <row r="6592" spans="1:10" ht="12.75">
      <c r="A6592" s="118" t="s">
        <v>9226</v>
      </c>
      <c r="B6592" s="118" t="s">
        <v>24948</v>
      </c>
      <c r="C6592" s="118" t="b">
        <v>0</v>
      </c>
      <c r="D6592" s="118" t="e">
        <f t="shared" ca="1" si="1"/>
        <v>#NAME?</v>
      </c>
      <c r="E6592" s="118" t="s">
        <v>24946</v>
      </c>
      <c r="F6592" s="118" t="s">
        <v>24949</v>
      </c>
      <c r="G6592" s="118"/>
      <c r="H6592" s="118" t="s">
        <v>54</v>
      </c>
      <c r="I6592" s="118" t="s">
        <v>7684</v>
      </c>
      <c r="J6592" s="118"/>
    </row>
    <row r="6593" spans="1:10" ht="12.75">
      <c r="A6593" s="118" t="s">
        <v>9226</v>
      </c>
      <c r="B6593" s="118" t="s">
        <v>24950</v>
      </c>
      <c r="C6593" s="118" t="b">
        <v>0</v>
      </c>
      <c r="D6593" s="118" t="e">
        <f t="shared" ca="1" si="1"/>
        <v>#NAME?</v>
      </c>
      <c r="E6593" s="118" t="s">
        <v>24946</v>
      </c>
      <c r="F6593" s="118" t="s">
        <v>24951</v>
      </c>
      <c r="G6593" s="118"/>
      <c r="H6593" s="118" t="s">
        <v>6031</v>
      </c>
      <c r="I6593" s="118" t="s">
        <v>7684</v>
      </c>
      <c r="J6593" s="118"/>
    </row>
    <row r="6594" spans="1:10" ht="12.75">
      <c r="A6594" s="118" t="s">
        <v>9226</v>
      </c>
      <c r="B6594" s="118" t="s">
        <v>24952</v>
      </c>
      <c r="C6594" s="118" t="b">
        <v>0</v>
      </c>
      <c r="D6594" s="118" t="e">
        <f t="shared" ca="1" si="1"/>
        <v>#NAME?</v>
      </c>
      <c r="E6594" s="118" t="s">
        <v>24946</v>
      </c>
      <c r="F6594" s="118" t="s">
        <v>24953</v>
      </c>
      <c r="G6594" s="118"/>
      <c r="H6594" s="118" t="s">
        <v>8144</v>
      </c>
      <c r="I6594" s="118" t="s">
        <v>8085</v>
      </c>
      <c r="J6594" s="118"/>
    </row>
    <row r="6595" spans="1:10" ht="12.75">
      <c r="A6595" s="118" t="s">
        <v>8287</v>
      </c>
      <c r="B6595" s="118" t="s">
        <v>24954</v>
      </c>
      <c r="C6595" s="118" t="b">
        <v>0</v>
      </c>
      <c r="D6595" s="118" t="e">
        <f t="shared" ca="1" si="1"/>
        <v>#NAME?</v>
      </c>
      <c r="E6595" s="118" t="s">
        <v>24946</v>
      </c>
      <c r="F6595" s="118" t="s">
        <v>24955</v>
      </c>
      <c r="G6595" s="118"/>
      <c r="H6595" s="118" t="s">
        <v>4278</v>
      </c>
      <c r="I6595" s="118" t="s">
        <v>7684</v>
      </c>
      <c r="J6595" s="118"/>
    </row>
    <row r="6596" spans="1:10" ht="12.75">
      <c r="A6596" s="118" t="s">
        <v>24956</v>
      </c>
      <c r="B6596" s="118" t="s">
        <v>24957</v>
      </c>
      <c r="C6596" s="118" t="b">
        <v>0</v>
      </c>
      <c r="D6596" s="118" t="e">
        <f t="shared" ca="1" si="1"/>
        <v>#NAME?</v>
      </c>
      <c r="E6596" s="118" t="s">
        <v>24946</v>
      </c>
      <c r="F6596" s="118" t="s">
        <v>24958</v>
      </c>
      <c r="G6596" s="118"/>
      <c r="H6596" s="118" t="s">
        <v>4278</v>
      </c>
      <c r="I6596" s="118" t="s">
        <v>7684</v>
      </c>
      <c r="J6596" s="118"/>
    </row>
    <row r="6597" spans="1:10" ht="12.75">
      <c r="A6597" s="118" t="s">
        <v>8365</v>
      </c>
      <c r="B6597" s="118" t="s">
        <v>24959</v>
      </c>
      <c r="C6597" s="118" t="b">
        <v>0</v>
      </c>
      <c r="D6597" s="118" t="e">
        <f t="shared" ca="1" si="1"/>
        <v>#NAME?</v>
      </c>
      <c r="E6597" s="118" t="s">
        <v>24946</v>
      </c>
      <c r="F6597" s="118" t="s">
        <v>24960</v>
      </c>
      <c r="G6597" s="118"/>
      <c r="H6597" s="118" t="s">
        <v>54</v>
      </c>
      <c r="I6597" s="118" t="s">
        <v>7684</v>
      </c>
      <c r="J6597" s="118"/>
    </row>
    <row r="6598" spans="1:10" ht="12.75">
      <c r="A6598" s="118" t="s">
        <v>814</v>
      </c>
      <c r="B6598" s="118" t="s">
        <v>20499</v>
      </c>
      <c r="C6598" s="118" t="b">
        <v>0</v>
      </c>
      <c r="D6598" s="118" t="e">
        <f t="shared" ca="1" si="1"/>
        <v>#NAME?</v>
      </c>
      <c r="E6598" s="118" t="s">
        <v>24961</v>
      </c>
      <c r="F6598" s="118" t="s">
        <v>24962</v>
      </c>
      <c r="G6598" s="118"/>
      <c r="H6598" s="118" t="s">
        <v>11346</v>
      </c>
      <c r="I6598" s="118" t="s">
        <v>23059</v>
      </c>
      <c r="J6598" s="118" t="s">
        <v>23060</v>
      </c>
    </row>
    <row r="6599" spans="1:10" ht="12.75">
      <c r="A6599" s="118" t="s">
        <v>902</v>
      </c>
      <c r="B6599" s="118" t="s">
        <v>24963</v>
      </c>
      <c r="C6599" s="118" t="b">
        <v>0</v>
      </c>
      <c r="D6599" s="118" t="e">
        <f t="shared" ca="1" si="1"/>
        <v>#NAME?</v>
      </c>
      <c r="E6599" s="118" t="s">
        <v>24961</v>
      </c>
      <c r="F6599" s="118" t="s">
        <v>24964</v>
      </c>
      <c r="G6599" s="118"/>
      <c r="H6599" s="118" t="s">
        <v>9368</v>
      </c>
      <c r="I6599" s="118" t="s">
        <v>23059</v>
      </c>
      <c r="J6599" s="118" t="s">
        <v>23060</v>
      </c>
    </row>
    <row r="6600" spans="1:10" ht="12.75">
      <c r="A6600" s="118" t="s">
        <v>8415</v>
      </c>
      <c r="B6600" s="118" t="s">
        <v>24965</v>
      </c>
      <c r="C6600" s="118" t="b">
        <v>0</v>
      </c>
      <c r="D6600" s="118" t="e">
        <f t="shared" ca="1" si="1"/>
        <v>#NAME?</v>
      </c>
      <c r="E6600" s="118" t="s">
        <v>24961</v>
      </c>
      <c r="F6600" s="118" t="s">
        <v>24966</v>
      </c>
      <c r="G6600" s="118"/>
      <c r="H6600" s="118" t="s">
        <v>24967</v>
      </c>
      <c r="I6600" s="118" t="s">
        <v>23059</v>
      </c>
      <c r="J6600" s="118" t="s">
        <v>23060</v>
      </c>
    </row>
    <row r="6601" spans="1:10" ht="12.75">
      <c r="A6601" s="118" t="s">
        <v>10275</v>
      </c>
      <c r="B6601" s="118" t="s">
        <v>24968</v>
      </c>
      <c r="C6601" s="118" t="b">
        <v>0</v>
      </c>
      <c r="D6601" s="118" t="e">
        <f t="shared" ca="1" si="1"/>
        <v>#NAME?</v>
      </c>
      <c r="E6601" s="118" t="s">
        <v>24961</v>
      </c>
      <c r="F6601" s="118" t="s">
        <v>24969</v>
      </c>
      <c r="G6601" s="118"/>
      <c r="H6601" s="118" t="s">
        <v>4276</v>
      </c>
      <c r="I6601" s="118" t="s">
        <v>23059</v>
      </c>
      <c r="J6601" s="118" t="s">
        <v>23060</v>
      </c>
    </row>
    <row r="6602" spans="1:10" ht="12.75">
      <c r="A6602" s="118" t="s">
        <v>8351</v>
      </c>
      <c r="B6602" s="118" t="s">
        <v>1005</v>
      </c>
      <c r="C6602" s="118" t="b">
        <v>0</v>
      </c>
      <c r="D6602" s="118" t="e">
        <f t="shared" ca="1" si="1"/>
        <v>#NAME?</v>
      </c>
      <c r="E6602" s="118" t="s">
        <v>24961</v>
      </c>
      <c r="F6602" s="118" t="s">
        <v>24970</v>
      </c>
      <c r="G6602" s="118"/>
      <c r="H6602" s="118" t="s">
        <v>11346</v>
      </c>
      <c r="I6602" s="118" t="s">
        <v>23059</v>
      </c>
      <c r="J6602" s="118" t="s">
        <v>23060</v>
      </c>
    </row>
    <row r="6603" spans="1:10" ht="12.75">
      <c r="A6603" s="118" t="s">
        <v>24971</v>
      </c>
      <c r="B6603" s="118" t="s">
        <v>24972</v>
      </c>
      <c r="C6603" s="118" t="b">
        <v>0</v>
      </c>
      <c r="D6603" s="118" t="e">
        <f t="shared" ca="1" si="1"/>
        <v>#NAME?</v>
      </c>
      <c r="E6603" s="118" t="s">
        <v>24961</v>
      </c>
      <c r="F6603" s="118" t="s">
        <v>24973</v>
      </c>
      <c r="G6603" s="118"/>
      <c r="H6603" s="118" t="s">
        <v>5961</v>
      </c>
      <c r="I6603" s="118" t="s">
        <v>23059</v>
      </c>
      <c r="J6603" s="118" t="s">
        <v>23060</v>
      </c>
    </row>
    <row r="6604" spans="1:10" ht="12.75">
      <c r="A6604" s="118" t="s">
        <v>882</v>
      </c>
      <c r="B6604" s="118" t="s">
        <v>2636</v>
      </c>
      <c r="C6604" s="118" t="b">
        <v>0</v>
      </c>
      <c r="D6604" s="118" t="e">
        <f t="shared" ca="1" si="1"/>
        <v>#NAME?</v>
      </c>
      <c r="E6604" s="118" t="s">
        <v>24961</v>
      </c>
      <c r="F6604" s="118" t="s">
        <v>24974</v>
      </c>
      <c r="G6604" s="118"/>
      <c r="H6604" s="118" t="s">
        <v>5961</v>
      </c>
      <c r="I6604" s="118" t="s">
        <v>23059</v>
      </c>
      <c r="J6604" s="118" t="s">
        <v>23060</v>
      </c>
    </row>
    <row r="6605" spans="1:10" ht="12.75">
      <c r="A6605" s="118" t="s">
        <v>10407</v>
      </c>
      <c r="B6605" s="118" t="s">
        <v>24975</v>
      </c>
      <c r="C6605" s="118" t="b">
        <v>0</v>
      </c>
      <c r="D6605" s="118" t="e">
        <f t="shared" ca="1" si="1"/>
        <v>#NAME?</v>
      </c>
      <c r="E6605" s="118" t="s">
        <v>24976</v>
      </c>
      <c r="F6605" s="118" t="s">
        <v>24977</v>
      </c>
      <c r="G6605" s="118"/>
      <c r="H6605" s="118" t="s">
        <v>7611</v>
      </c>
      <c r="I6605" s="118" t="s">
        <v>8536</v>
      </c>
      <c r="J6605" s="127" t="s">
        <v>8537</v>
      </c>
    </row>
    <row r="6606" spans="1:10" ht="12.75">
      <c r="A6606" s="118" t="s">
        <v>929</v>
      </c>
      <c r="B6606" s="118" t="s">
        <v>13334</v>
      </c>
      <c r="C6606" s="118" t="b">
        <v>0</v>
      </c>
      <c r="D6606" s="118" t="e">
        <f t="shared" ca="1" si="1"/>
        <v>#NAME?</v>
      </c>
      <c r="E6606" s="118" t="s">
        <v>24976</v>
      </c>
      <c r="F6606" s="118" t="s">
        <v>24978</v>
      </c>
      <c r="G6606" s="118"/>
      <c r="H6606" s="118" t="s">
        <v>4305</v>
      </c>
      <c r="I6606" s="118" t="s">
        <v>8536</v>
      </c>
      <c r="J6606" s="127" t="s">
        <v>8537</v>
      </c>
    </row>
    <row r="6607" spans="1:10" ht="12.75">
      <c r="A6607" s="118" t="s">
        <v>24979</v>
      </c>
      <c r="B6607" s="118" t="s">
        <v>11452</v>
      </c>
      <c r="C6607" s="118" t="b">
        <v>0</v>
      </c>
      <c r="D6607" s="118" t="e">
        <f t="shared" ca="1" si="1"/>
        <v>#NAME?</v>
      </c>
      <c r="E6607" s="118" t="s">
        <v>24980</v>
      </c>
      <c r="F6607" s="118" t="s">
        <v>24981</v>
      </c>
      <c r="G6607" s="118"/>
      <c r="H6607" s="118" t="s">
        <v>4278</v>
      </c>
      <c r="I6607" s="118" t="s">
        <v>9131</v>
      </c>
      <c r="J6607" s="118" t="s">
        <v>7622</v>
      </c>
    </row>
    <row r="6608" spans="1:10" ht="12.75">
      <c r="A6608" s="118" t="s">
        <v>24982</v>
      </c>
      <c r="B6608" s="118" t="s">
        <v>24983</v>
      </c>
      <c r="C6608" s="118" t="b">
        <v>0</v>
      </c>
      <c r="D6608" s="118" t="e">
        <f t="shared" ca="1" si="1"/>
        <v>#NAME?</v>
      </c>
      <c r="E6608" s="118" t="s">
        <v>24980</v>
      </c>
      <c r="F6608" s="118" t="s">
        <v>24984</v>
      </c>
      <c r="G6608" s="118"/>
      <c r="H6608" s="118" t="s">
        <v>17382</v>
      </c>
      <c r="I6608" s="118" t="s">
        <v>9131</v>
      </c>
      <c r="J6608" s="118" t="s">
        <v>7622</v>
      </c>
    </row>
    <row r="6609" spans="1:10" ht="12.75">
      <c r="A6609" s="118" t="s">
        <v>2135</v>
      </c>
      <c r="B6609" s="118" t="s">
        <v>12495</v>
      </c>
      <c r="C6609" s="118" t="b">
        <v>0</v>
      </c>
      <c r="D6609" s="118" t="e">
        <f t="shared" ca="1" si="1"/>
        <v>#NAME?</v>
      </c>
      <c r="E6609" s="118" t="s">
        <v>24980</v>
      </c>
      <c r="F6609" s="118" t="s">
        <v>24985</v>
      </c>
      <c r="G6609" s="118"/>
      <c r="H6609" s="118" t="s">
        <v>17382</v>
      </c>
      <c r="I6609" s="118" t="s">
        <v>9131</v>
      </c>
      <c r="J6609" s="118" t="s">
        <v>7622</v>
      </c>
    </row>
    <row r="6610" spans="1:10" ht="12.75">
      <c r="A6610" s="118" t="s">
        <v>21186</v>
      </c>
      <c r="B6610" s="118" t="s">
        <v>24986</v>
      </c>
      <c r="C6610" s="118" t="b">
        <v>0</v>
      </c>
      <c r="D6610" s="118" t="e">
        <f t="shared" ca="1" si="1"/>
        <v>#NAME?</v>
      </c>
      <c r="E6610" s="118" t="s">
        <v>24980</v>
      </c>
      <c r="F6610" s="118" t="s">
        <v>24987</v>
      </c>
      <c r="G6610" s="118"/>
      <c r="H6610" s="118" t="s">
        <v>17382</v>
      </c>
      <c r="I6610" s="118" t="s">
        <v>9131</v>
      </c>
      <c r="J6610" s="118" t="s">
        <v>7622</v>
      </c>
    </row>
    <row r="6611" spans="1:10" ht="12.75">
      <c r="A6611" s="118" t="s">
        <v>24988</v>
      </c>
      <c r="B6611" s="118" t="s">
        <v>24989</v>
      </c>
      <c r="C6611" s="118" t="b">
        <v>0</v>
      </c>
      <c r="D6611" s="118" t="e">
        <f t="shared" ca="1" si="1"/>
        <v>#NAME?</v>
      </c>
      <c r="E6611" s="118" t="s">
        <v>24990</v>
      </c>
      <c r="F6611" s="118" t="s">
        <v>24991</v>
      </c>
      <c r="G6611" s="118"/>
      <c r="H6611" s="118" t="s">
        <v>10534</v>
      </c>
      <c r="I6611" s="118" t="s">
        <v>8990</v>
      </c>
      <c r="J6611" s="118"/>
    </row>
    <row r="6612" spans="1:10" ht="12.75">
      <c r="A6612" s="118" t="s">
        <v>24992</v>
      </c>
      <c r="B6612" s="118" t="s">
        <v>21660</v>
      </c>
      <c r="C6612" s="118" t="b">
        <v>0</v>
      </c>
      <c r="D6612" s="118" t="e">
        <f t="shared" ca="1" si="1"/>
        <v>#NAME?</v>
      </c>
      <c r="E6612" s="118" t="s">
        <v>24990</v>
      </c>
      <c r="F6612" s="118" t="s">
        <v>24993</v>
      </c>
      <c r="G6612" s="118"/>
      <c r="H6612" s="118" t="s">
        <v>17382</v>
      </c>
      <c r="I6612" s="118" t="s">
        <v>8990</v>
      </c>
      <c r="J6612" s="118"/>
    </row>
    <row r="6613" spans="1:10" ht="12.75">
      <c r="A6613" s="118" t="s">
        <v>24994</v>
      </c>
      <c r="B6613" s="118" t="s">
        <v>8652</v>
      </c>
      <c r="C6613" s="118" t="b">
        <v>0</v>
      </c>
      <c r="D6613" s="118" t="e">
        <f t="shared" ca="1" si="1"/>
        <v>#NAME?</v>
      </c>
      <c r="E6613" s="118" t="s">
        <v>24995</v>
      </c>
      <c r="F6613" s="118" t="s">
        <v>24996</v>
      </c>
      <c r="G6613" s="118"/>
      <c r="H6613" s="118" t="s">
        <v>4227</v>
      </c>
      <c r="I6613" s="118" t="s">
        <v>10521</v>
      </c>
      <c r="J6613" s="118"/>
    </row>
    <row r="6614" spans="1:10" ht="12.75">
      <c r="A6614" s="118" t="s">
        <v>24997</v>
      </c>
      <c r="B6614" s="118" t="s">
        <v>1005</v>
      </c>
      <c r="C6614" s="118" t="b">
        <v>0</v>
      </c>
      <c r="D6614" s="118" t="e">
        <f t="shared" ca="1" si="1"/>
        <v>#NAME?</v>
      </c>
      <c r="E6614" s="118" t="s">
        <v>24995</v>
      </c>
      <c r="F6614" s="118" t="s">
        <v>24998</v>
      </c>
      <c r="G6614" s="118"/>
      <c r="H6614" s="118" t="s">
        <v>7754</v>
      </c>
      <c r="I6614" s="118" t="s">
        <v>8883</v>
      </c>
      <c r="J6614" s="118"/>
    </row>
    <row r="6615" spans="1:10" ht="12.75">
      <c r="A6615" s="118" t="s">
        <v>11936</v>
      </c>
      <c r="B6615" s="118" t="s">
        <v>24999</v>
      </c>
      <c r="C6615" s="118" t="b">
        <v>0</v>
      </c>
      <c r="D6615" s="118" t="e">
        <f t="shared" ca="1" si="1"/>
        <v>#NAME?</v>
      </c>
      <c r="E6615" s="118" t="s">
        <v>24995</v>
      </c>
      <c r="F6615" s="118" t="s">
        <v>25000</v>
      </c>
      <c r="G6615" s="118"/>
      <c r="H6615" s="118" t="s">
        <v>10534</v>
      </c>
      <c r="I6615" s="118" t="s">
        <v>7794</v>
      </c>
      <c r="J6615" s="118" t="s">
        <v>7795</v>
      </c>
    </row>
    <row r="6616" spans="1:10" ht="12.75">
      <c r="A6616" s="118" t="s">
        <v>1591</v>
      </c>
      <c r="B6616" s="118" t="s">
        <v>25001</v>
      </c>
      <c r="C6616" s="118" t="b">
        <v>0</v>
      </c>
      <c r="D6616" s="118" t="e">
        <f t="shared" ca="1" si="1"/>
        <v>#NAME?</v>
      </c>
      <c r="E6616" s="118" t="s">
        <v>25002</v>
      </c>
      <c r="F6616" s="118" t="s">
        <v>25003</v>
      </c>
      <c r="G6616" s="118"/>
      <c r="H6616" s="118" t="s">
        <v>4276</v>
      </c>
      <c r="I6616" s="118" t="s">
        <v>7642</v>
      </c>
      <c r="J6616" s="118"/>
    </row>
    <row r="6617" spans="1:10" ht="12.75">
      <c r="A6617" s="118" t="s">
        <v>8894</v>
      </c>
      <c r="B6617" s="118" t="s">
        <v>25004</v>
      </c>
      <c r="C6617" s="118" t="b">
        <v>0</v>
      </c>
      <c r="D6617" s="118" t="e">
        <f t="shared" ca="1" si="1"/>
        <v>#NAME?</v>
      </c>
      <c r="E6617" s="118" t="s">
        <v>25002</v>
      </c>
      <c r="F6617" s="118" t="s">
        <v>25005</v>
      </c>
      <c r="G6617" s="118"/>
      <c r="H6617" s="118" t="s">
        <v>9125</v>
      </c>
      <c r="I6617" s="118" t="s">
        <v>7642</v>
      </c>
      <c r="J6617" s="118"/>
    </row>
    <row r="6618" spans="1:10" ht="12.75">
      <c r="A6618" s="118" t="s">
        <v>910</v>
      </c>
      <c r="B6618" s="118" t="s">
        <v>25006</v>
      </c>
      <c r="C6618" s="118" t="b">
        <v>0</v>
      </c>
      <c r="D6618" s="118" t="e">
        <f t="shared" ca="1" si="1"/>
        <v>#NAME?</v>
      </c>
      <c r="E6618" s="118" t="s">
        <v>25007</v>
      </c>
      <c r="F6618" s="118" t="s">
        <v>25008</v>
      </c>
      <c r="G6618" s="118"/>
      <c r="H6618" s="118" t="s">
        <v>4276</v>
      </c>
      <c r="I6618" s="118" t="s">
        <v>7777</v>
      </c>
      <c r="J6618" s="118" t="s">
        <v>7636</v>
      </c>
    </row>
    <row r="6619" spans="1:10" ht="12.75">
      <c r="A6619" s="118" t="s">
        <v>7685</v>
      </c>
      <c r="B6619" s="118" t="s">
        <v>25009</v>
      </c>
      <c r="C6619" s="118" t="b">
        <v>0</v>
      </c>
      <c r="D6619" s="118" t="e">
        <f t="shared" ca="1" si="1"/>
        <v>#NAME?</v>
      </c>
      <c r="E6619" s="118" t="s">
        <v>25010</v>
      </c>
      <c r="F6619" s="118" t="s">
        <v>25011</v>
      </c>
      <c r="G6619" s="118"/>
      <c r="H6619" s="118" t="s">
        <v>9483</v>
      </c>
      <c r="I6619" s="118" t="s">
        <v>8701</v>
      </c>
      <c r="J6619" s="118" t="s">
        <v>8702</v>
      </c>
    </row>
    <row r="6620" spans="1:10" ht="12.75">
      <c r="A6620" s="118" t="s">
        <v>910</v>
      </c>
      <c r="B6620" s="118" t="s">
        <v>25012</v>
      </c>
      <c r="C6620" s="118" t="b">
        <v>0</v>
      </c>
      <c r="D6620" s="118" t="e">
        <f t="shared" ca="1" si="1"/>
        <v>#NAME?</v>
      </c>
      <c r="E6620" s="118" t="s">
        <v>25010</v>
      </c>
      <c r="F6620" s="118" t="s">
        <v>25013</v>
      </c>
      <c r="G6620" s="118"/>
      <c r="H6620" s="118" t="s">
        <v>25014</v>
      </c>
      <c r="I6620" s="118" t="s">
        <v>8701</v>
      </c>
      <c r="J6620" s="118" t="s">
        <v>8702</v>
      </c>
    </row>
    <row r="6621" spans="1:10" ht="12.75">
      <c r="A6621" s="118" t="s">
        <v>7701</v>
      </c>
      <c r="B6621" s="118" t="s">
        <v>25015</v>
      </c>
      <c r="C6621" s="118" t="b">
        <v>0</v>
      </c>
      <c r="D6621" s="118" t="e">
        <f t="shared" ca="1" si="1"/>
        <v>#NAME?</v>
      </c>
      <c r="E6621" s="118" t="s">
        <v>25010</v>
      </c>
      <c r="F6621" s="118" t="s">
        <v>25016</v>
      </c>
      <c r="G6621" s="118"/>
      <c r="H6621" s="118" t="s">
        <v>8346</v>
      </c>
      <c r="I6621" s="118" t="s">
        <v>8701</v>
      </c>
      <c r="J6621" s="118" t="s">
        <v>8702</v>
      </c>
    </row>
    <row r="6622" spans="1:10" ht="12.75">
      <c r="A6622" s="118" t="s">
        <v>25017</v>
      </c>
      <c r="B6622" s="118" t="s">
        <v>25018</v>
      </c>
      <c r="C6622" s="118" t="b">
        <v>0</v>
      </c>
      <c r="D6622" s="118" t="e">
        <f t="shared" ca="1" si="1"/>
        <v>#NAME?</v>
      </c>
      <c r="E6622" s="118" t="s">
        <v>25010</v>
      </c>
      <c r="F6622" s="118" t="s">
        <v>25019</v>
      </c>
      <c r="G6622" s="118"/>
      <c r="H6622" s="118" t="s">
        <v>54</v>
      </c>
      <c r="I6622" s="118" t="s">
        <v>8701</v>
      </c>
      <c r="J6622" s="118" t="s">
        <v>8702</v>
      </c>
    </row>
    <row r="6623" spans="1:10" ht="12.75">
      <c r="A6623" s="118" t="s">
        <v>826</v>
      </c>
      <c r="B6623" s="118" t="s">
        <v>25020</v>
      </c>
      <c r="C6623" s="118" t="b">
        <v>0</v>
      </c>
      <c r="D6623" s="118" t="e">
        <f t="shared" ca="1" si="1"/>
        <v>#NAME?</v>
      </c>
      <c r="E6623" s="118" t="s">
        <v>25010</v>
      </c>
      <c r="F6623" s="118" t="s">
        <v>25021</v>
      </c>
      <c r="G6623" s="118"/>
      <c r="H6623" s="118" t="s">
        <v>54</v>
      </c>
      <c r="I6623" s="118" t="s">
        <v>8701</v>
      </c>
      <c r="J6623" s="118" t="s">
        <v>8702</v>
      </c>
    </row>
    <row r="6624" spans="1:10" ht="12.75">
      <c r="A6624" s="118" t="s">
        <v>929</v>
      </c>
      <c r="B6624" s="118" t="s">
        <v>25022</v>
      </c>
      <c r="C6624" s="118" t="b">
        <v>0</v>
      </c>
      <c r="D6624" s="118" t="e">
        <f t="shared" ca="1" si="1"/>
        <v>#NAME?</v>
      </c>
      <c r="E6624" s="118" t="s">
        <v>25010</v>
      </c>
      <c r="F6624" s="118" t="s">
        <v>25023</v>
      </c>
      <c r="G6624" s="118"/>
      <c r="H6624" s="118" t="s">
        <v>25024</v>
      </c>
      <c r="I6624" s="118" t="s">
        <v>8701</v>
      </c>
      <c r="J6624" s="118" t="s">
        <v>8702</v>
      </c>
    </row>
    <row r="6625" spans="1:10" ht="12.75">
      <c r="A6625" s="118" t="s">
        <v>1256</v>
      </c>
      <c r="B6625" s="118" t="s">
        <v>25025</v>
      </c>
      <c r="C6625" s="118" t="b">
        <v>0</v>
      </c>
      <c r="D6625" s="118" t="e">
        <f t="shared" ca="1" si="1"/>
        <v>#NAME?</v>
      </c>
      <c r="E6625" s="118" t="s">
        <v>25010</v>
      </c>
      <c r="F6625" s="118" t="s">
        <v>25026</v>
      </c>
      <c r="G6625" s="118"/>
      <c r="H6625" s="118" t="s">
        <v>54</v>
      </c>
      <c r="I6625" s="118" t="s">
        <v>8701</v>
      </c>
      <c r="J6625" s="118" t="s">
        <v>8702</v>
      </c>
    </row>
    <row r="6626" spans="1:10" ht="12.75">
      <c r="A6626" s="118" t="s">
        <v>814</v>
      </c>
      <c r="B6626" s="118" t="s">
        <v>25027</v>
      </c>
      <c r="C6626" s="118" t="b">
        <v>0</v>
      </c>
      <c r="D6626" s="118" t="e">
        <f t="shared" ca="1" si="1"/>
        <v>#NAME?</v>
      </c>
      <c r="E6626" s="118" t="s">
        <v>25028</v>
      </c>
      <c r="F6626" s="118" t="s">
        <v>25029</v>
      </c>
      <c r="G6626" s="118"/>
      <c r="H6626" s="118" t="s">
        <v>4485</v>
      </c>
      <c r="I6626" s="118" t="s">
        <v>25030</v>
      </c>
      <c r="J6626" s="118" t="s">
        <v>7756</v>
      </c>
    </row>
    <row r="6627" spans="1:10" ht="12.75">
      <c r="A6627" s="118" t="s">
        <v>1235</v>
      </c>
      <c r="B6627" s="118" t="s">
        <v>2279</v>
      </c>
      <c r="C6627" s="118" t="b">
        <v>0</v>
      </c>
      <c r="D6627" s="118" t="e">
        <f t="shared" ca="1" si="1"/>
        <v>#NAME?</v>
      </c>
      <c r="E6627" s="118" t="s">
        <v>25028</v>
      </c>
      <c r="F6627" s="118" t="s">
        <v>25031</v>
      </c>
      <c r="G6627" s="118"/>
      <c r="H6627" s="118" t="s">
        <v>4831</v>
      </c>
      <c r="I6627" s="118" t="s">
        <v>25030</v>
      </c>
      <c r="J6627" s="118" t="s">
        <v>7756</v>
      </c>
    </row>
    <row r="6628" spans="1:10" ht="12.75">
      <c r="A6628" s="118" t="s">
        <v>1369</v>
      </c>
      <c r="B6628" s="118" t="s">
        <v>25032</v>
      </c>
      <c r="C6628" s="118" t="b">
        <v>0</v>
      </c>
      <c r="D6628" s="118" t="e">
        <f t="shared" ca="1" si="1"/>
        <v>#NAME?</v>
      </c>
      <c r="E6628" s="118" t="s">
        <v>25028</v>
      </c>
      <c r="F6628" s="118" t="s">
        <v>25033</v>
      </c>
      <c r="G6628" s="118"/>
      <c r="H6628" s="118" t="s">
        <v>54</v>
      </c>
      <c r="I6628" s="118" t="s">
        <v>25030</v>
      </c>
      <c r="J6628" s="118" t="s">
        <v>7756</v>
      </c>
    </row>
    <row r="6629" spans="1:10" ht="12.75">
      <c r="A6629" s="118" t="s">
        <v>2068</v>
      </c>
      <c r="B6629" s="118" t="s">
        <v>25034</v>
      </c>
      <c r="C6629" s="118" t="b">
        <v>0</v>
      </c>
      <c r="D6629" s="118" t="e">
        <f t="shared" ca="1" si="1"/>
        <v>#NAME?</v>
      </c>
      <c r="E6629" s="118" t="s">
        <v>25028</v>
      </c>
      <c r="F6629" s="118" t="s">
        <v>25035</v>
      </c>
      <c r="G6629" s="118"/>
      <c r="H6629" s="118" t="s">
        <v>5607</v>
      </c>
      <c r="I6629" s="118" t="s">
        <v>25030</v>
      </c>
      <c r="J6629" s="118" t="s">
        <v>7756</v>
      </c>
    </row>
    <row r="6630" spans="1:10" ht="12.75">
      <c r="A6630" s="118" t="s">
        <v>2529</v>
      </c>
      <c r="B6630" s="118" t="s">
        <v>13365</v>
      </c>
      <c r="C6630" s="118" t="b">
        <v>0</v>
      </c>
      <c r="D6630" s="118" t="e">
        <f t="shared" ca="1" si="1"/>
        <v>#NAME?</v>
      </c>
      <c r="E6630" s="118" t="s">
        <v>25028</v>
      </c>
      <c r="F6630" s="118" t="s">
        <v>25036</v>
      </c>
      <c r="G6630" s="118"/>
      <c r="H6630" s="118" t="s">
        <v>4872</v>
      </c>
      <c r="I6630" s="118" t="s">
        <v>25030</v>
      </c>
      <c r="J6630" s="118" t="s">
        <v>7756</v>
      </c>
    </row>
    <row r="6631" spans="1:10" ht="12.75">
      <c r="A6631" s="118" t="s">
        <v>8460</v>
      </c>
      <c r="B6631" s="118" t="s">
        <v>9089</v>
      </c>
      <c r="C6631" s="118" t="b">
        <v>0</v>
      </c>
      <c r="D6631" s="118" t="e">
        <f t="shared" ca="1" si="1"/>
        <v>#NAME?</v>
      </c>
      <c r="E6631" s="118" t="s">
        <v>25028</v>
      </c>
      <c r="F6631" s="118" t="s">
        <v>25037</v>
      </c>
      <c r="G6631" s="118"/>
      <c r="H6631" s="118" t="s">
        <v>8671</v>
      </c>
      <c r="I6631" s="118" t="s">
        <v>25030</v>
      </c>
      <c r="J6631" s="118" t="s">
        <v>7756</v>
      </c>
    </row>
    <row r="6632" spans="1:10" ht="12.75">
      <c r="A6632" s="118" t="s">
        <v>10229</v>
      </c>
      <c r="B6632" s="118" t="s">
        <v>22105</v>
      </c>
      <c r="C6632" s="118" t="b">
        <v>0</v>
      </c>
      <c r="D6632" s="118" t="e">
        <f t="shared" ca="1" si="1"/>
        <v>#NAME?</v>
      </c>
      <c r="E6632" s="118" t="s">
        <v>25028</v>
      </c>
      <c r="F6632" s="118" t="s">
        <v>25038</v>
      </c>
      <c r="G6632" s="118"/>
      <c r="H6632" s="118" t="s">
        <v>54</v>
      </c>
      <c r="I6632" s="118" t="s">
        <v>25030</v>
      </c>
      <c r="J6632" s="118" t="s">
        <v>7756</v>
      </c>
    </row>
    <row r="6633" spans="1:10" ht="12.75">
      <c r="A6633" s="118" t="s">
        <v>1266</v>
      </c>
      <c r="B6633" s="118" t="s">
        <v>25039</v>
      </c>
      <c r="C6633" s="118" t="b">
        <v>0</v>
      </c>
      <c r="D6633" s="118" t="e">
        <f t="shared" ca="1" si="1"/>
        <v>#NAME?</v>
      </c>
      <c r="E6633" s="118" t="s">
        <v>25040</v>
      </c>
      <c r="F6633" s="118" t="s">
        <v>25041</v>
      </c>
      <c r="G6633" s="118"/>
      <c r="H6633" s="118" t="s">
        <v>4276</v>
      </c>
      <c r="I6633" s="118" t="s">
        <v>7820</v>
      </c>
      <c r="J6633" s="118" t="s">
        <v>7820</v>
      </c>
    </row>
    <row r="6634" spans="1:10" ht="12.75">
      <c r="A6634" s="118" t="s">
        <v>25042</v>
      </c>
      <c r="B6634" s="118" t="s">
        <v>8252</v>
      </c>
      <c r="C6634" s="118" t="b">
        <v>0</v>
      </c>
      <c r="D6634" s="118" t="e">
        <f t="shared" ca="1" si="1"/>
        <v>#NAME?</v>
      </c>
      <c r="E6634" s="118" t="s">
        <v>25040</v>
      </c>
      <c r="F6634" s="118" t="s">
        <v>25043</v>
      </c>
      <c r="G6634" s="118"/>
      <c r="H6634" s="118" t="s">
        <v>4872</v>
      </c>
      <c r="I6634" s="118" t="s">
        <v>7820</v>
      </c>
      <c r="J6634" s="118" t="s">
        <v>7820</v>
      </c>
    </row>
    <row r="6635" spans="1:10" ht="12.75">
      <c r="A6635" s="118" t="s">
        <v>8903</v>
      </c>
      <c r="B6635" s="118" t="s">
        <v>25044</v>
      </c>
      <c r="C6635" s="118" t="b">
        <v>0</v>
      </c>
      <c r="D6635" s="118" t="e">
        <f t="shared" ca="1" si="1"/>
        <v>#NAME?</v>
      </c>
      <c r="E6635" s="118" t="s">
        <v>25040</v>
      </c>
      <c r="F6635" s="118" t="s">
        <v>25045</v>
      </c>
      <c r="G6635" s="118"/>
      <c r="H6635" s="118" t="s">
        <v>8671</v>
      </c>
      <c r="I6635" s="118" t="s">
        <v>7820</v>
      </c>
      <c r="J6635" s="118" t="s">
        <v>7820</v>
      </c>
    </row>
    <row r="6636" spans="1:10" ht="12.75">
      <c r="A6636" s="118" t="s">
        <v>2645</v>
      </c>
      <c r="B6636" s="118" t="s">
        <v>25046</v>
      </c>
      <c r="C6636" s="118" t="b">
        <v>0</v>
      </c>
      <c r="D6636" s="118" t="e">
        <f t="shared" ca="1" si="1"/>
        <v>#NAME?</v>
      </c>
      <c r="E6636" s="118" t="s">
        <v>25040</v>
      </c>
      <c r="F6636" s="118" t="s">
        <v>25047</v>
      </c>
      <c r="G6636" s="118"/>
      <c r="H6636" s="118" t="s">
        <v>4485</v>
      </c>
      <c r="I6636" s="118" t="s">
        <v>7820</v>
      </c>
      <c r="J6636" s="118" t="s">
        <v>7820</v>
      </c>
    </row>
    <row r="6637" spans="1:10" ht="12.75">
      <c r="A6637" s="118" t="s">
        <v>25048</v>
      </c>
      <c r="B6637" s="118" t="s">
        <v>9220</v>
      </c>
      <c r="C6637" s="118" t="b">
        <v>0</v>
      </c>
      <c r="D6637" s="118" t="e">
        <f t="shared" ca="1" si="1"/>
        <v>#NAME?</v>
      </c>
      <c r="E6637" s="118" t="s">
        <v>25040</v>
      </c>
      <c r="F6637" s="118" t="s">
        <v>25049</v>
      </c>
      <c r="G6637" s="118"/>
      <c r="H6637" s="118" t="s">
        <v>4276</v>
      </c>
      <c r="I6637" s="118" t="s">
        <v>7820</v>
      </c>
      <c r="J6637" s="118" t="s">
        <v>7820</v>
      </c>
    </row>
    <row r="6638" spans="1:10" ht="12.75">
      <c r="A6638" s="118" t="s">
        <v>25050</v>
      </c>
      <c r="B6638" s="118" t="s">
        <v>25051</v>
      </c>
      <c r="C6638" s="118" t="b">
        <v>0</v>
      </c>
      <c r="D6638" s="118" t="e">
        <f t="shared" ca="1" si="1"/>
        <v>#NAME?</v>
      </c>
      <c r="E6638" s="118" t="s">
        <v>25040</v>
      </c>
      <c r="F6638" s="118" t="s">
        <v>25052</v>
      </c>
      <c r="G6638" s="118"/>
      <c r="H6638" s="118" t="s">
        <v>4276</v>
      </c>
      <c r="I6638" s="118" t="s">
        <v>7820</v>
      </c>
      <c r="J6638" s="118" t="s">
        <v>7820</v>
      </c>
    </row>
    <row r="6639" spans="1:10" ht="12.75">
      <c r="A6639" s="118" t="s">
        <v>870</v>
      </c>
      <c r="B6639" s="118" t="s">
        <v>10513</v>
      </c>
      <c r="C6639" s="118" t="b">
        <v>0</v>
      </c>
      <c r="D6639" s="118" t="e">
        <f t="shared" ca="1" si="1"/>
        <v>#NAME?</v>
      </c>
      <c r="E6639" s="118" t="s">
        <v>25040</v>
      </c>
      <c r="F6639" s="118" t="s">
        <v>25053</v>
      </c>
      <c r="G6639" s="118"/>
      <c r="H6639" s="118" t="s">
        <v>4276</v>
      </c>
      <c r="I6639" s="118" t="s">
        <v>7820</v>
      </c>
      <c r="J6639" s="118" t="s">
        <v>7820</v>
      </c>
    </row>
    <row r="6640" spans="1:10" ht="12.75">
      <c r="A6640" s="118" t="s">
        <v>870</v>
      </c>
      <c r="B6640" s="118" t="s">
        <v>25054</v>
      </c>
      <c r="C6640" s="118" t="b">
        <v>0</v>
      </c>
      <c r="D6640" s="118" t="e">
        <f t="shared" ca="1" si="1"/>
        <v>#NAME?</v>
      </c>
      <c r="E6640" s="118" t="s">
        <v>25040</v>
      </c>
      <c r="F6640" s="118" t="s">
        <v>25055</v>
      </c>
      <c r="G6640" s="118"/>
      <c r="H6640" s="118" t="s">
        <v>4276</v>
      </c>
      <c r="I6640" s="118" t="s">
        <v>7820</v>
      </c>
      <c r="J6640" s="118" t="s">
        <v>7820</v>
      </c>
    </row>
    <row r="6641" spans="1:10" ht="12.75">
      <c r="A6641" s="118" t="s">
        <v>10072</v>
      </c>
      <c r="B6641" s="118" t="s">
        <v>1834</v>
      </c>
      <c r="C6641" s="118" t="b">
        <v>0</v>
      </c>
      <c r="D6641" s="118" t="e">
        <f t="shared" ca="1" si="1"/>
        <v>#NAME?</v>
      </c>
      <c r="E6641" s="118" t="s">
        <v>25040</v>
      </c>
      <c r="F6641" s="118" t="s">
        <v>25056</v>
      </c>
      <c r="G6641" s="118"/>
      <c r="H6641" s="118" t="s">
        <v>4872</v>
      </c>
      <c r="I6641" s="118" t="s">
        <v>7820</v>
      </c>
      <c r="J6641" s="118" t="s">
        <v>7820</v>
      </c>
    </row>
    <row r="6642" spans="1:10" ht="12.75">
      <c r="A6642" s="118" t="s">
        <v>798</v>
      </c>
      <c r="B6642" s="118" t="s">
        <v>25057</v>
      </c>
      <c r="C6642" s="118" t="b">
        <v>0</v>
      </c>
      <c r="D6642" s="118" t="e">
        <f t="shared" ca="1" si="1"/>
        <v>#NAME?</v>
      </c>
      <c r="E6642" s="118" t="s">
        <v>25040</v>
      </c>
      <c r="F6642" s="118" t="s">
        <v>25058</v>
      </c>
      <c r="G6642" s="118"/>
      <c r="H6642" s="118" t="s">
        <v>7611</v>
      </c>
      <c r="I6642" s="118" t="s">
        <v>7820</v>
      </c>
      <c r="J6642" s="118" t="s">
        <v>7820</v>
      </c>
    </row>
    <row r="6643" spans="1:10" ht="12.75">
      <c r="A6643" s="118" t="s">
        <v>940</v>
      </c>
      <c r="B6643" s="118" t="s">
        <v>25059</v>
      </c>
      <c r="C6643" s="118" t="b">
        <v>0</v>
      </c>
      <c r="D6643" s="118" t="e">
        <f t="shared" ca="1" si="1"/>
        <v>#NAME?</v>
      </c>
      <c r="E6643" s="118" t="s">
        <v>25040</v>
      </c>
      <c r="F6643" s="118" t="s">
        <v>25060</v>
      </c>
      <c r="G6643" s="118"/>
      <c r="H6643" s="118" t="s">
        <v>4872</v>
      </c>
      <c r="I6643" s="118" t="s">
        <v>7820</v>
      </c>
      <c r="J6643" s="118" t="s">
        <v>7820</v>
      </c>
    </row>
    <row r="6644" spans="1:10" ht="12.75">
      <c r="A6644" s="118" t="s">
        <v>882</v>
      </c>
      <c r="B6644" s="118" t="s">
        <v>25061</v>
      </c>
      <c r="C6644" s="118" t="b">
        <v>0</v>
      </c>
      <c r="D6644" s="118" t="e">
        <f t="shared" ca="1" si="1"/>
        <v>#NAME?</v>
      </c>
      <c r="E6644" s="118" t="s">
        <v>25040</v>
      </c>
      <c r="F6644" s="118" t="s">
        <v>25062</v>
      </c>
      <c r="G6644" s="118"/>
      <c r="H6644" s="118" t="s">
        <v>4276</v>
      </c>
      <c r="I6644" s="118" t="s">
        <v>7820</v>
      </c>
      <c r="J6644" s="118" t="s">
        <v>7820</v>
      </c>
    </row>
    <row r="6645" spans="1:10" ht="12.75">
      <c r="A6645" s="118" t="s">
        <v>25063</v>
      </c>
      <c r="B6645" s="118" t="s">
        <v>25064</v>
      </c>
      <c r="C6645" s="118" t="b">
        <v>0</v>
      </c>
      <c r="D6645" s="118" t="e">
        <f t="shared" ca="1" si="1"/>
        <v>#NAME?</v>
      </c>
      <c r="E6645" s="118" t="s">
        <v>25040</v>
      </c>
      <c r="F6645" s="118" t="s">
        <v>25065</v>
      </c>
      <c r="G6645" s="118"/>
      <c r="H6645" s="118" t="s">
        <v>4276</v>
      </c>
      <c r="I6645" s="118" t="s">
        <v>7820</v>
      </c>
      <c r="J6645" s="118" t="s">
        <v>7820</v>
      </c>
    </row>
    <row r="6646" spans="1:10" ht="12.75">
      <c r="A6646" s="118" t="s">
        <v>1484</v>
      </c>
      <c r="B6646" s="118" t="s">
        <v>25066</v>
      </c>
      <c r="C6646" s="118" t="b">
        <v>0</v>
      </c>
      <c r="D6646" s="118" t="e">
        <f t="shared" ca="1" si="1"/>
        <v>#NAME?</v>
      </c>
      <c r="E6646" s="118" t="s">
        <v>25040</v>
      </c>
      <c r="F6646" s="118" t="s">
        <v>25067</v>
      </c>
      <c r="G6646" s="118"/>
      <c r="H6646" s="118" t="s">
        <v>4276</v>
      </c>
      <c r="I6646" s="118" t="s">
        <v>7820</v>
      </c>
      <c r="J6646" s="118" t="s">
        <v>7820</v>
      </c>
    </row>
    <row r="6647" spans="1:10" ht="12.75">
      <c r="A6647" s="118" t="s">
        <v>2013</v>
      </c>
      <c r="B6647" s="118" t="s">
        <v>25068</v>
      </c>
      <c r="C6647" s="118" t="b">
        <v>0</v>
      </c>
      <c r="D6647" s="118" t="e">
        <f t="shared" ca="1" si="1"/>
        <v>#NAME?</v>
      </c>
      <c r="E6647" s="118" t="s">
        <v>25040</v>
      </c>
      <c r="F6647" s="118" t="s">
        <v>25069</v>
      </c>
      <c r="G6647" s="118"/>
      <c r="H6647" s="118" t="s">
        <v>4276</v>
      </c>
      <c r="I6647" s="118" t="s">
        <v>7820</v>
      </c>
      <c r="J6647" s="118" t="s">
        <v>7820</v>
      </c>
    </row>
    <row r="6648" spans="1:10" ht="12.75">
      <c r="A6648" s="118" t="s">
        <v>13782</v>
      </c>
      <c r="B6648" s="118" t="s">
        <v>25070</v>
      </c>
      <c r="C6648" s="118" t="b">
        <v>0</v>
      </c>
      <c r="D6648" s="118" t="e">
        <f t="shared" ca="1" si="1"/>
        <v>#NAME?</v>
      </c>
      <c r="E6648" s="118" t="s">
        <v>25040</v>
      </c>
      <c r="F6648" s="118" t="s">
        <v>25071</v>
      </c>
      <c r="G6648" s="118"/>
      <c r="H6648" s="118" t="s">
        <v>4831</v>
      </c>
      <c r="I6648" s="118" t="s">
        <v>7820</v>
      </c>
      <c r="J6648" s="118" t="s">
        <v>7820</v>
      </c>
    </row>
    <row r="6649" spans="1:10" ht="12.75">
      <c r="A6649" s="118" t="s">
        <v>2057</v>
      </c>
      <c r="B6649" s="118" t="s">
        <v>25072</v>
      </c>
      <c r="C6649" s="118" t="b">
        <v>0</v>
      </c>
      <c r="D6649" s="118" t="e">
        <f t="shared" ca="1" si="1"/>
        <v>#NAME?</v>
      </c>
      <c r="E6649" s="118" t="s">
        <v>25040</v>
      </c>
      <c r="F6649" s="118" t="s">
        <v>25073</v>
      </c>
      <c r="G6649" s="118"/>
      <c r="H6649" s="118" t="s">
        <v>4276</v>
      </c>
      <c r="I6649" s="118" t="s">
        <v>7820</v>
      </c>
      <c r="J6649" s="118" t="s">
        <v>7820</v>
      </c>
    </row>
    <row r="6650" spans="1:10" ht="12.75">
      <c r="A6650" s="118" t="s">
        <v>10968</v>
      </c>
      <c r="B6650" s="118" t="s">
        <v>25074</v>
      </c>
      <c r="C6650" s="118" t="b">
        <v>0</v>
      </c>
      <c r="D6650" s="118" t="e">
        <f t="shared" ca="1" si="1"/>
        <v>#NAME?</v>
      </c>
      <c r="E6650" s="118" t="s">
        <v>25075</v>
      </c>
      <c r="F6650" s="118" t="s">
        <v>25076</v>
      </c>
      <c r="G6650" s="118"/>
      <c r="H6650" s="118" t="s">
        <v>4276</v>
      </c>
      <c r="I6650" s="118" t="s">
        <v>24120</v>
      </c>
      <c r="J6650" s="118" t="s">
        <v>7622</v>
      </c>
    </row>
    <row r="6651" spans="1:10" ht="12.75">
      <c r="A6651" s="118" t="s">
        <v>8422</v>
      </c>
      <c r="B6651" s="118" t="s">
        <v>25077</v>
      </c>
      <c r="C6651" s="118" t="b">
        <v>0</v>
      </c>
      <c r="D6651" s="118" t="e">
        <f t="shared" ca="1" si="1"/>
        <v>#NAME?</v>
      </c>
      <c r="E6651" s="118" t="s">
        <v>25078</v>
      </c>
      <c r="F6651" s="118" t="s">
        <v>25079</v>
      </c>
      <c r="G6651" s="118"/>
      <c r="H6651" s="118" t="s">
        <v>11885</v>
      </c>
      <c r="I6651" s="118" t="s">
        <v>8136</v>
      </c>
      <c r="J6651" s="118" t="s">
        <v>7622</v>
      </c>
    </row>
    <row r="6652" spans="1:10" ht="12.75">
      <c r="A6652" s="118" t="s">
        <v>2636</v>
      </c>
      <c r="B6652" s="118" t="s">
        <v>2637</v>
      </c>
      <c r="C6652" s="118" t="b">
        <v>0</v>
      </c>
      <c r="D6652" s="118" t="e">
        <f t="shared" ca="1" si="1"/>
        <v>#NAME?</v>
      </c>
      <c r="E6652" s="118" t="s">
        <v>25078</v>
      </c>
      <c r="F6652" s="118" t="s">
        <v>25080</v>
      </c>
      <c r="G6652" s="118"/>
      <c r="H6652" s="118" t="s">
        <v>4305</v>
      </c>
      <c r="I6652" s="118" t="s">
        <v>3131</v>
      </c>
      <c r="J6652" s="118" t="s">
        <v>7622</v>
      </c>
    </row>
    <row r="6653" spans="1:10" ht="12.75">
      <c r="A6653" s="118" t="s">
        <v>846</v>
      </c>
      <c r="B6653" s="118" t="s">
        <v>25081</v>
      </c>
      <c r="C6653" s="118" t="b">
        <v>0</v>
      </c>
      <c r="D6653" s="118" t="e">
        <f t="shared" ca="1" si="1"/>
        <v>#NAME?</v>
      </c>
      <c r="E6653" s="118" t="s">
        <v>25078</v>
      </c>
      <c r="F6653" s="118" t="s">
        <v>25082</v>
      </c>
      <c r="G6653" s="118"/>
      <c r="H6653" s="118" t="s">
        <v>4485</v>
      </c>
      <c r="I6653" s="118" t="s">
        <v>8136</v>
      </c>
      <c r="J6653" s="118" t="s">
        <v>7622</v>
      </c>
    </row>
    <row r="6654" spans="1:10" ht="12.75">
      <c r="A6654" s="118" t="s">
        <v>983</v>
      </c>
      <c r="B6654" s="118" t="s">
        <v>25083</v>
      </c>
      <c r="C6654" s="118" t="b">
        <v>0</v>
      </c>
      <c r="D6654" s="118" t="e">
        <f t="shared" ca="1" si="1"/>
        <v>#NAME?</v>
      </c>
      <c r="E6654" s="118" t="s">
        <v>25078</v>
      </c>
      <c r="F6654" s="118" t="s">
        <v>25084</v>
      </c>
      <c r="G6654" s="118"/>
      <c r="H6654" s="118" t="s">
        <v>5607</v>
      </c>
      <c r="I6654" s="118" t="s">
        <v>8136</v>
      </c>
      <c r="J6654" s="118" t="s">
        <v>7622</v>
      </c>
    </row>
    <row r="6655" spans="1:10" ht="12.75">
      <c r="A6655" s="118" t="s">
        <v>25085</v>
      </c>
      <c r="B6655" s="118" t="s">
        <v>7988</v>
      </c>
      <c r="C6655" s="118" t="b">
        <v>0</v>
      </c>
      <c r="D6655" s="118" t="e">
        <f t="shared" ca="1" si="1"/>
        <v>#NAME?</v>
      </c>
      <c r="E6655" s="118" t="s">
        <v>25078</v>
      </c>
      <c r="F6655" s="118" t="s">
        <v>25086</v>
      </c>
      <c r="G6655" s="118"/>
      <c r="H6655" s="118" t="s">
        <v>4305</v>
      </c>
      <c r="I6655" s="118" t="s">
        <v>8136</v>
      </c>
      <c r="J6655" s="118" t="s">
        <v>7622</v>
      </c>
    </row>
    <row r="6656" spans="1:10" ht="12.75">
      <c r="A6656" s="118" t="s">
        <v>9004</v>
      </c>
      <c r="B6656" s="118" t="s">
        <v>25087</v>
      </c>
      <c r="C6656" s="118" t="b">
        <v>0</v>
      </c>
      <c r="D6656" s="118" t="e">
        <f t="shared" ca="1" si="1"/>
        <v>#NAME?</v>
      </c>
      <c r="E6656" s="118" t="s">
        <v>25078</v>
      </c>
      <c r="F6656" s="118" t="s">
        <v>25088</v>
      </c>
      <c r="G6656" s="118"/>
      <c r="H6656" s="118" t="s">
        <v>4872</v>
      </c>
      <c r="I6656" s="118" t="s">
        <v>8136</v>
      </c>
      <c r="J6656" s="118" t="s">
        <v>7622</v>
      </c>
    </row>
    <row r="6657" spans="1:10" ht="12.75">
      <c r="A6657" s="118" t="s">
        <v>25089</v>
      </c>
      <c r="B6657" s="118" t="s">
        <v>22372</v>
      </c>
      <c r="C6657" s="118" t="b">
        <v>0</v>
      </c>
      <c r="D6657" s="118" t="e">
        <f t="shared" ca="1" si="1"/>
        <v>#NAME?</v>
      </c>
      <c r="E6657" s="118" t="s">
        <v>25078</v>
      </c>
      <c r="F6657" s="118" t="s">
        <v>25090</v>
      </c>
      <c r="G6657" s="118"/>
      <c r="H6657" s="118" t="s">
        <v>4305</v>
      </c>
      <c r="I6657" s="118" t="s">
        <v>8136</v>
      </c>
      <c r="J6657" s="118" t="s">
        <v>7622</v>
      </c>
    </row>
    <row r="6658" spans="1:10" ht="12.75">
      <c r="A6658" s="118" t="s">
        <v>25091</v>
      </c>
      <c r="B6658" s="118" t="s">
        <v>25092</v>
      </c>
      <c r="C6658" s="118" t="b">
        <v>0</v>
      </c>
      <c r="D6658" s="118" t="e">
        <f t="shared" ca="1" si="1"/>
        <v>#NAME?</v>
      </c>
      <c r="E6658" s="118" t="s">
        <v>25078</v>
      </c>
      <c r="F6658" s="118" t="s">
        <v>25093</v>
      </c>
      <c r="G6658" s="118"/>
      <c r="H6658" s="118" t="s">
        <v>4872</v>
      </c>
      <c r="I6658" s="118" t="s">
        <v>8136</v>
      </c>
      <c r="J6658" s="118" t="s">
        <v>7622</v>
      </c>
    </row>
    <row r="6659" spans="1:10" ht="12.75">
      <c r="A6659" s="118" t="s">
        <v>14391</v>
      </c>
      <c r="B6659" s="118" t="s">
        <v>9085</v>
      </c>
      <c r="C6659" s="118" t="b">
        <v>0</v>
      </c>
      <c r="D6659" s="118" t="e">
        <f t="shared" ca="1" si="1"/>
        <v>#NAME?</v>
      </c>
      <c r="E6659" s="118" t="s">
        <v>25078</v>
      </c>
      <c r="F6659" s="118" t="s">
        <v>25094</v>
      </c>
      <c r="G6659" s="118"/>
      <c r="H6659" s="118" t="s">
        <v>4305</v>
      </c>
      <c r="I6659" s="118" t="s">
        <v>8136</v>
      </c>
      <c r="J6659" s="118" t="s">
        <v>7622</v>
      </c>
    </row>
    <row r="6660" spans="1:10" ht="12.75">
      <c r="A6660" s="118" t="s">
        <v>25095</v>
      </c>
      <c r="B6660" s="118" t="s">
        <v>25096</v>
      </c>
      <c r="C6660" s="118" t="b">
        <v>0</v>
      </c>
      <c r="D6660" s="118" t="e">
        <f t="shared" ca="1" si="1"/>
        <v>#NAME?</v>
      </c>
      <c r="E6660" s="118" t="s">
        <v>25078</v>
      </c>
      <c r="F6660" s="118" t="s">
        <v>25097</v>
      </c>
      <c r="G6660" s="118"/>
      <c r="H6660" s="118" t="s">
        <v>4485</v>
      </c>
      <c r="I6660" s="118" t="s">
        <v>8136</v>
      </c>
      <c r="J6660" s="118" t="s">
        <v>7622</v>
      </c>
    </row>
    <row r="6661" spans="1:10" ht="12.75">
      <c r="A6661" s="118" t="s">
        <v>2226</v>
      </c>
      <c r="B6661" s="118" t="s">
        <v>25098</v>
      </c>
      <c r="C6661" s="118" t="b">
        <v>0</v>
      </c>
      <c r="D6661" s="118" t="e">
        <f t="shared" ca="1" si="1"/>
        <v>#NAME?</v>
      </c>
      <c r="E6661" s="118" t="s">
        <v>25078</v>
      </c>
      <c r="F6661" s="118" t="s">
        <v>25099</v>
      </c>
      <c r="G6661" s="118"/>
      <c r="H6661" s="118" t="s">
        <v>4305</v>
      </c>
      <c r="I6661" s="118" t="s">
        <v>3131</v>
      </c>
      <c r="J6661" s="118" t="s">
        <v>7622</v>
      </c>
    </row>
    <row r="6662" spans="1:10" ht="12.75">
      <c r="A6662" s="118" t="s">
        <v>15067</v>
      </c>
      <c r="B6662" s="118" t="s">
        <v>25100</v>
      </c>
      <c r="C6662" s="118" t="b">
        <v>0</v>
      </c>
      <c r="D6662" s="118" t="e">
        <f t="shared" ca="1" si="1"/>
        <v>#NAME?</v>
      </c>
      <c r="E6662" s="118" t="s">
        <v>25078</v>
      </c>
      <c r="F6662" s="118" t="s">
        <v>25101</v>
      </c>
      <c r="G6662" s="118"/>
      <c r="H6662" s="118" t="s">
        <v>4305</v>
      </c>
      <c r="I6662" s="118" t="s">
        <v>3131</v>
      </c>
      <c r="J6662" s="118" t="s">
        <v>7622</v>
      </c>
    </row>
    <row r="6663" spans="1:10" ht="12.75">
      <c r="A6663" s="118" t="s">
        <v>8358</v>
      </c>
      <c r="B6663" s="118" t="s">
        <v>7831</v>
      </c>
      <c r="C6663" s="118" t="b">
        <v>0</v>
      </c>
      <c r="D6663" s="118" t="e">
        <f t="shared" ca="1" si="1"/>
        <v>#NAME?</v>
      </c>
      <c r="E6663" s="118" t="s">
        <v>25102</v>
      </c>
      <c r="F6663" s="118" t="s">
        <v>25103</v>
      </c>
      <c r="G6663" s="118"/>
      <c r="H6663" s="118" t="s">
        <v>8474</v>
      </c>
      <c r="I6663" s="118" t="s">
        <v>10184</v>
      </c>
      <c r="J6663" s="118" t="s">
        <v>10185</v>
      </c>
    </row>
    <row r="6664" spans="1:10" ht="12.75">
      <c r="A6664" s="118" t="s">
        <v>9399</v>
      </c>
      <c r="B6664" s="118" t="s">
        <v>25104</v>
      </c>
      <c r="C6664" s="118" t="b">
        <v>0</v>
      </c>
      <c r="D6664" s="118" t="e">
        <f t="shared" ca="1" si="1"/>
        <v>#NAME?</v>
      </c>
      <c r="E6664" s="118" t="s">
        <v>25102</v>
      </c>
      <c r="F6664" s="118" t="s">
        <v>25105</v>
      </c>
      <c r="G6664" s="118"/>
      <c r="H6664" s="118" t="s">
        <v>5279</v>
      </c>
      <c r="I6664" s="118" t="s">
        <v>10184</v>
      </c>
      <c r="J6664" s="118" t="s">
        <v>10185</v>
      </c>
    </row>
    <row r="6665" spans="1:10" ht="12.75">
      <c r="A6665" s="118" t="s">
        <v>25106</v>
      </c>
      <c r="B6665" s="118" t="s">
        <v>25107</v>
      </c>
      <c r="C6665" s="118" t="b">
        <v>0</v>
      </c>
      <c r="D6665" s="118" t="e">
        <f t="shared" ca="1" si="1"/>
        <v>#NAME?</v>
      </c>
      <c r="E6665" s="118" t="s">
        <v>5366</v>
      </c>
      <c r="F6665" s="118" t="s">
        <v>25108</v>
      </c>
      <c r="G6665" s="118"/>
      <c r="H6665" s="118" t="s">
        <v>4276</v>
      </c>
      <c r="I6665" s="118" t="s">
        <v>7642</v>
      </c>
      <c r="J6665" s="118"/>
    </row>
    <row r="6666" spans="1:10" ht="12.75">
      <c r="A6666" s="118" t="s">
        <v>2220</v>
      </c>
      <c r="B6666" s="118" t="s">
        <v>13606</v>
      </c>
      <c r="C6666" s="118" t="b">
        <v>0</v>
      </c>
      <c r="D6666" s="118" t="e">
        <f t="shared" ca="1" si="1"/>
        <v>#NAME?</v>
      </c>
      <c r="E6666" s="118" t="s">
        <v>5366</v>
      </c>
      <c r="F6666" s="118" t="s">
        <v>25109</v>
      </c>
      <c r="G6666" s="118"/>
      <c r="H6666" s="118" t="s">
        <v>4276</v>
      </c>
      <c r="I6666" s="118" t="s">
        <v>25110</v>
      </c>
      <c r="J6666" s="118" t="s">
        <v>19728</v>
      </c>
    </row>
    <row r="6667" spans="1:10" ht="12.75">
      <c r="A6667" s="118" t="s">
        <v>12870</v>
      </c>
      <c r="B6667" s="118" t="s">
        <v>25111</v>
      </c>
      <c r="C6667" s="118" t="b">
        <v>0</v>
      </c>
      <c r="D6667" s="118" t="e">
        <f t="shared" ca="1" si="1"/>
        <v>#NAME?</v>
      </c>
      <c r="E6667" s="118" t="s">
        <v>25112</v>
      </c>
      <c r="F6667" s="118" t="s">
        <v>25113</v>
      </c>
      <c r="G6667" s="118"/>
      <c r="H6667" s="118" t="s">
        <v>25114</v>
      </c>
      <c r="I6667" s="118" t="s">
        <v>25115</v>
      </c>
      <c r="J6667" s="118" t="s">
        <v>8546</v>
      </c>
    </row>
    <row r="6668" spans="1:10" ht="12.75">
      <c r="A6668" s="118" t="s">
        <v>1484</v>
      </c>
      <c r="B6668" s="118" t="s">
        <v>14340</v>
      </c>
      <c r="C6668" s="118" t="b">
        <v>0</v>
      </c>
      <c r="D6668" s="118" t="e">
        <f t="shared" ca="1" si="1"/>
        <v>#NAME?</v>
      </c>
      <c r="E6668" s="118" t="s">
        <v>25116</v>
      </c>
      <c r="F6668" s="118" t="s">
        <v>25117</v>
      </c>
      <c r="G6668" s="118"/>
      <c r="H6668" s="118" t="s">
        <v>4278</v>
      </c>
      <c r="I6668" s="118" t="s">
        <v>7820</v>
      </c>
      <c r="J6668" s="118" t="s">
        <v>7820</v>
      </c>
    </row>
    <row r="6669" spans="1:10" ht="12.75">
      <c r="A6669" s="118" t="s">
        <v>8422</v>
      </c>
      <c r="B6669" s="118" t="s">
        <v>25118</v>
      </c>
      <c r="C6669" s="118" t="b">
        <v>0</v>
      </c>
      <c r="D6669" s="118" t="e">
        <f t="shared" ca="1" si="1"/>
        <v>#NAME?</v>
      </c>
      <c r="E6669" s="118" t="s">
        <v>25119</v>
      </c>
      <c r="F6669" s="118" t="s">
        <v>25120</v>
      </c>
      <c r="G6669" s="118"/>
      <c r="H6669" s="118" t="s">
        <v>25121</v>
      </c>
      <c r="I6669" s="118"/>
      <c r="J6669" s="118"/>
    </row>
    <row r="6670" spans="1:10" ht="12.75">
      <c r="A6670" s="118" t="s">
        <v>12369</v>
      </c>
      <c r="B6670" s="118" t="s">
        <v>25122</v>
      </c>
      <c r="C6670" s="118" t="b">
        <v>0</v>
      </c>
      <c r="D6670" s="118" t="e">
        <f t="shared" ca="1" si="1"/>
        <v>#NAME?</v>
      </c>
      <c r="E6670" s="118" t="s">
        <v>25119</v>
      </c>
      <c r="F6670" s="118" t="s">
        <v>25123</v>
      </c>
      <c r="G6670" s="118"/>
      <c r="H6670" s="118" t="s">
        <v>25124</v>
      </c>
      <c r="I6670" s="118"/>
      <c r="J6670" s="118"/>
    </row>
    <row r="6671" spans="1:10" ht="12.75">
      <c r="A6671" s="118" t="s">
        <v>25125</v>
      </c>
      <c r="B6671" s="118" t="s">
        <v>1676</v>
      </c>
      <c r="C6671" s="118" t="b">
        <v>0</v>
      </c>
      <c r="D6671" s="118" t="e">
        <f t="shared" ca="1" si="1"/>
        <v>#NAME?</v>
      </c>
      <c r="E6671" s="118" t="s">
        <v>25119</v>
      </c>
      <c r="F6671" s="118" t="s">
        <v>25126</v>
      </c>
      <c r="G6671" s="118"/>
      <c r="H6671" s="118" t="s">
        <v>25127</v>
      </c>
      <c r="I6671" s="118"/>
      <c r="J6671" s="118"/>
    </row>
    <row r="6672" spans="1:10" ht="12.75">
      <c r="A6672" s="118" t="s">
        <v>882</v>
      </c>
      <c r="B6672" s="118" t="s">
        <v>12304</v>
      </c>
      <c r="C6672" s="118" t="b">
        <v>0</v>
      </c>
      <c r="D6672" s="118" t="e">
        <f t="shared" ca="1" si="1"/>
        <v>#NAME?</v>
      </c>
      <c r="E6672" s="118" t="s">
        <v>25119</v>
      </c>
      <c r="F6672" s="118" t="s">
        <v>25128</v>
      </c>
      <c r="G6672" s="118"/>
      <c r="H6672" s="118" t="s">
        <v>25127</v>
      </c>
      <c r="I6672" s="118"/>
      <c r="J6672" s="118"/>
    </row>
    <row r="6673" spans="1:10" ht="12.75">
      <c r="A6673" s="118" t="s">
        <v>2584</v>
      </c>
      <c r="B6673" s="118" t="s">
        <v>1676</v>
      </c>
      <c r="C6673" s="118" t="b">
        <v>0</v>
      </c>
      <c r="D6673" s="118" t="e">
        <f t="shared" ca="1" si="1"/>
        <v>#NAME?</v>
      </c>
      <c r="E6673" s="118" t="s">
        <v>25119</v>
      </c>
      <c r="F6673" s="118" t="s">
        <v>25129</v>
      </c>
      <c r="G6673" s="118"/>
      <c r="H6673" s="118" t="s">
        <v>25130</v>
      </c>
      <c r="I6673" s="118"/>
      <c r="J6673" s="118"/>
    </row>
    <row r="6674" spans="1:10" ht="12.75">
      <c r="A6674" s="118" t="s">
        <v>14593</v>
      </c>
      <c r="B6674" s="118" t="s">
        <v>1118</v>
      </c>
      <c r="C6674" s="118" t="b">
        <v>0</v>
      </c>
      <c r="D6674" s="118" t="e">
        <f t="shared" ca="1" si="1"/>
        <v>#NAME?</v>
      </c>
      <c r="E6674" s="118" t="s">
        <v>25131</v>
      </c>
      <c r="F6674" s="118" t="s">
        <v>25132</v>
      </c>
      <c r="G6674" s="118"/>
      <c r="H6674" s="118" t="s">
        <v>25133</v>
      </c>
      <c r="I6674" s="118" t="s">
        <v>8536</v>
      </c>
      <c r="J6674" s="127" t="s">
        <v>8537</v>
      </c>
    </row>
    <row r="6675" spans="1:10" ht="12.75">
      <c r="A6675" s="118" t="s">
        <v>2057</v>
      </c>
      <c r="B6675" s="118" t="s">
        <v>25134</v>
      </c>
      <c r="C6675" s="118" t="b">
        <v>0</v>
      </c>
      <c r="D6675" s="118" t="e">
        <f t="shared" ca="1" si="1"/>
        <v>#NAME?</v>
      </c>
      <c r="E6675" s="118" t="s">
        <v>25131</v>
      </c>
      <c r="F6675" s="118" t="s">
        <v>25135</v>
      </c>
      <c r="G6675" s="118"/>
      <c r="H6675" s="118" t="s">
        <v>25136</v>
      </c>
      <c r="I6675" s="118" t="s">
        <v>8536</v>
      </c>
      <c r="J6675" s="127" t="s">
        <v>8537</v>
      </c>
    </row>
    <row r="6676" spans="1:10" ht="12.75">
      <c r="A6676" s="118" t="s">
        <v>995</v>
      </c>
      <c r="B6676" s="118" t="s">
        <v>25137</v>
      </c>
      <c r="C6676" s="118" t="b">
        <v>0</v>
      </c>
      <c r="D6676" s="118" t="e">
        <f t="shared" ca="1" si="1"/>
        <v>#NAME?</v>
      </c>
      <c r="E6676" s="118" t="s">
        <v>25131</v>
      </c>
      <c r="F6676" s="118" t="s">
        <v>25138</v>
      </c>
      <c r="G6676" s="118"/>
      <c r="H6676" s="118" t="s">
        <v>25139</v>
      </c>
      <c r="I6676" s="118" t="s">
        <v>8536</v>
      </c>
      <c r="J6676" s="127" t="s">
        <v>8537</v>
      </c>
    </row>
    <row r="6677" spans="1:10" ht="12.75">
      <c r="A6677" s="118" t="s">
        <v>14897</v>
      </c>
      <c r="B6677" s="118" t="s">
        <v>25140</v>
      </c>
      <c r="C6677" s="118" t="b">
        <v>0</v>
      </c>
      <c r="D6677" s="118" t="e">
        <f t="shared" ca="1" si="1"/>
        <v>#NAME?</v>
      </c>
      <c r="E6677" s="118" t="s">
        <v>25141</v>
      </c>
      <c r="F6677" s="118" t="s">
        <v>25142</v>
      </c>
      <c r="G6677" s="118"/>
      <c r="H6677" s="118" t="s">
        <v>25143</v>
      </c>
      <c r="I6677" s="118" t="s">
        <v>7642</v>
      </c>
      <c r="J6677" s="118"/>
    </row>
    <row r="6678" spans="1:10" ht="12.75">
      <c r="A6678" s="118" t="s">
        <v>8213</v>
      </c>
      <c r="B6678" s="118" t="s">
        <v>25144</v>
      </c>
      <c r="C6678" s="118" t="b">
        <v>0</v>
      </c>
      <c r="D6678" s="118" t="e">
        <f t="shared" ca="1" si="1"/>
        <v>#NAME?</v>
      </c>
      <c r="E6678" s="118" t="s">
        <v>25141</v>
      </c>
      <c r="F6678" s="118" t="s">
        <v>25145</v>
      </c>
      <c r="G6678" s="118"/>
      <c r="H6678" s="118" t="s">
        <v>7767</v>
      </c>
      <c r="I6678" s="118" t="s">
        <v>7642</v>
      </c>
      <c r="J6678" s="118"/>
    </row>
    <row r="6679" spans="1:10" ht="12.75">
      <c r="A6679" s="118" t="s">
        <v>24860</v>
      </c>
      <c r="B6679" s="118" t="s">
        <v>1398</v>
      </c>
      <c r="C6679" s="118" t="b">
        <v>0</v>
      </c>
      <c r="D6679" s="118" t="e">
        <f t="shared" ca="1" si="1"/>
        <v>#NAME?</v>
      </c>
      <c r="E6679" s="118" t="s">
        <v>25141</v>
      </c>
      <c r="F6679" s="118" t="s">
        <v>25146</v>
      </c>
      <c r="G6679" s="118"/>
      <c r="H6679" s="118" t="s">
        <v>25147</v>
      </c>
      <c r="I6679" s="118" t="s">
        <v>7642</v>
      </c>
      <c r="J6679" s="118"/>
    </row>
    <row r="6680" spans="1:10" ht="12.75">
      <c r="A6680" s="118" t="s">
        <v>2268</v>
      </c>
      <c r="B6680" s="118" t="s">
        <v>25148</v>
      </c>
      <c r="C6680" s="118" t="b">
        <v>0</v>
      </c>
      <c r="D6680" s="118" t="e">
        <f t="shared" ca="1" si="1"/>
        <v>#NAME?</v>
      </c>
      <c r="E6680" s="118" t="s">
        <v>25141</v>
      </c>
      <c r="F6680" s="118" t="s">
        <v>25149</v>
      </c>
      <c r="G6680" s="118"/>
      <c r="H6680" s="118" t="s">
        <v>5279</v>
      </c>
      <c r="I6680" s="118" t="s">
        <v>7642</v>
      </c>
      <c r="J6680" s="118"/>
    </row>
    <row r="6681" spans="1:10" ht="12.75">
      <c r="A6681" s="118" t="s">
        <v>25150</v>
      </c>
      <c r="B6681" s="118" t="s">
        <v>25151</v>
      </c>
      <c r="C6681" s="118" t="b">
        <v>0</v>
      </c>
      <c r="D6681" s="118" t="e">
        <f t="shared" ca="1" si="1"/>
        <v>#NAME?</v>
      </c>
      <c r="E6681" s="118" t="s">
        <v>25141</v>
      </c>
      <c r="F6681" s="118" t="s">
        <v>25152</v>
      </c>
      <c r="G6681" s="118"/>
      <c r="H6681" s="118" t="s">
        <v>25153</v>
      </c>
      <c r="I6681" s="118" t="s">
        <v>7642</v>
      </c>
      <c r="J6681" s="118"/>
    </row>
    <row r="6682" spans="1:10" ht="12.75">
      <c r="A6682" s="118" t="s">
        <v>1240</v>
      </c>
      <c r="B6682" s="118" t="s">
        <v>16654</v>
      </c>
      <c r="C6682" s="118" t="b">
        <v>0</v>
      </c>
      <c r="D6682" s="118" t="e">
        <f t="shared" ca="1" si="1"/>
        <v>#NAME?</v>
      </c>
      <c r="E6682" s="118" t="s">
        <v>25141</v>
      </c>
      <c r="F6682" s="118" t="s">
        <v>25154</v>
      </c>
      <c r="G6682" s="118"/>
      <c r="H6682" s="118" t="s">
        <v>25147</v>
      </c>
      <c r="I6682" s="118" t="s">
        <v>7642</v>
      </c>
      <c r="J6682" s="118"/>
    </row>
    <row r="6683" spans="1:10" ht="12.75">
      <c r="A6683" s="118" t="s">
        <v>2290</v>
      </c>
      <c r="B6683" s="118" t="s">
        <v>20233</v>
      </c>
      <c r="C6683" s="118" t="b">
        <v>0</v>
      </c>
      <c r="D6683" s="118" t="e">
        <f t="shared" ca="1" si="1"/>
        <v>#NAME?</v>
      </c>
      <c r="E6683" s="118" t="s">
        <v>25141</v>
      </c>
      <c r="F6683" s="118" t="s">
        <v>25155</v>
      </c>
      <c r="G6683" s="118"/>
      <c r="H6683" s="118" t="s">
        <v>10204</v>
      </c>
      <c r="I6683" s="118" t="s">
        <v>7642</v>
      </c>
      <c r="J6683" s="118"/>
    </row>
    <row r="6684" spans="1:10" ht="12.75">
      <c r="A6684" s="118" t="s">
        <v>15868</v>
      </c>
      <c r="B6684" s="118" t="s">
        <v>25156</v>
      </c>
      <c r="C6684" s="118" t="b">
        <v>0</v>
      </c>
      <c r="D6684" s="118" t="e">
        <f t="shared" ca="1" si="1"/>
        <v>#NAME?</v>
      </c>
      <c r="E6684" s="118" t="s">
        <v>25141</v>
      </c>
      <c r="F6684" s="118" t="s">
        <v>25157</v>
      </c>
      <c r="G6684" s="118"/>
      <c r="H6684" s="118" t="s">
        <v>25158</v>
      </c>
      <c r="I6684" s="118" t="s">
        <v>7642</v>
      </c>
      <c r="J6684" s="118"/>
    </row>
    <row r="6685" spans="1:10" ht="12.75">
      <c r="A6685" s="118" t="s">
        <v>2636</v>
      </c>
      <c r="B6685" s="118" t="s">
        <v>11415</v>
      </c>
      <c r="C6685" s="118" t="b">
        <v>0</v>
      </c>
      <c r="D6685" s="118" t="e">
        <f t="shared" ca="1" si="1"/>
        <v>#NAME?</v>
      </c>
      <c r="E6685" s="118" t="s">
        <v>25159</v>
      </c>
      <c r="F6685" s="118" t="s">
        <v>25160</v>
      </c>
      <c r="G6685" s="118"/>
      <c r="H6685" s="118" t="s">
        <v>5584</v>
      </c>
      <c r="I6685" s="118" t="s">
        <v>9386</v>
      </c>
      <c r="J6685" s="118" t="s">
        <v>9387</v>
      </c>
    </row>
    <row r="6686" spans="1:10" ht="12.75">
      <c r="A6686" s="118" t="s">
        <v>836</v>
      </c>
      <c r="B6686" s="118" t="s">
        <v>2659</v>
      </c>
      <c r="C6686" s="118" t="b">
        <v>0</v>
      </c>
      <c r="D6686" s="118" t="e">
        <f t="shared" ca="1" si="1"/>
        <v>#NAME?</v>
      </c>
      <c r="E6686" s="118" t="s">
        <v>25159</v>
      </c>
      <c r="F6686" s="118" t="s">
        <v>25161</v>
      </c>
      <c r="G6686" s="118"/>
      <c r="H6686" s="118" t="s">
        <v>4305</v>
      </c>
      <c r="I6686" s="118" t="s">
        <v>9386</v>
      </c>
      <c r="J6686" s="118" t="s">
        <v>9387</v>
      </c>
    </row>
    <row r="6687" spans="1:10" ht="12.75">
      <c r="A6687" s="118" t="s">
        <v>2681</v>
      </c>
      <c r="B6687" s="118" t="s">
        <v>25162</v>
      </c>
      <c r="C6687" s="118" t="b">
        <v>0</v>
      </c>
      <c r="D6687" s="118" t="e">
        <f t="shared" ca="1" si="1"/>
        <v>#NAME?</v>
      </c>
      <c r="E6687" s="118" t="s">
        <v>25159</v>
      </c>
      <c r="F6687" s="118" t="s">
        <v>25163</v>
      </c>
      <c r="G6687" s="118"/>
      <c r="H6687" s="118" t="s">
        <v>7611</v>
      </c>
      <c r="I6687" s="118" t="s">
        <v>9386</v>
      </c>
      <c r="J6687" s="118" t="s">
        <v>9387</v>
      </c>
    </row>
    <row r="6688" spans="1:10" ht="12.75">
      <c r="A6688" s="118" t="s">
        <v>10953</v>
      </c>
      <c r="B6688" s="118" t="s">
        <v>25164</v>
      </c>
      <c r="C6688" s="118" t="b">
        <v>0</v>
      </c>
      <c r="D6688" s="118" t="e">
        <f t="shared" ca="1" si="1"/>
        <v>#NAME?</v>
      </c>
      <c r="E6688" s="118" t="s">
        <v>25159</v>
      </c>
      <c r="F6688" s="118" t="s">
        <v>25165</v>
      </c>
      <c r="G6688" s="118"/>
      <c r="H6688" s="118" t="s">
        <v>4305</v>
      </c>
      <c r="I6688" s="118" t="s">
        <v>9386</v>
      </c>
      <c r="J6688" s="118" t="s">
        <v>9387</v>
      </c>
    </row>
    <row r="6689" spans="1:10" ht="12.75">
      <c r="A6689" s="118" t="s">
        <v>8128</v>
      </c>
      <c r="B6689" s="118" t="s">
        <v>25166</v>
      </c>
      <c r="C6689" s="118" t="b">
        <v>0</v>
      </c>
      <c r="D6689" s="118" t="e">
        <f t="shared" ca="1" si="1"/>
        <v>#NAME?</v>
      </c>
      <c r="E6689" s="118" t="s">
        <v>25167</v>
      </c>
      <c r="F6689" s="118" t="s">
        <v>25168</v>
      </c>
      <c r="G6689" s="118"/>
      <c r="H6689" s="118" t="s">
        <v>14123</v>
      </c>
      <c r="I6689" s="118" t="s">
        <v>8526</v>
      </c>
      <c r="J6689" s="118" t="s">
        <v>7591</v>
      </c>
    </row>
    <row r="6690" spans="1:10" ht="12.75">
      <c r="A6690" s="118" t="s">
        <v>1666</v>
      </c>
      <c r="B6690" s="118" t="s">
        <v>25169</v>
      </c>
      <c r="C6690" s="118" t="b">
        <v>0</v>
      </c>
      <c r="D6690" s="118" t="e">
        <f t="shared" ca="1" si="1"/>
        <v>#NAME?</v>
      </c>
      <c r="E6690" s="118" t="s">
        <v>25167</v>
      </c>
      <c r="F6690" s="118" t="s">
        <v>25170</v>
      </c>
      <c r="G6690" s="118"/>
      <c r="H6690" s="118" t="s">
        <v>4485</v>
      </c>
      <c r="I6690" s="118" t="s">
        <v>8526</v>
      </c>
      <c r="J6690" s="118" t="s">
        <v>7591</v>
      </c>
    </row>
    <row r="6691" spans="1:10" ht="12.75">
      <c r="A6691" s="118" t="s">
        <v>830</v>
      </c>
      <c r="B6691" s="118" t="s">
        <v>25171</v>
      </c>
      <c r="C6691" s="118" t="b">
        <v>0</v>
      </c>
      <c r="D6691" s="118" t="e">
        <f t="shared" ca="1" si="1"/>
        <v>#NAME?</v>
      </c>
      <c r="E6691" s="118" t="s">
        <v>25167</v>
      </c>
      <c r="F6691" s="118" t="s">
        <v>25172</v>
      </c>
      <c r="G6691" s="118"/>
      <c r="H6691" s="118" t="s">
        <v>4831</v>
      </c>
      <c r="I6691" s="118" t="s">
        <v>8526</v>
      </c>
      <c r="J6691" s="118" t="s">
        <v>7591</v>
      </c>
    </row>
    <row r="6692" spans="1:10" ht="12.75">
      <c r="A6692" s="118" t="s">
        <v>830</v>
      </c>
      <c r="B6692" s="118" t="s">
        <v>9987</v>
      </c>
      <c r="C6692" s="118" t="b">
        <v>0</v>
      </c>
      <c r="D6692" s="118" t="e">
        <f t="shared" ca="1" si="1"/>
        <v>#NAME?</v>
      </c>
      <c r="E6692" s="118" t="s">
        <v>25167</v>
      </c>
      <c r="F6692" s="118" t="s">
        <v>25173</v>
      </c>
      <c r="G6692" s="118"/>
      <c r="H6692" s="118" t="s">
        <v>5607</v>
      </c>
      <c r="I6692" s="118" t="s">
        <v>8526</v>
      </c>
      <c r="J6692" s="118" t="s">
        <v>7591</v>
      </c>
    </row>
    <row r="6693" spans="1:10" ht="12.75">
      <c r="A6693" s="118" t="s">
        <v>16499</v>
      </c>
      <c r="B6693" s="118" t="s">
        <v>10073</v>
      </c>
      <c r="C6693" s="118" t="b">
        <v>0</v>
      </c>
      <c r="D6693" s="118" t="e">
        <f t="shared" ca="1" si="1"/>
        <v>#NAME?</v>
      </c>
      <c r="E6693" s="118" t="s">
        <v>25167</v>
      </c>
      <c r="F6693" s="118" t="s">
        <v>25174</v>
      </c>
      <c r="G6693" s="118"/>
      <c r="H6693" s="118" t="s">
        <v>5607</v>
      </c>
      <c r="I6693" s="118" t="s">
        <v>8526</v>
      </c>
      <c r="J6693" s="118" t="s">
        <v>7591</v>
      </c>
    </row>
    <row r="6694" spans="1:10" ht="12.75">
      <c r="A6694" s="118" t="s">
        <v>8228</v>
      </c>
      <c r="B6694" s="118" t="s">
        <v>2274</v>
      </c>
      <c r="C6694" s="118" t="b">
        <v>0</v>
      </c>
      <c r="D6694" s="118" t="e">
        <f t="shared" ca="1" si="1"/>
        <v>#NAME?</v>
      </c>
      <c r="E6694" s="118" t="s">
        <v>25167</v>
      </c>
      <c r="F6694" s="118" t="s">
        <v>25175</v>
      </c>
      <c r="G6694" s="118"/>
      <c r="H6694" s="118" t="s">
        <v>4485</v>
      </c>
      <c r="I6694" s="118" t="s">
        <v>8526</v>
      </c>
      <c r="J6694" s="118" t="s">
        <v>7591</v>
      </c>
    </row>
    <row r="6695" spans="1:10" ht="12.75">
      <c r="A6695" s="118" t="s">
        <v>25176</v>
      </c>
      <c r="B6695" s="118" t="s">
        <v>25177</v>
      </c>
      <c r="C6695" s="118" t="b">
        <v>0</v>
      </c>
      <c r="D6695" s="118" t="e">
        <f t="shared" ca="1" si="1"/>
        <v>#NAME?</v>
      </c>
      <c r="E6695" s="118" t="s">
        <v>5375</v>
      </c>
      <c r="F6695" s="118" t="s">
        <v>25178</v>
      </c>
      <c r="G6695" s="118"/>
      <c r="H6695" s="118" t="s">
        <v>4305</v>
      </c>
      <c r="I6695" s="118" t="s">
        <v>8136</v>
      </c>
      <c r="J6695" s="118" t="s">
        <v>7622</v>
      </c>
    </row>
    <row r="6696" spans="1:10" ht="12.75">
      <c r="A6696" s="118" t="s">
        <v>9298</v>
      </c>
      <c r="B6696" s="118" t="s">
        <v>14203</v>
      </c>
      <c r="C6696" s="118" t="b">
        <v>0</v>
      </c>
      <c r="D6696" s="118" t="e">
        <f t="shared" ca="1" si="1"/>
        <v>#NAME?</v>
      </c>
      <c r="E6696" s="118" t="s">
        <v>5375</v>
      </c>
      <c r="F6696" s="118" t="s">
        <v>25179</v>
      </c>
      <c r="G6696" s="118"/>
      <c r="H6696" s="118" t="s">
        <v>4305</v>
      </c>
      <c r="I6696" s="118" t="s">
        <v>8136</v>
      </c>
      <c r="J6696" s="118" t="s">
        <v>7622</v>
      </c>
    </row>
    <row r="6697" spans="1:10" ht="12.75">
      <c r="A6697" s="118" t="s">
        <v>8186</v>
      </c>
      <c r="B6697" s="118" t="s">
        <v>25180</v>
      </c>
      <c r="C6697" s="118" t="b">
        <v>0</v>
      </c>
      <c r="D6697" s="118" t="e">
        <f t="shared" ca="1" si="1"/>
        <v>#NAME?</v>
      </c>
      <c r="E6697" s="118" t="s">
        <v>5375</v>
      </c>
      <c r="F6697" s="118" t="s">
        <v>25181</v>
      </c>
      <c r="G6697" s="118"/>
      <c r="H6697" s="118" t="s">
        <v>4305</v>
      </c>
      <c r="I6697" s="118" t="s">
        <v>8136</v>
      </c>
      <c r="J6697" s="118" t="s">
        <v>7622</v>
      </c>
    </row>
    <row r="6698" spans="1:10" ht="12.75">
      <c r="A6698" s="118" t="s">
        <v>8186</v>
      </c>
      <c r="B6698" s="118" t="s">
        <v>13831</v>
      </c>
      <c r="C6698" s="118" t="b">
        <v>0</v>
      </c>
      <c r="D6698" s="118" t="e">
        <f t="shared" ca="1" si="1"/>
        <v>#NAME?</v>
      </c>
      <c r="E6698" s="118" t="s">
        <v>5375</v>
      </c>
      <c r="F6698" s="118" t="s">
        <v>25182</v>
      </c>
      <c r="G6698" s="118"/>
      <c r="H6698" s="118" t="s">
        <v>54</v>
      </c>
      <c r="I6698" s="118" t="s">
        <v>8136</v>
      </c>
      <c r="J6698" s="118" t="s">
        <v>7622</v>
      </c>
    </row>
    <row r="6699" spans="1:10" ht="12.75">
      <c r="A6699" s="118" t="s">
        <v>25183</v>
      </c>
      <c r="B6699" s="118" t="s">
        <v>25184</v>
      </c>
      <c r="C6699" s="118" t="b">
        <v>0</v>
      </c>
      <c r="D6699" s="118" t="e">
        <f t="shared" ca="1" si="1"/>
        <v>#NAME?</v>
      </c>
      <c r="E6699" s="118" t="s">
        <v>5375</v>
      </c>
      <c r="F6699" s="118" t="s">
        <v>25185</v>
      </c>
      <c r="G6699" s="118"/>
      <c r="H6699" s="118" t="s">
        <v>4305</v>
      </c>
      <c r="I6699" s="118" t="s">
        <v>8136</v>
      </c>
      <c r="J6699" s="118" t="s">
        <v>7622</v>
      </c>
    </row>
    <row r="6700" spans="1:10" ht="12.75">
      <c r="A6700" s="118" t="s">
        <v>15494</v>
      </c>
      <c r="B6700" s="118" t="s">
        <v>25186</v>
      </c>
      <c r="C6700" s="118" t="b">
        <v>0</v>
      </c>
      <c r="D6700" s="118" t="e">
        <f t="shared" ca="1" si="1"/>
        <v>#NAME?</v>
      </c>
      <c r="E6700" s="118" t="s">
        <v>5375</v>
      </c>
      <c r="F6700" s="118" t="s">
        <v>25187</v>
      </c>
      <c r="G6700" s="118"/>
      <c r="H6700" s="118" t="s">
        <v>4305</v>
      </c>
      <c r="I6700" s="118" t="s">
        <v>8136</v>
      </c>
      <c r="J6700" s="118" t="s">
        <v>7622</v>
      </c>
    </row>
    <row r="6701" spans="1:10" ht="12.75">
      <c r="A6701" s="118" t="s">
        <v>13705</v>
      </c>
      <c r="B6701" s="118" t="s">
        <v>8017</v>
      </c>
      <c r="C6701" s="118" t="b">
        <v>0</v>
      </c>
      <c r="D6701" s="118" t="e">
        <f t="shared" ca="1" si="1"/>
        <v>#NAME?</v>
      </c>
      <c r="E6701" s="118" t="s">
        <v>5375</v>
      </c>
      <c r="F6701" s="118" t="s">
        <v>25188</v>
      </c>
      <c r="G6701" s="118"/>
      <c r="H6701" s="118" t="s">
        <v>7611</v>
      </c>
      <c r="I6701" s="118" t="s">
        <v>8136</v>
      </c>
      <c r="J6701" s="118" t="s">
        <v>7622</v>
      </c>
    </row>
    <row r="6702" spans="1:10" ht="12.75">
      <c r="A6702" s="118" t="s">
        <v>23199</v>
      </c>
      <c r="B6702" s="118" t="s">
        <v>22870</v>
      </c>
      <c r="C6702" s="118" t="b">
        <v>0</v>
      </c>
      <c r="D6702" s="118" t="e">
        <f t="shared" ca="1" si="1"/>
        <v>#NAME?</v>
      </c>
      <c r="E6702" s="118" t="s">
        <v>5375</v>
      </c>
      <c r="F6702" s="118" t="s">
        <v>25189</v>
      </c>
      <c r="G6702" s="118"/>
      <c r="H6702" s="118" t="s">
        <v>54</v>
      </c>
      <c r="I6702" s="118" t="s">
        <v>8136</v>
      </c>
      <c r="J6702" s="118" t="s">
        <v>7622</v>
      </c>
    </row>
    <row r="6703" spans="1:10" ht="12.75">
      <c r="A6703" s="118" t="s">
        <v>20390</v>
      </c>
      <c r="B6703" s="118" t="s">
        <v>25190</v>
      </c>
      <c r="C6703" s="118" t="b">
        <v>0</v>
      </c>
      <c r="D6703" s="118" t="e">
        <f t="shared" ca="1" si="1"/>
        <v>#NAME?</v>
      </c>
      <c r="E6703" s="118" t="s">
        <v>5375</v>
      </c>
      <c r="F6703" s="118" t="s">
        <v>25191</v>
      </c>
      <c r="G6703" s="118"/>
      <c r="H6703" s="118" t="s">
        <v>54</v>
      </c>
      <c r="I6703" s="118" t="s">
        <v>8136</v>
      </c>
      <c r="J6703" s="118" t="s">
        <v>7622</v>
      </c>
    </row>
    <row r="6704" spans="1:10" ht="12.75">
      <c r="A6704" s="118" t="s">
        <v>1749</v>
      </c>
      <c r="B6704" s="118" t="s">
        <v>18967</v>
      </c>
      <c r="C6704" s="118" t="b">
        <v>0</v>
      </c>
      <c r="D6704" s="118" t="e">
        <f t="shared" ca="1" si="1"/>
        <v>#NAME?</v>
      </c>
      <c r="E6704" s="118" t="s">
        <v>5375</v>
      </c>
      <c r="F6704" s="118" t="s">
        <v>25192</v>
      </c>
      <c r="G6704" s="118"/>
      <c r="H6704" s="118" t="s">
        <v>15512</v>
      </c>
      <c r="I6704" s="118" t="s">
        <v>8136</v>
      </c>
      <c r="J6704" s="118" t="s">
        <v>7622</v>
      </c>
    </row>
    <row r="6705" spans="1:10" ht="12.75">
      <c r="A6705" s="118" t="s">
        <v>1179</v>
      </c>
      <c r="B6705" s="118" t="s">
        <v>25193</v>
      </c>
      <c r="C6705" s="118" t="b">
        <v>0</v>
      </c>
      <c r="D6705" s="118" t="e">
        <f t="shared" ca="1" si="1"/>
        <v>#NAME?</v>
      </c>
      <c r="E6705" s="118" t="s">
        <v>5375</v>
      </c>
      <c r="F6705" s="118" t="s">
        <v>25194</v>
      </c>
      <c r="G6705" s="118"/>
      <c r="H6705" s="118" t="s">
        <v>4305</v>
      </c>
      <c r="I6705" s="118" t="s">
        <v>8136</v>
      </c>
      <c r="J6705" s="118" t="s">
        <v>7622</v>
      </c>
    </row>
    <row r="6706" spans="1:10" ht="12.75">
      <c r="A6706" s="118" t="s">
        <v>25195</v>
      </c>
      <c r="B6706" s="118" t="s">
        <v>25196</v>
      </c>
      <c r="C6706" s="118" t="b">
        <v>0</v>
      </c>
      <c r="D6706" s="118" t="e">
        <f t="shared" ca="1" si="1"/>
        <v>#NAME?</v>
      </c>
      <c r="E6706" s="118" t="s">
        <v>5375</v>
      </c>
      <c r="F6706" s="118" t="s">
        <v>25197</v>
      </c>
      <c r="G6706" s="118"/>
      <c r="H6706" s="118" t="s">
        <v>8144</v>
      </c>
      <c r="I6706" s="118" t="s">
        <v>8136</v>
      </c>
      <c r="J6706" s="118" t="s">
        <v>7622</v>
      </c>
    </row>
    <row r="6707" spans="1:10" ht="12.75">
      <c r="A6707" s="118" t="s">
        <v>8358</v>
      </c>
      <c r="B6707" s="118" t="s">
        <v>7758</v>
      </c>
      <c r="C6707" s="118" t="b">
        <v>0</v>
      </c>
      <c r="D6707" s="118" t="e">
        <f t="shared" ca="1" si="1"/>
        <v>#NAME?</v>
      </c>
      <c r="E6707" s="118" t="s">
        <v>5375</v>
      </c>
      <c r="F6707" s="118" t="s">
        <v>25198</v>
      </c>
      <c r="G6707" s="118"/>
      <c r="H6707" s="118" t="s">
        <v>25199</v>
      </c>
      <c r="I6707" s="118" t="s">
        <v>8136</v>
      </c>
      <c r="J6707" s="118" t="s">
        <v>7622</v>
      </c>
    </row>
    <row r="6708" spans="1:10" ht="12.75">
      <c r="A6708" s="118" t="s">
        <v>846</v>
      </c>
      <c r="B6708" s="118" t="s">
        <v>8769</v>
      </c>
      <c r="C6708" s="118" t="b">
        <v>0</v>
      </c>
      <c r="D6708" s="118" t="e">
        <f t="shared" ca="1" si="1"/>
        <v>#NAME?</v>
      </c>
      <c r="E6708" s="118" t="s">
        <v>25200</v>
      </c>
      <c r="F6708" s="118" t="s">
        <v>25201</v>
      </c>
      <c r="G6708" s="118"/>
      <c r="H6708" s="118" t="s">
        <v>54</v>
      </c>
      <c r="I6708" s="118" t="s">
        <v>7820</v>
      </c>
      <c r="J6708" s="118" t="s">
        <v>7820</v>
      </c>
    </row>
    <row r="6709" spans="1:10" ht="12.75">
      <c r="A6709" s="118" t="s">
        <v>10711</v>
      </c>
      <c r="B6709" s="118" t="s">
        <v>25202</v>
      </c>
      <c r="C6709" s="118" t="b">
        <v>0</v>
      </c>
      <c r="D6709" s="118" t="e">
        <f t="shared" ca="1" si="1"/>
        <v>#NAME?</v>
      </c>
      <c r="E6709" s="118" t="s">
        <v>25200</v>
      </c>
      <c r="F6709" s="118" t="s">
        <v>25203</v>
      </c>
      <c r="G6709" s="118"/>
      <c r="H6709" s="118" t="s">
        <v>54</v>
      </c>
      <c r="I6709" s="118" t="s">
        <v>7820</v>
      </c>
      <c r="J6709" s="118" t="s">
        <v>7820</v>
      </c>
    </row>
    <row r="6710" spans="1:10" ht="12.75">
      <c r="A6710" s="118" t="s">
        <v>2416</v>
      </c>
      <c r="B6710" s="118" t="s">
        <v>10497</v>
      </c>
      <c r="C6710" s="118" t="b">
        <v>0</v>
      </c>
      <c r="D6710" s="118" t="e">
        <f t="shared" ca="1" si="1"/>
        <v>#NAME?</v>
      </c>
      <c r="E6710" s="118" t="s">
        <v>25204</v>
      </c>
      <c r="F6710" s="118" t="s">
        <v>25205</v>
      </c>
      <c r="G6710" s="118"/>
      <c r="H6710" s="118" t="s">
        <v>25206</v>
      </c>
      <c r="I6710" s="118" t="s">
        <v>10888</v>
      </c>
      <c r="J6710" s="118" t="s">
        <v>7622</v>
      </c>
    </row>
    <row r="6711" spans="1:10" ht="12.75">
      <c r="A6711" s="118" t="s">
        <v>19590</v>
      </c>
      <c r="B6711" s="118" t="s">
        <v>1398</v>
      </c>
      <c r="C6711" s="118" t="b">
        <v>0</v>
      </c>
      <c r="D6711" s="118" t="e">
        <f t="shared" ca="1" si="1"/>
        <v>#NAME?</v>
      </c>
      <c r="E6711" s="118" t="s">
        <v>25204</v>
      </c>
      <c r="F6711" s="118" t="s">
        <v>25207</v>
      </c>
      <c r="G6711" s="118"/>
      <c r="H6711" s="118" t="s">
        <v>25208</v>
      </c>
      <c r="I6711" s="118" t="s">
        <v>10888</v>
      </c>
      <c r="J6711" s="118" t="s">
        <v>7622</v>
      </c>
    </row>
    <row r="6712" spans="1:10" ht="12.75">
      <c r="A6712" s="118" t="s">
        <v>836</v>
      </c>
      <c r="B6712" s="118" t="s">
        <v>25209</v>
      </c>
      <c r="C6712" s="118" t="b">
        <v>0</v>
      </c>
      <c r="D6712" s="118" t="e">
        <f t="shared" ca="1" si="1"/>
        <v>#NAME?</v>
      </c>
      <c r="E6712" s="118" t="s">
        <v>25204</v>
      </c>
      <c r="F6712" s="118" t="s">
        <v>25210</v>
      </c>
      <c r="G6712" s="118"/>
      <c r="H6712" s="118" t="s">
        <v>15470</v>
      </c>
      <c r="I6712" s="118" t="s">
        <v>10888</v>
      </c>
      <c r="J6712" s="118" t="s">
        <v>7622</v>
      </c>
    </row>
    <row r="6713" spans="1:10" ht="12.75">
      <c r="A6713" s="118" t="s">
        <v>8039</v>
      </c>
      <c r="B6713" s="118" t="s">
        <v>25211</v>
      </c>
      <c r="C6713" s="118" t="b">
        <v>0</v>
      </c>
      <c r="D6713" s="118" t="e">
        <f t="shared" ca="1" si="1"/>
        <v>#NAME?</v>
      </c>
      <c r="E6713" s="118" t="s">
        <v>25204</v>
      </c>
      <c r="F6713" s="118" t="s">
        <v>25212</v>
      </c>
      <c r="G6713" s="118"/>
      <c r="H6713" s="118" t="s">
        <v>25213</v>
      </c>
      <c r="I6713" s="118" t="s">
        <v>10888</v>
      </c>
      <c r="J6713" s="118" t="s">
        <v>7622</v>
      </c>
    </row>
    <row r="6714" spans="1:10" ht="12.75">
      <c r="A6714" s="118" t="s">
        <v>9025</v>
      </c>
      <c r="B6714" s="118" t="s">
        <v>25214</v>
      </c>
      <c r="C6714" s="118" t="b">
        <v>0</v>
      </c>
      <c r="D6714" s="118" t="e">
        <f t="shared" ca="1" si="1"/>
        <v>#NAME?</v>
      </c>
      <c r="E6714" s="118" t="s">
        <v>19964</v>
      </c>
      <c r="F6714" s="118" t="s">
        <v>25215</v>
      </c>
      <c r="G6714" s="118"/>
      <c r="H6714" s="118" t="s">
        <v>4278</v>
      </c>
      <c r="I6714" s="118" t="s">
        <v>13101</v>
      </c>
      <c r="J6714" s="118"/>
    </row>
    <row r="6715" spans="1:10" ht="12.75">
      <c r="A6715" s="118" t="s">
        <v>846</v>
      </c>
      <c r="B6715" s="118" t="s">
        <v>25216</v>
      </c>
      <c r="C6715" s="118" t="b">
        <v>0</v>
      </c>
      <c r="D6715" s="118" t="e">
        <f t="shared" ca="1" si="1"/>
        <v>#NAME?</v>
      </c>
      <c r="E6715" s="118" t="s">
        <v>25217</v>
      </c>
      <c r="F6715" s="118" t="s">
        <v>25218</v>
      </c>
      <c r="G6715" s="118"/>
      <c r="H6715" s="118" t="s">
        <v>25219</v>
      </c>
      <c r="I6715" s="118" t="s">
        <v>9131</v>
      </c>
      <c r="J6715" s="118" t="s">
        <v>7622</v>
      </c>
    </row>
    <row r="6716" spans="1:10" ht="12.75">
      <c r="A6716" s="118" t="s">
        <v>1591</v>
      </c>
      <c r="B6716" s="118" t="s">
        <v>25220</v>
      </c>
      <c r="C6716" s="118" t="b">
        <v>0</v>
      </c>
      <c r="D6716" s="118" t="e">
        <f t="shared" ca="1" si="1"/>
        <v>#NAME?</v>
      </c>
      <c r="E6716" s="118" t="s">
        <v>25221</v>
      </c>
      <c r="F6716" s="118" t="s">
        <v>25222</v>
      </c>
      <c r="G6716" s="118"/>
      <c r="H6716" s="118" t="s">
        <v>4276</v>
      </c>
      <c r="I6716" s="118" t="s">
        <v>8136</v>
      </c>
      <c r="J6716" s="118" t="s">
        <v>7622</v>
      </c>
    </row>
    <row r="6717" spans="1:10" ht="12.75">
      <c r="A6717" s="118" t="s">
        <v>25223</v>
      </c>
      <c r="B6717" s="118" t="s">
        <v>25224</v>
      </c>
      <c r="C6717" s="118" t="b">
        <v>0</v>
      </c>
      <c r="D6717" s="118" t="e">
        <f t="shared" ca="1" si="1"/>
        <v>#NAME?</v>
      </c>
      <c r="E6717" s="118" t="s">
        <v>25221</v>
      </c>
      <c r="F6717" s="118" t="s">
        <v>25225</v>
      </c>
      <c r="G6717" s="118"/>
      <c r="H6717" s="118" t="s">
        <v>4276</v>
      </c>
      <c r="I6717" s="118" t="s">
        <v>8136</v>
      </c>
      <c r="J6717" s="118" t="s">
        <v>7622</v>
      </c>
    </row>
    <row r="6718" spans="1:10" ht="12.75">
      <c r="A6718" s="118" t="s">
        <v>8059</v>
      </c>
      <c r="B6718" s="118" t="s">
        <v>25224</v>
      </c>
      <c r="C6718" s="118" t="b">
        <v>0</v>
      </c>
      <c r="D6718" s="118" t="e">
        <f t="shared" ca="1" si="1"/>
        <v>#NAME?</v>
      </c>
      <c r="E6718" s="118" t="s">
        <v>25221</v>
      </c>
      <c r="F6718" s="118" t="s">
        <v>25226</v>
      </c>
      <c r="G6718" s="118"/>
      <c r="H6718" s="118" t="s">
        <v>5273</v>
      </c>
      <c r="I6718" s="118" t="s">
        <v>8136</v>
      </c>
      <c r="J6718" s="118" t="s">
        <v>7622</v>
      </c>
    </row>
    <row r="6719" spans="1:10" ht="12.75">
      <c r="A6719" s="118" t="s">
        <v>25227</v>
      </c>
      <c r="B6719" s="118" t="s">
        <v>25228</v>
      </c>
      <c r="C6719" s="118" t="b">
        <v>0</v>
      </c>
      <c r="D6719" s="118" t="e">
        <f t="shared" ca="1" si="1"/>
        <v>#NAME?</v>
      </c>
      <c r="E6719" s="118" t="s">
        <v>25221</v>
      </c>
      <c r="F6719" s="118" t="s">
        <v>25229</v>
      </c>
      <c r="G6719" s="118"/>
      <c r="H6719" s="118" t="s">
        <v>4276</v>
      </c>
      <c r="I6719" s="118" t="s">
        <v>11777</v>
      </c>
      <c r="J6719" s="118"/>
    </row>
    <row r="6720" spans="1:10" ht="12.75">
      <c r="A6720" s="118" t="s">
        <v>25230</v>
      </c>
      <c r="B6720" s="118" t="s">
        <v>25231</v>
      </c>
      <c r="C6720" s="118" t="b">
        <v>0</v>
      </c>
      <c r="D6720" s="118" t="e">
        <f t="shared" ca="1" si="1"/>
        <v>#NAME?</v>
      </c>
      <c r="E6720" s="118" t="s">
        <v>25221</v>
      </c>
      <c r="F6720" s="118" t="s">
        <v>25232</v>
      </c>
      <c r="G6720" s="118"/>
      <c r="H6720" s="118" t="s">
        <v>5273</v>
      </c>
      <c r="I6720" s="118" t="s">
        <v>11777</v>
      </c>
      <c r="J6720" s="118"/>
    </row>
    <row r="6721" spans="1:10" ht="12.75">
      <c r="A6721" s="118" t="s">
        <v>1323</v>
      </c>
      <c r="B6721" s="118" t="s">
        <v>11850</v>
      </c>
      <c r="C6721" s="118" t="b">
        <v>0</v>
      </c>
      <c r="D6721" s="118" t="e">
        <f t="shared" ca="1" si="1"/>
        <v>#NAME?</v>
      </c>
      <c r="E6721" s="118" t="s">
        <v>25221</v>
      </c>
      <c r="F6721" s="118" t="s">
        <v>25233</v>
      </c>
      <c r="G6721" s="118"/>
      <c r="H6721" s="118" t="s">
        <v>4276</v>
      </c>
      <c r="I6721" s="118" t="s">
        <v>11777</v>
      </c>
      <c r="J6721" s="118"/>
    </row>
    <row r="6722" spans="1:10" ht="12.75">
      <c r="A6722" s="118" t="s">
        <v>25234</v>
      </c>
      <c r="B6722" s="118" t="s">
        <v>25235</v>
      </c>
      <c r="C6722" s="118" t="b">
        <v>0</v>
      </c>
      <c r="D6722" s="118" t="e">
        <f t="shared" ca="1" si="1"/>
        <v>#NAME?</v>
      </c>
      <c r="E6722" s="118" t="s">
        <v>25236</v>
      </c>
      <c r="F6722" s="118" t="s">
        <v>25237</v>
      </c>
      <c r="G6722" s="118"/>
      <c r="H6722" s="118" t="s">
        <v>4831</v>
      </c>
      <c r="I6722" s="118" t="s">
        <v>22590</v>
      </c>
      <c r="J6722" s="118" t="s">
        <v>7795</v>
      </c>
    </row>
    <row r="6723" spans="1:10" ht="12.75">
      <c r="A6723" s="118" t="s">
        <v>910</v>
      </c>
      <c r="B6723" s="118" t="s">
        <v>25238</v>
      </c>
      <c r="C6723" s="118" t="b">
        <v>0</v>
      </c>
      <c r="D6723" s="118" t="e">
        <f t="shared" ca="1" si="1"/>
        <v>#NAME?</v>
      </c>
      <c r="E6723" s="118" t="s">
        <v>25236</v>
      </c>
      <c r="F6723" s="118" t="s">
        <v>25239</v>
      </c>
      <c r="G6723" s="118"/>
      <c r="H6723" s="118" t="s">
        <v>5607</v>
      </c>
      <c r="I6723" s="118" t="s">
        <v>22590</v>
      </c>
      <c r="J6723" s="118" t="s">
        <v>7795</v>
      </c>
    </row>
    <row r="6724" spans="1:10" ht="12.75">
      <c r="A6724" s="118" t="s">
        <v>1591</v>
      </c>
      <c r="B6724" s="118" t="s">
        <v>16427</v>
      </c>
      <c r="C6724" s="118" t="b">
        <v>0</v>
      </c>
      <c r="D6724" s="118" t="e">
        <f t="shared" ca="1" si="1"/>
        <v>#NAME?</v>
      </c>
      <c r="E6724" s="118" t="s">
        <v>25236</v>
      </c>
      <c r="F6724" s="118" t="s">
        <v>25240</v>
      </c>
      <c r="G6724" s="118"/>
      <c r="H6724" s="118" t="s">
        <v>7611</v>
      </c>
      <c r="I6724" s="118" t="s">
        <v>22590</v>
      </c>
      <c r="J6724" s="118" t="s">
        <v>7795</v>
      </c>
    </row>
    <row r="6725" spans="1:10" ht="12.75">
      <c r="A6725" s="118" t="s">
        <v>10738</v>
      </c>
      <c r="B6725" s="118" t="s">
        <v>1474</v>
      </c>
      <c r="C6725" s="118" t="b">
        <v>0</v>
      </c>
      <c r="D6725" s="118" t="e">
        <f t="shared" ca="1" si="1"/>
        <v>#NAME?</v>
      </c>
      <c r="E6725" s="118" t="s">
        <v>25236</v>
      </c>
      <c r="F6725" s="118" t="s">
        <v>25241</v>
      </c>
      <c r="G6725" s="118"/>
      <c r="H6725" s="118" t="s">
        <v>22615</v>
      </c>
      <c r="I6725" s="118" t="s">
        <v>22590</v>
      </c>
      <c r="J6725" s="118" t="s">
        <v>7795</v>
      </c>
    </row>
    <row r="6726" spans="1:10" ht="12.75">
      <c r="A6726" s="118" t="s">
        <v>940</v>
      </c>
      <c r="B6726" s="118" t="s">
        <v>18458</v>
      </c>
      <c r="C6726" s="118" t="b">
        <v>0</v>
      </c>
      <c r="D6726" s="118" t="e">
        <f t="shared" ca="1" si="1"/>
        <v>#NAME?</v>
      </c>
      <c r="E6726" s="118" t="s">
        <v>25236</v>
      </c>
      <c r="F6726" s="118" t="s">
        <v>25242</v>
      </c>
      <c r="G6726" s="118"/>
      <c r="H6726" s="118" t="s">
        <v>10613</v>
      </c>
      <c r="I6726" s="118" t="s">
        <v>22590</v>
      </c>
      <c r="J6726" s="118" t="s">
        <v>7795</v>
      </c>
    </row>
    <row r="6727" spans="1:10" ht="12.75">
      <c r="A6727" s="118" t="s">
        <v>882</v>
      </c>
      <c r="B6727" s="118" t="s">
        <v>25243</v>
      </c>
      <c r="C6727" s="118" t="b">
        <v>0</v>
      </c>
      <c r="D6727" s="118" t="e">
        <f t="shared" ca="1" si="1"/>
        <v>#NAME?</v>
      </c>
      <c r="E6727" s="118" t="s">
        <v>25236</v>
      </c>
      <c r="F6727" s="118" t="s">
        <v>25244</v>
      </c>
      <c r="G6727" s="118"/>
      <c r="H6727" s="118" t="s">
        <v>4580</v>
      </c>
      <c r="I6727" s="118" t="s">
        <v>22590</v>
      </c>
      <c r="J6727" s="118" t="s">
        <v>7795</v>
      </c>
    </row>
    <row r="6728" spans="1:10" ht="12.75">
      <c r="A6728" s="118" t="s">
        <v>873</v>
      </c>
      <c r="B6728" s="118" t="s">
        <v>25245</v>
      </c>
      <c r="C6728" s="118" t="b">
        <v>0</v>
      </c>
      <c r="D6728" s="118" t="e">
        <f t="shared" ca="1" si="1"/>
        <v>#NAME?</v>
      </c>
      <c r="E6728" s="118" t="s">
        <v>25236</v>
      </c>
      <c r="F6728" s="118" t="s">
        <v>25246</v>
      </c>
      <c r="G6728" s="118"/>
      <c r="H6728" s="118" t="s">
        <v>4831</v>
      </c>
      <c r="I6728" s="118" t="s">
        <v>22590</v>
      </c>
      <c r="J6728" s="118" t="s">
        <v>7795</v>
      </c>
    </row>
    <row r="6729" spans="1:10" ht="12.75">
      <c r="A6729" s="118" t="s">
        <v>2135</v>
      </c>
      <c r="B6729" s="118" t="s">
        <v>25247</v>
      </c>
      <c r="C6729" s="118" t="b">
        <v>0</v>
      </c>
      <c r="D6729" s="118" t="e">
        <f t="shared" ca="1" si="1"/>
        <v>#NAME?</v>
      </c>
      <c r="E6729" s="118" t="s">
        <v>25236</v>
      </c>
      <c r="F6729" s="118" t="s">
        <v>25248</v>
      </c>
      <c r="G6729" s="118"/>
      <c r="H6729" s="118" t="s">
        <v>4580</v>
      </c>
      <c r="I6729" s="118" t="s">
        <v>22590</v>
      </c>
      <c r="J6729" s="118" t="s">
        <v>7795</v>
      </c>
    </row>
    <row r="6730" spans="1:10" ht="12.75">
      <c r="A6730" s="118" t="s">
        <v>2523</v>
      </c>
      <c r="B6730" s="118" t="s">
        <v>1873</v>
      </c>
      <c r="C6730" s="118" t="b">
        <v>0</v>
      </c>
      <c r="D6730" s="118" t="e">
        <f t="shared" ca="1" si="1"/>
        <v>#NAME?</v>
      </c>
      <c r="E6730" s="118" t="s">
        <v>25236</v>
      </c>
      <c r="F6730" s="118" t="s">
        <v>25249</v>
      </c>
      <c r="G6730" s="118"/>
      <c r="H6730" s="118" t="s">
        <v>25250</v>
      </c>
      <c r="I6730" s="118" t="s">
        <v>8307</v>
      </c>
      <c r="J6730" s="118" t="s">
        <v>7622</v>
      </c>
    </row>
    <row r="6731" spans="1:10" ht="12.75">
      <c r="A6731" s="118" t="s">
        <v>25251</v>
      </c>
      <c r="B6731" s="118" t="s">
        <v>25252</v>
      </c>
      <c r="C6731" s="118" t="b">
        <v>0</v>
      </c>
      <c r="D6731" s="118" t="e">
        <f t="shared" ca="1" si="1"/>
        <v>#NAME?</v>
      </c>
      <c r="E6731" s="118" t="s">
        <v>25236</v>
      </c>
      <c r="F6731" s="118" t="s">
        <v>25253</v>
      </c>
      <c r="G6731" s="118"/>
      <c r="H6731" s="118" t="s">
        <v>4580</v>
      </c>
      <c r="I6731" s="118" t="s">
        <v>8307</v>
      </c>
      <c r="J6731" s="118" t="s">
        <v>7622</v>
      </c>
    </row>
    <row r="6732" spans="1:10" ht="12.75">
      <c r="A6732" s="118" t="s">
        <v>10407</v>
      </c>
      <c r="B6732" s="118" t="s">
        <v>1319</v>
      </c>
      <c r="C6732" s="118" t="b">
        <v>0</v>
      </c>
      <c r="D6732" s="118" t="e">
        <f t="shared" ca="1" si="1"/>
        <v>#NAME?</v>
      </c>
      <c r="E6732" s="118" t="s">
        <v>25254</v>
      </c>
      <c r="F6732" s="118" t="s">
        <v>25255</v>
      </c>
      <c r="G6732" s="118"/>
      <c r="H6732" s="118" t="s">
        <v>4831</v>
      </c>
      <c r="I6732" s="118" t="s">
        <v>18594</v>
      </c>
      <c r="J6732" s="118" t="s">
        <v>10551</v>
      </c>
    </row>
    <row r="6733" spans="1:10" ht="12.75">
      <c r="A6733" s="118" t="s">
        <v>25256</v>
      </c>
      <c r="B6733" s="118" t="s">
        <v>25257</v>
      </c>
      <c r="C6733" s="118" t="b">
        <v>0</v>
      </c>
      <c r="D6733" s="118" t="e">
        <f t="shared" ca="1" si="1"/>
        <v>#NAME?</v>
      </c>
      <c r="E6733" s="118" t="s">
        <v>25258</v>
      </c>
      <c r="F6733" s="118" t="s">
        <v>25259</v>
      </c>
      <c r="G6733" s="118"/>
      <c r="H6733" s="118" t="s">
        <v>4278</v>
      </c>
      <c r="I6733" s="118" t="s">
        <v>11091</v>
      </c>
      <c r="J6733" s="118"/>
    </row>
    <row r="6734" spans="1:10" ht="12.75">
      <c r="A6734" s="118" t="s">
        <v>12785</v>
      </c>
      <c r="B6734" s="118" t="s">
        <v>25260</v>
      </c>
      <c r="C6734" s="118" t="b">
        <v>0</v>
      </c>
      <c r="D6734" s="118" t="e">
        <f t="shared" ca="1" si="1"/>
        <v>#NAME?</v>
      </c>
      <c r="E6734" s="118" t="s">
        <v>25258</v>
      </c>
      <c r="F6734" s="118" t="s">
        <v>25261</v>
      </c>
      <c r="G6734" s="118"/>
      <c r="H6734" s="118" t="s">
        <v>4278</v>
      </c>
      <c r="I6734" s="118" t="s">
        <v>11091</v>
      </c>
      <c r="J6734" s="118"/>
    </row>
    <row r="6735" spans="1:10" ht="12.75">
      <c r="A6735" s="118" t="s">
        <v>11197</v>
      </c>
      <c r="B6735" s="118" t="s">
        <v>25262</v>
      </c>
      <c r="C6735" s="118" t="b">
        <v>0</v>
      </c>
      <c r="D6735" s="118" t="e">
        <f t="shared" ca="1" si="1"/>
        <v>#NAME?</v>
      </c>
      <c r="E6735" s="118" t="s">
        <v>25258</v>
      </c>
      <c r="F6735" s="118" t="s">
        <v>25263</v>
      </c>
      <c r="G6735" s="118"/>
      <c r="H6735" s="118" t="s">
        <v>4278</v>
      </c>
      <c r="I6735" s="118" t="s">
        <v>11091</v>
      </c>
      <c r="J6735" s="118"/>
    </row>
    <row r="6736" spans="1:10" ht="12.75">
      <c r="A6736" s="118" t="s">
        <v>1235</v>
      </c>
      <c r="B6736" s="118" t="s">
        <v>10439</v>
      </c>
      <c r="C6736" s="118" t="b">
        <v>0</v>
      </c>
      <c r="D6736" s="118" t="e">
        <f t="shared" ca="1" si="1"/>
        <v>#NAME?</v>
      </c>
      <c r="E6736" s="118" t="s">
        <v>25264</v>
      </c>
      <c r="F6736" s="118" t="s">
        <v>25265</v>
      </c>
      <c r="G6736" s="118"/>
      <c r="H6736" s="118" t="s">
        <v>6031</v>
      </c>
      <c r="I6736" s="118" t="s">
        <v>19471</v>
      </c>
      <c r="J6736" s="118" t="s">
        <v>19078</v>
      </c>
    </row>
    <row r="6737" spans="1:10" ht="12.75">
      <c r="A6737" s="118" t="s">
        <v>10318</v>
      </c>
      <c r="B6737" s="118" t="s">
        <v>24847</v>
      </c>
      <c r="C6737" s="118" t="b">
        <v>0</v>
      </c>
      <c r="D6737" s="118" t="e">
        <f t="shared" ca="1" si="1"/>
        <v>#NAME?</v>
      </c>
      <c r="E6737" s="118" t="s">
        <v>25266</v>
      </c>
      <c r="F6737" s="118" t="s">
        <v>25267</v>
      </c>
      <c r="G6737" s="118"/>
      <c r="H6737" s="118" t="s">
        <v>8035</v>
      </c>
      <c r="I6737" s="118" t="s">
        <v>19908</v>
      </c>
      <c r="J6737" s="118"/>
    </row>
    <row r="6738" spans="1:10" ht="12.75">
      <c r="A6738" s="118" t="s">
        <v>7851</v>
      </c>
      <c r="B6738" s="118" t="s">
        <v>25268</v>
      </c>
      <c r="C6738" s="118" t="b">
        <v>0</v>
      </c>
      <c r="D6738" s="118" t="e">
        <f t="shared" ca="1" si="1"/>
        <v>#NAME?</v>
      </c>
      <c r="E6738" s="118" t="s">
        <v>25269</v>
      </c>
      <c r="F6738" s="118" t="s">
        <v>25270</v>
      </c>
      <c r="G6738" s="118"/>
      <c r="H6738" s="118" t="s">
        <v>25271</v>
      </c>
      <c r="I6738" s="118" t="s">
        <v>25272</v>
      </c>
      <c r="J6738" s="118"/>
    </row>
    <row r="6739" spans="1:10" ht="12.75">
      <c r="A6739" s="118" t="s">
        <v>8920</v>
      </c>
      <c r="B6739" s="118" t="s">
        <v>25273</v>
      </c>
      <c r="C6739" s="118" t="b">
        <v>0</v>
      </c>
      <c r="D6739" s="118" t="e">
        <f t="shared" ca="1" si="1"/>
        <v>#NAME?</v>
      </c>
      <c r="E6739" s="118" t="s">
        <v>25269</v>
      </c>
      <c r="F6739" s="118" t="s">
        <v>25274</v>
      </c>
      <c r="G6739" s="118"/>
      <c r="H6739" s="118" t="s">
        <v>5961</v>
      </c>
      <c r="I6739" s="118" t="s">
        <v>25272</v>
      </c>
      <c r="J6739" s="118"/>
    </row>
    <row r="6740" spans="1:10" ht="12.75">
      <c r="A6740" s="118" t="s">
        <v>25275</v>
      </c>
      <c r="B6740" s="118" t="s">
        <v>25276</v>
      </c>
      <c r="C6740" s="118" t="b">
        <v>0</v>
      </c>
      <c r="D6740" s="118" t="e">
        <f t="shared" ca="1" si="1"/>
        <v>#NAME?</v>
      </c>
      <c r="E6740" s="118" t="s">
        <v>25269</v>
      </c>
      <c r="F6740" s="118" t="s">
        <v>25277</v>
      </c>
      <c r="G6740" s="118"/>
      <c r="H6740" s="118" t="s">
        <v>4276</v>
      </c>
      <c r="I6740" s="118" t="s">
        <v>25272</v>
      </c>
      <c r="J6740" s="118"/>
    </row>
    <row r="6741" spans="1:10" ht="12.75">
      <c r="A6741" s="118" t="s">
        <v>2013</v>
      </c>
      <c r="B6741" s="118" t="s">
        <v>25278</v>
      </c>
      <c r="C6741" s="118" t="b">
        <v>0</v>
      </c>
      <c r="D6741" s="118" t="e">
        <f t="shared" ca="1" si="1"/>
        <v>#NAME?</v>
      </c>
      <c r="E6741" s="118" t="s">
        <v>25269</v>
      </c>
      <c r="F6741" s="118" t="s">
        <v>25279</v>
      </c>
      <c r="G6741" s="118"/>
      <c r="H6741" s="118" t="s">
        <v>5961</v>
      </c>
      <c r="I6741" s="118" t="s">
        <v>25272</v>
      </c>
      <c r="J6741" s="118"/>
    </row>
    <row r="6742" spans="1:10" ht="12.75">
      <c r="A6742" s="118" t="s">
        <v>25280</v>
      </c>
      <c r="B6742" s="118" t="s">
        <v>25281</v>
      </c>
      <c r="C6742" s="118" t="b">
        <v>0</v>
      </c>
      <c r="D6742" s="118" t="e">
        <f t="shared" ca="1" si="1"/>
        <v>#NAME?</v>
      </c>
      <c r="E6742" s="118" t="s">
        <v>25269</v>
      </c>
      <c r="F6742" s="118" t="s">
        <v>25282</v>
      </c>
      <c r="G6742" s="118"/>
      <c r="H6742" s="118" t="s">
        <v>5961</v>
      </c>
      <c r="I6742" s="118" t="s">
        <v>25272</v>
      </c>
      <c r="J6742" s="118"/>
    </row>
    <row r="6743" spans="1:10" ht="12.75">
      <c r="A6743" s="118" t="s">
        <v>826</v>
      </c>
      <c r="B6743" s="118" t="s">
        <v>25283</v>
      </c>
      <c r="C6743" s="118" t="b">
        <v>0</v>
      </c>
      <c r="D6743" s="118" t="e">
        <f t="shared" ca="1" si="1"/>
        <v>#NAME?</v>
      </c>
      <c r="E6743" s="118" t="s">
        <v>25284</v>
      </c>
      <c r="F6743" s="118" t="s">
        <v>25285</v>
      </c>
      <c r="G6743" s="118"/>
      <c r="H6743" s="118" t="s">
        <v>8474</v>
      </c>
      <c r="I6743" s="118" t="s">
        <v>12764</v>
      </c>
      <c r="J6743" s="118" t="s">
        <v>9159</v>
      </c>
    </row>
    <row r="6744" spans="1:10" ht="12.75">
      <c r="A6744" s="118" t="s">
        <v>8748</v>
      </c>
      <c r="B6744" s="118" t="s">
        <v>25286</v>
      </c>
      <c r="C6744" s="118" t="b">
        <v>0</v>
      </c>
      <c r="D6744" s="118" t="e">
        <f t="shared" ca="1" si="1"/>
        <v>#NAME?</v>
      </c>
      <c r="E6744" s="118" t="s">
        <v>25287</v>
      </c>
      <c r="F6744" s="118" t="s">
        <v>25288</v>
      </c>
      <c r="G6744" s="118"/>
      <c r="H6744" s="118" t="s">
        <v>25289</v>
      </c>
      <c r="I6744" s="118" t="s">
        <v>7642</v>
      </c>
      <c r="J6744" s="118"/>
    </row>
    <row r="6745" spans="1:10" ht="12.75">
      <c r="A6745" s="118" t="s">
        <v>1266</v>
      </c>
      <c r="B6745" s="118" t="s">
        <v>25290</v>
      </c>
      <c r="C6745" s="118" t="b">
        <v>0</v>
      </c>
      <c r="D6745" s="118" t="e">
        <f t="shared" ca="1" si="1"/>
        <v>#NAME?</v>
      </c>
      <c r="E6745" s="118" t="s">
        <v>25291</v>
      </c>
      <c r="F6745" s="118" t="s">
        <v>25292</v>
      </c>
      <c r="G6745" s="118"/>
      <c r="H6745" s="118" t="s">
        <v>4278</v>
      </c>
      <c r="I6745" s="118" t="s">
        <v>10184</v>
      </c>
      <c r="J6745" s="118" t="s">
        <v>10185</v>
      </c>
    </row>
    <row r="6746" spans="1:10" ht="12.75">
      <c r="A6746" s="118" t="s">
        <v>25293</v>
      </c>
      <c r="B6746" s="118" t="s">
        <v>25294</v>
      </c>
      <c r="C6746" s="118" t="b">
        <v>0</v>
      </c>
      <c r="D6746" s="118" t="e">
        <f t="shared" ca="1" si="1"/>
        <v>#NAME?</v>
      </c>
      <c r="E6746" s="118" t="s">
        <v>25295</v>
      </c>
      <c r="F6746" s="118" t="s">
        <v>25296</v>
      </c>
      <c r="G6746" s="118"/>
      <c r="H6746" s="118" t="s">
        <v>4640</v>
      </c>
      <c r="I6746" s="118" t="s">
        <v>8085</v>
      </c>
      <c r="J6746" s="118"/>
    </row>
    <row r="6747" spans="1:10" ht="12.75">
      <c r="A6747" s="118" t="s">
        <v>821</v>
      </c>
      <c r="B6747" s="118" t="s">
        <v>25297</v>
      </c>
      <c r="C6747" s="118" t="b">
        <v>0</v>
      </c>
      <c r="D6747" s="118" t="e">
        <f t="shared" ca="1" si="1"/>
        <v>#NAME?</v>
      </c>
      <c r="E6747" s="118" t="s">
        <v>25295</v>
      </c>
      <c r="F6747" s="118" t="s">
        <v>25298</v>
      </c>
      <c r="G6747" s="118"/>
      <c r="H6747" s="118" t="s">
        <v>7611</v>
      </c>
      <c r="I6747" s="118" t="s">
        <v>8085</v>
      </c>
      <c r="J6747" s="118"/>
    </row>
    <row r="6748" spans="1:10" ht="12.75">
      <c r="A6748" s="118" t="s">
        <v>995</v>
      </c>
      <c r="B6748" s="118" t="s">
        <v>8101</v>
      </c>
      <c r="C6748" s="118" t="b">
        <v>0</v>
      </c>
      <c r="D6748" s="118" t="e">
        <f t="shared" ca="1" si="1"/>
        <v>#NAME?</v>
      </c>
      <c r="E6748" s="118" t="s">
        <v>25299</v>
      </c>
      <c r="F6748" s="118" t="s">
        <v>25300</v>
      </c>
      <c r="G6748" s="118"/>
      <c r="H6748" s="118" t="s">
        <v>25301</v>
      </c>
      <c r="I6748" s="118" t="s">
        <v>8085</v>
      </c>
      <c r="J6748" s="118"/>
    </row>
    <row r="6749" spans="1:10" ht="12.75">
      <c r="A6749" s="118" t="s">
        <v>882</v>
      </c>
      <c r="B6749" s="118" t="s">
        <v>25302</v>
      </c>
      <c r="C6749" s="118" t="b">
        <v>0</v>
      </c>
      <c r="D6749" s="118" t="e">
        <f t="shared" ca="1" si="1"/>
        <v>#NAME?</v>
      </c>
      <c r="E6749" s="118" t="s">
        <v>25303</v>
      </c>
      <c r="F6749" s="118" t="s">
        <v>25304</v>
      </c>
      <c r="G6749" s="118"/>
      <c r="H6749" s="118" t="s">
        <v>4276</v>
      </c>
      <c r="I6749" s="118" t="s">
        <v>8883</v>
      </c>
      <c r="J6749" s="118"/>
    </row>
    <row r="6750" spans="1:10" ht="12.75">
      <c r="A6750" s="118" t="s">
        <v>8783</v>
      </c>
      <c r="B6750" s="118" t="s">
        <v>25305</v>
      </c>
      <c r="C6750" s="118" t="b">
        <v>0</v>
      </c>
      <c r="D6750" s="118" t="e">
        <f t="shared" ca="1" si="1"/>
        <v>#NAME?</v>
      </c>
      <c r="E6750" s="118" t="s">
        <v>25306</v>
      </c>
      <c r="F6750" s="118" t="s">
        <v>25307</v>
      </c>
      <c r="G6750" s="118"/>
      <c r="H6750" s="118" t="s">
        <v>4276</v>
      </c>
      <c r="I6750" s="118" t="s">
        <v>8136</v>
      </c>
      <c r="J6750" s="118" t="s">
        <v>7622</v>
      </c>
    </row>
    <row r="6751" spans="1:10" ht="12.75">
      <c r="A6751" s="118" t="s">
        <v>882</v>
      </c>
      <c r="B6751" s="118" t="s">
        <v>25308</v>
      </c>
      <c r="C6751" s="118" t="b">
        <v>0</v>
      </c>
      <c r="D6751" s="118" t="e">
        <f t="shared" ca="1" si="1"/>
        <v>#NAME?</v>
      </c>
      <c r="E6751" s="118" t="s">
        <v>25306</v>
      </c>
      <c r="F6751" s="118" t="s">
        <v>25309</v>
      </c>
      <c r="G6751" s="118"/>
      <c r="H6751" s="118" t="s">
        <v>10204</v>
      </c>
      <c r="I6751" s="118" t="s">
        <v>7820</v>
      </c>
      <c r="J6751" s="118" t="s">
        <v>7820</v>
      </c>
    </row>
    <row r="6752" spans="1:10" ht="12.75">
      <c r="A6752" s="118" t="s">
        <v>1468</v>
      </c>
      <c r="B6752" s="118" t="s">
        <v>25310</v>
      </c>
      <c r="C6752" s="118" t="b">
        <v>0</v>
      </c>
      <c r="D6752" s="118" t="e">
        <f t="shared" ca="1" si="1"/>
        <v>#NAME?</v>
      </c>
      <c r="E6752" s="118" t="s">
        <v>25306</v>
      </c>
      <c r="F6752" s="118" t="s">
        <v>25311</v>
      </c>
      <c r="G6752" s="118"/>
      <c r="H6752" s="118" t="s">
        <v>4276</v>
      </c>
      <c r="I6752" s="118" t="s">
        <v>7820</v>
      </c>
      <c r="J6752" s="118" t="s">
        <v>7820</v>
      </c>
    </row>
    <row r="6753" spans="1:10" ht="12.75">
      <c r="A6753" s="118" t="s">
        <v>2290</v>
      </c>
      <c r="B6753" s="118" t="s">
        <v>25312</v>
      </c>
      <c r="C6753" s="118" t="b">
        <v>0</v>
      </c>
      <c r="D6753" s="118" t="e">
        <f t="shared" ca="1" si="1"/>
        <v>#NAME?</v>
      </c>
      <c r="E6753" s="118" t="s">
        <v>25306</v>
      </c>
      <c r="F6753" s="118" t="s">
        <v>25313</v>
      </c>
      <c r="G6753" s="118"/>
      <c r="H6753" s="118" t="s">
        <v>8144</v>
      </c>
      <c r="I6753" s="118" t="s">
        <v>8136</v>
      </c>
      <c r="J6753" s="118" t="s">
        <v>7622</v>
      </c>
    </row>
    <row r="6754" spans="1:10" ht="12.75">
      <c r="A6754" s="118" t="s">
        <v>8358</v>
      </c>
      <c r="B6754" s="118" t="s">
        <v>25314</v>
      </c>
      <c r="C6754" s="118" t="b">
        <v>0</v>
      </c>
      <c r="D6754" s="118" t="e">
        <f t="shared" ca="1" si="1"/>
        <v>#NAME?</v>
      </c>
      <c r="E6754" s="118" t="s">
        <v>25306</v>
      </c>
      <c r="F6754" s="118" t="s">
        <v>25315</v>
      </c>
      <c r="G6754" s="118"/>
      <c r="H6754" s="118" t="s">
        <v>17200</v>
      </c>
      <c r="I6754" s="118" t="s">
        <v>7820</v>
      </c>
      <c r="J6754" s="118" t="s">
        <v>7820</v>
      </c>
    </row>
    <row r="6755" spans="1:10" ht="12.75">
      <c r="A6755" s="118" t="s">
        <v>25316</v>
      </c>
      <c r="B6755" s="118" t="s">
        <v>25317</v>
      </c>
      <c r="C6755" s="118" t="b">
        <v>0</v>
      </c>
      <c r="D6755" s="118" t="e">
        <f t="shared" ca="1" si="1"/>
        <v>#NAME?</v>
      </c>
      <c r="E6755" s="118" t="s">
        <v>25306</v>
      </c>
      <c r="F6755" s="118" t="s">
        <v>25318</v>
      </c>
      <c r="G6755" s="118"/>
      <c r="H6755" s="118" t="s">
        <v>4872</v>
      </c>
      <c r="I6755" s="118" t="s">
        <v>7820</v>
      </c>
      <c r="J6755" s="118" t="s">
        <v>7820</v>
      </c>
    </row>
    <row r="6756" spans="1:10" ht="12.75">
      <c r="A6756" s="118" t="s">
        <v>2658</v>
      </c>
      <c r="B6756" s="118" t="s">
        <v>25319</v>
      </c>
      <c r="C6756" s="118" t="b">
        <v>0</v>
      </c>
      <c r="D6756" s="118" t="e">
        <f t="shared" ca="1" si="1"/>
        <v>#NAME?</v>
      </c>
      <c r="E6756" s="118" t="s">
        <v>25320</v>
      </c>
      <c r="F6756" s="118" t="s">
        <v>25321</v>
      </c>
      <c r="G6756" s="118"/>
      <c r="H6756" s="118" t="s">
        <v>4485</v>
      </c>
      <c r="I6756" s="118" t="s">
        <v>7777</v>
      </c>
      <c r="J6756" s="118" t="s">
        <v>7636</v>
      </c>
    </row>
    <row r="6757" spans="1:10" ht="12.75">
      <c r="A6757" s="118" t="s">
        <v>1240</v>
      </c>
      <c r="B6757" s="118" t="s">
        <v>24298</v>
      </c>
      <c r="C6757" s="118" t="b">
        <v>0</v>
      </c>
      <c r="D6757" s="118" t="e">
        <f t="shared" ca="1" si="1"/>
        <v>#NAME?</v>
      </c>
      <c r="E6757" s="118" t="s">
        <v>25320</v>
      </c>
      <c r="F6757" s="118" t="s">
        <v>25322</v>
      </c>
      <c r="G6757" s="118"/>
      <c r="H6757" s="118" t="s">
        <v>4485</v>
      </c>
      <c r="I6757" s="118" t="s">
        <v>7777</v>
      </c>
      <c r="J6757" s="118" t="s">
        <v>7636</v>
      </c>
    </row>
    <row r="6758" spans="1:10" ht="12.75">
      <c r="A6758" s="118" t="s">
        <v>1069</v>
      </c>
      <c r="B6758" s="118" t="s">
        <v>25323</v>
      </c>
      <c r="C6758" s="118" t="b">
        <v>0</v>
      </c>
      <c r="D6758" s="118" t="e">
        <f t="shared" ca="1" si="1"/>
        <v>#NAME?</v>
      </c>
      <c r="E6758" s="118" t="s">
        <v>25320</v>
      </c>
      <c r="F6758" s="118" t="s">
        <v>25324</v>
      </c>
      <c r="G6758" s="118"/>
      <c r="H6758" s="118" t="s">
        <v>4485</v>
      </c>
      <c r="I6758" s="118" t="s">
        <v>7777</v>
      </c>
      <c r="J6758" s="118" t="s">
        <v>7636</v>
      </c>
    </row>
    <row r="6759" spans="1:10" ht="12.75">
      <c r="A6759" s="118" t="s">
        <v>1266</v>
      </c>
      <c r="B6759" s="118" t="s">
        <v>25325</v>
      </c>
      <c r="C6759" s="118" t="b">
        <v>0</v>
      </c>
      <c r="D6759" s="118" t="e">
        <f t="shared" ca="1" si="1"/>
        <v>#NAME?</v>
      </c>
      <c r="E6759" s="118" t="s">
        <v>25326</v>
      </c>
      <c r="F6759" s="118" t="s">
        <v>25327</v>
      </c>
      <c r="G6759" s="118"/>
      <c r="H6759" s="118" t="s">
        <v>5368</v>
      </c>
      <c r="I6759" s="118" t="s">
        <v>22346</v>
      </c>
      <c r="J6759" s="118"/>
    </row>
    <row r="6760" spans="1:10" ht="12.75">
      <c r="A6760" s="118" t="s">
        <v>21794</v>
      </c>
      <c r="B6760" s="118" t="s">
        <v>25328</v>
      </c>
      <c r="C6760" s="118" t="b">
        <v>0</v>
      </c>
      <c r="D6760" s="118" t="e">
        <f t="shared" ca="1" si="1"/>
        <v>#NAME?</v>
      </c>
      <c r="E6760" s="118" t="s">
        <v>25326</v>
      </c>
      <c r="F6760" s="118" t="s">
        <v>25329</v>
      </c>
      <c r="G6760" s="118"/>
      <c r="H6760" s="118" t="s">
        <v>5607</v>
      </c>
      <c r="I6760" s="118" t="s">
        <v>22346</v>
      </c>
      <c r="J6760" s="118"/>
    </row>
    <row r="6761" spans="1:10" ht="12.75">
      <c r="A6761" s="118" t="s">
        <v>1817</v>
      </c>
      <c r="B6761" s="118" t="s">
        <v>25330</v>
      </c>
      <c r="C6761" s="118" t="b">
        <v>0</v>
      </c>
      <c r="D6761" s="118" t="e">
        <f t="shared" ca="1" si="1"/>
        <v>#NAME?</v>
      </c>
      <c r="E6761" s="118" t="s">
        <v>25326</v>
      </c>
      <c r="F6761" s="118" t="s">
        <v>25331</v>
      </c>
      <c r="G6761" s="118"/>
      <c r="H6761" s="118" t="s">
        <v>9368</v>
      </c>
      <c r="I6761" s="118" t="s">
        <v>22346</v>
      </c>
      <c r="J6761" s="118"/>
    </row>
    <row r="6762" spans="1:10" ht="12.75">
      <c r="A6762" s="118" t="s">
        <v>1173</v>
      </c>
      <c r="B6762" s="118" t="s">
        <v>10424</v>
      </c>
      <c r="C6762" s="118" t="b">
        <v>0</v>
      </c>
      <c r="D6762" s="118" t="e">
        <f t="shared" ca="1" si="1"/>
        <v>#NAME?</v>
      </c>
      <c r="E6762" s="118" t="s">
        <v>25326</v>
      </c>
      <c r="F6762" s="118" t="s">
        <v>25332</v>
      </c>
      <c r="G6762" s="118"/>
      <c r="H6762" s="118" t="s">
        <v>4278</v>
      </c>
      <c r="I6762" s="118" t="s">
        <v>22346</v>
      </c>
      <c r="J6762" s="118"/>
    </row>
    <row r="6763" spans="1:10" ht="12.75">
      <c r="A6763" s="118" t="s">
        <v>18955</v>
      </c>
      <c r="B6763" s="118" t="s">
        <v>25333</v>
      </c>
      <c r="C6763" s="118" t="b">
        <v>0</v>
      </c>
      <c r="D6763" s="118" t="e">
        <f t="shared" ca="1" si="1"/>
        <v>#NAME?</v>
      </c>
      <c r="E6763" s="118" t="s">
        <v>25326</v>
      </c>
      <c r="F6763" s="118" t="s">
        <v>25334</v>
      </c>
      <c r="G6763" s="118"/>
      <c r="H6763" s="118" t="s">
        <v>7611</v>
      </c>
      <c r="I6763" s="118" t="s">
        <v>22346</v>
      </c>
      <c r="J6763" s="118"/>
    </row>
    <row r="6764" spans="1:10" ht="12.75">
      <c r="A6764" s="118" t="s">
        <v>1671</v>
      </c>
      <c r="B6764" s="118" t="s">
        <v>25335</v>
      </c>
      <c r="C6764" s="118" t="b">
        <v>0</v>
      </c>
      <c r="D6764" s="118" t="e">
        <f t="shared" ca="1" si="1"/>
        <v>#NAME?</v>
      </c>
      <c r="E6764" s="118" t="s">
        <v>25326</v>
      </c>
      <c r="F6764" s="118" t="s">
        <v>25336</v>
      </c>
      <c r="G6764" s="118"/>
      <c r="H6764" s="118" t="s">
        <v>54</v>
      </c>
      <c r="I6764" s="118" t="s">
        <v>22346</v>
      </c>
      <c r="J6764" s="118"/>
    </row>
    <row r="6765" spans="1:10" ht="12.75">
      <c r="A6765" s="118" t="s">
        <v>1124</v>
      </c>
      <c r="B6765" s="118" t="s">
        <v>25337</v>
      </c>
      <c r="C6765" s="118" t="b">
        <v>0</v>
      </c>
      <c r="D6765" s="118" t="e">
        <f t="shared" ca="1" si="1"/>
        <v>#NAME?</v>
      </c>
      <c r="E6765" s="118" t="s">
        <v>25326</v>
      </c>
      <c r="F6765" s="118" t="s">
        <v>25338</v>
      </c>
      <c r="G6765" s="118"/>
      <c r="H6765" s="118" t="s">
        <v>54</v>
      </c>
      <c r="I6765" s="118" t="s">
        <v>22346</v>
      </c>
      <c r="J6765" s="118"/>
    </row>
    <row r="6766" spans="1:10" ht="12.75">
      <c r="A6766" s="118" t="s">
        <v>1484</v>
      </c>
      <c r="B6766" s="118" t="s">
        <v>25339</v>
      </c>
      <c r="C6766" s="118" t="b">
        <v>0</v>
      </c>
      <c r="D6766" s="118" t="e">
        <f t="shared" ca="1" si="1"/>
        <v>#NAME?</v>
      </c>
      <c r="E6766" s="118" t="s">
        <v>25326</v>
      </c>
      <c r="F6766" s="118" t="s">
        <v>25340</v>
      </c>
      <c r="G6766" s="118"/>
      <c r="H6766" s="118" t="s">
        <v>4276</v>
      </c>
      <c r="I6766" s="118" t="s">
        <v>14091</v>
      </c>
      <c r="J6766" s="118"/>
    </row>
    <row r="6767" spans="1:10" ht="12.75">
      <c r="A6767" s="118" t="s">
        <v>11652</v>
      </c>
      <c r="B6767" s="118" t="s">
        <v>25341</v>
      </c>
      <c r="C6767" s="118" t="b">
        <v>0</v>
      </c>
      <c r="D6767" s="118" t="e">
        <f t="shared" ca="1" si="1"/>
        <v>#NAME?</v>
      </c>
      <c r="E6767" s="118" t="s">
        <v>25342</v>
      </c>
      <c r="F6767" s="118" t="s">
        <v>25343</v>
      </c>
      <c r="G6767" s="118"/>
      <c r="H6767" s="118" t="s">
        <v>25344</v>
      </c>
      <c r="I6767" s="118" t="s">
        <v>7820</v>
      </c>
      <c r="J6767" s="118" t="s">
        <v>7820</v>
      </c>
    </row>
    <row r="6768" spans="1:10" ht="12.75">
      <c r="A6768" s="118" t="s">
        <v>8748</v>
      </c>
      <c r="B6768" s="118" t="s">
        <v>25345</v>
      </c>
      <c r="C6768" s="118" t="b">
        <v>0</v>
      </c>
      <c r="D6768" s="118" t="e">
        <f t="shared" ca="1" si="1"/>
        <v>#NAME?</v>
      </c>
      <c r="E6768" s="118" t="s">
        <v>25346</v>
      </c>
      <c r="F6768" s="118" t="s">
        <v>25347</v>
      </c>
      <c r="G6768" s="118"/>
      <c r="H6768" s="118" t="s">
        <v>5273</v>
      </c>
      <c r="I6768" s="118" t="s">
        <v>8825</v>
      </c>
      <c r="J6768" s="118"/>
    </row>
    <row r="6769" spans="1:10" ht="12.75">
      <c r="A6769" s="118" t="s">
        <v>8556</v>
      </c>
      <c r="B6769" s="118" t="s">
        <v>25348</v>
      </c>
      <c r="C6769" s="118" t="b">
        <v>0</v>
      </c>
      <c r="D6769" s="118" t="e">
        <f t="shared" ca="1" si="1"/>
        <v>#NAME?</v>
      </c>
      <c r="E6769" s="118" t="s">
        <v>25346</v>
      </c>
      <c r="F6769" s="118" t="s">
        <v>25349</v>
      </c>
      <c r="G6769" s="118"/>
      <c r="H6769" s="118" t="s">
        <v>54</v>
      </c>
      <c r="I6769" s="118" t="s">
        <v>8825</v>
      </c>
      <c r="J6769" s="118"/>
    </row>
    <row r="6770" spans="1:10" ht="12.75">
      <c r="A6770" s="118" t="s">
        <v>1495</v>
      </c>
      <c r="B6770" s="118" t="s">
        <v>25350</v>
      </c>
      <c r="C6770" s="118" t="b">
        <v>0</v>
      </c>
      <c r="D6770" s="118" t="e">
        <f t="shared" ca="1" si="1"/>
        <v>#NAME?</v>
      </c>
      <c r="E6770" s="118" t="s">
        <v>25346</v>
      </c>
      <c r="F6770" s="118" t="s">
        <v>25351</v>
      </c>
      <c r="G6770" s="118"/>
      <c r="H6770" s="118" t="s">
        <v>25352</v>
      </c>
      <c r="I6770" s="118" t="s">
        <v>8825</v>
      </c>
      <c r="J6770" s="118"/>
    </row>
    <row r="6771" spans="1:10" ht="12.75">
      <c r="A6771" s="118" t="s">
        <v>25353</v>
      </c>
      <c r="B6771" s="118" t="s">
        <v>17890</v>
      </c>
      <c r="C6771" s="118" t="b">
        <v>0</v>
      </c>
      <c r="D6771" s="118" t="e">
        <f t="shared" ca="1" si="1"/>
        <v>#NAME?</v>
      </c>
      <c r="E6771" s="118" t="s">
        <v>25346</v>
      </c>
      <c r="F6771" s="118" t="s">
        <v>25354</v>
      </c>
      <c r="G6771" s="118"/>
      <c r="H6771" s="118" t="s">
        <v>54</v>
      </c>
      <c r="I6771" s="118" t="s">
        <v>8825</v>
      </c>
      <c r="J6771" s="118"/>
    </row>
    <row r="6772" spans="1:10" ht="12.75">
      <c r="A6772" s="118" t="s">
        <v>25355</v>
      </c>
      <c r="B6772" s="118" t="s">
        <v>25356</v>
      </c>
      <c r="C6772" s="118" t="b">
        <v>0</v>
      </c>
      <c r="D6772" s="118" t="e">
        <f t="shared" ca="1" si="1"/>
        <v>#NAME?</v>
      </c>
      <c r="E6772" s="118" t="s">
        <v>25357</v>
      </c>
      <c r="F6772" s="118" t="s">
        <v>25358</v>
      </c>
      <c r="G6772" s="118"/>
      <c r="H6772" s="118" t="s">
        <v>5279</v>
      </c>
      <c r="I6772" s="118" t="s">
        <v>24917</v>
      </c>
      <c r="J6772" s="118"/>
    </row>
    <row r="6773" spans="1:10" ht="12.75">
      <c r="A6773" s="118" t="s">
        <v>1277</v>
      </c>
      <c r="B6773" s="118" t="s">
        <v>25359</v>
      </c>
      <c r="C6773" s="118" t="b">
        <v>0</v>
      </c>
      <c r="D6773" s="118" t="e">
        <f t="shared" ca="1" si="1"/>
        <v>#NAME?</v>
      </c>
      <c r="E6773" s="118" t="s">
        <v>25357</v>
      </c>
      <c r="F6773" s="118" t="s">
        <v>25360</v>
      </c>
      <c r="G6773" s="118"/>
      <c r="H6773" s="118" t="s">
        <v>4276</v>
      </c>
      <c r="I6773" s="118" t="s">
        <v>24917</v>
      </c>
      <c r="J6773" s="118"/>
    </row>
    <row r="6774" spans="1:10" ht="12.75">
      <c r="A6774" s="118" t="s">
        <v>25361</v>
      </c>
      <c r="B6774" s="118" t="s">
        <v>25362</v>
      </c>
      <c r="C6774" s="118" t="b">
        <v>0</v>
      </c>
      <c r="D6774" s="118" t="e">
        <f t="shared" ca="1" si="1"/>
        <v>#NAME?</v>
      </c>
      <c r="E6774" s="118" t="s">
        <v>25363</v>
      </c>
      <c r="F6774" s="118" t="s">
        <v>25364</v>
      </c>
      <c r="G6774" s="118"/>
      <c r="H6774" s="118" t="s">
        <v>5064</v>
      </c>
      <c r="I6774" s="118" t="s">
        <v>7684</v>
      </c>
      <c r="J6774" s="118"/>
    </row>
    <row r="6775" spans="1:10" ht="12.75">
      <c r="A6775" s="118" t="s">
        <v>25365</v>
      </c>
      <c r="B6775" s="118" t="s">
        <v>25366</v>
      </c>
      <c r="C6775" s="118" t="b">
        <v>0</v>
      </c>
      <c r="D6775" s="118" t="e">
        <f t="shared" ca="1" si="1"/>
        <v>#NAME?</v>
      </c>
      <c r="E6775" s="118" t="s">
        <v>25367</v>
      </c>
      <c r="F6775" s="118" t="s">
        <v>25368</v>
      </c>
      <c r="G6775" s="118"/>
      <c r="H6775" s="118" t="s">
        <v>5368</v>
      </c>
      <c r="I6775" s="127" t="s">
        <v>25369</v>
      </c>
      <c r="J6775" s="118"/>
    </row>
    <row r="6776" spans="1:10" ht="12.75">
      <c r="A6776" s="118" t="s">
        <v>25361</v>
      </c>
      <c r="B6776" s="118" t="s">
        <v>25370</v>
      </c>
      <c r="C6776" s="118" t="b">
        <v>0</v>
      </c>
      <c r="D6776" s="118" t="e">
        <f t="shared" ca="1" si="1"/>
        <v>#NAME?</v>
      </c>
      <c r="E6776" s="118" t="s">
        <v>25367</v>
      </c>
      <c r="F6776" s="118" t="s">
        <v>25371</v>
      </c>
      <c r="G6776" s="118"/>
      <c r="H6776" s="118" t="s">
        <v>5368</v>
      </c>
      <c r="I6776" s="127" t="s">
        <v>25369</v>
      </c>
      <c r="J6776" s="118"/>
    </row>
    <row r="6777" spans="1:10" ht="12.75">
      <c r="A6777" s="118" t="s">
        <v>25372</v>
      </c>
      <c r="B6777" s="118" t="s">
        <v>25373</v>
      </c>
      <c r="C6777" s="118" t="b">
        <v>0</v>
      </c>
      <c r="D6777" s="118" t="e">
        <f t="shared" ca="1" si="1"/>
        <v>#NAME?</v>
      </c>
      <c r="E6777" s="118" t="s">
        <v>25367</v>
      </c>
      <c r="F6777" s="118" t="s">
        <v>25374</v>
      </c>
      <c r="G6777" s="118"/>
      <c r="H6777" s="118" t="s">
        <v>5368</v>
      </c>
      <c r="I6777" s="127" t="s">
        <v>25369</v>
      </c>
      <c r="J6777" s="118"/>
    </row>
    <row r="6778" spans="1:10" ht="12.75">
      <c r="A6778" s="118" t="s">
        <v>8703</v>
      </c>
      <c r="B6778" s="118" t="s">
        <v>8704</v>
      </c>
      <c r="C6778" s="118" t="b">
        <v>0</v>
      </c>
      <c r="D6778" s="118" t="e">
        <f t="shared" ca="1" si="1"/>
        <v>#NAME?</v>
      </c>
      <c r="E6778" s="118" t="s">
        <v>25367</v>
      </c>
      <c r="F6778" s="118" t="s">
        <v>25375</v>
      </c>
      <c r="G6778" s="118"/>
      <c r="H6778" s="118" t="s">
        <v>5064</v>
      </c>
      <c r="I6778" s="127" t="s">
        <v>25369</v>
      </c>
      <c r="J6778" s="118"/>
    </row>
    <row r="6779" spans="1:10" ht="12.75">
      <c r="A6779" s="118" t="s">
        <v>25376</v>
      </c>
      <c r="B6779" s="118" t="s">
        <v>25377</v>
      </c>
      <c r="C6779" s="118" t="b">
        <v>0</v>
      </c>
      <c r="D6779" s="118" t="e">
        <f t="shared" ca="1" si="1"/>
        <v>#NAME?</v>
      </c>
      <c r="E6779" s="118" t="s">
        <v>25378</v>
      </c>
      <c r="F6779" s="118" t="s">
        <v>25379</v>
      </c>
      <c r="G6779" s="118"/>
      <c r="H6779" s="118" t="s">
        <v>54</v>
      </c>
      <c r="I6779" s="118" t="s">
        <v>7684</v>
      </c>
      <c r="J6779" s="118"/>
    </row>
    <row r="6780" spans="1:10" ht="12.75">
      <c r="A6780" s="118" t="s">
        <v>25380</v>
      </c>
      <c r="B6780" s="118" t="s">
        <v>13485</v>
      </c>
      <c r="C6780" s="118" t="b">
        <v>0</v>
      </c>
      <c r="D6780" s="118" t="e">
        <f t="shared" ca="1" si="1"/>
        <v>#NAME?</v>
      </c>
      <c r="E6780" s="118" t="s">
        <v>25381</v>
      </c>
      <c r="F6780" s="118" t="s">
        <v>25382</v>
      </c>
      <c r="G6780" s="118"/>
      <c r="H6780" s="118" t="s">
        <v>4276</v>
      </c>
      <c r="I6780" s="118" t="s">
        <v>7777</v>
      </c>
      <c r="J6780" s="118" t="s">
        <v>7636</v>
      </c>
    </row>
    <row r="6781" spans="1:10" ht="12.75">
      <c r="A6781" s="118" t="s">
        <v>8186</v>
      </c>
      <c r="B6781" s="118" t="s">
        <v>25383</v>
      </c>
      <c r="C6781" s="118" t="b">
        <v>0</v>
      </c>
      <c r="D6781" s="118" t="e">
        <f t="shared" ca="1" si="1"/>
        <v>#NAME?</v>
      </c>
      <c r="E6781" s="118" t="s">
        <v>25384</v>
      </c>
      <c r="F6781" s="118" t="s">
        <v>25385</v>
      </c>
      <c r="G6781" s="118"/>
      <c r="H6781" s="118" t="s">
        <v>5209</v>
      </c>
      <c r="I6781" s="118" t="s">
        <v>15620</v>
      </c>
      <c r="J6781" s="118" t="s">
        <v>8625</v>
      </c>
    </row>
    <row r="6782" spans="1:10" ht="12.75">
      <c r="A6782" s="118" t="s">
        <v>2057</v>
      </c>
      <c r="B6782" s="118" t="s">
        <v>25386</v>
      </c>
      <c r="C6782" s="118" t="b">
        <v>0</v>
      </c>
      <c r="D6782" s="118" t="e">
        <f t="shared" ca="1" si="1"/>
        <v>#NAME?</v>
      </c>
      <c r="E6782" s="118" t="s">
        <v>25384</v>
      </c>
      <c r="F6782" s="118" t="s">
        <v>25387</v>
      </c>
      <c r="G6782" s="118"/>
      <c r="H6782" s="118" t="s">
        <v>4278</v>
      </c>
      <c r="I6782" s="118" t="s">
        <v>15620</v>
      </c>
      <c r="J6782" s="118" t="s">
        <v>8625</v>
      </c>
    </row>
    <row r="6783" spans="1:10" ht="12.75">
      <c r="A6783" s="118" t="s">
        <v>8981</v>
      </c>
      <c r="B6783" s="118" t="s">
        <v>17559</v>
      </c>
      <c r="C6783" s="118" t="b">
        <v>0</v>
      </c>
      <c r="D6783" s="118" t="e">
        <f t="shared" ca="1" si="1"/>
        <v>#NAME?</v>
      </c>
      <c r="E6783" s="118" t="s">
        <v>25388</v>
      </c>
      <c r="F6783" s="118" t="s">
        <v>25389</v>
      </c>
      <c r="G6783" s="118"/>
      <c r="H6783" s="118" t="s">
        <v>4278</v>
      </c>
      <c r="I6783" s="118" t="s">
        <v>7777</v>
      </c>
      <c r="J6783" s="118" t="s">
        <v>7636</v>
      </c>
    </row>
    <row r="6784" spans="1:10" ht="12.75">
      <c r="A6784" s="118" t="s">
        <v>2671</v>
      </c>
      <c r="B6784" s="118" t="s">
        <v>25390</v>
      </c>
      <c r="C6784" s="118" t="b">
        <v>0</v>
      </c>
      <c r="D6784" s="118" t="e">
        <f t="shared" ca="1" si="1"/>
        <v>#NAME?</v>
      </c>
      <c r="E6784" s="118" t="s">
        <v>25391</v>
      </c>
      <c r="F6784" s="118" t="s">
        <v>25392</v>
      </c>
      <c r="G6784" s="118"/>
      <c r="H6784" s="118" t="s">
        <v>25393</v>
      </c>
      <c r="I6784" s="118" t="s">
        <v>8536</v>
      </c>
      <c r="J6784" s="127" t="s">
        <v>8537</v>
      </c>
    </row>
    <row r="6785" spans="1:10" ht="12.75">
      <c r="A6785" s="118" t="s">
        <v>2377</v>
      </c>
      <c r="B6785" s="118" t="s">
        <v>25394</v>
      </c>
      <c r="C6785" s="118" t="b">
        <v>0</v>
      </c>
      <c r="D6785" s="118" t="e">
        <f t="shared" ca="1" si="1"/>
        <v>#NAME?</v>
      </c>
      <c r="E6785" s="118" t="s">
        <v>25391</v>
      </c>
      <c r="F6785" s="118" t="s">
        <v>25395</v>
      </c>
      <c r="G6785" s="118"/>
      <c r="H6785" s="118" t="s">
        <v>54</v>
      </c>
      <c r="I6785" s="118" t="s">
        <v>8536</v>
      </c>
      <c r="J6785" s="127" t="s">
        <v>8537</v>
      </c>
    </row>
    <row r="6786" spans="1:10" ht="12.75">
      <c r="A6786" s="118" t="s">
        <v>11602</v>
      </c>
      <c r="B6786" s="118" t="s">
        <v>25396</v>
      </c>
      <c r="C6786" s="118" t="b">
        <v>0</v>
      </c>
      <c r="D6786" s="118" t="e">
        <f t="shared" ca="1" si="1"/>
        <v>#NAME?</v>
      </c>
      <c r="E6786" s="118" t="s">
        <v>25391</v>
      </c>
      <c r="F6786" s="118" t="s">
        <v>25397</v>
      </c>
      <c r="G6786" s="118"/>
      <c r="H6786" s="118" t="s">
        <v>4551</v>
      </c>
      <c r="I6786" s="118" t="s">
        <v>8536</v>
      </c>
      <c r="J6786" s="127" t="s">
        <v>8537</v>
      </c>
    </row>
    <row r="6787" spans="1:10" ht="12.75">
      <c r="A6787" s="118" t="s">
        <v>19782</v>
      </c>
      <c r="B6787" s="118" t="s">
        <v>25398</v>
      </c>
      <c r="C6787" s="118" t="b">
        <v>0</v>
      </c>
      <c r="D6787" s="118" t="e">
        <f t="shared" ca="1" si="1"/>
        <v>#NAME?</v>
      </c>
      <c r="E6787" s="118" t="s">
        <v>25391</v>
      </c>
      <c r="F6787" s="118" t="s">
        <v>25399</v>
      </c>
      <c r="G6787" s="118"/>
      <c r="H6787" s="118" t="s">
        <v>25400</v>
      </c>
      <c r="I6787" s="118" t="s">
        <v>18751</v>
      </c>
      <c r="J6787" s="118"/>
    </row>
    <row r="6788" spans="1:10" ht="12.75">
      <c r="A6788" s="118" t="s">
        <v>1544</v>
      </c>
      <c r="B6788" s="118" t="s">
        <v>12727</v>
      </c>
      <c r="C6788" s="118" t="b">
        <v>0</v>
      </c>
      <c r="D6788" s="118" t="e">
        <f t="shared" ca="1" si="1"/>
        <v>#NAME?</v>
      </c>
      <c r="E6788" s="118" t="s">
        <v>25391</v>
      </c>
      <c r="F6788" s="118" t="s">
        <v>25401</v>
      </c>
      <c r="G6788" s="118"/>
      <c r="H6788" s="118" t="s">
        <v>25402</v>
      </c>
      <c r="I6788" s="118" t="s">
        <v>8536</v>
      </c>
      <c r="J6788" s="127" t="s">
        <v>8537</v>
      </c>
    </row>
    <row r="6789" spans="1:10" ht="12.75">
      <c r="A6789" s="118" t="s">
        <v>1495</v>
      </c>
      <c r="B6789" s="118" t="s">
        <v>25403</v>
      </c>
      <c r="C6789" s="118" t="b">
        <v>0</v>
      </c>
      <c r="D6789" s="118" t="e">
        <f t="shared" ca="1" si="1"/>
        <v>#NAME?</v>
      </c>
      <c r="E6789" s="118" t="s">
        <v>25391</v>
      </c>
      <c r="F6789" s="118" t="s">
        <v>25404</v>
      </c>
      <c r="G6789" s="118"/>
      <c r="H6789" s="118" t="s">
        <v>25393</v>
      </c>
      <c r="I6789" s="118" t="s">
        <v>8536</v>
      </c>
      <c r="J6789" s="127" t="s">
        <v>8537</v>
      </c>
    </row>
    <row r="6790" spans="1:10" ht="12.75">
      <c r="A6790" s="118" t="s">
        <v>873</v>
      </c>
      <c r="B6790" s="118" t="s">
        <v>8895</v>
      </c>
      <c r="C6790" s="118" t="b">
        <v>0</v>
      </c>
      <c r="D6790" s="118" t="e">
        <f t="shared" ca="1" si="1"/>
        <v>#NAME?</v>
      </c>
      <c r="E6790" s="118" t="s">
        <v>25391</v>
      </c>
      <c r="F6790" s="118" t="s">
        <v>25405</v>
      </c>
      <c r="G6790" s="118"/>
      <c r="H6790" s="118" t="s">
        <v>25406</v>
      </c>
      <c r="I6790" s="118" t="s">
        <v>8536</v>
      </c>
      <c r="J6790" s="127" t="s">
        <v>8537</v>
      </c>
    </row>
    <row r="6791" spans="1:10" ht="12.75">
      <c r="A6791" s="118" t="s">
        <v>25407</v>
      </c>
      <c r="B6791" s="118" t="s">
        <v>25408</v>
      </c>
      <c r="C6791" s="118" t="b">
        <v>0</v>
      </c>
      <c r="D6791" s="118" t="e">
        <f t="shared" ca="1" si="1"/>
        <v>#NAME?</v>
      </c>
      <c r="E6791" s="118" t="s">
        <v>25391</v>
      </c>
      <c r="F6791" s="118" t="s">
        <v>25409</v>
      </c>
      <c r="G6791" s="118"/>
      <c r="H6791" s="118" t="s">
        <v>5961</v>
      </c>
      <c r="I6791" s="118" t="s">
        <v>18751</v>
      </c>
      <c r="J6791" s="118"/>
    </row>
    <row r="6792" spans="1:10" ht="12.75">
      <c r="A6792" s="118" t="s">
        <v>10606</v>
      </c>
      <c r="B6792" s="118" t="s">
        <v>2387</v>
      </c>
      <c r="C6792" s="118" t="b">
        <v>0</v>
      </c>
      <c r="D6792" s="118" t="e">
        <f t="shared" ca="1" si="1"/>
        <v>#NAME?</v>
      </c>
      <c r="E6792" s="118" t="s">
        <v>25391</v>
      </c>
      <c r="F6792" s="118" t="s">
        <v>25410</v>
      </c>
      <c r="G6792" s="118"/>
      <c r="H6792" s="118" t="s">
        <v>7611</v>
      </c>
      <c r="I6792" s="118" t="s">
        <v>8536</v>
      </c>
      <c r="J6792" s="127" t="s">
        <v>8537</v>
      </c>
    </row>
    <row r="6793" spans="1:10" ht="12.75">
      <c r="A6793" s="118" t="s">
        <v>2068</v>
      </c>
      <c r="B6793" s="118" t="s">
        <v>9181</v>
      </c>
      <c r="C6793" s="118" t="b">
        <v>0</v>
      </c>
      <c r="D6793" s="118" t="e">
        <f t="shared" ca="1" si="1"/>
        <v>#NAME?</v>
      </c>
      <c r="E6793" s="118" t="s">
        <v>25411</v>
      </c>
      <c r="F6793" s="118" t="s">
        <v>25412</v>
      </c>
      <c r="G6793" s="118"/>
      <c r="H6793" s="118" t="s">
        <v>54</v>
      </c>
      <c r="I6793" s="118" t="s">
        <v>10184</v>
      </c>
      <c r="J6793" s="118" t="s">
        <v>10185</v>
      </c>
    </row>
    <row r="6794" spans="1:10" ht="12.75">
      <c r="A6794" s="118" t="s">
        <v>989</v>
      </c>
      <c r="B6794" s="118" t="s">
        <v>25413</v>
      </c>
      <c r="C6794" s="118" t="b">
        <v>0</v>
      </c>
      <c r="D6794" s="118" t="e">
        <f t="shared" ca="1" si="1"/>
        <v>#NAME?</v>
      </c>
      <c r="E6794" s="118" t="s">
        <v>25414</v>
      </c>
      <c r="F6794" s="118" t="s">
        <v>25415</v>
      </c>
      <c r="G6794" s="118"/>
      <c r="H6794" s="118" t="s">
        <v>4872</v>
      </c>
      <c r="I6794" s="118" t="s">
        <v>25416</v>
      </c>
      <c r="J6794" s="118" t="s">
        <v>9660</v>
      </c>
    </row>
    <row r="6795" spans="1:10" ht="12.75">
      <c r="A6795" s="118" t="s">
        <v>1266</v>
      </c>
      <c r="B6795" s="118" t="s">
        <v>25417</v>
      </c>
      <c r="C6795" s="118" t="b">
        <v>0</v>
      </c>
      <c r="D6795" s="118" t="e">
        <f t="shared" ca="1" si="1"/>
        <v>#NAME?</v>
      </c>
      <c r="E6795" s="118" t="s">
        <v>25414</v>
      </c>
      <c r="F6795" s="118" t="s">
        <v>25418</v>
      </c>
      <c r="G6795" s="118"/>
      <c r="H6795" s="118" t="s">
        <v>5273</v>
      </c>
      <c r="I6795" s="118" t="s">
        <v>25416</v>
      </c>
      <c r="J6795" s="118" t="s">
        <v>9660</v>
      </c>
    </row>
    <row r="6796" spans="1:10" ht="12.75">
      <c r="A6796" s="118" t="s">
        <v>25419</v>
      </c>
      <c r="B6796" s="118" t="s">
        <v>25420</v>
      </c>
      <c r="C6796" s="118" t="b">
        <v>0</v>
      </c>
      <c r="D6796" s="118" t="e">
        <f t="shared" ca="1" si="1"/>
        <v>#NAME?</v>
      </c>
      <c r="E6796" s="118" t="s">
        <v>25414</v>
      </c>
      <c r="F6796" s="118" t="s">
        <v>25421</v>
      </c>
      <c r="G6796" s="118"/>
      <c r="H6796" s="118" t="s">
        <v>8656</v>
      </c>
      <c r="I6796" s="118" t="s">
        <v>25416</v>
      </c>
      <c r="J6796" s="118" t="s">
        <v>9660</v>
      </c>
    </row>
    <row r="6797" spans="1:10" ht="12.75">
      <c r="A6797" s="118" t="s">
        <v>10508</v>
      </c>
      <c r="B6797" s="118" t="s">
        <v>25422</v>
      </c>
      <c r="C6797" s="118" t="b">
        <v>0</v>
      </c>
      <c r="D6797" s="118" t="e">
        <f t="shared" ca="1" si="1"/>
        <v>#NAME?</v>
      </c>
      <c r="E6797" s="118" t="s">
        <v>25414</v>
      </c>
      <c r="F6797" s="118" t="s">
        <v>25423</v>
      </c>
      <c r="G6797" s="118"/>
      <c r="H6797" s="118" t="s">
        <v>4276</v>
      </c>
      <c r="I6797" s="118" t="s">
        <v>25416</v>
      </c>
      <c r="J6797" s="118" t="s">
        <v>9660</v>
      </c>
    </row>
    <row r="6798" spans="1:10" ht="12.75">
      <c r="A6798" s="118" t="s">
        <v>25424</v>
      </c>
      <c r="B6798" s="118" t="s">
        <v>25425</v>
      </c>
      <c r="C6798" s="118" t="b">
        <v>0</v>
      </c>
      <c r="D6798" s="118" t="e">
        <f t="shared" ca="1" si="1"/>
        <v>#NAME?</v>
      </c>
      <c r="E6798" s="118" t="s">
        <v>25414</v>
      </c>
      <c r="F6798" s="118" t="s">
        <v>25426</v>
      </c>
      <c r="G6798" s="118"/>
      <c r="H6798" s="118" t="s">
        <v>12106</v>
      </c>
      <c r="I6798" s="118" t="s">
        <v>25416</v>
      </c>
      <c r="J6798" s="118" t="s">
        <v>9660</v>
      </c>
    </row>
    <row r="6799" spans="1:10" ht="12.75">
      <c r="A6799" s="118" t="s">
        <v>2682</v>
      </c>
      <c r="B6799" s="118" t="s">
        <v>25427</v>
      </c>
      <c r="C6799" s="118" t="b">
        <v>0</v>
      </c>
      <c r="D6799" s="118" t="e">
        <f t="shared" ca="1" si="1"/>
        <v>#NAME?</v>
      </c>
      <c r="E6799" s="118" t="s">
        <v>25414</v>
      </c>
      <c r="F6799" s="118" t="s">
        <v>25428</v>
      </c>
      <c r="G6799" s="118"/>
      <c r="H6799" s="118" t="s">
        <v>4276</v>
      </c>
      <c r="I6799" s="118" t="s">
        <v>25416</v>
      </c>
      <c r="J6799" s="118" t="s">
        <v>9660</v>
      </c>
    </row>
    <row r="6800" spans="1:10" ht="12.75">
      <c r="A6800" s="118" t="s">
        <v>1591</v>
      </c>
      <c r="B6800" s="118" t="s">
        <v>25429</v>
      </c>
      <c r="C6800" s="118" t="b">
        <v>0</v>
      </c>
      <c r="D6800" s="118" t="e">
        <f t="shared" ca="1" si="1"/>
        <v>#NAME?</v>
      </c>
      <c r="E6800" s="118" t="s">
        <v>25414</v>
      </c>
      <c r="F6800" s="118" t="s">
        <v>25430</v>
      </c>
      <c r="G6800" s="118"/>
      <c r="H6800" s="118" t="s">
        <v>4276</v>
      </c>
      <c r="I6800" s="118" t="s">
        <v>25416</v>
      </c>
      <c r="J6800" s="118" t="s">
        <v>9660</v>
      </c>
    </row>
    <row r="6801" spans="1:10" ht="12.75">
      <c r="A6801" s="118" t="s">
        <v>7924</v>
      </c>
      <c r="B6801" s="118" t="s">
        <v>25431</v>
      </c>
      <c r="C6801" s="118" t="b">
        <v>0</v>
      </c>
      <c r="D6801" s="118" t="e">
        <f t="shared" ca="1" si="1"/>
        <v>#NAME?</v>
      </c>
      <c r="E6801" s="118" t="s">
        <v>25414</v>
      </c>
      <c r="F6801" s="118" t="s">
        <v>25432</v>
      </c>
      <c r="G6801" s="118"/>
      <c r="H6801" s="118" t="s">
        <v>5064</v>
      </c>
      <c r="I6801" s="118" t="s">
        <v>25416</v>
      </c>
      <c r="J6801" s="118" t="s">
        <v>9660</v>
      </c>
    </row>
    <row r="6802" spans="1:10" ht="12.75">
      <c r="A6802" s="118" t="s">
        <v>1544</v>
      </c>
      <c r="B6802" s="118" t="s">
        <v>23862</v>
      </c>
      <c r="C6802" s="118" t="b">
        <v>0</v>
      </c>
      <c r="D6802" s="118" t="e">
        <f t="shared" ca="1" si="1"/>
        <v>#NAME?</v>
      </c>
      <c r="E6802" s="118" t="s">
        <v>25414</v>
      </c>
      <c r="F6802" s="118" t="s">
        <v>25433</v>
      </c>
      <c r="G6802" s="118"/>
      <c r="H6802" s="118" t="s">
        <v>4872</v>
      </c>
      <c r="I6802" s="118" t="s">
        <v>25416</v>
      </c>
      <c r="J6802" s="118" t="s">
        <v>9660</v>
      </c>
    </row>
    <row r="6803" spans="1:10" ht="12.75">
      <c r="A6803" s="118" t="s">
        <v>873</v>
      </c>
      <c r="B6803" s="118" t="s">
        <v>25434</v>
      </c>
      <c r="C6803" s="118" t="b">
        <v>0</v>
      </c>
      <c r="D6803" s="118" t="e">
        <f t="shared" ca="1" si="1"/>
        <v>#NAME?</v>
      </c>
      <c r="E6803" s="118" t="s">
        <v>25414</v>
      </c>
      <c r="F6803" s="118" t="s">
        <v>25435</v>
      </c>
      <c r="G6803" s="118"/>
      <c r="H6803" s="118" t="s">
        <v>4872</v>
      </c>
      <c r="I6803" s="118" t="s">
        <v>25416</v>
      </c>
      <c r="J6803" s="118" t="s">
        <v>9660</v>
      </c>
    </row>
    <row r="6804" spans="1:10" ht="12.75">
      <c r="A6804" s="118" t="s">
        <v>929</v>
      </c>
      <c r="B6804" s="118" t="s">
        <v>18531</v>
      </c>
      <c r="C6804" s="118" t="b">
        <v>0</v>
      </c>
      <c r="D6804" s="118" t="e">
        <f t="shared" ca="1" si="1"/>
        <v>#NAME?</v>
      </c>
      <c r="E6804" s="118" t="s">
        <v>25414</v>
      </c>
      <c r="F6804" s="118" t="s">
        <v>25436</v>
      </c>
      <c r="G6804" s="118"/>
      <c r="H6804" s="118" t="s">
        <v>8656</v>
      </c>
      <c r="I6804" s="118" t="s">
        <v>25416</v>
      </c>
      <c r="J6804" s="118" t="s">
        <v>9660</v>
      </c>
    </row>
    <row r="6805" spans="1:10" ht="12.75">
      <c r="A6805" s="118" t="s">
        <v>2057</v>
      </c>
      <c r="B6805" s="118" t="s">
        <v>25437</v>
      </c>
      <c r="C6805" s="118" t="b">
        <v>0</v>
      </c>
      <c r="D6805" s="118" t="e">
        <f t="shared" ca="1" si="1"/>
        <v>#NAME?</v>
      </c>
      <c r="E6805" s="118" t="s">
        <v>25414</v>
      </c>
      <c r="F6805" s="118" t="s">
        <v>25438</v>
      </c>
      <c r="G6805" s="118"/>
      <c r="H6805" s="118" t="s">
        <v>4872</v>
      </c>
      <c r="I6805" s="118" t="s">
        <v>25416</v>
      </c>
      <c r="J6805" s="118" t="s">
        <v>9660</v>
      </c>
    </row>
    <row r="6806" spans="1:10" ht="12.75">
      <c r="A6806" s="118" t="s">
        <v>10614</v>
      </c>
      <c r="B6806" s="118" t="s">
        <v>15498</v>
      </c>
      <c r="C6806" s="118" t="b">
        <v>0</v>
      </c>
      <c r="D6806" s="118" t="e">
        <f t="shared" ca="1" si="1"/>
        <v>#NAME?</v>
      </c>
      <c r="E6806" s="118" t="s">
        <v>25414</v>
      </c>
      <c r="F6806" s="118" t="s">
        <v>25439</v>
      </c>
      <c r="G6806" s="118"/>
      <c r="H6806" s="118" t="s">
        <v>4872</v>
      </c>
      <c r="I6806" s="118" t="s">
        <v>25416</v>
      </c>
      <c r="J6806" s="118" t="s">
        <v>9660</v>
      </c>
    </row>
    <row r="6807" spans="1:10" ht="12.75">
      <c r="A6807" s="118" t="s">
        <v>9399</v>
      </c>
      <c r="B6807" s="118" t="s">
        <v>25440</v>
      </c>
      <c r="C6807" s="118" t="b">
        <v>0</v>
      </c>
      <c r="D6807" s="118" t="e">
        <f t="shared" ca="1" si="1"/>
        <v>#NAME?</v>
      </c>
      <c r="E6807" s="118" t="s">
        <v>25414</v>
      </c>
      <c r="F6807" s="118" t="s">
        <v>25441</v>
      </c>
      <c r="G6807" s="118"/>
      <c r="H6807" s="118" t="s">
        <v>4276</v>
      </c>
      <c r="I6807" s="118" t="s">
        <v>25416</v>
      </c>
      <c r="J6807" s="118" t="s">
        <v>9660</v>
      </c>
    </row>
    <row r="6808" spans="1:10" ht="12.75">
      <c r="A6808" s="118" t="s">
        <v>8401</v>
      </c>
      <c r="B6808" s="118" t="s">
        <v>1603</v>
      </c>
      <c r="C6808" s="118" t="b">
        <v>0</v>
      </c>
      <c r="D6808" s="118" t="e">
        <f t="shared" ca="1" si="1"/>
        <v>#NAME?</v>
      </c>
      <c r="E6808" s="118" t="s">
        <v>25442</v>
      </c>
      <c r="F6808" s="118" t="s">
        <v>25443</v>
      </c>
      <c r="G6808" s="118"/>
      <c r="H6808" s="118" t="s">
        <v>25444</v>
      </c>
      <c r="I6808" s="118" t="s">
        <v>7820</v>
      </c>
      <c r="J6808" s="118" t="s">
        <v>7820</v>
      </c>
    </row>
    <row r="6809" spans="1:10" ht="12.75">
      <c r="A6809" s="118" t="s">
        <v>1666</v>
      </c>
      <c r="B6809" s="118" t="s">
        <v>25445</v>
      </c>
      <c r="C6809" s="118" t="b">
        <v>0</v>
      </c>
      <c r="D6809" s="118" t="e">
        <f t="shared" ca="1" si="1"/>
        <v>#NAME?</v>
      </c>
      <c r="E6809" s="118" t="s">
        <v>25442</v>
      </c>
      <c r="F6809" s="118" t="s">
        <v>25446</v>
      </c>
      <c r="G6809" s="118"/>
      <c r="H6809" s="118" t="s">
        <v>25447</v>
      </c>
      <c r="I6809" s="118" t="s">
        <v>7820</v>
      </c>
      <c r="J6809" s="118" t="s">
        <v>7820</v>
      </c>
    </row>
    <row r="6810" spans="1:10" ht="12.75">
      <c r="A6810" s="118" t="s">
        <v>25448</v>
      </c>
      <c r="B6810" s="118" t="s">
        <v>2193</v>
      </c>
      <c r="C6810" s="118" t="b">
        <v>0</v>
      </c>
      <c r="D6810" s="118" t="e">
        <f t="shared" ca="1" si="1"/>
        <v>#NAME?</v>
      </c>
      <c r="E6810" s="118" t="s">
        <v>25442</v>
      </c>
      <c r="F6810" s="118" t="s">
        <v>25449</v>
      </c>
      <c r="G6810" s="118"/>
      <c r="H6810" s="118" t="s">
        <v>4485</v>
      </c>
      <c r="I6810" s="118" t="s">
        <v>7820</v>
      </c>
      <c r="J6810" s="118" t="s">
        <v>7820</v>
      </c>
    </row>
    <row r="6811" spans="1:10" ht="12.75">
      <c r="A6811" s="118" t="s">
        <v>2682</v>
      </c>
      <c r="B6811" s="118" t="s">
        <v>25450</v>
      </c>
      <c r="C6811" s="118" t="b">
        <v>0</v>
      </c>
      <c r="D6811" s="118" t="e">
        <f t="shared" ca="1" si="1"/>
        <v>#NAME?</v>
      </c>
      <c r="E6811" s="118" t="s">
        <v>25442</v>
      </c>
      <c r="F6811" s="118" t="s">
        <v>25451</v>
      </c>
      <c r="G6811" s="118"/>
      <c r="H6811" s="118" t="s">
        <v>4485</v>
      </c>
      <c r="I6811" s="118" t="s">
        <v>7820</v>
      </c>
      <c r="J6811" s="118" t="s">
        <v>7820</v>
      </c>
    </row>
    <row r="6812" spans="1:10" ht="12.75">
      <c r="A6812" s="118" t="s">
        <v>8556</v>
      </c>
      <c r="B6812" s="118" t="s">
        <v>25452</v>
      </c>
      <c r="C6812" s="118" t="b">
        <v>0</v>
      </c>
      <c r="D6812" s="118" t="e">
        <f t="shared" ca="1" si="1"/>
        <v>#NAME?</v>
      </c>
      <c r="E6812" s="118" t="s">
        <v>25442</v>
      </c>
      <c r="F6812" s="118" t="s">
        <v>25453</v>
      </c>
      <c r="G6812" s="118"/>
      <c r="H6812" s="118" t="s">
        <v>4872</v>
      </c>
      <c r="I6812" s="118" t="s">
        <v>7820</v>
      </c>
      <c r="J6812" s="118" t="s">
        <v>7820</v>
      </c>
    </row>
    <row r="6813" spans="1:10" ht="12.75">
      <c r="A6813" s="118" t="s">
        <v>1591</v>
      </c>
      <c r="B6813" s="118" t="s">
        <v>12369</v>
      </c>
      <c r="C6813" s="118" t="b">
        <v>0</v>
      </c>
      <c r="D6813" s="118" t="e">
        <f t="shared" ca="1" si="1"/>
        <v>#NAME?</v>
      </c>
      <c r="E6813" s="118" t="s">
        <v>25442</v>
      </c>
      <c r="F6813" s="118" t="s">
        <v>25454</v>
      </c>
      <c r="G6813" s="118"/>
      <c r="H6813" s="118" t="s">
        <v>4640</v>
      </c>
      <c r="I6813" s="118" t="s">
        <v>7820</v>
      </c>
      <c r="J6813" s="118" t="s">
        <v>7820</v>
      </c>
    </row>
    <row r="6814" spans="1:10" ht="12.75">
      <c r="A6814" s="118" t="s">
        <v>11308</v>
      </c>
      <c r="B6814" s="118" t="s">
        <v>25455</v>
      </c>
      <c r="C6814" s="118" t="b">
        <v>0</v>
      </c>
      <c r="D6814" s="118" t="e">
        <f t="shared" ca="1" si="1"/>
        <v>#NAME?</v>
      </c>
      <c r="E6814" s="118" t="s">
        <v>25442</v>
      </c>
      <c r="F6814" s="118" t="s">
        <v>25456</v>
      </c>
      <c r="G6814" s="118"/>
      <c r="H6814" s="118" t="s">
        <v>4276</v>
      </c>
      <c r="I6814" s="118" t="s">
        <v>7820</v>
      </c>
      <c r="J6814" s="118" t="s">
        <v>7820</v>
      </c>
    </row>
    <row r="6815" spans="1:10" ht="12.75">
      <c r="A6815" s="118" t="s">
        <v>8213</v>
      </c>
      <c r="B6815" s="118" t="s">
        <v>25457</v>
      </c>
      <c r="C6815" s="118" t="b">
        <v>0</v>
      </c>
      <c r="D6815" s="118" t="e">
        <f t="shared" ca="1" si="1"/>
        <v>#NAME?</v>
      </c>
      <c r="E6815" s="118" t="s">
        <v>25458</v>
      </c>
      <c r="F6815" s="118" t="s">
        <v>25459</v>
      </c>
      <c r="G6815" s="118"/>
      <c r="H6815" s="118" t="s">
        <v>4276</v>
      </c>
      <c r="I6815" s="118" t="s">
        <v>7684</v>
      </c>
      <c r="J6815" s="118"/>
    </row>
    <row r="6816" spans="1:10" ht="12.75">
      <c r="A6816" s="118" t="s">
        <v>25460</v>
      </c>
      <c r="B6816" s="118" t="s">
        <v>25461</v>
      </c>
      <c r="C6816" s="118" t="b">
        <v>0</v>
      </c>
      <c r="D6816" s="118" t="e">
        <f t="shared" ca="1" si="1"/>
        <v>#NAME?</v>
      </c>
      <c r="E6816" s="118" t="s">
        <v>25458</v>
      </c>
      <c r="F6816" s="118" t="s">
        <v>25462</v>
      </c>
      <c r="G6816" s="118"/>
      <c r="H6816" s="118" t="s">
        <v>5064</v>
      </c>
      <c r="I6816" s="118" t="s">
        <v>7684</v>
      </c>
      <c r="J6816" s="118"/>
    </row>
    <row r="6817" spans="1:10" ht="12.75">
      <c r="A6817" s="118" t="s">
        <v>25463</v>
      </c>
      <c r="B6817" s="118" t="s">
        <v>25464</v>
      </c>
      <c r="C6817" s="118" t="b">
        <v>0</v>
      </c>
      <c r="D6817" s="118" t="e">
        <f t="shared" ca="1" si="1"/>
        <v>#NAME?</v>
      </c>
      <c r="E6817" s="118" t="s">
        <v>25458</v>
      </c>
      <c r="F6817" s="118" t="s">
        <v>25465</v>
      </c>
      <c r="G6817" s="118"/>
      <c r="H6817" s="118" t="s">
        <v>5368</v>
      </c>
      <c r="I6817" s="118" t="s">
        <v>7684</v>
      </c>
      <c r="J6817" s="118"/>
    </row>
    <row r="6818" spans="1:10" ht="12.75">
      <c r="A6818" s="118" t="s">
        <v>25466</v>
      </c>
      <c r="B6818" s="118" t="s">
        <v>25467</v>
      </c>
      <c r="C6818" s="118" t="b">
        <v>0</v>
      </c>
      <c r="D6818" s="118" t="e">
        <f t="shared" ca="1" si="1"/>
        <v>#NAME?</v>
      </c>
      <c r="E6818" s="118" t="s">
        <v>25458</v>
      </c>
      <c r="F6818" s="118" t="s">
        <v>25468</v>
      </c>
      <c r="G6818" s="118"/>
      <c r="H6818" s="118" t="s">
        <v>5961</v>
      </c>
      <c r="I6818" s="118" t="s">
        <v>7684</v>
      </c>
      <c r="J6818" s="118"/>
    </row>
    <row r="6819" spans="1:10" ht="12.75">
      <c r="A6819" s="118" t="s">
        <v>10342</v>
      </c>
      <c r="B6819" s="118" t="s">
        <v>25469</v>
      </c>
      <c r="C6819" s="118" t="b">
        <v>0</v>
      </c>
      <c r="D6819" s="118" t="e">
        <f t="shared" ca="1" si="1"/>
        <v>#NAME?</v>
      </c>
      <c r="E6819" s="118" t="s">
        <v>25458</v>
      </c>
      <c r="F6819" s="118" t="s">
        <v>25470</v>
      </c>
      <c r="G6819" s="118"/>
      <c r="H6819" s="118" t="s">
        <v>4276</v>
      </c>
      <c r="I6819" s="118" t="s">
        <v>7684</v>
      </c>
      <c r="J6819" s="118"/>
    </row>
    <row r="6820" spans="1:10" ht="12.75">
      <c r="A6820" s="118" t="s">
        <v>1666</v>
      </c>
      <c r="B6820" s="118" t="s">
        <v>19635</v>
      </c>
      <c r="C6820" s="118" t="b">
        <v>0</v>
      </c>
      <c r="D6820" s="118" t="e">
        <f t="shared" ca="1" si="1"/>
        <v>#NAME?</v>
      </c>
      <c r="E6820" s="118" t="s">
        <v>25471</v>
      </c>
      <c r="F6820" s="118" t="s">
        <v>25472</v>
      </c>
      <c r="G6820" s="118"/>
      <c r="H6820" s="118" t="s">
        <v>5279</v>
      </c>
      <c r="I6820" s="118" t="s">
        <v>20907</v>
      </c>
      <c r="J6820" s="118"/>
    </row>
    <row r="6821" spans="1:10" ht="12.75">
      <c r="A6821" s="118" t="s">
        <v>25473</v>
      </c>
      <c r="B6821" s="118" t="s">
        <v>25474</v>
      </c>
      <c r="C6821" s="118" t="b">
        <v>0</v>
      </c>
      <c r="D6821" s="118" t="e">
        <f t="shared" ca="1" si="1"/>
        <v>#NAME?</v>
      </c>
      <c r="E6821" s="118" t="s">
        <v>25471</v>
      </c>
      <c r="F6821" s="118" t="s">
        <v>25475</v>
      </c>
      <c r="G6821" s="118"/>
      <c r="H6821" s="118" t="s">
        <v>17245</v>
      </c>
      <c r="I6821" s="118" t="s">
        <v>20907</v>
      </c>
      <c r="J6821" s="118"/>
    </row>
    <row r="6822" spans="1:10" ht="12.75">
      <c r="A6822" s="118" t="s">
        <v>25476</v>
      </c>
      <c r="B6822" s="118" t="s">
        <v>9508</v>
      </c>
      <c r="C6822" s="118" t="b">
        <v>0</v>
      </c>
      <c r="D6822" s="118" t="e">
        <f t="shared" ca="1" si="1"/>
        <v>#NAME?</v>
      </c>
      <c r="E6822" s="118" t="s">
        <v>25477</v>
      </c>
      <c r="F6822" s="118" t="s">
        <v>25478</v>
      </c>
      <c r="G6822" s="118"/>
      <c r="H6822" s="118" t="s">
        <v>54</v>
      </c>
      <c r="I6822" s="118" t="s">
        <v>11072</v>
      </c>
      <c r="J6822" s="118"/>
    </row>
    <row r="6823" spans="1:10" ht="12.75">
      <c r="A6823" s="118" t="s">
        <v>25479</v>
      </c>
      <c r="B6823" s="118" t="s">
        <v>25480</v>
      </c>
      <c r="C6823" s="118" t="b">
        <v>0</v>
      </c>
      <c r="D6823" s="118" t="e">
        <f t="shared" ca="1" si="1"/>
        <v>#NAME?</v>
      </c>
      <c r="E6823" s="118" t="s">
        <v>25477</v>
      </c>
      <c r="F6823" s="118" t="s">
        <v>25481</v>
      </c>
      <c r="G6823" s="118"/>
      <c r="H6823" s="118" t="s">
        <v>54</v>
      </c>
      <c r="I6823" s="118" t="s">
        <v>11072</v>
      </c>
      <c r="J6823" s="118"/>
    </row>
    <row r="6824" spans="1:10" ht="12.75">
      <c r="A6824" s="118" t="s">
        <v>25482</v>
      </c>
      <c r="B6824" s="118" t="s">
        <v>10878</v>
      </c>
      <c r="C6824" s="118" t="b">
        <v>0</v>
      </c>
      <c r="D6824" s="118" t="e">
        <f t="shared" ca="1" si="1"/>
        <v>#NAME?</v>
      </c>
      <c r="E6824" s="118" t="s">
        <v>25477</v>
      </c>
      <c r="F6824" s="118" t="s">
        <v>25483</v>
      </c>
      <c r="G6824" s="118"/>
      <c r="H6824" s="118" t="s">
        <v>54</v>
      </c>
      <c r="I6824" s="118" t="s">
        <v>11072</v>
      </c>
      <c r="J6824" s="118"/>
    </row>
    <row r="6825" spans="1:10" ht="12.75">
      <c r="A6825" s="118" t="s">
        <v>25484</v>
      </c>
      <c r="B6825" s="118" t="s">
        <v>10793</v>
      </c>
      <c r="C6825" s="118" t="b">
        <v>0</v>
      </c>
      <c r="D6825" s="118" t="e">
        <f t="shared" ca="1" si="1"/>
        <v>#NAME?</v>
      </c>
      <c r="E6825" s="118" t="s">
        <v>25477</v>
      </c>
      <c r="F6825" s="118" t="s">
        <v>25485</v>
      </c>
      <c r="G6825" s="118"/>
      <c r="H6825" s="118" t="s">
        <v>4278</v>
      </c>
      <c r="I6825" s="118" t="s">
        <v>11072</v>
      </c>
      <c r="J6825" s="118"/>
    </row>
    <row r="6826" spans="1:10" ht="12.75">
      <c r="A6826" s="118" t="s">
        <v>1495</v>
      </c>
      <c r="B6826" s="118" t="s">
        <v>955</v>
      </c>
      <c r="C6826" s="118" t="b">
        <v>0</v>
      </c>
      <c r="D6826" s="118" t="e">
        <f t="shared" ca="1" si="1"/>
        <v>#NAME?</v>
      </c>
      <c r="E6826" s="118" t="s">
        <v>25486</v>
      </c>
      <c r="F6826" s="118" t="s">
        <v>25487</v>
      </c>
      <c r="G6826" s="118"/>
      <c r="H6826" s="118" t="s">
        <v>5209</v>
      </c>
      <c r="I6826" s="118" t="s">
        <v>25488</v>
      </c>
      <c r="J6826" s="118"/>
    </row>
    <row r="6827" spans="1:10" ht="12.75">
      <c r="A6827" s="118" t="s">
        <v>25489</v>
      </c>
      <c r="B6827" s="118" t="s">
        <v>25490</v>
      </c>
      <c r="C6827" s="118" t="b">
        <v>0</v>
      </c>
      <c r="D6827" s="118" t="e">
        <f t="shared" ca="1" si="1"/>
        <v>#NAME?</v>
      </c>
      <c r="E6827" s="118" t="s">
        <v>25491</v>
      </c>
      <c r="F6827" s="118" t="s">
        <v>25492</v>
      </c>
      <c r="G6827" s="118"/>
      <c r="H6827" s="118" t="s">
        <v>5064</v>
      </c>
      <c r="I6827" s="118" t="s">
        <v>8990</v>
      </c>
      <c r="J6827" s="118"/>
    </row>
    <row r="6828" spans="1:10" ht="12.75">
      <c r="A6828" s="118" t="s">
        <v>1591</v>
      </c>
      <c r="B6828" s="118" t="s">
        <v>25493</v>
      </c>
      <c r="C6828" s="118" t="b">
        <v>0</v>
      </c>
      <c r="D6828" s="118" t="e">
        <f t="shared" ca="1" si="1"/>
        <v>#NAME?</v>
      </c>
      <c r="E6828" s="118" t="s">
        <v>25494</v>
      </c>
      <c r="F6828" s="118" t="s">
        <v>25495</v>
      </c>
      <c r="G6828" s="118"/>
      <c r="H6828" s="118" t="s">
        <v>25496</v>
      </c>
      <c r="I6828" s="118" t="s">
        <v>7820</v>
      </c>
      <c r="J6828" s="118" t="s">
        <v>7820</v>
      </c>
    </row>
    <row r="6829" spans="1:10" ht="12.75">
      <c r="A6829" s="118" t="s">
        <v>8941</v>
      </c>
      <c r="B6829" s="118" t="s">
        <v>25497</v>
      </c>
      <c r="C6829" s="118" t="b">
        <v>0</v>
      </c>
      <c r="D6829" s="118" t="e">
        <f t="shared" ca="1" si="1"/>
        <v>#NAME?</v>
      </c>
      <c r="E6829" s="118" t="s">
        <v>25498</v>
      </c>
      <c r="F6829" s="118" t="s">
        <v>25499</v>
      </c>
      <c r="G6829" s="118"/>
      <c r="H6829" s="118" t="s">
        <v>4640</v>
      </c>
      <c r="I6829" s="127" t="s">
        <v>25500</v>
      </c>
      <c r="J6829" s="118"/>
    </row>
    <row r="6830" spans="1:10" ht="12.75">
      <c r="A6830" s="118" t="s">
        <v>25501</v>
      </c>
      <c r="B6830" s="118" t="s">
        <v>10027</v>
      </c>
      <c r="C6830" s="118" t="b">
        <v>0</v>
      </c>
      <c r="D6830" s="118" t="e">
        <f t="shared" ca="1" si="1"/>
        <v>#NAME?</v>
      </c>
      <c r="E6830" s="118" t="s">
        <v>25502</v>
      </c>
      <c r="F6830" s="118" t="s">
        <v>25503</v>
      </c>
      <c r="G6830" s="118"/>
      <c r="H6830" s="118" t="s">
        <v>54</v>
      </c>
      <c r="I6830" s="118" t="s">
        <v>10521</v>
      </c>
      <c r="J6830" s="118"/>
    </row>
    <row r="6831" spans="1:10" ht="12.75">
      <c r="A6831" s="118" t="s">
        <v>2636</v>
      </c>
      <c r="B6831" s="118" t="s">
        <v>25504</v>
      </c>
      <c r="C6831" s="118" t="b">
        <v>0</v>
      </c>
      <c r="D6831" s="118" t="e">
        <f t="shared" ca="1" si="1"/>
        <v>#NAME?</v>
      </c>
      <c r="E6831" s="118" t="s">
        <v>25505</v>
      </c>
      <c r="F6831" s="118" t="s">
        <v>25506</v>
      </c>
      <c r="G6831" s="118"/>
      <c r="H6831" s="118" t="s">
        <v>4485</v>
      </c>
      <c r="I6831" s="118" t="s">
        <v>25507</v>
      </c>
      <c r="J6831" s="118" t="s">
        <v>12582</v>
      </c>
    </row>
    <row r="6832" spans="1:10" ht="12.75">
      <c r="A6832" s="118" t="s">
        <v>16621</v>
      </c>
      <c r="B6832" s="118" t="s">
        <v>25508</v>
      </c>
      <c r="C6832" s="118" t="b">
        <v>0</v>
      </c>
      <c r="D6832" s="118" t="e">
        <f t="shared" ca="1" si="1"/>
        <v>#NAME?</v>
      </c>
      <c r="E6832" s="118" t="s">
        <v>25505</v>
      </c>
      <c r="F6832" s="118" t="s">
        <v>25509</v>
      </c>
      <c r="G6832" s="118"/>
      <c r="H6832" s="118" t="s">
        <v>4831</v>
      </c>
      <c r="I6832" s="118" t="s">
        <v>25507</v>
      </c>
      <c r="J6832" s="118" t="s">
        <v>12582</v>
      </c>
    </row>
    <row r="6833" spans="1:10" ht="12.75">
      <c r="A6833" s="118" t="s">
        <v>1069</v>
      </c>
      <c r="B6833" s="118" t="s">
        <v>25510</v>
      </c>
      <c r="C6833" s="118" t="b">
        <v>0</v>
      </c>
      <c r="D6833" s="118" t="e">
        <f t="shared" ca="1" si="1"/>
        <v>#NAME?</v>
      </c>
      <c r="E6833" s="118" t="s">
        <v>25505</v>
      </c>
      <c r="F6833" s="118" t="s">
        <v>25511</v>
      </c>
      <c r="G6833" s="118"/>
      <c r="H6833" s="118" t="s">
        <v>4485</v>
      </c>
      <c r="I6833" s="118" t="s">
        <v>25507</v>
      </c>
      <c r="J6833" s="118" t="s">
        <v>12582</v>
      </c>
    </row>
    <row r="6834" spans="1:10" ht="12.75">
      <c r="A6834" s="118" t="s">
        <v>10942</v>
      </c>
      <c r="B6834" s="118" t="s">
        <v>25512</v>
      </c>
      <c r="C6834" s="118" t="b">
        <v>0</v>
      </c>
      <c r="D6834" s="118" t="e">
        <f t="shared" ca="1" si="1"/>
        <v>#NAME?</v>
      </c>
      <c r="E6834" s="118" t="s">
        <v>25513</v>
      </c>
      <c r="F6834" s="118" t="s">
        <v>25514</v>
      </c>
      <c r="G6834" s="118"/>
      <c r="H6834" s="118" t="s">
        <v>4278</v>
      </c>
      <c r="I6834" s="118" t="s">
        <v>8050</v>
      </c>
      <c r="J6834" s="118"/>
    </row>
    <row r="6835" spans="1:10" ht="12.75">
      <c r="A6835" s="118" t="s">
        <v>22402</v>
      </c>
      <c r="B6835" s="118" t="s">
        <v>8046</v>
      </c>
      <c r="C6835" s="118" t="b">
        <v>0</v>
      </c>
      <c r="D6835" s="118" t="e">
        <f t="shared" ca="1" si="1"/>
        <v>#NAME?</v>
      </c>
      <c r="E6835" s="118" t="s">
        <v>25513</v>
      </c>
      <c r="F6835" s="118" t="s">
        <v>25515</v>
      </c>
      <c r="G6835" s="118"/>
      <c r="H6835" s="118" t="s">
        <v>5209</v>
      </c>
      <c r="I6835" s="118" t="s">
        <v>8050</v>
      </c>
      <c r="J6835" s="118"/>
    </row>
    <row r="6836" spans="1:10" ht="12.75">
      <c r="A6836" s="118" t="s">
        <v>25516</v>
      </c>
      <c r="B6836" s="118" t="s">
        <v>25517</v>
      </c>
      <c r="C6836" s="118" t="b">
        <v>0</v>
      </c>
      <c r="D6836" s="118" t="e">
        <f t="shared" ca="1" si="1"/>
        <v>#NAME?</v>
      </c>
      <c r="E6836" s="118" t="s">
        <v>25518</v>
      </c>
      <c r="F6836" s="118" t="s">
        <v>25519</v>
      </c>
      <c r="G6836" s="118"/>
      <c r="H6836" s="118" t="s">
        <v>6031</v>
      </c>
      <c r="I6836" s="118" t="s">
        <v>8990</v>
      </c>
      <c r="J6836" s="118"/>
    </row>
    <row r="6837" spans="1:10" ht="12.75">
      <c r="A6837" s="118" t="s">
        <v>25520</v>
      </c>
      <c r="B6837" s="118" t="s">
        <v>25521</v>
      </c>
      <c r="C6837" s="118" t="b">
        <v>0</v>
      </c>
      <c r="D6837" s="118" t="e">
        <f t="shared" ca="1" si="1"/>
        <v>#NAME?</v>
      </c>
      <c r="E6837" s="118" t="s">
        <v>25518</v>
      </c>
      <c r="F6837" s="118" t="s">
        <v>25522</v>
      </c>
      <c r="G6837" s="118"/>
      <c r="H6837" s="118" t="s">
        <v>4640</v>
      </c>
      <c r="I6837" s="118" t="s">
        <v>8990</v>
      </c>
      <c r="J6837" s="118"/>
    </row>
    <row r="6838" spans="1:10" ht="12.75">
      <c r="A6838" s="118" t="s">
        <v>25523</v>
      </c>
      <c r="B6838" s="118" t="s">
        <v>25524</v>
      </c>
      <c r="C6838" s="118" t="b">
        <v>0</v>
      </c>
      <c r="D6838" s="118" t="e">
        <f t="shared" ca="1" si="1"/>
        <v>#NAME?</v>
      </c>
      <c r="E6838" s="118" t="s">
        <v>25518</v>
      </c>
      <c r="F6838" s="118" t="s">
        <v>25525</v>
      </c>
      <c r="G6838" s="118"/>
      <c r="H6838" s="118" t="s">
        <v>5264</v>
      </c>
      <c r="I6838" s="118" t="s">
        <v>8990</v>
      </c>
      <c r="J6838" s="118"/>
    </row>
    <row r="6839" spans="1:10" ht="12.75">
      <c r="A6839" s="118" t="s">
        <v>7905</v>
      </c>
      <c r="B6839" s="118" t="s">
        <v>25526</v>
      </c>
      <c r="C6839" s="118" t="b">
        <v>0</v>
      </c>
      <c r="D6839" s="118" t="e">
        <f t="shared" ca="1" si="1"/>
        <v>#NAME?</v>
      </c>
      <c r="E6839" s="118" t="s">
        <v>25527</v>
      </c>
      <c r="F6839" s="118" t="s">
        <v>25528</v>
      </c>
      <c r="G6839" s="118"/>
      <c r="H6839" s="118" t="s">
        <v>4305</v>
      </c>
      <c r="I6839" s="118" t="s">
        <v>8684</v>
      </c>
      <c r="J6839" s="118"/>
    </row>
    <row r="6840" spans="1:10" ht="12.75">
      <c r="A6840" s="118" t="s">
        <v>7845</v>
      </c>
      <c r="B6840" s="118" t="s">
        <v>25529</v>
      </c>
      <c r="C6840" s="118" t="b">
        <v>0</v>
      </c>
      <c r="D6840" s="118" t="e">
        <f t="shared" ca="1" si="1"/>
        <v>#NAME?</v>
      </c>
      <c r="E6840" s="118" t="s">
        <v>25527</v>
      </c>
      <c r="F6840" s="118" t="s">
        <v>25530</v>
      </c>
      <c r="G6840" s="118"/>
      <c r="H6840" s="118" t="s">
        <v>7647</v>
      </c>
      <c r="I6840" s="118" t="s">
        <v>8684</v>
      </c>
      <c r="J6840" s="118"/>
    </row>
    <row r="6841" spans="1:10" ht="12.75">
      <c r="A6841" s="118" t="s">
        <v>2339</v>
      </c>
      <c r="B6841" s="118" t="s">
        <v>25531</v>
      </c>
      <c r="C6841" s="118" t="b">
        <v>0</v>
      </c>
      <c r="D6841" s="118" t="e">
        <f t="shared" ca="1" si="1"/>
        <v>#NAME?</v>
      </c>
      <c r="E6841" s="118" t="s">
        <v>25527</v>
      </c>
      <c r="F6841" s="118" t="s">
        <v>25532</v>
      </c>
      <c r="G6841" s="118"/>
      <c r="H6841" s="118" t="s">
        <v>4278</v>
      </c>
      <c r="I6841" s="118" t="s">
        <v>8684</v>
      </c>
      <c r="J6841" s="118"/>
    </row>
    <row r="6842" spans="1:10" ht="12.75">
      <c r="A6842" s="118" t="s">
        <v>25533</v>
      </c>
      <c r="B6842" s="118" t="s">
        <v>25534</v>
      </c>
      <c r="C6842" s="118" t="b">
        <v>0</v>
      </c>
      <c r="D6842" s="118" t="e">
        <f t="shared" ca="1" si="1"/>
        <v>#NAME?</v>
      </c>
      <c r="E6842" s="118" t="s">
        <v>25527</v>
      </c>
      <c r="F6842" s="118" t="s">
        <v>25535</v>
      </c>
      <c r="G6842" s="118"/>
      <c r="H6842" s="118" t="s">
        <v>4305</v>
      </c>
      <c r="I6842" s="118" t="s">
        <v>8684</v>
      </c>
      <c r="J6842" s="118"/>
    </row>
    <row r="6843" spans="1:10" ht="12.75">
      <c r="A6843" s="118" t="s">
        <v>25536</v>
      </c>
      <c r="B6843" s="118" t="s">
        <v>25537</v>
      </c>
      <c r="C6843" s="118" t="b">
        <v>0</v>
      </c>
      <c r="D6843" s="118" t="e">
        <f t="shared" ca="1" si="1"/>
        <v>#NAME?</v>
      </c>
      <c r="E6843" s="118" t="s">
        <v>25527</v>
      </c>
      <c r="F6843" s="118" t="s">
        <v>25538</v>
      </c>
      <c r="G6843" s="118"/>
      <c r="H6843" s="118" t="s">
        <v>7647</v>
      </c>
      <c r="I6843" s="118" t="s">
        <v>8684</v>
      </c>
      <c r="J6843" s="118"/>
    </row>
    <row r="6844" spans="1:10" ht="12.75">
      <c r="A6844" s="118" t="s">
        <v>7860</v>
      </c>
      <c r="B6844" s="118" t="s">
        <v>25539</v>
      </c>
      <c r="C6844" s="118" t="b">
        <v>0</v>
      </c>
      <c r="D6844" s="118" t="e">
        <f t="shared" ca="1" si="1"/>
        <v>#NAME?</v>
      </c>
      <c r="E6844" s="118" t="s">
        <v>25527</v>
      </c>
      <c r="F6844" s="118" t="s">
        <v>25540</v>
      </c>
      <c r="G6844" s="118"/>
      <c r="H6844" s="118" t="s">
        <v>4305</v>
      </c>
      <c r="I6844" s="118" t="s">
        <v>8684</v>
      </c>
      <c r="J6844" s="118"/>
    </row>
    <row r="6845" spans="1:10" ht="12.75">
      <c r="A6845" s="118" t="s">
        <v>7860</v>
      </c>
      <c r="B6845" s="118" t="s">
        <v>25541</v>
      </c>
      <c r="C6845" s="118" t="b">
        <v>0</v>
      </c>
      <c r="D6845" s="118" t="e">
        <f t="shared" ca="1" si="1"/>
        <v>#NAME?</v>
      </c>
      <c r="E6845" s="118" t="s">
        <v>25527</v>
      </c>
      <c r="F6845" s="118" t="s">
        <v>25542</v>
      </c>
      <c r="G6845" s="118"/>
      <c r="H6845" s="118" t="s">
        <v>5607</v>
      </c>
      <c r="I6845" s="118" t="s">
        <v>8684</v>
      </c>
      <c r="J6845" s="118"/>
    </row>
    <row r="6846" spans="1:10" ht="12.75">
      <c r="A6846" s="118" t="s">
        <v>7893</v>
      </c>
      <c r="B6846" s="118" t="s">
        <v>25543</v>
      </c>
      <c r="C6846" s="118" t="b">
        <v>0</v>
      </c>
      <c r="D6846" s="118" t="e">
        <f t="shared" ca="1" si="1"/>
        <v>#NAME?</v>
      </c>
      <c r="E6846" s="118" t="s">
        <v>25527</v>
      </c>
      <c r="F6846" s="118" t="s">
        <v>25544</v>
      </c>
      <c r="G6846" s="118"/>
      <c r="H6846" s="118" t="s">
        <v>4305</v>
      </c>
      <c r="I6846" s="118" t="s">
        <v>8684</v>
      </c>
      <c r="J6846" s="118"/>
    </row>
    <row r="6847" spans="1:10" ht="12.75">
      <c r="A6847" s="118" t="s">
        <v>24532</v>
      </c>
      <c r="B6847" s="118" t="s">
        <v>25545</v>
      </c>
      <c r="C6847" s="118" t="b">
        <v>0</v>
      </c>
      <c r="D6847" s="118" t="e">
        <f t="shared" ca="1" si="1"/>
        <v>#NAME?</v>
      </c>
      <c r="E6847" s="118" t="s">
        <v>25527</v>
      </c>
      <c r="F6847" s="118" t="s">
        <v>25546</v>
      </c>
      <c r="G6847" s="118"/>
      <c r="H6847" s="118" t="s">
        <v>5607</v>
      </c>
      <c r="I6847" s="118" t="s">
        <v>8684</v>
      </c>
      <c r="J6847" s="118"/>
    </row>
    <row r="6848" spans="1:10" ht="12.75">
      <c r="A6848" s="118" t="s">
        <v>19042</v>
      </c>
      <c r="B6848" s="118" t="s">
        <v>25547</v>
      </c>
      <c r="C6848" s="118" t="b">
        <v>0</v>
      </c>
      <c r="D6848" s="118" t="e">
        <f t="shared" ca="1" si="1"/>
        <v>#NAME?</v>
      </c>
      <c r="E6848" s="118" t="s">
        <v>25548</v>
      </c>
      <c r="F6848" s="118" t="s">
        <v>25549</v>
      </c>
      <c r="G6848" s="118"/>
      <c r="H6848" s="118" t="s">
        <v>5273</v>
      </c>
      <c r="I6848" s="118" t="s">
        <v>7642</v>
      </c>
      <c r="J6848" s="118"/>
    </row>
    <row r="6849" spans="1:10" ht="12.75">
      <c r="A6849" s="118" t="s">
        <v>995</v>
      </c>
      <c r="B6849" s="118" t="s">
        <v>18699</v>
      </c>
      <c r="C6849" s="118" t="b">
        <v>0</v>
      </c>
      <c r="D6849" s="118" t="e">
        <f t="shared" ca="1" si="1"/>
        <v>#NAME?</v>
      </c>
      <c r="E6849" s="118" t="s">
        <v>25548</v>
      </c>
      <c r="F6849" s="118" t="s">
        <v>25550</v>
      </c>
      <c r="G6849" s="118"/>
      <c r="H6849" s="118" t="s">
        <v>5273</v>
      </c>
      <c r="I6849" s="118" t="s">
        <v>7642</v>
      </c>
      <c r="J6849" s="118"/>
    </row>
    <row r="6850" spans="1:10" ht="12.75">
      <c r="A6850" s="118" t="s">
        <v>10275</v>
      </c>
      <c r="B6850" s="118" t="s">
        <v>25551</v>
      </c>
      <c r="C6850" s="118" t="b">
        <v>0</v>
      </c>
      <c r="D6850" s="118" t="e">
        <f t="shared" ca="1" si="1"/>
        <v>#NAME?</v>
      </c>
      <c r="E6850" s="118" t="s">
        <v>25552</v>
      </c>
      <c r="F6850" s="118" t="s">
        <v>25553</v>
      </c>
      <c r="G6850" s="118"/>
      <c r="H6850" s="118" t="s">
        <v>25554</v>
      </c>
      <c r="I6850" s="118" t="s">
        <v>8990</v>
      </c>
      <c r="J6850" s="118"/>
    </row>
    <row r="6851" spans="1:10" ht="12.75">
      <c r="A6851" s="118" t="s">
        <v>25555</v>
      </c>
      <c r="B6851" s="118" t="s">
        <v>25556</v>
      </c>
      <c r="C6851" s="118" t="b">
        <v>0</v>
      </c>
      <c r="D6851" s="118" t="e">
        <f t="shared" ca="1" si="1"/>
        <v>#NAME?</v>
      </c>
      <c r="E6851" s="118" t="s">
        <v>25552</v>
      </c>
      <c r="F6851" s="118" t="s">
        <v>25557</v>
      </c>
      <c r="G6851" s="118"/>
      <c r="H6851" s="118" t="s">
        <v>25558</v>
      </c>
      <c r="I6851" s="118" t="s">
        <v>8990</v>
      </c>
      <c r="J6851" s="118"/>
    </row>
    <row r="6852" spans="1:10" ht="12.75">
      <c r="A6852" s="118" t="s">
        <v>25559</v>
      </c>
      <c r="B6852" s="118" t="s">
        <v>25560</v>
      </c>
      <c r="C6852" s="118" t="b">
        <v>0</v>
      </c>
      <c r="D6852" s="118" t="e">
        <f t="shared" ca="1" si="1"/>
        <v>#NAME?</v>
      </c>
      <c r="E6852" s="118" t="s">
        <v>25552</v>
      </c>
      <c r="F6852" s="118" t="s">
        <v>25561</v>
      </c>
      <c r="G6852" s="118"/>
      <c r="H6852" s="118" t="s">
        <v>25558</v>
      </c>
      <c r="I6852" s="118" t="s">
        <v>8990</v>
      </c>
      <c r="J6852" s="118"/>
    </row>
    <row r="6853" spans="1:10" ht="12.75">
      <c r="A6853" s="118" t="s">
        <v>25562</v>
      </c>
      <c r="B6853" s="118" t="s">
        <v>25563</v>
      </c>
      <c r="C6853" s="118" t="b">
        <v>0</v>
      </c>
      <c r="D6853" s="118" t="e">
        <f t="shared" ca="1" si="1"/>
        <v>#NAME?</v>
      </c>
      <c r="E6853" s="118" t="s">
        <v>25552</v>
      </c>
      <c r="F6853" s="118" t="s">
        <v>25564</v>
      </c>
      <c r="G6853" s="118"/>
      <c r="H6853" s="118" t="s">
        <v>54</v>
      </c>
      <c r="I6853" s="118" t="s">
        <v>8990</v>
      </c>
      <c r="J6853" s="118"/>
    </row>
    <row r="6854" spans="1:10" ht="12.75">
      <c r="A6854" s="118" t="s">
        <v>17987</v>
      </c>
      <c r="B6854" s="118" t="s">
        <v>25565</v>
      </c>
      <c r="C6854" s="118" t="b">
        <v>0</v>
      </c>
      <c r="D6854" s="118" t="e">
        <f t="shared" ca="1" si="1"/>
        <v>#NAME?</v>
      </c>
      <c r="E6854" s="118" t="s">
        <v>25552</v>
      </c>
      <c r="F6854" s="118" t="s">
        <v>25566</v>
      </c>
      <c r="G6854" s="118"/>
      <c r="H6854" s="118" t="s">
        <v>54</v>
      </c>
      <c r="I6854" s="118" t="s">
        <v>8990</v>
      </c>
      <c r="J6854" s="118"/>
    </row>
    <row r="6855" spans="1:10" ht="12.75">
      <c r="A6855" s="118" t="s">
        <v>25567</v>
      </c>
      <c r="B6855" s="118" t="s">
        <v>25568</v>
      </c>
      <c r="C6855" s="118" t="b">
        <v>0</v>
      </c>
      <c r="D6855" s="118" t="e">
        <f t="shared" ca="1" si="1"/>
        <v>#NAME?</v>
      </c>
      <c r="E6855" s="118" t="s">
        <v>25552</v>
      </c>
      <c r="F6855" s="118" t="s">
        <v>25569</v>
      </c>
      <c r="G6855" s="118"/>
      <c r="H6855" s="118" t="s">
        <v>4485</v>
      </c>
      <c r="I6855" s="118" t="s">
        <v>8990</v>
      </c>
      <c r="J6855" s="118"/>
    </row>
    <row r="6856" spans="1:10" ht="12.75">
      <c r="A6856" s="118" t="s">
        <v>836</v>
      </c>
      <c r="B6856" s="118" t="s">
        <v>11382</v>
      </c>
      <c r="C6856" s="118" t="b">
        <v>0</v>
      </c>
      <c r="D6856" s="118" t="e">
        <f t="shared" ca="1" si="1"/>
        <v>#NAME?</v>
      </c>
      <c r="E6856" s="118" t="s">
        <v>25570</v>
      </c>
      <c r="F6856" s="118" t="s">
        <v>25571</v>
      </c>
      <c r="G6856" s="118"/>
      <c r="H6856" s="118" t="s">
        <v>5121</v>
      </c>
      <c r="I6856" s="118" t="s">
        <v>7820</v>
      </c>
      <c r="J6856" s="118" t="s">
        <v>7820</v>
      </c>
    </row>
    <row r="6857" spans="1:10" ht="12.75">
      <c r="A6857" s="118" t="s">
        <v>25572</v>
      </c>
      <c r="B6857" s="118" t="s">
        <v>25573</v>
      </c>
      <c r="C6857" s="118" t="b">
        <v>0</v>
      </c>
      <c r="D6857" s="118" t="e">
        <f t="shared" ca="1" si="1"/>
        <v>#NAME?</v>
      </c>
      <c r="E6857" s="118" t="s">
        <v>25574</v>
      </c>
      <c r="F6857" s="118" t="s">
        <v>25575</v>
      </c>
      <c r="G6857" s="118"/>
      <c r="H6857" s="118" t="s">
        <v>7767</v>
      </c>
      <c r="I6857" s="118" t="s">
        <v>7820</v>
      </c>
      <c r="J6857" s="118" t="s">
        <v>7820</v>
      </c>
    </row>
    <row r="6858" spans="1:10" ht="12.75">
      <c r="A6858" s="118" t="s">
        <v>882</v>
      </c>
      <c r="B6858" s="118" t="s">
        <v>25576</v>
      </c>
      <c r="C6858" s="118" t="b">
        <v>0</v>
      </c>
      <c r="D6858" s="118" t="e">
        <f t="shared" ca="1" si="1"/>
        <v>#NAME?</v>
      </c>
      <c r="E6858" s="118" t="s">
        <v>25574</v>
      </c>
      <c r="F6858" s="118" t="s">
        <v>25577</v>
      </c>
      <c r="G6858" s="118"/>
      <c r="H6858" s="118" t="s">
        <v>4276</v>
      </c>
      <c r="I6858" s="118" t="s">
        <v>7642</v>
      </c>
      <c r="J6858" s="118"/>
    </row>
    <row r="6859" spans="1:10" ht="12.75">
      <c r="A6859" s="118" t="s">
        <v>8039</v>
      </c>
      <c r="B6859" s="118" t="s">
        <v>25578</v>
      </c>
      <c r="C6859" s="118" t="b">
        <v>0</v>
      </c>
      <c r="D6859" s="118" t="e">
        <f t="shared" ca="1" si="1"/>
        <v>#NAME?</v>
      </c>
      <c r="E6859" s="118" t="s">
        <v>25574</v>
      </c>
      <c r="F6859" s="118" t="s">
        <v>25579</v>
      </c>
      <c r="G6859" s="118"/>
      <c r="H6859" s="118" t="s">
        <v>4276</v>
      </c>
      <c r="I6859" s="118" t="s">
        <v>7642</v>
      </c>
      <c r="J6859" s="118"/>
    </row>
    <row r="6860" spans="1:10" ht="12.75">
      <c r="A6860" s="118" t="s">
        <v>25580</v>
      </c>
      <c r="B6860" s="118" t="s">
        <v>25581</v>
      </c>
      <c r="C6860" s="118" t="b">
        <v>0</v>
      </c>
      <c r="D6860" s="118" t="e">
        <f t="shared" ca="1" si="1"/>
        <v>#NAME?</v>
      </c>
      <c r="E6860" s="118" t="s">
        <v>25582</v>
      </c>
      <c r="F6860" s="118" t="s">
        <v>25583</v>
      </c>
      <c r="G6860" s="118"/>
      <c r="H6860" s="118" t="s">
        <v>54</v>
      </c>
      <c r="I6860" s="118" t="s">
        <v>7820</v>
      </c>
      <c r="J6860" s="118" t="s">
        <v>7820</v>
      </c>
    </row>
    <row r="6861" spans="1:10" ht="12.75">
      <c r="A6861" s="118" t="s">
        <v>1666</v>
      </c>
      <c r="B6861" s="118" t="s">
        <v>995</v>
      </c>
      <c r="C6861" s="118" t="b">
        <v>0</v>
      </c>
      <c r="D6861" s="118" t="e">
        <f t="shared" ca="1" si="1"/>
        <v>#NAME?</v>
      </c>
      <c r="E6861" s="118" t="s">
        <v>25582</v>
      </c>
      <c r="F6861" s="118" t="s">
        <v>25584</v>
      </c>
      <c r="G6861" s="118"/>
      <c r="H6861" s="118" t="s">
        <v>4872</v>
      </c>
      <c r="I6861" s="118" t="s">
        <v>7820</v>
      </c>
      <c r="J6861" s="118" t="s">
        <v>7820</v>
      </c>
    </row>
    <row r="6862" spans="1:10" ht="12.75">
      <c r="A6862" s="118" t="s">
        <v>1666</v>
      </c>
      <c r="B6862" s="118" t="s">
        <v>25585</v>
      </c>
      <c r="C6862" s="118" t="b">
        <v>0</v>
      </c>
      <c r="D6862" s="118" t="e">
        <f t="shared" ca="1" si="1"/>
        <v>#NAME?</v>
      </c>
      <c r="E6862" s="118" t="s">
        <v>25582</v>
      </c>
      <c r="F6862" s="118" t="s">
        <v>25586</v>
      </c>
      <c r="G6862" s="118"/>
      <c r="H6862" s="118" t="s">
        <v>4831</v>
      </c>
      <c r="I6862" s="118" t="s">
        <v>7820</v>
      </c>
      <c r="J6862" s="118" t="s">
        <v>7820</v>
      </c>
    </row>
    <row r="6863" spans="1:10" ht="12.75">
      <c r="A6863" s="118" t="s">
        <v>10990</v>
      </c>
      <c r="B6863" s="118" t="s">
        <v>25587</v>
      </c>
      <c r="C6863" s="118" t="b">
        <v>0</v>
      </c>
      <c r="D6863" s="118" t="e">
        <f t="shared" ca="1" si="1"/>
        <v>#NAME?</v>
      </c>
      <c r="E6863" s="118" t="s">
        <v>25582</v>
      </c>
      <c r="F6863" s="118" t="s">
        <v>25588</v>
      </c>
      <c r="G6863" s="118"/>
      <c r="H6863" s="118" t="s">
        <v>4551</v>
      </c>
      <c r="I6863" s="118" t="s">
        <v>7820</v>
      </c>
      <c r="J6863" s="118" t="s">
        <v>7820</v>
      </c>
    </row>
    <row r="6864" spans="1:10" ht="12.75">
      <c r="A6864" s="118" t="s">
        <v>13407</v>
      </c>
      <c r="B6864" s="118" t="s">
        <v>25589</v>
      </c>
      <c r="C6864" s="118" t="b">
        <v>0</v>
      </c>
      <c r="D6864" s="118" t="e">
        <f t="shared" ca="1" si="1"/>
        <v>#NAME?</v>
      </c>
      <c r="E6864" s="118" t="s">
        <v>25582</v>
      </c>
      <c r="F6864" s="118" t="s">
        <v>25590</v>
      </c>
      <c r="G6864" s="118"/>
      <c r="H6864" s="118" t="s">
        <v>4485</v>
      </c>
      <c r="I6864" s="118" t="s">
        <v>7820</v>
      </c>
      <c r="J6864" s="118" t="s">
        <v>7820</v>
      </c>
    </row>
    <row r="6865" spans="1:10" ht="12.75">
      <c r="A6865" s="118" t="s">
        <v>8862</v>
      </c>
      <c r="B6865" s="118" t="s">
        <v>25591</v>
      </c>
      <c r="C6865" s="118" t="b">
        <v>0</v>
      </c>
      <c r="D6865" s="118" t="e">
        <f t="shared" ca="1" si="1"/>
        <v>#NAME?</v>
      </c>
      <c r="E6865" s="118" t="s">
        <v>25582</v>
      </c>
      <c r="F6865" s="118" t="s">
        <v>25592</v>
      </c>
      <c r="G6865" s="118"/>
      <c r="H6865" s="118" t="s">
        <v>5607</v>
      </c>
      <c r="I6865" s="118" t="s">
        <v>7820</v>
      </c>
      <c r="J6865" s="118" t="s">
        <v>7820</v>
      </c>
    </row>
    <row r="6866" spans="1:10" ht="12.75">
      <c r="A6866" s="118" t="s">
        <v>836</v>
      </c>
      <c r="B6866" s="118" t="s">
        <v>24117</v>
      </c>
      <c r="C6866" s="118" t="b">
        <v>0</v>
      </c>
      <c r="D6866" s="118" t="e">
        <f t="shared" ca="1" si="1"/>
        <v>#NAME?</v>
      </c>
      <c r="E6866" s="118" t="s">
        <v>25582</v>
      </c>
      <c r="F6866" s="118" t="s">
        <v>25593</v>
      </c>
      <c r="G6866" s="118"/>
      <c r="H6866" s="118" t="s">
        <v>5607</v>
      </c>
      <c r="I6866" s="118" t="s">
        <v>7820</v>
      </c>
      <c r="J6866" s="118" t="s">
        <v>7820</v>
      </c>
    </row>
    <row r="6867" spans="1:10" ht="12.75">
      <c r="A6867" s="118" t="s">
        <v>1591</v>
      </c>
      <c r="B6867" s="118" t="s">
        <v>22650</v>
      </c>
      <c r="C6867" s="118" t="b">
        <v>0</v>
      </c>
      <c r="D6867" s="118" t="e">
        <f t="shared" ca="1" si="1"/>
        <v>#NAME?</v>
      </c>
      <c r="E6867" s="118" t="s">
        <v>25582</v>
      </c>
      <c r="F6867" s="118" t="s">
        <v>25594</v>
      </c>
      <c r="G6867" s="118"/>
      <c r="H6867" s="118" t="s">
        <v>5279</v>
      </c>
      <c r="I6867" s="118" t="s">
        <v>7820</v>
      </c>
      <c r="J6867" s="118" t="s">
        <v>7820</v>
      </c>
    </row>
    <row r="6868" spans="1:10" ht="12.75">
      <c r="A6868" s="118" t="s">
        <v>9624</v>
      </c>
      <c r="B6868" s="118" t="s">
        <v>25595</v>
      </c>
      <c r="C6868" s="118" t="b">
        <v>0</v>
      </c>
      <c r="D6868" s="118" t="e">
        <f t="shared" ca="1" si="1"/>
        <v>#NAME?</v>
      </c>
      <c r="E6868" s="118" t="s">
        <v>25582</v>
      </c>
      <c r="F6868" s="118" t="s">
        <v>25596</v>
      </c>
      <c r="G6868" s="118"/>
      <c r="H6868" s="118" t="s">
        <v>54</v>
      </c>
      <c r="I6868" s="118" t="s">
        <v>7820</v>
      </c>
      <c r="J6868" s="118" t="s">
        <v>7820</v>
      </c>
    </row>
    <row r="6869" spans="1:10" ht="12.75">
      <c r="A6869" s="118" t="s">
        <v>882</v>
      </c>
      <c r="B6869" s="118" t="s">
        <v>907</v>
      </c>
      <c r="C6869" s="118" t="b">
        <v>0</v>
      </c>
      <c r="D6869" s="118" t="e">
        <f t="shared" ca="1" si="1"/>
        <v>#NAME?</v>
      </c>
      <c r="E6869" s="118" t="s">
        <v>25582</v>
      </c>
      <c r="F6869" s="118" t="s">
        <v>25597</v>
      </c>
      <c r="G6869" s="118"/>
      <c r="H6869" s="118" t="s">
        <v>4831</v>
      </c>
      <c r="I6869" s="118" t="s">
        <v>7820</v>
      </c>
      <c r="J6869" s="118" t="s">
        <v>7820</v>
      </c>
    </row>
    <row r="6870" spans="1:10" ht="12.75">
      <c r="A6870" s="118" t="s">
        <v>25598</v>
      </c>
      <c r="B6870" s="118" t="s">
        <v>22243</v>
      </c>
      <c r="C6870" s="118" t="b">
        <v>0</v>
      </c>
      <c r="D6870" s="118" t="e">
        <f t="shared" ca="1" si="1"/>
        <v>#NAME?</v>
      </c>
      <c r="E6870" s="118" t="s">
        <v>25582</v>
      </c>
      <c r="F6870" s="118" t="s">
        <v>25599</v>
      </c>
      <c r="G6870" s="118"/>
      <c r="H6870" s="118" t="s">
        <v>5607</v>
      </c>
      <c r="I6870" s="118" t="s">
        <v>11632</v>
      </c>
      <c r="J6870" s="118" t="s">
        <v>10630</v>
      </c>
    </row>
    <row r="6871" spans="1:10" ht="12.75">
      <c r="A6871" s="118" t="s">
        <v>1069</v>
      </c>
      <c r="B6871" s="118" t="s">
        <v>1005</v>
      </c>
      <c r="C6871" s="118" t="b">
        <v>0</v>
      </c>
      <c r="D6871" s="118" t="e">
        <f t="shared" ca="1" si="1"/>
        <v>#NAME?</v>
      </c>
      <c r="E6871" s="118" t="s">
        <v>25582</v>
      </c>
      <c r="F6871" s="118" t="s">
        <v>25600</v>
      </c>
      <c r="G6871" s="118"/>
      <c r="H6871" s="118" t="s">
        <v>4485</v>
      </c>
      <c r="I6871" s="118" t="s">
        <v>7820</v>
      </c>
      <c r="J6871" s="118" t="s">
        <v>7820</v>
      </c>
    </row>
    <row r="6872" spans="1:10" ht="12.75">
      <c r="A6872" s="118" t="s">
        <v>21155</v>
      </c>
      <c r="B6872" s="118" t="s">
        <v>1130</v>
      </c>
      <c r="C6872" s="118" t="b">
        <v>0</v>
      </c>
      <c r="D6872" s="118" t="e">
        <f t="shared" ca="1" si="1"/>
        <v>#NAME?</v>
      </c>
      <c r="E6872" s="118" t="s">
        <v>25582</v>
      </c>
      <c r="F6872" s="118" t="s">
        <v>25601</v>
      </c>
      <c r="G6872" s="118"/>
      <c r="H6872" s="118" t="s">
        <v>13890</v>
      </c>
      <c r="I6872" s="118" t="s">
        <v>7820</v>
      </c>
      <c r="J6872" s="118" t="s">
        <v>7820</v>
      </c>
    </row>
    <row r="6873" spans="1:10" ht="12.75">
      <c r="A6873" s="118" t="s">
        <v>8358</v>
      </c>
      <c r="B6873" s="118" t="s">
        <v>7587</v>
      </c>
      <c r="C6873" s="118" t="b">
        <v>0</v>
      </c>
      <c r="D6873" s="118" t="e">
        <f t="shared" ca="1" si="1"/>
        <v>#NAME?</v>
      </c>
      <c r="E6873" s="118" t="s">
        <v>25582</v>
      </c>
      <c r="F6873" s="118" t="s">
        <v>25602</v>
      </c>
      <c r="G6873" s="118"/>
      <c r="H6873" s="118" t="s">
        <v>54</v>
      </c>
      <c r="I6873" s="118" t="s">
        <v>7820</v>
      </c>
      <c r="J6873" s="118" t="s">
        <v>7820</v>
      </c>
    </row>
    <row r="6874" spans="1:10" ht="12.75">
      <c r="A6874" s="118" t="s">
        <v>10777</v>
      </c>
      <c r="B6874" s="118" t="s">
        <v>25603</v>
      </c>
      <c r="C6874" s="118" t="b">
        <v>0</v>
      </c>
      <c r="D6874" s="118" t="e">
        <f t="shared" ca="1" si="1"/>
        <v>#NAME?</v>
      </c>
      <c r="E6874" s="118" t="s">
        <v>25582</v>
      </c>
      <c r="F6874" s="118" t="s">
        <v>25604</v>
      </c>
      <c r="G6874" s="118"/>
      <c r="H6874" s="118" t="s">
        <v>4831</v>
      </c>
      <c r="I6874" s="118" t="s">
        <v>7820</v>
      </c>
      <c r="J6874" s="118" t="s">
        <v>7820</v>
      </c>
    </row>
    <row r="6875" spans="1:10" ht="12.75">
      <c r="A6875" s="118" t="s">
        <v>826</v>
      </c>
      <c r="B6875" s="118" t="s">
        <v>25605</v>
      </c>
      <c r="C6875" s="118" t="b">
        <v>0</v>
      </c>
      <c r="D6875" s="118" t="e">
        <f t="shared" ca="1" si="1"/>
        <v>#NAME?</v>
      </c>
      <c r="E6875" s="118" t="s">
        <v>25606</v>
      </c>
      <c r="F6875" s="118" t="s">
        <v>25607</v>
      </c>
      <c r="G6875" s="118"/>
      <c r="H6875" s="118" t="s">
        <v>8671</v>
      </c>
      <c r="I6875" s="118" t="s">
        <v>22993</v>
      </c>
      <c r="J6875" s="118" t="s">
        <v>9660</v>
      </c>
    </row>
    <row r="6876" spans="1:10" ht="12.75">
      <c r="A6876" s="118" t="s">
        <v>873</v>
      </c>
      <c r="B6876" s="118" t="s">
        <v>25608</v>
      </c>
      <c r="C6876" s="118" t="b">
        <v>0</v>
      </c>
      <c r="D6876" s="118" t="e">
        <f t="shared" ca="1" si="1"/>
        <v>#NAME?</v>
      </c>
      <c r="E6876" s="118" t="s">
        <v>25606</v>
      </c>
      <c r="F6876" s="118" t="s">
        <v>25609</v>
      </c>
      <c r="G6876" s="118"/>
      <c r="H6876" s="118" t="s">
        <v>8656</v>
      </c>
      <c r="I6876" s="118" t="s">
        <v>22993</v>
      </c>
      <c r="J6876" s="118" t="s">
        <v>9660</v>
      </c>
    </row>
    <row r="6877" spans="1:10" ht="12.75">
      <c r="A6877" s="118" t="s">
        <v>1069</v>
      </c>
      <c r="B6877" s="118" t="s">
        <v>8550</v>
      </c>
      <c r="C6877" s="118" t="b">
        <v>0</v>
      </c>
      <c r="D6877" s="118" t="e">
        <f t="shared" ca="1" si="1"/>
        <v>#NAME?</v>
      </c>
      <c r="E6877" s="118" t="s">
        <v>25606</v>
      </c>
      <c r="F6877" s="118" t="s">
        <v>25610</v>
      </c>
      <c r="G6877" s="118"/>
      <c r="H6877" s="118" t="s">
        <v>8656</v>
      </c>
      <c r="I6877" s="118" t="s">
        <v>22993</v>
      </c>
      <c r="J6877" s="118" t="s">
        <v>9660</v>
      </c>
    </row>
    <row r="6878" spans="1:10" ht="12.75">
      <c r="A6878" s="118" t="s">
        <v>9762</v>
      </c>
      <c r="B6878" s="118" t="s">
        <v>17853</v>
      </c>
      <c r="C6878" s="118" t="b">
        <v>0</v>
      </c>
      <c r="D6878" s="118" t="e">
        <f t="shared" ca="1" si="1"/>
        <v>#NAME?</v>
      </c>
      <c r="E6878" s="118" t="s">
        <v>25611</v>
      </c>
      <c r="F6878" s="118" t="s">
        <v>25612</v>
      </c>
      <c r="G6878" s="118"/>
      <c r="H6878" s="118" t="s">
        <v>8760</v>
      </c>
      <c r="I6878" s="118" t="s">
        <v>8152</v>
      </c>
      <c r="J6878" s="118" t="s">
        <v>7591</v>
      </c>
    </row>
    <row r="6879" spans="1:10" ht="12.75">
      <c r="A6879" s="118" t="s">
        <v>25613</v>
      </c>
      <c r="B6879" s="118" t="s">
        <v>7702</v>
      </c>
      <c r="C6879" s="118" t="b">
        <v>0</v>
      </c>
      <c r="D6879" s="118" t="e">
        <f t="shared" ca="1" si="1"/>
        <v>#NAME?</v>
      </c>
      <c r="E6879" s="118" t="s">
        <v>25614</v>
      </c>
      <c r="F6879" s="118" t="s">
        <v>25615</v>
      </c>
      <c r="G6879" s="118"/>
      <c r="H6879" s="118" t="s">
        <v>54</v>
      </c>
      <c r="I6879" s="118" t="s">
        <v>7684</v>
      </c>
      <c r="J6879" s="118"/>
    </row>
    <row r="6880" spans="1:10" ht="12.75">
      <c r="A6880" s="118" t="s">
        <v>7924</v>
      </c>
      <c r="B6880" s="118" t="s">
        <v>25616</v>
      </c>
      <c r="C6880" s="118" t="b">
        <v>0</v>
      </c>
      <c r="D6880" s="118" t="e">
        <f t="shared" ca="1" si="1"/>
        <v>#NAME?</v>
      </c>
      <c r="E6880" s="118" t="s">
        <v>25614</v>
      </c>
      <c r="F6880" s="118" t="s">
        <v>25617</v>
      </c>
      <c r="G6880" s="118"/>
      <c r="H6880" s="118" t="s">
        <v>4640</v>
      </c>
      <c r="I6880" s="118" t="s">
        <v>7684</v>
      </c>
      <c r="J6880" s="118"/>
    </row>
    <row r="6881" spans="1:10" ht="12.75">
      <c r="A6881" s="118" t="s">
        <v>25618</v>
      </c>
      <c r="B6881" s="118" t="s">
        <v>11850</v>
      </c>
      <c r="C6881" s="118" t="b">
        <v>0</v>
      </c>
      <c r="D6881" s="118" t="e">
        <f t="shared" ca="1" si="1"/>
        <v>#NAME?</v>
      </c>
      <c r="E6881" s="118" t="s">
        <v>25619</v>
      </c>
      <c r="F6881" s="118" t="s">
        <v>25620</v>
      </c>
      <c r="G6881" s="118"/>
      <c r="H6881" s="118" t="s">
        <v>7611</v>
      </c>
      <c r="I6881" s="118" t="s">
        <v>11902</v>
      </c>
      <c r="J6881" s="118"/>
    </row>
    <row r="6882" spans="1:10" ht="12.75">
      <c r="A6882" s="118" t="s">
        <v>2645</v>
      </c>
      <c r="B6882" s="118" t="s">
        <v>19349</v>
      </c>
      <c r="C6882" s="118" t="b">
        <v>0</v>
      </c>
      <c r="D6882" s="118" t="e">
        <f t="shared" ca="1" si="1"/>
        <v>#NAME?</v>
      </c>
      <c r="E6882" s="118" t="s">
        <v>25621</v>
      </c>
      <c r="F6882" s="118" t="s">
        <v>25622</v>
      </c>
      <c r="G6882" s="118"/>
      <c r="H6882" s="118" t="s">
        <v>4276</v>
      </c>
      <c r="I6882" s="118" t="s">
        <v>9659</v>
      </c>
      <c r="J6882" s="118" t="s">
        <v>9660</v>
      </c>
    </row>
    <row r="6883" spans="1:10" ht="12.75">
      <c r="A6883" s="118" t="s">
        <v>13402</v>
      </c>
      <c r="B6883" s="118" t="s">
        <v>25623</v>
      </c>
      <c r="C6883" s="118" t="b">
        <v>0</v>
      </c>
      <c r="D6883" s="118" t="e">
        <f t="shared" ca="1" si="1"/>
        <v>#NAME?</v>
      </c>
      <c r="E6883" s="118" t="s">
        <v>25624</v>
      </c>
      <c r="F6883" s="118" t="s">
        <v>25625</v>
      </c>
      <c r="G6883" s="118"/>
      <c r="H6883" s="118" t="s">
        <v>4640</v>
      </c>
      <c r="I6883" s="118" t="s">
        <v>19353</v>
      </c>
      <c r="J6883" s="118" t="s">
        <v>7622</v>
      </c>
    </row>
    <row r="6884" spans="1:10" ht="12.75">
      <c r="A6884" s="118" t="s">
        <v>25626</v>
      </c>
      <c r="B6884" s="118" t="s">
        <v>2441</v>
      </c>
      <c r="C6884" s="118" t="b">
        <v>0</v>
      </c>
      <c r="D6884" s="118" t="e">
        <f t="shared" ca="1" si="1"/>
        <v>#NAME?</v>
      </c>
      <c r="E6884" s="118" t="s">
        <v>25627</v>
      </c>
      <c r="F6884" s="118" t="s">
        <v>25628</v>
      </c>
      <c r="G6884" s="118"/>
      <c r="H6884" s="118" t="s">
        <v>7855</v>
      </c>
      <c r="I6884" s="118"/>
      <c r="J6884" s="118"/>
    </row>
    <row r="6885" spans="1:10" ht="12.75">
      <c r="A6885" s="118" t="s">
        <v>7757</v>
      </c>
      <c r="B6885" s="118" t="s">
        <v>1596</v>
      </c>
      <c r="C6885" s="118" t="b">
        <v>0</v>
      </c>
      <c r="D6885" s="118" t="e">
        <f t="shared" ca="1" si="1"/>
        <v>#NAME?</v>
      </c>
      <c r="E6885" s="118" t="s">
        <v>25629</v>
      </c>
      <c r="F6885" s="118" t="s">
        <v>25630</v>
      </c>
      <c r="G6885" s="118"/>
      <c r="H6885" s="118" t="s">
        <v>8144</v>
      </c>
      <c r="I6885" s="118" t="s">
        <v>9131</v>
      </c>
      <c r="J6885" s="118" t="s">
        <v>7622</v>
      </c>
    </row>
    <row r="6886" spans="1:10" ht="12.75">
      <c r="A6886" s="118" t="s">
        <v>25631</v>
      </c>
      <c r="B6886" s="118" t="s">
        <v>25632</v>
      </c>
      <c r="C6886" s="118" t="b">
        <v>0</v>
      </c>
      <c r="D6886" s="118" t="e">
        <f t="shared" ca="1" si="1"/>
        <v>#NAME?</v>
      </c>
      <c r="E6886" s="118" t="s">
        <v>25629</v>
      </c>
      <c r="F6886" s="118" t="s">
        <v>25633</v>
      </c>
      <c r="G6886" s="118"/>
      <c r="H6886" s="118" t="s">
        <v>8144</v>
      </c>
      <c r="I6886" s="118" t="s">
        <v>9131</v>
      </c>
      <c r="J6886" s="118" t="s">
        <v>7622</v>
      </c>
    </row>
    <row r="6887" spans="1:10" ht="12.75">
      <c r="A6887" s="118" t="s">
        <v>25634</v>
      </c>
      <c r="B6887" s="118" t="s">
        <v>9085</v>
      </c>
      <c r="C6887" s="118" t="b">
        <v>0</v>
      </c>
      <c r="D6887" s="118" t="e">
        <f t="shared" ca="1" si="1"/>
        <v>#NAME?</v>
      </c>
      <c r="E6887" s="118" t="s">
        <v>25629</v>
      </c>
      <c r="F6887" s="118" t="s">
        <v>25635</v>
      </c>
      <c r="G6887" s="118"/>
      <c r="H6887" s="118" t="s">
        <v>4305</v>
      </c>
      <c r="I6887" s="118" t="s">
        <v>9131</v>
      </c>
      <c r="J6887" s="118" t="s">
        <v>7622</v>
      </c>
    </row>
    <row r="6888" spans="1:10" ht="12.75">
      <c r="A6888" s="118" t="s">
        <v>8556</v>
      </c>
      <c r="B6888" s="118" t="s">
        <v>1722</v>
      </c>
      <c r="C6888" s="118" t="b">
        <v>0</v>
      </c>
      <c r="D6888" s="118" t="e">
        <f t="shared" ca="1" si="1"/>
        <v>#NAME?</v>
      </c>
      <c r="E6888" s="118" t="s">
        <v>25629</v>
      </c>
      <c r="F6888" s="118" t="s">
        <v>25636</v>
      </c>
      <c r="G6888" s="118"/>
      <c r="H6888" s="118" t="s">
        <v>5584</v>
      </c>
      <c r="I6888" s="118" t="s">
        <v>9131</v>
      </c>
      <c r="J6888" s="118" t="s">
        <v>7622</v>
      </c>
    </row>
    <row r="6889" spans="1:10" ht="12.75">
      <c r="A6889" s="118" t="s">
        <v>873</v>
      </c>
      <c r="B6889" s="118" t="s">
        <v>25637</v>
      </c>
      <c r="C6889" s="118" t="b">
        <v>0</v>
      </c>
      <c r="D6889" s="118" t="e">
        <f t="shared" ca="1" si="1"/>
        <v>#NAME?</v>
      </c>
      <c r="E6889" s="118" t="s">
        <v>25629</v>
      </c>
      <c r="F6889" s="118" t="s">
        <v>25638</v>
      </c>
      <c r="G6889" s="118"/>
      <c r="H6889" s="118" t="s">
        <v>8144</v>
      </c>
      <c r="I6889" s="118" t="s">
        <v>9131</v>
      </c>
      <c r="J6889" s="118" t="s">
        <v>7622</v>
      </c>
    </row>
    <row r="6890" spans="1:10" ht="12.75">
      <c r="A6890" s="118" t="s">
        <v>25639</v>
      </c>
      <c r="B6890" s="118" t="s">
        <v>25640</v>
      </c>
      <c r="C6890" s="118" t="b">
        <v>0</v>
      </c>
      <c r="D6890" s="118" t="e">
        <f t="shared" ca="1" si="1"/>
        <v>#NAME?</v>
      </c>
      <c r="E6890" s="118" t="s">
        <v>25629</v>
      </c>
      <c r="F6890" s="118" t="s">
        <v>25641</v>
      </c>
      <c r="G6890" s="118"/>
      <c r="H6890" s="118" t="s">
        <v>11885</v>
      </c>
      <c r="I6890" s="118" t="s">
        <v>9131</v>
      </c>
      <c r="J6890" s="118" t="s">
        <v>7622</v>
      </c>
    </row>
    <row r="6891" spans="1:10" ht="12.75">
      <c r="A6891" s="118" t="s">
        <v>1769</v>
      </c>
      <c r="B6891" s="118" t="s">
        <v>25642</v>
      </c>
      <c r="C6891" s="118" t="b">
        <v>0</v>
      </c>
      <c r="D6891" s="118" t="e">
        <f t="shared" ca="1" si="1"/>
        <v>#NAME?</v>
      </c>
      <c r="E6891" s="118" t="s">
        <v>25629</v>
      </c>
      <c r="F6891" s="118" t="s">
        <v>25643</v>
      </c>
      <c r="G6891" s="118"/>
      <c r="H6891" s="118" t="s">
        <v>4305</v>
      </c>
      <c r="I6891" s="118" t="s">
        <v>9131</v>
      </c>
      <c r="J6891" s="118" t="s">
        <v>7622</v>
      </c>
    </row>
    <row r="6892" spans="1:10" ht="12.75">
      <c r="A6892" s="118" t="s">
        <v>1026</v>
      </c>
      <c r="B6892" s="118" t="s">
        <v>25644</v>
      </c>
      <c r="C6892" s="118" t="b">
        <v>0</v>
      </c>
      <c r="D6892" s="118" t="e">
        <f t="shared" ca="1" si="1"/>
        <v>#NAME?</v>
      </c>
      <c r="E6892" s="118" t="s">
        <v>25645</v>
      </c>
      <c r="F6892" s="118" t="s">
        <v>25646</v>
      </c>
      <c r="G6892" s="118"/>
      <c r="H6892" s="118" t="s">
        <v>4278</v>
      </c>
      <c r="I6892" s="118" t="s">
        <v>25647</v>
      </c>
      <c r="J6892" s="118" t="s">
        <v>7795</v>
      </c>
    </row>
    <row r="6893" spans="1:10" ht="12.75">
      <c r="A6893" s="118" t="s">
        <v>25648</v>
      </c>
      <c r="B6893" s="118" t="s">
        <v>25649</v>
      </c>
      <c r="C6893" s="118" t="b">
        <v>0</v>
      </c>
      <c r="D6893" s="118" t="e">
        <f t="shared" ca="1" si="1"/>
        <v>#NAME?</v>
      </c>
      <c r="E6893" s="118" t="s">
        <v>25650</v>
      </c>
      <c r="F6893" s="118" t="s">
        <v>25651</v>
      </c>
      <c r="G6893" s="118"/>
      <c r="H6893" s="118" t="s">
        <v>4276</v>
      </c>
      <c r="I6893" s="118" t="s">
        <v>8990</v>
      </c>
      <c r="J6893" s="118"/>
    </row>
    <row r="6894" spans="1:10" ht="12.75">
      <c r="A6894" s="118" t="s">
        <v>25652</v>
      </c>
      <c r="B6894" s="118" t="s">
        <v>25653</v>
      </c>
      <c r="C6894" s="118" t="b">
        <v>0</v>
      </c>
      <c r="D6894" s="118" t="e">
        <f t="shared" ca="1" si="1"/>
        <v>#NAME?</v>
      </c>
      <c r="E6894" s="118" t="s">
        <v>25654</v>
      </c>
      <c r="F6894" s="118" t="s">
        <v>25655</v>
      </c>
      <c r="G6894" s="118"/>
      <c r="H6894" s="118" t="s">
        <v>5064</v>
      </c>
      <c r="I6894" s="118" t="s">
        <v>8990</v>
      </c>
      <c r="J6894" s="118"/>
    </row>
    <row r="6895" spans="1:10" ht="12.75">
      <c r="A6895" s="118" t="s">
        <v>25656</v>
      </c>
      <c r="B6895" s="118" t="s">
        <v>25657</v>
      </c>
      <c r="C6895" s="118" t="b">
        <v>0</v>
      </c>
      <c r="D6895" s="118" t="e">
        <f t="shared" ca="1" si="1"/>
        <v>#NAME?</v>
      </c>
      <c r="E6895" s="118" t="s">
        <v>25658</v>
      </c>
      <c r="F6895" s="118" t="s">
        <v>25659</v>
      </c>
      <c r="G6895" s="118"/>
      <c r="H6895" s="118" t="s">
        <v>10534</v>
      </c>
      <c r="I6895" s="118" t="s">
        <v>8990</v>
      </c>
      <c r="J6895" s="118"/>
    </row>
    <row r="6896" spans="1:10" ht="12.75">
      <c r="A6896" s="118" t="s">
        <v>1235</v>
      </c>
      <c r="B6896" s="118" t="s">
        <v>20499</v>
      </c>
      <c r="C6896" s="118" t="b">
        <v>0</v>
      </c>
      <c r="D6896" s="118" t="e">
        <f t="shared" ca="1" si="1"/>
        <v>#NAME?</v>
      </c>
      <c r="E6896" s="118" t="s">
        <v>25660</v>
      </c>
      <c r="F6896" s="118" t="s">
        <v>25661</v>
      </c>
      <c r="G6896" s="118"/>
      <c r="H6896" s="118" t="s">
        <v>8144</v>
      </c>
      <c r="I6896" s="118" t="s">
        <v>1603</v>
      </c>
      <c r="J6896" s="118" t="s">
        <v>7756</v>
      </c>
    </row>
    <row r="6897" spans="1:10" ht="12.75">
      <c r="A6897" s="118" t="s">
        <v>25662</v>
      </c>
      <c r="B6897" s="118" t="s">
        <v>25663</v>
      </c>
      <c r="C6897" s="118" t="b">
        <v>0</v>
      </c>
      <c r="D6897" s="118" t="e">
        <f t="shared" ca="1" si="1"/>
        <v>#NAME?</v>
      </c>
      <c r="E6897" s="118" t="s">
        <v>25660</v>
      </c>
      <c r="F6897" s="118" t="s">
        <v>25664</v>
      </c>
      <c r="G6897" s="118"/>
      <c r="H6897" s="118" t="s">
        <v>4276</v>
      </c>
      <c r="I6897" s="118" t="s">
        <v>1603</v>
      </c>
      <c r="J6897" s="118" t="s">
        <v>7756</v>
      </c>
    </row>
    <row r="6898" spans="1:10" ht="12.75">
      <c r="A6898" s="118" t="s">
        <v>23995</v>
      </c>
      <c r="B6898" s="118" t="s">
        <v>25665</v>
      </c>
      <c r="C6898" s="118" t="b">
        <v>0</v>
      </c>
      <c r="D6898" s="118" t="e">
        <f t="shared" ca="1" si="1"/>
        <v>#NAME?</v>
      </c>
      <c r="E6898" s="118" t="s">
        <v>25660</v>
      </c>
      <c r="F6898" s="118" t="s">
        <v>25666</v>
      </c>
      <c r="G6898" s="118"/>
      <c r="H6898" s="118" t="s">
        <v>4276</v>
      </c>
      <c r="I6898" s="118" t="s">
        <v>1603</v>
      </c>
      <c r="J6898" s="118" t="s">
        <v>7756</v>
      </c>
    </row>
    <row r="6899" spans="1:10" ht="12.75">
      <c r="A6899" s="118" t="s">
        <v>1266</v>
      </c>
      <c r="B6899" s="118" t="s">
        <v>25667</v>
      </c>
      <c r="C6899" s="118" t="b">
        <v>0</v>
      </c>
      <c r="D6899" s="118" t="e">
        <f t="shared" ca="1" si="1"/>
        <v>#NAME?</v>
      </c>
      <c r="E6899" s="118" t="s">
        <v>25668</v>
      </c>
      <c r="F6899" s="118" t="s">
        <v>25669</v>
      </c>
      <c r="G6899" s="118"/>
      <c r="H6899" s="118" t="s">
        <v>54</v>
      </c>
      <c r="I6899" s="118" t="s">
        <v>3131</v>
      </c>
      <c r="J6899" s="118" t="s">
        <v>7622</v>
      </c>
    </row>
    <row r="6900" spans="1:10" ht="12.75">
      <c r="A6900" s="118" t="s">
        <v>1129</v>
      </c>
      <c r="B6900" s="118" t="s">
        <v>10491</v>
      </c>
      <c r="C6900" s="118" t="b">
        <v>0</v>
      </c>
      <c r="D6900" s="118" t="e">
        <f t="shared" ca="1" si="1"/>
        <v>#NAME?</v>
      </c>
      <c r="E6900" s="118" t="s">
        <v>25668</v>
      </c>
      <c r="F6900" s="118" t="s">
        <v>25670</v>
      </c>
      <c r="G6900" s="118"/>
      <c r="H6900" s="118" t="s">
        <v>4276</v>
      </c>
      <c r="I6900" s="118" t="s">
        <v>3131</v>
      </c>
      <c r="J6900" s="118" t="s">
        <v>7622</v>
      </c>
    </row>
    <row r="6901" spans="1:10" ht="12.75">
      <c r="A6901" s="118" t="s">
        <v>1468</v>
      </c>
      <c r="B6901" s="118" t="s">
        <v>9163</v>
      </c>
      <c r="C6901" s="118" t="b">
        <v>0</v>
      </c>
      <c r="D6901" s="118" t="e">
        <f t="shared" ca="1" si="1"/>
        <v>#NAME?</v>
      </c>
      <c r="E6901" s="118" t="s">
        <v>25668</v>
      </c>
      <c r="F6901" s="118" t="s">
        <v>25671</v>
      </c>
      <c r="G6901" s="118"/>
      <c r="H6901" s="118" t="s">
        <v>4276</v>
      </c>
      <c r="I6901" s="118" t="s">
        <v>3131</v>
      </c>
      <c r="J6901" s="118" t="s">
        <v>7622</v>
      </c>
    </row>
    <row r="6902" spans="1:10" ht="12.75">
      <c r="A6902" s="118" t="s">
        <v>25672</v>
      </c>
      <c r="B6902" s="118" t="s">
        <v>25673</v>
      </c>
      <c r="C6902" s="118" t="b">
        <v>0</v>
      </c>
      <c r="D6902" s="118" t="e">
        <f t="shared" ca="1" si="1"/>
        <v>#NAME?</v>
      </c>
      <c r="E6902" s="118" t="s">
        <v>25674</v>
      </c>
      <c r="F6902" s="118" t="s">
        <v>25675</v>
      </c>
      <c r="G6902" s="118"/>
      <c r="H6902" s="118" t="s">
        <v>5302</v>
      </c>
      <c r="I6902" s="118" t="s">
        <v>9767</v>
      </c>
      <c r="J6902" s="118" t="s">
        <v>9768</v>
      </c>
    </row>
    <row r="6903" spans="1:10" ht="12.75">
      <c r="A6903" s="118" t="s">
        <v>25676</v>
      </c>
      <c r="B6903" s="118" t="s">
        <v>25677</v>
      </c>
      <c r="C6903" s="118" t="b">
        <v>0</v>
      </c>
      <c r="D6903" s="118" t="e">
        <f t="shared" ca="1" si="1"/>
        <v>#NAME?</v>
      </c>
      <c r="E6903" s="118" t="s">
        <v>25674</v>
      </c>
      <c r="F6903" s="118" t="s">
        <v>25678</v>
      </c>
      <c r="G6903" s="118"/>
      <c r="H6903" s="118" t="s">
        <v>4276</v>
      </c>
      <c r="I6903" s="118" t="s">
        <v>9767</v>
      </c>
      <c r="J6903" s="118" t="s">
        <v>9768</v>
      </c>
    </row>
    <row r="6904" spans="1:10" ht="12.75">
      <c r="A6904" s="118" t="s">
        <v>9318</v>
      </c>
      <c r="B6904" s="118" t="s">
        <v>25679</v>
      </c>
      <c r="C6904" s="118" t="b">
        <v>0</v>
      </c>
      <c r="D6904" s="118" t="e">
        <f t="shared" ca="1" si="1"/>
        <v>#NAME?</v>
      </c>
      <c r="E6904" s="118" t="s">
        <v>25680</v>
      </c>
      <c r="F6904" s="118" t="s">
        <v>25681</v>
      </c>
      <c r="G6904" s="118"/>
      <c r="H6904" s="118" t="s">
        <v>54</v>
      </c>
      <c r="I6904" s="118" t="s">
        <v>25682</v>
      </c>
      <c r="J6904" s="118" t="s">
        <v>9146</v>
      </c>
    </row>
    <row r="6905" spans="1:10" ht="12.75">
      <c r="A6905" s="118" t="s">
        <v>1081</v>
      </c>
      <c r="B6905" s="118" t="s">
        <v>25683</v>
      </c>
      <c r="C6905" s="118" t="b">
        <v>0</v>
      </c>
      <c r="D6905" s="118" t="e">
        <f t="shared" ca="1" si="1"/>
        <v>#NAME?</v>
      </c>
      <c r="E6905" s="118" t="s">
        <v>25680</v>
      </c>
      <c r="F6905" s="118" t="s">
        <v>25684</v>
      </c>
      <c r="G6905" s="118"/>
      <c r="H6905" s="118" t="s">
        <v>5961</v>
      </c>
      <c r="I6905" s="118" t="s">
        <v>25682</v>
      </c>
      <c r="J6905" s="118" t="s">
        <v>9146</v>
      </c>
    </row>
    <row r="6906" spans="1:10" ht="12.75">
      <c r="A6906" s="118" t="s">
        <v>25685</v>
      </c>
      <c r="B6906" s="118" t="s">
        <v>8584</v>
      </c>
      <c r="C6906" s="118" t="b">
        <v>0</v>
      </c>
      <c r="D6906" s="118" t="e">
        <f t="shared" ca="1" si="1"/>
        <v>#NAME?</v>
      </c>
      <c r="E6906" s="118" t="s">
        <v>25680</v>
      </c>
      <c r="F6906" s="118" t="s">
        <v>25686</v>
      </c>
      <c r="G6906" s="118"/>
      <c r="H6906" s="118" t="s">
        <v>54</v>
      </c>
      <c r="I6906" s="118" t="s">
        <v>25682</v>
      </c>
      <c r="J6906" s="118" t="s">
        <v>9146</v>
      </c>
    </row>
    <row r="6907" spans="1:10" ht="12.75">
      <c r="A6907" s="118" t="s">
        <v>873</v>
      </c>
      <c r="B6907" s="118" t="s">
        <v>25687</v>
      </c>
      <c r="C6907" s="118" t="b">
        <v>0</v>
      </c>
      <c r="D6907" s="118" t="e">
        <f t="shared" ca="1" si="1"/>
        <v>#NAME?</v>
      </c>
      <c r="E6907" s="118" t="s">
        <v>25680</v>
      </c>
      <c r="F6907" s="118" t="s">
        <v>25688</v>
      </c>
      <c r="G6907" s="118"/>
      <c r="H6907" s="118" t="s">
        <v>54</v>
      </c>
      <c r="I6907" s="118" t="s">
        <v>25682</v>
      </c>
      <c r="J6907" s="118" t="s">
        <v>9146</v>
      </c>
    </row>
    <row r="6908" spans="1:10" ht="12.75">
      <c r="A6908" s="118" t="s">
        <v>10777</v>
      </c>
      <c r="B6908" s="118" t="s">
        <v>24864</v>
      </c>
      <c r="C6908" s="118" t="b">
        <v>0</v>
      </c>
      <c r="D6908" s="118" t="e">
        <f t="shared" ca="1" si="1"/>
        <v>#NAME?</v>
      </c>
      <c r="E6908" s="118" t="s">
        <v>25680</v>
      </c>
      <c r="F6908" s="118" t="s">
        <v>25689</v>
      </c>
      <c r="G6908" s="118"/>
      <c r="H6908" s="118" t="s">
        <v>54</v>
      </c>
      <c r="I6908" s="118" t="s">
        <v>25682</v>
      </c>
      <c r="J6908" s="118" t="s">
        <v>9146</v>
      </c>
    </row>
    <row r="6909" spans="1:10" ht="12.75">
      <c r="A6909" s="118" t="s">
        <v>25690</v>
      </c>
      <c r="B6909" s="118" t="s">
        <v>1562</v>
      </c>
      <c r="C6909" s="118" t="b">
        <v>0</v>
      </c>
      <c r="D6909" s="118" t="e">
        <f t="shared" ca="1" si="1"/>
        <v>#NAME?</v>
      </c>
      <c r="E6909" s="118" t="s">
        <v>25691</v>
      </c>
      <c r="F6909" s="118" t="s">
        <v>25692</v>
      </c>
      <c r="G6909" s="118"/>
      <c r="H6909" s="118" t="s">
        <v>54</v>
      </c>
      <c r="I6909" s="118" t="s">
        <v>14583</v>
      </c>
      <c r="J6909" s="118" t="s">
        <v>10630</v>
      </c>
    </row>
    <row r="6910" spans="1:10" ht="12.75">
      <c r="A6910" s="118" t="s">
        <v>1591</v>
      </c>
      <c r="B6910" s="118" t="s">
        <v>7626</v>
      </c>
      <c r="C6910" s="118" t="b">
        <v>0</v>
      </c>
      <c r="D6910" s="118" t="e">
        <f t="shared" ca="1" si="1"/>
        <v>#NAME?</v>
      </c>
      <c r="E6910" s="118" t="s">
        <v>25693</v>
      </c>
      <c r="F6910" s="118" t="s">
        <v>25694</v>
      </c>
      <c r="G6910" s="118"/>
      <c r="H6910" s="118" t="s">
        <v>4278</v>
      </c>
      <c r="I6910" s="118" t="s">
        <v>3131</v>
      </c>
      <c r="J6910" s="118" t="s">
        <v>7622</v>
      </c>
    </row>
    <row r="6911" spans="1:10" ht="12.75">
      <c r="A6911" s="118" t="s">
        <v>2226</v>
      </c>
      <c r="B6911" s="118" t="s">
        <v>25695</v>
      </c>
      <c r="C6911" s="118" t="b">
        <v>0</v>
      </c>
      <c r="D6911" s="118" t="e">
        <f t="shared" ca="1" si="1"/>
        <v>#NAME?</v>
      </c>
      <c r="E6911" s="118" t="s">
        <v>25693</v>
      </c>
      <c r="F6911" s="118" t="s">
        <v>25696</v>
      </c>
      <c r="G6911" s="118"/>
      <c r="H6911" s="118" t="s">
        <v>4278</v>
      </c>
      <c r="I6911" s="118" t="s">
        <v>3131</v>
      </c>
      <c r="J6911" s="118" t="s">
        <v>7622</v>
      </c>
    </row>
    <row r="6912" spans="1:10" ht="12.75">
      <c r="A6912" s="118" t="s">
        <v>15067</v>
      </c>
      <c r="B6912" s="118" t="s">
        <v>25697</v>
      </c>
      <c r="C6912" s="118" t="b">
        <v>0</v>
      </c>
      <c r="D6912" s="118" t="e">
        <f t="shared" ca="1" si="1"/>
        <v>#NAME?</v>
      </c>
      <c r="E6912" s="118" t="s">
        <v>25693</v>
      </c>
      <c r="F6912" s="118" t="s">
        <v>25698</v>
      </c>
      <c r="G6912" s="118"/>
      <c r="H6912" s="118" t="s">
        <v>7611</v>
      </c>
      <c r="I6912" s="118" t="s">
        <v>3131</v>
      </c>
      <c r="J6912" s="118" t="s">
        <v>7622</v>
      </c>
    </row>
    <row r="6913" spans="1:10" ht="12.75">
      <c r="A6913" s="118" t="s">
        <v>15135</v>
      </c>
      <c r="B6913" s="118" t="s">
        <v>25699</v>
      </c>
      <c r="C6913" s="118" t="b">
        <v>0</v>
      </c>
      <c r="D6913" s="118" t="e">
        <f t="shared" ca="1" si="1"/>
        <v>#NAME?</v>
      </c>
      <c r="E6913" s="118" t="s">
        <v>25700</v>
      </c>
      <c r="F6913" s="118" t="s">
        <v>25701</v>
      </c>
      <c r="G6913" s="118"/>
      <c r="H6913" s="118" t="s">
        <v>54</v>
      </c>
      <c r="I6913" s="118" t="s">
        <v>7777</v>
      </c>
      <c r="J6913" s="118" t="s">
        <v>7636</v>
      </c>
    </row>
    <row r="6914" spans="1:10" ht="12.75">
      <c r="A6914" s="118" t="s">
        <v>969</v>
      </c>
      <c r="B6914" s="118" t="s">
        <v>25702</v>
      </c>
      <c r="C6914" s="118" t="b">
        <v>0</v>
      </c>
      <c r="D6914" s="118" t="e">
        <f t="shared" ca="1" si="1"/>
        <v>#NAME?</v>
      </c>
      <c r="E6914" s="118" t="s">
        <v>25700</v>
      </c>
      <c r="F6914" s="118" t="s">
        <v>25703</v>
      </c>
      <c r="G6914" s="118"/>
      <c r="H6914" s="118" t="s">
        <v>54</v>
      </c>
      <c r="I6914" s="118" t="s">
        <v>7777</v>
      </c>
      <c r="J6914" s="118" t="s">
        <v>7636</v>
      </c>
    </row>
    <row r="6915" spans="1:10" ht="12.75">
      <c r="A6915" s="118" t="s">
        <v>1525</v>
      </c>
      <c r="B6915" s="118" t="s">
        <v>19189</v>
      </c>
      <c r="C6915" s="118" t="b">
        <v>0</v>
      </c>
      <c r="D6915" s="118" t="e">
        <f t="shared" ca="1" si="1"/>
        <v>#NAME?</v>
      </c>
      <c r="E6915" s="118" t="s">
        <v>25700</v>
      </c>
      <c r="F6915" s="118" t="s">
        <v>25704</v>
      </c>
      <c r="G6915" s="118"/>
      <c r="H6915" s="118" t="s">
        <v>8346</v>
      </c>
      <c r="I6915" s="118" t="s">
        <v>7777</v>
      </c>
      <c r="J6915" s="118" t="s">
        <v>7636</v>
      </c>
    </row>
    <row r="6916" spans="1:10" ht="12.75">
      <c r="A6916" s="118" t="s">
        <v>25705</v>
      </c>
      <c r="B6916" s="118" t="s">
        <v>25706</v>
      </c>
      <c r="C6916" s="118" t="b">
        <v>0</v>
      </c>
      <c r="D6916" s="118" t="e">
        <f t="shared" ca="1" si="1"/>
        <v>#NAME?</v>
      </c>
      <c r="E6916" s="118" t="s">
        <v>25700</v>
      </c>
      <c r="F6916" s="118" t="s">
        <v>25707</v>
      </c>
      <c r="G6916" s="118"/>
      <c r="H6916" s="118" t="s">
        <v>54</v>
      </c>
      <c r="I6916" s="118" t="s">
        <v>7777</v>
      </c>
      <c r="J6916" s="118" t="s">
        <v>7636</v>
      </c>
    </row>
    <row r="6917" spans="1:10" ht="12.75">
      <c r="A6917" s="118" t="s">
        <v>995</v>
      </c>
      <c r="B6917" s="118" t="s">
        <v>25708</v>
      </c>
      <c r="C6917" s="118" t="b">
        <v>0</v>
      </c>
      <c r="D6917" s="118" t="e">
        <f t="shared" ca="1" si="1"/>
        <v>#NAME?</v>
      </c>
      <c r="E6917" s="118" t="s">
        <v>25700</v>
      </c>
      <c r="F6917" s="118" t="s">
        <v>25709</v>
      </c>
      <c r="G6917" s="118"/>
      <c r="H6917" s="118" t="s">
        <v>54</v>
      </c>
      <c r="I6917" s="118" t="s">
        <v>7777</v>
      </c>
      <c r="J6917" s="118" t="s">
        <v>7636</v>
      </c>
    </row>
    <row r="6918" spans="1:10" ht="12.75">
      <c r="A6918" s="118" t="s">
        <v>8584</v>
      </c>
      <c r="B6918" s="118" t="s">
        <v>25710</v>
      </c>
      <c r="C6918" s="118" t="b">
        <v>0</v>
      </c>
      <c r="D6918" s="118" t="e">
        <f t="shared" ca="1" si="1"/>
        <v>#NAME?</v>
      </c>
      <c r="E6918" s="118" t="s">
        <v>25711</v>
      </c>
      <c r="F6918" s="118" t="s">
        <v>25712</v>
      </c>
      <c r="G6918" s="118"/>
      <c r="H6918" s="118" t="s">
        <v>4276</v>
      </c>
      <c r="I6918" s="118" t="s">
        <v>7820</v>
      </c>
      <c r="J6918" s="118" t="s">
        <v>7820</v>
      </c>
    </row>
    <row r="6919" spans="1:10" ht="12.75">
      <c r="A6919" s="118" t="s">
        <v>814</v>
      </c>
      <c r="B6919" s="118" t="s">
        <v>22357</v>
      </c>
      <c r="C6919" s="118" t="b">
        <v>0</v>
      </c>
      <c r="D6919" s="118" t="e">
        <f t="shared" ca="1" si="1"/>
        <v>#NAME?</v>
      </c>
      <c r="E6919" s="118" t="s">
        <v>25711</v>
      </c>
      <c r="F6919" s="118" t="s">
        <v>25713</v>
      </c>
      <c r="G6919" s="118"/>
      <c r="H6919" s="118" t="s">
        <v>4485</v>
      </c>
      <c r="I6919" s="118" t="s">
        <v>7820</v>
      </c>
      <c r="J6919" s="118" t="s">
        <v>7820</v>
      </c>
    </row>
    <row r="6920" spans="1:10" ht="12.75">
      <c r="A6920" s="118" t="s">
        <v>7587</v>
      </c>
      <c r="B6920" s="118" t="s">
        <v>25714</v>
      </c>
      <c r="C6920" s="118" t="b">
        <v>0</v>
      </c>
      <c r="D6920" s="118" t="e">
        <f t="shared" ca="1" si="1"/>
        <v>#NAME?</v>
      </c>
      <c r="E6920" s="118" t="s">
        <v>25711</v>
      </c>
      <c r="F6920" s="118" t="s">
        <v>25715</v>
      </c>
      <c r="G6920" s="118"/>
      <c r="H6920" s="118" t="s">
        <v>4831</v>
      </c>
      <c r="I6920" s="118" t="s">
        <v>7820</v>
      </c>
      <c r="J6920" s="118" t="s">
        <v>7820</v>
      </c>
    </row>
    <row r="6921" spans="1:10" ht="12.75">
      <c r="A6921" s="118" t="s">
        <v>8748</v>
      </c>
      <c r="B6921" s="118" t="s">
        <v>25716</v>
      </c>
      <c r="C6921" s="118" t="b">
        <v>0</v>
      </c>
      <c r="D6921" s="118" t="e">
        <f t="shared" ca="1" si="1"/>
        <v>#NAME?</v>
      </c>
      <c r="E6921" s="118" t="s">
        <v>25711</v>
      </c>
      <c r="F6921" s="118" t="s">
        <v>25717</v>
      </c>
      <c r="G6921" s="118"/>
      <c r="H6921" s="118" t="s">
        <v>4276</v>
      </c>
      <c r="I6921" s="118" t="s">
        <v>7820</v>
      </c>
      <c r="J6921" s="118" t="s">
        <v>7820</v>
      </c>
    </row>
    <row r="6922" spans="1:10" ht="12.75">
      <c r="A6922" s="118" t="s">
        <v>25718</v>
      </c>
      <c r="B6922" s="118" t="s">
        <v>9440</v>
      </c>
      <c r="C6922" s="118" t="b">
        <v>0</v>
      </c>
      <c r="D6922" s="118" t="e">
        <f t="shared" ca="1" si="1"/>
        <v>#NAME?</v>
      </c>
      <c r="E6922" s="118" t="s">
        <v>25711</v>
      </c>
      <c r="F6922" s="118" t="s">
        <v>25719</v>
      </c>
      <c r="G6922" s="118"/>
      <c r="H6922" s="118" t="s">
        <v>4831</v>
      </c>
      <c r="I6922" s="118" t="s">
        <v>7820</v>
      </c>
      <c r="J6922" s="118" t="s">
        <v>7820</v>
      </c>
    </row>
    <row r="6923" spans="1:10" ht="12.75">
      <c r="A6923" s="118" t="s">
        <v>10990</v>
      </c>
      <c r="B6923" s="118" t="s">
        <v>25450</v>
      </c>
      <c r="C6923" s="118" t="b">
        <v>0</v>
      </c>
      <c r="D6923" s="118" t="e">
        <f t="shared" ca="1" si="1"/>
        <v>#NAME?</v>
      </c>
      <c r="E6923" s="118" t="s">
        <v>25711</v>
      </c>
      <c r="F6923" s="118" t="s">
        <v>25720</v>
      </c>
      <c r="G6923" s="118"/>
      <c r="H6923" s="118" t="s">
        <v>4276</v>
      </c>
      <c r="I6923" s="118" t="s">
        <v>7820</v>
      </c>
      <c r="J6923" s="118" t="s">
        <v>7820</v>
      </c>
    </row>
    <row r="6924" spans="1:10" ht="12.75">
      <c r="A6924" s="118" t="s">
        <v>15552</v>
      </c>
      <c r="B6924" s="118" t="s">
        <v>25216</v>
      </c>
      <c r="C6924" s="118" t="b">
        <v>0</v>
      </c>
      <c r="D6924" s="118" t="e">
        <f t="shared" ca="1" si="1"/>
        <v>#NAME?</v>
      </c>
      <c r="E6924" s="118" t="s">
        <v>25711</v>
      </c>
      <c r="F6924" s="118" t="s">
        <v>25721</v>
      </c>
      <c r="G6924" s="118"/>
      <c r="H6924" s="118" t="s">
        <v>4276</v>
      </c>
      <c r="I6924" s="118" t="s">
        <v>7820</v>
      </c>
      <c r="J6924" s="118" t="s">
        <v>7820</v>
      </c>
    </row>
    <row r="6925" spans="1:10" ht="12.75">
      <c r="A6925" s="118" t="s">
        <v>1173</v>
      </c>
      <c r="B6925" s="118" t="s">
        <v>23481</v>
      </c>
      <c r="C6925" s="118" t="b">
        <v>0</v>
      </c>
      <c r="D6925" s="118" t="e">
        <f t="shared" ca="1" si="1"/>
        <v>#NAME?</v>
      </c>
      <c r="E6925" s="118" t="s">
        <v>25711</v>
      </c>
      <c r="F6925" s="118" t="s">
        <v>25722</v>
      </c>
      <c r="G6925" s="118"/>
      <c r="H6925" s="118" t="s">
        <v>4276</v>
      </c>
      <c r="I6925" s="118" t="s">
        <v>7820</v>
      </c>
      <c r="J6925" s="118" t="s">
        <v>7820</v>
      </c>
    </row>
    <row r="6926" spans="1:10" ht="12.75">
      <c r="A6926" s="118" t="s">
        <v>7709</v>
      </c>
      <c r="B6926" s="118" t="s">
        <v>25723</v>
      </c>
      <c r="C6926" s="118" t="b">
        <v>0</v>
      </c>
      <c r="D6926" s="118" t="e">
        <f t="shared" ca="1" si="1"/>
        <v>#NAME?</v>
      </c>
      <c r="E6926" s="118" t="s">
        <v>25711</v>
      </c>
      <c r="F6926" s="118" t="s">
        <v>25724</v>
      </c>
      <c r="G6926" s="118"/>
      <c r="H6926" s="118" t="s">
        <v>4276</v>
      </c>
      <c r="I6926" s="118" t="s">
        <v>7820</v>
      </c>
      <c r="J6926" s="118" t="s">
        <v>7820</v>
      </c>
    </row>
    <row r="6927" spans="1:10" ht="12.75">
      <c r="A6927" s="118" t="s">
        <v>17841</v>
      </c>
      <c r="B6927" s="118" t="s">
        <v>9576</v>
      </c>
      <c r="C6927" s="118" t="b">
        <v>0</v>
      </c>
      <c r="D6927" s="118" t="e">
        <f t="shared" ca="1" si="1"/>
        <v>#NAME?</v>
      </c>
      <c r="E6927" s="118" t="s">
        <v>25711</v>
      </c>
      <c r="F6927" s="118" t="s">
        <v>25725</v>
      </c>
      <c r="G6927" s="118"/>
      <c r="H6927" s="118" t="s">
        <v>4276</v>
      </c>
      <c r="I6927" s="118" t="s">
        <v>7820</v>
      </c>
      <c r="J6927" s="118" t="s">
        <v>7820</v>
      </c>
    </row>
    <row r="6928" spans="1:10" ht="12.75">
      <c r="A6928" s="118" t="s">
        <v>25726</v>
      </c>
      <c r="B6928" s="118" t="s">
        <v>25727</v>
      </c>
      <c r="C6928" s="118" t="b">
        <v>0</v>
      </c>
      <c r="D6928" s="118" t="e">
        <f t="shared" ca="1" si="1"/>
        <v>#NAME?</v>
      </c>
      <c r="E6928" s="118" t="s">
        <v>25711</v>
      </c>
      <c r="F6928" s="118" t="s">
        <v>25728</v>
      </c>
      <c r="G6928" s="118"/>
      <c r="H6928" s="118" t="s">
        <v>4485</v>
      </c>
      <c r="I6928" s="118" t="s">
        <v>7820</v>
      </c>
      <c r="J6928" s="118" t="s">
        <v>7820</v>
      </c>
    </row>
    <row r="6929" spans="1:10" ht="12.75">
      <c r="A6929" s="118" t="s">
        <v>826</v>
      </c>
      <c r="B6929" s="118" t="s">
        <v>18146</v>
      </c>
      <c r="C6929" s="118" t="b">
        <v>0</v>
      </c>
      <c r="D6929" s="118" t="e">
        <f t="shared" ca="1" si="1"/>
        <v>#NAME?</v>
      </c>
      <c r="E6929" s="118" t="s">
        <v>25711</v>
      </c>
      <c r="F6929" s="118" t="s">
        <v>25729</v>
      </c>
      <c r="G6929" s="118"/>
      <c r="H6929" s="118" t="s">
        <v>4276</v>
      </c>
      <c r="I6929" s="118" t="s">
        <v>7820</v>
      </c>
      <c r="J6929" s="118" t="s">
        <v>7820</v>
      </c>
    </row>
    <row r="6930" spans="1:10" ht="12.75">
      <c r="A6930" s="118" t="s">
        <v>826</v>
      </c>
      <c r="B6930" s="118" t="s">
        <v>25730</v>
      </c>
      <c r="C6930" s="118" t="b">
        <v>0</v>
      </c>
      <c r="D6930" s="118" t="e">
        <f t="shared" ca="1" si="1"/>
        <v>#NAME?</v>
      </c>
      <c r="E6930" s="118" t="s">
        <v>25711</v>
      </c>
      <c r="F6930" s="118" t="s">
        <v>25731</v>
      </c>
      <c r="G6930" s="118"/>
      <c r="H6930" s="118" t="s">
        <v>5607</v>
      </c>
      <c r="I6930" s="118" t="s">
        <v>7820</v>
      </c>
      <c r="J6930" s="118" t="s">
        <v>7820</v>
      </c>
    </row>
    <row r="6931" spans="1:10" ht="12.75">
      <c r="A6931" s="118" t="s">
        <v>882</v>
      </c>
      <c r="B6931" s="118" t="s">
        <v>2646</v>
      </c>
      <c r="C6931" s="118" t="b">
        <v>0</v>
      </c>
      <c r="D6931" s="118" t="e">
        <f t="shared" ca="1" si="1"/>
        <v>#NAME?</v>
      </c>
      <c r="E6931" s="118" t="s">
        <v>25711</v>
      </c>
      <c r="F6931" s="118" t="s">
        <v>25732</v>
      </c>
      <c r="G6931" s="118"/>
      <c r="H6931" s="118" t="s">
        <v>7611</v>
      </c>
      <c r="I6931" s="118" t="s">
        <v>7820</v>
      </c>
      <c r="J6931" s="118" t="s">
        <v>7820</v>
      </c>
    </row>
    <row r="6932" spans="1:10" ht="12.75">
      <c r="A6932" s="118" t="s">
        <v>8697</v>
      </c>
      <c r="B6932" s="118" t="s">
        <v>25733</v>
      </c>
      <c r="C6932" s="118" t="b">
        <v>0</v>
      </c>
      <c r="D6932" s="118" t="e">
        <f t="shared" ca="1" si="1"/>
        <v>#NAME?</v>
      </c>
      <c r="E6932" s="118" t="s">
        <v>25711</v>
      </c>
      <c r="F6932" s="118" t="s">
        <v>25734</v>
      </c>
      <c r="G6932" s="118"/>
      <c r="H6932" s="118" t="s">
        <v>4276</v>
      </c>
      <c r="I6932" s="118" t="s">
        <v>7820</v>
      </c>
      <c r="J6932" s="118" t="s">
        <v>7820</v>
      </c>
    </row>
    <row r="6933" spans="1:10" ht="12.75">
      <c r="A6933" s="118" t="s">
        <v>14923</v>
      </c>
      <c r="B6933" s="118" t="s">
        <v>25350</v>
      </c>
      <c r="C6933" s="118" t="b">
        <v>0</v>
      </c>
      <c r="D6933" s="118" t="e">
        <f t="shared" ca="1" si="1"/>
        <v>#NAME?</v>
      </c>
      <c r="E6933" s="118" t="s">
        <v>25711</v>
      </c>
      <c r="F6933" s="118" t="s">
        <v>25735</v>
      </c>
      <c r="G6933" s="118"/>
      <c r="H6933" s="118" t="s">
        <v>4831</v>
      </c>
      <c r="I6933" s="118" t="s">
        <v>7820</v>
      </c>
      <c r="J6933" s="118" t="s">
        <v>7820</v>
      </c>
    </row>
    <row r="6934" spans="1:10" ht="12.75">
      <c r="A6934" s="118" t="s">
        <v>1903</v>
      </c>
      <c r="B6934" s="118" t="s">
        <v>2675</v>
      </c>
      <c r="C6934" s="118" t="b">
        <v>0</v>
      </c>
      <c r="D6934" s="118" t="e">
        <f t="shared" ca="1" si="1"/>
        <v>#NAME?</v>
      </c>
      <c r="E6934" s="118" t="s">
        <v>25711</v>
      </c>
      <c r="F6934" s="118" t="s">
        <v>25736</v>
      </c>
      <c r="G6934" s="118"/>
      <c r="H6934" s="118" t="s">
        <v>4831</v>
      </c>
      <c r="I6934" s="118" t="s">
        <v>7820</v>
      </c>
      <c r="J6934" s="118" t="s">
        <v>7820</v>
      </c>
    </row>
    <row r="6935" spans="1:10" ht="12.75">
      <c r="A6935" s="118" t="s">
        <v>873</v>
      </c>
      <c r="B6935" s="118" t="s">
        <v>926</v>
      </c>
      <c r="C6935" s="118" t="b">
        <v>0</v>
      </c>
      <c r="D6935" s="118" t="e">
        <f t="shared" ca="1" si="1"/>
        <v>#NAME?</v>
      </c>
      <c r="E6935" s="118" t="s">
        <v>25711</v>
      </c>
      <c r="F6935" s="118" t="s">
        <v>25737</v>
      </c>
      <c r="G6935" s="118"/>
      <c r="H6935" s="118" t="s">
        <v>4276</v>
      </c>
      <c r="I6935" s="118" t="s">
        <v>7820</v>
      </c>
      <c r="J6935" s="118" t="s">
        <v>7820</v>
      </c>
    </row>
    <row r="6936" spans="1:10" ht="12.75">
      <c r="A6936" s="118" t="s">
        <v>25738</v>
      </c>
      <c r="B6936" s="118" t="s">
        <v>8528</v>
      </c>
      <c r="C6936" s="118" t="b">
        <v>0</v>
      </c>
      <c r="D6936" s="118" t="e">
        <f t="shared" ca="1" si="1"/>
        <v>#NAME?</v>
      </c>
      <c r="E6936" s="118" t="s">
        <v>25711</v>
      </c>
      <c r="F6936" s="118" t="s">
        <v>25739</v>
      </c>
      <c r="G6936" s="118"/>
      <c r="H6936" s="118" t="s">
        <v>5607</v>
      </c>
      <c r="I6936" s="118" t="s">
        <v>7820</v>
      </c>
      <c r="J6936" s="118" t="s">
        <v>7820</v>
      </c>
    </row>
    <row r="6937" spans="1:10" ht="12.75">
      <c r="A6937" s="118" t="s">
        <v>1069</v>
      </c>
      <c r="B6937" s="118" t="s">
        <v>25740</v>
      </c>
      <c r="C6937" s="118" t="b">
        <v>0</v>
      </c>
      <c r="D6937" s="118" t="e">
        <f t="shared" ca="1" si="1"/>
        <v>#NAME?</v>
      </c>
      <c r="E6937" s="118" t="s">
        <v>25711</v>
      </c>
      <c r="F6937" s="118" t="s">
        <v>25741</v>
      </c>
      <c r="G6937" s="118"/>
      <c r="H6937" s="118" t="s">
        <v>4276</v>
      </c>
      <c r="I6937" s="118" t="s">
        <v>7820</v>
      </c>
      <c r="J6937" s="118" t="s">
        <v>7820</v>
      </c>
    </row>
    <row r="6938" spans="1:10" ht="12.75">
      <c r="A6938" s="118" t="s">
        <v>25742</v>
      </c>
      <c r="B6938" s="118" t="s">
        <v>25743</v>
      </c>
      <c r="C6938" s="118" t="b">
        <v>0</v>
      </c>
      <c r="D6938" s="118" t="e">
        <f t="shared" ca="1" si="1"/>
        <v>#NAME?</v>
      </c>
      <c r="E6938" s="118" t="s">
        <v>25744</v>
      </c>
      <c r="F6938" s="118" t="s">
        <v>25745</v>
      </c>
      <c r="G6938" s="118"/>
      <c r="H6938" s="118" t="s">
        <v>54</v>
      </c>
      <c r="I6938" s="118" t="s">
        <v>7590</v>
      </c>
      <c r="J6938" s="118" t="s">
        <v>7591</v>
      </c>
    </row>
    <row r="6939" spans="1:10" ht="12.75">
      <c r="A6939" s="118" t="s">
        <v>1363</v>
      </c>
      <c r="B6939" s="118" t="s">
        <v>25746</v>
      </c>
      <c r="C6939" s="118" t="b">
        <v>0</v>
      </c>
      <c r="D6939" s="118" t="e">
        <f t="shared" ca="1" si="1"/>
        <v>#NAME?</v>
      </c>
      <c r="E6939" s="118" t="s">
        <v>25744</v>
      </c>
      <c r="F6939" s="118" t="s">
        <v>25747</v>
      </c>
      <c r="G6939" s="118"/>
      <c r="H6939" s="118" t="s">
        <v>25748</v>
      </c>
      <c r="I6939" s="118" t="s">
        <v>7590</v>
      </c>
      <c r="J6939" s="118" t="s">
        <v>7591</v>
      </c>
    </row>
    <row r="6940" spans="1:10" ht="12.75">
      <c r="A6940" s="118" t="s">
        <v>826</v>
      </c>
      <c r="B6940" s="118" t="s">
        <v>25749</v>
      </c>
      <c r="C6940" s="118" t="b">
        <v>0</v>
      </c>
      <c r="D6940" s="118" t="e">
        <f t="shared" ca="1" si="1"/>
        <v>#NAME?</v>
      </c>
      <c r="E6940" s="118" t="s">
        <v>25744</v>
      </c>
      <c r="F6940" s="118" t="s">
        <v>25750</v>
      </c>
      <c r="G6940" s="118"/>
      <c r="H6940" s="118" t="s">
        <v>10146</v>
      </c>
      <c r="I6940" s="118" t="s">
        <v>7590</v>
      </c>
      <c r="J6940" s="118" t="s">
        <v>7591</v>
      </c>
    </row>
    <row r="6941" spans="1:10" ht="12.75">
      <c r="A6941" s="118" t="s">
        <v>882</v>
      </c>
      <c r="B6941" s="118" t="s">
        <v>25751</v>
      </c>
      <c r="C6941" s="118" t="b">
        <v>0</v>
      </c>
      <c r="D6941" s="118" t="e">
        <f t="shared" ca="1" si="1"/>
        <v>#NAME?</v>
      </c>
      <c r="E6941" s="118" t="s">
        <v>25744</v>
      </c>
      <c r="F6941" s="118" t="s">
        <v>25752</v>
      </c>
      <c r="G6941" s="118"/>
      <c r="H6941" s="118" t="s">
        <v>4278</v>
      </c>
      <c r="I6941" s="118" t="s">
        <v>7590</v>
      </c>
      <c r="J6941" s="118" t="s">
        <v>7591</v>
      </c>
    </row>
    <row r="6942" spans="1:10" ht="12.75">
      <c r="A6942" s="118" t="s">
        <v>2135</v>
      </c>
      <c r="B6942" s="118" t="s">
        <v>12874</v>
      </c>
      <c r="C6942" s="118" t="b">
        <v>0</v>
      </c>
      <c r="D6942" s="118" t="e">
        <f t="shared" ca="1" si="1"/>
        <v>#NAME?</v>
      </c>
      <c r="E6942" s="118" t="s">
        <v>25744</v>
      </c>
      <c r="F6942" s="118" t="s">
        <v>25753</v>
      </c>
      <c r="G6942" s="118"/>
      <c r="H6942" s="118" t="s">
        <v>4831</v>
      </c>
      <c r="I6942" s="118" t="s">
        <v>7590</v>
      </c>
      <c r="J6942" s="118" t="s">
        <v>7591</v>
      </c>
    </row>
    <row r="6943" spans="1:10" ht="12.75">
      <c r="A6943" s="118" t="s">
        <v>1591</v>
      </c>
      <c r="B6943" s="118" t="s">
        <v>25754</v>
      </c>
      <c r="C6943" s="118" t="b">
        <v>0</v>
      </c>
      <c r="D6943" s="118" t="e">
        <f t="shared" ca="1" si="1"/>
        <v>#NAME?</v>
      </c>
      <c r="E6943" s="118" t="s">
        <v>25755</v>
      </c>
      <c r="F6943" s="118" t="s">
        <v>25756</v>
      </c>
      <c r="G6943" s="118"/>
      <c r="H6943" s="118" t="s">
        <v>4276</v>
      </c>
      <c r="I6943" s="118" t="s">
        <v>25757</v>
      </c>
      <c r="J6943" s="118" t="s">
        <v>7591</v>
      </c>
    </row>
    <row r="6944" spans="1:10" ht="12.75">
      <c r="A6944" s="118" t="s">
        <v>2135</v>
      </c>
      <c r="B6944" s="118" t="s">
        <v>22930</v>
      </c>
      <c r="C6944" s="118" t="b">
        <v>0</v>
      </c>
      <c r="D6944" s="118" t="e">
        <f t="shared" ca="1" si="1"/>
        <v>#NAME?</v>
      </c>
      <c r="E6944" s="118" t="s">
        <v>25755</v>
      </c>
      <c r="F6944" s="118" t="s">
        <v>25758</v>
      </c>
      <c r="G6944" s="118"/>
      <c r="H6944" s="118" t="s">
        <v>4276</v>
      </c>
      <c r="I6944" s="118" t="s">
        <v>25757</v>
      </c>
      <c r="J6944" s="118" t="s">
        <v>7591</v>
      </c>
    </row>
    <row r="6945" spans="1:10" ht="12.75">
      <c r="A6945" s="118" t="s">
        <v>15614</v>
      </c>
      <c r="B6945" s="118" t="s">
        <v>25759</v>
      </c>
      <c r="C6945" s="118" t="b">
        <v>0</v>
      </c>
      <c r="D6945" s="118" t="e">
        <f t="shared" ca="1" si="1"/>
        <v>#NAME?</v>
      </c>
      <c r="E6945" s="118" t="s">
        <v>25755</v>
      </c>
      <c r="F6945" s="118" t="s">
        <v>25760</v>
      </c>
      <c r="G6945" s="118"/>
      <c r="H6945" s="118" t="s">
        <v>4485</v>
      </c>
      <c r="I6945" s="118" t="s">
        <v>25757</v>
      </c>
      <c r="J6945" s="118" t="s">
        <v>7591</v>
      </c>
    </row>
    <row r="6946" spans="1:10" ht="12.75">
      <c r="A6946" s="118" t="s">
        <v>10968</v>
      </c>
      <c r="B6946" s="118" t="s">
        <v>22884</v>
      </c>
      <c r="C6946" s="118" t="b">
        <v>0</v>
      </c>
      <c r="D6946" s="118" t="e">
        <f t="shared" ca="1" si="1"/>
        <v>#NAME?</v>
      </c>
      <c r="E6946" s="118" t="s">
        <v>25755</v>
      </c>
      <c r="F6946" s="118" t="s">
        <v>25761</v>
      </c>
      <c r="G6946" s="118"/>
      <c r="H6946" s="118" t="s">
        <v>4276</v>
      </c>
      <c r="I6946" s="118" t="s">
        <v>25757</v>
      </c>
      <c r="J6946" s="118" t="s">
        <v>7591</v>
      </c>
    </row>
    <row r="6947" spans="1:10" ht="12.75">
      <c r="A6947" s="118" t="s">
        <v>18567</v>
      </c>
      <c r="B6947" s="118" t="s">
        <v>25762</v>
      </c>
      <c r="C6947" s="118" t="b">
        <v>0</v>
      </c>
      <c r="D6947" s="118" t="e">
        <f t="shared" ca="1" si="1"/>
        <v>#NAME?</v>
      </c>
      <c r="E6947" s="118" t="s">
        <v>25763</v>
      </c>
      <c r="F6947" s="118" t="s">
        <v>25764</v>
      </c>
      <c r="G6947" s="118"/>
      <c r="H6947" s="118" t="s">
        <v>8760</v>
      </c>
      <c r="I6947" s="118" t="s">
        <v>8312</v>
      </c>
      <c r="J6947" s="118" t="s">
        <v>8313</v>
      </c>
    </row>
    <row r="6948" spans="1:10" ht="12.75">
      <c r="A6948" s="118" t="s">
        <v>8405</v>
      </c>
      <c r="B6948" s="118" t="s">
        <v>1247</v>
      </c>
      <c r="C6948" s="118" t="b">
        <v>0</v>
      </c>
      <c r="D6948" s="118" t="e">
        <f t="shared" ca="1" si="1"/>
        <v>#NAME?</v>
      </c>
      <c r="E6948" s="118" t="s">
        <v>25763</v>
      </c>
      <c r="F6948" s="118" t="s">
        <v>25765</v>
      </c>
      <c r="G6948" s="118"/>
      <c r="H6948" s="118" t="s">
        <v>4305</v>
      </c>
      <c r="I6948" s="118" t="s">
        <v>8312</v>
      </c>
      <c r="J6948" s="118" t="s">
        <v>8313</v>
      </c>
    </row>
    <row r="6949" spans="1:10" ht="12.75">
      <c r="A6949" s="118" t="s">
        <v>8405</v>
      </c>
      <c r="B6949" s="118" t="s">
        <v>12853</v>
      </c>
      <c r="C6949" s="118" t="b">
        <v>0</v>
      </c>
      <c r="D6949" s="118" t="e">
        <f t="shared" ca="1" si="1"/>
        <v>#NAME?</v>
      </c>
      <c r="E6949" s="118" t="s">
        <v>25763</v>
      </c>
      <c r="F6949" s="118" t="s">
        <v>25766</v>
      </c>
      <c r="G6949" s="118"/>
      <c r="H6949" s="118" t="s">
        <v>4485</v>
      </c>
      <c r="I6949" s="118" t="s">
        <v>8312</v>
      </c>
      <c r="J6949" s="118" t="s">
        <v>8313</v>
      </c>
    </row>
    <row r="6950" spans="1:10" ht="12.75">
      <c r="A6950" s="118" t="s">
        <v>8405</v>
      </c>
      <c r="B6950" s="118" t="s">
        <v>25767</v>
      </c>
      <c r="C6950" s="118" t="b">
        <v>0</v>
      </c>
      <c r="D6950" s="118" t="e">
        <f t="shared" ca="1" si="1"/>
        <v>#NAME?</v>
      </c>
      <c r="E6950" s="118" t="s">
        <v>25763</v>
      </c>
      <c r="F6950" s="118" t="s">
        <v>25768</v>
      </c>
      <c r="G6950" s="118"/>
      <c r="H6950" s="118" t="s">
        <v>8760</v>
      </c>
      <c r="I6950" s="118" t="s">
        <v>8312</v>
      </c>
      <c r="J6950" s="118" t="s">
        <v>8313</v>
      </c>
    </row>
    <row r="6951" spans="1:10" ht="12.75">
      <c r="A6951" s="118" t="s">
        <v>1704</v>
      </c>
      <c r="B6951" s="118" t="s">
        <v>25769</v>
      </c>
      <c r="C6951" s="118" t="b">
        <v>0</v>
      </c>
      <c r="D6951" s="118" t="e">
        <f t="shared" ca="1" si="1"/>
        <v>#NAME?</v>
      </c>
      <c r="E6951" s="118" t="s">
        <v>25763</v>
      </c>
      <c r="F6951" s="118" t="s">
        <v>25770</v>
      </c>
      <c r="G6951" s="118"/>
      <c r="H6951" s="118" t="s">
        <v>4305</v>
      </c>
      <c r="I6951" s="118" t="s">
        <v>12500</v>
      </c>
      <c r="J6951" s="118" t="s">
        <v>7622</v>
      </c>
    </row>
    <row r="6952" spans="1:10" ht="12.75">
      <c r="A6952" s="118" t="s">
        <v>8889</v>
      </c>
      <c r="B6952" s="118" t="s">
        <v>25771</v>
      </c>
      <c r="C6952" s="118" t="b">
        <v>0</v>
      </c>
      <c r="D6952" s="118" t="e">
        <f t="shared" ca="1" si="1"/>
        <v>#NAME?</v>
      </c>
      <c r="E6952" s="118" t="s">
        <v>25763</v>
      </c>
      <c r="F6952" s="118" t="s">
        <v>25772</v>
      </c>
      <c r="G6952" s="118"/>
      <c r="H6952" s="118" t="s">
        <v>25773</v>
      </c>
      <c r="I6952" s="118" t="s">
        <v>12500</v>
      </c>
      <c r="J6952" s="118" t="s">
        <v>7622</v>
      </c>
    </row>
    <row r="6953" spans="1:10" ht="12.75">
      <c r="A6953" s="118" t="s">
        <v>21346</v>
      </c>
      <c r="B6953" s="118" t="s">
        <v>25774</v>
      </c>
      <c r="C6953" s="118" t="b">
        <v>0</v>
      </c>
      <c r="D6953" s="118" t="e">
        <f t="shared" ca="1" si="1"/>
        <v>#NAME?</v>
      </c>
      <c r="E6953" s="118" t="s">
        <v>25763</v>
      </c>
      <c r="F6953" s="118" t="s">
        <v>25775</v>
      </c>
      <c r="G6953" s="118"/>
      <c r="H6953" s="118" t="s">
        <v>5607</v>
      </c>
      <c r="I6953" s="118" t="s">
        <v>12500</v>
      </c>
      <c r="J6953" s="118" t="s">
        <v>7622</v>
      </c>
    </row>
    <row r="6954" spans="1:10" ht="12.75">
      <c r="A6954" s="118" t="s">
        <v>910</v>
      </c>
      <c r="B6954" s="118" t="s">
        <v>12162</v>
      </c>
      <c r="C6954" s="118" t="b">
        <v>0</v>
      </c>
      <c r="D6954" s="118" t="e">
        <f t="shared" ca="1" si="1"/>
        <v>#NAME?</v>
      </c>
      <c r="E6954" s="118" t="s">
        <v>25763</v>
      </c>
      <c r="F6954" s="118" t="s">
        <v>25776</v>
      </c>
      <c r="G6954" s="118"/>
      <c r="H6954" s="118" t="s">
        <v>4872</v>
      </c>
      <c r="I6954" s="118" t="s">
        <v>8312</v>
      </c>
      <c r="J6954" s="118" t="s">
        <v>8313</v>
      </c>
    </row>
    <row r="6955" spans="1:10" ht="12.75">
      <c r="A6955" s="118" t="s">
        <v>1666</v>
      </c>
      <c r="B6955" s="118" t="s">
        <v>10276</v>
      </c>
      <c r="C6955" s="118" t="b">
        <v>0</v>
      </c>
      <c r="D6955" s="118" t="e">
        <f t="shared" ca="1" si="1"/>
        <v>#NAME?</v>
      </c>
      <c r="E6955" s="118" t="s">
        <v>25763</v>
      </c>
      <c r="F6955" s="118" t="s">
        <v>25777</v>
      </c>
      <c r="G6955" s="118"/>
      <c r="H6955" s="118" t="s">
        <v>4485</v>
      </c>
      <c r="I6955" s="118" t="s">
        <v>8312</v>
      </c>
      <c r="J6955" s="118" t="s">
        <v>8313</v>
      </c>
    </row>
    <row r="6956" spans="1:10" ht="12.75">
      <c r="A6956" s="118" t="s">
        <v>1969</v>
      </c>
      <c r="B6956" s="118" t="s">
        <v>25778</v>
      </c>
      <c r="C6956" s="118" t="b">
        <v>0</v>
      </c>
      <c r="D6956" s="118" t="e">
        <f t="shared" ca="1" si="1"/>
        <v>#NAME?</v>
      </c>
      <c r="E6956" s="118" t="s">
        <v>25763</v>
      </c>
      <c r="F6956" s="118" t="s">
        <v>25779</v>
      </c>
      <c r="G6956" s="118"/>
      <c r="H6956" s="118" t="s">
        <v>24689</v>
      </c>
      <c r="I6956" s="118" t="s">
        <v>8312</v>
      </c>
      <c r="J6956" s="118" t="s">
        <v>8313</v>
      </c>
    </row>
    <row r="6957" spans="1:10" ht="12.75">
      <c r="A6957" s="118" t="s">
        <v>17037</v>
      </c>
      <c r="B6957" s="118" t="s">
        <v>25780</v>
      </c>
      <c r="C6957" s="118" t="b">
        <v>0</v>
      </c>
      <c r="D6957" s="118" t="e">
        <f t="shared" ca="1" si="1"/>
        <v>#NAME?</v>
      </c>
      <c r="E6957" s="118" t="s">
        <v>25763</v>
      </c>
      <c r="F6957" s="118" t="s">
        <v>25781</v>
      </c>
      <c r="G6957" s="118"/>
      <c r="H6957" s="118" t="s">
        <v>5607</v>
      </c>
      <c r="I6957" s="118" t="s">
        <v>8312</v>
      </c>
      <c r="J6957" s="118" t="s">
        <v>8313</v>
      </c>
    </row>
    <row r="6958" spans="1:10" ht="12.75">
      <c r="A6958" s="118" t="s">
        <v>25782</v>
      </c>
      <c r="B6958" s="118" t="s">
        <v>25783</v>
      </c>
      <c r="C6958" s="118" t="b">
        <v>0</v>
      </c>
      <c r="D6958" s="118" t="e">
        <f t="shared" ca="1" si="1"/>
        <v>#NAME?</v>
      </c>
      <c r="E6958" s="118" t="s">
        <v>25763</v>
      </c>
      <c r="F6958" s="118" t="s">
        <v>25784</v>
      </c>
      <c r="G6958" s="118"/>
      <c r="H6958" s="118" t="s">
        <v>4305</v>
      </c>
      <c r="I6958" s="118" t="s">
        <v>8312</v>
      </c>
      <c r="J6958" s="118" t="s">
        <v>8313</v>
      </c>
    </row>
    <row r="6959" spans="1:10" ht="12.75">
      <c r="A6959" s="118" t="s">
        <v>22403</v>
      </c>
      <c r="B6959" s="118" t="s">
        <v>25785</v>
      </c>
      <c r="C6959" s="118" t="b">
        <v>0</v>
      </c>
      <c r="D6959" s="118" t="e">
        <f t="shared" ca="1" si="1"/>
        <v>#NAME?</v>
      </c>
      <c r="E6959" s="118" t="s">
        <v>25763</v>
      </c>
      <c r="F6959" s="118" t="s">
        <v>25786</v>
      </c>
      <c r="G6959" s="118"/>
      <c r="H6959" s="118" t="s">
        <v>4831</v>
      </c>
      <c r="I6959" s="118" t="s">
        <v>8312</v>
      </c>
      <c r="J6959" s="118" t="s">
        <v>8313</v>
      </c>
    </row>
    <row r="6960" spans="1:10" ht="12.75">
      <c r="A6960" s="118" t="s">
        <v>7595</v>
      </c>
      <c r="B6960" s="118" t="s">
        <v>25787</v>
      </c>
      <c r="C6960" s="118" t="b">
        <v>0</v>
      </c>
      <c r="D6960" s="118" t="e">
        <f t="shared" ca="1" si="1"/>
        <v>#NAME?</v>
      </c>
      <c r="E6960" s="118" t="s">
        <v>25763</v>
      </c>
      <c r="F6960" s="118" t="s">
        <v>25788</v>
      </c>
      <c r="G6960" s="118"/>
      <c r="H6960" s="118" t="s">
        <v>4831</v>
      </c>
      <c r="I6960" s="118" t="s">
        <v>8312</v>
      </c>
      <c r="J6960" s="118" t="s">
        <v>8313</v>
      </c>
    </row>
    <row r="6961" spans="1:10" ht="12.75">
      <c r="A6961" s="118" t="s">
        <v>940</v>
      </c>
      <c r="B6961" s="118" t="s">
        <v>25789</v>
      </c>
      <c r="C6961" s="118" t="b">
        <v>0</v>
      </c>
      <c r="D6961" s="118" t="e">
        <f t="shared" ca="1" si="1"/>
        <v>#NAME?</v>
      </c>
      <c r="E6961" s="118" t="s">
        <v>25763</v>
      </c>
      <c r="F6961" s="118" t="s">
        <v>25790</v>
      </c>
      <c r="G6961" s="118"/>
      <c r="H6961" s="118" t="s">
        <v>4485</v>
      </c>
      <c r="I6961" s="118" t="s">
        <v>8312</v>
      </c>
      <c r="J6961" s="118" t="s">
        <v>8313</v>
      </c>
    </row>
    <row r="6962" spans="1:10" ht="12.75">
      <c r="A6962" s="118" t="s">
        <v>873</v>
      </c>
      <c r="B6962" s="118" t="s">
        <v>14840</v>
      </c>
      <c r="C6962" s="118" t="b">
        <v>0</v>
      </c>
      <c r="D6962" s="118" t="e">
        <f t="shared" ca="1" si="1"/>
        <v>#NAME?</v>
      </c>
      <c r="E6962" s="118" t="s">
        <v>25763</v>
      </c>
      <c r="F6962" s="118" t="s">
        <v>25791</v>
      </c>
      <c r="G6962" s="118"/>
      <c r="H6962" s="118" t="s">
        <v>5584</v>
      </c>
      <c r="I6962" s="118" t="s">
        <v>12500</v>
      </c>
      <c r="J6962" s="118" t="s">
        <v>7622</v>
      </c>
    </row>
    <row r="6963" spans="1:10" ht="12.75">
      <c r="A6963" s="118" t="s">
        <v>873</v>
      </c>
      <c r="B6963" s="118" t="s">
        <v>8138</v>
      </c>
      <c r="C6963" s="118" t="b">
        <v>0</v>
      </c>
      <c r="D6963" s="118" t="e">
        <f t="shared" ca="1" si="1"/>
        <v>#NAME?</v>
      </c>
      <c r="E6963" s="118" t="s">
        <v>25763</v>
      </c>
      <c r="F6963" s="118" t="s">
        <v>25792</v>
      </c>
      <c r="G6963" s="118"/>
      <c r="H6963" s="118" t="s">
        <v>5607</v>
      </c>
      <c r="I6963" s="118" t="s">
        <v>12500</v>
      </c>
      <c r="J6963" s="118" t="s">
        <v>7622</v>
      </c>
    </row>
    <row r="6964" spans="1:10" ht="12.75">
      <c r="A6964" s="118" t="s">
        <v>1484</v>
      </c>
      <c r="B6964" s="118" t="s">
        <v>25793</v>
      </c>
      <c r="C6964" s="118" t="b">
        <v>0</v>
      </c>
      <c r="D6964" s="118" t="e">
        <f t="shared" ca="1" si="1"/>
        <v>#NAME?</v>
      </c>
      <c r="E6964" s="118" t="s">
        <v>25763</v>
      </c>
      <c r="F6964" s="118" t="s">
        <v>25794</v>
      </c>
      <c r="G6964" s="118"/>
      <c r="H6964" s="118" t="s">
        <v>4305</v>
      </c>
      <c r="I6964" s="118" t="s">
        <v>12500</v>
      </c>
      <c r="J6964" s="118" t="s">
        <v>7622</v>
      </c>
    </row>
    <row r="6965" spans="1:10" ht="12.75">
      <c r="A6965" s="118" t="s">
        <v>16844</v>
      </c>
      <c r="B6965" s="118" t="s">
        <v>25795</v>
      </c>
      <c r="C6965" s="118" t="b">
        <v>0</v>
      </c>
      <c r="D6965" s="118" t="e">
        <f t="shared" ca="1" si="1"/>
        <v>#NAME?</v>
      </c>
      <c r="E6965" s="118" t="s">
        <v>25763</v>
      </c>
      <c r="F6965" s="118" t="s">
        <v>25796</v>
      </c>
      <c r="G6965" s="118"/>
      <c r="H6965" s="118" t="s">
        <v>7611</v>
      </c>
      <c r="I6965" s="118" t="s">
        <v>8312</v>
      </c>
      <c r="J6965" s="118" t="s">
        <v>8313</v>
      </c>
    </row>
    <row r="6966" spans="1:10" ht="12.75">
      <c r="A6966" s="118" t="s">
        <v>25797</v>
      </c>
      <c r="B6966" s="118" t="s">
        <v>25798</v>
      </c>
      <c r="C6966" s="118" t="b">
        <v>0</v>
      </c>
      <c r="D6966" s="118" t="e">
        <f t="shared" ca="1" si="1"/>
        <v>#NAME?</v>
      </c>
      <c r="E6966" s="118" t="s">
        <v>25763</v>
      </c>
      <c r="F6966" s="118" t="s">
        <v>25799</v>
      </c>
      <c r="G6966" s="118"/>
      <c r="H6966" s="118" t="s">
        <v>4831</v>
      </c>
      <c r="I6966" s="118" t="s">
        <v>12500</v>
      </c>
      <c r="J6966" s="118" t="s">
        <v>7622</v>
      </c>
    </row>
    <row r="6967" spans="1:10" ht="12.75">
      <c r="A6967" s="118" t="s">
        <v>2648</v>
      </c>
      <c r="B6967" s="118" t="s">
        <v>25800</v>
      </c>
      <c r="C6967" s="118" t="b">
        <v>0</v>
      </c>
      <c r="D6967" s="118" t="e">
        <f t="shared" ca="1" si="1"/>
        <v>#NAME?</v>
      </c>
      <c r="E6967" s="118" t="s">
        <v>25801</v>
      </c>
      <c r="F6967" s="118" t="s">
        <v>25802</v>
      </c>
      <c r="G6967" s="118"/>
      <c r="H6967" s="118" t="s">
        <v>4276</v>
      </c>
      <c r="I6967" s="118" t="s">
        <v>10834</v>
      </c>
      <c r="J6967" s="118" t="s">
        <v>10835</v>
      </c>
    </row>
    <row r="6968" spans="1:10" ht="12.75">
      <c r="A6968" s="118" t="s">
        <v>830</v>
      </c>
      <c r="B6968" s="118" t="s">
        <v>8077</v>
      </c>
      <c r="C6968" s="118" t="b">
        <v>0</v>
      </c>
      <c r="D6968" s="118" t="e">
        <f t="shared" ca="1" si="1"/>
        <v>#NAME?</v>
      </c>
      <c r="E6968" s="118" t="s">
        <v>25801</v>
      </c>
      <c r="F6968" s="118" t="s">
        <v>25803</v>
      </c>
      <c r="G6968" s="118"/>
      <c r="H6968" s="118" t="s">
        <v>4831</v>
      </c>
      <c r="I6968" s="118" t="s">
        <v>10834</v>
      </c>
      <c r="J6968" s="118" t="s">
        <v>10835</v>
      </c>
    </row>
    <row r="6969" spans="1:10" ht="12.75">
      <c r="A6969" s="118" t="s">
        <v>8889</v>
      </c>
      <c r="B6969" s="118" t="s">
        <v>25804</v>
      </c>
      <c r="C6969" s="118" t="b">
        <v>0</v>
      </c>
      <c r="D6969" s="118" t="e">
        <f t="shared" ca="1" si="1"/>
        <v>#NAME?</v>
      </c>
      <c r="E6969" s="118" t="s">
        <v>25805</v>
      </c>
      <c r="F6969" s="118" t="s">
        <v>25806</v>
      </c>
      <c r="G6969" s="118"/>
      <c r="H6969" s="118" t="s">
        <v>4278</v>
      </c>
      <c r="I6969" s="118" t="s">
        <v>14638</v>
      </c>
      <c r="J6969" s="118" t="s">
        <v>14639</v>
      </c>
    </row>
    <row r="6970" spans="1:10" ht="12.75">
      <c r="A6970" s="118" t="s">
        <v>25807</v>
      </c>
      <c r="B6970" s="118" t="s">
        <v>25808</v>
      </c>
      <c r="C6970" s="118" t="b">
        <v>0</v>
      </c>
      <c r="D6970" s="118" t="e">
        <f t="shared" ca="1" si="1"/>
        <v>#NAME?</v>
      </c>
      <c r="E6970" s="118" t="s">
        <v>25805</v>
      </c>
      <c r="F6970" s="118" t="s">
        <v>25809</v>
      </c>
      <c r="G6970" s="118"/>
      <c r="H6970" s="118" t="s">
        <v>4278</v>
      </c>
      <c r="I6970" s="118" t="s">
        <v>14638</v>
      </c>
      <c r="J6970" s="118" t="s">
        <v>14639</v>
      </c>
    </row>
    <row r="6971" spans="1:10" ht="12.75">
      <c r="A6971" s="118" t="s">
        <v>25810</v>
      </c>
      <c r="B6971" s="118" t="s">
        <v>25811</v>
      </c>
      <c r="C6971" s="118" t="b">
        <v>0</v>
      </c>
      <c r="D6971" s="118" t="e">
        <f t="shared" ca="1" si="1"/>
        <v>#NAME?</v>
      </c>
      <c r="E6971" s="118" t="s">
        <v>25812</v>
      </c>
      <c r="F6971" s="118" t="s">
        <v>25813</v>
      </c>
      <c r="G6971" s="118"/>
      <c r="H6971" s="118" t="s">
        <v>25814</v>
      </c>
      <c r="I6971" s="118" t="s">
        <v>7820</v>
      </c>
      <c r="J6971" s="118" t="s">
        <v>7820</v>
      </c>
    </row>
    <row r="6972" spans="1:10" ht="12.75">
      <c r="A6972" s="118" t="s">
        <v>2220</v>
      </c>
      <c r="B6972" s="118" t="s">
        <v>22774</v>
      </c>
      <c r="C6972" s="118" t="b">
        <v>0</v>
      </c>
      <c r="D6972" s="118" t="e">
        <f t="shared" ca="1" si="1"/>
        <v>#NAME?</v>
      </c>
      <c r="E6972" s="118" t="s">
        <v>25812</v>
      </c>
      <c r="F6972" s="118" t="s">
        <v>25815</v>
      </c>
      <c r="G6972" s="118"/>
      <c r="H6972" s="118" t="s">
        <v>4908</v>
      </c>
      <c r="I6972" s="118" t="s">
        <v>7820</v>
      </c>
      <c r="J6972" s="118" t="s">
        <v>7820</v>
      </c>
    </row>
    <row r="6973" spans="1:10" ht="12.75">
      <c r="A6973" s="118" t="s">
        <v>25816</v>
      </c>
      <c r="B6973" s="118" t="s">
        <v>21295</v>
      </c>
      <c r="C6973" s="118" t="b">
        <v>0</v>
      </c>
      <c r="D6973" s="118" t="e">
        <f t="shared" ca="1" si="1"/>
        <v>#NAME?</v>
      </c>
      <c r="E6973" s="118" t="s">
        <v>25812</v>
      </c>
      <c r="F6973" s="118" t="s">
        <v>25817</v>
      </c>
      <c r="G6973" s="118"/>
      <c r="H6973" s="118" t="s">
        <v>4908</v>
      </c>
      <c r="I6973" s="118" t="s">
        <v>7820</v>
      </c>
      <c r="J6973" s="118" t="s">
        <v>7820</v>
      </c>
    </row>
    <row r="6974" spans="1:10" ht="12.75">
      <c r="A6974" s="118" t="s">
        <v>1081</v>
      </c>
      <c r="B6974" s="118" t="s">
        <v>25818</v>
      </c>
      <c r="C6974" s="118" t="b">
        <v>0</v>
      </c>
      <c r="D6974" s="118" t="e">
        <f t="shared" ca="1" si="1"/>
        <v>#NAME?</v>
      </c>
      <c r="E6974" s="118" t="s">
        <v>25812</v>
      </c>
      <c r="F6974" s="118" t="s">
        <v>25819</v>
      </c>
      <c r="G6974" s="118"/>
      <c r="H6974" s="118" t="s">
        <v>4908</v>
      </c>
      <c r="I6974" s="118" t="s">
        <v>7777</v>
      </c>
      <c r="J6974" s="118" t="s">
        <v>7636</v>
      </c>
    </row>
    <row r="6975" spans="1:10" ht="12.75">
      <c r="A6975" s="118" t="s">
        <v>8889</v>
      </c>
      <c r="B6975" s="118" t="s">
        <v>25820</v>
      </c>
      <c r="C6975" s="118" t="b">
        <v>0</v>
      </c>
      <c r="D6975" s="118" t="e">
        <f t="shared" ca="1" si="1"/>
        <v>#NAME?</v>
      </c>
      <c r="E6975" s="118" t="s">
        <v>25821</v>
      </c>
      <c r="F6975" s="118" t="s">
        <v>25822</v>
      </c>
      <c r="G6975" s="118"/>
      <c r="H6975" s="118" t="s">
        <v>5279</v>
      </c>
      <c r="I6975" s="118" t="s">
        <v>25823</v>
      </c>
      <c r="J6975" s="118" t="s">
        <v>7795</v>
      </c>
    </row>
    <row r="6976" spans="1:10" ht="12.75">
      <c r="A6976" s="118" t="s">
        <v>1069</v>
      </c>
      <c r="B6976" s="118" t="s">
        <v>1828</v>
      </c>
      <c r="C6976" s="118" t="b">
        <v>0</v>
      </c>
      <c r="D6976" s="118" t="e">
        <f t="shared" ca="1" si="1"/>
        <v>#NAME?</v>
      </c>
      <c r="E6976" s="118" t="s">
        <v>25821</v>
      </c>
      <c r="F6976" s="118" t="s">
        <v>25824</v>
      </c>
      <c r="G6976" s="118"/>
      <c r="H6976" s="118" t="s">
        <v>4485</v>
      </c>
      <c r="I6976" s="118" t="s">
        <v>25823</v>
      </c>
      <c r="J6976" s="118" t="s">
        <v>7795</v>
      </c>
    </row>
    <row r="6977" spans="1:10" ht="12.75">
      <c r="A6977" s="118" t="s">
        <v>1081</v>
      </c>
      <c r="B6977" s="118" t="s">
        <v>25825</v>
      </c>
      <c r="C6977" s="118" t="b">
        <v>0</v>
      </c>
      <c r="D6977" s="118" t="e">
        <f t="shared" ca="1" si="1"/>
        <v>#NAME?</v>
      </c>
      <c r="E6977" s="118" t="s">
        <v>25826</v>
      </c>
      <c r="F6977" s="118" t="s">
        <v>25827</v>
      </c>
      <c r="G6977" s="118"/>
      <c r="H6977" s="118" t="s">
        <v>4276</v>
      </c>
      <c r="I6977" s="118" t="s">
        <v>10351</v>
      </c>
      <c r="J6977" s="118" t="s">
        <v>7622</v>
      </c>
    </row>
    <row r="6978" spans="1:10" ht="12.75">
      <c r="A6978" s="118" t="s">
        <v>2671</v>
      </c>
      <c r="B6978" s="118" t="s">
        <v>1680</v>
      </c>
      <c r="C6978" s="118" t="b">
        <v>0</v>
      </c>
      <c r="D6978" s="118" t="e">
        <f t="shared" ca="1" si="1"/>
        <v>#NAME?</v>
      </c>
      <c r="E6978" s="118" t="s">
        <v>25828</v>
      </c>
      <c r="F6978" s="118" t="s">
        <v>25829</v>
      </c>
      <c r="G6978" s="118"/>
      <c r="H6978" s="118" t="s">
        <v>4276</v>
      </c>
      <c r="I6978" s="118" t="s">
        <v>25830</v>
      </c>
      <c r="J6978" s="118" t="s">
        <v>8313</v>
      </c>
    </row>
    <row r="6979" spans="1:10" ht="12.75">
      <c r="A6979" s="118" t="s">
        <v>25831</v>
      </c>
      <c r="B6979" s="118" t="s">
        <v>25832</v>
      </c>
      <c r="C6979" s="118" t="b">
        <v>0</v>
      </c>
      <c r="D6979" s="118" t="e">
        <f t="shared" ca="1" si="1"/>
        <v>#NAME?</v>
      </c>
      <c r="E6979" s="118" t="s">
        <v>25828</v>
      </c>
      <c r="F6979" s="118" t="s">
        <v>25833</v>
      </c>
      <c r="G6979" s="118"/>
      <c r="H6979" s="118" t="s">
        <v>4278</v>
      </c>
      <c r="I6979" s="118" t="s">
        <v>25830</v>
      </c>
      <c r="J6979" s="118" t="s">
        <v>8313</v>
      </c>
    </row>
    <row r="6980" spans="1:10" ht="12.75">
      <c r="A6980" s="118" t="s">
        <v>8431</v>
      </c>
      <c r="B6980" s="118" t="s">
        <v>25834</v>
      </c>
      <c r="C6980" s="118" t="b">
        <v>0</v>
      </c>
      <c r="D6980" s="118" t="e">
        <f t="shared" ca="1" si="1"/>
        <v>#NAME?</v>
      </c>
      <c r="E6980" s="118" t="s">
        <v>25828</v>
      </c>
      <c r="F6980" s="118" t="s">
        <v>25835</v>
      </c>
      <c r="G6980" s="118"/>
      <c r="H6980" s="118" t="s">
        <v>4831</v>
      </c>
      <c r="I6980" s="118" t="s">
        <v>25830</v>
      </c>
      <c r="J6980" s="118" t="s">
        <v>8313</v>
      </c>
    </row>
    <row r="6981" spans="1:10" ht="12.75">
      <c r="A6981" s="118" t="s">
        <v>2682</v>
      </c>
      <c r="B6981" s="118" t="s">
        <v>25832</v>
      </c>
      <c r="C6981" s="118" t="b">
        <v>0</v>
      </c>
      <c r="D6981" s="118" t="e">
        <f t="shared" ca="1" si="1"/>
        <v>#NAME?</v>
      </c>
      <c r="E6981" s="118" t="s">
        <v>25828</v>
      </c>
      <c r="F6981" s="118" t="s">
        <v>25836</v>
      </c>
      <c r="G6981" s="118"/>
      <c r="H6981" s="118" t="s">
        <v>8656</v>
      </c>
      <c r="I6981" s="118" t="s">
        <v>25830</v>
      </c>
      <c r="J6981" s="118" t="s">
        <v>8313</v>
      </c>
    </row>
    <row r="6982" spans="1:10" ht="12.75">
      <c r="A6982" s="118" t="s">
        <v>2561</v>
      </c>
      <c r="B6982" s="118" t="s">
        <v>25837</v>
      </c>
      <c r="C6982" s="118" t="b">
        <v>0</v>
      </c>
      <c r="D6982" s="118" t="e">
        <f t="shared" ca="1" si="1"/>
        <v>#NAME?</v>
      </c>
      <c r="E6982" s="118" t="s">
        <v>25838</v>
      </c>
      <c r="F6982" s="118" t="s">
        <v>25839</v>
      </c>
      <c r="G6982" s="118"/>
      <c r="H6982" s="118" t="s">
        <v>4551</v>
      </c>
      <c r="I6982" s="118" t="s">
        <v>7642</v>
      </c>
      <c r="J6982" s="118"/>
    </row>
    <row r="6983" spans="1:10" ht="12.75">
      <c r="A6983" s="118" t="s">
        <v>2567</v>
      </c>
      <c r="B6983" s="118" t="s">
        <v>21370</v>
      </c>
      <c r="C6983" s="118" t="b">
        <v>0</v>
      </c>
      <c r="D6983" s="118" t="e">
        <f t="shared" ca="1" si="1"/>
        <v>#NAME?</v>
      </c>
      <c r="E6983" s="118" t="s">
        <v>25838</v>
      </c>
      <c r="F6983" s="118" t="s">
        <v>25840</v>
      </c>
      <c r="G6983" s="118"/>
      <c r="H6983" s="118" t="s">
        <v>14833</v>
      </c>
      <c r="I6983" s="118" t="s">
        <v>7642</v>
      </c>
      <c r="J6983" s="118"/>
    </row>
    <row r="6984" spans="1:10" ht="12.75">
      <c r="A6984" s="118" t="s">
        <v>1484</v>
      </c>
      <c r="B6984" s="118" t="s">
        <v>25841</v>
      </c>
      <c r="C6984" s="118" t="b">
        <v>0</v>
      </c>
      <c r="D6984" s="118" t="e">
        <f t="shared" ca="1" si="1"/>
        <v>#NAME?</v>
      </c>
      <c r="E6984" s="118" t="s">
        <v>25838</v>
      </c>
      <c r="F6984" s="118" t="s">
        <v>25842</v>
      </c>
      <c r="G6984" s="118"/>
      <c r="H6984" s="118" t="s">
        <v>8322</v>
      </c>
      <c r="I6984" s="118" t="s">
        <v>7642</v>
      </c>
      <c r="J6984" s="118"/>
    </row>
    <row r="6985" spans="1:10" ht="12.75">
      <c r="A6985" s="118" t="s">
        <v>929</v>
      </c>
      <c r="B6985" s="118" t="s">
        <v>25843</v>
      </c>
      <c r="C6985" s="118" t="b">
        <v>0</v>
      </c>
      <c r="D6985" s="118" t="e">
        <f t="shared" ca="1" si="1"/>
        <v>#NAME?</v>
      </c>
      <c r="E6985" s="118" t="s">
        <v>25838</v>
      </c>
      <c r="F6985" s="118" t="s">
        <v>25844</v>
      </c>
      <c r="G6985" s="118"/>
      <c r="H6985" s="118" t="s">
        <v>4551</v>
      </c>
      <c r="I6985" s="118" t="s">
        <v>7642</v>
      </c>
      <c r="J6985" s="118"/>
    </row>
    <row r="6986" spans="1:10" ht="12.75">
      <c r="A6986" s="118" t="s">
        <v>1266</v>
      </c>
      <c r="B6986" s="118" t="s">
        <v>25845</v>
      </c>
      <c r="C6986" s="118" t="b">
        <v>0</v>
      </c>
      <c r="D6986" s="118" t="e">
        <f t="shared" ca="1" si="1"/>
        <v>#NAME?</v>
      </c>
      <c r="E6986" s="118" t="s">
        <v>25846</v>
      </c>
      <c r="F6986" s="118" t="s">
        <v>25847</v>
      </c>
      <c r="G6986" s="118"/>
      <c r="H6986" s="118" t="s">
        <v>4485</v>
      </c>
      <c r="I6986" s="118" t="s">
        <v>11196</v>
      </c>
      <c r="J6986" s="118" t="s">
        <v>8313</v>
      </c>
    </row>
    <row r="6987" spans="1:10" ht="12.75">
      <c r="A6987" s="118" t="s">
        <v>814</v>
      </c>
      <c r="B6987" s="118" t="s">
        <v>25848</v>
      </c>
      <c r="C6987" s="118" t="b">
        <v>0</v>
      </c>
      <c r="D6987" s="118" t="e">
        <f t="shared" ca="1" si="1"/>
        <v>#NAME?</v>
      </c>
      <c r="E6987" s="118" t="s">
        <v>25846</v>
      </c>
      <c r="F6987" s="118" t="s">
        <v>25849</v>
      </c>
      <c r="G6987" s="118"/>
      <c r="H6987" s="118" t="s">
        <v>4872</v>
      </c>
      <c r="I6987" s="118" t="s">
        <v>11196</v>
      </c>
      <c r="J6987" s="118" t="s">
        <v>8313</v>
      </c>
    </row>
    <row r="6988" spans="1:10" ht="12.75">
      <c r="A6988" s="118" t="s">
        <v>18115</v>
      </c>
      <c r="B6988" s="118" t="s">
        <v>1005</v>
      </c>
      <c r="C6988" s="118" t="b">
        <v>0</v>
      </c>
      <c r="D6988" s="118" t="e">
        <f t="shared" ca="1" si="1"/>
        <v>#NAME?</v>
      </c>
      <c r="E6988" s="118" t="s">
        <v>25846</v>
      </c>
      <c r="F6988" s="118" t="s">
        <v>25850</v>
      </c>
      <c r="G6988" s="118"/>
      <c r="H6988" s="118" t="s">
        <v>4831</v>
      </c>
      <c r="I6988" s="118" t="s">
        <v>11196</v>
      </c>
      <c r="J6988" s="118" t="s">
        <v>8313</v>
      </c>
    </row>
    <row r="6989" spans="1:10" ht="12.75">
      <c r="A6989" s="118" t="s">
        <v>2648</v>
      </c>
      <c r="B6989" s="118" t="s">
        <v>25851</v>
      </c>
      <c r="C6989" s="118" t="b">
        <v>0</v>
      </c>
      <c r="D6989" s="118" t="e">
        <f t="shared" ca="1" si="1"/>
        <v>#NAME?</v>
      </c>
      <c r="E6989" s="118" t="s">
        <v>25846</v>
      </c>
      <c r="F6989" s="118" t="s">
        <v>25852</v>
      </c>
      <c r="G6989" s="118"/>
      <c r="H6989" s="118" t="s">
        <v>4276</v>
      </c>
      <c r="I6989" s="118" t="s">
        <v>11196</v>
      </c>
      <c r="J6989" s="118" t="s">
        <v>8313</v>
      </c>
    </row>
    <row r="6990" spans="1:10" ht="12.75">
      <c r="A6990" s="118" t="s">
        <v>1591</v>
      </c>
      <c r="B6990" s="118" t="s">
        <v>16186</v>
      </c>
      <c r="C6990" s="118" t="b">
        <v>0</v>
      </c>
      <c r="D6990" s="118" t="e">
        <f t="shared" ca="1" si="1"/>
        <v>#NAME?</v>
      </c>
      <c r="E6990" s="118" t="s">
        <v>25846</v>
      </c>
      <c r="F6990" s="118" t="s">
        <v>25853</v>
      </c>
      <c r="G6990" s="118"/>
      <c r="H6990" s="118" t="s">
        <v>5209</v>
      </c>
      <c r="I6990" s="118" t="s">
        <v>11196</v>
      </c>
      <c r="J6990" s="118" t="s">
        <v>8313</v>
      </c>
    </row>
    <row r="6991" spans="1:10" ht="12.75">
      <c r="A6991" s="118" t="s">
        <v>826</v>
      </c>
      <c r="B6991" s="118" t="s">
        <v>25854</v>
      </c>
      <c r="C6991" s="118" t="b">
        <v>0</v>
      </c>
      <c r="D6991" s="118" t="e">
        <f t="shared" ca="1" si="1"/>
        <v>#NAME?</v>
      </c>
      <c r="E6991" s="118" t="s">
        <v>25846</v>
      </c>
      <c r="F6991" s="118" t="s">
        <v>25855</v>
      </c>
      <c r="G6991" s="118"/>
      <c r="H6991" s="118" t="s">
        <v>25856</v>
      </c>
      <c r="I6991" s="118" t="s">
        <v>11196</v>
      </c>
      <c r="J6991" s="118" t="s">
        <v>8313</v>
      </c>
    </row>
    <row r="6992" spans="1:10" ht="12.75">
      <c r="A6992" s="118" t="s">
        <v>21958</v>
      </c>
      <c r="B6992" s="118" t="s">
        <v>25857</v>
      </c>
      <c r="C6992" s="118" t="b">
        <v>0</v>
      </c>
      <c r="D6992" s="118" t="e">
        <f t="shared" ca="1" si="1"/>
        <v>#NAME?</v>
      </c>
      <c r="E6992" s="118" t="s">
        <v>25858</v>
      </c>
      <c r="F6992" s="118" t="s">
        <v>25859</v>
      </c>
      <c r="G6992" s="118"/>
      <c r="H6992" s="118" t="s">
        <v>6031</v>
      </c>
      <c r="I6992" s="118" t="s">
        <v>14203</v>
      </c>
      <c r="J6992" s="118" t="s">
        <v>14204</v>
      </c>
    </row>
    <row r="6993" spans="1:10" ht="12.75">
      <c r="A6993" s="118" t="s">
        <v>8663</v>
      </c>
      <c r="B6993" s="118" t="s">
        <v>10918</v>
      </c>
      <c r="C6993" s="118" t="b">
        <v>0</v>
      </c>
      <c r="D6993" s="118" t="e">
        <f t="shared" ca="1" si="1"/>
        <v>#NAME?</v>
      </c>
      <c r="E6993" s="118" t="s">
        <v>25858</v>
      </c>
      <c r="F6993" s="118" t="s">
        <v>25860</v>
      </c>
      <c r="G6993" s="118"/>
      <c r="H6993" s="118" t="s">
        <v>4278</v>
      </c>
      <c r="I6993" s="118" t="s">
        <v>14203</v>
      </c>
      <c r="J6993" s="118" t="s">
        <v>14204</v>
      </c>
    </row>
    <row r="6994" spans="1:10" ht="12.75">
      <c r="A6994" s="118" t="s">
        <v>20499</v>
      </c>
      <c r="B6994" s="118" t="s">
        <v>25861</v>
      </c>
      <c r="C6994" s="118" t="b">
        <v>0</v>
      </c>
      <c r="D6994" s="118" t="e">
        <f t="shared" ca="1" si="1"/>
        <v>#NAME?</v>
      </c>
      <c r="E6994" s="118" t="s">
        <v>25858</v>
      </c>
      <c r="F6994" s="118" t="s">
        <v>25862</v>
      </c>
      <c r="G6994" s="118"/>
      <c r="H6994" s="118" t="s">
        <v>4640</v>
      </c>
      <c r="I6994" s="118" t="s">
        <v>14203</v>
      </c>
      <c r="J6994" s="118" t="s">
        <v>14204</v>
      </c>
    </row>
    <row r="6995" spans="1:10" ht="12.75">
      <c r="A6995" s="118" t="s">
        <v>9000</v>
      </c>
      <c r="B6995" s="118" t="s">
        <v>17247</v>
      </c>
      <c r="C6995" s="118" t="b">
        <v>0</v>
      </c>
      <c r="D6995" s="118" t="e">
        <f t="shared" ca="1" si="1"/>
        <v>#NAME?</v>
      </c>
      <c r="E6995" s="118" t="s">
        <v>25863</v>
      </c>
      <c r="F6995" s="118" t="s">
        <v>25864</v>
      </c>
      <c r="G6995" s="118"/>
      <c r="H6995" s="118" t="s">
        <v>5264</v>
      </c>
      <c r="I6995" s="118" t="s">
        <v>25865</v>
      </c>
      <c r="J6995" s="118" t="s">
        <v>12582</v>
      </c>
    </row>
    <row r="6996" spans="1:10" ht="12.75">
      <c r="A6996" s="118" t="s">
        <v>1980</v>
      </c>
      <c r="B6996" s="118" t="s">
        <v>18577</v>
      </c>
      <c r="C6996" s="118" t="b">
        <v>0</v>
      </c>
      <c r="D6996" s="118" t="e">
        <f t="shared" ca="1" si="1"/>
        <v>#NAME?</v>
      </c>
      <c r="E6996" s="118" t="s">
        <v>25866</v>
      </c>
      <c r="F6996" s="118" t="s">
        <v>25867</v>
      </c>
      <c r="G6996" s="118"/>
      <c r="H6996" s="118" t="s">
        <v>22250</v>
      </c>
      <c r="I6996" s="118"/>
      <c r="J6996" s="118"/>
    </row>
    <row r="6997" spans="1:10" ht="12.75">
      <c r="A6997" s="118" t="s">
        <v>25618</v>
      </c>
      <c r="B6997" s="118" t="s">
        <v>14343</v>
      </c>
      <c r="C6997" s="118" t="b">
        <v>0</v>
      </c>
      <c r="D6997" s="118" t="e">
        <f t="shared" ca="1" si="1"/>
        <v>#NAME?</v>
      </c>
      <c r="E6997" s="118" t="s">
        <v>25866</v>
      </c>
      <c r="F6997" s="118" t="s">
        <v>25868</v>
      </c>
      <c r="G6997" s="118"/>
      <c r="H6997" s="118" t="s">
        <v>22250</v>
      </c>
      <c r="I6997" s="118"/>
      <c r="J6997" s="118"/>
    </row>
    <row r="6998" spans="1:10" ht="12.75">
      <c r="A6998" s="118" t="s">
        <v>25869</v>
      </c>
      <c r="B6998" s="118" t="s">
        <v>9220</v>
      </c>
      <c r="C6998" s="118" t="b">
        <v>0</v>
      </c>
      <c r="D6998" s="118" t="e">
        <f t="shared" ca="1" si="1"/>
        <v>#NAME?</v>
      </c>
      <c r="E6998" s="118" t="s">
        <v>25866</v>
      </c>
      <c r="F6998" s="118" t="s">
        <v>25870</v>
      </c>
      <c r="G6998" s="118"/>
      <c r="H6998" s="118" t="s">
        <v>4278</v>
      </c>
      <c r="I6998" s="118"/>
      <c r="J6998" s="118"/>
    </row>
    <row r="6999" spans="1:10" ht="12.75">
      <c r="A6999" s="118" t="s">
        <v>25871</v>
      </c>
      <c r="B6999" s="118" t="s">
        <v>25872</v>
      </c>
      <c r="C6999" s="118" t="b">
        <v>0</v>
      </c>
      <c r="D6999" s="118" t="e">
        <f t="shared" ca="1" si="1"/>
        <v>#NAME?</v>
      </c>
      <c r="E6999" s="118" t="s">
        <v>25873</v>
      </c>
      <c r="F6999" s="118" t="s">
        <v>25874</v>
      </c>
      <c r="G6999" s="118"/>
      <c r="H6999" s="118" t="s">
        <v>16508</v>
      </c>
      <c r="I6999" s="118" t="s">
        <v>25488</v>
      </c>
      <c r="J6999" s="118"/>
    </row>
    <row r="7000" spans="1:10" ht="12.75">
      <c r="A7000" s="118" t="s">
        <v>25875</v>
      </c>
      <c r="B7000" s="118" t="s">
        <v>25876</v>
      </c>
      <c r="C7000" s="118" t="b">
        <v>0</v>
      </c>
      <c r="D7000" s="118" t="e">
        <f t="shared" ca="1" si="1"/>
        <v>#NAME?</v>
      </c>
      <c r="E7000" s="118" t="s">
        <v>25873</v>
      </c>
      <c r="F7000" s="118" t="s">
        <v>25877</v>
      </c>
      <c r="G7000" s="118"/>
      <c r="H7000" s="118" t="s">
        <v>4305</v>
      </c>
      <c r="I7000" s="118" t="s">
        <v>25488</v>
      </c>
      <c r="J7000" s="118"/>
    </row>
    <row r="7001" spans="1:10" ht="12.75">
      <c r="A7001" s="118" t="s">
        <v>25878</v>
      </c>
      <c r="B7001" s="118" t="s">
        <v>25879</v>
      </c>
      <c r="C7001" s="118" t="b">
        <v>0</v>
      </c>
      <c r="D7001" s="118" t="e">
        <f t="shared" ca="1" si="1"/>
        <v>#NAME?</v>
      </c>
      <c r="E7001" s="118" t="s">
        <v>25873</v>
      </c>
      <c r="F7001" s="118" t="s">
        <v>25880</v>
      </c>
      <c r="G7001" s="118"/>
      <c r="H7001" s="118" t="s">
        <v>25881</v>
      </c>
      <c r="I7001" s="118" t="s">
        <v>25488</v>
      </c>
      <c r="J7001" s="118"/>
    </row>
    <row r="7002" spans="1:10" ht="12.75">
      <c r="A7002" s="118" t="s">
        <v>22268</v>
      </c>
      <c r="B7002" s="118" t="s">
        <v>25882</v>
      </c>
      <c r="C7002" s="118" t="b">
        <v>0</v>
      </c>
      <c r="D7002" s="118" t="e">
        <f t="shared" ca="1" si="1"/>
        <v>#NAME?</v>
      </c>
      <c r="E7002" s="118" t="s">
        <v>25873</v>
      </c>
      <c r="F7002" s="118" t="s">
        <v>25883</v>
      </c>
      <c r="G7002" s="118"/>
      <c r="H7002" s="118" t="s">
        <v>4305</v>
      </c>
      <c r="I7002" s="118" t="s">
        <v>25488</v>
      </c>
      <c r="J7002" s="118"/>
    </row>
    <row r="7003" spans="1:10" ht="12.75">
      <c r="A7003" s="118" t="s">
        <v>1743</v>
      </c>
      <c r="B7003" s="118" t="s">
        <v>25884</v>
      </c>
      <c r="C7003" s="118" t="b">
        <v>0</v>
      </c>
      <c r="D7003" s="118" t="e">
        <f t="shared" ca="1" si="1"/>
        <v>#NAME?</v>
      </c>
      <c r="E7003" s="118" t="s">
        <v>25873</v>
      </c>
      <c r="F7003" s="118" t="s">
        <v>25885</v>
      </c>
      <c r="G7003" s="118"/>
      <c r="H7003" s="118" t="s">
        <v>54</v>
      </c>
      <c r="I7003" s="118" t="s">
        <v>25488</v>
      </c>
      <c r="J7003" s="118"/>
    </row>
    <row r="7004" spans="1:10" ht="12.75">
      <c r="A7004" s="118" t="s">
        <v>21180</v>
      </c>
      <c r="B7004" s="118" t="s">
        <v>25886</v>
      </c>
      <c r="C7004" s="118" t="b">
        <v>0</v>
      </c>
      <c r="D7004" s="118" t="e">
        <f t="shared" ca="1" si="1"/>
        <v>#NAME?</v>
      </c>
      <c r="E7004" s="118" t="s">
        <v>25873</v>
      </c>
      <c r="F7004" s="118" t="s">
        <v>25887</v>
      </c>
      <c r="G7004" s="118"/>
      <c r="H7004" s="118" t="s">
        <v>54</v>
      </c>
      <c r="I7004" s="118" t="s">
        <v>25488</v>
      </c>
      <c r="J7004" s="118"/>
    </row>
    <row r="7005" spans="1:10" ht="12.75">
      <c r="A7005" s="118" t="s">
        <v>7924</v>
      </c>
      <c r="B7005" s="118" t="s">
        <v>25888</v>
      </c>
      <c r="C7005" s="118" t="b">
        <v>0</v>
      </c>
      <c r="D7005" s="118" t="e">
        <f t="shared" ca="1" si="1"/>
        <v>#NAME?</v>
      </c>
      <c r="E7005" s="118" t="s">
        <v>25889</v>
      </c>
      <c r="F7005" s="118" t="s">
        <v>25890</v>
      </c>
      <c r="G7005" s="118"/>
      <c r="H7005" s="118" t="s">
        <v>4276</v>
      </c>
      <c r="I7005" s="118" t="s">
        <v>25891</v>
      </c>
      <c r="J7005" s="118" t="s">
        <v>14204</v>
      </c>
    </row>
    <row r="7006" spans="1:10" ht="12.75">
      <c r="A7006" s="118" t="s">
        <v>10777</v>
      </c>
      <c r="B7006" s="118" t="s">
        <v>8581</v>
      </c>
      <c r="C7006" s="118" t="b">
        <v>0</v>
      </c>
      <c r="D7006" s="118" t="e">
        <f t="shared" ca="1" si="1"/>
        <v>#NAME?</v>
      </c>
      <c r="E7006" s="118" t="s">
        <v>25889</v>
      </c>
      <c r="F7006" s="118" t="s">
        <v>25892</v>
      </c>
      <c r="G7006" s="118"/>
      <c r="H7006" s="118" t="s">
        <v>4276</v>
      </c>
      <c r="I7006" s="118" t="s">
        <v>25891</v>
      </c>
      <c r="J7006" s="118" t="s">
        <v>14204</v>
      </c>
    </row>
    <row r="7007" spans="1:10" ht="12.75">
      <c r="A7007" s="118" t="s">
        <v>1495</v>
      </c>
      <c r="B7007" s="118" t="s">
        <v>2435</v>
      </c>
      <c r="C7007" s="118" t="b">
        <v>0</v>
      </c>
      <c r="D7007" s="118" t="e">
        <f t="shared" ca="1" si="1"/>
        <v>#NAME?</v>
      </c>
      <c r="E7007" s="118" t="s">
        <v>25893</v>
      </c>
      <c r="F7007" s="118" t="s">
        <v>25894</v>
      </c>
      <c r="G7007" s="118"/>
      <c r="H7007" s="118" t="s">
        <v>4278</v>
      </c>
      <c r="I7007" s="118" t="s">
        <v>16319</v>
      </c>
      <c r="J7007" s="118" t="s">
        <v>7622</v>
      </c>
    </row>
    <row r="7008" spans="1:10" ht="12.75">
      <c r="A7008" s="118" t="s">
        <v>8748</v>
      </c>
      <c r="B7008" s="118" t="s">
        <v>9715</v>
      </c>
      <c r="C7008" s="118" t="b">
        <v>0</v>
      </c>
      <c r="D7008" s="118" t="e">
        <f t="shared" ca="1" si="1"/>
        <v>#NAME?</v>
      </c>
      <c r="E7008" s="118" t="s">
        <v>25895</v>
      </c>
      <c r="F7008" s="118" t="s">
        <v>25896</v>
      </c>
      <c r="G7008" s="118"/>
      <c r="H7008" s="118" t="s">
        <v>25897</v>
      </c>
      <c r="I7008" s="118" t="s">
        <v>7820</v>
      </c>
      <c r="J7008" s="118" t="s">
        <v>7820</v>
      </c>
    </row>
    <row r="7009" spans="1:10" ht="12.75">
      <c r="A7009" s="118" t="s">
        <v>826</v>
      </c>
      <c r="B7009" s="118" t="s">
        <v>25898</v>
      </c>
      <c r="C7009" s="118" t="b">
        <v>0</v>
      </c>
      <c r="D7009" s="118" t="e">
        <f t="shared" ca="1" si="1"/>
        <v>#NAME?</v>
      </c>
      <c r="E7009" s="118" t="s">
        <v>25895</v>
      </c>
      <c r="F7009" s="118" t="s">
        <v>25899</v>
      </c>
      <c r="G7009" s="118"/>
      <c r="H7009" s="118" t="s">
        <v>25900</v>
      </c>
      <c r="I7009" s="118" t="s">
        <v>7820</v>
      </c>
      <c r="J7009" s="118" t="s">
        <v>7820</v>
      </c>
    </row>
    <row r="7010" spans="1:10" ht="12.75">
      <c r="A7010" s="118" t="s">
        <v>24253</v>
      </c>
      <c r="B7010" s="118" t="s">
        <v>25901</v>
      </c>
      <c r="C7010" s="118" t="b">
        <v>0</v>
      </c>
      <c r="D7010" s="118" t="e">
        <f t="shared" ca="1" si="1"/>
        <v>#NAME?</v>
      </c>
      <c r="E7010" s="118" t="s">
        <v>25902</v>
      </c>
      <c r="F7010" s="118" t="s">
        <v>25903</v>
      </c>
      <c r="G7010" s="118"/>
      <c r="H7010" s="118" t="s">
        <v>5368</v>
      </c>
      <c r="I7010" s="118" t="s">
        <v>8050</v>
      </c>
      <c r="J7010" s="118"/>
    </row>
    <row r="7011" spans="1:10" ht="12.75">
      <c r="A7011" s="118" t="s">
        <v>25904</v>
      </c>
      <c r="B7011" s="118" t="s">
        <v>25905</v>
      </c>
      <c r="C7011" s="118" t="b">
        <v>0</v>
      </c>
      <c r="D7011" s="118" t="e">
        <f t="shared" ca="1" si="1"/>
        <v>#NAME?</v>
      </c>
      <c r="E7011" s="118" t="s">
        <v>25902</v>
      </c>
      <c r="F7011" s="118" t="s">
        <v>25906</v>
      </c>
      <c r="G7011" s="118"/>
      <c r="H7011" s="118" t="s">
        <v>4278</v>
      </c>
      <c r="I7011" s="118" t="s">
        <v>8050</v>
      </c>
      <c r="J7011" s="118"/>
    </row>
    <row r="7012" spans="1:10" ht="12.75">
      <c r="A7012" s="118" t="s">
        <v>25907</v>
      </c>
      <c r="B7012" s="118" t="s">
        <v>25908</v>
      </c>
      <c r="C7012" s="118" t="b">
        <v>0</v>
      </c>
      <c r="D7012" s="118" t="e">
        <f t="shared" ca="1" si="1"/>
        <v>#NAME?</v>
      </c>
      <c r="E7012" s="118" t="s">
        <v>25902</v>
      </c>
      <c r="F7012" s="118" t="s">
        <v>25909</v>
      </c>
      <c r="G7012" s="118"/>
      <c r="H7012" s="118" t="s">
        <v>8144</v>
      </c>
      <c r="I7012" s="118" t="s">
        <v>8050</v>
      </c>
      <c r="J7012" s="118"/>
    </row>
    <row r="7013" spans="1:10" ht="12.75">
      <c r="A7013" s="118" t="s">
        <v>814</v>
      </c>
      <c r="B7013" s="118" t="s">
        <v>2659</v>
      </c>
      <c r="C7013" s="118" t="b">
        <v>0</v>
      </c>
      <c r="D7013" s="118" t="e">
        <f t="shared" ca="1" si="1"/>
        <v>#NAME?</v>
      </c>
      <c r="E7013" s="118" t="s">
        <v>25910</v>
      </c>
      <c r="F7013" s="118" t="s">
        <v>25911</v>
      </c>
      <c r="G7013" s="118"/>
      <c r="H7013" s="118" t="s">
        <v>4278</v>
      </c>
      <c r="I7013" s="118" t="s">
        <v>7755</v>
      </c>
      <c r="J7013" s="118" t="s">
        <v>7756</v>
      </c>
    </row>
    <row r="7014" spans="1:10" ht="12.75">
      <c r="A7014" s="118" t="s">
        <v>8748</v>
      </c>
      <c r="B7014" s="118" t="s">
        <v>25912</v>
      </c>
      <c r="C7014" s="118" t="b">
        <v>0</v>
      </c>
      <c r="D7014" s="118" t="e">
        <f t="shared" ca="1" si="1"/>
        <v>#NAME?</v>
      </c>
      <c r="E7014" s="118" t="s">
        <v>25910</v>
      </c>
      <c r="F7014" s="118" t="s">
        <v>25913</v>
      </c>
      <c r="G7014" s="118"/>
      <c r="H7014" s="118" t="s">
        <v>4485</v>
      </c>
      <c r="I7014" s="118" t="s">
        <v>7755</v>
      </c>
      <c r="J7014" s="118" t="s">
        <v>7756</v>
      </c>
    </row>
    <row r="7015" spans="1:10" ht="12.75">
      <c r="A7015" s="118" t="s">
        <v>1069</v>
      </c>
      <c r="B7015" s="118" t="s">
        <v>25914</v>
      </c>
      <c r="C7015" s="118" t="b">
        <v>0</v>
      </c>
      <c r="D7015" s="118" t="e">
        <f t="shared" ca="1" si="1"/>
        <v>#NAME?</v>
      </c>
      <c r="E7015" s="118" t="s">
        <v>25910</v>
      </c>
      <c r="F7015" s="118" t="s">
        <v>25915</v>
      </c>
      <c r="G7015" s="118"/>
      <c r="H7015" s="118" t="s">
        <v>54</v>
      </c>
      <c r="I7015" s="118" t="s">
        <v>7755</v>
      </c>
      <c r="J7015" s="118" t="s">
        <v>7756</v>
      </c>
    </row>
    <row r="7016" spans="1:10" ht="12.75">
      <c r="A7016" s="118" t="s">
        <v>2523</v>
      </c>
      <c r="B7016" s="118" t="s">
        <v>23558</v>
      </c>
      <c r="C7016" s="118" t="b">
        <v>0</v>
      </c>
      <c r="D7016" s="118" t="e">
        <f t="shared" ca="1" si="1"/>
        <v>#NAME?</v>
      </c>
      <c r="E7016" s="118" t="s">
        <v>25910</v>
      </c>
      <c r="F7016" s="118" t="s">
        <v>25916</v>
      </c>
      <c r="G7016" s="118"/>
      <c r="H7016" s="118" t="s">
        <v>5607</v>
      </c>
      <c r="I7016" s="118" t="s">
        <v>7755</v>
      </c>
      <c r="J7016" s="118" t="s">
        <v>7756</v>
      </c>
    </row>
    <row r="7017" spans="1:10" ht="12.75">
      <c r="A7017" s="118" t="s">
        <v>910</v>
      </c>
      <c r="B7017" s="118" t="s">
        <v>8862</v>
      </c>
      <c r="C7017" s="118" t="b">
        <v>0</v>
      </c>
      <c r="D7017" s="118" t="e">
        <f t="shared" ca="1" si="1"/>
        <v>#NAME?</v>
      </c>
      <c r="E7017" s="118" t="s">
        <v>5440</v>
      </c>
      <c r="F7017" s="118" t="s">
        <v>25917</v>
      </c>
      <c r="G7017" s="118"/>
      <c r="H7017" s="118" t="s">
        <v>8474</v>
      </c>
      <c r="I7017" s="118" t="s">
        <v>13134</v>
      </c>
      <c r="J7017" s="118" t="s">
        <v>7622</v>
      </c>
    </row>
    <row r="7018" spans="1:10" ht="12.75">
      <c r="A7018" s="118" t="s">
        <v>9828</v>
      </c>
      <c r="B7018" s="118" t="s">
        <v>25918</v>
      </c>
      <c r="C7018" s="118" t="b">
        <v>0</v>
      </c>
      <c r="D7018" s="118" t="e">
        <f t="shared" ca="1" si="1"/>
        <v>#NAME?</v>
      </c>
      <c r="E7018" s="118" t="s">
        <v>5440</v>
      </c>
      <c r="F7018" s="118" t="s">
        <v>25919</v>
      </c>
      <c r="G7018" s="118"/>
      <c r="H7018" s="118" t="s">
        <v>4276</v>
      </c>
      <c r="I7018" s="118" t="s">
        <v>13134</v>
      </c>
      <c r="J7018" s="118" t="s">
        <v>7622</v>
      </c>
    </row>
    <row r="7019" spans="1:10" ht="12.75">
      <c r="A7019" s="118" t="s">
        <v>14434</v>
      </c>
      <c r="B7019" s="118" t="s">
        <v>25920</v>
      </c>
      <c r="C7019" s="118" t="b">
        <v>0</v>
      </c>
      <c r="D7019" s="118" t="e">
        <f t="shared" ca="1" si="1"/>
        <v>#NAME?</v>
      </c>
      <c r="E7019" s="118" t="s">
        <v>25921</v>
      </c>
      <c r="F7019" s="118" t="s">
        <v>25922</v>
      </c>
      <c r="G7019" s="118"/>
      <c r="H7019" s="118" t="s">
        <v>7611</v>
      </c>
      <c r="I7019" s="118" t="s">
        <v>11777</v>
      </c>
      <c r="J7019" s="118"/>
    </row>
    <row r="7020" spans="1:10" ht="12.75">
      <c r="A7020" s="118" t="s">
        <v>11850</v>
      </c>
      <c r="B7020" s="118" t="s">
        <v>25923</v>
      </c>
      <c r="C7020" s="118" t="b">
        <v>0</v>
      </c>
      <c r="D7020" s="118" t="e">
        <f t="shared" ca="1" si="1"/>
        <v>#NAME?</v>
      </c>
      <c r="E7020" s="118" t="s">
        <v>25921</v>
      </c>
      <c r="F7020" s="118" t="s">
        <v>25924</v>
      </c>
      <c r="G7020" s="118"/>
      <c r="H7020" s="118" t="s">
        <v>4276</v>
      </c>
      <c r="I7020" s="118" t="s">
        <v>11777</v>
      </c>
      <c r="J7020" s="118"/>
    </row>
    <row r="7021" spans="1:10" ht="12.75">
      <c r="A7021" s="118" t="s">
        <v>25925</v>
      </c>
      <c r="B7021" s="118" t="s">
        <v>25926</v>
      </c>
      <c r="C7021" s="118" t="b">
        <v>0</v>
      </c>
      <c r="D7021" s="118" t="e">
        <f t="shared" ca="1" si="1"/>
        <v>#NAME?</v>
      </c>
      <c r="E7021" s="118" t="s">
        <v>25921</v>
      </c>
      <c r="F7021" s="118" t="s">
        <v>25927</v>
      </c>
      <c r="G7021" s="118"/>
      <c r="H7021" s="118" t="s">
        <v>4831</v>
      </c>
      <c r="I7021" s="118" t="s">
        <v>11777</v>
      </c>
      <c r="J7021" s="118"/>
    </row>
    <row r="7022" spans="1:10" ht="12.75">
      <c r="A7022" s="118" t="s">
        <v>25928</v>
      </c>
      <c r="B7022" s="118" t="s">
        <v>25929</v>
      </c>
      <c r="C7022" s="118" t="b">
        <v>0</v>
      </c>
      <c r="D7022" s="118" t="e">
        <f t="shared" ca="1" si="1"/>
        <v>#NAME?</v>
      </c>
      <c r="E7022" s="118" t="s">
        <v>25921</v>
      </c>
      <c r="F7022" s="118" t="s">
        <v>25930</v>
      </c>
      <c r="G7022" s="118"/>
      <c r="H7022" s="118" t="s">
        <v>4276</v>
      </c>
      <c r="I7022" s="118" t="s">
        <v>11777</v>
      </c>
      <c r="J7022" s="118"/>
    </row>
    <row r="7023" spans="1:10" ht="12.75">
      <c r="A7023" s="118" t="s">
        <v>25931</v>
      </c>
      <c r="B7023" s="118" t="s">
        <v>25932</v>
      </c>
      <c r="C7023" s="118" t="b">
        <v>0</v>
      </c>
      <c r="D7023" s="118" t="e">
        <f t="shared" ca="1" si="1"/>
        <v>#NAME?</v>
      </c>
      <c r="E7023" s="118" t="s">
        <v>25921</v>
      </c>
      <c r="F7023" s="118" t="s">
        <v>25933</v>
      </c>
      <c r="G7023" s="118"/>
      <c r="H7023" s="118" t="s">
        <v>4485</v>
      </c>
      <c r="I7023" s="118" t="s">
        <v>11777</v>
      </c>
      <c r="J7023" s="118"/>
    </row>
    <row r="7024" spans="1:10" ht="12.75">
      <c r="A7024" s="118" t="s">
        <v>25934</v>
      </c>
      <c r="B7024" s="118" t="s">
        <v>25935</v>
      </c>
      <c r="C7024" s="118" t="b">
        <v>0</v>
      </c>
      <c r="D7024" s="118" t="e">
        <f t="shared" ca="1" si="1"/>
        <v>#NAME?</v>
      </c>
      <c r="E7024" s="118" t="s">
        <v>25921</v>
      </c>
      <c r="F7024" s="118" t="s">
        <v>25936</v>
      </c>
      <c r="G7024" s="118"/>
      <c r="H7024" s="118" t="s">
        <v>4276</v>
      </c>
      <c r="I7024" s="118" t="s">
        <v>11777</v>
      </c>
      <c r="J7024" s="118"/>
    </row>
    <row r="7025" spans="1:10" ht="12.75">
      <c r="A7025" s="118" t="s">
        <v>25937</v>
      </c>
      <c r="B7025" s="118" t="s">
        <v>25938</v>
      </c>
      <c r="C7025" s="118" t="b">
        <v>0</v>
      </c>
      <c r="D7025" s="118" t="e">
        <f t="shared" ca="1" si="1"/>
        <v>#NAME?</v>
      </c>
      <c r="E7025" s="118" t="s">
        <v>25921</v>
      </c>
      <c r="F7025" s="118" t="s">
        <v>25939</v>
      </c>
      <c r="G7025" s="118"/>
      <c r="H7025" s="118" t="s">
        <v>25940</v>
      </c>
      <c r="I7025" s="118" t="s">
        <v>11777</v>
      </c>
      <c r="J7025" s="118"/>
    </row>
    <row r="7026" spans="1:10" ht="12.75">
      <c r="A7026" s="118" t="s">
        <v>8889</v>
      </c>
      <c r="B7026" s="118" t="s">
        <v>25941</v>
      </c>
      <c r="C7026" s="118" t="b">
        <v>0</v>
      </c>
      <c r="D7026" s="118" t="e">
        <f t="shared" ca="1" si="1"/>
        <v>#NAME?</v>
      </c>
      <c r="E7026" s="118" t="s">
        <v>25942</v>
      </c>
      <c r="F7026" s="118" t="s">
        <v>25943</v>
      </c>
      <c r="G7026" s="118"/>
      <c r="H7026" s="118" t="s">
        <v>5209</v>
      </c>
      <c r="I7026" s="118" t="s">
        <v>25944</v>
      </c>
      <c r="J7026" s="118" t="s">
        <v>7591</v>
      </c>
    </row>
    <row r="7027" spans="1:10" ht="12.75">
      <c r="A7027" s="118" t="s">
        <v>25945</v>
      </c>
      <c r="B7027" s="118" t="s">
        <v>25946</v>
      </c>
      <c r="C7027" s="118" t="b">
        <v>0</v>
      </c>
      <c r="D7027" s="118" t="e">
        <f t="shared" ca="1" si="1"/>
        <v>#NAME?</v>
      </c>
      <c r="E7027" s="118" t="s">
        <v>3547</v>
      </c>
      <c r="F7027" s="118" t="s">
        <v>25947</v>
      </c>
      <c r="G7027" s="118"/>
      <c r="H7027" s="118" t="s">
        <v>7647</v>
      </c>
      <c r="I7027" s="118" t="s">
        <v>13134</v>
      </c>
      <c r="J7027" s="118" t="s">
        <v>7622</v>
      </c>
    </row>
    <row r="7028" spans="1:10" ht="12.75">
      <c r="A7028" s="118" t="s">
        <v>11652</v>
      </c>
      <c r="B7028" s="118" t="s">
        <v>25948</v>
      </c>
      <c r="C7028" s="118" t="b">
        <v>0</v>
      </c>
      <c r="D7028" s="118" t="e">
        <f t="shared" ca="1" si="1"/>
        <v>#NAME?</v>
      </c>
      <c r="E7028" s="118" t="s">
        <v>3547</v>
      </c>
      <c r="F7028" s="118" t="s">
        <v>25949</v>
      </c>
      <c r="G7028" s="118"/>
      <c r="H7028" s="118" t="s">
        <v>54</v>
      </c>
      <c r="I7028" s="118" t="s">
        <v>13134</v>
      </c>
      <c r="J7028" s="118" t="s">
        <v>7622</v>
      </c>
    </row>
    <row r="7029" spans="1:10" ht="12.75">
      <c r="A7029" s="118" t="s">
        <v>1704</v>
      </c>
      <c r="B7029" s="118" t="s">
        <v>10741</v>
      </c>
      <c r="C7029" s="118" t="b">
        <v>0</v>
      </c>
      <c r="D7029" s="118" t="e">
        <f t="shared" ca="1" si="1"/>
        <v>#NAME?</v>
      </c>
      <c r="E7029" s="118" t="s">
        <v>3547</v>
      </c>
      <c r="F7029" s="118" t="s">
        <v>25950</v>
      </c>
      <c r="G7029" s="118"/>
      <c r="H7029" s="118" t="s">
        <v>5607</v>
      </c>
      <c r="I7029" s="118" t="s">
        <v>13134</v>
      </c>
      <c r="J7029" s="118" t="s">
        <v>7622</v>
      </c>
    </row>
    <row r="7030" spans="1:10" ht="12.75">
      <c r="A7030" s="118" t="s">
        <v>25951</v>
      </c>
      <c r="B7030" s="118" t="s">
        <v>25952</v>
      </c>
      <c r="C7030" s="118" t="b">
        <v>0</v>
      </c>
      <c r="D7030" s="118" t="e">
        <f t="shared" ca="1" si="1"/>
        <v>#NAME?</v>
      </c>
      <c r="E7030" s="118" t="s">
        <v>3547</v>
      </c>
      <c r="F7030" s="118" t="s">
        <v>25953</v>
      </c>
      <c r="G7030" s="118"/>
      <c r="H7030" s="118" t="s">
        <v>54</v>
      </c>
      <c r="I7030" s="118" t="s">
        <v>13134</v>
      </c>
      <c r="J7030" s="118" t="s">
        <v>7622</v>
      </c>
    </row>
    <row r="7031" spans="1:10" ht="12.75">
      <c r="A7031" s="118" t="s">
        <v>2387</v>
      </c>
      <c r="B7031" s="118" t="s">
        <v>25954</v>
      </c>
      <c r="C7031" s="118" t="b">
        <v>0</v>
      </c>
      <c r="D7031" s="118" t="e">
        <f t="shared" ca="1" si="1"/>
        <v>#NAME?</v>
      </c>
      <c r="E7031" s="118" t="s">
        <v>3547</v>
      </c>
      <c r="F7031" s="118" t="s">
        <v>25955</v>
      </c>
      <c r="G7031" s="118"/>
      <c r="H7031" s="118" t="s">
        <v>54</v>
      </c>
      <c r="I7031" s="118" t="s">
        <v>13134</v>
      </c>
      <c r="J7031" s="118" t="s">
        <v>7622</v>
      </c>
    </row>
    <row r="7032" spans="1:10" ht="12.75">
      <c r="A7032" s="118" t="s">
        <v>25956</v>
      </c>
      <c r="B7032" s="118" t="s">
        <v>22083</v>
      </c>
      <c r="C7032" s="118" t="b">
        <v>0</v>
      </c>
      <c r="D7032" s="118" t="e">
        <f t="shared" ca="1" si="1"/>
        <v>#NAME?</v>
      </c>
      <c r="E7032" s="118" t="s">
        <v>25957</v>
      </c>
      <c r="F7032" s="118" t="s">
        <v>25958</v>
      </c>
      <c r="G7032" s="118"/>
      <c r="H7032" s="118" t="s">
        <v>4278</v>
      </c>
      <c r="I7032" s="118" t="s">
        <v>10351</v>
      </c>
      <c r="J7032" s="118" t="s">
        <v>7622</v>
      </c>
    </row>
    <row r="7033" spans="1:10" ht="12.75">
      <c r="A7033" s="118" t="s">
        <v>17042</v>
      </c>
      <c r="B7033" s="118" t="s">
        <v>25959</v>
      </c>
      <c r="C7033" s="118" t="b">
        <v>0</v>
      </c>
      <c r="D7033" s="118" t="e">
        <f t="shared" ca="1" si="1"/>
        <v>#NAME?</v>
      </c>
      <c r="E7033" s="118" t="s">
        <v>25960</v>
      </c>
      <c r="F7033" s="118" t="s">
        <v>25961</v>
      </c>
      <c r="G7033" s="118"/>
      <c r="H7033" s="118" t="s">
        <v>54</v>
      </c>
      <c r="I7033" s="118" t="s">
        <v>8085</v>
      </c>
      <c r="J7033" s="118"/>
    </row>
    <row r="7034" spans="1:10" ht="12.75">
      <c r="A7034" s="118" t="s">
        <v>11101</v>
      </c>
      <c r="B7034" s="118" t="s">
        <v>25962</v>
      </c>
      <c r="C7034" s="118" t="b">
        <v>0</v>
      </c>
      <c r="D7034" s="118" t="e">
        <f t="shared" ca="1" si="1"/>
        <v>#NAME?</v>
      </c>
      <c r="E7034" s="118" t="s">
        <v>25960</v>
      </c>
      <c r="F7034" s="118" t="s">
        <v>25963</v>
      </c>
      <c r="G7034" s="118"/>
      <c r="H7034" s="118" t="s">
        <v>54</v>
      </c>
      <c r="I7034" s="118" t="s">
        <v>8085</v>
      </c>
      <c r="J7034" s="118"/>
    </row>
    <row r="7035" spans="1:10" ht="12.75">
      <c r="A7035" s="118" t="s">
        <v>9847</v>
      </c>
      <c r="B7035" s="118" t="s">
        <v>18591</v>
      </c>
      <c r="C7035" s="118" t="b">
        <v>0</v>
      </c>
      <c r="D7035" s="118" t="e">
        <f t="shared" ca="1" si="1"/>
        <v>#NAME?</v>
      </c>
      <c r="E7035" s="118" t="s">
        <v>25964</v>
      </c>
      <c r="F7035" s="118" t="s">
        <v>25965</v>
      </c>
      <c r="G7035" s="118"/>
      <c r="H7035" s="118" t="s">
        <v>4311</v>
      </c>
      <c r="I7035" s="118" t="s">
        <v>9659</v>
      </c>
      <c r="J7035" s="118" t="s">
        <v>9660</v>
      </c>
    </row>
    <row r="7036" spans="1:10" ht="12.75">
      <c r="A7036" s="118" t="s">
        <v>814</v>
      </c>
      <c r="B7036" s="118" t="s">
        <v>25966</v>
      </c>
      <c r="C7036" s="118" t="b">
        <v>0</v>
      </c>
      <c r="D7036" s="118" t="e">
        <f t="shared" ca="1" si="1"/>
        <v>#NAME?</v>
      </c>
      <c r="E7036" s="118" t="s">
        <v>25964</v>
      </c>
      <c r="F7036" s="118" t="s">
        <v>25967</v>
      </c>
      <c r="G7036" s="118"/>
      <c r="H7036" s="118" t="s">
        <v>11798</v>
      </c>
      <c r="I7036" s="118" t="s">
        <v>9659</v>
      </c>
      <c r="J7036" s="118" t="s">
        <v>9660</v>
      </c>
    </row>
    <row r="7037" spans="1:10" ht="12.75">
      <c r="A7037" s="118" t="s">
        <v>1602</v>
      </c>
      <c r="B7037" s="118" t="s">
        <v>25968</v>
      </c>
      <c r="C7037" s="118" t="b">
        <v>0</v>
      </c>
      <c r="D7037" s="118" t="e">
        <f t="shared" ca="1" si="1"/>
        <v>#NAME?</v>
      </c>
      <c r="E7037" s="118" t="s">
        <v>25964</v>
      </c>
      <c r="F7037" s="118" t="s">
        <v>25969</v>
      </c>
      <c r="G7037" s="118"/>
      <c r="H7037" s="118" t="s">
        <v>5607</v>
      </c>
      <c r="I7037" s="118" t="s">
        <v>9659</v>
      </c>
      <c r="J7037" s="118" t="s">
        <v>9660</v>
      </c>
    </row>
    <row r="7038" spans="1:10" ht="12.75">
      <c r="A7038" s="118" t="s">
        <v>25970</v>
      </c>
      <c r="B7038" s="118" t="s">
        <v>25971</v>
      </c>
      <c r="C7038" s="118" t="b">
        <v>0</v>
      </c>
      <c r="D7038" s="118" t="e">
        <f t="shared" ca="1" si="1"/>
        <v>#NAME?</v>
      </c>
      <c r="E7038" s="118" t="s">
        <v>25964</v>
      </c>
      <c r="F7038" s="118" t="s">
        <v>25972</v>
      </c>
      <c r="G7038" s="118"/>
      <c r="H7038" s="118" t="s">
        <v>4831</v>
      </c>
      <c r="I7038" s="118" t="s">
        <v>9659</v>
      </c>
      <c r="J7038" s="118" t="s">
        <v>9660</v>
      </c>
    </row>
    <row r="7039" spans="1:10" ht="12.75">
      <c r="A7039" s="118" t="s">
        <v>15135</v>
      </c>
      <c r="B7039" s="118" t="s">
        <v>25973</v>
      </c>
      <c r="C7039" s="118" t="b">
        <v>0</v>
      </c>
      <c r="D7039" s="118" t="e">
        <f t="shared" ca="1" si="1"/>
        <v>#NAME?</v>
      </c>
      <c r="E7039" s="118" t="s">
        <v>25974</v>
      </c>
      <c r="F7039" s="118" t="s">
        <v>25975</v>
      </c>
      <c r="G7039" s="118"/>
      <c r="H7039" s="118" t="s">
        <v>4278</v>
      </c>
      <c r="I7039" s="118" t="s">
        <v>7820</v>
      </c>
      <c r="J7039" s="118" t="s">
        <v>7820</v>
      </c>
    </row>
    <row r="7040" spans="1:10" ht="12.75">
      <c r="A7040" s="118" t="s">
        <v>8748</v>
      </c>
      <c r="B7040" s="118" t="s">
        <v>25976</v>
      </c>
      <c r="C7040" s="118" t="b">
        <v>0</v>
      </c>
      <c r="D7040" s="118" t="e">
        <f t="shared" ca="1" si="1"/>
        <v>#NAME?</v>
      </c>
      <c r="E7040" s="118" t="s">
        <v>25974</v>
      </c>
      <c r="F7040" s="118" t="s">
        <v>25977</v>
      </c>
      <c r="G7040" s="118"/>
      <c r="H7040" s="118" t="s">
        <v>4278</v>
      </c>
      <c r="I7040" s="118" t="s">
        <v>10545</v>
      </c>
      <c r="J7040" s="118" t="s">
        <v>7756</v>
      </c>
    </row>
    <row r="7041" spans="1:10" ht="12.75">
      <c r="A7041" s="118" t="s">
        <v>1666</v>
      </c>
      <c r="B7041" s="118" t="s">
        <v>25978</v>
      </c>
      <c r="C7041" s="118" t="b">
        <v>0</v>
      </c>
      <c r="D7041" s="118" t="e">
        <f t="shared" ca="1" si="1"/>
        <v>#NAME?</v>
      </c>
      <c r="E7041" s="118" t="s">
        <v>25974</v>
      </c>
      <c r="F7041" s="118" t="s">
        <v>25979</v>
      </c>
      <c r="G7041" s="118"/>
      <c r="H7041" s="118" t="s">
        <v>4276</v>
      </c>
      <c r="I7041" s="118" t="s">
        <v>10351</v>
      </c>
      <c r="J7041" s="118" t="s">
        <v>7622</v>
      </c>
    </row>
    <row r="7042" spans="1:10" ht="12.75">
      <c r="A7042" s="118" t="s">
        <v>1666</v>
      </c>
      <c r="B7042" s="118" t="s">
        <v>14663</v>
      </c>
      <c r="C7042" s="118" t="b">
        <v>0</v>
      </c>
      <c r="D7042" s="118" t="e">
        <f t="shared" ca="1" si="1"/>
        <v>#NAME?</v>
      </c>
      <c r="E7042" s="118" t="s">
        <v>25974</v>
      </c>
      <c r="F7042" s="118" t="s">
        <v>25980</v>
      </c>
      <c r="G7042" s="118"/>
      <c r="H7042" s="118" t="s">
        <v>4278</v>
      </c>
      <c r="I7042" s="118" t="s">
        <v>10351</v>
      </c>
      <c r="J7042" s="118" t="s">
        <v>7622</v>
      </c>
    </row>
    <row r="7043" spans="1:10" ht="12.75">
      <c r="A7043" s="118" t="s">
        <v>25981</v>
      </c>
      <c r="B7043" s="118" t="s">
        <v>25982</v>
      </c>
      <c r="C7043" s="118" t="b">
        <v>0</v>
      </c>
      <c r="D7043" s="118" t="e">
        <f t="shared" ca="1" si="1"/>
        <v>#NAME?</v>
      </c>
      <c r="E7043" s="118" t="s">
        <v>25974</v>
      </c>
      <c r="F7043" s="118" t="s">
        <v>25983</v>
      </c>
      <c r="G7043" s="118"/>
      <c r="H7043" s="118" t="s">
        <v>54</v>
      </c>
      <c r="I7043" s="118" t="s">
        <v>10351</v>
      </c>
      <c r="J7043" s="118" t="s">
        <v>7622</v>
      </c>
    </row>
    <row r="7044" spans="1:10" ht="12.75">
      <c r="A7044" s="118" t="s">
        <v>882</v>
      </c>
      <c r="B7044" s="118" t="s">
        <v>13140</v>
      </c>
      <c r="C7044" s="118" t="b">
        <v>0</v>
      </c>
      <c r="D7044" s="118" t="e">
        <f t="shared" ca="1" si="1"/>
        <v>#NAME?</v>
      </c>
      <c r="E7044" s="118" t="s">
        <v>25974</v>
      </c>
      <c r="F7044" s="118" t="s">
        <v>25984</v>
      </c>
      <c r="G7044" s="118"/>
      <c r="H7044" s="118" t="s">
        <v>4278</v>
      </c>
      <c r="I7044" s="118" t="s">
        <v>10351</v>
      </c>
      <c r="J7044" s="118" t="s">
        <v>7622</v>
      </c>
    </row>
    <row r="7045" spans="1:10" ht="12.75">
      <c r="A7045" s="118" t="s">
        <v>2013</v>
      </c>
      <c r="B7045" s="118" t="s">
        <v>25985</v>
      </c>
      <c r="C7045" s="118" t="b">
        <v>0</v>
      </c>
      <c r="D7045" s="118" t="e">
        <f t="shared" ca="1" si="1"/>
        <v>#NAME?</v>
      </c>
      <c r="E7045" s="118" t="s">
        <v>25974</v>
      </c>
      <c r="F7045" s="118" t="s">
        <v>25986</v>
      </c>
      <c r="G7045" s="118"/>
      <c r="H7045" s="118" t="s">
        <v>22223</v>
      </c>
      <c r="I7045" s="118" t="s">
        <v>10351</v>
      </c>
      <c r="J7045" s="118" t="s">
        <v>7622</v>
      </c>
    </row>
    <row r="7046" spans="1:10" ht="12.75">
      <c r="A7046" s="118" t="s">
        <v>1069</v>
      </c>
      <c r="B7046" s="118" t="s">
        <v>25987</v>
      </c>
      <c r="C7046" s="118" t="b">
        <v>0</v>
      </c>
      <c r="D7046" s="118" t="e">
        <f t="shared" ca="1" si="1"/>
        <v>#NAME?</v>
      </c>
      <c r="E7046" s="118" t="s">
        <v>25974</v>
      </c>
      <c r="F7046" s="118" t="s">
        <v>25988</v>
      </c>
      <c r="G7046" s="118"/>
      <c r="H7046" s="118" t="s">
        <v>10534</v>
      </c>
      <c r="I7046" s="118" t="s">
        <v>10351</v>
      </c>
      <c r="J7046" s="118" t="s">
        <v>7622</v>
      </c>
    </row>
    <row r="7047" spans="1:10" ht="12.75">
      <c r="A7047" s="118" t="s">
        <v>11308</v>
      </c>
      <c r="B7047" s="118" t="s">
        <v>25989</v>
      </c>
      <c r="C7047" s="118" t="b">
        <v>0</v>
      </c>
      <c r="D7047" s="118" t="e">
        <f t="shared" ca="1" si="1"/>
        <v>#NAME?</v>
      </c>
      <c r="E7047" s="118" t="s">
        <v>25990</v>
      </c>
      <c r="F7047" s="118" t="s">
        <v>25991</v>
      </c>
      <c r="G7047" s="118"/>
      <c r="H7047" s="118" t="s">
        <v>4276</v>
      </c>
      <c r="I7047" s="118" t="s">
        <v>14561</v>
      </c>
      <c r="J7047" s="118" t="s">
        <v>7636</v>
      </c>
    </row>
    <row r="7048" spans="1:10" ht="12.75">
      <c r="A7048" s="118" t="s">
        <v>1666</v>
      </c>
      <c r="B7048" s="118" t="s">
        <v>25992</v>
      </c>
      <c r="C7048" s="118" t="b">
        <v>0</v>
      </c>
      <c r="D7048" s="118" t="e">
        <f t="shared" ca="1" si="1"/>
        <v>#NAME?</v>
      </c>
      <c r="E7048" s="118" t="s">
        <v>25993</v>
      </c>
      <c r="F7048" s="118" t="s">
        <v>25994</v>
      </c>
      <c r="G7048" s="118"/>
      <c r="H7048" s="118" t="s">
        <v>13544</v>
      </c>
      <c r="I7048" s="118" t="s">
        <v>25995</v>
      </c>
      <c r="J7048" s="118"/>
    </row>
    <row r="7049" spans="1:10" ht="12.75">
      <c r="A7049" s="118" t="s">
        <v>25996</v>
      </c>
      <c r="B7049" s="118" t="s">
        <v>25997</v>
      </c>
      <c r="C7049" s="118" t="b">
        <v>0</v>
      </c>
      <c r="D7049" s="118" t="e">
        <f t="shared" ca="1" si="1"/>
        <v>#NAME?</v>
      </c>
      <c r="E7049" s="118" t="s">
        <v>25998</v>
      </c>
      <c r="F7049" s="118" t="s">
        <v>25999</v>
      </c>
      <c r="G7049" s="118"/>
      <c r="H7049" s="118" t="s">
        <v>54</v>
      </c>
      <c r="I7049" s="118" t="s">
        <v>3131</v>
      </c>
      <c r="J7049" s="118" t="s">
        <v>7622</v>
      </c>
    </row>
    <row r="7050" spans="1:10" ht="12.75">
      <c r="A7050" s="118" t="s">
        <v>26000</v>
      </c>
      <c r="B7050" s="118" t="s">
        <v>26001</v>
      </c>
      <c r="C7050" s="118" t="b">
        <v>0</v>
      </c>
      <c r="D7050" s="118" t="e">
        <f t="shared" ca="1" si="1"/>
        <v>#NAME?</v>
      </c>
      <c r="E7050" s="118" t="s">
        <v>25998</v>
      </c>
      <c r="F7050" s="118" t="s">
        <v>26002</v>
      </c>
      <c r="G7050" s="118"/>
      <c r="H7050" s="118" t="s">
        <v>54</v>
      </c>
      <c r="I7050" s="118" t="s">
        <v>3131</v>
      </c>
      <c r="J7050" s="118" t="s">
        <v>7622</v>
      </c>
    </row>
    <row r="7051" spans="1:10" ht="12.75">
      <c r="A7051" s="118" t="s">
        <v>26003</v>
      </c>
      <c r="B7051" s="118" t="s">
        <v>10864</v>
      </c>
      <c r="C7051" s="118" t="b">
        <v>0</v>
      </c>
      <c r="D7051" s="118" t="e">
        <f t="shared" ca="1" si="1"/>
        <v>#NAME?</v>
      </c>
      <c r="E7051" s="118" t="s">
        <v>26004</v>
      </c>
      <c r="F7051" s="118" t="s">
        <v>26005</v>
      </c>
      <c r="G7051" s="118"/>
      <c r="H7051" s="118" t="s">
        <v>10534</v>
      </c>
      <c r="I7051" s="118" t="s">
        <v>7820</v>
      </c>
      <c r="J7051" s="118" t="s">
        <v>7820</v>
      </c>
    </row>
    <row r="7052" spans="1:10" ht="12.75">
      <c r="A7052" s="118" t="s">
        <v>12113</v>
      </c>
      <c r="B7052" s="118" t="s">
        <v>26006</v>
      </c>
      <c r="C7052" s="118" t="b">
        <v>0</v>
      </c>
      <c r="D7052" s="118" t="e">
        <f t="shared" ca="1" si="1"/>
        <v>#NAME?</v>
      </c>
      <c r="E7052" s="118" t="s">
        <v>26004</v>
      </c>
      <c r="F7052" s="118" t="s">
        <v>26007</v>
      </c>
      <c r="G7052" s="118"/>
      <c r="H7052" s="118" t="s">
        <v>7611</v>
      </c>
      <c r="I7052" s="118" t="s">
        <v>7820</v>
      </c>
      <c r="J7052" s="118" t="s">
        <v>7820</v>
      </c>
    </row>
    <row r="7053" spans="1:10" ht="12.75">
      <c r="A7053" s="118" t="s">
        <v>26008</v>
      </c>
      <c r="B7053" s="118" t="s">
        <v>26009</v>
      </c>
      <c r="C7053" s="118" t="b">
        <v>0</v>
      </c>
      <c r="D7053" s="118" t="e">
        <f t="shared" ca="1" si="1"/>
        <v>#NAME?</v>
      </c>
      <c r="E7053" s="118" t="s">
        <v>26010</v>
      </c>
      <c r="F7053" s="118" t="s">
        <v>26011</v>
      </c>
      <c r="G7053" s="118"/>
      <c r="H7053" s="118" t="s">
        <v>4276</v>
      </c>
      <c r="I7053" s="118" t="s">
        <v>11404</v>
      </c>
      <c r="J7053" s="118" t="s">
        <v>7622</v>
      </c>
    </row>
    <row r="7054" spans="1:10" ht="12.75">
      <c r="A7054" s="118" t="s">
        <v>1484</v>
      </c>
      <c r="B7054" s="118" t="s">
        <v>26009</v>
      </c>
      <c r="C7054" s="118" t="b">
        <v>0</v>
      </c>
      <c r="D7054" s="118" t="e">
        <f t="shared" ca="1" si="1"/>
        <v>#NAME?</v>
      </c>
      <c r="E7054" s="118" t="s">
        <v>26010</v>
      </c>
      <c r="F7054" s="118" t="s">
        <v>26012</v>
      </c>
      <c r="G7054" s="118"/>
      <c r="H7054" s="118" t="s">
        <v>4276</v>
      </c>
      <c r="I7054" s="118" t="s">
        <v>11404</v>
      </c>
      <c r="J7054" s="118" t="s">
        <v>7622</v>
      </c>
    </row>
    <row r="7055" spans="1:10" ht="12.75">
      <c r="A7055" s="118" t="s">
        <v>2682</v>
      </c>
      <c r="B7055" s="118" t="s">
        <v>8183</v>
      </c>
      <c r="C7055" s="118" t="b">
        <v>0</v>
      </c>
      <c r="D7055" s="118" t="e">
        <f t="shared" ca="1" si="1"/>
        <v>#NAME?</v>
      </c>
      <c r="E7055" s="118" t="s">
        <v>26013</v>
      </c>
      <c r="F7055" s="118" t="s">
        <v>26014</v>
      </c>
      <c r="G7055" s="118"/>
      <c r="H7055" s="118" t="s">
        <v>4276</v>
      </c>
      <c r="I7055" s="118" t="s">
        <v>3131</v>
      </c>
      <c r="J7055" s="118" t="s">
        <v>7622</v>
      </c>
    </row>
    <row r="7056" spans="1:10" ht="12.75">
      <c r="A7056" s="118" t="s">
        <v>17685</v>
      </c>
      <c r="B7056" s="118" t="s">
        <v>26015</v>
      </c>
      <c r="C7056" s="118" t="b">
        <v>0</v>
      </c>
      <c r="D7056" s="118" t="e">
        <f t="shared" ca="1" si="1"/>
        <v>#NAME?</v>
      </c>
      <c r="E7056" s="118" t="s">
        <v>26016</v>
      </c>
      <c r="F7056" s="118" t="s">
        <v>26017</v>
      </c>
      <c r="G7056" s="118"/>
      <c r="H7056" s="118" t="s">
        <v>4278</v>
      </c>
      <c r="I7056" s="127" t="s">
        <v>26018</v>
      </c>
      <c r="J7056" s="118"/>
    </row>
    <row r="7057" spans="1:10" ht="12.75">
      <c r="A7057" s="118" t="s">
        <v>870</v>
      </c>
      <c r="B7057" s="118" t="s">
        <v>26019</v>
      </c>
      <c r="C7057" s="118" t="b">
        <v>0</v>
      </c>
      <c r="D7057" s="118" t="e">
        <f t="shared" ca="1" si="1"/>
        <v>#NAME?</v>
      </c>
      <c r="E7057" s="118" t="s">
        <v>26020</v>
      </c>
      <c r="F7057" s="118" t="s">
        <v>26021</v>
      </c>
      <c r="G7057" s="118"/>
      <c r="H7057" s="118" t="s">
        <v>4278</v>
      </c>
      <c r="I7057" s="118" t="s">
        <v>7820</v>
      </c>
      <c r="J7057" s="118" t="s">
        <v>7820</v>
      </c>
    </row>
    <row r="7058" spans="1:10" ht="12.75">
      <c r="A7058" s="118" t="s">
        <v>870</v>
      </c>
      <c r="B7058" s="118" t="s">
        <v>24094</v>
      </c>
      <c r="C7058" s="118" t="b">
        <v>0</v>
      </c>
      <c r="D7058" s="118" t="e">
        <f t="shared" ca="1" si="1"/>
        <v>#NAME?</v>
      </c>
      <c r="E7058" s="118" t="s">
        <v>26020</v>
      </c>
      <c r="F7058" s="118" t="s">
        <v>26022</v>
      </c>
      <c r="G7058" s="118"/>
      <c r="H7058" s="118" t="s">
        <v>54</v>
      </c>
      <c r="I7058" s="118" t="s">
        <v>7820</v>
      </c>
      <c r="J7058" s="118" t="s">
        <v>7820</v>
      </c>
    </row>
    <row r="7059" spans="1:10" ht="12.75">
      <c r="A7059" s="118" t="s">
        <v>1414</v>
      </c>
      <c r="B7059" s="118" t="s">
        <v>26023</v>
      </c>
      <c r="C7059" s="118" t="b">
        <v>0</v>
      </c>
      <c r="D7059" s="118" t="e">
        <f t="shared" ca="1" si="1"/>
        <v>#NAME?</v>
      </c>
      <c r="E7059" s="118" t="s">
        <v>26020</v>
      </c>
      <c r="F7059" s="118" t="s">
        <v>26024</v>
      </c>
      <c r="G7059" s="118"/>
      <c r="H7059" s="118" t="s">
        <v>54</v>
      </c>
      <c r="I7059" s="118" t="s">
        <v>7820</v>
      </c>
      <c r="J7059" s="118" t="s">
        <v>7820</v>
      </c>
    </row>
    <row r="7060" spans="1:10" ht="12.75">
      <c r="A7060" s="118" t="s">
        <v>23982</v>
      </c>
      <c r="B7060" s="118" t="s">
        <v>26025</v>
      </c>
      <c r="C7060" s="118" t="b">
        <v>0</v>
      </c>
      <c r="D7060" s="118" t="e">
        <f t="shared" ca="1" si="1"/>
        <v>#NAME?</v>
      </c>
      <c r="E7060" s="118" t="s">
        <v>26026</v>
      </c>
      <c r="F7060" s="118" t="s">
        <v>26027</v>
      </c>
      <c r="G7060" s="118"/>
      <c r="H7060" s="118" t="s">
        <v>4278</v>
      </c>
      <c r="I7060" s="118" t="s">
        <v>8050</v>
      </c>
      <c r="J7060" s="118"/>
    </row>
    <row r="7061" spans="1:10" ht="12.75">
      <c r="A7061" s="118" t="s">
        <v>8562</v>
      </c>
      <c r="B7061" s="118" t="s">
        <v>1118</v>
      </c>
      <c r="C7061" s="118" t="b">
        <v>0</v>
      </c>
      <c r="D7061" s="118" t="e">
        <f t="shared" ca="1" si="1"/>
        <v>#NAME?</v>
      </c>
      <c r="E7061" s="118" t="s">
        <v>26026</v>
      </c>
      <c r="F7061" s="118" t="s">
        <v>26028</v>
      </c>
      <c r="G7061" s="118"/>
      <c r="H7061" s="118" t="s">
        <v>4276</v>
      </c>
      <c r="I7061" s="118" t="s">
        <v>8050</v>
      </c>
      <c r="J7061" s="118"/>
    </row>
    <row r="7062" spans="1:10" ht="12.75">
      <c r="A7062" s="118" t="s">
        <v>26029</v>
      </c>
      <c r="B7062" s="118" t="s">
        <v>26030</v>
      </c>
      <c r="C7062" s="118" t="b">
        <v>0</v>
      </c>
      <c r="D7062" s="118" t="e">
        <f t="shared" ca="1" si="1"/>
        <v>#NAME?</v>
      </c>
      <c r="E7062" s="118" t="s">
        <v>26031</v>
      </c>
      <c r="F7062" s="118" t="s">
        <v>26032</v>
      </c>
      <c r="G7062" s="118"/>
      <c r="H7062" s="118" t="s">
        <v>4551</v>
      </c>
      <c r="I7062" s="118" t="s">
        <v>11072</v>
      </c>
      <c r="J7062" s="118"/>
    </row>
    <row r="7063" spans="1:10" ht="12.75">
      <c r="A7063" s="118" t="s">
        <v>8287</v>
      </c>
      <c r="B7063" s="118" t="s">
        <v>26033</v>
      </c>
      <c r="C7063" s="118" t="b">
        <v>0</v>
      </c>
      <c r="D7063" s="118" t="e">
        <f t="shared" ca="1" si="1"/>
        <v>#NAME?</v>
      </c>
      <c r="E7063" s="118" t="s">
        <v>26034</v>
      </c>
      <c r="F7063" s="118" t="s">
        <v>26035</v>
      </c>
      <c r="G7063" s="118"/>
      <c r="H7063" s="118" t="s">
        <v>4278</v>
      </c>
      <c r="I7063" s="118" t="s">
        <v>7684</v>
      </c>
      <c r="J7063" s="118"/>
    </row>
    <row r="7064" spans="1:10" ht="12.75">
      <c r="A7064" s="118" t="s">
        <v>25361</v>
      </c>
      <c r="B7064" s="118" t="s">
        <v>26036</v>
      </c>
      <c r="C7064" s="118" t="b">
        <v>0</v>
      </c>
      <c r="D7064" s="118" t="e">
        <f t="shared" ca="1" si="1"/>
        <v>#NAME?</v>
      </c>
      <c r="E7064" s="118" t="s">
        <v>26034</v>
      </c>
      <c r="F7064" s="118" t="s">
        <v>26037</v>
      </c>
      <c r="G7064" s="118"/>
      <c r="H7064" s="118" t="s">
        <v>4278</v>
      </c>
      <c r="I7064" s="118" t="s">
        <v>7684</v>
      </c>
      <c r="J7064" s="118"/>
    </row>
    <row r="7065" spans="1:10" ht="12.75">
      <c r="A7065" s="118" t="s">
        <v>12004</v>
      </c>
      <c r="B7065" s="118" t="s">
        <v>26038</v>
      </c>
      <c r="C7065" s="118" t="b">
        <v>0</v>
      </c>
      <c r="D7065" s="118" t="e">
        <f t="shared" ca="1" si="1"/>
        <v>#NAME?</v>
      </c>
      <c r="E7065" s="118" t="s">
        <v>26034</v>
      </c>
      <c r="F7065" s="118" t="s">
        <v>26039</v>
      </c>
      <c r="G7065" s="118"/>
      <c r="H7065" s="118" t="s">
        <v>54</v>
      </c>
      <c r="I7065" s="118" t="s">
        <v>7684</v>
      </c>
      <c r="J7065" s="118"/>
    </row>
    <row r="7066" spans="1:10" ht="12.75">
      <c r="A7066" s="118" t="s">
        <v>10342</v>
      </c>
      <c r="B7066" s="118" t="s">
        <v>26040</v>
      </c>
      <c r="C7066" s="118" t="b">
        <v>0</v>
      </c>
      <c r="D7066" s="118" t="e">
        <f t="shared" ca="1" si="1"/>
        <v>#NAME?</v>
      </c>
      <c r="E7066" s="118" t="s">
        <v>26034</v>
      </c>
      <c r="F7066" s="118" t="s">
        <v>26041</v>
      </c>
      <c r="G7066" s="118"/>
      <c r="H7066" s="118" t="s">
        <v>4278</v>
      </c>
      <c r="I7066" s="118" t="s">
        <v>7684</v>
      </c>
      <c r="J7066" s="118"/>
    </row>
    <row r="7067" spans="1:10" ht="12.75">
      <c r="A7067" s="118" t="s">
        <v>16844</v>
      </c>
      <c r="B7067" s="118" t="s">
        <v>8550</v>
      </c>
      <c r="C7067" s="118" t="b">
        <v>0</v>
      </c>
      <c r="D7067" s="118" t="e">
        <f t="shared" ca="1" si="1"/>
        <v>#NAME?</v>
      </c>
      <c r="E7067" s="118" t="s">
        <v>26042</v>
      </c>
      <c r="F7067" s="118" t="s">
        <v>26043</v>
      </c>
      <c r="G7067" s="118"/>
      <c r="H7067" s="118" t="s">
        <v>6289</v>
      </c>
      <c r="I7067" s="118" t="s">
        <v>3131</v>
      </c>
      <c r="J7067" s="118" t="s">
        <v>7622</v>
      </c>
    </row>
    <row r="7068" spans="1:10" ht="12.75">
      <c r="A7068" s="118" t="s">
        <v>22556</v>
      </c>
      <c r="B7068" s="118" t="s">
        <v>26044</v>
      </c>
      <c r="C7068" s="118" t="b">
        <v>0</v>
      </c>
      <c r="D7068" s="118" t="e">
        <f t="shared" ca="1" si="1"/>
        <v>#NAME?</v>
      </c>
      <c r="E7068" s="118" t="s">
        <v>26045</v>
      </c>
      <c r="F7068" s="118" t="s">
        <v>26046</v>
      </c>
      <c r="G7068" s="118"/>
      <c r="H7068" s="118" t="s">
        <v>4831</v>
      </c>
      <c r="I7068" s="118" t="s">
        <v>7820</v>
      </c>
      <c r="J7068" s="118" t="s">
        <v>7820</v>
      </c>
    </row>
    <row r="7069" spans="1:10" ht="12.75">
      <c r="A7069" s="118" t="s">
        <v>910</v>
      </c>
      <c r="B7069" s="118" t="s">
        <v>7764</v>
      </c>
      <c r="C7069" s="118" t="b">
        <v>0</v>
      </c>
      <c r="D7069" s="118" t="e">
        <f t="shared" ca="1" si="1"/>
        <v>#NAME?</v>
      </c>
      <c r="E7069" s="118" t="s">
        <v>26045</v>
      </c>
      <c r="F7069" s="118" t="s">
        <v>26047</v>
      </c>
      <c r="G7069" s="118"/>
      <c r="H7069" s="118" t="s">
        <v>4276</v>
      </c>
      <c r="I7069" s="118" t="s">
        <v>7820</v>
      </c>
      <c r="J7069" s="118" t="s">
        <v>7820</v>
      </c>
    </row>
    <row r="7070" spans="1:10" ht="12.75">
      <c r="A7070" s="118" t="s">
        <v>910</v>
      </c>
      <c r="B7070" s="118" t="s">
        <v>26048</v>
      </c>
      <c r="C7070" s="118" t="b">
        <v>0</v>
      </c>
      <c r="D7070" s="118" t="e">
        <f t="shared" ca="1" si="1"/>
        <v>#NAME?</v>
      </c>
      <c r="E7070" s="118" t="s">
        <v>26045</v>
      </c>
      <c r="F7070" s="118" t="s">
        <v>26049</v>
      </c>
      <c r="G7070" s="118"/>
      <c r="H7070" s="118" t="s">
        <v>5607</v>
      </c>
      <c r="I7070" s="118" t="s">
        <v>7820</v>
      </c>
      <c r="J7070" s="118" t="s">
        <v>7820</v>
      </c>
    </row>
    <row r="7071" spans="1:10" ht="12.75">
      <c r="A7071" s="118" t="s">
        <v>26050</v>
      </c>
      <c r="B7071" s="118" t="s">
        <v>10497</v>
      </c>
      <c r="C7071" s="118" t="b">
        <v>0</v>
      </c>
      <c r="D7071" s="118" t="e">
        <f t="shared" ca="1" si="1"/>
        <v>#NAME?</v>
      </c>
      <c r="E7071" s="118" t="s">
        <v>26045</v>
      </c>
      <c r="F7071" s="118" t="s">
        <v>26051</v>
      </c>
      <c r="G7071" s="118"/>
      <c r="H7071" s="118" t="s">
        <v>4276</v>
      </c>
      <c r="I7071" s="118" t="s">
        <v>7820</v>
      </c>
      <c r="J7071" s="118" t="s">
        <v>7820</v>
      </c>
    </row>
    <row r="7072" spans="1:10" ht="12.75">
      <c r="A7072" s="118" t="s">
        <v>2220</v>
      </c>
      <c r="B7072" s="118" t="s">
        <v>26052</v>
      </c>
      <c r="C7072" s="118" t="b">
        <v>0</v>
      </c>
      <c r="D7072" s="118" t="e">
        <f t="shared" ca="1" si="1"/>
        <v>#NAME?</v>
      </c>
      <c r="E7072" s="118" t="s">
        <v>26045</v>
      </c>
      <c r="F7072" s="118" t="s">
        <v>26053</v>
      </c>
      <c r="G7072" s="118"/>
      <c r="H7072" s="118" t="s">
        <v>4276</v>
      </c>
      <c r="I7072" s="118" t="s">
        <v>7820</v>
      </c>
      <c r="J7072" s="118" t="s">
        <v>7820</v>
      </c>
    </row>
    <row r="7073" spans="1:10" ht="12.75">
      <c r="A7073" s="118" t="s">
        <v>1173</v>
      </c>
      <c r="B7073" s="118" t="s">
        <v>26054</v>
      </c>
      <c r="C7073" s="118" t="b">
        <v>0</v>
      </c>
      <c r="D7073" s="118" t="e">
        <f t="shared" ca="1" si="1"/>
        <v>#NAME?</v>
      </c>
      <c r="E7073" s="118" t="s">
        <v>26045</v>
      </c>
      <c r="F7073" s="118" t="s">
        <v>26055</v>
      </c>
      <c r="G7073" s="118"/>
      <c r="H7073" s="118" t="s">
        <v>26056</v>
      </c>
      <c r="I7073" s="118" t="s">
        <v>7820</v>
      </c>
      <c r="J7073" s="118" t="s">
        <v>7820</v>
      </c>
    </row>
    <row r="7074" spans="1:10" ht="12.75">
      <c r="A7074" s="118" t="s">
        <v>1173</v>
      </c>
      <c r="B7074" s="118" t="s">
        <v>18160</v>
      </c>
      <c r="C7074" s="118" t="b">
        <v>0</v>
      </c>
      <c r="D7074" s="118" t="e">
        <f t="shared" ca="1" si="1"/>
        <v>#NAME?</v>
      </c>
      <c r="E7074" s="118" t="s">
        <v>26045</v>
      </c>
      <c r="F7074" s="118" t="s">
        <v>26057</v>
      </c>
      <c r="G7074" s="118"/>
      <c r="H7074" s="118" t="s">
        <v>4276</v>
      </c>
      <c r="I7074" s="118" t="s">
        <v>7820</v>
      </c>
      <c r="J7074" s="118" t="s">
        <v>7820</v>
      </c>
    </row>
    <row r="7075" spans="1:10" ht="12.75">
      <c r="A7075" s="118" t="s">
        <v>1173</v>
      </c>
      <c r="B7075" s="118" t="s">
        <v>26058</v>
      </c>
      <c r="C7075" s="118" t="b">
        <v>0</v>
      </c>
      <c r="D7075" s="118" t="e">
        <f t="shared" ca="1" si="1"/>
        <v>#NAME?</v>
      </c>
      <c r="E7075" s="118" t="s">
        <v>26045</v>
      </c>
      <c r="F7075" s="118" t="s">
        <v>26059</v>
      </c>
      <c r="G7075" s="118"/>
      <c r="H7075" s="118" t="s">
        <v>4276</v>
      </c>
      <c r="I7075" s="118" t="s">
        <v>7820</v>
      </c>
      <c r="J7075" s="118" t="s">
        <v>7820</v>
      </c>
    </row>
    <row r="7076" spans="1:10" ht="12.75">
      <c r="A7076" s="118" t="s">
        <v>920</v>
      </c>
      <c r="B7076" s="118" t="s">
        <v>26060</v>
      </c>
      <c r="C7076" s="118" t="b">
        <v>0</v>
      </c>
      <c r="D7076" s="118" t="e">
        <f t="shared" ca="1" si="1"/>
        <v>#NAME?</v>
      </c>
      <c r="E7076" s="118" t="s">
        <v>26045</v>
      </c>
      <c r="F7076" s="118" t="s">
        <v>26061</v>
      </c>
      <c r="G7076" s="118"/>
      <c r="H7076" s="118" t="s">
        <v>4276</v>
      </c>
      <c r="I7076" s="118" t="s">
        <v>7820</v>
      </c>
      <c r="J7076" s="118" t="s">
        <v>7820</v>
      </c>
    </row>
    <row r="7077" spans="1:10" ht="12.75">
      <c r="A7077" s="118" t="s">
        <v>25970</v>
      </c>
      <c r="B7077" s="118" t="s">
        <v>26062</v>
      </c>
      <c r="C7077" s="118" t="b">
        <v>0</v>
      </c>
      <c r="D7077" s="118" t="e">
        <f t="shared" ca="1" si="1"/>
        <v>#NAME?</v>
      </c>
      <c r="E7077" s="118" t="s">
        <v>26045</v>
      </c>
      <c r="F7077" s="118" t="s">
        <v>26063</v>
      </c>
      <c r="G7077" s="118"/>
      <c r="H7077" s="118" t="s">
        <v>4831</v>
      </c>
      <c r="I7077" s="118" t="s">
        <v>7820</v>
      </c>
      <c r="J7077" s="118" t="s">
        <v>7820</v>
      </c>
    </row>
    <row r="7078" spans="1:10" ht="12.75">
      <c r="A7078" s="118" t="s">
        <v>12369</v>
      </c>
      <c r="B7078" s="118" t="s">
        <v>26064</v>
      </c>
      <c r="C7078" s="118" t="b">
        <v>0</v>
      </c>
      <c r="D7078" s="118" t="e">
        <f t="shared" ca="1" si="1"/>
        <v>#NAME?</v>
      </c>
      <c r="E7078" s="118" t="s">
        <v>26045</v>
      </c>
      <c r="F7078" s="118" t="s">
        <v>26065</v>
      </c>
      <c r="G7078" s="118"/>
      <c r="H7078" s="118" t="s">
        <v>10204</v>
      </c>
      <c r="I7078" s="118" t="s">
        <v>7820</v>
      </c>
      <c r="J7078" s="118" t="s">
        <v>7820</v>
      </c>
    </row>
    <row r="7079" spans="1:10" ht="12.75">
      <c r="A7079" s="118" t="s">
        <v>15286</v>
      </c>
      <c r="B7079" s="118" t="s">
        <v>16351</v>
      </c>
      <c r="C7079" s="118" t="b">
        <v>0</v>
      </c>
      <c r="D7079" s="118" t="e">
        <f t="shared" ca="1" si="1"/>
        <v>#NAME?</v>
      </c>
      <c r="E7079" s="118" t="s">
        <v>26045</v>
      </c>
      <c r="F7079" s="118" t="s">
        <v>26066</v>
      </c>
      <c r="G7079" s="118"/>
      <c r="H7079" s="118" t="s">
        <v>5607</v>
      </c>
      <c r="I7079" s="118" t="s">
        <v>7820</v>
      </c>
      <c r="J7079" s="118" t="s">
        <v>7820</v>
      </c>
    </row>
    <row r="7080" spans="1:10" ht="12.75">
      <c r="A7080" s="118" t="s">
        <v>2682</v>
      </c>
      <c r="B7080" s="118" t="s">
        <v>26067</v>
      </c>
      <c r="C7080" s="118" t="b">
        <v>0</v>
      </c>
      <c r="D7080" s="118" t="e">
        <f t="shared" ca="1" si="1"/>
        <v>#NAME?</v>
      </c>
      <c r="E7080" s="118" t="s">
        <v>26045</v>
      </c>
      <c r="F7080" s="118" t="s">
        <v>26068</v>
      </c>
      <c r="G7080" s="118"/>
      <c r="H7080" s="118" t="s">
        <v>22325</v>
      </c>
      <c r="I7080" s="118" t="s">
        <v>7820</v>
      </c>
      <c r="J7080" s="118" t="s">
        <v>7820</v>
      </c>
    </row>
    <row r="7081" spans="1:10" ht="12.75">
      <c r="A7081" s="118" t="s">
        <v>940</v>
      </c>
      <c r="B7081" s="118" t="s">
        <v>26069</v>
      </c>
      <c r="C7081" s="118" t="b">
        <v>0</v>
      </c>
      <c r="D7081" s="118" t="e">
        <f t="shared" ca="1" si="1"/>
        <v>#NAME?</v>
      </c>
      <c r="E7081" s="118" t="s">
        <v>26045</v>
      </c>
      <c r="F7081" s="118" t="s">
        <v>26070</v>
      </c>
      <c r="G7081" s="118"/>
      <c r="H7081" s="118" t="s">
        <v>4831</v>
      </c>
      <c r="I7081" s="118" t="s">
        <v>7820</v>
      </c>
      <c r="J7081" s="118" t="s">
        <v>7820</v>
      </c>
    </row>
    <row r="7082" spans="1:10" ht="12.75">
      <c r="A7082" s="118" t="s">
        <v>882</v>
      </c>
      <c r="B7082" s="118" t="s">
        <v>14771</v>
      </c>
      <c r="C7082" s="118" t="b">
        <v>0</v>
      </c>
      <c r="D7082" s="118" t="e">
        <f t="shared" ca="1" si="1"/>
        <v>#NAME?</v>
      </c>
      <c r="E7082" s="118" t="s">
        <v>26045</v>
      </c>
      <c r="F7082" s="118" t="s">
        <v>26071</v>
      </c>
      <c r="G7082" s="118"/>
      <c r="H7082" s="118" t="s">
        <v>4276</v>
      </c>
      <c r="I7082" s="118" t="s">
        <v>7820</v>
      </c>
      <c r="J7082" s="118" t="s">
        <v>7820</v>
      </c>
    </row>
    <row r="7083" spans="1:10" ht="12.75">
      <c r="A7083" s="118" t="s">
        <v>8076</v>
      </c>
      <c r="B7083" s="118" t="s">
        <v>26072</v>
      </c>
      <c r="C7083" s="118" t="b">
        <v>0</v>
      </c>
      <c r="D7083" s="118" t="e">
        <f t="shared" ca="1" si="1"/>
        <v>#NAME?</v>
      </c>
      <c r="E7083" s="118" t="s">
        <v>26045</v>
      </c>
      <c r="F7083" s="118" t="s">
        <v>26073</v>
      </c>
      <c r="G7083" s="118"/>
      <c r="H7083" s="118" t="s">
        <v>4276</v>
      </c>
      <c r="I7083" s="118" t="s">
        <v>7820</v>
      </c>
      <c r="J7083" s="118" t="s">
        <v>7820</v>
      </c>
    </row>
    <row r="7084" spans="1:10" ht="12.75">
      <c r="A7084" s="118" t="s">
        <v>14391</v>
      </c>
      <c r="B7084" s="118" t="s">
        <v>26074</v>
      </c>
      <c r="C7084" s="118" t="b">
        <v>0</v>
      </c>
      <c r="D7084" s="118" t="e">
        <f t="shared" ca="1" si="1"/>
        <v>#NAME?</v>
      </c>
      <c r="E7084" s="118" t="s">
        <v>26045</v>
      </c>
      <c r="F7084" s="118" t="s">
        <v>26075</v>
      </c>
      <c r="G7084" s="118"/>
      <c r="H7084" s="118" t="s">
        <v>4276</v>
      </c>
      <c r="I7084" s="118" t="s">
        <v>7820</v>
      </c>
      <c r="J7084" s="118" t="s">
        <v>7820</v>
      </c>
    </row>
    <row r="7085" spans="1:10" ht="12.75">
      <c r="A7085" s="118" t="s">
        <v>2263</v>
      </c>
      <c r="B7085" s="118" t="s">
        <v>26076</v>
      </c>
      <c r="C7085" s="118" t="b">
        <v>0</v>
      </c>
      <c r="D7085" s="118" t="e">
        <f t="shared" ca="1" si="1"/>
        <v>#NAME?</v>
      </c>
      <c r="E7085" s="118" t="s">
        <v>26045</v>
      </c>
      <c r="F7085" s="118" t="s">
        <v>26077</v>
      </c>
      <c r="G7085" s="118"/>
      <c r="H7085" s="118" t="s">
        <v>4831</v>
      </c>
      <c r="I7085" s="118" t="s">
        <v>7820</v>
      </c>
      <c r="J7085" s="118" t="s">
        <v>7820</v>
      </c>
    </row>
    <row r="7086" spans="1:10" ht="12.75">
      <c r="A7086" s="118" t="s">
        <v>2226</v>
      </c>
      <c r="B7086" s="118" t="s">
        <v>13050</v>
      </c>
      <c r="C7086" s="118" t="b">
        <v>0</v>
      </c>
      <c r="D7086" s="118" t="e">
        <f t="shared" ca="1" si="1"/>
        <v>#NAME?</v>
      </c>
      <c r="E7086" s="118" t="s">
        <v>26045</v>
      </c>
      <c r="F7086" s="118" t="s">
        <v>26078</v>
      </c>
      <c r="G7086" s="118"/>
      <c r="H7086" s="118" t="s">
        <v>4831</v>
      </c>
      <c r="I7086" s="118" t="s">
        <v>7820</v>
      </c>
      <c r="J7086" s="118" t="s">
        <v>7820</v>
      </c>
    </row>
    <row r="7087" spans="1:10" ht="12.75">
      <c r="A7087" s="118" t="s">
        <v>1769</v>
      </c>
      <c r="B7087" s="118" t="s">
        <v>2668</v>
      </c>
      <c r="C7087" s="118" t="b">
        <v>0</v>
      </c>
      <c r="D7087" s="118" t="e">
        <f t="shared" ca="1" si="1"/>
        <v>#NAME?</v>
      </c>
      <c r="E7087" s="118" t="s">
        <v>26045</v>
      </c>
      <c r="F7087" s="118" t="s">
        <v>26079</v>
      </c>
      <c r="G7087" s="118"/>
      <c r="H7087" s="118" t="s">
        <v>4276</v>
      </c>
      <c r="I7087" s="118" t="s">
        <v>7820</v>
      </c>
      <c r="J7087" s="118" t="s">
        <v>7820</v>
      </c>
    </row>
    <row r="7088" spans="1:10" ht="12.75">
      <c r="A7088" s="118" t="s">
        <v>1666</v>
      </c>
      <c r="B7088" s="118" t="s">
        <v>13845</v>
      </c>
      <c r="C7088" s="118" t="b">
        <v>0</v>
      </c>
      <c r="D7088" s="118" t="e">
        <f t="shared" ca="1" si="1"/>
        <v>#NAME?</v>
      </c>
      <c r="E7088" s="118" t="s">
        <v>26080</v>
      </c>
      <c r="F7088" s="118" t="s">
        <v>26081</v>
      </c>
      <c r="G7088" s="118"/>
      <c r="H7088" s="118" t="s">
        <v>54</v>
      </c>
      <c r="I7088" s="118" t="s">
        <v>7642</v>
      </c>
      <c r="J7088" s="118"/>
    </row>
    <row r="7089" spans="1:10" ht="12.75">
      <c r="A7089" s="118" t="s">
        <v>2290</v>
      </c>
      <c r="B7089" s="118" t="s">
        <v>12715</v>
      </c>
      <c r="C7089" s="118" t="b">
        <v>0</v>
      </c>
      <c r="D7089" s="118" t="e">
        <f t="shared" ca="1" si="1"/>
        <v>#NAME?</v>
      </c>
      <c r="E7089" s="118" t="s">
        <v>26080</v>
      </c>
      <c r="F7089" s="118" t="s">
        <v>26082</v>
      </c>
      <c r="G7089" s="118"/>
      <c r="H7089" s="118" t="s">
        <v>4908</v>
      </c>
      <c r="I7089" s="118" t="s">
        <v>7642</v>
      </c>
      <c r="J7089" s="118"/>
    </row>
    <row r="7090" spans="1:10" ht="12.75">
      <c r="A7090" s="118" t="s">
        <v>26083</v>
      </c>
      <c r="B7090" s="118" t="s">
        <v>26084</v>
      </c>
      <c r="C7090" s="118" t="b">
        <v>0</v>
      </c>
      <c r="D7090" s="118" t="e">
        <f t="shared" ca="1" si="1"/>
        <v>#NAME?</v>
      </c>
      <c r="E7090" s="118" t="s">
        <v>26080</v>
      </c>
      <c r="F7090" s="118" t="s">
        <v>26085</v>
      </c>
      <c r="G7090" s="118"/>
      <c r="H7090" s="118" t="s">
        <v>4278</v>
      </c>
      <c r="I7090" s="118" t="s">
        <v>7642</v>
      </c>
      <c r="J7090" s="118"/>
    </row>
    <row r="7091" spans="1:10" ht="12.75">
      <c r="A7091" s="118" t="s">
        <v>846</v>
      </c>
      <c r="B7091" s="118" t="s">
        <v>26086</v>
      </c>
      <c r="C7091" s="118" t="b">
        <v>0</v>
      </c>
      <c r="D7091" s="118" t="e">
        <f t="shared" ca="1" si="1"/>
        <v>#NAME?</v>
      </c>
      <c r="E7091" s="118" t="s">
        <v>26087</v>
      </c>
      <c r="F7091" s="118" t="s">
        <v>26088</v>
      </c>
      <c r="G7091" s="118"/>
      <c r="H7091" s="118" t="s">
        <v>4276</v>
      </c>
      <c r="I7091" s="118" t="s">
        <v>10454</v>
      </c>
      <c r="J7091" s="118" t="s">
        <v>7622</v>
      </c>
    </row>
    <row r="7092" spans="1:10" ht="12.75">
      <c r="A7092" s="118" t="s">
        <v>10352</v>
      </c>
      <c r="B7092" s="118" t="s">
        <v>26089</v>
      </c>
      <c r="C7092" s="118" t="b">
        <v>0</v>
      </c>
      <c r="D7092" s="118" t="e">
        <f t="shared" ca="1" si="1"/>
        <v>#NAME?</v>
      </c>
      <c r="E7092" s="118" t="s">
        <v>26087</v>
      </c>
      <c r="F7092" s="118" t="s">
        <v>26090</v>
      </c>
      <c r="G7092" s="118"/>
      <c r="H7092" s="118" t="s">
        <v>5607</v>
      </c>
      <c r="I7092" s="118" t="s">
        <v>10454</v>
      </c>
      <c r="J7092" s="118" t="s">
        <v>7622</v>
      </c>
    </row>
    <row r="7093" spans="1:10" ht="12.75">
      <c r="A7093" s="118" t="s">
        <v>7673</v>
      </c>
      <c r="B7093" s="118" t="s">
        <v>26091</v>
      </c>
      <c r="C7093" s="118" t="b">
        <v>0</v>
      </c>
      <c r="D7093" s="118" t="e">
        <f t="shared" ca="1" si="1"/>
        <v>#NAME?</v>
      </c>
      <c r="E7093" s="118" t="s">
        <v>26087</v>
      </c>
      <c r="F7093" s="118" t="s">
        <v>26092</v>
      </c>
      <c r="G7093" s="118"/>
      <c r="H7093" s="118" t="s">
        <v>5273</v>
      </c>
      <c r="I7093" s="118" t="s">
        <v>7642</v>
      </c>
      <c r="J7093" s="118"/>
    </row>
    <row r="7094" spans="1:10" ht="12.75">
      <c r="A7094" s="118" t="s">
        <v>7970</v>
      </c>
      <c r="B7094" s="118" t="s">
        <v>26093</v>
      </c>
      <c r="C7094" s="118" t="b">
        <v>0</v>
      </c>
      <c r="D7094" s="118" t="e">
        <f t="shared" ca="1" si="1"/>
        <v>#NAME?</v>
      </c>
      <c r="E7094" s="118" t="s">
        <v>26087</v>
      </c>
      <c r="F7094" s="118" t="s">
        <v>26094</v>
      </c>
      <c r="G7094" s="118"/>
      <c r="H7094" s="118" t="s">
        <v>4276</v>
      </c>
      <c r="I7094" s="118" t="s">
        <v>10454</v>
      </c>
      <c r="J7094" s="118" t="s">
        <v>7622</v>
      </c>
    </row>
    <row r="7095" spans="1:10" ht="12.75">
      <c r="A7095" s="118" t="s">
        <v>882</v>
      </c>
      <c r="B7095" s="118" t="s">
        <v>1230</v>
      </c>
      <c r="C7095" s="118" t="b">
        <v>0</v>
      </c>
      <c r="D7095" s="118" t="e">
        <f t="shared" ca="1" si="1"/>
        <v>#NAME?</v>
      </c>
      <c r="E7095" s="118" t="s">
        <v>26087</v>
      </c>
      <c r="F7095" s="118" t="s">
        <v>26095</v>
      </c>
      <c r="G7095" s="118"/>
      <c r="H7095" s="118" t="s">
        <v>4276</v>
      </c>
      <c r="I7095" s="118" t="s">
        <v>7642</v>
      </c>
      <c r="J7095" s="118"/>
    </row>
    <row r="7096" spans="1:10" ht="12.75">
      <c r="A7096" s="118" t="s">
        <v>26096</v>
      </c>
      <c r="B7096" s="118" t="s">
        <v>26097</v>
      </c>
      <c r="C7096" s="118" t="b">
        <v>0</v>
      </c>
      <c r="D7096" s="118" t="e">
        <f t="shared" ca="1" si="1"/>
        <v>#NAME?</v>
      </c>
      <c r="E7096" s="118" t="s">
        <v>26098</v>
      </c>
      <c r="F7096" s="118" t="s">
        <v>26099</v>
      </c>
      <c r="G7096" s="118"/>
      <c r="H7096" s="118" t="s">
        <v>4276</v>
      </c>
      <c r="I7096" s="118" t="s">
        <v>10184</v>
      </c>
      <c r="J7096" s="118" t="s">
        <v>10185</v>
      </c>
    </row>
    <row r="7097" spans="1:10" ht="12.75">
      <c r="A7097" s="118" t="s">
        <v>1591</v>
      </c>
      <c r="B7097" s="118" t="s">
        <v>11162</v>
      </c>
      <c r="C7097" s="118" t="b">
        <v>0</v>
      </c>
      <c r="D7097" s="118" t="e">
        <f t="shared" ca="1" si="1"/>
        <v>#NAME?</v>
      </c>
      <c r="E7097" s="118" t="s">
        <v>26098</v>
      </c>
      <c r="F7097" s="118" t="s">
        <v>26100</v>
      </c>
      <c r="G7097" s="118"/>
      <c r="H7097" s="118" t="s">
        <v>4276</v>
      </c>
      <c r="I7097" s="118" t="s">
        <v>10184</v>
      </c>
      <c r="J7097" s="118" t="s">
        <v>10185</v>
      </c>
    </row>
    <row r="7098" spans="1:10" ht="12.75">
      <c r="A7098" s="118" t="s">
        <v>2013</v>
      </c>
      <c r="B7098" s="118" t="s">
        <v>8195</v>
      </c>
      <c r="C7098" s="118" t="b">
        <v>0</v>
      </c>
      <c r="D7098" s="118" t="e">
        <f t="shared" ca="1" si="1"/>
        <v>#NAME?</v>
      </c>
      <c r="E7098" s="118" t="s">
        <v>26098</v>
      </c>
      <c r="F7098" s="118" t="s">
        <v>26101</v>
      </c>
      <c r="G7098" s="118"/>
      <c r="H7098" s="118" t="s">
        <v>4276</v>
      </c>
      <c r="I7098" s="118" t="s">
        <v>10184</v>
      </c>
      <c r="J7098" s="118" t="s">
        <v>10185</v>
      </c>
    </row>
    <row r="7099" spans="1:10" ht="12.75">
      <c r="A7099" s="118" t="s">
        <v>995</v>
      </c>
      <c r="B7099" s="118" t="s">
        <v>10151</v>
      </c>
      <c r="C7099" s="118" t="b">
        <v>0</v>
      </c>
      <c r="D7099" s="118" t="e">
        <f t="shared" ca="1" si="1"/>
        <v>#NAME?</v>
      </c>
      <c r="E7099" s="118" t="s">
        <v>26098</v>
      </c>
      <c r="F7099" s="118" t="s">
        <v>26102</v>
      </c>
      <c r="G7099" s="118"/>
      <c r="H7099" s="118" t="s">
        <v>4276</v>
      </c>
      <c r="I7099" s="118" t="s">
        <v>10184</v>
      </c>
      <c r="J7099" s="118" t="s">
        <v>10185</v>
      </c>
    </row>
    <row r="7100" spans="1:10" ht="12.75">
      <c r="A7100" s="118" t="s">
        <v>1081</v>
      </c>
      <c r="B7100" s="118" t="s">
        <v>11904</v>
      </c>
      <c r="C7100" s="118" t="b">
        <v>0</v>
      </c>
      <c r="D7100" s="118" t="e">
        <f t="shared" ca="1" si="1"/>
        <v>#NAME?</v>
      </c>
      <c r="E7100" s="118" t="s">
        <v>26103</v>
      </c>
      <c r="F7100" s="118" t="s">
        <v>26104</v>
      </c>
      <c r="G7100" s="118"/>
      <c r="H7100" s="118" t="s">
        <v>4831</v>
      </c>
      <c r="I7100" s="118" t="s">
        <v>9131</v>
      </c>
      <c r="J7100" s="118" t="s">
        <v>7622</v>
      </c>
    </row>
    <row r="7101" spans="1:10" ht="12.75">
      <c r="A7101" s="118" t="s">
        <v>10738</v>
      </c>
      <c r="B7101" s="118" t="s">
        <v>19635</v>
      </c>
      <c r="C7101" s="118" t="b">
        <v>0</v>
      </c>
      <c r="D7101" s="118" t="e">
        <f t="shared" ca="1" si="1"/>
        <v>#NAME?</v>
      </c>
      <c r="E7101" s="118" t="s">
        <v>26103</v>
      </c>
      <c r="F7101" s="118" t="s">
        <v>26105</v>
      </c>
      <c r="G7101" s="118"/>
      <c r="H7101" s="118" t="s">
        <v>5279</v>
      </c>
      <c r="I7101" s="118" t="s">
        <v>9131</v>
      </c>
      <c r="J7101" s="118" t="s">
        <v>7622</v>
      </c>
    </row>
    <row r="7102" spans="1:10" ht="12.75">
      <c r="A7102" s="118" t="s">
        <v>16111</v>
      </c>
      <c r="B7102" s="118" t="s">
        <v>26106</v>
      </c>
      <c r="C7102" s="118" t="b">
        <v>0</v>
      </c>
      <c r="D7102" s="118" t="e">
        <f t="shared" ca="1" si="1"/>
        <v>#NAME?</v>
      </c>
      <c r="E7102" s="118" t="s">
        <v>26107</v>
      </c>
      <c r="F7102" s="118" t="s">
        <v>26108</v>
      </c>
      <c r="G7102" s="118"/>
      <c r="H7102" s="118" t="s">
        <v>54</v>
      </c>
      <c r="I7102" s="118" t="s">
        <v>8152</v>
      </c>
      <c r="J7102" s="118" t="s">
        <v>7591</v>
      </c>
    </row>
    <row r="7103" spans="1:10" ht="12.75">
      <c r="A7103" s="118" t="s">
        <v>2220</v>
      </c>
      <c r="B7103" s="118" t="s">
        <v>14238</v>
      </c>
      <c r="C7103" s="118" t="b">
        <v>0</v>
      </c>
      <c r="D7103" s="118" t="e">
        <f t="shared" ca="1" si="1"/>
        <v>#NAME?</v>
      </c>
      <c r="E7103" s="118" t="s">
        <v>26109</v>
      </c>
      <c r="F7103" s="118" t="s">
        <v>26110</v>
      </c>
      <c r="G7103" s="118"/>
      <c r="H7103" s="118" t="s">
        <v>9561</v>
      </c>
      <c r="I7103" s="118" t="s">
        <v>10834</v>
      </c>
      <c r="J7103" s="118" t="s">
        <v>10835</v>
      </c>
    </row>
    <row r="7104" spans="1:10" ht="12.75">
      <c r="A7104" s="118" t="s">
        <v>10352</v>
      </c>
      <c r="B7104" s="118" t="s">
        <v>1755</v>
      </c>
      <c r="C7104" s="118" t="b">
        <v>0</v>
      </c>
      <c r="D7104" s="118" t="e">
        <f t="shared" ca="1" si="1"/>
        <v>#NAME?</v>
      </c>
      <c r="E7104" s="118" t="s">
        <v>26109</v>
      </c>
      <c r="F7104" s="118" t="s">
        <v>26111</v>
      </c>
      <c r="G7104" s="118"/>
      <c r="H7104" s="118" t="s">
        <v>54</v>
      </c>
      <c r="I7104" s="118" t="s">
        <v>10834</v>
      </c>
      <c r="J7104" s="118" t="s">
        <v>10835</v>
      </c>
    </row>
    <row r="7105" spans="1:10" ht="12.75">
      <c r="A7105" s="118" t="s">
        <v>836</v>
      </c>
      <c r="B7105" s="118" t="s">
        <v>26112</v>
      </c>
      <c r="C7105" s="118" t="b">
        <v>0</v>
      </c>
      <c r="D7105" s="118" t="e">
        <f t="shared" ca="1" si="1"/>
        <v>#NAME?</v>
      </c>
      <c r="E7105" s="118" t="s">
        <v>26109</v>
      </c>
      <c r="F7105" s="118" t="s">
        <v>26113</v>
      </c>
      <c r="G7105" s="118"/>
      <c r="H7105" s="118" t="s">
        <v>5607</v>
      </c>
      <c r="I7105" s="118" t="s">
        <v>10834</v>
      </c>
      <c r="J7105" s="118" t="s">
        <v>10835</v>
      </c>
    </row>
    <row r="7106" spans="1:10" ht="12.75">
      <c r="A7106" s="118" t="s">
        <v>19909</v>
      </c>
      <c r="B7106" s="118" t="s">
        <v>10464</v>
      </c>
      <c r="C7106" s="118" t="b">
        <v>0</v>
      </c>
      <c r="D7106" s="118" t="e">
        <f t="shared" ca="1" si="1"/>
        <v>#NAME?</v>
      </c>
      <c r="E7106" s="118" t="s">
        <v>26109</v>
      </c>
      <c r="F7106" s="118" t="s">
        <v>26114</v>
      </c>
      <c r="G7106" s="118"/>
      <c r="H7106" s="118" t="s">
        <v>16023</v>
      </c>
      <c r="I7106" s="118" t="s">
        <v>10834</v>
      </c>
      <c r="J7106" s="118" t="s">
        <v>10835</v>
      </c>
    </row>
    <row r="7107" spans="1:10" ht="12.75">
      <c r="A7107" s="118" t="s">
        <v>830</v>
      </c>
      <c r="B7107" s="118" t="s">
        <v>26115</v>
      </c>
      <c r="C7107" s="118" t="b">
        <v>0</v>
      </c>
      <c r="D7107" s="118" t="e">
        <f t="shared" ca="1" si="1"/>
        <v>#NAME?</v>
      </c>
      <c r="E7107" s="118" t="s">
        <v>26109</v>
      </c>
      <c r="F7107" s="118" t="s">
        <v>26116</v>
      </c>
      <c r="G7107" s="118"/>
      <c r="H7107" s="118" t="s">
        <v>54</v>
      </c>
      <c r="I7107" s="118" t="s">
        <v>10834</v>
      </c>
      <c r="J7107" s="118" t="s">
        <v>10835</v>
      </c>
    </row>
    <row r="7108" spans="1:10" ht="12.75">
      <c r="A7108" s="118" t="s">
        <v>870</v>
      </c>
      <c r="B7108" s="118" t="s">
        <v>26117</v>
      </c>
      <c r="C7108" s="118" t="b">
        <v>0</v>
      </c>
      <c r="D7108" s="118" t="e">
        <f t="shared" ca="1" si="1"/>
        <v>#NAME?</v>
      </c>
      <c r="E7108" s="118" t="s">
        <v>26109</v>
      </c>
      <c r="F7108" s="118" t="s">
        <v>26118</v>
      </c>
      <c r="G7108" s="118"/>
      <c r="H7108" s="118" t="s">
        <v>4227</v>
      </c>
      <c r="I7108" s="118" t="s">
        <v>10834</v>
      </c>
      <c r="J7108" s="118" t="s">
        <v>10835</v>
      </c>
    </row>
    <row r="7109" spans="1:10" ht="12.75">
      <c r="A7109" s="118" t="s">
        <v>2561</v>
      </c>
      <c r="B7109" s="118" t="s">
        <v>10030</v>
      </c>
      <c r="C7109" s="118" t="b">
        <v>0</v>
      </c>
      <c r="D7109" s="118" t="e">
        <f t="shared" ca="1" si="1"/>
        <v>#NAME?</v>
      </c>
      <c r="E7109" s="118" t="s">
        <v>26109</v>
      </c>
      <c r="F7109" s="118" t="s">
        <v>26119</v>
      </c>
      <c r="G7109" s="118"/>
      <c r="H7109" s="118" t="s">
        <v>5607</v>
      </c>
      <c r="I7109" s="118" t="s">
        <v>10834</v>
      </c>
      <c r="J7109" s="118" t="s">
        <v>10835</v>
      </c>
    </row>
    <row r="7110" spans="1:10" ht="12.75">
      <c r="A7110" s="118" t="s">
        <v>2682</v>
      </c>
      <c r="B7110" s="118" t="s">
        <v>26120</v>
      </c>
      <c r="C7110" s="118" t="b">
        <v>0</v>
      </c>
      <c r="D7110" s="118" t="e">
        <f t="shared" ca="1" si="1"/>
        <v>#NAME?</v>
      </c>
      <c r="E7110" s="118" t="s">
        <v>26109</v>
      </c>
      <c r="F7110" s="118" t="s">
        <v>26121</v>
      </c>
      <c r="G7110" s="118"/>
      <c r="H7110" s="118" t="s">
        <v>54</v>
      </c>
      <c r="I7110" s="118" t="s">
        <v>10834</v>
      </c>
      <c r="J7110" s="118" t="s">
        <v>10835</v>
      </c>
    </row>
    <row r="7111" spans="1:10" ht="12.75">
      <c r="A7111" s="118" t="s">
        <v>2641</v>
      </c>
      <c r="B7111" s="118" t="s">
        <v>26122</v>
      </c>
      <c r="C7111" s="118" t="b">
        <v>0</v>
      </c>
      <c r="D7111" s="118" t="e">
        <f t="shared" ca="1" si="1"/>
        <v>#NAME?</v>
      </c>
      <c r="E7111" s="118" t="s">
        <v>26109</v>
      </c>
      <c r="F7111" s="118" t="s">
        <v>26123</v>
      </c>
      <c r="G7111" s="118"/>
      <c r="H7111" s="118" t="s">
        <v>26124</v>
      </c>
      <c r="I7111" s="118" t="s">
        <v>10834</v>
      </c>
      <c r="J7111" s="118" t="s">
        <v>10835</v>
      </c>
    </row>
    <row r="7112" spans="1:10" ht="12.75">
      <c r="A7112" s="118" t="s">
        <v>8195</v>
      </c>
      <c r="B7112" s="118" t="s">
        <v>26125</v>
      </c>
      <c r="C7112" s="118" t="b">
        <v>0</v>
      </c>
      <c r="D7112" s="118" t="e">
        <f t="shared" ca="1" si="1"/>
        <v>#NAME?</v>
      </c>
      <c r="E7112" s="118" t="s">
        <v>26109</v>
      </c>
      <c r="F7112" s="118" t="s">
        <v>26126</v>
      </c>
      <c r="G7112" s="118"/>
      <c r="H7112" s="118" t="s">
        <v>4485</v>
      </c>
      <c r="I7112" s="118" t="s">
        <v>10834</v>
      </c>
      <c r="J7112" s="118" t="s">
        <v>10835</v>
      </c>
    </row>
    <row r="7113" spans="1:10" ht="12.75">
      <c r="A7113" s="118" t="s">
        <v>12995</v>
      </c>
      <c r="B7113" s="118" t="s">
        <v>1247</v>
      </c>
      <c r="C7113" s="118" t="b">
        <v>0</v>
      </c>
      <c r="D7113" s="118" t="e">
        <f t="shared" ca="1" si="1"/>
        <v>#NAME?</v>
      </c>
      <c r="E7113" s="118" t="s">
        <v>26109</v>
      </c>
      <c r="F7113" s="118" t="s">
        <v>26127</v>
      </c>
      <c r="G7113" s="118"/>
      <c r="H7113" s="118" t="s">
        <v>4485</v>
      </c>
      <c r="I7113" s="118" t="s">
        <v>10834</v>
      </c>
      <c r="J7113" s="118" t="s">
        <v>10835</v>
      </c>
    </row>
    <row r="7114" spans="1:10" ht="12.75">
      <c r="A7114" s="118" t="s">
        <v>25831</v>
      </c>
      <c r="B7114" s="118" t="s">
        <v>13748</v>
      </c>
      <c r="C7114" s="118" t="b">
        <v>0</v>
      </c>
      <c r="D7114" s="118" t="e">
        <f t="shared" ca="1" si="1"/>
        <v>#NAME?</v>
      </c>
      <c r="E7114" s="118" t="s">
        <v>26128</v>
      </c>
      <c r="F7114" s="118" t="s">
        <v>26129</v>
      </c>
      <c r="G7114" s="118"/>
      <c r="H7114" s="118" t="s">
        <v>4305</v>
      </c>
      <c r="I7114" s="118" t="s">
        <v>3131</v>
      </c>
      <c r="J7114" s="118" t="s">
        <v>7622</v>
      </c>
    </row>
    <row r="7115" spans="1:10" ht="12.75">
      <c r="A7115" s="118" t="s">
        <v>8431</v>
      </c>
      <c r="B7115" s="118" t="s">
        <v>14340</v>
      </c>
      <c r="C7115" s="118" t="b">
        <v>0</v>
      </c>
      <c r="D7115" s="118" t="e">
        <f t="shared" ca="1" si="1"/>
        <v>#NAME?</v>
      </c>
      <c r="E7115" s="118" t="s">
        <v>26128</v>
      </c>
      <c r="F7115" s="118" t="s">
        <v>26130</v>
      </c>
      <c r="G7115" s="118"/>
      <c r="H7115" s="118" t="s">
        <v>4305</v>
      </c>
      <c r="I7115" s="118" t="s">
        <v>3131</v>
      </c>
      <c r="J7115" s="118" t="s">
        <v>7622</v>
      </c>
    </row>
    <row r="7116" spans="1:10" ht="12.75">
      <c r="A7116" s="118" t="s">
        <v>830</v>
      </c>
      <c r="B7116" s="118" t="s">
        <v>1257</v>
      </c>
      <c r="C7116" s="118" t="b">
        <v>0</v>
      </c>
      <c r="D7116" s="118" t="e">
        <f t="shared" ca="1" si="1"/>
        <v>#NAME?</v>
      </c>
      <c r="E7116" s="118" t="s">
        <v>26131</v>
      </c>
      <c r="F7116" s="118" t="s">
        <v>26132</v>
      </c>
      <c r="G7116" s="118"/>
      <c r="H7116" s="118" t="s">
        <v>4227</v>
      </c>
      <c r="I7116" s="118"/>
      <c r="J7116" s="118"/>
    </row>
    <row r="7117" spans="1:10" ht="12.75">
      <c r="A7117" s="118" t="s">
        <v>995</v>
      </c>
      <c r="B7117" s="118" t="s">
        <v>26133</v>
      </c>
      <c r="C7117" s="118" t="b">
        <v>0</v>
      </c>
      <c r="D7117" s="118" t="e">
        <f t="shared" ca="1" si="1"/>
        <v>#NAME?</v>
      </c>
      <c r="E7117" s="118" t="s">
        <v>26134</v>
      </c>
      <c r="F7117" s="118" t="s">
        <v>26135</v>
      </c>
      <c r="G7117" s="118"/>
      <c r="H7117" s="118" t="s">
        <v>26136</v>
      </c>
      <c r="I7117" s="118" t="s">
        <v>7590</v>
      </c>
      <c r="J7117" s="118" t="s">
        <v>7591</v>
      </c>
    </row>
    <row r="7118" spans="1:10" ht="12.75">
      <c r="A7118" s="118" t="s">
        <v>10095</v>
      </c>
      <c r="B7118" s="118" t="s">
        <v>26137</v>
      </c>
      <c r="C7118" s="118" t="b">
        <v>0</v>
      </c>
      <c r="D7118" s="118" t="e">
        <f t="shared" ca="1" si="1"/>
        <v>#NAME?</v>
      </c>
      <c r="E7118" s="118" t="s">
        <v>26138</v>
      </c>
      <c r="F7118" s="118" t="s">
        <v>26139</v>
      </c>
      <c r="G7118" s="118"/>
      <c r="H7118" s="118" t="s">
        <v>5677</v>
      </c>
      <c r="I7118" s="118" t="s">
        <v>26140</v>
      </c>
      <c r="J7118" s="118"/>
    </row>
    <row r="7119" spans="1:10" ht="12.75">
      <c r="A7119" s="118" t="s">
        <v>989</v>
      </c>
      <c r="B7119" s="118" t="s">
        <v>1615</v>
      </c>
      <c r="C7119" s="118" t="b">
        <v>0</v>
      </c>
      <c r="D7119" s="118" t="e">
        <f t="shared" ca="1" si="1"/>
        <v>#NAME?</v>
      </c>
      <c r="E7119" s="118" t="s">
        <v>26141</v>
      </c>
      <c r="F7119" s="118" t="s">
        <v>26142</v>
      </c>
      <c r="G7119" s="118"/>
      <c r="H7119" s="118" t="s">
        <v>54</v>
      </c>
      <c r="I7119" s="118" t="s">
        <v>7642</v>
      </c>
      <c r="J7119" s="118"/>
    </row>
    <row r="7120" spans="1:10" ht="12.75">
      <c r="A7120" s="118" t="s">
        <v>989</v>
      </c>
      <c r="B7120" s="118" t="s">
        <v>13869</v>
      </c>
      <c r="C7120" s="118" t="b">
        <v>0</v>
      </c>
      <c r="D7120" s="118" t="e">
        <f t="shared" ca="1" si="1"/>
        <v>#NAME?</v>
      </c>
      <c r="E7120" s="118" t="s">
        <v>26141</v>
      </c>
      <c r="F7120" s="118" t="s">
        <v>26143</v>
      </c>
      <c r="G7120" s="118"/>
      <c r="H7120" s="118" t="s">
        <v>5607</v>
      </c>
      <c r="I7120" s="118" t="s">
        <v>7642</v>
      </c>
      <c r="J7120" s="118"/>
    </row>
    <row r="7121" spans="1:10" ht="12.75">
      <c r="A7121" s="118" t="s">
        <v>15433</v>
      </c>
      <c r="B7121" s="118" t="s">
        <v>26144</v>
      </c>
      <c r="C7121" s="118" t="b">
        <v>0</v>
      </c>
      <c r="D7121" s="118" t="e">
        <f t="shared" ca="1" si="1"/>
        <v>#NAME?</v>
      </c>
      <c r="E7121" s="118" t="s">
        <v>26141</v>
      </c>
      <c r="F7121" s="118" t="s">
        <v>26145</v>
      </c>
      <c r="G7121" s="118"/>
      <c r="H7121" s="118" t="s">
        <v>54</v>
      </c>
      <c r="I7121" s="118" t="s">
        <v>7642</v>
      </c>
      <c r="J7121" s="118"/>
    </row>
    <row r="7122" spans="1:10" ht="12.75">
      <c r="A7122" s="118" t="s">
        <v>22859</v>
      </c>
      <c r="B7122" s="118" t="s">
        <v>26146</v>
      </c>
      <c r="C7122" s="118" t="b">
        <v>0</v>
      </c>
      <c r="D7122" s="118" t="e">
        <f t="shared" ca="1" si="1"/>
        <v>#NAME?</v>
      </c>
      <c r="E7122" s="118" t="s">
        <v>26147</v>
      </c>
      <c r="F7122" s="118" t="s">
        <v>26148</v>
      </c>
      <c r="G7122" s="118"/>
      <c r="H7122" s="118" t="s">
        <v>4276</v>
      </c>
      <c r="I7122" s="118" t="s">
        <v>8536</v>
      </c>
      <c r="J7122" s="127" t="s">
        <v>8537</v>
      </c>
    </row>
    <row r="7123" spans="1:10" ht="12.75">
      <c r="A7123" s="118" t="s">
        <v>2013</v>
      </c>
      <c r="B7123" s="118" t="s">
        <v>26149</v>
      </c>
      <c r="C7123" s="118" t="b">
        <v>0</v>
      </c>
      <c r="D7123" s="118" t="e">
        <f t="shared" ca="1" si="1"/>
        <v>#NAME?</v>
      </c>
      <c r="E7123" s="118" t="s">
        <v>26150</v>
      </c>
      <c r="F7123" s="118" t="s">
        <v>26151</v>
      </c>
      <c r="G7123" s="118"/>
      <c r="H7123" s="118" t="s">
        <v>8760</v>
      </c>
      <c r="I7123" s="118" t="s">
        <v>17557</v>
      </c>
      <c r="J7123" s="118" t="s">
        <v>8313</v>
      </c>
    </row>
    <row r="7124" spans="1:10" ht="12.75">
      <c r="A7124" s="118" t="s">
        <v>1069</v>
      </c>
      <c r="B7124" s="118" t="s">
        <v>26152</v>
      </c>
      <c r="C7124" s="118" t="b">
        <v>0</v>
      </c>
      <c r="D7124" s="118" t="e">
        <f t="shared" ca="1" si="1"/>
        <v>#NAME?</v>
      </c>
      <c r="E7124" s="118" t="s">
        <v>26150</v>
      </c>
      <c r="F7124" s="118" t="s">
        <v>26153</v>
      </c>
      <c r="G7124" s="118"/>
      <c r="H7124" s="118" t="s">
        <v>54</v>
      </c>
      <c r="I7124" s="118" t="s">
        <v>17557</v>
      </c>
      <c r="J7124" s="118" t="s">
        <v>8313</v>
      </c>
    </row>
    <row r="7125" spans="1:10" ht="12.75">
      <c r="A7125" s="118" t="s">
        <v>1544</v>
      </c>
      <c r="B7125" s="118" t="s">
        <v>26154</v>
      </c>
      <c r="C7125" s="118" t="b">
        <v>0</v>
      </c>
      <c r="D7125" s="118" t="e">
        <f t="shared" ca="1" si="1"/>
        <v>#NAME?</v>
      </c>
      <c r="E7125" s="118" t="s">
        <v>26155</v>
      </c>
      <c r="F7125" s="118" t="s">
        <v>26156</v>
      </c>
      <c r="G7125" s="118"/>
      <c r="H7125" s="118" t="s">
        <v>17382</v>
      </c>
      <c r="I7125" s="118" t="s">
        <v>7642</v>
      </c>
      <c r="J7125" s="118"/>
    </row>
    <row r="7126" spans="1:10" ht="12.75">
      <c r="A7126" s="118" t="s">
        <v>2290</v>
      </c>
      <c r="B7126" s="118" t="s">
        <v>26157</v>
      </c>
      <c r="C7126" s="118" t="b">
        <v>0</v>
      </c>
      <c r="D7126" s="118" t="e">
        <f t="shared" ca="1" si="1"/>
        <v>#NAME?</v>
      </c>
      <c r="E7126" s="118" t="s">
        <v>26155</v>
      </c>
      <c r="F7126" s="118" t="s">
        <v>26158</v>
      </c>
      <c r="G7126" s="118"/>
      <c r="H7126" s="118" t="s">
        <v>5273</v>
      </c>
      <c r="I7126" s="118" t="s">
        <v>7642</v>
      </c>
      <c r="J7126" s="118"/>
    </row>
    <row r="7127" spans="1:10" ht="12.75">
      <c r="A7127" s="118" t="s">
        <v>1704</v>
      </c>
      <c r="B7127" s="118" t="s">
        <v>10388</v>
      </c>
      <c r="C7127" s="118" t="b">
        <v>0</v>
      </c>
      <c r="D7127" s="118" t="e">
        <f t="shared" ca="1" si="1"/>
        <v>#NAME?</v>
      </c>
      <c r="E7127" s="118" t="s">
        <v>26159</v>
      </c>
      <c r="F7127" s="118" t="s">
        <v>26160</v>
      </c>
      <c r="G7127" s="118"/>
      <c r="H7127" s="118" t="s">
        <v>7611</v>
      </c>
      <c r="I7127" s="118" t="s">
        <v>7777</v>
      </c>
      <c r="J7127" s="118" t="s">
        <v>7636</v>
      </c>
    </row>
    <row r="7128" spans="1:10" ht="12.75">
      <c r="A7128" s="118" t="s">
        <v>26161</v>
      </c>
      <c r="B7128" s="118" t="s">
        <v>26162</v>
      </c>
      <c r="C7128" s="118" t="b">
        <v>0</v>
      </c>
      <c r="D7128" s="118" t="e">
        <f t="shared" ca="1" si="1"/>
        <v>#NAME?</v>
      </c>
      <c r="E7128" s="118" t="s">
        <v>26159</v>
      </c>
      <c r="F7128" s="118" t="s">
        <v>26163</v>
      </c>
      <c r="G7128" s="118"/>
      <c r="H7128" s="118" t="s">
        <v>4485</v>
      </c>
      <c r="I7128" s="118" t="s">
        <v>7777</v>
      </c>
      <c r="J7128" s="118" t="s">
        <v>7636</v>
      </c>
    </row>
    <row r="7129" spans="1:10" ht="12.75">
      <c r="A7129" s="118" t="s">
        <v>8889</v>
      </c>
      <c r="B7129" s="118" t="s">
        <v>26164</v>
      </c>
      <c r="C7129" s="118" t="b">
        <v>0</v>
      </c>
      <c r="D7129" s="118" t="e">
        <f t="shared" ca="1" si="1"/>
        <v>#NAME?</v>
      </c>
      <c r="E7129" s="118" t="s">
        <v>26159</v>
      </c>
      <c r="F7129" s="118" t="s">
        <v>26165</v>
      </c>
      <c r="G7129" s="118"/>
      <c r="H7129" s="118" t="s">
        <v>5607</v>
      </c>
      <c r="I7129" s="118" t="s">
        <v>7777</v>
      </c>
      <c r="J7129" s="118" t="s">
        <v>7636</v>
      </c>
    </row>
    <row r="7130" spans="1:10" ht="12.75">
      <c r="A7130" s="118" t="s">
        <v>1666</v>
      </c>
      <c r="B7130" s="118" t="s">
        <v>21595</v>
      </c>
      <c r="C7130" s="118" t="b">
        <v>0</v>
      </c>
      <c r="D7130" s="118" t="e">
        <f t="shared" ca="1" si="1"/>
        <v>#NAME?</v>
      </c>
      <c r="E7130" s="118" t="s">
        <v>26159</v>
      </c>
      <c r="F7130" s="118" t="s">
        <v>26166</v>
      </c>
      <c r="G7130" s="118"/>
      <c r="H7130" s="118" t="s">
        <v>4276</v>
      </c>
      <c r="I7130" s="118" t="s">
        <v>7777</v>
      </c>
      <c r="J7130" s="118" t="s">
        <v>7636</v>
      </c>
    </row>
    <row r="7131" spans="1:10" ht="12.75">
      <c r="A7131" s="118" t="s">
        <v>2636</v>
      </c>
      <c r="B7131" s="118" t="s">
        <v>16610</v>
      </c>
      <c r="C7131" s="118" t="b">
        <v>0</v>
      </c>
      <c r="D7131" s="118" t="e">
        <f t="shared" ca="1" si="1"/>
        <v>#NAME?</v>
      </c>
      <c r="E7131" s="118" t="s">
        <v>26159</v>
      </c>
      <c r="F7131" s="118" t="s">
        <v>26167</v>
      </c>
      <c r="G7131" s="118"/>
      <c r="H7131" s="118" t="s">
        <v>4831</v>
      </c>
      <c r="I7131" s="118" t="s">
        <v>7777</v>
      </c>
      <c r="J7131" s="118" t="s">
        <v>7636</v>
      </c>
    </row>
    <row r="7132" spans="1:10" ht="12.75">
      <c r="A7132" s="118" t="s">
        <v>846</v>
      </c>
      <c r="B7132" s="118" t="s">
        <v>26168</v>
      </c>
      <c r="C7132" s="118" t="b">
        <v>0</v>
      </c>
      <c r="D7132" s="118" t="e">
        <f t="shared" ca="1" si="1"/>
        <v>#NAME?</v>
      </c>
      <c r="E7132" s="118" t="s">
        <v>26159</v>
      </c>
      <c r="F7132" s="118" t="s">
        <v>26169</v>
      </c>
      <c r="G7132" s="118"/>
      <c r="H7132" s="118" t="s">
        <v>5607</v>
      </c>
      <c r="I7132" s="118" t="s">
        <v>7777</v>
      </c>
      <c r="J7132" s="118" t="s">
        <v>7636</v>
      </c>
    </row>
    <row r="7133" spans="1:10" ht="12.75">
      <c r="A7133" s="118" t="s">
        <v>830</v>
      </c>
      <c r="B7133" s="118" t="s">
        <v>26170</v>
      </c>
      <c r="C7133" s="118" t="b">
        <v>0</v>
      </c>
      <c r="D7133" s="118" t="e">
        <f t="shared" ca="1" si="1"/>
        <v>#NAME?</v>
      </c>
      <c r="E7133" s="118" t="s">
        <v>26159</v>
      </c>
      <c r="F7133" s="118" t="s">
        <v>26171</v>
      </c>
      <c r="G7133" s="118"/>
      <c r="H7133" s="118" t="s">
        <v>4831</v>
      </c>
      <c r="I7133" s="118" t="s">
        <v>7777</v>
      </c>
      <c r="J7133" s="118" t="s">
        <v>7636</v>
      </c>
    </row>
    <row r="7134" spans="1:10" ht="12.75">
      <c r="A7134" s="118" t="s">
        <v>11231</v>
      </c>
      <c r="B7134" s="118" t="s">
        <v>26172</v>
      </c>
      <c r="C7134" s="118" t="b">
        <v>0</v>
      </c>
      <c r="D7134" s="118" t="e">
        <f t="shared" ca="1" si="1"/>
        <v>#NAME?</v>
      </c>
      <c r="E7134" s="118" t="s">
        <v>26159</v>
      </c>
      <c r="F7134" s="118" t="s">
        <v>26173</v>
      </c>
      <c r="G7134" s="118"/>
      <c r="H7134" s="118" t="s">
        <v>4276</v>
      </c>
      <c r="I7134" s="118" t="s">
        <v>7777</v>
      </c>
      <c r="J7134" s="118" t="s">
        <v>7636</v>
      </c>
    </row>
    <row r="7135" spans="1:10" ht="12.75">
      <c r="A7135" s="118" t="s">
        <v>2135</v>
      </c>
      <c r="B7135" s="118" t="s">
        <v>14857</v>
      </c>
      <c r="C7135" s="118" t="b">
        <v>0</v>
      </c>
      <c r="D7135" s="118" t="e">
        <f t="shared" ca="1" si="1"/>
        <v>#NAME?</v>
      </c>
      <c r="E7135" s="118" t="s">
        <v>26159</v>
      </c>
      <c r="F7135" s="118" t="s">
        <v>26174</v>
      </c>
      <c r="G7135" s="118"/>
      <c r="H7135" s="118" t="s">
        <v>4276</v>
      </c>
      <c r="I7135" s="118" t="s">
        <v>7777</v>
      </c>
      <c r="J7135" s="118" t="s">
        <v>7636</v>
      </c>
    </row>
    <row r="7136" spans="1:10" ht="12.75">
      <c r="A7136" s="118" t="s">
        <v>798</v>
      </c>
      <c r="B7136" s="118" t="s">
        <v>16842</v>
      </c>
      <c r="C7136" s="118" t="b">
        <v>0</v>
      </c>
      <c r="D7136" s="118" t="e">
        <f t="shared" ca="1" si="1"/>
        <v>#NAME?</v>
      </c>
      <c r="E7136" s="118" t="s">
        <v>26175</v>
      </c>
      <c r="F7136" s="118" t="s">
        <v>26176</v>
      </c>
      <c r="G7136" s="118"/>
      <c r="H7136" s="118" t="s">
        <v>54</v>
      </c>
      <c r="I7136" s="118" t="s">
        <v>8136</v>
      </c>
      <c r="J7136" s="118" t="s">
        <v>7622</v>
      </c>
    </row>
    <row r="7137" spans="1:10" ht="12.75">
      <c r="A7137" s="118" t="s">
        <v>26177</v>
      </c>
      <c r="B7137" s="118" t="s">
        <v>26178</v>
      </c>
      <c r="C7137" s="118" t="b">
        <v>0</v>
      </c>
      <c r="D7137" s="118" t="e">
        <f t="shared" ca="1" si="1"/>
        <v>#NAME?</v>
      </c>
      <c r="E7137" s="118" t="s">
        <v>26175</v>
      </c>
      <c r="F7137" s="118" t="s">
        <v>26179</v>
      </c>
      <c r="G7137" s="118"/>
      <c r="H7137" s="118" t="s">
        <v>54</v>
      </c>
      <c r="I7137" s="118" t="s">
        <v>8136</v>
      </c>
      <c r="J7137" s="118" t="s">
        <v>7622</v>
      </c>
    </row>
    <row r="7138" spans="1:10" ht="12.75">
      <c r="A7138" s="118" t="s">
        <v>24390</v>
      </c>
      <c r="B7138" s="118" t="s">
        <v>2393</v>
      </c>
      <c r="C7138" s="118" t="b">
        <v>0</v>
      </c>
      <c r="D7138" s="118" t="e">
        <f t="shared" ca="1" si="1"/>
        <v>#NAME?</v>
      </c>
      <c r="E7138" s="118" t="s">
        <v>26175</v>
      </c>
      <c r="F7138" s="118" t="s">
        <v>26180</v>
      </c>
      <c r="G7138" s="118"/>
      <c r="H7138" s="118" t="s">
        <v>54</v>
      </c>
      <c r="I7138" s="118" t="s">
        <v>8136</v>
      </c>
      <c r="J7138" s="118" t="s">
        <v>7622</v>
      </c>
    </row>
    <row r="7139" spans="1:10" ht="12.75">
      <c r="A7139" s="118" t="s">
        <v>814</v>
      </c>
      <c r="B7139" s="118" t="s">
        <v>10388</v>
      </c>
      <c r="C7139" s="118" t="b">
        <v>0</v>
      </c>
      <c r="D7139" s="118" t="e">
        <f t="shared" ca="1" si="1"/>
        <v>#NAME?</v>
      </c>
      <c r="E7139" s="118" t="s">
        <v>704</v>
      </c>
      <c r="F7139" s="118" t="s">
        <v>26181</v>
      </c>
      <c r="G7139" s="118"/>
      <c r="H7139" s="118" t="s">
        <v>54</v>
      </c>
      <c r="I7139" s="118" t="s">
        <v>8136</v>
      </c>
      <c r="J7139" s="118" t="s">
        <v>7622</v>
      </c>
    </row>
    <row r="7140" spans="1:10" ht="12.75">
      <c r="A7140" s="118" t="s">
        <v>902</v>
      </c>
      <c r="B7140" s="118" t="s">
        <v>26182</v>
      </c>
      <c r="C7140" s="118" t="b">
        <v>0</v>
      </c>
      <c r="D7140" s="118" t="e">
        <f t="shared" ca="1" si="1"/>
        <v>#NAME?</v>
      </c>
      <c r="E7140" s="118" t="s">
        <v>704</v>
      </c>
      <c r="F7140" s="118" t="s">
        <v>26183</v>
      </c>
      <c r="G7140" s="118"/>
      <c r="H7140" s="118" t="s">
        <v>54</v>
      </c>
      <c r="I7140" s="118" t="s">
        <v>8136</v>
      </c>
      <c r="J7140" s="118" t="s">
        <v>7622</v>
      </c>
    </row>
    <row r="7141" spans="1:10" ht="12.75">
      <c r="A7141" s="118" t="s">
        <v>1666</v>
      </c>
      <c r="B7141" s="118" t="s">
        <v>26184</v>
      </c>
      <c r="C7141" s="118" t="b">
        <v>0</v>
      </c>
      <c r="D7141" s="118" t="e">
        <f t="shared" ca="1" si="1"/>
        <v>#NAME?</v>
      </c>
      <c r="E7141" s="118" t="s">
        <v>704</v>
      </c>
      <c r="F7141" s="118" t="s">
        <v>26185</v>
      </c>
      <c r="G7141" s="118"/>
      <c r="H7141" s="118" t="s">
        <v>54</v>
      </c>
      <c r="I7141" s="118" t="s">
        <v>8136</v>
      </c>
      <c r="J7141" s="118" t="s">
        <v>7622</v>
      </c>
    </row>
    <row r="7142" spans="1:10" ht="12.75">
      <c r="A7142" s="118" t="s">
        <v>25050</v>
      </c>
      <c r="B7142" s="118" t="s">
        <v>7826</v>
      </c>
      <c r="C7142" s="118" t="b">
        <v>0</v>
      </c>
      <c r="D7142" s="118" t="e">
        <f t="shared" ca="1" si="1"/>
        <v>#NAME?</v>
      </c>
      <c r="E7142" s="118" t="s">
        <v>704</v>
      </c>
      <c r="F7142" s="118" t="s">
        <v>26186</v>
      </c>
      <c r="G7142" s="118"/>
      <c r="H7142" s="118" t="s">
        <v>8760</v>
      </c>
      <c r="I7142" s="118" t="s">
        <v>8136</v>
      </c>
      <c r="J7142" s="118" t="s">
        <v>7622</v>
      </c>
    </row>
    <row r="7143" spans="1:10" ht="12.75">
      <c r="A7143" s="118" t="s">
        <v>26187</v>
      </c>
      <c r="B7143" s="118" t="s">
        <v>26188</v>
      </c>
      <c r="C7143" s="118" t="b">
        <v>0</v>
      </c>
      <c r="D7143" s="118" t="e">
        <f t="shared" ca="1" si="1"/>
        <v>#NAME?</v>
      </c>
      <c r="E7143" s="118" t="s">
        <v>704</v>
      </c>
      <c r="F7143" s="118" t="s">
        <v>26189</v>
      </c>
      <c r="G7143" s="118"/>
      <c r="H7143" s="118" t="s">
        <v>8760</v>
      </c>
      <c r="I7143" s="118" t="s">
        <v>8136</v>
      </c>
      <c r="J7143" s="118" t="s">
        <v>7622</v>
      </c>
    </row>
    <row r="7144" spans="1:10" ht="12.75">
      <c r="A7144" s="118" t="s">
        <v>2500</v>
      </c>
      <c r="B7144" s="118" t="s">
        <v>1676</v>
      </c>
      <c r="C7144" s="118" t="b">
        <v>0</v>
      </c>
      <c r="D7144" s="118" t="e">
        <f t="shared" ca="1" si="1"/>
        <v>#NAME?</v>
      </c>
      <c r="E7144" s="118" t="s">
        <v>704</v>
      </c>
      <c r="F7144" s="118" t="s">
        <v>26190</v>
      </c>
      <c r="G7144" s="118"/>
      <c r="H7144" s="118" t="s">
        <v>8760</v>
      </c>
      <c r="I7144" s="118" t="s">
        <v>8136</v>
      </c>
      <c r="J7144" s="118" t="s">
        <v>7622</v>
      </c>
    </row>
    <row r="7145" spans="1:10" ht="12.75">
      <c r="A7145" s="118" t="s">
        <v>11308</v>
      </c>
      <c r="B7145" s="118" t="s">
        <v>26191</v>
      </c>
      <c r="C7145" s="118" t="b">
        <v>0</v>
      </c>
      <c r="D7145" s="118" t="e">
        <f t="shared" ca="1" si="1"/>
        <v>#NAME?</v>
      </c>
      <c r="E7145" s="118" t="s">
        <v>704</v>
      </c>
      <c r="F7145" s="118" t="s">
        <v>26192</v>
      </c>
      <c r="G7145" s="118"/>
      <c r="H7145" s="118" t="s">
        <v>54</v>
      </c>
      <c r="I7145" s="118" t="s">
        <v>8136</v>
      </c>
      <c r="J7145" s="118" t="s">
        <v>7622</v>
      </c>
    </row>
    <row r="7146" spans="1:10" ht="12.75">
      <c r="A7146" s="118" t="s">
        <v>7996</v>
      </c>
      <c r="B7146" s="118" t="s">
        <v>26193</v>
      </c>
      <c r="C7146" s="118" t="b">
        <v>0</v>
      </c>
      <c r="D7146" s="118" t="e">
        <f t="shared" ca="1" si="1"/>
        <v>#NAME?</v>
      </c>
      <c r="E7146" s="118" t="s">
        <v>704</v>
      </c>
      <c r="F7146" s="118" t="s">
        <v>26194</v>
      </c>
      <c r="G7146" s="118"/>
      <c r="H7146" s="118" t="s">
        <v>8760</v>
      </c>
      <c r="I7146" s="118" t="s">
        <v>8136</v>
      </c>
      <c r="J7146" s="118" t="s">
        <v>7622</v>
      </c>
    </row>
    <row r="7147" spans="1:10" ht="12.75">
      <c r="A7147" s="118" t="s">
        <v>1544</v>
      </c>
      <c r="B7147" s="118" t="s">
        <v>26195</v>
      </c>
      <c r="C7147" s="118" t="b">
        <v>0</v>
      </c>
      <c r="D7147" s="118" t="e">
        <f t="shared" ca="1" si="1"/>
        <v>#NAME?</v>
      </c>
      <c r="E7147" s="118" t="s">
        <v>704</v>
      </c>
      <c r="F7147" s="118" t="s">
        <v>26196</v>
      </c>
      <c r="G7147" s="118"/>
      <c r="H7147" s="118" t="s">
        <v>54</v>
      </c>
      <c r="I7147" s="118" t="s">
        <v>8136</v>
      </c>
      <c r="J7147" s="118" t="s">
        <v>7622</v>
      </c>
    </row>
    <row r="7148" spans="1:10" ht="12.75">
      <c r="A7148" s="118" t="s">
        <v>11936</v>
      </c>
      <c r="B7148" s="118" t="s">
        <v>23133</v>
      </c>
      <c r="C7148" s="118" t="b">
        <v>0</v>
      </c>
      <c r="D7148" s="118" t="e">
        <f t="shared" ca="1" si="1"/>
        <v>#NAME?</v>
      </c>
      <c r="E7148" s="118" t="s">
        <v>704</v>
      </c>
      <c r="F7148" s="118" t="s">
        <v>26197</v>
      </c>
      <c r="G7148" s="118"/>
      <c r="H7148" s="118" t="s">
        <v>8760</v>
      </c>
      <c r="I7148" s="118" t="s">
        <v>8136</v>
      </c>
      <c r="J7148" s="118" t="s">
        <v>7622</v>
      </c>
    </row>
    <row r="7149" spans="1:10" ht="12.75">
      <c r="A7149" s="118" t="s">
        <v>2057</v>
      </c>
      <c r="B7149" s="118" t="s">
        <v>26198</v>
      </c>
      <c r="C7149" s="118" t="b">
        <v>0</v>
      </c>
      <c r="D7149" s="118" t="e">
        <f t="shared" ca="1" si="1"/>
        <v>#NAME?</v>
      </c>
      <c r="E7149" s="118" t="s">
        <v>704</v>
      </c>
      <c r="F7149" s="118" t="s">
        <v>26199</v>
      </c>
      <c r="G7149" s="118"/>
      <c r="H7149" s="118" t="s">
        <v>4485</v>
      </c>
      <c r="I7149" s="118" t="s">
        <v>8136</v>
      </c>
      <c r="J7149" s="118" t="s">
        <v>7622</v>
      </c>
    </row>
    <row r="7150" spans="1:10" ht="12.75">
      <c r="A7150" s="118" t="s">
        <v>1323</v>
      </c>
      <c r="B7150" s="118" t="s">
        <v>26200</v>
      </c>
      <c r="C7150" s="118" t="b">
        <v>0</v>
      </c>
      <c r="D7150" s="118" t="e">
        <f t="shared" ca="1" si="1"/>
        <v>#NAME?</v>
      </c>
      <c r="E7150" s="118" t="s">
        <v>704</v>
      </c>
      <c r="F7150" s="118" t="s">
        <v>26201</v>
      </c>
      <c r="G7150" s="118"/>
      <c r="H7150" s="118" t="s">
        <v>54</v>
      </c>
      <c r="I7150" s="118" t="s">
        <v>8136</v>
      </c>
      <c r="J7150" s="118" t="s">
        <v>7622</v>
      </c>
    </row>
    <row r="7151" spans="1:10" ht="12.75">
      <c r="A7151" s="118" t="s">
        <v>13158</v>
      </c>
      <c r="B7151" s="118" t="s">
        <v>26202</v>
      </c>
      <c r="C7151" s="118" t="b">
        <v>0</v>
      </c>
      <c r="D7151" s="118" t="e">
        <f t="shared" ca="1" si="1"/>
        <v>#NAME?</v>
      </c>
      <c r="E7151" s="118" t="s">
        <v>704</v>
      </c>
      <c r="F7151" s="118" t="s">
        <v>26203</v>
      </c>
      <c r="G7151" s="118"/>
      <c r="H7151" s="118" t="s">
        <v>8602</v>
      </c>
      <c r="I7151" s="118" t="s">
        <v>8136</v>
      </c>
      <c r="J7151" s="118" t="s">
        <v>7622</v>
      </c>
    </row>
    <row r="7152" spans="1:10" ht="12.75">
      <c r="A7152" s="118" t="s">
        <v>26204</v>
      </c>
      <c r="B7152" s="118" t="s">
        <v>26205</v>
      </c>
      <c r="C7152" s="118" t="b">
        <v>0</v>
      </c>
      <c r="D7152" s="118" t="e">
        <f t="shared" ca="1" si="1"/>
        <v>#NAME?</v>
      </c>
      <c r="E7152" s="118" t="s">
        <v>26206</v>
      </c>
      <c r="F7152" s="118" t="s">
        <v>26207</v>
      </c>
      <c r="G7152" s="118"/>
      <c r="H7152" s="118" t="s">
        <v>4551</v>
      </c>
      <c r="I7152" s="118" t="s">
        <v>8112</v>
      </c>
      <c r="J7152" s="118"/>
    </row>
    <row r="7153" spans="1:10" ht="12.75">
      <c r="A7153" s="118" t="s">
        <v>7970</v>
      </c>
      <c r="B7153" s="118" t="s">
        <v>26208</v>
      </c>
      <c r="C7153" s="118" t="b">
        <v>0</v>
      </c>
      <c r="D7153" s="118" t="e">
        <f t="shared" ca="1" si="1"/>
        <v>#NAME?</v>
      </c>
      <c r="E7153" s="118" t="s">
        <v>26206</v>
      </c>
      <c r="F7153" s="118" t="s">
        <v>26209</v>
      </c>
      <c r="G7153" s="118"/>
      <c r="H7153" s="118" t="s">
        <v>4551</v>
      </c>
      <c r="I7153" s="118" t="s">
        <v>8112</v>
      </c>
      <c r="J7153" s="118"/>
    </row>
    <row r="7154" spans="1:10" ht="12.75">
      <c r="A7154" s="118" t="s">
        <v>26210</v>
      </c>
      <c r="B7154" s="118" t="s">
        <v>26211</v>
      </c>
      <c r="C7154" s="118" t="b">
        <v>0</v>
      </c>
      <c r="D7154" s="118" t="e">
        <f t="shared" ca="1" si="1"/>
        <v>#NAME?</v>
      </c>
      <c r="E7154" s="118" t="s">
        <v>26206</v>
      </c>
      <c r="F7154" s="118" t="s">
        <v>26212</v>
      </c>
      <c r="G7154" s="118"/>
      <c r="H7154" s="118" t="s">
        <v>4551</v>
      </c>
      <c r="I7154" s="118" t="s">
        <v>8112</v>
      </c>
      <c r="J7154" s="118"/>
    </row>
    <row r="7155" spans="1:10" ht="12.75">
      <c r="A7155" s="118" t="s">
        <v>15035</v>
      </c>
      <c r="B7155" s="118" t="s">
        <v>26213</v>
      </c>
      <c r="C7155" s="118" t="b">
        <v>0</v>
      </c>
      <c r="D7155" s="118" t="e">
        <f t="shared" ca="1" si="1"/>
        <v>#NAME?</v>
      </c>
      <c r="E7155" s="118" t="s">
        <v>26214</v>
      </c>
      <c r="F7155" s="118" t="s">
        <v>26215</v>
      </c>
      <c r="G7155" s="118"/>
      <c r="H7155" s="118" t="s">
        <v>54</v>
      </c>
      <c r="I7155" s="118" t="s">
        <v>16944</v>
      </c>
      <c r="J7155" s="118" t="s">
        <v>9660</v>
      </c>
    </row>
    <row r="7156" spans="1:10" ht="12.75">
      <c r="A7156" s="118" t="s">
        <v>10738</v>
      </c>
      <c r="B7156" s="118" t="s">
        <v>26216</v>
      </c>
      <c r="C7156" s="118" t="b">
        <v>0</v>
      </c>
      <c r="D7156" s="118" t="e">
        <f t="shared" ca="1" si="1"/>
        <v>#NAME?</v>
      </c>
      <c r="E7156" s="118" t="s">
        <v>26214</v>
      </c>
      <c r="F7156" s="118" t="s">
        <v>26217</v>
      </c>
      <c r="G7156" s="118"/>
      <c r="H7156" s="118" t="s">
        <v>4485</v>
      </c>
      <c r="I7156" s="118" t="s">
        <v>16944</v>
      </c>
      <c r="J7156" s="118" t="s">
        <v>9660</v>
      </c>
    </row>
    <row r="7157" spans="1:10" ht="12.75">
      <c r="A7157" s="118" t="s">
        <v>1817</v>
      </c>
      <c r="B7157" s="118" t="s">
        <v>26218</v>
      </c>
      <c r="C7157" s="118" t="b">
        <v>0</v>
      </c>
      <c r="D7157" s="118" t="e">
        <f t="shared" ca="1" si="1"/>
        <v>#NAME?</v>
      </c>
      <c r="E7157" s="118" t="s">
        <v>26219</v>
      </c>
      <c r="F7157" s="118" t="s">
        <v>26220</v>
      </c>
      <c r="G7157" s="118"/>
      <c r="H7157" s="118" t="s">
        <v>4276</v>
      </c>
      <c r="I7157" s="118" t="s">
        <v>7820</v>
      </c>
      <c r="J7157" s="118" t="s">
        <v>7820</v>
      </c>
    </row>
    <row r="7158" spans="1:10" ht="12.75">
      <c r="A7158" s="118" t="s">
        <v>9624</v>
      </c>
      <c r="B7158" s="118" t="s">
        <v>26221</v>
      </c>
      <c r="C7158" s="118" t="b">
        <v>0</v>
      </c>
      <c r="D7158" s="118" t="e">
        <f t="shared" ca="1" si="1"/>
        <v>#NAME?</v>
      </c>
      <c r="E7158" s="118" t="s">
        <v>26219</v>
      </c>
      <c r="F7158" s="118" t="s">
        <v>26222</v>
      </c>
      <c r="G7158" s="118"/>
      <c r="H7158" s="118" t="s">
        <v>4485</v>
      </c>
      <c r="I7158" s="118" t="s">
        <v>7820</v>
      </c>
      <c r="J7158" s="118" t="s">
        <v>7820</v>
      </c>
    </row>
    <row r="7159" spans="1:10" ht="12.75">
      <c r="A7159" s="118" t="s">
        <v>882</v>
      </c>
      <c r="B7159" s="118" t="s">
        <v>26223</v>
      </c>
      <c r="C7159" s="118" t="b">
        <v>0</v>
      </c>
      <c r="D7159" s="118" t="e">
        <f t="shared" ca="1" si="1"/>
        <v>#NAME?</v>
      </c>
      <c r="E7159" s="118" t="s">
        <v>26219</v>
      </c>
      <c r="F7159" s="118" t="s">
        <v>26224</v>
      </c>
      <c r="G7159" s="118"/>
      <c r="H7159" s="118" t="s">
        <v>4831</v>
      </c>
      <c r="I7159" s="118" t="s">
        <v>7820</v>
      </c>
      <c r="J7159" s="118" t="s">
        <v>7820</v>
      </c>
    </row>
    <row r="7160" spans="1:10" ht="12.75">
      <c r="A7160" s="118" t="s">
        <v>1540</v>
      </c>
      <c r="B7160" s="118" t="s">
        <v>26225</v>
      </c>
      <c r="C7160" s="118" t="b">
        <v>0</v>
      </c>
      <c r="D7160" s="118" t="e">
        <f t="shared" ca="1" si="1"/>
        <v>#NAME?</v>
      </c>
      <c r="E7160" s="118" t="s">
        <v>26219</v>
      </c>
      <c r="F7160" s="118" t="s">
        <v>26226</v>
      </c>
      <c r="G7160" s="118"/>
      <c r="H7160" s="118" t="s">
        <v>5607</v>
      </c>
      <c r="I7160" s="118" t="s">
        <v>7820</v>
      </c>
      <c r="J7160" s="118" t="s">
        <v>7820</v>
      </c>
    </row>
    <row r="7161" spans="1:10" ht="12.75">
      <c r="A7161" s="118" t="s">
        <v>873</v>
      </c>
      <c r="B7161" s="118" t="s">
        <v>26227</v>
      </c>
      <c r="C7161" s="118" t="b">
        <v>0</v>
      </c>
      <c r="D7161" s="118" t="e">
        <f t="shared" ca="1" si="1"/>
        <v>#NAME?</v>
      </c>
      <c r="E7161" s="118" t="s">
        <v>26219</v>
      </c>
      <c r="F7161" s="118" t="s">
        <v>26228</v>
      </c>
      <c r="G7161" s="118"/>
      <c r="H7161" s="118" t="s">
        <v>4276</v>
      </c>
      <c r="I7161" s="118" t="s">
        <v>7820</v>
      </c>
      <c r="J7161" s="118" t="s">
        <v>7820</v>
      </c>
    </row>
    <row r="7162" spans="1:10" ht="12.75">
      <c r="A7162" s="118" t="s">
        <v>1069</v>
      </c>
      <c r="B7162" s="118" t="s">
        <v>26218</v>
      </c>
      <c r="C7162" s="118" t="b">
        <v>0</v>
      </c>
      <c r="D7162" s="118" t="e">
        <f t="shared" ca="1" si="1"/>
        <v>#NAME?</v>
      </c>
      <c r="E7162" s="118" t="s">
        <v>26219</v>
      </c>
      <c r="F7162" s="118" t="s">
        <v>26229</v>
      </c>
      <c r="G7162" s="118"/>
      <c r="H7162" s="118" t="s">
        <v>4276</v>
      </c>
      <c r="I7162" s="118" t="s">
        <v>7820</v>
      </c>
      <c r="J7162" s="118" t="s">
        <v>7820</v>
      </c>
    </row>
    <row r="7163" spans="1:10" ht="12.75">
      <c r="A7163" s="118" t="s">
        <v>995</v>
      </c>
      <c r="B7163" s="118" t="s">
        <v>26230</v>
      </c>
      <c r="C7163" s="118" t="b">
        <v>0</v>
      </c>
      <c r="D7163" s="118" t="e">
        <f t="shared" ca="1" si="1"/>
        <v>#NAME?</v>
      </c>
      <c r="E7163" s="118" t="s">
        <v>26219</v>
      </c>
      <c r="F7163" s="118" t="s">
        <v>26231</v>
      </c>
      <c r="G7163" s="118"/>
      <c r="H7163" s="118" t="s">
        <v>4276</v>
      </c>
      <c r="I7163" s="118" t="s">
        <v>7820</v>
      </c>
      <c r="J7163" s="118" t="s">
        <v>7820</v>
      </c>
    </row>
    <row r="7164" spans="1:10" ht="12.75">
      <c r="A7164" s="118" t="s">
        <v>16258</v>
      </c>
      <c r="B7164" s="118" t="s">
        <v>26232</v>
      </c>
      <c r="C7164" s="118" t="b">
        <v>0</v>
      </c>
      <c r="D7164" s="118" t="e">
        <f t="shared" ca="1" si="1"/>
        <v>#NAME?</v>
      </c>
      <c r="E7164" s="118" t="s">
        <v>26233</v>
      </c>
      <c r="F7164" s="118" t="s">
        <v>26234</v>
      </c>
      <c r="G7164" s="118"/>
      <c r="H7164" s="118" t="s">
        <v>7995</v>
      </c>
      <c r="I7164" s="118" t="s">
        <v>8545</v>
      </c>
      <c r="J7164" s="118" t="s">
        <v>8546</v>
      </c>
    </row>
    <row r="7165" spans="1:10" ht="12.75">
      <c r="A7165" s="118" t="s">
        <v>1340</v>
      </c>
      <c r="B7165" s="118" t="s">
        <v>26235</v>
      </c>
      <c r="C7165" s="118" t="b">
        <v>0</v>
      </c>
      <c r="D7165" s="118" t="e">
        <f t="shared" ca="1" si="1"/>
        <v>#NAME?</v>
      </c>
      <c r="E7165" s="118" t="s">
        <v>26233</v>
      </c>
      <c r="F7165" s="118" t="s">
        <v>26236</v>
      </c>
      <c r="G7165" s="118"/>
      <c r="H7165" s="118" t="s">
        <v>4276</v>
      </c>
      <c r="I7165" s="118" t="s">
        <v>11196</v>
      </c>
      <c r="J7165" s="118" t="s">
        <v>8313</v>
      </c>
    </row>
    <row r="7166" spans="1:10" ht="12.75">
      <c r="A7166" s="118" t="s">
        <v>16603</v>
      </c>
      <c r="B7166" s="118" t="s">
        <v>14046</v>
      </c>
      <c r="C7166" s="118" t="b">
        <v>0</v>
      </c>
      <c r="D7166" s="118" t="e">
        <f t="shared" ca="1" si="1"/>
        <v>#NAME?</v>
      </c>
      <c r="E7166" s="118" t="s">
        <v>26233</v>
      </c>
      <c r="F7166" s="118" t="s">
        <v>26237</v>
      </c>
      <c r="G7166" s="118"/>
      <c r="H7166" s="118" t="s">
        <v>4276</v>
      </c>
      <c r="I7166" s="118" t="s">
        <v>8545</v>
      </c>
      <c r="J7166" s="118" t="s">
        <v>8546</v>
      </c>
    </row>
    <row r="7167" spans="1:10" ht="12.75">
      <c r="A7167" s="118" t="s">
        <v>8536</v>
      </c>
      <c r="B7167" s="118" t="s">
        <v>16911</v>
      </c>
      <c r="C7167" s="118" t="b">
        <v>0</v>
      </c>
      <c r="D7167" s="118" t="e">
        <f t="shared" ca="1" si="1"/>
        <v>#NAME?</v>
      </c>
      <c r="E7167" s="118" t="s">
        <v>26233</v>
      </c>
      <c r="F7167" s="118" t="s">
        <v>26238</v>
      </c>
      <c r="G7167" s="118"/>
      <c r="H7167" s="118" t="s">
        <v>7611</v>
      </c>
      <c r="I7167" s="118" t="s">
        <v>11196</v>
      </c>
      <c r="J7167" s="118" t="s">
        <v>8313</v>
      </c>
    </row>
    <row r="7168" spans="1:10" ht="12.75">
      <c r="A7168" s="118" t="s">
        <v>10777</v>
      </c>
      <c r="B7168" s="118" t="s">
        <v>26239</v>
      </c>
      <c r="C7168" s="118" t="b">
        <v>0</v>
      </c>
      <c r="D7168" s="118" t="e">
        <f t="shared" ca="1" si="1"/>
        <v>#NAME?</v>
      </c>
      <c r="E7168" s="118" t="s">
        <v>26233</v>
      </c>
      <c r="F7168" s="118" t="s">
        <v>26240</v>
      </c>
      <c r="G7168" s="118"/>
      <c r="H7168" s="118" t="s">
        <v>4276</v>
      </c>
      <c r="I7168" s="118" t="s">
        <v>11196</v>
      </c>
      <c r="J7168" s="118" t="s">
        <v>8313</v>
      </c>
    </row>
    <row r="7169" spans="1:10" ht="12.75">
      <c r="A7169" s="118" t="s">
        <v>26241</v>
      </c>
      <c r="B7169" s="118" t="s">
        <v>22930</v>
      </c>
      <c r="C7169" s="118" t="b">
        <v>0</v>
      </c>
      <c r="D7169" s="118" t="e">
        <f t="shared" ca="1" si="1"/>
        <v>#NAME?</v>
      </c>
      <c r="E7169" s="118" t="s">
        <v>26242</v>
      </c>
      <c r="F7169" s="118" t="s">
        <v>26243</v>
      </c>
      <c r="G7169" s="118"/>
      <c r="H7169" s="118" t="s">
        <v>16534</v>
      </c>
      <c r="I7169" s="118" t="s">
        <v>18751</v>
      </c>
      <c r="J7169" s="118"/>
    </row>
    <row r="7170" spans="1:10" ht="12.75">
      <c r="A7170" s="118" t="s">
        <v>13782</v>
      </c>
      <c r="B7170" s="118" t="s">
        <v>26097</v>
      </c>
      <c r="C7170" s="118" t="b">
        <v>0</v>
      </c>
      <c r="D7170" s="118" t="e">
        <f t="shared" ca="1" si="1"/>
        <v>#NAME?</v>
      </c>
      <c r="E7170" s="118" t="s">
        <v>26242</v>
      </c>
      <c r="F7170" s="118" t="s">
        <v>26244</v>
      </c>
      <c r="G7170" s="118"/>
      <c r="H7170" s="118" t="s">
        <v>4276</v>
      </c>
      <c r="I7170" s="118" t="s">
        <v>18751</v>
      </c>
      <c r="J7170" s="118"/>
    </row>
    <row r="7171" spans="1:10" ht="12.75">
      <c r="A7171" s="118" t="s">
        <v>9298</v>
      </c>
      <c r="B7171" s="118" t="s">
        <v>2625</v>
      </c>
      <c r="C7171" s="118" t="b">
        <v>0</v>
      </c>
      <c r="D7171" s="118" t="e">
        <f t="shared" ca="1" si="1"/>
        <v>#NAME?</v>
      </c>
      <c r="E7171" s="118" t="s">
        <v>26245</v>
      </c>
      <c r="F7171" s="118" t="s">
        <v>26246</v>
      </c>
      <c r="G7171" s="118"/>
      <c r="H7171" s="118" t="s">
        <v>5584</v>
      </c>
      <c r="I7171" s="118" t="s">
        <v>26247</v>
      </c>
      <c r="J7171" s="118" t="s">
        <v>8726</v>
      </c>
    </row>
    <row r="7172" spans="1:10" ht="12.75">
      <c r="A7172" s="118" t="s">
        <v>8460</v>
      </c>
      <c r="B7172" s="118" t="s">
        <v>13709</v>
      </c>
      <c r="C7172" s="118" t="b">
        <v>0</v>
      </c>
      <c r="D7172" s="118" t="e">
        <f t="shared" ca="1" si="1"/>
        <v>#NAME?</v>
      </c>
      <c r="E7172" s="118" t="s">
        <v>26245</v>
      </c>
      <c r="F7172" s="118" t="s">
        <v>26248</v>
      </c>
      <c r="G7172" s="118"/>
      <c r="H7172" s="118" t="s">
        <v>4305</v>
      </c>
      <c r="I7172" s="118" t="s">
        <v>2675</v>
      </c>
      <c r="J7172" s="118" t="s">
        <v>9768</v>
      </c>
    </row>
    <row r="7173" spans="1:10" ht="12.75">
      <c r="A7173" s="118" t="s">
        <v>1111</v>
      </c>
      <c r="B7173" s="118" t="s">
        <v>26249</v>
      </c>
      <c r="C7173" s="118" t="b">
        <v>0</v>
      </c>
      <c r="D7173" s="118" t="e">
        <f t="shared" ca="1" si="1"/>
        <v>#NAME?</v>
      </c>
      <c r="E7173" s="118" t="s">
        <v>26250</v>
      </c>
      <c r="F7173" s="118" t="s">
        <v>26251</v>
      </c>
      <c r="G7173" s="118"/>
      <c r="H7173" s="118" t="s">
        <v>26252</v>
      </c>
      <c r="I7173" s="118" t="s">
        <v>10184</v>
      </c>
      <c r="J7173" s="118" t="s">
        <v>10185</v>
      </c>
    </row>
    <row r="7174" spans="1:10" ht="12.75">
      <c r="A7174" s="118" t="s">
        <v>26253</v>
      </c>
      <c r="B7174" s="118" t="s">
        <v>26254</v>
      </c>
      <c r="C7174" s="118" t="b">
        <v>0</v>
      </c>
      <c r="D7174" s="118" t="e">
        <f t="shared" ca="1" si="1"/>
        <v>#NAME?</v>
      </c>
      <c r="E7174" s="118" t="s">
        <v>26250</v>
      </c>
      <c r="F7174" s="118" t="s">
        <v>26255</v>
      </c>
      <c r="G7174" s="118"/>
      <c r="H7174" s="118" t="s">
        <v>26252</v>
      </c>
      <c r="I7174" s="118" t="s">
        <v>10184</v>
      </c>
      <c r="J7174" s="118" t="s">
        <v>10185</v>
      </c>
    </row>
    <row r="7175" spans="1:10" ht="12.75">
      <c r="A7175" s="118" t="s">
        <v>2589</v>
      </c>
      <c r="B7175" s="118" t="s">
        <v>26256</v>
      </c>
      <c r="C7175" s="118" t="b">
        <v>0</v>
      </c>
      <c r="D7175" s="118" t="e">
        <f t="shared" ca="1" si="1"/>
        <v>#NAME?</v>
      </c>
      <c r="E7175" s="118" t="s">
        <v>26250</v>
      </c>
      <c r="F7175" s="118" t="s">
        <v>26257</v>
      </c>
      <c r="G7175" s="118"/>
      <c r="H7175" s="118" t="s">
        <v>12188</v>
      </c>
      <c r="I7175" s="118" t="s">
        <v>10184</v>
      </c>
      <c r="J7175" s="118" t="s">
        <v>10185</v>
      </c>
    </row>
    <row r="7176" spans="1:10" ht="12.75">
      <c r="A7176" s="118" t="s">
        <v>10467</v>
      </c>
      <c r="B7176" s="118" t="s">
        <v>15992</v>
      </c>
      <c r="C7176" s="118" t="b">
        <v>0</v>
      </c>
      <c r="D7176" s="118" t="e">
        <f t="shared" ca="1" si="1"/>
        <v>#NAME?</v>
      </c>
      <c r="E7176" s="118" t="s">
        <v>26250</v>
      </c>
      <c r="F7176" s="118" t="s">
        <v>26258</v>
      </c>
      <c r="G7176" s="118"/>
      <c r="H7176" s="118" t="s">
        <v>4278</v>
      </c>
      <c r="I7176" s="118" t="s">
        <v>10184</v>
      </c>
      <c r="J7176" s="118" t="s">
        <v>10185</v>
      </c>
    </row>
    <row r="7177" spans="1:10" ht="12.75">
      <c r="A7177" s="118" t="s">
        <v>1240</v>
      </c>
      <c r="B7177" s="118" t="s">
        <v>7831</v>
      </c>
      <c r="C7177" s="118" t="b">
        <v>0</v>
      </c>
      <c r="D7177" s="118" t="e">
        <f t="shared" ca="1" si="1"/>
        <v>#NAME?</v>
      </c>
      <c r="E7177" s="118" t="s">
        <v>26250</v>
      </c>
      <c r="F7177" s="118" t="s">
        <v>26259</v>
      </c>
      <c r="G7177" s="118"/>
      <c r="H7177" s="118" t="s">
        <v>17245</v>
      </c>
      <c r="I7177" s="118" t="s">
        <v>10184</v>
      </c>
      <c r="J7177" s="118" t="s">
        <v>10185</v>
      </c>
    </row>
    <row r="7178" spans="1:10" ht="12.75">
      <c r="A7178" s="118" t="s">
        <v>8460</v>
      </c>
      <c r="B7178" s="118" t="s">
        <v>26260</v>
      </c>
      <c r="C7178" s="118" t="b">
        <v>0</v>
      </c>
      <c r="D7178" s="118" t="e">
        <f t="shared" ca="1" si="1"/>
        <v>#NAME?</v>
      </c>
      <c r="E7178" s="118" t="s">
        <v>26250</v>
      </c>
      <c r="F7178" s="118" t="s">
        <v>26261</v>
      </c>
      <c r="G7178" s="118"/>
      <c r="H7178" s="118" t="s">
        <v>26262</v>
      </c>
      <c r="I7178" s="118" t="s">
        <v>10184</v>
      </c>
      <c r="J7178" s="118" t="s">
        <v>10185</v>
      </c>
    </row>
    <row r="7179" spans="1:10" ht="12.75">
      <c r="A7179" s="118" t="s">
        <v>836</v>
      </c>
      <c r="B7179" s="118" t="s">
        <v>14096</v>
      </c>
      <c r="C7179" s="118" t="b">
        <v>0</v>
      </c>
      <c r="D7179" s="118" t="e">
        <f t="shared" ca="1" si="1"/>
        <v>#NAME?</v>
      </c>
      <c r="E7179" s="118" t="s">
        <v>26263</v>
      </c>
      <c r="F7179" s="118" t="s">
        <v>26264</v>
      </c>
      <c r="G7179" s="118"/>
      <c r="H7179" s="118" t="s">
        <v>54</v>
      </c>
      <c r="I7179" s="118" t="s">
        <v>20131</v>
      </c>
      <c r="J7179" s="118" t="s">
        <v>14204</v>
      </c>
    </row>
    <row r="7180" spans="1:10" ht="12.75">
      <c r="A7180" s="118" t="s">
        <v>995</v>
      </c>
      <c r="B7180" s="118" t="s">
        <v>26265</v>
      </c>
      <c r="C7180" s="118" t="b">
        <v>0</v>
      </c>
      <c r="D7180" s="118" t="e">
        <f t="shared" ca="1" si="1"/>
        <v>#NAME?</v>
      </c>
      <c r="E7180" s="118" t="s">
        <v>26263</v>
      </c>
      <c r="F7180" s="118" t="s">
        <v>26266</v>
      </c>
      <c r="G7180" s="118"/>
      <c r="H7180" s="118" t="s">
        <v>26267</v>
      </c>
      <c r="I7180" s="118" t="s">
        <v>20131</v>
      </c>
      <c r="J7180" s="118" t="s">
        <v>14204</v>
      </c>
    </row>
    <row r="7181" spans="1:10" ht="12.75">
      <c r="A7181" s="118" t="s">
        <v>26268</v>
      </c>
      <c r="B7181" s="118" t="s">
        <v>26269</v>
      </c>
      <c r="C7181" s="118" t="b">
        <v>0</v>
      </c>
      <c r="D7181" s="118" t="e">
        <f t="shared" ca="1" si="1"/>
        <v>#NAME?</v>
      </c>
      <c r="E7181" s="118" t="s">
        <v>26270</v>
      </c>
      <c r="F7181" s="118" t="s">
        <v>26271</v>
      </c>
      <c r="G7181" s="118"/>
      <c r="H7181" s="118" t="s">
        <v>5368</v>
      </c>
      <c r="I7181" s="118" t="s">
        <v>9788</v>
      </c>
      <c r="J7181" s="118"/>
    </row>
    <row r="7182" spans="1:10" ht="12.75">
      <c r="A7182" s="118" t="s">
        <v>26272</v>
      </c>
      <c r="B7182" s="118" t="s">
        <v>26273</v>
      </c>
      <c r="C7182" s="118" t="b">
        <v>0</v>
      </c>
      <c r="D7182" s="118" t="e">
        <f t="shared" ca="1" si="1"/>
        <v>#NAME?</v>
      </c>
      <c r="E7182" s="118" t="s">
        <v>26270</v>
      </c>
      <c r="F7182" s="118" t="s">
        <v>26274</v>
      </c>
      <c r="G7182" s="118"/>
      <c r="H7182" s="118" t="s">
        <v>26275</v>
      </c>
      <c r="I7182" s="118" t="s">
        <v>9788</v>
      </c>
      <c r="J7182" s="118"/>
    </row>
    <row r="7183" spans="1:10" ht="12.75">
      <c r="A7183" s="118" t="s">
        <v>20171</v>
      </c>
      <c r="B7183" s="118" t="s">
        <v>26276</v>
      </c>
      <c r="C7183" s="118" t="b">
        <v>0</v>
      </c>
      <c r="D7183" s="118" t="e">
        <f t="shared" ca="1" si="1"/>
        <v>#NAME?</v>
      </c>
      <c r="E7183" s="118" t="s">
        <v>26270</v>
      </c>
      <c r="F7183" s="118" t="s">
        <v>26277</v>
      </c>
      <c r="G7183" s="118"/>
      <c r="H7183" s="118" t="s">
        <v>9368</v>
      </c>
      <c r="I7183" s="118" t="s">
        <v>9788</v>
      </c>
      <c r="J7183" s="118"/>
    </row>
    <row r="7184" spans="1:10" ht="12.75">
      <c r="A7184" s="118" t="s">
        <v>8562</v>
      </c>
      <c r="B7184" s="118" t="s">
        <v>26278</v>
      </c>
      <c r="C7184" s="118" t="b">
        <v>0</v>
      </c>
      <c r="D7184" s="118" t="e">
        <f t="shared" ca="1" si="1"/>
        <v>#NAME?</v>
      </c>
      <c r="E7184" s="118" t="s">
        <v>26270</v>
      </c>
      <c r="F7184" s="118" t="s">
        <v>26279</v>
      </c>
      <c r="G7184" s="118"/>
      <c r="H7184" s="118" t="s">
        <v>5961</v>
      </c>
      <c r="I7184" s="118" t="s">
        <v>9788</v>
      </c>
      <c r="J7184" s="118"/>
    </row>
    <row r="7185" spans="1:10" ht="12.75">
      <c r="A7185" s="118" t="s">
        <v>1769</v>
      </c>
      <c r="B7185" s="118" t="s">
        <v>26280</v>
      </c>
      <c r="C7185" s="118" t="b">
        <v>0</v>
      </c>
      <c r="D7185" s="118" t="e">
        <f t="shared" ca="1" si="1"/>
        <v>#NAME?</v>
      </c>
      <c r="E7185" s="118" t="s">
        <v>26270</v>
      </c>
      <c r="F7185" s="118" t="s">
        <v>26281</v>
      </c>
      <c r="G7185" s="118"/>
      <c r="H7185" s="118" t="s">
        <v>5961</v>
      </c>
      <c r="I7185" s="118" t="s">
        <v>9788</v>
      </c>
      <c r="J7185" s="118"/>
    </row>
    <row r="7186" spans="1:10" ht="12.75">
      <c r="A7186" s="118" t="s">
        <v>1173</v>
      </c>
      <c r="B7186" s="118" t="s">
        <v>26282</v>
      </c>
      <c r="C7186" s="118" t="b">
        <v>0</v>
      </c>
      <c r="D7186" s="118" t="e">
        <f t="shared" ca="1" si="1"/>
        <v>#NAME?</v>
      </c>
      <c r="E7186" s="118" t="s">
        <v>26283</v>
      </c>
      <c r="F7186" s="118" t="s">
        <v>26284</v>
      </c>
      <c r="G7186" s="118"/>
      <c r="H7186" s="118" t="s">
        <v>4276</v>
      </c>
      <c r="I7186" s="118" t="s">
        <v>26285</v>
      </c>
      <c r="J7186" s="118"/>
    </row>
    <row r="7187" spans="1:10" ht="12.75">
      <c r="A7187" s="118" t="s">
        <v>9076</v>
      </c>
      <c r="B7187" s="118" t="s">
        <v>26286</v>
      </c>
      <c r="C7187" s="118" t="b">
        <v>0</v>
      </c>
      <c r="D7187" s="118" t="e">
        <f t="shared" ca="1" si="1"/>
        <v>#NAME?</v>
      </c>
      <c r="E7187" s="118" t="s">
        <v>26283</v>
      </c>
      <c r="F7187" s="118" t="s">
        <v>26287</v>
      </c>
      <c r="G7187" s="118"/>
      <c r="H7187" s="118" t="s">
        <v>7611</v>
      </c>
      <c r="I7187" s="118" t="s">
        <v>26285</v>
      </c>
      <c r="J7187" s="118"/>
    </row>
    <row r="7188" spans="1:10" ht="12.75">
      <c r="A7188" s="118" t="s">
        <v>8748</v>
      </c>
      <c r="B7188" s="118" t="s">
        <v>26288</v>
      </c>
      <c r="C7188" s="118" t="b">
        <v>0</v>
      </c>
      <c r="D7188" s="118" t="e">
        <f t="shared" ca="1" si="1"/>
        <v>#NAME?</v>
      </c>
      <c r="E7188" s="118" t="s">
        <v>26289</v>
      </c>
      <c r="F7188" s="118" t="s">
        <v>26290</v>
      </c>
      <c r="G7188" s="118"/>
      <c r="H7188" s="118" t="s">
        <v>4278</v>
      </c>
      <c r="I7188" s="118" t="s">
        <v>10184</v>
      </c>
      <c r="J7188" s="118" t="s">
        <v>10185</v>
      </c>
    </row>
    <row r="7189" spans="1:10" ht="12.75">
      <c r="A7189" s="118" t="s">
        <v>1797</v>
      </c>
      <c r="B7189" s="118" t="s">
        <v>26291</v>
      </c>
      <c r="C7189" s="118" t="b">
        <v>0</v>
      </c>
      <c r="D7189" s="118" t="e">
        <f t="shared" ca="1" si="1"/>
        <v>#NAME?</v>
      </c>
      <c r="E7189" s="118" t="s">
        <v>26289</v>
      </c>
      <c r="F7189" s="118" t="s">
        <v>26292</v>
      </c>
      <c r="G7189" s="118"/>
      <c r="H7189" s="118" t="s">
        <v>26293</v>
      </c>
      <c r="I7189" s="118" t="s">
        <v>10184</v>
      </c>
      <c r="J7189" s="118" t="s">
        <v>10185</v>
      </c>
    </row>
    <row r="7190" spans="1:10" ht="12.75">
      <c r="A7190" s="118" t="s">
        <v>826</v>
      </c>
      <c r="B7190" s="118" t="s">
        <v>26294</v>
      </c>
      <c r="C7190" s="118" t="b">
        <v>0</v>
      </c>
      <c r="D7190" s="118" t="e">
        <f t="shared" ca="1" si="1"/>
        <v>#NAME?</v>
      </c>
      <c r="E7190" s="118" t="s">
        <v>26289</v>
      </c>
      <c r="F7190" s="118" t="s">
        <v>26295</v>
      </c>
      <c r="G7190" s="118"/>
      <c r="H7190" s="118" t="s">
        <v>7647</v>
      </c>
      <c r="I7190" s="118" t="s">
        <v>10184</v>
      </c>
      <c r="J7190" s="118" t="s">
        <v>10185</v>
      </c>
    </row>
    <row r="7191" spans="1:10" ht="12.75">
      <c r="A7191" s="118" t="s">
        <v>1457</v>
      </c>
      <c r="B7191" s="118" t="s">
        <v>10580</v>
      </c>
      <c r="C7191" s="118" t="b">
        <v>0</v>
      </c>
      <c r="D7191" s="118" t="e">
        <f t="shared" ca="1" si="1"/>
        <v>#NAME?</v>
      </c>
      <c r="E7191" s="118" t="s">
        <v>26289</v>
      </c>
      <c r="F7191" s="118" t="s">
        <v>26296</v>
      </c>
      <c r="G7191" s="118"/>
      <c r="H7191" s="118" t="s">
        <v>4640</v>
      </c>
      <c r="I7191" s="118" t="s">
        <v>10184</v>
      </c>
      <c r="J7191" s="118" t="s">
        <v>10185</v>
      </c>
    </row>
    <row r="7192" spans="1:10" ht="12.75">
      <c r="A7192" s="118" t="s">
        <v>2671</v>
      </c>
      <c r="B7192" s="118" t="s">
        <v>8553</v>
      </c>
      <c r="C7192" s="118" t="b">
        <v>0</v>
      </c>
      <c r="D7192" s="118" t="e">
        <f t="shared" ca="1" si="1"/>
        <v>#NAME?</v>
      </c>
      <c r="E7192" s="118" t="s">
        <v>26297</v>
      </c>
      <c r="F7192" s="118" t="s">
        <v>26298</v>
      </c>
      <c r="G7192" s="118"/>
      <c r="H7192" s="118" t="s">
        <v>4278</v>
      </c>
      <c r="I7192" s="118" t="s">
        <v>16319</v>
      </c>
      <c r="J7192" s="118" t="s">
        <v>7622</v>
      </c>
    </row>
    <row r="7193" spans="1:10" ht="12.75">
      <c r="A7193" s="118" t="s">
        <v>8422</v>
      </c>
      <c r="B7193" s="118" t="s">
        <v>12485</v>
      </c>
      <c r="C7193" s="118" t="b">
        <v>0</v>
      </c>
      <c r="D7193" s="118" t="e">
        <f t="shared" ca="1" si="1"/>
        <v>#NAME?</v>
      </c>
      <c r="E7193" s="118" t="s">
        <v>26299</v>
      </c>
      <c r="F7193" s="118" t="s">
        <v>26300</v>
      </c>
      <c r="G7193" s="118"/>
      <c r="H7193" s="118" t="s">
        <v>4831</v>
      </c>
      <c r="I7193" s="118" t="s">
        <v>17181</v>
      </c>
      <c r="J7193" s="118" t="s">
        <v>8658</v>
      </c>
    </row>
    <row r="7194" spans="1:10" ht="12.75">
      <c r="A7194" s="118" t="s">
        <v>836</v>
      </c>
      <c r="B7194" s="118" t="s">
        <v>26301</v>
      </c>
      <c r="C7194" s="118" t="b">
        <v>0</v>
      </c>
      <c r="D7194" s="118" t="e">
        <f t="shared" ca="1" si="1"/>
        <v>#NAME?</v>
      </c>
      <c r="E7194" s="118" t="s">
        <v>26299</v>
      </c>
      <c r="F7194" s="118" t="s">
        <v>26302</v>
      </c>
      <c r="G7194" s="118"/>
      <c r="H7194" s="118" t="s">
        <v>54</v>
      </c>
      <c r="I7194" s="118" t="s">
        <v>17181</v>
      </c>
      <c r="J7194" s="118" t="s">
        <v>8658</v>
      </c>
    </row>
    <row r="7195" spans="1:10" ht="12.75">
      <c r="A7195" s="118" t="s">
        <v>853</v>
      </c>
      <c r="B7195" s="118" t="s">
        <v>15948</v>
      </c>
      <c r="C7195" s="118" t="b">
        <v>0</v>
      </c>
      <c r="D7195" s="118" t="e">
        <f t="shared" ca="1" si="1"/>
        <v>#NAME?</v>
      </c>
      <c r="E7195" s="118" t="s">
        <v>26299</v>
      </c>
      <c r="F7195" s="118" t="s">
        <v>26303</v>
      </c>
      <c r="G7195" s="118"/>
      <c r="H7195" s="118" t="s">
        <v>4831</v>
      </c>
      <c r="I7195" s="118" t="s">
        <v>17181</v>
      </c>
      <c r="J7195" s="118" t="s">
        <v>8658</v>
      </c>
    </row>
    <row r="7196" spans="1:10" ht="12.75">
      <c r="A7196" s="118" t="s">
        <v>10777</v>
      </c>
      <c r="B7196" s="118" t="s">
        <v>26304</v>
      </c>
      <c r="C7196" s="118" t="b">
        <v>0</v>
      </c>
      <c r="D7196" s="118" t="e">
        <f t="shared" ca="1" si="1"/>
        <v>#NAME?</v>
      </c>
      <c r="E7196" s="118" t="s">
        <v>26299</v>
      </c>
      <c r="F7196" s="118" t="s">
        <v>26305</v>
      </c>
      <c r="G7196" s="118"/>
      <c r="H7196" s="118" t="s">
        <v>54</v>
      </c>
      <c r="I7196" s="118" t="s">
        <v>17181</v>
      </c>
      <c r="J7196" s="118" t="s">
        <v>8658</v>
      </c>
    </row>
    <row r="7197" spans="1:10" ht="12.75">
      <c r="A7197" s="118" t="s">
        <v>22111</v>
      </c>
      <c r="B7197" s="118" t="s">
        <v>1307</v>
      </c>
      <c r="C7197" s="118" t="b">
        <v>0</v>
      </c>
      <c r="D7197" s="118" t="e">
        <f t="shared" ca="1" si="1"/>
        <v>#NAME?</v>
      </c>
      <c r="E7197" s="118" t="s">
        <v>26306</v>
      </c>
      <c r="F7197" s="118" t="s">
        <v>26307</v>
      </c>
      <c r="G7197" s="118"/>
      <c r="H7197" s="118" t="s">
        <v>26308</v>
      </c>
      <c r="I7197" s="118"/>
      <c r="J7197" s="118"/>
    </row>
    <row r="7198" spans="1:10" ht="12.75">
      <c r="A7198" s="118" t="s">
        <v>13224</v>
      </c>
      <c r="B7198" s="118" t="s">
        <v>22298</v>
      </c>
      <c r="C7198" s="118" t="b">
        <v>0</v>
      </c>
      <c r="D7198" s="118" t="e">
        <f t="shared" ca="1" si="1"/>
        <v>#NAME?</v>
      </c>
      <c r="E7198" s="118" t="s">
        <v>26306</v>
      </c>
      <c r="F7198" s="118" t="s">
        <v>26309</v>
      </c>
      <c r="G7198" s="118"/>
      <c r="H7198" s="118" t="s">
        <v>7611</v>
      </c>
      <c r="I7198" s="118" t="s">
        <v>11058</v>
      </c>
      <c r="J7198" s="118" t="s">
        <v>7622</v>
      </c>
    </row>
    <row r="7199" spans="1:10" ht="12.75">
      <c r="A7199" s="118" t="s">
        <v>1484</v>
      </c>
      <c r="B7199" s="118" t="s">
        <v>20079</v>
      </c>
      <c r="C7199" s="118" t="b">
        <v>0</v>
      </c>
      <c r="D7199" s="118" t="e">
        <f t="shared" ca="1" si="1"/>
        <v>#NAME?</v>
      </c>
      <c r="E7199" s="118" t="s">
        <v>26306</v>
      </c>
      <c r="F7199" s="118" t="s">
        <v>26310</v>
      </c>
      <c r="G7199" s="118"/>
      <c r="H7199" s="118" t="s">
        <v>5584</v>
      </c>
      <c r="I7199" s="118" t="s">
        <v>11058</v>
      </c>
      <c r="J7199" s="118" t="s">
        <v>7622</v>
      </c>
    </row>
    <row r="7200" spans="1:10" ht="12.75">
      <c r="A7200" s="118" t="s">
        <v>19782</v>
      </c>
      <c r="B7200" s="118" t="s">
        <v>20431</v>
      </c>
      <c r="C7200" s="118" t="b">
        <v>0</v>
      </c>
      <c r="D7200" s="118" t="e">
        <f t="shared" ca="1" si="1"/>
        <v>#NAME?</v>
      </c>
      <c r="E7200" s="118" t="s">
        <v>26311</v>
      </c>
      <c r="F7200" s="118" t="s">
        <v>26312</v>
      </c>
      <c r="G7200" s="118"/>
      <c r="H7200" s="118" t="s">
        <v>26313</v>
      </c>
      <c r="I7200" s="118" t="s">
        <v>10210</v>
      </c>
      <c r="J7200" s="118" t="s">
        <v>8625</v>
      </c>
    </row>
    <row r="7201" spans="1:10" ht="12.75">
      <c r="A7201" s="118" t="s">
        <v>10738</v>
      </c>
      <c r="B7201" s="118" t="s">
        <v>26314</v>
      </c>
      <c r="C7201" s="118" t="b">
        <v>0</v>
      </c>
      <c r="D7201" s="118" t="e">
        <f t="shared" ca="1" si="1"/>
        <v>#NAME?</v>
      </c>
      <c r="E7201" s="118" t="s">
        <v>26315</v>
      </c>
      <c r="F7201" s="118" t="s">
        <v>26316</v>
      </c>
      <c r="G7201" s="118"/>
      <c r="H7201" s="118" t="s">
        <v>4640</v>
      </c>
      <c r="I7201" s="118" t="s">
        <v>10184</v>
      </c>
      <c r="J7201" s="118" t="s">
        <v>10185</v>
      </c>
    </row>
    <row r="7202" spans="1:10" ht="12.75">
      <c r="A7202" s="118" t="s">
        <v>13106</v>
      </c>
      <c r="B7202" s="118" t="s">
        <v>26317</v>
      </c>
      <c r="C7202" s="118" t="b">
        <v>0</v>
      </c>
      <c r="D7202" s="118" t="e">
        <f t="shared" ca="1" si="1"/>
        <v>#NAME?</v>
      </c>
      <c r="E7202" s="118" t="s">
        <v>26318</v>
      </c>
      <c r="F7202" s="118" t="s">
        <v>26319</v>
      </c>
      <c r="G7202" s="118"/>
      <c r="H7202" s="118" t="s">
        <v>4278</v>
      </c>
      <c r="I7202" s="118" t="s">
        <v>8152</v>
      </c>
      <c r="J7202" s="118" t="s">
        <v>7591</v>
      </c>
    </row>
    <row r="7203" spans="1:10" ht="12.75">
      <c r="A7203" s="118" t="s">
        <v>14206</v>
      </c>
      <c r="B7203" s="118" t="s">
        <v>26320</v>
      </c>
      <c r="C7203" s="118" t="b">
        <v>0</v>
      </c>
      <c r="D7203" s="118" t="e">
        <f t="shared" ca="1" si="1"/>
        <v>#NAME?</v>
      </c>
      <c r="E7203" s="118" t="s">
        <v>26318</v>
      </c>
      <c r="F7203" s="118" t="s">
        <v>26321</v>
      </c>
      <c r="G7203" s="118"/>
      <c r="H7203" s="118" t="s">
        <v>4278</v>
      </c>
      <c r="I7203" s="118" t="s">
        <v>8152</v>
      </c>
      <c r="J7203" s="118" t="s">
        <v>7591</v>
      </c>
    </row>
    <row r="7204" spans="1:10" ht="12.75">
      <c r="A7204" s="118" t="s">
        <v>2220</v>
      </c>
      <c r="B7204" s="118" t="s">
        <v>26322</v>
      </c>
      <c r="C7204" s="118" t="b">
        <v>0</v>
      </c>
      <c r="D7204" s="118" t="e">
        <f t="shared" ca="1" si="1"/>
        <v>#NAME?</v>
      </c>
      <c r="E7204" s="118" t="s">
        <v>26318</v>
      </c>
      <c r="F7204" s="118" t="s">
        <v>26323</v>
      </c>
      <c r="G7204" s="118"/>
      <c r="H7204" s="118" t="s">
        <v>5209</v>
      </c>
      <c r="I7204" s="118" t="s">
        <v>8152</v>
      </c>
      <c r="J7204" s="118" t="s">
        <v>7591</v>
      </c>
    </row>
    <row r="7205" spans="1:10" ht="12.75">
      <c r="A7205" s="118" t="s">
        <v>9474</v>
      </c>
      <c r="B7205" s="118" t="s">
        <v>26324</v>
      </c>
      <c r="C7205" s="118" t="b">
        <v>0</v>
      </c>
      <c r="D7205" s="118" t="e">
        <f t="shared" ca="1" si="1"/>
        <v>#NAME?</v>
      </c>
      <c r="E7205" s="118" t="s">
        <v>26318</v>
      </c>
      <c r="F7205" s="118" t="s">
        <v>26325</v>
      </c>
      <c r="G7205" s="118"/>
      <c r="H7205" s="118" t="s">
        <v>4278</v>
      </c>
      <c r="I7205" s="118" t="s">
        <v>8152</v>
      </c>
      <c r="J7205" s="118" t="s">
        <v>7591</v>
      </c>
    </row>
    <row r="7206" spans="1:10" ht="12.75">
      <c r="A7206" s="118" t="s">
        <v>26326</v>
      </c>
      <c r="B7206" s="118" t="s">
        <v>17279</v>
      </c>
      <c r="C7206" s="118" t="b">
        <v>0</v>
      </c>
      <c r="D7206" s="118" t="e">
        <f t="shared" ca="1" si="1"/>
        <v>#NAME?</v>
      </c>
      <c r="E7206" s="118" t="s">
        <v>26318</v>
      </c>
      <c r="F7206" s="118" t="s">
        <v>26327</v>
      </c>
      <c r="G7206" s="118"/>
      <c r="H7206" s="118" t="s">
        <v>11885</v>
      </c>
      <c r="I7206" s="118" t="s">
        <v>8152</v>
      </c>
      <c r="J7206" s="118" t="s">
        <v>7591</v>
      </c>
    </row>
    <row r="7207" spans="1:10" ht="12.75">
      <c r="A7207" s="118" t="s">
        <v>19400</v>
      </c>
      <c r="B7207" s="118" t="s">
        <v>26328</v>
      </c>
      <c r="C7207" s="118" t="b">
        <v>0</v>
      </c>
      <c r="D7207" s="118" t="e">
        <f t="shared" ca="1" si="1"/>
        <v>#NAME?</v>
      </c>
      <c r="E7207" s="118" t="s">
        <v>26329</v>
      </c>
      <c r="F7207" s="118" t="s">
        <v>26330</v>
      </c>
      <c r="G7207" s="118"/>
      <c r="H7207" s="118" t="s">
        <v>54</v>
      </c>
      <c r="I7207" s="118" t="s">
        <v>26331</v>
      </c>
      <c r="J7207" s="118" t="s">
        <v>7820</v>
      </c>
    </row>
    <row r="7208" spans="1:10" ht="12.75">
      <c r="A7208" s="118" t="s">
        <v>814</v>
      </c>
      <c r="B7208" s="118" t="s">
        <v>26332</v>
      </c>
      <c r="C7208" s="118" t="b">
        <v>0</v>
      </c>
      <c r="D7208" s="118" t="e">
        <f t="shared" ca="1" si="1"/>
        <v>#NAME?</v>
      </c>
      <c r="E7208" s="118" t="s">
        <v>26329</v>
      </c>
      <c r="F7208" s="118" t="s">
        <v>26333</v>
      </c>
      <c r="G7208" s="118"/>
      <c r="H7208" s="118" t="s">
        <v>4276</v>
      </c>
      <c r="I7208" s="118" t="s">
        <v>26331</v>
      </c>
      <c r="J7208" s="118" t="s">
        <v>7820</v>
      </c>
    </row>
    <row r="7209" spans="1:10" ht="12.75">
      <c r="A7209" s="118" t="s">
        <v>16422</v>
      </c>
      <c r="B7209" s="118" t="s">
        <v>26334</v>
      </c>
      <c r="C7209" s="118" t="b">
        <v>0</v>
      </c>
      <c r="D7209" s="118" t="e">
        <f t="shared" ca="1" si="1"/>
        <v>#NAME?</v>
      </c>
      <c r="E7209" s="118" t="s">
        <v>26329</v>
      </c>
      <c r="F7209" s="118" t="s">
        <v>26335</v>
      </c>
      <c r="G7209" s="118"/>
      <c r="H7209" s="118" t="s">
        <v>5607</v>
      </c>
      <c r="I7209" s="118" t="s">
        <v>26331</v>
      </c>
      <c r="J7209" s="118" t="s">
        <v>7820</v>
      </c>
    </row>
    <row r="7210" spans="1:10" ht="12.75">
      <c r="A7210" s="118" t="s">
        <v>11652</v>
      </c>
      <c r="B7210" s="118" t="s">
        <v>26336</v>
      </c>
      <c r="C7210" s="118" t="b">
        <v>0</v>
      </c>
      <c r="D7210" s="118" t="e">
        <f t="shared" ca="1" si="1"/>
        <v>#NAME?</v>
      </c>
      <c r="E7210" s="118" t="s">
        <v>26329</v>
      </c>
      <c r="F7210" s="118" t="s">
        <v>26337</v>
      </c>
      <c r="G7210" s="118"/>
      <c r="H7210" s="118" t="s">
        <v>54</v>
      </c>
      <c r="I7210" s="118" t="s">
        <v>26331</v>
      </c>
      <c r="J7210" s="118" t="s">
        <v>7820</v>
      </c>
    </row>
    <row r="7211" spans="1:10" ht="12.75">
      <c r="A7211" s="118" t="s">
        <v>8422</v>
      </c>
      <c r="B7211" s="118" t="s">
        <v>10580</v>
      </c>
      <c r="C7211" s="118" t="b">
        <v>0</v>
      </c>
      <c r="D7211" s="118" t="e">
        <f t="shared" ca="1" si="1"/>
        <v>#NAME?</v>
      </c>
      <c r="E7211" s="118" t="s">
        <v>26329</v>
      </c>
      <c r="F7211" s="118" t="s">
        <v>26338</v>
      </c>
      <c r="G7211" s="118"/>
      <c r="H7211" s="118" t="s">
        <v>54</v>
      </c>
      <c r="I7211" s="118" t="s">
        <v>26331</v>
      </c>
      <c r="J7211" s="118" t="s">
        <v>7820</v>
      </c>
    </row>
    <row r="7212" spans="1:10" ht="12.75">
      <c r="A7212" s="118" t="s">
        <v>1666</v>
      </c>
      <c r="B7212" s="118" t="s">
        <v>26339</v>
      </c>
      <c r="C7212" s="118" t="b">
        <v>0</v>
      </c>
      <c r="D7212" s="118" t="e">
        <f t="shared" ca="1" si="1"/>
        <v>#NAME?</v>
      </c>
      <c r="E7212" s="118" t="s">
        <v>26329</v>
      </c>
      <c r="F7212" s="118" t="s">
        <v>26340</v>
      </c>
      <c r="G7212" s="118"/>
      <c r="H7212" s="118" t="s">
        <v>4831</v>
      </c>
      <c r="I7212" s="118" t="s">
        <v>26331</v>
      </c>
      <c r="J7212" s="118" t="s">
        <v>7820</v>
      </c>
    </row>
    <row r="7213" spans="1:10" ht="12.75">
      <c r="A7213" s="118" t="s">
        <v>1596</v>
      </c>
      <c r="B7213" s="118" t="s">
        <v>26341</v>
      </c>
      <c r="C7213" s="118" t="b">
        <v>0</v>
      </c>
      <c r="D7213" s="118" t="e">
        <f t="shared" ca="1" si="1"/>
        <v>#NAME?</v>
      </c>
      <c r="E7213" s="118" t="s">
        <v>26329</v>
      </c>
      <c r="F7213" s="118" t="s">
        <v>26342</v>
      </c>
      <c r="G7213" s="118"/>
      <c r="H7213" s="118" t="s">
        <v>54</v>
      </c>
      <c r="I7213" s="118" t="s">
        <v>26331</v>
      </c>
      <c r="J7213" s="118" t="s">
        <v>7820</v>
      </c>
    </row>
    <row r="7214" spans="1:10" ht="12.75">
      <c r="A7214" s="118" t="s">
        <v>2663</v>
      </c>
      <c r="B7214" s="118" t="s">
        <v>15456</v>
      </c>
      <c r="C7214" s="118" t="b">
        <v>0</v>
      </c>
      <c r="D7214" s="118" t="e">
        <f t="shared" ca="1" si="1"/>
        <v>#NAME?</v>
      </c>
      <c r="E7214" s="118" t="s">
        <v>26329</v>
      </c>
      <c r="F7214" s="118" t="s">
        <v>26343</v>
      </c>
      <c r="G7214" s="118"/>
      <c r="H7214" s="118" t="s">
        <v>9125</v>
      </c>
      <c r="I7214" s="118" t="s">
        <v>26331</v>
      </c>
      <c r="J7214" s="118" t="s">
        <v>7820</v>
      </c>
    </row>
    <row r="7215" spans="1:10" ht="12.75">
      <c r="A7215" s="118" t="s">
        <v>836</v>
      </c>
      <c r="B7215" s="118" t="s">
        <v>26344</v>
      </c>
      <c r="C7215" s="118" t="b">
        <v>0</v>
      </c>
      <c r="D7215" s="118" t="e">
        <f t="shared" ca="1" si="1"/>
        <v>#NAME?</v>
      </c>
      <c r="E7215" s="118" t="s">
        <v>26329</v>
      </c>
      <c r="F7215" s="118" t="s">
        <v>26345</v>
      </c>
      <c r="G7215" s="118"/>
      <c r="H7215" s="118" t="s">
        <v>5279</v>
      </c>
      <c r="I7215" s="118" t="s">
        <v>26331</v>
      </c>
      <c r="J7215" s="118" t="s">
        <v>7820</v>
      </c>
    </row>
    <row r="7216" spans="1:10" ht="12.75">
      <c r="A7216" s="118" t="s">
        <v>9132</v>
      </c>
      <c r="B7216" s="118" t="s">
        <v>11803</v>
      </c>
      <c r="C7216" s="118" t="b">
        <v>0</v>
      </c>
      <c r="D7216" s="118" t="e">
        <f t="shared" ca="1" si="1"/>
        <v>#NAME?</v>
      </c>
      <c r="E7216" s="118" t="s">
        <v>26329</v>
      </c>
      <c r="F7216" s="118" t="s">
        <v>26346</v>
      </c>
      <c r="G7216" s="118"/>
      <c r="H7216" s="118" t="s">
        <v>4831</v>
      </c>
      <c r="I7216" s="118" t="s">
        <v>26331</v>
      </c>
      <c r="J7216" s="118" t="s">
        <v>7820</v>
      </c>
    </row>
    <row r="7217" spans="1:10" ht="12.75">
      <c r="A7217" s="118" t="s">
        <v>798</v>
      </c>
      <c r="B7217" s="118" t="s">
        <v>26347</v>
      </c>
      <c r="C7217" s="118" t="b">
        <v>0</v>
      </c>
      <c r="D7217" s="118" t="e">
        <f t="shared" ca="1" si="1"/>
        <v>#NAME?</v>
      </c>
      <c r="E7217" s="118" t="s">
        <v>26329</v>
      </c>
      <c r="F7217" s="118" t="s">
        <v>26348</v>
      </c>
      <c r="G7217" s="118"/>
      <c r="H7217" s="118" t="s">
        <v>7611</v>
      </c>
      <c r="I7217" s="118" t="s">
        <v>26331</v>
      </c>
      <c r="J7217" s="118" t="s">
        <v>7820</v>
      </c>
    </row>
    <row r="7218" spans="1:10" ht="12.75">
      <c r="A7218" s="118" t="s">
        <v>873</v>
      </c>
      <c r="B7218" s="118" t="s">
        <v>26349</v>
      </c>
      <c r="C7218" s="118" t="b">
        <v>0</v>
      </c>
      <c r="D7218" s="118" t="e">
        <f t="shared" ca="1" si="1"/>
        <v>#NAME?</v>
      </c>
      <c r="E7218" s="118" t="s">
        <v>26329</v>
      </c>
      <c r="F7218" s="118" t="s">
        <v>26350</v>
      </c>
      <c r="G7218" s="118"/>
      <c r="H7218" s="118" t="s">
        <v>5607</v>
      </c>
      <c r="I7218" s="118" t="s">
        <v>26331</v>
      </c>
      <c r="J7218" s="118" t="s">
        <v>7820</v>
      </c>
    </row>
    <row r="7219" spans="1:10" ht="12.75">
      <c r="A7219" s="118" t="s">
        <v>2013</v>
      </c>
      <c r="B7219" s="118" t="s">
        <v>26351</v>
      </c>
      <c r="C7219" s="118" t="b">
        <v>0</v>
      </c>
      <c r="D7219" s="118" t="e">
        <f t="shared" ca="1" si="1"/>
        <v>#NAME?</v>
      </c>
      <c r="E7219" s="118" t="s">
        <v>26329</v>
      </c>
      <c r="F7219" s="118" t="s">
        <v>26352</v>
      </c>
      <c r="G7219" s="118"/>
      <c r="H7219" s="118" t="s">
        <v>5607</v>
      </c>
      <c r="I7219" s="118" t="s">
        <v>26331</v>
      </c>
      <c r="J7219" s="118" t="s">
        <v>7820</v>
      </c>
    </row>
    <row r="7220" spans="1:10" ht="12.75">
      <c r="A7220" s="118" t="s">
        <v>2057</v>
      </c>
      <c r="B7220" s="118" t="s">
        <v>26353</v>
      </c>
      <c r="C7220" s="118" t="b">
        <v>0</v>
      </c>
      <c r="D7220" s="118" t="e">
        <f t="shared" ca="1" si="1"/>
        <v>#NAME?</v>
      </c>
      <c r="E7220" s="118" t="s">
        <v>26329</v>
      </c>
      <c r="F7220" s="118" t="s">
        <v>26354</v>
      </c>
      <c r="G7220" s="118"/>
      <c r="H7220" s="118" t="s">
        <v>5607</v>
      </c>
      <c r="I7220" s="118" t="s">
        <v>26331</v>
      </c>
      <c r="J7220" s="118" t="s">
        <v>7820</v>
      </c>
    </row>
    <row r="7221" spans="1:10" ht="12.75">
      <c r="A7221" s="118" t="s">
        <v>1004</v>
      </c>
      <c r="B7221" s="118" t="s">
        <v>26355</v>
      </c>
      <c r="C7221" s="118" t="b">
        <v>0</v>
      </c>
      <c r="D7221" s="118" t="e">
        <f t="shared" ca="1" si="1"/>
        <v>#NAME?</v>
      </c>
      <c r="E7221" s="118" t="s">
        <v>26329</v>
      </c>
      <c r="F7221" s="118" t="s">
        <v>26356</v>
      </c>
      <c r="G7221" s="118"/>
      <c r="H7221" s="118" t="s">
        <v>4278</v>
      </c>
      <c r="I7221" s="118" t="s">
        <v>26331</v>
      </c>
      <c r="J7221" s="118" t="s">
        <v>7820</v>
      </c>
    </row>
    <row r="7222" spans="1:10" ht="12.75">
      <c r="A7222" s="118" t="s">
        <v>944</v>
      </c>
      <c r="B7222" s="118" t="s">
        <v>26357</v>
      </c>
      <c r="C7222" s="118" t="b">
        <v>0</v>
      </c>
      <c r="D7222" s="118" t="e">
        <f t="shared" ca="1" si="1"/>
        <v>#NAME?</v>
      </c>
      <c r="E7222" s="118" t="s">
        <v>26329</v>
      </c>
      <c r="F7222" s="118" t="s">
        <v>26358</v>
      </c>
      <c r="G7222" s="118"/>
      <c r="H7222" s="118" t="s">
        <v>54</v>
      </c>
      <c r="I7222" s="118" t="s">
        <v>26331</v>
      </c>
      <c r="J7222" s="118" t="s">
        <v>7820</v>
      </c>
    </row>
    <row r="7223" spans="1:10" ht="12.75">
      <c r="A7223" s="118" t="s">
        <v>26359</v>
      </c>
      <c r="B7223" s="118" t="s">
        <v>26360</v>
      </c>
      <c r="C7223" s="118" t="b">
        <v>0</v>
      </c>
      <c r="D7223" s="118" t="e">
        <f t="shared" ca="1" si="1"/>
        <v>#NAME?</v>
      </c>
      <c r="E7223" s="118" t="s">
        <v>26329</v>
      </c>
      <c r="F7223" s="118" t="s">
        <v>26361</v>
      </c>
      <c r="G7223" s="118"/>
      <c r="H7223" s="118" t="s">
        <v>10194</v>
      </c>
      <c r="I7223" s="118" t="s">
        <v>26331</v>
      </c>
      <c r="J7223" s="118" t="s">
        <v>7820</v>
      </c>
    </row>
    <row r="7224" spans="1:10" ht="12.75">
      <c r="A7224" s="118" t="s">
        <v>8730</v>
      </c>
      <c r="B7224" s="118" t="s">
        <v>26362</v>
      </c>
      <c r="C7224" s="118" t="b">
        <v>0</v>
      </c>
      <c r="D7224" s="118" t="e">
        <f t="shared" ca="1" si="1"/>
        <v>#NAME?</v>
      </c>
      <c r="E7224" s="118" t="s">
        <v>26329</v>
      </c>
      <c r="F7224" s="118" t="s">
        <v>26363</v>
      </c>
      <c r="G7224" s="118"/>
      <c r="H7224" s="118" t="s">
        <v>4831</v>
      </c>
      <c r="I7224" s="118" t="s">
        <v>26331</v>
      </c>
      <c r="J7224" s="118" t="s">
        <v>7820</v>
      </c>
    </row>
    <row r="7225" spans="1:10" ht="12.75">
      <c r="A7225" s="118" t="s">
        <v>995</v>
      </c>
      <c r="B7225" s="118" t="s">
        <v>854</v>
      </c>
      <c r="C7225" s="118" t="b">
        <v>0</v>
      </c>
      <c r="D7225" s="118" t="e">
        <f t="shared" ca="1" si="1"/>
        <v>#NAME?</v>
      </c>
      <c r="E7225" s="118" t="s">
        <v>26329</v>
      </c>
      <c r="F7225" s="118" t="s">
        <v>26364</v>
      </c>
      <c r="G7225" s="118"/>
      <c r="H7225" s="118" t="s">
        <v>5607</v>
      </c>
      <c r="I7225" s="118" t="s">
        <v>26331</v>
      </c>
      <c r="J7225" s="118" t="s">
        <v>7820</v>
      </c>
    </row>
    <row r="7226" spans="1:10" ht="12.75">
      <c r="A7226" s="118" t="s">
        <v>10777</v>
      </c>
      <c r="B7226" s="118" t="s">
        <v>26365</v>
      </c>
      <c r="C7226" s="118" t="b">
        <v>0</v>
      </c>
      <c r="D7226" s="118" t="e">
        <f t="shared" ca="1" si="1"/>
        <v>#NAME?</v>
      </c>
      <c r="E7226" s="118" t="s">
        <v>26329</v>
      </c>
      <c r="F7226" s="118" t="s">
        <v>26366</v>
      </c>
      <c r="G7226" s="118"/>
      <c r="H7226" s="118" t="s">
        <v>5607</v>
      </c>
      <c r="I7226" s="118" t="s">
        <v>26331</v>
      </c>
      <c r="J7226" s="118" t="s">
        <v>7820</v>
      </c>
    </row>
    <row r="7227" spans="1:10" ht="12.75">
      <c r="A7227" s="118" t="s">
        <v>1704</v>
      </c>
      <c r="B7227" s="118" t="s">
        <v>26367</v>
      </c>
      <c r="C7227" s="118" t="b">
        <v>0</v>
      </c>
      <c r="D7227" s="118" t="e">
        <f t="shared" ca="1" si="1"/>
        <v>#NAME?</v>
      </c>
      <c r="E7227" s="118" t="s">
        <v>26368</v>
      </c>
      <c r="F7227" s="118" t="s">
        <v>26369</v>
      </c>
      <c r="G7227" s="118"/>
      <c r="H7227" s="118" t="s">
        <v>26370</v>
      </c>
      <c r="I7227" s="118" t="s">
        <v>7642</v>
      </c>
      <c r="J7227" s="118"/>
    </row>
    <row r="7228" spans="1:10" ht="12.75">
      <c r="A7228" s="118" t="s">
        <v>1666</v>
      </c>
      <c r="B7228" s="118" t="s">
        <v>1485</v>
      </c>
      <c r="C7228" s="118" t="b">
        <v>0</v>
      </c>
      <c r="D7228" s="118" t="e">
        <f t="shared" ca="1" si="1"/>
        <v>#NAME?</v>
      </c>
      <c r="E7228" s="118" t="s">
        <v>26368</v>
      </c>
      <c r="F7228" s="118" t="s">
        <v>26371</v>
      </c>
      <c r="G7228" s="118"/>
      <c r="H7228" s="118" t="s">
        <v>26372</v>
      </c>
      <c r="I7228" s="118" t="s">
        <v>8883</v>
      </c>
      <c r="J7228" s="118"/>
    </row>
    <row r="7229" spans="1:10" ht="12.75">
      <c r="A7229" s="118" t="s">
        <v>26373</v>
      </c>
      <c r="B7229" s="118" t="s">
        <v>12871</v>
      </c>
      <c r="C7229" s="118" t="b">
        <v>0</v>
      </c>
      <c r="D7229" s="118" t="e">
        <f t="shared" ca="1" si="1"/>
        <v>#NAME?</v>
      </c>
      <c r="E7229" s="118" t="s">
        <v>26368</v>
      </c>
      <c r="F7229" s="118" t="s">
        <v>26374</v>
      </c>
      <c r="G7229" s="118"/>
      <c r="H7229" s="118" t="s">
        <v>26375</v>
      </c>
      <c r="I7229" s="118" t="s">
        <v>8136</v>
      </c>
      <c r="J7229" s="118" t="s">
        <v>7622</v>
      </c>
    </row>
    <row r="7230" spans="1:10" ht="12.75">
      <c r="A7230" s="118" t="s">
        <v>23219</v>
      </c>
      <c r="B7230" s="118" t="s">
        <v>26376</v>
      </c>
      <c r="C7230" s="118" t="b">
        <v>0</v>
      </c>
      <c r="D7230" s="118" t="e">
        <f t="shared" ca="1" si="1"/>
        <v>#NAME?</v>
      </c>
      <c r="E7230" s="118" t="s">
        <v>26368</v>
      </c>
      <c r="F7230" s="118" t="s">
        <v>26377</v>
      </c>
      <c r="G7230" s="118"/>
      <c r="H7230" s="118" t="s">
        <v>26378</v>
      </c>
      <c r="I7230" s="118" t="s">
        <v>7642</v>
      </c>
      <c r="J7230" s="118"/>
    </row>
    <row r="7231" spans="1:10" ht="12.75">
      <c r="A7231" s="118" t="s">
        <v>1081</v>
      </c>
      <c r="B7231" s="118" t="s">
        <v>26379</v>
      </c>
      <c r="C7231" s="118" t="b">
        <v>0</v>
      </c>
      <c r="D7231" s="118" t="e">
        <f t="shared" ca="1" si="1"/>
        <v>#NAME?</v>
      </c>
      <c r="E7231" s="118" t="s">
        <v>26368</v>
      </c>
      <c r="F7231" s="118" t="s">
        <v>26380</v>
      </c>
      <c r="G7231" s="118"/>
      <c r="H7231" s="118" t="s">
        <v>26381</v>
      </c>
      <c r="I7231" s="118"/>
      <c r="J7231" s="118"/>
    </row>
    <row r="7232" spans="1:10" ht="12.75">
      <c r="A7232" s="118" t="s">
        <v>26382</v>
      </c>
      <c r="B7232" s="118" t="s">
        <v>26383</v>
      </c>
      <c r="C7232" s="118" t="b">
        <v>0</v>
      </c>
      <c r="D7232" s="118" t="e">
        <f t="shared" ca="1" si="1"/>
        <v>#NAME?</v>
      </c>
      <c r="E7232" s="118" t="s">
        <v>26368</v>
      </c>
      <c r="F7232" s="118" t="s">
        <v>26384</v>
      </c>
      <c r="G7232" s="118"/>
      <c r="H7232" s="118" t="s">
        <v>25344</v>
      </c>
      <c r="I7232" s="118" t="s">
        <v>7642</v>
      </c>
      <c r="J7232" s="118"/>
    </row>
    <row r="7233" spans="1:10" ht="12.75">
      <c r="A7233" s="118" t="s">
        <v>26385</v>
      </c>
      <c r="B7233" s="118" t="s">
        <v>26386</v>
      </c>
      <c r="C7233" s="118" t="b">
        <v>0</v>
      </c>
      <c r="D7233" s="118" t="e">
        <f t="shared" ca="1" si="1"/>
        <v>#NAME?</v>
      </c>
      <c r="E7233" s="118" t="s">
        <v>26368</v>
      </c>
      <c r="F7233" s="118" t="s">
        <v>26387</v>
      </c>
      <c r="G7233" s="118"/>
      <c r="H7233" s="118" t="s">
        <v>26388</v>
      </c>
      <c r="I7233" s="118" t="s">
        <v>7642</v>
      </c>
      <c r="J7233" s="118"/>
    </row>
    <row r="7234" spans="1:10" ht="12.75">
      <c r="A7234" s="118" t="s">
        <v>17182</v>
      </c>
      <c r="B7234" s="118" t="s">
        <v>1021</v>
      </c>
      <c r="C7234" s="118" t="b">
        <v>0</v>
      </c>
      <c r="D7234" s="118" t="e">
        <f t="shared" ca="1" si="1"/>
        <v>#NAME?</v>
      </c>
      <c r="E7234" s="118" t="s">
        <v>26368</v>
      </c>
      <c r="F7234" s="118" t="s">
        <v>26389</v>
      </c>
      <c r="G7234" s="118"/>
      <c r="H7234" s="118" t="s">
        <v>26390</v>
      </c>
      <c r="I7234" s="118"/>
      <c r="J7234" s="118"/>
    </row>
    <row r="7235" spans="1:10" ht="12.75">
      <c r="A7235" s="118" t="s">
        <v>9219</v>
      </c>
      <c r="B7235" s="118" t="s">
        <v>8052</v>
      </c>
      <c r="C7235" s="118" t="b">
        <v>0</v>
      </c>
      <c r="D7235" s="118" t="e">
        <f t="shared" ca="1" si="1"/>
        <v>#NAME?</v>
      </c>
      <c r="E7235" s="118" t="s">
        <v>26368</v>
      </c>
      <c r="F7235" s="118" t="s">
        <v>26391</v>
      </c>
      <c r="G7235" s="118"/>
      <c r="H7235" s="118" t="s">
        <v>26392</v>
      </c>
      <c r="I7235" s="118" t="s">
        <v>8136</v>
      </c>
      <c r="J7235" s="118" t="s">
        <v>7622</v>
      </c>
    </row>
    <row r="7236" spans="1:10" ht="12.75">
      <c r="A7236" s="118" t="s">
        <v>26393</v>
      </c>
      <c r="B7236" s="118" t="s">
        <v>26394</v>
      </c>
      <c r="C7236" s="118" t="b">
        <v>0</v>
      </c>
      <c r="D7236" s="118" t="e">
        <f t="shared" ca="1" si="1"/>
        <v>#NAME?</v>
      </c>
      <c r="E7236" s="118" t="s">
        <v>26368</v>
      </c>
      <c r="F7236" s="118" t="s">
        <v>26395</v>
      </c>
      <c r="G7236" s="118"/>
      <c r="H7236" s="118" t="s">
        <v>26396</v>
      </c>
      <c r="I7236" s="118" t="s">
        <v>7820</v>
      </c>
      <c r="J7236" s="118" t="s">
        <v>7820</v>
      </c>
    </row>
    <row r="7237" spans="1:10" ht="12.75">
      <c r="A7237" s="118" t="s">
        <v>10777</v>
      </c>
      <c r="B7237" s="118" t="s">
        <v>26397</v>
      </c>
      <c r="C7237" s="118" t="b">
        <v>0</v>
      </c>
      <c r="D7237" s="118" t="e">
        <f t="shared" ca="1" si="1"/>
        <v>#NAME?</v>
      </c>
      <c r="E7237" s="118" t="s">
        <v>26368</v>
      </c>
      <c r="F7237" s="118" t="s">
        <v>26398</v>
      </c>
      <c r="G7237" s="118"/>
      <c r="H7237" s="118" t="s">
        <v>26399</v>
      </c>
      <c r="I7237" s="118" t="s">
        <v>7820</v>
      </c>
      <c r="J7237" s="118" t="s">
        <v>7820</v>
      </c>
    </row>
    <row r="7238" spans="1:10" ht="12.75">
      <c r="A7238" s="118" t="s">
        <v>882</v>
      </c>
      <c r="B7238" s="118" t="s">
        <v>9607</v>
      </c>
      <c r="C7238" s="118" t="b">
        <v>0</v>
      </c>
      <c r="D7238" s="118" t="e">
        <f t="shared" ca="1" si="1"/>
        <v>#NAME?</v>
      </c>
      <c r="E7238" s="118" t="s">
        <v>26400</v>
      </c>
      <c r="F7238" s="118" t="s">
        <v>26401</v>
      </c>
      <c r="G7238" s="118"/>
      <c r="H7238" s="118" t="s">
        <v>4278</v>
      </c>
      <c r="I7238" s="118" t="s">
        <v>26402</v>
      </c>
      <c r="J7238" s="118" t="s">
        <v>26403</v>
      </c>
    </row>
    <row r="7239" spans="1:10" ht="12.75">
      <c r="A7239" s="118" t="s">
        <v>1069</v>
      </c>
      <c r="B7239" s="118" t="s">
        <v>16654</v>
      </c>
      <c r="C7239" s="118" t="b">
        <v>0</v>
      </c>
      <c r="D7239" s="118" t="e">
        <f t="shared" ca="1" si="1"/>
        <v>#NAME?</v>
      </c>
      <c r="E7239" s="118" t="s">
        <v>26400</v>
      </c>
      <c r="F7239" s="118" t="s">
        <v>26404</v>
      </c>
      <c r="G7239" s="118"/>
      <c r="H7239" s="118" t="s">
        <v>4278</v>
      </c>
      <c r="I7239" s="118" t="s">
        <v>26402</v>
      </c>
      <c r="J7239" s="118" t="s">
        <v>26403</v>
      </c>
    </row>
    <row r="7240" spans="1:10" ht="12.75">
      <c r="A7240" s="118" t="s">
        <v>1969</v>
      </c>
      <c r="B7240" s="118" t="s">
        <v>26405</v>
      </c>
      <c r="C7240" s="118" t="b">
        <v>0</v>
      </c>
      <c r="D7240" s="118" t="e">
        <f t="shared" ca="1" si="1"/>
        <v>#NAME?</v>
      </c>
      <c r="E7240" s="118" t="s">
        <v>26406</v>
      </c>
      <c r="F7240" s="118" t="s">
        <v>26407</v>
      </c>
      <c r="G7240" s="118"/>
      <c r="H7240" s="118" t="s">
        <v>15309</v>
      </c>
      <c r="I7240" s="118" t="s">
        <v>9364</v>
      </c>
      <c r="J7240" s="118"/>
    </row>
    <row r="7241" spans="1:10" ht="12.75">
      <c r="A7241" s="118" t="s">
        <v>26408</v>
      </c>
      <c r="B7241" s="118" t="s">
        <v>26409</v>
      </c>
      <c r="C7241" s="118" t="b">
        <v>0</v>
      </c>
      <c r="D7241" s="118" t="e">
        <f t="shared" ca="1" si="1"/>
        <v>#NAME?</v>
      </c>
      <c r="E7241" s="118" t="s">
        <v>26406</v>
      </c>
      <c r="F7241" s="118" t="s">
        <v>26410</v>
      </c>
      <c r="G7241" s="118"/>
      <c r="H7241" s="118" t="s">
        <v>26411</v>
      </c>
      <c r="I7241" s="118" t="s">
        <v>9364</v>
      </c>
      <c r="J7241" s="118"/>
    </row>
    <row r="7242" spans="1:10" ht="12.75">
      <c r="A7242" s="118" t="s">
        <v>26412</v>
      </c>
      <c r="B7242" s="118" t="s">
        <v>26413</v>
      </c>
      <c r="C7242" s="118" t="b">
        <v>0</v>
      </c>
      <c r="D7242" s="118" t="e">
        <f t="shared" ca="1" si="1"/>
        <v>#NAME?</v>
      </c>
      <c r="E7242" s="118" t="s">
        <v>26406</v>
      </c>
      <c r="F7242" s="118" t="s">
        <v>26414</v>
      </c>
      <c r="G7242" s="118"/>
      <c r="H7242" s="118" t="s">
        <v>54</v>
      </c>
      <c r="I7242" s="118" t="s">
        <v>9364</v>
      </c>
      <c r="J7242" s="118"/>
    </row>
    <row r="7243" spans="1:10" ht="12.75">
      <c r="A7243" s="118" t="s">
        <v>26415</v>
      </c>
      <c r="B7243" s="118" t="s">
        <v>26416</v>
      </c>
      <c r="C7243" s="118" t="b">
        <v>0</v>
      </c>
      <c r="D7243" s="118" t="e">
        <f t="shared" ca="1" si="1"/>
        <v>#NAME?</v>
      </c>
      <c r="E7243" s="118" t="s">
        <v>26417</v>
      </c>
      <c r="F7243" s="118" t="s">
        <v>26418</v>
      </c>
      <c r="G7243" s="118"/>
      <c r="H7243" s="118" t="s">
        <v>5961</v>
      </c>
      <c r="I7243" s="118" t="s">
        <v>26419</v>
      </c>
      <c r="J7243" s="118"/>
    </row>
    <row r="7244" spans="1:10" ht="12.75">
      <c r="A7244" s="118" t="s">
        <v>16451</v>
      </c>
      <c r="B7244" s="118" t="s">
        <v>26420</v>
      </c>
      <c r="C7244" s="118" t="b">
        <v>0</v>
      </c>
      <c r="D7244" s="118" t="e">
        <f t="shared" ca="1" si="1"/>
        <v>#NAME?</v>
      </c>
      <c r="E7244" s="118" t="s">
        <v>26417</v>
      </c>
      <c r="F7244" s="118" t="s">
        <v>26421</v>
      </c>
      <c r="G7244" s="118"/>
      <c r="H7244" s="118" t="s">
        <v>5961</v>
      </c>
      <c r="I7244" s="118" t="s">
        <v>26419</v>
      </c>
      <c r="J7244" s="118"/>
    </row>
    <row r="7245" spans="1:10" ht="12.75">
      <c r="A7245" s="118" t="s">
        <v>8920</v>
      </c>
      <c r="B7245" s="118" t="s">
        <v>26422</v>
      </c>
      <c r="C7245" s="118" t="b">
        <v>0</v>
      </c>
      <c r="D7245" s="118" t="e">
        <f t="shared" ca="1" si="1"/>
        <v>#NAME?</v>
      </c>
      <c r="E7245" s="118" t="s">
        <v>26417</v>
      </c>
      <c r="F7245" s="118" t="s">
        <v>26423</v>
      </c>
      <c r="G7245" s="118"/>
      <c r="H7245" s="118" t="s">
        <v>9368</v>
      </c>
      <c r="I7245" s="118" t="s">
        <v>26419</v>
      </c>
      <c r="J7245" s="118"/>
    </row>
    <row r="7246" spans="1:10" ht="12.75">
      <c r="A7246" s="118" t="s">
        <v>17685</v>
      </c>
      <c r="B7246" s="118" t="s">
        <v>26424</v>
      </c>
      <c r="C7246" s="118" t="b">
        <v>0</v>
      </c>
      <c r="D7246" s="118" t="e">
        <f t="shared" ca="1" si="1"/>
        <v>#NAME?</v>
      </c>
      <c r="E7246" s="118" t="s">
        <v>26417</v>
      </c>
      <c r="F7246" s="118" t="s">
        <v>26425</v>
      </c>
      <c r="G7246" s="118"/>
      <c r="H7246" s="118" t="s">
        <v>9368</v>
      </c>
      <c r="I7246" s="118" t="s">
        <v>26419</v>
      </c>
      <c r="J7246" s="118"/>
    </row>
    <row r="7247" spans="1:10" ht="12.75">
      <c r="A7247" s="118" t="s">
        <v>8287</v>
      </c>
      <c r="B7247" s="118" t="s">
        <v>995</v>
      </c>
      <c r="C7247" s="118" t="b">
        <v>0</v>
      </c>
      <c r="D7247" s="118" t="e">
        <f t="shared" ca="1" si="1"/>
        <v>#NAME?</v>
      </c>
      <c r="E7247" s="118" t="s">
        <v>26417</v>
      </c>
      <c r="F7247" s="118" t="s">
        <v>26426</v>
      </c>
      <c r="G7247" s="118"/>
      <c r="H7247" s="118" t="s">
        <v>5961</v>
      </c>
      <c r="I7247" s="118" t="s">
        <v>26419</v>
      </c>
      <c r="J7247" s="118"/>
    </row>
    <row r="7248" spans="1:10" ht="12.75">
      <c r="A7248" s="118" t="s">
        <v>7897</v>
      </c>
      <c r="B7248" s="118" t="s">
        <v>26427</v>
      </c>
      <c r="C7248" s="118" t="b">
        <v>0</v>
      </c>
      <c r="D7248" s="118" t="e">
        <f t="shared" ca="1" si="1"/>
        <v>#NAME?</v>
      </c>
      <c r="E7248" s="118" t="s">
        <v>26417</v>
      </c>
      <c r="F7248" s="118" t="s">
        <v>26428</v>
      </c>
      <c r="G7248" s="118"/>
      <c r="H7248" s="118" t="s">
        <v>5368</v>
      </c>
      <c r="I7248" s="118" t="s">
        <v>26419</v>
      </c>
      <c r="J7248" s="118"/>
    </row>
    <row r="7249" spans="1:10" ht="12.75">
      <c r="A7249" s="118" t="s">
        <v>26429</v>
      </c>
      <c r="B7249" s="118" t="s">
        <v>26430</v>
      </c>
      <c r="C7249" s="118" t="b">
        <v>0</v>
      </c>
      <c r="D7249" s="118" t="e">
        <f t="shared" ca="1" si="1"/>
        <v>#NAME?</v>
      </c>
      <c r="E7249" s="118" t="s">
        <v>26417</v>
      </c>
      <c r="F7249" s="118" t="s">
        <v>26431</v>
      </c>
      <c r="G7249" s="118"/>
      <c r="H7249" s="118" t="s">
        <v>7611</v>
      </c>
      <c r="I7249" s="118" t="s">
        <v>26419</v>
      </c>
      <c r="J7249" s="118"/>
    </row>
    <row r="7250" spans="1:10" ht="12.75">
      <c r="A7250" s="118" t="s">
        <v>995</v>
      </c>
      <c r="B7250" s="118" t="s">
        <v>26432</v>
      </c>
      <c r="C7250" s="118" t="b">
        <v>0</v>
      </c>
      <c r="D7250" s="118" t="e">
        <f t="shared" ca="1" si="1"/>
        <v>#NAME?</v>
      </c>
      <c r="E7250" s="118" t="s">
        <v>26417</v>
      </c>
      <c r="F7250" s="118" t="s">
        <v>26433</v>
      </c>
      <c r="G7250" s="118"/>
      <c r="H7250" s="118" t="s">
        <v>5368</v>
      </c>
      <c r="I7250" s="118" t="s">
        <v>26419</v>
      </c>
      <c r="J7250" s="118"/>
    </row>
    <row r="7251" spans="1:10" ht="12.75">
      <c r="A7251" s="118" t="s">
        <v>995</v>
      </c>
      <c r="B7251" s="118" t="s">
        <v>26434</v>
      </c>
      <c r="C7251" s="118" t="b">
        <v>0</v>
      </c>
      <c r="D7251" s="118" t="e">
        <f t="shared" ca="1" si="1"/>
        <v>#NAME?</v>
      </c>
      <c r="E7251" s="118" t="s">
        <v>26417</v>
      </c>
      <c r="F7251" s="118" t="s">
        <v>26435</v>
      </c>
      <c r="G7251" s="118"/>
      <c r="H7251" s="118" t="s">
        <v>5961</v>
      </c>
      <c r="I7251" s="118" t="s">
        <v>26419</v>
      </c>
      <c r="J7251" s="118"/>
    </row>
    <row r="7252" spans="1:10" ht="12.75">
      <c r="A7252" s="118" t="s">
        <v>8365</v>
      </c>
      <c r="B7252" s="118" t="s">
        <v>26436</v>
      </c>
      <c r="C7252" s="118" t="b">
        <v>0</v>
      </c>
      <c r="D7252" s="118" t="e">
        <f t="shared" ca="1" si="1"/>
        <v>#NAME?</v>
      </c>
      <c r="E7252" s="118" t="s">
        <v>26417</v>
      </c>
      <c r="F7252" s="118" t="s">
        <v>26437</v>
      </c>
      <c r="G7252" s="118"/>
      <c r="H7252" s="118" t="s">
        <v>4640</v>
      </c>
      <c r="I7252" s="118" t="s">
        <v>26419</v>
      </c>
      <c r="J7252" s="118"/>
    </row>
    <row r="7253" spans="1:10" ht="12.75">
      <c r="A7253" s="118" t="s">
        <v>26438</v>
      </c>
      <c r="B7253" s="118" t="s">
        <v>8192</v>
      </c>
      <c r="C7253" s="118" t="b">
        <v>0</v>
      </c>
      <c r="D7253" s="118" t="e">
        <f t="shared" ca="1" si="1"/>
        <v>#NAME?</v>
      </c>
      <c r="E7253" s="118" t="s">
        <v>26439</v>
      </c>
      <c r="F7253" s="118" t="s">
        <v>26440</v>
      </c>
      <c r="G7253" s="118"/>
      <c r="H7253" s="118" t="s">
        <v>7855</v>
      </c>
      <c r="I7253" s="118" t="s">
        <v>8050</v>
      </c>
      <c r="J7253" s="118"/>
    </row>
    <row r="7254" spans="1:10" ht="12.75">
      <c r="A7254" s="118" t="s">
        <v>26441</v>
      </c>
      <c r="B7254" s="118" t="s">
        <v>26442</v>
      </c>
      <c r="C7254" s="118" t="b">
        <v>0</v>
      </c>
      <c r="D7254" s="118" t="e">
        <f t="shared" ca="1" si="1"/>
        <v>#NAME?</v>
      </c>
      <c r="E7254" s="118" t="s">
        <v>26439</v>
      </c>
      <c r="F7254" s="118" t="s">
        <v>26443</v>
      </c>
      <c r="G7254" s="118"/>
      <c r="H7254" s="118" t="s">
        <v>4831</v>
      </c>
      <c r="I7254" s="118" t="s">
        <v>8050</v>
      </c>
      <c r="J7254" s="118"/>
    </row>
    <row r="7255" spans="1:10" ht="12.75">
      <c r="A7255" s="118" t="s">
        <v>26444</v>
      </c>
      <c r="B7255" s="118" t="s">
        <v>26445</v>
      </c>
      <c r="C7255" s="118" t="b">
        <v>0</v>
      </c>
      <c r="D7255" s="118" t="e">
        <f t="shared" ca="1" si="1"/>
        <v>#NAME?</v>
      </c>
      <c r="E7255" s="118" t="s">
        <v>26439</v>
      </c>
      <c r="F7255" s="118" t="s">
        <v>26446</v>
      </c>
      <c r="G7255" s="118"/>
      <c r="H7255" s="118" t="s">
        <v>4831</v>
      </c>
      <c r="I7255" s="118" t="s">
        <v>8050</v>
      </c>
      <c r="J7255" s="118"/>
    </row>
    <row r="7256" spans="1:10" ht="12.75">
      <c r="A7256" s="118" t="s">
        <v>26447</v>
      </c>
      <c r="B7256" s="118" t="s">
        <v>26448</v>
      </c>
      <c r="C7256" s="118" t="b">
        <v>0</v>
      </c>
      <c r="D7256" s="118" t="e">
        <f t="shared" ca="1" si="1"/>
        <v>#NAME?</v>
      </c>
      <c r="E7256" s="118" t="s">
        <v>26439</v>
      </c>
      <c r="F7256" s="118" t="s">
        <v>26449</v>
      </c>
      <c r="G7256" s="118"/>
      <c r="H7256" s="118" t="s">
        <v>9125</v>
      </c>
      <c r="I7256" s="118" t="s">
        <v>8050</v>
      </c>
      <c r="J7256" s="118"/>
    </row>
    <row r="7257" spans="1:10" ht="12.75">
      <c r="A7257" s="118" t="s">
        <v>26450</v>
      </c>
      <c r="B7257" s="118" t="s">
        <v>8528</v>
      </c>
      <c r="C7257" s="118" t="b">
        <v>0</v>
      </c>
      <c r="D7257" s="118" t="e">
        <f t="shared" ca="1" si="1"/>
        <v>#NAME?</v>
      </c>
      <c r="E7257" s="118" t="s">
        <v>26439</v>
      </c>
      <c r="F7257" s="118" t="s">
        <v>26451</v>
      </c>
      <c r="G7257" s="118"/>
      <c r="H7257" s="118" t="s">
        <v>4831</v>
      </c>
      <c r="I7257" s="118" t="s">
        <v>8050</v>
      </c>
      <c r="J7257" s="118"/>
    </row>
    <row r="7258" spans="1:10" ht="12.75">
      <c r="A7258" s="118" t="s">
        <v>2682</v>
      </c>
      <c r="B7258" s="118" t="s">
        <v>23490</v>
      </c>
      <c r="C7258" s="118" t="b">
        <v>0</v>
      </c>
      <c r="D7258" s="118" t="e">
        <f t="shared" ca="1" si="1"/>
        <v>#NAME?</v>
      </c>
      <c r="E7258" s="118" t="s">
        <v>26452</v>
      </c>
      <c r="F7258" s="118" t="s">
        <v>26453</v>
      </c>
      <c r="G7258" s="118"/>
      <c r="H7258" s="118" t="s">
        <v>26454</v>
      </c>
      <c r="I7258" s="118" t="s">
        <v>26455</v>
      </c>
      <c r="J7258" s="118" t="s">
        <v>7763</v>
      </c>
    </row>
    <row r="7259" spans="1:10" ht="12.75">
      <c r="A7259" s="118" t="s">
        <v>836</v>
      </c>
      <c r="B7259" s="118" t="s">
        <v>1993</v>
      </c>
      <c r="C7259" s="118" t="b">
        <v>0</v>
      </c>
      <c r="D7259" s="118" t="e">
        <f t="shared" ca="1" si="1"/>
        <v>#NAME?</v>
      </c>
      <c r="E7259" s="118" t="s">
        <v>26456</v>
      </c>
      <c r="F7259" s="118" t="s">
        <v>26457</v>
      </c>
      <c r="G7259" s="118"/>
      <c r="H7259" s="118" t="s">
        <v>4831</v>
      </c>
      <c r="I7259" s="118" t="s">
        <v>10521</v>
      </c>
      <c r="J7259" s="118"/>
    </row>
    <row r="7260" spans="1:10" ht="12.75">
      <c r="A7260" s="118" t="s">
        <v>836</v>
      </c>
      <c r="B7260" s="118" t="s">
        <v>11904</v>
      </c>
      <c r="C7260" s="118" t="b">
        <v>0</v>
      </c>
      <c r="D7260" s="118" t="e">
        <f t="shared" ca="1" si="1"/>
        <v>#NAME?</v>
      </c>
      <c r="E7260" s="118" t="s">
        <v>26456</v>
      </c>
      <c r="F7260" s="118" t="s">
        <v>26458</v>
      </c>
      <c r="G7260" s="118"/>
      <c r="H7260" s="118" t="s">
        <v>4278</v>
      </c>
      <c r="I7260" s="118" t="s">
        <v>10521</v>
      </c>
      <c r="J7260" s="118"/>
    </row>
    <row r="7261" spans="1:10" ht="12.75">
      <c r="A7261" s="118" t="s">
        <v>19238</v>
      </c>
      <c r="B7261" s="118" t="s">
        <v>26459</v>
      </c>
      <c r="C7261" s="118" t="b">
        <v>0</v>
      </c>
      <c r="D7261" s="118" t="e">
        <f t="shared" ca="1" si="1"/>
        <v>#NAME?</v>
      </c>
      <c r="E7261" s="118" t="s">
        <v>26456</v>
      </c>
      <c r="F7261" s="118" t="s">
        <v>26460</v>
      </c>
      <c r="G7261" s="118"/>
      <c r="H7261" s="118" t="s">
        <v>4278</v>
      </c>
      <c r="I7261" s="118" t="s">
        <v>10521</v>
      </c>
      <c r="J7261" s="118"/>
    </row>
    <row r="7262" spans="1:10" ht="12.75">
      <c r="A7262" s="118" t="s">
        <v>9399</v>
      </c>
      <c r="B7262" s="118" t="s">
        <v>10464</v>
      </c>
      <c r="C7262" s="118" t="b">
        <v>0</v>
      </c>
      <c r="D7262" s="118" t="e">
        <f t="shared" ca="1" si="1"/>
        <v>#NAME?</v>
      </c>
      <c r="E7262" s="118" t="s">
        <v>26456</v>
      </c>
      <c r="F7262" s="118" t="s">
        <v>26461</v>
      </c>
      <c r="G7262" s="118"/>
      <c r="H7262" s="118" t="s">
        <v>54</v>
      </c>
      <c r="I7262" s="118" t="s">
        <v>10521</v>
      </c>
      <c r="J7262" s="118"/>
    </row>
    <row r="7263" spans="1:10" ht="12.75">
      <c r="A7263" s="118" t="s">
        <v>16193</v>
      </c>
      <c r="B7263" s="118" t="s">
        <v>1916</v>
      </c>
      <c r="C7263" s="118" t="b">
        <v>0</v>
      </c>
      <c r="D7263" s="118" t="e">
        <f t="shared" ca="1" si="1"/>
        <v>#NAME?</v>
      </c>
      <c r="E7263" s="118" t="s">
        <v>26456</v>
      </c>
      <c r="F7263" s="118" t="s">
        <v>26462</v>
      </c>
      <c r="G7263" s="118"/>
      <c r="H7263" s="118" t="s">
        <v>4278</v>
      </c>
      <c r="I7263" s="118" t="s">
        <v>10521</v>
      </c>
      <c r="J7263" s="118"/>
    </row>
    <row r="7264" spans="1:10" ht="12.75">
      <c r="A7264" s="118" t="s">
        <v>15636</v>
      </c>
      <c r="B7264" s="118" t="s">
        <v>21637</v>
      </c>
      <c r="C7264" s="118" t="b">
        <v>0</v>
      </c>
      <c r="D7264" s="118" t="e">
        <f t="shared" ca="1" si="1"/>
        <v>#NAME?</v>
      </c>
      <c r="E7264" s="118" t="s">
        <v>26456</v>
      </c>
      <c r="F7264" s="118" t="s">
        <v>26463</v>
      </c>
      <c r="G7264" s="118"/>
      <c r="H7264" s="118" t="s">
        <v>4278</v>
      </c>
      <c r="I7264" s="118" t="s">
        <v>10521</v>
      </c>
      <c r="J7264" s="118"/>
    </row>
    <row r="7265" spans="1:10" ht="12.75">
      <c r="A7265" s="118" t="s">
        <v>16756</v>
      </c>
      <c r="B7265" s="118" t="s">
        <v>1993</v>
      </c>
      <c r="C7265" s="118" t="b">
        <v>0</v>
      </c>
      <c r="D7265" s="118" t="e">
        <f t="shared" ca="1" si="1"/>
        <v>#NAME?</v>
      </c>
      <c r="E7265" s="118" t="s">
        <v>26456</v>
      </c>
      <c r="F7265" s="118" t="s">
        <v>26464</v>
      </c>
      <c r="G7265" s="118"/>
      <c r="H7265" s="118" t="s">
        <v>5273</v>
      </c>
      <c r="I7265" s="118" t="s">
        <v>10521</v>
      </c>
      <c r="J7265" s="118"/>
    </row>
    <row r="7266" spans="1:10" ht="12.75">
      <c r="A7266" s="118" t="s">
        <v>14856</v>
      </c>
      <c r="B7266" s="118" t="s">
        <v>26465</v>
      </c>
      <c r="C7266" s="118" t="b">
        <v>0</v>
      </c>
      <c r="D7266" s="118" t="e">
        <f t="shared" ca="1" si="1"/>
        <v>#NAME?</v>
      </c>
      <c r="E7266" s="118" t="s">
        <v>26466</v>
      </c>
      <c r="F7266" s="118" t="s">
        <v>26467</v>
      </c>
      <c r="G7266" s="118"/>
      <c r="H7266" s="118" t="s">
        <v>5209</v>
      </c>
      <c r="I7266" s="118" t="s">
        <v>3131</v>
      </c>
      <c r="J7266" s="118" t="s">
        <v>7622</v>
      </c>
    </row>
    <row r="7267" spans="1:10" ht="12.75">
      <c r="A7267" s="118" t="s">
        <v>8748</v>
      </c>
      <c r="B7267" s="118" t="s">
        <v>22628</v>
      </c>
      <c r="C7267" s="118" t="b">
        <v>0</v>
      </c>
      <c r="D7267" s="118" t="e">
        <f t="shared" ca="1" si="1"/>
        <v>#NAME?</v>
      </c>
      <c r="E7267" s="118" t="s">
        <v>26468</v>
      </c>
      <c r="F7267" s="118" t="s">
        <v>26469</v>
      </c>
      <c r="G7267" s="118"/>
      <c r="H7267" s="118" t="s">
        <v>4276</v>
      </c>
      <c r="I7267" s="118" t="s">
        <v>7820</v>
      </c>
      <c r="J7267" s="118" t="s">
        <v>7820</v>
      </c>
    </row>
    <row r="7268" spans="1:10" ht="12.75">
      <c r="A7268" s="118" t="s">
        <v>1666</v>
      </c>
      <c r="B7268" s="118" t="s">
        <v>8183</v>
      </c>
      <c r="C7268" s="118" t="b">
        <v>0</v>
      </c>
      <c r="D7268" s="118" t="e">
        <f t="shared" ca="1" si="1"/>
        <v>#NAME?</v>
      </c>
      <c r="E7268" s="118" t="s">
        <v>26468</v>
      </c>
      <c r="F7268" s="118" t="s">
        <v>26470</v>
      </c>
      <c r="G7268" s="118"/>
      <c r="H7268" s="118" t="s">
        <v>4278</v>
      </c>
      <c r="I7268" s="118" t="s">
        <v>7820</v>
      </c>
      <c r="J7268" s="118" t="s">
        <v>7820</v>
      </c>
    </row>
    <row r="7269" spans="1:10" ht="12.75">
      <c r="A7269" s="118" t="s">
        <v>15552</v>
      </c>
      <c r="B7269" s="118" t="s">
        <v>26471</v>
      </c>
      <c r="C7269" s="118" t="b">
        <v>0</v>
      </c>
      <c r="D7269" s="118" t="e">
        <f t="shared" ca="1" si="1"/>
        <v>#NAME?</v>
      </c>
      <c r="E7269" s="118" t="s">
        <v>26468</v>
      </c>
      <c r="F7269" s="118" t="s">
        <v>26472</v>
      </c>
      <c r="G7269" s="118"/>
      <c r="H7269" s="118" t="s">
        <v>26473</v>
      </c>
      <c r="I7269" s="118" t="s">
        <v>7820</v>
      </c>
      <c r="J7269" s="118" t="s">
        <v>7820</v>
      </c>
    </row>
    <row r="7270" spans="1:10" ht="12.75">
      <c r="A7270" s="118" t="s">
        <v>1596</v>
      </c>
      <c r="B7270" s="118" t="s">
        <v>26474</v>
      </c>
      <c r="C7270" s="118" t="b">
        <v>0</v>
      </c>
      <c r="D7270" s="118" t="e">
        <f t="shared" ca="1" si="1"/>
        <v>#NAME?</v>
      </c>
      <c r="E7270" s="118" t="s">
        <v>26468</v>
      </c>
      <c r="F7270" s="118" t="s">
        <v>26475</v>
      </c>
      <c r="G7270" s="118"/>
      <c r="H7270" s="118" t="s">
        <v>4485</v>
      </c>
      <c r="I7270" s="118" t="s">
        <v>7820</v>
      </c>
      <c r="J7270" s="118" t="s">
        <v>7820</v>
      </c>
    </row>
    <row r="7271" spans="1:10" ht="12.75">
      <c r="A7271" s="118" t="s">
        <v>9071</v>
      </c>
      <c r="B7271" s="118" t="s">
        <v>26476</v>
      </c>
      <c r="C7271" s="118" t="b">
        <v>0</v>
      </c>
      <c r="D7271" s="118" t="e">
        <f t="shared" ca="1" si="1"/>
        <v>#NAME?</v>
      </c>
      <c r="E7271" s="118" t="s">
        <v>26468</v>
      </c>
      <c r="F7271" s="118" t="s">
        <v>26477</v>
      </c>
      <c r="G7271" s="118"/>
      <c r="H7271" s="118" t="s">
        <v>4276</v>
      </c>
      <c r="I7271" s="127" t="s">
        <v>7850</v>
      </c>
      <c r="J7271" s="118"/>
    </row>
    <row r="7272" spans="1:10" ht="12.75">
      <c r="A7272" s="118" t="s">
        <v>8431</v>
      </c>
      <c r="B7272" s="118" t="s">
        <v>12886</v>
      </c>
      <c r="C7272" s="118" t="b">
        <v>0</v>
      </c>
      <c r="D7272" s="118" t="e">
        <f t="shared" ca="1" si="1"/>
        <v>#NAME?</v>
      </c>
      <c r="E7272" s="118" t="s">
        <v>26468</v>
      </c>
      <c r="F7272" s="118" t="s">
        <v>26478</v>
      </c>
      <c r="G7272" s="118"/>
      <c r="H7272" s="118" t="s">
        <v>54</v>
      </c>
      <c r="I7272" s="118" t="s">
        <v>7820</v>
      </c>
      <c r="J7272" s="118" t="s">
        <v>7820</v>
      </c>
    </row>
    <row r="7273" spans="1:10" ht="12.75">
      <c r="A7273" s="118" t="s">
        <v>853</v>
      </c>
      <c r="B7273" s="118" t="s">
        <v>26479</v>
      </c>
      <c r="C7273" s="118" t="b">
        <v>0</v>
      </c>
      <c r="D7273" s="118" t="e">
        <f t="shared" ca="1" si="1"/>
        <v>#NAME?</v>
      </c>
      <c r="E7273" s="118" t="s">
        <v>26468</v>
      </c>
      <c r="F7273" s="118" t="s">
        <v>26480</v>
      </c>
      <c r="G7273" s="118"/>
      <c r="H7273" s="118" t="s">
        <v>4831</v>
      </c>
      <c r="I7273" s="118" t="s">
        <v>7820</v>
      </c>
      <c r="J7273" s="118" t="s">
        <v>7820</v>
      </c>
    </row>
    <row r="7274" spans="1:10" ht="12.75">
      <c r="A7274" s="118" t="s">
        <v>853</v>
      </c>
      <c r="B7274" s="118" t="s">
        <v>23615</v>
      </c>
      <c r="C7274" s="118" t="b">
        <v>0</v>
      </c>
      <c r="D7274" s="118" t="e">
        <f t="shared" ca="1" si="1"/>
        <v>#NAME?</v>
      </c>
      <c r="E7274" s="118" t="s">
        <v>26468</v>
      </c>
      <c r="F7274" s="118" t="s">
        <v>26481</v>
      </c>
      <c r="G7274" s="118"/>
      <c r="H7274" s="118" t="s">
        <v>5607</v>
      </c>
      <c r="I7274" s="118" t="s">
        <v>7820</v>
      </c>
      <c r="J7274" s="118" t="s">
        <v>7820</v>
      </c>
    </row>
    <row r="7275" spans="1:10" ht="12.75">
      <c r="A7275" s="118" t="s">
        <v>882</v>
      </c>
      <c r="B7275" s="118" t="s">
        <v>26482</v>
      </c>
      <c r="C7275" s="118" t="b">
        <v>0</v>
      </c>
      <c r="D7275" s="118" t="e">
        <f t="shared" ca="1" si="1"/>
        <v>#NAME?</v>
      </c>
      <c r="E7275" s="118" t="s">
        <v>26468</v>
      </c>
      <c r="F7275" s="118" t="s">
        <v>26483</v>
      </c>
      <c r="G7275" s="118"/>
      <c r="H7275" s="118" t="s">
        <v>4278</v>
      </c>
      <c r="I7275" s="118" t="s">
        <v>7820</v>
      </c>
      <c r="J7275" s="118" t="s">
        <v>7820</v>
      </c>
    </row>
    <row r="7276" spans="1:10" ht="12.75">
      <c r="A7276" s="118" t="s">
        <v>7838</v>
      </c>
      <c r="B7276" s="118" t="s">
        <v>26484</v>
      </c>
      <c r="C7276" s="118" t="b">
        <v>0</v>
      </c>
      <c r="D7276" s="118" t="e">
        <f t="shared" ca="1" si="1"/>
        <v>#NAME?</v>
      </c>
      <c r="E7276" s="118" t="s">
        <v>26468</v>
      </c>
      <c r="F7276" s="118" t="s">
        <v>26485</v>
      </c>
      <c r="G7276" s="118"/>
      <c r="H7276" s="118" t="s">
        <v>4872</v>
      </c>
      <c r="I7276" s="118" t="s">
        <v>7820</v>
      </c>
      <c r="J7276" s="118" t="s">
        <v>7820</v>
      </c>
    </row>
    <row r="7277" spans="1:10" ht="12.75">
      <c r="A7277" s="118" t="s">
        <v>26486</v>
      </c>
      <c r="B7277" s="118" t="s">
        <v>16424</v>
      </c>
      <c r="C7277" s="118" t="b">
        <v>0</v>
      </c>
      <c r="D7277" s="118" t="e">
        <f t="shared" ca="1" si="1"/>
        <v>#NAME?</v>
      </c>
      <c r="E7277" s="118" t="s">
        <v>26468</v>
      </c>
      <c r="F7277" s="118" t="s">
        <v>26487</v>
      </c>
      <c r="G7277" s="118"/>
      <c r="H7277" s="118" t="s">
        <v>54</v>
      </c>
      <c r="I7277" s="118" t="s">
        <v>7820</v>
      </c>
      <c r="J7277" s="118" t="s">
        <v>7820</v>
      </c>
    </row>
    <row r="7278" spans="1:10" ht="12.75">
      <c r="A7278" s="118" t="s">
        <v>2057</v>
      </c>
      <c r="B7278" s="118" t="s">
        <v>2118</v>
      </c>
      <c r="C7278" s="118" t="b">
        <v>0</v>
      </c>
      <c r="D7278" s="118" t="e">
        <f t="shared" ca="1" si="1"/>
        <v>#NAME?</v>
      </c>
      <c r="E7278" s="118" t="s">
        <v>26468</v>
      </c>
      <c r="F7278" s="118" t="s">
        <v>26488</v>
      </c>
      <c r="G7278" s="118"/>
      <c r="H7278" s="118" t="s">
        <v>4831</v>
      </c>
      <c r="I7278" s="127" t="s">
        <v>7850</v>
      </c>
      <c r="J7278" s="118"/>
    </row>
    <row r="7279" spans="1:10" ht="12.75">
      <c r="A7279" s="118" t="s">
        <v>2057</v>
      </c>
      <c r="B7279" s="118" t="s">
        <v>12917</v>
      </c>
      <c r="C7279" s="118" t="b">
        <v>0</v>
      </c>
      <c r="D7279" s="118" t="e">
        <f t="shared" ca="1" si="1"/>
        <v>#NAME?</v>
      </c>
      <c r="E7279" s="118" t="s">
        <v>26468</v>
      </c>
      <c r="F7279" s="118" t="s">
        <v>26489</v>
      </c>
      <c r="G7279" s="118"/>
      <c r="H7279" s="118" t="s">
        <v>4485</v>
      </c>
      <c r="I7279" s="118" t="s">
        <v>7820</v>
      </c>
      <c r="J7279" s="118" t="s">
        <v>7820</v>
      </c>
    </row>
    <row r="7280" spans="1:10" ht="12.75">
      <c r="A7280" s="118" t="s">
        <v>2057</v>
      </c>
      <c r="B7280" s="118" t="s">
        <v>20491</v>
      </c>
      <c r="C7280" s="118" t="b">
        <v>0</v>
      </c>
      <c r="D7280" s="118" t="e">
        <f t="shared" ca="1" si="1"/>
        <v>#NAME?</v>
      </c>
      <c r="E7280" s="118" t="s">
        <v>26468</v>
      </c>
      <c r="F7280" s="118" t="s">
        <v>26490</v>
      </c>
      <c r="G7280" s="118"/>
      <c r="H7280" s="118" t="s">
        <v>5607</v>
      </c>
      <c r="I7280" s="118" t="s">
        <v>7820</v>
      </c>
      <c r="J7280" s="118" t="s">
        <v>7820</v>
      </c>
    </row>
    <row r="7281" spans="1:10" ht="12.75">
      <c r="A7281" s="118" t="s">
        <v>10777</v>
      </c>
      <c r="B7281" s="118" t="s">
        <v>1608</v>
      </c>
      <c r="C7281" s="118" t="b">
        <v>0</v>
      </c>
      <c r="D7281" s="118" t="e">
        <f t="shared" ca="1" si="1"/>
        <v>#NAME?</v>
      </c>
      <c r="E7281" s="118" t="s">
        <v>26468</v>
      </c>
      <c r="F7281" s="118" t="s">
        <v>26491</v>
      </c>
      <c r="G7281" s="118"/>
      <c r="H7281" s="118" t="s">
        <v>4872</v>
      </c>
      <c r="I7281" s="118" t="s">
        <v>7820</v>
      </c>
      <c r="J7281" s="118" t="s">
        <v>7820</v>
      </c>
    </row>
    <row r="7282" spans="1:10" ht="12.75">
      <c r="A7282" s="118" t="s">
        <v>12831</v>
      </c>
      <c r="B7282" s="118" t="s">
        <v>26492</v>
      </c>
      <c r="C7282" s="118" t="b">
        <v>0</v>
      </c>
      <c r="D7282" s="118" t="e">
        <f t="shared" ca="1" si="1"/>
        <v>#NAME?</v>
      </c>
      <c r="E7282" s="118" t="s">
        <v>26493</v>
      </c>
      <c r="F7282" s="118" t="s">
        <v>26494</v>
      </c>
      <c r="G7282" s="118"/>
      <c r="H7282" s="118" t="s">
        <v>4305</v>
      </c>
      <c r="I7282" s="118" t="s">
        <v>7642</v>
      </c>
      <c r="J7282" s="118"/>
    </row>
    <row r="7283" spans="1:10" ht="12.75">
      <c r="A7283" s="118" t="s">
        <v>23597</v>
      </c>
      <c r="B7283" s="118" t="s">
        <v>26495</v>
      </c>
      <c r="C7283" s="118" t="b">
        <v>0</v>
      </c>
      <c r="D7283" s="118" t="e">
        <f t="shared" ca="1" si="1"/>
        <v>#NAME?</v>
      </c>
      <c r="E7283" s="118" t="s">
        <v>26493</v>
      </c>
      <c r="F7283" s="118" t="s">
        <v>26496</v>
      </c>
      <c r="G7283" s="118"/>
      <c r="H7283" s="118" t="s">
        <v>4305</v>
      </c>
      <c r="I7283" s="118" t="s">
        <v>8085</v>
      </c>
      <c r="J7283" s="118"/>
    </row>
    <row r="7284" spans="1:10" ht="12.75">
      <c r="A7284" s="118" t="s">
        <v>26497</v>
      </c>
      <c r="B7284" s="118" t="s">
        <v>26498</v>
      </c>
      <c r="C7284" s="118" t="b">
        <v>0</v>
      </c>
      <c r="D7284" s="118" t="e">
        <f t="shared" ca="1" si="1"/>
        <v>#NAME?</v>
      </c>
      <c r="E7284" s="118" t="s">
        <v>26493</v>
      </c>
      <c r="F7284" s="118" t="s">
        <v>26499</v>
      </c>
      <c r="G7284" s="118"/>
      <c r="H7284" s="118" t="s">
        <v>4305</v>
      </c>
      <c r="I7284" s="118" t="s">
        <v>7642</v>
      </c>
      <c r="J7284" s="118"/>
    </row>
    <row r="7285" spans="1:10" ht="12.75">
      <c r="A7285" s="118" t="s">
        <v>14850</v>
      </c>
      <c r="B7285" s="118" t="s">
        <v>14080</v>
      </c>
      <c r="C7285" s="118" t="b">
        <v>0</v>
      </c>
      <c r="D7285" s="118" t="e">
        <f t="shared" ca="1" si="1"/>
        <v>#NAME?</v>
      </c>
      <c r="E7285" s="118" t="s">
        <v>26493</v>
      </c>
      <c r="F7285" s="118" t="s">
        <v>26500</v>
      </c>
      <c r="G7285" s="118"/>
      <c r="H7285" s="118" t="s">
        <v>4305</v>
      </c>
      <c r="I7285" s="118" t="s">
        <v>15497</v>
      </c>
      <c r="J7285" s="118"/>
    </row>
    <row r="7286" spans="1:10" ht="12.75">
      <c r="A7286" s="118" t="s">
        <v>13782</v>
      </c>
      <c r="B7286" s="118" t="s">
        <v>26501</v>
      </c>
      <c r="C7286" s="118" t="b">
        <v>0</v>
      </c>
      <c r="D7286" s="118" t="e">
        <f t="shared" ca="1" si="1"/>
        <v>#NAME?</v>
      </c>
      <c r="E7286" s="118" t="s">
        <v>26493</v>
      </c>
      <c r="F7286" s="118" t="s">
        <v>26502</v>
      </c>
      <c r="G7286" s="118"/>
      <c r="H7286" s="118" t="s">
        <v>4305</v>
      </c>
      <c r="I7286" s="118" t="s">
        <v>7642</v>
      </c>
      <c r="J7286" s="118"/>
    </row>
    <row r="7287" spans="1:10" ht="12.75">
      <c r="A7287" s="118" t="s">
        <v>8031</v>
      </c>
      <c r="B7287" s="118" t="s">
        <v>26503</v>
      </c>
      <c r="C7287" s="118" t="b">
        <v>0</v>
      </c>
      <c r="D7287" s="118" t="e">
        <f t="shared" ca="1" si="1"/>
        <v>#NAME?</v>
      </c>
      <c r="E7287" s="118" t="s">
        <v>26493</v>
      </c>
      <c r="F7287" s="118" t="s">
        <v>26504</v>
      </c>
      <c r="G7287" s="118"/>
      <c r="H7287" s="118" t="s">
        <v>25199</v>
      </c>
      <c r="I7287" s="118" t="s">
        <v>7642</v>
      </c>
      <c r="J7287" s="118"/>
    </row>
    <row r="7288" spans="1:10" ht="12.75">
      <c r="A7288" s="118" t="s">
        <v>902</v>
      </c>
      <c r="B7288" s="118" t="s">
        <v>26505</v>
      </c>
      <c r="C7288" s="118" t="b">
        <v>0</v>
      </c>
      <c r="D7288" s="118" t="e">
        <f t="shared" ca="1" si="1"/>
        <v>#NAME?</v>
      </c>
      <c r="E7288" s="118" t="s">
        <v>26506</v>
      </c>
      <c r="F7288" s="118" t="s">
        <v>26507</v>
      </c>
      <c r="G7288" s="118"/>
      <c r="H7288" s="118" t="s">
        <v>4831</v>
      </c>
      <c r="I7288" s="118" t="s">
        <v>10210</v>
      </c>
      <c r="J7288" s="118" t="s">
        <v>8625</v>
      </c>
    </row>
    <row r="7289" spans="1:10" ht="12.75">
      <c r="A7289" s="118" t="s">
        <v>11430</v>
      </c>
      <c r="B7289" s="118" t="s">
        <v>12543</v>
      </c>
      <c r="C7289" s="118" t="b">
        <v>0</v>
      </c>
      <c r="D7289" s="118" t="e">
        <f t="shared" ca="1" si="1"/>
        <v>#NAME?</v>
      </c>
      <c r="E7289" s="118" t="s">
        <v>26506</v>
      </c>
      <c r="F7289" s="118" t="s">
        <v>26508</v>
      </c>
      <c r="G7289" s="118"/>
      <c r="H7289" s="118" t="s">
        <v>4485</v>
      </c>
      <c r="I7289" s="118" t="s">
        <v>10210</v>
      </c>
      <c r="J7289" s="118" t="s">
        <v>8625</v>
      </c>
    </row>
    <row r="7290" spans="1:10" ht="12.75">
      <c r="A7290" s="118" t="s">
        <v>8903</v>
      </c>
      <c r="B7290" s="118" t="s">
        <v>26509</v>
      </c>
      <c r="C7290" s="118" t="b">
        <v>0</v>
      </c>
      <c r="D7290" s="118" t="e">
        <f t="shared" ca="1" si="1"/>
        <v>#NAME?</v>
      </c>
      <c r="E7290" s="118" t="s">
        <v>26506</v>
      </c>
      <c r="F7290" s="118" t="s">
        <v>26510</v>
      </c>
      <c r="G7290" s="118"/>
      <c r="H7290" s="118" t="s">
        <v>4276</v>
      </c>
      <c r="I7290" s="118" t="s">
        <v>10210</v>
      </c>
      <c r="J7290" s="118" t="s">
        <v>8625</v>
      </c>
    </row>
    <row r="7291" spans="1:10" ht="12.75">
      <c r="A7291" s="118" t="s">
        <v>9298</v>
      </c>
      <c r="B7291" s="118" t="s">
        <v>10129</v>
      </c>
      <c r="C7291" s="118" t="b">
        <v>0</v>
      </c>
      <c r="D7291" s="118" t="e">
        <f t="shared" ca="1" si="1"/>
        <v>#NAME?</v>
      </c>
      <c r="E7291" s="118" t="s">
        <v>26506</v>
      </c>
      <c r="F7291" s="118" t="s">
        <v>26511</v>
      </c>
      <c r="G7291" s="118"/>
      <c r="H7291" s="118" t="s">
        <v>7599</v>
      </c>
      <c r="I7291" s="118" t="s">
        <v>10210</v>
      </c>
      <c r="J7291" s="118" t="s">
        <v>8625</v>
      </c>
    </row>
    <row r="7292" spans="1:10" ht="12.75">
      <c r="A7292" s="118" t="s">
        <v>8889</v>
      </c>
      <c r="B7292" s="118" t="s">
        <v>26512</v>
      </c>
      <c r="C7292" s="118" t="b">
        <v>0</v>
      </c>
      <c r="D7292" s="118" t="e">
        <f t="shared" ca="1" si="1"/>
        <v>#NAME?</v>
      </c>
      <c r="E7292" s="118" t="s">
        <v>26506</v>
      </c>
      <c r="F7292" s="118" t="s">
        <v>26513</v>
      </c>
      <c r="G7292" s="118"/>
      <c r="H7292" s="118" t="s">
        <v>7599</v>
      </c>
      <c r="I7292" s="118" t="s">
        <v>10210</v>
      </c>
      <c r="J7292" s="118" t="s">
        <v>8625</v>
      </c>
    </row>
    <row r="7293" spans="1:10" ht="12.75">
      <c r="A7293" s="118" t="s">
        <v>8889</v>
      </c>
      <c r="B7293" s="118" t="s">
        <v>24847</v>
      </c>
      <c r="C7293" s="118" t="b">
        <v>0</v>
      </c>
      <c r="D7293" s="118" t="e">
        <f t="shared" ca="1" si="1"/>
        <v>#NAME?</v>
      </c>
      <c r="E7293" s="118" t="s">
        <v>26506</v>
      </c>
      <c r="F7293" s="118" t="s">
        <v>26514</v>
      </c>
      <c r="G7293" s="118"/>
      <c r="H7293" s="118" t="s">
        <v>4276</v>
      </c>
      <c r="I7293" s="118" t="s">
        <v>10210</v>
      </c>
      <c r="J7293" s="118" t="s">
        <v>8625</v>
      </c>
    </row>
    <row r="7294" spans="1:10" ht="12.75">
      <c r="A7294" s="118" t="s">
        <v>8422</v>
      </c>
      <c r="B7294" s="118" t="s">
        <v>17339</v>
      </c>
      <c r="C7294" s="118" t="b">
        <v>0</v>
      </c>
      <c r="D7294" s="118" t="e">
        <f t="shared" ca="1" si="1"/>
        <v>#NAME?</v>
      </c>
      <c r="E7294" s="118" t="s">
        <v>26506</v>
      </c>
      <c r="F7294" s="118" t="s">
        <v>26515</v>
      </c>
      <c r="G7294" s="118"/>
      <c r="H7294" s="118" t="s">
        <v>4276</v>
      </c>
      <c r="I7294" s="118" t="s">
        <v>10210</v>
      </c>
      <c r="J7294" s="118" t="s">
        <v>8625</v>
      </c>
    </row>
    <row r="7295" spans="1:10" ht="12.75">
      <c r="A7295" s="118" t="s">
        <v>8422</v>
      </c>
      <c r="B7295" s="118" t="s">
        <v>26516</v>
      </c>
      <c r="C7295" s="118" t="b">
        <v>0</v>
      </c>
      <c r="D7295" s="118" t="e">
        <f t="shared" ca="1" si="1"/>
        <v>#NAME?</v>
      </c>
      <c r="E7295" s="118" t="s">
        <v>26506</v>
      </c>
      <c r="F7295" s="118" t="s">
        <v>26517</v>
      </c>
      <c r="G7295" s="118"/>
      <c r="H7295" s="118" t="s">
        <v>4831</v>
      </c>
      <c r="I7295" s="118" t="s">
        <v>10210</v>
      </c>
      <c r="J7295" s="118" t="s">
        <v>8625</v>
      </c>
    </row>
    <row r="7296" spans="1:10" ht="12.75">
      <c r="A7296" s="118" t="s">
        <v>21928</v>
      </c>
      <c r="B7296" s="118" t="s">
        <v>8006</v>
      </c>
      <c r="C7296" s="118" t="b">
        <v>0</v>
      </c>
      <c r="D7296" s="118" t="e">
        <f t="shared" ca="1" si="1"/>
        <v>#NAME?</v>
      </c>
      <c r="E7296" s="118" t="s">
        <v>26506</v>
      </c>
      <c r="F7296" s="118" t="s">
        <v>26518</v>
      </c>
      <c r="G7296" s="118"/>
      <c r="H7296" s="118" t="s">
        <v>4485</v>
      </c>
      <c r="I7296" s="118" t="s">
        <v>10210</v>
      </c>
      <c r="J7296" s="118" t="s">
        <v>8625</v>
      </c>
    </row>
    <row r="7297" spans="1:10" ht="12.75">
      <c r="A7297" s="118" t="s">
        <v>26519</v>
      </c>
      <c r="B7297" s="118" t="s">
        <v>9431</v>
      </c>
      <c r="C7297" s="118" t="b">
        <v>0</v>
      </c>
      <c r="D7297" s="118" t="e">
        <f t="shared" ca="1" si="1"/>
        <v>#NAME?</v>
      </c>
      <c r="E7297" s="118" t="s">
        <v>26506</v>
      </c>
      <c r="F7297" s="118" t="s">
        <v>26520</v>
      </c>
      <c r="G7297" s="118"/>
      <c r="H7297" s="118" t="s">
        <v>4485</v>
      </c>
      <c r="I7297" s="118" t="s">
        <v>10210</v>
      </c>
      <c r="J7297" s="118" t="s">
        <v>8625</v>
      </c>
    </row>
    <row r="7298" spans="1:10" ht="12.75">
      <c r="A7298" s="118" t="s">
        <v>1710</v>
      </c>
      <c r="B7298" s="118" t="s">
        <v>26521</v>
      </c>
      <c r="C7298" s="118" t="b">
        <v>0</v>
      </c>
      <c r="D7298" s="118" t="e">
        <f t="shared" ca="1" si="1"/>
        <v>#NAME?</v>
      </c>
      <c r="E7298" s="118" t="s">
        <v>26506</v>
      </c>
      <c r="F7298" s="118" t="s">
        <v>26522</v>
      </c>
      <c r="G7298" s="118"/>
      <c r="H7298" s="118" t="s">
        <v>5607</v>
      </c>
      <c r="I7298" s="118" t="s">
        <v>10210</v>
      </c>
      <c r="J7298" s="118" t="s">
        <v>8625</v>
      </c>
    </row>
    <row r="7299" spans="1:10" ht="12.75">
      <c r="A7299" s="118" t="s">
        <v>1797</v>
      </c>
      <c r="B7299" s="118" t="s">
        <v>26523</v>
      </c>
      <c r="C7299" s="118" t="b">
        <v>0</v>
      </c>
      <c r="D7299" s="118" t="e">
        <f t="shared" ca="1" si="1"/>
        <v>#NAME?</v>
      </c>
      <c r="E7299" s="118" t="s">
        <v>26506</v>
      </c>
      <c r="F7299" s="118" t="s">
        <v>26524</v>
      </c>
      <c r="G7299" s="118"/>
      <c r="H7299" s="118" t="s">
        <v>5607</v>
      </c>
      <c r="I7299" s="118" t="s">
        <v>10210</v>
      </c>
      <c r="J7299" s="118" t="s">
        <v>8625</v>
      </c>
    </row>
    <row r="7300" spans="1:10" ht="12.75">
      <c r="A7300" s="118" t="s">
        <v>1544</v>
      </c>
      <c r="B7300" s="118" t="s">
        <v>10225</v>
      </c>
      <c r="C7300" s="118" t="b">
        <v>0</v>
      </c>
      <c r="D7300" s="118" t="e">
        <f t="shared" ca="1" si="1"/>
        <v>#NAME?</v>
      </c>
      <c r="E7300" s="118" t="s">
        <v>26506</v>
      </c>
      <c r="F7300" s="118" t="s">
        <v>26525</v>
      </c>
      <c r="G7300" s="118"/>
      <c r="H7300" s="118" t="s">
        <v>5607</v>
      </c>
      <c r="I7300" s="118" t="s">
        <v>10210</v>
      </c>
      <c r="J7300" s="118" t="s">
        <v>8625</v>
      </c>
    </row>
    <row r="7301" spans="1:10" ht="12.75">
      <c r="A7301" s="118" t="s">
        <v>26526</v>
      </c>
      <c r="B7301" s="118" t="s">
        <v>26527</v>
      </c>
      <c r="C7301" s="118" t="b">
        <v>0</v>
      </c>
      <c r="D7301" s="118" t="e">
        <f t="shared" ca="1" si="1"/>
        <v>#NAME?</v>
      </c>
      <c r="E7301" s="118" t="s">
        <v>26506</v>
      </c>
      <c r="F7301" s="118" t="s">
        <v>26528</v>
      </c>
      <c r="G7301" s="118"/>
      <c r="H7301" s="118" t="s">
        <v>4831</v>
      </c>
      <c r="I7301" s="118" t="s">
        <v>10210</v>
      </c>
      <c r="J7301" s="118" t="s">
        <v>8625</v>
      </c>
    </row>
    <row r="7302" spans="1:10" ht="12.75">
      <c r="A7302" s="118" t="s">
        <v>2523</v>
      </c>
      <c r="B7302" s="118" t="s">
        <v>18935</v>
      </c>
      <c r="C7302" s="118" t="b">
        <v>0</v>
      </c>
      <c r="D7302" s="118" t="e">
        <f t="shared" ca="1" si="1"/>
        <v>#NAME?</v>
      </c>
      <c r="E7302" s="118" t="s">
        <v>26506</v>
      </c>
      <c r="F7302" s="118" t="s">
        <v>26529</v>
      </c>
      <c r="G7302" s="118"/>
      <c r="H7302" s="118" t="s">
        <v>4276</v>
      </c>
      <c r="I7302" s="118" t="s">
        <v>10210</v>
      </c>
      <c r="J7302" s="118" t="s">
        <v>8625</v>
      </c>
    </row>
    <row r="7303" spans="1:10" ht="12.75">
      <c r="A7303" s="118" t="s">
        <v>10048</v>
      </c>
      <c r="B7303" s="118" t="s">
        <v>13831</v>
      </c>
      <c r="C7303" s="118" t="b">
        <v>0</v>
      </c>
      <c r="D7303" s="118" t="e">
        <f t="shared" ca="1" si="1"/>
        <v>#NAME?</v>
      </c>
      <c r="E7303" s="118" t="s">
        <v>26506</v>
      </c>
      <c r="F7303" s="118" t="s">
        <v>26530</v>
      </c>
      <c r="G7303" s="118"/>
      <c r="H7303" s="118" t="s">
        <v>4276</v>
      </c>
      <c r="I7303" s="118" t="s">
        <v>10210</v>
      </c>
      <c r="J7303" s="118" t="s">
        <v>8625</v>
      </c>
    </row>
    <row r="7304" spans="1:10" ht="12.75">
      <c r="A7304" s="118" t="s">
        <v>8730</v>
      </c>
      <c r="B7304" s="118" t="s">
        <v>26531</v>
      </c>
      <c r="C7304" s="118" t="b">
        <v>0</v>
      </c>
      <c r="D7304" s="118" t="e">
        <f t="shared" ca="1" si="1"/>
        <v>#NAME?</v>
      </c>
      <c r="E7304" s="118" t="s">
        <v>26506</v>
      </c>
      <c r="F7304" s="118" t="s">
        <v>26532</v>
      </c>
      <c r="G7304" s="118"/>
      <c r="H7304" s="118" t="s">
        <v>4276</v>
      </c>
      <c r="I7304" s="118" t="s">
        <v>10210</v>
      </c>
      <c r="J7304" s="118" t="s">
        <v>8625</v>
      </c>
    </row>
    <row r="7305" spans="1:10" ht="12.75">
      <c r="A7305" s="118" t="s">
        <v>20420</v>
      </c>
      <c r="B7305" s="118" t="s">
        <v>26533</v>
      </c>
      <c r="C7305" s="118" t="b">
        <v>0</v>
      </c>
      <c r="D7305" s="118" t="e">
        <f t="shared" ca="1" si="1"/>
        <v>#NAME?</v>
      </c>
      <c r="E7305" s="118" t="s">
        <v>26506</v>
      </c>
      <c r="F7305" s="118" t="s">
        <v>26534</v>
      </c>
      <c r="G7305" s="118"/>
      <c r="H7305" s="118" t="s">
        <v>15669</v>
      </c>
      <c r="I7305" s="118" t="s">
        <v>10210</v>
      </c>
      <c r="J7305" s="118" t="s">
        <v>8625</v>
      </c>
    </row>
    <row r="7306" spans="1:10" ht="12.75">
      <c r="A7306" s="118" t="s">
        <v>906</v>
      </c>
      <c r="B7306" s="118" t="s">
        <v>11382</v>
      </c>
      <c r="C7306" s="118" t="b">
        <v>0</v>
      </c>
      <c r="D7306" s="118" t="e">
        <f t="shared" ca="1" si="1"/>
        <v>#NAME?</v>
      </c>
      <c r="E7306" s="118" t="s">
        <v>26506</v>
      </c>
      <c r="F7306" s="118" t="s">
        <v>26535</v>
      </c>
      <c r="G7306" s="118"/>
      <c r="H7306" s="118" t="s">
        <v>5607</v>
      </c>
      <c r="I7306" s="118" t="s">
        <v>10210</v>
      </c>
      <c r="J7306" s="118" t="s">
        <v>8625</v>
      </c>
    </row>
    <row r="7307" spans="1:10" ht="12.75">
      <c r="A7307" s="118" t="s">
        <v>26536</v>
      </c>
      <c r="B7307" s="118" t="s">
        <v>26537</v>
      </c>
      <c r="C7307" s="118" t="b">
        <v>0</v>
      </c>
      <c r="D7307" s="118" t="e">
        <f t="shared" ca="1" si="1"/>
        <v>#NAME?</v>
      </c>
      <c r="E7307" s="118" t="s">
        <v>26538</v>
      </c>
      <c r="F7307" s="118" t="s">
        <v>26539</v>
      </c>
      <c r="G7307" s="118"/>
      <c r="H7307" s="118" t="s">
        <v>8346</v>
      </c>
      <c r="I7307" s="118" t="s">
        <v>14945</v>
      </c>
      <c r="J7307" s="118"/>
    </row>
    <row r="7308" spans="1:10" ht="12.75">
      <c r="A7308" s="118" t="s">
        <v>13023</v>
      </c>
      <c r="B7308" s="118" t="s">
        <v>26540</v>
      </c>
      <c r="C7308" s="118" t="b">
        <v>0</v>
      </c>
      <c r="D7308" s="118" t="e">
        <f t="shared" ca="1" si="1"/>
        <v>#NAME?</v>
      </c>
      <c r="E7308" s="118" t="s">
        <v>26538</v>
      </c>
      <c r="F7308" s="118" t="s">
        <v>26541</v>
      </c>
      <c r="G7308" s="118"/>
      <c r="H7308" s="118" t="s">
        <v>5961</v>
      </c>
      <c r="I7308" s="118" t="s">
        <v>14945</v>
      </c>
      <c r="J7308" s="118"/>
    </row>
    <row r="7309" spans="1:10" ht="12.75">
      <c r="A7309" s="118" t="s">
        <v>26526</v>
      </c>
      <c r="B7309" s="118" t="s">
        <v>26542</v>
      </c>
      <c r="C7309" s="118" t="b">
        <v>0</v>
      </c>
      <c r="D7309" s="118" t="e">
        <f t="shared" ca="1" si="1"/>
        <v>#NAME?</v>
      </c>
      <c r="E7309" s="118" t="s">
        <v>26538</v>
      </c>
      <c r="F7309" s="118" t="s">
        <v>26543</v>
      </c>
      <c r="G7309" s="118"/>
      <c r="H7309" s="118" t="s">
        <v>54</v>
      </c>
      <c r="I7309" s="118" t="s">
        <v>14945</v>
      </c>
      <c r="J7309" s="118"/>
    </row>
    <row r="7310" spans="1:10" ht="12.75">
      <c r="A7310" s="118" t="s">
        <v>1069</v>
      </c>
      <c r="B7310" s="118" t="s">
        <v>26544</v>
      </c>
      <c r="C7310" s="118" t="b">
        <v>0</v>
      </c>
      <c r="D7310" s="118" t="e">
        <f t="shared" ca="1" si="1"/>
        <v>#NAME?</v>
      </c>
      <c r="E7310" s="118" t="s">
        <v>26538</v>
      </c>
      <c r="F7310" s="118" t="s">
        <v>26545</v>
      </c>
      <c r="G7310" s="118"/>
      <c r="H7310" s="118" t="s">
        <v>54</v>
      </c>
      <c r="I7310" s="118" t="s">
        <v>14945</v>
      </c>
      <c r="J7310" s="118"/>
    </row>
    <row r="7311" spans="1:10" ht="12.75">
      <c r="A7311" s="118" t="s">
        <v>26546</v>
      </c>
      <c r="B7311" s="118" t="s">
        <v>26547</v>
      </c>
      <c r="C7311" s="118" t="b">
        <v>0</v>
      </c>
      <c r="D7311" s="118" t="e">
        <f t="shared" ca="1" si="1"/>
        <v>#NAME?</v>
      </c>
      <c r="E7311" s="118" t="s">
        <v>26538</v>
      </c>
      <c r="F7311" s="118" t="s">
        <v>26548</v>
      </c>
      <c r="G7311" s="118"/>
      <c r="H7311" s="118" t="s">
        <v>26549</v>
      </c>
      <c r="I7311" s="118" t="s">
        <v>14945</v>
      </c>
      <c r="J7311" s="118"/>
    </row>
    <row r="7312" spans="1:10" ht="12.75">
      <c r="A7312" s="118" t="s">
        <v>989</v>
      </c>
      <c r="B7312" s="118" t="s">
        <v>13477</v>
      </c>
      <c r="C7312" s="118" t="b">
        <v>0</v>
      </c>
      <c r="D7312" s="118" t="e">
        <f t="shared" ca="1" si="1"/>
        <v>#NAME?</v>
      </c>
      <c r="E7312" s="118" t="s">
        <v>26550</v>
      </c>
      <c r="F7312" s="118" t="s">
        <v>26551</v>
      </c>
      <c r="G7312" s="118"/>
      <c r="H7312" s="118" t="s">
        <v>4831</v>
      </c>
      <c r="I7312" s="118" t="s">
        <v>10210</v>
      </c>
      <c r="J7312" s="118" t="s">
        <v>8625</v>
      </c>
    </row>
    <row r="7313" spans="1:10" ht="12.75">
      <c r="A7313" s="118" t="s">
        <v>26552</v>
      </c>
      <c r="B7313" s="118" t="s">
        <v>26553</v>
      </c>
      <c r="C7313" s="118" t="b">
        <v>0</v>
      </c>
      <c r="D7313" s="118" t="e">
        <f t="shared" ca="1" si="1"/>
        <v>#NAME?</v>
      </c>
      <c r="E7313" s="118" t="s">
        <v>26550</v>
      </c>
      <c r="F7313" s="118" t="s">
        <v>26554</v>
      </c>
      <c r="G7313" s="118"/>
      <c r="H7313" s="118" t="s">
        <v>4485</v>
      </c>
      <c r="I7313" s="118" t="s">
        <v>10210</v>
      </c>
      <c r="J7313" s="118" t="s">
        <v>8625</v>
      </c>
    </row>
    <row r="7314" spans="1:10" ht="12.75">
      <c r="A7314" s="118" t="s">
        <v>2648</v>
      </c>
      <c r="B7314" s="118" t="s">
        <v>26555</v>
      </c>
      <c r="C7314" s="118" t="b">
        <v>0</v>
      </c>
      <c r="D7314" s="118" t="e">
        <f t="shared" ca="1" si="1"/>
        <v>#NAME?</v>
      </c>
      <c r="E7314" s="118" t="s">
        <v>26550</v>
      </c>
      <c r="F7314" s="118" t="s">
        <v>26556</v>
      </c>
      <c r="G7314" s="118"/>
      <c r="H7314" s="118" t="s">
        <v>54</v>
      </c>
      <c r="I7314" s="118" t="s">
        <v>10210</v>
      </c>
      <c r="J7314" s="118" t="s">
        <v>8625</v>
      </c>
    </row>
    <row r="7315" spans="1:10" ht="12.75">
      <c r="A7315" s="118" t="s">
        <v>8748</v>
      </c>
      <c r="B7315" s="118" t="s">
        <v>22788</v>
      </c>
      <c r="C7315" s="118" t="b">
        <v>0</v>
      </c>
      <c r="D7315" s="118" t="e">
        <f t="shared" ca="1" si="1"/>
        <v>#NAME?</v>
      </c>
      <c r="E7315" s="118" t="s">
        <v>26550</v>
      </c>
      <c r="F7315" s="118" t="s">
        <v>26557</v>
      </c>
      <c r="G7315" s="118"/>
      <c r="H7315" s="118" t="s">
        <v>4485</v>
      </c>
      <c r="I7315" s="118" t="s">
        <v>10210</v>
      </c>
      <c r="J7315" s="118" t="s">
        <v>8625</v>
      </c>
    </row>
    <row r="7316" spans="1:10" ht="12.75">
      <c r="A7316" s="118" t="s">
        <v>846</v>
      </c>
      <c r="B7316" s="118" t="s">
        <v>2651</v>
      </c>
      <c r="C7316" s="118" t="b">
        <v>0</v>
      </c>
      <c r="D7316" s="118" t="e">
        <f t="shared" ca="1" si="1"/>
        <v>#NAME?</v>
      </c>
      <c r="E7316" s="118" t="s">
        <v>26550</v>
      </c>
      <c r="F7316" s="118" t="s">
        <v>26558</v>
      </c>
      <c r="G7316" s="118"/>
      <c r="H7316" s="118" t="s">
        <v>4276</v>
      </c>
      <c r="I7316" s="118" t="s">
        <v>10210</v>
      </c>
      <c r="J7316" s="118" t="s">
        <v>8625</v>
      </c>
    </row>
    <row r="7317" spans="1:10" ht="12.75">
      <c r="A7317" s="118" t="s">
        <v>26559</v>
      </c>
      <c r="B7317" s="118" t="s">
        <v>11909</v>
      </c>
      <c r="C7317" s="118" t="b">
        <v>0</v>
      </c>
      <c r="D7317" s="118" t="e">
        <f t="shared" ca="1" si="1"/>
        <v>#NAME?</v>
      </c>
      <c r="E7317" s="118" t="s">
        <v>26550</v>
      </c>
      <c r="F7317" s="118" t="s">
        <v>26560</v>
      </c>
      <c r="G7317" s="118"/>
      <c r="H7317" s="118" t="s">
        <v>4831</v>
      </c>
      <c r="I7317" s="118" t="s">
        <v>10210</v>
      </c>
      <c r="J7317" s="118" t="s">
        <v>8625</v>
      </c>
    </row>
    <row r="7318" spans="1:10" ht="12.75">
      <c r="A7318" s="118" t="s">
        <v>1797</v>
      </c>
      <c r="B7318" s="118" t="s">
        <v>26561</v>
      </c>
      <c r="C7318" s="118" t="b">
        <v>0</v>
      </c>
      <c r="D7318" s="118" t="e">
        <f t="shared" ca="1" si="1"/>
        <v>#NAME?</v>
      </c>
      <c r="E7318" s="118" t="s">
        <v>26550</v>
      </c>
      <c r="F7318" s="118" t="s">
        <v>26562</v>
      </c>
      <c r="G7318" s="118"/>
      <c r="H7318" s="118" t="s">
        <v>4831</v>
      </c>
      <c r="I7318" s="118" t="s">
        <v>10210</v>
      </c>
      <c r="J7318" s="118" t="s">
        <v>8625</v>
      </c>
    </row>
    <row r="7319" spans="1:10" ht="12.75">
      <c r="A7319" s="118" t="s">
        <v>1124</v>
      </c>
      <c r="B7319" s="118" t="s">
        <v>26563</v>
      </c>
      <c r="C7319" s="118" t="b">
        <v>0</v>
      </c>
      <c r="D7319" s="118" t="e">
        <f t="shared" ca="1" si="1"/>
        <v>#NAME?</v>
      </c>
      <c r="E7319" s="118" t="s">
        <v>26550</v>
      </c>
      <c r="F7319" s="118" t="s">
        <v>26564</v>
      </c>
      <c r="G7319" s="118"/>
      <c r="H7319" s="118" t="s">
        <v>54</v>
      </c>
      <c r="I7319" s="118" t="s">
        <v>10210</v>
      </c>
      <c r="J7319" s="118" t="s">
        <v>8625</v>
      </c>
    </row>
    <row r="7320" spans="1:10" ht="12.75">
      <c r="A7320" s="118" t="s">
        <v>882</v>
      </c>
      <c r="B7320" s="118" t="s">
        <v>15515</v>
      </c>
      <c r="C7320" s="118" t="b">
        <v>0</v>
      </c>
      <c r="D7320" s="118" t="e">
        <f t="shared" ca="1" si="1"/>
        <v>#NAME?</v>
      </c>
      <c r="E7320" s="118" t="s">
        <v>26550</v>
      </c>
      <c r="F7320" s="118" t="s">
        <v>26565</v>
      </c>
      <c r="G7320" s="118"/>
      <c r="H7320" s="118" t="s">
        <v>4276</v>
      </c>
      <c r="I7320" s="118" t="s">
        <v>10210</v>
      </c>
      <c r="J7320" s="118" t="s">
        <v>8625</v>
      </c>
    </row>
    <row r="7321" spans="1:10" ht="12.75">
      <c r="A7321" s="118" t="s">
        <v>1484</v>
      </c>
      <c r="B7321" s="118" t="s">
        <v>10206</v>
      </c>
      <c r="C7321" s="118" t="b">
        <v>0</v>
      </c>
      <c r="D7321" s="118" t="e">
        <f t="shared" ca="1" si="1"/>
        <v>#NAME?</v>
      </c>
      <c r="E7321" s="118" t="s">
        <v>26550</v>
      </c>
      <c r="F7321" s="118" t="s">
        <v>26566</v>
      </c>
      <c r="G7321" s="118"/>
      <c r="H7321" s="118" t="s">
        <v>54</v>
      </c>
      <c r="I7321" s="118" t="s">
        <v>10210</v>
      </c>
      <c r="J7321" s="118" t="s">
        <v>8625</v>
      </c>
    </row>
    <row r="7322" spans="1:10" ht="12.75">
      <c r="A7322" s="118" t="s">
        <v>2013</v>
      </c>
      <c r="B7322" s="118" t="s">
        <v>26567</v>
      </c>
      <c r="C7322" s="118" t="b">
        <v>0</v>
      </c>
      <c r="D7322" s="118" t="e">
        <f t="shared" ca="1" si="1"/>
        <v>#NAME?</v>
      </c>
      <c r="E7322" s="118" t="s">
        <v>26550</v>
      </c>
      <c r="F7322" s="118" t="s">
        <v>26568</v>
      </c>
      <c r="G7322" s="118"/>
      <c r="H7322" s="118" t="s">
        <v>54</v>
      </c>
      <c r="I7322" s="118" t="s">
        <v>12092</v>
      </c>
      <c r="J7322" s="118" t="s">
        <v>9660</v>
      </c>
    </row>
    <row r="7323" spans="1:10" ht="12.75">
      <c r="A7323" s="118" t="s">
        <v>2523</v>
      </c>
      <c r="B7323" s="118" t="s">
        <v>1147</v>
      </c>
      <c r="C7323" s="118" t="b">
        <v>0</v>
      </c>
      <c r="D7323" s="118" t="e">
        <f t="shared" ca="1" si="1"/>
        <v>#NAME?</v>
      </c>
      <c r="E7323" s="118" t="s">
        <v>26550</v>
      </c>
      <c r="F7323" s="118" t="s">
        <v>26569</v>
      </c>
      <c r="G7323" s="118"/>
      <c r="H7323" s="118" t="s">
        <v>54</v>
      </c>
      <c r="I7323" s="118" t="s">
        <v>10210</v>
      </c>
      <c r="J7323" s="118" t="s">
        <v>8625</v>
      </c>
    </row>
    <row r="7324" spans="1:10" ht="12.75">
      <c r="A7324" s="118" t="s">
        <v>26570</v>
      </c>
      <c r="B7324" s="118" t="s">
        <v>26571</v>
      </c>
      <c r="C7324" s="118" t="b">
        <v>0</v>
      </c>
      <c r="D7324" s="118" t="e">
        <f t="shared" ca="1" si="1"/>
        <v>#NAME?</v>
      </c>
      <c r="E7324" s="118" t="s">
        <v>26572</v>
      </c>
      <c r="F7324" s="118" t="s">
        <v>26573</v>
      </c>
      <c r="G7324" s="118"/>
      <c r="H7324" s="118" t="s">
        <v>5064</v>
      </c>
      <c r="I7324" s="118" t="s">
        <v>26574</v>
      </c>
      <c r="J7324" s="118"/>
    </row>
    <row r="7325" spans="1:10" ht="12.75">
      <c r="A7325" s="118" t="s">
        <v>26575</v>
      </c>
      <c r="B7325" s="118" t="s">
        <v>1005</v>
      </c>
      <c r="C7325" s="118" t="b">
        <v>0</v>
      </c>
      <c r="D7325" s="118" t="e">
        <f t="shared" ca="1" si="1"/>
        <v>#NAME?</v>
      </c>
      <c r="E7325" s="118" t="s">
        <v>26576</v>
      </c>
      <c r="F7325" s="118" t="s">
        <v>26577</v>
      </c>
      <c r="G7325" s="118"/>
      <c r="H7325" s="118" t="s">
        <v>4276</v>
      </c>
      <c r="I7325" s="118" t="s">
        <v>3131</v>
      </c>
      <c r="J7325" s="118" t="s">
        <v>7622</v>
      </c>
    </row>
    <row r="7326" spans="1:10" ht="12.75">
      <c r="A7326" s="118" t="s">
        <v>11850</v>
      </c>
      <c r="B7326" s="118" t="s">
        <v>26578</v>
      </c>
      <c r="C7326" s="118" t="b">
        <v>0</v>
      </c>
      <c r="D7326" s="118" t="e">
        <f t="shared" ca="1" si="1"/>
        <v>#NAME?</v>
      </c>
      <c r="E7326" s="118" t="s">
        <v>26579</v>
      </c>
      <c r="F7326" s="118" t="s">
        <v>26580</v>
      </c>
      <c r="G7326" s="118"/>
      <c r="H7326" s="118" t="s">
        <v>4278</v>
      </c>
      <c r="I7326" s="118" t="s">
        <v>26581</v>
      </c>
      <c r="J7326" s="118" t="s">
        <v>7820</v>
      </c>
    </row>
    <row r="7327" spans="1:10" ht="12.75">
      <c r="A7327" s="118" t="s">
        <v>26582</v>
      </c>
      <c r="B7327" s="118" t="s">
        <v>26583</v>
      </c>
      <c r="C7327" s="118" t="b">
        <v>0</v>
      </c>
      <c r="D7327" s="118" t="e">
        <f t="shared" ca="1" si="1"/>
        <v>#NAME?</v>
      </c>
      <c r="E7327" s="118" t="s">
        <v>26579</v>
      </c>
      <c r="F7327" s="118" t="s">
        <v>26584</v>
      </c>
      <c r="G7327" s="118"/>
      <c r="H7327" s="118" t="s">
        <v>4278</v>
      </c>
      <c r="I7327" s="118" t="s">
        <v>26581</v>
      </c>
      <c r="J7327" s="118" t="s">
        <v>7820</v>
      </c>
    </row>
    <row r="7328" spans="1:10" ht="12.75">
      <c r="A7328" s="118" t="s">
        <v>17665</v>
      </c>
      <c r="B7328" s="118" t="s">
        <v>26585</v>
      </c>
      <c r="C7328" s="118" t="b">
        <v>0</v>
      </c>
      <c r="D7328" s="118" t="e">
        <f t="shared" ca="1" si="1"/>
        <v>#NAME?</v>
      </c>
      <c r="E7328" s="118" t="s">
        <v>26586</v>
      </c>
      <c r="F7328" s="118" t="s">
        <v>26587</v>
      </c>
      <c r="G7328" s="118"/>
      <c r="H7328" s="118" t="s">
        <v>4485</v>
      </c>
      <c r="I7328" s="118" t="s">
        <v>20907</v>
      </c>
      <c r="J7328" s="118"/>
    </row>
    <row r="7329" spans="1:10" ht="12.75">
      <c r="A7329" s="118" t="s">
        <v>26588</v>
      </c>
      <c r="B7329" s="118" t="s">
        <v>26589</v>
      </c>
      <c r="C7329" s="118" t="b">
        <v>0</v>
      </c>
      <c r="D7329" s="118" t="e">
        <f t="shared" ca="1" si="1"/>
        <v>#NAME?</v>
      </c>
      <c r="E7329" s="118" t="s">
        <v>26586</v>
      </c>
      <c r="F7329" s="118" t="s">
        <v>26590</v>
      </c>
      <c r="G7329" s="118"/>
      <c r="H7329" s="118" t="s">
        <v>4485</v>
      </c>
      <c r="I7329" s="118" t="s">
        <v>20907</v>
      </c>
      <c r="J7329" s="118"/>
    </row>
    <row r="7330" spans="1:10" ht="12.75">
      <c r="A7330" s="118" t="s">
        <v>26591</v>
      </c>
      <c r="B7330" s="118" t="s">
        <v>26592</v>
      </c>
      <c r="C7330" s="118" t="b">
        <v>0</v>
      </c>
      <c r="D7330" s="118" t="e">
        <f t="shared" ca="1" si="1"/>
        <v>#NAME?</v>
      </c>
      <c r="E7330" s="118" t="s">
        <v>26586</v>
      </c>
      <c r="F7330" s="118" t="s">
        <v>26593</v>
      </c>
      <c r="G7330" s="118"/>
      <c r="H7330" s="118" t="s">
        <v>4640</v>
      </c>
      <c r="I7330" s="118" t="s">
        <v>20907</v>
      </c>
      <c r="J7330" s="118"/>
    </row>
    <row r="7331" spans="1:10" ht="12.75">
      <c r="A7331" s="118" t="s">
        <v>26594</v>
      </c>
      <c r="B7331" s="118" t="s">
        <v>19054</v>
      </c>
      <c r="C7331" s="118" t="b">
        <v>0</v>
      </c>
      <c r="D7331" s="118" t="e">
        <f t="shared" ca="1" si="1"/>
        <v>#NAME?</v>
      </c>
      <c r="E7331" s="118" t="s">
        <v>26586</v>
      </c>
      <c r="F7331" s="118" t="s">
        <v>26595</v>
      </c>
      <c r="G7331" s="118"/>
      <c r="H7331" s="118" t="s">
        <v>7611</v>
      </c>
      <c r="I7331" s="118" t="s">
        <v>20907</v>
      </c>
      <c r="J7331" s="118"/>
    </row>
    <row r="7332" spans="1:10" ht="12.75">
      <c r="A7332" s="118" t="s">
        <v>8703</v>
      </c>
      <c r="B7332" s="118" t="s">
        <v>26596</v>
      </c>
      <c r="C7332" s="118" t="b">
        <v>0</v>
      </c>
      <c r="D7332" s="118" t="e">
        <f t="shared" ca="1" si="1"/>
        <v>#NAME?</v>
      </c>
      <c r="E7332" s="118" t="s">
        <v>26597</v>
      </c>
      <c r="F7332" s="118" t="s">
        <v>26598</v>
      </c>
      <c r="G7332" s="118"/>
      <c r="H7332" s="118" t="s">
        <v>4278</v>
      </c>
      <c r="I7332" s="118" t="s">
        <v>7684</v>
      </c>
      <c r="J7332" s="118"/>
    </row>
    <row r="7333" spans="1:10" ht="12.75">
      <c r="A7333" s="118" t="s">
        <v>7860</v>
      </c>
      <c r="B7333" s="118" t="s">
        <v>26599</v>
      </c>
      <c r="C7333" s="118" t="b">
        <v>0</v>
      </c>
      <c r="D7333" s="118" t="e">
        <f t="shared" ca="1" si="1"/>
        <v>#NAME?</v>
      </c>
      <c r="E7333" s="118" t="s">
        <v>26600</v>
      </c>
      <c r="F7333" s="118" t="s">
        <v>26601</v>
      </c>
      <c r="G7333" s="118"/>
      <c r="H7333" s="118" t="s">
        <v>54</v>
      </c>
      <c r="I7333" s="118" t="s">
        <v>7684</v>
      </c>
      <c r="J7333" s="118"/>
    </row>
    <row r="7334" spans="1:10" ht="12.75">
      <c r="A7334" s="118" t="s">
        <v>12004</v>
      </c>
      <c r="B7334" s="118" t="s">
        <v>26602</v>
      </c>
      <c r="C7334" s="118" t="b">
        <v>0</v>
      </c>
      <c r="D7334" s="118" t="e">
        <f t="shared" ca="1" si="1"/>
        <v>#NAME?</v>
      </c>
      <c r="E7334" s="118" t="s">
        <v>26600</v>
      </c>
      <c r="F7334" s="118" t="s">
        <v>26603</v>
      </c>
      <c r="G7334" s="118"/>
      <c r="H7334" s="118" t="s">
        <v>4908</v>
      </c>
      <c r="I7334" s="118" t="s">
        <v>7684</v>
      </c>
      <c r="J7334" s="118"/>
    </row>
    <row r="7335" spans="1:10" ht="12.75">
      <c r="A7335" s="118" t="s">
        <v>8405</v>
      </c>
      <c r="B7335" s="118" t="s">
        <v>10749</v>
      </c>
      <c r="C7335" s="118" t="b">
        <v>0</v>
      </c>
      <c r="D7335" s="118" t="e">
        <f t="shared" ca="1" si="1"/>
        <v>#NAME?</v>
      </c>
      <c r="E7335" s="118" t="s">
        <v>26604</v>
      </c>
      <c r="F7335" s="118" t="s">
        <v>26605</v>
      </c>
      <c r="G7335" s="118"/>
      <c r="H7335" s="118" t="s">
        <v>4278</v>
      </c>
      <c r="I7335" s="118" t="s">
        <v>11586</v>
      </c>
      <c r="J7335" s="118" t="s">
        <v>7795</v>
      </c>
    </row>
    <row r="7336" spans="1:10" ht="12.75">
      <c r="A7336" s="118" t="s">
        <v>8438</v>
      </c>
      <c r="B7336" s="118" t="s">
        <v>20560</v>
      </c>
      <c r="C7336" s="118" t="b">
        <v>0</v>
      </c>
      <c r="D7336" s="118" t="e">
        <f t="shared" ca="1" si="1"/>
        <v>#NAME?</v>
      </c>
      <c r="E7336" s="118" t="s">
        <v>26604</v>
      </c>
      <c r="F7336" s="118" t="s">
        <v>26606</v>
      </c>
      <c r="G7336" s="118"/>
      <c r="H7336" s="118" t="s">
        <v>5607</v>
      </c>
      <c r="I7336" s="118" t="s">
        <v>11586</v>
      </c>
      <c r="J7336" s="118" t="s">
        <v>7795</v>
      </c>
    </row>
    <row r="7337" spans="1:10" ht="12.75">
      <c r="A7337" s="118" t="s">
        <v>2068</v>
      </c>
      <c r="B7337" s="118" t="s">
        <v>15609</v>
      </c>
      <c r="C7337" s="118" t="b">
        <v>0</v>
      </c>
      <c r="D7337" s="118" t="e">
        <f t="shared" ca="1" si="1"/>
        <v>#NAME?</v>
      </c>
      <c r="E7337" s="118" t="s">
        <v>26607</v>
      </c>
      <c r="F7337" s="118" t="s">
        <v>26608</v>
      </c>
      <c r="G7337" s="118"/>
      <c r="H7337" s="118" t="s">
        <v>54</v>
      </c>
      <c r="I7337" s="118" t="s">
        <v>7820</v>
      </c>
      <c r="J7337" s="118" t="s">
        <v>7820</v>
      </c>
    </row>
    <row r="7338" spans="1:10" ht="12.75">
      <c r="A7338" s="118" t="s">
        <v>26609</v>
      </c>
      <c r="B7338" s="118" t="s">
        <v>26610</v>
      </c>
      <c r="C7338" s="118" t="b">
        <v>0</v>
      </c>
      <c r="D7338" s="118" t="e">
        <f t="shared" ca="1" si="1"/>
        <v>#NAME?</v>
      </c>
      <c r="E7338" s="118" t="s">
        <v>26611</v>
      </c>
      <c r="F7338" s="118" t="s">
        <v>26612</v>
      </c>
      <c r="G7338" s="118"/>
      <c r="H7338" s="118" t="s">
        <v>54</v>
      </c>
      <c r="I7338" s="118" t="s">
        <v>15620</v>
      </c>
      <c r="J7338" s="118" t="s">
        <v>8625</v>
      </c>
    </row>
    <row r="7339" spans="1:10" ht="12.75">
      <c r="A7339" s="118" t="s">
        <v>26613</v>
      </c>
      <c r="B7339" s="118" t="s">
        <v>26614</v>
      </c>
      <c r="C7339" s="118" t="b">
        <v>0</v>
      </c>
      <c r="D7339" s="118" t="e">
        <f t="shared" ca="1" si="1"/>
        <v>#NAME?</v>
      </c>
      <c r="E7339" s="118" t="s">
        <v>26611</v>
      </c>
      <c r="F7339" s="118" t="s">
        <v>26615</v>
      </c>
      <c r="G7339" s="118"/>
      <c r="H7339" s="118" t="s">
        <v>54</v>
      </c>
      <c r="I7339" s="118" t="s">
        <v>15620</v>
      </c>
      <c r="J7339" s="118" t="s">
        <v>8625</v>
      </c>
    </row>
    <row r="7340" spans="1:10" ht="12.75">
      <c r="A7340" s="118" t="s">
        <v>11936</v>
      </c>
      <c r="B7340" s="118" t="s">
        <v>25350</v>
      </c>
      <c r="C7340" s="118" t="b">
        <v>0</v>
      </c>
      <c r="D7340" s="118" t="e">
        <f t="shared" ca="1" si="1"/>
        <v>#NAME?</v>
      </c>
      <c r="E7340" s="118" t="s">
        <v>26611</v>
      </c>
      <c r="F7340" s="118" t="s">
        <v>26616</v>
      </c>
      <c r="G7340" s="118"/>
      <c r="H7340" s="118" t="s">
        <v>54</v>
      </c>
      <c r="I7340" s="118" t="s">
        <v>15620</v>
      </c>
      <c r="J7340" s="118" t="s">
        <v>8625</v>
      </c>
    </row>
    <row r="7341" spans="1:10" ht="12.75">
      <c r="A7341" s="118" t="s">
        <v>21342</v>
      </c>
      <c r="B7341" s="118" t="s">
        <v>26617</v>
      </c>
      <c r="C7341" s="118" t="b">
        <v>0</v>
      </c>
      <c r="D7341" s="118" t="e">
        <f t="shared" ca="1" si="1"/>
        <v>#NAME?</v>
      </c>
      <c r="E7341" s="118" t="s">
        <v>26611</v>
      </c>
      <c r="F7341" s="118" t="s">
        <v>26618</v>
      </c>
      <c r="G7341" s="118"/>
      <c r="H7341" s="118" t="s">
        <v>54</v>
      </c>
      <c r="I7341" s="118" t="s">
        <v>15620</v>
      </c>
      <c r="J7341" s="118" t="s">
        <v>8625</v>
      </c>
    </row>
    <row r="7342" spans="1:10" ht="12.75">
      <c r="A7342" s="118" t="s">
        <v>26619</v>
      </c>
      <c r="B7342" s="118" t="s">
        <v>1922</v>
      </c>
      <c r="C7342" s="118" t="b">
        <v>0</v>
      </c>
      <c r="D7342" s="118" t="e">
        <f t="shared" ca="1" si="1"/>
        <v>#NAME?</v>
      </c>
      <c r="E7342" s="118" t="s">
        <v>26611</v>
      </c>
      <c r="F7342" s="118" t="s">
        <v>26620</v>
      </c>
      <c r="G7342" s="118"/>
      <c r="H7342" s="118" t="s">
        <v>54</v>
      </c>
      <c r="I7342" s="118" t="s">
        <v>15620</v>
      </c>
      <c r="J7342" s="118" t="s">
        <v>8625</v>
      </c>
    </row>
    <row r="7343" spans="1:10" ht="12.75">
      <c r="A7343" s="118" t="s">
        <v>8422</v>
      </c>
      <c r="B7343" s="118" t="s">
        <v>26621</v>
      </c>
      <c r="C7343" s="118" t="b">
        <v>0</v>
      </c>
      <c r="D7343" s="118" t="e">
        <f t="shared" ca="1" si="1"/>
        <v>#NAME?</v>
      </c>
      <c r="E7343" s="118" t="s">
        <v>26622</v>
      </c>
      <c r="F7343" s="118" t="s">
        <v>26623</v>
      </c>
      <c r="G7343" s="118"/>
      <c r="H7343" s="118" t="s">
        <v>5607</v>
      </c>
      <c r="I7343" s="118" t="s">
        <v>7777</v>
      </c>
      <c r="J7343" s="118" t="s">
        <v>7636</v>
      </c>
    </row>
    <row r="7344" spans="1:10" ht="12.75">
      <c r="A7344" s="118" t="s">
        <v>17520</v>
      </c>
      <c r="B7344" s="118" t="s">
        <v>26624</v>
      </c>
      <c r="C7344" s="118" t="b">
        <v>0</v>
      </c>
      <c r="D7344" s="118" t="e">
        <f t="shared" ca="1" si="1"/>
        <v>#NAME?</v>
      </c>
      <c r="E7344" s="118" t="s">
        <v>26622</v>
      </c>
      <c r="F7344" s="118" t="s">
        <v>26625</v>
      </c>
      <c r="G7344" s="118"/>
      <c r="H7344" s="118" t="s">
        <v>4831</v>
      </c>
      <c r="I7344" s="118" t="s">
        <v>7777</v>
      </c>
      <c r="J7344" s="118" t="s">
        <v>7636</v>
      </c>
    </row>
    <row r="7345" spans="1:10" ht="12.75">
      <c r="A7345" s="118" t="s">
        <v>11213</v>
      </c>
      <c r="B7345" s="118" t="s">
        <v>26626</v>
      </c>
      <c r="C7345" s="118" t="b">
        <v>0</v>
      </c>
      <c r="D7345" s="118" t="e">
        <f t="shared" ca="1" si="1"/>
        <v>#NAME?</v>
      </c>
      <c r="E7345" s="118" t="s">
        <v>26622</v>
      </c>
      <c r="F7345" s="118" t="s">
        <v>26627</v>
      </c>
      <c r="G7345" s="118"/>
      <c r="H7345" s="118" t="s">
        <v>4485</v>
      </c>
      <c r="I7345" s="118" t="s">
        <v>7777</v>
      </c>
      <c r="J7345" s="118" t="s">
        <v>7636</v>
      </c>
    </row>
    <row r="7346" spans="1:10" ht="12.75">
      <c r="A7346" s="118" t="s">
        <v>826</v>
      </c>
      <c r="B7346" s="118" t="s">
        <v>21586</v>
      </c>
      <c r="C7346" s="118" t="b">
        <v>0</v>
      </c>
      <c r="D7346" s="118" t="e">
        <f t="shared" ca="1" si="1"/>
        <v>#NAME?</v>
      </c>
      <c r="E7346" s="118" t="s">
        <v>26622</v>
      </c>
      <c r="F7346" s="118" t="s">
        <v>26628</v>
      </c>
      <c r="G7346" s="118"/>
      <c r="H7346" s="118" t="s">
        <v>4485</v>
      </c>
      <c r="I7346" s="118" t="s">
        <v>7777</v>
      </c>
      <c r="J7346" s="118" t="s">
        <v>7636</v>
      </c>
    </row>
    <row r="7347" spans="1:10" ht="12.75">
      <c r="A7347" s="118" t="s">
        <v>853</v>
      </c>
      <c r="B7347" s="118" t="s">
        <v>15794</v>
      </c>
      <c r="C7347" s="118" t="b">
        <v>0</v>
      </c>
      <c r="D7347" s="118" t="e">
        <f t="shared" ca="1" si="1"/>
        <v>#NAME?</v>
      </c>
      <c r="E7347" s="118" t="s">
        <v>26622</v>
      </c>
      <c r="F7347" s="118" t="s">
        <v>26629</v>
      </c>
      <c r="G7347" s="118"/>
      <c r="H7347" s="118" t="s">
        <v>5607</v>
      </c>
      <c r="I7347" s="118" t="s">
        <v>7777</v>
      </c>
      <c r="J7347" s="118" t="s">
        <v>7636</v>
      </c>
    </row>
    <row r="7348" spans="1:10" ht="12.75">
      <c r="A7348" s="118" t="s">
        <v>1903</v>
      </c>
      <c r="B7348" s="118" t="s">
        <v>26630</v>
      </c>
      <c r="C7348" s="118" t="b">
        <v>0</v>
      </c>
      <c r="D7348" s="118" t="e">
        <f t="shared" ca="1" si="1"/>
        <v>#NAME?</v>
      </c>
      <c r="E7348" s="118" t="s">
        <v>26622</v>
      </c>
      <c r="F7348" s="118" t="s">
        <v>26631</v>
      </c>
      <c r="G7348" s="118"/>
      <c r="H7348" s="118" t="s">
        <v>5607</v>
      </c>
      <c r="I7348" s="118" t="s">
        <v>7777</v>
      </c>
      <c r="J7348" s="118" t="s">
        <v>7636</v>
      </c>
    </row>
    <row r="7349" spans="1:10" ht="12.75">
      <c r="A7349" s="118" t="s">
        <v>873</v>
      </c>
      <c r="B7349" s="118" t="s">
        <v>26632</v>
      </c>
      <c r="C7349" s="118" t="b">
        <v>0</v>
      </c>
      <c r="D7349" s="118" t="e">
        <f t="shared" ca="1" si="1"/>
        <v>#NAME?</v>
      </c>
      <c r="E7349" s="118" t="s">
        <v>26622</v>
      </c>
      <c r="F7349" s="118" t="s">
        <v>26633</v>
      </c>
      <c r="G7349" s="118"/>
      <c r="H7349" s="118" t="s">
        <v>26634</v>
      </c>
      <c r="I7349" s="118" t="s">
        <v>7777</v>
      </c>
      <c r="J7349" s="118" t="s">
        <v>7636</v>
      </c>
    </row>
    <row r="7350" spans="1:10" ht="12.75">
      <c r="A7350" s="118" t="s">
        <v>26635</v>
      </c>
      <c r="B7350" s="118" t="s">
        <v>26636</v>
      </c>
      <c r="C7350" s="118" t="b">
        <v>0</v>
      </c>
      <c r="D7350" s="118" t="e">
        <f t="shared" ca="1" si="1"/>
        <v>#NAME?</v>
      </c>
      <c r="E7350" s="118" t="s">
        <v>26622</v>
      </c>
      <c r="F7350" s="118" t="s">
        <v>26637</v>
      </c>
      <c r="G7350" s="118"/>
      <c r="H7350" s="118" t="s">
        <v>26638</v>
      </c>
      <c r="I7350" s="118" t="s">
        <v>7777</v>
      </c>
      <c r="J7350" s="118" t="s">
        <v>7636</v>
      </c>
    </row>
    <row r="7351" spans="1:10" ht="12.75">
      <c r="A7351" s="118" t="s">
        <v>1699</v>
      </c>
      <c r="B7351" s="118" t="s">
        <v>26639</v>
      </c>
      <c r="C7351" s="118" t="b">
        <v>0</v>
      </c>
      <c r="D7351" s="118" t="e">
        <f t="shared" ca="1" si="1"/>
        <v>#NAME?</v>
      </c>
      <c r="E7351" s="118" t="s">
        <v>26640</v>
      </c>
      <c r="F7351" s="118" t="s">
        <v>26641</v>
      </c>
      <c r="G7351" s="118"/>
      <c r="H7351" s="118" t="s">
        <v>4276</v>
      </c>
      <c r="I7351" s="118" t="s">
        <v>7777</v>
      </c>
      <c r="J7351" s="118" t="s">
        <v>7636</v>
      </c>
    </row>
    <row r="7352" spans="1:10" ht="12.75">
      <c r="A7352" s="118" t="s">
        <v>10777</v>
      </c>
      <c r="B7352" s="118" t="s">
        <v>26642</v>
      </c>
      <c r="C7352" s="118" t="b">
        <v>0</v>
      </c>
      <c r="D7352" s="118" t="e">
        <f t="shared" ca="1" si="1"/>
        <v>#NAME?</v>
      </c>
      <c r="E7352" s="118" t="s">
        <v>26640</v>
      </c>
      <c r="F7352" s="118" t="s">
        <v>26643</v>
      </c>
      <c r="G7352" s="118"/>
      <c r="H7352" s="118" t="s">
        <v>4276</v>
      </c>
      <c r="I7352" s="118" t="s">
        <v>7777</v>
      </c>
      <c r="J7352" s="118" t="s">
        <v>7636</v>
      </c>
    </row>
    <row r="7353" spans="1:10" ht="12.75">
      <c r="A7353" s="118" t="s">
        <v>2648</v>
      </c>
      <c r="B7353" s="118" t="s">
        <v>26644</v>
      </c>
      <c r="C7353" s="118" t="b">
        <v>0</v>
      </c>
      <c r="D7353" s="118" t="e">
        <f t="shared" ca="1" si="1"/>
        <v>#NAME?</v>
      </c>
      <c r="E7353" s="118" t="s">
        <v>26645</v>
      </c>
      <c r="F7353" s="118" t="s">
        <v>26646</v>
      </c>
      <c r="G7353" s="118"/>
      <c r="H7353" s="118" t="s">
        <v>8144</v>
      </c>
      <c r="I7353" s="118" t="s">
        <v>3131</v>
      </c>
      <c r="J7353" s="118" t="s">
        <v>7622</v>
      </c>
    </row>
    <row r="7354" spans="1:10" ht="12.75">
      <c r="A7354" s="118" t="s">
        <v>12158</v>
      </c>
      <c r="B7354" s="118" t="s">
        <v>8784</v>
      </c>
      <c r="C7354" s="118" t="b">
        <v>0</v>
      </c>
      <c r="D7354" s="118" t="e">
        <f t="shared" ca="1" si="1"/>
        <v>#NAME?</v>
      </c>
      <c r="E7354" s="118" t="s">
        <v>26645</v>
      </c>
      <c r="F7354" s="118" t="s">
        <v>26647</v>
      </c>
      <c r="G7354" s="118"/>
      <c r="H7354" s="118" t="s">
        <v>54</v>
      </c>
      <c r="I7354" s="118" t="s">
        <v>3131</v>
      </c>
      <c r="J7354" s="118" t="s">
        <v>7622</v>
      </c>
    </row>
    <row r="7355" spans="1:10" ht="12.75">
      <c r="A7355" s="118" t="s">
        <v>19407</v>
      </c>
      <c r="B7355" s="118" t="s">
        <v>26648</v>
      </c>
      <c r="C7355" s="118" t="b">
        <v>0</v>
      </c>
      <c r="D7355" s="118" t="e">
        <f t="shared" ca="1" si="1"/>
        <v>#NAME?</v>
      </c>
      <c r="E7355" s="118" t="s">
        <v>26645</v>
      </c>
      <c r="F7355" s="118" t="s">
        <v>26649</v>
      </c>
      <c r="G7355" s="118"/>
      <c r="H7355" s="118" t="s">
        <v>16023</v>
      </c>
      <c r="I7355" s="118" t="s">
        <v>3131</v>
      </c>
      <c r="J7355" s="118" t="s">
        <v>7622</v>
      </c>
    </row>
    <row r="7356" spans="1:10" ht="12.75">
      <c r="A7356" s="118" t="s">
        <v>814</v>
      </c>
      <c r="B7356" s="118" t="s">
        <v>26650</v>
      </c>
      <c r="C7356" s="118" t="b">
        <v>0</v>
      </c>
      <c r="D7356" s="118" t="e">
        <f t="shared" ca="1" si="1"/>
        <v>#NAME?</v>
      </c>
      <c r="E7356" s="118" t="s">
        <v>26651</v>
      </c>
      <c r="F7356" s="118" t="s">
        <v>26652</v>
      </c>
      <c r="G7356" s="118"/>
      <c r="H7356" s="118" t="s">
        <v>4278</v>
      </c>
      <c r="I7356" s="118" t="s">
        <v>26653</v>
      </c>
      <c r="J7356" s="118" t="s">
        <v>7636</v>
      </c>
    </row>
    <row r="7357" spans="1:10" ht="12.75">
      <c r="A7357" s="118" t="s">
        <v>1005</v>
      </c>
      <c r="B7357" s="118" t="s">
        <v>26650</v>
      </c>
      <c r="C7357" s="118" t="b">
        <v>0</v>
      </c>
      <c r="D7357" s="118" t="e">
        <f t="shared" ca="1" si="1"/>
        <v>#NAME?</v>
      </c>
      <c r="E7357" s="118" t="s">
        <v>26651</v>
      </c>
      <c r="F7357" s="118" t="s">
        <v>26654</v>
      </c>
      <c r="G7357" s="118"/>
      <c r="H7357" s="118" t="s">
        <v>4278</v>
      </c>
      <c r="I7357" s="118" t="s">
        <v>26653</v>
      </c>
      <c r="J7357" s="118" t="s">
        <v>7636</v>
      </c>
    </row>
    <row r="7358" spans="1:10" ht="12.75">
      <c r="A7358" s="118" t="s">
        <v>1124</v>
      </c>
      <c r="B7358" s="118" t="s">
        <v>7764</v>
      </c>
      <c r="C7358" s="118" t="b">
        <v>0</v>
      </c>
      <c r="D7358" s="118" t="e">
        <f t="shared" ca="1" si="1"/>
        <v>#NAME?</v>
      </c>
      <c r="E7358" s="118" t="s">
        <v>26655</v>
      </c>
      <c r="F7358" s="118" t="s">
        <v>26656</v>
      </c>
      <c r="G7358" s="118"/>
      <c r="H7358" s="118" t="s">
        <v>9870</v>
      </c>
      <c r="I7358" s="118" t="s">
        <v>19110</v>
      </c>
      <c r="J7358" s="118" t="s">
        <v>7636</v>
      </c>
    </row>
    <row r="7359" spans="1:10" ht="12.75">
      <c r="A7359" s="118" t="s">
        <v>15067</v>
      </c>
      <c r="B7359" s="118" t="s">
        <v>1247</v>
      </c>
      <c r="C7359" s="118" t="b">
        <v>0</v>
      </c>
      <c r="D7359" s="118" t="e">
        <f t="shared" ca="1" si="1"/>
        <v>#NAME?</v>
      </c>
      <c r="E7359" s="118" t="s">
        <v>26655</v>
      </c>
      <c r="F7359" s="118" t="s">
        <v>26657</v>
      </c>
      <c r="G7359" s="118"/>
      <c r="H7359" s="118" t="s">
        <v>7611</v>
      </c>
      <c r="I7359" s="118" t="s">
        <v>19110</v>
      </c>
      <c r="J7359" s="118" t="s">
        <v>7636</v>
      </c>
    </row>
    <row r="7360" spans="1:10" ht="12.75">
      <c r="A7360" s="118" t="s">
        <v>1081</v>
      </c>
      <c r="B7360" s="118" t="s">
        <v>26658</v>
      </c>
      <c r="C7360" s="118" t="b">
        <v>0</v>
      </c>
      <c r="D7360" s="118" t="e">
        <f t="shared" ca="1" si="1"/>
        <v>#NAME?</v>
      </c>
      <c r="E7360" s="118" t="s">
        <v>26659</v>
      </c>
      <c r="F7360" s="118" t="s">
        <v>26660</v>
      </c>
      <c r="G7360" s="118"/>
      <c r="H7360" s="118" t="s">
        <v>4276</v>
      </c>
      <c r="I7360" s="118" t="s">
        <v>12902</v>
      </c>
      <c r="J7360" s="118" t="s">
        <v>12903</v>
      </c>
    </row>
    <row r="7361" spans="1:10" ht="12.75">
      <c r="A7361" s="118" t="s">
        <v>26661</v>
      </c>
      <c r="B7361" s="118" t="s">
        <v>26662</v>
      </c>
      <c r="C7361" s="118" t="b">
        <v>0</v>
      </c>
      <c r="D7361" s="118" t="e">
        <f t="shared" ca="1" si="1"/>
        <v>#NAME?</v>
      </c>
      <c r="E7361" s="118" t="s">
        <v>26659</v>
      </c>
      <c r="F7361" s="118" t="s">
        <v>26663</v>
      </c>
      <c r="G7361" s="118"/>
      <c r="H7361" s="118" t="s">
        <v>5064</v>
      </c>
      <c r="I7361" s="118" t="s">
        <v>12902</v>
      </c>
      <c r="J7361" s="118" t="s">
        <v>12903</v>
      </c>
    </row>
    <row r="7362" spans="1:10" ht="12.75">
      <c r="A7362" s="118" t="s">
        <v>13279</v>
      </c>
      <c r="B7362" s="118" t="s">
        <v>26664</v>
      </c>
      <c r="C7362" s="118" t="b">
        <v>0</v>
      </c>
      <c r="D7362" s="118" t="e">
        <f t="shared" ca="1" si="1"/>
        <v>#NAME?</v>
      </c>
      <c r="E7362" s="118" t="s">
        <v>26665</v>
      </c>
      <c r="F7362" s="118" t="s">
        <v>26666</v>
      </c>
      <c r="G7362" s="118"/>
      <c r="H7362" s="118" t="s">
        <v>5064</v>
      </c>
      <c r="I7362" s="118" t="s">
        <v>7820</v>
      </c>
      <c r="J7362" s="118" t="s">
        <v>7820</v>
      </c>
    </row>
    <row r="7363" spans="1:10" ht="12.75">
      <c r="A7363" s="118" t="s">
        <v>1081</v>
      </c>
      <c r="B7363" s="118" t="s">
        <v>14011</v>
      </c>
      <c r="C7363" s="118" t="b">
        <v>0</v>
      </c>
      <c r="D7363" s="118" t="e">
        <f t="shared" ca="1" si="1"/>
        <v>#NAME?</v>
      </c>
      <c r="E7363" s="118" t="s">
        <v>26667</v>
      </c>
      <c r="F7363" s="118" t="s">
        <v>26668</v>
      </c>
      <c r="G7363" s="118"/>
      <c r="H7363" s="118" t="s">
        <v>9125</v>
      </c>
      <c r="I7363" s="118" t="s">
        <v>22145</v>
      </c>
      <c r="J7363" s="118" t="s">
        <v>7622</v>
      </c>
    </row>
    <row r="7364" spans="1:10" ht="12.75">
      <c r="A7364" s="118" t="s">
        <v>920</v>
      </c>
      <c r="B7364" s="118" t="s">
        <v>26669</v>
      </c>
      <c r="C7364" s="118" t="b">
        <v>0</v>
      </c>
      <c r="D7364" s="118" t="e">
        <f t="shared" ca="1" si="1"/>
        <v>#NAME?</v>
      </c>
      <c r="E7364" s="118" t="s">
        <v>26670</v>
      </c>
      <c r="F7364" s="118" t="s">
        <v>26671</v>
      </c>
      <c r="G7364" s="118"/>
      <c r="H7364" s="118" t="s">
        <v>4276</v>
      </c>
      <c r="I7364" s="118" t="s">
        <v>8526</v>
      </c>
      <c r="J7364" s="118" t="s">
        <v>7591</v>
      </c>
    </row>
    <row r="7365" spans="1:10" ht="12.75">
      <c r="A7365" s="118" t="s">
        <v>10777</v>
      </c>
      <c r="B7365" s="118" t="s">
        <v>26672</v>
      </c>
      <c r="C7365" s="118" t="b">
        <v>0</v>
      </c>
      <c r="D7365" s="118" t="e">
        <f t="shared" ca="1" si="1"/>
        <v>#NAME?</v>
      </c>
      <c r="E7365" s="118" t="s">
        <v>26673</v>
      </c>
      <c r="F7365" s="118" t="s">
        <v>26674</v>
      </c>
      <c r="G7365" s="118"/>
      <c r="H7365" s="118" t="s">
        <v>5264</v>
      </c>
      <c r="I7365" s="118" t="s">
        <v>9659</v>
      </c>
      <c r="J7365" s="118" t="s">
        <v>9660</v>
      </c>
    </row>
    <row r="7366" spans="1:10" ht="12.75">
      <c r="A7366" s="118" t="s">
        <v>20888</v>
      </c>
      <c r="B7366" s="118" t="s">
        <v>2441</v>
      </c>
      <c r="C7366" s="118" t="b">
        <v>0</v>
      </c>
      <c r="D7366" s="118" t="e">
        <f t="shared" ca="1" si="1"/>
        <v>#NAME?</v>
      </c>
      <c r="E7366" s="118" t="s">
        <v>26675</v>
      </c>
      <c r="F7366" s="118" t="s">
        <v>26676</v>
      </c>
      <c r="G7366" s="118"/>
      <c r="H7366" s="118" t="s">
        <v>5607</v>
      </c>
      <c r="I7366" s="118" t="s">
        <v>26677</v>
      </c>
      <c r="J7366" s="118" t="s">
        <v>9660</v>
      </c>
    </row>
    <row r="7367" spans="1:10" ht="12.75">
      <c r="A7367" s="118" t="s">
        <v>9679</v>
      </c>
      <c r="B7367" s="118" t="s">
        <v>9085</v>
      </c>
      <c r="C7367" s="118" t="b">
        <v>0</v>
      </c>
      <c r="D7367" s="118" t="e">
        <f t="shared" ca="1" si="1"/>
        <v>#NAME?</v>
      </c>
      <c r="E7367" s="118" t="s">
        <v>26675</v>
      </c>
      <c r="F7367" s="118" t="s">
        <v>26678</v>
      </c>
      <c r="G7367" s="118"/>
      <c r="H7367" s="118" t="s">
        <v>54</v>
      </c>
      <c r="I7367" s="118" t="s">
        <v>7820</v>
      </c>
      <c r="J7367" s="118" t="s">
        <v>7820</v>
      </c>
    </row>
    <row r="7368" spans="1:10" ht="12.75">
      <c r="A7368" s="118" t="s">
        <v>10836</v>
      </c>
      <c r="B7368" s="118" t="s">
        <v>26679</v>
      </c>
      <c r="C7368" s="118" t="b">
        <v>0</v>
      </c>
      <c r="D7368" s="118" t="e">
        <f t="shared" ca="1" si="1"/>
        <v>#NAME?</v>
      </c>
      <c r="E7368" s="118" t="s">
        <v>26675</v>
      </c>
      <c r="F7368" s="118" t="s">
        <v>26680</v>
      </c>
      <c r="G7368" s="118"/>
      <c r="H7368" s="118" t="s">
        <v>54</v>
      </c>
      <c r="I7368" s="118" t="s">
        <v>26677</v>
      </c>
      <c r="J7368" s="118" t="s">
        <v>9660</v>
      </c>
    </row>
    <row r="7369" spans="1:10" ht="12.75">
      <c r="A7369" s="118" t="s">
        <v>8889</v>
      </c>
      <c r="B7369" s="118" t="s">
        <v>26681</v>
      </c>
      <c r="C7369" s="118" t="b">
        <v>0</v>
      </c>
      <c r="D7369" s="118" t="e">
        <f t="shared" ca="1" si="1"/>
        <v>#NAME?</v>
      </c>
      <c r="E7369" s="118" t="s">
        <v>26675</v>
      </c>
      <c r="F7369" s="118" t="s">
        <v>26682</v>
      </c>
      <c r="G7369" s="118"/>
      <c r="H7369" s="118" t="s">
        <v>4831</v>
      </c>
      <c r="I7369" s="118" t="s">
        <v>26677</v>
      </c>
      <c r="J7369" s="118" t="s">
        <v>9660</v>
      </c>
    </row>
    <row r="7370" spans="1:10" ht="12.75">
      <c r="A7370" s="118" t="s">
        <v>12113</v>
      </c>
      <c r="B7370" s="118" t="s">
        <v>11308</v>
      </c>
      <c r="C7370" s="118" t="b">
        <v>0</v>
      </c>
      <c r="D7370" s="118" t="e">
        <f t="shared" ca="1" si="1"/>
        <v>#NAME?</v>
      </c>
      <c r="E7370" s="118" t="s">
        <v>26675</v>
      </c>
      <c r="F7370" s="118" t="s">
        <v>26683</v>
      </c>
      <c r="G7370" s="118"/>
      <c r="H7370" s="118" t="s">
        <v>4831</v>
      </c>
      <c r="I7370" s="118" t="s">
        <v>26677</v>
      </c>
      <c r="J7370" s="118" t="s">
        <v>9660</v>
      </c>
    </row>
    <row r="7371" spans="1:10" ht="12.75">
      <c r="A7371" s="118" t="s">
        <v>2035</v>
      </c>
      <c r="B7371" s="118" t="s">
        <v>26684</v>
      </c>
      <c r="C7371" s="118" t="b">
        <v>0</v>
      </c>
      <c r="D7371" s="118" t="e">
        <f t="shared" ca="1" si="1"/>
        <v>#NAME?</v>
      </c>
      <c r="E7371" s="118" t="s">
        <v>26675</v>
      </c>
      <c r="F7371" s="118" t="s">
        <v>26685</v>
      </c>
      <c r="G7371" s="118"/>
      <c r="H7371" s="118" t="s">
        <v>12430</v>
      </c>
      <c r="I7371" s="118" t="s">
        <v>26677</v>
      </c>
      <c r="J7371" s="118" t="s">
        <v>9660</v>
      </c>
    </row>
    <row r="7372" spans="1:10" ht="12.75">
      <c r="A7372" s="118" t="s">
        <v>11821</v>
      </c>
      <c r="B7372" s="118" t="s">
        <v>11720</v>
      </c>
      <c r="C7372" s="118" t="b">
        <v>0</v>
      </c>
      <c r="D7372" s="118" t="e">
        <f t="shared" ca="1" si="1"/>
        <v>#NAME?</v>
      </c>
      <c r="E7372" s="118" t="s">
        <v>26675</v>
      </c>
      <c r="F7372" s="118" t="s">
        <v>26686</v>
      </c>
      <c r="G7372" s="118"/>
      <c r="H7372" s="118" t="s">
        <v>4485</v>
      </c>
      <c r="I7372" s="118" t="s">
        <v>26677</v>
      </c>
      <c r="J7372" s="118" t="s">
        <v>9660</v>
      </c>
    </row>
    <row r="7373" spans="1:10" ht="12.75">
      <c r="A7373" s="118" t="s">
        <v>15508</v>
      </c>
      <c r="B7373" s="118" t="s">
        <v>26687</v>
      </c>
      <c r="C7373" s="118" t="b">
        <v>0</v>
      </c>
      <c r="D7373" s="118" t="e">
        <f t="shared" ca="1" si="1"/>
        <v>#NAME?</v>
      </c>
      <c r="E7373" s="118" t="s">
        <v>26675</v>
      </c>
      <c r="F7373" s="118" t="s">
        <v>26688</v>
      </c>
      <c r="G7373" s="118"/>
      <c r="H7373" s="118" t="s">
        <v>4831</v>
      </c>
      <c r="I7373" s="118" t="s">
        <v>26677</v>
      </c>
      <c r="J7373" s="118" t="s">
        <v>9660</v>
      </c>
    </row>
    <row r="7374" spans="1:10" ht="12.75">
      <c r="A7374" s="118" t="s">
        <v>1881</v>
      </c>
      <c r="B7374" s="118" t="s">
        <v>26689</v>
      </c>
      <c r="C7374" s="118" t="b">
        <v>0</v>
      </c>
      <c r="D7374" s="118" t="e">
        <f t="shared" ca="1" si="1"/>
        <v>#NAME?</v>
      </c>
      <c r="E7374" s="118" t="s">
        <v>26675</v>
      </c>
      <c r="F7374" s="118" t="s">
        <v>26690</v>
      </c>
      <c r="G7374" s="118"/>
      <c r="H7374" s="118" t="s">
        <v>54</v>
      </c>
      <c r="I7374" s="118" t="s">
        <v>7590</v>
      </c>
      <c r="J7374" s="118" t="s">
        <v>7591</v>
      </c>
    </row>
    <row r="7375" spans="1:10" ht="12.75">
      <c r="A7375" s="118" t="s">
        <v>1591</v>
      </c>
      <c r="B7375" s="118" t="s">
        <v>26691</v>
      </c>
      <c r="C7375" s="118" t="b">
        <v>0</v>
      </c>
      <c r="D7375" s="118" t="e">
        <f t="shared" ca="1" si="1"/>
        <v>#NAME?</v>
      </c>
      <c r="E7375" s="118" t="s">
        <v>26675</v>
      </c>
      <c r="F7375" s="118" t="s">
        <v>26692</v>
      </c>
      <c r="G7375" s="118"/>
      <c r="H7375" s="118" t="s">
        <v>4872</v>
      </c>
      <c r="I7375" s="118" t="s">
        <v>26677</v>
      </c>
      <c r="J7375" s="118" t="s">
        <v>9660</v>
      </c>
    </row>
    <row r="7376" spans="1:10" ht="12.75">
      <c r="A7376" s="118" t="s">
        <v>26693</v>
      </c>
      <c r="B7376" s="118" t="s">
        <v>26694</v>
      </c>
      <c r="C7376" s="118" t="b">
        <v>0</v>
      </c>
      <c r="D7376" s="118" t="e">
        <f t="shared" ca="1" si="1"/>
        <v>#NAME?</v>
      </c>
      <c r="E7376" s="118" t="s">
        <v>26675</v>
      </c>
      <c r="F7376" s="118" t="s">
        <v>26695</v>
      </c>
      <c r="G7376" s="118"/>
      <c r="H7376" s="118" t="s">
        <v>4831</v>
      </c>
      <c r="I7376" s="118" t="s">
        <v>26677</v>
      </c>
      <c r="J7376" s="118" t="s">
        <v>9660</v>
      </c>
    </row>
    <row r="7377" spans="1:10" ht="12.75">
      <c r="A7377" s="118" t="s">
        <v>19301</v>
      </c>
      <c r="B7377" s="118" t="s">
        <v>26696</v>
      </c>
      <c r="C7377" s="118" t="b">
        <v>0</v>
      </c>
      <c r="D7377" s="118" t="e">
        <f t="shared" ca="1" si="1"/>
        <v>#NAME?</v>
      </c>
      <c r="E7377" s="118" t="s">
        <v>26675</v>
      </c>
      <c r="F7377" s="118" t="s">
        <v>26697</v>
      </c>
      <c r="G7377" s="118"/>
      <c r="H7377" s="118" t="s">
        <v>4872</v>
      </c>
      <c r="I7377" s="118" t="s">
        <v>26677</v>
      </c>
      <c r="J7377" s="118" t="s">
        <v>9660</v>
      </c>
    </row>
    <row r="7378" spans="1:10" ht="12.75">
      <c r="A7378" s="118" t="s">
        <v>26698</v>
      </c>
      <c r="B7378" s="118" t="s">
        <v>23585</v>
      </c>
      <c r="C7378" s="118" t="b">
        <v>0</v>
      </c>
      <c r="D7378" s="118" t="e">
        <f t="shared" ca="1" si="1"/>
        <v>#NAME?</v>
      </c>
      <c r="E7378" s="118" t="s">
        <v>26675</v>
      </c>
      <c r="F7378" s="118" t="s">
        <v>26699</v>
      </c>
      <c r="G7378" s="118"/>
      <c r="H7378" s="118" t="s">
        <v>54</v>
      </c>
      <c r="I7378" s="118" t="s">
        <v>26677</v>
      </c>
      <c r="J7378" s="118" t="s">
        <v>9660</v>
      </c>
    </row>
    <row r="7379" spans="1:10" ht="12.75">
      <c r="A7379" s="118" t="s">
        <v>1069</v>
      </c>
      <c r="B7379" s="118" t="s">
        <v>26700</v>
      </c>
      <c r="C7379" s="118" t="b">
        <v>0</v>
      </c>
      <c r="D7379" s="118" t="e">
        <f t="shared" ca="1" si="1"/>
        <v>#NAME?</v>
      </c>
      <c r="E7379" s="118" t="s">
        <v>26675</v>
      </c>
      <c r="F7379" s="118" t="s">
        <v>26701</v>
      </c>
      <c r="G7379" s="118"/>
      <c r="H7379" s="118" t="s">
        <v>54</v>
      </c>
      <c r="I7379" s="118" t="s">
        <v>26677</v>
      </c>
      <c r="J7379" s="118" t="s">
        <v>9660</v>
      </c>
    </row>
    <row r="7380" spans="1:10" ht="12.75">
      <c r="A7380" s="118" t="s">
        <v>2135</v>
      </c>
      <c r="B7380" s="118" t="s">
        <v>26702</v>
      </c>
      <c r="C7380" s="118" t="b">
        <v>0</v>
      </c>
      <c r="D7380" s="118" t="e">
        <f t="shared" ca="1" si="1"/>
        <v>#NAME?</v>
      </c>
      <c r="E7380" s="118" t="s">
        <v>26675</v>
      </c>
      <c r="F7380" s="118" t="s">
        <v>26703</v>
      </c>
      <c r="G7380" s="118"/>
      <c r="H7380" s="118" t="s">
        <v>4485</v>
      </c>
      <c r="I7380" s="118" t="s">
        <v>7590</v>
      </c>
      <c r="J7380" s="118" t="s">
        <v>7591</v>
      </c>
    </row>
    <row r="7381" spans="1:10" ht="12.75">
      <c r="A7381" s="118" t="s">
        <v>10711</v>
      </c>
      <c r="B7381" s="118" t="s">
        <v>26704</v>
      </c>
      <c r="C7381" s="118" t="b">
        <v>0</v>
      </c>
      <c r="D7381" s="118" t="e">
        <f t="shared" ca="1" si="1"/>
        <v>#NAME?</v>
      </c>
      <c r="E7381" s="118" t="s">
        <v>26675</v>
      </c>
      <c r="F7381" s="118" t="s">
        <v>26705</v>
      </c>
      <c r="G7381" s="118"/>
      <c r="H7381" s="118" t="s">
        <v>19753</v>
      </c>
      <c r="I7381" s="118" t="s">
        <v>26677</v>
      </c>
      <c r="J7381" s="118" t="s">
        <v>9660</v>
      </c>
    </row>
    <row r="7382" spans="1:10" ht="12.75">
      <c r="A7382" s="118" t="s">
        <v>19238</v>
      </c>
      <c r="B7382" s="118" t="s">
        <v>26706</v>
      </c>
      <c r="C7382" s="118" t="b">
        <v>0</v>
      </c>
      <c r="D7382" s="118" t="e">
        <f t="shared" ca="1" si="1"/>
        <v>#NAME?</v>
      </c>
      <c r="E7382" s="118" t="s">
        <v>26675</v>
      </c>
      <c r="F7382" s="118" t="s">
        <v>26707</v>
      </c>
      <c r="G7382" s="118"/>
      <c r="H7382" s="118" t="s">
        <v>54</v>
      </c>
      <c r="I7382" s="118" t="s">
        <v>26677</v>
      </c>
      <c r="J7382" s="118" t="s">
        <v>9660</v>
      </c>
    </row>
    <row r="7383" spans="1:10" ht="12.75">
      <c r="A7383" s="118" t="s">
        <v>8584</v>
      </c>
      <c r="B7383" s="118" t="s">
        <v>16704</v>
      </c>
      <c r="C7383" s="118" t="b">
        <v>0</v>
      </c>
      <c r="D7383" s="118" t="e">
        <f t="shared" ca="1" si="1"/>
        <v>#NAME?</v>
      </c>
      <c r="E7383" s="118" t="s">
        <v>26708</v>
      </c>
      <c r="F7383" s="118" t="s">
        <v>26709</v>
      </c>
      <c r="G7383" s="118"/>
      <c r="H7383" s="118" t="s">
        <v>5607</v>
      </c>
      <c r="I7383" s="118" t="s">
        <v>7642</v>
      </c>
      <c r="J7383" s="118"/>
    </row>
    <row r="7384" spans="1:10" ht="12.75">
      <c r="A7384" s="118" t="s">
        <v>13279</v>
      </c>
      <c r="B7384" s="118" t="s">
        <v>26710</v>
      </c>
      <c r="C7384" s="118" t="b">
        <v>0</v>
      </c>
      <c r="D7384" s="118" t="e">
        <f t="shared" ca="1" si="1"/>
        <v>#NAME?</v>
      </c>
      <c r="E7384" s="118" t="s">
        <v>26708</v>
      </c>
      <c r="F7384" s="118" t="s">
        <v>26711</v>
      </c>
      <c r="G7384" s="118"/>
      <c r="H7384" s="118" t="s">
        <v>54</v>
      </c>
      <c r="I7384" s="118" t="s">
        <v>7642</v>
      </c>
      <c r="J7384" s="118"/>
    </row>
    <row r="7385" spans="1:10" ht="12.75">
      <c r="A7385" s="118" t="s">
        <v>18567</v>
      </c>
      <c r="B7385" s="118" t="s">
        <v>26712</v>
      </c>
      <c r="C7385" s="118" t="b">
        <v>0</v>
      </c>
      <c r="D7385" s="118" t="e">
        <f t="shared" ca="1" si="1"/>
        <v>#NAME?</v>
      </c>
      <c r="E7385" s="118" t="s">
        <v>26708</v>
      </c>
      <c r="F7385" s="118" t="s">
        <v>26713</v>
      </c>
      <c r="G7385" s="118"/>
      <c r="H7385" s="118" t="s">
        <v>54</v>
      </c>
      <c r="I7385" s="118" t="s">
        <v>7642</v>
      </c>
      <c r="J7385" s="118"/>
    </row>
    <row r="7386" spans="1:10" ht="12.75">
      <c r="A7386" s="118" t="s">
        <v>25676</v>
      </c>
      <c r="B7386" s="118" t="s">
        <v>26714</v>
      </c>
      <c r="C7386" s="118" t="b">
        <v>0</v>
      </c>
      <c r="D7386" s="118" t="e">
        <f t="shared" ca="1" si="1"/>
        <v>#NAME?</v>
      </c>
      <c r="E7386" s="118" t="s">
        <v>26708</v>
      </c>
      <c r="F7386" s="118" t="s">
        <v>26715</v>
      </c>
      <c r="G7386" s="118"/>
      <c r="H7386" s="118" t="s">
        <v>5368</v>
      </c>
      <c r="I7386" s="118" t="s">
        <v>7642</v>
      </c>
      <c r="J7386" s="118"/>
    </row>
    <row r="7387" spans="1:10" ht="12.75">
      <c r="A7387" s="118" t="s">
        <v>19740</v>
      </c>
      <c r="B7387" s="118" t="s">
        <v>8895</v>
      </c>
      <c r="C7387" s="118" t="b">
        <v>0</v>
      </c>
      <c r="D7387" s="118" t="e">
        <f t="shared" ca="1" si="1"/>
        <v>#NAME?</v>
      </c>
      <c r="E7387" s="118" t="s">
        <v>26708</v>
      </c>
      <c r="F7387" s="118" t="s">
        <v>26716</v>
      </c>
      <c r="G7387" s="118"/>
      <c r="H7387" s="118" t="s">
        <v>7611</v>
      </c>
      <c r="I7387" s="118" t="s">
        <v>7642</v>
      </c>
      <c r="J7387" s="118"/>
    </row>
    <row r="7388" spans="1:10" ht="12.75">
      <c r="A7388" s="118" t="s">
        <v>1093</v>
      </c>
      <c r="B7388" s="118" t="s">
        <v>26717</v>
      </c>
      <c r="C7388" s="118" t="b">
        <v>0</v>
      </c>
      <c r="D7388" s="118" t="e">
        <f t="shared" ca="1" si="1"/>
        <v>#NAME?</v>
      </c>
      <c r="E7388" s="118" t="s">
        <v>26708</v>
      </c>
      <c r="F7388" s="118" t="s">
        <v>26718</v>
      </c>
      <c r="G7388" s="118"/>
      <c r="H7388" s="118" t="s">
        <v>5607</v>
      </c>
      <c r="I7388" s="118" t="s">
        <v>7642</v>
      </c>
      <c r="J7388" s="118"/>
    </row>
    <row r="7389" spans="1:10" ht="12.75">
      <c r="A7389" s="118" t="s">
        <v>2013</v>
      </c>
      <c r="B7389" s="118" t="s">
        <v>26719</v>
      </c>
      <c r="C7389" s="118" t="b">
        <v>0</v>
      </c>
      <c r="D7389" s="118" t="e">
        <f t="shared" ca="1" si="1"/>
        <v>#NAME?</v>
      </c>
      <c r="E7389" s="118" t="s">
        <v>26708</v>
      </c>
      <c r="F7389" s="118" t="s">
        <v>26720</v>
      </c>
      <c r="G7389" s="118"/>
      <c r="H7389" s="118" t="s">
        <v>5368</v>
      </c>
      <c r="I7389" s="118" t="s">
        <v>7642</v>
      </c>
      <c r="J7389" s="118"/>
    </row>
    <row r="7390" spans="1:10" ht="12.75">
      <c r="A7390" s="118" t="s">
        <v>8431</v>
      </c>
      <c r="B7390" s="118" t="s">
        <v>26721</v>
      </c>
      <c r="C7390" s="118" t="b">
        <v>0</v>
      </c>
      <c r="D7390" s="118" t="e">
        <f t="shared" ca="1" si="1"/>
        <v>#NAME?</v>
      </c>
      <c r="E7390" s="118" t="s">
        <v>26722</v>
      </c>
      <c r="F7390" s="118" t="s">
        <v>26723</v>
      </c>
      <c r="G7390" s="118"/>
      <c r="H7390" s="118" t="s">
        <v>4227</v>
      </c>
      <c r="I7390" s="118" t="s">
        <v>10210</v>
      </c>
      <c r="J7390" s="118" t="s">
        <v>8625</v>
      </c>
    </row>
    <row r="7391" spans="1:10" ht="12.75">
      <c r="A7391" s="118" t="s">
        <v>826</v>
      </c>
      <c r="B7391" s="118" t="s">
        <v>2387</v>
      </c>
      <c r="C7391" s="118" t="b">
        <v>0</v>
      </c>
      <c r="D7391" s="118" t="e">
        <f t="shared" ca="1" si="1"/>
        <v>#NAME?</v>
      </c>
      <c r="E7391" s="118" t="s">
        <v>26722</v>
      </c>
      <c r="F7391" s="118" t="s">
        <v>26724</v>
      </c>
      <c r="G7391" s="118"/>
      <c r="H7391" s="118" t="s">
        <v>4227</v>
      </c>
      <c r="I7391" s="118" t="s">
        <v>10210</v>
      </c>
      <c r="J7391" s="118" t="s">
        <v>8625</v>
      </c>
    </row>
    <row r="7392" spans="1:10" ht="12.75">
      <c r="A7392" s="118" t="s">
        <v>11241</v>
      </c>
      <c r="B7392" s="118" t="s">
        <v>26725</v>
      </c>
      <c r="C7392" s="118" t="b">
        <v>0</v>
      </c>
      <c r="D7392" s="118" t="e">
        <f t="shared" ca="1" si="1"/>
        <v>#NAME?</v>
      </c>
      <c r="E7392" s="118" t="s">
        <v>26722</v>
      </c>
      <c r="F7392" s="118" t="s">
        <v>26726</v>
      </c>
      <c r="G7392" s="118"/>
      <c r="H7392" s="118" t="s">
        <v>5607</v>
      </c>
      <c r="I7392" s="118" t="s">
        <v>10210</v>
      </c>
      <c r="J7392" s="118" t="s">
        <v>8625</v>
      </c>
    </row>
    <row r="7393" spans="1:10" ht="12.75">
      <c r="A7393" s="118" t="s">
        <v>1240</v>
      </c>
      <c r="B7393" s="118" t="s">
        <v>26727</v>
      </c>
      <c r="C7393" s="118" t="b">
        <v>0</v>
      </c>
      <c r="D7393" s="118" t="e">
        <f t="shared" ca="1" si="1"/>
        <v>#NAME?</v>
      </c>
      <c r="E7393" s="118" t="s">
        <v>26722</v>
      </c>
      <c r="F7393" s="118" t="s">
        <v>26728</v>
      </c>
      <c r="G7393" s="118"/>
      <c r="H7393" s="118" t="s">
        <v>18765</v>
      </c>
      <c r="I7393" s="118" t="s">
        <v>10210</v>
      </c>
      <c r="J7393" s="118" t="s">
        <v>8625</v>
      </c>
    </row>
    <row r="7394" spans="1:10" ht="12.75">
      <c r="A7394" s="118" t="s">
        <v>1004</v>
      </c>
      <c r="B7394" s="118" t="s">
        <v>12403</v>
      </c>
      <c r="C7394" s="118" t="b">
        <v>0</v>
      </c>
      <c r="D7394" s="118" t="e">
        <f t="shared" ca="1" si="1"/>
        <v>#NAME?</v>
      </c>
      <c r="E7394" s="118" t="s">
        <v>26722</v>
      </c>
      <c r="F7394" s="118" t="s">
        <v>26729</v>
      </c>
      <c r="G7394" s="118"/>
      <c r="H7394" s="118" t="s">
        <v>26730</v>
      </c>
      <c r="I7394" s="118" t="s">
        <v>10210</v>
      </c>
      <c r="J7394" s="118" t="s">
        <v>8625</v>
      </c>
    </row>
    <row r="7395" spans="1:10" ht="12.75">
      <c r="A7395" s="118" t="s">
        <v>910</v>
      </c>
      <c r="B7395" s="118" t="s">
        <v>1231</v>
      </c>
      <c r="C7395" s="118" t="b">
        <v>0</v>
      </c>
      <c r="D7395" s="118" t="e">
        <f t="shared" ca="1" si="1"/>
        <v>#NAME?</v>
      </c>
      <c r="E7395" s="118" t="s">
        <v>26731</v>
      </c>
      <c r="F7395" s="118" t="s">
        <v>26732</v>
      </c>
      <c r="G7395" s="118"/>
      <c r="H7395" s="118" t="s">
        <v>26733</v>
      </c>
      <c r="I7395" s="118" t="s">
        <v>1699</v>
      </c>
      <c r="J7395" s="118" t="s">
        <v>7795</v>
      </c>
    </row>
    <row r="7396" spans="1:10" ht="12.75">
      <c r="A7396" s="118" t="s">
        <v>870</v>
      </c>
      <c r="B7396" s="118" t="s">
        <v>24530</v>
      </c>
      <c r="C7396" s="118" t="b">
        <v>0</v>
      </c>
      <c r="D7396" s="118" t="e">
        <f t="shared" ca="1" si="1"/>
        <v>#NAME?</v>
      </c>
      <c r="E7396" s="118" t="s">
        <v>26731</v>
      </c>
      <c r="F7396" s="118" t="s">
        <v>26734</v>
      </c>
      <c r="G7396" s="118"/>
      <c r="H7396" s="118" t="s">
        <v>4278</v>
      </c>
      <c r="I7396" s="118" t="s">
        <v>1699</v>
      </c>
      <c r="J7396" s="118" t="s">
        <v>7795</v>
      </c>
    </row>
    <row r="7397" spans="1:10" ht="12.75">
      <c r="A7397" s="118" t="s">
        <v>798</v>
      </c>
      <c r="B7397" s="118" t="s">
        <v>20507</v>
      </c>
      <c r="C7397" s="118" t="b">
        <v>0</v>
      </c>
      <c r="D7397" s="118" t="e">
        <f t="shared" ca="1" si="1"/>
        <v>#NAME?</v>
      </c>
      <c r="E7397" s="118" t="s">
        <v>26731</v>
      </c>
      <c r="F7397" s="118" t="s">
        <v>26735</v>
      </c>
      <c r="G7397" s="118"/>
      <c r="H7397" s="118" t="s">
        <v>5607</v>
      </c>
      <c r="I7397" s="118" t="s">
        <v>1699</v>
      </c>
      <c r="J7397" s="118" t="s">
        <v>7795</v>
      </c>
    </row>
    <row r="7398" spans="1:10" ht="12.75">
      <c r="A7398" s="118" t="s">
        <v>26736</v>
      </c>
      <c r="B7398" s="118" t="s">
        <v>26737</v>
      </c>
      <c r="C7398" s="118" t="b">
        <v>0</v>
      </c>
      <c r="D7398" s="118" t="e">
        <f t="shared" ca="1" si="1"/>
        <v>#NAME?</v>
      </c>
      <c r="E7398" s="118" t="s">
        <v>26731</v>
      </c>
      <c r="F7398" s="118" t="s">
        <v>26738</v>
      </c>
      <c r="G7398" s="118"/>
      <c r="H7398" s="118" t="s">
        <v>54</v>
      </c>
      <c r="I7398" s="118" t="s">
        <v>1699</v>
      </c>
      <c r="J7398" s="118" t="s">
        <v>7795</v>
      </c>
    </row>
    <row r="7399" spans="1:10" ht="12.75">
      <c r="A7399" s="118" t="s">
        <v>8039</v>
      </c>
      <c r="B7399" s="118" t="s">
        <v>26739</v>
      </c>
      <c r="C7399" s="118" t="b">
        <v>0</v>
      </c>
      <c r="D7399" s="118" t="e">
        <f t="shared" ca="1" si="1"/>
        <v>#NAME?</v>
      </c>
      <c r="E7399" s="118" t="s">
        <v>26731</v>
      </c>
      <c r="F7399" s="118" t="s">
        <v>26740</v>
      </c>
      <c r="G7399" s="118"/>
      <c r="H7399" s="118" t="s">
        <v>4278</v>
      </c>
      <c r="I7399" s="118" t="s">
        <v>1699</v>
      </c>
      <c r="J7399" s="118" t="s">
        <v>7795</v>
      </c>
    </row>
    <row r="7400" spans="1:10" ht="12.75">
      <c r="A7400" s="118" t="s">
        <v>1173</v>
      </c>
      <c r="B7400" s="118" t="s">
        <v>26741</v>
      </c>
      <c r="C7400" s="118" t="b">
        <v>0</v>
      </c>
      <c r="D7400" s="118" t="e">
        <f t="shared" ca="1" si="1"/>
        <v>#NAME?</v>
      </c>
      <c r="E7400" s="118" t="s">
        <v>26742</v>
      </c>
      <c r="F7400" s="118" t="s">
        <v>26743</v>
      </c>
      <c r="G7400" s="118"/>
      <c r="H7400" s="118" t="s">
        <v>26744</v>
      </c>
      <c r="I7400" s="118" t="s">
        <v>7777</v>
      </c>
      <c r="J7400" s="118" t="s">
        <v>7636</v>
      </c>
    </row>
    <row r="7401" spans="1:10" ht="12.75">
      <c r="A7401" s="118" t="s">
        <v>1591</v>
      </c>
      <c r="B7401" s="118" t="s">
        <v>26745</v>
      </c>
      <c r="C7401" s="118" t="b">
        <v>0</v>
      </c>
      <c r="D7401" s="118" t="e">
        <f t="shared" ca="1" si="1"/>
        <v>#NAME?</v>
      </c>
      <c r="E7401" s="118" t="s">
        <v>26742</v>
      </c>
      <c r="F7401" s="118" t="s">
        <v>26746</v>
      </c>
      <c r="G7401" s="118"/>
      <c r="H7401" s="118" t="s">
        <v>26744</v>
      </c>
      <c r="I7401" s="118" t="s">
        <v>7777</v>
      </c>
      <c r="J7401" s="118" t="s">
        <v>7636</v>
      </c>
    </row>
    <row r="7402" spans="1:10" ht="12.75">
      <c r="A7402" s="118" t="s">
        <v>8405</v>
      </c>
      <c r="B7402" s="118" t="s">
        <v>26747</v>
      </c>
      <c r="C7402" s="118" t="b">
        <v>0</v>
      </c>
      <c r="D7402" s="118" t="e">
        <f t="shared" ca="1" si="1"/>
        <v>#NAME?</v>
      </c>
      <c r="E7402" s="118" t="s">
        <v>26748</v>
      </c>
      <c r="F7402" s="118" t="s">
        <v>26749</v>
      </c>
      <c r="G7402" s="118"/>
      <c r="H7402" s="118" t="s">
        <v>4305</v>
      </c>
      <c r="I7402" s="118" t="s">
        <v>3131</v>
      </c>
      <c r="J7402" s="118" t="s">
        <v>7622</v>
      </c>
    </row>
    <row r="7403" spans="1:10" ht="12.75">
      <c r="A7403" s="118" t="s">
        <v>2682</v>
      </c>
      <c r="B7403" s="118" t="s">
        <v>24938</v>
      </c>
      <c r="C7403" s="118" t="b">
        <v>0</v>
      </c>
      <c r="D7403" s="118" t="e">
        <f t="shared" ca="1" si="1"/>
        <v>#NAME?</v>
      </c>
      <c r="E7403" s="118" t="s">
        <v>26748</v>
      </c>
      <c r="F7403" s="118" t="s">
        <v>26750</v>
      </c>
      <c r="G7403" s="118"/>
      <c r="H7403" s="118" t="s">
        <v>4305</v>
      </c>
      <c r="I7403" s="118" t="s">
        <v>3131</v>
      </c>
      <c r="J7403" s="118" t="s">
        <v>7622</v>
      </c>
    </row>
    <row r="7404" spans="1:10" ht="12.75">
      <c r="A7404" s="118" t="s">
        <v>8351</v>
      </c>
      <c r="B7404" s="118" t="s">
        <v>26751</v>
      </c>
      <c r="C7404" s="118" t="b">
        <v>0</v>
      </c>
      <c r="D7404" s="118" t="e">
        <f t="shared" ca="1" si="1"/>
        <v>#NAME?</v>
      </c>
      <c r="E7404" s="118" t="s">
        <v>26748</v>
      </c>
      <c r="F7404" s="118" t="s">
        <v>26752</v>
      </c>
      <c r="G7404" s="118"/>
      <c r="H7404" s="118" t="s">
        <v>4305</v>
      </c>
      <c r="I7404" s="118" t="s">
        <v>3131</v>
      </c>
      <c r="J7404" s="118" t="s">
        <v>7622</v>
      </c>
    </row>
    <row r="7405" spans="1:10" ht="12.75">
      <c r="A7405" s="118" t="s">
        <v>2406</v>
      </c>
      <c r="B7405" s="118" t="s">
        <v>26753</v>
      </c>
      <c r="C7405" s="118" t="b">
        <v>0</v>
      </c>
      <c r="D7405" s="118" t="e">
        <f t="shared" ca="1" si="1"/>
        <v>#NAME?</v>
      </c>
      <c r="E7405" s="118" t="s">
        <v>26748</v>
      </c>
      <c r="F7405" s="118" t="s">
        <v>26754</v>
      </c>
      <c r="G7405" s="118"/>
      <c r="H7405" s="118" t="s">
        <v>4305</v>
      </c>
      <c r="I7405" s="118" t="s">
        <v>3131</v>
      </c>
      <c r="J7405" s="118" t="s">
        <v>7622</v>
      </c>
    </row>
    <row r="7406" spans="1:10" ht="12.75">
      <c r="A7406" s="118" t="s">
        <v>1484</v>
      </c>
      <c r="B7406" s="118" t="s">
        <v>11460</v>
      </c>
      <c r="C7406" s="118" t="b">
        <v>0</v>
      </c>
      <c r="D7406" s="118" t="e">
        <f t="shared" ca="1" si="1"/>
        <v>#NAME?</v>
      </c>
      <c r="E7406" s="118" t="s">
        <v>26748</v>
      </c>
      <c r="F7406" s="118" t="s">
        <v>26755</v>
      </c>
      <c r="G7406" s="118"/>
      <c r="H7406" s="118" t="s">
        <v>4305</v>
      </c>
      <c r="I7406" s="118" t="s">
        <v>3131</v>
      </c>
      <c r="J7406" s="118" t="s">
        <v>7622</v>
      </c>
    </row>
    <row r="7407" spans="1:10" ht="12.75">
      <c r="A7407" s="118" t="s">
        <v>26756</v>
      </c>
      <c r="B7407" s="118" t="s">
        <v>26757</v>
      </c>
      <c r="C7407" s="118" t="b">
        <v>0</v>
      </c>
      <c r="D7407" s="118" t="e">
        <f t="shared" ca="1" si="1"/>
        <v>#NAME?</v>
      </c>
      <c r="E7407" s="118" t="s">
        <v>26758</v>
      </c>
      <c r="F7407" s="118" t="s">
        <v>26759</v>
      </c>
      <c r="G7407" s="118"/>
      <c r="H7407" s="118" t="s">
        <v>26760</v>
      </c>
      <c r="I7407" s="118" t="s">
        <v>26761</v>
      </c>
      <c r="J7407" s="118" t="s">
        <v>12582</v>
      </c>
    </row>
    <row r="7408" spans="1:10" ht="12.75">
      <c r="A7408" s="118" t="s">
        <v>8981</v>
      </c>
      <c r="B7408" s="118" t="s">
        <v>26762</v>
      </c>
      <c r="C7408" s="118" t="b">
        <v>0</v>
      </c>
      <c r="D7408" s="118" t="e">
        <f t="shared" ca="1" si="1"/>
        <v>#NAME?</v>
      </c>
      <c r="E7408" s="118" t="s">
        <v>26763</v>
      </c>
      <c r="F7408" s="118" t="s">
        <v>26764</v>
      </c>
      <c r="G7408" s="118"/>
      <c r="H7408" s="118" t="s">
        <v>4276</v>
      </c>
      <c r="I7408" s="118" t="s">
        <v>26765</v>
      </c>
      <c r="J7408" s="118" t="s">
        <v>7622</v>
      </c>
    </row>
    <row r="7409" spans="1:10" ht="12.75">
      <c r="A7409" s="118" t="s">
        <v>9126</v>
      </c>
      <c r="B7409" s="118" t="s">
        <v>26766</v>
      </c>
      <c r="C7409" s="118" t="b">
        <v>0</v>
      </c>
      <c r="D7409" s="118" t="e">
        <f t="shared" ca="1" si="1"/>
        <v>#NAME?</v>
      </c>
      <c r="E7409" s="118" t="s">
        <v>26767</v>
      </c>
      <c r="F7409" s="118" t="s">
        <v>26768</v>
      </c>
      <c r="G7409" s="118"/>
      <c r="H7409" s="118" t="s">
        <v>9125</v>
      </c>
      <c r="I7409" s="118" t="s">
        <v>8526</v>
      </c>
      <c r="J7409" s="118" t="s">
        <v>7591</v>
      </c>
    </row>
    <row r="7410" spans="1:10" ht="12.75">
      <c r="A7410" s="118" t="s">
        <v>26769</v>
      </c>
      <c r="B7410" s="118" t="s">
        <v>26770</v>
      </c>
      <c r="C7410" s="118" t="b">
        <v>0</v>
      </c>
      <c r="D7410" s="118" t="e">
        <f t="shared" ca="1" si="1"/>
        <v>#NAME?</v>
      </c>
      <c r="E7410" s="118" t="s">
        <v>26767</v>
      </c>
      <c r="F7410" s="118" t="s">
        <v>26771</v>
      </c>
      <c r="G7410" s="118"/>
      <c r="H7410" s="118" t="s">
        <v>4276</v>
      </c>
      <c r="I7410" s="118" t="s">
        <v>8526</v>
      </c>
      <c r="J7410" s="118" t="s">
        <v>7591</v>
      </c>
    </row>
    <row r="7411" spans="1:10" ht="12.75">
      <c r="A7411" s="118" t="s">
        <v>26772</v>
      </c>
      <c r="B7411" s="118" t="s">
        <v>26773</v>
      </c>
      <c r="C7411" s="118" t="b">
        <v>0</v>
      </c>
      <c r="D7411" s="118" t="e">
        <f t="shared" ca="1" si="1"/>
        <v>#NAME?</v>
      </c>
      <c r="E7411" s="118" t="s">
        <v>26767</v>
      </c>
      <c r="F7411" s="118" t="s">
        <v>26774</v>
      </c>
      <c r="G7411" s="118"/>
      <c r="H7411" s="118" t="s">
        <v>5273</v>
      </c>
      <c r="I7411" s="118" t="s">
        <v>19521</v>
      </c>
      <c r="J7411" s="118" t="s">
        <v>9660</v>
      </c>
    </row>
    <row r="7412" spans="1:10" ht="12.75">
      <c r="A7412" s="118" t="s">
        <v>1769</v>
      </c>
      <c r="B7412" s="118" t="s">
        <v>26775</v>
      </c>
      <c r="C7412" s="118" t="b">
        <v>0</v>
      </c>
      <c r="D7412" s="118" t="e">
        <f t="shared" ca="1" si="1"/>
        <v>#NAME?</v>
      </c>
      <c r="E7412" s="118" t="s">
        <v>26776</v>
      </c>
      <c r="F7412" s="118" t="s">
        <v>26777</v>
      </c>
      <c r="G7412" s="118"/>
      <c r="H7412" s="118" t="s">
        <v>10534</v>
      </c>
      <c r="I7412" s="118" t="s">
        <v>7794</v>
      </c>
      <c r="J7412" s="118" t="s">
        <v>7795</v>
      </c>
    </row>
    <row r="7413" spans="1:10" ht="12.75">
      <c r="A7413" s="118" t="s">
        <v>26778</v>
      </c>
      <c r="B7413" s="118" t="s">
        <v>26779</v>
      </c>
      <c r="C7413" s="118" t="b">
        <v>0</v>
      </c>
      <c r="D7413" s="118" t="e">
        <f t="shared" ca="1" si="1"/>
        <v>#NAME?</v>
      </c>
      <c r="E7413" s="118" t="s">
        <v>26780</v>
      </c>
      <c r="F7413" s="118" t="s">
        <v>26781</v>
      </c>
      <c r="G7413" s="118"/>
      <c r="H7413" s="118" t="s">
        <v>4276</v>
      </c>
      <c r="I7413" s="118" t="s">
        <v>10579</v>
      </c>
      <c r="J7413" s="118" t="s">
        <v>7591</v>
      </c>
    </row>
    <row r="7414" spans="1:10" ht="12.75">
      <c r="A7414" s="118" t="s">
        <v>1591</v>
      </c>
      <c r="B7414" s="118" t="s">
        <v>13261</v>
      </c>
      <c r="C7414" s="118" t="b">
        <v>0</v>
      </c>
      <c r="D7414" s="118" t="e">
        <f t="shared" ca="1" si="1"/>
        <v>#NAME?</v>
      </c>
      <c r="E7414" s="118" t="s">
        <v>1939</v>
      </c>
      <c r="F7414" s="118" t="s">
        <v>26782</v>
      </c>
      <c r="G7414" s="118"/>
      <c r="H7414" s="118" t="s">
        <v>4551</v>
      </c>
      <c r="I7414" s="118" t="s">
        <v>11586</v>
      </c>
      <c r="J7414" s="118" t="s">
        <v>7795</v>
      </c>
    </row>
    <row r="7415" spans="1:10" ht="12.75">
      <c r="A7415" s="118" t="s">
        <v>9847</v>
      </c>
      <c r="B7415" s="118" t="s">
        <v>26783</v>
      </c>
      <c r="C7415" s="118" t="b">
        <v>0</v>
      </c>
      <c r="D7415" s="118" t="e">
        <f t="shared" ca="1" si="1"/>
        <v>#NAME?</v>
      </c>
      <c r="E7415" s="118" t="s">
        <v>26784</v>
      </c>
      <c r="F7415" s="118" t="s">
        <v>26785</v>
      </c>
      <c r="G7415" s="118"/>
      <c r="H7415" s="118" t="s">
        <v>4276</v>
      </c>
      <c r="I7415" s="118" t="s">
        <v>7777</v>
      </c>
      <c r="J7415" s="118" t="s">
        <v>7636</v>
      </c>
    </row>
    <row r="7416" spans="1:10" ht="12.75">
      <c r="A7416" s="118" t="s">
        <v>814</v>
      </c>
      <c r="B7416" s="118" t="s">
        <v>26786</v>
      </c>
      <c r="C7416" s="118" t="b">
        <v>0</v>
      </c>
      <c r="D7416" s="118" t="e">
        <f t="shared" ca="1" si="1"/>
        <v>#NAME?</v>
      </c>
      <c r="E7416" s="118" t="s">
        <v>26784</v>
      </c>
      <c r="F7416" s="118" t="s">
        <v>26787</v>
      </c>
      <c r="G7416" s="118"/>
      <c r="H7416" s="118" t="s">
        <v>4831</v>
      </c>
      <c r="I7416" s="118" t="s">
        <v>13830</v>
      </c>
      <c r="J7416" s="118" t="s">
        <v>7795</v>
      </c>
    </row>
    <row r="7417" spans="1:10" ht="12.75">
      <c r="A7417" s="118" t="s">
        <v>1704</v>
      </c>
      <c r="B7417" s="118" t="s">
        <v>26788</v>
      </c>
      <c r="C7417" s="118" t="b">
        <v>0</v>
      </c>
      <c r="D7417" s="118" t="e">
        <f t="shared" ca="1" si="1"/>
        <v>#NAME?</v>
      </c>
      <c r="E7417" s="118" t="s">
        <v>26784</v>
      </c>
      <c r="F7417" s="118" t="s">
        <v>26789</v>
      </c>
      <c r="G7417" s="118"/>
      <c r="H7417" s="118" t="s">
        <v>7647</v>
      </c>
      <c r="I7417" s="118" t="s">
        <v>13830</v>
      </c>
      <c r="J7417" s="118" t="s">
        <v>7795</v>
      </c>
    </row>
    <row r="7418" spans="1:10" ht="12.75">
      <c r="A7418" s="118" t="s">
        <v>910</v>
      </c>
      <c r="B7418" s="118" t="s">
        <v>26790</v>
      </c>
      <c r="C7418" s="118" t="b">
        <v>0</v>
      </c>
      <c r="D7418" s="118" t="e">
        <f t="shared" ca="1" si="1"/>
        <v>#NAME?</v>
      </c>
      <c r="E7418" s="118" t="s">
        <v>26784</v>
      </c>
      <c r="F7418" s="118" t="s">
        <v>26791</v>
      </c>
      <c r="G7418" s="118"/>
      <c r="H7418" s="118" t="s">
        <v>54</v>
      </c>
      <c r="I7418" s="118" t="s">
        <v>13830</v>
      </c>
      <c r="J7418" s="118" t="s">
        <v>7795</v>
      </c>
    </row>
    <row r="7419" spans="1:10" ht="12.75">
      <c r="A7419" s="118" t="s">
        <v>1666</v>
      </c>
      <c r="B7419" s="118" t="s">
        <v>26792</v>
      </c>
      <c r="C7419" s="118" t="b">
        <v>0</v>
      </c>
      <c r="D7419" s="118" t="e">
        <f t="shared" ca="1" si="1"/>
        <v>#NAME?</v>
      </c>
      <c r="E7419" s="118" t="s">
        <v>26784</v>
      </c>
      <c r="F7419" s="118" t="s">
        <v>26793</v>
      </c>
      <c r="G7419" s="118"/>
      <c r="H7419" s="118" t="s">
        <v>4276</v>
      </c>
      <c r="I7419" s="118" t="s">
        <v>13830</v>
      </c>
      <c r="J7419" s="118" t="s">
        <v>7795</v>
      </c>
    </row>
    <row r="7420" spans="1:10" ht="12.75">
      <c r="A7420" s="118" t="s">
        <v>26794</v>
      </c>
      <c r="B7420" s="118" t="s">
        <v>18556</v>
      </c>
      <c r="C7420" s="118" t="b">
        <v>0</v>
      </c>
      <c r="D7420" s="118" t="e">
        <f t="shared" ca="1" si="1"/>
        <v>#NAME?</v>
      </c>
      <c r="E7420" s="118" t="s">
        <v>26784</v>
      </c>
      <c r="F7420" s="118" t="s">
        <v>26795</v>
      </c>
      <c r="G7420" s="118"/>
      <c r="H7420" s="118" t="s">
        <v>5273</v>
      </c>
      <c r="I7420" s="118" t="s">
        <v>9659</v>
      </c>
      <c r="J7420" s="118" t="s">
        <v>9660</v>
      </c>
    </row>
    <row r="7421" spans="1:10" ht="12.75">
      <c r="A7421" s="118" t="s">
        <v>26796</v>
      </c>
      <c r="B7421" s="118" t="s">
        <v>26797</v>
      </c>
      <c r="C7421" s="118" t="b">
        <v>0</v>
      </c>
      <c r="D7421" s="118" t="e">
        <f t="shared" ca="1" si="1"/>
        <v>#NAME?</v>
      </c>
      <c r="E7421" s="118" t="s">
        <v>26784</v>
      </c>
      <c r="F7421" s="118" t="s">
        <v>26798</v>
      </c>
      <c r="G7421" s="118"/>
      <c r="H7421" s="118" t="s">
        <v>4276</v>
      </c>
      <c r="I7421" s="118" t="s">
        <v>13830</v>
      </c>
      <c r="J7421" s="118" t="s">
        <v>7795</v>
      </c>
    </row>
    <row r="7422" spans="1:10" ht="12.75">
      <c r="A7422" s="118" t="s">
        <v>20140</v>
      </c>
      <c r="B7422" s="118" t="s">
        <v>19903</v>
      </c>
      <c r="C7422" s="118" t="b">
        <v>0</v>
      </c>
      <c r="D7422" s="118" t="e">
        <f t="shared" ca="1" si="1"/>
        <v>#NAME?</v>
      </c>
      <c r="E7422" s="118" t="s">
        <v>26784</v>
      </c>
      <c r="F7422" s="118" t="s">
        <v>26799</v>
      </c>
      <c r="G7422" s="118"/>
      <c r="H7422" s="118" t="s">
        <v>54</v>
      </c>
      <c r="I7422" s="118" t="s">
        <v>13830</v>
      </c>
      <c r="J7422" s="118" t="s">
        <v>7795</v>
      </c>
    </row>
    <row r="7423" spans="1:10" ht="12.75">
      <c r="A7423" s="118" t="s">
        <v>26800</v>
      </c>
      <c r="B7423" s="118" t="s">
        <v>26801</v>
      </c>
      <c r="C7423" s="118" t="b">
        <v>0</v>
      </c>
      <c r="D7423" s="118" t="e">
        <f t="shared" ca="1" si="1"/>
        <v>#NAME?</v>
      </c>
      <c r="E7423" s="118" t="s">
        <v>26784</v>
      </c>
      <c r="F7423" s="118" t="s">
        <v>26802</v>
      </c>
      <c r="G7423" s="118"/>
      <c r="H7423" s="118" t="s">
        <v>5607</v>
      </c>
      <c r="I7423" s="118" t="s">
        <v>13830</v>
      </c>
      <c r="J7423" s="118" t="s">
        <v>7795</v>
      </c>
    </row>
    <row r="7424" spans="1:10" ht="12.75">
      <c r="A7424" s="118" t="s">
        <v>8556</v>
      </c>
      <c r="B7424" s="118" t="s">
        <v>26803</v>
      </c>
      <c r="C7424" s="118" t="b">
        <v>0</v>
      </c>
      <c r="D7424" s="118" t="e">
        <f t="shared" ca="1" si="1"/>
        <v>#NAME?</v>
      </c>
      <c r="E7424" s="118" t="s">
        <v>26784</v>
      </c>
      <c r="F7424" s="118" t="s">
        <v>26804</v>
      </c>
      <c r="G7424" s="118"/>
      <c r="H7424" s="118" t="s">
        <v>4872</v>
      </c>
      <c r="I7424" s="118" t="s">
        <v>13830</v>
      </c>
      <c r="J7424" s="118" t="s">
        <v>7795</v>
      </c>
    </row>
    <row r="7425" spans="1:10" ht="12.75">
      <c r="A7425" s="118" t="s">
        <v>1591</v>
      </c>
      <c r="B7425" s="118" t="s">
        <v>26805</v>
      </c>
      <c r="C7425" s="118" t="b">
        <v>0</v>
      </c>
      <c r="D7425" s="118" t="e">
        <f t="shared" ca="1" si="1"/>
        <v>#NAME?</v>
      </c>
      <c r="E7425" s="118" t="s">
        <v>26784</v>
      </c>
      <c r="F7425" s="118" t="s">
        <v>26806</v>
      </c>
      <c r="G7425" s="118"/>
      <c r="H7425" s="118" t="s">
        <v>4278</v>
      </c>
      <c r="I7425" s="118" t="s">
        <v>13830</v>
      </c>
      <c r="J7425" s="118" t="s">
        <v>7795</v>
      </c>
    </row>
    <row r="7426" spans="1:10" ht="12.75">
      <c r="A7426" s="118" t="s">
        <v>1591</v>
      </c>
      <c r="B7426" s="118" t="s">
        <v>26807</v>
      </c>
      <c r="C7426" s="118" t="b">
        <v>0</v>
      </c>
      <c r="D7426" s="118" t="e">
        <f t="shared" ca="1" si="1"/>
        <v>#NAME?</v>
      </c>
      <c r="E7426" s="118" t="s">
        <v>26784</v>
      </c>
      <c r="F7426" s="118" t="s">
        <v>26808</v>
      </c>
      <c r="G7426" s="118"/>
      <c r="H7426" s="118" t="s">
        <v>5273</v>
      </c>
      <c r="I7426" s="118" t="s">
        <v>13830</v>
      </c>
      <c r="J7426" s="118" t="s">
        <v>7795</v>
      </c>
    </row>
    <row r="7427" spans="1:10" ht="12.75">
      <c r="A7427" s="118" t="s">
        <v>1591</v>
      </c>
      <c r="B7427" s="118" t="s">
        <v>26809</v>
      </c>
      <c r="C7427" s="118" t="b">
        <v>0</v>
      </c>
      <c r="D7427" s="118" t="e">
        <f t="shared" ca="1" si="1"/>
        <v>#NAME?</v>
      </c>
      <c r="E7427" s="118" t="s">
        <v>26784</v>
      </c>
      <c r="F7427" s="118" t="s">
        <v>26810</v>
      </c>
      <c r="G7427" s="118"/>
      <c r="H7427" s="118" t="s">
        <v>5273</v>
      </c>
      <c r="I7427" s="118" t="s">
        <v>13830</v>
      </c>
      <c r="J7427" s="118" t="s">
        <v>7795</v>
      </c>
    </row>
    <row r="7428" spans="1:10" ht="12.75">
      <c r="A7428" s="118" t="s">
        <v>1026</v>
      </c>
      <c r="B7428" s="118" t="s">
        <v>26811</v>
      </c>
      <c r="C7428" s="118" t="b">
        <v>0</v>
      </c>
      <c r="D7428" s="118" t="e">
        <f t="shared" ca="1" si="1"/>
        <v>#NAME?</v>
      </c>
      <c r="E7428" s="118" t="s">
        <v>26784</v>
      </c>
      <c r="F7428" s="118" t="s">
        <v>26812</v>
      </c>
      <c r="G7428" s="118"/>
      <c r="H7428" s="118" t="s">
        <v>4872</v>
      </c>
      <c r="I7428" s="118" t="s">
        <v>13830</v>
      </c>
      <c r="J7428" s="118" t="s">
        <v>7795</v>
      </c>
    </row>
    <row r="7429" spans="1:10" ht="12.75">
      <c r="A7429" s="118" t="s">
        <v>1026</v>
      </c>
      <c r="B7429" s="118" t="s">
        <v>26813</v>
      </c>
      <c r="C7429" s="118" t="b">
        <v>0</v>
      </c>
      <c r="D7429" s="118" t="e">
        <f t="shared" ca="1" si="1"/>
        <v>#NAME?</v>
      </c>
      <c r="E7429" s="118" t="s">
        <v>26784</v>
      </c>
      <c r="F7429" s="118" t="s">
        <v>26814</v>
      </c>
      <c r="G7429" s="118"/>
      <c r="H7429" s="118" t="s">
        <v>7647</v>
      </c>
      <c r="I7429" s="118" t="s">
        <v>7777</v>
      </c>
      <c r="J7429" s="118" t="s">
        <v>7636</v>
      </c>
    </row>
    <row r="7430" spans="1:10" ht="12.75">
      <c r="A7430" s="118" t="s">
        <v>826</v>
      </c>
      <c r="B7430" s="118" t="s">
        <v>26815</v>
      </c>
      <c r="C7430" s="118" t="b">
        <v>0</v>
      </c>
      <c r="D7430" s="118" t="e">
        <f t="shared" ca="1" si="1"/>
        <v>#NAME?</v>
      </c>
      <c r="E7430" s="118" t="s">
        <v>26784</v>
      </c>
      <c r="F7430" s="118" t="s">
        <v>26816</v>
      </c>
      <c r="G7430" s="118"/>
      <c r="H7430" s="118" t="s">
        <v>26817</v>
      </c>
      <c r="I7430" s="118" t="s">
        <v>13830</v>
      </c>
      <c r="J7430" s="118" t="s">
        <v>7795</v>
      </c>
    </row>
    <row r="7431" spans="1:10" ht="12.75">
      <c r="A7431" s="118" t="s">
        <v>26772</v>
      </c>
      <c r="B7431" s="118" t="s">
        <v>26818</v>
      </c>
      <c r="C7431" s="118" t="b">
        <v>0</v>
      </c>
      <c r="D7431" s="118" t="e">
        <f t="shared" ca="1" si="1"/>
        <v>#NAME?</v>
      </c>
      <c r="E7431" s="118" t="s">
        <v>26784</v>
      </c>
      <c r="F7431" s="118" t="s">
        <v>26819</v>
      </c>
      <c r="G7431" s="118"/>
      <c r="H7431" s="118" t="s">
        <v>7647</v>
      </c>
      <c r="I7431" s="118" t="s">
        <v>13830</v>
      </c>
      <c r="J7431" s="118" t="s">
        <v>7795</v>
      </c>
    </row>
    <row r="7432" spans="1:10" ht="12.75">
      <c r="A7432" s="118" t="s">
        <v>1240</v>
      </c>
      <c r="B7432" s="118" t="s">
        <v>26820</v>
      </c>
      <c r="C7432" s="118" t="b">
        <v>0</v>
      </c>
      <c r="D7432" s="118" t="e">
        <f t="shared" ca="1" si="1"/>
        <v>#NAME?</v>
      </c>
      <c r="E7432" s="118" t="s">
        <v>26784</v>
      </c>
      <c r="F7432" s="118" t="s">
        <v>26821</v>
      </c>
      <c r="G7432" s="118"/>
      <c r="H7432" s="118" t="s">
        <v>4831</v>
      </c>
      <c r="I7432" s="118" t="s">
        <v>13830</v>
      </c>
      <c r="J7432" s="118" t="s">
        <v>7795</v>
      </c>
    </row>
    <row r="7433" spans="1:10" ht="12.75">
      <c r="A7433" s="118" t="s">
        <v>882</v>
      </c>
      <c r="B7433" s="118" t="s">
        <v>26822</v>
      </c>
      <c r="C7433" s="118" t="b">
        <v>0</v>
      </c>
      <c r="D7433" s="118" t="e">
        <f t="shared" ca="1" si="1"/>
        <v>#NAME?</v>
      </c>
      <c r="E7433" s="118" t="s">
        <v>26784</v>
      </c>
      <c r="F7433" s="118" t="s">
        <v>26823</v>
      </c>
      <c r="G7433" s="118"/>
      <c r="H7433" s="118" t="s">
        <v>4831</v>
      </c>
      <c r="I7433" s="118" t="s">
        <v>13830</v>
      </c>
      <c r="J7433" s="118" t="s">
        <v>7795</v>
      </c>
    </row>
    <row r="7434" spans="1:10" ht="12.75">
      <c r="A7434" s="118" t="s">
        <v>1540</v>
      </c>
      <c r="B7434" s="118" t="s">
        <v>955</v>
      </c>
      <c r="C7434" s="118" t="b">
        <v>0</v>
      </c>
      <c r="D7434" s="118" t="e">
        <f t="shared" ca="1" si="1"/>
        <v>#NAME?</v>
      </c>
      <c r="E7434" s="118" t="s">
        <v>26784</v>
      </c>
      <c r="F7434" s="118" t="s">
        <v>26824</v>
      </c>
      <c r="G7434" s="118"/>
      <c r="H7434" s="118" t="s">
        <v>54</v>
      </c>
      <c r="I7434" s="118" t="s">
        <v>13830</v>
      </c>
      <c r="J7434" s="118" t="s">
        <v>7795</v>
      </c>
    </row>
    <row r="7435" spans="1:10" ht="12.75">
      <c r="A7435" s="118" t="s">
        <v>2057</v>
      </c>
      <c r="B7435" s="118" t="s">
        <v>26825</v>
      </c>
      <c r="C7435" s="118" t="b">
        <v>0</v>
      </c>
      <c r="D7435" s="118" t="e">
        <f t="shared" ca="1" si="1"/>
        <v>#NAME?</v>
      </c>
      <c r="E7435" s="118" t="s">
        <v>26784</v>
      </c>
      <c r="F7435" s="118" t="s">
        <v>26826</v>
      </c>
      <c r="G7435" s="118"/>
      <c r="H7435" s="118" t="s">
        <v>5273</v>
      </c>
      <c r="I7435" s="118" t="s">
        <v>7777</v>
      </c>
      <c r="J7435" s="118" t="s">
        <v>7636</v>
      </c>
    </row>
    <row r="7436" spans="1:10" ht="12.75">
      <c r="A7436" s="118" t="s">
        <v>9762</v>
      </c>
      <c r="B7436" s="118" t="s">
        <v>26827</v>
      </c>
      <c r="C7436" s="118" t="b">
        <v>0</v>
      </c>
      <c r="D7436" s="118" t="e">
        <f t="shared" ca="1" si="1"/>
        <v>#NAME?</v>
      </c>
      <c r="E7436" s="118" t="s">
        <v>26828</v>
      </c>
      <c r="F7436" s="118" t="s">
        <v>26829</v>
      </c>
      <c r="G7436" s="118"/>
      <c r="H7436" s="118" t="s">
        <v>5273</v>
      </c>
      <c r="I7436" s="118" t="s">
        <v>7684</v>
      </c>
      <c r="J7436" s="118"/>
    </row>
    <row r="7437" spans="1:10" ht="12.75">
      <c r="A7437" s="118" t="s">
        <v>12454</v>
      </c>
      <c r="B7437" s="118" t="s">
        <v>26830</v>
      </c>
      <c r="C7437" s="118" t="b">
        <v>0</v>
      </c>
      <c r="D7437" s="118" t="e">
        <f t="shared" ca="1" si="1"/>
        <v>#NAME?</v>
      </c>
      <c r="E7437" s="118" t="s">
        <v>26828</v>
      </c>
      <c r="F7437" s="118" t="s">
        <v>26831</v>
      </c>
      <c r="G7437" s="118"/>
      <c r="H7437" s="118" t="s">
        <v>54</v>
      </c>
      <c r="I7437" s="118" t="s">
        <v>7684</v>
      </c>
      <c r="J7437" s="118"/>
    </row>
    <row r="7438" spans="1:10" ht="12.75">
      <c r="A7438" s="118" t="s">
        <v>8844</v>
      </c>
      <c r="B7438" s="118" t="s">
        <v>1782</v>
      </c>
      <c r="C7438" s="118" t="b">
        <v>0</v>
      </c>
      <c r="D7438" s="118" t="e">
        <f t="shared" ca="1" si="1"/>
        <v>#NAME?</v>
      </c>
      <c r="E7438" s="118" t="s">
        <v>26832</v>
      </c>
      <c r="F7438" s="118" t="s">
        <v>26833</v>
      </c>
      <c r="G7438" s="118"/>
      <c r="H7438" s="118" t="s">
        <v>5368</v>
      </c>
      <c r="I7438" s="118" t="s">
        <v>15187</v>
      </c>
      <c r="J7438" s="118"/>
    </row>
    <row r="7439" spans="1:10" ht="12.75">
      <c r="A7439" s="118" t="s">
        <v>7772</v>
      </c>
      <c r="B7439" s="118" t="s">
        <v>26834</v>
      </c>
      <c r="C7439" s="118" t="b">
        <v>0</v>
      </c>
      <c r="D7439" s="118" t="e">
        <f t="shared" ca="1" si="1"/>
        <v>#NAME?</v>
      </c>
      <c r="E7439" s="118" t="s">
        <v>26832</v>
      </c>
      <c r="F7439" s="118" t="s">
        <v>26835</v>
      </c>
      <c r="G7439" s="118"/>
      <c r="H7439" s="118" t="s">
        <v>5273</v>
      </c>
      <c r="I7439" s="118" t="s">
        <v>21125</v>
      </c>
      <c r="J7439" s="118"/>
    </row>
    <row r="7440" spans="1:10" ht="12.75">
      <c r="A7440" s="118" t="s">
        <v>7772</v>
      </c>
      <c r="B7440" s="118" t="s">
        <v>24651</v>
      </c>
      <c r="C7440" s="118" t="b">
        <v>0</v>
      </c>
      <c r="D7440" s="118" t="e">
        <f t="shared" ca="1" si="1"/>
        <v>#NAME?</v>
      </c>
      <c r="E7440" s="118" t="s">
        <v>26832</v>
      </c>
      <c r="F7440" s="118" t="s">
        <v>26836</v>
      </c>
      <c r="G7440" s="118"/>
      <c r="H7440" s="118" t="s">
        <v>5273</v>
      </c>
      <c r="I7440" s="118" t="s">
        <v>21125</v>
      </c>
      <c r="J7440" s="118"/>
    </row>
    <row r="7441" spans="1:10" ht="12.75">
      <c r="A7441" s="118" t="s">
        <v>910</v>
      </c>
      <c r="B7441" s="118" t="s">
        <v>19593</v>
      </c>
      <c r="C7441" s="118" t="b">
        <v>0</v>
      </c>
      <c r="D7441" s="118" t="e">
        <f t="shared" ca="1" si="1"/>
        <v>#NAME?</v>
      </c>
      <c r="E7441" s="118" t="s">
        <v>26832</v>
      </c>
      <c r="F7441" s="118" t="s">
        <v>26837</v>
      </c>
      <c r="G7441" s="118"/>
      <c r="H7441" s="118" t="s">
        <v>26838</v>
      </c>
      <c r="I7441" s="118" t="s">
        <v>7642</v>
      </c>
      <c r="J7441" s="118"/>
    </row>
    <row r="7442" spans="1:10" ht="12.75">
      <c r="A7442" s="118" t="s">
        <v>1817</v>
      </c>
      <c r="B7442" s="118" t="s">
        <v>26839</v>
      </c>
      <c r="C7442" s="118" t="b">
        <v>0</v>
      </c>
      <c r="D7442" s="118" t="e">
        <f t="shared" ca="1" si="1"/>
        <v>#NAME?</v>
      </c>
      <c r="E7442" s="118" t="s">
        <v>26832</v>
      </c>
      <c r="F7442" s="118" t="s">
        <v>26840</v>
      </c>
      <c r="G7442" s="118"/>
      <c r="H7442" s="118" t="s">
        <v>5368</v>
      </c>
      <c r="I7442" s="118" t="s">
        <v>26841</v>
      </c>
      <c r="J7442" s="118"/>
    </row>
    <row r="7443" spans="1:10" ht="12.75">
      <c r="A7443" s="118" t="s">
        <v>7789</v>
      </c>
      <c r="B7443" s="118" t="s">
        <v>26842</v>
      </c>
      <c r="C7443" s="118" t="b">
        <v>0</v>
      </c>
      <c r="D7443" s="118" t="e">
        <f t="shared" ca="1" si="1"/>
        <v>#NAME?</v>
      </c>
      <c r="E7443" s="118" t="s">
        <v>26832</v>
      </c>
      <c r="F7443" s="118" t="s">
        <v>26843</v>
      </c>
      <c r="G7443" s="118"/>
      <c r="H7443" s="118" t="s">
        <v>5368</v>
      </c>
      <c r="I7443" s="118" t="s">
        <v>15202</v>
      </c>
      <c r="J7443" s="118"/>
    </row>
    <row r="7444" spans="1:10" ht="12.75">
      <c r="A7444" s="118" t="s">
        <v>1591</v>
      </c>
      <c r="B7444" s="118" t="s">
        <v>26844</v>
      </c>
      <c r="C7444" s="118" t="b">
        <v>0</v>
      </c>
      <c r="D7444" s="118" t="e">
        <f t="shared" ca="1" si="1"/>
        <v>#NAME?</v>
      </c>
      <c r="E7444" s="118" t="s">
        <v>26832</v>
      </c>
      <c r="F7444" s="118" t="s">
        <v>26845</v>
      </c>
      <c r="G7444" s="118"/>
      <c r="H7444" s="118" t="s">
        <v>5273</v>
      </c>
      <c r="I7444" s="118" t="s">
        <v>15202</v>
      </c>
      <c r="J7444" s="118"/>
    </row>
    <row r="7445" spans="1:10" ht="12.75">
      <c r="A7445" s="118" t="s">
        <v>1591</v>
      </c>
      <c r="B7445" s="118" t="s">
        <v>9885</v>
      </c>
      <c r="C7445" s="118" t="b">
        <v>0</v>
      </c>
      <c r="D7445" s="118" t="e">
        <f t="shared" ca="1" si="1"/>
        <v>#NAME?</v>
      </c>
      <c r="E7445" s="118" t="s">
        <v>26832</v>
      </c>
      <c r="F7445" s="118" t="s">
        <v>26846</v>
      </c>
      <c r="G7445" s="118"/>
      <c r="H7445" s="118" t="s">
        <v>5368</v>
      </c>
      <c r="I7445" s="118" t="s">
        <v>14479</v>
      </c>
      <c r="J7445" s="118"/>
    </row>
    <row r="7446" spans="1:10" ht="12.75">
      <c r="A7446" s="118" t="s">
        <v>1026</v>
      </c>
      <c r="B7446" s="118" t="s">
        <v>14829</v>
      </c>
      <c r="C7446" s="118" t="b">
        <v>0</v>
      </c>
      <c r="D7446" s="118" t="e">
        <f t="shared" ca="1" si="1"/>
        <v>#NAME?</v>
      </c>
      <c r="E7446" s="118" t="s">
        <v>26832</v>
      </c>
      <c r="F7446" s="118" t="s">
        <v>26847</v>
      </c>
      <c r="G7446" s="118"/>
      <c r="H7446" s="118" t="s">
        <v>5273</v>
      </c>
      <c r="I7446" s="118" t="s">
        <v>11076</v>
      </c>
      <c r="J7446" s="118"/>
    </row>
    <row r="7447" spans="1:10" ht="12.75">
      <c r="A7447" s="118" t="s">
        <v>1026</v>
      </c>
      <c r="B7447" s="118" t="s">
        <v>26848</v>
      </c>
      <c r="C7447" s="118" t="b">
        <v>0</v>
      </c>
      <c r="D7447" s="118" t="e">
        <f t="shared" ca="1" si="1"/>
        <v>#NAME?</v>
      </c>
      <c r="E7447" s="118" t="s">
        <v>26832</v>
      </c>
      <c r="F7447" s="118" t="s">
        <v>26849</v>
      </c>
      <c r="G7447" s="118"/>
      <c r="H7447" s="118" t="s">
        <v>5368</v>
      </c>
      <c r="I7447" s="118" t="s">
        <v>7642</v>
      </c>
      <c r="J7447" s="118"/>
    </row>
    <row r="7448" spans="1:10" ht="12.75">
      <c r="A7448" s="118" t="s">
        <v>798</v>
      </c>
      <c r="B7448" s="118" t="s">
        <v>24975</v>
      </c>
      <c r="C7448" s="118" t="b">
        <v>0</v>
      </c>
      <c r="D7448" s="118" t="e">
        <f t="shared" ca="1" si="1"/>
        <v>#NAME?</v>
      </c>
      <c r="E7448" s="118" t="s">
        <v>26832</v>
      </c>
      <c r="F7448" s="118" t="s">
        <v>26850</v>
      </c>
      <c r="G7448" s="118"/>
      <c r="H7448" s="118" t="s">
        <v>5273</v>
      </c>
      <c r="I7448" s="118" t="s">
        <v>15194</v>
      </c>
      <c r="J7448" s="118"/>
    </row>
    <row r="7449" spans="1:10" ht="12.75">
      <c r="A7449" s="118" t="s">
        <v>1124</v>
      </c>
      <c r="B7449" s="118" t="s">
        <v>18656</v>
      </c>
      <c r="C7449" s="118" t="b">
        <v>0</v>
      </c>
      <c r="D7449" s="118" t="e">
        <f t="shared" ca="1" si="1"/>
        <v>#NAME?</v>
      </c>
      <c r="E7449" s="118" t="s">
        <v>26832</v>
      </c>
      <c r="F7449" s="118" t="s">
        <v>26851</v>
      </c>
      <c r="G7449" s="118"/>
      <c r="H7449" s="118" t="s">
        <v>26838</v>
      </c>
      <c r="I7449" s="118" t="s">
        <v>14479</v>
      </c>
      <c r="J7449" s="118"/>
    </row>
    <row r="7450" spans="1:10" ht="12.75">
      <c r="A7450" s="118" t="s">
        <v>2226</v>
      </c>
      <c r="B7450" s="118" t="s">
        <v>26852</v>
      </c>
      <c r="C7450" s="118" t="b">
        <v>0</v>
      </c>
      <c r="D7450" s="118" t="e">
        <f t="shared" ca="1" si="1"/>
        <v>#NAME?</v>
      </c>
      <c r="E7450" s="118" t="s">
        <v>26832</v>
      </c>
      <c r="F7450" s="118" t="s">
        <v>26853</v>
      </c>
      <c r="G7450" s="118"/>
      <c r="H7450" s="118" t="s">
        <v>5273</v>
      </c>
      <c r="I7450" s="118" t="s">
        <v>14479</v>
      </c>
      <c r="J7450" s="118"/>
    </row>
    <row r="7451" spans="1:10" ht="12.75">
      <c r="A7451" s="118" t="s">
        <v>18939</v>
      </c>
      <c r="B7451" s="118" t="s">
        <v>26854</v>
      </c>
      <c r="C7451" s="118" t="b">
        <v>0</v>
      </c>
      <c r="D7451" s="118" t="e">
        <f t="shared" ca="1" si="1"/>
        <v>#NAME?</v>
      </c>
      <c r="E7451" s="118" t="s">
        <v>26832</v>
      </c>
      <c r="F7451" s="118" t="s">
        <v>26855</v>
      </c>
      <c r="G7451" s="118"/>
      <c r="H7451" s="118" t="s">
        <v>4276</v>
      </c>
      <c r="I7451" s="118" t="s">
        <v>26841</v>
      </c>
      <c r="J7451" s="118"/>
    </row>
    <row r="7452" spans="1:10" ht="12.75">
      <c r="A7452" s="118" t="s">
        <v>26856</v>
      </c>
      <c r="B7452" s="118" t="s">
        <v>26857</v>
      </c>
      <c r="C7452" s="118" t="b">
        <v>0</v>
      </c>
      <c r="D7452" s="118" t="e">
        <f t="shared" ca="1" si="1"/>
        <v>#NAME?</v>
      </c>
      <c r="E7452" s="118" t="s">
        <v>26858</v>
      </c>
      <c r="F7452" s="118" t="s">
        <v>26859</v>
      </c>
      <c r="G7452" s="118"/>
      <c r="H7452" s="118" t="s">
        <v>5607</v>
      </c>
      <c r="I7452" s="118" t="s">
        <v>7820</v>
      </c>
      <c r="J7452" s="118" t="s">
        <v>7820</v>
      </c>
    </row>
    <row r="7453" spans="1:10" ht="12.75">
      <c r="A7453" s="118" t="s">
        <v>1704</v>
      </c>
      <c r="B7453" s="118" t="s">
        <v>16947</v>
      </c>
      <c r="C7453" s="118" t="b">
        <v>0</v>
      </c>
      <c r="D7453" s="118" t="e">
        <f t="shared" ca="1" si="1"/>
        <v>#NAME?</v>
      </c>
      <c r="E7453" s="118" t="s">
        <v>26858</v>
      </c>
      <c r="F7453" s="118" t="s">
        <v>26860</v>
      </c>
      <c r="G7453" s="118"/>
      <c r="H7453" s="118" t="s">
        <v>54</v>
      </c>
      <c r="I7453" s="118" t="s">
        <v>7820</v>
      </c>
      <c r="J7453" s="118" t="s">
        <v>7820</v>
      </c>
    </row>
    <row r="7454" spans="1:10" ht="12.75">
      <c r="A7454" s="118" t="s">
        <v>2387</v>
      </c>
      <c r="B7454" s="118" t="s">
        <v>9885</v>
      </c>
      <c r="C7454" s="118" t="b">
        <v>0</v>
      </c>
      <c r="D7454" s="118" t="e">
        <f t="shared" ca="1" si="1"/>
        <v>#NAME?</v>
      </c>
      <c r="E7454" s="118" t="s">
        <v>26858</v>
      </c>
      <c r="F7454" s="118" t="s">
        <v>26861</v>
      </c>
      <c r="G7454" s="118"/>
      <c r="H7454" s="118" t="s">
        <v>4551</v>
      </c>
      <c r="I7454" s="118" t="s">
        <v>7820</v>
      </c>
      <c r="J7454" s="118" t="s">
        <v>7820</v>
      </c>
    </row>
    <row r="7455" spans="1:10" ht="12.75">
      <c r="A7455" s="118" t="s">
        <v>26862</v>
      </c>
      <c r="B7455" s="118" t="s">
        <v>26863</v>
      </c>
      <c r="C7455" s="118" t="b">
        <v>0</v>
      </c>
      <c r="D7455" s="118" t="e">
        <f t="shared" ca="1" si="1"/>
        <v>#NAME?</v>
      </c>
      <c r="E7455" s="118" t="s">
        <v>26864</v>
      </c>
      <c r="F7455" s="118" t="s">
        <v>26865</v>
      </c>
      <c r="G7455" s="118"/>
      <c r="H7455" s="118" t="s">
        <v>4278</v>
      </c>
      <c r="I7455" s="118" t="s">
        <v>11091</v>
      </c>
      <c r="J7455" s="118"/>
    </row>
    <row r="7456" spans="1:10" ht="12.75">
      <c r="A7456" s="118" t="s">
        <v>20326</v>
      </c>
      <c r="B7456" s="118" t="s">
        <v>18442</v>
      </c>
      <c r="C7456" s="118" t="b">
        <v>0</v>
      </c>
      <c r="D7456" s="118" t="e">
        <f t="shared" ca="1" si="1"/>
        <v>#NAME?</v>
      </c>
      <c r="E7456" s="118" t="s">
        <v>26864</v>
      </c>
      <c r="F7456" s="118" t="s">
        <v>26866</v>
      </c>
      <c r="G7456" s="118"/>
      <c r="H7456" s="118" t="s">
        <v>4278</v>
      </c>
      <c r="I7456" s="118" t="s">
        <v>11091</v>
      </c>
      <c r="J7456" s="118"/>
    </row>
    <row r="7457" spans="1:10" ht="12.75">
      <c r="A7457" s="118" t="s">
        <v>1069</v>
      </c>
      <c r="B7457" s="118" t="s">
        <v>26867</v>
      </c>
      <c r="C7457" s="118" t="b">
        <v>0</v>
      </c>
      <c r="D7457" s="118" t="e">
        <f t="shared" ca="1" si="1"/>
        <v>#NAME?</v>
      </c>
      <c r="E7457" s="118" t="s">
        <v>26864</v>
      </c>
      <c r="F7457" s="118" t="s">
        <v>26868</v>
      </c>
      <c r="G7457" s="118"/>
      <c r="H7457" s="118" t="s">
        <v>7611</v>
      </c>
      <c r="I7457" s="118" t="s">
        <v>11091</v>
      </c>
      <c r="J7457" s="118"/>
    </row>
    <row r="7458" spans="1:10" ht="12.75">
      <c r="A7458" s="118" t="s">
        <v>1903</v>
      </c>
      <c r="B7458" s="118" t="s">
        <v>26869</v>
      </c>
      <c r="C7458" s="118" t="b">
        <v>0</v>
      </c>
      <c r="D7458" s="118" t="e">
        <f t="shared" ca="1" si="1"/>
        <v>#NAME?</v>
      </c>
      <c r="E7458" s="118" t="s">
        <v>26870</v>
      </c>
      <c r="F7458" s="118" t="s">
        <v>26871</v>
      </c>
      <c r="G7458" s="118"/>
      <c r="H7458" s="118" t="s">
        <v>4276</v>
      </c>
      <c r="I7458" s="118" t="s">
        <v>9131</v>
      </c>
      <c r="J7458" s="118" t="s">
        <v>7622</v>
      </c>
    </row>
    <row r="7459" spans="1:10" ht="12.75">
      <c r="A7459" s="118" t="s">
        <v>1069</v>
      </c>
      <c r="B7459" s="118" t="s">
        <v>26872</v>
      </c>
      <c r="C7459" s="118" t="b">
        <v>0</v>
      </c>
      <c r="D7459" s="118" t="e">
        <f t="shared" ca="1" si="1"/>
        <v>#NAME?</v>
      </c>
      <c r="E7459" s="118" t="s">
        <v>26870</v>
      </c>
      <c r="F7459" s="118" t="s">
        <v>26873</v>
      </c>
      <c r="G7459" s="118"/>
      <c r="H7459" s="118" t="s">
        <v>10204</v>
      </c>
      <c r="I7459" s="118" t="s">
        <v>3131</v>
      </c>
      <c r="J7459" s="118" t="s">
        <v>7622</v>
      </c>
    </row>
    <row r="7460" spans="1:10" ht="12.75">
      <c r="A7460" s="118" t="s">
        <v>1069</v>
      </c>
      <c r="B7460" s="118" t="s">
        <v>26874</v>
      </c>
      <c r="C7460" s="118" t="b">
        <v>0</v>
      </c>
      <c r="D7460" s="118" t="e">
        <f t="shared" ca="1" si="1"/>
        <v>#NAME?</v>
      </c>
      <c r="E7460" s="118" t="s">
        <v>26875</v>
      </c>
      <c r="F7460" s="118" t="s">
        <v>26876</v>
      </c>
      <c r="G7460" s="118"/>
      <c r="H7460" s="118" t="s">
        <v>54</v>
      </c>
      <c r="I7460" s="118" t="s">
        <v>19602</v>
      </c>
      <c r="J7460" s="118" t="s">
        <v>8313</v>
      </c>
    </row>
    <row r="7461" spans="1:10" ht="12.75">
      <c r="A7461" s="118" t="s">
        <v>1688</v>
      </c>
      <c r="B7461" s="118" t="s">
        <v>26877</v>
      </c>
      <c r="C7461" s="118" t="b">
        <v>0</v>
      </c>
      <c r="D7461" s="118" t="e">
        <f t="shared" ca="1" si="1"/>
        <v>#NAME?</v>
      </c>
      <c r="E7461" s="118" t="s">
        <v>26875</v>
      </c>
      <c r="F7461" s="118" t="s">
        <v>26878</v>
      </c>
      <c r="G7461" s="118"/>
      <c r="H7461" s="118" t="s">
        <v>54</v>
      </c>
      <c r="I7461" s="118" t="s">
        <v>7820</v>
      </c>
      <c r="J7461" s="118" t="s">
        <v>7820</v>
      </c>
    </row>
    <row r="7462" spans="1:10" ht="12.75">
      <c r="A7462" s="118" t="s">
        <v>870</v>
      </c>
      <c r="B7462" s="118" t="s">
        <v>22625</v>
      </c>
      <c r="C7462" s="118" t="b">
        <v>0</v>
      </c>
      <c r="D7462" s="118" t="e">
        <f t="shared" ca="1" si="1"/>
        <v>#NAME?</v>
      </c>
      <c r="E7462" s="118" t="s">
        <v>26879</v>
      </c>
      <c r="F7462" s="118" t="s">
        <v>26880</v>
      </c>
      <c r="G7462" s="118"/>
      <c r="H7462" s="118" t="s">
        <v>5607</v>
      </c>
      <c r="I7462" s="118" t="s">
        <v>8726</v>
      </c>
      <c r="J7462" s="127" t="s">
        <v>8740</v>
      </c>
    </row>
    <row r="7463" spans="1:10" ht="12.75">
      <c r="A7463" s="118" t="s">
        <v>2682</v>
      </c>
      <c r="B7463" s="118" t="s">
        <v>26881</v>
      </c>
      <c r="C7463" s="118" t="b">
        <v>0</v>
      </c>
      <c r="D7463" s="118" t="e">
        <f t="shared" ca="1" si="1"/>
        <v>#NAME?</v>
      </c>
      <c r="E7463" s="118" t="s">
        <v>26879</v>
      </c>
      <c r="F7463" s="118" t="s">
        <v>26882</v>
      </c>
      <c r="G7463" s="118"/>
      <c r="H7463" s="118" t="s">
        <v>5264</v>
      </c>
      <c r="I7463" s="118" t="s">
        <v>8726</v>
      </c>
      <c r="J7463" s="127" t="s">
        <v>8740</v>
      </c>
    </row>
    <row r="7464" spans="1:10" ht="12.75">
      <c r="A7464" s="118" t="s">
        <v>1240</v>
      </c>
      <c r="B7464" s="118" t="s">
        <v>26883</v>
      </c>
      <c r="C7464" s="118" t="b">
        <v>0</v>
      </c>
      <c r="D7464" s="118" t="e">
        <f t="shared" ca="1" si="1"/>
        <v>#NAME?</v>
      </c>
      <c r="E7464" s="118" t="s">
        <v>26879</v>
      </c>
      <c r="F7464" s="118" t="s">
        <v>26884</v>
      </c>
      <c r="G7464" s="118"/>
      <c r="H7464" s="118" t="s">
        <v>4485</v>
      </c>
      <c r="I7464" s="118" t="s">
        <v>8726</v>
      </c>
      <c r="J7464" s="127" t="s">
        <v>8740</v>
      </c>
    </row>
    <row r="7465" spans="1:10" ht="12.75">
      <c r="A7465" s="118" t="s">
        <v>26885</v>
      </c>
      <c r="B7465" s="118" t="s">
        <v>26886</v>
      </c>
      <c r="C7465" s="118" t="b">
        <v>0</v>
      </c>
      <c r="D7465" s="118" t="e">
        <f t="shared" ca="1" si="1"/>
        <v>#NAME?</v>
      </c>
      <c r="E7465" s="118" t="s">
        <v>26879</v>
      </c>
      <c r="F7465" s="118" t="s">
        <v>26887</v>
      </c>
      <c r="G7465" s="118"/>
      <c r="H7465" s="118" t="s">
        <v>4485</v>
      </c>
      <c r="I7465" s="118" t="s">
        <v>8726</v>
      </c>
      <c r="J7465" s="127" t="s">
        <v>8740</v>
      </c>
    </row>
    <row r="7466" spans="1:10" ht="12.75">
      <c r="A7466" s="118" t="s">
        <v>2671</v>
      </c>
      <c r="B7466" s="118" t="s">
        <v>10361</v>
      </c>
      <c r="C7466" s="118" t="b">
        <v>0</v>
      </c>
      <c r="D7466" s="118" t="e">
        <f t="shared" ca="1" si="1"/>
        <v>#NAME?</v>
      </c>
      <c r="E7466" s="118" t="s">
        <v>5489</v>
      </c>
      <c r="F7466" s="118" t="s">
        <v>26888</v>
      </c>
      <c r="G7466" s="118"/>
      <c r="H7466" s="118" t="s">
        <v>4278</v>
      </c>
      <c r="I7466" s="118" t="s">
        <v>12003</v>
      </c>
      <c r="J7466" s="118" t="s">
        <v>7622</v>
      </c>
    </row>
    <row r="7467" spans="1:10" ht="12.75">
      <c r="A7467" s="118" t="s">
        <v>11354</v>
      </c>
      <c r="B7467" s="118" t="s">
        <v>26889</v>
      </c>
      <c r="C7467" s="118" t="b">
        <v>0</v>
      </c>
      <c r="D7467" s="118" t="e">
        <f t="shared" ca="1" si="1"/>
        <v>#NAME?</v>
      </c>
      <c r="E7467" s="118" t="s">
        <v>26890</v>
      </c>
      <c r="F7467" s="118" t="s">
        <v>26891</v>
      </c>
      <c r="G7467" s="118"/>
      <c r="H7467" s="118" t="s">
        <v>4276</v>
      </c>
      <c r="I7467" s="118" t="s">
        <v>7820</v>
      </c>
      <c r="J7467" s="118" t="s">
        <v>7820</v>
      </c>
    </row>
    <row r="7468" spans="1:10" ht="12.75">
      <c r="A7468" s="118" t="s">
        <v>8422</v>
      </c>
      <c r="B7468" s="118" t="s">
        <v>26892</v>
      </c>
      <c r="C7468" s="118" t="b">
        <v>0</v>
      </c>
      <c r="D7468" s="118" t="e">
        <f t="shared" ca="1" si="1"/>
        <v>#NAME?</v>
      </c>
      <c r="E7468" s="118" t="s">
        <v>26890</v>
      </c>
      <c r="F7468" s="118" t="s">
        <v>26893</v>
      </c>
      <c r="G7468" s="118"/>
      <c r="H7468" s="118" t="s">
        <v>4831</v>
      </c>
      <c r="I7468" s="118" t="s">
        <v>7820</v>
      </c>
      <c r="J7468" s="118" t="s">
        <v>7820</v>
      </c>
    </row>
    <row r="7469" spans="1:10" ht="12.75">
      <c r="A7469" s="118" t="s">
        <v>1666</v>
      </c>
      <c r="B7469" s="118" t="s">
        <v>26894</v>
      </c>
      <c r="C7469" s="118" t="b">
        <v>0</v>
      </c>
      <c r="D7469" s="118" t="e">
        <f t="shared" ca="1" si="1"/>
        <v>#NAME?</v>
      </c>
      <c r="E7469" s="118" t="s">
        <v>26890</v>
      </c>
      <c r="F7469" s="118" t="s">
        <v>26895</v>
      </c>
      <c r="G7469" s="118"/>
      <c r="H7469" s="118" t="s">
        <v>4872</v>
      </c>
      <c r="I7469" s="118" t="s">
        <v>7820</v>
      </c>
      <c r="J7469" s="118" t="s">
        <v>7820</v>
      </c>
    </row>
    <row r="7470" spans="1:10" ht="12.75">
      <c r="A7470" s="118" t="s">
        <v>11213</v>
      </c>
      <c r="B7470" s="118" t="s">
        <v>26896</v>
      </c>
      <c r="C7470" s="118" t="b">
        <v>0</v>
      </c>
      <c r="D7470" s="118" t="e">
        <f t="shared" ca="1" si="1"/>
        <v>#NAME?</v>
      </c>
      <c r="E7470" s="118" t="s">
        <v>26890</v>
      </c>
      <c r="F7470" s="118" t="s">
        <v>26897</v>
      </c>
      <c r="G7470" s="118"/>
      <c r="H7470" s="118" t="s">
        <v>7647</v>
      </c>
      <c r="I7470" s="118" t="s">
        <v>7820</v>
      </c>
      <c r="J7470" s="118" t="s">
        <v>7820</v>
      </c>
    </row>
    <row r="7471" spans="1:10" ht="12.75">
      <c r="A7471" s="118" t="s">
        <v>846</v>
      </c>
      <c r="B7471" s="118" t="s">
        <v>26898</v>
      </c>
      <c r="C7471" s="118" t="b">
        <v>0</v>
      </c>
      <c r="D7471" s="118" t="e">
        <f t="shared" ca="1" si="1"/>
        <v>#NAME?</v>
      </c>
      <c r="E7471" s="118" t="s">
        <v>26890</v>
      </c>
      <c r="F7471" s="118" t="s">
        <v>26899</v>
      </c>
      <c r="G7471" s="118"/>
      <c r="H7471" s="118" t="s">
        <v>4831</v>
      </c>
      <c r="I7471" s="118" t="s">
        <v>7820</v>
      </c>
      <c r="J7471" s="118" t="s">
        <v>7820</v>
      </c>
    </row>
    <row r="7472" spans="1:10" ht="12.75">
      <c r="A7472" s="118" t="s">
        <v>12454</v>
      </c>
      <c r="B7472" s="118" t="s">
        <v>26900</v>
      </c>
      <c r="C7472" s="118" t="b">
        <v>0</v>
      </c>
      <c r="D7472" s="118" t="e">
        <f t="shared" ca="1" si="1"/>
        <v>#NAME?</v>
      </c>
      <c r="E7472" s="118" t="s">
        <v>26890</v>
      </c>
      <c r="F7472" s="118" t="s">
        <v>26901</v>
      </c>
      <c r="G7472" s="118"/>
      <c r="H7472" s="118" t="s">
        <v>4276</v>
      </c>
      <c r="I7472" s="118" t="s">
        <v>7820</v>
      </c>
      <c r="J7472" s="118" t="s">
        <v>7820</v>
      </c>
    </row>
    <row r="7473" spans="1:10" ht="12.75">
      <c r="A7473" s="118" t="s">
        <v>2068</v>
      </c>
      <c r="B7473" s="118" t="s">
        <v>15202</v>
      </c>
      <c r="C7473" s="118" t="b">
        <v>0</v>
      </c>
      <c r="D7473" s="118" t="e">
        <f t="shared" ca="1" si="1"/>
        <v>#NAME?</v>
      </c>
      <c r="E7473" s="118" t="s">
        <v>26890</v>
      </c>
      <c r="F7473" s="118" t="s">
        <v>26902</v>
      </c>
      <c r="G7473" s="118"/>
      <c r="H7473" s="118" t="s">
        <v>26903</v>
      </c>
      <c r="I7473" s="118" t="s">
        <v>7820</v>
      </c>
      <c r="J7473" s="118" t="s">
        <v>7820</v>
      </c>
    </row>
    <row r="7474" spans="1:10" ht="12.75">
      <c r="A7474" s="118" t="s">
        <v>826</v>
      </c>
      <c r="B7474" s="118" t="s">
        <v>10794</v>
      </c>
      <c r="C7474" s="118" t="b">
        <v>0</v>
      </c>
      <c r="D7474" s="118" t="e">
        <f t="shared" ca="1" si="1"/>
        <v>#NAME?</v>
      </c>
      <c r="E7474" s="118" t="s">
        <v>26890</v>
      </c>
      <c r="F7474" s="118" t="s">
        <v>26904</v>
      </c>
      <c r="G7474" s="118"/>
      <c r="H7474" s="118" t="s">
        <v>4872</v>
      </c>
      <c r="I7474" s="118" t="s">
        <v>7820</v>
      </c>
      <c r="J7474" s="118" t="s">
        <v>7820</v>
      </c>
    </row>
    <row r="7475" spans="1:10" ht="12.75">
      <c r="A7475" s="118" t="s">
        <v>1484</v>
      </c>
      <c r="B7475" s="118" t="s">
        <v>16773</v>
      </c>
      <c r="C7475" s="118" t="b">
        <v>0</v>
      </c>
      <c r="D7475" s="118" t="e">
        <f t="shared" ca="1" si="1"/>
        <v>#NAME?</v>
      </c>
      <c r="E7475" s="118" t="s">
        <v>26890</v>
      </c>
      <c r="F7475" s="118" t="s">
        <v>26905</v>
      </c>
      <c r="G7475" s="118"/>
      <c r="H7475" s="118" t="s">
        <v>10204</v>
      </c>
      <c r="I7475" s="118" t="s">
        <v>7820</v>
      </c>
      <c r="J7475" s="118" t="s">
        <v>7820</v>
      </c>
    </row>
    <row r="7476" spans="1:10" ht="12.75">
      <c r="A7476" s="118" t="s">
        <v>1069</v>
      </c>
      <c r="B7476" s="118" t="s">
        <v>12886</v>
      </c>
      <c r="C7476" s="118" t="b">
        <v>0</v>
      </c>
      <c r="D7476" s="118" t="e">
        <f t="shared" ca="1" si="1"/>
        <v>#NAME?</v>
      </c>
      <c r="E7476" s="118" t="s">
        <v>26890</v>
      </c>
      <c r="F7476" s="118" t="s">
        <v>26906</v>
      </c>
      <c r="G7476" s="118"/>
      <c r="H7476" s="118" t="s">
        <v>26907</v>
      </c>
      <c r="I7476" s="118" t="s">
        <v>7820</v>
      </c>
      <c r="J7476" s="118" t="s">
        <v>7820</v>
      </c>
    </row>
    <row r="7477" spans="1:10" ht="12.75">
      <c r="A7477" s="118" t="s">
        <v>2135</v>
      </c>
      <c r="B7477" s="118" t="s">
        <v>26908</v>
      </c>
      <c r="C7477" s="118" t="b">
        <v>0</v>
      </c>
      <c r="D7477" s="118" t="e">
        <f t="shared" ca="1" si="1"/>
        <v>#NAME?</v>
      </c>
      <c r="E7477" s="118" t="s">
        <v>26890</v>
      </c>
      <c r="F7477" s="118" t="s">
        <v>26909</v>
      </c>
      <c r="G7477" s="118"/>
      <c r="H7477" s="118" t="s">
        <v>4485</v>
      </c>
      <c r="I7477" s="118" t="s">
        <v>7820</v>
      </c>
      <c r="J7477" s="118" t="s">
        <v>7820</v>
      </c>
    </row>
    <row r="7478" spans="1:10" ht="12.75">
      <c r="A7478" s="118" t="s">
        <v>1235</v>
      </c>
      <c r="B7478" s="118" t="s">
        <v>26910</v>
      </c>
      <c r="C7478" s="118" t="b">
        <v>0</v>
      </c>
      <c r="D7478" s="118" t="e">
        <f t="shared" ca="1" si="1"/>
        <v>#NAME?</v>
      </c>
      <c r="E7478" s="118" t="s">
        <v>26911</v>
      </c>
      <c r="F7478" s="118" t="s">
        <v>26912</v>
      </c>
      <c r="G7478" s="118"/>
      <c r="H7478" s="118" t="s">
        <v>4831</v>
      </c>
      <c r="I7478" s="118" t="s">
        <v>15681</v>
      </c>
      <c r="J7478" s="118" t="s">
        <v>10630</v>
      </c>
    </row>
    <row r="7479" spans="1:10" ht="12.75">
      <c r="A7479" s="118" t="s">
        <v>10467</v>
      </c>
      <c r="B7479" s="118" t="s">
        <v>26913</v>
      </c>
      <c r="C7479" s="118" t="b">
        <v>0</v>
      </c>
      <c r="D7479" s="118" t="e">
        <f t="shared" ca="1" si="1"/>
        <v>#NAME?</v>
      </c>
      <c r="E7479" s="118" t="s">
        <v>26911</v>
      </c>
      <c r="F7479" s="118" t="s">
        <v>26914</v>
      </c>
      <c r="G7479" s="118"/>
      <c r="H7479" s="118" t="s">
        <v>5607</v>
      </c>
      <c r="I7479" s="118" t="s">
        <v>15681</v>
      </c>
      <c r="J7479" s="118" t="s">
        <v>10630</v>
      </c>
    </row>
    <row r="7480" spans="1:10" ht="12.75">
      <c r="A7480" s="118" t="s">
        <v>826</v>
      </c>
      <c r="B7480" s="118" t="s">
        <v>2576</v>
      </c>
      <c r="C7480" s="118" t="b">
        <v>0</v>
      </c>
      <c r="D7480" s="118" t="e">
        <f t="shared" ca="1" si="1"/>
        <v>#NAME?</v>
      </c>
      <c r="E7480" s="118" t="s">
        <v>26911</v>
      </c>
      <c r="F7480" s="118" t="s">
        <v>26915</v>
      </c>
      <c r="G7480" s="118"/>
      <c r="H7480" s="118" t="s">
        <v>4485</v>
      </c>
      <c r="I7480" s="118" t="s">
        <v>15681</v>
      </c>
      <c r="J7480" s="118" t="s">
        <v>10630</v>
      </c>
    </row>
    <row r="7481" spans="1:10" ht="12.75">
      <c r="A7481" s="118" t="s">
        <v>798</v>
      </c>
      <c r="B7481" s="118" t="s">
        <v>23115</v>
      </c>
      <c r="C7481" s="118" t="b">
        <v>0</v>
      </c>
      <c r="D7481" s="118" t="e">
        <f t="shared" ca="1" si="1"/>
        <v>#NAME?</v>
      </c>
      <c r="E7481" s="118" t="s">
        <v>26911</v>
      </c>
      <c r="F7481" s="118" t="s">
        <v>26916</v>
      </c>
      <c r="G7481" s="118"/>
      <c r="H7481" s="118" t="s">
        <v>4278</v>
      </c>
      <c r="I7481" s="118" t="s">
        <v>15681</v>
      </c>
      <c r="J7481" s="118" t="s">
        <v>10630</v>
      </c>
    </row>
    <row r="7482" spans="1:10" ht="12.75">
      <c r="A7482" s="118" t="s">
        <v>940</v>
      </c>
      <c r="B7482" s="118" t="s">
        <v>26917</v>
      </c>
      <c r="C7482" s="118" t="b">
        <v>0</v>
      </c>
      <c r="D7482" s="118" t="e">
        <f t="shared" ca="1" si="1"/>
        <v>#NAME?</v>
      </c>
      <c r="E7482" s="118" t="s">
        <v>26911</v>
      </c>
      <c r="F7482" s="118" t="s">
        <v>26918</v>
      </c>
      <c r="G7482" s="118"/>
      <c r="H7482" s="118" t="s">
        <v>4278</v>
      </c>
      <c r="I7482" s="118" t="s">
        <v>15681</v>
      </c>
      <c r="J7482" s="118" t="s">
        <v>10630</v>
      </c>
    </row>
    <row r="7483" spans="1:10" ht="12.75">
      <c r="A7483" s="118" t="s">
        <v>1069</v>
      </c>
      <c r="B7483" s="118" t="s">
        <v>26919</v>
      </c>
      <c r="C7483" s="118" t="b">
        <v>0</v>
      </c>
      <c r="D7483" s="118" t="e">
        <f t="shared" ca="1" si="1"/>
        <v>#NAME?</v>
      </c>
      <c r="E7483" s="118" t="s">
        <v>26911</v>
      </c>
      <c r="F7483" s="118" t="s">
        <v>26920</v>
      </c>
      <c r="G7483" s="118"/>
      <c r="H7483" s="118" t="s">
        <v>4278</v>
      </c>
      <c r="I7483" s="118" t="s">
        <v>15681</v>
      </c>
      <c r="J7483" s="118" t="s">
        <v>10630</v>
      </c>
    </row>
    <row r="7484" spans="1:10" ht="12.75">
      <c r="A7484" s="118" t="s">
        <v>2290</v>
      </c>
      <c r="B7484" s="118" t="s">
        <v>26921</v>
      </c>
      <c r="C7484" s="118" t="b">
        <v>0</v>
      </c>
      <c r="D7484" s="118" t="e">
        <f t="shared" ca="1" si="1"/>
        <v>#NAME?</v>
      </c>
      <c r="E7484" s="118" t="s">
        <v>26922</v>
      </c>
      <c r="F7484" s="118" t="s">
        <v>26923</v>
      </c>
      <c r="G7484" s="118"/>
      <c r="H7484" s="118" t="s">
        <v>4276</v>
      </c>
      <c r="I7484" s="118" t="s">
        <v>9507</v>
      </c>
      <c r="J7484" s="118"/>
    </row>
    <row r="7485" spans="1:10" ht="12.75">
      <c r="A7485" s="118" t="s">
        <v>22826</v>
      </c>
      <c r="B7485" s="118" t="s">
        <v>12871</v>
      </c>
      <c r="C7485" s="118" t="b">
        <v>0</v>
      </c>
      <c r="D7485" s="118" t="e">
        <f t="shared" ca="1" si="1"/>
        <v>#NAME?</v>
      </c>
      <c r="E7485" s="118" t="s">
        <v>26924</v>
      </c>
      <c r="F7485" s="118" t="s">
        <v>26925</v>
      </c>
      <c r="G7485" s="118"/>
      <c r="H7485" s="118" t="s">
        <v>26926</v>
      </c>
      <c r="I7485" s="118" t="s">
        <v>8883</v>
      </c>
      <c r="J7485" s="118"/>
    </row>
    <row r="7486" spans="1:10" ht="12.75">
      <c r="A7486" s="118" t="s">
        <v>26927</v>
      </c>
      <c r="B7486" s="118" t="s">
        <v>8652</v>
      </c>
      <c r="C7486" s="118" t="b">
        <v>0</v>
      </c>
      <c r="D7486" s="118" t="e">
        <f t="shared" ca="1" si="1"/>
        <v>#NAME?</v>
      </c>
      <c r="E7486" s="118" t="s">
        <v>26924</v>
      </c>
      <c r="F7486" s="118" t="s">
        <v>26928</v>
      </c>
      <c r="G7486" s="118"/>
      <c r="H7486" s="118" t="s">
        <v>26929</v>
      </c>
      <c r="I7486" s="118" t="s">
        <v>8883</v>
      </c>
      <c r="J7486" s="118"/>
    </row>
    <row r="7487" spans="1:10" ht="12.75">
      <c r="A7487" s="118" t="s">
        <v>8422</v>
      </c>
      <c r="B7487" s="118" t="s">
        <v>26930</v>
      </c>
      <c r="C7487" s="118" t="b">
        <v>0</v>
      </c>
      <c r="D7487" s="118" t="e">
        <f t="shared" ca="1" si="1"/>
        <v>#NAME?</v>
      </c>
      <c r="E7487" s="118" t="s">
        <v>26931</v>
      </c>
      <c r="F7487" s="118" t="s">
        <v>26932</v>
      </c>
      <c r="G7487" s="118"/>
      <c r="H7487" s="118" t="s">
        <v>26933</v>
      </c>
      <c r="I7487" s="118" t="s">
        <v>13830</v>
      </c>
      <c r="J7487" s="118" t="s">
        <v>7795</v>
      </c>
    </row>
    <row r="7488" spans="1:10" ht="12.75">
      <c r="A7488" s="118" t="s">
        <v>1666</v>
      </c>
      <c r="B7488" s="118" t="s">
        <v>14692</v>
      </c>
      <c r="C7488" s="118" t="b">
        <v>0</v>
      </c>
      <c r="D7488" s="118" t="e">
        <f t="shared" ca="1" si="1"/>
        <v>#NAME?</v>
      </c>
      <c r="E7488" s="118" t="s">
        <v>26931</v>
      </c>
      <c r="F7488" s="118" t="s">
        <v>26934</v>
      </c>
      <c r="G7488" s="118"/>
      <c r="H7488" s="118" t="s">
        <v>54</v>
      </c>
      <c r="I7488" s="118" t="s">
        <v>13830</v>
      </c>
      <c r="J7488" s="118" t="s">
        <v>7795</v>
      </c>
    </row>
    <row r="7489" spans="1:10" ht="12.75">
      <c r="A7489" s="118" t="s">
        <v>9147</v>
      </c>
      <c r="B7489" s="118" t="s">
        <v>26935</v>
      </c>
      <c r="C7489" s="118" t="b">
        <v>0</v>
      </c>
      <c r="D7489" s="118" t="e">
        <f t="shared" ca="1" si="1"/>
        <v>#NAME?</v>
      </c>
      <c r="E7489" s="118" t="s">
        <v>26931</v>
      </c>
      <c r="F7489" s="118" t="s">
        <v>26936</v>
      </c>
      <c r="G7489" s="118"/>
      <c r="H7489" s="118" t="s">
        <v>7647</v>
      </c>
      <c r="I7489" s="118" t="s">
        <v>13830</v>
      </c>
      <c r="J7489" s="118" t="s">
        <v>7795</v>
      </c>
    </row>
    <row r="7490" spans="1:10" ht="12.75">
      <c r="A7490" s="118" t="s">
        <v>10589</v>
      </c>
      <c r="B7490" s="118" t="s">
        <v>9085</v>
      </c>
      <c r="C7490" s="118" t="b">
        <v>0</v>
      </c>
      <c r="D7490" s="118" t="e">
        <f t="shared" ca="1" si="1"/>
        <v>#NAME?</v>
      </c>
      <c r="E7490" s="118" t="s">
        <v>26931</v>
      </c>
      <c r="F7490" s="118" t="s">
        <v>26937</v>
      </c>
      <c r="G7490" s="118"/>
      <c r="H7490" s="118" t="s">
        <v>54</v>
      </c>
      <c r="I7490" s="118" t="s">
        <v>13830</v>
      </c>
      <c r="J7490" s="118" t="s">
        <v>7795</v>
      </c>
    </row>
    <row r="7491" spans="1:10" ht="12.75">
      <c r="A7491" s="118" t="s">
        <v>20140</v>
      </c>
      <c r="B7491" s="118" t="s">
        <v>19903</v>
      </c>
      <c r="C7491" s="118" t="b">
        <v>0</v>
      </c>
      <c r="D7491" s="118" t="e">
        <f t="shared" ca="1" si="1"/>
        <v>#NAME?</v>
      </c>
      <c r="E7491" s="118" t="s">
        <v>26931</v>
      </c>
      <c r="F7491" s="118" t="s">
        <v>26938</v>
      </c>
      <c r="G7491" s="118"/>
      <c r="H7491" s="118" t="s">
        <v>54</v>
      </c>
      <c r="I7491" s="118" t="s">
        <v>13830</v>
      </c>
      <c r="J7491" s="118" t="s">
        <v>7795</v>
      </c>
    </row>
    <row r="7492" spans="1:10" ht="12.75">
      <c r="A7492" s="118" t="s">
        <v>8431</v>
      </c>
      <c r="B7492" s="118" t="s">
        <v>26939</v>
      </c>
      <c r="C7492" s="118" t="b">
        <v>0</v>
      </c>
      <c r="D7492" s="118" t="e">
        <f t="shared" ca="1" si="1"/>
        <v>#NAME?</v>
      </c>
      <c r="E7492" s="118" t="s">
        <v>26931</v>
      </c>
      <c r="F7492" s="118" t="s">
        <v>26940</v>
      </c>
      <c r="G7492" s="118"/>
      <c r="H7492" s="118" t="s">
        <v>54</v>
      </c>
      <c r="I7492" s="118" t="s">
        <v>13830</v>
      </c>
      <c r="J7492" s="118" t="s">
        <v>7795</v>
      </c>
    </row>
    <row r="7493" spans="1:10" ht="12.75">
      <c r="A7493" s="118" t="s">
        <v>2377</v>
      </c>
      <c r="B7493" s="118" t="s">
        <v>8432</v>
      </c>
      <c r="C7493" s="118" t="b">
        <v>0</v>
      </c>
      <c r="D7493" s="118" t="e">
        <f t="shared" ca="1" si="1"/>
        <v>#NAME?</v>
      </c>
      <c r="E7493" s="118" t="s">
        <v>26931</v>
      </c>
      <c r="F7493" s="118" t="s">
        <v>26941</v>
      </c>
      <c r="G7493" s="118"/>
      <c r="H7493" s="118" t="s">
        <v>4831</v>
      </c>
      <c r="I7493" s="118" t="s">
        <v>13830</v>
      </c>
      <c r="J7493" s="118" t="s">
        <v>7795</v>
      </c>
    </row>
    <row r="7494" spans="1:10" ht="12.75">
      <c r="A7494" s="118" t="s">
        <v>11932</v>
      </c>
      <c r="B7494" s="118" t="s">
        <v>26942</v>
      </c>
      <c r="C7494" s="118" t="b">
        <v>0</v>
      </c>
      <c r="D7494" s="118" t="e">
        <f t="shared" ca="1" si="1"/>
        <v>#NAME?</v>
      </c>
      <c r="E7494" s="118" t="s">
        <v>26931</v>
      </c>
      <c r="F7494" s="118" t="s">
        <v>26943</v>
      </c>
      <c r="G7494" s="118"/>
      <c r="H7494" s="118" t="s">
        <v>4831</v>
      </c>
      <c r="I7494" s="118" t="s">
        <v>13830</v>
      </c>
      <c r="J7494" s="118" t="s">
        <v>7795</v>
      </c>
    </row>
    <row r="7495" spans="1:10" ht="12.75">
      <c r="A7495" s="118" t="s">
        <v>10288</v>
      </c>
      <c r="B7495" s="118" t="s">
        <v>12469</v>
      </c>
      <c r="C7495" s="118" t="b">
        <v>0</v>
      </c>
      <c r="D7495" s="118" t="e">
        <f t="shared" ca="1" si="1"/>
        <v>#NAME?</v>
      </c>
      <c r="E7495" s="118" t="s">
        <v>26931</v>
      </c>
      <c r="F7495" s="118" t="s">
        <v>26944</v>
      </c>
      <c r="G7495" s="118"/>
      <c r="H7495" s="118" t="s">
        <v>7647</v>
      </c>
      <c r="I7495" s="118" t="s">
        <v>13830</v>
      </c>
      <c r="J7495" s="118" t="s">
        <v>7795</v>
      </c>
    </row>
    <row r="7496" spans="1:10" ht="12.75">
      <c r="A7496" s="118" t="s">
        <v>1004</v>
      </c>
      <c r="B7496" s="118" t="s">
        <v>26945</v>
      </c>
      <c r="C7496" s="118" t="b">
        <v>0</v>
      </c>
      <c r="D7496" s="118" t="e">
        <f t="shared" ca="1" si="1"/>
        <v>#NAME?</v>
      </c>
      <c r="E7496" s="118" t="s">
        <v>26931</v>
      </c>
      <c r="F7496" s="118" t="s">
        <v>26946</v>
      </c>
      <c r="G7496" s="118"/>
      <c r="H7496" s="118" t="s">
        <v>4831</v>
      </c>
      <c r="I7496" s="118" t="s">
        <v>13830</v>
      </c>
      <c r="J7496" s="118" t="s">
        <v>7795</v>
      </c>
    </row>
    <row r="7497" spans="1:10" ht="12.75">
      <c r="A7497" s="118" t="s">
        <v>26947</v>
      </c>
      <c r="B7497" s="118" t="s">
        <v>26948</v>
      </c>
      <c r="C7497" s="118" t="b">
        <v>0</v>
      </c>
      <c r="D7497" s="118" t="e">
        <f t="shared" ca="1" si="1"/>
        <v>#NAME?</v>
      </c>
      <c r="E7497" s="118" t="s">
        <v>26931</v>
      </c>
      <c r="F7497" s="118" t="s">
        <v>26949</v>
      </c>
      <c r="G7497" s="118"/>
      <c r="H7497" s="118" t="s">
        <v>8474</v>
      </c>
      <c r="I7497" s="118" t="s">
        <v>13830</v>
      </c>
      <c r="J7497" s="118" t="s">
        <v>7795</v>
      </c>
    </row>
    <row r="7498" spans="1:10" ht="12.75">
      <c r="A7498" s="118" t="s">
        <v>16844</v>
      </c>
      <c r="B7498" s="118" t="s">
        <v>26950</v>
      </c>
      <c r="C7498" s="118" t="b">
        <v>0</v>
      </c>
      <c r="D7498" s="118" t="e">
        <f t="shared" ca="1" si="1"/>
        <v>#NAME?</v>
      </c>
      <c r="E7498" s="118" t="s">
        <v>26951</v>
      </c>
      <c r="F7498" s="118" t="s">
        <v>26952</v>
      </c>
      <c r="G7498" s="118"/>
      <c r="H7498" s="118" t="s">
        <v>5302</v>
      </c>
      <c r="I7498" s="118" t="s">
        <v>17454</v>
      </c>
      <c r="J7498" s="118" t="s">
        <v>7636</v>
      </c>
    </row>
    <row r="7499" spans="1:10" ht="12.75">
      <c r="A7499" s="118" t="s">
        <v>26953</v>
      </c>
      <c r="B7499" s="118" t="s">
        <v>18356</v>
      </c>
      <c r="C7499" s="118" t="b">
        <v>0</v>
      </c>
      <c r="D7499" s="118" t="e">
        <f t="shared" ca="1" si="1"/>
        <v>#NAME?</v>
      </c>
      <c r="E7499" s="118" t="s">
        <v>26954</v>
      </c>
      <c r="F7499" s="118" t="s">
        <v>26955</v>
      </c>
      <c r="G7499" s="118"/>
      <c r="H7499" s="118" t="s">
        <v>4485</v>
      </c>
      <c r="I7499" s="118" t="s">
        <v>10351</v>
      </c>
      <c r="J7499" s="118" t="s">
        <v>7622</v>
      </c>
    </row>
    <row r="7500" spans="1:10" ht="12.75">
      <c r="A7500" s="118" t="s">
        <v>26956</v>
      </c>
      <c r="B7500" s="118" t="s">
        <v>26957</v>
      </c>
      <c r="C7500" s="118" t="b">
        <v>0</v>
      </c>
      <c r="D7500" s="118" t="e">
        <f t="shared" ca="1" si="1"/>
        <v>#NAME?</v>
      </c>
      <c r="E7500" s="118" t="s">
        <v>26954</v>
      </c>
      <c r="F7500" s="118" t="s">
        <v>26958</v>
      </c>
      <c r="G7500" s="118"/>
      <c r="H7500" s="118" t="s">
        <v>4485</v>
      </c>
      <c r="I7500" s="118" t="s">
        <v>10351</v>
      </c>
      <c r="J7500" s="118" t="s">
        <v>7622</v>
      </c>
    </row>
    <row r="7501" spans="1:10" ht="12.75">
      <c r="A7501" s="118" t="s">
        <v>2068</v>
      </c>
      <c r="B7501" s="118" t="s">
        <v>26959</v>
      </c>
      <c r="C7501" s="118" t="b">
        <v>0</v>
      </c>
      <c r="D7501" s="118" t="e">
        <f t="shared" ca="1" si="1"/>
        <v>#NAME?</v>
      </c>
      <c r="E7501" s="118" t="s">
        <v>26954</v>
      </c>
      <c r="F7501" s="118" t="s">
        <v>26960</v>
      </c>
      <c r="G7501" s="118"/>
      <c r="H7501" s="118" t="s">
        <v>4831</v>
      </c>
      <c r="I7501" s="118" t="s">
        <v>10351</v>
      </c>
      <c r="J7501" s="118" t="s">
        <v>7622</v>
      </c>
    </row>
    <row r="7502" spans="1:10" ht="12.75">
      <c r="A7502" s="118" t="s">
        <v>1591</v>
      </c>
      <c r="B7502" s="118" t="s">
        <v>26961</v>
      </c>
      <c r="C7502" s="118" t="b">
        <v>0</v>
      </c>
      <c r="D7502" s="118" t="e">
        <f t="shared" ca="1" si="1"/>
        <v>#NAME?</v>
      </c>
      <c r="E7502" s="118" t="s">
        <v>26954</v>
      </c>
      <c r="F7502" s="118" t="s">
        <v>26962</v>
      </c>
      <c r="G7502" s="118"/>
      <c r="H7502" s="118" t="s">
        <v>4278</v>
      </c>
      <c r="I7502" s="118" t="s">
        <v>10351</v>
      </c>
      <c r="J7502" s="118" t="s">
        <v>7622</v>
      </c>
    </row>
    <row r="7503" spans="1:10" ht="12.75">
      <c r="A7503" s="118" t="s">
        <v>1591</v>
      </c>
      <c r="B7503" s="118" t="s">
        <v>26963</v>
      </c>
      <c r="C7503" s="118" t="b">
        <v>0</v>
      </c>
      <c r="D7503" s="118" t="e">
        <f t="shared" ca="1" si="1"/>
        <v>#NAME?</v>
      </c>
      <c r="E7503" s="118" t="s">
        <v>26954</v>
      </c>
      <c r="F7503" s="118" t="s">
        <v>26964</v>
      </c>
      <c r="G7503" s="118"/>
      <c r="H7503" s="118" t="s">
        <v>54</v>
      </c>
      <c r="I7503" s="118" t="s">
        <v>10351</v>
      </c>
      <c r="J7503" s="118" t="s">
        <v>7622</v>
      </c>
    </row>
    <row r="7504" spans="1:10" ht="12.75">
      <c r="A7504" s="118" t="s">
        <v>1591</v>
      </c>
      <c r="B7504" s="118" t="s">
        <v>11579</v>
      </c>
      <c r="C7504" s="118" t="b">
        <v>0</v>
      </c>
      <c r="D7504" s="118" t="e">
        <f t="shared" ca="1" si="1"/>
        <v>#NAME?</v>
      </c>
      <c r="E7504" s="118" t="s">
        <v>26954</v>
      </c>
      <c r="F7504" s="118" t="s">
        <v>26965</v>
      </c>
      <c r="G7504" s="118"/>
      <c r="H7504" s="118" t="s">
        <v>4831</v>
      </c>
      <c r="I7504" s="118" t="s">
        <v>10351</v>
      </c>
      <c r="J7504" s="118" t="s">
        <v>7622</v>
      </c>
    </row>
    <row r="7505" spans="1:10" ht="12.75">
      <c r="A7505" s="118" t="s">
        <v>1026</v>
      </c>
      <c r="B7505" s="118" t="s">
        <v>26966</v>
      </c>
      <c r="C7505" s="118" t="b">
        <v>0</v>
      </c>
      <c r="D7505" s="118" t="e">
        <f t="shared" ca="1" si="1"/>
        <v>#NAME?</v>
      </c>
      <c r="E7505" s="118" t="s">
        <v>26954</v>
      </c>
      <c r="F7505" s="118" t="s">
        <v>26967</v>
      </c>
      <c r="G7505" s="118"/>
      <c r="H7505" s="118" t="s">
        <v>4278</v>
      </c>
      <c r="I7505" s="118" t="s">
        <v>10351</v>
      </c>
      <c r="J7505" s="118" t="s">
        <v>7622</v>
      </c>
    </row>
    <row r="7506" spans="1:10" ht="12.75">
      <c r="A7506" s="118" t="s">
        <v>1026</v>
      </c>
      <c r="B7506" s="118" t="s">
        <v>26968</v>
      </c>
      <c r="C7506" s="118" t="b">
        <v>0</v>
      </c>
      <c r="D7506" s="118" t="e">
        <f t="shared" ca="1" si="1"/>
        <v>#NAME?</v>
      </c>
      <c r="E7506" s="118" t="s">
        <v>26954</v>
      </c>
      <c r="F7506" s="118" t="s">
        <v>26969</v>
      </c>
      <c r="G7506" s="118"/>
      <c r="H7506" s="118" t="s">
        <v>54</v>
      </c>
      <c r="I7506" s="118" t="s">
        <v>10351</v>
      </c>
      <c r="J7506" s="118" t="s">
        <v>7622</v>
      </c>
    </row>
    <row r="7507" spans="1:10" ht="12.75">
      <c r="A7507" s="118" t="s">
        <v>882</v>
      </c>
      <c r="B7507" s="118" t="s">
        <v>21310</v>
      </c>
      <c r="C7507" s="118" t="b">
        <v>0</v>
      </c>
      <c r="D7507" s="118" t="e">
        <f t="shared" ca="1" si="1"/>
        <v>#NAME?</v>
      </c>
      <c r="E7507" s="118" t="s">
        <v>26954</v>
      </c>
      <c r="F7507" s="118" t="s">
        <v>26970</v>
      </c>
      <c r="G7507" s="118"/>
      <c r="H7507" s="118" t="s">
        <v>54</v>
      </c>
      <c r="I7507" s="118" t="s">
        <v>10351</v>
      </c>
      <c r="J7507" s="118" t="s">
        <v>7622</v>
      </c>
    </row>
    <row r="7508" spans="1:10" ht="12.75">
      <c r="A7508" s="118" t="s">
        <v>882</v>
      </c>
      <c r="B7508" s="118" t="s">
        <v>26971</v>
      </c>
      <c r="C7508" s="118" t="b">
        <v>0</v>
      </c>
      <c r="D7508" s="118" t="e">
        <f t="shared" ca="1" si="1"/>
        <v>#NAME?</v>
      </c>
      <c r="E7508" s="118" t="s">
        <v>26954</v>
      </c>
      <c r="F7508" s="118" t="s">
        <v>26972</v>
      </c>
      <c r="G7508" s="118"/>
      <c r="H7508" s="118" t="s">
        <v>4831</v>
      </c>
      <c r="I7508" s="118" t="s">
        <v>10351</v>
      </c>
      <c r="J7508" s="118" t="s">
        <v>7622</v>
      </c>
    </row>
    <row r="7509" spans="1:10" ht="12.75">
      <c r="A7509" s="118" t="s">
        <v>1484</v>
      </c>
      <c r="B7509" s="118" t="s">
        <v>21272</v>
      </c>
      <c r="C7509" s="118" t="b">
        <v>0</v>
      </c>
      <c r="D7509" s="118" t="e">
        <f t="shared" ca="1" si="1"/>
        <v>#NAME?</v>
      </c>
      <c r="E7509" s="118" t="s">
        <v>26954</v>
      </c>
      <c r="F7509" s="118" t="s">
        <v>26973</v>
      </c>
      <c r="G7509" s="118"/>
      <c r="H7509" s="118" t="s">
        <v>7784</v>
      </c>
      <c r="I7509" s="118" t="s">
        <v>10351</v>
      </c>
      <c r="J7509" s="118" t="s">
        <v>7622</v>
      </c>
    </row>
    <row r="7510" spans="1:10" ht="12.75">
      <c r="A7510" s="118" t="s">
        <v>10711</v>
      </c>
      <c r="B7510" s="118" t="s">
        <v>8826</v>
      </c>
      <c r="C7510" s="118" t="b">
        <v>0</v>
      </c>
      <c r="D7510" s="118" t="e">
        <f t="shared" ca="1" si="1"/>
        <v>#NAME?</v>
      </c>
      <c r="E7510" s="118" t="s">
        <v>26954</v>
      </c>
      <c r="F7510" s="118" t="s">
        <v>26974</v>
      </c>
      <c r="G7510" s="118"/>
      <c r="H7510" s="118" t="s">
        <v>54</v>
      </c>
      <c r="I7510" s="118" t="s">
        <v>10351</v>
      </c>
      <c r="J7510" s="118" t="s">
        <v>7622</v>
      </c>
    </row>
    <row r="7511" spans="1:10" ht="12.75">
      <c r="A7511" s="118" t="s">
        <v>26975</v>
      </c>
      <c r="B7511" s="118" t="s">
        <v>26976</v>
      </c>
      <c r="C7511" s="118" t="b">
        <v>0</v>
      </c>
      <c r="D7511" s="118" t="e">
        <f t="shared" ca="1" si="1"/>
        <v>#NAME?</v>
      </c>
      <c r="E7511" s="118" t="s">
        <v>26954</v>
      </c>
      <c r="F7511" s="118" t="s">
        <v>26977</v>
      </c>
      <c r="G7511" s="118"/>
      <c r="H7511" s="118" t="s">
        <v>4485</v>
      </c>
      <c r="I7511" s="118" t="s">
        <v>10351</v>
      </c>
      <c r="J7511" s="118" t="s">
        <v>7622</v>
      </c>
    </row>
    <row r="7512" spans="1:10" ht="12.75">
      <c r="A7512" s="118" t="s">
        <v>26978</v>
      </c>
      <c r="B7512" s="118" t="s">
        <v>26979</v>
      </c>
      <c r="C7512" s="118" t="b">
        <v>0</v>
      </c>
      <c r="D7512" s="118" t="e">
        <f t="shared" ca="1" si="1"/>
        <v>#NAME?</v>
      </c>
      <c r="E7512" s="118" t="s">
        <v>26954</v>
      </c>
      <c r="F7512" s="118" t="s">
        <v>26980</v>
      </c>
      <c r="G7512" s="118"/>
      <c r="H7512" s="118" t="s">
        <v>54</v>
      </c>
      <c r="I7512" s="118" t="s">
        <v>10351</v>
      </c>
      <c r="J7512" s="118" t="s">
        <v>7622</v>
      </c>
    </row>
    <row r="7513" spans="1:10" ht="12.75">
      <c r="A7513" s="118" t="s">
        <v>7851</v>
      </c>
      <c r="B7513" s="118" t="s">
        <v>12594</v>
      </c>
      <c r="C7513" s="118" t="b">
        <v>0</v>
      </c>
      <c r="D7513" s="118" t="e">
        <f t="shared" ca="1" si="1"/>
        <v>#NAME?</v>
      </c>
      <c r="E7513" s="118" t="s">
        <v>26981</v>
      </c>
      <c r="F7513" s="118" t="s">
        <v>26982</v>
      </c>
      <c r="G7513" s="118"/>
      <c r="H7513" s="118" t="s">
        <v>4276</v>
      </c>
      <c r="I7513" s="118" t="s">
        <v>8620</v>
      </c>
      <c r="J7513" s="118"/>
    </row>
    <row r="7514" spans="1:10" ht="12.75">
      <c r="A7514" s="118" t="s">
        <v>7924</v>
      </c>
      <c r="B7514" s="118" t="s">
        <v>26983</v>
      </c>
      <c r="C7514" s="118" t="b">
        <v>0</v>
      </c>
      <c r="D7514" s="118" t="e">
        <f t="shared" ca="1" si="1"/>
        <v>#NAME?</v>
      </c>
      <c r="E7514" s="118" t="s">
        <v>26981</v>
      </c>
      <c r="F7514" s="118" t="s">
        <v>26984</v>
      </c>
      <c r="G7514" s="118"/>
      <c r="H7514" s="118" t="s">
        <v>5961</v>
      </c>
      <c r="I7514" s="118" t="s">
        <v>8620</v>
      </c>
      <c r="J7514" s="118"/>
    </row>
    <row r="7515" spans="1:10" ht="12.75">
      <c r="A7515" s="118" t="s">
        <v>11213</v>
      </c>
      <c r="B7515" s="118" t="s">
        <v>12414</v>
      </c>
      <c r="C7515" s="118" t="b">
        <v>0</v>
      </c>
      <c r="D7515" s="118" t="e">
        <f t="shared" ca="1" si="1"/>
        <v>#NAME?</v>
      </c>
      <c r="E7515" s="118" t="s">
        <v>26985</v>
      </c>
      <c r="F7515" s="118" t="s">
        <v>26986</v>
      </c>
      <c r="G7515" s="118"/>
      <c r="H7515" s="118" t="s">
        <v>4278</v>
      </c>
      <c r="I7515" s="118" t="s">
        <v>26987</v>
      </c>
      <c r="J7515" s="118"/>
    </row>
    <row r="7516" spans="1:10" ht="12.75">
      <c r="A7516" s="118" t="s">
        <v>846</v>
      </c>
      <c r="B7516" s="118" t="s">
        <v>26988</v>
      </c>
      <c r="C7516" s="118" t="b">
        <v>0</v>
      </c>
      <c r="D7516" s="118" t="e">
        <f t="shared" ca="1" si="1"/>
        <v>#NAME?</v>
      </c>
      <c r="E7516" s="118" t="s">
        <v>26989</v>
      </c>
      <c r="F7516" s="118" t="s">
        <v>26990</v>
      </c>
      <c r="G7516" s="118"/>
      <c r="H7516" s="118" t="s">
        <v>4276</v>
      </c>
      <c r="I7516" s="118" t="s">
        <v>7820</v>
      </c>
      <c r="J7516" s="118" t="s">
        <v>7820</v>
      </c>
    </row>
    <row r="7517" spans="1:10" ht="12.75">
      <c r="A7517" s="118" t="s">
        <v>11602</v>
      </c>
      <c r="B7517" s="118" t="s">
        <v>26991</v>
      </c>
      <c r="C7517" s="118" t="b">
        <v>0</v>
      </c>
      <c r="D7517" s="118" t="e">
        <f t="shared" ca="1" si="1"/>
        <v>#NAME?</v>
      </c>
      <c r="E7517" s="118" t="s">
        <v>26989</v>
      </c>
      <c r="F7517" s="118" t="s">
        <v>26992</v>
      </c>
      <c r="G7517" s="118"/>
      <c r="H7517" s="118" t="s">
        <v>7647</v>
      </c>
      <c r="I7517" s="118" t="s">
        <v>7820</v>
      </c>
      <c r="J7517" s="118" t="s">
        <v>7820</v>
      </c>
    </row>
    <row r="7518" spans="1:10" ht="12.75">
      <c r="A7518" s="118" t="s">
        <v>10738</v>
      </c>
      <c r="B7518" s="118" t="s">
        <v>26993</v>
      </c>
      <c r="C7518" s="118" t="b">
        <v>0</v>
      </c>
      <c r="D7518" s="118" t="e">
        <f t="shared" ca="1" si="1"/>
        <v>#NAME?</v>
      </c>
      <c r="E7518" s="118" t="s">
        <v>26989</v>
      </c>
      <c r="F7518" s="118" t="s">
        <v>26994</v>
      </c>
      <c r="G7518" s="118"/>
      <c r="H7518" s="118" t="s">
        <v>4276</v>
      </c>
      <c r="I7518" s="118" t="s">
        <v>7820</v>
      </c>
      <c r="J7518" s="118" t="s">
        <v>7820</v>
      </c>
    </row>
    <row r="7519" spans="1:10" ht="12.75">
      <c r="A7519" s="118" t="s">
        <v>1266</v>
      </c>
      <c r="B7519" s="118" t="s">
        <v>26995</v>
      </c>
      <c r="C7519" s="118" t="b">
        <v>0</v>
      </c>
      <c r="D7519" s="118" t="e">
        <f t="shared" ca="1" si="1"/>
        <v>#NAME?</v>
      </c>
      <c r="E7519" s="118" t="s">
        <v>3614</v>
      </c>
      <c r="F7519" s="118" t="s">
        <v>26996</v>
      </c>
      <c r="G7519" s="118"/>
      <c r="H7519" s="118" t="s">
        <v>4278</v>
      </c>
      <c r="I7519" s="118" t="s">
        <v>13101</v>
      </c>
      <c r="J7519" s="118"/>
    </row>
    <row r="7520" spans="1:10" ht="12.75">
      <c r="A7520" s="118" t="s">
        <v>9025</v>
      </c>
      <c r="B7520" s="118" t="s">
        <v>26997</v>
      </c>
      <c r="C7520" s="118" t="b">
        <v>0</v>
      </c>
      <c r="D7520" s="118" t="e">
        <f t="shared" ca="1" si="1"/>
        <v>#NAME?</v>
      </c>
      <c r="E7520" s="118" t="s">
        <v>3614</v>
      </c>
      <c r="F7520" s="118" t="s">
        <v>26998</v>
      </c>
      <c r="G7520" s="118"/>
      <c r="H7520" s="118" t="s">
        <v>4485</v>
      </c>
      <c r="I7520" s="118" t="s">
        <v>13101</v>
      </c>
      <c r="J7520" s="118"/>
    </row>
    <row r="7521" spans="1:10" ht="12.75">
      <c r="A7521" s="118" t="s">
        <v>9762</v>
      </c>
      <c r="B7521" s="118" t="s">
        <v>26999</v>
      </c>
      <c r="C7521" s="118" t="b">
        <v>0</v>
      </c>
      <c r="D7521" s="118" t="e">
        <f t="shared" ca="1" si="1"/>
        <v>#NAME?</v>
      </c>
      <c r="E7521" s="118" t="s">
        <v>27000</v>
      </c>
      <c r="F7521" s="118" t="s">
        <v>27001</v>
      </c>
      <c r="G7521" s="118"/>
      <c r="H7521" s="118" t="s">
        <v>5607</v>
      </c>
      <c r="I7521" s="118" t="s">
        <v>7820</v>
      </c>
      <c r="J7521" s="118" t="s">
        <v>7820</v>
      </c>
    </row>
    <row r="7522" spans="1:10" ht="12.75">
      <c r="A7522" s="118" t="s">
        <v>11652</v>
      </c>
      <c r="B7522" s="118" t="s">
        <v>12835</v>
      </c>
      <c r="C7522" s="118" t="b">
        <v>0</v>
      </c>
      <c r="D7522" s="118" t="e">
        <f t="shared" ca="1" si="1"/>
        <v>#NAME?</v>
      </c>
      <c r="E7522" s="118" t="s">
        <v>27000</v>
      </c>
      <c r="F7522" s="118" t="s">
        <v>27002</v>
      </c>
      <c r="G7522" s="118"/>
      <c r="H7522" s="118" t="s">
        <v>54</v>
      </c>
      <c r="I7522" s="118" t="s">
        <v>7820</v>
      </c>
      <c r="J7522" s="118" t="s">
        <v>7820</v>
      </c>
    </row>
    <row r="7523" spans="1:10" ht="12.75">
      <c r="A7523" s="118" t="s">
        <v>8889</v>
      </c>
      <c r="B7523" s="118" t="s">
        <v>12871</v>
      </c>
      <c r="C7523" s="118" t="b">
        <v>0</v>
      </c>
      <c r="D7523" s="118" t="e">
        <f t="shared" ca="1" si="1"/>
        <v>#NAME?</v>
      </c>
      <c r="E7523" s="118" t="s">
        <v>27000</v>
      </c>
      <c r="F7523" s="118" t="s">
        <v>27003</v>
      </c>
      <c r="G7523" s="118"/>
      <c r="H7523" s="118" t="s">
        <v>4831</v>
      </c>
      <c r="I7523" s="118" t="s">
        <v>7820</v>
      </c>
      <c r="J7523" s="118" t="s">
        <v>7820</v>
      </c>
    </row>
    <row r="7524" spans="1:10" ht="12.75">
      <c r="A7524" s="118" t="s">
        <v>8422</v>
      </c>
      <c r="B7524" s="118" t="s">
        <v>8581</v>
      </c>
      <c r="C7524" s="118" t="b">
        <v>0</v>
      </c>
      <c r="D7524" s="118" t="e">
        <f t="shared" ca="1" si="1"/>
        <v>#NAME?</v>
      </c>
      <c r="E7524" s="118" t="s">
        <v>27000</v>
      </c>
      <c r="F7524" s="118" t="s">
        <v>27004</v>
      </c>
      <c r="G7524" s="118"/>
      <c r="H7524" s="118" t="s">
        <v>5607</v>
      </c>
      <c r="I7524" s="118" t="s">
        <v>7820</v>
      </c>
      <c r="J7524" s="118" t="s">
        <v>7820</v>
      </c>
    </row>
    <row r="7525" spans="1:10" ht="12.75">
      <c r="A7525" s="118" t="s">
        <v>920</v>
      </c>
      <c r="B7525" s="118" t="s">
        <v>27005</v>
      </c>
      <c r="C7525" s="118" t="b">
        <v>0</v>
      </c>
      <c r="D7525" s="118" t="e">
        <f t="shared" ca="1" si="1"/>
        <v>#NAME?</v>
      </c>
      <c r="E7525" s="118" t="s">
        <v>27000</v>
      </c>
      <c r="F7525" s="118" t="s">
        <v>27006</v>
      </c>
      <c r="G7525" s="118"/>
      <c r="H7525" s="118" t="s">
        <v>54</v>
      </c>
      <c r="I7525" s="118" t="s">
        <v>7820</v>
      </c>
      <c r="J7525" s="118" t="s">
        <v>7820</v>
      </c>
    </row>
    <row r="7526" spans="1:10" ht="12.75">
      <c r="A7526" s="118" t="s">
        <v>8178</v>
      </c>
      <c r="B7526" s="118" t="s">
        <v>27007</v>
      </c>
      <c r="C7526" s="118" t="b">
        <v>0</v>
      </c>
      <c r="D7526" s="118" t="e">
        <f t="shared" ca="1" si="1"/>
        <v>#NAME?</v>
      </c>
      <c r="E7526" s="118" t="s">
        <v>27000</v>
      </c>
      <c r="F7526" s="118" t="s">
        <v>27008</v>
      </c>
      <c r="G7526" s="118"/>
      <c r="H7526" s="118" t="s">
        <v>16023</v>
      </c>
      <c r="I7526" s="118" t="s">
        <v>7820</v>
      </c>
      <c r="J7526" s="118" t="s">
        <v>7820</v>
      </c>
    </row>
    <row r="7527" spans="1:10" ht="12.75">
      <c r="A7527" s="118" t="s">
        <v>1340</v>
      </c>
      <c r="B7527" s="118" t="s">
        <v>11125</v>
      </c>
      <c r="C7527" s="118" t="b">
        <v>0</v>
      </c>
      <c r="D7527" s="118" t="e">
        <f t="shared" ca="1" si="1"/>
        <v>#NAME?</v>
      </c>
      <c r="E7527" s="118" t="s">
        <v>27000</v>
      </c>
      <c r="F7527" s="118" t="s">
        <v>27009</v>
      </c>
      <c r="G7527" s="118"/>
      <c r="H7527" s="118" t="s">
        <v>8602</v>
      </c>
      <c r="I7527" s="118" t="s">
        <v>7820</v>
      </c>
      <c r="J7527" s="118" t="s">
        <v>7820</v>
      </c>
    </row>
    <row r="7528" spans="1:10" ht="12.75">
      <c r="A7528" s="118" t="s">
        <v>8195</v>
      </c>
      <c r="B7528" s="118" t="s">
        <v>27010</v>
      </c>
      <c r="C7528" s="118" t="b">
        <v>0</v>
      </c>
      <c r="D7528" s="118" t="e">
        <f t="shared" ca="1" si="1"/>
        <v>#NAME?</v>
      </c>
      <c r="E7528" s="118" t="s">
        <v>27000</v>
      </c>
      <c r="F7528" s="118" t="s">
        <v>27011</v>
      </c>
      <c r="G7528" s="118"/>
      <c r="H7528" s="118" t="s">
        <v>6031</v>
      </c>
      <c r="I7528" s="118" t="s">
        <v>7820</v>
      </c>
      <c r="J7528" s="118" t="s">
        <v>7820</v>
      </c>
    </row>
    <row r="7529" spans="1:10" ht="12.75">
      <c r="A7529" s="118" t="s">
        <v>1872</v>
      </c>
      <c r="B7529" s="118" t="s">
        <v>27012</v>
      </c>
      <c r="C7529" s="118" t="b">
        <v>0</v>
      </c>
      <c r="D7529" s="118" t="e">
        <f t="shared" ca="1" si="1"/>
        <v>#NAME?</v>
      </c>
      <c r="E7529" s="118" t="s">
        <v>27000</v>
      </c>
      <c r="F7529" s="118" t="s">
        <v>27013</v>
      </c>
      <c r="G7529" s="118"/>
      <c r="H7529" s="118" t="s">
        <v>54</v>
      </c>
      <c r="I7529" s="118" t="s">
        <v>7820</v>
      </c>
      <c r="J7529" s="118" t="s">
        <v>7820</v>
      </c>
    </row>
    <row r="7530" spans="1:10" ht="12.75">
      <c r="A7530" s="118" t="s">
        <v>17031</v>
      </c>
      <c r="B7530" s="118" t="s">
        <v>18829</v>
      </c>
      <c r="C7530" s="118" t="b">
        <v>0</v>
      </c>
      <c r="D7530" s="118" t="e">
        <f t="shared" ca="1" si="1"/>
        <v>#NAME?</v>
      </c>
      <c r="E7530" s="118" t="s">
        <v>27014</v>
      </c>
      <c r="F7530" s="118" t="s">
        <v>27015</v>
      </c>
      <c r="G7530" s="118"/>
      <c r="H7530" s="118" t="s">
        <v>15701</v>
      </c>
      <c r="I7530" s="118" t="s">
        <v>3131</v>
      </c>
      <c r="J7530" s="118" t="s">
        <v>7622</v>
      </c>
    </row>
    <row r="7531" spans="1:10" ht="12.75">
      <c r="A7531" s="118" t="s">
        <v>12113</v>
      </c>
      <c r="B7531" s="118" t="s">
        <v>27016</v>
      </c>
      <c r="C7531" s="118" t="b">
        <v>0</v>
      </c>
      <c r="D7531" s="118" t="e">
        <f t="shared" ca="1" si="1"/>
        <v>#NAME?</v>
      </c>
      <c r="E7531" s="118" t="s">
        <v>27017</v>
      </c>
      <c r="F7531" s="118" t="s">
        <v>27018</v>
      </c>
      <c r="G7531" s="118"/>
      <c r="H7531" s="118" t="s">
        <v>4640</v>
      </c>
      <c r="I7531" s="118" t="s">
        <v>11632</v>
      </c>
      <c r="J7531" s="118" t="s">
        <v>10630</v>
      </c>
    </row>
    <row r="7532" spans="1:10" ht="12.75">
      <c r="A7532" s="118" t="s">
        <v>1069</v>
      </c>
      <c r="B7532" s="118" t="s">
        <v>12798</v>
      </c>
      <c r="C7532" s="118" t="b">
        <v>0</v>
      </c>
      <c r="D7532" s="118" t="e">
        <f t="shared" ca="1" si="1"/>
        <v>#NAME?</v>
      </c>
      <c r="E7532" s="118" t="s">
        <v>27017</v>
      </c>
      <c r="F7532" s="118" t="s">
        <v>27019</v>
      </c>
      <c r="G7532" s="118"/>
      <c r="H7532" s="118" t="s">
        <v>6031</v>
      </c>
      <c r="I7532" s="118" t="s">
        <v>11632</v>
      </c>
      <c r="J7532" s="118" t="s">
        <v>10630</v>
      </c>
    </row>
    <row r="7533" spans="1:10" ht="12.75">
      <c r="A7533" s="118" t="s">
        <v>2416</v>
      </c>
      <c r="B7533" s="118" t="s">
        <v>27020</v>
      </c>
      <c r="C7533" s="118" t="b">
        <v>0</v>
      </c>
      <c r="D7533" s="118" t="e">
        <f t="shared" ca="1" si="1"/>
        <v>#NAME?</v>
      </c>
      <c r="E7533" s="118" t="s">
        <v>27021</v>
      </c>
      <c r="F7533" s="118" t="s">
        <v>27022</v>
      </c>
      <c r="G7533" s="118"/>
      <c r="H7533" s="118" t="s">
        <v>54</v>
      </c>
      <c r="I7533" s="118" t="s">
        <v>13125</v>
      </c>
      <c r="J7533" s="118" t="s">
        <v>7622</v>
      </c>
    </row>
    <row r="7534" spans="1:10" ht="12.75">
      <c r="A7534" s="118" t="s">
        <v>814</v>
      </c>
      <c r="B7534" s="118" t="s">
        <v>2646</v>
      </c>
      <c r="C7534" s="118" t="b">
        <v>0</v>
      </c>
      <c r="D7534" s="118" t="e">
        <f t="shared" ca="1" si="1"/>
        <v>#NAME?</v>
      </c>
      <c r="E7534" s="118" t="s">
        <v>27021</v>
      </c>
      <c r="F7534" s="118" t="s">
        <v>27023</v>
      </c>
      <c r="G7534" s="118"/>
      <c r="H7534" s="118" t="s">
        <v>4276</v>
      </c>
      <c r="I7534" s="118" t="s">
        <v>13125</v>
      </c>
      <c r="J7534" s="118" t="s">
        <v>7622</v>
      </c>
    </row>
    <row r="7535" spans="1:10" ht="12.75">
      <c r="A7535" s="118" t="s">
        <v>9762</v>
      </c>
      <c r="B7535" s="118" t="s">
        <v>10749</v>
      </c>
      <c r="C7535" s="118" t="b">
        <v>0</v>
      </c>
      <c r="D7535" s="118" t="e">
        <f t="shared" ca="1" si="1"/>
        <v>#NAME?</v>
      </c>
      <c r="E7535" s="118" t="s">
        <v>27021</v>
      </c>
      <c r="F7535" s="118" t="s">
        <v>27024</v>
      </c>
      <c r="G7535" s="118"/>
      <c r="H7535" s="118" t="s">
        <v>27025</v>
      </c>
      <c r="I7535" s="118" t="s">
        <v>13125</v>
      </c>
      <c r="J7535" s="118" t="s">
        <v>7622</v>
      </c>
    </row>
    <row r="7536" spans="1:10" ht="12.75">
      <c r="A7536" s="118" t="s">
        <v>1666</v>
      </c>
      <c r="B7536" s="118" t="s">
        <v>27026</v>
      </c>
      <c r="C7536" s="118" t="b">
        <v>0</v>
      </c>
      <c r="D7536" s="118" t="e">
        <f t="shared" ca="1" si="1"/>
        <v>#NAME?</v>
      </c>
      <c r="E7536" s="118" t="s">
        <v>27021</v>
      </c>
      <c r="F7536" s="118" t="s">
        <v>27027</v>
      </c>
      <c r="G7536" s="118"/>
      <c r="H7536" s="118" t="s">
        <v>5273</v>
      </c>
      <c r="I7536" s="118" t="s">
        <v>13125</v>
      </c>
      <c r="J7536" s="118" t="s">
        <v>7622</v>
      </c>
    </row>
    <row r="7537" spans="1:10" ht="12.75">
      <c r="A7537" s="118" t="s">
        <v>1666</v>
      </c>
      <c r="B7537" s="118" t="s">
        <v>21705</v>
      </c>
      <c r="C7537" s="118" t="b">
        <v>0</v>
      </c>
      <c r="D7537" s="118" t="e">
        <f t="shared" ca="1" si="1"/>
        <v>#NAME?</v>
      </c>
      <c r="E7537" s="118" t="s">
        <v>27021</v>
      </c>
      <c r="F7537" s="118" t="s">
        <v>27028</v>
      </c>
      <c r="G7537" s="118"/>
      <c r="H7537" s="118" t="s">
        <v>5273</v>
      </c>
      <c r="I7537" s="118" t="s">
        <v>13125</v>
      </c>
      <c r="J7537" s="118" t="s">
        <v>7622</v>
      </c>
    </row>
    <row r="7538" spans="1:10" ht="12.75">
      <c r="A7538" s="118" t="s">
        <v>1591</v>
      </c>
      <c r="B7538" s="118" t="s">
        <v>27029</v>
      </c>
      <c r="C7538" s="118" t="b">
        <v>0</v>
      </c>
      <c r="D7538" s="118" t="e">
        <f t="shared" ca="1" si="1"/>
        <v>#NAME?</v>
      </c>
      <c r="E7538" s="118" t="s">
        <v>27021</v>
      </c>
      <c r="F7538" s="118" t="s">
        <v>27030</v>
      </c>
      <c r="G7538" s="118"/>
      <c r="H7538" s="118" t="s">
        <v>4276</v>
      </c>
      <c r="I7538" s="118" t="s">
        <v>7642</v>
      </c>
      <c r="J7538" s="118"/>
    </row>
    <row r="7539" spans="1:10" ht="12.75">
      <c r="A7539" s="118" t="s">
        <v>1802</v>
      </c>
      <c r="B7539" s="118" t="s">
        <v>27031</v>
      </c>
      <c r="C7539" s="118" t="b">
        <v>0</v>
      </c>
      <c r="D7539" s="118" t="e">
        <f t="shared" ca="1" si="1"/>
        <v>#NAME?</v>
      </c>
      <c r="E7539" s="118" t="s">
        <v>27021</v>
      </c>
      <c r="F7539" s="118" t="s">
        <v>27032</v>
      </c>
      <c r="G7539" s="118"/>
      <c r="H7539" s="118" t="s">
        <v>27033</v>
      </c>
      <c r="I7539" s="118" t="s">
        <v>13125</v>
      </c>
      <c r="J7539" s="118" t="s">
        <v>7622</v>
      </c>
    </row>
    <row r="7540" spans="1:10" ht="12.75">
      <c r="A7540" s="118" t="s">
        <v>1240</v>
      </c>
      <c r="B7540" s="118" t="s">
        <v>20629</v>
      </c>
      <c r="C7540" s="118" t="b">
        <v>0</v>
      </c>
      <c r="D7540" s="118" t="e">
        <f t="shared" ca="1" si="1"/>
        <v>#NAME?</v>
      </c>
      <c r="E7540" s="118" t="s">
        <v>27021</v>
      </c>
      <c r="F7540" s="118" t="s">
        <v>27034</v>
      </c>
      <c r="G7540" s="118"/>
      <c r="H7540" s="118" t="s">
        <v>4276</v>
      </c>
      <c r="I7540" s="118" t="s">
        <v>13125</v>
      </c>
      <c r="J7540" s="118" t="s">
        <v>7622</v>
      </c>
    </row>
    <row r="7541" spans="1:10" ht="12.75">
      <c r="A7541" s="118" t="s">
        <v>882</v>
      </c>
      <c r="B7541" s="118" t="s">
        <v>1241</v>
      </c>
      <c r="C7541" s="118" t="b">
        <v>0</v>
      </c>
      <c r="D7541" s="118" t="e">
        <f t="shared" ca="1" si="1"/>
        <v>#NAME?</v>
      </c>
      <c r="E7541" s="118" t="s">
        <v>27021</v>
      </c>
      <c r="F7541" s="118" t="s">
        <v>27035</v>
      </c>
      <c r="G7541" s="118"/>
      <c r="H7541" s="118" t="s">
        <v>54</v>
      </c>
      <c r="I7541" s="118" t="s">
        <v>7820</v>
      </c>
      <c r="J7541" s="118" t="s">
        <v>7820</v>
      </c>
    </row>
    <row r="7542" spans="1:10" ht="12.75">
      <c r="A7542" s="118" t="s">
        <v>27036</v>
      </c>
      <c r="B7542" s="118" t="s">
        <v>27037</v>
      </c>
      <c r="C7542" s="118" t="b">
        <v>0</v>
      </c>
      <c r="D7542" s="118" t="e">
        <f t="shared" ca="1" si="1"/>
        <v>#NAME?</v>
      </c>
      <c r="E7542" s="118" t="s">
        <v>27021</v>
      </c>
      <c r="F7542" s="118" t="s">
        <v>27038</v>
      </c>
      <c r="G7542" s="118"/>
      <c r="H7542" s="118" t="s">
        <v>4276</v>
      </c>
      <c r="I7542" s="118" t="s">
        <v>7820</v>
      </c>
      <c r="J7542" s="118" t="s">
        <v>7820</v>
      </c>
    </row>
    <row r="7543" spans="1:10" ht="12.75">
      <c r="A7543" s="118" t="s">
        <v>873</v>
      </c>
      <c r="B7543" s="118" t="s">
        <v>27039</v>
      </c>
      <c r="C7543" s="118" t="b">
        <v>0</v>
      </c>
      <c r="D7543" s="118" t="e">
        <f t="shared" ca="1" si="1"/>
        <v>#NAME?</v>
      </c>
      <c r="E7543" s="118" t="s">
        <v>27021</v>
      </c>
      <c r="F7543" s="118" t="s">
        <v>27040</v>
      </c>
      <c r="G7543" s="118"/>
      <c r="H7543" s="118" t="s">
        <v>4276</v>
      </c>
      <c r="I7543" s="118" t="s">
        <v>7777</v>
      </c>
      <c r="J7543" s="118" t="s">
        <v>7636</v>
      </c>
    </row>
    <row r="7544" spans="1:10" ht="12.75">
      <c r="A7544" s="118" t="s">
        <v>1069</v>
      </c>
      <c r="B7544" s="118" t="s">
        <v>27041</v>
      </c>
      <c r="C7544" s="118" t="b">
        <v>0</v>
      </c>
      <c r="D7544" s="118" t="e">
        <f t="shared" ca="1" si="1"/>
        <v>#NAME?</v>
      </c>
      <c r="E7544" s="118" t="s">
        <v>27021</v>
      </c>
      <c r="F7544" s="118" t="s">
        <v>27042</v>
      </c>
      <c r="G7544" s="118"/>
      <c r="H7544" s="118" t="s">
        <v>54</v>
      </c>
      <c r="I7544" s="118" t="s">
        <v>13125</v>
      </c>
      <c r="J7544" s="118" t="s">
        <v>7622</v>
      </c>
    </row>
    <row r="7545" spans="1:10" ht="12.75">
      <c r="A7545" s="118" t="s">
        <v>27043</v>
      </c>
      <c r="B7545" s="118" t="s">
        <v>10666</v>
      </c>
      <c r="C7545" s="118" t="b">
        <v>0</v>
      </c>
      <c r="D7545" s="118" t="e">
        <f t="shared" ca="1" si="1"/>
        <v>#NAME?</v>
      </c>
      <c r="E7545" s="118" t="s">
        <v>27021</v>
      </c>
      <c r="F7545" s="118" t="s">
        <v>27044</v>
      </c>
      <c r="G7545" s="118"/>
      <c r="H7545" s="118" t="s">
        <v>4276</v>
      </c>
      <c r="I7545" s="118" t="s">
        <v>7777</v>
      </c>
      <c r="J7545" s="118" t="s">
        <v>7636</v>
      </c>
    </row>
    <row r="7546" spans="1:10" ht="12.75">
      <c r="A7546" s="118" t="s">
        <v>8358</v>
      </c>
      <c r="B7546" s="118" t="s">
        <v>27045</v>
      </c>
      <c r="C7546" s="118" t="b">
        <v>0</v>
      </c>
      <c r="D7546" s="118" t="e">
        <f t="shared" ca="1" si="1"/>
        <v>#NAME?</v>
      </c>
      <c r="E7546" s="118" t="s">
        <v>27021</v>
      </c>
      <c r="F7546" s="118" t="s">
        <v>27046</v>
      </c>
      <c r="G7546" s="118"/>
      <c r="H7546" s="118" t="s">
        <v>54</v>
      </c>
      <c r="I7546" s="118" t="s">
        <v>13125</v>
      </c>
      <c r="J7546" s="118" t="s">
        <v>7622</v>
      </c>
    </row>
    <row r="7547" spans="1:10" ht="12.75">
      <c r="A7547" s="118" t="s">
        <v>2523</v>
      </c>
      <c r="B7547" s="118" t="s">
        <v>14124</v>
      </c>
      <c r="C7547" s="118" t="b">
        <v>0</v>
      </c>
      <c r="D7547" s="118" t="e">
        <f t="shared" ca="1" si="1"/>
        <v>#NAME?</v>
      </c>
      <c r="E7547" s="118" t="s">
        <v>27021</v>
      </c>
      <c r="F7547" s="118" t="s">
        <v>27047</v>
      </c>
      <c r="G7547" s="118"/>
      <c r="H7547" s="118" t="s">
        <v>54</v>
      </c>
      <c r="I7547" s="118" t="s">
        <v>13125</v>
      </c>
      <c r="J7547" s="118" t="s">
        <v>7622</v>
      </c>
    </row>
    <row r="7548" spans="1:10" ht="12.75">
      <c r="A7548" s="118" t="s">
        <v>10606</v>
      </c>
      <c r="B7548" s="118" t="s">
        <v>16654</v>
      </c>
      <c r="C7548" s="118" t="b">
        <v>0</v>
      </c>
      <c r="D7548" s="118" t="e">
        <f t="shared" ca="1" si="1"/>
        <v>#NAME?</v>
      </c>
      <c r="E7548" s="118" t="s">
        <v>27021</v>
      </c>
      <c r="F7548" s="118" t="s">
        <v>27048</v>
      </c>
      <c r="G7548" s="118"/>
      <c r="H7548" s="118" t="s">
        <v>4276</v>
      </c>
      <c r="I7548" s="118" t="s">
        <v>7642</v>
      </c>
      <c r="J7548" s="118"/>
    </row>
    <row r="7549" spans="1:10" ht="12.75">
      <c r="A7549" s="118" t="s">
        <v>910</v>
      </c>
      <c r="B7549" s="118" t="s">
        <v>27049</v>
      </c>
      <c r="C7549" s="118" t="b">
        <v>0</v>
      </c>
      <c r="D7549" s="118" t="e">
        <f t="shared" ca="1" si="1"/>
        <v>#NAME?</v>
      </c>
      <c r="E7549" s="118" t="s">
        <v>27050</v>
      </c>
      <c r="F7549" s="118" t="s">
        <v>27051</v>
      </c>
      <c r="G7549" s="118"/>
      <c r="H7549" s="118" t="s">
        <v>9368</v>
      </c>
      <c r="I7549" s="118" t="s">
        <v>27052</v>
      </c>
      <c r="J7549" s="118" t="s">
        <v>27053</v>
      </c>
    </row>
    <row r="7550" spans="1:10" ht="12.75">
      <c r="A7550" s="118" t="s">
        <v>8000</v>
      </c>
      <c r="B7550" s="118" t="s">
        <v>14327</v>
      </c>
      <c r="C7550" s="118" t="b">
        <v>0</v>
      </c>
      <c r="D7550" s="118" t="e">
        <f t="shared" ca="1" si="1"/>
        <v>#NAME?</v>
      </c>
      <c r="E7550" s="118" t="s">
        <v>27050</v>
      </c>
      <c r="F7550" s="118" t="s">
        <v>27054</v>
      </c>
      <c r="G7550" s="118"/>
      <c r="H7550" s="118" t="s">
        <v>7611</v>
      </c>
      <c r="I7550" s="118" t="s">
        <v>27052</v>
      </c>
      <c r="J7550" s="118" t="s">
        <v>27053</v>
      </c>
    </row>
    <row r="7551" spans="1:10" ht="12.75">
      <c r="A7551" s="118" t="s">
        <v>2674</v>
      </c>
      <c r="B7551" s="118" t="s">
        <v>27055</v>
      </c>
      <c r="C7551" s="118" t="b">
        <v>0</v>
      </c>
      <c r="D7551" s="118" t="e">
        <f t="shared" ca="1" si="1"/>
        <v>#NAME?</v>
      </c>
      <c r="E7551" s="118" t="s">
        <v>27050</v>
      </c>
      <c r="F7551" s="118" t="s">
        <v>27056</v>
      </c>
      <c r="G7551" s="118"/>
      <c r="H7551" s="118" t="s">
        <v>9125</v>
      </c>
      <c r="I7551" s="118" t="s">
        <v>27052</v>
      </c>
      <c r="J7551" s="118" t="s">
        <v>27053</v>
      </c>
    </row>
    <row r="7552" spans="1:10" ht="12.75">
      <c r="A7552" s="118" t="s">
        <v>27057</v>
      </c>
      <c r="B7552" s="118" t="s">
        <v>27058</v>
      </c>
      <c r="C7552" s="118" t="b">
        <v>0</v>
      </c>
      <c r="D7552" s="118" t="e">
        <f t="shared" ca="1" si="1"/>
        <v>#NAME?</v>
      </c>
      <c r="E7552" s="118" t="s">
        <v>27050</v>
      </c>
      <c r="F7552" s="118" t="s">
        <v>27059</v>
      </c>
      <c r="G7552" s="118"/>
      <c r="H7552" s="118" t="s">
        <v>10534</v>
      </c>
      <c r="I7552" s="118" t="s">
        <v>27052</v>
      </c>
      <c r="J7552" s="118" t="s">
        <v>27053</v>
      </c>
    </row>
    <row r="7553" spans="1:10" ht="12.75">
      <c r="A7553" s="118" t="s">
        <v>2057</v>
      </c>
      <c r="B7553" s="118" t="s">
        <v>12543</v>
      </c>
      <c r="C7553" s="118" t="b">
        <v>0</v>
      </c>
      <c r="D7553" s="118" t="e">
        <f t="shared" ca="1" si="1"/>
        <v>#NAME?</v>
      </c>
      <c r="E7553" s="118" t="s">
        <v>27050</v>
      </c>
      <c r="F7553" s="118" t="s">
        <v>27060</v>
      </c>
      <c r="G7553" s="118"/>
      <c r="H7553" s="118" t="s">
        <v>9483</v>
      </c>
      <c r="I7553" s="118" t="s">
        <v>27052</v>
      </c>
      <c r="J7553" s="118" t="s">
        <v>27053</v>
      </c>
    </row>
    <row r="7554" spans="1:10" ht="12.75">
      <c r="A7554" s="118" t="s">
        <v>27061</v>
      </c>
      <c r="B7554" s="118" t="s">
        <v>27062</v>
      </c>
      <c r="C7554" s="118" t="b">
        <v>0</v>
      </c>
      <c r="D7554" s="118" t="e">
        <f t="shared" ca="1" si="1"/>
        <v>#NAME?</v>
      </c>
      <c r="E7554" s="118" t="s">
        <v>27063</v>
      </c>
      <c r="F7554" s="118" t="s">
        <v>27064</v>
      </c>
      <c r="G7554" s="118"/>
      <c r="H7554" s="118" t="s">
        <v>54</v>
      </c>
      <c r="I7554" s="118" t="s">
        <v>7820</v>
      </c>
      <c r="J7554" s="118" t="s">
        <v>7820</v>
      </c>
    </row>
    <row r="7555" spans="1:10" ht="12.75">
      <c r="A7555" s="118" t="s">
        <v>8409</v>
      </c>
      <c r="B7555" s="118" t="s">
        <v>27065</v>
      </c>
      <c r="C7555" s="118" t="b">
        <v>0</v>
      </c>
      <c r="D7555" s="118" t="e">
        <f t="shared" ca="1" si="1"/>
        <v>#NAME?</v>
      </c>
      <c r="E7555" s="118" t="s">
        <v>27063</v>
      </c>
      <c r="F7555" s="118" t="s">
        <v>27066</v>
      </c>
      <c r="G7555" s="118"/>
      <c r="H7555" s="118" t="s">
        <v>4278</v>
      </c>
      <c r="I7555" s="118" t="s">
        <v>7820</v>
      </c>
      <c r="J7555" s="118" t="s">
        <v>7820</v>
      </c>
    </row>
    <row r="7556" spans="1:10" ht="12.75">
      <c r="A7556" s="118" t="s">
        <v>8889</v>
      </c>
      <c r="B7556" s="118" t="s">
        <v>8862</v>
      </c>
      <c r="C7556" s="118" t="b">
        <v>0</v>
      </c>
      <c r="D7556" s="118" t="e">
        <f t="shared" ca="1" si="1"/>
        <v>#NAME?</v>
      </c>
      <c r="E7556" s="118" t="s">
        <v>27063</v>
      </c>
      <c r="F7556" s="118" t="s">
        <v>27067</v>
      </c>
      <c r="G7556" s="118"/>
      <c r="H7556" s="118" t="s">
        <v>54</v>
      </c>
      <c r="I7556" s="118" t="s">
        <v>7590</v>
      </c>
      <c r="J7556" s="118" t="s">
        <v>7591</v>
      </c>
    </row>
    <row r="7557" spans="1:10" ht="12.75">
      <c r="A7557" s="118" t="s">
        <v>1666</v>
      </c>
      <c r="B7557" s="118" t="s">
        <v>27068</v>
      </c>
      <c r="C7557" s="118" t="b">
        <v>0</v>
      </c>
      <c r="D7557" s="118" t="e">
        <f t="shared" ca="1" si="1"/>
        <v>#NAME?</v>
      </c>
      <c r="E7557" s="118" t="s">
        <v>27063</v>
      </c>
      <c r="F7557" s="118" t="s">
        <v>27069</v>
      </c>
      <c r="G7557" s="118"/>
      <c r="H7557" s="118" t="s">
        <v>54</v>
      </c>
      <c r="I7557" s="118" t="s">
        <v>7820</v>
      </c>
      <c r="J7557" s="118" t="s">
        <v>7820</v>
      </c>
    </row>
    <row r="7558" spans="1:10" ht="12.75">
      <c r="A7558" s="118" t="s">
        <v>11077</v>
      </c>
      <c r="B7558" s="118" t="s">
        <v>11268</v>
      </c>
      <c r="C7558" s="118" t="b">
        <v>0</v>
      </c>
      <c r="D7558" s="118" t="e">
        <f t="shared" ca="1" si="1"/>
        <v>#NAME?</v>
      </c>
      <c r="E7558" s="118" t="s">
        <v>27063</v>
      </c>
      <c r="F7558" s="118" t="s">
        <v>27070</v>
      </c>
      <c r="G7558" s="118"/>
      <c r="H7558" s="118" t="s">
        <v>54</v>
      </c>
      <c r="I7558" s="118" t="s">
        <v>7820</v>
      </c>
      <c r="J7558" s="118" t="s">
        <v>7820</v>
      </c>
    </row>
    <row r="7559" spans="1:10" ht="12.75">
      <c r="A7559" s="118" t="s">
        <v>836</v>
      </c>
      <c r="B7559" s="118" t="s">
        <v>27071</v>
      </c>
      <c r="C7559" s="118" t="b">
        <v>0</v>
      </c>
      <c r="D7559" s="118" t="e">
        <f t="shared" ca="1" si="1"/>
        <v>#NAME?</v>
      </c>
      <c r="E7559" s="118" t="s">
        <v>27063</v>
      </c>
      <c r="F7559" s="118" t="s">
        <v>27072</v>
      </c>
      <c r="G7559" s="118"/>
      <c r="H7559" s="118" t="s">
        <v>54</v>
      </c>
      <c r="I7559" s="118" t="s">
        <v>7642</v>
      </c>
      <c r="J7559" s="118"/>
    </row>
    <row r="7560" spans="1:10" ht="12.75">
      <c r="A7560" s="118" t="s">
        <v>11919</v>
      </c>
      <c r="B7560" s="118" t="s">
        <v>27073</v>
      </c>
      <c r="C7560" s="118" t="b">
        <v>0</v>
      </c>
      <c r="D7560" s="118" t="e">
        <f t="shared" ca="1" si="1"/>
        <v>#NAME?</v>
      </c>
      <c r="E7560" s="118" t="s">
        <v>27063</v>
      </c>
      <c r="F7560" s="118" t="s">
        <v>27074</v>
      </c>
      <c r="G7560" s="118"/>
      <c r="H7560" s="118" t="s">
        <v>4485</v>
      </c>
      <c r="I7560" s="118" t="s">
        <v>8136</v>
      </c>
      <c r="J7560" s="118" t="s">
        <v>7622</v>
      </c>
    </row>
    <row r="7561" spans="1:10" ht="12.75">
      <c r="A7561" s="118" t="s">
        <v>1591</v>
      </c>
      <c r="B7561" s="118" t="s">
        <v>27075</v>
      </c>
      <c r="C7561" s="118" t="b">
        <v>0</v>
      </c>
      <c r="D7561" s="118" t="e">
        <f t="shared" ca="1" si="1"/>
        <v>#NAME?</v>
      </c>
      <c r="E7561" s="118" t="s">
        <v>27063</v>
      </c>
      <c r="F7561" s="118" t="s">
        <v>27076</v>
      </c>
      <c r="G7561" s="118"/>
      <c r="H7561" s="118" t="s">
        <v>54</v>
      </c>
      <c r="I7561" s="118" t="s">
        <v>7820</v>
      </c>
      <c r="J7561" s="118" t="s">
        <v>7820</v>
      </c>
    </row>
    <row r="7562" spans="1:10" ht="12.75">
      <c r="A7562" s="118" t="s">
        <v>1591</v>
      </c>
      <c r="B7562" s="118" t="s">
        <v>26058</v>
      </c>
      <c r="C7562" s="118" t="b">
        <v>0</v>
      </c>
      <c r="D7562" s="118" t="e">
        <f t="shared" ca="1" si="1"/>
        <v>#NAME?</v>
      </c>
      <c r="E7562" s="118" t="s">
        <v>27063</v>
      </c>
      <c r="F7562" s="118" t="s">
        <v>27077</v>
      </c>
      <c r="G7562" s="118"/>
      <c r="H7562" s="118" t="s">
        <v>54</v>
      </c>
      <c r="I7562" s="118" t="s">
        <v>7820</v>
      </c>
      <c r="J7562" s="118" t="s">
        <v>7820</v>
      </c>
    </row>
    <row r="7563" spans="1:10" ht="12.75">
      <c r="A7563" s="118" t="s">
        <v>8633</v>
      </c>
      <c r="B7563" s="118" t="s">
        <v>27078</v>
      </c>
      <c r="C7563" s="118" t="b">
        <v>0</v>
      </c>
      <c r="D7563" s="118" t="e">
        <f t="shared" ca="1" si="1"/>
        <v>#NAME?</v>
      </c>
      <c r="E7563" s="118" t="s">
        <v>27063</v>
      </c>
      <c r="F7563" s="118" t="s">
        <v>27079</v>
      </c>
      <c r="G7563" s="118"/>
      <c r="H7563" s="118" t="s">
        <v>54</v>
      </c>
      <c r="I7563" s="118"/>
      <c r="J7563" s="118"/>
    </row>
    <row r="7564" spans="1:10" ht="12.75">
      <c r="A7564" s="118" t="s">
        <v>1005</v>
      </c>
      <c r="B7564" s="118" t="s">
        <v>27080</v>
      </c>
      <c r="C7564" s="118" t="b">
        <v>0</v>
      </c>
      <c r="D7564" s="118" t="e">
        <f t="shared" ca="1" si="1"/>
        <v>#NAME?</v>
      </c>
      <c r="E7564" s="118" t="s">
        <v>27063</v>
      </c>
      <c r="F7564" s="118" t="s">
        <v>27081</v>
      </c>
      <c r="G7564" s="118"/>
      <c r="H7564" s="118" t="s">
        <v>54</v>
      </c>
      <c r="I7564" s="118" t="s">
        <v>7590</v>
      </c>
      <c r="J7564" s="118" t="s">
        <v>7591</v>
      </c>
    </row>
    <row r="7565" spans="1:10" ht="12.75">
      <c r="A7565" s="118" t="s">
        <v>798</v>
      </c>
      <c r="B7565" s="118" t="s">
        <v>814</v>
      </c>
      <c r="C7565" s="118" t="b">
        <v>0</v>
      </c>
      <c r="D7565" s="118" t="e">
        <f t="shared" ca="1" si="1"/>
        <v>#NAME?</v>
      </c>
      <c r="E7565" s="118" t="s">
        <v>27063</v>
      </c>
      <c r="F7565" s="118" t="s">
        <v>27082</v>
      </c>
      <c r="G7565" s="118"/>
      <c r="H7565" s="118" t="s">
        <v>4485</v>
      </c>
      <c r="I7565" s="118" t="s">
        <v>7590</v>
      </c>
      <c r="J7565" s="118" t="s">
        <v>7591</v>
      </c>
    </row>
    <row r="7566" spans="1:10" ht="12.75">
      <c r="A7566" s="118" t="s">
        <v>11179</v>
      </c>
      <c r="B7566" s="118" t="s">
        <v>27083</v>
      </c>
      <c r="C7566" s="118" t="b">
        <v>0</v>
      </c>
      <c r="D7566" s="118" t="e">
        <f t="shared" ca="1" si="1"/>
        <v>#NAME?</v>
      </c>
      <c r="E7566" s="118" t="s">
        <v>27063</v>
      </c>
      <c r="F7566" s="118" t="s">
        <v>27084</v>
      </c>
      <c r="G7566" s="118"/>
      <c r="H7566" s="118" t="s">
        <v>54</v>
      </c>
      <c r="I7566" s="118" t="s">
        <v>7642</v>
      </c>
      <c r="J7566" s="118"/>
    </row>
    <row r="7567" spans="1:10" ht="12.75">
      <c r="A7567" s="118" t="s">
        <v>1635</v>
      </c>
      <c r="B7567" s="118" t="s">
        <v>27085</v>
      </c>
      <c r="C7567" s="118" t="b">
        <v>0</v>
      </c>
      <c r="D7567" s="118" t="e">
        <f t="shared" ca="1" si="1"/>
        <v>#NAME?</v>
      </c>
      <c r="E7567" s="118" t="s">
        <v>27063</v>
      </c>
      <c r="F7567" s="118" t="s">
        <v>27086</v>
      </c>
      <c r="G7567" s="118"/>
      <c r="H7567" s="118" t="s">
        <v>54</v>
      </c>
      <c r="I7567" s="118" t="s">
        <v>7642</v>
      </c>
      <c r="J7567" s="118"/>
    </row>
    <row r="7568" spans="1:10" ht="12.75">
      <c r="A7568" s="118" t="s">
        <v>995</v>
      </c>
      <c r="B7568" s="118" t="s">
        <v>27087</v>
      </c>
      <c r="C7568" s="118" t="b">
        <v>0</v>
      </c>
      <c r="D7568" s="118" t="e">
        <f t="shared" ca="1" si="1"/>
        <v>#NAME?</v>
      </c>
      <c r="E7568" s="118" t="s">
        <v>27063</v>
      </c>
      <c r="F7568" s="118" t="s">
        <v>27088</v>
      </c>
      <c r="G7568" s="118"/>
      <c r="H7568" s="118" t="s">
        <v>27089</v>
      </c>
      <c r="I7568" s="118" t="s">
        <v>7820</v>
      </c>
      <c r="J7568" s="118" t="s">
        <v>7820</v>
      </c>
    </row>
    <row r="7569" spans="1:10" ht="12.75">
      <c r="A7569" s="118" t="s">
        <v>1769</v>
      </c>
      <c r="B7569" s="118" t="s">
        <v>27090</v>
      </c>
      <c r="C7569" s="118" t="b">
        <v>0</v>
      </c>
      <c r="D7569" s="118" t="e">
        <f t="shared" ca="1" si="1"/>
        <v>#NAME?</v>
      </c>
      <c r="E7569" s="118" t="s">
        <v>27063</v>
      </c>
      <c r="F7569" s="118" t="s">
        <v>27091</v>
      </c>
      <c r="G7569" s="118"/>
      <c r="H7569" s="118" t="s">
        <v>54</v>
      </c>
      <c r="I7569" s="118" t="s">
        <v>8136</v>
      </c>
      <c r="J7569" s="118" t="s">
        <v>7622</v>
      </c>
    </row>
    <row r="7570" spans="1:10" ht="12.75">
      <c r="A7570" s="118" t="s">
        <v>9399</v>
      </c>
      <c r="B7570" s="118" t="s">
        <v>2014</v>
      </c>
      <c r="C7570" s="118" t="b">
        <v>0</v>
      </c>
      <c r="D7570" s="118" t="e">
        <f t="shared" ca="1" si="1"/>
        <v>#NAME?</v>
      </c>
      <c r="E7570" s="118" t="s">
        <v>27063</v>
      </c>
      <c r="F7570" s="118" t="s">
        <v>27092</v>
      </c>
      <c r="G7570" s="118"/>
      <c r="H7570" s="118" t="s">
        <v>54</v>
      </c>
      <c r="I7570" s="118" t="s">
        <v>7820</v>
      </c>
      <c r="J7570" s="118" t="s">
        <v>7820</v>
      </c>
    </row>
    <row r="7571" spans="1:10" ht="12.75">
      <c r="A7571" s="118" t="s">
        <v>8017</v>
      </c>
      <c r="B7571" s="118" t="s">
        <v>10229</v>
      </c>
      <c r="C7571" s="118" t="b">
        <v>0</v>
      </c>
      <c r="D7571" s="118" t="e">
        <f t="shared" ca="1" si="1"/>
        <v>#NAME?</v>
      </c>
      <c r="E7571" s="118" t="s">
        <v>27063</v>
      </c>
      <c r="F7571" s="118" t="s">
        <v>27093</v>
      </c>
      <c r="G7571" s="118"/>
      <c r="H7571" s="118" t="s">
        <v>54</v>
      </c>
      <c r="I7571" s="118" t="s">
        <v>7820</v>
      </c>
      <c r="J7571" s="118" t="s">
        <v>7820</v>
      </c>
    </row>
    <row r="7572" spans="1:10" ht="12.75">
      <c r="A7572" s="118" t="s">
        <v>9544</v>
      </c>
      <c r="B7572" s="118" t="s">
        <v>27094</v>
      </c>
      <c r="C7572" s="118" t="b">
        <v>0</v>
      </c>
      <c r="D7572" s="118" t="e">
        <f t="shared" ca="1" si="1"/>
        <v>#NAME?</v>
      </c>
      <c r="E7572" s="118" t="s">
        <v>27095</v>
      </c>
      <c r="F7572" s="118" t="s">
        <v>27096</v>
      </c>
      <c r="G7572" s="118"/>
      <c r="H7572" s="118" t="s">
        <v>4551</v>
      </c>
      <c r="I7572" s="118" t="s">
        <v>7820</v>
      </c>
      <c r="J7572" s="118" t="s">
        <v>7820</v>
      </c>
    </row>
    <row r="7573" spans="1:10" ht="12.75">
      <c r="A7573" s="118" t="s">
        <v>9298</v>
      </c>
      <c r="B7573" s="118" t="s">
        <v>27097</v>
      </c>
      <c r="C7573" s="118" t="b">
        <v>0</v>
      </c>
      <c r="D7573" s="118" t="e">
        <f t="shared" ca="1" si="1"/>
        <v>#NAME?</v>
      </c>
      <c r="E7573" s="118" t="s">
        <v>27098</v>
      </c>
      <c r="F7573" s="118" t="s">
        <v>27099</v>
      </c>
      <c r="G7573" s="118"/>
      <c r="H7573" s="118" t="s">
        <v>5273</v>
      </c>
      <c r="I7573" s="118" t="s">
        <v>27100</v>
      </c>
      <c r="J7573" s="118" t="s">
        <v>8625</v>
      </c>
    </row>
    <row r="7574" spans="1:10" ht="12.75">
      <c r="A7574" s="118" t="s">
        <v>8498</v>
      </c>
      <c r="B7574" s="118" t="s">
        <v>11018</v>
      </c>
      <c r="C7574" s="118" t="b">
        <v>0</v>
      </c>
      <c r="D7574" s="118" t="e">
        <f t="shared" ca="1" si="1"/>
        <v>#NAME?</v>
      </c>
      <c r="E7574" s="118" t="s">
        <v>27098</v>
      </c>
      <c r="F7574" s="118" t="s">
        <v>27101</v>
      </c>
      <c r="G7574" s="118"/>
      <c r="H7574" s="118" t="s">
        <v>5273</v>
      </c>
      <c r="I7574" s="118" t="s">
        <v>27100</v>
      </c>
      <c r="J7574" s="118" t="s">
        <v>8625</v>
      </c>
    </row>
    <row r="7575" spans="1:10" ht="12.75">
      <c r="A7575" s="118" t="s">
        <v>1591</v>
      </c>
      <c r="B7575" s="118" t="s">
        <v>27102</v>
      </c>
      <c r="C7575" s="118" t="b">
        <v>0</v>
      </c>
      <c r="D7575" s="118" t="e">
        <f t="shared" ca="1" si="1"/>
        <v>#NAME?</v>
      </c>
      <c r="E7575" s="118" t="s">
        <v>27098</v>
      </c>
      <c r="F7575" s="118" t="s">
        <v>27103</v>
      </c>
      <c r="G7575" s="118"/>
      <c r="H7575" s="118" t="s">
        <v>4831</v>
      </c>
      <c r="I7575" s="118" t="s">
        <v>27100</v>
      </c>
      <c r="J7575" s="118" t="s">
        <v>8625</v>
      </c>
    </row>
    <row r="7576" spans="1:10" ht="12.75">
      <c r="A7576" s="118" t="s">
        <v>11936</v>
      </c>
      <c r="B7576" s="118" t="s">
        <v>27104</v>
      </c>
      <c r="C7576" s="118" t="b">
        <v>0</v>
      </c>
      <c r="D7576" s="118" t="e">
        <f t="shared" ca="1" si="1"/>
        <v>#NAME?</v>
      </c>
      <c r="E7576" s="118" t="s">
        <v>27105</v>
      </c>
      <c r="F7576" s="118" t="s">
        <v>27106</v>
      </c>
      <c r="G7576" s="118"/>
      <c r="H7576" s="118" t="s">
        <v>4640</v>
      </c>
      <c r="I7576" s="118" t="s">
        <v>13492</v>
      </c>
      <c r="J7576" s="118" t="s">
        <v>7820</v>
      </c>
    </row>
    <row r="7577" spans="1:10" ht="12.75">
      <c r="A7577" s="118" t="s">
        <v>2226</v>
      </c>
      <c r="B7577" s="118" t="s">
        <v>27107</v>
      </c>
      <c r="C7577" s="118" t="b">
        <v>0</v>
      </c>
      <c r="D7577" s="118" t="e">
        <f t="shared" ca="1" si="1"/>
        <v>#NAME?</v>
      </c>
      <c r="E7577" s="118" t="s">
        <v>27105</v>
      </c>
      <c r="F7577" s="118" t="s">
        <v>27108</v>
      </c>
      <c r="G7577" s="118"/>
      <c r="H7577" s="118" t="s">
        <v>5064</v>
      </c>
      <c r="I7577" s="118" t="s">
        <v>13492</v>
      </c>
      <c r="J7577" s="118" t="s">
        <v>7820</v>
      </c>
    </row>
    <row r="7578" spans="1:10" ht="12.75">
      <c r="A7578" s="118" t="s">
        <v>27109</v>
      </c>
      <c r="B7578" s="118" t="s">
        <v>27110</v>
      </c>
      <c r="C7578" s="118" t="b">
        <v>0</v>
      </c>
      <c r="D7578" s="118" t="e">
        <f t="shared" ca="1" si="1"/>
        <v>#NAME?</v>
      </c>
      <c r="E7578" s="118" t="s">
        <v>27111</v>
      </c>
      <c r="F7578" s="118" t="s">
        <v>27112</v>
      </c>
      <c r="G7578" s="118"/>
      <c r="H7578" s="118" t="s">
        <v>10534</v>
      </c>
      <c r="I7578" s="118" t="s">
        <v>7820</v>
      </c>
      <c r="J7578" s="118" t="s">
        <v>7820</v>
      </c>
    </row>
    <row r="7579" spans="1:10" ht="12.75">
      <c r="A7579" s="118" t="s">
        <v>20153</v>
      </c>
      <c r="B7579" s="118" t="s">
        <v>20154</v>
      </c>
      <c r="C7579" s="118" t="b">
        <v>0</v>
      </c>
      <c r="D7579" s="118" t="e">
        <f t="shared" ca="1" si="1"/>
        <v>#NAME?</v>
      </c>
      <c r="E7579" s="118" t="s">
        <v>27113</v>
      </c>
      <c r="F7579" s="118" t="s">
        <v>27114</v>
      </c>
      <c r="G7579" s="118"/>
      <c r="H7579" s="118" t="s">
        <v>54</v>
      </c>
      <c r="I7579" s="118" t="s">
        <v>20157</v>
      </c>
      <c r="J7579" s="118"/>
    </row>
    <row r="7580" spans="1:10" ht="12.75">
      <c r="A7580" s="118" t="s">
        <v>1769</v>
      </c>
      <c r="B7580" s="118" t="s">
        <v>20158</v>
      </c>
      <c r="C7580" s="118" t="b">
        <v>0</v>
      </c>
      <c r="D7580" s="118" t="e">
        <f t="shared" ca="1" si="1"/>
        <v>#NAME?</v>
      </c>
      <c r="E7580" s="118" t="s">
        <v>27113</v>
      </c>
      <c r="F7580" s="118" t="s">
        <v>27115</v>
      </c>
      <c r="G7580" s="118"/>
      <c r="H7580" s="118" t="s">
        <v>54</v>
      </c>
      <c r="I7580" s="118" t="s">
        <v>20157</v>
      </c>
      <c r="J7580" s="118"/>
    </row>
    <row r="7581" spans="1:10" ht="12.75">
      <c r="A7581" s="118" t="s">
        <v>27116</v>
      </c>
      <c r="B7581" s="118" t="s">
        <v>27117</v>
      </c>
      <c r="C7581" s="118" t="b">
        <v>0</v>
      </c>
      <c r="D7581" s="118" t="e">
        <f t="shared" ca="1" si="1"/>
        <v>#NAME?</v>
      </c>
      <c r="E7581" s="118" t="s">
        <v>27118</v>
      </c>
      <c r="F7581" s="118" t="s">
        <v>27119</v>
      </c>
      <c r="G7581" s="118"/>
      <c r="H7581" s="118" t="s">
        <v>10534</v>
      </c>
      <c r="I7581" s="118" t="s">
        <v>27120</v>
      </c>
      <c r="J7581" s="118" t="s">
        <v>7795</v>
      </c>
    </row>
    <row r="7582" spans="1:10" ht="12.75">
      <c r="A7582" s="118" t="s">
        <v>1277</v>
      </c>
      <c r="B7582" s="118" t="s">
        <v>27121</v>
      </c>
      <c r="C7582" s="118" t="b">
        <v>0</v>
      </c>
      <c r="D7582" s="118" t="e">
        <f t="shared" ca="1" si="1"/>
        <v>#NAME?</v>
      </c>
      <c r="E7582" s="118" t="s">
        <v>27118</v>
      </c>
      <c r="F7582" s="118" t="s">
        <v>27122</v>
      </c>
      <c r="G7582" s="118"/>
      <c r="H7582" s="118" t="s">
        <v>25444</v>
      </c>
      <c r="I7582" s="118" t="s">
        <v>27120</v>
      </c>
      <c r="J7582" s="118" t="s">
        <v>7795</v>
      </c>
    </row>
    <row r="7583" spans="1:10" ht="12.75">
      <c r="A7583" s="118" t="s">
        <v>10793</v>
      </c>
      <c r="B7583" s="118" t="s">
        <v>27123</v>
      </c>
      <c r="C7583" s="118" t="b">
        <v>0</v>
      </c>
      <c r="D7583" s="118" t="e">
        <f t="shared" ca="1" si="1"/>
        <v>#NAME?</v>
      </c>
      <c r="E7583" s="118" t="s">
        <v>27118</v>
      </c>
      <c r="F7583" s="118" t="s">
        <v>27124</v>
      </c>
      <c r="G7583" s="118"/>
      <c r="H7583" s="118" t="s">
        <v>27125</v>
      </c>
      <c r="I7583" s="118" t="s">
        <v>27120</v>
      </c>
      <c r="J7583" s="118" t="s">
        <v>7795</v>
      </c>
    </row>
    <row r="7584" spans="1:10" ht="12.75">
      <c r="A7584" s="118" t="s">
        <v>2226</v>
      </c>
      <c r="B7584" s="118" t="s">
        <v>26639</v>
      </c>
      <c r="C7584" s="118" t="b">
        <v>0</v>
      </c>
      <c r="D7584" s="118" t="e">
        <f t="shared" ca="1" si="1"/>
        <v>#NAME?</v>
      </c>
      <c r="E7584" s="118" t="s">
        <v>27118</v>
      </c>
      <c r="F7584" s="118" t="s">
        <v>27126</v>
      </c>
      <c r="G7584" s="118"/>
      <c r="H7584" s="118" t="s">
        <v>27127</v>
      </c>
      <c r="I7584" s="118" t="s">
        <v>27120</v>
      </c>
      <c r="J7584" s="118" t="s">
        <v>7795</v>
      </c>
    </row>
    <row r="7585" spans="1:10" ht="12.75">
      <c r="A7585" s="118" t="s">
        <v>1591</v>
      </c>
      <c r="B7585" s="118" t="s">
        <v>27128</v>
      </c>
      <c r="C7585" s="118" t="b">
        <v>0</v>
      </c>
      <c r="D7585" s="118" t="e">
        <f t="shared" ca="1" si="1"/>
        <v>#NAME?</v>
      </c>
      <c r="E7585" s="118" t="s">
        <v>27129</v>
      </c>
      <c r="F7585" s="118" t="s">
        <v>27130</v>
      </c>
      <c r="G7585" s="118"/>
      <c r="H7585" s="118" t="s">
        <v>54</v>
      </c>
      <c r="I7585" s="118" t="s">
        <v>7881</v>
      </c>
      <c r="J7585" s="118"/>
    </row>
    <row r="7586" spans="1:10" ht="12.75">
      <c r="A7586" s="118" t="s">
        <v>18337</v>
      </c>
      <c r="B7586" s="118" t="s">
        <v>27131</v>
      </c>
      <c r="C7586" s="118" t="b">
        <v>0</v>
      </c>
      <c r="D7586" s="118" t="e">
        <f t="shared" ca="1" si="1"/>
        <v>#NAME?</v>
      </c>
      <c r="E7586" s="118" t="s">
        <v>27132</v>
      </c>
      <c r="F7586" s="118" t="s">
        <v>27133</v>
      </c>
      <c r="G7586" s="118"/>
      <c r="H7586" s="118" t="s">
        <v>4551</v>
      </c>
      <c r="I7586" s="118" t="s">
        <v>9364</v>
      </c>
      <c r="J7586" s="118"/>
    </row>
    <row r="7587" spans="1:10" ht="12.75">
      <c r="A7587" s="118" t="s">
        <v>23693</v>
      </c>
      <c r="B7587" s="118" t="s">
        <v>27134</v>
      </c>
      <c r="C7587" s="118" t="b">
        <v>0</v>
      </c>
      <c r="D7587" s="118" t="e">
        <f t="shared" ca="1" si="1"/>
        <v>#NAME?</v>
      </c>
      <c r="E7587" s="118" t="s">
        <v>27132</v>
      </c>
      <c r="F7587" s="118" t="s">
        <v>27135</v>
      </c>
      <c r="G7587" s="118"/>
      <c r="H7587" s="118" t="s">
        <v>4551</v>
      </c>
      <c r="I7587" s="118" t="s">
        <v>9364</v>
      </c>
      <c r="J7587" s="118"/>
    </row>
    <row r="7588" spans="1:10" ht="12.75">
      <c r="A7588" s="118" t="s">
        <v>2561</v>
      </c>
      <c r="B7588" s="118" t="s">
        <v>27136</v>
      </c>
      <c r="C7588" s="118" t="b">
        <v>0</v>
      </c>
      <c r="D7588" s="118" t="e">
        <f t="shared" ca="1" si="1"/>
        <v>#NAME?</v>
      </c>
      <c r="E7588" s="118" t="s">
        <v>27137</v>
      </c>
      <c r="F7588" s="118" t="s">
        <v>27138</v>
      </c>
      <c r="G7588" s="118"/>
      <c r="H7588" s="118" t="s">
        <v>54</v>
      </c>
      <c r="I7588" s="118" t="s">
        <v>8050</v>
      </c>
      <c r="J7588" s="118"/>
    </row>
    <row r="7589" spans="1:10" ht="12.75">
      <c r="A7589" s="118" t="s">
        <v>21201</v>
      </c>
      <c r="B7589" s="118" t="s">
        <v>8528</v>
      </c>
      <c r="C7589" s="118" t="b">
        <v>0</v>
      </c>
      <c r="D7589" s="118" t="e">
        <f t="shared" ca="1" si="1"/>
        <v>#NAME?</v>
      </c>
      <c r="E7589" s="118" t="s">
        <v>27137</v>
      </c>
      <c r="F7589" s="118" t="s">
        <v>27139</v>
      </c>
      <c r="G7589" s="118"/>
      <c r="H7589" s="118" t="s">
        <v>54</v>
      </c>
      <c r="I7589" s="118" t="s">
        <v>8050</v>
      </c>
      <c r="J7589" s="118"/>
    </row>
    <row r="7590" spans="1:10" ht="12.75">
      <c r="A7590" s="118" t="s">
        <v>19485</v>
      </c>
      <c r="B7590" s="118" t="s">
        <v>27140</v>
      </c>
      <c r="C7590" s="118" t="b">
        <v>0</v>
      </c>
      <c r="D7590" s="118" t="e">
        <f t="shared" ca="1" si="1"/>
        <v>#NAME?</v>
      </c>
      <c r="E7590" s="118" t="s">
        <v>27137</v>
      </c>
      <c r="F7590" s="118" t="s">
        <v>27141</v>
      </c>
      <c r="G7590" s="118"/>
      <c r="H7590" s="118" t="s">
        <v>54</v>
      </c>
      <c r="I7590" s="118" t="s">
        <v>8050</v>
      </c>
      <c r="J7590" s="118"/>
    </row>
    <row r="7591" spans="1:10" ht="12.75">
      <c r="A7591" s="118" t="s">
        <v>16509</v>
      </c>
      <c r="B7591" s="118" t="s">
        <v>27142</v>
      </c>
      <c r="C7591" s="118" t="b">
        <v>0</v>
      </c>
      <c r="D7591" s="118" t="e">
        <f t="shared" ca="1" si="1"/>
        <v>#NAME?</v>
      </c>
      <c r="E7591" s="118" t="s">
        <v>27137</v>
      </c>
      <c r="F7591" s="118" t="s">
        <v>27143</v>
      </c>
      <c r="G7591" s="118"/>
      <c r="H7591" s="118" t="s">
        <v>54</v>
      </c>
      <c r="I7591" s="118" t="s">
        <v>8050</v>
      </c>
      <c r="J7591" s="118"/>
    </row>
    <row r="7592" spans="1:10" ht="12.75">
      <c r="A7592" s="118" t="s">
        <v>1009</v>
      </c>
      <c r="B7592" s="118" t="s">
        <v>22331</v>
      </c>
      <c r="C7592" s="118" t="b">
        <v>0</v>
      </c>
      <c r="D7592" s="118" t="e">
        <f t="shared" ca="1" si="1"/>
        <v>#NAME?</v>
      </c>
      <c r="E7592" s="118" t="s">
        <v>27137</v>
      </c>
      <c r="F7592" s="118" t="s">
        <v>27144</v>
      </c>
      <c r="G7592" s="118"/>
      <c r="H7592" s="118" t="s">
        <v>54</v>
      </c>
      <c r="I7592" s="118" t="s">
        <v>8050</v>
      </c>
      <c r="J7592" s="118"/>
    </row>
    <row r="7593" spans="1:10" ht="12.75">
      <c r="A7593" s="118" t="s">
        <v>27145</v>
      </c>
      <c r="B7593" s="118" t="s">
        <v>27146</v>
      </c>
      <c r="C7593" s="118" t="b">
        <v>0</v>
      </c>
      <c r="D7593" s="118" t="e">
        <f t="shared" ca="1" si="1"/>
        <v>#NAME?</v>
      </c>
      <c r="E7593" s="118" t="s">
        <v>27147</v>
      </c>
      <c r="F7593" s="118" t="s">
        <v>27148</v>
      </c>
      <c r="G7593" s="118"/>
      <c r="H7593" s="118" t="s">
        <v>54</v>
      </c>
      <c r="I7593" s="118" t="s">
        <v>8050</v>
      </c>
      <c r="J7593" s="118"/>
    </row>
    <row r="7594" spans="1:10" ht="12.75">
      <c r="A7594" s="118" t="s">
        <v>24931</v>
      </c>
      <c r="B7594" s="118" t="s">
        <v>21995</v>
      </c>
      <c r="C7594" s="118" t="b">
        <v>0</v>
      </c>
      <c r="D7594" s="118" t="e">
        <f t="shared" ca="1" si="1"/>
        <v>#NAME?</v>
      </c>
      <c r="E7594" s="118" t="s">
        <v>27147</v>
      </c>
      <c r="F7594" s="118" t="s">
        <v>27149</v>
      </c>
      <c r="G7594" s="118"/>
      <c r="H7594" s="118" t="s">
        <v>5961</v>
      </c>
      <c r="I7594" s="118" t="s">
        <v>8050</v>
      </c>
      <c r="J7594" s="118"/>
    </row>
    <row r="7595" spans="1:10" ht="12.75">
      <c r="A7595" s="118" t="s">
        <v>27150</v>
      </c>
      <c r="B7595" s="118" t="s">
        <v>27151</v>
      </c>
      <c r="C7595" s="118" t="b">
        <v>0</v>
      </c>
      <c r="D7595" s="118" t="e">
        <f t="shared" ca="1" si="1"/>
        <v>#NAME?</v>
      </c>
      <c r="E7595" s="118" t="s">
        <v>27147</v>
      </c>
      <c r="F7595" s="118" t="s">
        <v>27152</v>
      </c>
      <c r="G7595" s="118"/>
      <c r="H7595" s="118" t="s">
        <v>11346</v>
      </c>
      <c r="I7595" s="118" t="s">
        <v>8050</v>
      </c>
      <c r="J7595" s="118"/>
    </row>
    <row r="7596" spans="1:10" ht="12.75">
      <c r="A7596" s="118" t="s">
        <v>9021</v>
      </c>
      <c r="B7596" s="118" t="s">
        <v>27153</v>
      </c>
      <c r="C7596" s="118" t="b">
        <v>0</v>
      </c>
      <c r="D7596" s="118" t="e">
        <f t="shared" ca="1" si="1"/>
        <v>#NAME?</v>
      </c>
      <c r="E7596" s="118" t="s">
        <v>27147</v>
      </c>
      <c r="F7596" s="118" t="s">
        <v>27154</v>
      </c>
      <c r="G7596" s="118"/>
      <c r="H7596" s="118" t="s">
        <v>54</v>
      </c>
      <c r="I7596" s="118" t="s">
        <v>8050</v>
      </c>
      <c r="J7596" s="118"/>
    </row>
    <row r="7597" spans="1:10" ht="12.75">
      <c r="A7597" s="118" t="s">
        <v>8067</v>
      </c>
      <c r="B7597" s="118" t="s">
        <v>27155</v>
      </c>
      <c r="C7597" s="118" t="b">
        <v>0</v>
      </c>
      <c r="D7597" s="118" t="e">
        <f t="shared" ca="1" si="1"/>
        <v>#NAME?</v>
      </c>
      <c r="E7597" s="118" t="s">
        <v>27147</v>
      </c>
      <c r="F7597" s="118" t="s">
        <v>27156</v>
      </c>
      <c r="G7597" s="118"/>
      <c r="H7597" s="118" t="s">
        <v>5961</v>
      </c>
      <c r="I7597" s="118" t="s">
        <v>8050</v>
      </c>
      <c r="J7597" s="118"/>
    </row>
    <row r="7598" spans="1:10" ht="12.75">
      <c r="A7598" s="118" t="s">
        <v>27157</v>
      </c>
      <c r="B7598" s="118" t="s">
        <v>27158</v>
      </c>
      <c r="C7598" s="118" t="b">
        <v>0</v>
      </c>
      <c r="D7598" s="118" t="e">
        <f t="shared" ca="1" si="1"/>
        <v>#NAME?</v>
      </c>
      <c r="E7598" s="118" t="s">
        <v>27147</v>
      </c>
      <c r="F7598" s="118" t="s">
        <v>27159</v>
      </c>
      <c r="G7598" s="118"/>
      <c r="H7598" s="118" t="s">
        <v>54</v>
      </c>
      <c r="I7598" s="118" t="s">
        <v>8050</v>
      </c>
      <c r="J7598" s="118"/>
    </row>
    <row r="7599" spans="1:10" ht="12.75">
      <c r="A7599" s="118" t="s">
        <v>27160</v>
      </c>
      <c r="B7599" s="118" t="s">
        <v>10271</v>
      </c>
      <c r="C7599" s="118" t="b">
        <v>0</v>
      </c>
      <c r="D7599" s="118" t="e">
        <f t="shared" ca="1" si="1"/>
        <v>#NAME?</v>
      </c>
      <c r="E7599" s="118" t="s">
        <v>27161</v>
      </c>
      <c r="F7599" s="118" t="s">
        <v>27162</v>
      </c>
      <c r="G7599" s="118"/>
      <c r="H7599" s="118" t="s">
        <v>54</v>
      </c>
      <c r="I7599" s="118" t="s">
        <v>10521</v>
      </c>
      <c r="J7599" s="118"/>
    </row>
    <row r="7600" spans="1:10" ht="12.75">
      <c r="A7600" s="118" t="s">
        <v>836</v>
      </c>
      <c r="B7600" s="118" t="s">
        <v>27163</v>
      </c>
      <c r="C7600" s="118" t="b">
        <v>0</v>
      </c>
      <c r="D7600" s="118" t="e">
        <f t="shared" ca="1" si="1"/>
        <v>#NAME?</v>
      </c>
      <c r="E7600" s="118" t="s">
        <v>27161</v>
      </c>
      <c r="F7600" s="118" t="s">
        <v>27164</v>
      </c>
      <c r="G7600" s="118"/>
      <c r="H7600" s="118" t="s">
        <v>4276</v>
      </c>
      <c r="I7600" s="118" t="s">
        <v>8883</v>
      </c>
      <c r="J7600" s="118"/>
    </row>
    <row r="7601" spans="1:10" ht="12.75">
      <c r="A7601" s="118" t="s">
        <v>27165</v>
      </c>
      <c r="B7601" s="118" t="s">
        <v>8652</v>
      </c>
      <c r="C7601" s="118" t="b">
        <v>0</v>
      </c>
      <c r="D7601" s="118" t="e">
        <f t="shared" ca="1" si="1"/>
        <v>#NAME?</v>
      </c>
      <c r="E7601" s="118" t="s">
        <v>27161</v>
      </c>
      <c r="F7601" s="118" t="s">
        <v>27166</v>
      </c>
      <c r="G7601" s="118"/>
      <c r="H7601" s="118" t="s">
        <v>4831</v>
      </c>
      <c r="I7601" s="118" t="s">
        <v>8883</v>
      </c>
      <c r="J7601" s="118"/>
    </row>
    <row r="7602" spans="1:10" ht="12.75">
      <c r="A7602" s="118" t="s">
        <v>26459</v>
      </c>
      <c r="B7602" s="118" t="s">
        <v>1877</v>
      </c>
      <c r="C7602" s="118" t="b">
        <v>0</v>
      </c>
      <c r="D7602" s="118" t="e">
        <f t="shared" ca="1" si="1"/>
        <v>#NAME?</v>
      </c>
      <c r="E7602" s="118" t="s">
        <v>27161</v>
      </c>
      <c r="F7602" s="118" t="s">
        <v>27167</v>
      </c>
      <c r="G7602" s="118"/>
      <c r="H7602" s="118" t="s">
        <v>5264</v>
      </c>
      <c r="I7602" s="118" t="s">
        <v>8883</v>
      </c>
      <c r="J7602" s="118"/>
    </row>
    <row r="7603" spans="1:10" ht="12.75">
      <c r="A7603" s="118" t="s">
        <v>10793</v>
      </c>
      <c r="B7603" s="118" t="s">
        <v>27168</v>
      </c>
      <c r="C7603" s="118" t="b">
        <v>0</v>
      </c>
      <c r="D7603" s="118" t="e">
        <f t="shared" ca="1" si="1"/>
        <v>#NAME?</v>
      </c>
      <c r="E7603" s="118" t="s">
        <v>27161</v>
      </c>
      <c r="F7603" s="118" t="s">
        <v>27169</v>
      </c>
      <c r="G7603" s="118"/>
      <c r="H7603" s="118" t="s">
        <v>4276</v>
      </c>
      <c r="I7603" s="118" t="s">
        <v>10521</v>
      </c>
      <c r="J7603" s="118"/>
    </row>
    <row r="7604" spans="1:10" ht="12.75">
      <c r="A7604" s="118" t="s">
        <v>16193</v>
      </c>
      <c r="B7604" s="118" t="s">
        <v>22826</v>
      </c>
      <c r="C7604" s="118" t="b">
        <v>0</v>
      </c>
      <c r="D7604" s="118" t="e">
        <f t="shared" ca="1" si="1"/>
        <v>#NAME?</v>
      </c>
      <c r="E7604" s="118" t="s">
        <v>27161</v>
      </c>
      <c r="F7604" s="118" t="s">
        <v>27170</v>
      </c>
      <c r="G7604" s="118"/>
      <c r="H7604" s="118" t="s">
        <v>5264</v>
      </c>
      <c r="I7604" s="118" t="s">
        <v>8883</v>
      </c>
      <c r="J7604" s="118"/>
    </row>
    <row r="7605" spans="1:10" ht="12.75">
      <c r="A7605" s="118" t="s">
        <v>22817</v>
      </c>
      <c r="B7605" s="118" t="s">
        <v>8406</v>
      </c>
      <c r="C7605" s="118" t="b">
        <v>0</v>
      </c>
      <c r="D7605" s="118" t="e">
        <f t="shared" ca="1" si="1"/>
        <v>#NAME?</v>
      </c>
      <c r="E7605" s="118" t="s">
        <v>27161</v>
      </c>
      <c r="F7605" s="118" t="s">
        <v>27171</v>
      </c>
      <c r="G7605" s="118"/>
      <c r="H7605" s="118" t="s">
        <v>10246</v>
      </c>
      <c r="I7605" s="118" t="s">
        <v>8883</v>
      </c>
      <c r="J7605" s="118"/>
    </row>
    <row r="7606" spans="1:10" ht="12.75">
      <c r="A7606" s="118" t="s">
        <v>814</v>
      </c>
      <c r="B7606" s="118" t="s">
        <v>27172</v>
      </c>
      <c r="C7606" s="118" t="b">
        <v>0</v>
      </c>
      <c r="D7606" s="118" t="e">
        <f t="shared" ca="1" si="1"/>
        <v>#NAME?</v>
      </c>
      <c r="E7606" s="118" t="s">
        <v>27173</v>
      </c>
      <c r="F7606" s="118" t="s">
        <v>27174</v>
      </c>
      <c r="G7606" s="118"/>
      <c r="H7606" s="118" t="s">
        <v>27175</v>
      </c>
      <c r="I7606" s="118" t="s">
        <v>8136</v>
      </c>
      <c r="J7606" s="118" t="s">
        <v>7622</v>
      </c>
    </row>
    <row r="7607" spans="1:10" ht="12.75">
      <c r="A7607" s="118" t="s">
        <v>14168</v>
      </c>
      <c r="B7607" s="118" t="s">
        <v>27176</v>
      </c>
      <c r="C7607" s="118" t="b">
        <v>0</v>
      </c>
      <c r="D7607" s="118" t="e">
        <f t="shared" ca="1" si="1"/>
        <v>#NAME?</v>
      </c>
      <c r="E7607" s="118" t="s">
        <v>27173</v>
      </c>
      <c r="F7607" s="118" t="s">
        <v>27177</v>
      </c>
      <c r="G7607" s="118"/>
      <c r="H7607" s="118" t="s">
        <v>54</v>
      </c>
      <c r="I7607" s="118" t="s">
        <v>8136</v>
      </c>
      <c r="J7607" s="118" t="s">
        <v>7622</v>
      </c>
    </row>
    <row r="7608" spans="1:10" ht="12.75">
      <c r="A7608" s="118" t="s">
        <v>9679</v>
      </c>
      <c r="B7608" s="118" t="s">
        <v>27178</v>
      </c>
      <c r="C7608" s="118" t="b">
        <v>0</v>
      </c>
      <c r="D7608" s="118" t="e">
        <f t="shared" ca="1" si="1"/>
        <v>#NAME?</v>
      </c>
      <c r="E7608" s="118" t="s">
        <v>27173</v>
      </c>
      <c r="F7608" s="118" t="s">
        <v>27179</v>
      </c>
      <c r="G7608" s="118"/>
      <c r="H7608" s="118" t="s">
        <v>54</v>
      </c>
      <c r="I7608" s="118" t="s">
        <v>8136</v>
      </c>
      <c r="J7608" s="118" t="s">
        <v>7622</v>
      </c>
    </row>
    <row r="7609" spans="1:10" ht="12.75">
      <c r="A7609" s="118" t="s">
        <v>27180</v>
      </c>
      <c r="B7609" s="118" t="s">
        <v>27181</v>
      </c>
      <c r="C7609" s="118" t="b">
        <v>0</v>
      </c>
      <c r="D7609" s="118" t="e">
        <f t="shared" ca="1" si="1"/>
        <v>#NAME?</v>
      </c>
      <c r="E7609" s="118" t="s">
        <v>27173</v>
      </c>
      <c r="F7609" s="118" t="s">
        <v>27182</v>
      </c>
      <c r="G7609" s="118"/>
      <c r="H7609" s="118" t="s">
        <v>4276</v>
      </c>
      <c r="I7609" s="118" t="s">
        <v>11902</v>
      </c>
      <c r="J7609" s="118"/>
    </row>
    <row r="7610" spans="1:10" ht="12.75">
      <c r="A7610" s="118" t="s">
        <v>27183</v>
      </c>
      <c r="B7610" s="118" t="s">
        <v>25783</v>
      </c>
      <c r="C7610" s="118" t="b">
        <v>0</v>
      </c>
      <c r="D7610" s="118" t="e">
        <f t="shared" ca="1" si="1"/>
        <v>#NAME?</v>
      </c>
      <c r="E7610" s="118" t="s">
        <v>27173</v>
      </c>
      <c r="F7610" s="118" t="s">
        <v>27184</v>
      </c>
      <c r="G7610" s="118"/>
      <c r="H7610" s="118" t="s">
        <v>8144</v>
      </c>
      <c r="I7610" s="118" t="s">
        <v>8136</v>
      </c>
      <c r="J7610" s="118" t="s">
        <v>7622</v>
      </c>
    </row>
    <row r="7611" spans="1:10" ht="12.75">
      <c r="A7611" s="118" t="s">
        <v>910</v>
      </c>
      <c r="B7611" s="118" t="s">
        <v>27185</v>
      </c>
      <c r="C7611" s="118" t="b">
        <v>0</v>
      </c>
      <c r="D7611" s="118" t="e">
        <f t="shared" ca="1" si="1"/>
        <v>#NAME?</v>
      </c>
      <c r="E7611" s="118" t="s">
        <v>27173</v>
      </c>
      <c r="F7611" s="118" t="s">
        <v>27186</v>
      </c>
      <c r="G7611" s="118"/>
      <c r="H7611" s="118" t="s">
        <v>54</v>
      </c>
      <c r="I7611" s="118" t="s">
        <v>8136</v>
      </c>
      <c r="J7611" s="118" t="s">
        <v>7622</v>
      </c>
    </row>
    <row r="7612" spans="1:10" ht="12.75">
      <c r="A7612" s="118" t="s">
        <v>1666</v>
      </c>
      <c r="B7612" s="118" t="s">
        <v>27187</v>
      </c>
      <c r="C7612" s="118" t="b">
        <v>0</v>
      </c>
      <c r="D7612" s="118" t="e">
        <f t="shared" ca="1" si="1"/>
        <v>#NAME?</v>
      </c>
      <c r="E7612" s="118" t="s">
        <v>27173</v>
      </c>
      <c r="F7612" s="118" t="s">
        <v>27188</v>
      </c>
      <c r="G7612" s="118"/>
      <c r="H7612" s="118" t="s">
        <v>54</v>
      </c>
      <c r="I7612" s="118" t="s">
        <v>15497</v>
      </c>
      <c r="J7612" s="118"/>
    </row>
    <row r="7613" spans="1:10" ht="12.75">
      <c r="A7613" s="118" t="s">
        <v>27189</v>
      </c>
      <c r="B7613" s="118" t="s">
        <v>27190</v>
      </c>
      <c r="C7613" s="118" t="b">
        <v>0</v>
      </c>
      <c r="D7613" s="118" t="e">
        <f t="shared" ca="1" si="1"/>
        <v>#NAME?</v>
      </c>
      <c r="E7613" s="118" t="s">
        <v>27173</v>
      </c>
      <c r="F7613" s="118" t="s">
        <v>27191</v>
      </c>
      <c r="G7613" s="118"/>
      <c r="H7613" s="118" t="s">
        <v>4276</v>
      </c>
      <c r="I7613" s="118" t="s">
        <v>11902</v>
      </c>
      <c r="J7613" s="118"/>
    </row>
    <row r="7614" spans="1:10" ht="12.75">
      <c r="A7614" s="118" t="s">
        <v>2561</v>
      </c>
      <c r="B7614" s="118" t="s">
        <v>27192</v>
      </c>
      <c r="C7614" s="118" t="b">
        <v>0</v>
      </c>
      <c r="D7614" s="118" t="e">
        <f t="shared" ca="1" si="1"/>
        <v>#NAME?</v>
      </c>
      <c r="E7614" s="118" t="s">
        <v>27173</v>
      </c>
      <c r="F7614" s="118" t="s">
        <v>27193</v>
      </c>
      <c r="G7614" s="118"/>
      <c r="H7614" s="118" t="s">
        <v>54</v>
      </c>
      <c r="I7614" s="118" t="s">
        <v>8136</v>
      </c>
      <c r="J7614" s="118" t="s">
        <v>7622</v>
      </c>
    </row>
    <row r="7615" spans="1:10" ht="12.75">
      <c r="A7615" s="118" t="s">
        <v>1591</v>
      </c>
      <c r="B7615" s="118" t="s">
        <v>27194</v>
      </c>
      <c r="C7615" s="118" t="b">
        <v>0</v>
      </c>
      <c r="D7615" s="118" t="e">
        <f t="shared" ca="1" si="1"/>
        <v>#NAME?</v>
      </c>
      <c r="E7615" s="118" t="s">
        <v>27173</v>
      </c>
      <c r="F7615" s="118" t="s">
        <v>27195</v>
      </c>
      <c r="G7615" s="118"/>
      <c r="H7615" s="118" t="s">
        <v>54</v>
      </c>
      <c r="I7615" s="118" t="s">
        <v>8136</v>
      </c>
      <c r="J7615" s="118" t="s">
        <v>7622</v>
      </c>
    </row>
    <row r="7616" spans="1:10" ht="12.75">
      <c r="A7616" s="118" t="s">
        <v>27196</v>
      </c>
      <c r="B7616" s="118" t="s">
        <v>27197</v>
      </c>
      <c r="C7616" s="118" t="b">
        <v>0</v>
      </c>
      <c r="D7616" s="118" t="e">
        <f t="shared" ca="1" si="1"/>
        <v>#NAME?</v>
      </c>
      <c r="E7616" s="118" t="s">
        <v>27173</v>
      </c>
      <c r="F7616" s="118" t="s">
        <v>27198</v>
      </c>
      <c r="G7616" s="118"/>
      <c r="H7616" s="118" t="s">
        <v>27199</v>
      </c>
      <c r="I7616" s="118" t="s">
        <v>8136</v>
      </c>
      <c r="J7616" s="118" t="s">
        <v>7622</v>
      </c>
    </row>
    <row r="7617" spans="1:10" ht="12.75">
      <c r="A7617" s="118" t="s">
        <v>1484</v>
      </c>
      <c r="B7617" s="118" t="s">
        <v>27200</v>
      </c>
      <c r="C7617" s="118" t="b">
        <v>0</v>
      </c>
      <c r="D7617" s="118" t="e">
        <f t="shared" ca="1" si="1"/>
        <v>#NAME?</v>
      </c>
      <c r="E7617" s="118" t="s">
        <v>27173</v>
      </c>
      <c r="F7617" s="118" t="s">
        <v>27201</v>
      </c>
      <c r="G7617" s="118"/>
      <c r="H7617" s="118" t="s">
        <v>54</v>
      </c>
      <c r="I7617" s="118" t="s">
        <v>8136</v>
      </c>
      <c r="J7617" s="118" t="s">
        <v>7622</v>
      </c>
    </row>
    <row r="7618" spans="1:10" ht="12.75">
      <c r="A7618" s="118" t="s">
        <v>16727</v>
      </c>
      <c r="B7618" s="118" t="s">
        <v>27202</v>
      </c>
      <c r="C7618" s="118" t="b">
        <v>0</v>
      </c>
      <c r="D7618" s="118" t="e">
        <f t="shared" ca="1" si="1"/>
        <v>#NAME?</v>
      </c>
      <c r="E7618" s="118" t="s">
        <v>27173</v>
      </c>
      <c r="F7618" s="118" t="s">
        <v>27203</v>
      </c>
      <c r="G7618" s="118"/>
      <c r="H7618" s="118" t="s">
        <v>54</v>
      </c>
      <c r="I7618" s="118" t="s">
        <v>8136</v>
      </c>
      <c r="J7618" s="118" t="s">
        <v>7622</v>
      </c>
    </row>
    <row r="7619" spans="1:10" ht="12.75">
      <c r="A7619" s="118" t="s">
        <v>1457</v>
      </c>
      <c r="B7619" s="118" t="s">
        <v>27204</v>
      </c>
      <c r="C7619" s="118" t="b">
        <v>0</v>
      </c>
      <c r="D7619" s="118" t="e">
        <f t="shared" ca="1" si="1"/>
        <v>#NAME?</v>
      </c>
      <c r="E7619" s="118" t="s">
        <v>27173</v>
      </c>
      <c r="F7619" s="118" t="s">
        <v>27205</v>
      </c>
      <c r="G7619" s="118"/>
      <c r="H7619" s="118" t="s">
        <v>54</v>
      </c>
      <c r="I7619" s="118" t="s">
        <v>8136</v>
      </c>
      <c r="J7619" s="118" t="s">
        <v>7622</v>
      </c>
    </row>
    <row r="7620" spans="1:10" ht="12.75">
      <c r="A7620" s="118" t="s">
        <v>1775</v>
      </c>
      <c r="B7620" s="118" t="s">
        <v>27206</v>
      </c>
      <c r="C7620" s="118" t="b">
        <v>0</v>
      </c>
      <c r="D7620" s="118" t="e">
        <f t="shared" ca="1" si="1"/>
        <v>#NAME?</v>
      </c>
      <c r="E7620" s="118" t="s">
        <v>27173</v>
      </c>
      <c r="F7620" s="118" t="s">
        <v>27207</v>
      </c>
      <c r="G7620" s="118"/>
      <c r="H7620" s="118" t="s">
        <v>54</v>
      </c>
      <c r="I7620" s="118" t="s">
        <v>15497</v>
      </c>
      <c r="J7620" s="118"/>
    </row>
    <row r="7621" spans="1:10" ht="12.75">
      <c r="A7621" s="118" t="s">
        <v>989</v>
      </c>
      <c r="B7621" s="118" t="s">
        <v>9298</v>
      </c>
      <c r="C7621" s="118" t="b">
        <v>0</v>
      </c>
      <c r="D7621" s="118" t="e">
        <f t="shared" ca="1" si="1"/>
        <v>#NAME?</v>
      </c>
      <c r="E7621" s="118" t="s">
        <v>5511</v>
      </c>
      <c r="F7621" s="118" t="s">
        <v>27208</v>
      </c>
      <c r="G7621" s="118"/>
      <c r="H7621" s="118" t="s">
        <v>7611</v>
      </c>
      <c r="I7621" s="118" t="s">
        <v>7590</v>
      </c>
      <c r="J7621" s="118" t="s">
        <v>7591</v>
      </c>
    </row>
    <row r="7622" spans="1:10" ht="12.75">
      <c r="A7622" s="118" t="s">
        <v>910</v>
      </c>
      <c r="B7622" s="118" t="s">
        <v>27209</v>
      </c>
      <c r="C7622" s="118" t="b">
        <v>0</v>
      </c>
      <c r="D7622" s="118" t="e">
        <f t="shared" ca="1" si="1"/>
        <v>#NAME?</v>
      </c>
      <c r="E7622" s="118" t="s">
        <v>5511</v>
      </c>
      <c r="F7622" s="118" t="s">
        <v>27210</v>
      </c>
      <c r="G7622" s="118"/>
      <c r="H7622" s="118" t="s">
        <v>4305</v>
      </c>
      <c r="I7622" s="118" t="s">
        <v>15620</v>
      </c>
      <c r="J7622" s="118" t="s">
        <v>8625</v>
      </c>
    </row>
    <row r="7623" spans="1:10" ht="12.75">
      <c r="A7623" s="118" t="s">
        <v>25970</v>
      </c>
      <c r="B7623" s="118" t="s">
        <v>27211</v>
      </c>
      <c r="C7623" s="118" t="b">
        <v>0</v>
      </c>
      <c r="D7623" s="118" t="e">
        <f t="shared" ca="1" si="1"/>
        <v>#NAME?</v>
      </c>
      <c r="E7623" s="118" t="s">
        <v>5511</v>
      </c>
      <c r="F7623" s="118" t="s">
        <v>27212</v>
      </c>
      <c r="G7623" s="118"/>
      <c r="H7623" s="118" t="s">
        <v>4305</v>
      </c>
      <c r="I7623" s="118" t="s">
        <v>9131</v>
      </c>
      <c r="J7623" s="118" t="s">
        <v>7622</v>
      </c>
    </row>
    <row r="7624" spans="1:10" ht="12.75">
      <c r="A7624" s="118" t="s">
        <v>830</v>
      </c>
      <c r="B7624" s="118" t="s">
        <v>27213</v>
      </c>
      <c r="C7624" s="118" t="b">
        <v>0</v>
      </c>
      <c r="D7624" s="118" t="e">
        <f t="shared" ca="1" si="1"/>
        <v>#NAME?</v>
      </c>
      <c r="E7624" s="118" t="s">
        <v>5511</v>
      </c>
      <c r="F7624" s="118" t="s">
        <v>27214</v>
      </c>
      <c r="G7624" s="118"/>
      <c r="H7624" s="118" t="s">
        <v>54</v>
      </c>
      <c r="I7624" s="118" t="s">
        <v>9131</v>
      </c>
      <c r="J7624" s="118" t="s">
        <v>7622</v>
      </c>
    </row>
    <row r="7625" spans="1:10" ht="12.75">
      <c r="A7625" s="118" t="s">
        <v>9132</v>
      </c>
      <c r="B7625" s="118" t="s">
        <v>920</v>
      </c>
      <c r="C7625" s="118" t="b">
        <v>0</v>
      </c>
      <c r="D7625" s="118" t="e">
        <f t="shared" ca="1" si="1"/>
        <v>#NAME?</v>
      </c>
      <c r="E7625" s="118" t="s">
        <v>5511</v>
      </c>
      <c r="F7625" s="118" t="s">
        <v>27215</v>
      </c>
      <c r="G7625" s="118"/>
      <c r="H7625" s="118" t="s">
        <v>4305</v>
      </c>
      <c r="I7625" s="118" t="s">
        <v>7590</v>
      </c>
      <c r="J7625" s="118" t="s">
        <v>7591</v>
      </c>
    </row>
    <row r="7626" spans="1:10" ht="12.75">
      <c r="A7626" s="118" t="s">
        <v>1544</v>
      </c>
      <c r="B7626" s="118" t="s">
        <v>9135</v>
      </c>
      <c r="C7626" s="118" t="b">
        <v>0</v>
      </c>
      <c r="D7626" s="118" t="e">
        <f t="shared" ca="1" si="1"/>
        <v>#NAME?</v>
      </c>
      <c r="E7626" s="118" t="s">
        <v>5511</v>
      </c>
      <c r="F7626" s="118" t="s">
        <v>27216</v>
      </c>
      <c r="G7626" s="118"/>
      <c r="H7626" s="118" t="s">
        <v>4305</v>
      </c>
      <c r="I7626" s="118" t="s">
        <v>9131</v>
      </c>
      <c r="J7626" s="118" t="s">
        <v>7622</v>
      </c>
    </row>
    <row r="7627" spans="1:10" ht="12.75">
      <c r="A7627" s="118" t="s">
        <v>9018</v>
      </c>
      <c r="B7627" s="118" t="s">
        <v>27217</v>
      </c>
      <c r="C7627" s="118" t="b">
        <v>0</v>
      </c>
      <c r="D7627" s="118" t="e">
        <f t="shared" ca="1" si="1"/>
        <v>#NAME?</v>
      </c>
      <c r="E7627" s="118" t="s">
        <v>5511</v>
      </c>
      <c r="F7627" s="118" t="s">
        <v>27218</v>
      </c>
      <c r="G7627" s="118"/>
      <c r="H7627" s="118" t="s">
        <v>26308</v>
      </c>
      <c r="I7627" s="118" t="s">
        <v>9131</v>
      </c>
      <c r="J7627" s="118" t="s">
        <v>7622</v>
      </c>
    </row>
    <row r="7628" spans="1:10" ht="12.75">
      <c r="A7628" s="118" t="s">
        <v>910</v>
      </c>
      <c r="B7628" s="118" t="s">
        <v>27219</v>
      </c>
      <c r="C7628" s="118" t="b">
        <v>0</v>
      </c>
      <c r="D7628" s="118" t="e">
        <f t="shared" ca="1" si="1"/>
        <v>#NAME?</v>
      </c>
      <c r="E7628" s="118" t="s">
        <v>27220</v>
      </c>
      <c r="F7628" s="118" t="s">
        <v>27221</v>
      </c>
      <c r="G7628" s="118"/>
      <c r="H7628" s="118" t="s">
        <v>4276</v>
      </c>
      <c r="I7628" s="118" t="s">
        <v>7820</v>
      </c>
      <c r="J7628" s="118" t="s">
        <v>7820</v>
      </c>
    </row>
    <row r="7629" spans="1:10" ht="12.75">
      <c r="A7629" s="118" t="s">
        <v>798</v>
      </c>
      <c r="B7629" s="118" t="s">
        <v>21236</v>
      </c>
      <c r="C7629" s="118" t="b">
        <v>0</v>
      </c>
      <c r="D7629" s="118" t="e">
        <f t="shared" ca="1" si="1"/>
        <v>#NAME?</v>
      </c>
      <c r="E7629" s="118" t="s">
        <v>27220</v>
      </c>
      <c r="F7629" s="118" t="s">
        <v>27222</v>
      </c>
      <c r="G7629" s="118"/>
      <c r="H7629" s="118" t="s">
        <v>4278</v>
      </c>
      <c r="I7629" s="118" t="s">
        <v>7820</v>
      </c>
      <c r="J7629" s="118" t="s">
        <v>7820</v>
      </c>
    </row>
    <row r="7630" spans="1:10" ht="12.75">
      <c r="A7630" s="118" t="s">
        <v>10048</v>
      </c>
      <c r="B7630" s="118" t="s">
        <v>9699</v>
      </c>
      <c r="C7630" s="118" t="b">
        <v>0</v>
      </c>
      <c r="D7630" s="118" t="e">
        <f t="shared" ca="1" si="1"/>
        <v>#NAME?</v>
      </c>
      <c r="E7630" s="118" t="s">
        <v>27220</v>
      </c>
      <c r="F7630" s="118" t="s">
        <v>27223</v>
      </c>
      <c r="G7630" s="118"/>
      <c r="H7630" s="118" t="s">
        <v>4276</v>
      </c>
      <c r="I7630" s="118" t="s">
        <v>7820</v>
      </c>
      <c r="J7630" s="118" t="s">
        <v>7820</v>
      </c>
    </row>
    <row r="7631" spans="1:10" ht="12.75">
      <c r="A7631" s="118" t="s">
        <v>1457</v>
      </c>
      <c r="B7631" s="118" t="s">
        <v>12328</v>
      </c>
      <c r="C7631" s="118" t="b">
        <v>0</v>
      </c>
      <c r="D7631" s="118" t="e">
        <f t="shared" ca="1" si="1"/>
        <v>#NAME?</v>
      </c>
      <c r="E7631" s="118" t="s">
        <v>27224</v>
      </c>
      <c r="F7631" s="118" t="s">
        <v>27225</v>
      </c>
      <c r="G7631" s="118"/>
      <c r="H7631" s="118" t="s">
        <v>4276</v>
      </c>
      <c r="I7631" s="118" t="s">
        <v>10284</v>
      </c>
      <c r="J7631" s="118" t="s">
        <v>9660</v>
      </c>
    </row>
    <row r="7632" spans="1:10" ht="12.75">
      <c r="A7632" s="118" t="s">
        <v>12624</v>
      </c>
      <c r="B7632" s="118" t="s">
        <v>27226</v>
      </c>
      <c r="C7632" s="118" t="b">
        <v>0</v>
      </c>
      <c r="D7632" s="118" t="e">
        <f t="shared" ca="1" si="1"/>
        <v>#NAME?</v>
      </c>
      <c r="E7632" s="118" t="s">
        <v>27227</v>
      </c>
      <c r="F7632" s="118" t="s">
        <v>27228</v>
      </c>
      <c r="G7632" s="118"/>
      <c r="H7632" s="118" t="s">
        <v>27229</v>
      </c>
      <c r="I7632" s="118" t="s">
        <v>7777</v>
      </c>
      <c r="J7632" s="118" t="s">
        <v>7636</v>
      </c>
    </row>
    <row r="7633" spans="1:10" ht="12.75">
      <c r="A7633" s="118" t="s">
        <v>1026</v>
      </c>
      <c r="B7633" s="118" t="s">
        <v>27230</v>
      </c>
      <c r="C7633" s="118" t="b">
        <v>0</v>
      </c>
      <c r="D7633" s="118" t="e">
        <f t="shared" ca="1" si="1"/>
        <v>#NAME?</v>
      </c>
      <c r="E7633" s="118" t="s">
        <v>27227</v>
      </c>
      <c r="F7633" s="118" t="s">
        <v>27231</v>
      </c>
      <c r="G7633" s="118"/>
      <c r="H7633" s="118" t="s">
        <v>14242</v>
      </c>
      <c r="I7633" s="118" t="s">
        <v>7777</v>
      </c>
      <c r="J7633" s="118" t="s">
        <v>7636</v>
      </c>
    </row>
    <row r="7634" spans="1:10" ht="12.75">
      <c r="A7634" s="118" t="s">
        <v>2377</v>
      </c>
      <c r="B7634" s="118" t="s">
        <v>27232</v>
      </c>
      <c r="C7634" s="118" t="b">
        <v>0</v>
      </c>
      <c r="D7634" s="118" t="e">
        <f t="shared" ca="1" si="1"/>
        <v>#NAME?</v>
      </c>
      <c r="E7634" s="118" t="s">
        <v>27227</v>
      </c>
      <c r="F7634" s="118" t="s">
        <v>27233</v>
      </c>
      <c r="G7634" s="118"/>
      <c r="H7634" s="118" t="s">
        <v>14242</v>
      </c>
      <c r="I7634" s="118" t="s">
        <v>7777</v>
      </c>
      <c r="J7634" s="118" t="s">
        <v>7636</v>
      </c>
    </row>
    <row r="7635" spans="1:10" ht="12.75">
      <c r="A7635" s="118" t="s">
        <v>15459</v>
      </c>
      <c r="B7635" s="118" t="s">
        <v>27234</v>
      </c>
      <c r="C7635" s="118" t="b">
        <v>0</v>
      </c>
      <c r="D7635" s="118" t="e">
        <f t="shared" ca="1" si="1"/>
        <v>#NAME?</v>
      </c>
      <c r="E7635" s="118" t="s">
        <v>27227</v>
      </c>
      <c r="F7635" s="118" t="s">
        <v>27235</v>
      </c>
      <c r="G7635" s="118"/>
      <c r="H7635" s="118" t="s">
        <v>4831</v>
      </c>
      <c r="I7635" s="118" t="s">
        <v>7777</v>
      </c>
      <c r="J7635" s="118" t="s">
        <v>7636</v>
      </c>
    </row>
    <row r="7636" spans="1:10" ht="12.75">
      <c r="A7636" s="118" t="s">
        <v>2013</v>
      </c>
      <c r="B7636" s="118" t="s">
        <v>17357</v>
      </c>
      <c r="C7636" s="118" t="b">
        <v>0</v>
      </c>
      <c r="D7636" s="118" t="e">
        <f t="shared" ca="1" si="1"/>
        <v>#NAME?</v>
      </c>
      <c r="E7636" s="118" t="s">
        <v>27227</v>
      </c>
      <c r="F7636" s="118" t="s">
        <v>27236</v>
      </c>
      <c r="G7636" s="118"/>
      <c r="H7636" s="118" t="s">
        <v>11474</v>
      </c>
      <c r="I7636" s="118" t="s">
        <v>7777</v>
      </c>
      <c r="J7636" s="118" t="s">
        <v>7636</v>
      </c>
    </row>
    <row r="7637" spans="1:10" ht="12.75">
      <c r="A7637" s="118" t="s">
        <v>1069</v>
      </c>
      <c r="B7637" s="118" t="s">
        <v>9263</v>
      </c>
      <c r="C7637" s="118" t="b">
        <v>0</v>
      </c>
      <c r="D7637" s="118" t="e">
        <f t="shared" ca="1" si="1"/>
        <v>#NAME?</v>
      </c>
      <c r="E7637" s="118" t="s">
        <v>27227</v>
      </c>
      <c r="F7637" s="118" t="s">
        <v>27237</v>
      </c>
      <c r="G7637" s="118"/>
      <c r="H7637" s="118" t="s">
        <v>27238</v>
      </c>
      <c r="I7637" s="118" t="s">
        <v>7777</v>
      </c>
      <c r="J7637" s="118" t="s">
        <v>7636</v>
      </c>
    </row>
    <row r="7638" spans="1:10" ht="12.75">
      <c r="A7638" s="118" t="s">
        <v>8889</v>
      </c>
      <c r="B7638" s="118" t="s">
        <v>10762</v>
      </c>
      <c r="C7638" s="118" t="b">
        <v>0</v>
      </c>
      <c r="D7638" s="118" t="e">
        <f t="shared" ca="1" si="1"/>
        <v>#NAME?</v>
      </c>
      <c r="E7638" s="118" t="s">
        <v>27239</v>
      </c>
      <c r="F7638" s="118" t="s">
        <v>27240</v>
      </c>
      <c r="G7638" s="118"/>
      <c r="H7638" s="118" t="s">
        <v>4276</v>
      </c>
      <c r="I7638" s="118" t="s">
        <v>7820</v>
      </c>
      <c r="J7638" s="118" t="s">
        <v>7820</v>
      </c>
    </row>
    <row r="7639" spans="1:10" ht="12.75">
      <c r="A7639" s="118" t="s">
        <v>8651</v>
      </c>
      <c r="B7639" s="118" t="s">
        <v>13709</v>
      </c>
      <c r="C7639" s="118" t="b">
        <v>0</v>
      </c>
      <c r="D7639" s="118" t="e">
        <f t="shared" ca="1" si="1"/>
        <v>#NAME?</v>
      </c>
      <c r="E7639" s="118" t="s">
        <v>27239</v>
      </c>
      <c r="F7639" s="118" t="s">
        <v>27241</v>
      </c>
      <c r="G7639" s="118"/>
      <c r="H7639" s="118" t="s">
        <v>4276</v>
      </c>
      <c r="I7639" s="118" t="s">
        <v>10351</v>
      </c>
      <c r="J7639" s="118" t="s">
        <v>7622</v>
      </c>
    </row>
    <row r="7640" spans="1:10" ht="12.75">
      <c r="A7640" s="118" t="s">
        <v>920</v>
      </c>
      <c r="B7640" s="118" t="s">
        <v>1828</v>
      </c>
      <c r="C7640" s="118" t="b">
        <v>0</v>
      </c>
      <c r="D7640" s="118" t="e">
        <f t="shared" ca="1" si="1"/>
        <v>#NAME?</v>
      </c>
      <c r="E7640" s="118" t="s">
        <v>27239</v>
      </c>
      <c r="F7640" s="118" t="s">
        <v>27242</v>
      </c>
      <c r="G7640" s="118"/>
      <c r="H7640" s="118" t="s">
        <v>4276</v>
      </c>
      <c r="I7640" s="118" t="s">
        <v>7820</v>
      </c>
      <c r="J7640" s="118" t="s">
        <v>7820</v>
      </c>
    </row>
    <row r="7641" spans="1:10" ht="12.75">
      <c r="A7641" s="118" t="s">
        <v>836</v>
      </c>
      <c r="B7641" s="118" t="s">
        <v>16786</v>
      </c>
      <c r="C7641" s="118" t="b">
        <v>0</v>
      </c>
      <c r="D7641" s="118" t="e">
        <f t="shared" ca="1" si="1"/>
        <v>#NAME?</v>
      </c>
      <c r="E7641" s="118" t="s">
        <v>27239</v>
      </c>
      <c r="F7641" s="118" t="s">
        <v>27243</v>
      </c>
      <c r="G7641" s="118"/>
      <c r="H7641" s="118" t="s">
        <v>4276</v>
      </c>
      <c r="I7641" s="118" t="s">
        <v>27244</v>
      </c>
      <c r="J7641" s="118" t="s">
        <v>8546</v>
      </c>
    </row>
    <row r="7642" spans="1:10" ht="12.75">
      <c r="A7642" s="118" t="s">
        <v>836</v>
      </c>
      <c r="B7642" s="118" t="s">
        <v>27245</v>
      </c>
      <c r="C7642" s="118" t="b">
        <v>0</v>
      </c>
      <c r="D7642" s="118" t="e">
        <f t="shared" ca="1" si="1"/>
        <v>#NAME?</v>
      </c>
      <c r="E7642" s="118" t="s">
        <v>27239</v>
      </c>
      <c r="F7642" s="118" t="s">
        <v>27246</v>
      </c>
      <c r="G7642" s="118"/>
      <c r="H7642" s="118" t="s">
        <v>4276</v>
      </c>
      <c r="I7642" s="118" t="s">
        <v>7820</v>
      </c>
      <c r="J7642" s="118" t="s">
        <v>7820</v>
      </c>
    </row>
    <row r="7643" spans="1:10" ht="12.75">
      <c r="A7643" s="118" t="s">
        <v>1591</v>
      </c>
      <c r="B7643" s="118" t="s">
        <v>27247</v>
      </c>
      <c r="C7643" s="118" t="b">
        <v>0</v>
      </c>
      <c r="D7643" s="118" t="e">
        <f t="shared" ca="1" si="1"/>
        <v>#NAME?</v>
      </c>
      <c r="E7643" s="118" t="s">
        <v>27239</v>
      </c>
      <c r="F7643" s="118" t="s">
        <v>27248</v>
      </c>
      <c r="G7643" s="118"/>
      <c r="H7643" s="118" t="s">
        <v>4276</v>
      </c>
      <c r="I7643" s="118" t="s">
        <v>7820</v>
      </c>
      <c r="J7643" s="118" t="s">
        <v>7820</v>
      </c>
    </row>
    <row r="7644" spans="1:10" ht="12.75">
      <c r="A7644" s="118" t="s">
        <v>9000</v>
      </c>
      <c r="B7644" s="118" t="s">
        <v>22650</v>
      </c>
      <c r="C7644" s="118" t="b">
        <v>0</v>
      </c>
      <c r="D7644" s="118" t="e">
        <f t="shared" ca="1" si="1"/>
        <v>#NAME?</v>
      </c>
      <c r="E7644" s="118" t="s">
        <v>27239</v>
      </c>
      <c r="F7644" s="118" t="s">
        <v>27249</v>
      </c>
      <c r="G7644" s="118"/>
      <c r="H7644" s="118" t="s">
        <v>4276</v>
      </c>
      <c r="I7644" s="118" t="s">
        <v>7820</v>
      </c>
      <c r="J7644" s="118" t="s">
        <v>7820</v>
      </c>
    </row>
    <row r="7645" spans="1:10" ht="12.75">
      <c r="A7645" s="118" t="s">
        <v>882</v>
      </c>
      <c r="B7645" s="118" t="s">
        <v>16773</v>
      </c>
      <c r="C7645" s="118" t="b">
        <v>0</v>
      </c>
      <c r="D7645" s="118" t="e">
        <f t="shared" ca="1" si="1"/>
        <v>#NAME?</v>
      </c>
      <c r="E7645" s="118" t="s">
        <v>27239</v>
      </c>
      <c r="F7645" s="118" t="s">
        <v>27250</v>
      </c>
      <c r="G7645" s="118"/>
      <c r="H7645" s="118" t="s">
        <v>5064</v>
      </c>
      <c r="I7645" s="118" t="s">
        <v>7820</v>
      </c>
      <c r="J7645" s="118" t="s">
        <v>7820</v>
      </c>
    </row>
    <row r="7646" spans="1:10" ht="12.75">
      <c r="A7646" s="118" t="s">
        <v>882</v>
      </c>
      <c r="B7646" s="118" t="s">
        <v>27251</v>
      </c>
      <c r="C7646" s="118" t="b">
        <v>0</v>
      </c>
      <c r="D7646" s="118" t="e">
        <f t="shared" ca="1" si="1"/>
        <v>#NAME?</v>
      </c>
      <c r="E7646" s="118" t="s">
        <v>27239</v>
      </c>
      <c r="F7646" s="118" t="s">
        <v>27252</v>
      </c>
      <c r="G7646" s="118"/>
      <c r="H7646" s="118" t="s">
        <v>4276</v>
      </c>
      <c r="I7646" s="118" t="s">
        <v>7820</v>
      </c>
      <c r="J7646" s="118" t="s">
        <v>7820</v>
      </c>
    </row>
    <row r="7647" spans="1:10" ht="12.75">
      <c r="A7647" s="118" t="s">
        <v>14923</v>
      </c>
      <c r="B7647" s="118" t="s">
        <v>27253</v>
      </c>
      <c r="C7647" s="118" t="b">
        <v>0</v>
      </c>
      <c r="D7647" s="118" t="e">
        <f t="shared" ca="1" si="1"/>
        <v>#NAME?</v>
      </c>
      <c r="E7647" s="118" t="s">
        <v>27239</v>
      </c>
      <c r="F7647" s="118" t="s">
        <v>27254</v>
      </c>
      <c r="G7647" s="118"/>
      <c r="H7647" s="118" t="s">
        <v>4276</v>
      </c>
      <c r="I7647" s="118" t="s">
        <v>7777</v>
      </c>
      <c r="J7647" s="118" t="s">
        <v>7636</v>
      </c>
    </row>
    <row r="7648" spans="1:10" ht="12.75">
      <c r="A7648" s="118" t="s">
        <v>27255</v>
      </c>
      <c r="B7648" s="118" t="s">
        <v>27256</v>
      </c>
      <c r="C7648" s="118" t="b">
        <v>0</v>
      </c>
      <c r="D7648" s="118" t="e">
        <f t="shared" ca="1" si="1"/>
        <v>#NAME?</v>
      </c>
      <c r="E7648" s="118" t="s">
        <v>27239</v>
      </c>
      <c r="F7648" s="118" t="s">
        <v>27257</v>
      </c>
      <c r="G7648" s="118"/>
      <c r="H7648" s="118" t="s">
        <v>4276</v>
      </c>
      <c r="I7648" s="118" t="s">
        <v>7820</v>
      </c>
      <c r="J7648" s="118" t="s">
        <v>7820</v>
      </c>
    </row>
    <row r="7649" spans="1:10" ht="12.75">
      <c r="A7649" s="118" t="s">
        <v>1903</v>
      </c>
      <c r="B7649" s="118" t="s">
        <v>27258</v>
      </c>
      <c r="C7649" s="118" t="b">
        <v>0</v>
      </c>
      <c r="D7649" s="118" t="e">
        <f t="shared" ca="1" si="1"/>
        <v>#NAME?</v>
      </c>
      <c r="E7649" s="118" t="s">
        <v>27239</v>
      </c>
      <c r="F7649" s="118" t="s">
        <v>27259</v>
      </c>
      <c r="G7649" s="118"/>
      <c r="H7649" s="118" t="s">
        <v>4276</v>
      </c>
      <c r="I7649" s="118" t="s">
        <v>27244</v>
      </c>
      <c r="J7649" s="118" t="s">
        <v>8546</v>
      </c>
    </row>
    <row r="7650" spans="1:10" ht="12.75">
      <c r="A7650" s="118" t="s">
        <v>2290</v>
      </c>
      <c r="B7650" s="118" t="s">
        <v>2641</v>
      </c>
      <c r="C7650" s="118" t="b">
        <v>0</v>
      </c>
      <c r="D7650" s="118" t="e">
        <f t="shared" ca="1" si="1"/>
        <v>#NAME?</v>
      </c>
      <c r="E7650" s="118" t="s">
        <v>27239</v>
      </c>
      <c r="F7650" s="118" t="s">
        <v>27260</v>
      </c>
      <c r="G7650" s="118"/>
      <c r="H7650" s="118" t="s">
        <v>4276</v>
      </c>
      <c r="I7650" s="118" t="s">
        <v>7820</v>
      </c>
      <c r="J7650" s="118" t="s">
        <v>7820</v>
      </c>
    </row>
    <row r="7651" spans="1:10" ht="12.75">
      <c r="A7651" s="118" t="s">
        <v>7897</v>
      </c>
      <c r="B7651" s="118" t="s">
        <v>27261</v>
      </c>
      <c r="C7651" s="118" t="b">
        <v>0</v>
      </c>
      <c r="D7651" s="118" t="e">
        <f t="shared" ca="1" si="1"/>
        <v>#NAME?</v>
      </c>
      <c r="E7651" s="118" t="s">
        <v>27239</v>
      </c>
      <c r="F7651" s="118" t="s">
        <v>27262</v>
      </c>
      <c r="G7651" s="118"/>
      <c r="H7651" s="118" t="s">
        <v>4276</v>
      </c>
      <c r="I7651" s="118" t="s">
        <v>7820</v>
      </c>
      <c r="J7651" s="118" t="s">
        <v>7820</v>
      </c>
    </row>
    <row r="7652" spans="1:10" ht="12.75">
      <c r="A7652" s="118" t="s">
        <v>9772</v>
      </c>
      <c r="B7652" s="118" t="s">
        <v>12841</v>
      </c>
      <c r="C7652" s="118" t="b">
        <v>0</v>
      </c>
      <c r="D7652" s="118" t="e">
        <f t="shared" ca="1" si="1"/>
        <v>#NAME?</v>
      </c>
      <c r="E7652" s="118" t="s">
        <v>27239</v>
      </c>
      <c r="F7652" s="118" t="s">
        <v>27263</v>
      </c>
      <c r="G7652" s="118"/>
      <c r="H7652" s="118" t="s">
        <v>5273</v>
      </c>
      <c r="I7652" s="118" t="s">
        <v>7820</v>
      </c>
      <c r="J7652" s="118" t="s">
        <v>7820</v>
      </c>
    </row>
    <row r="7653" spans="1:10" ht="12.75">
      <c r="A7653" s="118" t="s">
        <v>8475</v>
      </c>
      <c r="B7653" s="118" t="s">
        <v>12949</v>
      </c>
      <c r="C7653" s="118" t="b">
        <v>0</v>
      </c>
      <c r="D7653" s="118" t="e">
        <f t="shared" ca="1" si="1"/>
        <v>#NAME?</v>
      </c>
      <c r="E7653" s="118" t="s">
        <v>27239</v>
      </c>
      <c r="F7653" s="118" t="s">
        <v>27264</v>
      </c>
      <c r="G7653" s="118"/>
      <c r="H7653" s="118" t="s">
        <v>7754</v>
      </c>
      <c r="I7653" s="118" t="s">
        <v>7820</v>
      </c>
      <c r="J7653" s="118" t="s">
        <v>7820</v>
      </c>
    </row>
    <row r="7654" spans="1:10" ht="12.75">
      <c r="A7654" s="118" t="s">
        <v>995</v>
      </c>
      <c r="B7654" s="118" t="s">
        <v>9009</v>
      </c>
      <c r="C7654" s="118" t="b">
        <v>0</v>
      </c>
      <c r="D7654" s="118" t="e">
        <f t="shared" ca="1" si="1"/>
        <v>#NAME?</v>
      </c>
      <c r="E7654" s="118" t="s">
        <v>27239</v>
      </c>
      <c r="F7654" s="118" t="s">
        <v>27265</v>
      </c>
      <c r="G7654" s="118"/>
      <c r="H7654" s="118" t="s">
        <v>4276</v>
      </c>
      <c r="I7654" s="118" t="s">
        <v>7820</v>
      </c>
      <c r="J7654" s="118" t="s">
        <v>7820</v>
      </c>
    </row>
    <row r="7655" spans="1:10" ht="12.75">
      <c r="A7655" s="118" t="s">
        <v>8263</v>
      </c>
      <c r="B7655" s="118" t="s">
        <v>27266</v>
      </c>
      <c r="C7655" s="118" t="b">
        <v>0</v>
      </c>
      <c r="D7655" s="118" t="e">
        <f t="shared" ca="1" si="1"/>
        <v>#NAME?</v>
      </c>
      <c r="E7655" s="118" t="s">
        <v>27239</v>
      </c>
      <c r="F7655" s="118" t="s">
        <v>27267</v>
      </c>
      <c r="G7655" s="118"/>
      <c r="H7655" s="118" t="s">
        <v>8656</v>
      </c>
      <c r="I7655" s="118" t="s">
        <v>7820</v>
      </c>
      <c r="J7655" s="118" t="s">
        <v>7820</v>
      </c>
    </row>
    <row r="7656" spans="1:10" ht="12.75">
      <c r="A7656" s="118" t="s">
        <v>13279</v>
      </c>
      <c r="B7656" s="118" t="s">
        <v>1231</v>
      </c>
      <c r="C7656" s="118" t="b">
        <v>0</v>
      </c>
      <c r="D7656" s="118" t="e">
        <f t="shared" ca="1" si="1"/>
        <v>#NAME?</v>
      </c>
      <c r="E7656" s="118" t="s">
        <v>27268</v>
      </c>
      <c r="F7656" s="118" t="s">
        <v>27269</v>
      </c>
      <c r="G7656" s="118"/>
      <c r="H7656" s="118" t="s">
        <v>19753</v>
      </c>
      <c r="I7656" s="118" t="s">
        <v>7777</v>
      </c>
      <c r="J7656" s="118" t="s">
        <v>7636</v>
      </c>
    </row>
    <row r="7657" spans="1:10" ht="12.75">
      <c r="A7657" s="118" t="s">
        <v>1704</v>
      </c>
      <c r="B7657" s="118" t="s">
        <v>9085</v>
      </c>
      <c r="C7657" s="118" t="b">
        <v>0</v>
      </c>
      <c r="D7657" s="118" t="e">
        <f t="shared" ca="1" si="1"/>
        <v>#NAME?</v>
      </c>
      <c r="E7657" s="118" t="s">
        <v>27268</v>
      </c>
      <c r="F7657" s="118" t="s">
        <v>27270</v>
      </c>
      <c r="G7657" s="118"/>
      <c r="H7657" s="118" t="s">
        <v>4278</v>
      </c>
      <c r="I7657" s="118" t="s">
        <v>7777</v>
      </c>
      <c r="J7657" s="118" t="s">
        <v>7636</v>
      </c>
    </row>
    <row r="7658" spans="1:10" ht="12.75">
      <c r="A7658" s="118" t="s">
        <v>910</v>
      </c>
      <c r="B7658" s="118" t="s">
        <v>27271</v>
      </c>
      <c r="C7658" s="118" t="b">
        <v>0</v>
      </c>
      <c r="D7658" s="118" t="e">
        <f t="shared" ca="1" si="1"/>
        <v>#NAME?</v>
      </c>
      <c r="E7658" s="118" t="s">
        <v>27268</v>
      </c>
      <c r="F7658" s="118" t="s">
        <v>27272</v>
      </c>
      <c r="G7658" s="118"/>
      <c r="H7658" s="118" t="s">
        <v>8760</v>
      </c>
      <c r="I7658" s="118" t="s">
        <v>7777</v>
      </c>
      <c r="J7658" s="118" t="s">
        <v>7636</v>
      </c>
    </row>
    <row r="7659" spans="1:10" ht="12.75">
      <c r="A7659" s="118" t="s">
        <v>18517</v>
      </c>
      <c r="B7659" s="118" t="s">
        <v>27273</v>
      </c>
      <c r="C7659" s="118" t="b">
        <v>0</v>
      </c>
      <c r="D7659" s="118" t="e">
        <f t="shared" ca="1" si="1"/>
        <v>#NAME?</v>
      </c>
      <c r="E7659" s="118" t="s">
        <v>27268</v>
      </c>
      <c r="F7659" s="118" t="s">
        <v>27274</v>
      </c>
      <c r="G7659" s="118"/>
      <c r="H7659" s="118" t="s">
        <v>7611</v>
      </c>
      <c r="I7659" s="118" t="s">
        <v>7777</v>
      </c>
      <c r="J7659" s="118" t="s">
        <v>7636</v>
      </c>
    </row>
    <row r="7660" spans="1:10" ht="12.75">
      <c r="A7660" s="118" t="s">
        <v>846</v>
      </c>
      <c r="B7660" s="118" t="s">
        <v>17469</v>
      </c>
      <c r="C7660" s="118" t="b">
        <v>0</v>
      </c>
      <c r="D7660" s="118" t="e">
        <f t="shared" ca="1" si="1"/>
        <v>#NAME?</v>
      </c>
      <c r="E7660" s="118" t="s">
        <v>27268</v>
      </c>
      <c r="F7660" s="118" t="s">
        <v>27275</v>
      </c>
      <c r="G7660" s="118"/>
      <c r="H7660" s="118" t="s">
        <v>12430</v>
      </c>
      <c r="I7660" s="118" t="s">
        <v>7777</v>
      </c>
      <c r="J7660" s="118" t="s">
        <v>7636</v>
      </c>
    </row>
    <row r="7661" spans="1:10" ht="12.75">
      <c r="A7661" s="118" t="s">
        <v>27276</v>
      </c>
      <c r="B7661" s="118" t="s">
        <v>27277</v>
      </c>
      <c r="C7661" s="118" t="b">
        <v>0</v>
      </c>
      <c r="D7661" s="118" t="e">
        <f t="shared" ca="1" si="1"/>
        <v>#NAME?</v>
      </c>
      <c r="E7661" s="118" t="s">
        <v>27268</v>
      </c>
      <c r="F7661" s="118" t="s">
        <v>27278</v>
      </c>
      <c r="G7661" s="118"/>
      <c r="H7661" s="118" t="s">
        <v>8760</v>
      </c>
      <c r="I7661" s="118" t="s">
        <v>7777</v>
      </c>
      <c r="J7661" s="118" t="s">
        <v>7636</v>
      </c>
    </row>
    <row r="7662" spans="1:10" ht="12.75">
      <c r="A7662" s="118" t="s">
        <v>8981</v>
      </c>
      <c r="B7662" s="118" t="s">
        <v>17509</v>
      </c>
      <c r="C7662" s="118" t="b">
        <v>0</v>
      </c>
      <c r="D7662" s="118" t="e">
        <f t="shared" ca="1" si="1"/>
        <v>#NAME?</v>
      </c>
      <c r="E7662" s="118" t="s">
        <v>27268</v>
      </c>
      <c r="F7662" s="118" t="s">
        <v>27279</v>
      </c>
      <c r="G7662" s="118"/>
      <c r="H7662" s="118" t="s">
        <v>8760</v>
      </c>
      <c r="I7662" s="118" t="s">
        <v>7777</v>
      </c>
      <c r="J7662" s="118" t="s">
        <v>7636</v>
      </c>
    </row>
    <row r="7663" spans="1:10" ht="12.75">
      <c r="A7663" s="118" t="s">
        <v>15035</v>
      </c>
      <c r="B7663" s="118" t="s">
        <v>27280</v>
      </c>
      <c r="C7663" s="118" t="b">
        <v>0</v>
      </c>
      <c r="D7663" s="118" t="e">
        <f t="shared" ca="1" si="1"/>
        <v>#NAME?</v>
      </c>
      <c r="E7663" s="118" t="s">
        <v>27268</v>
      </c>
      <c r="F7663" s="118" t="s">
        <v>27281</v>
      </c>
      <c r="G7663" s="118"/>
      <c r="H7663" s="118" t="s">
        <v>8760</v>
      </c>
      <c r="I7663" s="118" t="s">
        <v>7777</v>
      </c>
      <c r="J7663" s="118" t="s">
        <v>7636</v>
      </c>
    </row>
    <row r="7664" spans="1:10" ht="12.75">
      <c r="A7664" s="118" t="s">
        <v>27282</v>
      </c>
      <c r="B7664" s="118" t="s">
        <v>8192</v>
      </c>
      <c r="C7664" s="118" t="b">
        <v>0</v>
      </c>
      <c r="D7664" s="118" t="e">
        <f t="shared" ca="1" si="1"/>
        <v>#NAME?</v>
      </c>
      <c r="E7664" s="118" t="s">
        <v>27268</v>
      </c>
      <c r="F7664" s="118" t="s">
        <v>27283</v>
      </c>
      <c r="G7664" s="118"/>
      <c r="H7664" s="118" t="s">
        <v>4831</v>
      </c>
      <c r="I7664" s="118" t="s">
        <v>7777</v>
      </c>
      <c r="J7664" s="118" t="s">
        <v>7636</v>
      </c>
    </row>
    <row r="7665" spans="1:10" ht="12.75">
      <c r="A7665" s="118" t="s">
        <v>798</v>
      </c>
      <c r="B7665" s="118" t="s">
        <v>12841</v>
      </c>
      <c r="C7665" s="118" t="b">
        <v>0</v>
      </c>
      <c r="D7665" s="118" t="e">
        <f t="shared" ca="1" si="1"/>
        <v>#NAME?</v>
      </c>
      <c r="E7665" s="118" t="s">
        <v>27268</v>
      </c>
      <c r="F7665" s="118" t="s">
        <v>27284</v>
      </c>
      <c r="G7665" s="118"/>
      <c r="H7665" s="118" t="s">
        <v>27285</v>
      </c>
      <c r="I7665" s="118" t="s">
        <v>7777</v>
      </c>
      <c r="J7665" s="118" t="s">
        <v>7636</v>
      </c>
    </row>
    <row r="7666" spans="1:10" ht="12.75">
      <c r="A7666" s="118" t="s">
        <v>882</v>
      </c>
      <c r="B7666" s="118" t="s">
        <v>27286</v>
      </c>
      <c r="C7666" s="118" t="b">
        <v>0</v>
      </c>
      <c r="D7666" s="118" t="e">
        <f t="shared" ca="1" si="1"/>
        <v>#NAME?</v>
      </c>
      <c r="E7666" s="118" t="s">
        <v>27268</v>
      </c>
      <c r="F7666" s="118" t="s">
        <v>27287</v>
      </c>
      <c r="G7666" s="118"/>
      <c r="H7666" s="118" t="s">
        <v>4485</v>
      </c>
      <c r="I7666" s="118" t="s">
        <v>7777</v>
      </c>
      <c r="J7666" s="118" t="s">
        <v>7636</v>
      </c>
    </row>
    <row r="7667" spans="1:10" ht="12.75">
      <c r="A7667" s="118" t="s">
        <v>882</v>
      </c>
      <c r="B7667" s="118" t="s">
        <v>16133</v>
      </c>
      <c r="C7667" s="118" t="b">
        <v>0</v>
      </c>
      <c r="D7667" s="118" t="e">
        <f t="shared" ca="1" si="1"/>
        <v>#NAME?</v>
      </c>
      <c r="E7667" s="118" t="s">
        <v>27268</v>
      </c>
      <c r="F7667" s="118" t="s">
        <v>27288</v>
      </c>
      <c r="G7667" s="118"/>
      <c r="H7667" s="118" t="s">
        <v>4485</v>
      </c>
      <c r="I7667" s="118" t="s">
        <v>7777</v>
      </c>
      <c r="J7667" s="118" t="s">
        <v>7636</v>
      </c>
    </row>
    <row r="7668" spans="1:10" ht="12.75">
      <c r="A7668" s="118" t="s">
        <v>7945</v>
      </c>
      <c r="B7668" s="118" t="s">
        <v>14771</v>
      </c>
      <c r="C7668" s="118" t="b">
        <v>0</v>
      </c>
      <c r="D7668" s="118" t="e">
        <f t="shared" ca="1" si="1"/>
        <v>#NAME?</v>
      </c>
      <c r="E7668" s="118" t="s">
        <v>27289</v>
      </c>
      <c r="F7668" s="118" t="s">
        <v>27290</v>
      </c>
      <c r="G7668" s="118"/>
      <c r="H7668" s="118" t="s">
        <v>10683</v>
      </c>
      <c r="I7668" s="118" t="s">
        <v>7820</v>
      </c>
      <c r="J7668" s="118" t="s">
        <v>7820</v>
      </c>
    </row>
    <row r="7669" spans="1:10" ht="12.75">
      <c r="A7669" s="118" t="s">
        <v>969</v>
      </c>
      <c r="B7669" s="118" t="s">
        <v>27291</v>
      </c>
      <c r="C7669" s="118" t="b">
        <v>0</v>
      </c>
      <c r="D7669" s="118" t="e">
        <f t="shared" ca="1" si="1"/>
        <v>#NAME?</v>
      </c>
      <c r="E7669" s="118" t="s">
        <v>27289</v>
      </c>
      <c r="F7669" s="118" t="s">
        <v>27292</v>
      </c>
      <c r="G7669" s="118"/>
      <c r="H7669" s="118" t="s">
        <v>4831</v>
      </c>
      <c r="I7669" s="118" t="s">
        <v>7820</v>
      </c>
      <c r="J7669" s="118" t="s">
        <v>7820</v>
      </c>
    </row>
    <row r="7670" spans="1:10" ht="12.75">
      <c r="A7670" s="118" t="s">
        <v>27293</v>
      </c>
      <c r="B7670" s="118" t="s">
        <v>27294</v>
      </c>
      <c r="C7670" s="118" t="b">
        <v>0</v>
      </c>
      <c r="D7670" s="118" t="e">
        <f t="shared" ca="1" si="1"/>
        <v>#NAME?</v>
      </c>
      <c r="E7670" s="118" t="s">
        <v>27289</v>
      </c>
      <c r="F7670" s="118" t="s">
        <v>27295</v>
      </c>
      <c r="G7670" s="118"/>
      <c r="H7670" s="118" t="s">
        <v>54</v>
      </c>
      <c r="I7670" s="118" t="s">
        <v>7820</v>
      </c>
      <c r="J7670" s="118" t="s">
        <v>7820</v>
      </c>
    </row>
    <row r="7671" spans="1:10" ht="12.75">
      <c r="A7671" s="118" t="s">
        <v>1591</v>
      </c>
      <c r="B7671" s="118" t="s">
        <v>27296</v>
      </c>
      <c r="C7671" s="118" t="b">
        <v>0</v>
      </c>
      <c r="D7671" s="118" t="e">
        <f t="shared" ca="1" si="1"/>
        <v>#NAME?</v>
      </c>
      <c r="E7671" s="118" t="s">
        <v>27289</v>
      </c>
      <c r="F7671" s="118" t="s">
        <v>27297</v>
      </c>
      <c r="G7671" s="118"/>
      <c r="H7671" s="118" t="s">
        <v>4276</v>
      </c>
      <c r="I7671" s="118" t="s">
        <v>7820</v>
      </c>
      <c r="J7671" s="118" t="s">
        <v>7820</v>
      </c>
    </row>
    <row r="7672" spans="1:10" ht="12.75">
      <c r="A7672" s="118" t="s">
        <v>22403</v>
      </c>
      <c r="B7672" s="118" t="s">
        <v>8052</v>
      </c>
      <c r="C7672" s="118" t="b">
        <v>0</v>
      </c>
      <c r="D7672" s="118" t="e">
        <f t="shared" ca="1" si="1"/>
        <v>#NAME?</v>
      </c>
      <c r="E7672" s="118" t="s">
        <v>27289</v>
      </c>
      <c r="F7672" s="118" t="s">
        <v>27298</v>
      </c>
      <c r="G7672" s="118"/>
      <c r="H7672" s="118" t="s">
        <v>4831</v>
      </c>
      <c r="I7672" s="118" t="s">
        <v>7820</v>
      </c>
      <c r="J7672" s="118" t="s">
        <v>7820</v>
      </c>
    </row>
    <row r="7673" spans="1:10" ht="12.75">
      <c r="A7673" s="118" t="s">
        <v>882</v>
      </c>
      <c r="B7673" s="118" t="s">
        <v>27299</v>
      </c>
      <c r="C7673" s="118" t="b">
        <v>0</v>
      </c>
      <c r="D7673" s="118" t="e">
        <f t="shared" ca="1" si="1"/>
        <v>#NAME?</v>
      </c>
      <c r="E7673" s="118" t="s">
        <v>27289</v>
      </c>
      <c r="F7673" s="118" t="s">
        <v>27300</v>
      </c>
      <c r="G7673" s="118"/>
      <c r="H7673" s="118" t="s">
        <v>54</v>
      </c>
      <c r="I7673" s="118" t="s">
        <v>7820</v>
      </c>
      <c r="J7673" s="118" t="s">
        <v>7820</v>
      </c>
    </row>
    <row r="7674" spans="1:10" ht="12.75">
      <c r="A7674" s="118" t="s">
        <v>1069</v>
      </c>
      <c r="B7674" s="118" t="s">
        <v>15304</v>
      </c>
      <c r="C7674" s="118" t="b">
        <v>0</v>
      </c>
      <c r="D7674" s="118" t="e">
        <f t="shared" ca="1" si="1"/>
        <v>#NAME?</v>
      </c>
      <c r="E7674" s="118" t="s">
        <v>27289</v>
      </c>
      <c r="F7674" s="118" t="s">
        <v>27301</v>
      </c>
      <c r="G7674" s="118"/>
      <c r="H7674" s="118" t="s">
        <v>10683</v>
      </c>
      <c r="I7674" s="118" t="s">
        <v>7820</v>
      </c>
      <c r="J7674" s="118" t="s">
        <v>7820</v>
      </c>
    </row>
    <row r="7675" spans="1:10" ht="12.75">
      <c r="A7675" s="118" t="s">
        <v>1069</v>
      </c>
      <c r="B7675" s="118" t="s">
        <v>27302</v>
      </c>
      <c r="C7675" s="118" t="b">
        <v>0</v>
      </c>
      <c r="D7675" s="118" t="e">
        <f t="shared" ca="1" si="1"/>
        <v>#NAME?</v>
      </c>
      <c r="E7675" s="118" t="s">
        <v>27289</v>
      </c>
      <c r="F7675" s="118" t="s">
        <v>27303</v>
      </c>
      <c r="G7675" s="118"/>
      <c r="H7675" s="118" t="s">
        <v>54</v>
      </c>
      <c r="I7675" s="118" t="s">
        <v>7820</v>
      </c>
      <c r="J7675" s="118" t="s">
        <v>7820</v>
      </c>
    </row>
    <row r="7676" spans="1:10" ht="12.75">
      <c r="A7676" s="118" t="s">
        <v>8365</v>
      </c>
      <c r="B7676" s="118" t="s">
        <v>27304</v>
      </c>
      <c r="C7676" s="118" t="b">
        <v>0</v>
      </c>
      <c r="D7676" s="118" t="e">
        <f t="shared" ca="1" si="1"/>
        <v>#NAME?</v>
      </c>
      <c r="E7676" s="118" t="s">
        <v>27289</v>
      </c>
      <c r="F7676" s="118" t="s">
        <v>27305</v>
      </c>
      <c r="G7676" s="118"/>
      <c r="H7676" s="118" t="s">
        <v>4831</v>
      </c>
      <c r="I7676" s="118" t="s">
        <v>7820</v>
      </c>
      <c r="J7676" s="118" t="s">
        <v>7820</v>
      </c>
    </row>
    <row r="7677" spans="1:10" ht="12.75">
      <c r="A7677" s="118" t="s">
        <v>995</v>
      </c>
      <c r="B7677" s="118" t="s">
        <v>14488</v>
      </c>
      <c r="C7677" s="118" t="b">
        <v>0</v>
      </c>
      <c r="D7677" s="118" t="e">
        <f t="shared" ca="1" si="1"/>
        <v>#NAME?</v>
      </c>
      <c r="E7677" s="118" t="s">
        <v>27306</v>
      </c>
      <c r="F7677" s="118" t="s">
        <v>27307</v>
      </c>
      <c r="G7677" s="118"/>
      <c r="H7677" s="118" t="s">
        <v>4278</v>
      </c>
      <c r="I7677" s="118" t="s">
        <v>14091</v>
      </c>
      <c r="J7677" s="118"/>
    </row>
    <row r="7678" spans="1:10" ht="12.75">
      <c r="A7678" s="118" t="s">
        <v>1704</v>
      </c>
      <c r="B7678" s="118" t="s">
        <v>27308</v>
      </c>
      <c r="C7678" s="118" t="b">
        <v>0</v>
      </c>
      <c r="D7678" s="118" t="e">
        <f t="shared" ca="1" si="1"/>
        <v>#NAME?</v>
      </c>
      <c r="E7678" s="118" t="s">
        <v>27309</v>
      </c>
      <c r="F7678" s="118" t="s">
        <v>27310</v>
      </c>
      <c r="G7678" s="118"/>
      <c r="H7678" s="118" t="s">
        <v>4485</v>
      </c>
      <c r="I7678" s="118" t="s">
        <v>7590</v>
      </c>
      <c r="J7678" s="118" t="s">
        <v>7591</v>
      </c>
    </row>
    <row r="7679" spans="1:10" ht="12.75">
      <c r="A7679" s="118" t="s">
        <v>1591</v>
      </c>
      <c r="B7679" s="118" t="s">
        <v>1949</v>
      </c>
      <c r="C7679" s="118" t="b">
        <v>0</v>
      </c>
      <c r="D7679" s="118" t="e">
        <f t="shared" ca="1" si="1"/>
        <v>#NAME?</v>
      </c>
      <c r="E7679" s="118" t="s">
        <v>27311</v>
      </c>
      <c r="F7679" s="118" t="s">
        <v>27312</v>
      </c>
      <c r="G7679" s="118"/>
      <c r="H7679" s="118" t="s">
        <v>4276</v>
      </c>
      <c r="I7679" s="118" t="s">
        <v>8156</v>
      </c>
      <c r="J7679" s="118" t="s">
        <v>14204</v>
      </c>
    </row>
    <row r="7680" spans="1:10" ht="12.75">
      <c r="A7680" s="118" t="s">
        <v>27313</v>
      </c>
      <c r="B7680" s="118" t="s">
        <v>27314</v>
      </c>
      <c r="C7680" s="118" t="b">
        <v>0</v>
      </c>
      <c r="D7680" s="118" t="e">
        <f t="shared" ca="1" si="1"/>
        <v>#NAME?</v>
      </c>
      <c r="E7680" s="118" t="s">
        <v>27315</v>
      </c>
      <c r="F7680" s="118" t="s">
        <v>27316</v>
      </c>
      <c r="G7680" s="118"/>
      <c r="H7680" s="118" t="s">
        <v>5273</v>
      </c>
      <c r="I7680" s="127" t="s">
        <v>27317</v>
      </c>
      <c r="J7680" s="118"/>
    </row>
    <row r="7681" spans="1:10" ht="12.75">
      <c r="A7681" s="118" t="s">
        <v>846</v>
      </c>
      <c r="B7681" s="118" t="s">
        <v>27318</v>
      </c>
      <c r="C7681" s="118" t="b">
        <v>0</v>
      </c>
      <c r="D7681" s="118" t="e">
        <f t="shared" ca="1" si="1"/>
        <v>#NAME?</v>
      </c>
      <c r="E7681" s="118" t="s">
        <v>27319</v>
      </c>
      <c r="F7681" s="118" t="s">
        <v>27320</v>
      </c>
      <c r="G7681" s="118"/>
      <c r="H7681" s="118" t="s">
        <v>27321</v>
      </c>
      <c r="I7681" s="118" t="s">
        <v>21786</v>
      </c>
      <c r="J7681" s="118" t="s">
        <v>14204</v>
      </c>
    </row>
    <row r="7682" spans="1:10" ht="12.75">
      <c r="A7682" s="118" t="s">
        <v>10275</v>
      </c>
      <c r="B7682" s="118" t="s">
        <v>22744</v>
      </c>
      <c r="C7682" s="118" t="b">
        <v>0</v>
      </c>
      <c r="D7682" s="118" t="e">
        <f t="shared" ca="1" si="1"/>
        <v>#NAME?</v>
      </c>
      <c r="E7682" s="118" t="s">
        <v>27319</v>
      </c>
      <c r="F7682" s="118" t="s">
        <v>27322</v>
      </c>
      <c r="G7682" s="118"/>
      <c r="H7682" s="118" t="s">
        <v>4276</v>
      </c>
      <c r="I7682" s="118" t="s">
        <v>21786</v>
      </c>
      <c r="J7682" s="118" t="s">
        <v>14204</v>
      </c>
    </row>
    <row r="7683" spans="1:10" ht="12.75">
      <c r="A7683" s="118" t="s">
        <v>1591</v>
      </c>
      <c r="B7683" s="118" t="s">
        <v>27323</v>
      </c>
      <c r="C7683" s="118" t="b">
        <v>0</v>
      </c>
      <c r="D7683" s="118" t="e">
        <f t="shared" ca="1" si="1"/>
        <v>#NAME?</v>
      </c>
      <c r="E7683" s="118" t="s">
        <v>27319</v>
      </c>
      <c r="F7683" s="118" t="s">
        <v>27324</v>
      </c>
      <c r="G7683" s="118"/>
      <c r="H7683" s="118" t="s">
        <v>4276</v>
      </c>
      <c r="I7683" s="118" t="s">
        <v>21786</v>
      </c>
      <c r="J7683" s="118" t="s">
        <v>14204</v>
      </c>
    </row>
    <row r="7684" spans="1:10" ht="12.75">
      <c r="A7684" s="118" t="s">
        <v>13968</v>
      </c>
      <c r="B7684" s="118" t="s">
        <v>27325</v>
      </c>
      <c r="C7684" s="118" t="b">
        <v>0</v>
      </c>
      <c r="D7684" s="118" t="e">
        <f t="shared" ca="1" si="1"/>
        <v>#NAME?</v>
      </c>
      <c r="E7684" s="118" t="s">
        <v>27326</v>
      </c>
      <c r="F7684" s="118" t="s">
        <v>27327</v>
      </c>
      <c r="G7684" s="118"/>
      <c r="H7684" s="118" t="s">
        <v>9695</v>
      </c>
      <c r="I7684" s="118" t="s">
        <v>8545</v>
      </c>
      <c r="J7684" s="118" t="s">
        <v>8546</v>
      </c>
    </row>
    <row r="7685" spans="1:10" ht="12.75">
      <c r="A7685" s="118" t="s">
        <v>1666</v>
      </c>
      <c r="B7685" s="118" t="s">
        <v>23649</v>
      </c>
      <c r="C7685" s="118" t="b">
        <v>0</v>
      </c>
      <c r="D7685" s="118" t="e">
        <f t="shared" ca="1" si="1"/>
        <v>#NAME?</v>
      </c>
      <c r="E7685" s="118" t="s">
        <v>27326</v>
      </c>
      <c r="F7685" s="118" t="s">
        <v>27328</v>
      </c>
      <c r="G7685" s="118"/>
      <c r="H7685" s="118" t="s">
        <v>5607</v>
      </c>
      <c r="I7685" s="118" t="s">
        <v>27329</v>
      </c>
      <c r="J7685" s="118" t="s">
        <v>7820</v>
      </c>
    </row>
    <row r="7686" spans="1:10" ht="12.75">
      <c r="A7686" s="118" t="s">
        <v>27330</v>
      </c>
      <c r="B7686" s="118" t="s">
        <v>27331</v>
      </c>
      <c r="C7686" s="118" t="b">
        <v>0</v>
      </c>
      <c r="D7686" s="118" t="e">
        <f t="shared" ca="1" si="1"/>
        <v>#NAME?</v>
      </c>
      <c r="E7686" s="118" t="s">
        <v>27326</v>
      </c>
      <c r="F7686" s="118" t="s">
        <v>27332</v>
      </c>
      <c r="G7686" s="118"/>
      <c r="H7686" s="118" t="s">
        <v>4276</v>
      </c>
      <c r="I7686" s="118" t="s">
        <v>8545</v>
      </c>
      <c r="J7686" s="118" t="s">
        <v>8546</v>
      </c>
    </row>
    <row r="7687" spans="1:10" ht="12.75">
      <c r="A7687" s="118" t="s">
        <v>798</v>
      </c>
      <c r="B7687" s="118" t="s">
        <v>27333</v>
      </c>
      <c r="C7687" s="118" t="b">
        <v>0</v>
      </c>
      <c r="D7687" s="118" t="e">
        <f t="shared" ca="1" si="1"/>
        <v>#NAME?</v>
      </c>
      <c r="E7687" s="118" t="s">
        <v>27326</v>
      </c>
      <c r="F7687" s="118" t="s">
        <v>27334</v>
      </c>
      <c r="G7687" s="118"/>
      <c r="H7687" s="118" t="s">
        <v>4276</v>
      </c>
      <c r="I7687" s="118" t="s">
        <v>8545</v>
      </c>
      <c r="J7687" s="118" t="s">
        <v>8546</v>
      </c>
    </row>
    <row r="7688" spans="1:10" ht="12.75">
      <c r="A7688" s="118" t="s">
        <v>7996</v>
      </c>
      <c r="B7688" s="118" t="s">
        <v>27335</v>
      </c>
      <c r="C7688" s="118" t="b">
        <v>0</v>
      </c>
      <c r="D7688" s="118" t="e">
        <f t="shared" ca="1" si="1"/>
        <v>#NAME?</v>
      </c>
      <c r="E7688" s="118" t="s">
        <v>27326</v>
      </c>
      <c r="F7688" s="118" t="s">
        <v>27336</v>
      </c>
      <c r="G7688" s="118"/>
      <c r="H7688" s="118" t="s">
        <v>14123</v>
      </c>
      <c r="I7688" s="118" t="s">
        <v>8545</v>
      </c>
      <c r="J7688" s="118" t="s">
        <v>8546</v>
      </c>
    </row>
    <row r="7689" spans="1:10" ht="12.75">
      <c r="A7689" s="118" t="s">
        <v>1484</v>
      </c>
      <c r="B7689" s="118" t="s">
        <v>20431</v>
      </c>
      <c r="C7689" s="118" t="b">
        <v>0</v>
      </c>
      <c r="D7689" s="118" t="e">
        <f t="shared" ca="1" si="1"/>
        <v>#NAME?</v>
      </c>
      <c r="E7689" s="118" t="s">
        <v>27326</v>
      </c>
      <c r="F7689" s="118" t="s">
        <v>27337</v>
      </c>
      <c r="G7689" s="118"/>
      <c r="H7689" s="118" t="s">
        <v>9695</v>
      </c>
      <c r="I7689" s="118" t="s">
        <v>27329</v>
      </c>
      <c r="J7689" s="118" t="s">
        <v>7820</v>
      </c>
    </row>
    <row r="7690" spans="1:10" ht="12.75">
      <c r="A7690" s="118" t="s">
        <v>27338</v>
      </c>
      <c r="B7690" s="118" t="s">
        <v>27339</v>
      </c>
      <c r="C7690" s="118" t="b">
        <v>0</v>
      </c>
      <c r="D7690" s="118" t="e">
        <f t="shared" ca="1" si="1"/>
        <v>#NAME?</v>
      </c>
      <c r="E7690" s="118" t="s">
        <v>27340</v>
      </c>
      <c r="F7690" s="118" t="s">
        <v>27341</v>
      </c>
      <c r="G7690" s="118"/>
      <c r="H7690" s="118" t="s">
        <v>54</v>
      </c>
      <c r="I7690" s="118" t="s">
        <v>12588</v>
      </c>
      <c r="J7690" s="118"/>
    </row>
    <row r="7691" spans="1:10" ht="12.75">
      <c r="A7691" s="118" t="s">
        <v>12192</v>
      </c>
      <c r="B7691" s="118" t="s">
        <v>27342</v>
      </c>
      <c r="C7691" s="118" t="b">
        <v>0</v>
      </c>
      <c r="D7691" s="118" t="e">
        <f t="shared" ca="1" si="1"/>
        <v>#NAME?</v>
      </c>
      <c r="E7691" s="118" t="s">
        <v>27340</v>
      </c>
      <c r="F7691" s="118" t="s">
        <v>27343</v>
      </c>
      <c r="G7691" s="118"/>
      <c r="H7691" s="118" t="s">
        <v>54</v>
      </c>
      <c r="I7691" s="118" t="s">
        <v>12588</v>
      </c>
      <c r="J7691" s="118"/>
    </row>
    <row r="7692" spans="1:10" ht="12.75">
      <c r="A7692" s="118" t="s">
        <v>27344</v>
      </c>
      <c r="B7692" s="118" t="s">
        <v>27345</v>
      </c>
      <c r="C7692" s="118" t="b">
        <v>0</v>
      </c>
      <c r="D7692" s="118" t="e">
        <f t="shared" ca="1" si="1"/>
        <v>#NAME?</v>
      </c>
      <c r="E7692" s="118" t="s">
        <v>27340</v>
      </c>
      <c r="F7692" s="118" t="s">
        <v>27346</v>
      </c>
      <c r="G7692" s="118"/>
      <c r="H7692" s="118" t="s">
        <v>54</v>
      </c>
      <c r="I7692" s="118" t="s">
        <v>8794</v>
      </c>
      <c r="J7692" s="118"/>
    </row>
    <row r="7693" spans="1:10" ht="12.75">
      <c r="A7693" s="118" t="s">
        <v>27347</v>
      </c>
      <c r="B7693" s="118" t="s">
        <v>27348</v>
      </c>
      <c r="C7693" s="118" t="b">
        <v>0</v>
      </c>
      <c r="D7693" s="118" t="e">
        <f t="shared" ca="1" si="1"/>
        <v>#NAME?</v>
      </c>
      <c r="E7693" s="118" t="s">
        <v>27340</v>
      </c>
      <c r="F7693" s="118" t="s">
        <v>27349</v>
      </c>
      <c r="G7693" s="118"/>
      <c r="H7693" s="118" t="s">
        <v>5607</v>
      </c>
      <c r="I7693" s="118" t="s">
        <v>8794</v>
      </c>
      <c r="J7693" s="118"/>
    </row>
    <row r="7694" spans="1:10" ht="12.75">
      <c r="A7694" s="118" t="s">
        <v>27350</v>
      </c>
      <c r="B7694" s="118" t="s">
        <v>27351</v>
      </c>
      <c r="C7694" s="118" t="b">
        <v>0</v>
      </c>
      <c r="D7694" s="118" t="e">
        <f t="shared" ca="1" si="1"/>
        <v>#NAME?</v>
      </c>
      <c r="E7694" s="118" t="s">
        <v>27340</v>
      </c>
      <c r="F7694" s="118" t="s">
        <v>27352</v>
      </c>
      <c r="G7694" s="118"/>
      <c r="H7694" s="118" t="s">
        <v>4485</v>
      </c>
      <c r="I7694" s="118" t="s">
        <v>8794</v>
      </c>
      <c r="J7694" s="118"/>
    </row>
    <row r="7695" spans="1:10" ht="12.75">
      <c r="A7695" s="118" t="s">
        <v>8779</v>
      </c>
      <c r="B7695" s="118" t="s">
        <v>27353</v>
      </c>
      <c r="C7695" s="118" t="b">
        <v>0</v>
      </c>
      <c r="D7695" s="118" t="e">
        <f t="shared" ca="1" si="1"/>
        <v>#NAME?</v>
      </c>
      <c r="E7695" s="118" t="s">
        <v>27340</v>
      </c>
      <c r="F7695" s="118" t="s">
        <v>27354</v>
      </c>
      <c r="G7695" s="118"/>
      <c r="H7695" s="118" t="s">
        <v>4485</v>
      </c>
      <c r="I7695" s="118" t="s">
        <v>12588</v>
      </c>
      <c r="J7695" s="118"/>
    </row>
    <row r="7696" spans="1:10" ht="12.75">
      <c r="A7696" s="118" t="s">
        <v>27355</v>
      </c>
      <c r="B7696" s="118" t="s">
        <v>18623</v>
      </c>
      <c r="C7696" s="118" t="b">
        <v>0</v>
      </c>
      <c r="D7696" s="118" t="e">
        <f t="shared" ca="1" si="1"/>
        <v>#NAME?</v>
      </c>
      <c r="E7696" s="118" t="s">
        <v>27340</v>
      </c>
      <c r="F7696" s="118" t="s">
        <v>27356</v>
      </c>
      <c r="G7696" s="118"/>
      <c r="H7696" s="118" t="s">
        <v>54</v>
      </c>
      <c r="I7696" s="118" t="s">
        <v>8803</v>
      </c>
      <c r="J7696" s="118"/>
    </row>
    <row r="7697" spans="1:10" ht="12.75">
      <c r="A7697" s="118" t="s">
        <v>8039</v>
      </c>
      <c r="B7697" s="118" t="s">
        <v>9410</v>
      </c>
      <c r="C7697" s="118" t="b">
        <v>0</v>
      </c>
      <c r="D7697" s="118" t="e">
        <f t="shared" ca="1" si="1"/>
        <v>#NAME?</v>
      </c>
      <c r="E7697" s="118" t="s">
        <v>27340</v>
      </c>
      <c r="F7697" s="118" t="s">
        <v>27357</v>
      </c>
      <c r="G7697" s="118"/>
      <c r="H7697" s="118" t="s">
        <v>4278</v>
      </c>
      <c r="I7697" s="118" t="s">
        <v>8803</v>
      </c>
      <c r="J7697" s="118"/>
    </row>
    <row r="7698" spans="1:10" ht="12.75">
      <c r="A7698" s="118" t="s">
        <v>2416</v>
      </c>
      <c r="B7698" s="118" t="s">
        <v>27358</v>
      </c>
      <c r="C7698" s="118" t="b">
        <v>0</v>
      </c>
      <c r="D7698" s="118" t="e">
        <f t="shared" ca="1" si="1"/>
        <v>#NAME?</v>
      </c>
      <c r="E7698" s="118" t="s">
        <v>27359</v>
      </c>
      <c r="F7698" s="118" t="s">
        <v>27360</v>
      </c>
      <c r="G7698" s="118"/>
      <c r="H7698" s="118" t="s">
        <v>10146</v>
      </c>
      <c r="I7698" s="118" t="s">
        <v>10210</v>
      </c>
      <c r="J7698" s="118" t="s">
        <v>8625</v>
      </c>
    </row>
    <row r="7699" spans="1:10" ht="12.75">
      <c r="A7699" s="118" t="s">
        <v>2284</v>
      </c>
      <c r="B7699" s="118" t="s">
        <v>15609</v>
      </c>
      <c r="C7699" s="118" t="b">
        <v>0</v>
      </c>
      <c r="D7699" s="118" t="e">
        <f t="shared" ca="1" si="1"/>
        <v>#NAME?</v>
      </c>
      <c r="E7699" s="118" t="s">
        <v>27359</v>
      </c>
      <c r="F7699" s="118" t="s">
        <v>27361</v>
      </c>
      <c r="G7699" s="118"/>
      <c r="H7699" s="118" t="s">
        <v>11195</v>
      </c>
      <c r="I7699" s="118" t="s">
        <v>10210</v>
      </c>
      <c r="J7699" s="118" t="s">
        <v>8625</v>
      </c>
    </row>
    <row r="7700" spans="1:10" ht="12.75">
      <c r="A7700" s="118" t="s">
        <v>27362</v>
      </c>
      <c r="B7700" s="118" t="s">
        <v>27363</v>
      </c>
      <c r="C7700" s="118" t="b">
        <v>0</v>
      </c>
      <c r="D7700" s="118" t="e">
        <f t="shared" ca="1" si="1"/>
        <v>#NAME?</v>
      </c>
      <c r="E7700" s="118" t="s">
        <v>27359</v>
      </c>
      <c r="F7700" s="118" t="s">
        <v>27364</v>
      </c>
      <c r="G7700" s="118"/>
      <c r="H7700" s="118" t="s">
        <v>11195</v>
      </c>
      <c r="I7700" s="118" t="s">
        <v>17454</v>
      </c>
      <c r="J7700" s="118" t="s">
        <v>7636</v>
      </c>
    </row>
    <row r="7701" spans="1:10" ht="12.75">
      <c r="A7701" s="118" t="s">
        <v>9018</v>
      </c>
      <c r="B7701" s="118" t="s">
        <v>27365</v>
      </c>
      <c r="C7701" s="118" t="b">
        <v>0</v>
      </c>
      <c r="D7701" s="118" t="e">
        <f t="shared" ca="1" si="1"/>
        <v>#NAME?</v>
      </c>
      <c r="E7701" s="118" t="s">
        <v>27366</v>
      </c>
      <c r="F7701" s="118" t="s">
        <v>27367</v>
      </c>
      <c r="G7701" s="118"/>
      <c r="H7701" s="118" t="s">
        <v>4276</v>
      </c>
      <c r="I7701" s="118" t="s">
        <v>14638</v>
      </c>
      <c r="J7701" s="118" t="s">
        <v>14639</v>
      </c>
    </row>
    <row r="7702" spans="1:10" ht="12.75">
      <c r="A7702" s="118" t="s">
        <v>27368</v>
      </c>
      <c r="B7702" s="118" t="s">
        <v>13782</v>
      </c>
      <c r="C7702" s="118" t="b">
        <v>0</v>
      </c>
      <c r="D7702" s="118" t="e">
        <f t="shared" ca="1" si="1"/>
        <v>#NAME?</v>
      </c>
      <c r="E7702" s="118" t="s">
        <v>27369</v>
      </c>
      <c r="F7702" s="118" t="s">
        <v>27370</v>
      </c>
      <c r="G7702" s="118"/>
      <c r="H7702" s="118" t="s">
        <v>4551</v>
      </c>
      <c r="I7702" s="118" t="s">
        <v>10351</v>
      </c>
      <c r="J7702" s="118" t="s">
        <v>7622</v>
      </c>
    </row>
    <row r="7703" spans="1:10" ht="12.75">
      <c r="A7703" s="118" t="s">
        <v>27371</v>
      </c>
      <c r="B7703" s="118" t="s">
        <v>907</v>
      </c>
      <c r="C7703" s="118" t="b">
        <v>0</v>
      </c>
      <c r="D7703" s="118" t="e">
        <f t="shared" ca="1" si="1"/>
        <v>#NAME?</v>
      </c>
      <c r="E7703" s="118" t="s">
        <v>27372</v>
      </c>
      <c r="F7703" s="118" t="s">
        <v>27373</v>
      </c>
      <c r="G7703" s="118"/>
      <c r="H7703" s="118" t="s">
        <v>4278</v>
      </c>
      <c r="I7703" s="118" t="s">
        <v>11072</v>
      </c>
      <c r="J7703" s="118"/>
    </row>
    <row r="7704" spans="1:10" ht="12.75">
      <c r="A7704" s="118" t="s">
        <v>8575</v>
      </c>
      <c r="B7704" s="118" t="s">
        <v>882</v>
      </c>
      <c r="C7704" s="118" t="b">
        <v>0</v>
      </c>
      <c r="D7704" s="118" t="e">
        <f t="shared" ca="1" si="1"/>
        <v>#NAME?</v>
      </c>
      <c r="E7704" s="118" t="s">
        <v>27372</v>
      </c>
      <c r="F7704" s="118" t="s">
        <v>27374</v>
      </c>
      <c r="G7704" s="118"/>
      <c r="H7704" s="118" t="s">
        <v>4278</v>
      </c>
      <c r="I7704" s="118" t="s">
        <v>16335</v>
      </c>
      <c r="J7704" s="118" t="s">
        <v>7636</v>
      </c>
    </row>
    <row r="7705" spans="1:10" ht="12.75">
      <c r="A7705" s="118" t="s">
        <v>846</v>
      </c>
      <c r="B7705" s="118" t="s">
        <v>27375</v>
      </c>
      <c r="C7705" s="118" t="b">
        <v>0</v>
      </c>
      <c r="D7705" s="118" t="e">
        <f t="shared" ca="1" si="1"/>
        <v>#NAME?</v>
      </c>
      <c r="E7705" s="118" t="s">
        <v>27372</v>
      </c>
      <c r="F7705" s="118" t="s">
        <v>27376</v>
      </c>
      <c r="G7705" s="118"/>
      <c r="H7705" s="118" t="s">
        <v>27377</v>
      </c>
      <c r="I7705" s="118" t="s">
        <v>11072</v>
      </c>
      <c r="J7705" s="118"/>
    </row>
    <row r="7706" spans="1:10" ht="12.75">
      <c r="A7706" s="118" t="s">
        <v>27378</v>
      </c>
      <c r="B7706" s="118" t="s">
        <v>907</v>
      </c>
      <c r="C7706" s="118" t="b">
        <v>0</v>
      </c>
      <c r="D7706" s="118" t="e">
        <f t="shared" ca="1" si="1"/>
        <v>#NAME?</v>
      </c>
      <c r="E7706" s="118" t="s">
        <v>27372</v>
      </c>
      <c r="F7706" s="118" t="s">
        <v>27379</v>
      </c>
      <c r="G7706" s="118"/>
      <c r="H7706" s="118" t="s">
        <v>8144</v>
      </c>
      <c r="I7706" s="118" t="s">
        <v>16335</v>
      </c>
      <c r="J7706" s="118" t="s">
        <v>7636</v>
      </c>
    </row>
    <row r="7707" spans="1:10" ht="12.75">
      <c r="A7707" s="118" t="s">
        <v>1026</v>
      </c>
      <c r="B7707" s="118" t="s">
        <v>907</v>
      </c>
      <c r="C7707" s="118" t="b">
        <v>0</v>
      </c>
      <c r="D7707" s="118" t="e">
        <f t="shared" ca="1" si="1"/>
        <v>#NAME?</v>
      </c>
      <c r="E7707" s="118" t="s">
        <v>27372</v>
      </c>
      <c r="F7707" s="118" t="s">
        <v>27380</v>
      </c>
      <c r="G7707" s="118"/>
      <c r="H7707" s="118" t="s">
        <v>54</v>
      </c>
      <c r="I7707" s="118" t="s">
        <v>11072</v>
      </c>
      <c r="J7707" s="118"/>
    </row>
    <row r="7708" spans="1:10" ht="12.75">
      <c r="A7708" s="118" t="s">
        <v>870</v>
      </c>
      <c r="B7708" s="118" t="s">
        <v>27381</v>
      </c>
      <c r="C7708" s="118" t="b">
        <v>0</v>
      </c>
      <c r="D7708" s="118" t="e">
        <f t="shared" ca="1" si="1"/>
        <v>#NAME?</v>
      </c>
      <c r="E7708" s="118" t="s">
        <v>27382</v>
      </c>
      <c r="F7708" s="118" t="s">
        <v>27383</v>
      </c>
      <c r="G7708" s="118"/>
      <c r="H7708" s="118" t="s">
        <v>27384</v>
      </c>
      <c r="I7708" s="118" t="s">
        <v>7777</v>
      </c>
      <c r="J7708" s="118" t="s">
        <v>7636</v>
      </c>
    </row>
    <row r="7709" spans="1:10" ht="12.75">
      <c r="A7709" s="118" t="s">
        <v>7966</v>
      </c>
      <c r="B7709" s="118" t="s">
        <v>27385</v>
      </c>
      <c r="C7709" s="118" t="b">
        <v>0</v>
      </c>
      <c r="D7709" s="118" t="e">
        <f t="shared" ca="1" si="1"/>
        <v>#NAME?</v>
      </c>
      <c r="E7709" s="118" t="s">
        <v>27386</v>
      </c>
      <c r="F7709" s="118" t="s">
        <v>27387</v>
      </c>
      <c r="G7709" s="118"/>
      <c r="H7709" s="118" t="s">
        <v>5607</v>
      </c>
      <c r="I7709" s="118" t="s">
        <v>27388</v>
      </c>
      <c r="J7709" s="118" t="s">
        <v>8658</v>
      </c>
    </row>
    <row r="7710" spans="1:10" ht="12.75">
      <c r="A7710" s="118" t="s">
        <v>882</v>
      </c>
      <c r="B7710" s="118" t="s">
        <v>27389</v>
      </c>
      <c r="C7710" s="118" t="b">
        <v>0</v>
      </c>
      <c r="D7710" s="118" t="e">
        <f t="shared" ca="1" si="1"/>
        <v>#NAME?</v>
      </c>
      <c r="E7710" s="118" t="s">
        <v>27386</v>
      </c>
      <c r="F7710" s="118" t="s">
        <v>27390</v>
      </c>
      <c r="G7710" s="118"/>
      <c r="H7710" s="118" t="s">
        <v>27391</v>
      </c>
      <c r="I7710" s="118" t="s">
        <v>27388</v>
      </c>
      <c r="J7710" s="118" t="s">
        <v>8658</v>
      </c>
    </row>
    <row r="7711" spans="1:10" ht="12.75">
      <c r="A7711" s="118" t="s">
        <v>27392</v>
      </c>
      <c r="B7711" s="118" t="s">
        <v>27393</v>
      </c>
      <c r="C7711" s="118" t="b">
        <v>0</v>
      </c>
      <c r="D7711" s="118" t="e">
        <f t="shared" ca="1" si="1"/>
        <v>#NAME?</v>
      </c>
      <c r="E7711" s="118" t="s">
        <v>27394</v>
      </c>
      <c r="F7711" s="118" t="s">
        <v>27395</v>
      </c>
      <c r="G7711" s="118"/>
      <c r="H7711" s="118" t="s">
        <v>5279</v>
      </c>
      <c r="I7711" s="118" t="s">
        <v>9659</v>
      </c>
      <c r="J7711" s="118" t="s">
        <v>9660</v>
      </c>
    </row>
    <row r="7712" spans="1:10" ht="12.75">
      <c r="A7712" s="118" t="s">
        <v>16355</v>
      </c>
      <c r="B7712" s="118" t="s">
        <v>27396</v>
      </c>
      <c r="C7712" s="118" t="b">
        <v>0</v>
      </c>
      <c r="D7712" s="118" t="e">
        <f t="shared" ca="1" si="1"/>
        <v>#NAME?</v>
      </c>
      <c r="E7712" s="118" t="s">
        <v>27394</v>
      </c>
      <c r="F7712" s="118" t="s">
        <v>27397</v>
      </c>
      <c r="G7712" s="118"/>
      <c r="H7712" s="118" t="s">
        <v>4276</v>
      </c>
      <c r="I7712" s="118" t="s">
        <v>9659</v>
      </c>
      <c r="J7712" s="118" t="s">
        <v>9660</v>
      </c>
    </row>
    <row r="7713" spans="1:10" ht="12.75">
      <c r="A7713" s="118" t="s">
        <v>27061</v>
      </c>
      <c r="B7713" s="118" t="s">
        <v>27398</v>
      </c>
      <c r="C7713" s="118" t="b">
        <v>0</v>
      </c>
      <c r="D7713" s="118" t="e">
        <f t="shared" ca="1" si="1"/>
        <v>#NAME?</v>
      </c>
      <c r="E7713" s="118" t="s">
        <v>27394</v>
      </c>
      <c r="F7713" s="118" t="s">
        <v>27399</v>
      </c>
      <c r="G7713" s="118"/>
      <c r="H7713" s="118" t="s">
        <v>4872</v>
      </c>
      <c r="I7713" s="118" t="s">
        <v>9659</v>
      </c>
      <c r="J7713" s="118" t="s">
        <v>9660</v>
      </c>
    </row>
    <row r="7714" spans="1:10" ht="12.75">
      <c r="A7714" s="118" t="s">
        <v>1704</v>
      </c>
      <c r="B7714" s="118" t="s">
        <v>19235</v>
      </c>
      <c r="C7714" s="118" t="b">
        <v>0</v>
      </c>
      <c r="D7714" s="118" t="e">
        <f t="shared" ca="1" si="1"/>
        <v>#NAME?</v>
      </c>
      <c r="E7714" s="118" t="s">
        <v>27394</v>
      </c>
      <c r="F7714" s="118" t="s">
        <v>27400</v>
      </c>
      <c r="G7714" s="118"/>
      <c r="H7714" s="118" t="s">
        <v>5064</v>
      </c>
      <c r="I7714" s="118" t="s">
        <v>9659</v>
      </c>
      <c r="J7714" s="118" t="s">
        <v>9660</v>
      </c>
    </row>
    <row r="7715" spans="1:10" ht="12.75">
      <c r="A7715" s="118" t="s">
        <v>1704</v>
      </c>
      <c r="B7715" s="118" t="s">
        <v>24117</v>
      </c>
      <c r="C7715" s="118" t="b">
        <v>0</v>
      </c>
      <c r="D7715" s="118" t="e">
        <f t="shared" ca="1" si="1"/>
        <v>#NAME?</v>
      </c>
      <c r="E7715" s="118" t="s">
        <v>27394</v>
      </c>
      <c r="F7715" s="118" t="s">
        <v>27401</v>
      </c>
      <c r="G7715" s="118"/>
      <c r="H7715" s="118" t="s">
        <v>4831</v>
      </c>
      <c r="I7715" s="118" t="s">
        <v>9659</v>
      </c>
      <c r="J7715" s="118" t="s">
        <v>9660</v>
      </c>
    </row>
    <row r="7716" spans="1:10" ht="12.75">
      <c r="A7716" s="118" t="s">
        <v>8889</v>
      </c>
      <c r="B7716" s="118" t="s">
        <v>10464</v>
      </c>
      <c r="C7716" s="118" t="b">
        <v>0</v>
      </c>
      <c r="D7716" s="118" t="e">
        <f t="shared" ca="1" si="1"/>
        <v>#NAME?</v>
      </c>
      <c r="E7716" s="118" t="s">
        <v>27394</v>
      </c>
      <c r="F7716" s="118" t="s">
        <v>27402</v>
      </c>
      <c r="G7716" s="118"/>
      <c r="H7716" s="118" t="s">
        <v>5607</v>
      </c>
      <c r="I7716" s="118" t="s">
        <v>9659</v>
      </c>
      <c r="J7716" s="118" t="s">
        <v>9660</v>
      </c>
    </row>
    <row r="7717" spans="1:10" ht="12.75">
      <c r="A7717" s="118" t="s">
        <v>1666</v>
      </c>
      <c r="B7717" s="118" t="s">
        <v>8031</v>
      </c>
      <c r="C7717" s="118" t="b">
        <v>0</v>
      </c>
      <c r="D7717" s="118" t="e">
        <f t="shared" ca="1" si="1"/>
        <v>#NAME?</v>
      </c>
      <c r="E7717" s="118" t="s">
        <v>27394</v>
      </c>
      <c r="F7717" s="118" t="s">
        <v>27403</v>
      </c>
      <c r="G7717" s="118"/>
      <c r="H7717" s="118" t="s">
        <v>4276</v>
      </c>
      <c r="I7717" s="118" t="s">
        <v>9659</v>
      </c>
      <c r="J7717" s="118" t="s">
        <v>9660</v>
      </c>
    </row>
    <row r="7718" spans="1:10" ht="12.75">
      <c r="A7718" s="118" t="s">
        <v>1602</v>
      </c>
      <c r="B7718" s="118" t="s">
        <v>21069</v>
      </c>
      <c r="C7718" s="118" t="b">
        <v>0</v>
      </c>
      <c r="D7718" s="118" t="e">
        <f t="shared" ca="1" si="1"/>
        <v>#NAME?</v>
      </c>
      <c r="E7718" s="118" t="s">
        <v>27394</v>
      </c>
      <c r="F7718" s="118" t="s">
        <v>27404</v>
      </c>
      <c r="G7718" s="118"/>
      <c r="H7718" s="118" t="s">
        <v>4831</v>
      </c>
      <c r="I7718" s="118" t="s">
        <v>9659</v>
      </c>
      <c r="J7718" s="118" t="s">
        <v>9660</v>
      </c>
    </row>
    <row r="7719" spans="1:10" ht="12.75">
      <c r="A7719" s="118" t="s">
        <v>14691</v>
      </c>
      <c r="B7719" s="118" t="s">
        <v>27405</v>
      </c>
      <c r="C7719" s="118" t="b">
        <v>0</v>
      </c>
      <c r="D7719" s="118" t="e">
        <f t="shared" ca="1" si="1"/>
        <v>#NAME?</v>
      </c>
      <c r="E7719" s="118" t="s">
        <v>27394</v>
      </c>
      <c r="F7719" s="118" t="s">
        <v>27406</v>
      </c>
      <c r="G7719" s="118"/>
      <c r="H7719" s="118" t="s">
        <v>4276</v>
      </c>
      <c r="I7719" s="118" t="s">
        <v>9659</v>
      </c>
      <c r="J7719" s="118" t="s">
        <v>9660</v>
      </c>
    </row>
    <row r="7720" spans="1:10" ht="12.75">
      <c r="A7720" s="118" t="s">
        <v>27407</v>
      </c>
      <c r="B7720" s="118" t="s">
        <v>8553</v>
      </c>
      <c r="C7720" s="118" t="b">
        <v>0</v>
      </c>
      <c r="D7720" s="118" t="e">
        <f t="shared" ca="1" si="1"/>
        <v>#NAME?</v>
      </c>
      <c r="E7720" s="118" t="s">
        <v>27394</v>
      </c>
      <c r="F7720" s="118" t="s">
        <v>27408</v>
      </c>
      <c r="G7720" s="118"/>
      <c r="H7720" s="118" t="s">
        <v>4831</v>
      </c>
      <c r="I7720" s="118" t="s">
        <v>9659</v>
      </c>
      <c r="J7720" s="118" t="s">
        <v>9660</v>
      </c>
    </row>
    <row r="7721" spans="1:10" ht="12.75">
      <c r="A7721" s="118" t="s">
        <v>1363</v>
      </c>
      <c r="B7721" s="118" t="s">
        <v>27409</v>
      </c>
      <c r="C7721" s="118" t="b">
        <v>0</v>
      </c>
      <c r="D7721" s="118" t="e">
        <f t="shared" ca="1" si="1"/>
        <v>#NAME?</v>
      </c>
      <c r="E7721" s="118" t="s">
        <v>27394</v>
      </c>
      <c r="F7721" s="118" t="s">
        <v>27410</v>
      </c>
      <c r="G7721" s="118"/>
      <c r="H7721" s="118" t="s">
        <v>5607</v>
      </c>
      <c r="I7721" s="118" t="s">
        <v>9659</v>
      </c>
      <c r="J7721" s="118" t="s">
        <v>9660</v>
      </c>
    </row>
    <row r="7722" spans="1:10" ht="12.75">
      <c r="A7722" s="118" t="s">
        <v>10738</v>
      </c>
      <c r="B7722" s="118" t="s">
        <v>10229</v>
      </c>
      <c r="C7722" s="118" t="b">
        <v>0</v>
      </c>
      <c r="D7722" s="118" t="e">
        <f t="shared" ca="1" si="1"/>
        <v>#NAME?</v>
      </c>
      <c r="E7722" s="118" t="s">
        <v>27394</v>
      </c>
      <c r="F7722" s="118" t="s">
        <v>27411</v>
      </c>
      <c r="G7722" s="118"/>
      <c r="H7722" s="118" t="s">
        <v>14123</v>
      </c>
      <c r="I7722" s="118" t="s">
        <v>9659</v>
      </c>
      <c r="J7722" s="118" t="s">
        <v>9660</v>
      </c>
    </row>
    <row r="7723" spans="1:10" ht="12.75">
      <c r="A7723" s="118" t="s">
        <v>882</v>
      </c>
      <c r="B7723" s="118" t="s">
        <v>8553</v>
      </c>
      <c r="C7723" s="118" t="b">
        <v>0</v>
      </c>
      <c r="D7723" s="118" t="e">
        <f t="shared" ca="1" si="1"/>
        <v>#NAME?</v>
      </c>
      <c r="E7723" s="118" t="s">
        <v>27394</v>
      </c>
      <c r="F7723" s="118" t="s">
        <v>27412</v>
      </c>
      <c r="G7723" s="118"/>
      <c r="H7723" s="118" t="s">
        <v>4640</v>
      </c>
      <c r="I7723" s="118" t="s">
        <v>9659</v>
      </c>
      <c r="J7723" s="118" t="s">
        <v>9660</v>
      </c>
    </row>
    <row r="7724" spans="1:10" ht="12.75">
      <c r="A7724" s="118" t="s">
        <v>882</v>
      </c>
      <c r="B7724" s="118" t="s">
        <v>10666</v>
      </c>
      <c r="C7724" s="118" t="b">
        <v>0</v>
      </c>
      <c r="D7724" s="118" t="e">
        <f t="shared" ca="1" si="1"/>
        <v>#NAME?</v>
      </c>
      <c r="E7724" s="118" t="s">
        <v>27394</v>
      </c>
      <c r="F7724" s="118" t="s">
        <v>27413</v>
      </c>
      <c r="G7724" s="118"/>
      <c r="H7724" s="118" t="s">
        <v>4276</v>
      </c>
      <c r="I7724" s="118" t="s">
        <v>9659</v>
      </c>
      <c r="J7724" s="118" t="s">
        <v>9660</v>
      </c>
    </row>
    <row r="7725" spans="1:10" ht="12.75">
      <c r="A7725" s="118" t="s">
        <v>2013</v>
      </c>
      <c r="B7725" s="118" t="s">
        <v>27414</v>
      </c>
      <c r="C7725" s="118" t="b">
        <v>0</v>
      </c>
      <c r="D7725" s="118" t="e">
        <f t="shared" ca="1" si="1"/>
        <v>#NAME?</v>
      </c>
      <c r="E7725" s="118" t="s">
        <v>27394</v>
      </c>
      <c r="F7725" s="118" t="s">
        <v>27415</v>
      </c>
      <c r="G7725" s="118"/>
      <c r="H7725" s="118" t="s">
        <v>4276</v>
      </c>
      <c r="I7725" s="118" t="s">
        <v>9659</v>
      </c>
      <c r="J7725" s="118" t="s">
        <v>9660</v>
      </c>
    </row>
    <row r="7726" spans="1:10" ht="12.75">
      <c r="A7726" s="118" t="s">
        <v>1069</v>
      </c>
      <c r="B7726" s="118" t="s">
        <v>1231</v>
      </c>
      <c r="C7726" s="118" t="b">
        <v>0</v>
      </c>
      <c r="D7726" s="118" t="e">
        <f t="shared" ca="1" si="1"/>
        <v>#NAME?</v>
      </c>
      <c r="E7726" s="118" t="s">
        <v>27394</v>
      </c>
      <c r="F7726" s="118" t="s">
        <v>27416</v>
      </c>
      <c r="G7726" s="118"/>
      <c r="H7726" s="118" t="s">
        <v>4276</v>
      </c>
      <c r="I7726" s="118" t="s">
        <v>9659</v>
      </c>
      <c r="J7726" s="118" t="s">
        <v>9660</v>
      </c>
    </row>
    <row r="7727" spans="1:10" ht="12.75">
      <c r="A7727" s="118" t="s">
        <v>1069</v>
      </c>
      <c r="B7727" s="118" t="s">
        <v>27417</v>
      </c>
      <c r="C7727" s="118" t="b">
        <v>0</v>
      </c>
      <c r="D7727" s="118" t="e">
        <f t="shared" ca="1" si="1"/>
        <v>#NAME?</v>
      </c>
      <c r="E7727" s="118" t="s">
        <v>27394</v>
      </c>
      <c r="F7727" s="118" t="s">
        <v>27418</v>
      </c>
      <c r="G7727" s="118"/>
      <c r="H7727" s="118" t="s">
        <v>4872</v>
      </c>
      <c r="I7727" s="118" t="s">
        <v>9659</v>
      </c>
      <c r="J7727" s="118" t="s">
        <v>9660</v>
      </c>
    </row>
    <row r="7728" spans="1:10" ht="12.75">
      <c r="A7728" s="118" t="s">
        <v>2523</v>
      </c>
      <c r="B7728" s="118" t="s">
        <v>27419</v>
      </c>
      <c r="C7728" s="118" t="b">
        <v>0</v>
      </c>
      <c r="D7728" s="118" t="e">
        <f t="shared" ca="1" si="1"/>
        <v>#NAME?</v>
      </c>
      <c r="E7728" s="118" t="s">
        <v>27394</v>
      </c>
      <c r="F7728" s="118" t="s">
        <v>27420</v>
      </c>
      <c r="G7728" s="118"/>
      <c r="H7728" s="118" t="s">
        <v>4276</v>
      </c>
      <c r="I7728" s="118" t="s">
        <v>9659</v>
      </c>
      <c r="J7728" s="118" t="s">
        <v>9660</v>
      </c>
    </row>
    <row r="7729" spans="1:10" ht="12.75">
      <c r="A7729" s="118" t="s">
        <v>2523</v>
      </c>
      <c r="B7729" s="118" t="s">
        <v>27421</v>
      </c>
      <c r="C7729" s="118" t="b">
        <v>0</v>
      </c>
      <c r="D7729" s="118" t="e">
        <f t="shared" ca="1" si="1"/>
        <v>#NAME?</v>
      </c>
      <c r="E7729" s="118" t="s">
        <v>27394</v>
      </c>
      <c r="F7729" s="118" t="s">
        <v>27422</v>
      </c>
      <c r="G7729" s="118"/>
      <c r="H7729" s="118" t="s">
        <v>4831</v>
      </c>
      <c r="I7729" s="118" t="s">
        <v>9659</v>
      </c>
      <c r="J7729" s="118" t="s">
        <v>9660</v>
      </c>
    </row>
    <row r="7730" spans="1:10" ht="12.75">
      <c r="A7730" s="118" t="s">
        <v>995</v>
      </c>
      <c r="B7730" s="118" t="s">
        <v>14279</v>
      </c>
      <c r="C7730" s="118" t="b">
        <v>0</v>
      </c>
      <c r="D7730" s="118" t="e">
        <f t="shared" ca="1" si="1"/>
        <v>#NAME?</v>
      </c>
      <c r="E7730" s="118" t="s">
        <v>27394</v>
      </c>
      <c r="F7730" s="118" t="s">
        <v>27423</v>
      </c>
      <c r="G7730" s="118"/>
      <c r="H7730" s="118" t="s">
        <v>4872</v>
      </c>
      <c r="I7730" s="118" t="s">
        <v>9659</v>
      </c>
      <c r="J7730" s="118" t="s">
        <v>9660</v>
      </c>
    </row>
    <row r="7731" spans="1:10" ht="12.75">
      <c r="A7731" s="118" t="s">
        <v>10777</v>
      </c>
      <c r="B7731" s="118" t="s">
        <v>15247</v>
      </c>
      <c r="C7731" s="118" t="b">
        <v>0</v>
      </c>
      <c r="D7731" s="118" t="e">
        <f t="shared" ca="1" si="1"/>
        <v>#NAME?</v>
      </c>
      <c r="E7731" s="118" t="s">
        <v>27394</v>
      </c>
      <c r="F7731" s="118" t="s">
        <v>27424</v>
      </c>
      <c r="G7731" s="118"/>
      <c r="H7731" s="118" t="s">
        <v>4831</v>
      </c>
      <c r="I7731" s="118" t="s">
        <v>9659</v>
      </c>
      <c r="J7731" s="118" t="s">
        <v>9660</v>
      </c>
    </row>
    <row r="7732" spans="1:10" ht="12.75">
      <c r="A7732" s="118" t="s">
        <v>10777</v>
      </c>
      <c r="B7732" s="118" t="s">
        <v>27425</v>
      </c>
      <c r="C7732" s="118" t="b">
        <v>0</v>
      </c>
      <c r="D7732" s="118" t="e">
        <f t="shared" ca="1" si="1"/>
        <v>#NAME?</v>
      </c>
      <c r="E7732" s="118" t="s">
        <v>27394</v>
      </c>
      <c r="F7732" s="118" t="s">
        <v>27426</v>
      </c>
      <c r="G7732" s="118"/>
      <c r="H7732" s="118" t="s">
        <v>5607</v>
      </c>
      <c r="I7732" s="118" t="s">
        <v>9659</v>
      </c>
      <c r="J7732" s="118" t="s">
        <v>9660</v>
      </c>
    </row>
    <row r="7733" spans="1:10" ht="12.75">
      <c r="A7733" s="118" t="s">
        <v>8584</v>
      </c>
      <c r="B7733" s="118" t="s">
        <v>17464</v>
      </c>
      <c r="C7733" s="118" t="b">
        <v>0</v>
      </c>
      <c r="D7733" s="118" t="e">
        <f t="shared" ca="1" si="1"/>
        <v>#NAME?</v>
      </c>
      <c r="E7733" s="118" t="s">
        <v>27427</v>
      </c>
      <c r="F7733" s="118" t="s">
        <v>27428</v>
      </c>
      <c r="G7733" s="118"/>
      <c r="H7733" s="118" t="s">
        <v>4278</v>
      </c>
      <c r="I7733" s="118" t="s">
        <v>8794</v>
      </c>
      <c r="J7733" s="118"/>
    </row>
    <row r="7734" spans="1:10" ht="12.75">
      <c r="A7734" s="118" t="s">
        <v>7637</v>
      </c>
      <c r="B7734" s="118" t="s">
        <v>27429</v>
      </c>
      <c r="C7734" s="118" t="b">
        <v>0</v>
      </c>
      <c r="D7734" s="118" t="e">
        <f t="shared" ca="1" si="1"/>
        <v>#NAME?</v>
      </c>
      <c r="E7734" s="118" t="s">
        <v>27427</v>
      </c>
      <c r="F7734" s="118" t="s">
        <v>27430</v>
      </c>
      <c r="G7734" s="118"/>
      <c r="H7734" s="118" t="s">
        <v>9483</v>
      </c>
      <c r="I7734" s="118" t="s">
        <v>8794</v>
      </c>
      <c r="J7734" s="118"/>
    </row>
    <row r="7735" spans="1:10" ht="12.75">
      <c r="A7735" s="118" t="s">
        <v>27431</v>
      </c>
      <c r="B7735" s="118" t="s">
        <v>27432</v>
      </c>
      <c r="C7735" s="118" t="b">
        <v>0</v>
      </c>
      <c r="D7735" s="118" t="e">
        <f t="shared" ca="1" si="1"/>
        <v>#NAME?</v>
      </c>
      <c r="E7735" s="118" t="s">
        <v>27427</v>
      </c>
      <c r="F7735" s="118" t="s">
        <v>27433</v>
      </c>
      <c r="G7735" s="118"/>
      <c r="H7735" s="118" t="s">
        <v>4278</v>
      </c>
      <c r="I7735" s="118" t="s">
        <v>8794</v>
      </c>
      <c r="J7735" s="118"/>
    </row>
    <row r="7736" spans="1:10" ht="12.75">
      <c r="A7736" s="118" t="s">
        <v>27434</v>
      </c>
      <c r="B7736" s="118" t="s">
        <v>27435</v>
      </c>
      <c r="C7736" s="118" t="b">
        <v>0</v>
      </c>
      <c r="D7736" s="118" t="e">
        <f t="shared" ca="1" si="1"/>
        <v>#NAME?</v>
      </c>
      <c r="E7736" s="118" t="s">
        <v>27427</v>
      </c>
      <c r="F7736" s="118" t="s">
        <v>27436</v>
      </c>
      <c r="G7736" s="118"/>
      <c r="H7736" s="118" t="s">
        <v>9483</v>
      </c>
      <c r="I7736" s="118" t="s">
        <v>8794</v>
      </c>
      <c r="J7736" s="118"/>
    </row>
    <row r="7737" spans="1:10" ht="12.75">
      <c r="A7737" s="118" t="s">
        <v>27437</v>
      </c>
      <c r="B7737" s="118" t="s">
        <v>27438</v>
      </c>
      <c r="C7737" s="118" t="b">
        <v>0</v>
      </c>
      <c r="D7737" s="118" t="e">
        <f t="shared" ca="1" si="1"/>
        <v>#NAME?</v>
      </c>
      <c r="E7737" s="118" t="s">
        <v>27427</v>
      </c>
      <c r="F7737" s="118" t="s">
        <v>27439</v>
      </c>
      <c r="G7737" s="118"/>
      <c r="H7737" s="118" t="s">
        <v>8671</v>
      </c>
      <c r="I7737" s="118" t="s">
        <v>8794</v>
      </c>
      <c r="J7737" s="118"/>
    </row>
    <row r="7738" spans="1:10" ht="12.75">
      <c r="A7738" s="118" t="s">
        <v>27440</v>
      </c>
      <c r="B7738" s="118" t="s">
        <v>27441</v>
      </c>
      <c r="C7738" s="118" t="b">
        <v>0</v>
      </c>
      <c r="D7738" s="118" t="e">
        <f t="shared" ca="1" si="1"/>
        <v>#NAME?</v>
      </c>
      <c r="E7738" s="118" t="s">
        <v>27427</v>
      </c>
      <c r="F7738" s="118" t="s">
        <v>27442</v>
      </c>
      <c r="G7738" s="118"/>
      <c r="H7738" s="118" t="s">
        <v>4278</v>
      </c>
      <c r="I7738" s="118" t="s">
        <v>8794</v>
      </c>
      <c r="J7738" s="118"/>
    </row>
    <row r="7739" spans="1:10" ht="12.75">
      <c r="A7739" s="118" t="s">
        <v>989</v>
      </c>
      <c r="B7739" s="118" t="s">
        <v>27443</v>
      </c>
      <c r="C7739" s="118" t="b">
        <v>0</v>
      </c>
      <c r="D7739" s="118" t="e">
        <f t="shared" ca="1" si="1"/>
        <v>#NAME?</v>
      </c>
      <c r="E7739" s="118" t="s">
        <v>27444</v>
      </c>
      <c r="F7739" s="118" t="s">
        <v>27445</v>
      </c>
      <c r="G7739" s="118"/>
      <c r="H7739" s="118" t="s">
        <v>54</v>
      </c>
      <c r="I7739" s="118" t="s">
        <v>7642</v>
      </c>
      <c r="J7739" s="118"/>
    </row>
    <row r="7740" spans="1:10" ht="12.75">
      <c r="A7740" s="118" t="s">
        <v>814</v>
      </c>
      <c r="B7740" s="118" t="s">
        <v>27446</v>
      </c>
      <c r="C7740" s="118" t="b">
        <v>0</v>
      </c>
      <c r="D7740" s="118" t="e">
        <f t="shared" ca="1" si="1"/>
        <v>#NAME?</v>
      </c>
      <c r="E7740" s="118" t="s">
        <v>27444</v>
      </c>
      <c r="F7740" s="118" t="s">
        <v>27447</v>
      </c>
      <c r="G7740" s="118"/>
      <c r="H7740" s="118" t="s">
        <v>54</v>
      </c>
      <c r="I7740" s="118" t="s">
        <v>7642</v>
      </c>
      <c r="J7740" s="118"/>
    </row>
    <row r="7741" spans="1:10" ht="12.75">
      <c r="A7741" s="118" t="s">
        <v>15879</v>
      </c>
      <c r="B7741" s="118" t="s">
        <v>27448</v>
      </c>
      <c r="C7741" s="118" t="b">
        <v>0</v>
      </c>
      <c r="D7741" s="118" t="e">
        <f t="shared" ca="1" si="1"/>
        <v>#NAME?</v>
      </c>
      <c r="E7741" s="118" t="s">
        <v>27444</v>
      </c>
      <c r="F7741" s="118" t="s">
        <v>27449</v>
      </c>
      <c r="G7741" s="118"/>
      <c r="H7741" s="118" t="s">
        <v>5368</v>
      </c>
      <c r="I7741" s="118" t="s">
        <v>7642</v>
      </c>
      <c r="J7741" s="118"/>
    </row>
    <row r="7742" spans="1:10" ht="12.75">
      <c r="A7742" s="118" t="s">
        <v>10658</v>
      </c>
      <c r="B7742" s="118" t="s">
        <v>11077</v>
      </c>
      <c r="C7742" s="118" t="b">
        <v>0</v>
      </c>
      <c r="D7742" s="118" t="e">
        <f t="shared" ca="1" si="1"/>
        <v>#NAME?</v>
      </c>
      <c r="E7742" s="118" t="s">
        <v>27444</v>
      </c>
      <c r="F7742" s="118" t="s">
        <v>27450</v>
      </c>
      <c r="G7742" s="118"/>
      <c r="H7742" s="118" t="s">
        <v>5368</v>
      </c>
      <c r="I7742" s="118" t="s">
        <v>7642</v>
      </c>
      <c r="J7742" s="118"/>
    </row>
    <row r="7743" spans="1:10" ht="12.75">
      <c r="A7743" s="118" t="s">
        <v>8748</v>
      </c>
      <c r="B7743" s="118" t="s">
        <v>1247</v>
      </c>
      <c r="C7743" s="118" t="b">
        <v>0</v>
      </c>
      <c r="D7743" s="118" t="e">
        <f t="shared" ca="1" si="1"/>
        <v>#NAME?</v>
      </c>
      <c r="E7743" s="118" t="s">
        <v>27444</v>
      </c>
      <c r="F7743" s="118" t="s">
        <v>27451</v>
      </c>
      <c r="G7743" s="118"/>
      <c r="H7743" s="118" t="s">
        <v>54</v>
      </c>
      <c r="I7743" s="118" t="s">
        <v>7642</v>
      </c>
      <c r="J7743" s="118"/>
    </row>
    <row r="7744" spans="1:10" ht="12.75">
      <c r="A7744" s="118" t="s">
        <v>1666</v>
      </c>
      <c r="B7744" s="118" t="s">
        <v>8240</v>
      </c>
      <c r="C7744" s="118" t="b">
        <v>0</v>
      </c>
      <c r="D7744" s="118" t="e">
        <f t="shared" ca="1" si="1"/>
        <v>#NAME?</v>
      </c>
      <c r="E7744" s="118" t="s">
        <v>27444</v>
      </c>
      <c r="F7744" s="118" t="s">
        <v>27452</v>
      </c>
      <c r="G7744" s="118"/>
      <c r="H7744" s="118" t="s">
        <v>5279</v>
      </c>
      <c r="I7744" s="118" t="s">
        <v>7642</v>
      </c>
      <c r="J7744" s="118"/>
    </row>
    <row r="7745" spans="1:10" ht="12.75">
      <c r="A7745" s="118" t="s">
        <v>836</v>
      </c>
      <c r="B7745" s="118" t="s">
        <v>27453</v>
      </c>
      <c r="C7745" s="118" t="b">
        <v>0</v>
      </c>
      <c r="D7745" s="118" t="e">
        <f t="shared" ca="1" si="1"/>
        <v>#NAME?</v>
      </c>
      <c r="E7745" s="118" t="s">
        <v>27444</v>
      </c>
      <c r="F7745" s="118" t="s">
        <v>27454</v>
      </c>
      <c r="G7745" s="118"/>
      <c r="H7745" s="118" t="s">
        <v>5368</v>
      </c>
      <c r="I7745" s="118" t="s">
        <v>11076</v>
      </c>
      <c r="J7745" s="118"/>
    </row>
    <row r="7746" spans="1:10" ht="12.75">
      <c r="A7746" s="118" t="s">
        <v>1573</v>
      </c>
      <c r="B7746" s="118" t="s">
        <v>16654</v>
      </c>
      <c r="C7746" s="118" t="b">
        <v>0</v>
      </c>
      <c r="D7746" s="118" t="e">
        <f t="shared" ca="1" si="1"/>
        <v>#NAME?</v>
      </c>
      <c r="E7746" s="118" t="s">
        <v>27444</v>
      </c>
      <c r="F7746" s="118" t="s">
        <v>27455</v>
      </c>
      <c r="G7746" s="118"/>
      <c r="H7746" s="118" t="s">
        <v>5368</v>
      </c>
      <c r="I7746" s="118" t="s">
        <v>14479</v>
      </c>
      <c r="J7746" s="118"/>
    </row>
    <row r="7747" spans="1:10" ht="12.75">
      <c r="A7747" s="118" t="s">
        <v>8351</v>
      </c>
      <c r="B7747" s="118" t="s">
        <v>27456</v>
      </c>
      <c r="C7747" s="118" t="b">
        <v>0</v>
      </c>
      <c r="D7747" s="118" t="e">
        <f t="shared" ca="1" si="1"/>
        <v>#NAME?</v>
      </c>
      <c r="E7747" s="118" t="s">
        <v>27444</v>
      </c>
      <c r="F7747" s="118" t="s">
        <v>27457</v>
      </c>
      <c r="G7747" s="118"/>
      <c r="H7747" s="118" t="s">
        <v>5368</v>
      </c>
      <c r="I7747" s="118" t="s">
        <v>7642</v>
      </c>
      <c r="J7747" s="118"/>
    </row>
    <row r="7748" spans="1:10" ht="12.75">
      <c r="A7748" s="118" t="s">
        <v>9466</v>
      </c>
      <c r="B7748" s="118" t="s">
        <v>1922</v>
      </c>
      <c r="C7748" s="118" t="b">
        <v>0</v>
      </c>
      <c r="D7748" s="118" t="e">
        <f t="shared" ca="1" si="1"/>
        <v>#NAME?</v>
      </c>
      <c r="E7748" s="118" t="s">
        <v>27444</v>
      </c>
      <c r="F7748" s="118" t="s">
        <v>27458</v>
      </c>
      <c r="G7748" s="118"/>
      <c r="H7748" s="118" t="s">
        <v>54</v>
      </c>
      <c r="I7748" s="118" t="s">
        <v>7642</v>
      </c>
      <c r="J7748" s="118"/>
    </row>
    <row r="7749" spans="1:10" ht="12.75">
      <c r="A7749" s="118" t="s">
        <v>798</v>
      </c>
      <c r="B7749" s="118" t="s">
        <v>27459</v>
      </c>
      <c r="C7749" s="118" t="b">
        <v>0</v>
      </c>
      <c r="D7749" s="118" t="e">
        <f t="shared" ca="1" si="1"/>
        <v>#NAME?</v>
      </c>
      <c r="E7749" s="118" t="s">
        <v>27444</v>
      </c>
      <c r="F7749" s="118" t="s">
        <v>27460</v>
      </c>
      <c r="G7749" s="118"/>
      <c r="H7749" s="118" t="s">
        <v>54</v>
      </c>
      <c r="I7749" s="118" t="s">
        <v>14479</v>
      </c>
      <c r="J7749" s="118"/>
    </row>
    <row r="7750" spans="1:10" ht="12.75">
      <c r="A7750" s="118" t="s">
        <v>798</v>
      </c>
      <c r="B7750" s="118" t="s">
        <v>1058</v>
      </c>
      <c r="C7750" s="118" t="b">
        <v>0</v>
      </c>
      <c r="D7750" s="118" t="e">
        <f t="shared" ca="1" si="1"/>
        <v>#NAME?</v>
      </c>
      <c r="E7750" s="118" t="s">
        <v>27444</v>
      </c>
      <c r="F7750" s="118" t="s">
        <v>27461</v>
      </c>
      <c r="G7750" s="118"/>
      <c r="H7750" s="118" t="s">
        <v>54</v>
      </c>
      <c r="I7750" s="118" t="s">
        <v>7642</v>
      </c>
      <c r="J7750" s="118"/>
    </row>
    <row r="7751" spans="1:10" ht="12.75">
      <c r="A7751" s="118" t="s">
        <v>940</v>
      </c>
      <c r="B7751" s="118" t="s">
        <v>23412</v>
      </c>
      <c r="C7751" s="118" t="b">
        <v>0</v>
      </c>
      <c r="D7751" s="118" t="e">
        <f t="shared" ca="1" si="1"/>
        <v>#NAME?</v>
      </c>
      <c r="E7751" s="118" t="s">
        <v>27444</v>
      </c>
      <c r="F7751" s="118" t="s">
        <v>27462</v>
      </c>
      <c r="G7751" s="118"/>
      <c r="H7751" s="118" t="s">
        <v>5273</v>
      </c>
      <c r="I7751" s="118" t="s">
        <v>14479</v>
      </c>
      <c r="J7751" s="118"/>
    </row>
    <row r="7752" spans="1:10" ht="12.75">
      <c r="A7752" s="118" t="s">
        <v>1240</v>
      </c>
      <c r="B7752" s="118" t="s">
        <v>27463</v>
      </c>
      <c r="C7752" s="118" t="b">
        <v>0</v>
      </c>
      <c r="D7752" s="118" t="e">
        <f t="shared" ca="1" si="1"/>
        <v>#NAME?</v>
      </c>
      <c r="E7752" s="118" t="s">
        <v>27444</v>
      </c>
      <c r="F7752" s="118" t="s">
        <v>27464</v>
      </c>
      <c r="G7752" s="118"/>
      <c r="H7752" s="118" t="s">
        <v>5273</v>
      </c>
      <c r="I7752" s="118" t="s">
        <v>14479</v>
      </c>
      <c r="J7752" s="118"/>
    </row>
    <row r="7753" spans="1:10" ht="12.75">
      <c r="A7753" s="118" t="s">
        <v>8894</v>
      </c>
      <c r="B7753" s="118" t="s">
        <v>27465</v>
      </c>
      <c r="C7753" s="118" t="b">
        <v>0</v>
      </c>
      <c r="D7753" s="118" t="e">
        <f t="shared" ca="1" si="1"/>
        <v>#NAME?</v>
      </c>
      <c r="E7753" s="118" t="s">
        <v>27444</v>
      </c>
      <c r="F7753" s="118" t="s">
        <v>27466</v>
      </c>
      <c r="G7753" s="118"/>
      <c r="H7753" s="118" t="s">
        <v>5368</v>
      </c>
      <c r="I7753" s="118" t="s">
        <v>11076</v>
      </c>
      <c r="J7753" s="118"/>
    </row>
    <row r="7754" spans="1:10" ht="12.75">
      <c r="A7754" s="118" t="s">
        <v>873</v>
      </c>
      <c r="B7754" s="118" t="s">
        <v>14224</v>
      </c>
      <c r="C7754" s="118" t="b">
        <v>0</v>
      </c>
      <c r="D7754" s="118" t="e">
        <f t="shared" ca="1" si="1"/>
        <v>#NAME?</v>
      </c>
      <c r="E7754" s="118" t="s">
        <v>27444</v>
      </c>
      <c r="F7754" s="118" t="s">
        <v>27467</v>
      </c>
      <c r="G7754" s="118"/>
      <c r="H7754" s="118" t="s">
        <v>54</v>
      </c>
      <c r="I7754" s="118" t="s">
        <v>7642</v>
      </c>
      <c r="J7754" s="118"/>
    </row>
    <row r="7755" spans="1:10" ht="12.75">
      <c r="A7755" s="118" t="s">
        <v>8016</v>
      </c>
      <c r="B7755" s="118" t="s">
        <v>12411</v>
      </c>
      <c r="C7755" s="118" t="b">
        <v>0</v>
      </c>
      <c r="D7755" s="118" t="e">
        <f t="shared" ca="1" si="1"/>
        <v>#NAME?</v>
      </c>
      <c r="E7755" s="118" t="s">
        <v>27444</v>
      </c>
      <c r="F7755" s="118" t="s">
        <v>27468</v>
      </c>
      <c r="G7755" s="118"/>
      <c r="H7755" s="118" t="s">
        <v>54</v>
      </c>
      <c r="I7755" s="118" t="s">
        <v>11076</v>
      </c>
      <c r="J7755" s="118"/>
    </row>
    <row r="7756" spans="1:10" ht="12.75">
      <c r="A7756" s="118" t="s">
        <v>8460</v>
      </c>
      <c r="B7756" s="118" t="s">
        <v>27469</v>
      </c>
      <c r="C7756" s="118" t="b">
        <v>0</v>
      </c>
      <c r="D7756" s="118" t="e">
        <f t="shared" ca="1" si="1"/>
        <v>#NAME?</v>
      </c>
      <c r="E7756" s="118" t="s">
        <v>27444</v>
      </c>
      <c r="F7756" s="118" t="s">
        <v>27470</v>
      </c>
      <c r="G7756" s="118"/>
      <c r="H7756" s="118" t="s">
        <v>5273</v>
      </c>
      <c r="I7756" s="118" t="s">
        <v>7642</v>
      </c>
      <c r="J7756" s="118"/>
    </row>
    <row r="7757" spans="1:10" ht="12.75">
      <c r="A7757" s="118" t="s">
        <v>27471</v>
      </c>
      <c r="B7757" s="118" t="s">
        <v>27472</v>
      </c>
      <c r="C7757" s="118" t="b">
        <v>0</v>
      </c>
      <c r="D7757" s="118" t="e">
        <f t="shared" ca="1" si="1"/>
        <v>#NAME?</v>
      </c>
      <c r="E7757" s="118" t="s">
        <v>27444</v>
      </c>
      <c r="F7757" s="118" t="s">
        <v>27473</v>
      </c>
      <c r="G7757" s="118"/>
      <c r="H7757" s="118" t="s">
        <v>54</v>
      </c>
      <c r="I7757" s="118" t="s">
        <v>7642</v>
      </c>
      <c r="J7757" s="118"/>
    </row>
    <row r="7758" spans="1:10" ht="12.75">
      <c r="A7758" s="118" t="s">
        <v>27474</v>
      </c>
      <c r="B7758" s="118" t="s">
        <v>9188</v>
      </c>
      <c r="C7758" s="118" t="b">
        <v>0</v>
      </c>
      <c r="D7758" s="118" t="e">
        <f t="shared" ca="1" si="1"/>
        <v>#NAME?</v>
      </c>
      <c r="E7758" s="118" t="s">
        <v>27444</v>
      </c>
      <c r="F7758" s="118" t="s">
        <v>27475</v>
      </c>
      <c r="G7758" s="118"/>
      <c r="H7758" s="118" t="s">
        <v>54</v>
      </c>
      <c r="I7758" s="118" t="s">
        <v>7642</v>
      </c>
      <c r="J7758" s="118"/>
    </row>
    <row r="7759" spans="1:10" ht="12.75">
      <c r="A7759" s="118" t="s">
        <v>8039</v>
      </c>
      <c r="B7759" s="118" t="s">
        <v>13869</v>
      </c>
      <c r="C7759" s="118" t="b">
        <v>0</v>
      </c>
      <c r="D7759" s="118" t="e">
        <f t="shared" ca="1" si="1"/>
        <v>#NAME?</v>
      </c>
      <c r="E7759" s="118" t="s">
        <v>27444</v>
      </c>
      <c r="F7759" s="118" t="s">
        <v>27476</v>
      </c>
      <c r="G7759" s="118"/>
      <c r="H7759" s="118" t="s">
        <v>5273</v>
      </c>
      <c r="I7759" s="118" t="s">
        <v>7642</v>
      </c>
      <c r="J7759" s="118"/>
    </row>
    <row r="7760" spans="1:10" ht="12.75">
      <c r="A7760" s="118" t="s">
        <v>27477</v>
      </c>
      <c r="B7760" s="118" t="s">
        <v>27478</v>
      </c>
      <c r="C7760" s="118" t="b">
        <v>0</v>
      </c>
      <c r="D7760" s="118" t="e">
        <f t="shared" ca="1" si="1"/>
        <v>#NAME?</v>
      </c>
      <c r="E7760" s="118" t="s">
        <v>27444</v>
      </c>
      <c r="F7760" s="118" t="s">
        <v>27479</v>
      </c>
      <c r="G7760" s="118"/>
      <c r="H7760" s="118" t="s">
        <v>4278</v>
      </c>
      <c r="I7760" s="118" t="s">
        <v>7642</v>
      </c>
      <c r="J7760" s="118"/>
    </row>
    <row r="7761" spans="1:10" ht="12.75">
      <c r="A7761" s="118" t="s">
        <v>7941</v>
      </c>
      <c r="B7761" s="118" t="s">
        <v>15456</v>
      </c>
      <c r="C7761" s="118" t="b">
        <v>0</v>
      </c>
      <c r="D7761" s="118" t="e">
        <f t="shared" ca="1" si="1"/>
        <v>#NAME?</v>
      </c>
      <c r="E7761" s="118" t="s">
        <v>27444</v>
      </c>
      <c r="F7761" s="118" t="s">
        <v>27480</v>
      </c>
      <c r="G7761" s="118"/>
      <c r="H7761" s="118" t="s">
        <v>5368</v>
      </c>
      <c r="I7761" s="118" t="s">
        <v>11076</v>
      </c>
      <c r="J7761" s="118"/>
    </row>
    <row r="7762" spans="1:10" ht="12.75">
      <c r="A7762" s="118" t="s">
        <v>1591</v>
      </c>
      <c r="B7762" s="118" t="s">
        <v>27481</v>
      </c>
      <c r="C7762" s="118" t="b">
        <v>0</v>
      </c>
      <c r="D7762" s="118" t="e">
        <f t="shared" ca="1" si="1"/>
        <v>#NAME?</v>
      </c>
      <c r="E7762" s="118" t="s">
        <v>27482</v>
      </c>
      <c r="F7762" s="118" t="s">
        <v>27483</v>
      </c>
      <c r="G7762" s="118"/>
      <c r="H7762" s="118" t="s">
        <v>4278</v>
      </c>
      <c r="I7762" s="118" t="s">
        <v>7820</v>
      </c>
      <c r="J7762" s="118" t="s">
        <v>7820</v>
      </c>
    </row>
    <row r="7763" spans="1:10" ht="12.75">
      <c r="A7763" s="118" t="s">
        <v>1704</v>
      </c>
      <c r="B7763" s="118" t="s">
        <v>27484</v>
      </c>
      <c r="C7763" s="118" t="b">
        <v>0</v>
      </c>
      <c r="D7763" s="118" t="e">
        <f t="shared" ca="1" si="1"/>
        <v>#NAME?</v>
      </c>
      <c r="E7763" s="118" t="s">
        <v>27485</v>
      </c>
      <c r="F7763" s="118" t="s">
        <v>27486</v>
      </c>
      <c r="G7763" s="118"/>
      <c r="H7763" s="118" t="s">
        <v>4831</v>
      </c>
      <c r="I7763" s="118" t="s">
        <v>13830</v>
      </c>
      <c r="J7763" s="118" t="s">
        <v>7795</v>
      </c>
    </row>
    <row r="7764" spans="1:10" ht="12.75">
      <c r="A7764" s="118" t="s">
        <v>1704</v>
      </c>
      <c r="B7764" s="118" t="s">
        <v>27487</v>
      </c>
      <c r="C7764" s="118" t="b">
        <v>0</v>
      </c>
      <c r="D7764" s="118" t="e">
        <f t="shared" ca="1" si="1"/>
        <v>#NAME?</v>
      </c>
      <c r="E7764" s="118" t="s">
        <v>27485</v>
      </c>
      <c r="F7764" s="118" t="s">
        <v>27488</v>
      </c>
      <c r="G7764" s="118"/>
      <c r="H7764" s="118" t="s">
        <v>4872</v>
      </c>
      <c r="I7764" s="118" t="s">
        <v>13830</v>
      </c>
      <c r="J7764" s="118" t="s">
        <v>7795</v>
      </c>
    </row>
    <row r="7765" spans="1:10" ht="12.75">
      <c r="A7765" s="118" t="s">
        <v>1666</v>
      </c>
      <c r="B7765" s="118" t="s">
        <v>27489</v>
      </c>
      <c r="C7765" s="118" t="b">
        <v>0</v>
      </c>
      <c r="D7765" s="118" t="e">
        <f t="shared" ca="1" si="1"/>
        <v>#NAME?</v>
      </c>
      <c r="E7765" s="118" t="s">
        <v>27485</v>
      </c>
      <c r="F7765" s="118" t="s">
        <v>27490</v>
      </c>
      <c r="G7765" s="118"/>
      <c r="H7765" s="118" t="s">
        <v>54</v>
      </c>
      <c r="I7765" s="118" t="s">
        <v>13830</v>
      </c>
      <c r="J7765" s="118" t="s">
        <v>7795</v>
      </c>
    </row>
    <row r="7766" spans="1:10" ht="12.75">
      <c r="A7766" s="118" t="s">
        <v>1666</v>
      </c>
      <c r="B7766" s="118" t="s">
        <v>27491</v>
      </c>
      <c r="C7766" s="118" t="b">
        <v>0</v>
      </c>
      <c r="D7766" s="118" t="e">
        <f t="shared" ca="1" si="1"/>
        <v>#NAME?</v>
      </c>
      <c r="E7766" s="118" t="s">
        <v>27485</v>
      </c>
      <c r="F7766" s="118" t="s">
        <v>27492</v>
      </c>
      <c r="G7766" s="118"/>
      <c r="H7766" s="118" t="s">
        <v>54</v>
      </c>
      <c r="I7766" s="118" t="s">
        <v>13830</v>
      </c>
      <c r="J7766" s="118" t="s">
        <v>7795</v>
      </c>
    </row>
    <row r="7767" spans="1:10" ht="12.75">
      <c r="A7767" s="118" t="s">
        <v>1666</v>
      </c>
      <c r="B7767" s="118" t="s">
        <v>1147</v>
      </c>
      <c r="C7767" s="118" t="b">
        <v>0</v>
      </c>
      <c r="D7767" s="118" t="e">
        <f t="shared" ca="1" si="1"/>
        <v>#NAME?</v>
      </c>
      <c r="E7767" s="118" t="s">
        <v>27485</v>
      </c>
      <c r="F7767" s="118" t="s">
        <v>27493</v>
      </c>
      <c r="G7767" s="118"/>
      <c r="H7767" s="118" t="s">
        <v>18797</v>
      </c>
      <c r="I7767" s="118" t="s">
        <v>13830</v>
      </c>
      <c r="J7767" s="118" t="s">
        <v>7795</v>
      </c>
    </row>
    <row r="7768" spans="1:10" ht="12.75">
      <c r="A7768" s="118" t="s">
        <v>12369</v>
      </c>
      <c r="B7768" s="118" t="s">
        <v>13782</v>
      </c>
      <c r="C7768" s="118" t="b">
        <v>0</v>
      </c>
      <c r="D7768" s="118" t="e">
        <f t="shared" ca="1" si="1"/>
        <v>#NAME?</v>
      </c>
      <c r="E7768" s="118" t="s">
        <v>27485</v>
      </c>
      <c r="F7768" s="118" t="s">
        <v>27494</v>
      </c>
      <c r="G7768" s="118"/>
      <c r="H7768" s="118" t="s">
        <v>54</v>
      </c>
      <c r="I7768" s="118" t="s">
        <v>13830</v>
      </c>
      <c r="J7768" s="118" t="s">
        <v>7795</v>
      </c>
    </row>
    <row r="7769" spans="1:10" ht="12.75">
      <c r="A7769" s="118" t="s">
        <v>20140</v>
      </c>
      <c r="B7769" s="118" t="s">
        <v>19903</v>
      </c>
      <c r="C7769" s="118" t="b">
        <v>0</v>
      </c>
      <c r="D7769" s="118" t="e">
        <f t="shared" ca="1" si="1"/>
        <v>#NAME?</v>
      </c>
      <c r="E7769" s="118" t="s">
        <v>27485</v>
      </c>
      <c r="F7769" s="118" t="s">
        <v>27495</v>
      </c>
      <c r="G7769" s="118"/>
      <c r="H7769" s="118" t="s">
        <v>54</v>
      </c>
      <c r="I7769" s="118" t="s">
        <v>13830</v>
      </c>
      <c r="J7769" s="118" t="s">
        <v>7795</v>
      </c>
    </row>
    <row r="7770" spans="1:10" ht="12.75">
      <c r="A7770" s="118" t="s">
        <v>1363</v>
      </c>
      <c r="B7770" s="118" t="s">
        <v>27496</v>
      </c>
      <c r="C7770" s="118" t="b">
        <v>0</v>
      </c>
      <c r="D7770" s="118" t="e">
        <f t="shared" ca="1" si="1"/>
        <v>#NAME?</v>
      </c>
      <c r="E7770" s="118" t="s">
        <v>27485</v>
      </c>
      <c r="F7770" s="118" t="s">
        <v>27497</v>
      </c>
      <c r="G7770" s="118"/>
      <c r="H7770" s="118" t="s">
        <v>4485</v>
      </c>
      <c r="I7770" s="118" t="s">
        <v>13830</v>
      </c>
      <c r="J7770" s="118" t="s">
        <v>7795</v>
      </c>
    </row>
    <row r="7771" spans="1:10" ht="12.75">
      <c r="A7771" s="118" t="s">
        <v>830</v>
      </c>
      <c r="B7771" s="118" t="s">
        <v>27498</v>
      </c>
      <c r="C7771" s="118" t="b">
        <v>0</v>
      </c>
      <c r="D7771" s="118" t="e">
        <f t="shared" ca="1" si="1"/>
        <v>#NAME?</v>
      </c>
      <c r="E7771" s="118" t="s">
        <v>27485</v>
      </c>
      <c r="F7771" s="118" t="s">
        <v>27499</v>
      </c>
      <c r="G7771" s="118"/>
      <c r="H7771" s="118" t="s">
        <v>4485</v>
      </c>
      <c r="I7771" s="118" t="s">
        <v>11632</v>
      </c>
      <c r="J7771" s="118" t="s">
        <v>10630</v>
      </c>
    </row>
    <row r="7772" spans="1:10" ht="12.75">
      <c r="A7772" s="118" t="s">
        <v>1240</v>
      </c>
      <c r="B7772" s="118" t="s">
        <v>27500</v>
      </c>
      <c r="C7772" s="118" t="b">
        <v>0</v>
      </c>
      <c r="D7772" s="118" t="e">
        <f t="shared" ca="1" si="1"/>
        <v>#NAME?</v>
      </c>
      <c r="E7772" s="118" t="s">
        <v>27485</v>
      </c>
      <c r="F7772" s="118" t="s">
        <v>27501</v>
      </c>
      <c r="G7772" s="118"/>
      <c r="H7772" s="118" t="s">
        <v>4831</v>
      </c>
      <c r="I7772" s="118" t="s">
        <v>13830</v>
      </c>
      <c r="J7772" s="118" t="s">
        <v>7795</v>
      </c>
    </row>
    <row r="7773" spans="1:10" ht="12.75">
      <c r="A7773" s="118" t="s">
        <v>882</v>
      </c>
      <c r="B7773" s="118" t="s">
        <v>27502</v>
      </c>
      <c r="C7773" s="118" t="b">
        <v>0</v>
      </c>
      <c r="D7773" s="118" t="e">
        <f t="shared" ca="1" si="1"/>
        <v>#NAME?</v>
      </c>
      <c r="E7773" s="118" t="s">
        <v>27485</v>
      </c>
      <c r="F7773" s="118" t="s">
        <v>27503</v>
      </c>
      <c r="G7773" s="118"/>
      <c r="H7773" s="118" t="s">
        <v>4872</v>
      </c>
      <c r="I7773" s="118" t="s">
        <v>13830</v>
      </c>
      <c r="J7773" s="118" t="s">
        <v>7795</v>
      </c>
    </row>
    <row r="7774" spans="1:10" ht="12.75">
      <c r="A7774" s="118" t="s">
        <v>882</v>
      </c>
      <c r="B7774" s="118" t="s">
        <v>27504</v>
      </c>
      <c r="C7774" s="118" t="b">
        <v>0</v>
      </c>
      <c r="D7774" s="118" t="e">
        <f t="shared" ca="1" si="1"/>
        <v>#NAME?</v>
      </c>
      <c r="E7774" s="118" t="s">
        <v>27485</v>
      </c>
      <c r="F7774" s="118" t="s">
        <v>27505</v>
      </c>
      <c r="G7774" s="118"/>
      <c r="H7774" s="118" t="s">
        <v>4831</v>
      </c>
      <c r="I7774" s="118" t="s">
        <v>11632</v>
      </c>
      <c r="J7774" s="118" t="s">
        <v>10630</v>
      </c>
    </row>
    <row r="7775" spans="1:10" ht="12.75">
      <c r="A7775" s="118" t="s">
        <v>2387</v>
      </c>
      <c r="B7775" s="118" t="s">
        <v>27506</v>
      </c>
      <c r="C7775" s="118" t="b">
        <v>0</v>
      </c>
      <c r="D7775" s="118" t="e">
        <f t="shared" ca="1" si="1"/>
        <v>#NAME?</v>
      </c>
      <c r="E7775" s="118" t="s">
        <v>27485</v>
      </c>
      <c r="F7775" s="118" t="s">
        <v>27507</v>
      </c>
      <c r="G7775" s="118"/>
      <c r="H7775" s="118" t="s">
        <v>54</v>
      </c>
      <c r="I7775" s="118" t="s">
        <v>13830</v>
      </c>
      <c r="J7775" s="118" t="s">
        <v>7795</v>
      </c>
    </row>
    <row r="7776" spans="1:10" ht="12.75">
      <c r="A7776" s="118" t="s">
        <v>1468</v>
      </c>
      <c r="B7776" s="118" t="s">
        <v>10424</v>
      </c>
      <c r="C7776" s="118" t="b">
        <v>0</v>
      </c>
      <c r="D7776" s="118" t="e">
        <f t="shared" ca="1" si="1"/>
        <v>#NAME?</v>
      </c>
      <c r="E7776" s="118" t="s">
        <v>27485</v>
      </c>
      <c r="F7776" s="118" t="s">
        <v>27508</v>
      </c>
      <c r="G7776" s="118"/>
      <c r="H7776" s="118" t="s">
        <v>7611</v>
      </c>
      <c r="I7776" s="118" t="s">
        <v>13830</v>
      </c>
      <c r="J7776" s="118" t="s">
        <v>7795</v>
      </c>
    </row>
    <row r="7777" spans="1:10" ht="12.75">
      <c r="A7777" s="118" t="s">
        <v>27509</v>
      </c>
      <c r="B7777" s="118" t="s">
        <v>27510</v>
      </c>
      <c r="C7777" s="118" t="b">
        <v>0</v>
      </c>
      <c r="D7777" s="118" t="e">
        <f t="shared" ca="1" si="1"/>
        <v>#NAME?</v>
      </c>
      <c r="E7777" s="118" t="s">
        <v>27485</v>
      </c>
      <c r="F7777" s="118" t="s">
        <v>27511</v>
      </c>
      <c r="G7777" s="118"/>
      <c r="H7777" s="118" t="s">
        <v>4831</v>
      </c>
      <c r="I7777" s="118" t="s">
        <v>13830</v>
      </c>
      <c r="J7777" s="118" t="s">
        <v>7795</v>
      </c>
    </row>
    <row r="7778" spans="1:10" ht="12.75">
      <c r="A7778" s="118" t="s">
        <v>2135</v>
      </c>
      <c r="B7778" s="118" t="s">
        <v>27512</v>
      </c>
      <c r="C7778" s="118" t="b">
        <v>0</v>
      </c>
      <c r="D7778" s="118" t="e">
        <f t="shared" ca="1" si="1"/>
        <v>#NAME?</v>
      </c>
      <c r="E7778" s="118" t="s">
        <v>27485</v>
      </c>
      <c r="F7778" s="118" t="s">
        <v>27513</v>
      </c>
      <c r="G7778" s="118"/>
      <c r="H7778" s="118" t="s">
        <v>54</v>
      </c>
      <c r="I7778" s="118" t="s">
        <v>13830</v>
      </c>
      <c r="J7778" s="118" t="s">
        <v>7795</v>
      </c>
    </row>
    <row r="7779" spans="1:10" ht="12.75">
      <c r="A7779" s="118" t="s">
        <v>944</v>
      </c>
      <c r="B7779" s="118" t="s">
        <v>27514</v>
      </c>
      <c r="C7779" s="118" t="b">
        <v>0</v>
      </c>
      <c r="D7779" s="118" t="e">
        <f t="shared" ca="1" si="1"/>
        <v>#NAME?</v>
      </c>
      <c r="E7779" s="118" t="s">
        <v>27485</v>
      </c>
      <c r="F7779" s="118" t="s">
        <v>27515</v>
      </c>
      <c r="G7779" s="118"/>
      <c r="H7779" s="118" t="s">
        <v>54</v>
      </c>
      <c r="I7779" s="118" t="s">
        <v>13830</v>
      </c>
      <c r="J7779" s="118" t="s">
        <v>7795</v>
      </c>
    </row>
    <row r="7780" spans="1:10" ht="12.75">
      <c r="A7780" s="118" t="s">
        <v>15067</v>
      </c>
      <c r="B7780" s="118" t="s">
        <v>25243</v>
      </c>
      <c r="C7780" s="118" t="b">
        <v>0</v>
      </c>
      <c r="D7780" s="118" t="e">
        <f t="shared" ca="1" si="1"/>
        <v>#NAME?</v>
      </c>
      <c r="E7780" s="118" t="s">
        <v>27485</v>
      </c>
      <c r="F7780" s="118" t="s">
        <v>27516</v>
      </c>
      <c r="G7780" s="118"/>
      <c r="H7780" s="118" t="s">
        <v>54</v>
      </c>
      <c r="I7780" s="118" t="s">
        <v>13830</v>
      </c>
      <c r="J7780" s="118" t="s">
        <v>7795</v>
      </c>
    </row>
    <row r="7781" spans="1:10" ht="12.75">
      <c r="A7781" s="118" t="s">
        <v>27517</v>
      </c>
      <c r="B7781" s="118" t="s">
        <v>27518</v>
      </c>
      <c r="C7781" s="118" t="b">
        <v>0</v>
      </c>
      <c r="D7781" s="118" t="e">
        <f t="shared" ca="1" si="1"/>
        <v>#NAME?</v>
      </c>
      <c r="E7781" s="118" t="s">
        <v>27519</v>
      </c>
      <c r="F7781" s="118" t="s">
        <v>27520</v>
      </c>
      <c r="G7781" s="118"/>
      <c r="H7781" s="118" t="s">
        <v>11798</v>
      </c>
      <c r="I7781" s="118" t="s">
        <v>13492</v>
      </c>
      <c r="J7781" s="118" t="s">
        <v>7820</v>
      </c>
    </row>
    <row r="7782" spans="1:10" ht="12.75">
      <c r="A7782" s="118" t="s">
        <v>2648</v>
      </c>
      <c r="B7782" s="118" t="s">
        <v>27521</v>
      </c>
      <c r="C7782" s="118" t="b">
        <v>0</v>
      </c>
      <c r="D7782" s="118" t="e">
        <f t="shared" ca="1" si="1"/>
        <v>#NAME?</v>
      </c>
      <c r="E7782" s="118" t="s">
        <v>27519</v>
      </c>
      <c r="F7782" s="118" t="s">
        <v>27522</v>
      </c>
      <c r="G7782" s="118"/>
      <c r="H7782" s="118" t="s">
        <v>8760</v>
      </c>
      <c r="I7782" s="118" t="s">
        <v>13492</v>
      </c>
      <c r="J7782" s="118" t="s">
        <v>7820</v>
      </c>
    </row>
    <row r="7783" spans="1:10" ht="12.75">
      <c r="A7783" s="118" t="s">
        <v>1666</v>
      </c>
      <c r="B7783" s="118" t="s">
        <v>27523</v>
      </c>
      <c r="C7783" s="118" t="b">
        <v>0</v>
      </c>
      <c r="D7783" s="118" t="e">
        <f t="shared" ca="1" si="1"/>
        <v>#NAME?</v>
      </c>
      <c r="E7783" s="118" t="s">
        <v>27519</v>
      </c>
      <c r="F7783" s="118" t="s">
        <v>27524</v>
      </c>
      <c r="G7783" s="118"/>
      <c r="H7783" s="118" t="s">
        <v>54</v>
      </c>
      <c r="I7783" s="118" t="s">
        <v>13492</v>
      </c>
      <c r="J7783" s="118" t="s">
        <v>7820</v>
      </c>
    </row>
    <row r="7784" spans="1:10" ht="12.75">
      <c r="A7784" s="118" t="s">
        <v>1828</v>
      </c>
      <c r="B7784" s="118" t="s">
        <v>27525</v>
      </c>
      <c r="C7784" s="118" t="b">
        <v>0</v>
      </c>
      <c r="D7784" s="118" t="e">
        <f t="shared" ca="1" si="1"/>
        <v>#NAME?</v>
      </c>
      <c r="E7784" s="118" t="s">
        <v>27519</v>
      </c>
      <c r="F7784" s="118" t="s">
        <v>27526</v>
      </c>
      <c r="G7784" s="118"/>
      <c r="H7784" s="118" t="s">
        <v>54</v>
      </c>
      <c r="I7784" s="118" t="s">
        <v>13492</v>
      </c>
      <c r="J7784" s="118" t="s">
        <v>7820</v>
      </c>
    </row>
    <row r="7785" spans="1:10" ht="12.75">
      <c r="A7785" s="118" t="s">
        <v>870</v>
      </c>
      <c r="B7785" s="118" t="s">
        <v>20663</v>
      </c>
      <c r="C7785" s="118" t="b">
        <v>0</v>
      </c>
      <c r="D7785" s="118" t="e">
        <f t="shared" ca="1" si="1"/>
        <v>#NAME?</v>
      </c>
      <c r="E7785" s="118" t="s">
        <v>27519</v>
      </c>
      <c r="F7785" s="118" t="s">
        <v>27527</v>
      </c>
      <c r="G7785" s="118"/>
      <c r="H7785" s="118" t="s">
        <v>54</v>
      </c>
      <c r="I7785" s="118" t="s">
        <v>13492</v>
      </c>
      <c r="J7785" s="118" t="s">
        <v>7820</v>
      </c>
    </row>
    <row r="7786" spans="1:10" ht="12.75">
      <c r="A7786" s="118" t="s">
        <v>1903</v>
      </c>
      <c r="B7786" s="118" t="s">
        <v>27528</v>
      </c>
      <c r="C7786" s="118" t="b">
        <v>0</v>
      </c>
      <c r="D7786" s="118" t="e">
        <f t="shared" ca="1" si="1"/>
        <v>#NAME?</v>
      </c>
      <c r="E7786" s="118" t="s">
        <v>27519</v>
      </c>
      <c r="F7786" s="118" t="s">
        <v>27529</v>
      </c>
      <c r="G7786" s="118"/>
      <c r="H7786" s="118" t="s">
        <v>54</v>
      </c>
      <c r="I7786" s="118" t="s">
        <v>13492</v>
      </c>
      <c r="J7786" s="118" t="s">
        <v>7820</v>
      </c>
    </row>
    <row r="7787" spans="1:10" ht="12.75">
      <c r="A7787" s="118" t="s">
        <v>8076</v>
      </c>
      <c r="B7787" s="118" t="s">
        <v>27530</v>
      </c>
      <c r="C7787" s="118" t="b">
        <v>0</v>
      </c>
      <c r="D7787" s="118" t="e">
        <f t="shared" ca="1" si="1"/>
        <v>#NAME?</v>
      </c>
      <c r="E7787" s="118" t="s">
        <v>27519</v>
      </c>
      <c r="F7787" s="118" t="s">
        <v>27531</v>
      </c>
      <c r="G7787" s="118"/>
      <c r="H7787" s="118" t="s">
        <v>8760</v>
      </c>
      <c r="I7787" s="118" t="s">
        <v>13492</v>
      </c>
      <c r="J7787" s="118" t="s">
        <v>7820</v>
      </c>
    </row>
    <row r="7788" spans="1:10" ht="12.75">
      <c r="A7788" s="118" t="s">
        <v>1666</v>
      </c>
      <c r="B7788" s="118" t="s">
        <v>27532</v>
      </c>
      <c r="C7788" s="118" t="b">
        <v>0</v>
      </c>
      <c r="D7788" s="118" t="e">
        <f t="shared" ca="1" si="1"/>
        <v>#NAME?</v>
      </c>
      <c r="E7788" s="118" t="s">
        <v>27533</v>
      </c>
      <c r="F7788" s="118" t="s">
        <v>27534</v>
      </c>
      <c r="G7788" s="118"/>
      <c r="H7788" s="118" t="s">
        <v>4305</v>
      </c>
      <c r="I7788" s="118" t="s">
        <v>7642</v>
      </c>
      <c r="J7788" s="118"/>
    </row>
    <row r="7789" spans="1:10" ht="12.75">
      <c r="A7789" s="118" t="s">
        <v>1666</v>
      </c>
      <c r="B7789" s="118" t="s">
        <v>27535</v>
      </c>
      <c r="C7789" s="118" t="b">
        <v>0</v>
      </c>
      <c r="D7789" s="118" t="e">
        <f t="shared" ca="1" si="1"/>
        <v>#NAME?</v>
      </c>
      <c r="E7789" s="118" t="s">
        <v>27533</v>
      </c>
      <c r="F7789" s="118" t="s">
        <v>27536</v>
      </c>
      <c r="G7789" s="118"/>
      <c r="H7789" s="118" t="s">
        <v>4305</v>
      </c>
      <c r="I7789" s="118" t="s">
        <v>7642</v>
      </c>
      <c r="J7789" s="118"/>
    </row>
    <row r="7790" spans="1:10" ht="12.75">
      <c r="A7790" s="118" t="s">
        <v>873</v>
      </c>
      <c r="B7790" s="118" t="s">
        <v>27537</v>
      </c>
      <c r="C7790" s="118" t="b">
        <v>0</v>
      </c>
      <c r="D7790" s="118" t="e">
        <f t="shared" ca="1" si="1"/>
        <v>#NAME?</v>
      </c>
      <c r="E7790" s="118" t="s">
        <v>27533</v>
      </c>
      <c r="F7790" s="118" t="s">
        <v>27538</v>
      </c>
      <c r="G7790" s="118"/>
      <c r="H7790" s="118" t="s">
        <v>4305</v>
      </c>
      <c r="I7790" s="118" t="s">
        <v>7642</v>
      </c>
      <c r="J7790" s="118"/>
    </row>
    <row r="7791" spans="1:10" ht="12.75">
      <c r="A7791" s="118" t="s">
        <v>27539</v>
      </c>
      <c r="B7791" s="118" t="s">
        <v>27540</v>
      </c>
      <c r="C7791" s="118" t="b">
        <v>0</v>
      </c>
      <c r="D7791" s="118" t="e">
        <f t="shared" ca="1" si="1"/>
        <v>#NAME?</v>
      </c>
      <c r="E7791" s="118" t="s">
        <v>27541</v>
      </c>
      <c r="F7791" s="118" t="s">
        <v>27542</v>
      </c>
      <c r="G7791" s="118"/>
      <c r="H7791" s="118" t="s">
        <v>5607</v>
      </c>
      <c r="I7791" s="118" t="s">
        <v>7755</v>
      </c>
      <c r="J7791" s="118" t="s">
        <v>7756</v>
      </c>
    </row>
    <row r="7792" spans="1:10" ht="12.75">
      <c r="A7792" s="118" t="s">
        <v>9762</v>
      </c>
      <c r="B7792" s="118" t="s">
        <v>27543</v>
      </c>
      <c r="C7792" s="118" t="b">
        <v>0</v>
      </c>
      <c r="D7792" s="118" t="e">
        <f t="shared" ca="1" si="1"/>
        <v>#NAME?</v>
      </c>
      <c r="E7792" s="118" t="s">
        <v>27541</v>
      </c>
      <c r="F7792" s="118" t="s">
        <v>27544</v>
      </c>
      <c r="G7792" s="118"/>
      <c r="H7792" s="118" t="s">
        <v>4278</v>
      </c>
      <c r="I7792" s="118" t="s">
        <v>7755</v>
      </c>
      <c r="J7792" s="118" t="s">
        <v>7756</v>
      </c>
    </row>
    <row r="7793" spans="1:10" ht="12.75">
      <c r="A7793" s="118" t="s">
        <v>1666</v>
      </c>
      <c r="B7793" s="118" t="s">
        <v>27545</v>
      </c>
      <c r="C7793" s="118" t="b">
        <v>0</v>
      </c>
      <c r="D7793" s="118" t="e">
        <f t="shared" ca="1" si="1"/>
        <v>#NAME?</v>
      </c>
      <c r="E7793" s="118" t="s">
        <v>27541</v>
      </c>
      <c r="F7793" s="118" t="s">
        <v>27546</v>
      </c>
      <c r="G7793" s="118"/>
      <c r="H7793" s="118" t="s">
        <v>4831</v>
      </c>
      <c r="I7793" s="118" t="s">
        <v>7755</v>
      </c>
      <c r="J7793" s="118" t="s">
        <v>7756</v>
      </c>
    </row>
    <row r="7794" spans="1:10" ht="12.75">
      <c r="A7794" s="118" t="s">
        <v>17841</v>
      </c>
      <c r="B7794" s="118" t="s">
        <v>21595</v>
      </c>
      <c r="C7794" s="118" t="b">
        <v>0</v>
      </c>
      <c r="D7794" s="118" t="e">
        <f t="shared" ca="1" si="1"/>
        <v>#NAME?</v>
      </c>
      <c r="E7794" s="118" t="s">
        <v>27541</v>
      </c>
      <c r="F7794" s="118" t="s">
        <v>27547</v>
      </c>
      <c r="G7794" s="118"/>
      <c r="H7794" s="118" t="s">
        <v>4831</v>
      </c>
      <c r="I7794" s="118" t="s">
        <v>7755</v>
      </c>
      <c r="J7794" s="118" t="s">
        <v>7756</v>
      </c>
    </row>
    <row r="7795" spans="1:10" ht="12.75">
      <c r="A7795" s="118" t="s">
        <v>20740</v>
      </c>
      <c r="B7795" s="118" t="s">
        <v>1922</v>
      </c>
      <c r="C7795" s="118" t="b">
        <v>0</v>
      </c>
      <c r="D7795" s="118" t="e">
        <f t="shared" ca="1" si="1"/>
        <v>#NAME?</v>
      </c>
      <c r="E7795" s="118" t="s">
        <v>27541</v>
      </c>
      <c r="F7795" s="118" t="s">
        <v>27548</v>
      </c>
      <c r="G7795" s="118"/>
      <c r="H7795" s="118" t="s">
        <v>9483</v>
      </c>
      <c r="I7795" s="118" t="s">
        <v>7755</v>
      </c>
      <c r="J7795" s="118" t="s">
        <v>7756</v>
      </c>
    </row>
    <row r="7796" spans="1:10" ht="12.75">
      <c r="A7796" s="118" t="s">
        <v>2135</v>
      </c>
      <c r="B7796" s="118" t="s">
        <v>27549</v>
      </c>
      <c r="C7796" s="118" t="b">
        <v>0</v>
      </c>
      <c r="D7796" s="118" t="e">
        <f t="shared" ca="1" si="1"/>
        <v>#NAME?</v>
      </c>
      <c r="E7796" s="118" t="s">
        <v>27541</v>
      </c>
      <c r="F7796" s="118" t="s">
        <v>27550</v>
      </c>
      <c r="G7796" s="118"/>
      <c r="H7796" s="118" t="s">
        <v>7611</v>
      </c>
      <c r="I7796" s="118" t="s">
        <v>7755</v>
      </c>
      <c r="J7796" s="118" t="s">
        <v>7756</v>
      </c>
    </row>
    <row r="7797" spans="1:10" ht="12.75">
      <c r="A7797" s="118" t="s">
        <v>27551</v>
      </c>
      <c r="B7797" s="118" t="s">
        <v>27552</v>
      </c>
      <c r="C7797" s="118" t="b">
        <v>0</v>
      </c>
      <c r="D7797" s="118" t="e">
        <f t="shared" ca="1" si="1"/>
        <v>#NAME?</v>
      </c>
      <c r="E7797" s="118" t="s">
        <v>27553</v>
      </c>
      <c r="F7797" s="118" t="s">
        <v>27554</v>
      </c>
      <c r="G7797" s="118"/>
      <c r="H7797" s="118" t="s">
        <v>5264</v>
      </c>
      <c r="I7797" s="118" t="s">
        <v>27555</v>
      </c>
      <c r="J7797" s="118" t="s">
        <v>7820</v>
      </c>
    </row>
    <row r="7798" spans="1:10" ht="12.75">
      <c r="A7798" s="118" t="s">
        <v>846</v>
      </c>
      <c r="B7798" s="118" t="s">
        <v>27556</v>
      </c>
      <c r="C7798" s="118" t="b">
        <v>0</v>
      </c>
      <c r="D7798" s="118" t="e">
        <f t="shared" ca="1" si="1"/>
        <v>#NAME?</v>
      </c>
      <c r="E7798" s="118" t="s">
        <v>27557</v>
      </c>
      <c r="F7798" s="118" t="s">
        <v>27558</v>
      </c>
      <c r="G7798" s="118"/>
      <c r="H7798" s="118" t="s">
        <v>4276</v>
      </c>
      <c r="I7798" s="118" t="s">
        <v>7820</v>
      </c>
      <c r="J7798" s="118" t="s">
        <v>7820</v>
      </c>
    </row>
    <row r="7799" spans="1:10" ht="12.75">
      <c r="A7799" s="118" t="s">
        <v>12065</v>
      </c>
      <c r="B7799" s="118" t="s">
        <v>27559</v>
      </c>
      <c r="C7799" s="118" t="b">
        <v>0</v>
      </c>
      <c r="D7799" s="118" t="e">
        <f t="shared" ca="1" si="1"/>
        <v>#NAME?</v>
      </c>
      <c r="E7799" s="118" t="s">
        <v>27557</v>
      </c>
      <c r="F7799" s="118" t="s">
        <v>27560</v>
      </c>
      <c r="G7799" s="118"/>
      <c r="H7799" s="118" t="s">
        <v>4276</v>
      </c>
      <c r="I7799" s="118" t="s">
        <v>27561</v>
      </c>
      <c r="J7799" s="118" t="s">
        <v>10551</v>
      </c>
    </row>
    <row r="7800" spans="1:10" ht="12.75">
      <c r="A7800" s="118" t="s">
        <v>20140</v>
      </c>
      <c r="B7800" s="118" t="s">
        <v>27562</v>
      </c>
      <c r="C7800" s="118" t="b">
        <v>0</v>
      </c>
      <c r="D7800" s="118" t="e">
        <f t="shared" ca="1" si="1"/>
        <v>#NAME?</v>
      </c>
      <c r="E7800" s="118" t="s">
        <v>27557</v>
      </c>
      <c r="F7800" s="118" t="s">
        <v>27563</v>
      </c>
      <c r="G7800" s="118"/>
      <c r="H7800" s="118" t="s">
        <v>4276</v>
      </c>
      <c r="I7800" s="118" t="s">
        <v>7820</v>
      </c>
      <c r="J7800" s="118" t="s">
        <v>7820</v>
      </c>
    </row>
    <row r="7801" spans="1:10" ht="12.75">
      <c r="A7801" s="118" t="s">
        <v>27564</v>
      </c>
      <c r="B7801" s="118" t="s">
        <v>1288</v>
      </c>
      <c r="C7801" s="118" t="b">
        <v>0</v>
      </c>
      <c r="D7801" s="118" t="e">
        <f t="shared" ca="1" si="1"/>
        <v>#NAME?</v>
      </c>
      <c r="E7801" s="118" t="s">
        <v>27557</v>
      </c>
      <c r="F7801" s="118" t="s">
        <v>27565</v>
      </c>
      <c r="G7801" s="118"/>
      <c r="H7801" s="118" t="s">
        <v>7784</v>
      </c>
      <c r="I7801" s="118" t="s">
        <v>27561</v>
      </c>
      <c r="J7801" s="118" t="s">
        <v>10551</v>
      </c>
    </row>
    <row r="7802" spans="1:10" ht="12.75">
      <c r="A7802" s="118" t="s">
        <v>18378</v>
      </c>
      <c r="B7802" s="118" t="s">
        <v>27566</v>
      </c>
      <c r="C7802" s="118" t="b">
        <v>0</v>
      </c>
      <c r="D7802" s="118" t="e">
        <f t="shared" ca="1" si="1"/>
        <v>#NAME?</v>
      </c>
      <c r="E7802" s="118" t="s">
        <v>27557</v>
      </c>
      <c r="F7802" s="118" t="s">
        <v>27567</v>
      </c>
      <c r="G7802" s="118"/>
      <c r="H7802" s="118" t="s">
        <v>4872</v>
      </c>
      <c r="I7802" s="118" t="s">
        <v>27561</v>
      </c>
      <c r="J7802" s="118" t="s">
        <v>10551</v>
      </c>
    </row>
    <row r="7803" spans="1:10" ht="12.75">
      <c r="A7803" s="118" t="s">
        <v>2013</v>
      </c>
      <c r="B7803" s="118" t="s">
        <v>27568</v>
      </c>
      <c r="C7803" s="118" t="b">
        <v>0</v>
      </c>
      <c r="D7803" s="118" t="e">
        <f t="shared" ca="1" si="1"/>
        <v>#NAME?</v>
      </c>
      <c r="E7803" s="118" t="s">
        <v>27557</v>
      </c>
      <c r="F7803" s="118" t="s">
        <v>27569</v>
      </c>
      <c r="G7803" s="118"/>
      <c r="H7803" s="118" t="s">
        <v>16023</v>
      </c>
      <c r="I7803" s="118" t="s">
        <v>7820</v>
      </c>
      <c r="J7803" s="118" t="s">
        <v>7820</v>
      </c>
    </row>
    <row r="7804" spans="1:10" ht="12.75">
      <c r="A7804" s="118" t="s">
        <v>27570</v>
      </c>
      <c r="B7804" s="118" t="s">
        <v>2441</v>
      </c>
      <c r="C7804" s="118" t="b">
        <v>0</v>
      </c>
      <c r="D7804" s="118" t="e">
        <f t="shared" ca="1" si="1"/>
        <v>#NAME?</v>
      </c>
      <c r="E7804" s="118" t="s">
        <v>27571</v>
      </c>
      <c r="F7804" s="118" t="s">
        <v>27572</v>
      </c>
      <c r="G7804" s="118"/>
      <c r="H7804" s="118" t="s">
        <v>4831</v>
      </c>
      <c r="I7804" s="118" t="s">
        <v>7820</v>
      </c>
      <c r="J7804" s="118" t="s">
        <v>7820</v>
      </c>
    </row>
    <row r="7805" spans="1:10" ht="12.75">
      <c r="A7805" s="118" t="s">
        <v>2682</v>
      </c>
      <c r="B7805" s="118" t="s">
        <v>963</v>
      </c>
      <c r="C7805" s="118" t="b">
        <v>0</v>
      </c>
      <c r="D7805" s="118" t="e">
        <f t="shared" ca="1" si="1"/>
        <v>#NAME?</v>
      </c>
      <c r="E7805" s="118" t="s">
        <v>27571</v>
      </c>
      <c r="F7805" s="118" t="s">
        <v>27573</v>
      </c>
      <c r="G7805" s="118"/>
      <c r="H7805" s="118" t="s">
        <v>4278</v>
      </c>
      <c r="I7805" s="118" t="s">
        <v>7820</v>
      </c>
      <c r="J7805" s="118" t="s">
        <v>7820</v>
      </c>
    </row>
    <row r="7806" spans="1:10" ht="12.75">
      <c r="A7806" s="118" t="s">
        <v>8000</v>
      </c>
      <c r="B7806" s="118" t="s">
        <v>27574</v>
      </c>
      <c r="C7806" s="118" t="b">
        <v>0</v>
      </c>
      <c r="D7806" s="118" t="e">
        <f t="shared" ca="1" si="1"/>
        <v>#NAME?</v>
      </c>
      <c r="E7806" s="118" t="s">
        <v>27575</v>
      </c>
      <c r="F7806" s="118" t="s">
        <v>27576</v>
      </c>
      <c r="G7806" s="118"/>
      <c r="H7806" s="118" t="s">
        <v>4485</v>
      </c>
      <c r="I7806" s="118" t="s">
        <v>10834</v>
      </c>
      <c r="J7806" s="118" t="s">
        <v>10835</v>
      </c>
    </row>
    <row r="7807" spans="1:10" ht="12.75">
      <c r="A7807" s="118" t="s">
        <v>25419</v>
      </c>
      <c r="B7807" s="118" t="s">
        <v>27577</v>
      </c>
      <c r="C7807" s="118" t="b">
        <v>0</v>
      </c>
      <c r="D7807" s="118" t="e">
        <f t="shared" ca="1" si="1"/>
        <v>#NAME?</v>
      </c>
      <c r="E7807" s="118" t="s">
        <v>5515</v>
      </c>
      <c r="F7807" s="118" t="s">
        <v>27578</v>
      </c>
      <c r="G7807" s="118"/>
      <c r="H7807" s="118" t="s">
        <v>11885</v>
      </c>
      <c r="I7807" s="118" t="s">
        <v>8136</v>
      </c>
      <c r="J7807" s="118" t="s">
        <v>7622</v>
      </c>
    </row>
    <row r="7808" spans="1:10" ht="12.75">
      <c r="A7808" s="118" t="s">
        <v>1666</v>
      </c>
      <c r="B7808" s="118" t="s">
        <v>24013</v>
      </c>
      <c r="C7808" s="118" t="b">
        <v>0</v>
      </c>
      <c r="D7808" s="118" t="e">
        <f t="shared" ca="1" si="1"/>
        <v>#NAME?</v>
      </c>
      <c r="E7808" s="118" t="s">
        <v>5515</v>
      </c>
      <c r="F7808" s="118" t="s">
        <v>27579</v>
      </c>
      <c r="G7808" s="118"/>
      <c r="H7808" s="118" t="s">
        <v>4276</v>
      </c>
      <c r="I7808" s="118" t="s">
        <v>9659</v>
      </c>
      <c r="J7808" s="118" t="s">
        <v>9660</v>
      </c>
    </row>
    <row r="7809" spans="1:10" ht="12.75">
      <c r="A7809" s="118" t="s">
        <v>10275</v>
      </c>
      <c r="B7809" s="118" t="s">
        <v>27580</v>
      </c>
      <c r="C7809" s="118" t="b">
        <v>0</v>
      </c>
      <c r="D7809" s="118" t="e">
        <f t="shared" ca="1" si="1"/>
        <v>#NAME?</v>
      </c>
      <c r="E7809" s="118" t="s">
        <v>5515</v>
      </c>
      <c r="F7809" s="118" t="s">
        <v>27581</v>
      </c>
      <c r="G7809" s="118"/>
      <c r="H7809" s="118" t="s">
        <v>4276</v>
      </c>
      <c r="I7809" s="118" t="s">
        <v>8136</v>
      </c>
      <c r="J7809" s="118" t="s">
        <v>7622</v>
      </c>
    </row>
    <row r="7810" spans="1:10" ht="12.75">
      <c r="A7810" s="118" t="s">
        <v>27582</v>
      </c>
      <c r="B7810" s="118" t="s">
        <v>27583</v>
      </c>
      <c r="C7810" s="118" t="b">
        <v>0</v>
      </c>
      <c r="D7810" s="118" t="e">
        <f t="shared" ca="1" si="1"/>
        <v>#NAME?</v>
      </c>
      <c r="E7810" s="118" t="s">
        <v>5515</v>
      </c>
      <c r="F7810" s="118" t="s">
        <v>27584</v>
      </c>
      <c r="G7810" s="118"/>
      <c r="H7810" s="118" t="s">
        <v>4276</v>
      </c>
      <c r="I7810" s="118" t="s">
        <v>9659</v>
      </c>
      <c r="J7810" s="118" t="s">
        <v>9660</v>
      </c>
    </row>
    <row r="7811" spans="1:10" ht="12.75">
      <c r="A7811" s="118" t="s">
        <v>27585</v>
      </c>
      <c r="B7811" s="118" t="s">
        <v>27586</v>
      </c>
      <c r="C7811" s="118" t="b">
        <v>0</v>
      </c>
      <c r="D7811" s="118" t="e">
        <f t="shared" ca="1" si="1"/>
        <v>#NAME?</v>
      </c>
      <c r="E7811" s="118" t="s">
        <v>5515</v>
      </c>
      <c r="F7811" s="118" t="s">
        <v>27587</v>
      </c>
      <c r="G7811" s="118"/>
      <c r="H7811" s="118" t="s">
        <v>4276</v>
      </c>
      <c r="I7811" s="118" t="s">
        <v>8136</v>
      </c>
      <c r="J7811" s="118" t="s">
        <v>7622</v>
      </c>
    </row>
    <row r="7812" spans="1:10" ht="12.75">
      <c r="A7812" s="118" t="s">
        <v>1903</v>
      </c>
      <c r="B7812" s="118" t="s">
        <v>27588</v>
      </c>
      <c r="C7812" s="118" t="b">
        <v>0</v>
      </c>
      <c r="D7812" s="118" t="e">
        <f t="shared" ca="1" si="1"/>
        <v>#NAME?</v>
      </c>
      <c r="E7812" s="118" t="s">
        <v>5515</v>
      </c>
      <c r="F7812" s="118" t="s">
        <v>27589</v>
      </c>
      <c r="G7812" s="118"/>
      <c r="H7812" s="118" t="s">
        <v>4276</v>
      </c>
      <c r="I7812" s="118" t="s">
        <v>8136</v>
      </c>
      <c r="J7812" s="118" t="s">
        <v>7622</v>
      </c>
    </row>
    <row r="7813" spans="1:10" ht="12.75">
      <c r="A7813" s="118" t="s">
        <v>814</v>
      </c>
      <c r="B7813" s="118" t="s">
        <v>27590</v>
      </c>
      <c r="C7813" s="118" t="b">
        <v>0</v>
      </c>
      <c r="D7813" s="118" t="e">
        <f t="shared" ca="1" si="1"/>
        <v>#NAME?</v>
      </c>
      <c r="E7813" s="118" t="s">
        <v>27591</v>
      </c>
      <c r="F7813" s="118" t="s">
        <v>27592</v>
      </c>
      <c r="G7813" s="118"/>
      <c r="H7813" s="118" t="s">
        <v>5121</v>
      </c>
      <c r="I7813" s="118" t="s">
        <v>27591</v>
      </c>
      <c r="J7813" s="118" t="s">
        <v>7591</v>
      </c>
    </row>
    <row r="7814" spans="1:10" ht="12.75">
      <c r="A7814" s="118" t="s">
        <v>10111</v>
      </c>
      <c r="B7814" s="118" t="s">
        <v>27593</v>
      </c>
      <c r="C7814" s="118" t="b">
        <v>0</v>
      </c>
      <c r="D7814" s="118" t="e">
        <f t="shared" ca="1" si="1"/>
        <v>#NAME?</v>
      </c>
      <c r="E7814" s="118" t="s">
        <v>27594</v>
      </c>
      <c r="F7814" s="118" t="s">
        <v>27595</v>
      </c>
      <c r="G7814" s="118"/>
      <c r="H7814" s="118" t="s">
        <v>4276</v>
      </c>
      <c r="I7814" s="118" t="s">
        <v>7820</v>
      </c>
      <c r="J7814" s="118" t="s">
        <v>7820</v>
      </c>
    </row>
    <row r="7815" spans="1:10" ht="12.75">
      <c r="A7815" s="118" t="s">
        <v>8889</v>
      </c>
      <c r="B7815" s="118" t="s">
        <v>7954</v>
      </c>
      <c r="C7815" s="118" t="b">
        <v>0</v>
      </c>
      <c r="D7815" s="118" t="e">
        <f t="shared" ca="1" si="1"/>
        <v>#NAME?</v>
      </c>
      <c r="E7815" s="118" t="s">
        <v>27594</v>
      </c>
      <c r="F7815" s="118" t="s">
        <v>27596</v>
      </c>
      <c r="G7815" s="118"/>
      <c r="H7815" s="118" t="s">
        <v>5607</v>
      </c>
      <c r="I7815" s="118" t="s">
        <v>27597</v>
      </c>
      <c r="J7815" s="118" t="s">
        <v>9146</v>
      </c>
    </row>
    <row r="7816" spans="1:10" ht="12.75">
      <c r="A7816" s="118" t="s">
        <v>1591</v>
      </c>
      <c r="B7816" s="118" t="s">
        <v>27598</v>
      </c>
      <c r="C7816" s="118" t="b">
        <v>0</v>
      </c>
      <c r="D7816" s="118" t="e">
        <f t="shared" ca="1" si="1"/>
        <v>#NAME?</v>
      </c>
      <c r="E7816" s="118" t="s">
        <v>27594</v>
      </c>
      <c r="F7816" s="118" t="s">
        <v>27599</v>
      </c>
      <c r="G7816" s="118"/>
      <c r="H7816" s="118" t="s">
        <v>14171</v>
      </c>
      <c r="I7816" s="118" t="s">
        <v>27600</v>
      </c>
      <c r="J7816" s="118" t="s">
        <v>8580</v>
      </c>
    </row>
    <row r="7817" spans="1:10" ht="12.75">
      <c r="A7817" s="118" t="s">
        <v>1845</v>
      </c>
      <c r="B7817" s="118" t="s">
        <v>21897</v>
      </c>
      <c r="C7817" s="118" t="b">
        <v>0</v>
      </c>
      <c r="D7817" s="118" t="e">
        <f t="shared" ca="1" si="1"/>
        <v>#NAME?</v>
      </c>
      <c r="E7817" s="118" t="s">
        <v>27594</v>
      </c>
      <c r="F7817" s="118" t="s">
        <v>27601</v>
      </c>
      <c r="G7817" s="118"/>
      <c r="H7817" s="118" t="s">
        <v>5607</v>
      </c>
      <c r="I7817" s="118" t="s">
        <v>27597</v>
      </c>
      <c r="J7817" s="118" t="s">
        <v>9146</v>
      </c>
    </row>
    <row r="7818" spans="1:10" ht="12.75">
      <c r="A7818" s="118" t="s">
        <v>2584</v>
      </c>
      <c r="B7818" s="118" t="s">
        <v>27602</v>
      </c>
      <c r="C7818" s="118" t="b">
        <v>0</v>
      </c>
      <c r="D7818" s="118" t="e">
        <f t="shared" ca="1" si="1"/>
        <v>#NAME?</v>
      </c>
      <c r="E7818" s="118" t="s">
        <v>27594</v>
      </c>
      <c r="F7818" s="118" t="s">
        <v>27603</v>
      </c>
      <c r="G7818" s="118"/>
      <c r="H7818" s="118" t="s">
        <v>4831</v>
      </c>
      <c r="I7818" s="118" t="s">
        <v>27597</v>
      </c>
      <c r="J7818" s="118" t="s">
        <v>9146</v>
      </c>
    </row>
    <row r="7819" spans="1:10" ht="12.75">
      <c r="A7819" s="118" t="s">
        <v>11932</v>
      </c>
      <c r="B7819" s="118" t="s">
        <v>27604</v>
      </c>
      <c r="C7819" s="118" t="b">
        <v>0</v>
      </c>
      <c r="D7819" s="118" t="e">
        <f t="shared" ca="1" si="1"/>
        <v>#NAME?</v>
      </c>
      <c r="E7819" s="118" t="s">
        <v>27594</v>
      </c>
      <c r="F7819" s="118" t="s">
        <v>27605</v>
      </c>
      <c r="G7819" s="118"/>
      <c r="H7819" s="118" t="s">
        <v>27606</v>
      </c>
      <c r="I7819" s="118" t="s">
        <v>27597</v>
      </c>
      <c r="J7819" s="118" t="s">
        <v>9146</v>
      </c>
    </row>
    <row r="7820" spans="1:10" ht="12.75">
      <c r="A7820" s="118" t="s">
        <v>9772</v>
      </c>
      <c r="B7820" s="118" t="s">
        <v>27607</v>
      </c>
      <c r="C7820" s="118" t="b">
        <v>0</v>
      </c>
      <c r="D7820" s="118" t="e">
        <f t="shared" ca="1" si="1"/>
        <v>#NAME?</v>
      </c>
      <c r="E7820" s="118" t="s">
        <v>27594</v>
      </c>
      <c r="F7820" s="118" t="s">
        <v>27608</v>
      </c>
      <c r="G7820" s="118"/>
      <c r="H7820" s="118" t="s">
        <v>14171</v>
      </c>
      <c r="I7820" s="118" t="s">
        <v>27597</v>
      </c>
      <c r="J7820" s="118" t="s">
        <v>9146</v>
      </c>
    </row>
    <row r="7821" spans="1:10" ht="12.75">
      <c r="A7821" s="118" t="s">
        <v>1666</v>
      </c>
      <c r="B7821" s="118" t="s">
        <v>9448</v>
      </c>
      <c r="C7821" s="118" t="b">
        <v>0</v>
      </c>
      <c r="D7821" s="118" t="e">
        <f t="shared" ca="1" si="1"/>
        <v>#NAME?</v>
      </c>
      <c r="E7821" s="118" t="s">
        <v>27609</v>
      </c>
      <c r="F7821" s="118" t="s">
        <v>27610</v>
      </c>
      <c r="G7821" s="118"/>
      <c r="H7821" s="118" t="s">
        <v>54</v>
      </c>
      <c r="I7821" s="118" t="s">
        <v>23268</v>
      </c>
      <c r="J7821" s="118"/>
    </row>
    <row r="7822" spans="1:10" ht="12.75">
      <c r="A7822" s="118" t="s">
        <v>1240</v>
      </c>
      <c r="B7822" s="118" t="s">
        <v>27611</v>
      </c>
      <c r="C7822" s="118" t="b">
        <v>0</v>
      </c>
      <c r="D7822" s="118" t="e">
        <f t="shared" ca="1" si="1"/>
        <v>#NAME?</v>
      </c>
      <c r="E7822" s="118" t="s">
        <v>27609</v>
      </c>
      <c r="F7822" s="118" t="s">
        <v>27612</v>
      </c>
      <c r="G7822" s="118"/>
      <c r="H7822" s="118" t="s">
        <v>54</v>
      </c>
      <c r="I7822" s="118" t="s">
        <v>23268</v>
      </c>
      <c r="J7822" s="118"/>
    </row>
    <row r="7823" spans="1:10" ht="12.75">
      <c r="A7823" s="118" t="s">
        <v>882</v>
      </c>
      <c r="B7823" s="118" t="s">
        <v>27613</v>
      </c>
      <c r="C7823" s="118" t="b">
        <v>0</v>
      </c>
      <c r="D7823" s="118" t="e">
        <f t="shared" ca="1" si="1"/>
        <v>#NAME?</v>
      </c>
      <c r="E7823" s="118" t="s">
        <v>27609</v>
      </c>
      <c r="F7823" s="118" t="s">
        <v>27614</v>
      </c>
      <c r="G7823" s="118"/>
      <c r="H7823" s="118" t="s">
        <v>54</v>
      </c>
      <c r="I7823" s="118" t="s">
        <v>23268</v>
      </c>
      <c r="J7823" s="118"/>
    </row>
    <row r="7824" spans="1:10" ht="12.75">
      <c r="A7824" s="118" t="s">
        <v>8920</v>
      </c>
      <c r="B7824" s="118" t="s">
        <v>27615</v>
      </c>
      <c r="C7824" s="118" t="b">
        <v>0</v>
      </c>
      <c r="D7824" s="118" t="e">
        <f t="shared" ca="1" si="1"/>
        <v>#NAME?</v>
      </c>
      <c r="E7824" s="118" t="s">
        <v>27616</v>
      </c>
      <c r="F7824" s="118" t="s">
        <v>27617</v>
      </c>
      <c r="G7824" s="118"/>
      <c r="H7824" s="118" t="s">
        <v>10066</v>
      </c>
      <c r="I7824" s="118" t="s">
        <v>7590</v>
      </c>
      <c r="J7824" s="118" t="s">
        <v>7591</v>
      </c>
    </row>
    <row r="7825" spans="1:10" ht="12.75">
      <c r="A7825" s="118" t="s">
        <v>2682</v>
      </c>
      <c r="B7825" s="118" t="s">
        <v>27618</v>
      </c>
      <c r="C7825" s="118" t="b">
        <v>0</v>
      </c>
      <c r="D7825" s="118" t="e">
        <f t="shared" ca="1" si="1"/>
        <v>#NAME?</v>
      </c>
      <c r="E7825" s="118" t="s">
        <v>27619</v>
      </c>
      <c r="F7825" s="118" t="s">
        <v>27620</v>
      </c>
      <c r="G7825" s="118"/>
      <c r="H7825" s="118" t="s">
        <v>54</v>
      </c>
      <c r="I7825" s="118" t="s">
        <v>8152</v>
      </c>
      <c r="J7825" s="118" t="s">
        <v>7591</v>
      </c>
    </row>
    <row r="7826" spans="1:10" ht="12.75">
      <c r="A7826" s="118" t="s">
        <v>1591</v>
      </c>
      <c r="B7826" s="118" t="s">
        <v>11830</v>
      </c>
      <c r="C7826" s="118" t="b">
        <v>0</v>
      </c>
      <c r="D7826" s="118" t="e">
        <f t="shared" ca="1" si="1"/>
        <v>#NAME?</v>
      </c>
      <c r="E7826" s="118" t="s">
        <v>27619</v>
      </c>
      <c r="F7826" s="118" t="s">
        <v>27621</v>
      </c>
      <c r="G7826" s="118"/>
      <c r="H7826" s="118" t="s">
        <v>8346</v>
      </c>
      <c r="I7826" s="118" t="s">
        <v>8152</v>
      </c>
      <c r="J7826" s="118" t="s">
        <v>7591</v>
      </c>
    </row>
    <row r="7827" spans="1:10" ht="12.75">
      <c r="A7827" s="118" t="s">
        <v>27622</v>
      </c>
      <c r="B7827" s="118" t="s">
        <v>27623</v>
      </c>
      <c r="C7827" s="118" t="b">
        <v>0</v>
      </c>
      <c r="D7827" s="118" t="e">
        <f t="shared" ca="1" si="1"/>
        <v>#NAME?</v>
      </c>
      <c r="E7827" s="118" t="s">
        <v>27619</v>
      </c>
      <c r="F7827" s="118" t="s">
        <v>27624</v>
      </c>
      <c r="G7827" s="118"/>
      <c r="H7827" s="118" t="s">
        <v>54</v>
      </c>
      <c r="I7827" s="118" t="s">
        <v>8152</v>
      </c>
      <c r="J7827" s="118" t="s">
        <v>7591</v>
      </c>
    </row>
    <row r="7828" spans="1:10" ht="12.75">
      <c r="A7828" s="118" t="s">
        <v>873</v>
      </c>
      <c r="B7828" s="118" t="s">
        <v>23854</v>
      </c>
      <c r="C7828" s="118" t="b">
        <v>0</v>
      </c>
      <c r="D7828" s="118" t="e">
        <f t="shared" ca="1" si="1"/>
        <v>#NAME?</v>
      </c>
      <c r="E7828" s="118" t="s">
        <v>27619</v>
      </c>
      <c r="F7828" s="118" t="s">
        <v>27625</v>
      </c>
      <c r="G7828" s="118"/>
      <c r="H7828" s="118" t="s">
        <v>54</v>
      </c>
      <c r="I7828" s="118" t="s">
        <v>8152</v>
      </c>
      <c r="J7828" s="118" t="s">
        <v>7591</v>
      </c>
    </row>
    <row r="7829" spans="1:10" ht="12.75">
      <c r="A7829" s="118" t="s">
        <v>7945</v>
      </c>
      <c r="B7829" s="118" t="s">
        <v>27626</v>
      </c>
      <c r="C7829" s="118" t="b">
        <v>0</v>
      </c>
      <c r="D7829" s="118" t="e">
        <f t="shared" ca="1" si="1"/>
        <v>#NAME?</v>
      </c>
      <c r="E7829" s="118" t="s">
        <v>12384</v>
      </c>
      <c r="F7829" s="118" t="s">
        <v>27627</v>
      </c>
      <c r="G7829" s="118"/>
      <c r="H7829" s="118" t="s">
        <v>54</v>
      </c>
      <c r="I7829" s="118" t="s">
        <v>7642</v>
      </c>
      <c r="J7829" s="118"/>
    </row>
    <row r="7830" spans="1:10" ht="12.75">
      <c r="A7830" s="118" t="s">
        <v>902</v>
      </c>
      <c r="B7830" s="118" t="s">
        <v>8895</v>
      </c>
      <c r="C7830" s="118" t="b">
        <v>0</v>
      </c>
      <c r="D7830" s="118" t="e">
        <f t="shared" ca="1" si="1"/>
        <v>#NAME?</v>
      </c>
      <c r="E7830" s="118" t="s">
        <v>12384</v>
      </c>
      <c r="F7830" s="118" t="s">
        <v>27628</v>
      </c>
      <c r="G7830" s="118"/>
      <c r="H7830" s="118" t="s">
        <v>5273</v>
      </c>
      <c r="I7830" s="118" t="s">
        <v>7642</v>
      </c>
      <c r="J7830" s="118"/>
    </row>
    <row r="7831" spans="1:10" ht="12.75">
      <c r="A7831" s="118" t="s">
        <v>1666</v>
      </c>
      <c r="B7831" s="118" t="s">
        <v>27629</v>
      </c>
      <c r="C7831" s="118" t="b">
        <v>0</v>
      </c>
      <c r="D7831" s="118" t="e">
        <f t="shared" ca="1" si="1"/>
        <v>#NAME?</v>
      </c>
      <c r="E7831" s="118" t="s">
        <v>12384</v>
      </c>
      <c r="F7831" s="118" t="s">
        <v>27630</v>
      </c>
      <c r="G7831" s="118"/>
      <c r="H7831" s="118" t="s">
        <v>54</v>
      </c>
      <c r="I7831" s="118" t="s">
        <v>7642</v>
      </c>
      <c r="J7831" s="118"/>
    </row>
    <row r="7832" spans="1:10" ht="12.75">
      <c r="A7832" s="118" t="s">
        <v>13782</v>
      </c>
      <c r="B7832" s="118" t="s">
        <v>27631</v>
      </c>
      <c r="C7832" s="118" t="b">
        <v>0</v>
      </c>
      <c r="D7832" s="118" t="e">
        <f t="shared" ca="1" si="1"/>
        <v>#NAME?</v>
      </c>
      <c r="E7832" s="118" t="s">
        <v>12384</v>
      </c>
      <c r="F7832" s="118" t="s">
        <v>27632</v>
      </c>
      <c r="G7832" s="118"/>
      <c r="H7832" s="118" t="s">
        <v>54</v>
      </c>
      <c r="I7832" s="118" t="s">
        <v>7642</v>
      </c>
      <c r="J7832" s="118"/>
    </row>
    <row r="7833" spans="1:10" ht="12.75">
      <c r="A7833" s="118" t="s">
        <v>1817</v>
      </c>
      <c r="B7833" s="118" t="s">
        <v>12343</v>
      </c>
      <c r="C7833" s="118" t="b">
        <v>0</v>
      </c>
      <c r="D7833" s="118" t="e">
        <f t="shared" ca="1" si="1"/>
        <v>#NAME?</v>
      </c>
      <c r="E7833" s="118" t="s">
        <v>27633</v>
      </c>
      <c r="F7833" s="118" t="s">
        <v>27634</v>
      </c>
      <c r="G7833" s="118"/>
      <c r="H7833" s="118" t="s">
        <v>4276</v>
      </c>
      <c r="I7833" s="118" t="s">
        <v>14051</v>
      </c>
      <c r="J7833" s="118" t="s">
        <v>7622</v>
      </c>
    </row>
    <row r="7834" spans="1:10" ht="12.75">
      <c r="A7834" s="118" t="s">
        <v>19301</v>
      </c>
      <c r="B7834" s="118" t="s">
        <v>27635</v>
      </c>
      <c r="C7834" s="118" t="b">
        <v>0</v>
      </c>
      <c r="D7834" s="118" t="e">
        <f t="shared" ca="1" si="1"/>
        <v>#NAME?</v>
      </c>
      <c r="E7834" s="118" t="s">
        <v>27633</v>
      </c>
      <c r="F7834" s="118" t="s">
        <v>27636</v>
      </c>
      <c r="G7834" s="118"/>
      <c r="H7834" s="118" t="s">
        <v>4276</v>
      </c>
      <c r="I7834" s="118" t="s">
        <v>14051</v>
      </c>
      <c r="J7834" s="118" t="s">
        <v>7622</v>
      </c>
    </row>
    <row r="7835" spans="1:10" ht="12.75">
      <c r="A7835" s="118" t="s">
        <v>10773</v>
      </c>
      <c r="B7835" s="118" t="s">
        <v>10497</v>
      </c>
      <c r="C7835" s="118" t="b">
        <v>0</v>
      </c>
      <c r="D7835" s="118" t="e">
        <f t="shared" ca="1" si="1"/>
        <v>#NAME?</v>
      </c>
      <c r="E7835" s="118" t="s">
        <v>27637</v>
      </c>
      <c r="F7835" s="118" t="s">
        <v>27638</v>
      </c>
      <c r="G7835" s="118"/>
      <c r="H7835" s="118" t="s">
        <v>4278</v>
      </c>
      <c r="I7835" s="118" t="s">
        <v>19908</v>
      </c>
      <c r="J7835" s="118"/>
    </row>
    <row r="7836" spans="1:10" ht="12.75">
      <c r="A7836" s="118" t="s">
        <v>27639</v>
      </c>
      <c r="B7836" s="118" t="s">
        <v>27640</v>
      </c>
      <c r="C7836" s="118" t="b">
        <v>0</v>
      </c>
      <c r="D7836" s="118" t="e">
        <f t="shared" ca="1" si="1"/>
        <v>#NAME?</v>
      </c>
      <c r="E7836" s="118" t="s">
        <v>27637</v>
      </c>
      <c r="F7836" s="118" t="s">
        <v>27641</v>
      </c>
      <c r="G7836" s="118"/>
      <c r="H7836" s="118" t="s">
        <v>16534</v>
      </c>
      <c r="I7836" s="118" t="s">
        <v>19908</v>
      </c>
      <c r="J7836" s="118"/>
    </row>
    <row r="7837" spans="1:10" ht="12.75">
      <c r="A7837" s="118" t="s">
        <v>8358</v>
      </c>
      <c r="B7837" s="118" t="s">
        <v>27642</v>
      </c>
      <c r="C7837" s="118" t="b">
        <v>0</v>
      </c>
      <c r="D7837" s="118" t="e">
        <f t="shared" ca="1" si="1"/>
        <v>#NAME?</v>
      </c>
      <c r="E7837" s="118" t="s">
        <v>27637</v>
      </c>
      <c r="F7837" s="118" t="s">
        <v>27643</v>
      </c>
      <c r="G7837" s="118"/>
      <c r="H7837" s="118" t="s">
        <v>4276</v>
      </c>
      <c r="I7837" s="118" t="s">
        <v>19908</v>
      </c>
      <c r="J7837" s="118"/>
    </row>
    <row r="7838" spans="1:10" ht="12.75">
      <c r="A7838" s="118" t="s">
        <v>1081</v>
      </c>
      <c r="B7838" s="118" t="s">
        <v>10528</v>
      </c>
      <c r="C7838" s="118" t="b">
        <v>0</v>
      </c>
      <c r="D7838" s="118" t="e">
        <f t="shared" ca="1" si="1"/>
        <v>#NAME?</v>
      </c>
      <c r="E7838" s="118" t="s">
        <v>27644</v>
      </c>
      <c r="F7838" s="118" t="s">
        <v>27645</v>
      </c>
      <c r="G7838" s="118"/>
      <c r="H7838" s="118" t="s">
        <v>5584</v>
      </c>
      <c r="I7838" s="118" t="s">
        <v>27646</v>
      </c>
      <c r="J7838" s="118" t="s">
        <v>9146</v>
      </c>
    </row>
    <row r="7839" spans="1:10" ht="12.75">
      <c r="A7839" s="118" t="s">
        <v>2013</v>
      </c>
      <c r="B7839" s="118" t="s">
        <v>27647</v>
      </c>
      <c r="C7839" s="118" t="b">
        <v>0</v>
      </c>
      <c r="D7839" s="118" t="e">
        <f t="shared" ca="1" si="1"/>
        <v>#NAME?</v>
      </c>
      <c r="E7839" s="118" t="s">
        <v>27644</v>
      </c>
      <c r="F7839" s="118" t="s">
        <v>27648</v>
      </c>
      <c r="G7839" s="118"/>
      <c r="H7839" s="118" t="s">
        <v>8346</v>
      </c>
      <c r="I7839" s="118" t="s">
        <v>27646</v>
      </c>
      <c r="J7839" s="118" t="s">
        <v>9146</v>
      </c>
    </row>
    <row r="7840" spans="1:10" ht="12.75">
      <c r="A7840" s="118" t="s">
        <v>910</v>
      </c>
      <c r="B7840" s="118" t="s">
        <v>27649</v>
      </c>
      <c r="C7840" s="118" t="b">
        <v>0</v>
      </c>
      <c r="D7840" s="118" t="e">
        <f t="shared" ca="1" si="1"/>
        <v>#NAME?</v>
      </c>
      <c r="E7840" s="118" t="s">
        <v>27650</v>
      </c>
      <c r="F7840" s="118" t="s">
        <v>27651</v>
      </c>
      <c r="G7840" s="118"/>
      <c r="H7840" s="118" t="s">
        <v>5677</v>
      </c>
      <c r="I7840" s="118" t="s">
        <v>3131</v>
      </c>
      <c r="J7840" s="118" t="s">
        <v>7622</v>
      </c>
    </row>
    <row r="7841" spans="1:10" ht="12.75">
      <c r="A7841" s="118" t="s">
        <v>27652</v>
      </c>
      <c r="B7841" s="118" t="s">
        <v>27653</v>
      </c>
      <c r="C7841" s="118" t="b">
        <v>0</v>
      </c>
      <c r="D7841" s="118" t="e">
        <f t="shared" ca="1" si="1"/>
        <v>#NAME?</v>
      </c>
      <c r="E7841" s="118" t="s">
        <v>27654</v>
      </c>
      <c r="F7841" s="118" t="s">
        <v>27655</v>
      </c>
      <c r="G7841" s="118"/>
      <c r="H7841" s="118" t="s">
        <v>27656</v>
      </c>
      <c r="I7841" s="118" t="s">
        <v>11574</v>
      </c>
      <c r="J7841" s="118"/>
    </row>
    <row r="7842" spans="1:10" ht="12.75">
      <c r="A7842" s="118" t="s">
        <v>1666</v>
      </c>
      <c r="B7842" s="118" t="s">
        <v>27657</v>
      </c>
      <c r="C7842" s="118" t="b">
        <v>0</v>
      </c>
      <c r="D7842" s="118" t="e">
        <f t="shared" ca="1" si="1"/>
        <v>#NAME?</v>
      </c>
      <c r="E7842" s="118" t="s">
        <v>27658</v>
      </c>
      <c r="F7842" s="118" t="s">
        <v>27659</v>
      </c>
      <c r="G7842" s="118"/>
      <c r="H7842" s="118" t="s">
        <v>10534</v>
      </c>
      <c r="I7842" s="118" t="s">
        <v>12902</v>
      </c>
      <c r="J7842" s="118" t="s">
        <v>12903</v>
      </c>
    </row>
    <row r="7843" spans="1:10" ht="12.75">
      <c r="A7843" s="118" t="s">
        <v>1666</v>
      </c>
      <c r="B7843" s="118" t="s">
        <v>21707</v>
      </c>
      <c r="C7843" s="118" t="b">
        <v>0</v>
      </c>
      <c r="D7843" s="118" t="e">
        <f t="shared" ca="1" si="1"/>
        <v>#NAME?</v>
      </c>
      <c r="E7843" s="118" t="s">
        <v>27658</v>
      </c>
      <c r="F7843" s="118" t="s">
        <v>27660</v>
      </c>
      <c r="G7843" s="118"/>
      <c r="H7843" s="118" t="s">
        <v>7611</v>
      </c>
      <c r="I7843" s="118" t="s">
        <v>12902</v>
      </c>
      <c r="J7843" s="118" t="s">
        <v>12903</v>
      </c>
    </row>
    <row r="7844" spans="1:10" ht="12.75">
      <c r="A7844" s="118" t="s">
        <v>1666</v>
      </c>
      <c r="B7844" s="118" t="s">
        <v>21470</v>
      </c>
      <c r="C7844" s="118" t="b">
        <v>0</v>
      </c>
      <c r="D7844" s="118" t="e">
        <f t="shared" ca="1" si="1"/>
        <v>#NAME?</v>
      </c>
      <c r="E7844" s="118" t="s">
        <v>27658</v>
      </c>
      <c r="F7844" s="118" t="s">
        <v>27661</v>
      </c>
      <c r="G7844" s="118"/>
      <c r="H7844" s="118" t="s">
        <v>8671</v>
      </c>
      <c r="I7844" s="118" t="s">
        <v>12902</v>
      </c>
      <c r="J7844" s="118" t="s">
        <v>12903</v>
      </c>
    </row>
    <row r="7845" spans="1:10" ht="12.75">
      <c r="A7845" s="118" t="s">
        <v>23864</v>
      </c>
      <c r="B7845" s="118" t="s">
        <v>27657</v>
      </c>
      <c r="C7845" s="118" t="b">
        <v>0</v>
      </c>
      <c r="D7845" s="118" t="e">
        <f t="shared" ca="1" si="1"/>
        <v>#NAME?</v>
      </c>
      <c r="E7845" s="118" t="s">
        <v>27658</v>
      </c>
      <c r="F7845" s="118" t="s">
        <v>27662</v>
      </c>
      <c r="G7845" s="118"/>
      <c r="H7845" s="118" t="s">
        <v>16508</v>
      </c>
      <c r="I7845" s="118" t="s">
        <v>12902</v>
      </c>
      <c r="J7845" s="118" t="s">
        <v>12903</v>
      </c>
    </row>
    <row r="7846" spans="1:10" ht="12.75">
      <c r="A7846" s="118" t="s">
        <v>14856</v>
      </c>
      <c r="B7846" s="118" t="s">
        <v>27663</v>
      </c>
      <c r="C7846" s="118" t="b">
        <v>0</v>
      </c>
      <c r="D7846" s="118" t="e">
        <f t="shared" ca="1" si="1"/>
        <v>#NAME?</v>
      </c>
      <c r="E7846" s="118" t="s">
        <v>27658</v>
      </c>
      <c r="F7846" s="118" t="s">
        <v>27664</v>
      </c>
      <c r="G7846" s="118"/>
      <c r="H7846" s="118" t="s">
        <v>54</v>
      </c>
      <c r="I7846" s="118" t="s">
        <v>12902</v>
      </c>
      <c r="J7846" s="118" t="s">
        <v>12903</v>
      </c>
    </row>
    <row r="7847" spans="1:10" ht="12.75">
      <c r="A7847" s="118" t="s">
        <v>12041</v>
      </c>
      <c r="B7847" s="118" t="s">
        <v>27665</v>
      </c>
      <c r="C7847" s="118" t="b">
        <v>0</v>
      </c>
      <c r="D7847" s="118" t="e">
        <f t="shared" ca="1" si="1"/>
        <v>#NAME?</v>
      </c>
      <c r="E7847" s="118" t="s">
        <v>27666</v>
      </c>
      <c r="F7847" s="118" t="s">
        <v>27667</v>
      </c>
      <c r="G7847" s="118"/>
      <c r="H7847" s="118" t="s">
        <v>15124</v>
      </c>
      <c r="I7847" s="118" t="s">
        <v>13830</v>
      </c>
      <c r="J7847" s="118" t="s">
        <v>7795</v>
      </c>
    </row>
    <row r="7848" spans="1:10" ht="12.75">
      <c r="A7848" s="118" t="s">
        <v>15596</v>
      </c>
      <c r="B7848" s="118" t="s">
        <v>27668</v>
      </c>
      <c r="C7848" s="118" t="b">
        <v>0</v>
      </c>
      <c r="D7848" s="118" t="e">
        <f t="shared" ca="1" si="1"/>
        <v>#NAME?</v>
      </c>
      <c r="E7848" s="118" t="s">
        <v>27666</v>
      </c>
      <c r="F7848" s="118" t="s">
        <v>27669</v>
      </c>
      <c r="G7848" s="118"/>
      <c r="H7848" s="118" t="s">
        <v>14182</v>
      </c>
      <c r="I7848" s="118" t="s">
        <v>13830</v>
      </c>
      <c r="J7848" s="118" t="s">
        <v>7795</v>
      </c>
    </row>
    <row r="7849" spans="1:10" ht="12.75">
      <c r="A7849" s="118" t="s">
        <v>8894</v>
      </c>
      <c r="B7849" s="118" t="s">
        <v>27670</v>
      </c>
      <c r="C7849" s="118" t="b">
        <v>0</v>
      </c>
      <c r="D7849" s="118" t="e">
        <f t="shared" ca="1" si="1"/>
        <v>#NAME?</v>
      </c>
      <c r="E7849" s="118" t="s">
        <v>27671</v>
      </c>
      <c r="F7849" s="118" t="s">
        <v>27672</v>
      </c>
      <c r="G7849" s="118"/>
      <c r="H7849" s="118" t="s">
        <v>5273</v>
      </c>
      <c r="I7849" s="118" t="s">
        <v>7642</v>
      </c>
      <c r="J7849" s="118"/>
    </row>
    <row r="7850" spans="1:10" ht="12.75">
      <c r="A7850" s="118" t="s">
        <v>10777</v>
      </c>
      <c r="B7850" s="118" t="s">
        <v>27673</v>
      </c>
      <c r="C7850" s="118" t="b">
        <v>0</v>
      </c>
      <c r="D7850" s="118" t="e">
        <f t="shared" ca="1" si="1"/>
        <v>#NAME?</v>
      </c>
      <c r="E7850" s="118" t="s">
        <v>27671</v>
      </c>
      <c r="F7850" s="118" t="s">
        <v>27674</v>
      </c>
      <c r="G7850" s="118"/>
      <c r="H7850" s="118" t="s">
        <v>9125</v>
      </c>
      <c r="I7850" s="118" t="s">
        <v>7642</v>
      </c>
      <c r="J7850" s="118"/>
    </row>
    <row r="7851" spans="1:10" ht="12.75">
      <c r="A7851" s="118" t="s">
        <v>1123</v>
      </c>
      <c r="B7851" s="118" t="s">
        <v>27675</v>
      </c>
      <c r="C7851" s="118" t="b">
        <v>0</v>
      </c>
      <c r="D7851" s="118" t="e">
        <f t="shared" ca="1" si="1"/>
        <v>#NAME?</v>
      </c>
      <c r="E7851" s="118" t="s">
        <v>27676</v>
      </c>
      <c r="F7851" s="118" t="s">
        <v>27677</v>
      </c>
      <c r="G7851" s="118"/>
      <c r="H7851" s="118" t="s">
        <v>4485</v>
      </c>
      <c r="I7851" s="118" t="s">
        <v>18594</v>
      </c>
      <c r="J7851" s="118" t="s">
        <v>10551</v>
      </c>
    </row>
    <row r="7852" spans="1:10" ht="12.75">
      <c r="A7852" s="118" t="s">
        <v>21167</v>
      </c>
      <c r="B7852" s="118" t="s">
        <v>27678</v>
      </c>
      <c r="C7852" s="118" t="b">
        <v>0</v>
      </c>
      <c r="D7852" s="118" t="e">
        <f t="shared" ca="1" si="1"/>
        <v>#NAME?</v>
      </c>
      <c r="E7852" s="118" t="s">
        <v>27676</v>
      </c>
      <c r="F7852" s="118" t="s">
        <v>27679</v>
      </c>
      <c r="G7852" s="118"/>
      <c r="H7852" s="118" t="s">
        <v>4278</v>
      </c>
      <c r="I7852" s="118" t="s">
        <v>18594</v>
      </c>
      <c r="J7852" s="118" t="s">
        <v>10551</v>
      </c>
    </row>
    <row r="7853" spans="1:10" ht="12.75">
      <c r="A7853" s="118" t="s">
        <v>910</v>
      </c>
      <c r="B7853" s="118" t="s">
        <v>10129</v>
      </c>
      <c r="C7853" s="118" t="b">
        <v>0</v>
      </c>
      <c r="D7853" s="118" t="e">
        <f t="shared" ca="1" si="1"/>
        <v>#NAME?</v>
      </c>
      <c r="E7853" s="118" t="s">
        <v>27680</v>
      </c>
      <c r="F7853" s="118" t="s">
        <v>27681</v>
      </c>
      <c r="G7853" s="118"/>
      <c r="H7853" s="118" t="s">
        <v>54</v>
      </c>
      <c r="I7853" s="118" t="s">
        <v>3131</v>
      </c>
      <c r="J7853" s="118" t="s">
        <v>7622</v>
      </c>
    </row>
    <row r="7854" spans="1:10" ht="12.75">
      <c r="A7854" s="118" t="s">
        <v>1124</v>
      </c>
      <c r="B7854" s="118" t="s">
        <v>27682</v>
      </c>
      <c r="C7854" s="118" t="b">
        <v>0</v>
      </c>
      <c r="D7854" s="118" t="e">
        <f t="shared" ca="1" si="1"/>
        <v>#NAME?</v>
      </c>
      <c r="E7854" s="118" t="s">
        <v>27680</v>
      </c>
      <c r="F7854" s="118" t="s">
        <v>27683</v>
      </c>
      <c r="G7854" s="118"/>
      <c r="H7854" s="118" t="s">
        <v>54</v>
      </c>
      <c r="I7854" s="118" t="s">
        <v>3131</v>
      </c>
      <c r="J7854" s="118" t="s">
        <v>7622</v>
      </c>
    </row>
    <row r="7855" spans="1:10" ht="12.75">
      <c r="A7855" s="118" t="s">
        <v>27684</v>
      </c>
      <c r="B7855" s="118" t="s">
        <v>27685</v>
      </c>
      <c r="C7855" s="118" t="b">
        <v>0</v>
      </c>
      <c r="D7855" s="118" t="e">
        <f t="shared" ca="1" si="1"/>
        <v>#NAME?</v>
      </c>
      <c r="E7855" s="118" t="s">
        <v>27686</v>
      </c>
      <c r="F7855" s="118" t="s">
        <v>27687</v>
      </c>
      <c r="G7855" s="118"/>
      <c r="H7855" s="118" t="s">
        <v>4278</v>
      </c>
      <c r="I7855" s="118" t="s">
        <v>3131</v>
      </c>
      <c r="J7855" s="118" t="s">
        <v>7622</v>
      </c>
    </row>
    <row r="7856" spans="1:10" ht="12.75">
      <c r="A7856" s="118" t="s">
        <v>27688</v>
      </c>
      <c r="B7856" s="118" t="s">
        <v>14381</v>
      </c>
      <c r="C7856" s="118" t="b">
        <v>0</v>
      </c>
      <c r="D7856" s="118" t="e">
        <f t="shared" ca="1" si="1"/>
        <v>#NAME?</v>
      </c>
      <c r="E7856" s="118" t="s">
        <v>27689</v>
      </c>
      <c r="F7856" s="118" t="s">
        <v>27690</v>
      </c>
      <c r="G7856" s="118"/>
      <c r="H7856" s="118" t="s">
        <v>5264</v>
      </c>
      <c r="I7856" s="118"/>
      <c r="J7856" s="118"/>
    </row>
    <row r="7857" spans="1:10" ht="12.75">
      <c r="A7857" s="118" t="s">
        <v>27691</v>
      </c>
      <c r="B7857" s="118" t="s">
        <v>22098</v>
      </c>
      <c r="C7857" s="118" t="b">
        <v>0</v>
      </c>
      <c r="D7857" s="118" t="e">
        <f t="shared" ca="1" si="1"/>
        <v>#NAME?</v>
      </c>
      <c r="E7857" s="118" t="s">
        <v>27689</v>
      </c>
      <c r="F7857" s="118" t="s">
        <v>27692</v>
      </c>
      <c r="G7857" s="118"/>
      <c r="H7857" s="118" t="s">
        <v>4276</v>
      </c>
      <c r="I7857" s="118"/>
      <c r="J7857" s="118"/>
    </row>
    <row r="7858" spans="1:10" ht="12.75">
      <c r="A7858" s="118" t="s">
        <v>27693</v>
      </c>
      <c r="B7858" s="118" t="s">
        <v>27694</v>
      </c>
      <c r="C7858" s="118" t="b">
        <v>0</v>
      </c>
      <c r="D7858" s="118" t="e">
        <f t="shared" ca="1" si="1"/>
        <v>#NAME?</v>
      </c>
      <c r="E7858" s="118" t="s">
        <v>27689</v>
      </c>
      <c r="F7858" s="118" t="s">
        <v>27695</v>
      </c>
      <c r="G7858" s="118"/>
      <c r="H7858" s="118" t="s">
        <v>5273</v>
      </c>
      <c r="I7858" s="118"/>
      <c r="J7858" s="118"/>
    </row>
    <row r="7859" spans="1:10" ht="12.75">
      <c r="A7859" s="118" t="s">
        <v>11830</v>
      </c>
      <c r="B7859" s="118" t="s">
        <v>12304</v>
      </c>
      <c r="C7859" s="118" t="b">
        <v>0</v>
      </c>
      <c r="D7859" s="118" t="e">
        <f t="shared" ca="1" si="1"/>
        <v>#NAME?</v>
      </c>
      <c r="E7859" s="118" t="s">
        <v>27689</v>
      </c>
      <c r="F7859" s="118" t="s">
        <v>27696</v>
      </c>
      <c r="G7859" s="118"/>
      <c r="H7859" s="118" t="s">
        <v>27697</v>
      </c>
      <c r="I7859" s="118"/>
      <c r="J7859" s="118"/>
    </row>
    <row r="7860" spans="1:10" ht="12.75">
      <c r="A7860" s="118" t="s">
        <v>27698</v>
      </c>
      <c r="B7860" s="118" t="s">
        <v>27699</v>
      </c>
      <c r="C7860" s="118" t="b">
        <v>0</v>
      </c>
      <c r="D7860" s="118" t="e">
        <f t="shared" ca="1" si="1"/>
        <v>#NAME?</v>
      </c>
      <c r="E7860" s="118" t="s">
        <v>27700</v>
      </c>
      <c r="F7860" s="118" t="s">
        <v>27701</v>
      </c>
      <c r="G7860" s="118"/>
      <c r="H7860" s="118" t="s">
        <v>4276</v>
      </c>
      <c r="I7860" s="118" t="s">
        <v>10184</v>
      </c>
      <c r="J7860" s="118" t="s">
        <v>10185</v>
      </c>
    </row>
    <row r="7861" spans="1:10" ht="12.75">
      <c r="A7861" s="118" t="s">
        <v>1704</v>
      </c>
      <c r="B7861" s="118" t="s">
        <v>27702</v>
      </c>
      <c r="C7861" s="118" t="b">
        <v>0</v>
      </c>
      <c r="D7861" s="118" t="e">
        <f t="shared" ca="1" si="1"/>
        <v>#NAME?</v>
      </c>
      <c r="E7861" s="118" t="s">
        <v>27700</v>
      </c>
      <c r="F7861" s="118" t="s">
        <v>27703</v>
      </c>
      <c r="G7861" s="118"/>
      <c r="H7861" s="118" t="s">
        <v>4276</v>
      </c>
      <c r="I7861" s="118" t="s">
        <v>10184</v>
      </c>
      <c r="J7861" s="118" t="s">
        <v>10185</v>
      </c>
    </row>
    <row r="7862" spans="1:10" ht="12.75">
      <c r="A7862" s="118" t="s">
        <v>8748</v>
      </c>
      <c r="B7862" s="118" t="s">
        <v>27704</v>
      </c>
      <c r="C7862" s="118" t="b">
        <v>0</v>
      </c>
      <c r="D7862" s="118" t="e">
        <f t="shared" ca="1" si="1"/>
        <v>#NAME?</v>
      </c>
      <c r="E7862" s="118" t="s">
        <v>27700</v>
      </c>
      <c r="F7862" s="118" t="s">
        <v>27705</v>
      </c>
      <c r="G7862" s="118"/>
      <c r="H7862" s="118" t="s">
        <v>4276</v>
      </c>
      <c r="I7862" s="118" t="s">
        <v>8701</v>
      </c>
      <c r="J7862" s="118" t="s">
        <v>8702</v>
      </c>
    </row>
    <row r="7863" spans="1:10" ht="12.75">
      <c r="A7863" s="118" t="s">
        <v>12065</v>
      </c>
      <c r="B7863" s="118" t="s">
        <v>27706</v>
      </c>
      <c r="C7863" s="118" t="b">
        <v>0</v>
      </c>
      <c r="D7863" s="118" t="e">
        <f t="shared" ca="1" si="1"/>
        <v>#NAME?</v>
      </c>
      <c r="E7863" s="118" t="s">
        <v>27700</v>
      </c>
      <c r="F7863" s="118" t="s">
        <v>27707</v>
      </c>
      <c r="G7863" s="118"/>
      <c r="H7863" s="118" t="s">
        <v>4276</v>
      </c>
      <c r="I7863" s="118" t="s">
        <v>8152</v>
      </c>
      <c r="J7863" s="118" t="s">
        <v>7591</v>
      </c>
    </row>
    <row r="7864" spans="1:10" ht="12.75">
      <c r="A7864" s="118" t="s">
        <v>1363</v>
      </c>
      <c r="B7864" s="118" t="s">
        <v>27708</v>
      </c>
      <c r="C7864" s="118" t="b">
        <v>0</v>
      </c>
      <c r="D7864" s="118" t="e">
        <f t="shared" ca="1" si="1"/>
        <v>#NAME?</v>
      </c>
      <c r="E7864" s="118" t="s">
        <v>27700</v>
      </c>
      <c r="F7864" s="118" t="s">
        <v>27709</v>
      </c>
      <c r="G7864" s="118"/>
      <c r="H7864" s="118" t="s">
        <v>4485</v>
      </c>
      <c r="I7864" s="118" t="s">
        <v>10184</v>
      </c>
      <c r="J7864" s="118" t="s">
        <v>10185</v>
      </c>
    </row>
    <row r="7865" spans="1:10" ht="12.75">
      <c r="A7865" s="118" t="s">
        <v>1484</v>
      </c>
      <c r="B7865" s="118" t="s">
        <v>27710</v>
      </c>
      <c r="C7865" s="118" t="b">
        <v>0</v>
      </c>
      <c r="D7865" s="118" t="e">
        <f t="shared" ca="1" si="1"/>
        <v>#NAME?</v>
      </c>
      <c r="E7865" s="118" t="s">
        <v>27700</v>
      </c>
      <c r="F7865" s="118" t="s">
        <v>27711</v>
      </c>
      <c r="G7865" s="118"/>
      <c r="H7865" s="118" t="s">
        <v>5584</v>
      </c>
      <c r="I7865" s="118" t="s">
        <v>10184</v>
      </c>
      <c r="J7865" s="118" t="s">
        <v>10185</v>
      </c>
    </row>
    <row r="7866" spans="1:10" ht="12.75">
      <c r="A7866" s="118" t="s">
        <v>27712</v>
      </c>
      <c r="B7866" s="118" t="s">
        <v>27713</v>
      </c>
      <c r="C7866" s="118" t="b">
        <v>0</v>
      </c>
      <c r="D7866" s="118" t="e">
        <f t="shared" ca="1" si="1"/>
        <v>#NAME?</v>
      </c>
      <c r="E7866" s="118" t="s">
        <v>27700</v>
      </c>
      <c r="F7866" s="118" t="s">
        <v>27714</v>
      </c>
      <c r="G7866" s="118"/>
      <c r="H7866" s="118" t="s">
        <v>21085</v>
      </c>
      <c r="I7866" s="118" t="s">
        <v>10184</v>
      </c>
      <c r="J7866" s="118" t="s">
        <v>10185</v>
      </c>
    </row>
    <row r="7867" spans="1:10" ht="12.75">
      <c r="A7867" s="118" t="s">
        <v>2464</v>
      </c>
      <c r="B7867" s="118" t="s">
        <v>27715</v>
      </c>
      <c r="C7867" s="118" t="b">
        <v>0</v>
      </c>
      <c r="D7867" s="118" t="e">
        <f t="shared" ca="1" si="1"/>
        <v>#NAME?</v>
      </c>
      <c r="E7867" s="118" t="s">
        <v>27716</v>
      </c>
      <c r="F7867" s="118" t="s">
        <v>27717</v>
      </c>
      <c r="G7867" s="118"/>
      <c r="H7867" s="118" t="s">
        <v>4278</v>
      </c>
      <c r="I7867" s="118" t="s">
        <v>14234</v>
      </c>
      <c r="J7867" s="118"/>
    </row>
    <row r="7868" spans="1:10" ht="12.75">
      <c r="A7868" s="118" t="s">
        <v>8663</v>
      </c>
      <c r="B7868" s="118" t="s">
        <v>26336</v>
      </c>
      <c r="C7868" s="118" t="b">
        <v>0</v>
      </c>
      <c r="D7868" s="118" t="e">
        <f t="shared" ca="1" si="1"/>
        <v>#NAME?</v>
      </c>
      <c r="E7868" s="118" t="s">
        <v>27718</v>
      </c>
      <c r="F7868" s="118" t="s">
        <v>27719</v>
      </c>
      <c r="G7868" s="118"/>
      <c r="H7868" s="118" t="s">
        <v>54</v>
      </c>
      <c r="I7868" s="118" t="s">
        <v>10521</v>
      </c>
      <c r="J7868" s="118"/>
    </row>
    <row r="7869" spans="1:10" ht="12.75">
      <c r="A7869" s="118" t="s">
        <v>8268</v>
      </c>
      <c r="B7869" s="118" t="s">
        <v>27720</v>
      </c>
      <c r="C7869" s="118" t="b">
        <v>0</v>
      </c>
      <c r="D7869" s="118" t="e">
        <f t="shared" ca="1" si="1"/>
        <v>#NAME?</v>
      </c>
      <c r="E7869" s="118" t="s">
        <v>27721</v>
      </c>
      <c r="F7869" s="118" t="s">
        <v>27722</v>
      </c>
      <c r="G7869" s="118"/>
      <c r="H7869" s="118" t="s">
        <v>4908</v>
      </c>
      <c r="I7869" s="127" t="s">
        <v>27723</v>
      </c>
      <c r="J7869" s="118"/>
    </row>
    <row r="7870" spans="1:10" ht="12.75">
      <c r="A7870" s="118" t="s">
        <v>27724</v>
      </c>
      <c r="B7870" s="118" t="s">
        <v>27725</v>
      </c>
      <c r="C7870" s="118" t="b">
        <v>0</v>
      </c>
      <c r="D7870" s="118" t="e">
        <f t="shared" ca="1" si="1"/>
        <v>#NAME?</v>
      </c>
      <c r="E7870" s="118" t="s">
        <v>27721</v>
      </c>
      <c r="F7870" s="118" t="s">
        <v>27726</v>
      </c>
      <c r="G7870" s="118"/>
      <c r="H7870" s="118" t="s">
        <v>4278</v>
      </c>
      <c r="I7870" s="127" t="s">
        <v>27723</v>
      </c>
      <c r="J7870" s="118"/>
    </row>
    <row r="7871" spans="1:10" ht="12.75">
      <c r="A7871" s="118" t="s">
        <v>989</v>
      </c>
      <c r="B7871" s="118" t="s">
        <v>27727</v>
      </c>
      <c r="C7871" s="118" t="b">
        <v>0</v>
      </c>
      <c r="D7871" s="118" t="e">
        <f t="shared" ca="1" si="1"/>
        <v>#NAME?</v>
      </c>
      <c r="E7871" s="118" t="s">
        <v>27728</v>
      </c>
      <c r="F7871" s="118" t="s">
        <v>27729</v>
      </c>
      <c r="G7871" s="118"/>
      <c r="H7871" s="118" t="s">
        <v>4305</v>
      </c>
      <c r="I7871" s="118" t="s">
        <v>7820</v>
      </c>
      <c r="J7871" s="118" t="s">
        <v>7820</v>
      </c>
    </row>
    <row r="7872" spans="1:10" ht="12.75">
      <c r="A7872" s="118" t="s">
        <v>989</v>
      </c>
      <c r="B7872" s="118" t="s">
        <v>27730</v>
      </c>
      <c r="C7872" s="118" t="b">
        <v>0</v>
      </c>
      <c r="D7872" s="118" t="e">
        <f t="shared" ca="1" si="1"/>
        <v>#NAME?</v>
      </c>
      <c r="E7872" s="118" t="s">
        <v>27728</v>
      </c>
      <c r="F7872" s="118" t="s">
        <v>27731</v>
      </c>
      <c r="G7872" s="118"/>
      <c r="H7872" s="118" t="s">
        <v>4485</v>
      </c>
      <c r="I7872" s="118" t="s">
        <v>7820</v>
      </c>
      <c r="J7872" s="118" t="s">
        <v>7820</v>
      </c>
    </row>
    <row r="7873" spans="1:10" ht="12.75">
      <c r="A7873" s="118" t="s">
        <v>27732</v>
      </c>
      <c r="B7873" s="118" t="s">
        <v>27733</v>
      </c>
      <c r="C7873" s="118" t="b">
        <v>0</v>
      </c>
      <c r="D7873" s="118" t="e">
        <f t="shared" ca="1" si="1"/>
        <v>#NAME?</v>
      </c>
      <c r="E7873" s="118" t="s">
        <v>27728</v>
      </c>
      <c r="F7873" s="118" t="s">
        <v>27734</v>
      </c>
      <c r="G7873" s="118"/>
      <c r="H7873" s="118" t="s">
        <v>54</v>
      </c>
      <c r="I7873" s="118" t="s">
        <v>9131</v>
      </c>
      <c r="J7873" s="118" t="s">
        <v>7622</v>
      </c>
    </row>
    <row r="7874" spans="1:10" ht="12.75">
      <c r="A7874" s="118" t="s">
        <v>870</v>
      </c>
      <c r="B7874" s="118" t="s">
        <v>7652</v>
      </c>
      <c r="C7874" s="118" t="b">
        <v>0</v>
      </c>
      <c r="D7874" s="118" t="e">
        <f t="shared" ca="1" si="1"/>
        <v>#NAME?</v>
      </c>
      <c r="E7874" s="118" t="s">
        <v>27728</v>
      </c>
      <c r="F7874" s="118" t="s">
        <v>27735</v>
      </c>
      <c r="G7874" s="118"/>
      <c r="H7874" s="118" t="s">
        <v>5607</v>
      </c>
      <c r="I7874" s="118" t="s">
        <v>7820</v>
      </c>
      <c r="J7874" s="118" t="s">
        <v>7820</v>
      </c>
    </row>
    <row r="7875" spans="1:10" ht="12.75">
      <c r="A7875" s="118" t="s">
        <v>1414</v>
      </c>
      <c r="B7875" s="118" t="s">
        <v>27736</v>
      </c>
      <c r="C7875" s="118" t="b">
        <v>0</v>
      </c>
      <c r="D7875" s="118" t="e">
        <f t="shared" ca="1" si="1"/>
        <v>#NAME?</v>
      </c>
      <c r="E7875" s="118" t="s">
        <v>27728</v>
      </c>
      <c r="F7875" s="118" t="s">
        <v>27737</v>
      </c>
      <c r="G7875" s="118"/>
      <c r="H7875" s="118" t="s">
        <v>4227</v>
      </c>
      <c r="I7875" s="118" t="s">
        <v>7820</v>
      </c>
      <c r="J7875" s="118" t="s">
        <v>7820</v>
      </c>
    </row>
    <row r="7876" spans="1:10" ht="12.75">
      <c r="A7876" s="118" t="s">
        <v>13705</v>
      </c>
      <c r="B7876" s="118" t="s">
        <v>27738</v>
      </c>
      <c r="C7876" s="118" t="b">
        <v>0</v>
      </c>
      <c r="D7876" s="118" t="e">
        <f t="shared" ca="1" si="1"/>
        <v>#NAME?</v>
      </c>
      <c r="E7876" s="118" t="s">
        <v>27728</v>
      </c>
      <c r="F7876" s="118" t="s">
        <v>27739</v>
      </c>
      <c r="G7876" s="118"/>
      <c r="H7876" s="118" t="s">
        <v>27740</v>
      </c>
      <c r="I7876" s="118" t="s">
        <v>7820</v>
      </c>
      <c r="J7876" s="118" t="s">
        <v>7820</v>
      </c>
    </row>
    <row r="7877" spans="1:10" ht="12.75">
      <c r="A7877" s="118" t="s">
        <v>1484</v>
      </c>
      <c r="B7877" s="118" t="s">
        <v>27741</v>
      </c>
      <c r="C7877" s="118" t="b">
        <v>0</v>
      </c>
      <c r="D7877" s="118" t="e">
        <f t="shared" ca="1" si="1"/>
        <v>#NAME?</v>
      </c>
      <c r="E7877" s="118" t="s">
        <v>27728</v>
      </c>
      <c r="F7877" s="118" t="s">
        <v>27742</v>
      </c>
      <c r="G7877" s="118"/>
      <c r="H7877" s="118" t="s">
        <v>4227</v>
      </c>
      <c r="I7877" s="118" t="s">
        <v>7820</v>
      </c>
      <c r="J7877" s="118" t="s">
        <v>7820</v>
      </c>
    </row>
    <row r="7878" spans="1:10" ht="12.75">
      <c r="A7878" s="118" t="s">
        <v>27743</v>
      </c>
      <c r="B7878" s="118" t="s">
        <v>27744</v>
      </c>
      <c r="C7878" s="118" t="b">
        <v>0</v>
      </c>
      <c r="D7878" s="118" t="e">
        <f t="shared" ca="1" si="1"/>
        <v>#NAME?</v>
      </c>
      <c r="E7878" s="118" t="s">
        <v>27728</v>
      </c>
      <c r="F7878" s="118" t="s">
        <v>27745</v>
      </c>
      <c r="G7878" s="118"/>
      <c r="H7878" s="118" t="s">
        <v>8144</v>
      </c>
      <c r="I7878" s="118" t="s">
        <v>7820</v>
      </c>
      <c r="J7878" s="118" t="s">
        <v>7820</v>
      </c>
    </row>
    <row r="7879" spans="1:10" ht="12.75">
      <c r="A7879" s="118" t="s">
        <v>2013</v>
      </c>
      <c r="B7879" s="118" t="s">
        <v>11125</v>
      </c>
      <c r="C7879" s="118" t="b">
        <v>0</v>
      </c>
      <c r="D7879" s="118" t="e">
        <f t="shared" ca="1" si="1"/>
        <v>#NAME?</v>
      </c>
      <c r="E7879" s="118" t="s">
        <v>27728</v>
      </c>
      <c r="F7879" s="118" t="s">
        <v>27746</v>
      </c>
      <c r="G7879" s="118"/>
      <c r="H7879" s="118" t="s">
        <v>8144</v>
      </c>
      <c r="I7879" s="118" t="s">
        <v>7820</v>
      </c>
      <c r="J7879" s="118" t="s">
        <v>7820</v>
      </c>
    </row>
    <row r="7880" spans="1:10" ht="12.75">
      <c r="A7880" s="118" t="s">
        <v>1069</v>
      </c>
      <c r="B7880" s="118" t="s">
        <v>27747</v>
      </c>
      <c r="C7880" s="118" t="b">
        <v>0</v>
      </c>
      <c r="D7880" s="118" t="e">
        <f t="shared" ca="1" si="1"/>
        <v>#NAME?</v>
      </c>
      <c r="E7880" s="118" t="s">
        <v>27728</v>
      </c>
      <c r="F7880" s="118" t="s">
        <v>27748</v>
      </c>
      <c r="G7880" s="118"/>
      <c r="H7880" s="118" t="s">
        <v>4227</v>
      </c>
      <c r="I7880" s="118" t="s">
        <v>7820</v>
      </c>
      <c r="J7880" s="118" t="s">
        <v>7820</v>
      </c>
    </row>
    <row r="7881" spans="1:10" ht="12.75">
      <c r="A7881" s="118" t="s">
        <v>27749</v>
      </c>
      <c r="B7881" s="118" t="s">
        <v>27750</v>
      </c>
      <c r="C7881" s="118" t="b">
        <v>0</v>
      </c>
      <c r="D7881" s="118" t="e">
        <f t="shared" ca="1" si="1"/>
        <v>#NAME?</v>
      </c>
      <c r="E7881" s="118" t="s">
        <v>27728</v>
      </c>
      <c r="F7881" s="118" t="s">
        <v>27751</v>
      </c>
      <c r="G7881" s="118"/>
      <c r="H7881" s="118" t="s">
        <v>54</v>
      </c>
      <c r="I7881" s="118" t="s">
        <v>7820</v>
      </c>
      <c r="J7881" s="118" t="s">
        <v>7820</v>
      </c>
    </row>
    <row r="7882" spans="1:10" ht="12.75">
      <c r="A7882" s="118" t="s">
        <v>27752</v>
      </c>
      <c r="B7882" s="118" t="s">
        <v>13634</v>
      </c>
      <c r="C7882" s="118" t="b">
        <v>0</v>
      </c>
      <c r="D7882" s="118" t="e">
        <f t="shared" ca="1" si="1"/>
        <v>#NAME?</v>
      </c>
      <c r="E7882" s="118" t="s">
        <v>27728</v>
      </c>
      <c r="F7882" s="118" t="s">
        <v>27753</v>
      </c>
      <c r="G7882" s="118"/>
      <c r="H7882" s="118" t="s">
        <v>8144</v>
      </c>
      <c r="I7882" s="118" t="s">
        <v>7820</v>
      </c>
      <c r="J7882" s="118" t="s">
        <v>7820</v>
      </c>
    </row>
    <row r="7883" spans="1:10" ht="12.75">
      <c r="A7883" s="118" t="s">
        <v>1933</v>
      </c>
      <c r="B7883" s="118" t="s">
        <v>27754</v>
      </c>
      <c r="C7883" s="118" t="b">
        <v>0</v>
      </c>
      <c r="D7883" s="118" t="e">
        <f t="shared" ca="1" si="1"/>
        <v>#NAME?</v>
      </c>
      <c r="E7883" s="118" t="s">
        <v>27728</v>
      </c>
      <c r="F7883" s="118" t="s">
        <v>27755</v>
      </c>
      <c r="G7883" s="118"/>
      <c r="H7883" s="118" t="s">
        <v>54</v>
      </c>
      <c r="I7883" s="118" t="s">
        <v>7820</v>
      </c>
      <c r="J7883" s="118" t="s">
        <v>7820</v>
      </c>
    </row>
    <row r="7884" spans="1:10" ht="12.75">
      <c r="A7884" s="118" t="s">
        <v>27756</v>
      </c>
      <c r="B7884" s="118" t="s">
        <v>13088</v>
      </c>
      <c r="C7884" s="118" t="b">
        <v>0</v>
      </c>
      <c r="D7884" s="118" t="e">
        <f t="shared" ca="1" si="1"/>
        <v>#NAME?</v>
      </c>
      <c r="E7884" s="118" t="s">
        <v>27728</v>
      </c>
      <c r="F7884" s="118" t="s">
        <v>27757</v>
      </c>
      <c r="G7884" s="118"/>
      <c r="H7884" s="118" t="s">
        <v>4872</v>
      </c>
      <c r="I7884" s="118" t="s">
        <v>7820</v>
      </c>
      <c r="J7884" s="118" t="s">
        <v>7820</v>
      </c>
    </row>
    <row r="7885" spans="1:10" ht="12.75">
      <c r="A7885" s="118" t="s">
        <v>27758</v>
      </c>
      <c r="B7885" s="118" t="s">
        <v>27759</v>
      </c>
      <c r="C7885" s="118" t="b">
        <v>0</v>
      </c>
      <c r="D7885" s="118" t="e">
        <f t="shared" ca="1" si="1"/>
        <v>#NAME?</v>
      </c>
      <c r="E7885" s="118" t="s">
        <v>27760</v>
      </c>
      <c r="F7885" s="118" t="s">
        <v>27761</v>
      </c>
      <c r="G7885" s="118"/>
      <c r="H7885" s="118" t="s">
        <v>8656</v>
      </c>
      <c r="I7885" s="118" t="s">
        <v>27762</v>
      </c>
      <c r="J7885" s="118" t="s">
        <v>10551</v>
      </c>
    </row>
    <row r="7886" spans="1:10" ht="12.75">
      <c r="A7886" s="118" t="s">
        <v>989</v>
      </c>
      <c r="B7886" s="118" t="s">
        <v>13826</v>
      </c>
      <c r="C7886" s="118" t="b">
        <v>0</v>
      </c>
      <c r="D7886" s="118" t="e">
        <f t="shared" ca="1" si="1"/>
        <v>#NAME?</v>
      </c>
      <c r="E7886" s="118" t="s">
        <v>27763</v>
      </c>
      <c r="F7886" s="118" t="s">
        <v>27764</v>
      </c>
      <c r="G7886" s="118"/>
      <c r="H7886" s="118" t="s">
        <v>5961</v>
      </c>
      <c r="I7886" s="118" t="s">
        <v>7642</v>
      </c>
      <c r="J7886" s="118"/>
    </row>
    <row r="7887" spans="1:10" ht="12.75">
      <c r="A7887" s="118" t="s">
        <v>814</v>
      </c>
      <c r="B7887" s="118" t="s">
        <v>27765</v>
      </c>
      <c r="C7887" s="118" t="b">
        <v>0</v>
      </c>
      <c r="D7887" s="118" t="e">
        <f t="shared" ca="1" si="1"/>
        <v>#NAME?</v>
      </c>
      <c r="E7887" s="118" t="s">
        <v>27763</v>
      </c>
      <c r="F7887" s="118" t="s">
        <v>27766</v>
      </c>
      <c r="G7887" s="118"/>
      <c r="H7887" s="118" t="s">
        <v>54</v>
      </c>
      <c r="I7887" s="118" t="s">
        <v>7642</v>
      </c>
      <c r="J7887" s="118"/>
    </row>
    <row r="7888" spans="1:10" ht="12.75">
      <c r="A7888" s="118" t="s">
        <v>8748</v>
      </c>
      <c r="B7888" s="118" t="s">
        <v>26813</v>
      </c>
      <c r="C7888" s="118" t="b">
        <v>0</v>
      </c>
      <c r="D7888" s="118" t="e">
        <f t="shared" ca="1" si="1"/>
        <v>#NAME?</v>
      </c>
      <c r="E7888" s="118" t="s">
        <v>27763</v>
      </c>
      <c r="F7888" s="118" t="s">
        <v>27767</v>
      </c>
      <c r="G7888" s="118"/>
      <c r="H7888" s="118" t="s">
        <v>54</v>
      </c>
      <c r="I7888" s="118" t="s">
        <v>7642</v>
      </c>
      <c r="J7888" s="118"/>
    </row>
    <row r="7889" spans="1:10" ht="12.75">
      <c r="A7889" s="118" t="s">
        <v>1666</v>
      </c>
      <c r="B7889" s="118" t="s">
        <v>27768</v>
      </c>
      <c r="C7889" s="118" t="b">
        <v>0</v>
      </c>
      <c r="D7889" s="118" t="e">
        <f t="shared" ca="1" si="1"/>
        <v>#NAME?</v>
      </c>
      <c r="E7889" s="118" t="s">
        <v>27763</v>
      </c>
      <c r="F7889" s="118" t="s">
        <v>27769</v>
      </c>
      <c r="G7889" s="118"/>
      <c r="H7889" s="118" t="s">
        <v>54</v>
      </c>
      <c r="I7889" s="118" t="s">
        <v>7642</v>
      </c>
      <c r="J7889" s="118"/>
    </row>
    <row r="7890" spans="1:10" ht="12.75">
      <c r="A7890" s="118" t="s">
        <v>11077</v>
      </c>
      <c r="B7890" s="118" t="s">
        <v>9885</v>
      </c>
      <c r="C7890" s="118" t="b">
        <v>0</v>
      </c>
      <c r="D7890" s="118" t="e">
        <f t="shared" ca="1" si="1"/>
        <v>#NAME?</v>
      </c>
      <c r="E7890" s="118" t="s">
        <v>27763</v>
      </c>
      <c r="F7890" s="118" t="s">
        <v>27770</v>
      </c>
      <c r="G7890" s="118"/>
      <c r="H7890" s="118" t="s">
        <v>27771</v>
      </c>
      <c r="I7890" s="118" t="s">
        <v>7642</v>
      </c>
      <c r="J7890" s="118"/>
    </row>
    <row r="7891" spans="1:10" ht="12.75">
      <c r="A7891" s="118" t="s">
        <v>7966</v>
      </c>
      <c r="B7891" s="118" t="s">
        <v>8550</v>
      </c>
      <c r="C7891" s="118" t="b">
        <v>0</v>
      </c>
      <c r="D7891" s="118" t="e">
        <f t="shared" ca="1" si="1"/>
        <v>#NAME?</v>
      </c>
      <c r="E7891" s="118" t="s">
        <v>27763</v>
      </c>
      <c r="F7891" s="118" t="s">
        <v>27772</v>
      </c>
      <c r="G7891" s="118"/>
      <c r="H7891" s="118" t="s">
        <v>27771</v>
      </c>
      <c r="I7891" s="118" t="s">
        <v>7642</v>
      </c>
      <c r="J7891" s="118"/>
    </row>
    <row r="7892" spans="1:10" ht="12.75">
      <c r="A7892" s="118" t="s">
        <v>2561</v>
      </c>
      <c r="B7892" s="118" t="s">
        <v>27773</v>
      </c>
      <c r="C7892" s="118" t="b">
        <v>0</v>
      </c>
      <c r="D7892" s="118" t="e">
        <f t="shared" ca="1" si="1"/>
        <v>#NAME?</v>
      </c>
      <c r="E7892" s="118" t="s">
        <v>27763</v>
      </c>
      <c r="F7892" s="118" t="s">
        <v>27774</v>
      </c>
      <c r="G7892" s="118"/>
      <c r="H7892" s="118" t="s">
        <v>4551</v>
      </c>
      <c r="I7892" s="118" t="s">
        <v>7642</v>
      </c>
      <c r="J7892" s="118"/>
    </row>
    <row r="7893" spans="1:10" ht="12.75">
      <c r="A7893" s="118" t="s">
        <v>1124</v>
      </c>
      <c r="B7893" s="118" t="s">
        <v>27775</v>
      </c>
      <c r="C7893" s="118" t="b">
        <v>0</v>
      </c>
      <c r="D7893" s="118" t="e">
        <f t="shared" ca="1" si="1"/>
        <v>#NAME?</v>
      </c>
      <c r="E7893" s="118" t="s">
        <v>27763</v>
      </c>
      <c r="F7893" s="118" t="s">
        <v>27776</v>
      </c>
      <c r="G7893" s="118"/>
      <c r="H7893" s="118" t="s">
        <v>5368</v>
      </c>
      <c r="I7893" s="118" t="s">
        <v>7642</v>
      </c>
      <c r="J7893" s="118"/>
    </row>
    <row r="7894" spans="1:10" ht="12.75">
      <c r="A7894" s="118" t="s">
        <v>1124</v>
      </c>
      <c r="B7894" s="118" t="s">
        <v>27777</v>
      </c>
      <c r="C7894" s="118" t="b">
        <v>0</v>
      </c>
      <c r="D7894" s="118" t="e">
        <f t="shared" ca="1" si="1"/>
        <v>#NAME?</v>
      </c>
      <c r="E7894" s="118" t="s">
        <v>27763</v>
      </c>
      <c r="F7894" s="118" t="s">
        <v>27778</v>
      </c>
      <c r="G7894" s="118"/>
      <c r="H7894" s="118" t="s">
        <v>5961</v>
      </c>
      <c r="I7894" s="118" t="s">
        <v>7642</v>
      </c>
      <c r="J7894" s="118"/>
    </row>
    <row r="7895" spans="1:10" ht="12.75">
      <c r="A7895" s="118" t="s">
        <v>1240</v>
      </c>
      <c r="B7895" s="118" t="s">
        <v>27779</v>
      </c>
      <c r="C7895" s="118" t="b">
        <v>0</v>
      </c>
      <c r="D7895" s="118" t="e">
        <f t="shared" ca="1" si="1"/>
        <v>#NAME?</v>
      </c>
      <c r="E7895" s="118" t="s">
        <v>27763</v>
      </c>
      <c r="F7895" s="118" t="s">
        <v>27780</v>
      </c>
      <c r="G7895" s="118"/>
      <c r="H7895" s="118" t="s">
        <v>5368</v>
      </c>
      <c r="I7895" s="118" t="s">
        <v>7642</v>
      </c>
      <c r="J7895" s="118"/>
    </row>
    <row r="7896" spans="1:10" ht="12.75">
      <c r="A7896" s="118" t="s">
        <v>12397</v>
      </c>
      <c r="B7896" s="118" t="s">
        <v>27781</v>
      </c>
      <c r="C7896" s="118" t="b">
        <v>0</v>
      </c>
      <c r="D7896" s="118" t="e">
        <f t="shared" ca="1" si="1"/>
        <v>#NAME?</v>
      </c>
      <c r="E7896" s="118" t="s">
        <v>27763</v>
      </c>
      <c r="F7896" s="118" t="s">
        <v>27782</v>
      </c>
      <c r="G7896" s="118"/>
      <c r="H7896" s="118" t="s">
        <v>27783</v>
      </c>
      <c r="I7896" s="118" t="s">
        <v>7642</v>
      </c>
      <c r="J7896" s="118"/>
    </row>
    <row r="7897" spans="1:10" ht="12.75">
      <c r="A7897" s="118" t="s">
        <v>882</v>
      </c>
      <c r="B7897" s="118" t="s">
        <v>22628</v>
      </c>
      <c r="C7897" s="118" t="b">
        <v>0</v>
      </c>
      <c r="D7897" s="118" t="e">
        <f t="shared" ca="1" si="1"/>
        <v>#NAME?</v>
      </c>
      <c r="E7897" s="118" t="s">
        <v>27763</v>
      </c>
      <c r="F7897" s="118" t="s">
        <v>27784</v>
      </c>
      <c r="G7897" s="118"/>
      <c r="H7897" s="118" t="s">
        <v>27783</v>
      </c>
      <c r="I7897" s="118" t="s">
        <v>7642</v>
      </c>
      <c r="J7897" s="118"/>
    </row>
    <row r="7898" spans="1:10" ht="12.75">
      <c r="A7898" s="118" t="s">
        <v>2290</v>
      </c>
      <c r="B7898" s="118" t="s">
        <v>27785</v>
      </c>
      <c r="C7898" s="118" t="b">
        <v>0</v>
      </c>
      <c r="D7898" s="118" t="e">
        <f t="shared" ca="1" si="1"/>
        <v>#NAME?</v>
      </c>
      <c r="E7898" s="118" t="s">
        <v>27763</v>
      </c>
      <c r="F7898" s="118" t="s">
        <v>27786</v>
      </c>
      <c r="G7898" s="118"/>
      <c r="H7898" s="118" t="s">
        <v>5279</v>
      </c>
      <c r="I7898" s="118" t="s">
        <v>7642</v>
      </c>
      <c r="J7898" s="118"/>
    </row>
    <row r="7899" spans="1:10" ht="12.75">
      <c r="A7899" s="118" t="s">
        <v>8031</v>
      </c>
      <c r="B7899" s="118" t="s">
        <v>27787</v>
      </c>
      <c r="C7899" s="118" t="b">
        <v>0</v>
      </c>
      <c r="D7899" s="118" t="e">
        <f t="shared" ca="1" si="1"/>
        <v>#NAME?</v>
      </c>
      <c r="E7899" s="118" t="s">
        <v>27763</v>
      </c>
      <c r="F7899" s="118" t="s">
        <v>27788</v>
      </c>
      <c r="G7899" s="118"/>
      <c r="H7899" s="118" t="s">
        <v>54</v>
      </c>
      <c r="I7899" s="118" t="s">
        <v>7642</v>
      </c>
      <c r="J7899" s="118"/>
    </row>
    <row r="7900" spans="1:10" ht="12.75">
      <c r="A7900" s="118" t="s">
        <v>995</v>
      </c>
      <c r="B7900" s="118" t="s">
        <v>27789</v>
      </c>
      <c r="C7900" s="118" t="b">
        <v>0</v>
      </c>
      <c r="D7900" s="118" t="e">
        <f t="shared" ca="1" si="1"/>
        <v>#NAME?</v>
      </c>
      <c r="E7900" s="118" t="s">
        <v>27763</v>
      </c>
      <c r="F7900" s="118" t="s">
        <v>27790</v>
      </c>
      <c r="G7900" s="118"/>
      <c r="H7900" s="118" t="s">
        <v>11606</v>
      </c>
      <c r="I7900" s="118" t="s">
        <v>7642</v>
      </c>
      <c r="J7900" s="118"/>
    </row>
    <row r="7901" spans="1:10" ht="12.75">
      <c r="A7901" s="118" t="s">
        <v>1666</v>
      </c>
      <c r="B7901" s="118" t="s">
        <v>18556</v>
      </c>
      <c r="C7901" s="118" t="b">
        <v>0</v>
      </c>
      <c r="D7901" s="118" t="e">
        <f t="shared" ca="1" si="1"/>
        <v>#NAME?</v>
      </c>
      <c r="E7901" s="118" t="s">
        <v>27791</v>
      </c>
      <c r="F7901" s="118" t="s">
        <v>27792</v>
      </c>
      <c r="G7901" s="118"/>
      <c r="H7901" s="118" t="s">
        <v>54</v>
      </c>
      <c r="I7901" s="118" t="s">
        <v>10210</v>
      </c>
      <c r="J7901" s="118" t="s">
        <v>8625</v>
      </c>
    </row>
    <row r="7902" spans="1:10" ht="12.75">
      <c r="A7902" s="118" t="s">
        <v>10986</v>
      </c>
      <c r="B7902" s="118" t="s">
        <v>27793</v>
      </c>
      <c r="C7902" s="118" t="b">
        <v>0</v>
      </c>
      <c r="D7902" s="118" t="e">
        <f t="shared" ca="1" si="1"/>
        <v>#NAME?</v>
      </c>
      <c r="E7902" s="118" t="s">
        <v>27791</v>
      </c>
      <c r="F7902" s="118" t="s">
        <v>27794</v>
      </c>
      <c r="G7902" s="118"/>
      <c r="H7902" s="118" t="s">
        <v>12015</v>
      </c>
      <c r="I7902" s="118" t="s">
        <v>22145</v>
      </c>
      <c r="J7902" s="118" t="s">
        <v>7622</v>
      </c>
    </row>
    <row r="7903" spans="1:10" ht="12.75">
      <c r="A7903" s="118" t="s">
        <v>27795</v>
      </c>
      <c r="B7903" s="118" t="s">
        <v>15433</v>
      </c>
      <c r="C7903" s="118" t="b">
        <v>0</v>
      </c>
      <c r="D7903" s="118" t="e">
        <f t="shared" ca="1" si="1"/>
        <v>#NAME?</v>
      </c>
      <c r="E7903" s="118" t="s">
        <v>27796</v>
      </c>
      <c r="F7903" s="118" t="s">
        <v>27797</v>
      </c>
      <c r="G7903" s="118"/>
      <c r="H7903" s="118" t="s">
        <v>27798</v>
      </c>
      <c r="I7903" s="118" t="s">
        <v>10184</v>
      </c>
      <c r="J7903" s="118" t="s">
        <v>10185</v>
      </c>
    </row>
    <row r="7904" spans="1:10" ht="12.75">
      <c r="A7904" s="118" t="s">
        <v>2567</v>
      </c>
      <c r="B7904" s="118" t="s">
        <v>27799</v>
      </c>
      <c r="C7904" s="118" t="b">
        <v>0</v>
      </c>
      <c r="D7904" s="118" t="e">
        <f t="shared" ca="1" si="1"/>
        <v>#NAME?</v>
      </c>
      <c r="E7904" s="118" t="s">
        <v>27796</v>
      </c>
      <c r="F7904" s="118" t="s">
        <v>27800</v>
      </c>
      <c r="G7904" s="118"/>
      <c r="H7904" s="118" t="s">
        <v>7611</v>
      </c>
      <c r="I7904" s="118" t="s">
        <v>10184</v>
      </c>
      <c r="J7904" s="118" t="s">
        <v>10185</v>
      </c>
    </row>
    <row r="7905" spans="1:10" ht="12.75">
      <c r="A7905" s="118" t="s">
        <v>798</v>
      </c>
      <c r="B7905" s="118" t="s">
        <v>27801</v>
      </c>
      <c r="C7905" s="118" t="b">
        <v>0</v>
      </c>
      <c r="D7905" s="118" t="e">
        <f t="shared" ca="1" si="1"/>
        <v>#NAME?</v>
      </c>
      <c r="E7905" s="118" t="s">
        <v>27796</v>
      </c>
      <c r="F7905" s="118" t="s">
        <v>27802</v>
      </c>
      <c r="G7905" s="118"/>
      <c r="H7905" s="118" t="s">
        <v>27798</v>
      </c>
      <c r="I7905" s="118" t="s">
        <v>10184</v>
      </c>
      <c r="J7905" s="118" t="s">
        <v>10185</v>
      </c>
    </row>
    <row r="7906" spans="1:10" ht="12.75">
      <c r="A7906" s="118" t="s">
        <v>1573</v>
      </c>
      <c r="B7906" s="118" t="s">
        <v>12543</v>
      </c>
      <c r="C7906" s="118" t="b">
        <v>0</v>
      </c>
      <c r="D7906" s="118" t="e">
        <f t="shared" ca="1" si="1"/>
        <v>#NAME?</v>
      </c>
      <c r="E7906" s="118" t="s">
        <v>27803</v>
      </c>
      <c r="F7906" s="118" t="s">
        <v>27804</v>
      </c>
      <c r="G7906" s="118"/>
      <c r="H7906" s="118" t="s">
        <v>6031</v>
      </c>
      <c r="I7906" s="118" t="s">
        <v>27805</v>
      </c>
      <c r="J7906" s="127" t="s">
        <v>8537</v>
      </c>
    </row>
    <row r="7907" spans="1:10" ht="12.75">
      <c r="A7907" s="118" t="s">
        <v>798</v>
      </c>
      <c r="B7907" s="118" t="s">
        <v>27806</v>
      </c>
      <c r="C7907" s="118" t="b">
        <v>0</v>
      </c>
      <c r="D7907" s="118" t="e">
        <f t="shared" ca="1" si="1"/>
        <v>#NAME?</v>
      </c>
      <c r="E7907" s="118" t="s">
        <v>27803</v>
      </c>
      <c r="F7907" s="118" t="s">
        <v>27807</v>
      </c>
      <c r="G7907" s="118"/>
      <c r="H7907" s="118" t="s">
        <v>4485</v>
      </c>
      <c r="I7907" s="118" t="s">
        <v>27805</v>
      </c>
      <c r="J7907" s="127" t="s">
        <v>8537</v>
      </c>
    </row>
    <row r="7908" spans="1:10" ht="12.75">
      <c r="A7908" s="118" t="s">
        <v>1704</v>
      </c>
      <c r="B7908" s="118" t="s">
        <v>12798</v>
      </c>
      <c r="C7908" s="118" t="b">
        <v>0</v>
      </c>
      <c r="D7908" s="118" t="e">
        <f t="shared" ca="1" si="1"/>
        <v>#NAME?</v>
      </c>
      <c r="E7908" s="118" t="s">
        <v>27808</v>
      </c>
      <c r="F7908" s="118" t="s">
        <v>27809</v>
      </c>
      <c r="G7908" s="118"/>
      <c r="H7908" s="118" t="s">
        <v>4278</v>
      </c>
      <c r="I7908" s="118" t="s">
        <v>7590</v>
      </c>
      <c r="J7908" s="118" t="s">
        <v>7591</v>
      </c>
    </row>
    <row r="7909" spans="1:10" ht="12.75">
      <c r="A7909" s="118" t="s">
        <v>1666</v>
      </c>
      <c r="B7909" s="118" t="s">
        <v>27810</v>
      </c>
      <c r="C7909" s="118" t="b">
        <v>0</v>
      </c>
      <c r="D7909" s="118" t="e">
        <f t="shared" ca="1" si="1"/>
        <v>#NAME?</v>
      </c>
      <c r="E7909" s="118" t="s">
        <v>27808</v>
      </c>
      <c r="F7909" s="118" t="s">
        <v>27811</v>
      </c>
      <c r="G7909" s="118"/>
      <c r="H7909" s="118" t="s">
        <v>4278</v>
      </c>
      <c r="I7909" s="118" t="s">
        <v>7590</v>
      </c>
      <c r="J7909" s="118" t="s">
        <v>7591</v>
      </c>
    </row>
    <row r="7910" spans="1:10" ht="12.75">
      <c r="A7910" s="118" t="s">
        <v>12113</v>
      </c>
      <c r="B7910" s="118" t="s">
        <v>27812</v>
      </c>
      <c r="C7910" s="118" t="b">
        <v>0</v>
      </c>
      <c r="D7910" s="118" t="e">
        <f t="shared" ca="1" si="1"/>
        <v>#NAME?</v>
      </c>
      <c r="E7910" s="118" t="s">
        <v>27808</v>
      </c>
      <c r="F7910" s="118" t="s">
        <v>27813</v>
      </c>
      <c r="G7910" s="118"/>
      <c r="H7910" s="118" t="s">
        <v>14123</v>
      </c>
      <c r="I7910" s="118" t="s">
        <v>7590</v>
      </c>
      <c r="J7910" s="118" t="s">
        <v>7591</v>
      </c>
    </row>
    <row r="7911" spans="1:10" ht="12.75">
      <c r="A7911" s="118" t="s">
        <v>27814</v>
      </c>
      <c r="B7911" s="118" t="s">
        <v>2641</v>
      </c>
      <c r="C7911" s="118" t="b">
        <v>0</v>
      </c>
      <c r="D7911" s="118" t="e">
        <f t="shared" ca="1" si="1"/>
        <v>#NAME?</v>
      </c>
      <c r="E7911" s="118" t="s">
        <v>27808</v>
      </c>
      <c r="F7911" s="118" t="s">
        <v>27815</v>
      </c>
      <c r="G7911" s="118"/>
      <c r="H7911" s="118" t="s">
        <v>5607</v>
      </c>
      <c r="I7911" s="118" t="s">
        <v>7590</v>
      </c>
      <c r="J7911" s="118" t="s">
        <v>7591</v>
      </c>
    </row>
    <row r="7912" spans="1:10" ht="12.75">
      <c r="A7912" s="118" t="s">
        <v>11329</v>
      </c>
      <c r="B7912" s="118" t="s">
        <v>22512</v>
      </c>
      <c r="C7912" s="118" t="b">
        <v>0</v>
      </c>
      <c r="D7912" s="118" t="e">
        <f t="shared" ca="1" si="1"/>
        <v>#NAME?</v>
      </c>
      <c r="E7912" s="118" t="s">
        <v>27808</v>
      </c>
      <c r="F7912" s="118" t="s">
        <v>27816</v>
      </c>
      <c r="G7912" s="118"/>
      <c r="H7912" s="118" t="s">
        <v>4278</v>
      </c>
      <c r="I7912" s="118" t="s">
        <v>7590</v>
      </c>
      <c r="J7912" s="118" t="s">
        <v>7591</v>
      </c>
    </row>
    <row r="7913" spans="1:10" ht="12.75">
      <c r="A7913" s="118" t="s">
        <v>836</v>
      </c>
      <c r="B7913" s="118" t="s">
        <v>2140</v>
      </c>
      <c r="C7913" s="118" t="b">
        <v>0</v>
      </c>
      <c r="D7913" s="118" t="e">
        <f t="shared" ca="1" si="1"/>
        <v>#NAME?</v>
      </c>
      <c r="E7913" s="118" t="s">
        <v>27808</v>
      </c>
      <c r="F7913" s="118" t="s">
        <v>27817</v>
      </c>
      <c r="G7913" s="118"/>
      <c r="H7913" s="118" t="s">
        <v>4278</v>
      </c>
      <c r="I7913" s="118" t="s">
        <v>7590</v>
      </c>
      <c r="J7913" s="118" t="s">
        <v>7591</v>
      </c>
    </row>
    <row r="7914" spans="1:10" ht="12.75">
      <c r="A7914" s="118" t="s">
        <v>1591</v>
      </c>
      <c r="B7914" s="118" t="s">
        <v>11405</v>
      </c>
      <c r="C7914" s="118" t="b">
        <v>0</v>
      </c>
      <c r="D7914" s="118" t="e">
        <f t="shared" ca="1" si="1"/>
        <v>#NAME?</v>
      </c>
      <c r="E7914" s="118" t="s">
        <v>27808</v>
      </c>
      <c r="F7914" s="118" t="s">
        <v>27818</v>
      </c>
      <c r="G7914" s="118"/>
      <c r="H7914" s="118" t="s">
        <v>4278</v>
      </c>
      <c r="I7914" s="118" t="s">
        <v>3131</v>
      </c>
      <c r="J7914" s="118" t="s">
        <v>7622</v>
      </c>
    </row>
    <row r="7915" spans="1:10" ht="12.75">
      <c r="A7915" s="118" t="s">
        <v>27819</v>
      </c>
      <c r="B7915" s="118" t="s">
        <v>27820</v>
      </c>
      <c r="C7915" s="118" t="b">
        <v>0</v>
      </c>
      <c r="D7915" s="118" t="e">
        <f t="shared" ca="1" si="1"/>
        <v>#NAME?</v>
      </c>
      <c r="E7915" s="118" t="s">
        <v>27808</v>
      </c>
      <c r="F7915" s="118" t="s">
        <v>27821</v>
      </c>
      <c r="G7915" s="118"/>
      <c r="H7915" s="118" t="s">
        <v>4831</v>
      </c>
      <c r="I7915" s="118" t="s">
        <v>7590</v>
      </c>
      <c r="J7915" s="118" t="s">
        <v>7591</v>
      </c>
    </row>
    <row r="7916" spans="1:10" ht="12.75">
      <c r="A7916" s="118" t="s">
        <v>1069</v>
      </c>
      <c r="B7916" s="118" t="s">
        <v>27822</v>
      </c>
      <c r="C7916" s="118" t="b">
        <v>0</v>
      </c>
      <c r="D7916" s="118" t="e">
        <f t="shared" ca="1" si="1"/>
        <v>#NAME?</v>
      </c>
      <c r="E7916" s="118" t="s">
        <v>27808</v>
      </c>
      <c r="F7916" s="118" t="s">
        <v>27823</v>
      </c>
      <c r="G7916" s="118"/>
      <c r="H7916" s="118" t="s">
        <v>54</v>
      </c>
      <c r="I7916" s="118" t="s">
        <v>7590</v>
      </c>
      <c r="J7916" s="118" t="s">
        <v>7591</v>
      </c>
    </row>
    <row r="7917" spans="1:10" ht="12.75">
      <c r="A7917" s="118" t="s">
        <v>27824</v>
      </c>
      <c r="B7917" s="118" t="s">
        <v>27825</v>
      </c>
      <c r="C7917" s="118" t="b">
        <v>0</v>
      </c>
      <c r="D7917" s="118" t="e">
        <f t="shared" ca="1" si="1"/>
        <v>#NAME?</v>
      </c>
      <c r="E7917" s="118" t="s">
        <v>27808</v>
      </c>
      <c r="F7917" s="118" t="s">
        <v>27826</v>
      </c>
      <c r="G7917" s="118"/>
      <c r="H7917" s="118" t="s">
        <v>54</v>
      </c>
      <c r="I7917" s="118" t="s">
        <v>7590</v>
      </c>
      <c r="J7917" s="118" t="s">
        <v>7591</v>
      </c>
    </row>
    <row r="7918" spans="1:10" ht="12.75">
      <c r="A7918" s="118" t="s">
        <v>9328</v>
      </c>
      <c r="B7918" s="118" t="s">
        <v>9329</v>
      </c>
      <c r="C7918" s="118" t="b">
        <v>0</v>
      </c>
      <c r="D7918" s="118" t="e">
        <f t="shared" ca="1" si="1"/>
        <v>#NAME?</v>
      </c>
      <c r="E7918" s="118" t="s">
        <v>27827</v>
      </c>
      <c r="F7918" s="118" t="s">
        <v>27828</v>
      </c>
      <c r="G7918" s="118"/>
      <c r="H7918" s="118" t="s">
        <v>5607</v>
      </c>
      <c r="I7918" s="118" t="s">
        <v>7642</v>
      </c>
      <c r="J7918" s="118"/>
    </row>
    <row r="7919" spans="1:10" ht="12.75">
      <c r="A7919" s="118" t="s">
        <v>9021</v>
      </c>
      <c r="B7919" s="118" t="s">
        <v>8046</v>
      </c>
      <c r="C7919" s="118" t="b">
        <v>0</v>
      </c>
      <c r="D7919" s="118" t="e">
        <f t="shared" ca="1" si="1"/>
        <v>#NAME?</v>
      </c>
      <c r="E7919" s="118" t="s">
        <v>27827</v>
      </c>
      <c r="F7919" s="118" t="s">
        <v>27829</v>
      </c>
      <c r="G7919" s="118"/>
      <c r="H7919" s="118" t="s">
        <v>5607</v>
      </c>
      <c r="I7919" s="118" t="s">
        <v>7642</v>
      </c>
      <c r="J7919" s="118"/>
    </row>
    <row r="7920" spans="1:10" ht="12.75">
      <c r="A7920" s="118" t="s">
        <v>846</v>
      </c>
      <c r="B7920" s="118" t="s">
        <v>11830</v>
      </c>
      <c r="C7920" s="118" t="b">
        <v>0</v>
      </c>
      <c r="D7920" s="118" t="e">
        <f t="shared" ca="1" si="1"/>
        <v>#NAME?</v>
      </c>
      <c r="E7920" s="118" t="s">
        <v>27830</v>
      </c>
      <c r="F7920" s="118" t="s">
        <v>27831</v>
      </c>
      <c r="G7920" s="118"/>
      <c r="H7920" s="118" t="s">
        <v>5607</v>
      </c>
      <c r="I7920" s="118" t="s">
        <v>27832</v>
      </c>
      <c r="J7920" s="127" t="s">
        <v>8537</v>
      </c>
    </row>
    <row r="7921" spans="1:10" ht="12.75">
      <c r="A7921" s="118" t="s">
        <v>1544</v>
      </c>
      <c r="B7921" s="118" t="s">
        <v>16654</v>
      </c>
      <c r="C7921" s="118" t="b">
        <v>0</v>
      </c>
      <c r="D7921" s="118" t="e">
        <f t="shared" ca="1" si="1"/>
        <v>#NAME?</v>
      </c>
      <c r="E7921" s="118" t="s">
        <v>27830</v>
      </c>
      <c r="F7921" s="118" t="s">
        <v>27833</v>
      </c>
      <c r="G7921" s="118"/>
      <c r="H7921" s="118" t="s">
        <v>5607</v>
      </c>
      <c r="I7921" s="118" t="s">
        <v>27832</v>
      </c>
      <c r="J7921" s="127" t="s">
        <v>8537</v>
      </c>
    </row>
    <row r="7922" spans="1:10" ht="12.75">
      <c r="A7922" s="118" t="s">
        <v>11213</v>
      </c>
      <c r="B7922" s="118" t="s">
        <v>27834</v>
      </c>
      <c r="C7922" s="118" t="b">
        <v>0</v>
      </c>
      <c r="D7922" s="118" t="e">
        <f t="shared" ca="1" si="1"/>
        <v>#NAME?</v>
      </c>
      <c r="E7922" s="118" t="s">
        <v>27835</v>
      </c>
      <c r="F7922" s="118" t="s">
        <v>27836</v>
      </c>
      <c r="G7922" s="118"/>
      <c r="H7922" s="118" t="s">
        <v>4276</v>
      </c>
      <c r="I7922" s="118" t="s">
        <v>7777</v>
      </c>
      <c r="J7922" s="118" t="s">
        <v>7636</v>
      </c>
    </row>
    <row r="7923" spans="1:10" ht="12.75">
      <c r="A7923" s="118" t="s">
        <v>873</v>
      </c>
      <c r="B7923" s="118" t="s">
        <v>27837</v>
      </c>
      <c r="C7923" s="118" t="b">
        <v>0</v>
      </c>
      <c r="D7923" s="118" t="e">
        <f t="shared" ca="1" si="1"/>
        <v>#NAME?</v>
      </c>
      <c r="E7923" s="118" t="s">
        <v>27835</v>
      </c>
      <c r="F7923" s="118" t="s">
        <v>27838</v>
      </c>
      <c r="G7923" s="118"/>
      <c r="H7923" s="118" t="s">
        <v>9348</v>
      </c>
      <c r="I7923" s="118" t="s">
        <v>7777</v>
      </c>
      <c r="J7923" s="118" t="s">
        <v>7636</v>
      </c>
    </row>
    <row r="7924" spans="1:10" ht="12.75">
      <c r="A7924" s="118" t="s">
        <v>9018</v>
      </c>
      <c r="B7924" s="118" t="s">
        <v>27839</v>
      </c>
      <c r="C7924" s="118" t="b">
        <v>0</v>
      </c>
      <c r="D7924" s="118" t="e">
        <f t="shared" ca="1" si="1"/>
        <v>#NAME?</v>
      </c>
      <c r="E7924" s="118" t="s">
        <v>27835</v>
      </c>
      <c r="F7924" s="118" t="s">
        <v>27840</v>
      </c>
      <c r="G7924" s="118"/>
      <c r="H7924" s="118" t="s">
        <v>4276</v>
      </c>
      <c r="I7924" s="118" t="s">
        <v>7777</v>
      </c>
      <c r="J7924" s="118" t="s">
        <v>7636</v>
      </c>
    </row>
    <row r="7925" spans="1:10" ht="12.75">
      <c r="A7925" s="118" t="s">
        <v>1004</v>
      </c>
      <c r="B7925" s="118" t="s">
        <v>27841</v>
      </c>
      <c r="C7925" s="118" t="b">
        <v>0</v>
      </c>
      <c r="D7925" s="118" t="e">
        <f t="shared" ca="1" si="1"/>
        <v>#NAME?</v>
      </c>
      <c r="E7925" s="118" t="s">
        <v>27835</v>
      </c>
      <c r="F7925" s="118" t="s">
        <v>27842</v>
      </c>
      <c r="G7925" s="118"/>
      <c r="H7925" s="118" t="s">
        <v>9348</v>
      </c>
      <c r="I7925" s="118" t="s">
        <v>7777</v>
      </c>
      <c r="J7925" s="118" t="s">
        <v>7636</v>
      </c>
    </row>
    <row r="7926" spans="1:10" ht="12.75">
      <c r="A7926" s="118" t="s">
        <v>995</v>
      </c>
      <c r="B7926" s="118" t="s">
        <v>27843</v>
      </c>
      <c r="C7926" s="118" t="b">
        <v>0</v>
      </c>
      <c r="D7926" s="118" t="e">
        <f t="shared" ca="1" si="1"/>
        <v>#NAME?</v>
      </c>
      <c r="E7926" s="118" t="s">
        <v>27835</v>
      </c>
      <c r="F7926" s="118" t="s">
        <v>27844</v>
      </c>
      <c r="G7926" s="118"/>
      <c r="H7926" s="118" t="s">
        <v>4276</v>
      </c>
      <c r="I7926" s="118" t="s">
        <v>7777</v>
      </c>
      <c r="J7926" s="118" t="s">
        <v>7636</v>
      </c>
    </row>
    <row r="7927" spans="1:10" ht="12.75">
      <c r="A7927" s="118" t="s">
        <v>10711</v>
      </c>
      <c r="B7927" s="118" t="s">
        <v>12841</v>
      </c>
      <c r="C7927" s="118" t="b">
        <v>0</v>
      </c>
      <c r="D7927" s="118" t="e">
        <f t="shared" ca="1" si="1"/>
        <v>#NAME?</v>
      </c>
      <c r="E7927" s="118" t="s">
        <v>27835</v>
      </c>
      <c r="F7927" s="118" t="s">
        <v>27845</v>
      </c>
      <c r="G7927" s="118"/>
      <c r="H7927" s="118" t="s">
        <v>4276</v>
      </c>
      <c r="I7927" s="118" t="s">
        <v>7777</v>
      </c>
      <c r="J7927" s="118" t="s">
        <v>7636</v>
      </c>
    </row>
    <row r="7928" spans="1:10" ht="12.75">
      <c r="A7928" s="118" t="s">
        <v>27846</v>
      </c>
      <c r="B7928" s="118" t="s">
        <v>27847</v>
      </c>
      <c r="C7928" s="118" t="b">
        <v>0</v>
      </c>
      <c r="D7928" s="118" t="e">
        <f t="shared" ca="1" si="1"/>
        <v>#NAME?</v>
      </c>
      <c r="E7928" s="118" t="s">
        <v>27848</v>
      </c>
      <c r="F7928" s="118" t="s">
        <v>27849</v>
      </c>
      <c r="G7928" s="118"/>
      <c r="H7928" s="118" t="s">
        <v>4872</v>
      </c>
      <c r="I7928" s="118" t="s">
        <v>11902</v>
      </c>
      <c r="J7928" s="118"/>
    </row>
    <row r="7929" spans="1:10" ht="12.75">
      <c r="A7929" s="118" t="s">
        <v>1323</v>
      </c>
      <c r="B7929" s="118" t="s">
        <v>20054</v>
      </c>
      <c r="C7929" s="118" t="b">
        <v>0</v>
      </c>
      <c r="D7929" s="118" t="e">
        <f t="shared" ca="1" si="1"/>
        <v>#NAME?</v>
      </c>
      <c r="E7929" s="118" t="s">
        <v>27848</v>
      </c>
      <c r="F7929" s="118" t="s">
        <v>27850</v>
      </c>
      <c r="G7929" s="118"/>
      <c r="H7929" s="118" t="s">
        <v>4831</v>
      </c>
      <c r="I7929" s="118" t="s">
        <v>11902</v>
      </c>
      <c r="J7929" s="118"/>
    </row>
    <row r="7930" spans="1:10" ht="12.75">
      <c r="A7930" s="118" t="s">
        <v>27851</v>
      </c>
      <c r="B7930" s="118" t="s">
        <v>23894</v>
      </c>
      <c r="C7930" s="118" t="b">
        <v>0</v>
      </c>
      <c r="D7930" s="118" t="e">
        <f t="shared" ca="1" si="1"/>
        <v>#NAME?</v>
      </c>
      <c r="E7930" s="118" t="s">
        <v>27848</v>
      </c>
      <c r="F7930" s="118" t="s">
        <v>27852</v>
      </c>
      <c r="G7930" s="118"/>
      <c r="H7930" s="118" t="s">
        <v>8656</v>
      </c>
      <c r="I7930" s="118" t="s">
        <v>11902</v>
      </c>
      <c r="J7930" s="118"/>
    </row>
    <row r="7931" spans="1:10" ht="12.75">
      <c r="A7931" s="118" t="s">
        <v>27853</v>
      </c>
      <c r="B7931" s="118" t="s">
        <v>27854</v>
      </c>
      <c r="C7931" s="118" t="b">
        <v>0</v>
      </c>
      <c r="D7931" s="118" t="e">
        <f t="shared" ca="1" si="1"/>
        <v>#NAME?</v>
      </c>
      <c r="E7931" s="118" t="s">
        <v>27848</v>
      </c>
      <c r="F7931" s="118" t="s">
        <v>27855</v>
      </c>
      <c r="G7931" s="118"/>
      <c r="H7931" s="118" t="s">
        <v>4872</v>
      </c>
      <c r="I7931" s="118" t="s">
        <v>11902</v>
      </c>
      <c r="J7931" s="118"/>
    </row>
    <row r="7932" spans="1:10" ht="12.75">
      <c r="A7932" s="118" t="s">
        <v>8409</v>
      </c>
      <c r="B7932" s="118" t="s">
        <v>963</v>
      </c>
      <c r="C7932" s="118" t="b">
        <v>0</v>
      </c>
      <c r="D7932" s="118" t="e">
        <f t="shared" ca="1" si="1"/>
        <v>#NAME?</v>
      </c>
      <c r="E7932" s="118" t="s">
        <v>27856</v>
      </c>
      <c r="F7932" s="118" t="s">
        <v>27857</v>
      </c>
      <c r="G7932" s="118"/>
      <c r="H7932" s="118" t="s">
        <v>4278</v>
      </c>
      <c r="I7932" s="118" t="s">
        <v>8136</v>
      </c>
      <c r="J7932" s="118" t="s">
        <v>7622</v>
      </c>
    </row>
    <row r="7933" spans="1:10" ht="12.75">
      <c r="A7933" s="118" t="s">
        <v>1235</v>
      </c>
      <c r="B7933" s="118" t="s">
        <v>27858</v>
      </c>
      <c r="C7933" s="118" t="b">
        <v>0</v>
      </c>
      <c r="D7933" s="118" t="e">
        <f t="shared" ca="1" si="1"/>
        <v>#NAME?</v>
      </c>
      <c r="E7933" s="118" t="s">
        <v>3634</v>
      </c>
      <c r="F7933" s="118" t="s">
        <v>27859</v>
      </c>
      <c r="G7933" s="118"/>
      <c r="H7933" s="118" t="s">
        <v>8144</v>
      </c>
      <c r="I7933" s="118" t="s">
        <v>8725</v>
      </c>
      <c r="J7933" s="118" t="s">
        <v>8726</v>
      </c>
    </row>
    <row r="7934" spans="1:10" ht="12.75">
      <c r="A7934" s="118" t="s">
        <v>2671</v>
      </c>
      <c r="B7934" s="118" t="s">
        <v>13735</v>
      </c>
      <c r="C7934" s="118" t="b">
        <v>0</v>
      </c>
      <c r="D7934" s="118" t="e">
        <f t="shared" ca="1" si="1"/>
        <v>#NAME?</v>
      </c>
      <c r="E7934" s="118" t="s">
        <v>3634</v>
      </c>
      <c r="F7934" s="118" t="s">
        <v>27860</v>
      </c>
      <c r="G7934" s="118"/>
      <c r="H7934" s="118" t="s">
        <v>4276</v>
      </c>
      <c r="I7934" s="118" t="s">
        <v>8725</v>
      </c>
      <c r="J7934" s="118" t="s">
        <v>8726</v>
      </c>
    </row>
    <row r="7935" spans="1:10" ht="12.75">
      <c r="A7935" s="118" t="s">
        <v>1591</v>
      </c>
      <c r="B7935" s="118" t="s">
        <v>26639</v>
      </c>
      <c r="C7935" s="118" t="b">
        <v>0</v>
      </c>
      <c r="D7935" s="118" t="e">
        <f t="shared" ca="1" si="1"/>
        <v>#NAME?</v>
      </c>
      <c r="E7935" s="118" t="s">
        <v>3634</v>
      </c>
      <c r="F7935" s="118" t="s">
        <v>27861</v>
      </c>
      <c r="G7935" s="118"/>
      <c r="H7935" s="118" t="s">
        <v>27862</v>
      </c>
      <c r="I7935" s="118" t="s">
        <v>8725</v>
      </c>
      <c r="J7935" s="118" t="s">
        <v>8726</v>
      </c>
    </row>
    <row r="7936" spans="1:10" ht="12.75">
      <c r="A7936" s="118" t="s">
        <v>2079</v>
      </c>
      <c r="B7936" s="118" t="s">
        <v>27863</v>
      </c>
      <c r="C7936" s="118" t="b">
        <v>0</v>
      </c>
      <c r="D7936" s="118" t="e">
        <f t="shared" ca="1" si="1"/>
        <v>#NAME?</v>
      </c>
      <c r="E7936" s="118" t="s">
        <v>3634</v>
      </c>
      <c r="F7936" s="118" t="s">
        <v>27864</v>
      </c>
      <c r="G7936" s="118"/>
      <c r="H7936" s="118" t="s">
        <v>4485</v>
      </c>
      <c r="I7936" s="118" t="s">
        <v>8725</v>
      </c>
      <c r="J7936" s="118" t="s">
        <v>8726</v>
      </c>
    </row>
    <row r="7937" spans="1:10" ht="12.75">
      <c r="A7937" s="118" t="s">
        <v>27865</v>
      </c>
      <c r="B7937" s="118" t="s">
        <v>983</v>
      </c>
      <c r="C7937" s="118" t="b">
        <v>0</v>
      </c>
      <c r="D7937" s="118" t="e">
        <f t="shared" ca="1" si="1"/>
        <v>#NAME?</v>
      </c>
      <c r="E7937" s="118" t="s">
        <v>3634</v>
      </c>
      <c r="F7937" s="118" t="s">
        <v>27866</v>
      </c>
      <c r="G7937" s="118"/>
      <c r="H7937" s="118" t="s">
        <v>4276</v>
      </c>
      <c r="I7937" s="118" t="s">
        <v>8725</v>
      </c>
      <c r="J7937" s="118" t="s">
        <v>8726</v>
      </c>
    </row>
    <row r="7938" spans="1:10" ht="12.75">
      <c r="A7938" s="118" t="s">
        <v>940</v>
      </c>
      <c r="B7938" s="118" t="s">
        <v>27867</v>
      </c>
      <c r="C7938" s="118" t="b">
        <v>0</v>
      </c>
      <c r="D7938" s="118" t="e">
        <f t="shared" ca="1" si="1"/>
        <v>#NAME?</v>
      </c>
      <c r="E7938" s="118" t="s">
        <v>3634</v>
      </c>
      <c r="F7938" s="118" t="s">
        <v>27868</v>
      </c>
      <c r="G7938" s="118"/>
      <c r="H7938" s="118" t="s">
        <v>4276</v>
      </c>
      <c r="I7938" s="118" t="s">
        <v>8725</v>
      </c>
      <c r="J7938" s="118" t="s">
        <v>8726</v>
      </c>
    </row>
    <row r="7939" spans="1:10" ht="12.75">
      <c r="A7939" s="118" t="s">
        <v>1141</v>
      </c>
      <c r="B7939" s="118" t="s">
        <v>27869</v>
      </c>
      <c r="C7939" s="118" t="b">
        <v>0</v>
      </c>
      <c r="D7939" s="118" t="e">
        <f t="shared" ca="1" si="1"/>
        <v>#NAME?</v>
      </c>
      <c r="E7939" s="118" t="s">
        <v>3634</v>
      </c>
      <c r="F7939" s="118" t="s">
        <v>27870</v>
      </c>
      <c r="G7939" s="118"/>
      <c r="H7939" s="118" t="s">
        <v>8144</v>
      </c>
      <c r="I7939" s="118" t="s">
        <v>8725</v>
      </c>
      <c r="J7939" s="118" t="s">
        <v>8726</v>
      </c>
    </row>
    <row r="7940" spans="1:10" ht="12.75">
      <c r="A7940" s="118" t="s">
        <v>873</v>
      </c>
      <c r="B7940" s="118" t="s">
        <v>9763</v>
      </c>
      <c r="C7940" s="118" t="b">
        <v>0</v>
      </c>
      <c r="D7940" s="118" t="e">
        <f t="shared" ca="1" si="1"/>
        <v>#NAME?</v>
      </c>
      <c r="E7940" s="118" t="s">
        <v>3634</v>
      </c>
      <c r="F7940" s="118" t="s">
        <v>27871</v>
      </c>
      <c r="G7940" s="118"/>
      <c r="H7940" s="118" t="s">
        <v>4276</v>
      </c>
      <c r="I7940" s="118" t="s">
        <v>8725</v>
      </c>
      <c r="J7940" s="118" t="s">
        <v>8726</v>
      </c>
    </row>
    <row r="7941" spans="1:10" ht="12.75">
      <c r="A7941" s="118" t="s">
        <v>2135</v>
      </c>
      <c r="B7941" s="118" t="s">
        <v>8547</v>
      </c>
      <c r="C7941" s="118" t="b">
        <v>0</v>
      </c>
      <c r="D7941" s="118" t="e">
        <f t="shared" ca="1" si="1"/>
        <v>#NAME?</v>
      </c>
      <c r="E7941" s="118" t="s">
        <v>3634</v>
      </c>
      <c r="F7941" s="118" t="s">
        <v>27872</v>
      </c>
      <c r="G7941" s="118"/>
      <c r="H7941" s="118" t="s">
        <v>4276</v>
      </c>
      <c r="I7941" s="118" t="s">
        <v>8725</v>
      </c>
      <c r="J7941" s="118" t="s">
        <v>8726</v>
      </c>
    </row>
    <row r="7942" spans="1:10" ht="12.75">
      <c r="A7942" s="118" t="s">
        <v>8039</v>
      </c>
      <c r="B7942" s="118" t="s">
        <v>12346</v>
      </c>
      <c r="C7942" s="118" t="b">
        <v>0</v>
      </c>
      <c r="D7942" s="118" t="e">
        <f t="shared" ca="1" si="1"/>
        <v>#NAME?</v>
      </c>
      <c r="E7942" s="118" t="s">
        <v>3634</v>
      </c>
      <c r="F7942" s="118" t="s">
        <v>27873</v>
      </c>
      <c r="G7942" s="118"/>
      <c r="H7942" s="118" t="s">
        <v>4276</v>
      </c>
      <c r="I7942" s="118" t="s">
        <v>8725</v>
      </c>
      <c r="J7942" s="118" t="s">
        <v>8726</v>
      </c>
    </row>
    <row r="7943" spans="1:10" ht="12.75">
      <c r="A7943" s="118" t="s">
        <v>1769</v>
      </c>
      <c r="B7943" s="118" t="s">
        <v>27874</v>
      </c>
      <c r="C7943" s="118" t="b">
        <v>0</v>
      </c>
      <c r="D7943" s="118" t="e">
        <f t="shared" ca="1" si="1"/>
        <v>#NAME?</v>
      </c>
      <c r="E7943" s="118" t="s">
        <v>3634</v>
      </c>
      <c r="F7943" s="118" t="s">
        <v>27875</v>
      </c>
      <c r="G7943" s="118"/>
      <c r="H7943" s="118" t="s">
        <v>4276</v>
      </c>
      <c r="I7943" s="118" t="s">
        <v>8725</v>
      </c>
      <c r="J7943" s="118" t="s">
        <v>8726</v>
      </c>
    </row>
    <row r="7944" spans="1:10" ht="12.75">
      <c r="A7944" s="118" t="s">
        <v>18817</v>
      </c>
      <c r="B7944" s="118" t="s">
        <v>27876</v>
      </c>
      <c r="C7944" s="118" t="b">
        <v>0</v>
      </c>
      <c r="D7944" s="118" t="e">
        <f t="shared" ca="1" si="1"/>
        <v>#NAME?</v>
      </c>
      <c r="E7944" s="118" t="s">
        <v>27877</v>
      </c>
      <c r="F7944" s="118" t="s">
        <v>27878</v>
      </c>
      <c r="G7944" s="118"/>
      <c r="H7944" s="118" t="s">
        <v>7611</v>
      </c>
      <c r="I7944" s="118" t="s">
        <v>11072</v>
      </c>
      <c r="J7944" s="118"/>
    </row>
    <row r="7945" spans="1:10" ht="12.75">
      <c r="A7945" s="118" t="s">
        <v>1159</v>
      </c>
      <c r="B7945" s="118" t="s">
        <v>2659</v>
      </c>
      <c r="C7945" s="118" t="b">
        <v>0</v>
      </c>
      <c r="D7945" s="118" t="e">
        <f t="shared" ca="1" si="1"/>
        <v>#NAME?</v>
      </c>
      <c r="E7945" s="118" t="s">
        <v>27877</v>
      </c>
      <c r="F7945" s="118" t="s">
        <v>27879</v>
      </c>
      <c r="G7945" s="118"/>
      <c r="H7945" s="118" t="s">
        <v>4278</v>
      </c>
      <c r="I7945" s="118" t="s">
        <v>11072</v>
      </c>
      <c r="J7945" s="118"/>
    </row>
    <row r="7946" spans="1:10" ht="12.75">
      <c r="A7946" s="118" t="s">
        <v>27880</v>
      </c>
      <c r="B7946" s="118" t="s">
        <v>10491</v>
      </c>
      <c r="C7946" s="118" t="b">
        <v>0</v>
      </c>
      <c r="D7946" s="118" t="e">
        <f t="shared" ca="1" si="1"/>
        <v>#NAME?</v>
      </c>
      <c r="E7946" s="118" t="s">
        <v>27877</v>
      </c>
      <c r="F7946" s="118" t="s">
        <v>27881</v>
      </c>
      <c r="G7946" s="118"/>
      <c r="H7946" s="118" t="s">
        <v>4305</v>
      </c>
      <c r="I7946" s="118" t="s">
        <v>11072</v>
      </c>
      <c r="J7946" s="118"/>
    </row>
    <row r="7947" spans="1:10" ht="12.75">
      <c r="A7947" s="118" t="s">
        <v>27882</v>
      </c>
      <c r="B7947" s="118" t="s">
        <v>27883</v>
      </c>
      <c r="C7947" s="118" t="b">
        <v>0</v>
      </c>
      <c r="D7947" s="118" t="e">
        <f t="shared" ca="1" si="1"/>
        <v>#NAME?</v>
      </c>
      <c r="E7947" s="118" t="s">
        <v>27877</v>
      </c>
      <c r="F7947" s="118" t="s">
        <v>27884</v>
      </c>
      <c r="G7947" s="118"/>
      <c r="H7947" s="118" t="s">
        <v>4278</v>
      </c>
      <c r="I7947" s="118" t="s">
        <v>11072</v>
      </c>
      <c r="J7947" s="118"/>
    </row>
    <row r="7948" spans="1:10" ht="12.75">
      <c r="A7948" s="118" t="s">
        <v>22224</v>
      </c>
      <c r="B7948" s="118" t="s">
        <v>27885</v>
      </c>
      <c r="C7948" s="118" t="b">
        <v>0</v>
      </c>
      <c r="D7948" s="118" t="e">
        <f t="shared" ca="1" si="1"/>
        <v>#NAME?</v>
      </c>
      <c r="E7948" s="118" t="s">
        <v>27877</v>
      </c>
      <c r="F7948" s="118" t="s">
        <v>27886</v>
      </c>
      <c r="G7948" s="118"/>
      <c r="H7948" s="118" t="s">
        <v>4305</v>
      </c>
      <c r="I7948" s="118" t="s">
        <v>11072</v>
      </c>
      <c r="J7948" s="118"/>
    </row>
    <row r="7949" spans="1:10" ht="12.75">
      <c r="A7949" s="118" t="s">
        <v>8748</v>
      </c>
      <c r="B7949" s="118" t="s">
        <v>27887</v>
      </c>
      <c r="C7949" s="118" t="b">
        <v>0</v>
      </c>
      <c r="D7949" s="118" t="e">
        <f t="shared" ca="1" si="1"/>
        <v>#NAME?</v>
      </c>
      <c r="E7949" s="118" t="s">
        <v>27888</v>
      </c>
      <c r="F7949" s="118" t="s">
        <v>27889</v>
      </c>
      <c r="G7949" s="118"/>
      <c r="H7949" s="118" t="s">
        <v>4640</v>
      </c>
      <c r="I7949" s="118" t="s">
        <v>27890</v>
      </c>
      <c r="J7949" s="118" t="s">
        <v>7636</v>
      </c>
    </row>
    <row r="7950" spans="1:10" ht="12.75">
      <c r="A7950" s="118" t="s">
        <v>1173</v>
      </c>
      <c r="B7950" s="118" t="s">
        <v>27891</v>
      </c>
      <c r="C7950" s="118" t="b">
        <v>0</v>
      </c>
      <c r="D7950" s="118" t="e">
        <f t="shared" ca="1" si="1"/>
        <v>#NAME?</v>
      </c>
      <c r="E7950" s="118" t="s">
        <v>27888</v>
      </c>
      <c r="F7950" s="118" t="s">
        <v>27892</v>
      </c>
      <c r="G7950" s="118"/>
      <c r="H7950" s="118" t="s">
        <v>54</v>
      </c>
      <c r="I7950" s="118" t="s">
        <v>27890</v>
      </c>
      <c r="J7950" s="118" t="s">
        <v>7636</v>
      </c>
    </row>
    <row r="7951" spans="1:10" ht="12.75">
      <c r="A7951" s="118" t="s">
        <v>1591</v>
      </c>
      <c r="B7951" s="118" t="s">
        <v>27893</v>
      </c>
      <c r="C7951" s="118" t="b">
        <v>0</v>
      </c>
      <c r="D7951" s="118" t="e">
        <f t="shared" ca="1" si="1"/>
        <v>#NAME?</v>
      </c>
      <c r="E7951" s="118" t="s">
        <v>27888</v>
      </c>
      <c r="F7951" s="118" t="s">
        <v>27894</v>
      </c>
      <c r="G7951" s="118"/>
      <c r="H7951" s="118" t="s">
        <v>54</v>
      </c>
      <c r="I7951" s="118" t="s">
        <v>27890</v>
      </c>
      <c r="J7951" s="118" t="s">
        <v>7636</v>
      </c>
    </row>
    <row r="7952" spans="1:10" ht="12.75">
      <c r="A7952" s="118" t="s">
        <v>27895</v>
      </c>
      <c r="B7952" s="118" t="s">
        <v>27896</v>
      </c>
      <c r="C7952" s="118" t="b">
        <v>0</v>
      </c>
      <c r="D7952" s="118" t="e">
        <f t="shared" ca="1" si="1"/>
        <v>#NAME?</v>
      </c>
      <c r="E7952" s="118" t="s">
        <v>27888</v>
      </c>
      <c r="F7952" s="118" t="s">
        <v>27897</v>
      </c>
      <c r="G7952" s="118"/>
      <c r="H7952" s="118" t="s">
        <v>5607</v>
      </c>
      <c r="I7952" s="118" t="s">
        <v>27890</v>
      </c>
      <c r="J7952" s="118" t="s">
        <v>7636</v>
      </c>
    </row>
    <row r="7953" spans="1:10" ht="12.75">
      <c r="A7953" s="118" t="s">
        <v>1544</v>
      </c>
      <c r="B7953" s="118" t="s">
        <v>14009</v>
      </c>
      <c r="C7953" s="118" t="b">
        <v>0</v>
      </c>
      <c r="D7953" s="118" t="e">
        <f t="shared" ca="1" si="1"/>
        <v>#NAME?</v>
      </c>
      <c r="E7953" s="118" t="s">
        <v>27888</v>
      </c>
      <c r="F7953" s="118" t="s">
        <v>27898</v>
      </c>
      <c r="G7953" s="118"/>
      <c r="H7953" s="118" t="s">
        <v>54</v>
      </c>
      <c r="I7953" s="118" t="s">
        <v>27890</v>
      </c>
      <c r="J7953" s="118" t="s">
        <v>7636</v>
      </c>
    </row>
    <row r="7954" spans="1:10" ht="12.75">
      <c r="A7954" s="118" t="s">
        <v>27899</v>
      </c>
      <c r="B7954" s="118" t="s">
        <v>27900</v>
      </c>
      <c r="C7954" s="118" t="b">
        <v>0</v>
      </c>
      <c r="D7954" s="118" t="e">
        <f t="shared" ca="1" si="1"/>
        <v>#NAME?</v>
      </c>
      <c r="E7954" s="118" t="s">
        <v>27901</v>
      </c>
      <c r="F7954" s="118" t="s">
        <v>27902</v>
      </c>
      <c r="G7954" s="118"/>
      <c r="H7954" s="118" t="s">
        <v>4551</v>
      </c>
      <c r="I7954" s="118" t="s">
        <v>20467</v>
      </c>
      <c r="J7954" s="118"/>
    </row>
    <row r="7955" spans="1:10" ht="12.75">
      <c r="A7955" s="118" t="s">
        <v>27899</v>
      </c>
      <c r="B7955" s="118" t="s">
        <v>27903</v>
      </c>
      <c r="C7955" s="118" t="b">
        <v>0</v>
      </c>
      <c r="D7955" s="118" t="e">
        <f t="shared" ca="1" si="1"/>
        <v>#NAME?</v>
      </c>
      <c r="E7955" s="118" t="s">
        <v>27901</v>
      </c>
      <c r="F7955" s="118" t="s">
        <v>27904</v>
      </c>
      <c r="G7955" s="118"/>
      <c r="H7955" s="118" t="s">
        <v>54</v>
      </c>
      <c r="I7955" s="118" t="s">
        <v>20467</v>
      </c>
      <c r="J7955" s="118"/>
    </row>
    <row r="7956" spans="1:10" ht="12.75">
      <c r="A7956" s="118" t="s">
        <v>910</v>
      </c>
      <c r="B7956" s="118" t="s">
        <v>27905</v>
      </c>
      <c r="C7956" s="118" t="b">
        <v>0</v>
      </c>
      <c r="D7956" s="118" t="e">
        <f t="shared" ca="1" si="1"/>
        <v>#NAME?</v>
      </c>
      <c r="E7956" s="118" t="s">
        <v>27906</v>
      </c>
      <c r="F7956" s="118" t="s">
        <v>27907</v>
      </c>
      <c r="G7956" s="118"/>
      <c r="H7956" s="118" t="s">
        <v>5209</v>
      </c>
      <c r="I7956" s="118" t="s">
        <v>27908</v>
      </c>
      <c r="J7956" s="118" t="s">
        <v>7795</v>
      </c>
    </row>
    <row r="7957" spans="1:10" ht="12.75">
      <c r="A7957" s="118" t="s">
        <v>2682</v>
      </c>
      <c r="B7957" s="118" t="s">
        <v>27909</v>
      </c>
      <c r="C7957" s="118" t="b">
        <v>0</v>
      </c>
      <c r="D7957" s="118" t="e">
        <f t="shared" ca="1" si="1"/>
        <v>#NAME?</v>
      </c>
      <c r="E7957" s="118" t="s">
        <v>27906</v>
      </c>
      <c r="F7957" s="118" t="s">
        <v>27910</v>
      </c>
      <c r="G7957" s="118"/>
      <c r="H7957" s="118" t="s">
        <v>4276</v>
      </c>
      <c r="I7957" s="118" t="s">
        <v>27908</v>
      </c>
      <c r="J7957" s="118" t="s">
        <v>7795</v>
      </c>
    </row>
    <row r="7958" spans="1:10" ht="12.75">
      <c r="A7958" s="118" t="s">
        <v>798</v>
      </c>
      <c r="B7958" s="118" t="s">
        <v>27911</v>
      </c>
      <c r="C7958" s="118" t="b">
        <v>0</v>
      </c>
      <c r="D7958" s="118" t="e">
        <f t="shared" ca="1" si="1"/>
        <v>#NAME?</v>
      </c>
      <c r="E7958" s="118" t="s">
        <v>27906</v>
      </c>
      <c r="F7958" s="118" t="s">
        <v>27912</v>
      </c>
      <c r="G7958" s="118"/>
      <c r="H7958" s="118" t="s">
        <v>4276</v>
      </c>
      <c r="I7958" s="118" t="s">
        <v>27908</v>
      </c>
      <c r="J7958" s="118" t="s">
        <v>7795</v>
      </c>
    </row>
    <row r="7959" spans="1:10" ht="12.75">
      <c r="A7959" s="118" t="s">
        <v>2485</v>
      </c>
      <c r="B7959" s="118" t="s">
        <v>27913</v>
      </c>
      <c r="C7959" s="118" t="b">
        <v>0</v>
      </c>
      <c r="D7959" s="118" t="e">
        <f t="shared" ca="1" si="1"/>
        <v>#NAME?</v>
      </c>
      <c r="E7959" s="118" t="s">
        <v>27914</v>
      </c>
      <c r="F7959" s="118" t="s">
        <v>27915</v>
      </c>
      <c r="G7959" s="118"/>
      <c r="H7959" s="118" t="s">
        <v>5273</v>
      </c>
      <c r="I7959" s="118" t="s">
        <v>10545</v>
      </c>
      <c r="J7959" s="118" t="s">
        <v>7756</v>
      </c>
    </row>
    <row r="7960" spans="1:10" ht="12.75">
      <c r="A7960" s="118" t="s">
        <v>11652</v>
      </c>
      <c r="B7960" s="118" t="s">
        <v>27916</v>
      </c>
      <c r="C7960" s="118" t="b">
        <v>0</v>
      </c>
      <c r="D7960" s="118" t="e">
        <f t="shared" ca="1" si="1"/>
        <v>#NAME?</v>
      </c>
      <c r="E7960" s="118" t="s">
        <v>27914</v>
      </c>
      <c r="F7960" s="118" t="s">
        <v>27917</v>
      </c>
      <c r="G7960" s="118"/>
      <c r="H7960" s="118" t="s">
        <v>5607</v>
      </c>
      <c r="I7960" s="118" t="s">
        <v>10545</v>
      </c>
      <c r="J7960" s="118" t="s">
        <v>7756</v>
      </c>
    </row>
    <row r="7961" spans="1:10" ht="12.75">
      <c r="A7961" s="118" t="s">
        <v>8409</v>
      </c>
      <c r="B7961" s="118" t="s">
        <v>1247</v>
      </c>
      <c r="C7961" s="118" t="b">
        <v>0</v>
      </c>
      <c r="D7961" s="118" t="e">
        <f t="shared" ca="1" si="1"/>
        <v>#NAME?</v>
      </c>
      <c r="E7961" s="118" t="s">
        <v>27914</v>
      </c>
      <c r="F7961" s="118" t="s">
        <v>27918</v>
      </c>
      <c r="G7961" s="118"/>
      <c r="H7961" s="118" t="s">
        <v>17717</v>
      </c>
      <c r="I7961" s="118" t="s">
        <v>10545</v>
      </c>
      <c r="J7961" s="118" t="s">
        <v>7756</v>
      </c>
    </row>
    <row r="7962" spans="1:10" ht="12.75">
      <c r="A7962" s="118" t="s">
        <v>8889</v>
      </c>
      <c r="B7962" s="118" t="s">
        <v>21875</v>
      </c>
      <c r="C7962" s="118" t="b">
        <v>0</v>
      </c>
      <c r="D7962" s="118" t="e">
        <f t="shared" ca="1" si="1"/>
        <v>#NAME?</v>
      </c>
      <c r="E7962" s="118" t="s">
        <v>27914</v>
      </c>
      <c r="F7962" s="118" t="s">
        <v>27919</v>
      </c>
      <c r="G7962" s="118"/>
      <c r="H7962" s="118" t="s">
        <v>16023</v>
      </c>
      <c r="I7962" s="118" t="s">
        <v>10545</v>
      </c>
      <c r="J7962" s="118" t="s">
        <v>7756</v>
      </c>
    </row>
    <row r="7963" spans="1:10" ht="12.75">
      <c r="A7963" s="118" t="s">
        <v>8889</v>
      </c>
      <c r="B7963" s="118" t="s">
        <v>27920</v>
      </c>
      <c r="C7963" s="118" t="b">
        <v>0</v>
      </c>
      <c r="D7963" s="118" t="e">
        <f t="shared" ca="1" si="1"/>
        <v>#NAME?</v>
      </c>
      <c r="E7963" s="118" t="s">
        <v>27914</v>
      </c>
      <c r="F7963" s="118" t="s">
        <v>27921</v>
      </c>
      <c r="G7963" s="118"/>
      <c r="H7963" s="118" t="s">
        <v>9483</v>
      </c>
      <c r="I7963" s="118" t="s">
        <v>10545</v>
      </c>
      <c r="J7963" s="118" t="s">
        <v>7756</v>
      </c>
    </row>
    <row r="7964" spans="1:10" ht="12.75">
      <c r="A7964" s="118" t="s">
        <v>8422</v>
      </c>
      <c r="B7964" s="118" t="s">
        <v>27922</v>
      </c>
      <c r="C7964" s="118" t="b">
        <v>0</v>
      </c>
      <c r="D7964" s="118" t="e">
        <f t="shared" ca="1" si="1"/>
        <v>#NAME?</v>
      </c>
      <c r="E7964" s="118" t="s">
        <v>27914</v>
      </c>
      <c r="F7964" s="118" t="s">
        <v>27923</v>
      </c>
      <c r="G7964" s="118"/>
      <c r="H7964" s="118" t="s">
        <v>5607</v>
      </c>
      <c r="I7964" s="118" t="s">
        <v>10545</v>
      </c>
      <c r="J7964" s="118" t="s">
        <v>7756</v>
      </c>
    </row>
    <row r="7965" spans="1:10" ht="12.75">
      <c r="A7965" s="118" t="s">
        <v>8000</v>
      </c>
      <c r="B7965" s="118" t="s">
        <v>14124</v>
      </c>
      <c r="C7965" s="118" t="b">
        <v>0</v>
      </c>
      <c r="D7965" s="118" t="e">
        <f t="shared" ca="1" si="1"/>
        <v>#NAME?</v>
      </c>
      <c r="E7965" s="118" t="s">
        <v>27914</v>
      </c>
      <c r="F7965" s="118" t="s">
        <v>27924</v>
      </c>
      <c r="G7965" s="118"/>
      <c r="H7965" s="118" t="s">
        <v>27925</v>
      </c>
      <c r="I7965" s="118" t="s">
        <v>10545</v>
      </c>
      <c r="J7965" s="118" t="s">
        <v>7756</v>
      </c>
    </row>
    <row r="7966" spans="1:10" ht="12.75">
      <c r="A7966" s="118" t="s">
        <v>1666</v>
      </c>
      <c r="B7966" s="118" t="s">
        <v>27926</v>
      </c>
      <c r="C7966" s="118" t="b">
        <v>0</v>
      </c>
      <c r="D7966" s="118" t="e">
        <f t="shared" ca="1" si="1"/>
        <v>#NAME?</v>
      </c>
      <c r="E7966" s="118" t="s">
        <v>27914</v>
      </c>
      <c r="F7966" s="118" t="s">
        <v>27927</v>
      </c>
      <c r="G7966" s="118"/>
      <c r="H7966" s="118" t="s">
        <v>27928</v>
      </c>
      <c r="I7966" s="118" t="s">
        <v>10545</v>
      </c>
      <c r="J7966" s="118" t="s">
        <v>7756</v>
      </c>
    </row>
    <row r="7967" spans="1:10" ht="12.75">
      <c r="A7967" s="118" t="s">
        <v>2661</v>
      </c>
      <c r="B7967" s="118" t="s">
        <v>27929</v>
      </c>
      <c r="C7967" s="118" t="b">
        <v>0</v>
      </c>
      <c r="D7967" s="118" t="e">
        <f t="shared" ca="1" si="1"/>
        <v>#NAME?</v>
      </c>
      <c r="E7967" s="118" t="s">
        <v>27914</v>
      </c>
      <c r="F7967" s="118" t="s">
        <v>27930</v>
      </c>
      <c r="G7967" s="118"/>
      <c r="H7967" s="118" t="s">
        <v>9483</v>
      </c>
      <c r="I7967" s="118" t="s">
        <v>10545</v>
      </c>
      <c r="J7967" s="118" t="s">
        <v>7756</v>
      </c>
    </row>
    <row r="7968" spans="1:10" ht="12.75">
      <c r="A7968" s="118" t="s">
        <v>27931</v>
      </c>
      <c r="B7968" s="118" t="s">
        <v>27932</v>
      </c>
      <c r="C7968" s="118" t="b">
        <v>0</v>
      </c>
      <c r="D7968" s="118" t="e">
        <f t="shared" ca="1" si="1"/>
        <v>#NAME?</v>
      </c>
      <c r="E7968" s="118" t="s">
        <v>27914</v>
      </c>
      <c r="F7968" s="118" t="s">
        <v>27933</v>
      </c>
      <c r="G7968" s="118"/>
      <c r="H7968" s="118" t="s">
        <v>27934</v>
      </c>
      <c r="I7968" s="118" t="s">
        <v>10545</v>
      </c>
      <c r="J7968" s="118" t="s">
        <v>7756</v>
      </c>
    </row>
    <row r="7969" spans="1:10" ht="12.75">
      <c r="A7969" s="118" t="s">
        <v>830</v>
      </c>
      <c r="B7969" s="118" t="s">
        <v>27935</v>
      </c>
      <c r="C7969" s="118" t="b">
        <v>0</v>
      </c>
      <c r="D7969" s="118" t="e">
        <f t="shared" ca="1" si="1"/>
        <v>#NAME?</v>
      </c>
      <c r="E7969" s="118" t="s">
        <v>27914</v>
      </c>
      <c r="F7969" s="118" t="s">
        <v>27936</v>
      </c>
      <c r="G7969" s="118"/>
      <c r="H7969" s="118" t="s">
        <v>8474</v>
      </c>
      <c r="I7969" s="118" t="s">
        <v>10545</v>
      </c>
      <c r="J7969" s="118" t="s">
        <v>7756</v>
      </c>
    </row>
    <row r="7970" spans="1:10" ht="12.75">
      <c r="A7970" s="118" t="s">
        <v>27937</v>
      </c>
      <c r="B7970" s="118" t="s">
        <v>27938</v>
      </c>
      <c r="C7970" s="118" t="b">
        <v>0</v>
      </c>
      <c r="D7970" s="118" t="e">
        <f t="shared" ca="1" si="1"/>
        <v>#NAME?</v>
      </c>
      <c r="E7970" s="118" t="s">
        <v>27914</v>
      </c>
      <c r="F7970" s="118" t="s">
        <v>27939</v>
      </c>
      <c r="G7970" s="118"/>
      <c r="H7970" s="118" t="s">
        <v>5607</v>
      </c>
      <c r="I7970" s="118" t="s">
        <v>10545</v>
      </c>
      <c r="J7970" s="118" t="s">
        <v>7756</v>
      </c>
    </row>
    <row r="7971" spans="1:10" ht="12.75">
      <c r="A7971" s="118" t="s">
        <v>14923</v>
      </c>
      <c r="B7971" s="118" t="s">
        <v>27940</v>
      </c>
      <c r="C7971" s="118" t="b">
        <v>0</v>
      </c>
      <c r="D7971" s="118" t="e">
        <f t="shared" ca="1" si="1"/>
        <v>#NAME?</v>
      </c>
      <c r="E7971" s="118" t="s">
        <v>27914</v>
      </c>
      <c r="F7971" s="118" t="s">
        <v>27941</v>
      </c>
      <c r="G7971" s="118"/>
      <c r="H7971" s="118" t="s">
        <v>4276</v>
      </c>
      <c r="I7971" s="118" t="s">
        <v>10545</v>
      </c>
      <c r="J7971" s="118" t="s">
        <v>7756</v>
      </c>
    </row>
    <row r="7972" spans="1:10" ht="12.75">
      <c r="A7972" s="118" t="s">
        <v>20107</v>
      </c>
      <c r="B7972" s="118" t="s">
        <v>27398</v>
      </c>
      <c r="C7972" s="118" t="b">
        <v>0</v>
      </c>
      <c r="D7972" s="118" t="e">
        <f t="shared" ca="1" si="1"/>
        <v>#NAME?</v>
      </c>
      <c r="E7972" s="118" t="s">
        <v>27914</v>
      </c>
      <c r="F7972" s="118" t="s">
        <v>27942</v>
      </c>
      <c r="G7972" s="118"/>
      <c r="H7972" s="118" t="s">
        <v>9870</v>
      </c>
      <c r="I7972" s="118" t="s">
        <v>10545</v>
      </c>
      <c r="J7972" s="118" t="s">
        <v>7756</v>
      </c>
    </row>
    <row r="7973" spans="1:10" ht="12.75">
      <c r="A7973" s="118" t="s">
        <v>15515</v>
      </c>
      <c r="B7973" s="118" t="s">
        <v>1124</v>
      </c>
      <c r="C7973" s="118" t="b">
        <v>0</v>
      </c>
      <c r="D7973" s="118" t="e">
        <f t="shared" ca="1" si="1"/>
        <v>#NAME?</v>
      </c>
      <c r="E7973" s="118" t="s">
        <v>27914</v>
      </c>
      <c r="F7973" s="118" t="s">
        <v>27943</v>
      </c>
      <c r="G7973" s="118"/>
      <c r="H7973" s="118" t="s">
        <v>4831</v>
      </c>
      <c r="I7973" s="118" t="s">
        <v>10545</v>
      </c>
      <c r="J7973" s="118" t="s">
        <v>7756</v>
      </c>
    </row>
    <row r="7974" spans="1:10" ht="12.75">
      <c r="A7974" s="118" t="s">
        <v>12995</v>
      </c>
      <c r="B7974" s="118" t="s">
        <v>27944</v>
      </c>
      <c r="C7974" s="118" t="b">
        <v>0</v>
      </c>
      <c r="D7974" s="118" t="e">
        <f t="shared" ca="1" si="1"/>
        <v>#NAME?</v>
      </c>
      <c r="E7974" s="118" t="s">
        <v>27914</v>
      </c>
      <c r="F7974" s="118" t="s">
        <v>27945</v>
      </c>
      <c r="G7974" s="118"/>
      <c r="H7974" s="118" t="s">
        <v>4276</v>
      </c>
      <c r="I7974" s="118" t="s">
        <v>10545</v>
      </c>
      <c r="J7974" s="118" t="s">
        <v>7756</v>
      </c>
    </row>
    <row r="7975" spans="1:10" ht="12.75">
      <c r="A7975" s="118" t="s">
        <v>2600</v>
      </c>
      <c r="B7975" s="118" t="s">
        <v>27946</v>
      </c>
      <c r="C7975" s="118" t="b">
        <v>0</v>
      </c>
      <c r="D7975" s="118" t="e">
        <f t="shared" ca="1" si="1"/>
        <v>#NAME?</v>
      </c>
      <c r="E7975" s="118" t="s">
        <v>27914</v>
      </c>
      <c r="F7975" s="118" t="s">
        <v>27947</v>
      </c>
      <c r="G7975" s="118"/>
      <c r="H7975" s="118" t="s">
        <v>5607</v>
      </c>
      <c r="I7975" s="118" t="s">
        <v>10545</v>
      </c>
      <c r="J7975" s="118" t="s">
        <v>7756</v>
      </c>
    </row>
    <row r="7976" spans="1:10" ht="12.75">
      <c r="A7976" s="118" t="s">
        <v>8365</v>
      </c>
      <c r="B7976" s="118" t="s">
        <v>11125</v>
      </c>
      <c r="C7976" s="118" t="b">
        <v>0</v>
      </c>
      <c r="D7976" s="118" t="e">
        <f t="shared" ca="1" si="1"/>
        <v>#NAME?</v>
      </c>
      <c r="E7976" s="118" t="s">
        <v>27914</v>
      </c>
      <c r="F7976" s="118" t="s">
        <v>27948</v>
      </c>
      <c r="G7976" s="118"/>
      <c r="H7976" s="118" t="s">
        <v>27949</v>
      </c>
      <c r="I7976" s="118" t="s">
        <v>10545</v>
      </c>
      <c r="J7976" s="118" t="s">
        <v>7756</v>
      </c>
    </row>
    <row r="7977" spans="1:10" ht="12.75">
      <c r="A7977" s="118" t="s">
        <v>2636</v>
      </c>
      <c r="B7977" s="118" t="s">
        <v>27950</v>
      </c>
      <c r="C7977" s="118" t="b">
        <v>0</v>
      </c>
      <c r="D7977" s="118" t="e">
        <f t="shared" ca="1" si="1"/>
        <v>#NAME?</v>
      </c>
      <c r="E7977" s="118" t="s">
        <v>27951</v>
      </c>
      <c r="F7977" s="118" t="s">
        <v>27952</v>
      </c>
      <c r="G7977" s="118"/>
      <c r="H7977" s="118" t="s">
        <v>4278</v>
      </c>
      <c r="I7977" s="118" t="s">
        <v>7794</v>
      </c>
      <c r="J7977" s="118" t="s">
        <v>7795</v>
      </c>
    </row>
    <row r="7978" spans="1:10" ht="12.75">
      <c r="A7978" s="118" t="s">
        <v>1591</v>
      </c>
      <c r="B7978" s="118" t="s">
        <v>9522</v>
      </c>
      <c r="C7978" s="118" t="b">
        <v>0</v>
      </c>
      <c r="D7978" s="118" t="e">
        <f t="shared" ca="1" si="1"/>
        <v>#NAME?</v>
      </c>
      <c r="E7978" s="118" t="s">
        <v>27953</v>
      </c>
      <c r="F7978" s="118" t="s">
        <v>27954</v>
      </c>
      <c r="G7978" s="118"/>
      <c r="H7978" s="118" t="s">
        <v>9883</v>
      </c>
      <c r="I7978" s="118" t="s">
        <v>27955</v>
      </c>
      <c r="J7978" s="118" t="s">
        <v>14055</v>
      </c>
    </row>
    <row r="7979" spans="1:10" ht="12.75">
      <c r="A7979" s="118" t="s">
        <v>13279</v>
      </c>
      <c r="B7979" s="118" t="s">
        <v>27396</v>
      </c>
      <c r="C7979" s="118" t="b">
        <v>0</v>
      </c>
      <c r="D7979" s="118" t="e">
        <f t="shared" ca="1" si="1"/>
        <v>#NAME?</v>
      </c>
      <c r="E7979" s="118" t="s">
        <v>27956</v>
      </c>
      <c r="F7979" s="118" t="s">
        <v>27957</v>
      </c>
      <c r="G7979" s="118"/>
      <c r="H7979" s="118" t="s">
        <v>27958</v>
      </c>
      <c r="I7979" s="118" t="s">
        <v>3131</v>
      </c>
      <c r="J7979" s="118" t="s">
        <v>7622</v>
      </c>
    </row>
    <row r="7980" spans="1:10" ht="12.75">
      <c r="A7980" s="118" t="s">
        <v>27959</v>
      </c>
      <c r="B7980" s="118" t="s">
        <v>13767</v>
      </c>
      <c r="C7980" s="118" t="b">
        <v>0</v>
      </c>
      <c r="D7980" s="118" t="e">
        <f t="shared" ca="1" si="1"/>
        <v>#NAME?</v>
      </c>
      <c r="E7980" s="118" t="s">
        <v>27956</v>
      </c>
      <c r="F7980" s="118" t="s">
        <v>27960</v>
      </c>
      <c r="G7980" s="118"/>
      <c r="H7980" s="118" t="s">
        <v>4278</v>
      </c>
      <c r="I7980" s="118" t="s">
        <v>3131</v>
      </c>
      <c r="J7980" s="118" t="s">
        <v>7622</v>
      </c>
    </row>
    <row r="7981" spans="1:10" ht="12.75">
      <c r="A7981" s="118" t="s">
        <v>910</v>
      </c>
      <c r="B7981" s="118" t="s">
        <v>17810</v>
      </c>
      <c r="C7981" s="118" t="b">
        <v>0</v>
      </c>
      <c r="D7981" s="118" t="e">
        <f t="shared" ca="1" si="1"/>
        <v>#NAME?</v>
      </c>
      <c r="E7981" s="118" t="s">
        <v>27956</v>
      </c>
      <c r="F7981" s="118" t="s">
        <v>27961</v>
      </c>
      <c r="G7981" s="118"/>
      <c r="H7981" s="118" t="s">
        <v>8760</v>
      </c>
      <c r="I7981" s="118" t="s">
        <v>3131</v>
      </c>
      <c r="J7981" s="118" t="s">
        <v>7622</v>
      </c>
    </row>
    <row r="7982" spans="1:10" ht="12.75">
      <c r="A7982" s="118" t="s">
        <v>1666</v>
      </c>
      <c r="B7982" s="118" t="s">
        <v>27962</v>
      </c>
      <c r="C7982" s="118" t="b">
        <v>0</v>
      </c>
      <c r="D7982" s="118" t="e">
        <f t="shared" ca="1" si="1"/>
        <v>#NAME?</v>
      </c>
      <c r="E7982" s="118" t="s">
        <v>27956</v>
      </c>
      <c r="F7982" s="118" t="s">
        <v>27963</v>
      </c>
      <c r="G7982" s="118"/>
      <c r="H7982" s="118" t="s">
        <v>5607</v>
      </c>
      <c r="I7982" s="118" t="s">
        <v>3131</v>
      </c>
      <c r="J7982" s="118" t="s">
        <v>7622</v>
      </c>
    </row>
    <row r="7983" spans="1:10" ht="12.75">
      <c r="A7983" s="118" t="s">
        <v>1666</v>
      </c>
      <c r="B7983" s="118" t="s">
        <v>9067</v>
      </c>
      <c r="C7983" s="118" t="b">
        <v>0</v>
      </c>
      <c r="D7983" s="118" t="e">
        <f t="shared" ca="1" si="1"/>
        <v>#NAME?</v>
      </c>
      <c r="E7983" s="118" t="s">
        <v>27956</v>
      </c>
      <c r="F7983" s="118" t="s">
        <v>27964</v>
      </c>
      <c r="G7983" s="118"/>
      <c r="H7983" s="118" t="s">
        <v>5607</v>
      </c>
      <c r="I7983" s="118" t="s">
        <v>3131</v>
      </c>
      <c r="J7983" s="118" t="s">
        <v>7622</v>
      </c>
    </row>
    <row r="7984" spans="1:10" ht="12.75">
      <c r="A7984" s="118" t="s">
        <v>11802</v>
      </c>
      <c r="B7984" s="118" t="s">
        <v>1058</v>
      </c>
      <c r="C7984" s="118" t="b">
        <v>0</v>
      </c>
      <c r="D7984" s="118" t="e">
        <f t="shared" ca="1" si="1"/>
        <v>#NAME?</v>
      </c>
      <c r="E7984" s="118" t="s">
        <v>27956</v>
      </c>
      <c r="F7984" s="118" t="s">
        <v>27965</v>
      </c>
      <c r="G7984" s="118"/>
      <c r="H7984" s="118" t="s">
        <v>4278</v>
      </c>
      <c r="I7984" s="118" t="s">
        <v>3131</v>
      </c>
      <c r="J7984" s="118" t="s">
        <v>7622</v>
      </c>
    </row>
    <row r="7985" spans="1:10" ht="12.75">
      <c r="A7985" s="118" t="s">
        <v>830</v>
      </c>
      <c r="B7985" s="118" t="s">
        <v>20629</v>
      </c>
      <c r="C7985" s="118" t="b">
        <v>0</v>
      </c>
      <c r="D7985" s="118" t="e">
        <f t="shared" ca="1" si="1"/>
        <v>#NAME?</v>
      </c>
      <c r="E7985" s="118" t="s">
        <v>27956</v>
      </c>
      <c r="F7985" s="118" t="s">
        <v>27966</v>
      </c>
      <c r="G7985" s="118"/>
      <c r="H7985" s="118" t="s">
        <v>5607</v>
      </c>
      <c r="I7985" s="118" t="s">
        <v>3131</v>
      </c>
      <c r="J7985" s="118" t="s">
        <v>7622</v>
      </c>
    </row>
    <row r="7986" spans="1:10" ht="12.75">
      <c r="A7986" s="118" t="s">
        <v>8556</v>
      </c>
      <c r="B7986" s="118" t="s">
        <v>18479</v>
      </c>
      <c r="C7986" s="118" t="b">
        <v>0</v>
      </c>
      <c r="D7986" s="118" t="e">
        <f t="shared" ca="1" si="1"/>
        <v>#NAME?</v>
      </c>
      <c r="E7986" s="118" t="s">
        <v>27956</v>
      </c>
      <c r="F7986" s="118" t="s">
        <v>27967</v>
      </c>
      <c r="G7986" s="118"/>
      <c r="H7986" s="118" t="s">
        <v>7784</v>
      </c>
      <c r="I7986" s="118" t="s">
        <v>3131</v>
      </c>
      <c r="J7986" s="118" t="s">
        <v>7622</v>
      </c>
    </row>
    <row r="7987" spans="1:10" ht="12.75">
      <c r="A7987" s="118" t="s">
        <v>8195</v>
      </c>
      <c r="B7987" s="118" t="s">
        <v>8432</v>
      </c>
      <c r="C7987" s="118" t="b">
        <v>0</v>
      </c>
      <c r="D7987" s="118" t="e">
        <f t="shared" ca="1" si="1"/>
        <v>#NAME?</v>
      </c>
      <c r="E7987" s="118" t="s">
        <v>27956</v>
      </c>
      <c r="F7987" s="118" t="s">
        <v>27968</v>
      </c>
      <c r="G7987" s="118"/>
      <c r="H7987" s="118" t="s">
        <v>5607</v>
      </c>
      <c r="I7987" s="118" t="s">
        <v>3131</v>
      </c>
      <c r="J7987" s="118" t="s">
        <v>7622</v>
      </c>
    </row>
    <row r="7988" spans="1:10" ht="12.75">
      <c r="A7988" s="118" t="s">
        <v>1213</v>
      </c>
      <c r="B7988" s="118" t="s">
        <v>27969</v>
      </c>
      <c r="C7988" s="118" t="b">
        <v>0</v>
      </c>
      <c r="D7988" s="118" t="e">
        <f t="shared" ca="1" si="1"/>
        <v>#NAME?</v>
      </c>
      <c r="E7988" s="118" t="s">
        <v>27956</v>
      </c>
      <c r="F7988" s="118" t="s">
        <v>27970</v>
      </c>
      <c r="G7988" s="118"/>
      <c r="H7988" s="118" t="s">
        <v>5607</v>
      </c>
      <c r="I7988" s="118" t="s">
        <v>3131</v>
      </c>
      <c r="J7988" s="118" t="s">
        <v>7622</v>
      </c>
    </row>
    <row r="7989" spans="1:10" ht="12.75">
      <c r="A7989" s="118" t="s">
        <v>8358</v>
      </c>
      <c r="B7989" s="118" t="s">
        <v>27736</v>
      </c>
      <c r="C7989" s="118" t="b">
        <v>0</v>
      </c>
      <c r="D7989" s="118" t="e">
        <f t="shared" ca="1" si="1"/>
        <v>#NAME?</v>
      </c>
      <c r="E7989" s="118" t="s">
        <v>27956</v>
      </c>
      <c r="F7989" s="118" t="s">
        <v>27971</v>
      </c>
      <c r="G7989" s="118"/>
      <c r="H7989" s="118" t="s">
        <v>4485</v>
      </c>
      <c r="I7989" s="118" t="s">
        <v>3131</v>
      </c>
      <c r="J7989" s="118" t="s">
        <v>7622</v>
      </c>
    </row>
    <row r="7990" spans="1:10" ht="12.75">
      <c r="A7990" s="118" t="s">
        <v>2209</v>
      </c>
      <c r="B7990" s="118" t="s">
        <v>15904</v>
      </c>
      <c r="C7990" s="118" t="b">
        <v>0</v>
      </c>
      <c r="D7990" s="118" t="e">
        <f t="shared" ca="1" si="1"/>
        <v>#NAME?</v>
      </c>
      <c r="E7990" s="118" t="s">
        <v>27956</v>
      </c>
      <c r="F7990" s="118" t="s">
        <v>27972</v>
      </c>
      <c r="G7990" s="118"/>
      <c r="H7990" s="118" t="s">
        <v>8760</v>
      </c>
      <c r="I7990" s="118" t="s">
        <v>3131</v>
      </c>
      <c r="J7990" s="118" t="s">
        <v>7622</v>
      </c>
    </row>
    <row r="7991" spans="1:10" ht="12.75">
      <c r="A7991" s="118" t="s">
        <v>27973</v>
      </c>
      <c r="B7991" s="118" t="s">
        <v>27974</v>
      </c>
      <c r="C7991" s="118" t="b">
        <v>0</v>
      </c>
      <c r="D7991" s="118" t="e">
        <f t="shared" ca="1" si="1"/>
        <v>#NAME?</v>
      </c>
      <c r="E7991" s="118" t="s">
        <v>27956</v>
      </c>
      <c r="F7991" s="118" t="s">
        <v>27975</v>
      </c>
      <c r="G7991" s="118"/>
      <c r="H7991" s="118" t="s">
        <v>4831</v>
      </c>
      <c r="I7991" s="118" t="s">
        <v>3131</v>
      </c>
      <c r="J7991" s="118" t="s">
        <v>7622</v>
      </c>
    </row>
    <row r="7992" spans="1:10" ht="12.75">
      <c r="A7992" s="118" t="s">
        <v>27976</v>
      </c>
      <c r="B7992" s="118" t="s">
        <v>27977</v>
      </c>
      <c r="C7992" s="118" t="b">
        <v>0</v>
      </c>
      <c r="D7992" s="118" t="e">
        <f t="shared" ca="1" si="1"/>
        <v>#NAME?</v>
      </c>
      <c r="E7992" s="118" t="s">
        <v>27978</v>
      </c>
      <c r="F7992" s="118" t="s">
        <v>27979</v>
      </c>
      <c r="G7992" s="118"/>
      <c r="H7992" s="118" t="s">
        <v>27980</v>
      </c>
      <c r="I7992" s="118" t="s">
        <v>19050</v>
      </c>
      <c r="J7992" s="118"/>
    </row>
    <row r="7993" spans="1:10" ht="12.75">
      <c r="A7993" s="118" t="s">
        <v>814</v>
      </c>
      <c r="B7993" s="118" t="s">
        <v>27981</v>
      </c>
      <c r="C7993" s="118" t="b">
        <v>0</v>
      </c>
      <c r="D7993" s="118" t="e">
        <f t="shared" ca="1" si="1"/>
        <v>#NAME?</v>
      </c>
      <c r="E7993" s="118" t="s">
        <v>27982</v>
      </c>
      <c r="F7993" s="118" t="s">
        <v>27983</v>
      </c>
      <c r="G7993" s="118"/>
      <c r="H7993" s="118" t="s">
        <v>5607</v>
      </c>
      <c r="I7993" s="118" t="s">
        <v>17181</v>
      </c>
      <c r="J7993" s="118" t="s">
        <v>8658</v>
      </c>
    </row>
    <row r="7994" spans="1:10" ht="12.75">
      <c r="A7994" s="118" t="s">
        <v>13407</v>
      </c>
      <c r="B7994" s="118" t="s">
        <v>20570</v>
      </c>
      <c r="C7994" s="118" t="b">
        <v>0</v>
      </c>
      <c r="D7994" s="118" t="e">
        <f t="shared" ca="1" si="1"/>
        <v>#NAME?</v>
      </c>
      <c r="E7994" s="118" t="s">
        <v>27982</v>
      </c>
      <c r="F7994" s="118" t="s">
        <v>27984</v>
      </c>
      <c r="G7994" s="118"/>
      <c r="H7994" s="118" t="s">
        <v>4276</v>
      </c>
      <c r="I7994" s="118" t="s">
        <v>17181</v>
      </c>
      <c r="J7994" s="118" t="s">
        <v>8658</v>
      </c>
    </row>
    <row r="7995" spans="1:10" ht="12.75">
      <c r="A7995" s="118" t="s">
        <v>11749</v>
      </c>
      <c r="B7995" s="118" t="s">
        <v>21734</v>
      </c>
      <c r="C7995" s="118" t="b">
        <v>0</v>
      </c>
      <c r="D7995" s="118" t="e">
        <f t="shared" ca="1" si="1"/>
        <v>#NAME?</v>
      </c>
      <c r="E7995" s="118" t="s">
        <v>27982</v>
      </c>
      <c r="F7995" s="118" t="s">
        <v>27985</v>
      </c>
      <c r="G7995" s="118"/>
      <c r="H7995" s="118" t="s">
        <v>4276</v>
      </c>
      <c r="I7995" s="118" t="s">
        <v>17181</v>
      </c>
      <c r="J7995" s="118" t="s">
        <v>8658</v>
      </c>
    </row>
    <row r="7996" spans="1:10" ht="12.75">
      <c r="A7996" s="118" t="s">
        <v>853</v>
      </c>
      <c r="B7996" s="118" t="s">
        <v>13910</v>
      </c>
      <c r="C7996" s="118" t="b">
        <v>0</v>
      </c>
      <c r="D7996" s="118" t="e">
        <f t="shared" ca="1" si="1"/>
        <v>#NAME?</v>
      </c>
      <c r="E7996" s="118" t="s">
        <v>27982</v>
      </c>
      <c r="F7996" s="118" t="s">
        <v>27986</v>
      </c>
      <c r="G7996" s="118"/>
      <c r="H7996" s="118" t="s">
        <v>4485</v>
      </c>
      <c r="I7996" s="118" t="s">
        <v>17181</v>
      </c>
      <c r="J7996" s="118" t="s">
        <v>8658</v>
      </c>
    </row>
    <row r="7997" spans="1:10" ht="12.75">
      <c r="A7997" s="118" t="s">
        <v>798</v>
      </c>
      <c r="B7997" s="118" t="s">
        <v>27987</v>
      </c>
      <c r="C7997" s="118" t="b">
        <v>0</v>
      </c>
      <c r="D7997" s="118" t="e">
        <f t="shared" ca="1" si="1"/>
        <v>#NAME?</v>
      </c>
      <c r="E7997" s="118" t="s">
        <v>27982</v>
      </c>
      <c r="F7997" s="118" t="s">
        <v>27988</v>
      </c>
      <c r="G7997" s="118"/>
      <c r="H7997" s="118" t="s">
        <v>4485</v>
      </c>
      <c r="I7997" s="118" t="s">
        <v>17181</v>
      </c>
      <c r="J7997" s="118" t="s">
        <v>8658</v>
      </c>
    </row>
    <row r="7998" spans="1:10" ht="12.75">
      <c r="A7998" s="118" t="s">
        <v>940</v>
      </c>
      <c r="B7998" s="118" t="s">
        <v>8141</v>
      </c>
      <c r="C7998" s="118" t="b">
        <v>0</v>
      </c>
      <c r="D7998" s="118" t="e">
        <f t="shared" ca="1" si="1"/>
        <v>#NAME?</v>
      </c>
      <c r="E7998" s="118" t="s">
        <v>27982</v>
      </c>
      <c r="F7998" s="118" t="s">
        <v>27989</v>
      </c>
      <c r="G7998" s="118"/>
      <c r="H7998" s="118" t="s">
        <v>4276</v>
      </c>
      <c r="I7998" s="118" t="s">
        <v>17181</v>
      </c>
      <c r="J7998" s="118" t="s">
        <v>8658</v>
      </c>
    </row>
    <row r="7999" spans="1:10" ht="12.75">
      <c r="A7999" s="118" t="s">
        <v>8090</v>
      </c>
      <c r="B7999" s="118" t="s">
        <v>27990</v>
      </c>
      <c r="C7999" s="118" t="b">
        <v>0</v>
      </c>
      <c r="D7999" s="118" t="e">
        <f t="shared" ca="1" si="1"/>
        <v>#NAME?</v>
      </c>
      <c r="E7999" s="118" t="s">
        <v>27991</v>
      </c>
      <c r="F7999" s="118" t="s">
        <v>27992</v>
      </c>
      <c r="G7999" s="118"/>
      <c r="H7999" s="118" t="s">
        <v>4640</v>
      </c>
      <c r="I7999" s="118" t="s">
        <v>27993</v>
      </c>
      <c r="J7999" s="118"/>
    </row>
    <row r="8000" spans="1:10" ht="12.75">
      <c r="A8000" s="118" t="s">
        <v>26268</v>
      </c>
      <c r="B8000" s="118" t="s">
        <v>27990</v>
      </c>
      <c r="C8000" s="118" t="b">
        <v>0</v>
      </c>
      <c r="D8000" s="118" t="e">
        <f t="shared" ca="1" si="1"/>
        <v>#NAME?</v>
      </c>
      <c r="E8000" s="118" t="s">
        <v>27991</v>
      </c>
      <c r="F8000" s="118" t="s">
        <v>27994</v>
      </c>
      <c r="G8000" s="118"/>
      <c r="H8000" s="118" t="s">
        <v>5279</v>
      </c>
      <c r="I8000" s="118" t="s">
        <v>27993</v>
      </c>
      <c r="J8000" s="118"/>
    </row>
    <row r="8001" spans="1:10" ht="12.75">
      <c r="A8001" s="118" t="s">
        <v>1603</v>
      </c>
      <c r="B8001" s="118" t="s">
        <v>27995</v>
      </c>
      <c r="C8001" s="118" t="b">
        <v>0</v>
      </c>
      <c r="D8001" s="118" t="e">
        <f t="shared" ca="1" si="1"/>
        <v>#NAME?</v>
      </c>
      <c r="E8001" s="118" t="s">
        <v>27996</v>
      </c>
      <c r="F8001" s="118" t="s">
        <v>27997</v>
      </c>
      <c r="G8001" s="118"/>
      <c r="H8001" s="118" t="s">
        <v>8474</v>
      </c>
      <c r="I8001" s="118" t="s">
        <v>7777</v>
      </c>
      <c r="J8001" s="118" t="s">
        <v>7636</v>
      </c>
    </row>
    <row r="8002" spans="1:10" ht="12.75">
      <c r="A8002" s="118" t="s">
        <v>995</v>
      </c>
      <c r="B8002" s="118" t="s">
        <v>2641</v>
      </c>
      <c r="C8002" s="118" t="b">
        <v>0</v>
      </c>
      <c r="D8002" s="118" t="e">
        <f t="shared" ca="1" si="1"/>
        <v>#NAME?</v>
      </c>
      <c r="E8002" s="118" t="s">
        <v>27996</v>
      </c>
      <c r="F8002" s="118" t="s">
        <v>27998</v>
      </c>
      <c r="G8002" s="118"/>
      <c r="H8002" s="118" t="s">
        <v>27999</v>
      </c>
      <c r="I8002" s="118" t="s">
        <v>7777</v>
      </c>
      <c r="J8002" s="118" t="s">
        <v>7636</v>
      </c>
    </row>
    <row r="8003" spans="1:10" ht="12.75">
      <c r="A8003" s="118" t="s">
        <v>11077</v>
      </c>
      <c r="B8003" s="118" t="s">
        <v>12727</v>
      </c>
      <c r="C8003" s="118" t="b">
        <v>0</v>
      </c>
      <c r="D8003" s="118" t="e">
        <f t="shared" ca="1" si="1"/>
        <v>#NAME?</v>
      </c>
      <c r="E8003" s="118" t="s">
        <v>28000</v>
      </c>
      <c r="F8003" s="118" t="s">
        <v>28001</v>
      </c>
      <c r="G8003" s="118"/>
      <c r="H8003" s="118" t="s">
        <v>4305</v>
      </c>
      <c r="I8003" s="118" t="s">
        <v>10184</v>
      </c>
      <c r="J8003" s="118" t="s">
        <v>10185</v>
      </c>
    </row>
    <row r="8004" spans="1:10" ht="12.75">
      <c r="A8004" s="118" t="s">
        <v>9018</v>
      </c>
      <c r="B8004" s="118" t="s">
        <v>28002</v>
      </c>
      <c r="C8004" s="118" t="b">
        <v>0</v>
      </c>
      <c r="D8004" s="118" t="e">
        <f t="shared" ca="1" si="1"/>
        <v>#NAME?</v>
      </c>
      <c r="E8004" s="118" t="s">
        <v>28000</v>
      </c>
      <c r="F8004" s="118" t="s">
        <v>28003</v>
      </c>
      <c r="G8004" s="118"/>
      <c r="H8004" s="118" t="s">
        <v>4305</v>
      </c>
      <c r="I8004" s="118" t="s">
        <v>10184</v>
      </c>
      <c r="J8004" s="118" t="s">
        <v>10185</v>
      </c>
    </row>
    <row r="8005" spans="1:10" ht="12.75">
      <c r="A8005" s="118" t="s">
        <v>1704</v>
      </c>
      <c r="B8005" s="118" t="s">
        <v>28004</v>
      </c>
      <c r="C8005" s="118" t="b">
        <v>0</v>
      </c>
      <c r="D8005" s="118" t="e">
        <f t="shared" ca="1" si="1"/>
        <v>#NAME?</v>
      </c>
      <c r="E8005" s="118" t="s">
        <v>28005</v>
      </c>
      <c r="F8005" s="118" t="s">
        <v>28006</v>
      </c>
      <c r="G8005" s="118"/>
      <c r="H8005" s="118" t="s">
        <v>4276</v>
      </c>
      <c r="I8005" s="118" t="s">
        <v>17591</v>
      </c>
      <c r="J8005" s="118" t="s">
        <v>8625</v>
      </c>
    </row>
    <row r="8006" spans="1:10" ht="12.75">
      <c r="A8006" s="118" t="s">
        <v>20713</v>
      </c>
      <c r="B8006" s="118" t="s">
        <v>28007</v>
      </c>
      <c r="C8006" s="118" t="b">
        <v>0</v>
      </c>
      <c r="D8006" s="118" t="e">
        <f t="shared" ca="1" si="1"/>
        <v>#NAME?</v>
      </c>
      <c r="E8006" s="118" t="s">
        <v>28005</v>
      </c>
      <c r="F8006" s="118" t="s">
        <v>28008</v>
      </c>
      <c r="G8006" s="118"/>
      <c r="H8006" s="118" t="s">
        <v>5607</v>
      </c>
      <c r="I8006" s="118" t="s">
        <v>17591</v>
      </c>
      <c r="J8006" s="118" t="s">
        <v>8625</v>
      </c>
    </row>
    <row r="8007" spans="1:10" ht="12.75">
      <c r="A8007" s="118" t="s">
        <v>1666</v>
      </c>
      <c r="B8007" s="118" t="s">
        <v>14306</v>
      </c>
      <c r="C8007" s="118" t="b">
        <v>0</v>
      </c>
      <c r="D8007" s="118" t="e">
        <f t="shared" ca="1" si="1"/>
        <v>#NAME?</v>
      </c>
      <c r="E8007" s="118" t="s">
        <v>28009</v>
      </c>
      <c r="F8007" s="118" t="s">
        <v>28010</v>
      </c>
      <c r="G8007" s="118"/>
      <c r="H8007" s="118" t="s">
        <v>4276</v>
      </c>
      <c r="I8007" s="118" t="s">
        <v>10184</v>
      </c>
      <c r="J8007" s="118" t="s">
        <v>10185</v>
      </c>
    </row>
    <row r="8008" spans="1:10" ht="12.75">
      <c r="A8008" s="118" t="s">
        <v>1591</v>
      </c>
      <c r="B8008" s="118" t="s">
        <v>28011</v>
      </c>
      <c r="C8008" s="118" t="b">
        <v>0</v>
      </c>
      <c r="D8008" s="118" t="e">
        <f t="shared" ca="1" si="1"/>
        <v>#NAME?</v>
      </c>
      <c r="E8008" s="118" t="s">
        <v>28009</v>
      </c>
      <c r="F8008" s="118" t="s">
        <v>28012</v>
      </c>
      <c r="G8008" s="118"/>
      <c r="H8008" s="118" t="s">
        <v>7855</v>
      </c>
      <c r="I8008" s="118" t="s">
        <v>10184</v>
      </c>
      <c r="J8008" s="118" t="s">
        <v>10185</v>
      </c>
    </row>
    <row r="8009" spans="1:10" ht="12.75">
      <c r="A8009" s="118" t="s">
        <v>814</v>
      </c>
      <c r="B8009" s="118" t="s">
        <v>28013</v>
      </c>
      <c r="C8009" s="118" t="b">
        <v>0</v>
      </c>
      <c r="D8009" s="118" t="e">
        <f t="shared" ca="1" si="1"/>
        <v>#NAME?</v>
      </c>
      <c r="E8009" s="118" t="s">
        <v>28014</v>
      </c>
      <c r="F8009" s="118" t="s">
        <v>28015</v>
      </c>
      <c r="G8009" s="118"/>
      <c r="H8009" s="118" t="s">
        <v>5607</v>
      </c>
      <c r="I8009" s="118" t="s">
        <v>7777</v>
      </c>
      <c r="J8009" s="118" t="s">
        <v>7636</v>
      </c>
    </row>
    <row r="8010" spans="1:10" ht="12.75">
      <c r="A8010" s="118" t="s">
        <v>28016</v>
      </c>
      <c r="B8010" s="118" t="s">
        <v>28017</v>
      </c>
      <c r="C8010" s="118" t="b">
        <v>0</v>
      </c>
      <c r="D8010" s="118" t="e">
        <f t="shared" ca="1" si="1"/>
        <v>#NAME?</v>
      </c>
      <c r="E8010" s="118" t="s">
        <v>28014</v>
      </c>
      <c r="F8010" s="118" t="s">
        <v>28018</v>
      </c>
      <c r="G8010" s="118"/>
      <c r="H8010" s="118" t="s">
        <v>4485</v>
      </c>
      <c r="I8010" s="118" t="s">
        <v>7777</v>
      </c>
      <c r="J8010" s="118" t="s">
        <v>7636</v>
      </c>
    </row>
    <row r="8011" spans="1:10" ht="12.75">
      <c r="A8011" s="118" t="s">
        <v>28019</v>
      </c>
      <c r="B8011" s="118" t="s">
        <v>28020</v>
      </c>
      <c r="C8011" s="118" t="b">
        <v>0</v>
      </c>
      <c r="D8011" s="118" t="e">
        <f t="shared" ca="1" si="1"/>
        <v>#NAME?</v>
      </c>
      <c r="E8011" s="118" t="s">
        <v>28014</v>
      </c>
      <c r="F8011" s="118" t="s">
        <v>28021</v>
      </c>
      <c r="G8011" s="118"/>
      <c r="H8011" s="118" t="s">
        <v>4276</v>
      </c>
      <c r="I8011" s="118" t="s">
        <v>7777</v>
      </c>
      <c r="J8011" s="118" t="s">
        <v>7636</v>
      </c>
    </row>
    <row r="8012" spans="1:10" ht="12.75">
      <c r="A8012" s="118" t="s">
        <v>2671</v>
      </c>
      <c r="B8012" s="118" t="s">
        <v>12050</v>
      </c>
      <c r="C8012" s="118" t="b">
        <v>0</v>
      </c>
      <c r="D8012" s="118" t="e">
        <f t="shared" ca="1" si="1"/>
        <v>#NAME?</v>
      </c>
      <c r="E8012" s="118" t="s">
        <v>28014</v>
      </c>
      <c r="F8012" s="118" t="s">
        <v>28022</v>
      </c>
      <c r="G8012" s="118"/>
      <c r="H8012" s="118" t="s">
        <v>4276</v>
      </c>
      <c r="I8012" s="118" t="s">
        <v>7777</v>
      </c>
      <c r="J8012" s="118" t="s">
        <v>7636</v>
      </c>
    </row>
    <row r="8013" spans="1:10" ht="12.75">
      <c r="A8013" s="118" t="s">
        <v>2671</v>
      </c>
      <c r="B8013" s="118" t="s">
        <v>20774</v>
      </c>
      <c r="C8013" s="118" t="b">
        <v>0</v>
      </c>
      <c r="D8013" s="118" t="e">
        <f t="shared" ca="1" si="1"/>
        <v>#NAME?</v>
      </c>
      <c r="E8013" s="118" t="s">
        <v>28014</v>
      </c>
      <c r="F8013" s="118" t="s">
        <v>28023</v>
      </c>
      <c r="G8013" s="118"/>
      <c r="H8013" s="118" t="s">
        <v>5607</v>
      </c>
      <c r="I8013" s="118" t="s">
        <v>7777</v>
      </c>
      <c r="J8013" s="118" t="s">
        <v>7636</v>
      </c>
    </row>
    <row r="8014" spans="1:10" ht="12.75">
      <c r="A8014" s="118" t="s">
        <v>7966</v>
      </c>
      <c r="B8014" s="118" t="s">
        <v>28024</v>
      </c>
      <c r="C8014" s="118" t="b">
        <v>0</v>
      </c>
      <c r="D8014" s="118" t="e">
        <f t="shared" ca="1" si="1"/>
        <v>#NAME?</v>
      </c>
      <c r="E8014" s="118" t="s">
        <v>28014</v>
      </c>
      <c r="F8014" s="118" t="s">
        <v>28025</v>
      </c>
      <c r="G8014" s="118"/>
      <c r="H8014" s="118" t="s">
        <v>7599</v>
      </c>
      <c r="I8014" s="118" t="s">
        <v>7777</v>
      </c>
      <c r="J8014" s="118" t="s">
        <v>7636</v>
      </c>
    </row>
    <row r="8015" spans="1:10" ht="12.75">
      <c r="A8015" s="118" t="s">
        <v>2365</v>
      </c>
      <c r="B8015" s="118" t="s">
        <v>28026</v>
      </c>
      <c r="C8015" s="118" t="b">
        <v>0</v>
      </c>
      <c r="D8015" s="118" t="e">
        <f t="shared" ca="1" si="1"/>
        <v>#NAME?</v>
      </c>
      <c r="E8015" s="118" t="s">
        <v>28014</v>
      </c>
      <c r="F8015" s="118" t="s">
        <v>28027</v>
      </c>
      <c r="G8015" s="118"/>
      <c r="H8015" s="118" t="s">
        <v>4485</v>
      </c>
      <c r="I8015" s="118" t="s">
        <v>7777</v>
      </c>
      <c r="J8015" s="118" t="s">
        <v>7636</v>
      </c>
    </row>
    <row r="8016" spans="1:10" ht="12.75">
      <c r="A8016" s="118" t="s">
        <v>1544</v>
      </c>
      <c r="B8016" s="118" t="s">
        <v>28028</v>
      </c>
      <c r="C8016" s="118" t="b">
        <v>0</v>
      </c>
      <c r="D8016" s="118" t="e">
        <f t="shared" ca="1" si="1"/>
        <v>#NAME?</v>
      </c>
      <c r="E8016" s="118" t="s">
        <v>28014</v>
      </c>
      <c r="F8016" s="118" t="s">
        <v>28029</v>
      </c>
      <c r="G8016" s="118"/>
      <c r="H8016" s="118" t="s">
        <v>28030</v>
      </c>
      <c r="I8016" s="118" t="s">
        <v>7777</v>
      </c>
      <c r="J8016" s="118" t="s">
        <v>7636</v>
      </c>
    </row>
    <row r="8017" spans="1:10" ht="12.75">
      <c r="A8017" s="118" t="s">
        <v>11936</v>
      </c>
      <c r="B8017" s="118" t="s">
        <v>28031</v>
      </c>
      <c r="C8017" s="118" t="b">
        <v>0</v>
      </c>
      <c r="D8017" s="118" t="e">
        <f t="shared" ca="1" si="1"/>
        <v>#NAME?</v>
      </c>
      <c r="E8017" s="118" t="s">
        <v>28014</v>
      </c>
      <c r="F8017" s="118" t="s">
        <v>28032</v>
      </c>
      <c r="G8017" s="118"/>
      <c r="H8017" s="118" t="s">
        <v>4276</v>
      </c>
      <c r="I8017" s="118" t="s">
        <v>14479</v>
      </c>
      <c r="J8017" s="118" t="s">
        <v>10551</v>
      </c>
    </row>
    <row r="8018" spans="1:10" ht="12.75">
      <c r="A8018" s="118" t="s">
        <v>28033</v>
      </c>
      <c r="B8018" s="118" t="s">
        <v>9263</v>
      </c>
      <c r="C8018" s="118" t="b">
        <v>0</v>
      </c>
      <c r="D8018" s="118" t="e">
        <f t="shared" ca="1" si="1"/>
        <v>#NAME?</v>
      </c>
      <c r="E8018" s="118" t="s">
        <v>28014</v>
      </c>
      <c r="F8018" s="118" t="s">
        <v>28034</v>
      </c>
      <c r="G8018" s="118"/>
      <c r="H8018" s="118" t="s">
        <v>4485</v>
      </c>
      <c r="I8018" s="118" t="s">
        <v>7671</v>
      </c>
      <c r="J8018" s="118" t="s">
        <v>7672</v>
      </c>
    </row>
    <row r="8019" spans="1:10" ht="12.75">
      <c r="A8019" s="118" t="s">
        <v>24913</v>
      </c>
      <c r="B8019" s="118" t="s">
        <v>28035</v>
      </c>
      <c r="C8019" s="118" t="b">
        <v>0</v>
      </c>
      <c r="D8019" s="118" t="e">
        <f t="shared" ca="1" si="1"/>
        <v>#NAME?</v>
      </c>
      <c r="E8019" s="118" t="s">
        <v>28036</v>
      </c>
      <c r="F8019" s="118" t="s">
        <v>28037</v>
      </c>
      <c r="G8019" s="118"/>
      <c r="H8019" s="118" t="s">
        <v>4278</v>
      </c>
      <c r="I8019" s="118" t="s">
        <v>7825</v>
      </c>
      <c r="J8019" s="118" t="s">
        <v>7825</v>
      </c>
    </row>
    <row r="8020" spans="1:10" ht="12.75">
      <c r="A8020" s="118" t="s">
        <v>28019</v>
      </c>
      <c r="B8020" s="118" t="s">
        <v>28038</v>
      </c>
      <c r="C8020" s="118" t="b">
        <v>0</v>
      </c>
      <c r="D8020" s="118" t="e">
        <f t="shared" ca="1" si="1"/>
        <v>#NAME?</v>
      </c>
      <c r="E8020" s="118" t="s">
        <v>28036</v>
      </c>
      <c r="F8020" s="118" t="s">
        <v>28039</v>
      </c>
      <c r="G8020" s="118"/>
      <c r="H8020" s="118" t="s">
        <v>4278</v>
      </c>
      <c r="I8020" s="118" t="s">
        <v>7825</v>
      </c>
      <c r="J8020" s="118" t="s">
        <v>7825</v>
      </c>
    </row>
    <row r="8021" spans="1:10" ht="12.75">
      <c r="A8021" s="118" t="s">
        <v>16603</v>
      </c>
      <c r="B8021" s="118" t="s">
        <v>28040</v>
      </c>
      <c r="C8021" s="118" t="b">
        <v>0</v>
      </c>
      <c r="D8021" s="118" t="e">
        <f t="shared" ca="1" si="1"/>
        <v>#NAME?</v>
      </c>
      <c r="E8021" s="118" t="s">
        <v>28036</v>
      </c>
      <c r="F8021" s="118" t="s">
        <v>28041</v>
      </c>
      <c r="G8021" s="118"/>
      <c r="H8021" s="118" t="s">
        <v>4278</v>
      </c>
      <c r="I8021" s="118" t="s">
        <v>7825</v>
      </c>
      <c r="J8021" s="118" t="s">
        <v>7825</v>
      </c>
    </row>
    <row r="8022" spans="1:10" ht="12.75">
      <c r="A8022" s="118" t="s">
        <v>28042</v>
      </c>
      <c r="B8022" s="118" t="s">
        <v>28043</v>
      </c>
      <c r="C8022" s="118" t="b">
        <v>0</v>
      </c>
      <c r="D8022" s="118" t="e">
        <f t="shared" ca="1" si="1"/>
        <v>#NAME?</v>
      </c>
      <c r="E8022" s="118" t="s">
        <v>28036</v>
      </c>
      <c r="F8022" s="118" t="s">
        <v>28044</v>
      </c>
      <c r="G8022" s="118"/>
      <c r="H8022" s="118" t="s">
        <v>4278</v>
      </c>
      <c r="I8022" s="118" t="s">
        <v>7825</v>
      </c>
      <c r="J8022" s="118" t="s">
        <v>7825</v>
      </c>
    </row>
    <row r="8023" spans="1:10" ht="12.75">
      <c r="A8023" s="118" t="s">
        <v>1069</v>
      </c>
      <c r="B8023" s="118" t="s">
        <v>28045</v>
      </c>
      <c r="C8023" s="118" t="b">
        <v>0</v>
      </c>
      <c r="D8023" s="118" t="e">
        <f t="shared" ca="1" si="1"/>
        <v>#NAME?</v>
      </c>
      <c r="E8023" s="118" t="s">
        <v>28046</v>
      </c>
      <c r="F8023" s="118" t="s">
        <v>28047</v>
      </c>
      <c r="G8023" s="118"/>
      <c r="H8023" s="118" t="s">
        <v>5279</v>
      </c>
      <c r="I8023" s="118" t="s">
        <v>10210</v>
      </c>
      <c r="J8023" s="118" t="s">
        <v>8625</v>
      </c>
    </row>
    <row r="8024" spans="1:10" ht="12.75">
      <c r="A8024" s="118" t="s">
        <v>26393</v>
      </c>
      <c r="B8024" s="118" t="s">
        <v>28045</v>
      </c>
      <c r="C8024" s="118" t="b">
        <v>0</v>
      </c>
      <c r="D8024" s="118" t="e">
        <f t="shared" ca="1" si="1"/>
        <v>#NAME?</v>
      </c>
      <c r="E8024" s="118" t="s">
        <v>28046</v>
      </c>
      <c r="F8024" s="118" t="s">
        <v>28048</v>
      </c>
      <c r="G8024" s="118"/>
      <c r="H8024" s="118" t="s">
        <v>4276</v>
      </c>
      <c r="I8024" s="118" t="s">
        <v>10210</v>
      </c>
      <c r="J8024" s="118" t="s">
        <v>8625</v>
      </c>
    </row>
    <row r="8025" spans="1:10" ht="12.75">
      <c r="A8025" s="118" t="s">
        <v>1769</v>
      </c>
      <c r="B8025" s="118" t="s">
        <v>28049</v>
      </c>
      <c r="C8025" s="118" t="b">
        <v>0</v>
      </c>
      <c r="D8025" s="118" t="e">
        <f t="shared" ca="1" si="1"/>
        <v>#NAME?</v>
      </c>
      <c r="E8025" s="118" t="s">
        <v>28046</v>
      </c>
      <c r="F8025" s="118" t="s">
        <v>28050</v>
      </c>
      <c r="G8025" s="118"/>
      <c r="H8025" s="118" t="s">
        <v>4276</v>
      </c>
      <c r="I8025" s="118" t="s">
        <v>10210</v>
      </c>
      <c r="J8025" s="118" t="s">
        <v>8625</v>
      </c>
    </row>
    <row r="8026" spans="1:10" ht="12.75">
      <c r="A8026" s="118" t="s">
        <v>8748</v>
      </c>
      <c r="B8026" s="118" t="s">
        <v>21868</v>
      </c>
      <c r="C8026" s="118" t="b">
        <v>0</v>
      </c>
      <c r="D8026" s="118" t="e">
        <f t="shared" ca="1" si="1"/>
        <v>#NAME?</v>
      </c>
      <c r="E8026" s="118" t="s">
        <v>28051</v>
      </c>
      <c r="F8026" s="118" t="s">
        <v>28052</v>
      </c>
      <c r="G8026" s="118"/>
      <c r="H8026" s="118" t="s">
        <v>28053</v>
      </c>
      <c r="I8026" s="118" t="s">
        <v>7820</v>
      </c>
      <c r="J8026" s="118" t="s">
        <v>7820</v>
      </c>
    </row>
    <row r="8027" spans="1:10" ht="12.75">
      <c r="A8027" s="118" t="s">
        <v>28054</v>
      </c>
      <c r="B8027" s="118" t="s">
        <v>26314</v>
      </c>
      <c r="C8027" s="118" t="b">
        <v>0</v>
      </c>
      <c r="D8027" s="118" t="e">
        <f t="shared" ca="1" si="1"/>
        <v>#NAME?</v>
      </c>
      <c r="E8027" s="118" t="s">
        <v>28051</v>
      </c>
      <c r="F8027" s="118" t="s">
        <v>28055</v>
      </c>
      <c r="G8027" s="118"/>
      <c r="H8027" s="118" t="s">
        <v>54</v>
      </c>
      <c r="I8027" s="118" t="s">
        <v>8204</v>
      </c>
      <c r="J8027" s="118"/>
    </row>
    <row r="8028" spans="1:10" ht="12.75">
      <c r="A8028" s="118" t="s">
        <v>9772</v>
      </c>
      <c r="B8028" s="118" t="s">
        <v>11882</v>
      </c>
      <c r="C8028" s="118" t="b">
        <v>0</v>
      </c>
      <c r="D8028" s="118" t="e">
        <f t="shared" ca="1" si="1"/>
        <v>#NAME?</v>
      </c>
      <c r="E8028" s="118" t="s">
        <v>28051</v>
      </c>
      <c r="F8028" s="118" t="s">
        <v>28056</v>
      </c>
      <c r="G8028" s="118"/>
      <c r="H8028" s="118" t="s">
        <v>54</v>
      </c>
      <c r="I8028" s="118" t="s">
        <v>7820</v>
      </c>
      <c r="J8028" s="118" t="s">
        <v>7820</v>
      </c>
    </row>
    <row r="8029" spans="1:10" ht="12.75">
      <c r="A8029" s="118" t="s">
        <v>995</v>
      </c>
      <c r="B8029" s="118" t="s">
        <v>28057</v>
      </c>
      <c r="C8029" s="118" t="b">
        <v>0</v>
      </c>
      <c r="D8029" s="118" t="e">
        <f t="shared" ca="1" si="1"/>
        <v>#NAME?</v>
      </c>
      <c r="E8029" s="118" t="s">
        <v>28051</v>
      </c>
      <c r="F8029" s="118" t="s">
        <v>28058</v>
      </c>
      <c r="G8029" s="118"/>
      <c r="H8029" s="118" t="s">
        <v>54</v>
      </c>
      <c r="I8029" s="118" t="s">
        <v>7820</v>
      </c>
      <c r="J8029" s="118" t="s">
        <v>7820</v>
      </c>
    </row>
    <row r="8030" spans="1:10" ht="12.75">
      <c r="A8030" s="118" t="s">
        <v>21186</v>
      </c>
      <c r="B8030" s="118" t="s">
        <v>24986</v>
      </c>
      <c r="C8030" s="118" t="b">
        <v>0</v>
      </c>
      <c r="D8030" s="118" t="e">
        <f t="shared" ca="1" si="1"/>
        <v>#NAME?</v>
      </c>
      <c r="E8030" s="118" t="s">
        <v>28051</v>
      </c>
      <c r="F8030" s="118" t="s">
        <v>28059</v>
      </c>
      <c r="G8030" s="118"/>
      <c r="H8030" s="118" t="s">
        <v>54</v>
      </c>
      <c r="I8030" s="118" t="s">
        <v>8204</v>
      </c>
      <c r="J8030" s="118"/>
    </row>
    <row r="8031" spans="1:10" ht="12.75">
      <c r="A8031" s="118" t="s">
        <v>28060</v>
      </c>
      <c r="B8031" s="118" t="s">
        <v>28061</v>
      </c>
      <c r="C8031" s="118" t="b">
        <v>0</v>
      </c>
      <c r="D8031" s="118" t="e">
        <f t="shared" ca="1" si="1"/>
        <v>#NAME?</v>
      </c>
      <c r="E8031" s="118" t="s">
        <v>28062</v>
      </c>
      <c r="F8031" s="118" t="s">
        <v>28063</v>
      </c>
      <c r="G8031" s="118"/>
      <c r="H8031" s="118" t="s">
        <v>5607</v>
      </c>
      <c r="I8031" s="118" t="s">
        <v>28064</v>
      </c>
      <c r="J8031" s="118" t="s">
        <v>7622</v>
      </c>
    </row>
    <row r="8032" spans="1:10" ht="12.75">
      <c r="A8032" s="118" t="s">
        <v>1666</v>
      </c>
      <c r="B8032" s="118" t="s">
        <v>20096</v>
      </c>
      <c r="C8032" s="118" t="b">
        <v>0</v>
      </c>
      <c r="D8032" s="118" t="e">
        <f t="shared" ca="1" si="1"/>
        <v>#NAME?</v>
      </c>
      <c r="E8032" s="118" t="s">
        <v>28062</v>
      </c>
      <c r="F8032" s="118" t="s">
        <v>28065</v>
      </c>
      <c r="G8032" s="118"/>
      <c r="H8032" s="118" t="s">
        <v>4278</v>
      </c>
      <c r="I8032" s="118" t="s">
        <v>28064</v>
      </c>
      <c r="J8032" s="118" t="s">
        <v>7622</v>
      </c>
    </row>
    <row r="8033" spans="1:10" ht="12.75">
      <c r="A8033" s="118" t="s">
        <v>8186</v>
      </c>
      <c r="B8033" s="118" t="s">
        <v>28066</v>
      </c>
      <c r="C8033" s="118" t="b">
        <v>0</v>
      </c>
      <c r="D8033" s="118" t="e">
        <f t="shared" ca="1" si="1"/>
        <v>#NAME?</v>
      </c>
      <c r="E8033" s="118" t="s">
        <v>28062</v>
      </c>
      <c r="F8033" s="118" t="s">
        <v>28067</v>
      </c>
      <c r="G8033" s="118"/>
      <c r="H8033" s="118" t="s">
        <v>4485</v>
      </c>
      <c r="I8033" s="118" t="s">
        <v>28064</v>
      </c>
      <c r="J8033" s="118" t="s">
        <v>7622</v>
      </c>
    </row>
    <row r="8034" spans="1:10" ht="12.75">
      <c r="A8034" s="118" t="s">
        <v>1596</v>
      </c>
      <c r="B8034" s="118" t="s">
        <v>1247</v>
      </c>
      <c r="C8034" s="118" t="b">
        <v>0</v>
      </c>
      <c r="D8034" s="118" t="e">
        <f t="shared" ca="1" si="1"/>
        <v>#NAME?</v>
      </c>
      <c r="E8034" s="118" t="s">
        <v>28062</v>
      </c>
      <c r="F8034" s="118" t="s">
        <v>28068</v>
      </c>
      <c r="G8034" s="118"/>
      <c r="H8034" s="118" t="s">
        <v>4831</v>
      </c>
      <c r="I8034" s="118" t="s">
        <v>28064</v>
      </c>
      <c r="J8034" s="118" t="s">
        <v>7622</v>
      </c>
    </row>
    <row r="8035" spans="1:10" ht="12.75">
      <c r="A8035" s="118" t="s">
        <v>920</v>
      </c>
      <c r="B8035" s="118" t="s">
        <v>28061</v>
      </c>
      <c r="C8035" s="118" t="b">
        <v>0</v>
      </c>
      <c r="D8035" s="118" t="e">
        <f t="shared" ca="1" si="1"/>
        <v>#NAME?</v>
      </c>
      <c r="E8035" s="118" t="s">
        <v>28062</v>
      </c>
      <c r="F8035" s="118" t="s">
        <v>28069</v>
      </c>
      <c r="G8035" s="118"/>
      <c r="H8035" s="118" t="s">
        <v>54</v>
      </c>
      <c r="I8035" s="118" t="s">
        <v>28064</v>
      </c>
      <c r="J8035" s="118" t="s">
        <v>7622</v>
      </c>
    </row>
    <row r="8036" spans="1:10" ht="12.75">
      <c r="A8036" s="118" t="s">
        <v>8862</v>
      </c>
      <c r="B8036" s="118" t="s">
        <v>28070</v>
      </c>
      <c r="C8036" s="118" t="b">
        <v>0</v>
      </c>
      <c r="D8036" s="118" t="e">
        <f t="shared" ca="1" si="1"/>
        <v>#NAME?</v>
      </c>
      <c r="E8036" s="118" t="s">
        <v>28062</v>
      </c>
      <c r="F8036" s="118" t="s">
        <v>28071</v>
      </c>
      <c r="G8036" s="118"/>
      <c r="H8036" s="118" t="s">
        <v>5607</v>
      </c>
      <c r="I8036" s="118" t="s">
        <v>7642</v>
      </c>
      <c r="J8036" s="118"/>
    </row>
    <row r="8037" spans="1:10" ht="12.75">
      <c r="A8037" s="118" t="s">
        <v>830</v>
      </c>
      <c r="B8037" s="118" t="s">
        <v>17325</v>
      </c>
      <c r="C8037" s="118" t="b">
        <v>0</v>
      </c>
      <c r="D8037" s="118" t="e">
        <f t="shared" ca="1" si="1"/>
        <v>#NAME?</v>
      </c>
      <c r="E8037" s="118" t="s">
        <v>28062</v>
      </c>
      <c r="F8037" s="118" t="s">
        <v>28072</v>
      </c>
      <c r="G8037" s="118"/>
      <c r="H8037" s="118" t="s">
        <v>5607</v>
      </c>
      <c r="I8037" s="118" t="s">
        <v>28064</v>
      </c>
      <c r="J8037" s="118" t="s">
        <v>7622</v>
      </c>
    </row>
    <row r="8038" spans="1:10" ht="12.75">
      <c r="A8038" s="118" t="s">
        <v>870</v>
      </c>
      <c r="B8038" s="118" t="s">
        <v>28073</v>
      </c>
      <c r="C8038" s="118" t="b">
        <v>0</v>
      </c>
      <c r="D8038" s="118" t="e">
        <f t="shared" ca="1" si="1"/>
        <v>#NAME?</v>
      </c>
      <c r="E8038" s="118" t="s">
        <v>28062</v>
      </c>
      <c r="F8038" s="118" t="s">
        <v>28074</v>
      </c>
      <c r="G8038" s="118"/>
      <c r="H8038" s="118" t="s">
        <v>5273</v>
      </c>
      <c r="I8038" s="118" t="s">
        <v>7642</v>
      </c>
      <c r="J8038" s="118"/>
    </row>
    <row r="8039" spans="1:10" ht="12.75">
      <c r="A8039" s="118" t="s">
        <v>28075</v>
      </c>
      <c r="B8039" s="118" t="s">
        <v>28076</v>
      </c>
      <c r="C8039" s="118" t="b">
        <v>0</v>
      </c>
      <c r="D8039" s="118" t="e">
        <f t="shared" ca="1" si="1"/>
        <v>#NAME?</v>
      </c>
      <c r="E8039" s="118" t="s">
        <v>28062</v>
      </c>
      <c r="F8039" s="118" t="s">
        <v>28077</v>
      </c>
      <c r="G8039" s="118"/>
      <c r="H8039" s="118" t="s">
        <v>54</v>
      </c>
      <c r="I8039" s="118" t="s">
        <v>28064</v>
      </c>
      <c r="J8039" s="118" t="s">
        <v>7622</v>
      </c>
    </row>
    <row r="8040" spans="1:10" ht="12.75">
      <c r="A8040" s="118" t="s">
        <v>882</v>
      </c>
      <c r="B8040" s="118" t="s">
        <v>10580</v>
      </c>
      <c r="C8040" s="118" t="b">
        <v>0</v>
      </c>
      <c r="D8040" s="118" t="e">
        <f t="shared" ca="1" si="1"/>
        <v>#NAME?</v>
      </c>
      <c r="E8040" s="118" t="s">
        <v>28062</v>
      </c>
      <c r="F8040" s="118" t="s">
        <v>28078</v>
      </c>
      <c r="G8040" s="118"/>
      <c r="H8040" s="118" t="s">
        <v>4831</v>
      </c>
      <c r="I8040" s="118" t="s">
        <v>28064</v>
      </c>
      <c r="J8040" s="118" t="s">
        <v>7622</v>
      </c>
    </row>
    <row r="8041" spans="1:10" ht="12.75">
      <c r="A8041" s="118" t="s">
        <v>8195</v>
      </c>
      <c r="B8041" s="118" t="s">
        <v>28079</v>
      </c>
      <c r="C8041" s="118" t="b">
        <v>0</v>
      </c>
      <c r="D8041" s="118" t="e">
        <f t="shared" ca="1" si="1"/>
        <v>#NAME?</v>
      </c>
      <c r="E8041" s="118" t="s">
        <v>28062</v>
      </c>
      <c r="F8041" s="118" t="s">
        <v>28080</v>
      </c>
      <c r="G8041" s="118"/>
      <c r="H8041" s="118" t="s">
        <v>4485</v>
      </c>
      <c r="I8041" s="118" t="s">
        <v>28064</v>
      </c>
      <c r="J8041" s="118" t="s">
        <v>7622</v>
      </c>
    </row>
    <row r="8042" spans="1:10" ht="12.75">
      <c r="A8042" s="118" t="s">
        <v>8894</v>
      </c>
      <c r="B8042" s="118" t="s">
        <v>22956</v>
      </c>
      <c r="C8042" s="118" t="b">
        <v>0</v>
      </c>
      <c r="D8042" s="118" t="e">
        <f t="shared" ca="1" si="1"/>
        <v>#NAME?</v>
      </c>
      <c r="E8042" s="118" t="s">
        <v>28062</v>
      </c>
      <c r="F8042" s="118" t="s">
        <v>28081</v>
      </c>
      <c r="G8042" s="118"/>
      <c r="H8042" s="118" t="s">
        <v>54</v>
      </c>
      <c r="I8042" s="118" t="s">
        <v>28064</v>
      </c>
      <c r="J8042" s="118" t="s">
        <v>7622</v>
      </c>
    </row>
    <row r="8043" spans="1:10" ht="12.75">
      <c r="A8043" s="118" t="s">
        <v>1484</v>
      </c>
      <c r="B8043" s="118" t="s">
        <v>28082</v>
      </c>
      <c r="C8043" s="118" t="b">
        <v>0</v>
      </c>
      <c r="D8043" s="118" t="e">
        <f t="shared" ca="1" si="1"/>
        <v>#NAME?</v>
      </c>
      <c r="E8043" s="118" t="s">
        <v>28062</v>
      </c>
      <c r="F8043" s="118" t="s">
        <v>28083</v>
      </c>
      <c r="G8043" s="118"/>
      <c r="H8043" s="118" t="s">
        <v>54</v>
      </c>
      <c r="I8043" s="118" t="s">
        <v>28064</v>
      </c>
      <c r="J8043" s="118" t="s">
        <v>7622</v>
      </c>
    </row>
    <row r="8044" spans="1:10" ht="12.75">
      <c r="A8044" s="118" t="s">
        <v>1484</v>
      </c>
      <c r="B8044" s="118" t="s">
        <v>10388</v>
      </c>
      <c r="C8044" s="118" t="b">
        <v>0</v>
      </c>
      <c r="D8044" s="118" t="e">
        <f t="shared" ca="1" si="1"/>
        <v>#NAME?</v>
      </c>
      <c r="E8044" s="118" t="s">
        <v>28062</v>
      </c>
      <c r="F8044" s="118" t="s">
        <v>28084</v>
      </c>
      <c r="G8044" s="118"/>
      <c r="H8044" s="118" t="s">
        <v>4831</v>
      </c>
      <c r="I8044" s="118" t="s">
        <v>28064</v>
      </c>
      <c r="J8044" s="118" t="s">
        <v>7622</v>
      </c>
    </row>
    <row r="8045" spans="1:10" ht="12.75">
      <c r="A8045" s="118" t="s">
        <v>8460</v>
      </c>
      <c r="B8045" s="118" t="s">
        <v>8141</v>
      </c>
      <c r="C8045" s="118" t="b">
        <v>0</v>
      </c>
      <c r="D8045" s="118" t="e">
        <f t="shared" ca="1" si="1"/>
        <v>#NAME?</v>
      </c>
      <c r="E8045" s="118" t="s">
        <v>28062</v>
      </c>
      <c r="F8045" s="118" t="s">
        <v>28085</v>
      </c>
      <c r="G8045" s="118"/>
      <c r="H8045" s="118" t="s">
        <v>4831</v>
      </c>
      <c r="I8045" s="118" t="s">
        <v>28064</v>
      </c>
      <c r="J8045" s="118" t="s">
        <v>7622</v>
      </c>
    </row>
    <row r="8046" spans="1:10" ht="12.75">
      <c r="A8046" s="118" t="s">
        <v>2057</v>
      </c>
      <c r="B8046" s="118" t="s">
        <v>28086</v>
      </c>
      <c r="C8046" s="118" t="b">
        <v>0</v>
      </c>
      <c r="D8046" s="118" t="e">
        <f t="shared" ca="1" si="1"/>
        <v>#NAME?</v>
      </c>
      <c r="E8046" s="118" t="s">
        <v>28062</v>
      </c>
      <c r="F8046" s="118" t="s">
        <v>28087</v>
      </c>
      <c r="G8046" s="118"/>
      <c r="H8046" s="118" t="s">
        <v>4831</v>
      </c>
      <c r="I8046" s="118" t="s">
        <v>28064</v>
      </c>
      <c r="J8046" s="118" t="s">
        <v>7622</v>
      </c>
    </row>
    <row r="8047" spans="1:10" ht="12.75">
      <c r="A8047" s="118" t="s">
        <v>2057</v>
      </c>
      <c r="B8047" s="118" t="s">
        <v>2069</v>
      </c>
      <c r="C8047" s="118" t="b">
        <v>0</v>
      </c>
      <c r="D8047" s="118" t="e">
        <f t="shared" ca="1" si="1"/>
        <v>#NAME?</v>
      </c>
      <c r="E8047" s="118" t="s">
        <v>28062</v>
      </c>
      <c r="F8047" s="118" t="s">
        <v>28088</v>
      </c>
      <c r="G8047" s="118"/>
      <c r="H8047" s="118" t="s">
        <v>54</v>
      </c>
      <c r="I8047" s="118" t="s">
        <v>28064</v>
      </c>
      <c r="J8047" s="118" t="s">
        <v>7622</v>
      </c>
    </row>
    <row r="8048" spans="1:10" ht="12.75">
      <c r="A8048" s="118" t="s">
        <v>1256</v>
      </c>
      <c r="B8048" s="118" t="s">
        <v>28089</v>
      </c>
      <c r="C8048" s="118" t="b">
        <v>0</v>
      </c>
      <c r="D8048" s="118" t="e">
        <f t="shared" ca="1" si="1"/>
        <v>#NAME?</v>
      </c>
      <c r="E8048" s="118" t="s">
        <v>28062</v>
      </c>
      <c r="F8048" s="118" t="s">
        <v>28090</v>
      </c>
      <c r="G8048" s="118"/>
      <c r="H8048" s="118" t="s">
        <v>54</v>
      </c>
      <c r="I8048" s="118" t="s">
        <v>7642</v>
      </c>
      <c r="J8048" s="118"/>
    </row>
    <row r="8049" spans="1:10" ht="12.75">
      <c r="A8049" s="118" t="s">
        <v>2226</v>
      </c>
      <c r="B8049" s="118" t="s">
        <v>7831</v>
      </c>
      <c r="C8049" s="118" t="b">
        <v>0</v>
      </c>
      <c r="D8049" s="118" t="e">
        <f t="shared" ca="1" si="1"/>
        <v>#NAME?</v>
      </c>
      <c r="E8049" s="118" t="s">
        <v>28062</v>
      </c>
      <c r="F8049" s="118" t="s">
        <v>28091</v>
      </c>
      <c r="G8049" s="118"/>
      <c r="H8049" s="118" t="s">
        <v>54</v>
      </c>
      <c r="I8049" s="118" t="s">
        <v>28064</v>
      </c>
      <c r="J8049" s="118" t="s">
        <v>7622</v>
      </c>
    </row>
    <row r="8050" spans="1:10" ht="12.75">
      <c r="A8050" s="118" t="s">
        <v>28092</v>
      </c>
      <c r="B8050" s="118" t="s">
        <v>28093</v>
      </c>
      <c r="C8050" s="118" t="b">
        <v>0</v>
      </c>
      <c r="D8050" s="118" t="e">
        <f t="shared" ca="1" si="1"/>
        <v>#NAME?</v>
      </c>
      <c r="E8050" s="118" t="s">
        <v>28062</v>
      </c>
      <c r="F8050" s="118" t="s">
        <v>28094</v>
      </c>
      <c r="G8050" s="118"/>
      <c r="H8050" s="118" t="s">
        <v>5607</v>
      </c>
      <c r="I8050" s="118" t="s">
        <v>28064</v>
      </c>
      <c r="J8050" s="118" t="s">
        <v>7622</v>
      </c>
    </row>
    <row r="8051" spans="1:10" ht="12.75">
      <c r="A8051" s="118" t="s">
        <v>2671</v>
      </c>
      <c r="B8051" s="118" t="s">
        <v>28095</v>
      </c>
      <c r="C8051" s="118" t="b">
        <v>0</v>
      </c>
      <c r="D8051" s="118" t="e">
        <f t="shared" ca="1" si="1"/>
        <v>#NAME?</v>
      </c>
      <c r="E8051" s="118" t="s">
        <v>28096</v>
      </c>
      <c r="F8051" s="118" t="s">
        <v>28097</v>
      </c>
      <c r="G8051" s="118"/>
      <c r="H8051" s="118" t="s">
        <v>4276</v>
      </c>
      <c r="I8051" s="118" t="s">
        <v>11761</v>
      </c>
      <c r="J8051" s="118" t="s">
        <v>11762</v>
      </c>
    </row>
    <row r="8052" spans="1:10" ht="12.75">
      <c r="A8052" s="118" t="s">
        <v>9679</v>
      </c>
      <c r="B8052" s="118" t="s">
        <v>28098</v>
      </c>
      <c r="C8052" s="118" t="b">
        <v>0</v>
      </c>
      <c r="D8052" s="118" t="e">
        <f t="shared" ca="1" si="1"/>
        <v>#NAME?</v>
      </c>
      <c r="E8052" s="118" t="s">
        <v>28099</v>
      </c>
      <c r="F8052" s="118" t="s">
        <v>28100</v>
      </c>
      <c r="G8052" s="118"/>
      <c r="H8052" s="118" t="s">
        <v>4276</v>
      </c>
      <c r="I8052" s="118" t="s">
        <v>10184</v>
      </c>
      <c r="J8052" s="118" t="s">
        <v>10185</v>
      </c>
    </row>
    <row r="8053" spans="1:10" ht="12.75">
      <c r="A8053" s="118" t="s">
        <v>1235</v>
      </c>
      <c r="B8053" s="118" t="s">
        <v>28101</v>
      </c>
      <c r="C8053" s="118" t="b">
        <v>0</v>
      </c>
      <c r="D8053" s="118" t="e">
        <f t="shared" ca="1" si="1"/>
        <v>#NAME?</v>
      </c>
      <c r="E8053" s="118" t="s">
        <v>28099</v>
      </c>
      <c r="F8053" s="118" t="s">
        <v>28102</v>
      </c>
      <c r="G8053" s="118"/>
      <c r="H8053" s="118" t="s">
        <v>5368</v>
      </c>
      <c r="I8053" s="118" t="s">
        <v>10184</v>
      </c>
      <c r="J8053" s="118" t="s">
        <v>10185</v>
      </c>
    </row>
    <row r="8054" spans="1:10" ht="12.75">
      <c r="A8054" s="118" t="s">
        <v>1328</v>
      </c>
      <c r="B8054" s="118" t="s">
        <v>28103</v>
      </c>
      <c r="C8054" s="118" t="b">
        <v>0</v>
      </c>
      <c r="D8054" s="118" t="e">
        <f t="shared" ca="1" si="1"/>
        <v>#NAME?</v>
      </c>
      <c r="E8054" s="118" t="s">
        <v>28099</v>
      </c>
      <c r="F8054" s="118" t="s">
        <v>28104</v>
      </c>
      <c r="G8054" s="118"/>
      <c r="H8054" s="118" t="s">
        <v>5368</v>
      </c>
      <c r="I8054" s="118" t="s">
        <v>10184</v>
      </c>
      <c r="J8054" s="118" t="s">
        <v>10185</v>
      </c>
    </row>
    <row r="8055" spans="1:10" ht="12.75">
      <c r="A8055" s="118" t="s">
        <v>1749</v>
      </c>
      <c r="B8055" s="118" t="s">
        <v>28105</v>
      </c>
      <c r="C8055" s="118" t="b">
        <v>0</v>
      </c>
      <c r="D8055" s="118" t="e">
        <f t="shared" ca="1" si="1"/>
        <v>#NAME?</v>
      </c>
      <c r="E8055" s="118" t="s">
        <v>28099</v>
      </c>
      <c r="F8055" s="118" t="s">
        <v>28106</v>
      </c>
      <c r="G8055" s="118"/>
      <c r="H8055" s="118" t="s">
        <v>5368</v>
      </c>
      <c r="I8055" s="118" t="s">
        <v>10184</v>
      </c>
      <c r="J8055" s="118" t="s">
        <v>10185</v>
      </c>
    </row>
    <row r="8056" spans="1:10" ht="12.75">
      <c r="A8056" s="118" t="s">
        <v>9298</v>
      </c>
      <c r="B8056" s="118" t="s">
        <v>13236</v>
      </c>
      <c r="C8056" s="118" t="b">
        <v>0</v>
      </c>
      <c r="D8056" s="118" t="e">
        <f t="shared" ca="1" si="1"/>
        <v>#NAME?</v>
      </c>
      <c r="E8056" s="118" t="s">
        <v>28107</v>
      </c>
      <c r="F8056" s="118" t="s">
        <v>28108</v>
      </c>
      <c r="G8056" s="118"/>
      <c r="H8056" s="118" t="s">
        <v>4276</v>
      </c>
      <c r="I8056" s="118" t="s">
        <v>7762</v>
      </c>
      <c r="J8056" s="118" t="s">
        <v>7763</v>
      </c>
    </row>
    <row r="8057" spans="1:10" ht="12.75">
      <c r="A8057" s="118" t="s">
        <v>8889</v>
      </c>
      <c r="B8057" s="118" t="s">
        <v>1124</v>
      </c>
      <c r="C8057" s="118" t="b">
        <v>0</v>
      </c>
      <c r="D8057" s="118" t="e">
        <f t="shared" ca="1" si="1"/>
        <v>#NAME?</v>
      </c>
      <c r="E8057" s="118" t="s">
        <v>28107</v>
      </c>
      <c r="F8057" s="118" t="s">
        <v>28109</v>
      </c>
      <c r="G8057" s="118"/>
      <c r="H8057" s="118" t="s">
        <v>28110</v>
      </c>
      <c r="I8057" s="118" t="s">
        <v>7762</v>
      </c>
      <c r="J8057" s="118" t="s">
        <v>7763</v>
      </c>
    </row>
    <row r="8058" spans="1:10" ht="12.75">
      <c r="A8058" s="118" t="s">
        <v>1897</v>
      </c>
      <c r="B8058" s="118" t="s">
        <v>28111</v>
      </c>
      <c r="C8058" s="118" t="b">
        <v>0</v>
      </c>
      <c r="D8058" s="118" t="e">
        <f t="shared" ca="1" si="1"/>
        <v>#NAME?</v>
      </c>
      <c r="E8058" s="118" t="s">
        <v>28107</v>
      </c>
      <c r="F8058" s="118" t="s">
        <v>28112</v>
      </c>
      <c r="G8058" s="118"/>
      <c r="H8058" s="118" t="s">
        <v>4872</v>
      </c>
      <c r="I8058" s="118" t="s">
        <v>7762</v>
      </c>
      <c r="J8058" s="118" t="s">
        <v>7763</v>
      </c>
    </row>
    <row r="8059" spans="1:10" ht="12.75">
      <c r="A8059" s="118" t="s">
        <v>1173</v>
      </c>
      <c r="B8059" s="118" t="s">
        <v>28113</v>
      </c>
      <c r="C8059" s="118" t="b">
        <v>0</v>
      </c>
      <c r="D8059" s="118" t="e">
        <f t="shared" ca="1" si="1"/>
        <v>#NAME?</v>
      </c>
      <c r="E8059" s="118" t="s">
        <v>28107</v>
      </c>
      <c r="F8059" s="118" t="s">
        <v>28114</v>
      </c>
      <c r="G8059" s="118"/>
      <c r="H8059" s="118" t="s">
        <v>4485</v>
      </c>
      <c r="I8059" s="118" t="s">
        <v>7762</v>
      </c>
      <c r="J8059" s="118" t="s">
        <v>7763</v>
      </c>
    </row>
    <row r="8060" spans="1:10" ht="12.75">
      <c r="A8060" s="118" t="s">
        <v>8556</v>
      </c>
      <c r="B8060" s="118" t="s">
        <v>10497</v>
      </c>
      <c r="C8060" s="118" t="b">
        <v>0</v>
      </c>
      <c r="D8060" s="118" t="e">
        <f t="shared" ca="1" si="1"/>
        <v>#NAME?</v>
      </c>
      <c r="E8060" s="118" t="s">
        <v>28107</v>
      </c>
      <c r="F8060" s="118" t="s">
        <v>28115</v>
      </c>
      <c r="G8060" s="118"/>
      <c r="H8060" s="118" t="s">
        <v>7784</v>
      </c>
      <c r="I8060" s="118" t="s">
        <v>7762</v>
      </c>
      <c r="J8060" s="118" t="s">
        <v>7763</v>
      </c>
    </row>
    <row r="8061" spans="1:10" ht="12.75">
      <c r="A8061" s="118" t="s">
        <v>28116</v>
      </c>
      <c r="B8061" s="118" t="s">
        <v>9246</v>
      </c>
      <c r="C8061" s="118" t="b">
        <v>0</v>
      </c>
      <c r="D8061" s="118" t="e">
        <f t="shared" ca="1" si="1"/>
        <v>#NAME?</v>
      </c>
      <c r="E8061" s="118" t="s">
        <v>28107</v>
      </c>
      <c r="F8061" s="118" t="s">
        <v>28117</v>
      </c>
      <c r="G8061" s="118"/>
      <c r="H8061" s="118" t="s">
        <v>28118</v>
      </c>
      <c r="I8061" s="118" t="s">
        <v>7762</v>
      </c>
      <c r="J8061" s="118" t="s">
        <v>7763</v>
      </c>
    </row>
    <row r="8062" spans="1:10" ht="12.75">
      <c r="A8062" s="118" t="s">
        <v>8358</v>
      </c>
      <c r="B8062" s="118" t="s">
        <v>7764</v>
      </c>
      <c r="C8062" s="118" t="b">
        <v>0</v>
      </c>
      <c r="D8062" s="118" t="e">
        <f t="shared" ca="1" si="1"/>
        <v>#NAME?</v>
      </c>
      <c r="E8062" s="118" t="s">
        <v>28107</v>
      </c>
      <c r="F8062" s="118" t="s">
        <v>28119</v>
      </c>
      <c r="G8062" s="118"/>
      <c r="H8062" s="118" t="s">
        <v>8144</v>
      </c>
      <c r="I8062" s="118" t="s">
        <v>7762</v>
      </c>
      <c r="J8062" s="118" t="s">
        <v>7763</v>
      </c>
    </row>
    <row r="8063" spans="1:10" ht="12.75">
      <c r="A8063" s="118" t="s">
        <v>12995</v>
      </c>
      <c r="B8063" s="118" t="s">
        <v>28120</v>
      </c>
      <c r="C8063" s="118" t="b">
        <v>0</v>
      </c>
      <c r="D8063" s="118" t="e">
        <f t="shared" ca="1" si="1"/>
        <v>#NAME?</v>
      </c>
      <c r="E8063" s="118" t="s">
        <v>28107</v>
      </c>
      <c r="F8063" s="118" t="s">
        <v>28121</v>
      </c>
      <c r="G8063" s="118"/>
      <c r="H8063" s="118" t="s">
        <v>9125</v>
      </c>
      <c r="I8063" s="118" t="s">
        <v>7762</v>
      </c>
      <c r="J8063" s="118" t="s">
        <v>7763</v>
      </c>
    </row>
    <row r="8064" spans="1:10" ht="12.75">
      <c r="A8064" s="118" t="s">
        <v>10111</v>
      </c>
      <c r="B8064" s="118" t="s">
        <v>15338</v>
      </c>
      <c r="C8064" s="118" t="b">
        <v>0</v>
      </c>
      <c r="D8064" s="118" t="e">
        <f t="shared" ca="1" si="1"/>
        <v>#NAME?</v>
      </c>
      <c r="E8064" s="118" t="s">
        <v>28122</v>
      </c>
      <c r="F8064" s="118" t="s">
        <v>28123</v>
      </c>
      <c r="G8064" s="118"/>
      <c r="H8064" s="118" t="s">
        <v>4831</v>
      </c>
      <c r="I8064" s="118" t="s">
        <v>15134</v>
      </c>
      <c r="J8064" s="118" t="s">
        <v>7622</v>
      </c>
    </row>
    <row r="8065" spans="1:10" ht="12.75">
      <c r="A8065" s="118" t="s">
        <v>910</v>
      </c>
      <c r="B8065" s="118" t="s">
        <v>21055</v>
      </c>
      <c r="C8065" s="118" t="b">
        <v>0</v>
      </c>
      <c r="D8065" s="118" t="e">
        <f t="shared" ca="1" si="1"/>
        <v>#NAME?</v>
      </c>
      <c r="E8065" s="118" t="s">
        <v>28122</v>
      </c>
      <c r="F8065" s="118" t="s">
        <v>28124</v>
      </c>
      <c r="G8065" s="118"/>
      <c r="H8065" s="118" t="s">
        <v>4278</v>
      </c>
      <c r="I8065" s="118" t="s">
        <v>15134</v>
      </c>
      <c r="J8065" s="118" t="s">
        <v>7622</v>
      </c>
    </row>
    <row r="8066" spans="1:10" ht="12.75">
      <c r="A8066" s="118" t="s">
        <v>1666</v>
      </c>
      <c r="B8066" s="118" t="s">
        <v>15632</v>
      </c>
      <c r="C8066" s="118" t="b">
        <v>0</v>
      </c>
      <c r="D8066" s="118" t="e">
        <f t="shared" ca="1" si="1"/>
        <v>#NAME?</v>
      </c>
      <c r="E8066" s="118" t="s">
        <v>28122</v>
      </c>
      <c r="F8066" s="118" t="s">
        <v>28125</v>
      </c>
      <c r="G8066" s="118"/>
      <c r="H8066" s="118" t="s">
        <v>54</v>
      </c>
      <c r="I8066" s="118" t="s">
        <v>15134</v>
      </c>
      <c r="J8066" s="118" t="s">
        <v>7622</v>
      </c>
    </row>
    <row r="8067" spans="1:10" ht="12.75">
      <c r="A8067" s="118" t="s">
        <v>1240</v>
      </c>
      <c r="B8067" s="118" t="s">
        <v>21624</v>
      </c>
      <c r="C8067" s="118" t="b">
        <v>0</v>
      </c>
      <c r="D8067" s="118" t="e">
        <f t="shared" ca="1" si="1"/>
        <v>#NAME?</v>
      </c>
      <c r="E8067" s="118" t="s">
        <v>28122</v>
      </c>
      <c r="F8067" s="118" t="s">
        <v>28126</v>
      </c>
      <c r="G8067" s="118"/>
      <c r="H8067" s="118" t="s">
        <v>4278</v>
      </c>
      <c r="I8067" s="118" t="s">
        <v>15134</v>
      </c>
      <c r="J8067" s="118" t="s">
        <v>7622</v>
      </c>
    </row>
    <row r="8068" spans="1:10" ht="12.75">
      <c r="A8068" s="118" t="s">
        <v>28127</v>
      </c>
      <c r="B8068" s="118" t="s">
        <v>28128</v>
      </c>
      <c r="C8068" s="118" t="b">
        <v>0</v>
      </c>
      <c r="D8068" s="118" t="e">
        <f t="shared" ca="1" si="1"/>
        <v>#NAME?</v>
      </c>
      <c r="E8068" s="118" t="s">
        <v>28129</v>
      </c>
      <c r="F8068" s="118" t="s">
        <v>28130</v>
      </c>
      <c r="G8068" s="118"/>
      <c r="H8068" s="118" t="s">
        <v>4278</v>
      </c>
      <c r="I8068" s="118" t="s">
        <v>17557</v>
      </c>
      <c r="J8068" s="118" t="s">
        <v>8313</v>
      </c>
    </row>
    <row r="8069" spans="1:10" ht="12.75">
      <c r="A8069" s="118" t="s">
        <v>28131</v>
      </c>
      <c r="B8069" s="118" t="s">
        <v>28132</v>
      </c>
      <c r="C8069" s="118" t="b">
        <v>0</v>
      </c>
      <c r="D8069" s="118" t="e">
        <f t="shared" ca="1" si="1"/>
        <v>#NAME?</v>
      </c>
      <c r="E8069" s="118" t="s">
        <v>28129</v>
      </c>
      <c r="F8069" s="118" t="s">
        <v>28133</v>
      </c>
      <c r="G8069" s="118"/>
      <c r="H8069" s="118" t="s">
        <v>54</v>
      </c>
      <c r="I8069" s="118" t="s">
        <v>17557</v>
      </c>
      <c r="J8069" s="118" t="s">
        <v>8313</v>
      </c>
    </row>
    <row r="8070" spans="1:10" ht="12.75">
      <c r="A8070" s="118" t="s">
        <v>28134</v>
      </c>
      <c r="B8070" s="118" t="s">
        <v>28135</v>
      </c>
      <c r="C8070" s="118" t="b">
        <v>0</v>
      </c>
      <c r="D8070" s="118" t="e">
        <f t="shared" ca="1" si="1"/>
        <v>#NAME?</v>
      </c>
      <c r="E8070" s="118" t="s">
        <v>28136</v>
      </c>
      <c r="F8070" s="118" t="s">
        <v>28137</v>
      </c>
      <c r="G8070" s="118"/>
      <c r="H8070" s="118" t="s">
        <v>4640</v>
      </c>
      <c r="I8070" s="118" t="s">
        <v>23166</v>
      </c>
      <c r="J8070" s="118"/>
    </row>
    <row r="8071" spans="1:10" ht="12.75">
      <c r="A8071" s="118" t="s">
        <v>902</v>
      </c>
      <c r="B8071" s="118" t="s">
        <v>28138</v>
      </c>
      <c r="C8071" s="118" t="b">
        <v>0</v>
      </c>
      <c r="D8071" s="118" t="e">
        <f t="shared" ca="1" si="1"/>
        <v>#NAME?</v>
      </c>
      <c r="E8071" s="118" t="s">
        <v>28139</v>
      </c>
      <c r="F8071" s="118" t="s">
        <v>28140</v>
      </c>
      <c r="G8071" s="118"/>
      <c r="H8071" s="118" t="s">
        <v>5273</v>
      </c>
      <c r="I8071" s="118" t="s">
        <v>12902</v>
      </c>
      <c r="J8071" s="118" t="s">
        <v>12903</v>
      </c>
    </row>
    <row r="8072" spans="1:10" ht="12.75">
      <c r="A8072" s="118" t="s">
        <v>8422</v>
      </c>
      <c r="B8072" s="118" t="s">
        <v>28141</v>
      </c>
      <c r="C8072" s="118" t="b">
        <v>0</v>
      </c>
      <c r="D8072" s="118" t="e">
        <f t="shared" ca="1" si="1"/>
        <v>#NAME?</v>
      </c>
      <c r="E8072" s="118" t="s">
        <v>28139</v>
      </c>
      <c r="F8072" s="118" t="s">
        <v>28142</v>
      </c>
      <c r="G8072" s="118"/>
      <c r="H8072" s="118" t="s">
        <v>4831</v>
      </c>
      <c r="I8072" s="118" t="s">
        <v>12902</v>
      </c>
      <c r="J8072" s="118" t="s">
        <v>12903</v>
      </c>
    </row>
    <row r="8073" spans="1:10" ht="12.75">
      <c r="A8073" s="118" t="s">
        <v>9151</v>
      </c>
      <c r="B8073" s="118" t="s">
        <v>28143</v>
      </c>
      <c r="C8073" s="118" t="b">
        <v>0</v>
      </c>
      <c r="D8073" s="118" t="e">
        <f t="shared" ca="1" si="1"/>
        <v>#NAME?</v>
      </c>
      <c r="E8073" s="118" t="s">
        <v>28139</v>
      </c>
      <c r="F8073" s="118" t="s">
        <v>28144</v>
      </c>
      <c r="G8073" s="118"/>
      <c r="H8073" s="118" t="s">
        <v>9483</v>
      </c>
      <c r="I8073" s="118" t="s">
        <v>12902</v>
      </c>
      <c r="J8073" s="118" t="s">
        <v>12903</v>
      </c>
    </row>
    <row r="8074" spans="1:10" ht="12.75">
      <c r="A8074" s="118" t="s">
        <v>2671</v>
      </c>
      <c r="B8074" s="118" t="s">
        <v>12973</v>
      </c>
      <c r="C8074" s="118" t="b">
        <v>0</v>
      </c>
      <c r="D8074" s="118" t="e">
        <f t="shared" ca="1" si="1"/>
        <v>#NAME?</v>
      </c>
      <c r="E8074" s="118" t="s">
        <v>28139</v>
      </c>
      <c r="F8074" s="118" t="s">
        <v>28145</v>
      </c>
      <c r="G8074" s="118"/>
      <c r="H8074" s="118" t="s">
        <v>8656</v>
      </c>
      <c r="I8074" s="118" t="s">
        <v>12902</v>
      </c>
      <c r="J8074" s="118" t="s">
        <v>12903</v>
      </c>
    </row>
    <row r="8075" spans="1:10" ht="12.75">
      <c r="A8075" s="118" t="s">
        <v>8431</v>
      </c>
      <c r="B8075" s="118" t="s">
        <v>28146</v>
      </c>
      <c r="C8075" s="118" t="b">
        <v>0</v>
      </c>
      <c r="D8075" s="118" t="e">
        <f t="shared" ca="1" si="1"/>
        <v>#NAME?</v>
      </c>
      <c r="E8075" s="118" t="s">
        <v>28139</v>
      </c>
      <c r="F8075" s="118" t="s">
        <v>28147</v>
      </c>
      <c r="G8075" s="118"/>
      <c r="H8075" s="118" t="s">
        <v>5273</v>
      </c>
      <c r="I8075" s="118" t="s">
        <v>12902</v>
      </c>
      <c r="J8075" s="118" t="s">
        <v>12903</v>
      </c>
    </row>
    <row r="8076" spans="1:10" ht="12.75">
      <c r="A8076" s="118" t="s">
        <v>2682</v>
      </c>
      <c r="B8076" s="118" t="s">
        <v>28148</v>
      </c>
      <c r="C8076" s="118" t="b">
        <v>0</v>
      </c>
      <c r="D8076" s="118" t="e">
        <f t="shared" ca="1" si="1"/>
        <v>#NAME?</v>
      </c>
      <c r="E8076" s="118" t="s">
        <v>28139</v>
      </c>
      <c r="F8076" s="118" t="s">
        <v>28149</v>
      </c>
      <c r="G8076" s="118"/>
      <c r="H8076" s="118" t="s">
        <v>7611</v>
      </c>
      <c r="I8076" s="118" t="s">
        <v>12902</v>
      </c>
      <c r="J8076" s="118" t="s">
        <v>12903</v>
      </c>
    </row>
    <row r="8077" spans="1:10" ht="12.75">
      <c r="A8077" s="118" t="s">
        <v>826</v>
      </c>
      <c r="B8077" s="118" t="s">
        <v>28150</v>
      </c>
      <c r="C8077" s="118" t="b">
        <v>0</v>
      </c>
      <c r="D8077" s="118" t="e">
        <f t="shared" ca="1" si="1"/>
        <v>#NAME?</v>
      </c>
      <c r="E8077" s="118" t="s">
        <v>28139</v>
      </c>
      <c r="F8077" s="118" t="s">
        <v>28151</v>
      </c>
      <c r="G8077" s="118"/>
      <c r="H8077" s="118" t="s">
        <v>8656</v>
      </c>
      <c r="I8077" s="118" t="s">
        <v>12902</v>
      </c>
      <c r="J8077" s="118" t="s">
        <v>12903</v>
      </c>
    </row>
    <row r="8078" spans="1:10" ht="12.75">
      <c r="A8078" s="118" t="s">
        <v>882</v>
      </c>
      <c r="B8078" s="118" t="s">
        <v>24598</v>
      </c>
      <c r="C8078" s="118" t="b">
        <v>0</v>
      </c>
      <c r="D8078" s="118" t="e">
        <f t="shared" ca="1" si="1"/>
        <v>#NAME?</v>
      </c>
      <c r="E8078" s="118" t="s">
        <v>28139</v>
      </c>
      <c r="F8078" s="118" t="s">
        <v>28152</v>
      </c>
      <c r="G8078" s="118"/>
      <c r="H8078" s="118" t="s">
        <v>7647</v>
      </c>
      <c r="I8078" s="118" t="s">
        <v>12902</v>
      </c>
      <c r="J8078" s="118" t="s">
        <v>12903</v>
      </c>
    </row>
    <row r="8079" spans="1:10" ht="12.75">
      <c r="A8079" s="118" t="s">
        <v>2013</v>
      </c>
      <c r="B8079" s="118" t="s">
        <v>11587</v>
      </c>
      <c r="C8079" s="118" t="b">
        <v>0</v>
      </c>
      <c r="D8079" s="118" t="e">
        <f t="shared" ca="1" si="1"/>
        <v>#NAME?</v>
      </c>
      <c r="E8079" s="118" t="s">
        <v>28153</v>
      </c>
      <c r="F8079" s="118" t="s">
        <v>28154</v>
      </c>
      <c r="G8079" s="118"/>
      <c r="H8079" s="118" t="s">
        <v>28155</v>
      </c>
      <c r="I8079" s="118" t="s">
        <v>17176</v>
      </c>
      <c r="J8079" s="118" t="s">
        <v>7591</v>
      </c>
    </row>
    <row r="8080" spans="1:10" ht="12.75">
      <c r="A8080" s="118" t="s">
        <v>1235</v>
      </c>
      <c r="B8080" s="118" t="s">
        <v>28156</v>
      </c>
      <c r="C8080" s="118" t="b">
        <v>0</v>
      </c>
      <c r="D8080" s="118" t="e">
        <f t="shared" ca="1" si="1"/>
        <v>#NAME?</v>
      </c>
      <c r="E8080" s="118" t="s">
        <v>28157</v>
      </c>
      <c r="F8080" s="118" t="s">
        <v>28158</v>
      </c>
      <c r="G8080" s="118"/>
      <c r="H8080" s="118" t="s">
        <v>4831</v>
      </c>
      <c r="I8080" s="118" t="s">
        <v>7590</v>
      </c>
      <c r="J8080" s="118" t="s">
        <v>7591</v>
      </c>
    </row>
    <row r="8081" spans="1:10" ht="12.75">
      <c r="A8081" s="118" t="s">
        <v>873</v>
      </c>
      <c r="B8081" s="118" t="s">
        <v>28159</v>
      </c>
      <c r="C8081" s="118" t="b">
        <v>0</v>
      </c>
      <c r="D8081" s="118" t="e">
        <f t="shared" ca="1" si="1"/>
        <v>#NAME?</v>
      </c>
      <c r="E8081" s="118" t="s">
        <v>28157</v>
      </c>
      <c r="F8081" s="118" t="s">
        <v>28160</v>
      </c>
      <c r="G8081" s="118"/>
      <c r="H8081" s="118" t="s">
        <v>5064</v>
      </c>
      <c r="I8081" s="118" t="s">
        <v>7590</v>
      </c>
      <c r="J8081" s="118" t="s">
        <v>7591</v>
      </c>
    </row>
    <row r="8082" spans="1:10" ht="12.75">
      <c r="A8082" s="118" t="s">
        <v>26393</v>
      </c>
      <c r="B8082" s="118" t="s">
        <v>28161</v>
      </c>
      <c r="C8082" s="118" t="b">
        <v>0</v>
      </c>
      <c r="D8082" s="118" t="e">
        <f t="shared" ca="1" si="1"/>
        <v>#NAME?</v>
      </c>
      <c r="E8082" s="118" t="s">
        <v>28157</v>
      </c>
      <c r="F8082" s="118" t="s">
        <v>28162</v>
      </c>
      <c r="G8082" s="118"/>
      <c r="H8082" s="118" t="s">
        <v>4831</v>
      </c>
      <c r="I8082" s="118" t="s">
        <v>7590</v>
      </c>
      <c r="J8082" s="118" t="s">
        <v>7591</v>
      </c>
    </row>
    <row r="8083" spans="1:10" ht="12.75">
      <c r="A8083" s="118" t="s">
        <v>1591</v>
      </c>
      <c r="B8083" s="118" t="s">
        <v>21595</v>
      </c>
      <c r="C8083" s="118" t="b">
        <v>0</v>
      </c>
      <c r="D8083" s="118" t="e">
        <f t="shared" ca="1" si="1"/>
        <v>#NAME?</v>
      </c>
      <c r="E8083" s="118" t="s">
        <v>28163</v>
      </c>
      <c r="F8083" s="118" t="s">
        <v>28164</v>
      </c>
      <c r="G8083" s="118"/>
      <c r="H8083" s="118" t="s">
        <v>4278</v>
      </c>
      <c r="I8083" s="118" t="s">
        <v>7755</v>
      </c>
      <c r="J8083" s="118" t="s">
        <v>7756</v>
      </c>
    </row>
    <row r="8084" spans="1:10" ht="12.75">
      <c r="A8084" s="118" t="s">
        <v>28165</v>
      </c>
      <c r="B8084" s="118" t="s">
        <v>8886</v>
      </c>
      <c r="C8084" s="118" t="b">
        <v>0</v>
      </c>
      <c r="D8084" s="118" t="e">
        <f t="shared" ca="1" si="1"/>
        <v>#NAME?</v>
      </c>
      <c r="E8084" s="118" t="s">
        <v>28166</v>
      </c>
      <c r="F8084" s="118" t="s">
        <v>28167</v>
      </c>
      <c r="G8084" s="118"/>
      <c r="H8084" s="118" t="s">
        <v>4305</v>
      </c>
      <c r="I8084" s="118" t="s">
        <v>28168</v>
      </c>
      <c r="J8084" s="118" t="s">
        <v>7622</v>
      </c>
    </row>
    <row r="8085" spans="1:10" ht="12.75">
      <c r="A8085" s="118" t="s">
        <v>1063</v>
      </c>
      <c r="B8085" s="118" t="s">
        <v>12871</v>
      </c>
      <c r="C8085" s="118" t="b">
        <v>0</v>
      </c>
      <c r="D8085" s="118" t="e">
        <f t="shared" ca="1" si="1"/>
        <v>#NAME?</v>
      </c>
      <c r="E8085" s="118" t="s">
        <v>28166</v>
      </c>
      <c r="F8085" s="118" t="s">
        <v>28169</v>
      </c>
      <c r="G8085" s="118"/>
      <c r="H8085" s="118" t="s">
        <v>4305</v>
      </c>
      <c r="I8085" s="118" t="s">
        <v>28168</v>
      </c>
      <c r="J8085" s="118" t="s">
        <v>7622</v>
      </c>
    </row>
    <row r="8086" spans="1:10" ht="12.75">
      <c r="A8086" s="118" t="s">
        <v>7772</v>
      </c>
      <c r="B8086" s="118" t="s">
        <v>28170</v>
      </c>
      <c r="C8086" s="118" t="b">
        <v>0</v>
      </c>
      <c r="D8086" s="118" t="e">
        <f t="shared" ca="1" si="1"/>
        <v>#NAME?</v>
      </c>
      <c r="E8086" s="118" t="s">
        <v>5557</v>
      </c>
      <c r="F8086" s="118" t="s">
        <v>28171</v>
      </c>
      <c r="G8086" s="118"/>
      <c r="H8086" s="118" t="s">
        <v>4305</v>
      </c>
      <c r="I8086" s="118" t="s">
        <v>8526</v>
      </c>
      <c r="J8086" s="118" t="s">
        <v>7591</v>
      </c>
    </row>
    <row r="8087" spans="1:10" ht="12.75">
      <c r="A8087" s="118" t="s">
        <v>16355</v>
      </c>
      <c r="B8087" s="118" t="s">
        <v>23481</v>
      </c>
      <c r="C8087" s="118" t="b">
        <v>0</v>
      </c>
      <c r="D8087" s="118" t="e">
        <f t="shared" ca="1" si="1"/>
        <v>#NAME?</v>
      </c>
      <c r="E8087" s="118" t="s">
        <v>5557</v>
      </c>
      <c r="F8087" s="118" t="s">
        <v>28172</v>
      </c>
      <c r="G8087" s="118"/>
      <c r="H8087" s="118" t="s">
        <v>4305</v>
      </c>
      <c r="I8087" s="118" t="s">
        <v>8526</v>
      </c>
      <c r="J8087" s="118" t="s">
        <v>7591</v>
      </c>
    </row>
    <row r="8088" spans="1:10" ht="12.75">
      <c r="A8088" s="118" t="s">
        <v>7757</v>
      </c>
      <c r="B8088" s="118" t="s">
        <v>28173</v>
      </c>
      <c r="C8088" s="118" t="b">
        <v>0</v>
      </c>
      <c r="D8088" s="118" t="e">
        <f t="shared" ca="1" si="1"/>
        <v>#NAME?</v>
      </c>
      <c r="E8088" s="118" t="s">
        <v>5557</v>
      </c>
      <c r="F8088" s="118" t="s">
        <v>28174</v>
      </c>
      <c r="G8088" s="118"/>
      <c r="H8088" s="118" t="s">
        <v>4305</v>
      </c>
      <c r="I8088" s="118" t="s">
        <v>8136</v>
      </c>
      <c r="J8088" s="118" t="s">
        <v>7622</v>
      </c>
    </row>
    <row r="8089" spans="1:10" ht="12.75">
      <c r="A8089" s="118" t="s">
        <v>1666</v>
      </c>
      <c r="B8089" s="118" t="s">
        <v>28175</v>
      </c>
      <c r="C8089" s="118" t="b">
        <v>0</v>
      </c>
      <c r="D8089" s="118" t="e">
        <f t="shared" ca="1" si="1"/>
        <v>#NAME?</v>
      </c>
      <c r="E8089" s="118" t="s">
        <v>5557</v>
      </c>
      <c r="F8089" s="118" t="s">
        <v>28176</v>
      </c>
      <c r="G8089" s="118"/>
      <c r="H8089" s="118" t="s">
        <v>4305</v>
      </c>
      <c r="I8089" s="118" t="s">
        <v>8526</v>
      </c>
      <c r="J8089" s="118" t="s">
        <v>7591</v>
      </c>
    </row>
    <row r="8090" spans="1:10" ht="12.75">
      <c r="A8090" s="118" t="s">
        <v>1414</v>
      </c>
      <c r="B8090" s="118" t="s">
        <v>8137</v>
      </c>
      <c r="C8090" s="118" t="b">
        <v>0</v>
      </c>
      <c r="D8090" s="118" t="e">
        <f t="shared" ca="1" si="1"/>
        <v>#NAME?</v>
      </c>
      <c r="E8090" s="118" t="s">
        <v>5557</v>
      </c>
      <c r="F8090" s="118" t="s">
        <v>28177</v>
      </c>
      <c r="G8090" s="118"/>
      <c r="H8090" s="118" t="s">
        <v>4305</v>
      </c>
      <c r="I8090" s="118" t="s">
        <v>8136</v>
      </c>
      <c r="J8090" s="118" t="s">
        <v>7622</v>
      </c>
    </row>
    <row r="8091" spans="1:10" ht="12.75">
      <c r="A8091" s="118" t="s">
        <v>873</v>
      </c>
      <c r="B8091" s="118" t="s">
        <v>28178</v>
      </c>
      <c r="C8091" s="118" t="b">
        <v>0</v>
      </c>
      <c r="D8091" s="118" t="e">
        <f t="shared" ca="1" si="1"/>
        <v>#NAME?</v>
      </c>
      <c r="E8091" s="118" t="s">
        <v>5557</v>
      </c>
      <c r="F8091" s="118" t="s">
        <v>28179</v>
      </c>
      <c r="G8091" s="118"/>
      <c r="H8091" s="118" t="s">
        <v>28180</v>
      </c>
      <c r="I8091" s="118" t="s">
        <v>8526</v>
      </c>
      <c r="J8091" s="118" t="s">
        <v>7591</v>
      </c>
    </row>
    <row r="8092" spans="1:10" ht="12.75">
      <c r="A8092" s="118" t="s">
        <v>28181</v>
      </c>
      <c r="B8092" s="118" t="s">
        <v>28182</v>
      </c>
      <c r="C8092" s="118" t="b">
        <v>0</v>
      </c>
      <c r="D8092" s="118" t="e">
        <f t="shared" ca="1" si="1"/>
        <v>#NAME?</v>
      </c>
      <c r="E8092" s="118" t="s">
        <v>5557</v>
      </c>
      <c r="F8092" s="118" t="s">
        <v>28183</v>
      </c>
      <c r="G8092" s="118"/>
      <c r="H8092" s="118" t="s">
        <v>24697</v>
      </c>
      <c r="I8092" s="118" t="s">
        <v>8526</v>
      </c>
      <c r="J8092" s="118" t="s">
        <v>7591</v>
      </c>
    </row>
    <row r="8093" spans="1:10" ht="12.75">
      <c r="A8093" s="118" t="s">
        <v>20583</v>
      </c>
      <c r="B8093" s="118" t="s">
        <v>28184</v>
      </c>
      <c r="C8093" s="118" t="b">
        <v>0</v>
      </c>
      <c r="D8093" s="118" t="e">
        <f t="shared" ca="1" si="1"/>
        <v>#NAME?</v>
      </c>
      <c r="E8093" s="118" t="s">
        <v>5557</v>
      </c>
      <c r="F8093" s="118" t="s">
        <v>28185</v>
      </c>
      <c r="G8093" s="118"/>
      <c r="H8093" s="118" t="s">
        <v>4305</v>
      </c>
      <c r="I8093" s="118" t="s">
        <v>8526</v>
      </c>
      <c r="J8093" s="118" t="s">
        <v>7591</v>
      </c>
    </row>
    <row r="8094" spans="1:10" ht="12.75">
      <c r="A8094" s="118" t="s">
        <v>8039</v>
      </c>
      <c r="B8094" s="118" t="s">
        <v>28186</v>
      </c>
      <c r="C8094" s="118" t="b">
        <v>0</v>
      </c>
      <c r="D8094" s="118" t="e">
        <f t="shared" ca="1" si="1"/>
        <v>#NAME?</v>
      </c>
      <c r="E8094" s="118" t="s">
        <v>5557</v>
      </c>
      <c r="F8094" s="118" t="s">
        <v>28187</v>
      </c>
      <c r="G8094" s="118"/>
      <c r="H8094" s="118" t="s">
        <v>4305</v>
      </c>
      <c r="I8094" s="118" t="s">
        <v>8526</v>
      </c>
      <c r="J8094" s="118" t="s">
        <v>7591</v>
      </c>
    </row>
    <row r="8095" spans="1:10" ht="12.75">
      <c r="A8095" s="118" t="s">
        <v>14564</v>
      </c>
      <c r="B8095" s="118" t="s">
        <v>16223</v>
      </c>
      <c r="C8095" s="118" t="b">
        <v>0</v>
      </c>
      <c r="D8095" s="118" t="e">
        <f t="shared" ca="1" si="1"/>
        <v>#NAME?</v>
      </c>
      <c r="E8095" s="118" t="s">
        <v>28188</v>
      </c>
      <c r="F8095" s="118" t="s">
        <v>28189</v>
      </c>
      <c r="G8095" s="118"/>
      <c r="H8095" s="118" t="s">
        <v>4852</v>
      </c>
      <c r="I8095" s="118" t="s">
        <v>10521</v>
      </c>
      <c r="J8095" s="118"/>
    </row>
    <row r="8096" spans="1:10" ht="12.75">
      <c r="A8096" s="118" t="s">
        <v>1666</v>
      </c>
      <c r="B8096" s="118" t="s">
        <v>1877</v>
      </c>
      <c r="C8096" s="118" t="b">
        <v>0</v>
      </c>
      <c r="D8096" s="118" t="e">
        <f t="shared" ca="1" si="1"/>
        <v>#NAME?</v>
      </c>
      <c r="E8096" s="118" t="s">
        <v>28188</v>
      </c>
      <c r="F8096" s="118" t="s">
        <v>28190</v>
      </c>
      <c r="G8096" s="118"/>
      <c r="H8096" s="118" t="s">
        <v>4852</v>
      </c>
      <c r="I8096" s="118" t="s">
        <v>8883</v>
      </c>
      <c r="J8096" s="118"/>
    </row>
    <row r="8097" spans="1:10" ht="12.75">
      <c r="A8097" s="118" t="s">
        <v>1666</v>
      </c>
      <c r="B8097" s="118" t="s">
        <v>2160</v>
      </c>
      <c r="C8097" s="118" t="b">
        <v>0</v>
      </c>
      <c r="D8097" s="118" t="e">
        <f t="shared" ca="1" si="1"/>
        <v>#NAME?</v>
      </c>
      <c r="E8097" s="118" t="s">
        <v>28188</v>
      </c>
      <c r="F8097" s="118" t="s">
        <v>28191</v>
      </c>
      <c r="G8097" s="118"/>
      <c r="H8097" s="118" t="s">
        <v>4278</v>
      </c>
      <c r="I8097" s="118" t="s">
        <v>10521</v>
      </c>
      <c r="J8097" s="118"/>
    </row>
    <row r="8098" spans="1:10" ht="12.75">
      <c r="A8098" s="118" t="s">
        <v>1969</v>
      </c>
      <c r="B8098" s="118" t="s">
        <v>28192</v>
      </c>
      <c r="C8098" s="118" t="b">
        <v>0</v>
      </c>
      <c r="D8098" s="118" t="e">
        <f t="shared" ca="1" si="1"/>
        <v>#NAME?</v>
      </c>
      <c r="E8098" s="118" t="s">
        <v>28188</v>
      </c>
      <c r="F8098" s="118" t="s">
        <v>28193</v>
      </c>
      <c r="G8098" s="118"/>
      <c r="H8098" s="118" t="s">
        <v>54</v>
      </c>
      <c r="I8098" s="118" t="s">
        <v>8883</v>
      </c>
      <c r="J8098" s="118"/>
    </row>
    <row r="8099" spans="1:10" ht="12.75">
      <c r="A8099" s="118" t="s">
        <v>28194</v>
      </c>
      <c r="B8099" s="118" t="s">
        <v>8652</v>
      </c>
      <c r="C8099" s="118" t="b">
        <v>0</v>
      </c>
      <c r="D8099" s="118" t="e">
        <f t="shared" ca="1" si="1"/>
        <v>#NAME?</v>
      </c>
      <c r="E8099" s="118" t="s">
        <v>28188</v>
      </c>
      <c r="F8099" s="118" t="s">
        <v>28195</v>
      </c>
      <c r="G8099" s="118"/>
      <c r="H8099" s="118" t="s">
        <v>54</v>
      </c>
      <c r="I8099" s="118" t="s">
        <v>8883</v>
      </c>
      <c r="J8099" s="118"/>
    </row>
    <row r="8100" spans="1:10" ht="12.75">
      <c r="A8100" s="118" t="s">
        <v>826</v>
      </c>
      <c r="B8100" s="118" t="s">
        <v>28196</v>
      </c>
      <c r="C8100" s="118" t="b">
        <v>0</v>
      </c>
      <c r="D8100" s="118" t="e">
        <f t="shared" ca="1" si="1"/>
        <v>#NAME?</v>
      </c>
      <c r="E8100" s="118" t="s">
        <v>28188</v>
      </c>
      <c r="F8100" s="118" t="s">
        <v>28197</v>
      </c>
      <c r="G8100" s="118"/>
      <c r="H8100" s="118" t="s">
        <v>5607</v>
      </c>
      <c r="I8100" s="118" t="s">
        <v>8883</v>
      </c>
      <c r="J8100" s="118"/>
    </row>
    <row r="8101" spans="1:10" ht="12.75">
      <c r="A8101" s="118" t="s">
        <v>28198</v>
      </c>
      <c r="B8101" s="118" t="s">
        <v>28199</v>
      </c>
      <c r="C8101" s="118" t="b">
        <v>0</v>
      </c>
      <c r="D8101" s="118" t="e">
        <f t="shared" ca="1" si="1"/>
        <v>#NAME?</v>
      </c>
      <c r="E8101" s="118" t="s">
        <v>28188</v>
      </c>
      <c r="F8101" s="118" t="s">
        <v>28200</v>
      </c>
      <c r="G8101" s="118"/>
      <c r="H8101" s="118" t="s">
        <v>5607</v>
      </c>
      <c r="I8101" s="118" t="s">
        <v>8883</v>
      </c>
      <c r="J8101" s="118"/>
    </row>
    <row r="8102" spans="1:10" ht="12.75">
      <c r="A8102" s="118" t="s">
        <v>882</v>
      </c>
      <c r="B8102" s="118" t="s">
        <v>28201</v>
      </c>
      <c r="C8102" s="118" t="b">
        <v>0</v>
      </c>
      <c r="D8102" s="118" t="e">
        <f t="shared" ca="1" si="1"/>
        <v>#NAME?</v>
      </c>
      <c r="E8102" s="118" t="s">
        <v>28188</v>
      </c>
      <c r="F8102" s="118" t="s">
        <v>28202</v>
      </c>
      <c r="G8102" s="118"/>
      <c r="H8102" s="118" t="s">
        <v>54</v>
      </c>
      <c r="I8102" s="118" t="s">
        <v>8883</v>
      </c>
      <c r="J8102" s="118"/>
    </row>
    <row r="8103" spans="1:10" ht="12.75">
      <c r="A8103" s="118" t="s">
        <v>7608</v>
      </c>
      <c r="B8103" s="118" t="s">
        <v>16214</v>
      </c>
      <c r="C8103" s="118" t="b">
        <v>0</v>
      </c>
      <c r="D8103" s="118" t="e">
        <f t="shared" ca="1" si="1"/>
        <v>#NAME?</v>
      </c>
      <c r="E8103" s="118" t="s">
        <v>28188</v>
      </c>
      <c r="F8103" s="118" t="s">
        <v>28203</v>
      </c>
      <c r="G8103" s="118"/>
      <c r="H8103" s="118" t="s">
        <v>54</v>
      </c>
      <c r="I8103" s="118" t="s">
        <v>8883</v>
      </c>
      <c r="J8103" s="118"/>
    </row>
    <row r="8104" spans="1:10" ht="12.75">
      <c r="A8104" s="118" t="s">
        <v>28204</v>
      </c>
      <c r="B8104" s="118" t="s">
        <v>28205</v>
      </c>
      <c r="C8104" s="118" t="b">
        <v>0</v>
      </c>
      <c r="D8104" s="118" t="e">
        <f t="shared" ca="1" si="1"/>
        <v>#NAME?</v>
      </c>
      <c r="E8104" s="118" t="s">
        <v>28188</v>
      </c>
      <c r="F8104" s="118" t="s">
        <v>28206</v>
      </c>
      <c r="G8104" s="118"/>
      <c r="H8104" s="118" t="s">
        <v>5607</v>
      </c>
      <c r="I8104" s="118" t="s">
        <v>10521</v>
      </c>
      <c r="J8104" s="118"/>
    </row>
    <row r="8105" spans="1:10" ht="12.75">
      <c r="A8105" s="118" t="s">
        <v>28207</v>
      </c>
      <c r="B8105" s="118" t="s">
        <v>28208</v>
      </c>
      <c r="C8105" s="118" t="b">
        <v>0</v>
      </c>
      <c r="D8105" s="118" t="e">
        <f t="shared" ca="1" si="1"/>
        <v>#NAME?</v>
      </c>
      <c r="E8105" s="118" t="s">
        <v>28209</v>
      </c>
      <c r="F8105" s="118" t="s">
        <v>28210</v>
      </c>
      <c r="G8105" s="118"/>
      <c r="H8105" s="118" t="s">
        <v>4276</v>
      </c>
      <c r="I8105" s="118" t="s">
        <v>8050</v>
      </c>
      <c r="J8105" s="118"/>
    </row>
    <row r="8106" spans="1:10" ht="12.75">
      <c r="A8106" s="118" t="s">
        <v>8067</v>
      </c>
      <c r="B8106" s="118" t="s">
        <v>28211</v>
      </c>
      <c r="C8106" s="118" t="b">
        <v>0</v>
      </c>
      <c r="D8106" s="118" t="e">
        <f t="shared" ca="1" si="1"/>
        <v>#NAME?</v>
      </c>
      <c r="E8106" s="118" t="s">
        <v>28209</v>
      </c>
      <c r="F8106" s="118" t="s">
        <v>28212</v>
      </c>
      <c r="G8106" s="118"/>
      <c r="H8106" s="118" t="s">
        <v>5273</v>
      </c>
      <c r="I8106" s="118" t="s">
        <v>8050</v>
      </c>
      <c r="J8106" s="118"/>
    </row>
    <row r="8107" spans="1:10" ht="12.75">
      <c r="A8107" s="118" t="s">
        <v>1591</v>
      </c>
      <c r="B8107" s="118" t="s">
        <v>28213</v>
      </c>
      <c r="C8107" s="118" t="b">
        <v>0</v>
      </c>
      <c r="D8107" s="118" t="e">
        <f t="shared" ca="1" si="1"/>
        <v>#NAME?</v>
      </c>
      <c r="E8107" s="118" t="s">
        <v>28214</v>
      </c>
      <c r="F8107" s="118" t="s">
        <v>28215</v>
      </c>
      <c r="G8107" s="118"/>
      <c r="H8107" s="118" t="s">
        <v>6031</v>
      </c>
      <c r="I8107" s="118" t="s">
        <v>18751</v>
      </c>
      <c r="J8107" s="118"/>
    </row>
    <row r="8108" spans="1:10" ht="12.75">
      <c r="A8108" s="118" t="s">
        <v>873</v>
      </c>
      <c r="B8108" s="118" t="s">
        <v>28216</v>
      </c>
      <c r="C8108" s="118" t="b">
        <v>0</v>
      </c>
      <c r="D8108" s="118" t="e">
        <f t="shared" ca="1" si="1"/>
        <v>#NAME?</v>
      </c>
      <c r="E8108" s="118" t="s">
        <v>28214</v>
      </c>
      <c r="F8108" s="118" t="s">
        <v>28217</v>
      </c>
      <c r="G8108" s="118"/>
      <c r="H8108" s="118" t="s">
        <v>4276</v>
      </c>
      <c r="I8108" s="118" t="s">
        <v>18751</v>
      </c>
      <c r="J8108" s="118"/>
    </row>
    <row r="8109" spans="1:10" ht="12.75">
      <c r="A8109" s="118" t="s">
        <v>1123</v>
      </c>
      <c r="B8109" s="118" t="s">
        <v>9085</v>
      </c>
      <c r="C8109" s="118" t="b">
        <v>0</v>
      </c>
      <c r="D8109" s="118" t="e">
        <f t="shared" ca="1" si="1"/>
        <v>#NAME?</v>
      </c>
      <c r="E8109" s="118" t="s">
        <v>5564</v>
      </c>
      <c r="F8109" s="118" t="s">
        <v>28218</v>
      </c>
      <c r="G8109" s="118"/>
      <c r="H8109" s="118" t="s">
        <v>7611</v>
      </c>
      <c r="I8109" s="118" t="s">
        <v>8725</v>
      </c>
      <c r="J8109" s="118" t="s">
        <v>8726</v>
      </c>
    </row>
    <row r="8110" spans="1:10" ht="12.75">
      <c r="A8110" s="118" t="s">
        <v>12414</v>
      </c>
      <c r="B8110" s="118" t="s">
        <v>13826</v>
      </c>
      <c r="C8110" s="118" t="b">
        <v>0</v>
      </c>
      <c r="D8110" s="118" t="e">
        <f t="shared" ca="1" si="1"/>
        <v>#NAME?</v>
      </c>
      <c r="E8110" s="118" t="s">
        <v>5564</v>
      </c>
      <c r="F8110" s="118" t="s">
        <v>28219</v>
      </c>
      <c r="G8110" s="118"/>
      <c r="H8110" s="118" t="s">
        <v>54</v>
      </c>
      <c r="I8110" s="118" t="s">
        <v>8725</v>
      </c>
      <c r="J8110" s="118" t="s">
        <v>8726</v>
      </c>
    </row>
    <row r="8111" spans="1:10" ht="12.75">
      <c r="A8111" s="118" t="s">
        <v>1235</v>
      </c>
      <c r="B8111" s="118" t="s">
        <v>28220</v>
      </c>
      <c r="C8111" s="118" t="b">
        <v>0</v>
      </c>
      <c r="D8111" s="118" t="e">
        <f t="shared" ca="1" si="1"/>
        <v>#NAME?</v>
      </c>
      <c r="E8111" s="118" t="s">
        <v>5564</v>
      </c>
      <c r="F8111" s="118" t="s">
        <v>28221</v>
      </c>
      <c r="G8111" s="118"/>
      <c r="H8111" s="118" t="s">
        <v>11195</v>
      </c>
      <c r="I8111" s="118" t="s">
        <v>8725</v>
      </c>
      <c r="J8111" s="118" t="s">
        <v>8726</v>
      </c>
    </row>
    <row r="8112" spans="1:10" ht="12.75">
      <c r="A8112" s="118" t="s">
        <v>1666</v>
      </c>
      <c r="B8112" s="118" t="s">
        <v>2014</v>
      </c>
      <c r="C8112" s="118" t="b">
        <v>0</v>
      </c>
      <c r="D8112" s="118" t="e">
        <f t="shared" ca="1" si="1"/>
        <v>#NAME?</v>
      </c>
      <c r="E8112" s="118" t="s">
        <v>5564</v>
      </c>
      <c r="F8112" s="118" t="s">
        <v>28222</v>
      </c>
      <c r="G8112" s="118"/>
      <c r="H8112" s="118" t="s">
        <v>54</v>
      </c>
      <c r="I8112" s="118" t="s">
        <v>3131</v>
      </c>
      <c r="J8112" s="118" t="s">
        <v>7622</v>
      </c>
    </row>
    <row r="8113" spans="1:10" ht="12.75">
      <c r="A8113" s="118" t="s">
        <v>830</v>
      </c>
      <c r="B8113" s="118" t="s">
        <v>28223</v>
      </c>
      <c r="C8113" s="118" t="b">
        <v>0</v>
      </c>
      <c r="D8113" s="118" t="e">
        <f t="shared" ca="1" si="1"/>
        <v>#NAME?</v>
      </c>
      <c r="E8113" s="118" t="s">
        <v>5564</v>
      </c>
      <c r="F8113" s="118" t="s">
        <v>28224</v>
      </c>
      <c r="G8113" s="118"/>
      <c r="H8113" s="118" t="s">
        <v>54</v>
      </c>
      <c r="I8113" s="118" t="s">
        <v>8725</v>
      </c>
      <c r="J8113" s="118" t="s">
        <v>8726</v>
      </c>
    </row>
    <row r="8114" spans="1:10" ht="12.75">
      <c r="A8114" s="118" t="s">
        <v>8016</v>
      </c>
      <c r="B8114" s="118" t="s">
        <v>13706</v>
      </c>
      <c r="C8114" s="118" t="b">
        <v>0</v>
      </c>
      <c r="D8114" s="118" t="e">
        <f t="shared" ca="1" si="1"/>
        <v>#NAME?</v>
      </c>
      <c r="E8114" s="118" t="s">
        <v>5564</v>
      </c>
      <c r="F8114" s="118" t="s">
        <v>28225</v>
      </c>
      <c r="G8114" s="118"/>
      <c r="H8114" s="118" t="s">
        <v>54</v>
      </c>
      <c r="I8114" s="118" t="s">
        <v>8725</v>
      </c>
      <c r="J8114" s="118" t="s">
        <v>8726</v>
      </c>
    </row>
    <row r="8115" spans="1:10" ht="12.75">
      <c r="A8115" s="118" t="s">
        <v>1585</v>
      </c>
      <c r="B8115" s="118" t="s">
        <v>28226</v>
      </c>
      <c r="C8115" s="118" t="b">
        <v>0</v>
      </c>
      <c r="D8115" s="118" t="e">
        <f t="shared" ca="1" si="1"/>
        <v>#NAME?</v>
      </c>
      <c r="E8115" s="118" t="s">
        <v>28227</v>
      </c>
      <c r="F8115" s="118" t="s">
        <v>28228</v>
      </c>
      <c r="G8115" s="118"/>
      <c r="H8115" s="118" t="s">
        <v>4276</v>
      </c>
      <c r="I8115" s="118" t="s">
        <v>13063</v>
      </c>
      <c r="J8115" s="118" t="s">
        <v>13064</v>
      </c>
    </row>
    <row r="8116" spans="1:10" ht="12.75">
      <c r="A8116" s="118" t="s">
        <v>862</v>
      </c>
      <c r="B8116" s="118" t="s">
        <v>27916</v>
      </c>
      <c r="C8116" s="118" t="b">
        <v>0</v>
      </c>
      <c r="D8116" s="118" t="e">
        <f t="shared" ca="1" si="1"/>
        <v>#NAME?</v>
      </c>
      <c r="E8116" s="118" t="s">
        <v>28227</v>
      </c>
      <c r="F8116" s="118" t="s">
        <v>28229</v>
      </c>
      <c r="G8116" s="118"/>
      <c r="H8116" s="118" t="s">
        <v>4276</v>
      </c>
      <c r="I8116" s="118" t="s">
        <v>13063</v>
      </c>
      <c r="J8116" s="118" t="s">
        <v>13064</v>
      </c>
    </row>
    <row r="8117" spans="1:10" ht="12.75">
      <c r="A8117" s="118" t="s">
        <v>13655</v>
      </c>
      <c r="B8117" s="118" t="s">
        <v>8017</v>
      </c>
      <c r="C8117" s="118" t="b">
        <v>0</v>
      </c>
      <c r="D8117" s="118" t="e">
        <f t="shared" ca="1" si="1"/>
        <v>#NAME?</v>
      </c>
      <c r="E8117" s="118" t="s">
        <v>28230</v>
      </c>
      <c r="F8117" s="118" t="s">
        <v>28231</v>
      </c>
      <c r="G8117" s="118"/>
      <c r="H8117" s="118" t="s">
        <v>4278</v>
      </c>
      <c r="I8117" s="118" t="s">
        <v>26653</v>
      </c>
      <c r="J8117" s="118" t="s">
        <v>7636</v>
      </c>
    </row>
    <row r="8118" spans="1:10" ht="12.75">
      <c r="A8118" s="118" t="s">
        <v>1845</v>
      </c>
      <c r="B8118" s="118" t="s">
        <v>18327</v>
      </c>
      <c r="C8118" s="118" t="b">
        <v>0</v>
      </c>
      <c r="D8118" s="118" t="e">
        <f t="shared" ca="1" si="1"/>
        <v>#NAME?</v>
      </c>
      <c r="E8118" s="118" t="s">
        <v>28232</v>
      </c>
      <c r="F8118" s="118" t="s">
        <v>28233</v>
      </c>
      <c r="G8118" s="118"/>
      <c r="H8118" s="118" t="s">
        <v>7754</v>
      </c>
      <c r="I8118" s="118" t="s">
        <v>11908</v>
      </c>
      <c r="J8118" s="118"/>
    </row>
    <row r="8119" spans="1:10" ht="12.75">
      <c r="A8119" s="118" t="s">
        <v>8889</v>
      </c>
      <c r="B8119" s="118" t="s">
        <v>17525</v>
      </c>
      <c r="C8119" s="118" t="b">
        <v>0</v>
      </c>
      <c r="D8119" s="118" t="e">
        <f t="shared" ca="1" si="1"/>
        <v>#NAME?</v>
      </c>
      <c r="E8119" s="118" t="s">
        <v>28234</v>
      </c>
      <c r="F8119" s="118" t="s">
        <v>28235</v>
      </c>
      <c r="G8119" s="118"/>
      <c r="H8119" s="118" t="s">
        <v>54</v>
      </c>
      <c r="I8119" s="118" t="s">
        <v>7777</v>
      </c>
      <c r="J8119" s="118" t="s">
        <v>7636</v>
      </c>
    </row>
    <row r="8120" spans="1:10" ht="12.75">
      <c r="A8120" s="118" t="s">
        <v>8748</v>
      </c>
      <c r="B8120" s="118" t="s">
        <v>10458</v>
      </c>
      <c r="C8120" s="118" t="b">
        <v>0</v>
      </c>
      <c r="D8120" s="118" t="e">
        <f t="shared" ca="1" si="1"/>
        <v>#NAME?</v>
      </c>
      <c r="E8120" s="118" t="s">
        <v>28234</v>
      </c>
      <c r="F8120" s="118" t="s">
        <v>28236</v>
      </c>
      <c r="G8120" s="118"/>
      <c r="H8120" s="118" t="s">
        <v>54</v>
      </c>
      <c r="I8120" s="118" t="s">
        <v>7777</v>
      </c>
      <c r="J8120" s="118" t="s">
        <v>7636</v>
      </c>
    </row>
    <row r="8121" spans="1:10" ht="12.75">
      <c r="A8121" s="118" t="s">
        <v>1903</v>
      </c>
      <c r="B8121" s="118" t="s">
        <v>28237</v>
      </c>
      <c r="C8121" s="118" t="b">
        <v>0</v>
      </c>
      <c r="D8121" s="118" t="e">
        <f t="shared" ca="1" si="1"/>
        <v>#NAME?</v>
      </c>
      <c r="E8121" s="118" t="s">
        <v>28234</v>
      </c>
      <c r="F8121" s="118" t="s">
        <v>28238</v>
      </c>
      <c r="G8121" s="118"/>
      <c r="H8121" s="118" t="s">
        <v>5607</v>
      </c>
      <c r="I8121" s="118" t="s">
        <v>7777</v>
      </c>
      <c r="J8121" s="118" t="s">
        <v>7636</v>
      </c>
    </row>
    <row r="8122" spans="1:10" ht="12.75">
      <c r="A8122" s="118" t="s">
        <v>8358</v>
      </c>
      <c r="B8122" s="118" t="s">
        <v>28239</v>
      </c>
      <c r="C8122" s="118" t="b">
        <v>0</v>
      </c>
      <c r="D8122" s="118" t="e">
        <f t="shared" ca="1" si="1"/>
        <v>#NAME?</v>
      </c>
      <c r="E8122" s="118" t="s">
        <v>28234</v>
      </c>
      <c r="F8122" s="118" t="s">
        <v>28240</v>
      </c>
      <c r="G8122" s="118"/>
      <c r="H8122" s="118" t="s">
        <v>54</v>
      </c>
      <c r="I8122" s="118" t="s">
        <v>7777</v>
      </c>
      <c r="J8122" s="118" t="s">
        <v>7636</v>
      </c>
    </row>
    <row r="8123" spans="1:10" ht="12.75">
      <c r="A8123" s="118" t="s">
        <v>836</v>
      </c>
      <c r="B8123" s="118" t="s">
        <v>28241</v>
      </c>
      <c r="C8123" s="118" t="b">
        <v>0</v>
      </c>
      <c r="D8123" s="118" t="e">
        <f t="shared" ca="1" si="1"/>
        <v>#NAME?</v>
      </c>
      <c r="E8123" s="118" t="s">
        <v>28242</v>
      </c>
      <c r="F8123" s="118" t="s">
        <v>28243</v>
      </c>
      <c r="G8123" s="118"/>
      <c r="H8123" s="118" t="s">
        <v>6031</v>
      </c>
      <c r="I8123" s="118" t="s">
        <v>8136</v>
      </c>
      <c r="J8123" s="118" t="s">
        <v>7622</v>
      </c>
    </row>
    <row r="8124" spans="1:10" ht="12.75">
      <c r="A8124" s="118" t="s">
        <v>28244</v>
      </c>
      <c r="B8124" s="118" t="s">
        <v>28245</v>
      </c>
      <c r="C8124" s="118" t="b">
        <v>0</v>
      </c>
      <c r="D8124" s="118" t="e">
        <f t="shared" ca="1" si="1"/>
        <v>#NAME?</v>
      </c>
      <c r="E8124" s="118" t="s">
        <v>28242</v>
      </c>
      <c r="F8124" s="118" t="s">
        <v>28246</v>
      </c>
      <c r="G8124" s="118"/>
      <c r="H8124" s="118" t="s">
        <v>21231</v>
      </c>
      <c r="I8124" s="118" t="s">
        <v>8136</v>
      </c>
      <c r="J8124" s="118" t="s">
        <v>7622</v>
      </c>
    </row>
    <row r="8125" spans="1:10" ht="12.75">
      <c r="A8125" s="118" t="s">
        <v>24253</v>
      </c>
      <c r="B8125" s="118" t="s">
        <v>28247</v>
      </c>
      <c r="C8125" s="118" t="b">
        <v>0</v>
      </c>
      <c r="D8125" s="118" t="e">
        <f t="shared" ca="1" si="1"/>
        <v>#NAME?</v>
      </c>
      <c r="E8125" s="118" t="s">
        <v>28242</v>
      </c>
      <c r="F8125" s="118" t="s">
        <v>28248</v>
      </c>
      <c r="G8125" s="118"/>
      <c r="H8125" s="118" t="s">
        <v>4276</v>
      </c>
      <c r="I8125" s="118" t="s">
        <v>8136</v>
      </c>
      <c r="J8125" s="118" t="s">
        <v>7622</v>
      </c>
    </row>
    <row r="8126" spans="1:10" ht="12.75">
      <c r="A8126" s="118" t="s">
        <v>873</v>
      </c>
      <c r="B8126" s="118" t="s">
        <v>8025</v>
      </c>
      <c r="C8126" s="118" t="b">
        <v>0</v>
      </c>
      <c r="D8126" s="118" t="e">
        <f t="shared" ca="1" si="1"/>
        <v>#NAME?</v>
      </c>
      <c r="E8126" s="118" t="s">
        <v>28242</v>
      </c>
      <c r="F8126" s="118" t="s">
        <v>28249</v>
      </c>
      <c r="G8126" s="118"/>
      <c r="H8126" s="118" t="s">
        <v>28250</v>
      </c>
      <c r="I8126" s="118" t="s">
        <v>8136</v>
      </c>
      <c r="J8126" s="118" t="s">
        <v>7622</v>
      </c>
    </row>
    <row r="8127" spans="1:10" ht="12.75">
      <c r="A8127" s="118" t="s">
        <v>9219</v>
      </c>
      <c r="B8127" s="118" t="s">
        <v>28251</v>
      </c>
      <c r="C8127" s="118" t="b">
        <v>0</v>
      </c>
      <c r="D8127" s="118" t="e">
        <f t="shared" ca="1" si="1"/>
        <v>#NAME?</v>
      </c>
      <c r="E8127" s="118" t="s">
        <v>28242</v>
      </c>
      <c r="F8127" s="118" t="s">
        <v>28252</v>
      </c>
      <c r="G8127" s="118"/>
      <c r="H8127" s="118" t="s">
        <v>25024</v>
      </c>
      <c r="I8127" s="118" t="s">
        <v>8136</v>
      </c>
      <c r="J8127" s="118" t="s">
        <v>7622</v>
      </c>
    </row>
    <row r="8128" spans="1:10" ht="12.75">
      <c r="A8128" s="118" t="s">
        <v>10385</v>
      </c>
      <c r="B8128" s="118" t="s">
        <v>2541</v>
      </c>
      <c r="C8128" s="118" t="b">
        <v>0</v>
      </c>
      <c r="D8128" s="118" t="e">
        <f t="shared" ca="1" si="1"/>
        <v>#NAME?</v>
      </c>
      <c r="E8128" s="118" t="s">
        <v>28242</v>
      </c>
      <c r="F8128" s="118" t="s">
        <v>28253</v>
      </c>
      <c r="G8128" s="118"/>
      <c r="H8128" s="118" t="s">
        <v>54</v>
      </c>
      <c r="I8128" s="118" t="s">
        <v>8136</v>
      </c>
      <c r="J8128" s="118" t="s">
        <v>7622</v>
      </c>
    </row>
    <row r="8129" spans="1:10" ht="12.75">
      <c r="A8129" s="118" t="s">
        <v>9018</v>
      </c>
      <c r="B8129" s="118" t="s">
        <v>28254</v>
      </c>
      <c r="C8129" s="118" t="b">
        <v>0</v>
      </c>
      <c r="D8129" s="118" t="e">
        <f t="shared" ca="1" si="1"/>
        <v>#NAME?</v>
      </c>
      <c r="E8129" s="118" t="s">
        <v>28242</v>
      </c>
      <c r="F8129" s="118" t="s">
        <v>28255</v>
      </c>
      <c r="G8129" s="118"/>
      <c r="H8129" s="118" t="s">
        <v>4276</v>
      </c>
      <c r="I8129" s="118" t="s">
        <v>8136</v>
      </c>
      <c r="J8129" s="118" t="s">
        <v>7622</v>
      </c>
    </row>
    <row r="8130" spans="1:10" ht="12.75">
      <c r="A8130" s="118" t="s">
        <v>8039</v>
      </c>
      <c r="B8130" s="118" t="s">
        <v>8138</v>
      </c>
      <c r="C8130" s="118" t="b">
        <v>0</v>
      </c>
      <c r="D8130" s="118" t="e">
        <f t="shared" ca="1" si="1"/>
        <v>#NAME?</v>
      </c>
      <c r="E8130" s="118" t="s">
        <v>28242</v>
      </c>
      <c r="F8130" s="118" t="s">
        <v>28256</v>
      </c>
      <c r="G8130" s="118"/>
      <c r="H8130" s="118" t="s">
        <v>4276</v>
      </c>
      <c r="I8130" s="118" t="s">
        <v>8136</v>
      </c>
      <c r="J8130" s="118" t="s">
        <v>7622</v>
      </c>
    </row>
    <row r="8131" spans="1:10" ht="12.75">
      <c r="A8131" s="118" t="s">
        <v>28257</v>
      </c>
      <c r="B8131" s="118" t="s">
        <v>1010</v>
      </c>
      <c r="C8131" s="118" t="b">
        <v>0</v>
      </c>
      <c r="D8131" s="118" t="e">
        <f t="shared" ca="1" si="1"/>
        <v>#NAME?</v>
      </c>
      <c r="E8131" s="118" t="s">
        <v>28242</v>
      </c>
      <c r="F8131" s="118" t="s">
        <v>28258</v>
      </c>
      <c r="G8131" s="118"/>
      <c r="H8131" s="118" t="s">
        <v>54</v>
      </c>
      <c r="I8131" s="118" t="s">
        <v>8136</v>
      </c>
      <c r="J8131" s="118" t="s">
        <v>7622</v>
      </c>
    </row>
    <row r="8132" spans="1:10" ht="12.75">
      <c r="A8132" s="118" t="s">
        <v>28259</v>
      </c>
      <c r="B8132" s="118" t="s">
        <v>28260</v>
      </c>
      <c r="C8132" s="118" t="b">
        <v>0</v>
      </c>
      <c r="D8132" s="118" t="e">
        <f t="shared" ca="1" si="1"/>
        <v>#NAME?</v>
      </c>
      <c r="E8132" s="118" t="s">
        <v>28242</v>
      </c>
      <c r="F8132" s="118" t="s">
        <v>28261</v>
      </c>
      <c r="G8132" s="118"/>
      <c r="H8132" s="118" t="s">
        <v>7611</v>
      </c>
      <c r="I8132" s="118" t="s">
        <v>8136</v>
      </c>
      <c r="J8132" s="118" t="s">
        <v>7622</v>
      </c>
    </row>
    <row r="8133" spans="1:10" ht="12.75">
      <c r="A8133" s="118" t="s">
        <v>28262</v>
      </c>
      <c r="B8133" s="118" t="s">
        <v>28263</v>
      </c>
      <c r="C8133" s="118" t="b">
        <v>0</v>
      </c>
      <c r="D8133" s="118" t="e">
        <f t="shared" ca="1" si="1"/>
        <v>#NAME?</v>
      </c>
      <c r="E8133" s="118" t="s">
        <v>28242</v>
      </c>
      <c r="F8133" s="118" t="s">
        <v>28264</v>
      </c>
      <c r="G8133" s="118"/>
      <c r="H8133" s="118" t="s">
        <v>21344</v>
      </c>
      <c r="I8133" s="118" t="s">
        <v>8136</v>
      </c>
      <c r="J8133" s="118" t="s">
        <v>7622</v>
      </c>
    </row>
    <row r="8134" spans="1:10" ht="12.75">
      <c r="A8134" s="118" t="s">
        <v>28265</v>
      </c>
      <c r="B8134" s="118" t="s">
        <v>28266</v>
      </c>
      <c r="C8134" s="118" t="b">
        <v>0</v>
      </c>
      <c r="D8134" s="118" t="e">
        <f t="shared" ca="1" si="1"/>
        <v>#NAME?</v>
      </c>
      <c r="E8134" s="118" t="s">
        <v>28267</v>
      </c>
      <c r="F8134" s="118" t="s">
        <v>28268</v>
      </c>
      <c r="G8134" s="118"/>
      <c r="H8134" s="118" t="s">
        <v>54</v>
      </c>
      <c r="I8134" s="118" t="s">
        <v>9364</v>
      </c>
      <c r="J8134" s="118"/>
    </row>
    <row r="8135" spans="1:10" ht="12.75">
      <c r="A8135" s="118" t="s">
        <v>28269</v>
      </c>
      <c r="B8135" s="118" t="s">
        <v>28270</v>
      </c>
      <c r="C8135" s="118" t="b">
        <v>0</v>
      </c>
      <c r="D8135" s="118" t="e">
        <f t="shared" ca="1" si="1"/>
        <v>#NAME?</v>
      </c>
      <c r="E8135" s="118" t="s">
        <v>28267</v>
      </c>
      <c r="F8135" s="118" t="s">
        <v>28271</v>
      </c>
      <c r="G8135" s="118"/>
      <c r="H8135" s="118" t="s">
        <v>4278</v>
      </c>
      <c r="I8135" s="118" t="s">
        <v>9364</v>
      </c>
      <c r="J8135" s="118"/>
    </row>
    <row r="8136" spans="1:10" ht="12.75">
      <c r="A8136" s="118" t="s">
        <v>28272</v>
      </c>
      <c r="B8136" s="118" t="s">
        <v>28273</v>
      </c>
      <c r="C8136" s="118" t="b">
        <v>0</v>
      </c>
      <c r="D8136" s="118" t="e">
        <f t="shared" ca="1" si="1"/>
        <v>#NAME?</v>
      </c>
      <c r="E8136" s="118" t="s">
        <v>28267</v>
      </c>
      <c r="F8136" s="118" t="s">
        <v>28274</v>
      </c>
      <c r="G8136" s="118"/>
      <c r="H8136" s="118" t="s">
        <v>54</v>
      </c>
      <c r="I8136" s="118" t="s">
        <v>9364</v>
      </c>
      <c r="J8136" s="118"/>
    </row>
    <row r="8137" spans="1:10" ht="12.75">
      <c r="A8137" s="118" t="s">
        <v>15737</v>
      </c>
      <c r="B8137" s="118" t="s">
        <v>28275</v>
      </c>
      <c r="C8137" s="118" t="b">
        <v>0</v>
      </c>
      <c r="D8137" s="118" t="e">
        <f t="shared" ca="1" si="1"/>
        <v>#NAME?</v>
      </c>
      <c r="E8137" s="118" t="s">
        <v>28267</v>
      </c>
      <c r="F8137" s="118" t="s">
        <v>28276</v>
      </c>
      <c r="G8137" s="118"/>
      <c r="H8137" s="118" t="s">
        <v>5279</v>
      </c>
      <c r="I8137" s="118" t="s">
        <v>9364</v>
      </c>
      <c r="J8137" s="118"/>
    </row>
    <row r="8138" spans="1:10" ht="12.75">
      <c r="A8138" s="118" t="s">
        <v>28277</v>
      </c>
      <c r="B8138" s="118" t="s">
        <v>28278</v>
      </c>
      <c r="C8138" s="118" t="b">
        <v>0</v>
      </c>
      <c r="D8138" s="118" t="e">
        <f t="shared" ca="1" si="1"/>
        <v>#NAME?</v>
      </c>
      <c r="E8138" s="118" t="s">
        <v>28267</v>
      </c>
      <c r="F8138" s="118" t="s">
        <v>28279</v>
      </c>
      <c r="G8138" s="118"/>
      <c r="H8138" s="118" t="s">
        <v>54</v>
      </c>
      <c r="I8138" s="118" t="s">
        <v>9364</v>
      </c>
      <c r="J8138" s="118"/>
    </row>
    <row r="8139" spans="1:10" ht="12.75">
      <c r="A8139" s="118" t="s">
        <v>28280</v>
      </c>
      <c r="B8139" s="118" t="s">
        <v>28281</v>
      </c>
      <c r="C8139" s="118" t="b">
        <v>0</v>
      </c>
      <c r="D8139" s="118" t="e">
        <f t="shared" ca="1" si="1"/>
        <v>#NAME?</v>
      </c>
      <c r="E8139" s="118" t="s">
        <v>28267</v>
      </c>
      <c r="F8139" s="118" t="s">
        <v>28282</v>
      </c>
      <c r="G8139" s="118"/>
      <c r="H8139" s="118" t="s">
        <v>54</v>
      </c>
      <c r="I8139" s="118" t="s">
        <v>9364</v>
      </c>
      <c r="J8139" s="118"/>
    </row>
    <row r="8140" spans="1:10" ht="12.75">
      <c r="A8140" s="118" t="s">
        <v>15221</v>
      </c>
      <c r="B8140" s="118" t="s">
        <v>28283</v>
      </c>
      <c r="C8140" s="118" t="b">
        <v>0</v>
      </c>
      <c r="D8140" s="118" t="e">
        <f t="shared" ca="1" si="1"/>
        <v>#NAME?</v>
      </c>
      <c r="E8140" s="118" t="s">
        <v>28267</v>
      </c>
      <c r="F8140" s="118" t="s">
        <v>28284</v>
      </c>
      <c r="G8140" s="118"/>
      <c r="H8140" s="118" t="s">
        <v>54</v>
      </c>
      <c r="I8140" s="118" t="s">
        <v>9364</v>
      </c>
      <c r="J8140" s="118"/>
    </row>
    <row r="8141" spans="1:10" ht="12.75">
      <c r="A8141" s="118" t="s">
        <v>8981</v>
      </c>
      <c r="B8141" s="118" t="s">
        <v>8503</v>
      </c>
      <c r="C8141" s="118" t="b">
        <v>0</v>
      </c>
      <c r="D8141" s="118" t="e">
        <f t="shared" ca="1" si="1"/>
        <v>#NAME?</v>
      </c>
      <c r="E8141" s="118" t="s">
        <v>28285</v>
      </c>
      <c r="F8141" s="118" t="s">
        <v>28286</v>
      </c>
      <c r="G8141" s="118"/>
      <c r="H8141" s="118" t="s">
        <v>4278</v>
      </c>
      <c r="I8141" s="118" t="s">
        <v>24937</v>
      </c>
      <c r="J8141" s="118" t="s">
        <v>7763</v>
      </c>
    </row>
    <row r="8142" spans="1:10" ht="12.75">
      <c r="A8142" s="118" t="s">
        <v>1544</v>
      </c>
      <c r="B8142" s="118" t="s">
        <v>14539</v>
      </c>
      <c r="C8142" s="118" t="b">
        <v>0</v>
      </c>
      <c r="D8142" s="118" t="e">
        <f t="shared" ca="1" si="1"/>
        <v>#NAME?</v>
      </c>
      <c r="E8142" s="118" t="s">
        <v>28285</v>
      </c>
      <c r="F8142" s="118" t="s">
        <v>28287</v>
      </c>
      <c r="G8142" s="118"/>
      <c r="H8142" s="118" t="s">
        <v>54</v>
      </c>
      <c r="I8142" s="118" t="s">
        <v>24937</v>
      </c>
      <c r="J8142" s="118" t="s">
        <v>7763</v>
      </c>
    </row>
    <row r="8143" spans="1:10" ht="12.75">
      <c r="A8143" s="118" t="s">
        <v>8584</v>
      </c>
      <c r="B8143" s="118" t="s">
        <v>27929</v>
      </c>
      <c r="C8143" s="118" t="b">
        <v>0</v>
      </c>
      <c r="D8143" s="118" t="e">
        <f t="shared" ca="1" si="1"/>
        <v>#NAME?</v>
      </c>
      <c r="E8143" s="118" t="s">
        <v>28288</v>
      </c>
      <c r="F8143" s="118" t="s">
        <v>28289</v>
      </c>
      <c r="G8143" s="118"/>
      <c r="H8143" s="118" t="s">
        <v>4872</v>
      </c>
      <c r="I8143" s="118" t="s">
        <v>28290</v>
      </c>
      <c r="J8143" s="118" t="s">
        <v>8658</v>
      </c>
    </row>
    <row r="8144" spans="1:10" ht="12.75">
      <c r="A8144" s="118" t="s">
        <v>28291</v>
      </c>
      <c r="B8144" s="118" t="s">
        <v>26205</v>
      </c>
      <c r="C8144" s="118" t="b">
        <v>0</v>
      </c>
      <c r="D8144" s="118" t="e">
        <f t="shared" ca="1" si="1"/>
        <v>#NAME?</v>
      </c>
      <c r="E8144" s="118" t="s">
        <v>28288</v>
      </c>
      <c r="F8144" s="118" t="s">
        <v>28292</v>
      </c>
      <c r="G8144" s="118"/>
      <c r="H8144" s="118" t="s">
        <v>7611</v>
      </c>
      <c r="I8144" s="118" t="s">
        <v>28290</v>
      </c>
      <c r="J8144" s="118" t="s">
        <v>8658</v>
      </c>
    </row>
    <row r="8145" spans="1:10" ht="12.75">
      <c r="A8145" s="118" t="s">
        <v>8779</v>
      </c>
      <c r="B8145" s="118" t="s">
        <v>28293</v>
      </c>
      <c r="C8145" s="118" t="b">
        <v>0</v>
      </c>
      <c r="D8145" s="118" t="e">
        <f t="shared" ca="1" si="1"/>
        <v>#NAME?</v>
      </c>
      <c r="E8145" s="118" t="s">
        <v>28288</v>
      </c>
      <c r="F8145" s="118" t="s">
        <v>28294</v>
      </c>
      <c r="G8145" s="118"/>
      <c r="H8145" s="118" t="s">
        <v>4276</v>
      </c>
      <c r="I8145" s="118" t="s">
        <v>28290</v>
      </c>
      <c r="J8145" s="118" t="s">
        <v>8658</v>
      </c>
    </row>
    <row r="8146" spans="1:10" ht="12.75">
      <c r="A8146" s="118" t="s">
        <v>28295</v>
      </c>
      <c r="B8146" s="118" t="s">
        <v>28296</v>
      </c>
      <c r="C8146" s="118" t="b">
        <v>0</v>
      </c>
      <c r="D8146" s="118" t="e">
        <f t="shared" ca="1" si="1"/>
        <v>#NAME?</v>
      </c>
      <c r="E8146" s="118" t="s">
        <v>28288</v>
      </c>
      <c r="F8146" s="118" t="s">
        <v>28297</v>
      </c>
      <c r="G8146" s="118"/>
      <c r="H8146" s="118" t="s">
        <v>4276</v>
      </c>
      <c r="I8146" s="118" t="s">
        <v>28290</v>
      </c>
      <c r="J8146" s="118" t="s">
        <v>8658</v>
      </c>
    </row>
    <row r="8147" spans="1:10" ht="12.75">
      <c r="A8147" s="118" t="s">
        <v>1544</v>
      </c>
      <c r="B8147" s="118" t="s">
        <v>27929</v>
      </c>
      <c r="C8147" s="118" t="b">
        <v>0</v>
      </c>
      <c r="D8147" s="118" t="e">
        <f t="shared" ca="1" si="1"/>
        <v>#NAME?</v>
      </c>
      <c r="E8147" s="118" t="s">
        <v>28288</v>
      </c>
      <c r="F8147" s="118" t="s">
        <v>28298</v>
      </c>
      <c r="G8147" s="118"/>
      <c r="H8147" s="118" t="s">
        <v>5279</v>
      </c>
      <c r="I8147" s="118" t="s">
        <v>28290</v>
      </c>
      <c r="J8147" s="118" t="s">
        <v>8658</v>
      </c>
    </row>
    <row r="8148" spans="1:10" ht="12.75">
      <c r="A8148" s="118" t="s">
        <v>28299</v>
      </c>
      <c r="B8148" s="118" t="s">
        <v>28300</v>
      </c>
      <c r="C8148" s="118" t="b">
        <v>0</v>
      </c>
      <c r="D8148" s="118" t="e">
        <f t="shared" ca="1" si="1"/>
        <v>#NAME?</v>
      </c>
      <c r="E8148" s="118" t="s">
        <v>28301</v>
      </c>
      <c r="F8148" s="118" t="s">
        <v>28302</v>
      </c>
      <c r="G8148" s="118"/>
      <c r="H8148" s="118" t="s">
        <v>7855</v>
      </c>
      <c r="I8148" s="118" t="s">
        <v>7684</v>
      </c>
      <c r="J8148" s="118"/>
    </row>
    <row r="8149" spans="1:10" ht="12.75">
      <c r="A8149" s="118" t="s">
        <v>14905</v>
      </c>
      <c r="B8149" s="118" t="s">
        <v>28303</v>
      </c>
      <c r="C8149" s="118" t="b">
        <v>0</v>
      </c>
      <c r="D8149" s="118" t="e">
        <f t="shared" ca="1" si="1"/>
        <v>#NAME?</v>
      </c>
      <c r="E8149" s="118" t="s">
        <v>28301</v>
      </c>
      <c r="F8149" s="118" t="s">
        <v>28304</v>
      </c>
      <c r="G8149" s="118"/>
      <c r="H8149" s="118" t="s">
        <v>7855</v>
      </c>
      <c r="I8149" s="118" t="s">
        <v>28305</v>
      </c>
      <c r="J8149" s="118"/>
    </row>
    <row r="8150" spans="1:10" ht="12.75">
      <c r="A8150" s="118" t="s">
        <v>846</v>
      </c>
      <c r="B8150" s="118" t="s">
        <v>28306</v>
      </c>
      <c r="C8150" s="118" t="b">
        <v>0</v>
      </c>
      <c r="D8150" s="118" t="e">
        <f t="shared" ca="1" si="1"/>
        <v>#NAME?</v>
      </c>
      <c r="E8150" s="118" t="s">
        <v>28301</v>
      </c>
      <c r="F8150" s="118" t="s">
        <v>28307</v>
      </c>
      <c r="G8150" s="118"/>
      <c r="H8150" s="118" t="s">
        <v>4551</v>
      </c>
      <c r="I8150" s="118" t="s">
        <v>7684</v>
      </c>
      <c r="J8150" s="118"/>
    </row>
    <row r="8151" spans="1:10" ht="12.75">
      <c r="A8151" s="118" t="s">
        <v>28308</v>
      </c>
      <c r="B8151" s="118" t="s">
        <v>28309</v>
      </c>
      <c r="C8151" s="118" t="b">
        <v>0</v>
      </c>
      <c r="D8151" s="118" t="e">
        <f t="shared" ca="1" si="1"/>
        <v>#NAME?</v>
      </c>
      <c r="E8151" s="118" t="s">
        <v>28301</v>
      </c>
      <c r="F8151" s="118" t="s">
        <v>28310</v>
      </c>
      <c r="G8151" s="118"/>
      <c r="H8151" s="118" t="s">
        <v>5273</v>
      </c>
      <c r="I8151" s="118" t="s">
        <v>7684</v>
      </c>
      <c r="J8151" s="118"/>
    </row>
    <row r="8152" spans="1:10" ht="12.75">
      <c r="A8152" s="118" t="s">
        <v>28311</v>
      </c>
      <c r="B8152" s="118" t="s">
        <v>28312</v>
      </c>
      <c r="C8152" s="118" t="b">
        <v>0</v>
      </c>
      <c r="D8152" s="118" t="e">
        <f t="shared" ca="1" si="1"/>
        <v>#NAME?</v>
      </c>
      <c r="E8152" s="118" t="s">
        <v>28301</v>
      </c>
      <c r="F8152" s="118" t="s">
        <v>28313</v>
      </c>
      <c r="G8152" s="118"/>
      <c r="H8152" s="118" t="s">
        <v>5607</v>
      </c>
      <c r="I8152" s="118" t="s">
        <v>7684</v>
      </c>
      <c r="J8152" s="118"/>
    </row>
    <row r="8153" spans="1:10" ht="12.75">
      <c r="A8153" s="118" t="s">
        <v>8287</v>
      </c>
      <c r="B8153" s="118" t="s">
        <v>28314</v>
      </c>
      <c r="C8153" s="118" t="b">
        <v>0</v>
      </c>
      <c r="D8153" s="118" t="e">
        <f t="shared" ca="1" si="1"/>
        <v>#NAME?</v>
      </c>
      <c r="E8153" s="118" t="s">
        <v>28301</v>
      </c>
      <c r="F8153" s="118" t="s">
        <v>28315</v>
      </c>
      <c r="G8153" s="118"/>
      <c r="H8153" s="118" t="s">
        <v>4551</v>
      </c>
      <c r="I8153" s="118" t="s">
        <v>7684</v>
      </c>
      <c r="J8153" s="118"/>
    </row>
    <row r="8154" spans="1:10" ht="12.75">
      <c r="A8154" s="118" t="s">
        <v>25361</v>
      </c>
      <c r="B8154" s="118" t="s">
        <v>28316</v>
      </c>
      <c r="C8154" s="118" t="b">
        <v>0</v>
      </c>
      <c r="D8154" s="118" t="e">
        <f t="shared" ca="1" si="1"/>
        <v>#NAME?</v>
      </c>
      <c r="E8154" s="118" t="s">
        <v>28301</v>
      </c>
      <c r="F8154" s="118" t="s">
        <v>28317</v>
      </c>
      <c r="G8154" s="118"/>
      <c r="H8154" s="118" t="s">
        <v>4551</v>
      </c>
      <c r="I8154" s="118" t="s">
        <v>7684</v>
      </c>
      <c r="J8154" s="118"/>
    </row>
    <row r="8155" spans="1:10" ht="12.75">
      <c r="A8155" s="118" t="s">
        <v>11728</v>
      </c>
      <c r="B8155" s="118" t="s">
        <v>28318</v>
      </c>
      <c r="C8155" s="118" t="b">
        <v>0</v>
      </c>
      <c r="D8155" s="118" t="e">
        <f t="shared" ca="1" si="1"/>
        <v>#NAME?</v>
      </c>
      <c r="E8155" s="118" t="s">
        <v>28301</v>
      </c>
      <c r="F8155" s="118" t="s">
        <v>28319</v>
      </c>
      <c r="G8155" s="118"/>
      <c r="H8155" s="118" t="s">
        <v>54</v>
      </c>
      <c r="I8155" s="118" t="s">
        <v>7684</v>
      </c>
      <c r="J8155" s="118"/>
    </row>
    <row r="8156" spans="1:10" ht="12.75">
      <c r="A8156" s="118" t="s">
        <v>24426</v>
      </c>
      <c r="B8156" s="118" t="s">
        <v>28320</v>
      </c>
      <c r="C8156" s="118" t="b">
        <v>0</v>
      </c>
      <c r="D8156" s="118" t="e">
        <f t="shared" ca="1" si="1"/>
        <v>#NAME?</v>
      </c>
      <c r="E8156" s="118" t="s">
        <v>28301</v>
      </c>
      <c r="F8156" s="118" t="s">
        <v>28321</v>
      </c>
      <c r="G8156" s="118"/>
      <c r="H8156" s="118" t="s">
        <v>7855</v>
      </c>
      <c r="I8156" s="118" t="s">
        <v>7684</v>
      </c>
      <c r="J8156" s="118"/>
    </row>
    <row r="8157" spans="1:10" ht="12.75">
      <c r="A8157" s="118" t="s">
        <v>28322</v>
      </c>
      <c r="B8157" s="118" t="s">
        <v>28323</v>
      </c>
      <c r="C8157" s="118" t="b">
        <v>0</v>
      </c>
      <c r="D8157" s="118" t="e">
        <f t="shared" ca="1" si="1"/>
        <v>#NAME?</v>
      </c>
      <c r="E8157" s="118" t="s">
        <v>28301</v>
      </c>
      <c r="F8157" s="118" t="s">
        <v>28324</v>
      </c>
      <c r="G8157" s="118"/>
      <c r="H8157" s="118" t="s">
        <v>5273</v>
      </c>
      <c r="I8157" s="118" t="s">
        <v>28305</v>
      </c>
      <c r="J8157" s="118"/>
    </row>
    <row r="8158" spans="1:10" ht="12.75">
      <c r="A8158" s="118" t="s">
        <v>28325</v>
      </c>
      <c r="B8158" s="118" t="s">
        <v>28326</v>
      </c>
      <c r="C8158" s="118" t="b">
        <v>0</v>
      </c>
      <c r="D8158" s="118" t="e">
        <f t="shared" ca="1" si="1"/>
        <v>#NAME?</v>
      </c>
      <c r="E8158" s="118" t="s">
        <v>28301</v>
      </c>
      <c r="F8158" s="118" t="s">
        <v>28327</v>
      </c>
      <c r="G8158" s="118"/>
      <c r="H8158" s="118" t="s">
        <v>5607</v>
      </c>
      <c r="I8158" s="118" t="s">
        <v>28305</v>
      </c>
      <c r="J8158" s="118"/>
    </row>
    <row r="8159" spans="1:10" ht="12.75">
      <c r="A8159" s="118" t="s">
        <v>11498</v>
      </c>
      <c r="B8159" s="118" t="s">
        <v>28328</v>
      </c>
      <c r="C8159" s="118" t="b">
        <v>0</v>
      </c>
      <c r="D8159" s="118" t="e">
        <f t="shared" ca="1" si="1"/>
        <v>#NAME?</v>
      </c>
      <c r="E8159" s="118" t="s">
        <v>28301</v>
      </c>
      <c r="F8159" s="118" t="s">
        <v>28329</v>
      </c>
      <c r="G8159" s="118"/>
      <c r="H8159" s="118" t="s">
        <v>5961</v>
      </c>
      <c r="I8159" s="118" t="s">
        <v>7684</v>
      </c>
      <c r="J8159" s="118"/>
    </row>
    <row r="8160" spans="1:10" ht="12.75">
      <c r="A8160" s="118" t="s">
        <v>2013</v>
      </c>
      <c r="B8160" s="118" t="s">
        <v>28330</v>
      </c>
      <c r="C8160" s="118" t="b">
        <v>0</v>
      </c>
      <c r="D8160" s="118" t="e">
        <f t="shared" ca="1" si="1"/>
        <v>#NAME?</v>
      </c>
      <c r="E8160" s="118" t="s">
        <v>28301</v>
      </c>
      <c r="F8160" s="118" t="s">
        <v>28331</v>
      </c>
      <c r="G8160" s="118"/>
      <c r="H8160" s="118" t="s">
        <v>4551</v>
      </c>
      <c r="I8160" s="118" t="s">
        <v>7684</v>
      </c>
      <c r="J8160" s="118"/>
    </row>
    <row r="8161" spans="1:10" ht="12.75">
      <c r="A8161" s="118" t="s">
        <v>836</v>
      </c>
      <c r="B8161" s="118" t="s">
        <v>28332</v>
      </c>
      <c r="C8161" s="118" t="b">
        <v>0</v>
      </c>
      <c r="D8161" s="118" t="e">
        <f t="shared" ca="1" si="1"/>
        <v>#NAME?</v>
      </c>
      <c r="E8161" s="118" t="s">
        <v>28333</v>
      </c>
      <c r="F8161" s="118" t="s">
        <v>28334</v>
      </c>
      <c r="G8161" s="118"/>
      <c r="H8161" s="118" t="s">
        <v>4580</v>
      </c>
      <c r="I8161" s="118" t="s">
        <v>28335</v>
      </c>
      <c r="J8161" s="118" t="s">
        <v>7622</v>
      </c>
    </row>
    <row r="8162" spans="1:10" ht="12.75">
      <c r="A8162" s="118" t="s">
        <v>28336</v>
      </c>
      <c r="B8162" s="118" t="s">
        <v>7626</v>
      </c>
      <c r="C8162" s="118" t="b">
        <v>0</v>
      </c>
      <c r="D8162" s="118" t="e">
        <f t="shared" ca="1" si="1"/>
        <v>#NAME?</v>
      </c>
      <c r="E8162" s="118" t="s">
        <v>28337</v>
      </c>
      <c r="F8162" s="118" t="s">
        <v>28338</v>
      </c>
      <c r="G8162" s="118"/>
      <c r="H8162" s="118" t="s">
        <v>5607</v>
      </c>
      <c r="I8162" s="118" t="s">
        <v>19077</v>
      </c>
      <c r="J8162" s="118" t="s">
        <v>19078</v>
      </c>
    </row>
    <row r="8163" spans="1:10" ht="12.75">
      <c r="A8163" s="118" t="s">
        <v>1704</v>
      </c>
      <c r="B8163" s="118" t="s">
        <v>28339</v>
      </c>
      <c r="C8163" s="118" t="b">
        <v>0</v>
      </c>
      <c r="D8163" s="118" t="e">
        <f t="shared" ca="1" si="1"/>
        <v>#NAME?</v>
      </c>
      <c r="E8163" s="118" t="s">
        <v>28337</v>
      </c>
      <c r="F8163" s="118" t="s">
        <v>28340</v>
      </c>
      <c r="G8163" s="118"/>
      <c r="H8163" s="118" t="s">
        <v>4831</v>
      </c>
      <c r="I8163" s="118" t="s">
        <v>19077</v>
      </c>
      <c r="J8163" s="118" t="s">
        <v>19078</v>
      </c>
    </row>
    <row r="8164" spans="1:10" ht="12.75">
      <c r="A8164" s="118" t="s">
        <v>21346</v>
      </c>
      <c r="B8164" s="118" t="s">
        <v>1998</v>
      </c>
      <c r="C8164" s="118" t="b">
        <v>0</v>
      </c>
      <c r="D8164" s="118" t="e">
        <f t="shared" ca="1" si="1"/>
        <v>#NAME?</v>
      </c>
      <c r="E8164" s="118" t="s">
        <v>28337</v>
      </c>
      <c r="F8164" s="118" t="s">
        <v>28341</v>
      </c>
      <c r="G8164" s="118"/>
      <c r="H8164" s="118" t="s">
        <v>4831</v>
      </c>
      <c r="I8164" s="118" t="s">
        <v>19077</v>
      </c>
      <c r="J8164" s="118" t="s">
        <v>19078</v>
      </c>
    </row>
    <row r="8165" spans="1:10" ht="12.75">
      <c r="A8165" s="118" t="s">
        <v>1240</v>
      </c>
      <c r="B8165" s="118" t="s">
        <v>28342</v>
      </c>
      <c r="C8165" s="118" t="b">
        <v>0</v>
      </c>
      <c r="D8165" s="118" t="e">
        <f t="shared" ca="1" si="1"/>
        <v>#NAME?</v>
      </c>
      <c r="E8165" s="118" t="s">
        <v>28337</v>
      </c>
      <c r="F8165" s="118" t="s">
        <v>28343</v>
      </c>
      <c r="G8165" s="118"/>
      <c r="H8165" s="118" t="s">
        <v>5607</v>
      </c>
      <c r="I8165" s="118" t="s">
        <v>19077</v>
      </c>
      <c r="J8165" s="118" t="s">
        <v>19078</v>
      </c>
    </row>
    <row r="8166" spans="1:10" ht="12.75">
      <c r="A8166" s="118" t="s">
        <v>882</v>
      </c>
      <c r="B8166" s="118" t="s">
        <v>1904</v>
      </c>
      <c r="C8166" s="118" t="b">
        <v>0</v>
      </c>
      <c r="D8166" s="118" t="e">
        <f t="shared" ca="1" si="1"/>
        <v>#NAME?</v>
      </c>
      <c r="E8166" s="118" t="s">
        <v>28337</v>
      </c>
      <c r="F8166" s="118" t="s">
        <v>28344</v>
      </c>
      <c r="G8166" s="118"/>
      <c r="H8166" s="118" t="s">
        <v>4551</v>
      </c>
      <c r="I8166" s="118" t="s">
        <v>19077</v>
      </c>
      <c r="J8166" s="118" t="s">
        <v>19078</v>
      </c>
    </row>
    <row r="8167" spans="1:10" ht="12.75">
      <c r="A8167" s="118" t="s">
        <v>1903</v>
      </c>
      <c r="B8167" s="118" t="s">
        <v>19394</v>
      </c>
      <c r="C8167" s="118" t="b">
        <v>0</v>
      </c>
      <c r="D8167" s="118" t="e">
        <f t="shared" ca="1" si="1"/>
        <v>#NAME?</v>
      </c>
      <c r="E8167" s="118" t="s">
        <v>28337</v>
      </c>
      <c r="F8167" s="118" t="s">
        <v>28345</v>
      </c>
      <c r="G8167" s="118"/>
      <c r="H8167" s="118" t="s">
        <v>19753</v>
      </c>
      <c r="I8167" s="118" t="s">
        <v>19077</v>
      </c>
      <c r="J8167" s="118" t="s">
        <v>19078</v>
      </c>
    </row>
    <row r="8168" spans="1:10" ht="12.75">
      <c r="A8168" s="118" t="s">
        <v>2290</v>
      </c>
      <c r="B8168" s="118" t="s">
        <v>28346</v>
      </c>
      <c r="C8168" s="118" t="b">
        <v>0</v>
      </c>
      <c r="D8168" s="118" t="e">
        <f t="shared" ca="1" si="1"/>
        <v>#NAME?</v>
      </c>
      <c r="E8168" s="118" t="s">
        <v>28337</v>
      </c>
      <c r="F8168" s="118" t="s">
        <v>28347</v>
      </c>
      <c r="G8168" s="118"/>
      <c r="H8168" s="118" t="s">
        <v>4831</v>
      </c>
      <c r="I8168" s="118" t="s">
        <v>7590</v>
      </c>
      <c r="J8168" s="118" t="s">
        <v>7591</v>
      </c>
    </row>
    <row r="8169" spans="1:10" ht="12.75">
      <c r="A8169" s="118" t="s">
        <v>1069</v>
      </c>
      <c r="B8169" s="118" t="s">
        <v>28348</v>
      </c>
      <c r="C8169" s="118" t="b">
        <v>0</v>
      </c>
      <c r="D8169" s="118" t="e">
        <f t="shared" ca="1" si="1"/>
        <v>#NAME?</v>
      </c>
      <c r="E8169" s="118" t="s">
        <v>28337</v>
      </c>
      <c r="F8169" s="118" t="s">
        <v>28349</v>
      </c>
      <c r="G8169" s="118"/>
      <c r="H8169" s="118" t="s">
        <v>4278</v>
      </c>
      <c r="I8169" s="118" t="s">
        <v>7590</v>
      </c>
      <c r="J8169" s="118" t="s">
        <v>7591</v>
      </c>
    </row>
    <row r="8170" spans="1:10" ht="12.75">
      <c r="A8170" s="118" t="s">
        <v>28350</v>
      </c>
      <c r="B8170" s="118" t="s">
        <v>28351</v>
      </c>
      <c r="C8170" s="118" t="b">
        <v>0</v>
      </c>
      <c r="D8170" s="118" t="e">
        <f t="shared" ca="1" si="1"/>
        <v>#NAME?</v>
      </c>
      <c r="E8170" s="118" t="s">
        <v>28352</v>
      </c>
      <c r="F8170" s="118" t="s">
        <v>28353</v>
      </c>
      <c r="G8170" s="118"/>
      <c r="H8170" s="118" t="s">
        <v>4908</v>
      </c>
      <c r="I8170" s="118" t="s">
        <v>8112</v>
      </c>
      <c r="J8170" s="118"/>
    </row>
    <row r="8171" spans="1:10" ht="12.75">
      <c r="A8171" s="118" t="s">
        <v>28354</v>
      </c>
      <c r="B8171" s="118" t="s">
        <v>28355</v>
      </c>
      <c r="C8171" s="118" t="b">
        <v>0</v>
      </c>
      <c r="D8171" s="118" t="e">
        <f t="shared" ca="1" si="1"/>
        <v>#NAME?</v>
      </c>
      <c r="E8171" s="118" t="s">
        <v>28352</v>
      </c>
      <c r="F8171" s="118" t="s">
        <v>28356</v>
      </c>
      <c r="G8171" s="118"/>
      <c r="H8171" s="118" t="s">
        <v>4485</v>
      </c>
      <c r="I8171" s="118" t="s">
        <v>8112</v>
      </c>
      <c r="J8171" s="118"/>
    </row>
    <row r="8172" spans="1:10" ht="12.75">
      <c r="A8172" s="118" t="s">
        <v>21806</v>
      </c>
      <c r="B8172" s="118" t="s">
        <v>28357</v>
      </c>
      <c r="C8172" s="118" t="b">
        <v>0</v>
      </c>
      <c r="D8172" s="118" t="e">
        <f t="shared" ca="1" si="1"/>
        <v>#NAME?</v>
      </c>
      <c r="E8172" s="118" t="s">
        <v>28352</v>
      </c>
      <c r="F8172" s="118" t="s">
        <v>28358</v>
      </c>
      <c r="G8172" s="118"/>
      <c r="H8172" s="118" t="s">
        <v>7647</v>
      </c>
      <c r="I8172" s="118" t="s">
        <v>8112</v>
      </c>
      <c r="J8172" s="118"/>
    </row>
    <row r="8173" spans="1:10" ht="12.75">
      <c r="A8173" s="118" t="s">
        <v>2035</v>
      </c>
      <c r="B8173" s="118" t="s">
        <v>28359</v>
      </c>
      <c r="C8173" s="118" t="b">
        <v>0</v>
      </c>
      <c r="D8173" s="118" t="e">
        <f t="shared" ca="1" si="1"/>
        <v>#NAME?</v>
      </c>
      <c r="E8173" s="118" t="s">
        <v>28352</v>
      </c>
      <c r="F8173" s="118" t="s">
        <v>28360</v>
      </c>
      <c r="G8173" s="118"/>
      <c r="H8173" s="118" t="s">
        <v>13027</v>
      </c>
      <c r="I8173" s="118" t="s">
        <v>8112</v>
      </c>
      <c r="J8173" s="118"/>
    </row>
    <row r="8174" spans="1:10" ht="12.75">
      <c r="A8174" s="118" t="s">
        <v>11723</v>
      </c>
      <c r="B8174" s="118" t="s">
        <v>28361</v>
      </c>
      <c r="C8174" s="118" t="b">
        <v>0</v>
      </c>
      <c r="D8174" s="118" t="e">
        <f t="shared" ca="1" si="1"/>
        <v>#NAME?</v>
      </c>
      <c r="E8174" s="118" t="s">
        <v>28352</v>
      </c>
      <c r="F8174" s="118" t="s">
        <v>28362</v>
      </c>
      <c r="G8174" s="118"/>
      <c r="H8174" s="118" t="s">
        <v>4908</v>
      </c>
      <c r="I8174" s="118" t="s">
        <v>8112</v>
      </c>
      <c r="J8174" s="118"/>
    </row>
    <row r="8175" spans="1:10" ht="12.75">
      <c r="A8175" s="118" t="s">
        <v>9242</v>
      </c>
      <c r="B8175" s="118" t="s">
        <v>18581</v>
      </c>
      <c r="C8175" s="118" t="b">
        <v>0</v>
      </c>
      <c r="D8175" s="118" t="e">
        <f t="shared" ca="1" si="1"/>
        <v>#NAME?</v>
      </c>
      <c r="E8175" s="118" t="s">
        <v>28352</v>
      </c>
      <c r="F8175" s="118" t="s">
        <v>28363</v>
      </c>
      <c r="G8175" s="118"/>
      <c r="H8175" s="118" t="s">
        <v>4908</v>
      </c>
      <c r="I8175" s="118" t="s">
        <v>8112</v>
      </c>
      <c r="J8175" s="118"/>
    </row>
    <row r="8176" spans="1:10" ht="12.75">
      <c r="A8176" s="118" t="s">
        <v>13472</v>
      </c>
      <c r="B8176" s="118" t="s">
        <v>28364</v>
      </c>
      <c r="C8176" s="118" t="b">
        <v>0</v>
      </c>
      <c r="D8176" s="118" t="e">
        <f t="shared" ca="1" si="1"/>
        <v>#NAME?</v>
      </c>
      <c r="E8176" s="118" t="s">
        <v>28352</v>
      </c>
      <c r="F8176" s="118" t="s">
        <v>28365</v>
      </c>
      <c r="G8176" s="118"/>
      <c r="H8176" s="118" t="s">
        <v>54</v>
      </c>
      <c r="I8176" s="118" t="s">
        <v>8112</v>
      </c>
      <c r="J8176" s="118"/>
    </row>
    <row r="8177" spans="1:10" ht="12.75">
      <c r="A8177" s="118" t="s">
        <v>28366</v>
      </c>
      <c r="B8177" s="118" t="s">
        <v>28367</v>
      </c>
      <c r="C8177" s="118" t="b">
        <v>0</v>
      </c>
      <c r="D8177" s="118" t="e">
        <f t="shared" ca="1" si="1"/>
        <v>#NAME?</v>
      </c>
      <c r="E8177" s="118" t="s">
        <v>28352</v>
      </c>
      <c r="F8177" s="118" t="s">
        <v>28368</v>
      </c>
      <c r="G8177" s="118"/>
      <c r="H8177" s="118" t="s">
        <v>8391</v>
      </c>
      <c r="I8177" s="118" t="s">
        <v>8112</v>
      </c>
      <c r="J8177" s="118"/>
    </row>
    <row r="8178" spans="1:10" ht="12.75">
      <c r="A8178" s="118" t="s">
        <v>10086</v>
      </c>
      <c r="B8178" s="118" t="s">
        <v>18581</v>
      </c>
      <c r="C8178" s="118" t="b">
        <v>0</v>
      </c>
      <c r="D8178" s="118" t="e">
        <f t="shared" ca="1" si="1"/>
        <v>#NAME?</v>
      </c>
      <c r="E8178" s="118" t="s">
        <v>28352</v>
      </c>
      <c r="F8178" s="118" t="s">
        <v>28369</v>
      </c>
      <c r="G8178" s="118"/>
      <c r="H8178" s="118" t="s">
        <v>54</v>
      </c>
      <c r="I8178" s="118" t="s">
        <v>8112</v>
      </c>
      <c r="J8178" s="118"/>
    </row>
    <row r="8179" spans="1:10" ht="12.75">
      <c r="A8179" s="118" t="s">
        <v>10086</v>
      </c>
      <c r="B8179" s="118" t="s">
        <v>28370</v>
      </c>
      <c r="C8179" s="118" t="b">
        <v>0</v>
      </c>
      <c r="D8179" s="118" t="e">
        <f t="shared" ca="1" si="1"/>
        <v>#NAME?</v>
      </c>
      <c r="E8179" s="118" t="s">
        <v>28352</v>
      </c>
      <c r="F8179" s="118" t="s">
        <v>28371</v>
      </c>
      <c r="G8179" s="118"/>
      <c r="H8179" s="118" t="s">
        <v>54</v>
      </c>
      <c r="I8179" s="118" t="s">
        <v>8112</v>
      </c>
      <c r="J8179" s="118"/>
    </row>
    <row r="8180" spans="1:10" ht="12.75">
      <c r="A8180" s="118" t="s">
        <v>11739</v>
      </c>
      <c r="B8180" s="118" t="s">
        <v>28372</v>
      </c>
      <c r="C8180" s="118" t="b">
        <v>0</v>
      </c>
      <c r="D8180" s="118" t="e">
        <f t="shared" ca="1" si="1"/>
        <v>#NAME?</v>
      </c>
      <c r="E8180" s="118" t="s">
        <v>28352</v>
      </c>
      <c r="F8180" s="118" t="s">
        <v>28373</v>
      </c>
      <c r="G8180" s="118"/>
      <c r="H8180" s="118" t="s">
        <v>4908</v>
      </c>
      <c r="I8180" s="118" t="s">
        <v>8112</v>
      </c>
      <c r="J8180" s="118"/>
    </row>
    <row r="8181" spans="1:10" ht="12.75">
      <c r="A8181" s="118" t="s">
        <v>28374</v>
      </c>
      <c r="B8181" s="118" t="s">
        <v>28375</v>
      </c>
      <c r="C8181" s="118" t="b">
        <v>0</v>
      </c>
      <c r="D8181" s="118" t="e">
        <f t="shared" ca="1" si="1"/>
        <v>#NAME?</v>
      </c>
      <c r="E8181" s="118" t="s">
        <v>28376</v>
      </c>
      <c r="F8181" s="118" t="s">
        <v>28377</v>
      </c>
      <c r="G8181" s="118"/>
      <c r="H8181" s="118" t="s">
        <v>10858</v>
      </c>
      <c r="I8181" s="118" t="s">
        <v>14945</v>
      </c>
      <c r="J8181" s="118"/>
    </row>
    <row r="8182" spans="1:10" ht="12.75">
      <c r="A8182" s="118" t="s">
        <v>28378</v>
      </c>
      <c r="B8182" s="118" t="s">
        <v>28379</v>
      </c>
      <c r="C8182" s="118" t="b">
        <v>0</v>
      </c>
      <c r="D8182" s="118" t="e">
        <f t="shared" ca="1" si="1"/>
        <v>#NAME?</v>
      </c>
      <c r="E8182" s="118" t="s">
        <v>28376</v>
      </c>
      <c r="F8182" s="118" t="s">
        <v>28380</v>
      </c>
      <c r="G8182" s="118"/>
      <c r="H8182" s="118" t="s">
        <v>28381</v>
      </c>
      <c r="I8182" s="118" t="s">
        <v>14945</v>
      </c>
      <c r="J8182" s="118"/>
    </row>
    <row r="8183" spans="1:10" ht="12.75">
      <c r="A8183" s="118" t="s">
        <v>1969</v>
      </c>
      <c r="B8183" s="118" t="s">
        <v>28382</v>
      </c>
      <c r="C8183" s="118" t="b">
        <v>0</v>
      </c>
      <c r="D8183" s="118" t="e">
        <f t="shared" ca="1" si="1"/>
        <v>#NAME?</v>
      </c>
      <c r="E8183" s="118" t="s">
        <v>28383</v>
      </c>
      <c r="F8183" s="118" t="s">
        <v>28384</v>
      </c>
      <c r="G8183" s="118"/>
      <c r="H8183" s="118" t="s">
        <v>11121</v>
      </c>
      <c r="I8183" s="118" t="s">
        <v>14203</v>
      </c>
      <c r="J8183" s="118" t="s">
        <v>14204</v>
      </c>
    </row>
    <row r="8184" spans="1:10" ht="12.75">
      <c r="A8184" s="118" t="s">
        <v>826</v>
      </c>
      <c r="B8184" s="118" t="s">
        <v>2470</v>
      </c>
      <c r="C8184" s="118" t="b">
        <v>0</v>
      </c>
      <c r="D8184" s="118" t="e">
        <f t="shared" ca="1" si="1"/>
        <v>#NAME?</v>
      </c>
      <c r="E8184" s="118" t="s">
        <v>28383</v>
      </c>
      <c r="F8184" s="118" t="s">
        <v>28385</v>
      </c>
      <c r="G8184" s="118"/>
      <c r="H8184" s="118" t="s">
        <v>7611</v>
      </c>
      <c r="I8184" s="118" t="s">
        <v>14203</v>
      </c>
      <c r="J8184" s="118" t="s">
        <v>14204</v>
      </c>
    </row>
    <row r="8185" spans="1:10" ht="12.75">
      <c r="A8185" s="118" t="s">
        <v>798</v>
      </c>
      <c r="B8185" s="118" t="s">
        <v>28386</v>
      </c>
      <c r="C8185" s="118" t="b">
        <v>0</v>
      </c>
      <c r="D8185" s="118" t="e">
        <f t="shared" ca="1" si="1"/>
        <v>#NAME?</v>
      </c>
      <c r="E8185" s="118" t="s">
        <v>28383</v>
      </c>
      <c r="F8185" s="118" t="s">
        <v>28387</v>
      </c>
      <c r="G8185" s="118"/>
      <c r="H8185" s="118" t="s">
        <v>9413</v>
      </c>
      <c r="I8185" s="118" t="s">
        <v>14203</v>
      </c>
      <c r="J8185" s="118" t="s">
        <v>14204</v>
      </c>
    </row>
    <row r="8186" spans="1:10" ht="12.75">
      <c r="A8186" s="118" t="s">
        <v>989</v>
      </c>
      <c r="B8186" s="118" t="s">
        <v>24276</v>
      </c>
      <c r="C8186" s="118" t="b">
        <v>0</v>
      </c>
      <c r="D8186" s="118" t="e">
        <f t="shared" ca="1" si="1"/>
        <v>#NAME?</v>
      </c>
      <c r="E8186" s="118" t="s">
        <v>28388</v>
      </c>
      <c r="F8186" s="118" t="s">
        <v>28389</v>
      </c>
      <c r="G8186" s="118"/>
      <c r="H8186" s="118" t="s">
        <v>4831</v>
      </c>
      <c r="I8186" s="118" t="s">
        <v>7777</v>
      </c>
      <c r="J8186" s="118" t="s">
        <v>7636</v>
      </c>
    </row>
    <row r="8187" spans="1:10" ht="12.75">
      <c r="A8187" s="118" t="s">
        <v>17158</v>
      </c>
      <c r="B8187" s="118" t="s">
        <v>25122</v>
      </c>
      <c r="C8187" s="118" t="b">
        <v>0</v>
      </c>
      <c r="D8187" s="118" t="e">
        <f t="shared" ca="1" si="1"/>
        <v>#NAME?</v>
      </c>
      <c r="E8187" s="118" t="s">
        <v>28388</v>
      </c>
      <c r="F8187" s="118" t="s">
        <v>28390</v>
      </c>
      <c r="G8187" s="118"/>
      <c r="H8187" s="118" t="s">
        <v>9483</v>
      </c>
      <c r="I8187" s="118" t="s">
        <v>7777</v>
      </c>
      <c r="J8187" s="118" t="s">
        <v>7636</v>
      </c>
    </row>
    <row r="8188" spans="1:10" ht="12.75">
      <c r="A8188" s="118" t="s">
        <v>13576</v>
      </c>
      <c r="B8188" s="118" t="s">
        <v>28391</v>
      </c>
      <c r="C8188" s="118" t="b">
        <v>0</v>
      </c>
      <c r="D8188" s="118" t="e">
        <f t="shared" ca="1" si="1"/>
        <v>#NAME?</v>
      </c>
      <c r="E8188" s="118" t="s">
        <v>28388</v>
      </c>
      <c r="F8188" s="118" t="s">
        <v>28392</v>
      </c>
      <c r="G8188" s="118"/>
      <c r="H8188" s="118" t="s">
        <v>9483</v>
      </c>
      <c r="I8188" s="118" t="s">
        <v>7777</v>
      </c>
      <c r="J8188" s="118" t="s">
        <v>7636</v>
      </c>
    </row>
    <row r="8189" spans="1:10" ht="12.75">
      <c r="A8189" s="118" t="s">
        <v>13750</v>
      </c>
      <c r="B8189" s="118" t="s">
        <v>28393</v>
      </c>
      <c r="C8189" s="118" t="b">
        <v>0</v>
      </c>
      <c r="D8189" s="118" t="e">
        <f t="shared" ca="1" si="1"/>
        <v>#NAME?</v>
      </c>
      <c r="E8189" s="118" t="s">
        <v>28388</v>
      </c>
      <c r="F8189" s="118" t="s">
        <v>28394</v>
      </c>
      <c r="G8189" s="118"/>
      <c r="H8189" s="118" t="s">
        <v>4872</v>
      </c>
      <c r="I8189" s="118" t="s">
        <v>7777</v>
      </c>
      <c r="J8189" s="118" t="s">
        <v>7636</v>
      </c>
    </row>
    <row r="8190" spans="1:10" ht="12.75">
      <c r="A8190" s="118" t="s">
        <v>870</v>
      </c>
      <c r="B8190" s="118" t="s">
        <v>28395</v>
      </c>
      <c r="C8190" s="118" t="b">
        <v>0</v>
      </c>
      <c r="D8190" s="118" t="e">
        <f t="shared" ca="1" si="1"/>
        <v>#NAME?</v>
      </c>
      <c r="E8190" s="118" t="s">
        <v>28388</v>
      </c>
      <c r="F8190" s="118" t="s">
        <v>28396</v>
      </c>
      <c r="G8190" s="118"/>
      <c r="H8190" s="118" t="s">
        <v>5607</v>
      </c>
      <c r="I8190" s="118" t="s">
        <v>7777</v>
      </c>
      <c r="J8190" s="118" t="s">
        <v>7636</v>
      </c>
    </row>
    <row r="8191" spans="1:10" ht="12.75">
      <c r="A8191" s="118" t="s">
        <v>1591</v>
      </c>
      <c r="B8191" s="118" t="s">
        <v>28397</v>
      </c>
      <c r="C8191" s="118" t="b">
        <v>0</v>
      </c>
      <c r="D8191" s="118" t="e">
        <f t="shared" ca="1" si="1"/>
        <v>#NAME?</v>
      </c>
      <c r="E8191" s="118" t="s">
        <v>28388</v>
      </c>
      <c r="F8191" s="118" t="s">
        <v>28398</v>
      </c>
      <c r="G8191" s="118"/>
      <c r="H8191" s="118" t="s">
        <v>4278</v>
      </c>
      <c r="I8191" s="118" t="s">
        <v>7777</v>
      </c>
      <c r="J8191" s="118" t="s">
        <v>7636</v>
      </c>
    </row>
    <row r="8192" spans="1:10" ht="12.75">
      <c r="A8192" s="118" t="s">
        <v>10037</v>
      </c>
      <c r="B8192" s="118" t="s">
        <v>9276</v>
      </c>
      <c r="C8192" s="118" t="b">
        <v>0</v>
      </c>
      <c r="D8192" s="118" t="e">
        <f t="shared" ca="1" si="1"/>
        <v>#NAME?</v>
      </c>
      <c r="E8192" s="118" t="s">
        <v>28388</v>
      </c>
      <c r="F8192" s="118" t="s">
        <v>28399</v>
      </c>
      <c r="G8192" s="118"/>
      <c r="H8192" s="118" t="s">
        <v>4278</v>
      </c>
      <c r="I8192" s="118" t="s">
        <v>7777</v>
      </c>
      <c r="J8192" s="118" t="s">
        <v>7636</v>
      </c>
    </row>
    <row r="8193" spans="1:10" ht="12.75">
      <c r="A8193" s="118" t="s">
        <v>2135</v>
      </c>
      <c r="B8193" s="118" t="s">
        <v>18392</v>
      </c>
      <c r="C8193" s="118" t="b">
        <v>0</v>
      </c>
      <c r="D8193" s="118" t="e">
        <f t="shared" ca="1" si="1"/>
        <v>#NAME?</v>
      </c>
      <c r="E8193" s="118" t="s">
        <v>28400</v>
      </c>
      <c r="F8193" s="118" t="s">
        <v>28401</v>
      </c>
      <c r="G8193" s="118"/>
      <c r="H8193" s="118" t="s">
        <v>4278</v>
      </c>
      <c r="I8193" s="118" t="s">
        <v>10184</v>
      </c>
      <c r="J8193" s="118" t="s">
        <v>10185</v>
      </c>
    </row>
    <row r="8194" spans="1:10" ht="12.75">
      <c r="A8194" s="118" t="s">
        <v>28402</v>
      </c>
      <c r="B8194" s="118" t="s">
        <v>28403</v>
      </c>
      <c r="C8194" s="118" t="b">
        <v>0</v>
      </c>
      <c r="D8194" s="118" t="e">
        <f t="shared" ca="1" si="1"/>
        <v>#NAME?</v>
      </c>
      <c r="E8194" s="118" t="s">
        <v>28400</v>
      </c>
      <c r="F8194" s="118" t="s">
        <v>28404</v>
      </c>
      <c r="G8194" s="118"/>
      <c r="H8194" s="118" t="s">
        <v>4278</v>
      </c>
      <c r="I8194" s="118" t="s">
        <v>10184</v>
      </c>
      <c r="J8194" s="118" t="s">
        <v>10185</v>
      </c>
    </row>
    <row r="8195" spans="1:10" ht="12.75">
      <c r="A8195" s="118" t="s">
        <v>2220</v>
      </c>
      <c r="B8195" s="118" t="s">
        <v>10424</v>
      </c>
      <c r="C8195" s="118" t="b">
        <v>0</v>
      </c>
      <c r="D8195" s="118" t="e">
        <f t="shared" ca="1" si="1"/>
        <v>#NAME?</v>
      </c>
      <c r="E8195" s="118" t="s">
        <v>28405</v>
      </c>
      <c r="F8195" s="118" t="s">
        <v>28406</v>
      </c>
      <c r="G8195" s="118"/>
      <c r="H8195" s="118" t="s">
        <v>7599</v>
      </c>
      <c r="I8195" s="118" t="s">
        <v>28407</v>
      </c>
      <c r="J8195" s="118" t="s">
        <v>7795</v>
      </c>
    </row>
    <row r="8196" spans="1:10" ht="12.75">
      <c r="A8196" s="118" t="s">
        <v>8178</v>
      </c>
      <c r="B8196" s="118" t="s">
        <v>26320</v>
      </c>
      <c r="C8196" s="118" t="b">
        <v>0</v>
      </c>
      <c r="D8196" s="118" t="e">
        <f t="shared" ca="1" si="1"/>
        <v>#NAME?</v>
      </c>
      <c r="E8196" s="118" t="s">
        <v>28405</v>
      </c>
      <c r="F8196" s="118" t="s">
        <v>28408</v>
      </c>
      <c r="G8196" s="118"/>
      <c r="H8196" s="118" t="s">
        <v>7599</v>
      </c>
      <c r="I8196" s="118" t="s">
        <v>28407</v>
      </c>
      <c r="J8196" s="118" t="s">
        <v>7795</v>
      </c>
    </row>
    <row r="8197" spans="1:10" ht="12.75">
      <c r="A8197" s="118" t="s">
        <v>836</v>
      </c>
      <c r="B8197" s="118" t="s">
        <v>28409</v>
      </c>
      <c r="C8197" s="118" t="b">
        <v>0</v>
      </c>
      <c r="D8197" s="118" t="e">
        <f t="shared" ca="1" si="1"/>
        <v>#NAME?</v>
      </c>
      <c r="E8197" s="118" t="s">
        <v>28410</v>
      </c>
      <c r="F8197" s="118" t="s">
        <v>28411</v>
      </c>
      <c r="G8197" s="118"/>
      <c r="H8197" s="118" t="s">
        <v>54</v>
      </c>
      <c r="I8197" s="118" t="s">
        <v>9659</v>
      </c>
      <c r="J8197" s="118" t="s">
        <v>9660</v>
      </c>
    </row>
    <row r="8198" spans="1:10" ht="12.75">
      <c r="A8198" s="118" t="s">
        <v>8584</v>
      </c>
      <c r="B8198" s="118" t="s">
        <v>12995</v>
      </c>
      <c r="C8198" s="118" t="b">
        <v>0</v>
      </c>
      <c r="D8198" s="118" t="e">
        <f t="shared" ca="1" si="1"/>
        <v>#NAME?</v>
      </c>
      <c r="E8198" s="118" t="s">
        <v>28412</v>
      </c>
      <c r="F8198" s="118" t="s">
        <v>28413</v>
      </c>
      <c r="G8198" s="118"/>
      <c r="H8198" s="118" t="s">
        <v>4485</v>
      </c>
      <c r="I8198" s="118" t="s">
        <v>28414</v>
      </c>
      <c r="J8198" s="118" t="s">
        <v>11762</v>
      </c>
    </row>
    <row r="8199" spans="1:10" ht="12.75">
      <c r="A8199" s="118" t="s">
        <v>8358</v>
      </c>
      <c r="B8199" s="118" t="s">
        <v>13826</v>
      </c>
      <c r="C8199" s="118" t="b">
        <v>0</v>
      </c>
      <c r="D8199" s="118" t="e">
        <f t="shared" ca="1" si="1"/>
        <v>#NAME?</v>
      </c>
      <c r="E8199" s="118" t="s">
        <v>28412</v>
      </c>
      <c r="F8199" s="118" t="s">
        <v>28415</v>
      </c>
      <c r="G8199" s="118"/>
      <c r="H8199" s="118" t="s">
        <v>8474</v>
      </c>
      <c r="I8199" s="118" t="s">
        <v>28414</v>
      </c>
      <c r="J8199" s="118" t="s">
        <v>11762</v>
      </c>
    </row>
    <row r="8200" spans="1:10" ht="12.75">
      <c r="A8200" s="118" t="s">
        <v>5279</v>
      </c>
      <c r="B8200" s="118" t="s">
        <v>8547</v>
      </c>
      <c r="C8200" s="118" t="b">
        <v>0</v>
      </c>
      <c r="D8200" s="118" t="e">
        <f t="shared" ca="1" si="1"/>
        <v>#NAME?</v>
      </c>
      <c r="E8200" s="118" t="s">
        <v>28416</v>
      </c>
      <c r="F8200" s="118" t="s">
        <v>28417</v>
      </c>
      <c r="G8200" s="118"/>
      <c r="H8200" s="118" t="s">
        <v>5279</v>
      </c>
      <c r="I8200" s="118" t="s">
        <v>7762</v>
      </c>
      <c r="J8200" s="118" t="s">
        <v>7763</v>
      </c>
    </row>
    <row r="8201" spans="1:10" ht="12.75">
      <c r="A8201" s="118" t="s">
        <v>15067</v>
      </c>
      <c r="B8201" s="118" t="s">
        <v>28418</v>
      </c>
      <c r="C8201" s="118" t="b">
        <v>0</v>
      </c>
      <c r="D8201" s="118" t="e">
        <f t="shared" ca="1" si="1"/>
        <v>#NAME?</v>
      </c>
      <c r="E8201" s="118" t="s">
        <v>28416</v>
      </c>
      <c r="F8201" s="118" t="s">
        <v>28419</v>
      </c>
      <c r="G8201" s="118"/>
      <c r="H8201" s="118" t="s">
        <v>7611</v>
      </c>
      <c r="I8201" s="118" t="s">
        <v>7762</v>
      </c>
      <c r="J8201" s="118" t="s">
        <v>7763</v>
      </c>
    </row>
    <row r="8202" spans="1:10" ht="12.75">
      <c r="A8202" s="118" t="s">
        <v>2068</v>
      </c>
      <c r="B8202" s="118" t="s">
        <v>10037</v>
      </c>
      <c r="C8202" s="118" t="b">
        <v>0</v>
      </c>
      <c r="D8202" s="118" t="e">
        <f t="shared" ca="1" si="1"/>
        <v>#NAME?</v>
      </c>
      <c r="E8202" s="118" t="s">
        <v>28420</v>
      </c>
      <c r="F8202" s="118" t="s">
        <v>28421</v>
      </c>
      <c r="G8202" s="118"/>
      <c r="H8202" s="118" t="s">
        <v>54</v>
      </c>
      <c r="I8202" s="118" t="s">
        <v>10579</v>
      </c>
      <c r="J8202" s="118" t="s">
        <v>7591</v>
      </c>
    </row>
    <row r="8203" spans="1:10" ht="12.75">
      <c r="A8203" s="118" t="s">
        <v>28422</v>
      </c>
      <c r="B8203" s="118" t="s">
        <v>28423</v>
      </c>
      <c r="C8203" s="118" t="b">
        <v>0</v>
      </c>
      <c r="D8203" s="118" t="e">
        <f t="shared" ca="1" si="1"/>
        <v>#NAME?</v>
      </c>
      <c r="E8203" s="118" t="s">
        <v>28420</v>
      </c>
      <c r="F8203" s="118" t="s">
        <v>28424</v>
      </c>
      <c r="G8203" s="118"/>
      <c r="H8203" s="118" t="s">
        <v>54</v>
      </c>
      <c r="I8203" s="118" t="s">
        <v>10579</v>
      </c>
      <c r="J8203" s="118" t="s">
        <v>7591</v>
      </c>
    </row>
    <row r="8204" spans="1:10" ht="12.75">
      <c r="A8204" s="118" t="s">
        <v>935</v>
      </c>
      <c r="B8204" s="118" t="s">
        <v>28425</v>
      </c>
      <c r="C8204" s="118" t="b">
        <v>0</v>
      </c>
      <c r="D8204" s="118" t="e">
        <f t="shared" ca="1" si="1"/>
        <v>#NAME?</v>
      </c>
      <c r="E8204" s="118" t="s">
        <v>28426</v>
      </c>
      <c r="F8204" s="118" t="s">
        <v>28427</v>
      </c>
      <c r="G8204" s="118"/>
      <c r="H8204" s="118" t="s">
        <v>4305</v>
      </c>
      <c r="I8204" s="118" t="s">
        <v>8204</v>
      </c>
      <c r="J8204" s="118"/>
    </row>
    <row r="8205" spans="1:10" ht="12.75">
      <c r="A8205" s="118" t="s">
        <v>21180</v>
      </c>
      <c r="B8205" s="118" t="s">
        <v>28428</v>
      </c>
      <c r="C8205" s="118" t="b">
        <v>0</v>
      </c>
      <c r="D8205" s="118" t="e">
        <f t="shared" ca="1" si="1"/>
        <v>#NAME?</v>
      </c>
      <c r="E8205" s="118" t="s">
        <v>28426</v>
      </c>
      <c r="F8205" s="118" t="s">
        <v>28429</v>
      </c>
      <c r="G8205" s="118"/>
      <c r="H8205" s="118" t="s">
        <v>8346</v>
      </c>
      <c r="I8205" s="118" t="s">
        <v>8204</v>
      </c>
      <c r="J8205" s="118"/>
    </row>
    <row r="8206" spans="1:10" ht="12.75">
      <c r="A8206" s="118" t="s">
        <v>28430</v>
      </c>
      <c r="B8206" s="118" t="s">
        <v>28431</v>
      </c>
      <c r="C8206" s="118" t="b">
        <v>0</v>
      </c>
      <c r="D8206" s="118" t="e">
        <f t="shared" ca="1" si="1"/>
        <v>#NAME?</v>
      </c>
      <c r="E8206" s="118" t="s">
        <v>28432</v>
      </c>
      <c r="F8206" s="118" t="s">
        <v>28433</v>
      </c>
      <c r="G8206" s="118"/>
      <c r="H8206" s="118" t="s">
        <v>4485</v>
      </c>
      <c r="I8206" s="118" t="s">
        <v>28434</v>
      </c>
      <c r="J8206" s="118" t="s">
        <v>8313</v>
      </c>
    </row>
    <row r="8207" spans="1:10" ht="12.75">
      <c r="A8207" s="118" t="s">
        <v>28435</v>
      </c>
      <c r="B8207" s="118" t="s">
        <v>28436</v>
      </c>
      <c r="C8207" s="118" t="b">
        <v>0</v>
      </c>
      <c r="D8207" s="118" t="e">
        <f t="shared" ca="1" si="1"/>
        <v>#NAME?</v>
      </c>
      <c r="E8207" s="118" t="s">
        <v>28432</v>
      </c>
      <c r="F8207" s="118" t="s">
        <v>28437</v>
      </c>
      <c r="G8207" s="118"/>
      <c r="H8207" s="118" t="s">
        <v>4872</v>
      </c>
      <c r="I8207" s="118" t="s">
        <v>28434</v>
      </c>
      <c r="J8207" s="118" t="s">
        <v>8313</v>
      </c>
    </row>
    <row r="8208" spans="1:10" ht="12.75">
      <c r="A8208" s="118" t="s">
        <v>989</v>
      </c>
      <c r="B8208" s="118" t="s">
        <v>1247</v>
      </c>
      <c r="C8208" s="118" t="b">
        <v>0</v>
      </c>
      <c r="D8208" s="118" t="e">
        <f t="shared" ca="1" si="1"/>
        <v>#NAME?</v>
      </c>
      <c r="E8208" s="118" t="s">
        <v>28438</v>
      </c>
      <c r="F8208" s="118" t="s">
        <v>28439</v>
      </c>
      <c r="G8208" s="118"/>
      <c r="H8208" s="118" t="s">
        <v>54</v>
      </c>
      <c r="I8208" s="118" t="s">
        <v>13294</v>
      </c>
      <c r="J8208" s="118" t="s">
        <v>8658</v>
      </c>
    </row>
    <row r="8209" spans="1:10" ht="12.75">
      <c r="A8209" s="118" t="s">
        <v>9679</v>
      </c>
      <c r="B8209" s="118" t="s">
        <v>28440</v>
      </c>
      <c r="C8209" s="118" t="b">
        <v>0</v>
      </c>
      <c r="D8209" s="118" t="e">
        <f t="shared" ca="1" si="1"/>
        <v>#NAME?</v>
      </c>
      <c r="E8209" s="118" t="s">
        <v>28438</v>
      </c>
      <c r="F8209" s="118" t="s">
        <v>28441</v>
      </c>
      <c r="G8209" s="118"/>
      <c r="H8209" s="118" t="s">
        <v>54</v>
      </c>
      <c r="I8209" s="118" t="s">
        <v>13294</v>
      </c>
      <c r="J8209" s="118" t="s">
        <v>8658</v>
      </c>
    </row>
    <row r="8210" spans="1:10" ht="12.75">
      <c r="A8210" s="118" t="s">
        <v>16977</v>
      </c>
      <c r="B8210" s="118" t="s">
        <v>28442</v>
      </c>
      <c r="C8210" s="118" t="b">
        <v>0</v>
      </c>
      <c r="D8210" s="118" t="e">
        <f t="shared" ca="1" si="1"/>
        <v>#NAME?</v>
      </c>
      <c r="E8210" s="118" t="s">
        <v>28438</v>
      </c>
      <c r="F8210" s="118" t="s">
        <v>28443</v>
      </c>
      <c r="G8210" s="118"/>
      <c r="H8210" s="118" t="s">
        <v>4278</v>
      </c>
      <c r="I8210" s="118" t="s">
        <v>13294</v>
      </c>
      <c r="J8210" s="118" t="s">
        <v>8658</v>
      </c>
    </row>
    <row r="8211" spans="1:10" ht="12.75">
      <c r="A8211" s="118" t="s">
        <v>1544</v>
      </c>
      <c r="B8211" s="118" t="s">
        <v>23481</v>
      </c>
      <c r="C8211" s="118" t="b">
        <v>0</v>
      </c>
      <c r="D8211" s="118" t="e">
        <f t="shared" ca="1" si="1"/>
        <v>#NAME?</v>
      </c>
      <c r="E8211" s="118" t="s">
        <v>28438</v>
      </c>
      <c r="F8211" s="118" t="s">
        <v>28444</v>
      </c>
      <c r="G8211" s="118"/>
      <c r="H8211" s="118" t="s">
        <v>4485</v>
      </c>
      <c r="I8211" s="118" t="s">
        <v>13294</v>
      </c>
      <c r="J8211" s="118" t="s">
        <v>8658</v>
      </c>
    </row>
    <row r="8212" spans="1:10" ht="12.75">
      <c r="A8212" s="118" t="s">
        <v>16603</v>
      </c>
      <c r="B8212" s="118" t="s">
        <v>19657</v>
      </c>
      <c r="C8212" s="118" t="b">
        <v>0</v>
      </c>
      <c r="D8212" s="118" t="e">
        <f t="shared" ca="1" si="1"/>
        <v>#NAME?</v>
      </c>
      <c r="E8212" s="118" t="s">
        <v>28438</v>
      </c>
      <c r="F8212" s="118" t="s">
        <v>28445</v>
      </c>
      <c r="G8212" s="118"/>
      <c r="H8212" s="118" t="s">
        <v>54</v>
      </c>
      <c r="I8212" s="118" t="s">
        <v>13294</v>
      </c>
      <c r="J8212" s="118" t="s">
        <v>8658</v>
      </c>
    </row>
    <row r="8213" spans="1:10" ht="12.75">
      <c r="A8213" s="118" t="s">
        <v>9824</v>
      </c>
      <c r="B8213" s="118" t="s">
        <v>28446</v>
      </c>
      <c r="C8213" s="118" t="b">
        <v>0</v>
      </c>
      <c r="D8213" s="118" t="e">
        <f t="shared" ca="1" si="1"/>
        <v>#NAME?</v>
      </c>
      <c r="E8213" s="118" t="s">
        <v>28438</v>
      </c>
      <c r="F8213" s="118" t="s">
        <v>28447</v>
      </c>
      <c r="G8213" s="118"/>
      <c r="H8213" s="118" t="s">
        <v>4872</v>
      </c>
      <c r="I8213" s="118" t="s">
        <v>13294</v>
      </c>
      <c r="J8213" s="118" t="s">
        <v>8658</v>
      </c>
    </row>
    <row r="8214" spans="1:10" ht="12.75">
      <c r="A8214" s="118" t="s">
        <v>16844</v>
      </c>
      <c r="B8214" s="118" t="s">
        <v>26696</v>
      </c>
      <c r="C8214" s="118" t="b">
        <v>0</v>
      </c>
      <c r="D8214" s="118" t="e">
        <f t="shared" ca="1" si="1"/>
        <v>#NAME?</v>
      </c>
      <c r="E8214" s="118" t="s">
        <v>28438</v>
      </c>
      <c r="F8214" s="118" t="s">
        <v>28448</v>
      </c>
      <c r="G8214" s="118"/>
      <c r="H8214" s="118" t="s">
        <v>54</v>
      </c>
      <c r="I8214" s="118" t="s">
        <v>13294</v>
      </c>
      <c r="J8214" s="118" t="s">
        <v>8658</v>
      </c>
    </row>
    <row r="8215" spans="1:10" ht="12.75">
      <c r="A8215" s="118" t="s">
        <v>16621</v>
      </c>
      <c r="B8215" s="118" t="s">
        <v>23481</v>
      </c>
      <c r="C8215" s="118" t="b">
        <v>0</v>
      </c>
      <c r="D8215" s="118" t="e">
        <f t="shared" ca="1" si="1"/>
        <v>#NAME?</v>
      </c>
      <c r="E8215" s="118" t="s">
        <v>28438</v>
      </c>
      <c r="F8215" s="118" t="s">
        <v>28449</v>
      </c>
      <c r="G8215" s="118"/>
      <c r="H8215" s="118" t="s">
        <v>54</v>
      </c>
      <c r="I8215" s="118" t="s">
        <v>13294</v>
      </c>
      <c r="J8215" s="118" t="s">
        <v>8658</v>
      </c>
    </row>
    <row r="8216" spans="1:10" ht="12.75">
      <c r="A8216" s="118" t="s">
        <v>873</v>
      </c>
      <c r="B8216" s="118" t="s">
        <v>12369</v>
      </c>
      <c r="C8216" s="118" t="b">
        <v>0</v>
      </c>
      <c r="D8216" s="118" t="e">
        <f t="shared" ca="1" si="1"/>
        <v>#NAME?</v>
      </c>
      <c r="E8216" s="118" t="s">
        <v>28450</v>
      </c>
      <c r="F8216" s="118" t="s">
        <v>28451</v>
      </c>
      <c r="G8216" s="118"/>
      <c r="H8216" s="118" t="s">
        <v>4551</v>
      </c>
      <c r="I8216" s="118" t="s">
        <v>13888</v>
      </c>
      <c r="J8216" s="118" t="s">
        <v>7591</v>
      </c>
    </row>
    <row r="8217" spans="1:10" ht="12.75">
      <c r="A8217" s="118" t="s">
        <v>8387</v>
      </c>
      <c r="B8217" s="118" t="s">
        <v>28452</v>
      </c>
      <c r="C8217" s="118" t="b">
        <v>0</v>
      </c>
      <c r="D8217" s="118" t="e">
        <f t="shared" ca="1" si="1"/>
        <v>#NAME?</v>
      </c>
      <c r="E8217" s="118" t="s">
        <v>28453</v>
      </c>
      <c r="F8217" s="118" t="s">
        <v>28454</v>
      </c>
      <c r="G8217" s="118"/>
      <c r="H8217" s="118" t="s">
        <v>5961</v>
      </c>
      <c r="I8217" s="118" t="s">
        <v>7881</v>
      </c>
      <c r="J8217" s="118"/>
    </row>
    <row r="8218" spans="1:10" ht="12.75">
      <c r="A8218" s="118" t="s">
        <v>27276</v>
      </c>
      <c r="B8218" s="118" t="s">
        <v>15262</v>
      </c>
      <c r="C8218" s="118" t="b">
        <v>0</v>
      </c>
      <c r="D8218" s="118" t="e">
        <f t="shared" ca="1" si="1"/>
        <v>#NAME?</v>
      </c>
      <c r="E8218" s="118" t="s">
        <v>28455</v>
      </c>
      <c r="F8218" s="118" t="s">
        <v>28456</v>
      </c>
      <c r="G8218" s="118"/>
      <c r="H8218" s="118" t="s">
        <v>5273</v>
      </c>
      <c r="I8218" s="118" t="s">
        <v>14636</v>
      </c>
      <c r="J8218" s="118"/>
    </row>
    <row r="8219" spans="1:10" ht="12.75">
      <c r="A8219" s="118" t="s">
        <v>11816</v>
      </c>
      <c r="B8219" s="118" t="s">
        <v>28457</v>
      </c>
      <c r="C8219" s="118" t="b">
        <v>0</v>
      </c>
      <c r="D8219" s="118" t="e">
        <f t="shared" ca="1" si="1"/>
        <v>#NAME?</v>
      </c>
      <c r="E8219" s="118" t="s">
        <v>28458</v>
      </c>
      <c r="F8219" s="118" t="s">
        <v>28459</v>
      </c>
      <c r="G8219" s="118"/>
      <c r="H8219" s="118" t="s">
        <v>54</v>
      </c>
      <c r="I8219" s="118" t="s">
        <v>7642</v>
      </c>
      <c r="J8219" s="118"/>
    </row>
    <row r="8220" spans="1:10" ht="12.75">
      <c r="A8220" s="118" t="s">
        <v>13705</v>
      </c>
      <c r="B8220" s="118" t="s">
        <v>28460</v>
      </c>
      <c r="C8220" s="118" t="b">
        <v>0</v>
      </c>
      <c r="D8220" s="118" t="e">
        <f t="shared" ca="1" si="1"/>
        <v>#NAME?</v>
      </c>
      <c r="E8220" s="118" t="s">
        <v>28461</v>
      </c>
      <c r="F8220" s="118" t="s">
        <v>28462</v>
      </c>
      <c r="G8220" s="118"/>
      <c r="H8220" s="118" t="s">
        <v>4580</v>
      </c>
      <c r="I8220" s="118" t="s">
        <v>13830</v>
      </c>
      <c r="J8220" s="118" t="s">
        <v>7795</v>
      </c>
    </row>
    <row r="8221" spans="1:10" ht="12.75">
      <c r="A8221" s="118" t="s">
        <v>882</v>
      </c>
      <c r="B8221" s="118" t="s">
        <v>10116</v>
      </c>
      <c r="C8221" s="118" t="b">
        <v>0</v>
      </c>
      <c r="D8221" s="118" t="e">
        <f t="shared" ca="1" si="1"/>
        <v>#NAME?</v>
      </c>
      <c r="E8221" s="118" t="s">
        <v>28461</v>
      </c>
      <c r="F8221" s="118" t="s">
        <v>28463</v>
      </c>
      <c r="G8221" s="118"/>
      <c r="H8221" s="118" t="s">
        <v>4872</v>
      </c>
      <c r="I8221" s="118" t="s">
        <v>13830</v>
      </c>
      <c r="J8221" s="118" t="s">
        <v>7795</v>
      </c>
    </row>
    <row r="8222" spans="1:10" ht="12.75">
      <c r="A8222" s="118" t="s">
        <v>28464</v>
      </c>
      <c r="B8222" s="118" t="s">
        <v>28465</v>
      </c>
      <c r="C8222" s="118" t="b">
        <v>0</v>
      </c>
      <c r="D8222" s="118" t="e">
        <f t="shared" ca="1" si="1"/>
        <v>#NAME?</v>
      </c>
      <c r="E8222" s="118" t="s">
        <v>28461</v>
      </c>
      <c r="F8222" s="118" t="s">
        <v>28466</v>
      </c>
      <c r="G8222" s="118"/>
      <c r="H8222" s="118" t="s">
        <v>7784</v>
      </c>
      <c r="I8222" s="118" t="s">
        <v>13830</v>
      </c>
      <c r="J8222" s="118" t="s">
        <v>7795</v>
      </c>
    </row>
    <row r="8223" spans="1:10" ht="12.75">
      <c r="A8223" s="118" t="s">
        <v>10836</v>
      </c>
      <c r="B8223" s="118" t="s">
        <v>28467</v>
      </c>
      <c r="C8223" s="118" t="b">
        <v>0</v>
      </c>
      <c r="D8223" s="118" t="e">
        <f t="shared" ca="1" si="1"/>
        <v>#NAME?</v>
      </c>
      <c r="E8223" s="118" t="s">
        <v>28468</v>
      </c>
      <c r="F8223" s="118" t="s">
        <v>28469</v>
      </c>
      <c r="G8223" s="118"/>
      <c r="H8223" s="118" t="s">
        <v>54</v>
      </c>
      <c r="I8223" s="127" t="s">
        <v>18703</v>
      </c>
      <c r="J8223" s="118"/>
    </row>
    <row r="8224" spans="1:10" ht="12.75">
      <c r="A8224" s="118" t="s">
        <v>910</v>
      </c>
      <c r="B8224" s="118" t="s">
        <v>28470</v>
      </c>
      <c r="C8224" s="118" t="b">
        <v>0</v>
      </c>
      <c r="D8224" s="118" t="e">
        <f t="shared" ca="1" si="1"/>
        <v>#NAME?</v>
      </c>
      <c r="E8224" s="118" t="s">
        <v>28468</v>
      </c>
      <c r="F8224" s="118" t="s">
        <v>28471</v>
      </c>
      <c r="G8224" s="118"/>
      <c r="H8224" s="118" t="s">
        <v>54</v>
      </c>
      <c r="I8224" s="127" t="s">
        <v>18703</v>
      </c>
      <c r="J8224" s="118"/>
    </row>
    <row r="8225" spans="1:10" ht="12.75">
      <c r="A8225" s="118" t="s">
        <v>17547</v>
      </c>
      <c r="B8225" s="118" t="s">
        <v>8228</v>
      </c>
      <c r="C8225" s="118" t="b">
        <v>0</v>
      </c>
      <c r="D8225" s="118" t="e">
        <f t="shared" ca="1" si="1"/>
        <v>#NAME?</v>
      </c>
      <c r="E8225" s="118" t="s">
        <v>28468</v>
      </c>
      <c r="F8225" s="118" t="s">
        <v>28472</v>
      </c>
      <c r="G8225" s="118"/>
      <c r="H8225" s="118" t="s">
        <v>4872</v>
      </c>
      <c r="I8225" s="127" t="s">
        <v>18703</v>
      </c>
      <c r="J8225" s="118"/>
    </row>
    <row r="8226" spans="1:10" ht="12.75">
      <c r="A8226" s="118" t="s">
        <v>1484</v>
      </c>
      <c r="B8226" s="118" t="s">
        <v>28473</v>
      </c>
      <c r="C8226" s="118" t="b">
        <v>0</v>
      </c>
      <c r="D8226" s="118" t="e">
        <f t="shared" ca="1" si="1"/>
        <v>#NAME?</v>
      </c>
      <c r="E8226" s="118" t="s">
        <v>28474</v>
      </c>
      <c r="F8226" s="118" t="s">
        <v>28475</v>
      </c>
      <c r="G8226" s="118"/>
      <c r="H8226" s="118" t="s">
        <v>28476</v>
      </c>
      <c r="I8226" s="118" t="s">
        <v>28477</v>
      </c>
      <c r="J8226" s="118" t="s">
        <v>7622</v>
      </c>
    </row>
    <row r="8227" spans="1:10" ht="12.75">
      <c r="A8227" s="118" t="s">
        <v>26856</v>
      </c>
      <c r="B8227" s="118" t="s">
        <v>28478</v>
      </c>
      <c r="C8227" s="118" t="b">
        <v>0</v>
      </c>
      <c r="D8227" s="118" t="e">
        <f t="shared" ca="1" si="1"/>
        <v>#NAME?</v>
      </c>
      <c r="E8227" s="118" t="s">
        <v>5579</v>
      </c>
      <c r="F8227" s="118" t="s">
        <v>28479</v>
      </c>
      <c r="G8227" s="118"/>
      <c r="H8227" s="118" t="s">
        <v>8144</v>
      </c>
      <c r="I8227" s="118" t="s">
        <v>8136</v>
      </c>
      <c r="J8227" s="118" t="s">
        <v>7622</v>
      </c>
    </row>
    <row r="8228" spans="1:10" ht="12.75">
      <c r="A8228" s="118" t="s">
        <v>11213</v>
      </c>
      <c r="B8228" s="118" t="s">
        <v>28480</v>
      </c>
      <c r="C8228" s="118" t="b">
        <v>0</v>
      </c>
      <c r="D8228" s="118" t="e">
        <f t="shared" ca="1" si="1"/>
        <v>#NAME?</v>
      </c>
      <c r="E8228" s="118" t="s">
        <v>5579</v>
      </c>
      <c r="F8228" s="118" t="s">
        <v>28481</v>
      </c>
      <c r="G8228" s="118"/>
      <c r="H8228" s="118" t="s">
        <v>4276</v>
      </c>
      <c r="I8228" s="118" t="s">
        <v>8136</v>
      </c>
      <c r="J8228" s="118" t="s">
        <v>7622</v>
      </c>
    </row>
    <row r="8229" spans="1:10" ht="12.75">
      <c r="A8229" s="118" t="s">
        <v>28482</v>
      </c>
      <c r="B8229" s="118" t="s">
        <v>19876</v>
      </c>
      <c r="C8229" s="118" t="b">
        <v>0</v>
      </c>
      <c r="D8229" s="118" t="e">
        <f t="shared" ca="1" si="1"/>
        <v>#NAME?</v>
      </c>
      <c r="E8229" s="118" t="s">
        <v>5579</v>
      </c>
      <c r="F8229" s="118" t="s">
        <v>28483</v>
      </c>
      <c r="G8229" s="118"/>
      <c r="H8229" s="118" t="s">
        <v>4276</v>
      </c>
      <c r="I8229" s="118" t="s">
        <v>8136</v>
      </c>
      <c r="J8229" s="118" t="s">
        <v>7622</v>
      </c>
    </row>
    <row r="8230" spans="1:10" ht="12.75">
      <c r="A8230" s="118" t="s">
        <v>1591</v>
      </c>
      <c r="B8230" s="118" t="s">
        <v>28484</v>
      </c>
      <c r="C8230" s="118" t="b">
        <v>0</v>
      </c>
      <c r="D8230" s="118" t="e">
        <f t="shared" ca="1" si="1"/>
        <v>#NAME?</v>
      </c>
      <c r="E8230" s="118" t="s">
        <v>5579</v>
      </c>
      <c r="F8230" s="118" t="s">
        <v>28485</v>
      </c>
      <c r="G8230" s="118"/>
      <c r="H8230" s="118" t="s">
        <v>4276</v>
      </c>
      <c r="I8230" s="118" t="s">
        <v>8136</v>
      </c>
      <c r="J8230" s="118" t="s">
        <v>7622</v>
      </c>
    </row>
    <row r="8231" spans="1:10" ht="12.75">
      <c r="A8231" s="118" t="s">
        <v>1839</v>
      </c>
      <c r="B8231" s="118" t="s">
        <v>28486</v>
      </c>
      <c r="C8231" s="118" t="b">
        <v>0</v>
      </c>
      <c r="D8231" s="118" t="e">
        <f t="shared" ca="1" si="1"/>
        <v>#NAME?</v>
      </c>
      <c r="E8231" s="118" t="s">
        <v>5579</v>
      </c>
      <c r="F8231" s="118" t="s">
        <v>28487</v>
      </c>
      <c r="G8231" s="118"/>
      <c r="H8231" s="118" t="s">
        <v>7611</v>
      </c>
      <c r="I8231" s="118" t="s">
        <v>8136</v>
      </c>
      <c r="J8231" s="118" t="s">
        <v>7622</v>
      </c>
    </row>
    <row r="8232" spans="1:10" ht="12.75">
      <c r="A8232" s="118" t="s">
        <v>798</v>
      </c>
      <c r="B8232" s="118" t="s">
        <v>1147</v>
      </c>
      <c r="C8232" s="118" t="b">
        <v>0</v>
      </c>
      <c r="D8232" s="118" t="e">
        <f t="shared" ca="1" si="1"/>
        <v>#NAME?</v>
      </c>
      <c r="E8232" s="118" t="s">
        <v>5579</v>
      </c>
      <c r="F8232" s="118" t="s">
        <v>28488</v>
      </c>
      <c r="G8232" s="118"/>
      <c r="H8232" s="118" t="s">
        <v>4276</v>
      </c>
      <c r="I8232" s="118" t="s">
        <v>8136</v>
      </c>
      <c r="J8232" s="118" t="s">
        <v>7622</v>
      </c>
    </row>
    <row r="8233" spans="1:10" ht="12.75">
      <c r="A8233" s="118" t="s">
        <v>1256</v>
      </c>
      <c r="B8233" s="118" t="s">
        <v>28489</v>
      </c>
      <c r="C8233" s="118" t="b">
        <v>0</v>
      </c>
      <c r="D8233" s="118" t="e">
        <f t="shared" ca="1" si="1"/>
        <v>#NAME?</v>
      </c>
      <c r="E8233" s="118" t="s">
        <v>5579</v>
      </c>
      <c r="F8233" s="118" t="s">
        <v>28490</v>
      </c>
      <c r="G8233" s="118"/>
      <c r="H8233" s="118" t="s">
        <v>4276</v>
      </c>
      <c r="I8233" s="118" t="s">
        <v>8136</v>
      </c>
      <c r="J8233" s="118" t="s">
        <v>7622</v>
      </c>
    </row>
    <row r="8234" spans="1:10" ht="12.75">
      <c r="A8234" s="118" t="s">
        <v>9029</v>
      </c>
      <c r="B8234" s="118" t="s">
        <v>28491</v>
      </c>
      <c r="C8234" s="118" t="b">
        <v>0</v>
      </c>
      <c r="D8234" s="118" t="e">
        <f t="shared" ca="1" si="1"/>
        <v>#NAME?</v>
      </c>
      <c r="E8234" s="118" t="s">
        <v>5579</v>
      </c>
      <c r="F8234" s="118" t="s">
        <v>28492</v>
      </c>
      <c r="G8234" s="118"/>
      <c r="H8234" s="118" t="s">
        <v>4485</v>
      </c>
      <c r="I8234" s="118" t="s">
        <v>8136</v>
      </c>
      <c r="J8234" s="118" t="s">
        <v>7622</v>
      </c>
    </row>
    <row r="8235" spans="1:10" ht="12.75">
      <c r="A8235" s="118" t="s">
        <v>2600</v>
      </c>
      <c r="B8235" s="118" t="s">
        <v>28493</v>
      </c>
      <c r="C8235" s="118" t="b">
        <v>0</v>
      </c>
      <c r="D8235" s="118" t="e">
        <f t="shared" ca="1" si="1"/>
        <v>#NAME?</v>
      </c>
      <c r="E8235" s="118" t="s">
        <v>5579</v>
      </c>
      <c r="F8235" s="118" t="s">
        <v>28494</v>
      </c>
      <c r="G8235" s="118"/>
      <c r="H8235" s="118" t="s">
        <v>4485</v>
      </c>
      <c r="I8235" s="118" t="s">
        <v>8136</v>
      </c>
      <c r="J8235" s="118" t="s">
        <v>7622</v>
      </c>
    </row>
    <row r="8236" spans="1:10" ht="12.75">
      <c r="A8236" s="118" t="s">
        <v>28495</v>
      </c>
      <c r="B8236" s="118" t="s">
        <v>28496</v>
      </c>
      <c r="C8236" s="118" t="b">
        <v>0</v>
      </c>
      <c r="D8236" s="118" t="e">
        <f t="shared" ca="1" si="1"/>
        <v>#NAME?</v>
      </c>
      <c r="E8236" s="118" t="s">
        <v>5579</v>
      </c>
      <c r="F8236" s="118" t="s">
        <v>28497</v>
      </c>
      <c r="G8236" s="118"/>
      <c r="H8236" s="118" t="s">
        <v>4276</v>
      </c>
      <c r="I8236" s="118" t="s">
        <v>8136</v>
      </c>
      <c r="J8236" s="118" t="s">
        <v>7622</v>
      </c>
    </row>
    <row r="8237" spans="1:10" ht="12.75">
      <c r="A8237" s="118" t="s">
        <v>7882</v>
      </c>
      <c r="B8237" s="118" t="s">
        <v>28498</v>
      </c>
      <c r="C8237" s="118" t="b">
        <v>0</v>
      </c>
      <c r="D8237" s="118" t="e">
        <f t="shared" ca="1" si="1"/>
        <v>#NAME?</v>
      </c>
      <c r="E8237" s="118" t="s">
        <v>28499</v>
      </c>
      <c r="F8237" s="118" t="s">
        <v>28500</v>
      </c>
      <c r="G8237" s="118"/>
      <c r="H8237" s="118" t="s">
        <v>4276</v>
      </c>
      <c r="I8237" s="118" t="s">
        <v>13830</v>
      </c>
      <c r="J8237" s="118" t="s">
        <v>7795</v>
      </c>
    </row>
    <row r="8238" spans="1:10" ht="12.75">
      <c r="A8238" s="118" t="s">
        <v>1123</v>
      </c>
      <c r="B8238" s="118" t="s">
        <v>28501</v>
      </c>
      <c r="C8238" s="118" t="b">
        <v>0</v>
      </c>
      <c r="D8238" s="118" t="e">
        <f t="shared" ca="1" si="1"/>
        <v>#NAME?</v>
      </c>
      <c r="E8238" s="118" t="s">
        <v>28499</v>
      </c>
      <c r="F8238" s="118" t="s">
        <v>28502</v>
      </c>
      <c r="G8238" s="118"/>
      <c r="H8238" s="118" t="s">
        <v>4276</v>
      </c>
      <c r="I8238" s="118" t="s">
        <v>13830</v>
      </c>
      <c r="J8238" s="118" t="s">
        <v>7795</v>
      </c>
    </row>
    <row r="8239" spans="1:10" ht="12.75">
      <c r="A8239" s="118" t="s">
        <v>882</v>
      </c>
      <c r="B8239" s="118" t="s">
        <v>8745</v>
      </c>
      <c r="C8239" s="118" t="b">
        <v>0</v>
      </c>
      <c r="D8239" s="118" t="e">
        <f t="shared" ca="1" si="1"/>
        <v>#NAME?</v>
      </c>
      <c r="E8239" s="118" t="s">
        <v>28499</v>
      </c>
      <c r="F8239" s="118" t="s">
        <v>28503</v>
      </c>
      <c r="G8239" s="118"/>
      <c r="H8239" s="118" t="s">
        <v>4276</v>
      </c>
      <c r="I8239" s="118" t="s">
        <v>13830</v>
      </c>
      <c r="J8239" s="118" t="s">
        <v>7795</v>
      </c>
    </row>
    <row r="8240" spans="1:10" ht="12.75">
      <c r="A8240" s="118" t="s">
        <v>2671</v>
      </c>
      <c r="B8240" s="118" t="s">
        <v>28504</v>
      </c>
      <c r="C8240" s="118" t="b">
        <v>0</v>
      </c>
      <c r="D8240" s="118" t="e">
        <f t="shared" ca="1" si="1"/>
        <v>#NAME?</v>
      </c>
      <c r="E8240" s="118" t="s">
        <v>28505</v>
      </c>
      <c r="F8240" s="118" t="s">
        <v>28506</v>
      </c>
      <c r="G8240" s="118"/>
      <c r="H8240" s="118" t="s">
        <v>4276</v>
      </c>
      <c r="I8240" s="118" t="s">
        <v>16556</v>
      </c>
      <c r="J8240" s="118" t="s">
        <v>8580</v>
      </c>
    </row>
    <row r="8241" spans="1:10" ht="12.75">
      <c r="A8241" s="118" t="s">
        <v>7966</v>
      </c>
      <c r="B8241" s="118" t="s">
        <v>2135</v>
      </c>
      <c r="C8241" s="118" t="b">
        <v>0</v>
      </c>
      <c r="D8241" s="118" t="e">
        <f t="shared" ca="1" si="1"/>
        <v>#NAME?</v>
      </c>
      <c r="E8241" s="118" t="s">
        <v>28507</v>
      </c>
      <c r="F8241" s="118" t="s">
        <v>28508</v>
      </c>
      <c r="G8241" s="118"/>
      <c r="H8241" s="118" t="s">
        <v>8391</v>
      </c>
      <c r="I8241" s="118" t="s">
        <v>28509</v>
      </c>
      <c r="J8241" s="118"/>
    </row>
    <row r="8242" spans="1:10" ht="12.75">
      <c r="A8242" s="118" t="s">
        <v>1414</v>
      </c>
      <c r="B8242" s="118" t="s">
        <v>926</v>
      </c>
      <c r="C8242" s="118" t="b">
        <v>0</v>
      </c>
      <c r="D8242" s="118" t="e">
        <f t="shared" ca="1" si="1"/>
        <v>#NAME?</v>
      </c>
      <c r="E8242" s="118" t="s">
        <v>28507</v>
      </c>
      <c r="F8242" s="118" t="s">
        <v>28510</v>
      </c>
      <c r="G8242" s="118"/>
      <c r="H8242" s="118" t="s">
        <v>5961</v>
      </c>
      <c r="I8242" s="118" t="s">
        <v>28509</v>
      </c>
      <c r="J8242" s="118"/>
    </row>
    <row r="8243" spans="1:10" ht="12.75">
      <c r="A8243" s="118" t="s">
        <v>798</v>
      </c>
      <c r="B8243" s="118" t="s">
        <v>28511</v>
      </c>
      <c r="C8243" s="118" t="b">
        <v>0</v>
      </c>
      <c r="D8243" s="118" t="e">
        <f t="shared" ca="1" si="1"/>
        <v>#NAME?</v>
      </c>
      <c r="E8243" s="118" t="s">
        <v>28507</v>
      </c>
      <c r="F8243" s="118" t="s">
        <v>28512</v>
      </c>
      <c r="G8243" s="118"/>
      <c r="H8243" s="118" t="s">
        <v>4276</v>
      </c>
      <c r="I8243" s="118" t="s">
        <v>28509</v>
      </c>
      <c r="J8243" s="118"/>
    </row>
    <row r="8244" spans="1:10" ht="12.75">
      <c r="A8244" s="118" t="s">
        <v>1544</v>
      </c>
      <c r="B8244" s="118" t="s">
        <v>2470</v>
      </c>
      <c r="C8244" s="118" t="b">
        <v>0</v>
      </c>
      <c r="D8244" s="118" t="e">
        <f t="shared" ca="1" si="1"/>
        <v>#NAME?</v>
      </c>
      <c r="E8244" s="118" t="s">
        <v>28507</v>
      </c>
      <c r="F8244" s="118" t="s">
        <v>28513</v>
      </c>
      <c r="G8244" s="118"/>
      <c r="H8244" s="118" t="s">
        <v>5368</v>
      </c>
      <c r="I8244" s="118" t="s">
        <v>28509</v>
      </c>
      <c r="J8244" s="118"/>
    </row>
    <row r="8245" spans="1:10" ht="12.75">
      <c r="A8245" s="118" t="s">
        <v>8460</v>
      </c>
      <c r="B8245" s="118" t="s">
        <v>7831</v>
      </c>
      <c r="C8245" s="118" t="b">
        <v>0</v>
      </c>
      <c r="D8245" s="118" t="e">
        <f t="shared" ca="1" si="1"/>
        <v>#NAME?</v>
      </c>
      <c r="E8245" s="118" t="s">
        <v>28507</v>
      </c>
      <c r="F8245" s="118" t="s">
        <v>28514</v>
      </c>
      <c r="G8245" s="118"/>
      <c r="H8245" s="118" t="s">
        <v>5368</v>
      </c>
      <c r="I8245" s="118" t="s">
        <v>28509</v>
      </c>
      <c r="J8245" s="118"/>
    </row>
    <row r="8246" spans="1:10" ht="12.75">
      <c r="A8246" s="118" t="s">
        <v>8039</v>
      </c>
      <c r="B8246" s="118" t="s">
        <v>28515</v>
      </c>
      <c r="C8246" s="118" t="b">
        <v>0</v>
      </c>
      <c r="D8246" s="118" t="e">
        <f t="shared" ca="1" si="1"/>
        <v>#NAME?</v>
      </c>
      <c r="E8246" s="118" t="s">
        <v>28507</v>
      </c>
      <c r="F8246" s="118" t="s">
        <v>28516</v>
      </c>
      <c r="G8246" s="118"/>
      <c r="H8246" s="118" t="s">
        <v>15429</v>
      </c>
      <c r="I8246" s="118" t="s">
        <v>28509</v>
      </c>
      <c r="J8246" s="118"/>
    </row>
    <row r="8247" spans="1:10" ht="12.75">
      <c r="A8247" s="118" t="s">
        <v>9126</v>
      </c>
      <c r="B8247" s="118" t="s">
        <v>28517</v>
      </c>
      <c r="C8247" s="118" t="b">
        <v>0</v>
      </c>
      <c r="D8247" s="118" t="e">
        <f t="shared" ca="1" si="1"/>
        <v>#NAME?</v>
      </c>
      <c r="E8247" s="118" t="s">
        <v>28518</v>
      </c>
      <c r="F8247" s="118" t="s">
        <v>28519</v>
      </c>
      <c r="G8247" s="118"/>
      <c r="H8247" s="118" t="s">
        <v>5064</v>
      </c>
      <c r="I8247" s="118" t="s">
        <v>28520</v>
      </c>
      <c r="J8247" s="118" t="s">
        <v>12582</v>
      </c>
    </row>
    <row r="8248" spans="1:10" ht="12.75">
      <c r="A8248" s="118" t="s">
        <v>2220</v>
      </c>
      <c r="B8248" s="118" t="s">
        <v>8503</v>
      </c>
      <c r="C8248" s="118" t="b">
        <v>0</v>
      </c>
      <c r="D8248" s="118" t="e">
        <f t="shared" ca="1" si="1"/>
        <v>#NAME?</v>
      </c>
      <c r="E8248" s="118" t="s">
        <v>28518</v>
      </c>
      <c r="F8248" s="118" t="s">
        <v>28521</v>
      </c>
      <c r="G8248" s="118"/>
      <c r="H8248" s="118" t="s">
        <v>4276</v>
      </c>
      <c r="I8248" s="118" t="s">
        <v>28520</v>
      </c>
      <c r="J8248" s="118" t="s">
        <v>12582</v>
      </c>
    </row>
    <row r="8249" spans="1:10" ht="12.75">
      <c r="A8249" s="118" t="s">
        <v>1666</v>
      </c>
      <c r="B8249" s="118" t="s">
        <v>16739</v>
      </c>
      <c r="C8249" s="118" t="b">
        <v>0</v>
      </c>
      <c r="D8249" s="118" t="e">
        <f t="shared" ca="1" si="1"/>
        <v>#NAME?</v>
      </c>
      <c r="E8249" s="118" t="s">
        <v>28518</v>
      </c>
      <c r="F8249" s="118" t="s">
        <v>28522</v>
      </c>
      <c r="G8249" s="118"/>
      <c r="H8249" s="118" t="s">
        <v>4276</v>
      </c>
      <c r="I8249" s="118" t="s">
        <v>28520</v>
      </c>
      <c r="J8249" s="118" t="s">
        <v>12582</v>
      </c>
    </row>
    <row r="8250" spans="1:10" ht="12.75">
      <c r="A8250" s="118" t="s">
        <v>8556</v>
      </c>
      <c r="B8250" s="118" t="s">
        <v>26324</v>
      </c>
      <c r="C8250" s="118" t="b">
        <v>0</v>
      </c>
      <c r="D8250" s="118" t="e">
        <f t="shared" ca="1" si="1"/>
        <v>#NAME?</v>
      </c>
      <c r="E8250" s="118" t="s">
        <v>28518</v>
      </c>
      <c r="F8250" s="118" t="s">
        <v>28523</v>
      </c>
      <c r="G8250" s="118"/>
      <c r="H8250" s="118" t="s">
        <v>4276</v>
      </c>
      <c r="I8250" s="118" t="s">
        <v>28520</v>
      </c>
      <c r="J8250" s="118" t="s">
        <v>12582</v>
      </c>
    </row>
    <row r="8251" spans="1:10" ht="12.75">
      <c r="A8251" s="118" t="s">
        <v>10417</v>
      </c>
      <c r="B8251" s="118" t="s">
        <v>28524</v>
      </c>
      <c r="C8251" s="118" t="b">
        <v>0</v>
      </c>
      <c r="D8251" s="118" t="e">
        <f t="shared" ca="1" si="1"/>
        <v>#NAME?</v>
      </c>
      <c r="E8251" s="118" t="s">
        <v>28518</v>
      </c>
      <c r="F8251" s="118" t="s">
        <v>28525</v>
      </c>
      <c r="G8251" s="118"/>
      <c r="H8251" s="118" t="s">
        <v>4276</v>
      </c>
      <c r="I8251" s="118" t="s">
        <v>28520</v>
      </c>
      <c r="J8251" s="118" t="s">
        <v>12582</v>
      </c>
    </row>
    <row r="8252" spans="1:10" ht="12.75">
      <c r="A8252" s="118" t="s">
        <v>12798</v>
      </c>
      <c r="B8252" s="118" t="s">
        <v>22988</v>
      </c>
      <c r="C8252" s="118" t="b">
        <v>0</v>
      </c>
      <c r="D8252" s="118" t="e">
        <f t="shared" ca="1" si="1"/>
        <v>#NAME?</v>
      </c>
      <c r="E8252" s="118" t="s">
        <v>28526</v>
      </c>
      <c r="F8252" s="118" t="s">
        <v>28527</v>
      </c>
      <c r="G8252" s="118"/>
      <c r="H8252" s="118" t="s">
        <v>4640</v>
      </c>
      <c r="I8252" s="118" t="s">
        <v>8536</v>
      </c>
      <c r="J8252" s="127" t="s">
        <v>8537</v>
      </c>
    </row>
    <row r="8253" spans="1:10" ht="12.75">
      <c r="A8253" s="118" t="s">
        <v>28528</v>
      </c>
      <c r="B8253" s="118" t="s">
        <v>28529</v>
      </c>
      <c r="C8253" s="118" t="b">
        <v>0</v>
      </c>
      <c r="D8253" s="118" t="e">
        <f t="shared" ca="1" si="1"/>
        <v>#NAME?</v>
      </c>
      <c r="E8253" s="118" t="s">
        <v>28530</v>
      </c>
      <c r="F8253" s="118" t="s">
        <v>28531</v>
      </c>
      <c r="G8253" s="118"/>
      <c r="H8253" s="118" t="s">
        <v>8760</v>
      </c>
      <c r="I8253" s="118" t="s">
        <v>28532</v>
      </c>
      <c r="J8253" s="118" t="s">
        <v>7820</v>
      </c>
    </row>
    <row r="8254" spans="1:10" ht="12.75">
      <c r="A8254" s="118" t="s">
        <v>8889</v>
      </c>
      <c r="B8254" s="118" t="s">
        <v>21925</v>
      </c>
      <c r="C8254" s="118" t="b">
        <v>0</v>
      </c>
      <c r="D8254" s="118" t="e">
        <f t="shared" ca="1" si="1"/>
        <v>#NAME?</v>
      </c>
      <c r="E8254" s="118" t="s">
        <v>28530</v>
      </c>
      <c r="F8254" s="118" t="s">
        <v>28533</v>
      </c>
      <c r="G8254" s="118"/>
      <c r="H8254" s="118" t="s">
        <v>5064</v>
      </c>
      <c r="I8254" s="118" t="s">
        <v>28532</v>
      </c>
      <c r="J8254" s="118" t="s">
        <v>7820</v>
      </c>
    </row>
    <row r="8255" spans="1:10" ht="12.75">
      <c r="A8255" s="118" t="s">
        <v>1235</v>
      </c>
      <c r="B8255" s="118" t="s">
        <v>11405</v>
      </c>
      <c r="C8255" s="118" t="b">
        <v>0</v>
      </c>
      <c r="D8255" s="118" t="e">
        <f t="shared" ca="1" si="1"/>
        <v>#NAME?</v>
      </c>
      <c r="E8255" s="118" t="s">
        <v>28534</v>
      </c>
      <c r="F8255" s="118" t="s">
        <v>28535</v>
      </c>
      <c r="G8255" s="118"/>
      <c r="H8255" s="118" t="s">
        <v>4276</v>
      </c>
      <c r="I8255" s="118" t="s">
        <v>10545</v>
      </c>
      <c r="J8255" s="118" t="s">
        <v>7756</v>
      </c>
    </row>
    <row r="8256" spans="1:10" ht="12.75">
      <c r="A8256" s="118" t="s">
        <v>1266</v>
      </c>
      <c r="B8256" s="118" t="s">
        <v>28536</v>
      </c>
      <c r="C8256" s="118" t="b">
        <v>0</v>
      </c>
      <c r="D8256" s="118" t="e">
        <f t="shared" ca="1" si="1"/>
        <v>#NAME?</v>
      </c>
      <c r="E8256" s="118" t="s">
        <v>28537</v>
      </c>
      <c r="F8256" s="118" t="s">
        <v>28538</v>
      </c>
      <c r="G8256" s="118"/>
      <c r="H8256" s="118" t="s">
        <v>4831</v>
      </c>
      <c r="I8256" s="118" t="s">
        <v>11586</v>
      </c>
      <c r="J8256" s="118" t="s">
        <v>7795</v>
      </c>
    </row>
    <row r="8257" spans="1:10" ht="12.75">
      <c r="A8257" s="118" t="s">
        <v>7910</v>
      </c>
      <c r="B8257" s="118" t="s">
        <v>28539</v>
      </c>
      <c r="C8257" s="118" t="b">
        <v>0</v>
      </c>
      <c r="D8257" s="118" t="e">
        <f t="shared" ca="1" si="1"/>
        <v>#NAME?</v>
      </c>
      <c r="E8257" s="118" t="s">
        <v>28540</v>
      </c>
      <c r="F8257" s="118" t="s">
        <v>28541</v>
      </c>
      <c r="G8257" s="118"/>
      <c r="H8257" s="118" t="s">
        <v>16023</v>
      </c>
      <c r="I8257" s="118" t="s">
        <v>7777</v>
      </c>
      <c r="J8257" s="118" t="s">
        <v>7636</v>
      </c>
    </row>
    <row r="8258" spans="1:10" ht="12.75">
      <c r="A8258" s="118" t="s">
        <v>11652</v>
      </c>
      <c r="B8258" s="118" t="s">
        <v>28542</v>
      </c>
      <c r="C8258" s="118" t="b">
        <v>0</v>
      </c>
      <c r="D8258" s="118" t="e">
        <f t="shared" ca="1" si="1"/>
        <v>#NAME?</v>
      </c>
      <c r="E8258" s="118" t="s">
        <v>28540</v>
      </c>
      <c r="F8258" s="118" t="s">
        <v>28543</v>
      </c>
      <c r="G8258" s="118"/>
      <c r="H8258" s="118" t="s">
        <v>4485</v>
      </c>
      <c r="I8258" s="118" t="s">
        <v>7777</v>
      </c>
      <c r="J8258" s="118" t="s">
        <v>7636</v>
      </c>
    </row>
    <row r="8259" spans="1:10" ht="12.75">
      <c r="A8259" s="118" t="s">
        <v>8748</v>
      </c>
      <c r="B8259" s="118" t="s">
        <v>28544</v>
      </c>
      <c r="C8259" s="118" t="b">
        <v>0</v>
      </c>
      <c r="D8259" s="118" t="e">
        <f t="shared" ca="1" si="1"/>
        <v>#NAME?</v>
      </c>
      <c r="E8259" s="118" t="s">
        <v>28540</v>
      </c>
      <c r="F8259" s="118" t="s">
        <v>28545</v>
      </c>
      <c r="G8259" s="118"/>
      <c r="H8259" s="118" t="s">
        <v>4276</v>
      </c>
      <c r="I8259" s="118" t="s">
        <v>7777</v>
      </c>
      <c r="J8259" s="118" t="s">
        <v>7636</v>
      </c>
    </row>
    <row r="8260" spans="1:10" ht="12.75">
      <c r="A8260" s="118" t="s">
        <v>1666</v>
      </c>
      <c r="B8260" s="118" t="s">
        <v>1922</v>
      </c>
      <c r="C8260" s="118" t="b">
        <v>0</v>
      </c>
      <c r="D8260" s="118" t="e">
        <f t="shared" ca="1" si="1"/>
        <v>#NAME?</v>
      </c>
      <c r="E8260" s="118" t="s">
        <v>28540</v>
      </c>
      <c r="F8260" s="118" t="s">
        <v>28546</v>
      </c>
      <c r="G8260" s="118"/>
      <c r="H8260" s="118" t="s">
        <v>4276</v>
      </c>
      <c r="I8260" s="118" t="s">
        <v>7777</v>
      </c>
      <c r="J8260" s="118" t="s">
        <v>7636</v>
      </c>
    </row>
    <row r="8261" spans="1:10" ht="12.75">
      <c r="A8261" s="118" t="s">
        <v>1596</v>
      </c>
      <c r="B8261" s="118" t="s">
        <v>28547</v>
      </c>
      <c r="C8261" s="118" t="b">
        <v>0</v>
      </c>
      <c r="D8261" s="118" t="e">
        <f t="shared" ca="1" si="1"/>
        <v>#NAME?</v>
      </c>
      <c r="E8261" s="118" t="s">
        <v>28540</v>
      </c>
      <c r="F8261" s="118" t="s">
        <v>28548</v>
      </c>
      <c r="G8261" s="118"/>
      <c r="H8261" s="118" t="s">
        <v>4485</v>
      </c>
      <c r="I8261" s="118" t="s">
        <v>7777</v>
      </c>
      <c r="J8261" s="118" t="s">
        <v>7636</v>
      </c>
    </row>
    <row r="8262" spans="1:10" ht="12.75">
      <c r="A8262" s="118" t="s">
        <v>2561</v>
      </c>
      <c r="B8262" s="118" t="s">
        <v>28549</v>
      </c>
      <c r="C8262" s="118" t="b">
        <v>0</v>
      </c>
      <c r="D8262" s="118" t="e">
        <f t="shared" ca="1" si="1"/>
        <v>#NAME?</v>
      </c>
      <c r="E8262" s="118" t="s">
        <v>28540</v>
      </c>
      <c r="F8262" s="118" t="s">
        <v>28550</v>
      </c>
      <c r="G8262" s="118"/>
      <c r="H8262" s="118" t="s">
        <v>4831</v>
      </c>
      <c r="I8262" s="118" t="s">
        <v>7777</v>
      </c>
      <c r="J8262" s="118" t="s">
        <v>7636</v>
      </c>
    </row>
    <row r="8263" spans="1:10" ht="12.75">
      <c r="A8263" s="118" t="s">
        <v>1081</v>
      </c>
      <c r="B8263" s="118" t="s">
        <v>28551</v>
      </c>
      <c r="C8263" s="118" t="b">
        <v>0</v>
      </c>
      <c r="D8263" s="118" t="e">
        <f t="shared" ca="1" si="1"/>
        <v>#NAME?</v>
      </c>
      <c r="E8263" s="118" t="s">
        <v>28540</v>
      </c>
      <c r="F8263" s="118" t="s">
        <v>28552</v>
      </c>
      <c r="G8263" s="118"/>
      <c r="H8263" s="118" t="s">
        <v>4831</v>
      </c>
      <c r="I8263" s="118" t="s">
        <v>7777</v>
      </c>
      <c r="J8263" s="118" t="s">
        <v>7636</v>
      </c>
    </row>
    <row r="8264" spans="1:10" ht="12.75">
      <c r="A8264" s="118" t="s">
        <v>7924</v>
      </c>
      <c r="B8264" s="118" t="s">
        <v>28553</v>
      </c>
      <c r="C8264" s="118" t="b">
        <v>0</v>
      </c>
      <c r="D8264" s="118" t="e">
        <f t="shared" ca="1" si="1"/>
        <v>#NAME?</v>
      </c>
      <c r="E8264" s="118" t="s">
        <v>28540</v>
      </c>
      <c r="F8264" s="118" t="s">
        <v>28554</v>
      </c>
      <c r="G8264" s="118"/>
      <c r="H8264" s="118" t="s">
        <v>4276</v>
      </c>
      <c r="I8264" s="118" t="s">
        <v>7777</v>
      </c>
      <c r="J8264" s="118" t="s">
        <v>7636</v>
      </c>
    </row>
    <row r="8265" spans="1:10" ht="12.75">
      <c r="A8265" s="118" t="s">
        <v>2041</v>
      </c>
      <c r="B8265" s="118" t="s">
        <v>23868</v>
      </c>
      <c r="C8265" s="118" t="b">
        <v>0</v>
      </c>
      <c r="D8265" s="118" t="e">
        <f t="shared" ca="1" si="1"/>
        <v>#NAME?</v>
      </c>
      <c r="E8265" s="118" t="s">
        <v>28540</v>
      </c>
      <c r="F8265" s="118" t="s">
        <v>28555</v>
      </c>
      <c r="G8265" s="118"/>
      <c r="H8265" s="118" t="s">
        <v>4276</v>
      </c>
      <c r="I8265" s="118" t="s">
        <v>7777</v>
      </c>
      <c r="J8265" s="118" t="s">
        <v>7636</v>
      </c>
    </row>
    <row r="8266" spans="1:10" ht="12.75">
      <c r="A8266" s="118" t="s">
        <v>995</v>
      </c>
      <c r="B8266" s="118" t="s">
        <v>8630</v>
      </c>
      <c r="C8266" s="118" t="b">
        <v>0</v>
      </c>
      <c r="D8266" s="118" t="e">
        <f t="shared" ca="1" si="1"/>
        <v>#NAME?</v>
      </c>
      <c r="E8266" s="118" t="s">
        <v>28540</v>
      </c>
      <c r="F8266" s="118" t="s">
        <v>28556</v>
      </c>
      <c r="G8266" s="118"/>
      <c r="H8266" s="118" t="s">
        <v>4276</v>
      </c>
      <c r="I8266" s="118" t="s">
        <v>7777</v>
      </c>
      <c r="J8266" s="118" t="s">
        <v>7636</v>
      </c>
    </row>
    <row r="8267" spans="1:10" ht="12.75">
      <c r="A8267" s="118" t="s">
        <v>10711</v>
      </c>
      <c r="B8267" s="118" t="s">
        <v>28557</v>
      </c>
      <c r="C8267" s="118" t="b">
        <v>0</v>
      </c>
      <c r="D8267" s="118" t="e">
        <f t="shared" ca="1" si="1"/>
        <v>#NAME?</v>
      </c>
      <c r="E8267" s="118" t="s">
        <v>28540</v>
      </c>
      <c r="F8267" s="118" t="s">
        <v>28558</v>
      </c>
      <c r="G8267" s="118"/>
      <c r="H8267" s="118" t="s">
        <v>4276</v>
      </c>
      <c r="I8267" s="118" t="s">
        <v>7777</v>
      </c>
      <c r="J8267" s="118" t="s">
        <v>7636</v>
      </c>
    </row>
    <row r="8268" spans="1:10" ht="12.75">
      <c r="A8268" s="118" t="s">
        <v>14306</v>
      </c>
      <c r="B8268" s="118" t="s">
        <v>13239</v>
      </c>
      <c r="C8268" s="118" t="b">
        <v>0</v>
      </c>
      <c r="D8268" s="118" t="e">
        <f t="shared" ca="1" si="1"/>
        <v>#NAME?</v>
      </c>
      <c r="E8268" s="118" t="s">
        <v>28540</v>
      </c>
      <c r="F8268" s="118" t="s">
        <v>28559</v>
      </c>
      <c r="G8268" s="118"/>
      <c r="H8268" s="118" t="s">
        <v>7611</v>
      </c>
      <c r="I8268" s="118" t="s">
        <v>7777</v>
      </c>
      <c r="J8268" s="118" t="s">
        <v>7636</v>
      </c>
    </row>
    <row r="8269" spans="1:10" ht="12.75">
      <c r="A8269" s="118" t="s">
        <v>830</v>
      </c>
      <c r="B8269" s="118" t="s">
        <v>28560</v>
      </c>
      <c r="C8269" s="118" t="b">
        <v>0</v>
      </c>
      <c r="D8269" s="118" t="e">
        <f t="shared" ca="1" si="1"/>
        <v>#NAME?</v>
      </c>
      <c r="E8269" s="118" t="s">
        <v>28561</v>
      </c>
      <c r="F8269" s="118" t="s">
        <v>28562</v>
      </c>
      <c r="G8269" s="118"/>
      <c r="H8269" s="118" t="s">
        <v>10613</v>
      </c>
      <c r="I8269" s="118" t="s">
        <v>7755</v>
      </c>
      <c r="J8269" s="118" t="s">
        <v>7756</v>
      </c>
    </row>
    <row r="8270" spans="1:10" ht="12.75">
      <c r="A8270" s="118" t="s">
        <v>2648</v>
      </c>
      <c r="B8270" s="118" t="s">
        <v>14539</v>
      </c>
      <c r="C8270" s="118" t="b">
        <v>0</v>
      </c>
      <c r="D8270" s="118" t="e">
        <f t="shared" ca="1" si="1"/>
        <v>#NAME?</v>
      </c>
      <c r="E8270" s="118" t="s">
        <v>28563</v>
      </c>
      <c r="F8270" s="118" t="s">
        <v>28564</v>
      </c>
      <c r="G8270" s="118"/>
      <c r="H8270" s="118" t="s">
        <v>4276</v>
      </c>
      <c r="I8270" s="118" t="s">
        <v>9131</v>
      </c>
      <c r="J8270" s="118" t="s">
        <v>7622</v>
      </c>
    </row>
    <row r="8271" spans="1:10" ht="12.75">
      <c r="A8271" s="118" t="s">
        <v>920</v>
      </c>
      <c r="B8271" s="118" t="s">
        <v>28565</v>
      </c>
      <c r="C8271" s="118" t="b">
        <v>0</v>
      </c>
      <c r="D8271" s="118" t="e">
        <f t="shared" ca="1" si="1"/>
        <v>#NAME?</v>
      </c>
      <c r="E8271" s="118" t="s">
        <v>28563</v>
      </c>
      <c r="F8271" s="118" t="s">
        <v>28566</v>
      </c>
      <c r="G8271" s="118"/>
      <c r="H8271" s="118" t="s">
        <v>4276</v>
      </c>
      <c r="I8271" s="118" t="s">
        <v>9131</v>
      </c>
      <c r="J8271" s="118" t="s">
        <v>7622</v>
      </c>
    </row>
    <row r="8272" spans="1:10" ht="12.75">
      <c r="A8272" s="118" t="s">
        <v>10417</v>
      </c>
      <c r="B8272" s="118" t="s">
        <v>28567</v>
      </c>
      <c r="C8272" s="118" t="b">
        <v>0</v>
      </c>
      <c r="D8272" s="118" t="e">
        <f t="shared" ca="1" si="1"/>
        <v>#NAME?</v>
      </c>
      <c r="E8272" s="118" t="s">
        <v>28563</v>
      </c>
      <c r="F8272" s="118" t="s">
        <v>28568</v>
      </c>
      <c r="G8272" s="118"/>
      <c r="H8272" s="118" t="s">
        <v>16303</v>
      </c>
      <c r="I8272" s="118" t="s">
        <v>9131</v>
      </c>
      <c r="J8272" s="118" t="s">
        <v>7622</v>
      </c>
    </row>
    <row r="8273" spans="1:10" ht="12.75">
      <c r="A8273" s="118" t="s">
        <v>873</v>
      </c>
      <c r="B8273" s="118" t="s">
        <v>28569</v>
      </c>
      <c r="C8273" s="118" t="b">
        <v>0</v>
      </c>
      <c r="D8273" s="118" t="e">
        <f t="shared" ca="1" si="1"/>
        <v>#NAME?</v>
      </c>
      <c r="E8273" s="118" t="s">
        <v>28563</v>
      </c>
      <c r="F8273" s="118" t="s">
        <v>28570</v>
      </c>
      <c r="G8273" s="118"/>
      <c r="H8273" s="118" t="s">
        <v>4276</v>
      </c>
      <c r="I8273" s="118" t="s">
        <v>9131</v>
      </c>
      <c r="J8273" s="118" t="s">
        <v>7622</v>
      </c>
    </row>
    <row r="8274" spans="1:10" ht="12.75">
      <c r="A8274" s="118" t="s">
        <v>8460</v>
      </c>
      <c r="B8274" s="118" t="s">
        <v>10037</v>
      </c>
      <c r="C8274" s="118" t="b">
        <v>0</v>
      </c>
      <c r="D8274" s="118" t="e">
        <f t="shared" ca="1" si="1"/>
        <v>#NAME?</v>
      </c>
      <c r="E8274" s="118" t="s">
        <v>28563</v>
      </c>
      <c r="F8274" s="118" t="s">
        <v>28571</v>
      </c>
      <c r="G8274" s="118"/>
      <c r="H8274" s="118" t="s">
        <v>4276</v>
      </c>
      <c r="I8274" s="118" t="s">
        <v>9131</v>
      </c>
      <c r="J8274" s="118" t="s">
        <v>7622</v>
      </c>
    </row>
    <row r="8275" spans="1:10" ht="12.75">
      <c r="A8275" s="118" t="s">
        <v>8733</v>
      </c>
      <c r="B8275" s="118" t="s">
        <v>28572</v>
      </c>
      <c r="C8275" s="118" t="b">
        <v>0</v>
      </c>
      <c r="D8275" s="118" t="e">
        <f t="shared" ca="1" si="1"/>
        <v>#NAME?</v>
      </c>
      <c r="E8275" s="118" t="s">
        <v>28573</v>
      </c>
      <c r="F8275" s="118" t="s">
        <v>28574</v>
      </c>
      <c r="G8275" s="118"/>
      <c r="H8275" s="118" t="s">
        <v>7611</v>
      </c>
      <c r="I8275" s="118" t="s">
        <v>7820</v>
      </c>
      <c r="J8275" s="118" t="s">
        <v>7820</v>
      </c>
    </row>
    <row r="8276" spans="1:10" ht="12.75">
      <c r="A8276" s="118" t="s">
        <v>1817</v>
      </c>
      <c r="B8276" s="118" t="s">
        <v>2013</v>
      </c>
      <c r="C8276" s="118" t="b">
        <v>0</v>
      </c>
      <c r="D8276" s="118" t="e">
        <f t="shared" ca="1" si="1"/>
        <v>#NAME?</v>
      </c>
      <c r="E8276" s="118" t="s">
        <v>28573</v>
      </c>
      <c r="F8276" s="118" t="s">
        <v>28575</v>
      </c>
      <c r="G8276" s="118"/>
      <c r="H8276" s="118" t="s">
        <v>28576</v>
      </c>
      <c r="I8276" s="118" t="s">
        <v>7820</v>
      </c>
      <c r="J8276" s="118" t="s">
        <v>7820</v>
      </c>
    </row>
    <row r="8277" spans="1:10" ht="12.75">
      <c r="A8277" s="118" t="s">
        <v>13388</v>
      </c>
      <c r="B8277" s="118" t="s">
        <v>28577</v>
      </c>
      <c r="C8277" s="118" t="b">
        <v>0</v>
      </c>
      <c r="D8277" s="118" t="e">
        <f t="shared" ca="1" si="1"/>
        <v>#NAME?</v>
      </c>
      <c r="E8277" s="118" t="s">
        <v>28573</v>
      </c>
      <c r="F8277" s="118" t="s">
        <v>28578</v>
      </c>
      <c r="G8277" s="118"/>
      <c r="H8277" s="118" t="s">
        <v>9125</v>
      </c>
      <c r="I8277" s="118" t="s">
        <v>7820</v>
      </c>
      <c r="J8277" s="118" t="s">
        <v>7820</v>
      </c>
    </row>
    <row r="8278" spans="1:10" ht="12.75">
      <c r="A8278" s="118" t="s">
        <v>7772</v>
      </c>
      <c r="B8278" s="118" t="s">
        <v>1922</v>
      </c>
      <c r="C8278" s="118" t="b">
        <v>0</v>
      </c>
      <c r="D8278" s="118" t="e">
        <f t="shared" ca="1" si="1"/>
        <v>#NAME?</v>
      </c>
      <c r="E8278" s="118" t="s">
        <v>28579</v>
      </c>
      <c r="F8278" s="118" t="s">
        <v>28580</v>
      </c>
      <c r="G8278" s="118"/>
      <c r="H8278" s="118" t="s">
        <v>5961</v>
      </c>
      <c r="I8278" s="118" t="s">
        <v>12631</v>
      </c>
      <c r="J8278" s="118"/>
    </row>
    <row r="8279" spans="1:10" ht="12.75">
      <c r="A8279" s="118" t="s">
        <v>7830</v>
      </c>
      <c r="B8279" s="118" t="s">
        <v>28581</v>
      </c>
      <c r="C8279" s="118" t="b">
        <v>0</v>
      </c>
      <c r="D8279" s="118" t="e">
        <f t="shared" ca="1" si="1"/>
        <v>#NAME?</v>
      </c>
      <c r="E8279" s="118" t="s">
        <v>28579</v>
      </c>
      <c r="F8279" s="118" t="s">
        <v>28582</v>
      </c>
      <c r="G8279" s="118"/>
      <c r="H8279" s="118" t="s">
        <v>6031</v>
      </c>
      <c r="I8279" s="118" t="s">
        <v>12631</v>
      </c>
      <c r="J8279" s="118"/>
    </row>
    <row r="8280" spans="1:10" ht="12.75">
      <c r="A8280" s="118" t="s">
        <v>7830</v>
      </c>
      <c r="B8280" s="118" t="s">
        <v>28583</v>
      </c>
      <c r="C8280" s="118" t="b">
        <v>0</v>
      </c>
      <c r="D8280" s="118" t="e">
        <f t="shared" ca="1" si="1"/>
        <v>#NAME?</v>
      </c>
      <c r="E8280" s="118" t="s">
        <v>28579</v>
      </c>
      <c r="F8280" s="118" t="s">
        <v>28584</v>
      </c>
      <c r="G8280" s="118"/>
      <c r="H8280" s="118" t="s">
        <v>5961</v>
      </c>
      <c r="I8280" s="118" t="s">
        <v>12631</v>
      </c>
      <c r="J8280" s="118"/>
    </row>
    <row r="8281" spans="1:10" ht="12.75">
      <c r="A8281" s="118" t="s">
        <v>10844</v>
      </c>
      <c r="B8281" s="118" t="s">
        <v>1922</v>
      </c>
      <c r="C8281" s="118" t="b">
        <v>0</v>
      </c>
      <c r="D8281" s="118" t="e">
        <f t="shared" ca="1" si="1"/>
        <v>#NAME?</v>
      </c>
      <c r="E8281" s="118" t="s">
        <v>28579</v>
      </c>
      <c r="F8281" s="118" t="s">
        <v>28585</v>
      </c>
      <c r="G8281" s="118"/>
      <c r="H8281" s="118" t="s">
        <v>5368</v>
      </c>
      <c r="I8281" s="118" t="s">
        <v>12631</v>
      </c>
      <c r="J8281" s="118"/>
    </row>
    <row r="8282" spans="1:10" ht="12.75">
      <c r="A8282" s="118" t="s">
        <v>15188</v>
      </c>
      <c r="B8282" s="118" t="s">
        <v>28586</v>
      </c>
      <c r="C8282" s="118" t="b">
        <v>0</v>
      </c>
      <c r="D8282" s="118" t="e">
        <f t="shared" ca="1" si="1"/>
        <v>#NAME?</v>
      </c>
      <c r="E8282" s="118" t="s">
        <v>28579</v>
      </c>
      <c r="F8282" s="118" t="s">
        <v>28587</v>
      </c>
      <c r="G8282" s="118"/>
      <c r="H8282" s="118" t="s">
        <v>5368</v>
      </c>
      <c r="I8282" s="118" t="s">
        <v>12631</v>
      </c>
      <c r="J8282" s="118"/>
    </row>
    <row r="8283" spans="1:10" ht="12.75">
      <c r="A8283" s="118" t="s">
        <v>873</v>
      </c>
      <c r="B8283" s="118" t="s">
        <v>28588</v>
      </c>
      <c r="C8283" s="118" t="b">
        <v>0</v>
      </c>
      <c r="D8283" s="118" t="e">
        <f t="shared" ca="1" si="1"/>
        <v>#NAME?</v>
      </c>
      <c r="E8283" s="118" t="s">
        <v>28579</v>
      </c>
      <c r="F8283" s="118" t="s">
        <v>28589</v>
      </c>
      <c r="G8283" s="118"/>
      <c r="H8283" s="118" t="s">
        <v>5368</v>
      </c>
      <c r="I8283" s="118" t="s">
        <v>12631</v>
      </c>
      <c r="J8283" s="118"/>
    </row>
    <row r="8284" spans="1:10" ht="12.75">
      <c r="A8284" s="118" t="s">
        <v>17262</v>
      </c>
      <c r="B8284" s="118" t="s">
        <v>28590</v>
      </c>
      <c r="C8284" s="118" t="b">
        <v>0</v>
      </c>
      <c r="D8284" s="118" t="e">
        <f t="shared" ca="1" si="1"/>
        <v>#NAME?</v>
      </c>
      <c r="E8284" s="118" t="s">
        <v>28579</v>
      </c>
      <c r="F8284" s="118" t="s">
        <v>28591</v>
      </c>
      <c r="G8284" s="118"/>
      <c r="H8284" s="118" t="s">
        <v>5961</v>
      </c>
      <c r="I8284" s="118" t="s">
        <v>12631</v>
      </c>
      <c r="J8284" s="118"/>
    </row>
    <row r="8285" spans="1:10" ht="12.75">
      <c r="A8285" s="118" t="s">
        <v>28592</v>
      </c>
      <c r="B8285" s="118" t="s">
        <v>28593</v>
      </c>
      <c r="C8285" s="118" t="b">
        <v>0</v>
      </c>
      <c r="D8285" s="118" t="e">
        <f t="shared" ca="1" si="1"/>
        <v>#NAME?</v>
      </c>
      <c r="E8285" s="118" t="s">
        <v>28594</v>
      </c>
      <c r="F8285" s="118" t="s">
        <v>28595</v>
      </c>
      <c r="G8285" s="118"/>
      <c r="H8285" s="118" t="s">
        <v>4276</v>
      </c>
      <c r="I8285" s="118" t="s">
        <v>9131</v>
      </c>
      <c r="J8285" s="118" t="s">
        <v>7622</v>
      </c>
    </row>
    <row r="8286" spans="1:10" ht="12.75">
      <c r="A8286" s="118" t="s">
        <v>862</v>
      </c>
      <c r="B8286" s="118" t="s">
        <v>13252</v>
      </c>
      <c r="C8286" s="118" t="b">
        <v>0</v>
      </c>
      <c r="D8286" s="118" t="e">
        <f t="shared" ca="1" si="1"/>
        <v>#NAME?</v>
      </c>
      <c r="E8286" s="118" t="s">
        <v>28594</v>
      </c>
      <c r="F8286" s="118" t="s">
        <v>28596</v>
      </c>
      <c r="G8286" s="118"/>
      <c r="H8286" s="118" t="s">
        <v>4276</v>
      </c>
      <c r="I8286" s="118" t="s">
        <v>9131</v>
      </c>
      <c r="J8286" s="118" t="s">
        <v>7622</v>
      </c>
    </row>
    <row r="8287" spans="1:10" ht="12.75">
      <c r="A8287" s="118" t="s">
        <v>814</v>
      </c>
      <c r="B8287" s="118" t="s">
        <v>19876</v>
      </c>
      <c r="C8287" s="118" t="b">
        <v>0</v>
      </c>
      <c r="D8287" s="118" t="e">
        <f t="shared" ca="1" si="1"/>
        <v>#NAME?</v>
      </c>
      <c r="E8287" s="118" t="s">
        <v>28597</v>
      </c>
      <c r="F8287" s="118" t="s">
        <v>28598</v>
      </c>
      <c r="G8287" s="118"/>
      <c r="H8287" s="118" t="s">
        <v>54</v>
      </c>
      <c r="I8287" s="118" t="s">
        <v>7820</v>
      </c>
      <c r="J8287" s="118" t="s">
        <v>7820</v>
      </c>
    </row>
    <row r="8288" spans="1:10" ht="12.75">
      <c r="A8288" s="118" t="s">
        <v>798</v>
      </c>
      <c r="B8288" s="118" t="s">
        <v>22936</v>
      </c>
      <c r="C8288" s="118" t="b">
        <v>0</v>
      </c>
      <c r="D8288" s="118" t="e">
        <f t="shared" ca="1" si="1"/>
        <v>#NAME?</v>
      </c>
      <c r="E8288" s="118" t="s">
        <v>28597</v>
      </c>
      <c r="F8288" s="118" t="s">
        <v>28599</v>
      </c>
      <c r="G8288" s="118"/>
      <c r="H8288" s="118" t="s">
        <v>4278</v>
      </c>
      <c r="I8288" s="118" t="s">
        <v>7820</v>
      </c>
      <c r="J8288" s="118" t="s">
        <v>7820</v>
      </c>
    </row>
    <row r="8289" spans="1:10" ht="12.75">
      <c r="A8289" s="118" t="s">
        <v>7924</v>
      </c>
      <c r="B8289" s="118" t="s">
        <v>28600</v>
      </c>
      <c r="C8289" s="118" t="b">
        <v>0</v>
      </c>
      <c r="D8289" s="118" t="e">
        <f t="shared" ca="1" si="1"/>
        <v>#NAME?</v>
      </c>
      <c r="E8289" s="118" t="s">
        <v>28601</v>
      </c>
      <c r="F8289" s="118" t="s">
        <v>28602</v>
      </c>
      <c r="G8289" s="118"/>
      <c r="H8289" s="118" t="s">
        <v>4640</v>
      </c>
      <c r="I8289" s="118" t="s">
        <v>7777</v>
      </c>
      <c r="J8289" s="118" t="s">
        <v>7636</v>
      </c>
    </row>
    <row r="8290" spans="1:10" ht="12.75">
      <c r="A8290" s="118" t="s">
        <v>28603</v>
      </c>
      <c r="B8290" s="118" t="s">
        <v>21053</v>
      </c>
      <c r="C8290" s="118" t="b">
        <v>0</v>
      </c>
      <c r="D8290" s="118" t="e">
        <f t="shared" ca="1" si="1"/>
        <v>#NAME?</v>
      </c>
      <c r="E8290" s="118" t="s">
        <v>28604</v>
      </c>
      <c r="F8290" s="118" t="s">
        <v>28605</v>
      </c>
      <c r="G8290" s="118"/>
      <c r="H8290" s="118" t="s">
        <v>7754</v>
      </c>
      <c r="I8290" s="118" t="s">
        <v>23316</v>
      </c>
      <c r="J8290" s="118" t="s">
        <v>18369</v>
      </c>
    </row>
    <row r="8291" spans="1:10" ht="12.75">
      <c r="A8291" s="118" t="s">
        <v>1069</v>
      </c>
      <c r="B8291" s="118" t="s">
        <v>28606</v>
      </c>
      <c r="C8291" s="118" t="b">
        <v>0</v>
      </c>
      <c r="D8291" s="118" t="e">
        <f t="shared" ca="1" si="1"/>
        <v>#NAME?</v>
      </c>
      <c r="E8291" s="118" t="s">
        <v>28604</v>
      </c>
      <c r="F8291" s="118" t="s">
        <v>28607</v>
      </c>
      <c r="G8291" s="118"/>
      <c r="H8291" s="118" t="s">
        <v>5064</v>
      </c>
      <c r="I8291" s="118" t="s">
        <v>23316</v>
      </c>
      <c r="J8291" s="118" t="s">
        <v>18369</v>
      </c>
    </row>
    <row r="8292" spans="1:10" ht="12.75">
      <c r="A8292" s="118" t="s">
        <v>10275</v>
      </c>
      <c r="B8292" s="118" t="s">
        <v>12973</v>
      </c>
      <c r="C8292" s="118" t="b">
        <v>0</v>
      </c>
      <c r="D8292" s="118" t="e">
        <f t="shared" ca="1" si="1"/>
        <v>#NAME?</v>
      </c>
      <c r="E8292" s="118" t="s">
        <v>28608</v>
      </c>
      <c r="F8292" s="118" t="s">
        <v>28609</v>
      </c>
      <c r="G8292" s="118"/>
      <c r="H8292" s="118" t="s">
        <v>4276</v>
      </c>
      <c r="I8292" s="118" t="s">
        <v>7820</v>
      </c>
      <c r="J8292" s="118" t="s">
        <v>7820</v>
      </c>
    </row>
    <row r="8293" spans="1:10" ht="12.75">
      <c r="A8293" s="118" t="s">
        <v>12369</v>
      </c>
      <c r="B8293" s="118" t="s">
        <v>28610</v>
      </c>
      <c r="C8293" s="118" t="b">
        <v>0</v>
      </c>
      <c r="D8293" s="118" t="e">
        <f t="shared" ca="1" si="1"/>
        <v>#NAME?</v>
      </c>
      <c r="E8293" s="118" t="s">
        <v>28608</v>
      </c>
      <c r="F8293" s="118" t="s">
        <v>28611</v>
      </c>
      <c r="G8293" s="118"/>
      <c r="H8293" s="118" t="s">
        <v>7754</v>
      </c>
      <c r="I8293" s="118" t="s">
        <v>7820</v>
      </c>
      <c r="J8293" s="118" t="s">
        <v>7820</v>
      </c>
    </row>
    <row r="8294" spans="1:10" ht="12.75">
      <c r="A8294" s="118" t="s">
        <v>882</v>
      </c>
      <c r="B8294" s="118" t="s">
        <v>10439</v>
      </c>
      <c r="C8294" s="118" t="b">
        <v>0</v>
      </c>
      <c r="D8294" s="118" t="e">
        <f t="shared" ca="1" si="1"/>
        <v>#NAME?</v>
      </c>
      <c r="E8294" s="118" t="s">
        <v>28608</v>
      </c>
      <c r="F8294" s="118" t="s">
        <v>28612</v>
      </c>
      <c r="G8294" s="118"/>
      <c r="H8294" s="118" t="s">
        <v>4276</v>
      </c>
      <c r="I8294" s="118" t="s">
        <v>7820</v>
      </c>
      <c r="J8294" s="118" t="s">
        <v>7820</v>
      </c>
    </row>
    <row r="8295" spans="1:10" ht="12.75">
      <c r="A8295" s="118" t="s">
        <v>1484</v>
      </c>
      <c r="B8295" s="118" t="s">
        <v>2441</v>
      </c>
      <c r="C8295" s="118" t="b">
        <v>0</v>
      </c>
      <c r="D8295" s="118" t="e">
        <f t="shared" ca="1" si="1"/>
        <v>#NAME?</v>
      </c>
      <c r="E8295" s="118" t="s">
        <v>28608</v>
      </c>
      <c r="F8295" s="118" t="s">
        <v>28613</v>
      </c>
      <c r="G8295" s="118"/>
      <c r="H8295" s="118" t="s">
        <v>5607</v>
      </c>
      <c r="I8295" s="118" t="s">
        <v>7820</v>
      </c>
      <c r="J8295" s="118" t="s">
        <v>7820</v>
      </c>
    </row>
    <row r="8296" spans="1:10" ht="12.75">
      <c r="A8296" s="118" t="s">
        <v>11308</v>
      </c>
      <c r="B8296" s="118" t="s">
        <v>28614</v>
      </c>
      <c r="C8296" s="118" t="b">
        <v>0</v>
      </c>
      <c r="D8296" s="118" t="e">
        <f t="shared" ca="1" si="1"/>
        <v>#NAME?</v>
      </c>
      <c r="E8296" s="118" t="s">
        <v>28615</v>
      </c>
      <c r="F8296" s="118" t="s">
        <v>28616</v>
      </c>
      <c r="G8296" s="118"/>
      <c r="H8296" s="118" t="s">
        <v>7754</v>
      </c>
      <c r="I8296" s="118" t="s">
        <v>22939</v>
      </c>
      <c r="J8296" s="118" t="s">
        <v>7591</v>
      </c>
    </row>
    <row r="8297" spans="1:10" ht="12.75">
      <c r="A8297" s="118" t="s">
        <v>10606</v>
      </c>
      <c r="B8297" s="118" t="s">
        <v>28617</v>
      </c>
      <c r="C8297" s="118" t="b">
        <v>0</v>
      </c>
      <c r="D8297" s="118" t="e">
        <f t="shared" ca="1" si="1"/>
        <v>#NAME?</v>
      </c>
      <c r="E8297" s="118" t="s">
        <v>28615</v>
      </c>
      <c r="F8297" s="118" t="s">
        <v>28618</v>
      </c>
      <c r="G8297" s="118"/>
      <c r="H8297" s="118" t="s">
        <v>5064</v>
      </c>
      <c r="I8297" s="118" t="s">
        <v>22939</v>
      </c>
      <c r="J8297" s="118" t="s">
        <v>7591</v>
      </c>
    </row>
    <row r="8298" spans="1:10" ht="12.75">
      <c r="A8298" s="118" t="s">
        <v>28619</v>
      </c>
      <c r="B8298" s="118" t="s">
        <v>28620</v>
      </c>
      <c r="C8298" s="118" t="b">
        <v>0</v>
      </c>
      <c r="D8298" s="118" t="e">
        <f t="shared" ca="1" si="1"/>
        <v>#NAME?</v>
      </c>
      <c r="E8298" s="118" t="s">
        <v>28621</v>
      </c>
      <c r="F8298" s="118" t="s">
        <v>28622</v>
      </c>
      <c r="G8298" s="118"/>
      <c r="H8298" s="118" t="s">
        <v>11346</v>
      </c>
      <c r="I8298" s="118" t="s">
        <v>7642</v>
      </c>
      <c r="J8298" s="118"/>
    </row>
    <row r="8299" spans="1:10" ht="12.75">
      <c r="A8299" s="118" t="s">
        <v>14323</v>
      </c>
      <c r="B8299" s="118" t="s">
        <v>25780</v>
      </c>
      <c r="C8299" s="118" t="b">
        <v>0</v>
      </c>
      <c r="D8299" s="118" t="e">
        <f t="shared" ca="1" si="1"/>
        <v>#NAME?</v>
      </c>
      <c r="E8299" s="118" t="s">
        <v>28621</v>
      </c>
      <c r="F8299" s="118" t="s">
        <v>28623</v>
      </c>
      <c r="G8299" s="118"/>
      <c r="H8299" s="118" t="s">
        <v>54</v>
      </c>
      <c r="I8299" s="118" t="s">
        <v>7642</v>
      </c>
      <c r="J8299" s="118"/>
    </row>
    <row r="8300" spans="1:10" ht="12.75">
      <c r="A8300" s="118" t="s">
        <v>1591</v>
      </c>
      <c r="B8300" s="118" t="s">
        <v>28624</v>
      </c>
      <c r="C8300" s="118" t="b">
        <v>0</v>
      </c>
      <c r="D8300" s="118" t="e">
        <f t="shared" ca="1" si="1"/>
        <v>#NAME?</v>
      </c>
      <c r="E8300" s="118" t="s">
        <v>28621</v>
      </c>
      <c r="F8300" s="118" t="s">
        <v>28625</v>
      </c>
      <c r="G8300" s="118"/>
      <c r="H8300" s="118" t="s">
        <v>4278</v>
      </c>
      <c r="I8300" s="118" t="s">
        <v>7642</v>
      </c>
      <c r="J8300" s="118"/>
    </row>
    <row r="8301" spans="1:10" ht="12.75">
      <c r="A8301" s="118" t="s">
        <v>21155</v>
      </c>
      <c r="B8301" s="118" t="s">
        <v>28626</v>
      </c>
      <c r="C8301" s="118" t="b">
        <v>0</v>
      </c>
      <c r="D8301" s="118" t="e">
        <f t="shared" ca="1" si="1"/>
        <v>#NAME?</v>
      </c>
      <c r="E8301" s="118" t="s">
        <v>28627</v>
      </c>
      <c r="F8301" s="118" t="s">
        <v>28628</v>
      </c>
      <c r="G8301" s="118"/>
      <c r="H8301" s="118" t="s">
        <v>5121</v>
      </c>
      <c r="I8301" s="118" t="s">
        <v>28629</v>
      </c>
      <c r="J8301" s="118" t="s">
        <v>7622</v>
      </c>
    </row>
    <row r="8302" spans="1:10" ht="12.75">
      <c r="A8302" s="118" t="s">
        <v>11419</v>
      </c>
      <c r="B8302" s="118" t="s">
        <v>28630</v>
      </c>
      <c r="C8302" s="118" t="b">
        <v>0</v>
      </c>
      <c r="D8302" s="118" t="e">
        <f t="shared" ca="1" si="1"/>
        <v>#NAME?</v>
      </c>
      <c r="E8302" s="118" t="s">
        <v>28631</v>
      </c>
      <c r="F8302" s="118" t="s">
        <v>28632</v>
      </c>
      <c r="G8302" s="118"/>
      <c r="H8302" s="118" t="s">
        <v>19270</v>
      </c>
      <c r="I8302" s="118" t="s">
        <v>7820</v>
      </c>
      <c r="J8302" s="118" t="s">
        <v>7820</v>
      </c>
    </row>
    <row r="8303" spans="1:10" ht="12.75">
      <c r="A8303" s="118" t="s">
        <v>1591</v>
      </c>
      <c r="B8303" s="118" t="s">
        <v>28633</v>
      </c>
      <c r="C8303" s="118" t="b">
        <v>0</v>
      </c>
      <c r="D8303" s="118" t="e">
        <f t="shared" ca="1" si="1"/>
        <v>#NAME?</v>
      </c>
      <c r="E8303" s="118" t="s">
        <v>28631</v>
      </c>
      <c r="F8303" s="118" t="s">
        <v>28634</v>
      </c>
      <c r="G8303" s="118"/>
      <c r="H8303" s="118" t="s">
        <v>7611</v>
      </c>
      <c r="I8303" s="118" t="s">
        <v>7820</v>
      </c>
      <c r="J8303" s="118" t="s">
        <v>7820</v>
      </c>
    </row>
    <row r="8304" spans="1:10" ht="12.75">
      <c r="A8304" s="118" t="s">
        <v>1478</v>
      </c>
      <c r="B8304" s="118" t="s">
        <v>28635</v>
      </c>
      <c r="C8304" s="118" t="b">
        <v>0</v>
      </c>
      <c r="D8304" s="118" t="e">
        <f t="shared" ca="1" si="1"/>
        <v>#NAME?</v>
      </c>
      <c r="E8304" s="118" t="s">
        <v>28631</v>
      </c>
      <c r="F8304" s="118" t="s">
        <v>28636</v>
      </c>
      <c r="G8304" s="118"/>
      <c r="H8304" s="118" t="s">
        <v>4831</v>
      </c>
      <c r="I8304" s="118" t="s">
        <v>7820</v>
      </c>
      <c r="J8304" s="118" t="s">
        <v>7820</v>
      </c>
    </row>
    <row r="8305" spans="1:10" ht="12.75">
      <c r="A8305" s="118" t="s">
        <v>873</v>
      </c>
      <c r="B8305" s="118" t="s">
        <v>28637</v>
      </c>
      <c r="C8305" s="118" t="b">
        <v>0</v>
      </c>
      <c r="D8305" s="118" t="e">
        <f t="shared" ca="1" si="1"/>
        <v>#NAME?</v>
      </c>
      <c r="E8305" s="118" t="s">
        <v>28631</v>
      </c>
      <c r="F8305" s="118" t="s">
        <v>28638</v>
      </c>
      <c r="G8305" s="118"/>
      <c r="H8305" s="118" t="s">
        <v>4278</v>
      </c>
      <c r="I8305" s="118" t="s">
        <v>7820</v>
      </c>
      <c r="J8305" s="118" t="s">
        <v>7820</v>
      </c>
    </row>
    <row r="8306" spans="1:10" ht="12.75">
      <c r="A8306" s="118" t="s">
        <v>2013</v>
      </c>
      <c r="B8306" s="118" t="s">
        <v>8886</v>
      </c>
      <c r="C8306" s="118" t="b">
        <v>0</v>
      </c>
      <c r="D8306" s="118" t="e">
        <f t="shared" ca="1" si="1"/>
        <v>#NAME?</v>
      </c>
      <c r="E8306" s="118" t="s">
        <v>28631</v>
      </c>
      <c r="F8306" s="118" t="s">
        <v>28639</v>
      </c>
      <c r="G8306" s="118"/>
      <c r="H8306" s="118" t="s">
        <v>4831</v>
      </c>
      <c r="I8306" s="118" t="s">
        <v>7820</v>
      </c>
      <c r="J8306" s="118" t="s">
        <v>7820</v>
      </c>
    </row>
    <row r="8307" spans="1:10" ht="12.75">
      <c r="A8307" s="118" t="s">
        <v>28640</v>
      </c>
      <c r="B8307" s="118" t="s">
        <v>28641</v>
      </c>
      <c r="C8307" s="118" t="b">
        <v>0</v>
      </c>
      <c r="D8307" s="118" t="e">
        <f t="shared" ca="1" si="1"/>
        <v>#NAME?</v>
      </c>
      <c r="E8307" s="118" t="s">
        <v>28642</v>
      </c>
      <c r="F8307" s="118" t="s">
        <v>28643</v>
      </c>
      <c r="G8307" s="118"/>
      <c r="H8307" s="118" t="s">
        <v>28644</v>
      </c>
      <c r="I8307" s="118" t="s">
        <v>8990</v>
      </c>
      <c r="J8307" s="118"/>
    </row>
    <row r="8308" spans="1:10" ht="12.75">
      <c r="A8308" s="118" t="s">
        <v>22291</v>
      </c>
      <c r="B8308" s="118" t="s">
        <v>28645</v>
      </c>
      <c r="C8308" s="118" t="b">
        <v>0</v>
      </c>
      <c r="D8308" s="118" t="e">
        <f t="shared" ca="1" si="1"/>
        <v>#NAME?</v>
      </c>
      <c r="E8308" s="118" t="s">
        <v>28642</v>
      </c>
      <c r="F8308" s="118" t="s">
        <v>28646</v>
      </c>
      <c r="G8308" s="118"/>
      <c r="H8308" s="118" t="s">
        <v>4276</v>
      </c>
      <c r="I8308" s="118" t="s">
        <v>8990</v>
      </c>
      <c r="J8308" s="118"/>
    </row>
    <row r="8309" spans="1:10" ht="12.75">
      <c r="A8309" s="118" t="s">
        <v>28647</v>
      </c>
      <c r="B8309" s="118" t="s">
        <v>28648</v>
      </c>
      <c r="C8309" s="118" t="b">
        <v>0</v>
      </c>
      <c r="D8309" s="118" t="e">
        <f t="shared" ca="1" si="1"/>
        <v>#NAME?</v>
      </c>
      <c r="E8309" s="118" t="s">
        <v>28642</v>
      </c>
      <c r="F8309" s="118" t="s">
        <v>28649</v>
      </c>
      <c r="G8309" s="118"/>
      <c r="H8309" s="118" t="s">
        <v>4276</v>
      </c>
      <c r="I8309" s="118" t="s">
        <v>8990</v>
      </c>
      <c r="J8309" s="118"/>
    </row>
    <row r="8310" spans="1:10" ht="12.75">
      <c r="A8310" s="118" t="s">
        <v>28650</v>
      </c>
      <c r="B8310" s="118" t="s">
        <v>28651</v>
      </c>
      <c r="C8310" s="118" t="b">
        <v>0</v>
      </c>
      <c r="D8310" s="118" t="e">
        <f t="shared" ca="1" si="1"/>
        <v>#NAME?</v>
      </c>
      <c r="E8310" s="118" t="s">
        <v>28642</v>
      </c>
      <c r="F8310" s="118" t="s">
        <v>28652</v>
      </c>
      <c r="G8310" s="118"/>
      <c r="H8310" s="118" t="s">
        <v>5607</v>
      </c>
      <c r="I8310" s="118" t="s">
        <v>8990</v>
      </c>
      <c r="J8310" s="118"/>
    </row>
    <row r="8311" spans="1:10" ht="12.75">
      <c r="A8311" s="118" t="s">
        <v>28653</v>
      </c>
      <c r="B8311" s="118" t="s">
        <v>28654</v>
      </c>
      <c r="C8311" s="118" t="b">
        <v>0</v>
      </c>
      <c r="D8311" s="118" t="e">
        <f t="shared" ca="1" si="1"/>
        <v>#NAME?</v>
      </c>
      <c r="E8311" s="118" t="s">
        <v>28642</v>
      </c>
      <c r="F8311" s="118" t="s">
        <v>28655</v>
      </c>
      <c r="G8311" s="118"/>
      <c r="H8311" s="118" t="s">
        <v>4485</v>
      </c>
      <c r="I8311" s="118" t="s">
        <v>8990</v>
      </c>
      <c r="J8311" s="118"/>
    </row>
    <row r="8312" spans="1:10" ht="12.75">
      <c r="A8312" s="118" t="s">
        <v>910</v>
      </c>
      <c r="B8312" s="118" t="s">
        <v>28656</v>
      </c>
      <c r="C8312" s="118" t="b">
        <v>0</v>
      </c>
      <c r="D8312" s="118" t="e">
        <f t="shared" ca="1" si="1"/>
        <v>#NAME?</v>
      </c>
      <c r="E8312" s="118" t="s">
        <v>28657</v>
      </c>
      <c r="F8312" s="118" t="s">
        <v>28658</v>
      </c>
      <c r="G8312" s="118"/>
      <c r="H8312" s="118" t="s">
        <v>4278</v>
      </c>
      <c r="I8312" s="118" t="s">
        <v>11091</v>
      </c>
      <c r="J8312" s="118"/>
    </row>
    <row r="8313" spans="1:10" ht="12.75">
      <c r="A8313" s="118" t="s">
        <v>1817</v>
      </c>
      <c r="B8313" s="118" t="s">
        <v>28659</v>
      </c>
      <c r="C8313" s="118" t="b">
        <v>0</v>
      </c>
      <c r="D8313" s="118" t="e">
        <f t="shared" ca="1" si="1"/>
        <v>#NAME?</v>
      </c>
      <c r="E8313" s="118" t="s">
        <v>28657</v>
      </c>
      <c r="F8313" s="118" t="s">
        <v>28660</v>
      </c>
      <c r="G8313" s="118"/>
      <c r="H8313" s="118" t="s">
        <v>5368</v>
      </c>
      <c r="I8313" s="118" t="s">
        <v>11091</v>
      </c>
      <c r="J8313" s="118"/>
    </row>
    <row r="8314" spans="1:10" ht="12.75">
      <c r="A8314" s="118" t="s">
        <v>28661</v>
      </c>
      <c r="B8314" s="118" t="s">
        <v>28662</v>
      </c>
      <c r="C8314" s="118" t="b">
        <v>0</v>
      </c>
      <c r="D8314" s="118" t="e">
        <f t="shared" ca="1" si="1"/>
        <v>#NAME?</v>
      </c>
      <c r="E8314" s="118" t="s">
        <v>28657</v>
      </c>
      <c r="F8314" s="118" t="s">
        <v>28663</v>
      </c>
      <c r="G8314" s="118"/>
      <c r="H8314" s="118" t="s">
        <v>4276</v>
      </c>
      <c r="I8314" s="118" t="s">
        <v>12651</v>
      </c>
      <c r="J8314" s="118"/>
    </row>
    <row r="8315" spans="1:10" ht="12.75">
      <c r="A8315" s="118" t="s">
        <v>28664</v>
      </c>
      <c r="B8315" s="118" t="s">
        <v>28665</v>
      </c>
      <c r="C8315" s="118" t="b">
        <v>0</v>
      </c>
      <c r="D8315" s="118" t="e">
        <f t="shared" ca="1" si="1"/>
        <v>#NAME?</v>
      </c>
      <c r="E8315" s="118" t="s">
        <v>28657</v>
      </c>
      <c r="F8315" s="118" t="s">
        <v>28666</v>
      </c>
      <c r="G8315" s="118"/>
      <c r="H8315" s="118" t="s">
        <v>5961</v>
      </c>
      <c r="I8315" s="118" t="s">
        <v>12651</v>
      </c>
      <c r="J8315" s="118"/>
    </row>
    <row r="8316" spans="1:10" ht="12.75">
      <c r="A8316" s="118" t="s">
        <v>13217</v>
      </c>
      <c r="B8316" s="118" t="s">
        <v>28667</v>
      </c>
      <c r="C8316" s="118" t="b">
        <v>0</v>
      </c>
      <c r="D8316" s="118" t="e">
        <f t="shared" ca="1" si="1"/>
        <v>#NAME?</v>
      </c>
      <c r="E8316" s="118" t="s">
        <v>28657</v>
      </c>
      <c r="F8316" s="118" t="s">
        <v>28668</v>
      </c>
      <c r="G8316" s="118"/>
      <c r="H8316" s="118" t="s">
        <v>4551</v>
      </c>
      <c r="I8316" s="118" t="s">
        <v>11091</v>
      </c>
      <c r="J8316" s="118"/>
    </row>
    <row r="8317" spans="1:10" ht="12.75">
      <c r="A8317" s="118" t="s">
        <v>12220</v>
      </c>
      <c r="B8317" s="118" t="s">
        <v>28669</v>
      </c>
      <c r="C8317" s="118" t="b">
        <v>0</v>
      </c>
      <c r="D8317" s="118" t="e">
        <f t="shared" ca="1" si="1"/>
        <v>#NAME?</v>
      </c>
      <c r="E8317" s="118" t="s">
        <v>28657</v>
      </c>
      <c r="F8317" s="118" t="s">
        <v>28670</v>
      </c>
      <c r="G8317" s="118"/>
      <c r="H8317" s="118" t="s">
        <v>4276</v>
      </c>
      <c r="I8317" s="118" t="s">
        <v>11091</v>
      </c>
      <c r="J8317" s="118"/>
    </row>
    <row r="8318" spans="1:10" ht="12.75">
      <c r="A8318" s="118" t="s">
        <v>26526</v>
      </c>
      <c r="B8318" s="118" t="s">
        <v>28671</v>
      </c>
      <c r="C8318" s="118" t="b">
        <v>0</v>
      </c>
      <c r="D8318" s="118" t="e">
        <f t="shared" ca="1" si="1"/>
        <v>#NAME?</v>
      </c>
      <c r="E8318" s="118" t="s">
        <v>28657</v>
      </c>
      <c r="F8318" s="118" t="s">
        <v>28672</v>
      </c>
      <c r="G8318" s="118"/>
      <c r="H8318" s="118" t="s">
        <v>5368</v>
      </c>
      <c r="I8318" s="118" t="s">
        <v>28673</v>
      </c>
      <c r="J8318" s="118"/>
    </row>
    <row r="8319" spans="1:10" ht="12.75">
      <c r="A8319" s="118" t="s">
        <v>28674</v>
      </c>
      <c r="B8319" s="118" t="s">
        <v>28675</v>
      </c>
      <c r="C8319" s="118" t="b">
        <v>0</v>
      </c>
      <c r="D8319" s="118" t="e">
        <f t="shared" ca="1" si="1"/>
        <v>#NAME?</v>
      </c>
      <c r="E8319" s="118" t="s">
        <v>28657</v>
      </c>
      <c r="F8319" s="118" t="s">
        <v>28676</v>
      </c>
      <c r="G8319" s="118"/>
      <c r="H8319" s="118" t="s">
        <v>4276</v>
      </c>
      <c r="I8319" s="118" t="s">
        <v>28673</v>
      </c>
      <c r="J8319" s="118"/>
    </row>
    <row r="8320" spans="1:10" ht="12.75">
      <c r="A8320" s="118" t="s">
        <v>798</v>
      </c>
      <c r="B8320" s="118" t="s">
        <v>25841</v>
      </c>
      <c r="C8320" s="118" t="b">
        <v>0</v>
      </c>
      <c r="D8320" s="118" t="e">
        <f t="shared" ca="1" si="1"/>
        <v>#NAME?</v>
      </c>
      <c r="E8320" s="118" t="s">
        <v>28677</v>
      </c>
      <c r="F8320" s="118" t="s">
        <v>28678</v>
      </c>
      <c r="G8320" s="118"/>
      <c r="H8320" s="118" t="s">
        <v>4551</v>
      </c>
      <c r="I8320" s="118" t="s">
        <v>3131</v>
      </c>
      <c r="J8320" s="118" t="s">
        <v>7622</v>
      </c>
    </row>
    <row r="8321" spans="1:10" ht="12.75">
      <c r="A8321" s="118" t="s">
        <v>14312</v>
      </c>
      <c r="B8321" s="118" t="s">
        <v>28679</v>
      </c>
      <c r="C8321" s="118" t="b">
        <v>0</v>
      </c>
      <c r="D8321" s="118" t="e">
        <f t="shared" ca="1" si="1"/>
        <v>#NAME?</v>
      </c>
      <c r="E8321" s="118" t="s">
        <v>28677</v>
      </c>
      <c r="F8321" s="118" t="s">
        <v>28680</v>
      </c>
      <c r="G8321" s="118"/>
      <c r="H8321" s="118" t="s">
        <v>54</v>
      </c>
      <c r="I8321" s="118" t="s">
        <v>3131</v>
      </c>
      <c r="J8321" s="118" t="s">
        <v>7622</v>
      </c>
    </row>
    <row r="8322" spans="1:10" ht="12.75">
      <c r="A8322" s="118" t="s">
        <v>10826</v>
      </c>
      <c r="B8322" s="118" t="s">
        <v>10827</v>
      </c>
      <c r="C8322" s="118" t="b">
        <v>0</v>
      </c>
      <c r="D8322" s="118" t="e">
        <f t="shared" ca="1" si="1"/>
        <v>#NAME?</v>
      </c>
      <c r="E8322" s="118" t="s">
        <v>28681</v>
      </c>
      <c r="F8322" s="118" t="s">
        <v>28682</v>
      </c>
      <c r="G8322" s="118"/>
      <c r="H8322" s="118" t="s">
        <v>4278</v>
      </c>
      <c r="I8322" s="118" t="s">
        <v>10550</v>
      </c>
      <c r="J8322" s="118" t="s">
        <v>10551</v>
      </c>
    </row>
    <row r="8323" spans="1:10" ht="12.75">
      <c r="A8323" s="118" t="s">
        <v>21346</v>
      </c>
      <c r="B8323" s="118" t="s">
        <v>1005</v>
      </c>
      <c r="C8323" s="118" t="b">
        <v>0</v>
      </c>
      <c r="D8323" s="118" t="e">
        <f t="shared" ca="1" si="1"/>
        <v>#NAME?</v>
      </c>
      <c r="E8323" s="118" t="s">
        <v>28683</v>
      </c>
      <c r="F8323" s="118" t="s">
        <v>28684</v>
      </c>
      <c r="G8323" s="118"/>
      <c r="H8323" s="118" t="s">
        <v>9125</v>
      </c>
      <c r="I8323" s="118" t="s">
        <v>9429</v>
      </c>
      <c r="J8323" s="118"/>
    </row>
    <row r="8324" spans="1:10" ht="12.75">
      <c r="A8324" s="118" t="s">
        <v>8498</v>
      </c>
      <c r="B8324" s="118" t="s">
        <v>17325</v>
      </c>
      <c r="C8324" s="118" t="b">
        <v>0</v>
      </c>
      <c r="D8324" s="118" t="e">
        <f t="shared" ca="1" si="1"/>
        <v>#NAME?</v>
      </c>
      <c r="E8324" s="118" t="s">
        <v>28683</v>
      </c>
      <c r="F8324" s="118" t="s">
        <v>28685</v>
      </c>
      <c r="G8324" s="118"/>
      <c r="H8324" s="118" t="s">
        <v>4276</v>
      </c>
      <c r="I8324" s="118" t="s">
        <v>9429</v>
      </c>
      <c r="J8324" s="118"/>
    </row>
    <row r="8325" spans="1:10" ht="12.75">
      <c r="A8325" s="118" t="s">
        <v>28686</v>
      </c>
      <c r="B8325" s="118" t="s">
        <v>9431</v>
      </c>
      <c r="C8325" s="118" t="b">
        <v>0</v>
      </c>
      <c r="D8325" s="118" t="e">
        <f t="shared" ca="1" si="1"/>
        <v>#NAME?</v>
      </c>
      <c r="E8325" s="118" t="s">
        <v>28683</v>
      </c>
      <c r="F8325" s="118" t="s">
        <v>28687</v>
      </c>
      <c r="G8325" s="118"/>
      <c r="H8325" s="118" t="s">
        <v>4640</v>
      </c>
      <c r="I8325" s="118" t="s">
        <v>9429</v>
      </c>
      <c r="J8325" s="118"/>
    </row>
    <row r="8326" spans="1:10" ht="12.75">
      <c r="A8326" s="118" t="s">
        <v>28688</v>
      </c>
      <c r="B8326" s="118" t="s">
        <v>8565</v>
      </c>
      <c r="C8326" s="118" t="b">
        <v>0</v>
      </c>
      <c r="D8326" s="118" t="e">
        <f t="shared" ca="1" si="1"/>
        <v>#NAME?</v>
      </c>
      <c r="E8326" s="118" t="s">
        <v>28683</v>
      </c>
      <c r="F8326" s="118" t="s">
        <v>28689</v>
      </c>
      <c r="G8326" s="118"/>
      <c r="H8326" s="118" t="s">
        <v>5273</v>
      </c>
      <c r="I8326" s="118" t="s">
        <v>9429</v>
      </c>
      <c r="J8326" s="118"/>
    </row>
    <row r="8327" spans="1:10" ht="12.75">
      <c r="A8327" s="118" t="s">
        <v>940</v>
      </c>
      <c r="B8327" s="118" t="s">
        <v>8157</v>
      </c>
      <c r="C8327" s="118" t="b">
        <v>0</v>
      </c>
      <c r="D8327" s="118" t="e">
        <f t="shared" ca="1" si="1"/>
        <v>#NAME?</v>
      </c>
      <c r="E8327" s="118" t="s">
        <v>28690</v>
      </c>
      <c r="F8327" s="118" t="s">
        <v>28691</v>
      </c>
      <c r="G8327" s="118"/>
      <c r="H8327" s="118" t="s">
        <v>4276</v>
      </c>
      <c r="I8327" s="118" t="s">
        <v>24025</v>
      </c>
      <c r="J8327" s="118" t="s">
        <v>24026</v>
      </c>
    </row>
    <row r="8328" spans="1:10" ht="12.75">
      <c r="A8328" s="118" t="s">
        <v>28692</v>
      </c>
      <c r="B8328" s="118" t="s">
        <v>28693</v>
      </c>
      <c r="C8328" s="118" t="b">
        <v>0</v>
      </c>
      <c r="D8328" s="118" t="e">
        <f t="shared" ca="1" si="1"/>
        <v>#NAME?</v>
      </c>
      <c r="E8328" s="118" t="s">
        <v>28694</v>
      </c>
      <c r="F8328" s="118" t="s">
        <v>28695</v>
      </c>
      <c r="G8328" s="118"/>
      <c r="H8328" s="118" t="s">
        <v>5273</v>
      </c>
      <c r="I8328" s="118" t="s">
        <v>7642</v>
      </c>
      <c r="J8328" s="118"/>
    </row>
    <row r="8329" spans="1:10" ht="12.75">
      <c r="A8329" s="118" t="s">
        <v>28696</v>
      </c>
      <c r="B8329" s="118" t="s">
        <v>28697</v>
      </c>
      <c r="C8329" s="118" t="b">
        <v>0</v>
      </c>
      <c r="D8329" s="118" t="e">
        <f t="shared" ca="1" si="1"/>
        <v>#NAME?</v>
      </c>
      <c r="E8329" s="118" t="s">
        <v>28694</v>
      </c>
      <c r="F8329" s="118" t="s">
        <v>28698</v>
      </c>
      <c r="G8329" s="118"/>
      <c r="H8329" s="118" t="s">
        <v>4872</v>
      </c>
      <c r="I8329" s="118" t="s">
        <v>8642</v>
      </c>
      <c r="J8329" s="118"/>
    </row>
    <row r="8330" spans="1:10" ht="12.75">
      <c r="A8330" s="118" t="s">
        <v>28699</v>
      </c>
      <c r="B8330" s="118" t="s">
        <v>8748</v>
      </c>
      <c r="C8330" s="118" t="b">
        <v>0</v>
      </c>
      <c r="D8330" s="118" t="e">
        <f t="shared" ca="1" si="1"/>
        <v>#NAME?</v>
      </c>
      <c r="E8330" s="118" t="s">
        <v>28694</v>
      </c>
      <c r="F8330" s="118" t="s">
        <v>28700</v>
      </c>
      <c r="G8330" s="118"/>
      <c r="H8330" s="118" t="s">
        <v>4872</v>
      </c>
      <c r="I8330" s="118" t="s">
        <v>18407</v>
      </c>
      <c r="J8330" s="118"/>
    </row>
    <row r="8331" spans="1:10" ht="12.75">
      <c r="A8331" s="118" t="s">
        <v>28701</v>
      </c>
      <c r="B8331" s="118" t="s">
        <v>28702</v>
      </c>
      <c r="C8331" s="118" t="b">
        <v>0</v>
      </c>
      <c r="D8331" s="118" t="e">
        <f t="shared" ca="1" si="1"/>
        <v>#NAME?</v>
      </c>
      <c r="E8331" s="118" t="s">
        <v>28694</v>
      </c>
      <c r="F8331" s="118" t="s">
        <v>28703</v>
      </c>
      <c r="G8331" s="118"/>
      <c r="H8331" s="118" t="s">
        <v>4872</v>
      </c>
      <c r="I8331" s="118" t="s">
        <v>14945</v>
      </c>
      <c r="J8331" s="118"/>
    </row>
    <row r="8332" spans="1:10" ht="12.75">
      <c r="A8332" s="118" t="s">
        <v>11175</v>
      </c>
      <c r="B8332" s="118" t="s">
        <v>28704</v>
      </c>
      <c r="C8332" s="118" t="b">
        <v>0</v>
      </c>
      <c r="D8332" s="118" t="e">
        <f t="shared" ca="1" si="1"/>
        <v>#NAME?</v>
      </c>
      <c r="E8332" s="118" t="s">
        <v>28694</v>
      </c>
      <c r="F8332" s="118" t="s">
        <v>28705</v>
      </c>
      <c r="G8332" s="118"/>
      <c r="H8332" s="118" t="s">
        <v>7855</v>
      </c>
      <c r="I8332" s="118" t="s">
        <v>14945</v>
      </c>
      <c r="J8332" s="118"/>
    </row>
    <row r="8333" spans="1:10" ht="12.75">
      <c r="A8333" s="118" t="s">
        <v>28706</v>
      </c>
      <c r="B8333" s="118" t="s">
        <v>28707</v>
      </c>
      <c r="C8333" s="118" t="b">
        <v>0</v>
      </c>
      <c r="D8333" s="118" t="e">
        <f t="shared" ca="1" si="1"/>
        <v>#NAME?</v>
      </c>
      <c r="E8333" s="118" t="s">
        <v>28694</v>
      </c>
      <c r="F8333" s="118" t="s">
        <v>28708</v>
      </c>
      <c r="G8333" s="118"/>
      <c r="H8333" s="118" t="s">
        <v>54</v>
      </c>
      <c r="I8333" s="118" t="s">
        <v>8642</v>
      </c>
      <c r="J8333" s="118"/>
    </row>
    <row r="8334" spans="1:10" ht="12.75">
      <c r="A8334" s="118" t="s">
        <v>9479</v>
      </c>
      <c r="B8334" s="118" t="s">
        <v>28709</v>
      </c>
      <c r="C8334" s="118" t="b">
        <v>0</v>
      </c>
      <c r="D8334" s="118" t="e">
        <f t="shared" ca="1" si="1"/>
        <v>#NAME?</v>
      </c>
      <c r="E8334" s="118" t="s">
        <v>28694</v>
      </c>
      <c r="F8334" s="118" t="s">
        <v>28710</v>
      </c>
      <c r="G8334" s="118"/>
      <c r="H8334" s="118" t="s">
        <v>7855</v>
      </c>
      <c r="I8334" s="118" t="s">
        <v>7642</v>
      </c>
      <c r="J8334" s="118"/>
    </row>
    <row r="8335" spans="1:10" ht="12.75">
      <c r="A8335" s="118" t="s">
        <v>1124</v>
      </c>
      <c r="B8335" s="118" t="s">
        <v>28711</v>
      </c>
      <c r="C8335" s="118" t="b">
        <v>0</v>
      </c>
      <c r="D8335" s="118" t="e">
        <f t="shared" ca="1" si="1"/>
        <v>#NAME?</v>
      </c>
      <c r="E8335" s="118" t="s">
        <v>28694</v>
      </c>
      <c r="F8335" s="118" t="s">
        <v>28712</v>
      </c>
      <c r="G8335" s="118"/>
      <c r="H8335" s="118" t="s">
        <v>4872</v>
      </c>
      <c r="I8335" s="118" t="s">
        <v>7642</v>
      </c>
      <c r="J8335" s="118"/>
    </row>
    <row r="8336" spans="1:10" ht="12.75">
      <c r="A8336" s="118" t="s">
        <v>1240</v>
      </c>
      <c r="B8336" s="118" t="s">
        <v>28713</v>
      </c>
      <c r="C8336" s="118" t="b">
        <v>0</v>
      </c>
      <c r="D8336" s="118" t="e">
        <f t="shared" ca="1" si="1"/>
        <v>#NAME?</v>
      </c>
      <c r="E8336" s="118" t="s">
        <v>28694</v>
      </c>
      <c r="F8336" s="118" t="s">
        <v>28714</v>
      </c>
      <c r="G8336" s="118"/>
      <c r="H8336" s="118" t="s">
        <v>4908</v>
      </c>
      <c r="I8336" s="118" t="s">
        <v>7642</v>
      </c>
      <c r="J8336" s="118"/>
    </row>
    <row r="8337" spans="1:10" ht="12.75">
      <c r="A8337" s="118" t="s">
        <v>1749</v>
      </c>
      <c r="B8337" s="118" t="s">
        <v>28715</v>
      </c>
      <c r="C8337" s="118" t="b">
        <v>0</v>
      </c>
      <c r="D8337" s="118" t="e">
        <f t="shared" ca="1" si="1"/>
        <v>#NAME?</v>
      </c>
      <c r="E8337" s="118" t="s">
        <v>28694</v>
      </c>
      <c r="F8337" s="118" t="s">
        <v>28716</v>
      </c>
      <c r="G8337" s="118"/>
      <c r="H8337" s="118" t="s">
        <v>54</v>
      </c>
      <c r="I8337" s="118" t="s">
        <v>7642</v>
      </c>
      <c r="J8337" s="118"/>
    </row>
    <row r="8338" spans="1:10" ht="12.75">
      <c r="A8338" s="118" t="s">
        <v>16037</v>
      </c>
      <c r="B8338" s="118" t="s">
        <v>28717</v>
      </c>
      <c r="C8338" s="118" t="b">
        <v>0</v>
      </c>
      <c r="D8338" s="118" t="e">
        <f t="shared" ca="1" si="1"/>
        <v>#NAME?</v>
      </c>
      <c r="E8338" s="118" t="s">
        <v>28694</v>
      </c>
      <c r="F8338" s="118" t="s">
        <v>28718</v>
      </c>
      <c r="G8338" s="118"/>
      <c r="H8338" s="118" t="s">
        <v>4872</v>
      </c>
      <c r="I8338" s="118" t="s">
        <v>8642</v>
      </c>
      <c r="J8338" s="118"/>
    </row>
    <row r="8339" spans="1:10" ht="12.75">
      <c r="A8339" s="118" t="s">
        <v>14602</v>
      </c>
      <c r="B8339" s="118" t="s">
        <v>28719</v>
      </c>
      <c r="C8339" s="118" t="b">
        <v>0</v>
      </c>
      <c r="D8339" s="118" t="e">
        <f t="shared" ca="1" si="1"/>
        <v>#NAME?</v>
      </c>
      <c r="E8339" s="118" t="s">
        <v>28694</v>
      </c>
      <c r="F8339" s="118" t="s">
        <v>28720</v>
      </c>
      <c r="G8339" s="118"/>
      <c r="H8339" s="118" t="s">
        <v>54</v>
      </c>
      <c r="I8339" s="118" t="s">
        <v>18407</v>
      </c>
      <c r="J8339" s="118"/>
    </row>
    <row r="8340" spans="1:10" ht="12.75">
      <c r="A8340" s="118" t="s">
        <v>28721</v>
      </c>
      <c r="B8340" s="118" t="s">
        <v>28722</v>
      </c>
      <c r="C8340" s="118" t="b">
        <v>0</v>
      </c>
      <c r="D8340" s="118" t="e">
        <f t="shared" ca="1" si="1"/>
        <v>#NAME?</v>
      </c>
      <c r="E8340" s="118" t="s">
        <v>28694</v>
      </c>
      <c r="F8340" s="118" t="s">
        <v>28723</v>
      </c>
      <c r="G8340" s="118"/>
      <c r="H8340" s="118" t="s">
        <v>5273</v>
      </c>
      <c r="I8340" s="118" t="s">
        <v>14945</v>
      </c>
      <c r="J8340" s="118"/>
    </row>
    <row r="8341" spans="1:10" ht="12.75">
      <c r="A8341" s="118" t="s">
        <v>28724</v>
      </c>
      <c r="B8341" s="118" t="s">
        <v>28725</v>
      </c>
      <c r="C8341" s="118" t="b">
        <v>0</v>
      </c>
      <c r="D8341" s="118" t="e">
        <f t="shared" ca="1" si="1"/>
        <v>#NAME?</v>
      </c>
      <c r="E8341" s="118" t="s">
        <v>28694</v>
      </c>
      <c r="F8341" s="118" t="s">
        <v>28726</v>
      </c>
      <c r="G8341" s="118"/>
      <c r="H8341" s="118" t="s">
        <v>4872</v>
      </c>
      <c r="I8341" s="118" t="s">
        <v>18407</v>
      </c>
      <c r="J8341" s="118"/>
    </row>
    <row r="8342" spans="1:10" ht="12.75">
      <c r="A8342" s="118" t="s">
        <v>1069</v>
      </c>
      <c r="B8342" s="118" t="s">
        <v>28727</v>
      </c>
      <c r="C8342" s="118" t="b">
        <v>0</v>
      </c>
      <c r="D8342" s="118" t="e">
        <f t="shared" ca="1" si="1"/>
        <v>#NAME?</v>
      </c>
      <c r="E8342" s="118" t="s">
        <v>28694</v>
      </c>
      <c r="F8342" s="118" t="s">
        <v>28728</v>
      </c>
      <c r="G8342" s="118"/>
      <c r="H8342" s="118" t="s">
        <v>4908</v>
      </c>
      <c r="I8342" s="118" t="s">
        <v>7642</v>
      </c>
      <c r="J8342" s="118"/>
    </row>
    <row r="8343" spans="1:10" ht="12.75">
      <c r="A8343" s="118" t="s">
        <v>1069</v>
      </c>
      <c r="B8343" s="118" t="s">
        <v>28729</v>
      </c>
      <c r="C8343" s="118" t="b">
        <v>0</v>
      </c>
      <c r="D8343" s="118" t="e">
        <f t="shared" ca="1" si="1"/>
        <v>#NAME?</v>
      </c>
      <c r="E8343" s="118" t="s">
        <v>28694</v>
      </c>
      <c r="F8343" s="118" t="s">
        <v>28730</v>
      </c>
      <c r="G8343" s="118"/>
      <c r="H8343" s="118" t="s">
        <v>7855</v>
      </c>
      <c r="I8343" s="118" t="s">
        <v>7642</v>
      </c>
      <c r="J8343" s="118"/>
    </row>
    <row r="8344" spans="1:10" ht="12.75">
      <c r="A8344" s="118" t="s">
        <v>8703</v>
      </c>
      <c r="B8344" s="118" t="s">
        <v>28731</v>
      </c>
      <c r="C8344" s="118" t="b">
        <v>0</v>
      </c>
      <c r="D8344" s="118" t="e">
        <f t="shared" ca="1" si="1"/>
        <v>#NAME?</v>
      </c>
      <c r="E8344" s="118" t="s">
        <v>28694</v>
      </c>
      <c r="F8344" s="118" t="s">
        <v>28732</v>
      </c>
      <c r="G8344" s="118"/>
      <c r="H8344" s="118" t="s">
        <v>4278</v>
      </c>
      <c r="I8344" s="118" t="s">
        <v>7642</v>
      </c>
      <c r="J8344" s="118"/>
    </row>
    <row r="8345" spans="1:10" ht="12.75">
      <c r="A8345" s="118" t="s">
        <v>28378</v>
      </c>
      <c r="B8345" s="118" t="s">
        <v>28733</v>
      </c>
      <c r="C8345" s="118" t="b">
        <v>0</v>
      </c>
      <c r="D8345" s="118" t="e">
        <f t="shared" ca="1" si="1"/>
        <v>#NAME?</v>
      </c>
      <c r="E8345" s="118" t="s">
        <v>28694</v>
      </c>
      <c r="F8345" s="118" t="s">
        <v>28734</v>
      </c>
      <c r="G8345" s="118"/>
      <c r="H8345" s="118" t="s">
        <v>7855</v>
      </c>
      <c r="I8345" s="118" t="s">
        <v>14945</v>
      </c>
      <c r="J8345" s="118"/>
    </row>
    <row r="8346" spans="1:10" ht="12.75">
      <c r="A8346" s="118" t="s">
        <v>28735</v>
      </c>
      <c r="B8346" s="118" t="s">
        <v>28736</v>
      </c>
      <c r="C8346" s="118" t="b">
        <v>0</v>
      </c>
      <c r="D8346" s="118" t="e">
        <f t="shared" ca="1" si="1"/>
        <v>#NAME?</v>
      </c>
      <c r="E8346" s="118" t="s">
        <v>28694</v>
      </c>
      <c r="F8346" s="118" t="s">
        <v>28737</v>
      </c>
      <c r="G8346" s="118"/>
      <c r="H8346" s="118" t="s">
        <v>4872</v>
      </c>
      <c r="I8346" s="118" t="s">
        <v>7642</v>
      </c>
      <c r="J8346" s="118"/>
    </row>
    <row r="8347" spans="1:10" ht="12.75">
      <c r="A8347" s="118" t="s">
        <v>28738</v>
      </c>
      <c r="B8347" s="118" t="s">
        <v>28739</v>
      </c>
      <c r="C8347" s="118" t="b">
        <v>0</v>
      </c>
      <c r="D8347" s="118" t="e">
        <f t="shared" ca="1" si="1"/>
        <v>#NAME?</v>
      </c>
      <c r="E8347" s="118" t="s">
        <v>28694</v>
      </c>
      <c r="F8347" s="118" t="s">
        <v>28740</v>
      </c>
      <c r="G8347" s="118"/>
      <c r="H8347" s="118" t="s">
        <v>4908</v>
      </c>
      <c r="I8347" s="118" t="s">
        <v>14945</v>
      </c>
      <c r="J8347" s="118"/>
    </row>
    <row r="8348" spans="1:10" ht="12.75">
      <c r="A8348" s="118" t="s">
        <v>8748</v>
      </c>
      <c r="B8348" s="118" t="s">
        <v>28741</v>
      </c>
      <c r="C8348" s="118" t="b">
        <v>0</v>
      </c>
      <c r="D8348" s="118" t="e">
        <f t="shared" ca="1" si="1"/>
        <v>#NAME?</v>
      </c>
      <c r="E8348" s="118" t="s">
        <v>28742</v>
      </c>
      <c r="F8348" s="118" t="s">
        <v>28743</v>
      </c>
      <c r="G8348" s="118"/>
      <c r="H8348" s="118" t="s">
        <v>5607</v>
      </c>
      <c r="I8348" s="118" t="s">
        <v>21948</v>
      </c>
      <c r="J8348" s="118" t="s">
        <v>7636</v>
      </c>
    </row>
    <row r="8349" spans="1:10" ht="12.75">
      <c r="A8349" s="118" t="s">
        <v>1666</v>
      </c>
      <c r="B8349" s="118" t="s">
        <v>23133</v>
      </c>
      <c r="C8349" s="118" t="b">
        <v>0</v>
      </c>
      <c r="D8349" s="118" t="e">
        <f t="shared" ca="1" si="1"/>
        <v>#NAME?</v>
      </c>
      <c r="E8349" s="118" t="s">
        <v>28742</v>
      </c>
      <c r="F8349" s="118" t="s">
        <v>28744</v>
      </c>
      <c r="G8349" s="118"/>
      <c r="H8349" s="118" t="s">
        <v>10204</v>
      </c>
      <c r="I8349" s="118" t="s">
        <v>21948</v>
      </c>
      <c r="J8349" s="118" t="s">
        <v>7636</v>
      </c>
    </row>
    <row r="8350" spans="1:10" ht="12.75">
      <c r="A8350" s="118" t="s">
        <v>1666</v>
      </c>
      <c r="B8350" s="118" t="s">
        <v>28745</v>
      </c>
      <c r="C8350" s="118" t="b">
        <v>0</v>
      </c>
      <c r="D8350" s="118" t="e">
        <f t="shared" ca="1" si="1"/>
        <v>#NAME?</v>
      </c>
      <c r="E8350" s="118" t="s">
        <v>28742</v>
      </c>
      <c r="F8350" s="118" t="s">
        <v>28746</v>
      </c>
      <c r="G8350" s="118"/>
      <c r="H8350" s="118" t="s">
        <v>4276</v>
      </c>
      <c r="I8350" s="118" t="s">
        <v>21948</v>
      </c>
      <c r="J8350" s="118" t="s">
        <v>7636</v>
      </c>
    </row>
    <row r="8351" spans="1:10" ht="12.75">
      <c r="A8351" s="118" t="s">
        <v>10990</v>
      </c>
      <c r="B8351" s="118" t="s">
        <v>28747</v>
      </c>
      <c r="C8351" s="118" t="b">
        <v>0</v>
      </c>
      <c r="D8351" s="118" t="e">
        <f t="shared" ca="1" si="1"/>
        <v>#NAME?</v>
      </c>
      <c r="E8351" s="118" t="s">
        <v>28742</v>
      </c>
      <c r="F8351" s="118" t="s">
        <v>28748</v>
      </c>
      <c r="G8351" s="118"/>
      <c r="H8351" s="118" t="s">
        <v>8656</v>
      </c>
      <c r="I8351" s="118" t="s">
        <v>21948</v>
      </c>
      <c r="J8351" s="118" t="s">
        <v>7636</v>
      </c>
    </row>
    <row r="8352" spans="1:10" ht="12.75">
      <c r="A8352" s="118" t="s">
        <v>882</v>
      </c>
      <c r="B8352" s="118" t="s">
        <v>28749</v>
      </c>
      <c r="C8352" s="118" t="b">
        <v>0</v>
      </c>
      <c r="D8352" s="118" t="e">
        <f t="shared" ca="1" si="1"/>
        <v>#NAME?</v>
      </c>
      <c r="E8352" s="118" t="s">
        <v>28742</v>
      </c>
      <c r="F8352" s="118" t="s">
        <v>28750</v>
      </c>
      <c r="G8352" s="118"/>
      <c r="H8352" s="118" t="s">
        <v>5064</v>
      </c>
      <c r="I8352" s="118" t="s">
        <v>21948</v>
      </c>
      <c r="J8352" s="118" t="s">
        <v>7636</v>
      </c>
    </row>
    <row r="8353" spans="1:10" ht="12.75">
      <c r="A8353" s="118" t="s">
        <v>1699</v>
      </c>
      <c r="B8353" s="118" t="s">
        <v>28749</v>
      </c>
      <c r="C8353" s="118" t="b">
        <v>0</v>
      </c>
      <c r="D8353" s="118" t="e">
        <f t="shared" ca="1" si="1"/>
        <v>#NAME?</v>
      </c>
      <c r="E8353" s="118" t="s">
        <v>28742</v>
      </c>
      <c r="F8353" s="118" t="s">
        <v>28751</v>
      </c>
      <c r="G8353" s="118"/>
      <c r="H8353" s="118" t="s">
        <v>7754</v>
      </c>
      <c r="I8353" s="118" t="s">
        <v>21948</v>
      </c>
      <c r="J8353" s="118" t="s">
        <v>7636</v>
      </c>
    </row>
    <row r="8354" spans="1:10" ht="12.75">
      <c r="A8354" s="118" t="s">
        <v>9344</v>
      </c>
      <c r="B8354" s="118" t="s">
        <v>15361</v>
      </c>
      <c r="C8354" s="118" t="b">
        <v>0</v>
      </c>
      <c r="D8354" s="118" t="e">
        <f t="shared" ca="1" si="1"/>
        <v>#NAME?</v>
      </c>
      <c r="E8354" s="118" t="s">
        <v>28752</v>
      </c>
      <c r="F8354" s="118" t="s">
        <v>28753</v>
      </c>
      <c r="G8354" s="118"/>
      <c r="H8354" s="118" t="s">
        <v>4278</v>
      </c>
      <c r="I8354" s="118" t="s">
        <v>28754</v>
      </c>
      <c r="J8354" s="118"/>
    </row>
    <row r="8355" spans="1:10" ht="12.75">
      <c r="A8355" s="118" t="s">
        <v>9344</v>
      </c>
      <c r="B8355" s="118" t="s">
        <v>28386</v>
      </c>
      <c r="C8355" s="118" t="b">
        <v>0</v>
      </c>
      <c r="D8355" s="118" t="e">
        <f t="shared" ca="1" si="1"/>
        <v>#NAME?</v>
      </c>
      <c r="E8355" s="118" t="s">
        <v>28752</v>
      </c>
      <c r="F8355" s="118" t="s">
        <v>28755</v>
      </c>
      <c r="G8355" s="118"/>
      <c r="H8355" s="118" t="s">
        <v>4278</v>
      </c>
      <c r="I8355" s="118" t="s">
        <v>28754</v>
      </c>
      <c r="J8355" s="118"/>
    </row>
    <row r="8356" spans="1:10" ht="12.75">
      <c r="A8356" s="118" t="s">
        <v>28756</v>
      </c>
      <c r="B8356" s="118" t="s">
        <v>28757</v>
      </c>
      <c r="C8356" s="118" t="b">
        <v>0</v>
      </c>
      <c r="D8356" s="118" t="e">
        <f t="shared" ca="1" si="1"/>
        <v>#NAME?</v>
      </c>
      <c r="E8356" s="118" t="s">
        <v>28758</v>
      </c>
      <c r="F8356" s="118" t="s">
        <v>28759</v>
      </c>
      <c r="G8356" s="118"/>
      <c r="H8356" s="118" t="s">
        <v>4276</v>
      </c>
      <c r="I8356" s="118" t="s">
        <v>28760</v>
      </c>
      <c r="J8356" s="118"/>
    </row>
    <row r="8357" spans="1:10" ht="12.75">
      <c r="A8357" s="118" t="s">
        <v>28761</v>
      </c>
      <c r="B8357" s="118" t="s">
        <v>28762</v>
      </c>
      <c r="C8357" s="118" t="b">
        <v>0</v>
      </c>
      <c r="D8357" s="118" t="e">
        <f t="shared" ca="1" si="1"/>
        <v>#NAME?</v>
      </c>
      <c r="E8357" s="118" t="s">
        <v>28758</v>
      </c>
      <c r="F8357" s="118" t="s">
        <v>28763</v>
      </c>
      <c r="G8357" s="118"/>
      <c r="H8357" s="118" t="s">
        <v>5368</v>
      </c>
      <c r="I8357" s="118" t="s">
        <v>28760</v>
      </c>
      <c r="J8357" s="118"/>
    </row>
    <row r="8358" spans="1:10" ht="12.75">
      <c r="A8358" s="118" t="s">
        <v>814</v>
      </c>
      <c r="B8358" s="118" t="s">
        <v>25971</v>
      </c>
      <c r="C8358" s="118" t="b">
        <v>0</v>
      </c>
      <c r="D8358" s="118" t="e">
        <f t="shared" ca="1" si="1"/>
        <v>#NAME?</v>
      </c>
      <c r="E8358" s="118" t="s">
        <v>28764</v>
      </c>
      <c r="F8358" s="118" t="s">
        <v>28765</v>
      </c>
      <c r="G8358" s="118"/>
      <c r="H8358" s="118" t="s">
        <v>22079</v>
      </c>
      <c r="I8358" s="118" t="s">
        <v>7820</v>
      </c>
      <c r="J8358" s="118" t="s">
        <v>7820</v>
      </c>
    </row>
    <row r="8359" spans="1:10" ht="12.75">
      <c r="A8359" s="118" t="s">
        <v>814</v>
      </c>
      <c r="B8359" s="118" t="s">
        <v>2675</v>
      </c>
      <c r="C8359" s="118" t="b">
        <v>0</v>
      </c>
      <c r="D8359" s="118" t="e">
        <f t="shared" ca="1" si="1"/>
        <v>#NAME?</v>
      </c>
      <c r="E8359" s="118" t="s">
        <v>28764</v>
      </c>
      <c r="F8359" s="118" t="s">
        <v>28766</v>
      </c>
      <c r="G8359" s="118"/>
      <c r="H8359" s="118" t="s">
        <v>5607</v>
      </c>
      <c r="I8359" s="118" t="s">
        <v>7820</v>
      </c>
      <c r="J8359" s="118" t="s">
        <v>7820</v>
      </c>
    </row>
    <row r="8360" spans="1:10" ht="12.75">
      <c r="A8360" s="118" t="s">
        <v>12178</v>
      </c>
      <c r="B8360" s="118" t="s">
        <v>28767</v>
      </c>
      <c r="C8360" s="118" t="b">
        <v>0</v>
      </c>
      <c r="D8360" s="118" t="e">
        <f t="shared" ca="1" si="1"/>
        <v>#NAME?</v>
      </c>
      <c r="E8360" s="118" t="s">
        <v>28764</v>
      </c>
      <c r="F8360" s="118" t="s">
        <v>28768</v>
      </c>
      <c r="G8360" s="118"/>
      <c r="H8360" s="118" t="s">
        <v>4276</v>
      </c>
      <c r="I8360" s="118" t="s">
        <v>7820</v>
      </c>
      <c r="J8360" s="118" t="s">
        <v>7820</v>
      </c>
    </row>
    <row r="8361" spans="1:10" ht="12.75">
      <c r="A8361" s="118" t="s">
        <v>8748</v>
      </c>
      <c r="B8361" s="118" t="s">
        <v>10525</v>
      </c>
      <c r="C8361" s="118" t="b">
        <v>0</v>
      </c>
      <c r="D8361" s="118" t="e">
        <f t="shared" ca="1" si="1"/>
        <v>#NAME?</v>
      </c>
      <c r="E8361" s="118" t="s">
        <v>28764</v>
      </c>
      <c r="F8361" s="118" t="s">
        <v>28769</v>
      </c>
      <c r="G8361" s="118"/>
      <c r="H8361" s="118" t="s">
        <v>4831</v>
      </c>
      <c r="I8361" s="118" t="s">
        <v>7820</v>
      </c>
      <c r="J8361" s="118" t="s">
        <v>7820</v>
      </c>
    </row>
    <row r="8362" spans="1:10" ht="12.75">
      <c r="A8362" s="118" t="s">
        <v>28770</v>
      </c>
      <c r="B8362" s="118" t="s">
        <v>15175</v>
      </c>
      <c r="C8362" s="118" t="b">
        <v>0</v>
      </c>
      <c r="D8362" s="118" t="e">
        <f t="shared" ca="1" si="1"/>
        <v>#NAME?</v>
      </c>
      <c r="E8362" s="118" t="s">
        <v>28764</v>
      </c>
      <c r="F8362" s="118" t="s">
        <v>28771</v>
      </c>
      <c r="G8362" s="118"/>
      <c r="H8362" s="118" t="s">
        <v>28772</v>
      </c>
      <c r="I8362" s="118" t="s">
        <v>7820</v>
      </c>
      <c r="J8362" s="118" t="s">
        <v>7820</v>
      </c>
    </row>
    <row r="8363" spans="1:10" ht="12.75">
      <c r="A8363" s="118" t="s">
        <v>8431</v>
      </c>
      <c r="B8363" s="118" t="s">
        <v>28773</v>
      </c>
      <c r="C8363" s="118" t="b">
        <v>0</v>
      </c>
      <c r="D8363" s="118" t="e">
        <f t="shared" ca="1" si="1"/>
        <v>#NAME?</v>
      </c>
      <c r="E8363" s="118" t="s">
        <v>28764</v>
      </c>
      <c r="F8363" s="118" t="s">
        <v>28774</v>
      </c>
      <c r="G8363" s="118"/>
      <c r="H8363" s="118" t="s">
        <v>5607</v>
      </c>
      <c r="I8363" s="118" t="s">
        <v>7820</v>
      </c>
      <c r="J8363" s="118" t="s">
        <v>7820</v>
      </c>
    </row>
    <row r="8364" spans="1:10" ht="12.75">
      <c r="A8364" s="118" t="s">
        <v>1468</v>
      </c>
      <c r="B8364" s="118" t="s">
        <v>9652</v>
      </c>
      <c r="C8364" s="118" t="b">
        <v>0</v>
      </c>
      <c r="D8364" s="118" t="e">
        <f t="shared" ca="1" si="1"/>
        <v>#NAME?</v>
      </c>
      <c r="E8364" s="118" t="s">
        <v>28764</v>
      </c>
      <c r="F8364" s="118" t="s">
        <v>28775</v>
      </c>
      <c r="G8364" s="118"/>
      <c r="H8364" s="118" t="s">
        <v>5607</v>
      </c>
      <c r="I8364" s="118" t="s">
        <v>7820</v>
      </c>
      <c r="J8364" s="118" t="s">
        <v>7820</v>
      </c>
    </row>
    <row r="8365" spans="1:10" ht="12.75">
      <c r="A8365" s="118" t="s">
        <v>873</v>
      </c>
      <c r="B8365" s="118" t="s">
        <v>28776</v>
      </c>
      <c r="C8365" s="118" t="b">
        <v>0</v>
      </c>
      <c r="D8365" s="118" t="e">
        <f t="shared" ca="1" si="1"/>
        <v>#NAME?</v>
      </c>
      <c r="E8365" s="118" t="s">
        <v>28764</v>
      </c>
      <c r="F8365" s="118" t="s">
        <v>28777</v>
      </c>
      <c r="G8365" s="118"/>
      <c r="H8365" s="118" t="s">
        <v>4831</v>
      </c>
      <c r="I8365" s="118" t="s">
        <v>7820</v>
      </c>
      <c r="J8365" s="118" t="s">
        <v>7820</v>
      </c>
    </row>
    <row r="8366" spans="1:10" ht="12.75">
      <c r="A8366" s="118" t="s">
        <v>2523</v>
      </c>
      <c r="B8366" s="118" t="s">
        <v>28778</v>
      </c>
      <c r="C8366" s="118" t="b">
        <v>0</v>
      </c>
      <c r="D8366" s="118" t="e">
        <f t="shared" ca="1" si="1"/>
        <v>#NAME?</v>
      </c>
      <c r="E8366" s="118" t="s">
        <v>28764</v>
      </c>
      <c r="F8366" s="118" t="s">
        <v>28779</v>
      </c>
      <c r="G8366" s="118"/>
      <c r="H8366" s="118" t="s">
        <v>5607</v>
      </c>
      <c r="I8366" s="118" t="s">
        <v>7820</v>
      </c>
      <c r="J8366" s="118" t="s">
        <v>7820</v>
      </c>
    </row>
    <row r="8367" spans="1:10" ht="12.75">
      <c r="A8367" s="118" t="s">
        <v>8730</v>
      </c>
      <c r="B8367" s="118" t="s">
        <v>28780</v>
      </c>
      <c r="C8367" s="118" t="b">
        <v>0</v>
      </c>
      <c r="D8367" s="118" t="e">
        <f t="shared" ca="1" si="1"/>
        <v>#NAME?</v>
      </c>
      <c r="E8367" s="118" t="s">
        <v>28764</v>
      </c>
      <c r="F8367" s="118" t="s">
        <v>28781</v>
      </c>
      <c r="G8367" s="118"/>
      <c r="H8367" s="118" t="s">
        <v>4640</v>
      </c>
      <c r="I8367" s="118" t="s">
        <v>7820</v>
      </c>
      <c r="J8367" s="118" t="s">
        <v>7820</v>
      </c>
    </row>
    <row r="8368" spans="1:10" ht="12.75">
      <c r="A8368" s="118" t="s">
        <v>27061</v>
      </c>
      <c r="B8368" s="118" t="s">
        <v>28782</v>
      </c>
      <c r="C8368" s="118" t="b">
        <v>0</v>
      </c>
      <c r="D8368" s="118" t="e">
        <f t="shared" ca="1" si="1"/>
        <v>#NAME?</v>
      </c>
      <c r="E8368" s="118" t="s">
        <v>28783</v>
      </c>
      <c r="F8368" s="118" t="s">
        <v>28784</v>
      </c>
      <c r="G8368" s="118"/>
      <c r="H8368" s="118" t="s">
        <v>4485</v>
      </c>
      <c r="I8368" s="118" t="s">
        <v>28785</v>
      </c>
      <c r="J8368" s="118" t="s">
        <v>22798</v>
      </c>
    </row>
    <row r="8369" spans="1:10" ht="12.75">
      <c r="A8369" s="118" t="s">
        <v>10711</v>
      </c>
      <c r="B8369" s="118" t="s">
        <v>28786</v>
      </c>
      <c r="C8369" s="118" t="b">
        <v>0</v>
      </c>
      <c r="D8369" s="118" t="e">
        <f t="shared" ca="1" si="1"/>
        <v>#NAME?</v>
      </c>
      <c r="E8369" s="118" t="s">
        <v>28783</v>
      </c>
      <c r="F8369" s="118" t="s">
        <v>28787</v>
      </c>
      <c r="G8369" s="118"/>
      <c r="H8369" s="118" t="s">
        <v>4485</v>
      </c>
      <c r="I8369" s="118" t="s">
        <v>28785</v>
      </c>
      <c r="J8369" s="118" t="s">
        <v>22798</v>
      </c>
    </row>
    <row r="8370" spans="1:10" ht="12.75">
      <c r="A8370" s="118" t="s">
        <v>814</v>
      </c>
      <c r="B8370" s="118" t="s">
        <v>21592</v>
      </c>
      <c r="C8370" s="118" t="b">
        <v>0</v>
      </c>
      <c r="D8370" s="118" t="e">
        <f t="shared" ca="1" si="1"/>
        <v>#NAME?</v>
      </c>
      <c r="E8370" s="118" t="s">
        <v>28788</v>
      </c>
      <c r="F8370" s="118" t="s">
        <v>28789</v>
      </c>
      <c r="G8370" s="118"/>
      <c r="H8370" s="118" t="s">
        <v>5273</v>
      </c>
      <c r="I8370" s="118" t="s">
        <v>14479</v>
      </c>
      <c r="J8370" s="118"/>
    </row>
    <row r="8371" spans="1:10" ht="12.75">
      <c r="A8371" s="118" t="s">
        <v>25945</v>
      </c>
      <c r="B8371" s="118" t="s">
        <v>28790</v>
      </c>
      <c r="C8371" s="118" t="b">
        <v>0</v>
      </c>
      <c r="D8371" s="118" t="e">
        <f t="shared" ca="1" si="1"/>
        <v>#NAME?</v>
      </c>
      <c r="E8371" s="118" t="s">
        <v>28791</v>
      </c>
      <c r="F8371" s="118" t="s">
        <v>28792</v>
      </c>
      <c r="G8371" s="118"/>
      <c r="H8371" s="118" t="s">
        <v>4485</v>
      </c>
      <c r="I8371" s="118" t="s">
        <v>7777</v>
      </c>
      <c r="J8371" s="118" t="s">
        <v>7636</v>
      </c>
    </row>
    <row r="8372" spans="1:10" ht="12.75">
      <c r="A8372" s="118" t="s">
        <v>28793</v>
      </c>
      <c r="B8372" s="118" t="s">
        <v>11125</v>
      </c>
      <c r="C8372" s="118" t="b">
        <v>0</v>
      </c>
      <c r="D8372" s="118" t="e">
        <f t="shared" ca="1" si="1"/>
        <v>#NAME?</v>
      </c>
      <c r="E8372" s="118" t="s">
        <v>28791</v>
      </c>
      <c r="F8372" s="118" t="s">
        <v>28794</v>
      </c>
      <c r="G8372" s="118"/>
      <c r="H8372" s="118" t="s">
        <v>8656</v>
      </c>
      <c r="I8372" s="118" t="s">
        <v>7777</v>
      </c>
      <c r="J8372" s="118" t="s">
        <v>7636</v>
      </c>
    </row>
    <row r="8373" spans="1:10" ht="12.75">
      <c r="A8373" s="118" t="s">
        <v>1666</v>
      </c>
      <c r="B8373" s="118" t="s">
        <v>28795</v>
      </c>
      <c r="C8373" s="118" t="b">
        <v>0</v>
      </c>
      <c r="D8373" s="118" t="e">
        <f t="shared" ca="1" si="1"/>
        <v>#NAME?</v>
      </c>
      <c r="E8373" s="118" t="s">
        <v>28791</v>
      </c>
      <c r="F8373" s="118" t="s">
        <v>28796</v>
      </c>
      <c r="G8373" s="118"/>
      <c r="H8373" s="118" t="s">
        <v>8656</v>
      </c>
      <c r="I8373" s="118" t="s">
        <v>7777</v>
      </c>
      <c r="J8373" s="118" t="s">
        <v>7636</v>
      </c>
    </row>
    <row r="8374" spans="1:10" ht="12.75">
      <c r="A8374" s="118" t="s">
        <v>989</v>
      </c>
      <c r="B8374" s="118" t="s">
        <v>28797</v>
      </c>
      <c r="C8374" s="118" t="b">
        <v>0</v>
      </c>
      <c r="D8374" s="118" t="e">
        <f t="shared" ca="1" si="1"/>
        <v>#NAME?</v>
      </c>
      <c r="E8374" s="118" t="s">
        <v>28798</v>
      </c>
      <c r="F8374" s="118" t="s">
        <v>28799</v>
      </c>
      <c r="G8374" s="118"/>
      <c r="H8374" s="118" t="s">
        <v>54</v>
      </c>
      <c r="I8374" s="118" t="s">
        <v>11586</v>
      </c>
      <c r="J8374" s="118" t="s">
        <v>7795</v>
      </c>
    </row>
    <row r="8375" spans="1:10" ht="12.75">
      <c r="A8375" s="118" t="s">
        <v>1666</v>
      </c>
      <c r="B8375" s="118" t="s">
        <v>28800</v>
      </c>
      <c r="C8375" s="118" t="b">
        <v>0</v>
      </c>
      <c r="D8375" s="118" t="e">
        <f t="shared" ca="1" si="1"/>
        <v>#NAME?</v>
      </c>
      <c r="E8375" s="118" t="s">
        <v>28798</v>
      </c>
      <c r="F8375" s="118" t="s">
        <v>28801</v>
      </c>
      <c r="G8375" s="118"/>
      <c r="H8375" s="118" t="s">
        <v>54</v>
      </c>
      <c r="I8375" s="118" t="s">
        <v>11586</v>
      </c>
      <c r="J8375" s="118" t="s">
        <v>7795</v>
      </c>
    </row>
    <row r="8376" spans="1:10" ht="12.75">
      <c r="A8376" s="118" t="s">
        <v>836</v>
      </c>
      <c r="B8376" s="118" t="s">
        <v>28802</v>
      </c>
      <c r="C8376" s="118" t="b">
        <v>0</v>
      </c>
      <c r="D8376" s="118" t="e">
        <f t="shared" ca="1" si="1"/>
        <v>#NAME?</v>
      </c>
      <c r="E8376" s="118" t="s">
        <v>28798</v>
      </c>
      <c r="F8376" s="118" t="s">
        <v>28803</v>
      </c>
      <c r="G8376" s="118"/>
      <c r="H8376" s="118" t="s">
        <v>5607</v>
      </c>
      <c r="I8376" s="118" t="s">
        <v>11586</v>
      </c>
      <c r="J8376" s="118" t="s">
        <v>7795</v>
      </c>
    </row>
    <row r="8377" spans="1:10" ht="12.75">
      <c r="A8377" s="118" t="s">
        <v>28804</v>
      </c>
      <c r="B8377" s="118" t="s">
        <v>8550</v>
      </c>
      <c r="C8377" s="118" t="b">
        <v>0</v>
      </c>
      <c r="D8377" s="118" t="e">
        <f t="shared" ca="1" si="1"/>
        <v>#NAME?</v>
      </c>
      <c r="E8377" s="118" t="s">
        <v>28805</v>
      </c>
      <c r="F8377" s="118" t="s">
        <v>28806</v>
      </c>
      <c r="G8377" s="118"/>
      <c r="H8377" s="118" t="s">
        <v>5273</v>
      </c>
      <c r="I8377" s="118" t="s">
        <v>10545</v>
      </c>
      <c r="J8377" s="118" t="s">
        <v>7756</v>
      </c>
    </row>
    <row r="8378" spans="1:10" ht="12.75">
      <c r="A8378" s="118" t="s">
        <v>8651</v>
      </c>
      <c r="B8378" s="118" t="s">
        <v>12547</v>
      </c>
      <c r="C8378" s="118" t="b">
        <v>0</v>
      </c>
      <c r="D8378" s="118" t="e">
        <f t="shared" ca="1" si="1"/>
        <v>#NAME?</v>
      </c>
      <c r="E8378" s="118" t="s">
        <v>28807</v>
      </c>
      <c r="F8378" s="118" t="s">
        <v>28808</v>
      </c>
      <c r="G8378" s="118"/>
      <c r="H8378" s="118" t="s">
        <v>4305</v>
      </c>
      <c r="I8378" s="118" t="s">
        <v>7820</v>
      </c>
      <c r="J8378" s="118" t="s">
        <v>7820</v>
      </c>
    </row>
    <row r="8379" spans="1:10" ht="12.75">
      <c r="A8379" s="118" t="s">
        <v>2013</v>
      </c>
      <c r="B8379" s="118" t="s">
        <v>28809</v>
      </c>
      <c r="C8379" s="118" t="b">
        <v>0</v>
      </c>
      <c r="D8379" s="118" t="e">
        <f t="shared" ca="1" si="1"/>
        <v>#NAME?</v>
      </c>
      <c r="E8379" s="118" t="s">
        <v>28807</v>
      </c>
      <c r="F8379" s="118" t="s">
        <v>28810</v>
      </c>
      <c r="G8379" s="118"/>
      <c r="H8379" s="118" t="s">
        <v>4305</v>
      </c>
      <c r="I8379" s="118" t="s">
        <v>7820</v>
      </c>
      <c r="J8379" s="118" t="s">
        <v>7820</v>
      </c>
    </row>
    <row r="8380" spans="1:10" ht="12.75">
      <c r="A8380" s="118" t="s">
        <v>15067</v>
      </c>
      <c r="B8380" s="118" t="s">
        <v>28811</v>
      </c>
      <c r="C8380" s="118" t="b">
        <v>0</v>
      </c>
      <c r="D8380" s="118" t="e">
        <f t="shared" ca="1" si="1"/>
        <v>#NAME?</v>
      </c>
      <c r="E8380" s="118" t="s">
        <v>28807</v>
      </c>
      <c r="F8380" s="118" t="s">
        <v>28812</v>
      </c>
      <c r="G8380" s="118"/>
      <c r="H8380" s="118" t="s">
        <v>4305</v>
      </c>
      <c r="I8380" s="118" t="s">
        <v>7820</v>
      </c>
      <c r="J8380" s="118" t="s">
        <v>7820</v>
      </c>
    </row>
    <row r="8381" spans="1:10" ht="12.75">
      <c r="A8381" s="118" t="s">
        <v>28813</v>
      </c>
      <c r="B8381" s="118" t="s">
        <v>28814</v>
      </c>
      <c r="C8381" s="118" t="b">
        <v>0</v>
      </c>
      <c r="D8381" s="118" t="e">
        <f t="shared" ca="1" si="1"/>
        <v>#NAME?</v>
      </c>
      <c r="E8381" s="118" t="s">
        <v>28815</v>
      </c>
      <c r="F8381" s="118" t="s">
        <v>28816</v>
      </c>
      <c r="G8381" s="118"/>
      <c r="H8381" s="118" t="s">
        <v>5607</v>
      </c>
      <c r="I8381" s="118" t="s">
        <v>11761</v>
      </c>
      <c r="J8381" s="118" t="s">
        <v>11762</v>
      </c>
    </row>
    <row r="8382" spans="1:10" ht="12.75">
      <c r="A8382" s="118" t="s">
        <v>8889</v>
      </c>
      <c r="B8382" s="118" t="s">
        <v>15247</v>
      </c>
      <c r="C8382" s="118" t="b">
        <v>0</v>
      </c>
      <c r="D8382" s="118" t="e">
        <f t="shared" ca="1" si="1"/>
        <v>#NAME?</v>
      </c>
      <c r="E8382" s="118" t="s">
        <v>28817</v>
      </c>
      <c r="F8382" s="118" t="s">
        <v>28818</v>
      </c>
      <c r="G8382" s="118"/>
      <c r="H8382" s="118" t="s">
        <v>4276</v>
      </c>
      <c r="I8382" s="118" t="s">
        <v>9659</v>
      </c>
      <c r="J8382" s="118" t="s">
        <v>9660</v>
      </c>
    </row>
    <row r="8383" spans="1:10" ht="12.75">
      <c r="A8383" s="118" t="s">
        <v>2589</v>
      </c>
      <c r="B8383" s="118" t="s">
        <v>28819</v>
      </c>
      <c r="C8383" s="118" t="b">
        <v>0</v>
      </c>
      <c r="D8383" s="118" t="e">
        <f t="shared" ca="1" si="1"/>
        <v>#NAME?</v>
      </c>
      <c r="E8383" s="118" t="s">
        <v>28817</v>
      </c>
      <c r="F8383" s="118" t="s">
        <v>28820</v>
      </c>
      <c r="G8383" s="118"/>
      <c r="H8383" s="118" t="s">
        <v>5607</v>
      </c>
      <c r="I8383" s="118" t="s">
        <v>9659</v>
      </c>
      <c r="J8383" s="118" t="s">
        <v>9660</v>
      </c>
    </row>
    <row r="8384" spans="1:10" ht="12.75">
      <c r="A8384" s="118" t="s">
        <v>25048</v>
      </c>
      <c r="B8384" s="118" t="s">
        <v>28821</v>
      </c>
      <c r="C8384" s="118" t="b">
        <v>0</v>
      </c>
      <c r="D8384" s="118" t="e">
        <f t="shared" ca="1" si="1"/>
        <v>#NAME?</v>
      </c>
      <c r="E8384" s="118" t="s">
        <v>28817</v>
      </c>
      <c r="F8384" s="118" t="s">
        <v>28822</v>
      </c>
      <c r="G8384" s="118"/>
      <c r="H8384" s="118" t="s">
        <v>5607</v>
      </c>
      <c r="I8384" s="118" t="s">
        <v>9659</v>
      </c>
      <c r="J8384" s="118" t="s">
        <v>9660</v>
      </c>
    </row>
    <row r="8385" spans="1:10" ht="12.75">
      <c r="A8385" s="118" t="s">
        <v>846</v>
      </c>
      <c r="B8385" s="118" t="s">
        <v>28823</v>
      </c>
      <c r="C8385" s="118" t="b">
        <v>0</v>
      </c>
      <c r="D8385" s="118" t="e">
        <f t="shared" ca="1" si="1"/>
        <v>#NAME?</v>
      </c>
      <c r="E8385" s="118" t="s">
        <v>28817</v>
      </c>
      <c r="F8385" s="118" t="s">
        <v>28824</v>
      </c>
      <c r="G8385" s="118"/>
      <c r="H8385" s="118" t="s">
        <v>4831</v>
      </c>
      <c r="I8385" s="118" t="s">
        <v>9659</v>
      </c>
      <c r="J8385" s="118" t="s">
        <v>9660</v>
      </c>
    </row>
    <row r="8386" spans="1:10" ht="12.75">
      <c r="A8386" s="118" t="s">
        <v>836</v>
      </c>
      <c r="B8386" s="118" t="s">
        <v>28825</v>
      </c>
      <c r="C8386" s="118" t="b">
        <v>0</v>
      </c>
      <c r="D8386" s="118" t="e">
        <f t="shared" ca="1" si="1"/>
        <v>#NAME?</v>
      </c>
      <c r="E8386" s="118" t="s">
        <v>28817</v>
      </c>
      <c r="F8386" s="118" t="s">
        <v>28826</v>
      </c>
      <c r="G8386" s="118"/>
      <c r="H8386" s="118" t="s">
        <v>4831</v>
      </c>
      <c r="I8386" s="118" t="s">
        <v>9659</v>
      </c>
      <c r="J8386" s="118" t="s">
        <v>9660</v>
      </c>
    </row>
    <row r="8387" spans="1:10" ht="12.75">
      <c r="A8387" s="118" t="s">
        <v>2268</v>
      </c>
      <c r="B8387" s="118" t="s">
        <v>19349</v>
      </c>
      <c r="C8387" s="118" t="b">
        <v>0</v>
      </c>
      <c r="D8387" s="118" t="e">
        <f t="shared" ca="1" si="1"/>
        <v>#NAME?</v>
      </c>
      <c r="E8387" s="118" t="s">
        <v>28817</v>
      </c>
      <c r="F8387" s="118" t="s">
        <v>28827</v>
      </c>
      <c r="G8387" s="118"/>
      <c r="H8387" s="118" t="s">
        <v>4276</v>
      </c>
      <c r="I8387" s="118" t="s">
        <v>9659</v>
      </c>
      <c r="J8387" s="118" t="s">
        <v>9660</v>
      </c>
    </row>
    <row r="8388" spans="1:10" ht="12.75">
      <c r="A8388" s="118" t="s">
        <v>19301</v>
      </c>
      <c r="B8388" s="118" t="s">
        <v>28828</v>
      </c>
      <c r="C8388" s="118" t="b">
        <v>0</v>
      </c>
      <c r="D8388" s="118" t="e">
        <f t="shared" ca="1" si="1"/>
        <v>#NAME?</v>
      </c>
      <c r="E8388" s="118" t="s">
        <v>28817</v>
      </c>
      <c r="F8388" s="118" t="s">
        <v>28829</v>
      </c>
      <c r="G8388" s="118"/>
      <c r="H8388" s="118" t="s">
        <v>22079</v>
      </c>
      <c r="I8388" s="118" t="s">
        <v>9659</v>
      </c>
      <c r="J8388" s="118" t="s">
        <v>9660</v>
      </c>
    </row>
    <row r="8389" spans="1:10" ht="12.75">
      <c r="A8389" s="118" t="s">
        <v>1872</v>
      </c>
      <c r="B8389" s="118" t="s">
        <v>28830</v>
      </c>
      <c r="C8389" s="118" t="b">
        <v>0</v>
      </c>
      <c r="D8389" s="118" t="e">
        <f t="shared" ca="1" si="1"/>
        <v>#NAME?</v>
      </c>
      <c r="E8389" s="118" t="s">
        <v>28817</v>
      </c>
      <c r="F8389" s="118" t="s">
        <v>28831</v>
      </c>
      <c r="G8389" s="118"/>
      <c r="H8389" s="118" t="s">
        <v>4831</v>
      </c>
      <c r="I8389" s="118" t="s">
        <v>9659</v>
      </c>
      <c r="J8389" s="118" t="s">
        <v>9660</v>
      </c>
    </row>
    <row r="8390" spans="1:10" ht="12.75">
      <c r="A8390" s="118" t="s">
        <v>2135</v>
      </c>
      <c r="B8390" s="118" t="s">
        <v>28832</v>
      </c>
      <c r="C8390" s="118" t="b">
        <v>0</v>
      </c>
      <c r="D8390" s="118" t="e">
        <f t="shared" ca="1" si="1"/>
        <v>#NAME?</v>
      </c>
      <c r="E8390" s="118" t="s">
        <v>28817</v>
      </c>
      <c r="F8390" s="118" t="s">
        <v>28833</v>
      </c>
      <c r="G8390" s="118"/>
      <c r="H8390" s="118" t="s">
        <v>4276</v>
      </c>
      <c r="I8390" s="118" t="s">
        <v>9659</v>
      </c>
      <c r="J8390" s="118" t="s">
        <v>9660</v>
      </c>
    </row>
    <row r="8391" spans="1:10" ht="12.75">
      <c r="A8391" s="118" t="s">
        <v>862</v>
      </c>
      <c r="B8391" s="118" t="s">
        <v>18738</v>
      </c>
      <c r="C8391" s="118" t="b">
        <v>0</v>
      </c>
      <c r="D8391" s="118" t="e">
        <f t="shared" ca="1" si="1"/>
        <v>#NAME?</v>
      </c>
      <c r="E8391" s="118" t="s">
        <v>28817</v>
      </c>
      <c r="F8391" s="118" t="s">
        <v>28834</v>
      </c>
      <c r="G8391" s="118"/>
      <c r="H8391" s="118" t="s">
        <v>5607</v>
      </c>
      <c r="I8391" s="118" t="s">
        <v>9659</v>
      </c>
      <c r="J8391" s="118" t="s">
        <v>9660</v>
      </c>
    </row>
    <row r="8392" spans="1:10" ht="12.75">
      <c r="A8392" s="118" t="s">
        <v>995</v>
      </c>
      <c r="B8392" s="118" t="s">
        <v>10116</v>
      </c>
      <c r="C8392" s="118" t="b">
        <v>0</v>
      </c>
      <c r="D8392" s="118" t="e">
        <f t="shared" ca="1" si="1"/>
        <v>#NAME?</v>
      </c>
      <c r="E8392" s="118" t="s">
        <v>28817</v>
      </c>
      <c r="F8392" s="118" t="s">
        <v>28835</v>
      </c>
      <c r="G8392" s="118"/>
      <c r="H8392" s="118" t="s">
        <v>8656</v>
      </c>
      <c r="I8392" s="118" t="s">
        <v>9659</v>
      </c>
      <c r="J8392" s="118" t="s">
        <v>9660</v>
      </c>
    </row>
    <row r="8393" spans="1:10" ht="12.75">
      <c r="A8393" s="118" t="s">
        <v>8748</v>
      </c>
      <c r="B8393" s="118" t="s">
        <v>1812</v>
      </c>
      <c r="C8393" s="118" t="b">
        <v>0</v>
      </c>
      <c r="D8393" s="118" t="e">
        <f t="shared" ca="1" si="1"/>
        <v>#NAME?</v>
      </c>
      <c r="E8393" s="118" t="s">
        <v>28836</v>
      </c>
      <c r="F8393" s="118" t="s">
        <v>28837</v>
      </c>
      <c r="G8393" s="118"/>
      <c r="H8393" s="118" t="s">
        <v>15701</v>
      </c>
      <c r="I8393" s="118" t="s">
        <v>7820</v>
      </c>
      <c r="J8393" s="118" t="s">
        <v>7820</v>
      </c>
    </row>
    <row r="8394" spans="1:10" ht="12.75">
      <c r="A8394" s="118" t="s">
        <v>1026</v>
      </c>
      <c r="B8394" s="118" t="s">
        <v>18142</v>
      </c>
      <c r="C8394" s="118" t="b">
        <v>0</v>
      </c>
      <c r="D8394" s="118" t="e">
        <f t="shared" ca="1" si="1"/>
        <v>#NAME?</v>
      </c>
      <c r="E8394" s="118" t="s">
        <v>28836</v>
      </c>
      <c r="F8394" s="118" t="s">
        <v>28838</v>
      </c>
      <c r="G8394" s="118"/>
      <c r="H8394" s="118" t="s">
        <v>7611</v>
      </c>
      <c r="I8394" s="118" t="s">
        <v>7820</v>
      </c>
      <c r="J8394" s="118" t="s">
        <v>7820</v>
      </c>
    </row>
    <row r="8395" spans="1:10" ht="12.75">
      <c r="A8395" s="118" t="s">
        <v>1081</v>
      </c>
      <c r="B8395" s="118" t="s">
        <v>28839</v>
      </c>
      <c r="C8395" s="118" t="b">
        <v>0</v>
      </c>
      <c r="D8395" s="118" t="e">
        <f t="shared" ca="1" si="1"/>
        <v>#NAME?</v>
      </c>
      <c r="E8395" s="118" t="s">
        <v>28836</v>
      </c>
      <c r="F8395" s="118" t="s">
        <v>28840</v>
      </c>
      <c r="G8395" s="118"/>
      <c r="H8395" s="118" t="s">
        <v>4831</v>
      </c>
      <c r="I8395" s="118" t="s">
        <v>7820</v>
      </c>
      <c r="J8395" s="118" t="s">
        <v>7820</v>
      </c>
    </row>
    <row r="8396" spans="1:10" ht="12.75">
      <c r="A8396" s="118" t="s">
        <v>1004</v>
      </c>
      <c r="B8396" s="118" t="s">
        <v>28841</v>
      </c>
      <c r="C8396" s="118" t="b">
        <v>0</v>
      </c>
      <c r="D8396" s="118" t="e">
        <f t="shared" ca="1" si="1"/>
        <v>#NAME?</v>
      </c>
      <c r="E8396" s="118" t="s">
        <v>28836</v>
      </c>
      <c r="F8396" s="118" t="s">
        <v>28842</v>
      </c>
      <c r="G8396" s="118"/>
      <c r="H8396" s="118" t="s">
        <v>15701</v>
      </c>
      <c r="I8396" s="118" t="s">
        <v>7820</v>
      </c>
      <c r="J8396" s="118" t="s">
        <v>7820</v>
      </c>
    </row>
    <row r="8397" spans="1:10" ht="12.75">
      <c r="A8397" s="118" t="s">
        <v>13128</v>
      </c>
      <c r="B8397" s="118" t="s">
        <v>28843</v>
      </c>
      <c r="C8397" s="118" t="b">
        <v>0</v>
      </c>
      <c r="D8397" s="118" t="e">
        <f t="shared" ca="1" si="1"/>
        <v>#NAME?</v>
      </c>
      <c r="E8397" s="118" t="s">
        <v>28844</v>
      </c>
      <c r="F8397" s="118" t="s">
        <v>28845</v>
      </c>
      <c r="G8397" s="118"/>
      <c r="H8397" s="118" t="s">
        <v>28846</v>
      </c>
      <c r="I8397" s="118" t="s">
        <v>9767</v>
      </c>
      <c r="J8397" s="118" t="s">
        <v>9768</v>
      </c>
    </row>
    <row r="8398" spans="1:10" ht="12.75">
      <c r="A8398" s="118" t="s">
        <v>21255</v>
      </c>
      <c r="B8398" s="118" t="s">
        <v>9085</v>
      </c>
      <c r="C8398" s="118" t="b">
        <v>0</v>
      </c>
      <c r="D8398" s="118" t="e">
        <f t="shared" ca="1" si="1"/>
        <v>#NAME?</v>
      </c>
      <c r="E8398" s="118" t="s">
        <v>28844</v>
      </c>
      <c r="F8398" s="118" t="s">
        <v>28847</v>
      </c>
      <c r="G8398" s="118"/>
      <c r="H8398" s="118" t="s">
        <v>15105</v>
      </c>
      <c r="I8398" s="118" t="s">
        <v>9767</v>
      </c>
      <c r="J8398" s="118" t="s">
        <v>9768</v>
      </c>
    </row>
    <row r="8399" spans="1:10" ht="12.75">
      <c r="A8399" s="118" t="s">
        <v>18577</v>
      </c>
      <c r="B8399" s="118" t="s">
        <v>28848</v>
      </c>
      <c r="C8399" s="118" t="b">
        <v>0</v>
      </c>
      <c r="D8399" s="118" t="e">
        <f t="shared" ca="1" si="1"/>
        <v>#NAME?</v>
      </c>
      <c r="E8399" s="118" t="s">
        <v>28849</v>
      </c>
      <c r="F8399" s="118" t="s">
        <v>28850</v>
      </c>
      <c r="G8399" s="118"/>
      <c r="H8399" s="118" t="s">
        <v>54</v>
      </c>
      <c r="I8399" s="118" t="s">
        <v>9131</v>
      </c>
      <c r="J8399" s="118" t="s">
        <v>7622</v>
      </c>
    </row>
    <row r="8400" spans="1:10" ht="12.75">
      <c r="A8400" s="118" t="s">
        <v>28495</v>
      </c>
      <c r="B8400" s="118" t="s">
        <v>28851</v>
      </c>
      <c r="C8400" s="118" t="b">
        <v>0</v>
      </c>
      <c r="D8400" s="118" t="e">
        <f t="shared" ca="1" si="1"/>
        <v>#NAME?</v>
      </c>
      <c r="E8400" s="118" t="s">
        <v>28849</v>
      </c>
      <c r="F8400" s="118" t="s">
        <v>28852</v>
      </c>
      <c r="G8400" s="118"/>
      <c r="H8400" s="118" t="s">
        <v>54</v>
      </c>
      <c r="I8400" s="118" t="s">
        <v>9131</v>
      </c>
      <c r="J8400" s="118" t="s">
        <v>7622</v>
      </c>
    </row>
    <row r="8401" spans="1:10" ht="12.75">
      <c r="A8401" s="118" t="s">
        <v>10606</v>
      </c>
      <c r="B8401" s="118" t="s">
        <v>28853</v>
      </c>
      <c r="C8401" s="118" t="b">
        <v>0</v>
      </c>
      <c r="D8401" s="118" t="e">
        <f t="shared" ca="1" si="1"/>
        <v>#NAME?</v>
      </c>
      <c r="E8401" s="118" t="s">
        <v>28854</v>
      </c>
      <c r="F8401" s="118" t="s">
        <v>28855</v>
      </c>
      <c r="G8401" s="118"/>
      <c r="H8401" s="118" t="s">
        <v>4278</v>
      </c>
      <c r="I8401" s="118" t="s">
        <v>28856</v>
      </c>
      <c r="J8401" s="118" t="s">
        <v>7622</v>
      </c>
    </row>
    <row r="8402" spans="1:10" ht="12.75">
      <c r="A8402" s="118" t="s">
        <v>1666</v>
      </c>
      <c r="B8402" s="118" t="s">
        <v>15639</v>
      </c>
      <c r="C8402" s="118" t="b">
        <v>0</v>
      </c>
      <c r="D8402" s="118" t="e">
        <f t="shared" ca="1" si="1"/>
        <v>#NAME?</v>
      </c>
      <c r="E8402" s="118" t="s">
        <v>28857</v>
      </c>
      <c r="F8402" s="118" t="s">
        <v>28858</v>
      </c>
      <c r="G8402" s="118"/>
      <c r="H8402" s="118" t="s">
        <v>4278</v>
      </c>
      <c r="I8402" s="118" t="s">
        <v>8883</v>
      </c>
      <c r="J8402" s="118"/>
    </row>
    <row r="8403" spans="1:10" ht="12.75">
      <c r="A8403" s="118" t="s">
        <v>846</v>
      </c>
      <c r="B8403" s="118" t="s">
        <v>15639</v>
      </c>
      <c r="C8403" s="118" t="b">
        <v>0</v>
      </c>
      <c r="D8403" s="118" t="e">
        <f t="shared" ca="1" si="1"/>
        <v>#NAME?</v>
      </c>
      <c r="E8403" s="118" t="s">
        <v>28857</v>
      </c>
      <c r="F8403" s="118" t="s">
        <v>28859</v>
      </c>
      <c r="G8403" s="118"/>
      <c r="H8403" s="118" t="s">
        <v>54</v>
      </c>
      <c r="I8403" s="118" t="s">
        <v>8883</v>
      </c>
      <c r="J8403" s="118"/>
    </row>
    <row r="8404" spans="1:10" ht="12.75">
      <c r="A8404" s="118" t="s">
        <v>798</v>
      </c>
      <c r="B8404" s="118" t="s">
        <v>10031</v>
      </c>
      <c r="C8404" s="118" t="b">
        <v>0</v>
      </c>
      <c r="D8404" s="118" t="e">
        <f t="shared" ca="1" si="1"/>
        <v>#NAME?</v>
      </c>
      <c r="E8404" s="118" t="s">
        <v>28857</v>
      </c>
      <c r="F8404" s="118" t="s">
        <v>28860</v>
      </c>
      <c r="G8404" s="118"/>
      <c r="H8404" s="118" t="s">
        <v>8144</v>
      </c>
      <c r="I8404" s="118" t="s">
        <v>9131</v>
      </c>
      <c r="J8404" s="118" t="s">
        <v>7622</v>
      </c>
    </row>
    <row r="8405" spans="1:10" ht="12.75">
      <c r="A8405" s="118" t="s">
        <v>2523</v>
      </c>
      <c r="B8405" s="118" t="s">
        <v>28861</v>
      </c>
      <c r="C8405" s="118" t="b">
        <v>0</v>
      </c>
      <c r="D8405" s="118" t="e">
        <f t="shared" ca="1" si="1"/>
        <v>#NAME?</v>
      </c>
      <c r="E8405" s="118" t="s">
        <v>28857</v>
      </c>
      <c r="F8405" s="118" t="s">
        <v>28862</v>
      </c>
      <c r="G8405" s="118"/>
      <c r="H8405" s="118" t="s">
        <v>4872</v>
      </c>
      <c r="I8405" s="118" t="s">
        <v>8883</v>
      </c>
      <c r="J8405" s="118"/>
    </row>
    <row r="8406" spans="1:10" ht="12.75">
      <c r="A8406" s="118" t="s">
        <v>8090</v>
      </c>
      <c r="B8406" s="118" t="s">
        <v>18239</v>
      </c>
      <c r="C8406" s="118" t="b">
        <v>0</v>
      </c>
      <c r="D8406" s="118" t="e">
        <f t="shared" ca="1" si="1"/>
        <v>#NAME?</v>
      </c>
      <c r="E8406" s="118" t="s">
        <v>28863</v>
      </c>
      <c r="F8406" s="118" t="s">
        <v>28864</v>
      </c>
      <c r="G8406" s="118"/>
      <c r="H8406" s="118" t="s">
        <v>4278</v>
      </c>
      <c r="I8406" s="118" t="s">
        <v>13101</v>
      </c>
      <c r="J8406" s="118"/>
    </row>
    <row r="8407" spans="1:10" ht="12.75">
      <c r="A8407" s="118" t="s">
        <v>1737</v>
      </c>
      <c r="B8407" s="118" t="s">
        <v>28865</v>
      </c>
      <c r="C8407" s="118" t="b">
        <v>0</v>
      </c>
      <c r="D8407" s="118" t="e">
        <f t="shared" ca="1" si="1"/>
        <v>#NAME?</v>
      </c>
      <c r="E8407" s="118" t="s">
        <v>28863</v>
      </c>
      <c r="F8407" s="118" t="s">
        <v>28866</v>
      </c>
      <c r="G8407" s="118"/>
      <c r="H8407" s="118" t="s">
        <v>54</v>
      </c>
      <c r="I8407" s="118" t="s">
        <v>13101</v>
      </c>
      <c r="J8407" s="118"/>
    </row>
    <row r="8408" spans="1:10" ht="12.75">
      <c r="A8408" s="118" t="s">
        <v>7872</v>
      </c>
      <c r="B8408" s="118" t="s">
        <v>28867</v>
      </c>
      <c r="C8408" s="118" t="b">
        <v>0</v>
      </c>
      <c r="D8408" s="118" t="e">
        <f t="shared" ca="1" si="1"/>
        <v>#NAME?</v>
      </c>
      <c r="E8408" s="118" t="s">
        <v>28863</v>
      </c>
      <c r="F8408" s="118" t="s">
        <v>28868</v>
      </c>
      <c r="G8408" s="118"/>
      <c r="H8408" s="118" t="s">
        <v>4278</v>
      </c>
      <c r="I8408" s="118" t="s">
        <v>13101</v>
      </c>
      <c r="J8408" s="118"/>
    </row>
    <row r="8409" spans="1:10" ht="12.75">
      <c r="A8409" s="118" t="s">
        <v>28869</v>
      </c>
      <c r="B8409" s="118" t="s">
        <v>10119</v>
      </c>
      <c r="C8409" s="118" t="b">
        <v>0</v>
      </c>
      <c r="D8409" s="118" t="e">
        <f t="shared" ca="1" si="1"/>
        <v>#NAME?</v>
      </c>
      <c r="E8409" s="118" t="s">
        <v>28870</v>
      </c>
      <c r="F8409" s="118" t="s">
        <v>28871</v>
      </c>
      <c r="G8409" s="118"/>
      <c r="H8409" s="118" t="s">
        <v>4276</v>
      </c>
      <c r="I8409" s="118" t="s">
        <v>9240</v>
      </c>
      <c r="J8409" s="118" t="s">
        <v>9241</v>
      </c>
    </row>
    <row r="8410" spans="1:10" ht="12.75">
      <c r="A8410" s="118" t="s">
        <v>28872</v>
      </c>
      <c r="B8410" s="118" t="s">
        <v>28873</v>
      </c>
      <c r="C8410" s="118" t="b">
        <v>0</v>
      </c>
      <c r="D8410" s="118" t="e">
        <f t="shared" ca="1" si="1"/>
        <v>#NAME?</v>
      </c>
      <c r="E8410" s="118" t="s">
        <v>28870</v>
      </c>
      <c r="F8410" s="118" t="s">
        <v>28874</v>
      </c>
      <c r="G8410" s="118"/>
      <c r="H8410" s="118" t="s">
        <v>4276</v>
      </c>
      <c r="I8410" s="118" t="s">
        <v>9240</v>
      </c>
      <c r="J8410" s="118" t="s">
        <v>9241</v>
      </c>
    </row>
    <row r="8411" spans="1:10" ht="12.75">
      <c r="A8411" s="118" t="s">
        <v>8422</v>
      </c>
      <c r="B8411" s="118" t="s">
        <v>28875</v>
      </c>
      <c r="C8411" s="118" t="b">
        <v>0</v>
      </c>
      <c r="D8411" s="118" t="e">
        <f t="shared" ca="1" si="1"/>
        <v>#NAME?</v>
      </c>
      <c r="E8411" s="118" t="s">
        <v>28876</v>
      </c>
      <c r="F8411" s="118" t="s">
        <v>28877</v>
      </c>
      <c r="G8411" s="118"/>
      <c r="H8411" s="118" t="s">
        <v>54</v>
      </c>
      <c r="I8411" s="118" t="s">
        <v>28878</v>
      </c>
      <c r="J8411" s="118" t="s">
        <v>8702</v>
      </c>
    </row>
    <row r="8412" spans="1:10" ht="12.75">
      <c r="A8412" s="118" t="s">
        <v>846</v>
      </c>
      <c r="B8412" s="118" t="s">
        <v>12917</v>
      </c>
      <c r="C8412" s="118" t="b">
        <v>0</v>
      </c>
      <c r="D8412" s="118" t="e">
        <f t="shared" ca="1" si="1"/>
        <v>#NAME?</v>
      </c>
      <c r="E8412" s="118" t="s">
        <v>28876</v>
      </c>
      <c r="F8412" s="118" t="s">
        <v>28879</v>
      </c>
      <c r="G8412" s="118"/>
      <c r="H8412" s="118" t="s">
        <v>5064</v>
      </c>
      <c r="I8412" s="118" t="s">
        <v>28878</v>
      </c>
      <c r="J8412" s="118" t="s">
        <v>8702</v>
      </c>
    </row>
    <row r="8413" spans="1:10" ht="12.75">
      <c r="A8413" s="118" t="s">
        <v>11213</v>
      </c>
      <c r="B8413" s="118" t="s">
        <v>2664</v>
      </c>
      <c r="C8413" s="118" t="b">
        <v>0</v>
      </c>
      <c r="D8413" s="118" t="e">
        <f t="shared" ca="1" si="1"/>
        <v>#NAME?</v>
      </c>
      <c r="E8413" s="118" t="s">
        <v>28880</v>
      </c>
      <c r="F8413" s="118" t="s">
        <v>28881</v>
      </c>
      <c r="G8413" s="118"/>
      <c r="H8413" s="118" t="s">
        <v>4278</v>
      </c>
      <c r="I8413" s="118" t="s">
        <v>3131</v>
      </c>
      <c r="J8413" s="118" t="s">
        <v>7622</v>
      </c>
    </row>
    <row r="8414" spans="1:10" ht="12.75">
      <c r="A8414" s="118" t="s">
        <v>2306</v>
      </c>
      <c r="B8414" s="118" t="s">
        <v>28882</v>
      </c>
      <c r="C8414" s="118" t="b">
        <v>0</v>
      </c>
      <c r="D8414" s="118" t="e">
        <f t="shared" ca="1" si="1"/>
        <v>#NAME?</v>
      </c>
      <c r="E8414" s="118" t="s">
        <v>28883</v>
      </c>
      <c r="F8414" s="118" t="s">
        <v>28884</v>
      </c>
      <c r="G8414" s="118"/>
      <c r="H8414" s="118" t="s">
        <v>7611</v>
      </c>
      <c r="I8414" s="118" t="s">
        <v>15914</v>
      </c>
      <c r="J8414" s="118" t="s">
        <v>7622</v>
      </c>
    </row>
    <row r="8415" spans="1:10" ht="12.75">
      <c r="A8415" s="118" t="s">
        <v>1666</v>
      </c>
      <c r="B8415" s="118" t="s">
        <v>2057</v>
      </c>
      <c r="C8415" s="118" t="b">
        <v>0</v>
      </c>
      <c r="D8415" s="118" t="e">
        <f t="shared" ca="1" si="1"/>
        <v>#NAME?</v>
      </c>
      <c r="E8415" s="118" t="s">
        <v>28883</v>
      </c>
      <c r="F8415" s="118" t="s">
        <v>28885</v>
      </c>
      <c r="G8415" s="118"/>
      <c r="H8415" s="118" t="s">
        <v>4278</v>
      </c>
      <c r="I8415" s="118" t="s">
        <v>15914</v>
      </c>
      <c r="J8415" s="118" t="s">
        <v>7622</v>
      </c>
    </row>
    <row r="8416" spans="1:10" ht="12.75">
      <c r="A8416" s="118" t="s">
        <v>28886</v>
      </c>
      <c r="B8416" s="118" t="s">
        <v>28887</v>
      </c>
      <c r="C8416" s="118" t="b">
        <v>0</v>
      </c>
      <c r="D8416" s="118" t="e">
        <f t="shared" ca="1" si="1"/>
        <v>#NAME?</v>
      </c>
      <c r="E8416" s="118" t="s">
        <v>28883</v>
      </c>
      <c r="F8416" s="118" t="s">
        <v>28888</v>
      </c>
      <c r="G8416" s="118"/>
      <c r="H8416" s="118" t="s">
        <v>4278</v>
      </c>
      <c r="I8416" s="118" t="s">
        <v>15914</v>
      </c>
      <c r="J8416" s="118" t="s">
        <v>7622</v>
      </c>
    </row>
    <row r="8417" spans="1:10" ht="12.75">
      <c r="A8417" s="118" t="s">
        <v>1069</v>
      </c>
      <c r="B8417" s="118" t="s">
        <v>28889</v>
      </c>
      <c r="C8417" s="118" t="b">
        <v>0</v>
      </c>
      <c r="D8417" s="118" t="e">
        <f t="shared" ca="1" si="1"/>
        <v>#NAME?</v>
      </c>
      <c r="E8417" s="118" t="s">
        <v>28883</v>
      </c>
      <c r="F8417" s="118" t="s">
        <v>28890</v>
      </c>
      <c r="G8417" s="118"/>
      <c r="H8417" s="118" t="s">
        <v>4278</v>
      </c>
      <c r="I8417" s="118" t="s">
        <v>15914</v>
      </c>
      <c r="J8417" s="118" t="s">
        <v>7622</v>
      </c>
    </row>
    <row r="8418" spans="1:10" ht="12.75">
      <c r="A8418" s="118" t="s">
        <v>8730</v>
      </c>
      <c r="B8418" s="118" t="s">
        <v>8584</v>
      </c>
      <c r="C8418" s="118" t="b">
        <v>0</v>
      </c>
      <c r="D8418" s="118" t="e">
        <f t="shared" ca="1" si="1"/>
        <v>#NAME?</v>
      </c>
      <c r="E8418" s="118" t="s">
        <v>28883</v>
      </c>
      <c r="F8418" s="118" t="s">
        <v>28891</v>
      </c>
      <c r="G8418" s="118"/>
      <c r="H8418" s="118" t="s">
        <v>4278</v>
      </c>
      <c r="I8418" s="118" t="s">
        <v>15914</v>
      </c>
      <c r="J8418" s="118" t="s">
        <v>7622</v>
      </c>
    </row>
    <row r="8419" spans="1:10" ht="12.75">
      <c r="A8419" s="118" t="s">
        <v>989</v>
      </c>
      <c r="B8419" s="118" t="s">
        <v>28892</v>
      </c>
      <c r="C8419" s="118" t="b">
        <v>0</v>
      </c>
      <c r="D8419" s="118" t="e">
        <f t="shared" ca="1" si="1"/>
        <v>#NAME?</v>
      </c>
      <c r="E8419" s="118" t="s">
        <v>28893</v>
      </c>
      <c r="F8419" s="118" t="s">
        <v>28894</v>
      </c>
      <c r="G8419" s="118"/>
      <c r="H8419" s="118" t="s">
        <v>4485</v>
      </c>
      <c r="I8419" s="118" t="s">
        <v>15608</v>
      </c>
      <c r="J8419" s="118" t="s">
        <v>9660</v>
      </c>
    </row>
    <row r="8420" spans="1:10" ht="12.75">
      <c r="A8420" s="118" t="s">
        <v>15596</v>
      </c>
      <c r="B8420" s="118" t="s">
        <v>28895</v>
      </c>
      <c r="C8420" s="118" t="b">
        <v>0</v>
      </c>
      <c r="D8420" s="118" t="e">
        <f t="shared" ca="1" si="1"/>
        <v>#NAME?</v>
      </c>
      <c r="E8420" s="118" t="s">
        <v>28893</v>
      </c>
      <c r="F8420" s="118" t="s">
        <v>28896</v>
      </c>
      <c r="G8420" s="118"/>
      <c r="H8420" s="118" t="s">
        <v>28897</v>
      </c>
      <c r="I8420" s="118" t="s">
        <v>15608</v>
      </c>
      <c r="J8420" s="118" t="s">
        <v>9660</v>
      </c>
    </row>
    <row r="8421" spans="1:10" ht="12.75">
      <c r="A8421" s="118" t="s">
        <v>798</v>
      </c>
      <c r="B8421" s="118" t="s">
        <v>28898</v>
      </c>
      <c r="C8421" s="118" t="b">
        <v>0</v>
      </c>
      <c r="D8421" s="118" t="e">
        <f t="shared" ca="1" si="1"/>
        <v>#NAME?</v>
      </c>
      <c r="E8421" s="118" t="s">
        <v>28893</v>
      </c>
      <c r="F8421" s="118" t="s">
        <v>28899</v>
      </c>
      <c r="G8421" s="118"/>
      <c r="H8421" s="118" t="s">
        <v>5616</v>
      </c>
      <c r="I8421" s="118" t="s">
        <v>15608</v>
      </c>
      <c r="J8421" s="118" t="s">
        <v>9660</v>
      </c>
    </row>
    <row r="8422" spans="1:10" ht="12.75">
      <c r="A8422" s="118" t="s">
        <v>798</v>
      </c>
      <c r="B8422" s="118" t="s">
        <v>13826</v>
      </c>
      <c r="C8422" s="118" t="b">
        <v>0</v>
      </c>
      <c r="D8422" s="118" t="e">
        <f t="shared" ca="1" si="1"/>
        <v>#NAME?</v>
      </c>
      <c r="E8422" s="118" t="s">
        <v>28893</v>
      </c>
      <c r="F8422" s="118" t="s">
        <v>28900</v>
      </c>
      <c r="G8422" s="118"/>
      <c r="H8422" s="118" t="s">
        <v>26744</v>
      </c>
      <c r="I8422" s="118" t="s">
        <v>15608</v>
      </c>
      <c r="J8422" s="118" t="s">
        <v>9660</v>
      </c>
    </row>
    <row r="8423" spans="1:10" ht="12.75">
      <c r="A8423" s="118" t="s">
        <v>814</v>
      </c>
      <c r="B8423" s="118" t="s">
        <v>28901</v>
      </c>
      <c r="C8423" s="118" t="b">
        <v>0</v>
      </c>
      <c r="D8423" s="118" t="e">
        <f t="shared" ca="1" si="1"/>
        <v>#NAME?</v>
      </c>
      <c r="E8423" s="118" t="s">
        <v>28902</v>
      </c>
      <c r="F8423" s="118" t="s">
        <v>28903</v>
      </c>
      <c r="G8423" s="118"/>
      <c r="H8423" s="118" t="s">
        <v>4278</v>
      </c>
      <c r="I8423" s="118" t="s">
        <v>7820</v>
      </c>
      <c r="J8423" s="118" t="s">
        <v>7820</v>
      </c>
    </row>
    <row r="8424" spans="1:10" ht="12.75">
      <c r="A8424" s="118" t="s">
        <v>8422</v>
      </c>
      <c r="B8424" s="118" t="s">
        <v>2645</v>
      </c>
      <c r="C8424" s="118" t="b">
        <v>0</v>
      </c>
      <c r="D8424" s="118" t="e">
        <f t="shared" ca="1" si="1"/>
        <v>#NAME?</v>
      </c>
      <c r="E8424" s="118" t="s">
        <v>28902</v>
      </c>
      <c r="F8424" s="118" t="s">
        <v>28904</v>
      </c>
      <c r="G8424" s="118"/>
      <c r="H8424" s="118" t="s">
        <v>4485</v>
      </c>
      <c r="I8424" s="118" t="s">
        <v>7820</v>
      </c>
      <c r="J8424" s="118" t="s">
        <v>7820</v>
      </c>
    </row>
    <row r="8425" spans="1:10" ht="12.75">
      <c r="A8425" s="118" t="s">
        <v>2018</v>
      </c>
      <c r="B8425" s="118" t="s">
        <v>10275</v>
      </c>
      <c r="C8425" s="118" t="b">
        <v>0</v>
      </c>
      <c r="D8425" s="118" t="e">
        <f t="shared" ca="1" si="1"/>
        <v>#NAME?</v>
      </c>
      <c r="E8425" s="118" t="s">
        <v>28902</v>
      </c>
      <c r="F8425" s="118" t="s">
        <v>28905</v>
      </c>
      <c r="G8425" s="118"/>
      <c r="H8425" s="118" t="s">
        <v>5607</v>
      </c>
      <c r="I8425" s="118" t="s">
        <v>7820</v>
      </c>
      <c r="J8425" s="118" t="s">
        <v>7820</v>
      </c>
    </row>
    <row r="8426" spans="1:10" ht="12.75">
      <c r="A8426" s="118" t="s">
        <v>1340</v>
      </c>
      <c r="B8426" s="118" t="s">
        <v>28906</v>
      </c>
      <c r="C8426" s="118" t="b">
        <v>0</v>
      </c>
      <c r="D8426" s="118" t="e">
        <f t="shared" ca="1" si="1"/>
        <v>#NAME?</v>
      </c>
      <c r="E8426" s="118" t="s">
        <v>28902</v>
      </c>
      <c r="F8426" s="118" t="s">
        <v>28907</v>
      </c>
      <c r="G8426" s="118"/>
      <c r="H8426" s="118" t="s">
        <v>5607</v>
      </c>
      <c r="I8426" s="118" t="s">
        <v>7820</v>
      </c>
      <c r="J8426" s="118" t="s">
        <v>7820</v>
      </c>
    </row>
    <row r="8427" spans="1:10" ht="12.75">
      <c r="A8427" s="118" t="s">
        <v>1069</v>
      </c>
      <c r="B8427" s="118" t="s">
        <v>28908</v>
      </c>
      <c r="C8427" s="118" t="b">
        <v>0</v>
      </c>
      <c r="D8427" s="118" t="e">
        <f t="shared" ca="1" si="1"/>
        <v>#NAME?</v>
      </c>
      <c r="E8427" s="118" t="s">
        <v>28902</v>
      </c>
      <c r="F8427" s="118" t="s">
        <v>28909</v>
      </c>
      <c r="G8427" s="118"/>
      <c r="H8427" s="118" t="s">
        <v>4276</v>
      </c>
      <c r="I8427" s="118" t="s">
        <v>7820</v>
      </c>
      <c r="J8427" s="118" t="s">
        <v>7820</v>
      </c>
    </row>
    <row r="8428" spans="1:10" ht="12.75">
      <c r="A8428" s="118" t="s">
        <v>10777</v>
      </c>
      <c r="B8428" s="118" t="s">
        <v>16169</v>
      </c>
      <c r="C8428" s="118" t="b">
        <v>0</v>
      </c>
      <c r="D8428" s="118" t="e">
        <f t="shared" ca="1" si="1"/>
        <v>#NAME?</v>
      </c>
      <c r="E8428" s="118" t="s">
        <v>28902</v>
      </c>
      <c r="F8428" s="118" t="s">
        <v>28910</v>
      </c>
      <c r="G8428" s="118"/>
      <c r="H8428" s="118" t="s">
        <v>4276</v>
      </c>
      <c r="I8428" s="118" t="s">
        <v>7820</v>
      </c>
      <c r="J8428" s="118" t="s">
        <v>7820</v>
      </c>
    </row>
    <row r="8429" spans="1:10" ht="12.75">
      <c r="A8429" s="118" t="s">
        <v>28911</v>
      </c>
      <c r="B8429" s="118" t="s">
        <v>28912</v>
      </c>
      <c r="C8429" s="118" t="b">
        <v>0</v>
      </c>
      <c r="D8429" s="118" t="e">
        <f t="shared" ca="1" si="1"/>
        <v>#NAME?</v>
      </c>
      <c r="E8429" s="118" t="s">
        <v>28913</v>
      </c>
      <c r="F8429" s="118" t="s">
        <v>28914</v>
      </c>
      <c r="G8429" s="118"/>
      <c r="H8429" s="118" t="s">
        <v>4485</v>
      </c>
      <c r="I8429" s="118" t="s">
        <v>8990</v>
      </c>
      <c r="J8429" s="118"/>
    </row>
    <row r="8430" spans="1:10" ht="12.75">
      <c r="A8430" s="118" t="s">
        <v>28915</v>
      </c>
      <c r="B8430" s="118" t="s">
        <v>28916</v>
      </c>
      <c r="C8430" s="118" t="b">
        <v>0</v>
      </c>
      <c r="D8430" s="118" t="e">
        <f t="shared" ca="1" si="1"/>
        <v>#NAME?</v>
      </c>
      <c r="E8430" s="118" t="s">
        <v>28913</v>
      </c>
      <c r="F8430" s="118" t="s">
        <v>28917</v>
      </c>
      <c r="G8430" s="118"/>
      <c r="H8430" s="118" t="s">
        <v>8144</v>
      </c>
      <c r="I8430" s="118" t="s">
        <v>8990</v>
      </c>
      <c r="J8430" s="118"/>
    </row>
    <row r="8431" spans="1:10" ht="12.75">
      <c r="A8431" s="118" t="s">
        <v>2013</v>
      </c>
      <c r="B8431" s="118" t="s">
        <v>28918</v>
      </c>
      <c r="C8431" s="118" t="b">
        <v>0</v>
      </c>
      <c r="D8431" s="118" t="e">
        <f t="shared" ca="1" si="1"/>
        <v>#NAME?</v>
      </c>
      <c r="E8431" s="118" t="s">
        <v>28913</v>
      </c>
      <c r="F8431" s="118" t="s">
        <v>28919</v>
      </c>
      <c r="G8431" s="118"/>
      <c r="H8431" s="118" t="s">
        <v>4485</v>
      </c>
      <c r="I8431" s="118" t="s">
        <v>8883</v>
      </c>
      <c r="J8431" s="118"/>
    </row>
    <row r="8432" spans="1:10" ht="12.75">
      <c r="A8432" s="118" t="s">
        <v>9984</v>
      </c>
      <c r="B8432" s="118" t="s">
        <v>28920</v>
      </c>
      <c r="C8432" s="118" t="b">
        <v>0</v>
      </c>
      <c r="D8432" s="118" t="e">
        <f t="shared" ca="1" si="1"/>
        <v>#NAME?</v>
      </c>
      <c r="E8432" s="118" t="s">
        <v>28913</v>
      </c>
      <c r="F8432" s="118" t="s">
        <v>28921</v>
      </c>
      <c r="G8432" s="118"/>
      <c r="H8432" s="118" t="s">
        <v>28922</v>
      </c>
      <c r="I8432" s="118" t="s">
        <v>8990</v>
      </c>
      <c r="J8432" s="118"/>
    </row>
    <row r="8433" spans="1:10" ht="12.75">
      <c r="A8433" s="118" t="s">
        <v>28923</v>
      </c>
      <c r="B8433" s="118" t="s">
        <v>12871</v>
      </c>
      <c r="C8433" s="118" t="b">
        <v>0</v>
      </c>
      <c r="D8433" s="118" t="e">
        <f t="shared" ca="1" si="1"/>
        <v>#NAME?</v>
      </c>
      <c r="E8433" s="118" t="s">
        <v>28913</v>
      </c>
      <c r="F8433" s="118" t="s">
        <v>28924</v>
      </c>
      <c r="G8433" s="118"/>
      <c r="H8433" s="118" t="s">
        <v>5607</v>
      </c>
      <c r="I8433" s="118" t="s">
        <v>8883</v>
      </c>
      <c r="J8433" s="118"/>
    </row>
    <row r="8434" spans="1:10" ht="12.75">
      <c r="A8434" s="118" t="s">
        <v>28925</v>
      </c>
      <c r="B8434" s="118" t="s">
        <v>28926</v>
      </c>
      <c r="C8434" s="118" t="b">
        <v>0</v>
      </c>
      <c r="D8434" s="118" t="e">
        <f t="shared" ca="1" si="1"/>
        <v>#NAME?</v>
      </c>
      <c r="E8434" s="118" t="s">
        <v>28913</v>
      </c>
      <c r="F8434" s="118" t="s">
        <v>28927</v>
      </c>
      <c r="G8434" s="118"/>
      <c r="H8434" s="118" t="s">
        <v>28928</v>
      </c>
      <c r="I8434" s="118" t="s">
        <v>8883</v>
      </c>
      <c r="J8434" s="118"/>
    </row>
    <row r="8435" spans="1:10" ht="12.75">
      <c r="A8435" s="118" t="s">
        <v>25559</v>
      </c>
      <c r="B8435" s="118" t="s">
        <v>28929</v>
      </c>
      <c r="C8435" s="118" t="b">
        <v>0</v>
      </c>
      <c r="D8435" s="118" t="e">
        <f t="shared" ca="1" si="1"/>
        <v>#NAME?</v>
      </c>
      <c r="E8435" s="118" t="s">
        <v>28913</v>
      </c>
      <c r="F8435" s="118" t="s">
        <v>28930</v>
      </c>
      <c r="G8435" s="118"/>
      <c r="H8435" s="118" t="s">
        <v>10534</v>
      </c>
      <c r="I8435" s="118" t="s">
        <v>8136</v>
      </c>
      <c r="J8435" s="118" t="s">
        <v>7622</v>
      </c>
    </row>
    <row r="8436" spans="1:10" ht="12.75">
      <c r="A8436" s="118" t="s">
        <v>8024</v>
      </c>
      <c r="B8436" s="118" t="s">
        <v>28931</v>
      </c>
      <c r="C8436" s="118" t="b">
        <v>0</v>
      </c>
      <c r="D8436" s="118" t="e">
        <f t="shared" ca="1" si="1"/>
        <v>#NAME?</v>
      </c>
      <c r="E8436" s="118" t="s">
        <v>28913</v>
      </c>
      <c r="F8436" s="118" t="s">
        <v>28932</v>
      </c>
      <c r="G8436" s="118"/>
      <c r="H8436" s="118" t="s">
        <v>5368</v>
      </c>
      <c r="I8436" s="118" t="s">
        <v>8136</v>
      </c>
      <c r="J8436" s="118" t="s">
        <v>7622</v>
      </c>
    </row>
    <row r="8437" spans="1:10" ht="12.75">
      <c r="A8437" s="118" t="s">
        <v>28933</v>
      </c>
      <c r="B8437" s="118" t="s">
        <v>16886</v>
      </c>
      <c r="C8437" s="118" t="b">
        <v>0</v>
      </c>
      <c r="D8437" s="118" t="e">
        <f t="shared" ca="1" si="1"/>
        <v>#NAME?</v>
      </c>
      <c r="E8437" s="118" t="s">
        <v>28913</v>
      </c>
      <c r="F8437" s="118" t="s">
        <v>28934</v>
      </c>
      <c r="G8437" s="118"/>
      <c r="H8437" s="118" t="s">
        <v>4872</v>
      </c>
      <c r="I8437" s="118" t="s">
        <v>8136</v>
      </c>
      <c r="J8437" s="118" t="s">
        <v>7622</v>
      </c>
    </row>
    <row r="8438" spans="1:10" ht="12.75">
      <c r="A8438" s="118" t="s">
        <v>28935</v>
      </c>
      <c r="B8438" s="118" t="s">
        <v>28936</v>
      </c>
      <c r="C8438" s="118" t="b">
        <v>0</v>
      </c>
      <c r="D8438" s="118" t="e">
        <f t="shared" ca="1" si="1"/>
        <v>#NAME?</v>
      </c>
      <c r="E8438" s="118" t="s">
        <v>28913</v>
      </c>
      <c r="F8438" s="118" t="s">
        <v>28937</v>
      </c>
      <c r="G8438" s="118"/>
      <c r="H8438" s="118" t="s">
        <v>5368</v>
      </c>
      <c r="I8438" s="118" t="s">
        <v>8136</v>
      </c>
      <c r="J8438" s="118" t="s">
        <v>7622</v>
      </c>
    </row>
    <row r="8439" spans="1:10" ht="12.75">
      <c r="A8439" s="118" t="s">
        <v>882</v>
      </c>
      <c r="B8439" s="118" t="s">
        <v>12369</v>
      </c>
      <c r="C8439" s="118" t="b">
        <v>0</v>
      </c>
      <c r="D8439" s="118" t="e">
        <f t="shared" ca="1" si="1"/>
        <v>#NAME?</v>
      </c>
      <c r="E8439" s="118" t="s">
        <v>28938</v>
      </c>
      <c r="F8439" s="118" t="s">
        <v>28939</v>
      </c>
      <c r="G8439" s="118"/>
      <c r="H8439" s="118" t="s">
        <v>14242</v>
      </c>
      <c r="I8439" s="118" t="s">
        <v>28940</v>
      </c>
      <c r="J8439" s="118" t="s">
        <v>8313</v>
      </c>
    </row>
    <row r="8440" spans="1:10" ht="12.75">
      <c r="A8440" s="118" t="s">
        <v>19496</v>
      </c>
      <c r="B8440" s="118" t="s">
        <v>22399</v>
      </c>
      <c r="C8440" s="118" t="b">
        <v>0</v>
      </c>
      <c r="D8440" s="118" t="e">
        <f t="shared" ca="1" si="1"/>
        <v>#NAME?</v>
      </c>
      <c r="E8440" s="118" t="s">
        <v>5598</v>
      </c>
      <c r="F8440" s="118" t="s">
        <v>28941</v>
      </c>
      <c r="G8440" s="118"/>
      <c r="H8440" s="118" t="s">
        <v>5584</v>
      </c>
      <c r="I8440" s="118" t="s">
        <v>17454</v>
      </c>
      <c r="J8440" s="118" t="s">
        <v>7636</v>
      </c>
    </row>
    <row r="8441" spans="1:10" ht="12.75">
      <c r="A8441" s="118" t="s">
        <v>7945</v>
      </c>
      <c r="B8441" s="118" t="s">
        <v>10541</v>
      </c>
      <c r="C8441" s="118" t="b">
        <v>0</v>
      </c>
      <c r="D8441" s="118" t="e">
        <f t="shared" ca="1" si="1"/>
        <v>#NAME?</v>
      </c>
      <c r="E8441" s="118" t="s">
        <v>28942</v>
      </c>
      <c r="F8441" s="118" t="s">
        <v>28943</v>
      </c>
      <c r="G8441" s="118"/>
      <c r="H8441" s="118" t="s">
        <v>5279</v>
      </c>
      <c r="I8441" s="118" t="s">
        <v>7642</v>
      </c>
      <c r="J8441" s="118"/>
    </row>
    <row r="8442" spans="1:10" ht="12.75">
      <c r="A8442" s="118" t="s">
        <v>9298</v>
      </c>
      <c r="B8442" s="118" t="s">
        <v>28944</v>
      </c>
      <c r="C8442" s="118" t="b">
        <v>0</v>
      </c>
      <c r="D8442" s="118" t="e">
        <f t="shared" ca="1" si="1"/>
        <v>#NAME?</v>
      </c>
      <c r="E8442" s="118" t="s">
        <v>28942</v>
      </c>
      <c r="F8442" s="118" t="s">
        <v>28945</v>
      </c>
      <c r="G8442" s="118"/>
      <c r="H8442" s="118" t="s">
        <v>4278</v>
      </c>
      <c r="I8442" s="118" t="s">
        <v>7642</v>
      </c>
      <c r="J8442" s="118"/>
    </row>
    <row r="8443" spans="1:10" ht="12.75">
      <c r="A8443" s="118" t="s">
        <v>28946</v>
      </c>
      <c r="B8443" s="118" t="s">
        <v>28947</v>
      </c>
      <c r="C8443" s="118" t="b">
        <v>0</v>
      </c>
      <c r="D8443" s="118" t="e">
        <f t="shared" ca="1" si="1"/>
        <v>#NAME?</v>
      </c>
      <c r="E8443" s="118" t="s">
        <v>28942</v>
      </c>
      <c r="F8443" s="118" t="s">
        <v>28948</v>
      </c>
      <c r="G8443" s="118"/>
      <c r="H8443" s="118" t="s">
        <v>5961</v>
      </c>
      <c r="I8443" s="118" t="s">
        <v>7642</v>
      </c>
      <c r="J8443" s="118"/>
    </row>
    <row r="8444" spans="1:10" ht="12.75">
      <c r="A8444" s="118" t="s">
        <v>10467</v>
      </c>
      <c r="B8444" s="118" t="s">
        <v>28949</v>
      </c>
      <c r="C8444" s="118" t="b">
        <v>0</v>
      </c>
      <c r="D8444" s="118" t="e">
        <f t="shared" ca="1" si="1"/>
        <v>#NAME?</v>
      </c>
      <c r="E8444" s="118" t="s">
        <v>28942</v>
      </c>
      <c r="F8444" s="118" t="s">
        <v>28950</v>
      </c>
      <c r="G8444" s="118"/>
      <c r="H8444" s="118" t="s">
        <v>54</v>
      </c>
      <c r="I8444" s="118" t="s">
        <v>7642</v>
      </c>
      <c r="J8444" s="118"/>
    </row>
    <row r="8445" spans="1:10" ht="12.75">
      <c r="A8445" s="118" t="s">
        <v>15203</v>
      </c>
      <c r="B8445" s="118" t="s">
        <v>28951</v>
      </c>
      <c r="C8445" s="118" t="b">
        <v>0</v>
      </c>
      <c r="D8445" s="118" t="e">
        <f t="shared" ca="1" si="1"/>
        <v>#NAME?</v>
      </c>
      <c r="E8445" s="118" t="s">
        <v>28942</v>
      </c>
      <c r="F8445" s="118" t="s">
        <v>28952</v>
      </c>
      <c r="G8445" s="118"/>
      <c r="H8445" s="118" t="s">
        <v>54</v>
      </c>
      <c r="I8445" s="118" t="s">
        <v>7642</v>
      </c>
      <c r="J8445" s="118"/>
    </row>
    <row r="8446" spans="1:10" ht="12.75">
      <c r="A8446" s="118" t="s">
        <v>8031</v>
      </c>
      <c r="B8446" s="118" t="s">
        <v>28953</v>
      </c>
      <c r="C8446" s="118" t="b">
        <v>0</v>
      </c>
      <c r="D8446" s="118" t="e">
        <f t="shared" ca="1" si="1"/>
        <v>#NAME?</v>
      </c>
      <c r="E8446" s="118" t="s">
        <v>28942</v>
      </c>
      <c r="F8446" s="118" t="s">
        <v>28954</v>
      </c>
      <c r="G8446" s="118"/>
      <c r="H8446" s="118" t="s">
        <v>5961</v>
      </c>
      <c r="I8446" s="118" t="s">
        <v>7642</v>
      </c>
      <c r="J8446" s="118"/>
    </row>
    <row r="8447" spans="1:10" ht="12.75">
      <c r="A8447" s="118" t="s">
        <v>7966</v>
      </c>
      <c r="B8447" s="118" t="s">
        <v>28955</v>
      </c>
      <c r="C8447" s="118" t="b">
        <v>0</v>
      </c>
      <c r="D8447" s="118" t="e">
        <f t="shared" ca="1" si="1"/>
        <v>#NAME?</v>
      </c>
      <c r="E8447" s="118" t="s">
        <v>28956</v>
      </c>
      <c r="F8447" s="118" t="s">
        <v>28957</v>
      </c>
      <c r="G8447" s="118"/>
      <c r="H8447" s="118" t="s">
        <v>4278</v>
      </c>
      <c r="I8447" s="118" t="s">
        <v>7642</v>
      </c>
      <c r="J8447" s="118"/>
    </row>
    <row r="8448" spans="1:10" ht="12.75">
      <c r="A8448" s="118" t="s">
        <v>2682</v>
      </c>
      <c r="B8448" s="118" t="s">
        <v>28958</v>
      </c>
      <c r="C8448" s="118" t="b">
        <v>0</v>
      </c>
      <c r="D8448" s="118" t="e">
        <f t="shared" ca="1" si="1"/>
        <v>#NAME?</v>
      </c>
      <c r="E8448" s="118" t="s">
        <v>28956</v>
      </c>
      <c r="F8448" s="118" t="s">
        <v>28959</v>
      </c>
      <c r="G8448" s="118"/>
      <c r="H8448" s="118" t="s">
        <v>4551</v>
      </c>
      <c r="I8448" s="118" t="s">
        <v>12092</v>
      </c>
      <c r="J8448" s="118" t="s">
        <v>9660</v>
      </c>
    </row>
    <row r="8449" spans="1:10" ht="12.75">
      <c r="A8449" s="118" t="s">
        <v>2529</v>
      </c>
      <c r="B8449" s="118" t="s">
        <v>1922</v>
      </c>
      <c r="C8449" s="118" t="b">
        <v>0</v>
      </c>
      <c r="D8449" s="118" t="e">
        <f t="shared" ca="1" si="1"/>
        <v>#NAME?</v>
      </c>
      <c r="E8449" s="118" t="s">
        <v>28956</v>
      </c>
      <c r="F8449" s="118" t="s">
        <v>28960</v>
      </c>
      <c r="G8449" s="118"/>
      <c r="H8449" s="118" t="s">
        <v>54</v>
      </c>
      <c r="I8449" s="118" t="s">
        <v>7642</v>
      </c>
      <c r="J8449" s="118"/>
    </row>
    <row r="8450" spans="1:10" ht="12.75">
      <c r="A8450" s="118" t="s">
        <v>2013</v>
      </c>
      <c r="B8450" s="118" t="s">
        <v>28961</v>
      </c>
      <c r="C8450" s="118" t="b">
        <v>0</v>
      </c>
      <c r="D8450" s="118" t="e">
        <f t="shared" ca="1" si="1"/>
        <v>#NAME?</v>
      </c>
      <c r="E8450" s="118" t="s">
        <v>28956</v>
      </c>
      <c r="F8450" s="118" t="s">
        <v>28962</v>
      </c>
      <c r="G8450" s="118"/>
      <c r="H8450" s="118" t="s">
        <v>5368</v>
      </c>
      <c r="I8450" s="118" t="s">
        <v>7642</v>
      </c>
      <c r="J8450" s="118"/>
    </row>
    <row r="8451" spans="1:10" ht="12.75">
      <c r="A8451" s="118" t="s">
        <v>1069</v>
      </c>
      <c r="B8451" s="118" t="s">
        <v>28963</v>
      </c>
      <c r="C8451" s="118" t="b">
        <v>0</v>
      </c>
      <c r="D8451" s="118" t="e">
        <f t="shared" ca="1" si="1"/>
        <v>#NAME?</v>
      </c>
      <c r="E8451" s="118" t="s">
        <v>28956</v>
      </c>
      <c r="F8451" s="118" t="s">
        <v>28964</v>
      </c>
      <c r="G8451" s="118"/>
      <c r="H8451" s="118" t="s">
        <v>5961</v>
      </c>
      <c r="I8451" s="118" t="s">
        <v>7642</v>
      </c>
      <c r="J8451" s="118"/>
    </row>
    <row r="8452" spans="1:10" ht="12.75">
      <c r="A8452" s="118" t="s">
        <v>1069</v>
      </c>
      <c r="B8452" s="118" t="s">
        <v>15407</v>
      </c>
      <c r="C8452" s="118" t="b">
        <v>0</v>
      </c>
      <c r="D8452" s="118" t="e">
        <f t="shared" ca="1" si="1"/>
        <v>#NAME?</v>
      </c>
      <c r="E8452" s="118" t="s">
        <v>28956</v>
      </c>
      <c r="F8452" s="118" t="s">
        <v>28965</v>
      </c>
      <c r="G8452" s="118"/>
      <c r="H8452" s="118" t="s">
        <v>4278</v>
      </c>
      <c r="I8452" s="118" t="s">
        <v>12092</v>
      </c>
      <c r="J8452" s="118" t="s">
        <v>9660</v>
      </c>
    </row>
    <row r="8453" spans="1:10" ht="12.75">
      <c r="A8453" s="118" t="s">
        <v>15203</v>
      </c>
      <c r="B8453" s="118" t="s">
        <v>7587</v>
      </c>
      <c r="C8453" s="118" t="b">
        <v>0</v>
      </c>
      <c r="D8453" s="118" t="e">
        <f t="shared" ca="1" si="1"/>
        <v>#NAME?</v>
      </c>
      <c r="E8453" s="118" t="s">
        <v>28956</v>
      </c>
      <c r="F8453" s="118" t="s">
        <v>28966</v>
      </c>
      <c r="G8453" s="118"/>
      <c r="H8453" s="118" t="s">
        <v>4551</v>
      </c>
      <c r="I8453" s="118" t="s">
        <v>7642</v>
      </c>
      <c r="J8453" s="118"/>
    </row>
    <row r="8454" spans="1:10" ht="12.75">
      <c r="A8454" s="118" t="s">
        <v>2241</v>
      </c>
      <c r="B8454" s="118" t="s">
        <v>28967</v>
      </c>
      <c r="C8454" s="118" t="b">
        <v>0</v>
      </c>
      <c r="D8454" s="118" t="e">
        <f t="shared" ca="1" si="1"/>
        <v>#NAME?</v>
      </c>
      <c r="E8454" s="118" t="s">
        <v>28968</v>
      </c>
      <c r="F8454" s="118" t="s">
        <v>28969</v>
      </c>
      <c r="G8454" s="118"/>
      <c r="H8454" s="118" t="s">
        <v>54</v>
      </c>
      <c r="I8454" s="118" t="s">
        <v>7642</v>
      </c>
      <c r="J8454" s="118"/>
    </row>
    <row r="8455" spans="1:10" ht="12.75">
      <c r="A8455" s="118" t="s">
        <v>8405</v>
      </c>
      <c r="B8455" s="118" t="s">
        <v>1828</v>
      </c>
      <c r="C8455" s="118" t="b">
        <v>0</v>
      </c>
      <c r="D8455" s="118" t="e">
        <f t="shared" ca="1" si="1"/>
        <v>#NAME?</v>
      </c>
      <c r="E8455" s="118" t="s">
        <v>28968</v>
      </c>
      <c r="F8455" s="118" t="s">
        <v>28970</v>
      </c>
      <c r="G8455" s="118"/>
      <c r="H8455" s="118" t="s">
        <v>54</v>
      </c>
      <c r="I8455" s="118" t="s">
        <v>7642</v>
      </c>
      <c r="J8455" s="118"/>
    </row>
    <row r="8456" spans="1:10" ht="12.75">
      <c r="A8456" s="118" t="s">
        <v>910</v>
      </c>
      <c r="B8456" s="118" t="s">
        <v>13334</v>
      </c>
      <c r="C8456" s="118" t="b">
        <v>0</v>
      </c>
      <c r="D8456" s="118" t="e">
        <f t="shared" ca="1" si="1"/>
        <v>#NAME?</v>
      </c>
      <c r="E8456" s="118" t="s">
        <v>28968</v>
      </c>
      <c r="F8456" s="118" t="s">
        <v>28971</v>
      </c>
      <c r="G8456" s="118"/>
      <c r="H8456" s="118" t="s">
        <v>5368</v>
      </c>
      <c r="I8456" s="118" t="s">
        <v>7642</v>
      </c>
      <c r="J8456" s="118"/>
    </row>
    <row r="8457" spans="1:10" ht="12.75">
      <c r="A8457" s="118" t="s">
        <v>19920</v>
      </c>
      <c r="B8457" s="118" t="s">
        <v>1603</v>
      </c>
      <c r="C8457" s="118" t="b">
        <v>0</v>
      </c>
      <c r="D8457" s="118" t="e">
        <f t="shared" ca="1" si="1"/>
        <v>#NAME?</v>
      </c>
      <c r="E8457" s="118" t="s">
        <v>28968</v>
      </c>
      <c r="F8457" s="118" t="s">
        <v>28972</v>
      </c>
      <c r="G8457" s="118"/>
      <c r="H8457" s="118" t="s">
        <v>19779</v>
      </c>
      <c r="I8457" s="118" t="s">
        <v>7642</v>
      </c>
      <c r="J8457" s="118"/>
    </row>
    <row r="8458" spans="1:10" ht="12.75">
      <c r="A8458" s="118" t="s">
        <v>846</v>
      </c>
      <c r="B8458" s="118" t="s">
        <v>22086</v>
      </c>
      <c r="C8458" s="118" t="b">
        <v>0</v>
      </c>
      <c r="D8458" s="118" t="e">
        <f t="shared" ca="1" si="1"/>
        <v>#NAME?</v>
      </c>
      <c r="E8458" s="118" t="s">
        <v>28968</v>
      </c>
      <c r="F8458" s="118" t="s">
        <v>28973</v>
      </c>
      <c r="G8458" s="118"/>
      <c r="H8458" s="118" t="s">
        <v>54</v>
      </c>
      <c r="I8458" s="118" t="s">
        <v>7642</v>
      </c>
      <c r="J8458" s="118"/>
    </row>
    <row r="8459" spans="1:10" ht="12.75">
      <c r="A8459" s="118" t="s">
        <v>28974</v>
      </c>
      <c r="B8459" s="118" t="s">
        <v>27318</v>
      </c>
      <c r="C8459" s="118" t="b">
        <v>0</v>
      </c>
      <c r="D8459" s="118" t="e">
        <f t="shared" ca="1" si="1"/>
        <v>#NAME?</v>
      </c>
      <c r="E8459" s="118" t="s">
        <v>28968</v>
      </c>
      <c r="F8459" s="118" t="s">
        <v>28975</v>
      </c>
      <c r="G8459" s="118"/>
      <c r="H8459" s="118" t="s">
        <v>9368</v>
      </c>
      <c r="I8459" s="118" t="s">
        <v>7642</v>
      </c>
      <c r="J8459" s="118"/>
    </row>
    <row r="8460" spans="1:10" ht="12.75">
      <c r="A8460" s="118" t="s">
        <v>2671</v>
      </c>
      <c r="B8460" s="118" t="s">
        <v>28976</v>
      </c>
      <c r="C8460" s="118" t="b">
        <v>0</v>
      </c>
      <c r="D8460" s="118" t="e">
        <f t="shared" ca="1" si="1"/>
        <v>#NAME?</v>
      </c>
      <c r="E8460" s="118" t="s">
        <v>28968</v>
      </c>
      <c r="F8460" s="118" t="s">
        <v>28977</v>
      </c>
      <c r="G8460" s="118"/>
      <c r="H8460" s="118" t="s">
        <v>5961</v>
      </c>
      <c r="I8460" s="118" t="s">
        <v>7642</v>
      </c>
      <c r="J8460" s="118"/>
    </row>
    <row r="8461" spans="1:10" ht="12.75">
      <c r="A8461" s="118" t="s">
        <v>11519</v>
      </c>
      <c r="B8461" s="118" t="s">
        <v>28978</v>
      </c>
      <c r="C8461" s="118" t="b">
        <v>0</v>
      </c>
      <c r="D8461" s="118" t="e">
        <f t="shared" ca="1" si="1"/>
        <v>#NAME?</v>
      </c>
      <c r="E8461" s="118" t="s">
        <v>28968</v>
      </c>
      <c r="F8461" s="118" t="s">
        <v>28979</v>
      </c>
      <c r="G8461" s="118"/>
      <c r="H8461" s="118" t="s">
        <v>19779</v>
      </c>
      <c r="I8461" s="118" t="s">
        <v>7642</v>
      </c>
      <c r="J8461" s="118"/>
    </row>
    <row r="8462" spans="1:10" ht="12.75">
      <c r="A8462" s="118" t="s">
        <v>1591</v>
      </c>
      <c r="B8462" s="118" t="s">
        <v>1075</v>
      </c>
      <c r="C8462" s="118" t="b">
        <v>0</v>
      </c>
      <c r="D8462" s="118" t="e">
        <f t="shared" ca="1" si="1"/>
        <v>#NAME?</v>
      </c>
      <c r="E8462" s="118" t="s">
        <v>28968</v>
      </c>
      <c r="F8462" s="118" t="s">
        <v>28980</v>
      </c>
      <c r="G8462" s="118"/>
      <c r="H8462" s="118" t="s">
        <v>19779</v>
      </c>
      <c r="I8462" s="118" t="s">
        <v>7642</v>
      </c>
      <c r="J8462" s="118"/>
    </row>
    <row r="8463" spans="1:10" ht="12.75">
      <c r="A8463" s="118" t="s">
        <v>1026</v>
      </c>
      <c r="B8463" s="118" t="s">
        <v>10275</v>
      </c>
      <c r="C8463" s="118" t="b">
        <v>0</v>
      </c>
      <c r="D8463" s="118" t="e">
        <f t="shared" ca="1" si="1"/>
        <v>#NAME?</v>
      </c>
      <c r="E8463" s="118" t="s">
        <v>28968</v>
      </c>
      <c r="F8463" s="118" t="s">
        <v>28981</v>
      </c>
      <c r="G8463" s="118"/>
      <c r="H8463" s="118" t="s">
        <v>54</v>
      </c>
      <c r="I8463" s="118" t="s">
        <v>7642</v>
      </c>
      <c r="J8463" s="118"/>
    </row>
    <row r="8464" spans="1:10" ht="12.75">
      <c r="A8464" s="118" t="s">
        <v>798</v>
      </c>
      <c r="B8464" s="118" t="s">
        <v>28982</v>
      </c>
      <c r="C8464" s="118" t="b">
        <v>0</v>
      </c>
      <c r="D8464" s="118" t="e">
        <f t="shared" ca="1" si="1"/>
        <v>#NAME?</v>
      </c>
      <c r="E8464" s="118" t="s">
        <v>28968</v>
      </c>
      <c r="F8464" s="118" t="s">
        <v>28983</v>
      </c>
      <c r="G8464" s="118"/>
      <c r="H8464" s="118" t="s">
        <v>4278</v>
      </c>
      <c r="I8464" s="118" t="s">
        <v>7642</v>
      </c>
      <c r="J8464" s="118"/>
    </row>
    <row r="8465" spans="1:10" ht="12.75">
      <c r="A8465" s="118" t="s">
        <v>1544</v>
      </c>
      <c r="B8465" s="118" t="s">
        <v>11162</v>
      </c>
      <c r="C8465" s="118" t="b">
        <v>0</v>
      </c>
      <c r="D8465" s="118" t="e">
        <f t="shared" ca="1" si="1"/>
        <v>#NAME?</v>
      </c>
      <c r="E8465" s="118" t="s">
        <v>28968</v>
      </c>
      <c r="F8465" s="118" t="s">
        <v>28984</v>
      </c>
      <c r="G8465" s="118"/>
      <c r="H8465" s="118" t="s">
        <v>54</v>
      </c>
      <c r="I8465" s="118" t="s">
        <v>7642</v>
      </c>
      <c r="J8465" s="118"/>
    </row>
    <row r="8466" spans="1:10" ht="12.75">
      <c r="A8466" s="118" t="s">
        <v>2013</v>
      </c>
      <c r="B8466" s="118" t="s">
        <v>28985</v>
      </c>
      <c r="C8466" s="118" t="b">
        <v>0</v>
      </c>
      <c r="D8466" s="118" t="e">
        <f t="shared" ca="1" si="1"/>
        <v>#NAME?</v>
      </c>
      <c r="E8466" s="118" t="s">
        <v>28968</v>
      </c>
      <c r="F8466" s="118" t="s">
        <v>28986</v>
      </c>
      <c r="G8466" s="118"/>
      <c r="H8466" s="118" t="s">
        <v>5368</v>
      </c>
      <c r="I8466" s="118" t="s">
        <v>7642</v>
      </c>
      <c r="J8466" s="118"/>
    </row>
    <row r="8467" spans="1:10" ht="12.75">
      <c r="A8467" s="118" t="s">
        <v>1666</v>
      </c>
      <c r="B8467" s="118" t="s">
        <v>28987</v>
      </c>
      <c r="C8467" s="118" t="b">
        <v>0</v>
      </c>
      <c r="D8467" s="118" t="e">
        <f t="shared" ca="1" si="1"/>
        <v>#NAME?</v>
      </c>
      <c r="E8467" s="118" t="s">
        <v>28988</v>
      </c>
      <c r="F8467" s="118" t="s">
        <v>28989</v>
      </c>
      <c r="G8467" s="118"/>
      <c r="H8467" s="118" t="s">
        <v>54</v>
      </c>
      <c r="I8467" s="118" t="s">
        <v>9086</v>
      </c>
      <c r="J8467" s="118" t="s">
        <v>7756</v>
      </c>
    </row>
    <row r="8468" spans="1:10" ht="12.75">
      <c r="A8468" s="118" t="s">
        <v>19042</v>
      </c>
      <c r="B8468" s="118" t="s">
        <v>28990</v>
      </c>
      <c r="C8468" s="118" t="b">
        <v>0</v>
      </c>
      <c r="D8468" s="118" t="e">
        <f t="shared" ca="1" si="1"/>
        <v>#NAME?</v>
      </c>
      <c r="E8468" s="118" t="s">
        <v>28988</v>
      </c>
      <c r="F8468" s="118" t="s">
        <v>28991</v>
      </c>
      <c r="G8468" s="118"/>
      <c r="H8468" s="118" t="s">
        <v>15701</v>
      </c>
      <c r="I8468" s="118" t="s">
        <v>9086</v>
      </c>
      <c r="J8468" s="118" t="s">
        <v>7756</v>
      </c>
    </row>
    <row r="8469" spans="1:10" ht="12.75">
      <c r="A8469" s="118" t="s">
        <v>1302</v>
      </c>
      <c r="B8469" s="118" t="s">
        <v>21274</v>
      </c>
      <c r="C8469" s="118" t="b">
        <v>0</v>
      </c>
      <c r="D8469" s="118" t="e">
        <f t="shared" ca="1" si="1"/>
        <v>#NAME?</v>
      </c>
      <c r="E8469" s="118" t="s">
        <v>28992</v>
      </c>
      <c r="F8469" s="118" t="s">
        <v>28993</v>
      </c>
      <c r="G8469" s="118"/>
      <c r="H8469" s="118" t="s">
        <v>28994</v>
      </c>
      <c r="I8469" s="118" t="s">
        <v>15620</v>
      </c>
      <c r="J8469" s="118" t="s">
        <v>8625</v>
      </c>
    </row>
    <row r="8470" spans="1:10" ht="12.75">
      <c r="A8470" s="118" t="s">
        <v>830</v>
      </c>
      <c r="B8470" s="118" t="s">
        <v>12613</v>
      </c>
      <c r="C8470" s="118" t="b">
        <v>0</v>
      </c>
      <c r="D8470" s="118" t="e">
        <f t="shared" ca="1" si="1"/>
        <v>#NAME?</v>
      </c>
      <c r="E8470" s="118" t="s">
        <v>28992</v>
      </c>
      <c r="F8470" s="118" t="s">
        <v>28995</v>
      </c>
      <c r="G8470" s="118"/>
      <c r="H8470" s="118" t="s">
        <v>28994</v>
      </c>
      <c r="I8470" s="118" t="s">
        <v>15620</v>
      </c>
      <c r="J8470" s="118" t="s">
        <v>8625</v>
      </c>
    </row>
    <row r="8471" spans="1:10" ht="12.75">
      <c r="A8471" s="118" t="s">
        <v>2057</v>
      </c>
      <c r="B8471" s="118" t="s">
        <v>2328</v>
      </c>
      <c r="C8471" s="118" t="b">
        <v>0</v>
      </c>
      <c r="D8471" s="118" t="e">
        <f t="shared" ca="1" si="1"/>
        <v>#NAME?</v>
      </c>
      <c r="E8471" s="118" t="s">
        <v>28992</v>
      </c>
      <c r="F8471" s="118" t="s">
        <v>28996</v>
      </c>
      <c r="G8471" s="118"/>
      <c r="H8471" s="118" t="s">
        <v>28994</v>
      </c>
      <c r="I8471" s="118" t="s">
        <v>15620</v>
      </c>
      <c r="J8471" s="118" t="s">
        <v>8625</v>
      </c>
    </row>
    <row r="8472" spans="1:10" ht="12.75">
      <c r="A8472" s="118" t="s">
        <v>944</v>
      </c>
      <c r="B8472" s="118" t="s">
        <v>10749</v>
      </c>
      <c r="C8472" s="118" t="b">
        <v>0</v>
      </c>
      <c r="D8472" s="118" t="e">
        <f t="shared" ca="1" si="1"/>
        <v>#NAME?</v>
      </c>
      <c r="E8472" s="118" t="s">
        <v>28992</v>
      </c>
      <c r="F8472" s="118" t="s">
        <v>28997</v>
      </c>
      <c r="G8472" s="118"/>
      <c r="H8472" s="118" t="s">
        <v>28994</v>
      </c>
      <c r="I8472" s="118" t="s">
        <v>15620</v>
      </c>
      <c r="J8472" s="118" t="s">
        <v>8625</v>
      </c>
    </row>
    <row r="8473" spans="1:10" ht="12.75">
      <c r="A8473" s="118" t="s">
        <v>836</v>
      </c>
      <c r="B8473" s="118" t="s">
        <v>23028</v>
      </c>
      <c r="C8473" s="118" t="b">
        <v>0</v>
      </c>
      <c r="D8473" s="118" t="e">
        <f t="shared" ca="1" si="1"/>
        <v>#NAME?</v>
      </c>
      <c r="E8473" s="118" t="s">
        <v>28998</v>
      </c>
      <c r="F8473" s="118" t="s">
        <v>28999</v>
      </c>
      <c r="G8473" s="118"/>
      <c r="H8473" s="118" t="s">
        <v>4278</v>
      </c>
      <c r="I8473" s="118" t="s">
        <v>11196</v>
      </c>
      <c r="J8473" s="118" t="s">
        <v>8313</v>
      </c>
    </row>
    <row r="8474" spans="1:10" ht="12.75">
      <c r="A8474" s="118" t="s">
        <v>1069</v>
      </c>
      <c r="B8474" s="118" t="s">
        <v>8138</v>
      </c>
      <c r="C8474" s="118" t="b">
        <v>0</v>
      </c>
      <c r="D8474" s="118" t="e">
        <f t="shared" ca="1" si="1"/>
        <v>#NAME?</v>
      </c>
      <c r="E8474" s="118" t="s">
        <v>28998</v>
      </c>
      <c r="F8474" s="118" t="s">
        <v>29000</v>
      </c>
      <c r="G8474" s="118"/>
      <c r="H8474" s="118" t="s">
        <v>4278</v>
      </c>
      <c r="I8474" s="118" t="s">
        <v>11196</v>
      </c>
      <c r="J8474" s="118" t="s">
        <v>8313</v>
      </c>
    </row>
    <row r="8475" spans="1:10" ht="12.75">
      <c r="A8475" s="118" t="s">
        <v>2135</v>
      </c>
      <c r="B8475" s="118" t="s">
        <v>15498</v>
      </c>
      <c r="C8475" s="118" t="b">
        <v>0</v>
      </c>
      <c r="D8475" s="118" t="e">
        <f t="shared" ca="1" si="1"/>
        <v>#NAME?</v>
      </c>
      <c r="E8475" s="118" t="s">
        <v>28998</v>
      </c>
      <c r="F8475" s="118" t="s">
        <v>29001</v>
      </c>
      <c r="G8475" s="118"/>
      <c r="H8475" s="118" t="s">
        <v>4278</v>
      </c>
      <c r="I8475" s="118" t="s">
        <v>11196</v>
      </c>
      <c r="J8475" s="118" t="s">
        <v>8313</v>
      </c>
    </row>
    <row r="8476" spans="1:10" ht="12.75">
      <c r="A8476" s="118" t="s">
        <v>29002</v>
      </c>
      <c r="B8476" s="118" t="s">
        <v>8046</v>
      </c>
      <c r="C8476" s="118" t="b">
        <v>0</v>
      </c>
      <c r="D8476" s="118" t="e">
        <f t="shared" ca="1" si="1"/>
        <v>#NAME?</v>
      </c>
      <c r="E8476" s="118" t="s">
        <v>29003</v>
      </c>
      <c r="F8476" s="118" t="s">
        <v>29004</v>
      </c>
      <c r="G8476" s="118"/>
      <c r="H8476" s="118" t="s">
        <v>54</v>
      </c>
      <c r="I8476" s="118" t="s">
        <v>8136</v>
      </c>
      <c r="J8476" s="118" t="s">
        <v>7622</v>
      </c>
    </row>
    <row r="8477" spans="1:10" ht="12.75">
      <c r="A8477" s="118" t="s">
        <v>9126</v>
      </c>
      <c r="B8477" s="118" t="s">
        <v>29005</v>
      </c>
      <c r="C8477" s="118" t="b">
        <v>0</v>
      </c>
      <c r="D8477" s="118" t="e">
        <f t="shared" ca="1" si="1"/>
        <v>#NAME?</v>
      </c>
      <c r="E8477" s="118" t="s">
        <v>29003</v>
      </c>
      <c r="F8477" s="118" t="s">
        <v>29006</v>
      </c>
      <c r="G8477" s="118"/>
      <c r="H8477" s="118" t="s">
        <v>4305</v>
      </c>
      <c r="I8477" s="118" t="s">
        <v>8136</v>
      </c>
      <c r="J8477" s="118" t="s">
        <v>7622</v>
      </c>
    </row>
    <row r="8478" spans="1:10" ht="12.75">
      <c r="A8478" s="118" t="s">
        <v>9126</v>
      </c>
      <c r="B8478" s="118" t="s">
        <v>29007</v>
      </c>
      <c r="C8478" s="118" t="b">
        <v>0</v>
      </c>
      <c r="D8478" s="118" t="e">
        <f t="shared" ca="1" si="1"/>
        <v>#NAME?</v>
      </c>
      <c r="E8478" s="118" t="s">
        <v>29003</v>
      </c>
      <c r="F8478" s="118" t="s">
        <v>29008</v>
      </c>
      <c r="G8478" s="118"/>
      <c r="H8478" s="118" t="s">
        <v>21344</v>
      </c>
      <c r="I8478" s="118" t="s">
        <v>8136</v>
      </c>
      <c r="J8478" s="118" t="s">
        <v>7622</v>
      </c>
    </row>
    <row r="8479" spans="1:10" ht="12.75">
      <c r="A8479" s="118" t="s">
        <v>10062</v>
      </c>
      <c r="B8479" s="118" t="s">
        <v>29009</v>
      </c>
      <c r="C8479" s="118" t="b">
        <v>0</v>
      </c>
      <c r="D8479" s="118" t="e">
        <f t="shared" ca="1" si="1"/>
        <v>#NAME?</v>
      </c>
      <c r="E8479" s="118" t="s">
        <v>29003</v>
      </c>
      <c r="F8479" s="118" t="s">
        <v>29010</v>
      </c>
      <c r="G8479" s="118"/>
      <c r="H8479" s="118" t="s">
        <v>4305</v>
      </c>
      <c r="I8479" s="118" t="s">
        <v>8136</v>
      </c>
      <c r="J8479" s="118" t="s">
        <v>7622</v>
      </c>
    </row>
    <row r="8480" spans="1:10" ht="12.75">
      <c r="A8480" s="118" t="s">
        <v>947</v>
      </c>
      <c r="B8480" s="118" t="s">
        <v>29011</v>
      </c>
      <c r="C8480" s="118" t="b">
        <v>0</v>
      </c>
      <c r="D8480" s="118" t="e">
        <f t="shared" ca="1" si="1"/>
        <v>#NAME?</v>
      </c>
      <c r="E8480" s="118" t="s">
        <v>29003</v>
      </c>
      <c r="F8480" s="118" t="s">
        <v>29012</v>
      </c>
      <c r="G8480" s="118"/>
      <c r="H8480" s="118" t="s">
        <v>8144</v>
      </c>
      <c r="I8480" s="118" t="s">
        <v>8136</v>
      </c>
      <c r="J8480" s="118" t="s">
        <v>7622</v>
      </c>
    </row>
    <row r="8481" spans="1:10" ht="12.75">
      <c r="A8481" s="118" t="s">
        <v>11821</v>
      </c>
      <c r="B8481" s="118" t="s">
        <v>10497</v>
      </c>
      <c r="C8481" s="118" t="b">
        <v>0</v>
      </c>
      <c r="D8481" s="118" t="e">
        <f t="shared" ca="1" si="1"/>
        <v>#NAME?</v>
      </c>
      <c r="E8481" s="118" t="s">
        <v>29003</v>
      </c>
      <c r="F8481" s="118" t="s">
        <v>29013</v>
      </c>
      <c r="G8481" s="118"/>
      <c r="H8481" s="118" t="s">
        <v>8144</v>
      </c>
      <c r="I8481" s="118" t="s">
        <v>8136</v>
      </c>
      <c r="J8481" s="118" t="s">
        <v>7622</v>
      </c>
    </row>
    <row r="8482" spans="1:10" ht="12.75">
      <c r="A8482" s="118" t="s">
        <v>2682</v>
      </c>
      <c r="B8482" s="118" t="s">
        <v>1247</v>
      </c>
      <c r="C8482" s="118" t="b">
        <v>0</v>
      </c>
      <c r="D8482" s="118" t="e">
        <f t="shared" ca="1" si="1"/>
        <v>#NAME?</v>
      </c>
      <c r="E8482" s="118" t="s">
        <v>29003</v>
      </c>
      <c r="F8482" s="118" t="s">
        <v>29014</v>
      </c>
      <c r="G8482" s="118"/>
      <c r="H8482" s="118" t="s">
        <v>4305</v>
      </c>
      <c r="I8482" s="118" t="s">
        <v>8136</v>
      </c>
      <c r="J8482" s="118" t="s">
        <v>7622</v>
      </c>
    </row>
    <row r="8483" spans="1:10" ht="12.75">
      <c r="A8483" s="118" t="s">
        <v>10467</v>
      </c>
      <c r="B8483" s="118" t="s">
        <v>29015</v>
      </c>
      <c r="C8483" s="118" t="b">
        <v>0</v>
      </c>
      <c r="D8483" s="118" t="e">
        <f t="shared" ca="1" si="1"/>
        <v>#NAME?</v>
      </c>
      <c r="E8483" s="118" t="s">
        <v>29003</v>
      </c>
      <c r="F8483" s="118" t="s">
        <v>29016</v>
      </c>
      <c r="G8483" s="118"/>
      <c r="H8483" s="118" t="s">
        <v>4305</v>
      </c>
      <c r="I8483" s="118" t="s">
        <v>8136</v>
      </c>
      <c r="J8483" s="118" t="s">
        <v>7622</v>
      </c>
    </row>
    <row r="8484" spans="1:10" ht="12.75">
      <c r="A8484" s="118" t="s">
        <v>1414</v>
      </c>
      <c r="B8484" s="118" t="s">
        <v>9885</v>
      </c>
      <c r="C8484" s="118" t="b">
        <v>0</v>
      </c>
      <c r="D8484" s="118" t="e">
        <f t="shared" ca="1" si="1"/>
        <v>#NAME?</v>
      </c>
      <c r="E8484" s="118" t="s">
        <v>29003</v>
      </c>
      <c r="F8484" s="118" t="s">
        <v>29017</v>
      </c>
      <c r="G8484" s="118"/>
      <c r="H8484" s="118" t="s">
        <v>4305</v>
      </c>
      <c r="I8484" s="118" t="s">
        <v>8136</v>
      </c>
      <c r="J8484" s="118" t="s">
        <v>7622</v>
      </c>
    </row>
    <row r="8485" spans="1:10" ht="12.75">
      <c r="A8485" s="118" t="s">
        <v>9000</v>
      </c>
      <c r="B8485" s="118" t="s">
        <v>8773</v>
      </c>
      <c r="C8485" s="118" t="b">
        <v>0</v>
      </c>
      <c r="D8485" s="118" t="e">
        <f t="shared" ca="1" si="1"/>
        <v>#NAME?</v>
      </c>
      <c r="E8485" s="118" t="s">
        <v>29003</v>
      </c>
      <c r="F8485" s="118" t="s">
        <v>29018</v>
      </c>
      <c r="G8485" s="118"/>
      <c r="H8485" s="118" t="s">
        <v>4305</v>
      </c>
      <c r="I8485" s="118" t="s">
        <v>8136</v>
      </c>
      <c r="J8485" s="118" t="s">
        <v>7622</v>
      </c>
    </row>
    <row r="8486" spans="1:10" ht="12.75">
      <c r="A8486" s="118" t="s">
        <v>1525</v>
      </c>
      <c r="B8486" s="118" t="s">
        <v>29019</v>
      </c>
      <c r="C8486" s="118" t="b">
        <v>0</v>
      </c>
      <c r="D8486" s="118" t="e">
        <f t="shared" ca="1" si="1"/>
        <v>#NAME?</v>
      </c>
      <c r="E8486" s="118" t="s">
        <v>29003</v>
      </c>
      <c r="F8486" s="118" t="s">
        <v>29020</v>
      </c>
      <c r="G8486" s="118"/>
      <c r="H8486" s="118" t="s">
        <v>21344</v>
      </c>
      <c r="I8486" s="118" t="s">
        <v>8136</v>
      </c>
      <c r="J8486" s="118" t="s">
        <v>7622</v>
      </c>
    </row>
    <row r="8487" spans="1:10" ht="12.75">
      <c r="A8487" s="118" t="s">
        <v>16844</v>
      </c>
      <c r="B8487" s="118" t="s">
        <v>29021</v>
      </c>
      <c r="C8487" s="118" t="b">
        <v>0</v>
      </c>
      <c r="D8487" s="118" t="e">
        <f t="shared" ca="1" si="1"/>
        <v>#NAME?</v>
      </c>
      <c r="E8487" s="118" t="s">
        <v>29003</v>
      </c>
      <c r="F8487" s="118" t="s">
        <v>29022</v>
      </c>
      <c r="G8487" s="118"/>
      <c r="H8487" s="118" t="s">
        <v>8144</v>
      </c>
      <c r="I8487" s="118" t="s">
        <v>8136</v>
      </c>
      <c r="J8487" s="118" t="s">
        <v>7622</v>
      </c>
    </row>
    <row r="8488" spans="1:10" ht="12.75">
      <c r="A8488" s="118" t="s">
        <v>25718</v>
      </c>
      <c r="B8488" s="118" t="s">
        <v>29023</v>
      </c>
      <c r="C8488" s="118" t="b">
        <v>0</v>
      </c>
      <c r="D8488" s="118" t="e">
        <f t="shared" ca="1" si="1"/>
        <v>#NAME?</v>
      </c>
      <c r="E8488" s="118" t="s">
        <v>29024</v>
      </c>
      <c r="F8488" s="118" t="s">
        <v>29025</v>
      </c>
      <c r="G8488" s="118"/>
      <c r="H8488" s="118" t="s">
        <v>54</v>
      </c>
      <c r="I8488" s="118" t="s">
        <v>10698</v>
      </c>
      <c r="J8488" s="118" t="s">
        <v>7756</v>
      </c>
    </row>
    <row r="8489" spans="1:10" ht="12.75">
      <c r="A8489" s="118" t="s">
        <v>836</v>
      </c>
      <c r="B8489" s="118" t="s">
        <v>10580</v>
      </c>
      <c r="C8489" s="118" t="b">
        <v>0</v>
      </c>
      <c r="D8489" s="118" t="e">
        <f t="shared" ca="1" si="1"/>
        <v>#NAME?</v>
      </c>
      <c r="E8489" s="118" t="s">
        <v>29024</v>
      </c>
      <c r="F8489" s="118" t="s">
        <v>29026</v>
      </c>
      <c r="G8489" s="118"/>
      <c r="H8489" s="118" t="s">
        <v>54</v>
      </c>
      <c r="I8489" s="118" t="s">
        <v>10698</v>
      </c>
      <c r="J8489" s="118" t="s">
        <v>7756</v>
      </c>
    </row>
    <row r="8490" spans="1:10" ht="12.75">
      <c r="A8490" s="118" t="s">
        <v>10467</v>
      </c>
      <c r="B8490" s="118" t="s">
        <v>29027</v>
      </c>
      <c r="C8490" s="118" t="b">
        <v>0</v>
      </c>
      <c r="D8490" s="118" t="e">
        <f t="shared" ca="1" si="1"/>
        <v>#NAME?</v>
      </c>
      <c r="E8490" s="118" t="s">
        <v>29024</v>
      </c>
      <c r="F8490" s="118" t="s">
        <v>29028</v>
      </c>
      <c r="G8490" s="118"/>
      <c r="H8490" s="118" t="s">
        <v>54</v>
      </c>
      <c r="I8490" s="118" t="s">
        <v>10698</v>
      </c>
      <c r="J8490" s="118" t="s">
        <v>7756</v>
      </c>
    </row>
    <row r="8491" spans="1:10" ht="12.75">
      <c r="A8491" s="118" t="s">
        <v>29029</v>
      </c>
      <c r="B8491" s="118" t="s">
        <v>29030</v>
      </c>
      <c r="C8491" s="118" t="b">
        <v>0</v>
      </c>
      <c r="D8491" s="118" t="e">
        <f t="shared" ca="1" si="1"/>
        <v>#NAME?</v>
      </c>
      <c r="E8491" s="118" t="s">
        <v>29031</v>
      </c>
      <c r="F8491" s="118" t="s">
        <v>29032</v>
      </c>
      <c r="G8491" s="118"/>
      <c r="H8491" s="118" t="s">
        <v>8035</v>
      </c>
      <c r="I8491" s="118" t="s">
        <v>8536</v>
      </c>
      <c r="J8491" s="127" t="s">
        <v>8537</v>
      </c>
    </row>
    <row r="8492" spans="1:10" ht="12.75">
      <c r="A8492" s="118" t="s">
        <v>873</v>
      </c>
      <c r="B8492" s="118" t="s">
        <v>29033</v>
      </c>
      <c r="C8492" s="118" t="b">
        <v>0</v>
      </c>
      <c r="D8492" s="118" t="e">
        <f t="shared" ca="1" si="1"/>
        <v>#NAME?</v>
      </c>
      <c r="E8492" s="118" t="s">
        <v>29034</v>
      </c>
      <c r="F8492" s="118" t="s">
        <v>29035</v>
      </c>
      <c r="G8492" s="118"/>
      <c r="H8492" s="118" t="s">
        <v>8760</v>
      </c>
      <c r="I8492" s="118" t="s">
        <v>23463</v>
      </c>
      <c r="J8492" s="118" t="s">
        <v>9660</v>
      </c>
    </row>
    <row r="8493" spans="1:10" ht="12.75">
      <c r="A8493" s="118" t="s">
        <v>1484</v>
      </c>
      <c r="B8493" s="118" t="s">
        <v>29036</v>
      </c>
      <c r="C8493" s="118" t="b">
        <v>0</v>
      </c>
      <c r="D8493" s="118" t="e">
        <f t="shared" ca="1" si="1"/>
        <v>#NAME?</v>
      </c>
      <c r="E8493" s="118" t="s">
        <v>29034</v>
      </c>
      <c r="F8493" s="118" t="s">
        <v>29037</v>
      </c>
      <c r="G8493" s="118"/>
      <c r="H8493" s="118" t="s">
        <v>4276</v>
      </c>
      <c r="I8493" s="118" t="s">
        <v>23463</v>
      </c>
      <c r="J8493" s="118" t="s">
        <v>9660</v>
      </c>
    </row>
    <row r="8494" spans="1:10" ht="12.75">
      <c r="A8494" s="118" t="s">
        <v>1069</v>
      </c>
      <c r="B8494" s="118" t="s">
        <v>29038</v>
      </c>
      <c r="C8494" s="118" t="b">
        <v>0</v>
      </c>
      <c r="D8494" s="118" t="e">
        <f t="shared" ca="1" si="1"/>
        <v>#NAME?</v>
      </c>
      <c r="E8494" s="118" t="s">
        <v>29034</v>
      </c>
      <c r="F8494" s="118" t="s">
        <v>29039</v>
      </c>
      <c r="G8494" s="118"/>
      <c r="H8494" s="118" t="s">
        <v>8760</v>
      </c>
      <c r="I8494" s="118" t="s">
        <v>23463</v>
      </c>
      <c r="J8494" s="118" t="s">
        <v>9660</v>
      </c>
    </row>
    <row r="8495" spans="1:10" ht="12.75">
      <c r="A8495" s="118" t="s">
        <v>1069</v>
      </c>
      <c r="B8495" s="118" t="s">
        <v>29040</v>
      </c>
      <c r="C8495" s="118" t="b">
        <v>0</v>
      </c>
      <c r="D8495" s="118" t="e">
        <f t="shared" ca="1" si="1"/>
        <v>#NAME?</v>
      </c>
      <c r="E8495" s="118" t="s">
        <v>29034</v>
      </c>
      <c r="F8495" s="118" t="s">
        <v>29041</v>
      </c>
      <c r="G8495" s="118"/>
      <c r="H8495" s="118" t="s">
        <v>8760</v>
      </c>
      <c r="I8495" s="118" t="s">
        <v>23463</v>
      </c>
      <c r="J8495" s="118" t="s">
        <v>9660</v>
      </c>
    </row>
    <row r="8496" spans="1:10" ht="12.75">
      <c r="A8496" s="118" t="s">
        <v>13128</v>
      </c>
      <c r="B8496" s="118" t="s">
        <v>29042</v>
      </c>
      <c r="C8496" s="118" t="b">
        <v>0</v>
      </c>
      <c r="D8496" s="118" t="e">
        <f t="shared" ca="1" si="1"/>
        <v>#NAME?</v>
      </c>
      <c r="E8496" s="118" t="s">
        <v>29034</v>
      </c>
      <c r="F8496" s="118" t="s">
        <v>29043</v>
      </c>
      <c r="G8496" s="118"/>
      <c r="H8496" s="118" t="s">
        <v>8760</v>
      </c>
      <c r="I8496" s="118" t="s">
        <v>23463</v>
      </c>
      <c r="J8496" s="118" t="s">
        <v>9660</v>
      </c>
    </row>
    <row r="8497" spans="1:10" ht="12.75">
      <c r="A8497" s="118" t="s">
        <v>13447</v>
      </c>
      <c r="B8497" s="118" t="s">
        <v>8895</v>
      </c>
      <c r="C8497" s="118" t="b">
        <v>0</v>
      </c>
      <c r="D8497" s="118" t="e">
        <f t="shared" ca="1" si="1"/>
        <v>#NAME?</v>
      </c>
      <c r="E8497" s="118" t="s">
        <v>29044</v>
      </c>
      <c r="F8497" s="118" t="s">
        <v>29045</v>
      </c>
      <c r="G8497" s="118"/>
      <c r="H8497" s="118" t="s">
        <v>29046</v>
      </c>
      <c r="I8497" s="118" t="s">
        <v>7590</v>
      </c>
      <c r="J8497" s="118" t="s">
        <v>7591</v>
      </c>
    </row>
    <row r="8498" spans="1:10" ht="12.75">
      <c r="A8498" s="118" t="s">
        <v>12995</v>
      </c>
      <c r="B8498" s="118" t="s">
        <v>24355</v>
      </c>
      <c r="C8498" s="118" t="b">
        <v>0</v>
      </c>
      <c r="D8498" s="118" t="e">
        <f t="shared" ca="1" si="1"/>
        <v>#NAME?</v>
      </c>
      <c r="E8498" s="118" t="s">
        <v>29044</v>
      </c>
      <c r="F8498" s="118" t="s">
        <v>29047</v>
      </c>
      <c r="G8498" s="118"/>
      <c r="H8498" s="118" t="s">
        <v>54</v>
      </c>
      <c r="I8498" s="118" t="s">
        <v>7590</v>
      </c>
      <c r="J8498" s="118" t="s">
        <v>7591</v>
      </c>
    </row>
    <row r="8499" spans="1:10" ht="12.75">
      <c r="A8499" s="118" t="s">
        <v>29048</v>
      </c>
      <c r="B8499" s="118" t="s">
        <v>29049</v>
      </c>
      <c r="C8499" s="118" t="b">
        <v>0</v>
      </c>
      <c r="D8499" s="118" t="e">
        <f t="shared" ca="1" si="1"/>
        <v>#NAME?</v>
      </c>
      <c r="E8499" s="118" t="s">
        <v>29050</v>
      </c>
      <c r="F8499" s="118" t="s">
        <v>29051</v>
      </c>
      <c r="G8499" s="118"/>
      <c r="H8499" s="118" t="s">
        <v>54</v>
      </c>
      <c r="I8499" s="118" t="s">
        <v>9743</v>
      </c>
      <c r="J8499" s="118" t="s">
        <v>7622</v>
      </c>
    </row>
    <row r="8500" spans="1:10" ht="12.75">
      <c r="A8500" s="118" t="s">
        <v>8663</v>
      </c>
      <c r="B8500" s="118" t="s">
        <v>29052</v>
      </c>
      <c r="C8500" s="118" t="b">
        <v>0</v>
      </c>
      <c r="D8500" s="118" t="e">
        <f t="shared" ca="1" si="1"/>
        <v>#NAME?</v>
      </c>
      <c r="E8500" s="118" t="s">
        <v>29050</v>
      </c>
      <c r="F8500" s="118" t="s">
        <v>29053</v>
      </c>
      <c r="G8500" s="118"/>
      <c r="H8500" s="118" t="s">
        <v>4305</v>
      </c>
      <c r="I8500" s="118" t="s">
        <v>9743</v>
      </c>
      <c r="J8500" s="118" t="s">
        <v>7622</v>
      </c>
    </row>
    <row r="8501" spans="1:10" ht="12.75">
      <c r="A8501" s="118" t="s">
        <v>1716</v>
      </c>
      <c r="B8501" s="118" t="s">
        <v>29054</v>
      </c>
      <c r="C8501" s="118" t="b">
        <v>0</v>
      </c>
      <c r="D8501" s="118" t="e">
        <f t="shared" ca="1" si="1"/>
        <v>#NAME?</v>
      </c>
      <c r="E8501" s="118" t="s">
        <v>29050</v>
      </c>
      <c r="F8501" s="118" t="s">
        <v>29055</v>
      </c>
      <c r="G8501" s="118"/>
      <c r="H8501" s="118" t="s">
        <v>4278</v>
      </c>
      <c r="I8501" s="118" t="s">
        <v>9743</v>
      </c>
      <c r="J8501" s="118" t="s">
        <v>7622</v>
      </c>
    </row>
    <row r="8502" spans="1:10" ht="12.75">
      <c r="A8502" s="118" t="s">
        <v>7665</v>
      </c>
      <c r="B8502" s="118" t="s">
        <v>29056</v>
      </c>
      <c r="C8502" s="118" t="b">
        <v>0</v>
      </c>
      <c r="D8502" s="118" t="e">
        <f t="shared" ca="1" si="1"/>
        <v>#NAME?</v>
      </c>
      <c r="E8502" s="118" t="s">
        <v>29057</v>
      </c>
      <c r="F8502" s="118" t="s">
        <v>29058</v>
      </c>
      <c r="G8502" s="118"/>
      <c r="H8502" s="118" t="s">
        <v>7611</v>
      </c>
      <c r="I8502" s="118" t="s">
        <v>7820</v>
      </c>
      <c r="J8502" s="118" t="s">
        <v>7820</v>
      </c>
    </row>
    <row r="8503" spans="1:10" ht="12.75">
      <c r="A8503" s="118" t="s">
        <v>1603</v>
      </c>
      <c r="B8503" s="118" t="s">
        <v>10841</v>
      </c>
      <c r="C8503" s="118" t="b">
        <v>0</v>
      </c>
      <c r="D8503" s="118" t="e">
        <f t="shared" ca="1" si="1"/>
        <v>#NAME?</v>
      </c>
      <c r="E8503" s="118" t="s">
        <v>29057</v>
      </c>
      <c r="F8503" s="118" t="s">
        <v>29059</v>
      </c>
      <c r="G8503" s="118"/>
      <c r="H8503" s="118" t="s">
        <v>4872</v>
      </c>
      <c r="I8503" s="118" t="s">
        <v>7820</v>
      </c>
      <c r="J8503" s="118" t="s">
        <v>7820</v>
      </c>
    </row>
    <row r="8504" spans="1:10" ht="12.75">
      <c r="A8504" s="118" t="s">
        <v>8748</v>
      </c>
      <c r="B8504" s="118" t="s">
        <v>17520</v>
      </c>
      <c r="C8504" s="118" t="b">
        <v>0</v>
      </c>
      <c r="D8504" s="118" t="e">
        <f t="shared" ca="1" si="1"/>
        <v>#NAME?</v>
      </c>
      <c r="E8504" s="118" t="s">
        <v>29057</v>
      </c>
      <c r="F8504" s="118" t="s">
        <v>29060</v>
      </c>
      <c r="G8504" s="118"/>
      <c r="H8504" s="118" t="s">
        <v>9348</v>
      </c>
      <c r="I8504" s="118" t="s">
        <v>7820</v>
      </c>
      <c r="J8504" s="118" t="s">
        <v>7820</v>
      </c>
    </row>
    <row r="8505" spans="1:10" ht="12.75">
      <c r="A8505" s="118" t="s">
        <v>846</v>
      </c>
      <c r="B8505" s="118" t="s">
        <v>29061</v>
      </c>
      <c r="C8505" s="118" t="b">
        <v>0</v>
      </c>
      <c r="D8505" s="118" t="e">
        <f t="shared" ca="1" si="1"/>
        <v>#NAME?</v>
      </c>
      <c r="E8505" s="118" t="s">
        <v>29057</v>
      </c>
      <c r="F8505" s="118" t="s">
        <v>29062</v>
      </c>
      <c r="G8505" s="118"/>
      <c r="H8505" s="118" t="s">
        <v>4872</v>
      </c>
      <c r="I8505" s="118" t="s">
        <v>7820</v>
      </c>
      <c r="J8505" s="118" t="s">
        <v>7820</v>
      </c>
    </row>
    <row r="8506" spans="1:10" ht="12.75">
      <c r="A8506" s="118" t="s">
        <v>11723</v>
      </c>
      <c r="B8506" s="118" t="s">
        <v>11152</v>
      </c>
      <c r="C8506" s="118" t="b">
        <v>0</v>
      </c>
      <c r="D8506" s="118" t="e">
        <f t="shared" ca="1" si="1"/>
        <v>#NAME?</v>
      </c>
      <c r="E8506" s="118" t="s">
        <v>29057</v>
      </c>
      <c r="F8506" s="118" t="s">
        <v>29063</v>
      </c>
      <c r="G8506" s="118"/>
      <c r="H8506" s="118" t="s">
        <v>4831</v>
      </c>
      <c r="I8506" s="118" t="s">
        <v>7820</v>
      </c>
      <c r="J8506" s="118" t="s">
        <v>7820</v>
      </c>
    </row>
    <row r="8507" spans="1:10" ht="12.75">
      <c r="A8507" s="118" t="s">
        <v>1591</v>
      </c>
      <c r="B8507" s="118" t="s">
        <v>10048</v>
      </c>
      <c r="C8507" s="118" t="b">
        <v>0</v>
      </c>
      <c r="D8507" s="118" t="e">
        <f t="shared" ca="1" si="1"/>
        <v>#NAME?</v>
      </c>
      <c r="E8507" s="118" t="s">
        <v>29057</v>
      </c>
      <c r="F8507" s="118" t="s">
        <v>29064</v>
      </c>
      <c r="G8507" s="118"/>
      <c r="H8507" s="118" t="s">
        <v>29065</v>
      </c>
      <c r="I8507" s="118" t="s">
        <v>7820</v>
      </c>
      <c r="J8507" s="118" t="s">
        <v>7820</v>
      </c>
    </row>
    <row r="8508" spans="1:10" ht="12.75">
      <c r="A8508" s="118" t="s">
        <v>1026</v>
      </c>
      <c r="B8508" s="118" t="s">
        <v>29066</v>
      </c>
      <c r="C8508" s="118" t="b">
        <v>0</v>
      </c>
      <c r="D8508" s="118" t="e">
        <f t="shared" ca="1" si="1"/>
        <v>#NAME?</v>
      </c>
      <c r="E8508" s="118" t="s">
        <v>29057</v>
      </c>
      <c r="F8508" s="118" t="s">
        <v>29067</v>
      </c>
      <c r="G8508" s="118"/>
      <c r="H8508" s="118" t="s">
        <v>16023</v>
      </c>
      <c r="I8508" s="118" t="s">
        <v>7820</v>
      </c>
      <c r="J8508" s="118" t="s">
        <v>7820</v>
      </c>
    </row>
    <row r="8509" spans="1:10" ht="12.75">
      <c r="A8509" s="118" t="s">
        <v>29068</v>
      </c>
      <c r="B8509" s="118" t="s">
        <v>9263</v>
      </c>
      <c r="C8509" s="118" t="b">
        <v>0</v>
      </c>
      <c r="D8509" s="118" t="e">
        <f t="shared" ca="1" si="1"/>
        <v>#NAME?</v>
      </c>
      <c r="E8509" s="118" t="s">
        <v>29057</v>
      </c>
      <c r="F8509" s="118" t="s">
        <v>29069</v>
      </c>
      <c r="G8509" s="118"/>
      <c r="H8509" s="118" t="s">
        <v>5607</v>
      </c>
      <c r="I8509" s="118" t="s">
        <v>7820</v>
      </c>
      <c r="J8509" s="118" t="s">
        <v>7820</v>
      </c>
    </row>
    <row r="8510" spans="1:10" ht="12.75">
      <c r="A8510" s="118" t="s">
        <v>2268</v>
      </c>
      <c r="B8510" s="118" t="s">
        <v>29070</v>
      </c>
      <c r="C8510" s="118" t="b">
        <v>0</v>
      </c>
      <c r="D8510" s="118" t="e">
        <f t="shared" ca="1" si="1"/>
        <v>#NAME?</v>
      </c>
      <c r="E8510" s="118" t="s">
        <v>29057</v>
      </c>
      <c r="F8510" s="118" t="s">
        <v>29071</v>
      </c>
      <c r="G8510" s="118"/>
      <c r="H8510" s="118" t="s">
        <v>9348</v>
      </c>
      <c r="I8510" s="118" t="s">
        <v>7820</v>
      </c>
      <c r="J8510" s="118" t="s">
        <v>7820</v>
      </c>
    </row>
    <row r="8511" spans="1:10" ht="12.75">
      <c r="A8511" s="118" t="s">
        <v>826</v>
      </c>
      <c r="B8511" s="118" t="s">
        <v>13221</v>
      </c>
      <c r="C8511" s="118" t="b">
        <v>0</v>
      </c>
      <c r="D8511" s="118" t="e">
        <f t="shared" ca="1" si="1"/>
        <v>#NAME?</v>
      </c>
      <c r="E8511" s="118" t="s">
        <v>29057</v>
      </c>
      <c r="F8511" s="118" t="s">
        <v>29072</v>
      </c>
      <c r="G8511" s="118"/>
      <c r="H8511" s="118" t="s">
        <v>5607</v>
      </c>
      <c r="I8511" s="118" t="s">
        <v>7820</v>
      </c>
      <c r="J8511" s="118" t="s">
        <v>7820</v>
      </c>
    </row>
    <row r="8512" spans="1:10" ht="12.75">
      <c r="A8512" s="118" t="s">
        <v>1802</v>
      </c>
      <c r="B8512" s="118" t="s">
        <v>29073</v>
      </c>
      <c r="C8512" s="118" t="b">
        <v>0</v>
      </c>
      <c r="D8512" s="118" t="e">
        <f t="shared" ca="1" si="1"/>
        <v>#NAME?</v>
      </c>
      <c r="E8512" s="118" t="s">
        <v>29057</v>
      </c>
      <c r="F8512" s="118" t="s">
        <v>29074</v>
      </c>
      <c r="G8512" s="118"/>
      <c r="H8512" s="118" t="s">
        <v>4872</v>
      </c>
      <c r="I8512" s="118" t="s">
        <v>7820</v>
      </c>
      <c r="J8512" s="118" t="s">
        <v>7820</v>
      </c>
    </row>
    <row r="8513" spans="1:10" ht="12.75">
      <c r="A8513" s="118" t="s">
        <v>1005</v>
      </c>
      <c r="B8513" s="118" t="s">
        <v>29075</v>
      </c>
      <c r="C8513" s="118" t="b">
        <v>0</v>
      </c>
      <c r="D8513" s="118" t="e">
        <f t="shared" ca="1" si="1"/>
        <v>#NAME?</v>
      </c>
      <c r="E8513" s="118" t="s">
        <v>29057</v>
      </c>
      <c r="F8513" s="118" t="s">
        <v>29076</v>
      </c>
      <c r="G8513" s="118"/>
      <c r="H8513" s="118" t="s">
        <v>4831</v>
      </c>
      <c r="I8513" s="118" t="s">
        <v>7820</v>
      </c>
      <c r="J8513" s="118" t="s">
        <v>7820</v>
      </c>
    </row>
    <row r="8514" spans="1:10" ht="12.75">
      <c r="A8514" s="118" t="s">
        <v>29077</v>
      </c>
      <c r="B8514" s="118" t="s">
        <v>29078</v>
      </c>
      <c r="C8514" s="118" t="b">
        <v>0</v>
      </c>
      <c r="D8514" s="118" t="e">
        <f t="shared" ca="1" si="1"/>
        <v>#NAME?</v>
      </c>
      <c r="E8514" s="118" t="s">
        <v>29057</v>
      </c>
      <c r="F8514" s="118" t="s">
        <v>29079</v>
      </c>
      <c r="G8514" s="118"/>
      <c r="H8514" s="118" t="s">
        <v>5607</v>
      </c>
      <c r="I8514" s="118" t="s">
        <v>7820</v>
      </c>
      <c r="J8514" s="118" t="s">
        <v>7820</v>
      </c>
    </row>
    <row r="8515" spans="1:10" ht="12.75">
      <c r="A8515" s="118" t="s">
        <v>8358</v>
      </c>
      <c r="B8515" s="118" t="s">
        <v>29080</v>
      </c>
      <c r="C8515" s="118" t="b">
        <v>0</v>
      </c>
      <c r="D8515" s="118" t="e">
        <f t="shared" ca="1" si="1"/>
        <v>#NAME?</v>
      </c>
      <c r="E8515" s="118" t="s">
        <v>29057</v>
      </c>
      <c r="F8515" s="118" t="s">
        <v>29081</v>
      </c>
      <c r="G8515" s="118"/>
      <c r="H8515" s="118" t="s">
        <v>54</v>
      </c>
      <c r="I8515" s="118" t="s">
        <v>7820</v>
      </c>
      <c r="J8515" s="118" t="s">
        <v>7820</v>
      </c>
    </row>
    <row r="8516" spans="1:10" ht="12.75">
      <c r="A8516" s="118" t="s">
        <v>1266</v>
      </c>
      <c r="B8516" s="118" t="s">
        <v>29082</v>
      </c>
      <c r="C8516" s="118" t="b">
        <v>0</v>
      </c>
      <c r="D8516" s="118" t="e">
        <f t="shared" ca="1" si="1"/>
        <v>#NAME?</v>
      </c>
      <c r="E8516" s="118" t="s">
        <v>29083</v>
      </c>
      <c r="F8516" s="118" t="s">
        <v>29084</v>
      </c>
      <c r="G8516" s="118"/>
      <c r="H8516" s="118" t="s">
        <v>29085</v>
      </c>
      <c r="I8516" s="118" t="s">
        <v>7777</v>
      </c>
      <c r="J8516" s="118" t="s">
        <v>7636</v>
      </c>
    </row>
    <row r="8517" spans="1:10" ht="12.75">
      <c r="A8517" s="118" t="s">
        <v>902</v>
      </c>
      <c r="B8517" s="118" t="s">
        <v>29086</v>
      </c>
      <c r="C8517" s="118" t="b">
        <v>0</v>
      </c>
      <c r="D8517" s="118" t="e">
        <f t="shared" ca="1" si="1"/>
        <v>#NAME?</v>
      </c>
      <c r="E8517" s="118" t="s">
        <v>29083</v>
      </c>
      <c r="F8517" s="118" t="s">
        <v>29087</v>
      </c>
      <c r="G8517" s="118"/>
      <c r="H8517" s="118" t="s">
        <v>4276</v>
      </c>
      <c r="I8517" s="118" t="s">
        <v>7777</v>
      </c>
      <c r="J8517" s="118" t="s">
        <v>7636</v>
      </c>
    </row>
    <row r="8518" spans="1:10" ht="12.75">
      <c r="A8518" s="118" t="s">
        <v>1666</v>
      </c>
      <c r="B8518" s="118" t="s">
        <v>8547</v>
      </c>
      <c r="C8518" s="118" t="b">
        <v>0</v>
      </c>
      <c r="D8518" s="118" t="e">
        <f t="shared" ca="1" si="1"/>
        <v>#NAME?</v>
      </c>
      <c r="E8518" s="118" t="s">
        <v>29083</v>
      </c>
      <c r="F8518" s="118" t="s">
        <v>29088</v>
      </c>
      <c r="G8518" s="118"/>
      <c r="H8518" s="118" t="s">
        <v>7611</v>
      </c>
      <c r="I8518" s="118" t="s">
        <v>7777</v>
      </c>
      <c r="J8518" s="118" t="s">
        <v>7636</v>
      </c>
    </row>
    <row r="8519" spans="1:10" ht="12.75">
      <c r="A8519" s="118" t="s">
        <v>13407</v>
      </c>
      <c r="B8519" s="118" t="s">
        <v>29089</v>
      </c>
      <c r="C8519" s="118" t="b">
        <v>0</v>
      </c>
      <c r="D8519" s="118" t="e">
        <f t="shared" ca="1" si="1"/>
        <v>#NAME?</v>
      </c>
      <c r="E8519" s="118" t="s">
        <v>29083</v>
      </c>
      <c r="F8519" s="118" t="s">
        <v>29090</v>
      </c>
      <c r="G8519" s="118"/>
      <c r="H8519" s="118" t="s">
        <v>29091</v>
      </c>
      <c r="I8519" s="118" t="s">
        <v>7777</v>
      </c>
      <c r="J8519" s="118" t="s">
        <v>7636</v>
      </c>
    </row>
    <row r="8520" spans="1:10" ht="12.75">
      <c r="A8520" s="118" t="s">
        <v>2068</v>
      </c>
      <c r="B8520" s="118" t="s">
        <v>8550</v>
      </c>
      <c r="C8520" s="118" t="b">
        <v>0</v>
      </c>
      <c r="D8520" s="118" t="e">
        <f t="shared" ca="1" si="1"/>
        <v>#NAME?</v>
      </c>
      <c r="E8520" s="118" t="s">
        <v>29083</v>
      </c>
      <c r="F8520" s="118" t="s">
        <v>29092</v>
      </c>
      <c r="G8520" s="118"/>
      <c r="H8520" s="118" t="s">
        <v>5273</v>
      </c>
      <c r="I8520" s="118" t="s">
        <v>7777</v>
      </c>
      <c r="J8520" s="118" t="s">
        <v>7636</v>
      </c>
    </row>
    <row r="8521" spans="1:10" ht="12.75">
      <c r="A8521" s="118" t="s">
        <v>2068</v>
      </c>
      <c r="B8521" s="118" t="s">
        <v>29093</v>
      </c>
      <c r="C8521" s="118" t="b">
        <v>0</v>
      </c>
      <c r="D8521" s="118" t="e">
        <f t="shared" ca="1" si="1"/>
        <v>#NAME?</v>
      </c>
      <c r="E8521" s="118" t="s">
        <v>29083</v>
      </c>
      <c r="F8521" s="118" t="s">
        <v>29094</v>
      </c>
      <c r="G8521" s="118"/>
      <c r="H8521" s="118" t="s">
        <v>4831</v>
      </c>
      <c r="I8521" s="118" t="s">
        <v>7777</v>
      </c>
      <c r="J8521" s="118" t="s">
        <v>7636</v>
      </c>
    </row>
    <row r="8522" spans="1:10" ht="12.75">
      <c r="A8522" s="118" t="s">
        <v>2068</v>
      </c>
      <c r="B8522" s="118" t="s">
        <v>29095</v>
      </c>
      <c r="C8522" s="118" t="b">
        <v>0</v>
      </c>
      <c r="D8522" s="118" t="e">
        <f t="shared" ca="1" si="1"/>
        <v>#NAME?</v>
      </c>
      <c r="E8522" s="118" t="s">
        <v>29083</v>
      </c>
      <c r="F8522" s="118" t="s">
        <v>29096</v>
      </c>
      <c r="G8522" s="118"/>
      <c r="H8522" s="118" t="s">
        <v>29097</v>
      </c>
      <c r="I8522" s="118" t="s">
        <v>7777</v>
      </c>
      <c r="J8522" s="118" t="s">
        <v>7636</v>
      </c>
    </row>
    <row r="8523" spans="1:10" ht="12.75">
      <c r="A8523" s="118" t="s">
        <v>853</v>
      </c>
      <c r="B8523" s="118" t="s">
        <v>29098</v>
      </c>
      <c r="C8523" s="118" t="b">
        <v>0</v>
      </c>
      <c r="D8523" s="118" t="e">
        <f t="shared" ca="1" si="1"/>
        <v>#NAME?</v>
      </c>
      <c r="E8523" s="118" t="s">
        <v>29083</v>
      </c>
      <c r="F8523" s="118" t="s">
        <v>29099</v>
      </c>
      <c r="G8523" s="118"/>
      <c r="H8523" s="118" t="s">
        <v>4831</v>
      </c>
      <c r="I8523" s="118" t="s">
        <v>7777</v>
      </c>
      <c r="J8523" s="118" t="s">
        <v>7636</v>
      </c>
    </row>
    <row r="8524" spans="1:10" ht="12.75">
      <c r="A8524" s="118" t="s">
        <v>940</v>
      </c>
      <c r="B8524" s="118" t="s">
        <v>17339</v>
      </c>
      <c r="C8524" s="118" t="b">
        <v>0</v>
      </c>
      <c r="D8524" s="118" t="e">
        <f t="shared" ca="1" si="1"/>
        <v>#NAME?</v>
      </c>
      <c r="E8524" s="118" t="s">
        <v>29083</v>
      </c>
      <c r="F8524" s="118" t="s">
        <v>29100</v>
      </c>
      <c r="G8524" s="118"/>
      <c r="H8524" s="118" t="s">
        <v>5273</v>
      </c>
      <c r="I8524" s="118" t="s">
        <v>7777</v>
      </c>
      <c r="J8524" s="118" t="s">
        <v>7636</v>
      </c>
    </row>
    <row r="8525" spans="1:10" ht="12.75">
      <c r="A8525" s="118" t="s">
        <v>1240</v>
      </c>
      <c r="B8525" s="118" t="s">
        <v>8895</v>
      </c>
      <c r="C8525" s="118" t="b">
        <v>0</v>
      </c>
      <c r="D8525" s="118" t="e">
        <f t="shared" ca="1" si="1"/>
        <v>#NAME?</v>
      </c>
      <c r="E8525" s="118" t="s">
        <v>29083</v>
      </c>
      <c r="F8525" s="118" t="s">
        <v>29101</v>
      </c>
      <c r="G8525" s="118"/>
      <c r="H8525" s="118" t="s">
        <v>29091</v>
      </c>
      <c r="I8525" s="118" t="s">
        <v>7777</v>
      </c>
      <c r="J8525" s="118" t="s">
        <v>7636</v>
      </c>
    </row>
    <row r="8526" spans="1:10" ht="12.75">
      <c r="A8526" s="118" t="s">
        <v>882</v>
      </c>
      <c r="B8526" s="118" t="s">
        <v>9188</v>
      </c>
      <c r="C8526" s="118" t="b">
        <v>0</v>
      </c>
      <c r="D8526" s="118" t="e">
        <f t="shared" ca="1" si="1"/>
        <v>#NAME?</v>
      </c>
      <c r="E8526" s="118" t="s">
        <v>29083</v>
      </c>
      <c r="F8526" s="118" t="s">
        <v>29102</v>
      </c>
      <c r="G8526" s="118"/>
      <c r="H8526" s="118" t="s">
        <v>14187</v>
      </c>
      <c r="I8526" s="118" t="s">
        <v>7777</v>
      </c>
      <c r="J8526" s="118" t="s">
        <v>7636</v>
      </c>
    </row>
    <row r="8527" spans="1:10" ht="12.75">
      <c r="A8527" s="118" t="s">
        <v>8195</v>
      </c>
      <c r="B8527" s="118" t="s">
        <v>29103</v>
      </c>
      <c r="C8527" s="118" t="b">
        <v>0</v>
      </c>
      <c r="D8527" s="118" t="e">
        <f t="shared" ca="1" si="1"/>
        <v>#NAME?</v>
      </c>
      <c r="E8527" s="118" t="s">
        <v>29083</v>
      </c>
      <c r="F8527" s="118" t="s">
        <v>29104</v>
      </c>
      <c r="G8527" s="118"/>
      <c r="H8527" s="118" t="s">
        <v>4831</v>
      </c>
      <c r="I8527" s="118" t="s">
        <v>7777</v>
      </c>
      <c r="J8527" s="118" t="s">
        <v>7636</v>
      </c>
    </row>
    <row r="8528" spans="1:10" ht="12.75">
      <c r="A8528" s="118" t="s">
        <v>2630</v>
      </c>
      <c r="B8528" s="118" t="s">
        <v>8457</v>
      </c>
      <c r="C8528" s="118" t="b">
        <v>0</v>
      </c>
      <c r="D8528" s="118" t="e">
        <f t="shared" ca="1" si="1"/>
        <v>#NAME?</v>
      </c>
      <c r="E8528" s="118" t="s">
        <v>29083</v>
      </c>
      <c r="F8528" s="118" t="s">
        <v>29105</v>
      </c>
      <c r="G8528" s="118"/>
      <c r="H8528" s="118" t="s">
        <v>10534</v>
      </c>
      <c r="I8528" s="118" t="s">
        <v>7777</v>
      </c>
      <c r="J8528" s="118" t="s">
        <v>7636</v>
      </c>
    </row>
    <row r="8529" spans="1:10" ht="12.75">
      <c r="A8529" s="118" t="s">
        <v>995</v>
      </c>
      <c r="B8529" s="118" t="s">
        <v>8745</v>
      </c>
      <c r="C8529" s="118" t="b">
        <v>0</v>
      </c>
      <c r="D8529" s="118" t="e">
        <f t="shared" ca="1" si="1"/>
        <v>#NAME?</v>
      </c>
      <c r="E8529" s="118" t="s">
        <v>29083</v>
      </c>
      <c r="F8529" s="118" t="s">
        <v>29106</v>
      </c>
      <c r="G8529" s="118"/>
      <c r="H8529" s="118" t="s">
        <v>29107</v>
      </c>
      <c r="I8529" s="118" t="s">
        <v>7777</v>
      </c>
      <c r="J8529" s="118" t="s">
        <v>7636</v>
      </c>
    </row>
    <row r="8530" spans="1:10" ht="12.75">
      <c r="A8530" s="118" t="s">
        <v>29108</v>
      </c>
      <c r="B8530" s="118" t="s">
        <v>8094</v>
      </c>
      <c r="C8530" s="118" t="b">
        <v>0</v>
      </c>
      <c r="D8530" s="118" t="e">
        <f t="shared" ca="1" si="1"/>
        <v>#NAME?</v>
      </c>
      <c r="E8530" s="118" t="s">
        <v>29109</v>
      </c>
      <c r="F8530" s="118" t="s">
        <v>29110</v>
      </c>
      <c r="G8530" s="118"/>
      <c r="H8530" s="118" t="s">
        <v>4485</v>
      </c>
      <c r="I8530" s="118" t="s">
        <v>28168</v>
      </c>
      <c r="J8530" s="118" t="s">
        <v>7622</v>
      </c>
    </row>
    <row r="8531" spans="1:10" ht="12.75">
      <c r="A8531" s="118" t="s">
        <v>846</v>
      </c>
      <c r="B8531" s="118" t="s">
        <v>29111</v>
      </c>
      <c r="C8531" s="118" t="b">
        <v>0</v>
      </c>
      <c r="D8531" s="118" t="e">
        <f t="shared" ca="1" si="1"/>
        <v>#NAME?</v>
      </c>
      <c r="E8531" s="118" t="s">
        <v>29109</v>
      </c>
      <c r="F8531" s="118" t="s">
        <v>29112</v>
      </c>
      <c r="G8531" s="118"/>
      <c r="H8531" s="118" t="s">
        <v>4276</v>
      </c>
      <c r="I8531" s="118" t="s">
        <v>28168</v>
      </c>
      <c r="J8531" s="118" t="s">
        <v>7622</v>
      </c>
    </row>
    <row r="8532" spans="1:10" ht="12.75">
      <c r="A8532" s="118" t="s">
        <v>882</v>
      </c>
      <c r="B8532" s="118" t="s">
        <v>8476</v>
      </c>
      <c r="C8532" s="118" t="b">
        <v>0</v>
      </c>
      <c r="D8532" s="118" t="e">
        <f t="shared" ca="1" si="1"/>
        <v>#NAME?</v>
      </c>
      <c r="E8532" s="118" t="s">
        <v>29109</v>
      </c>
      <c r="F8532" s="118" t="s">
        <v>29113</v>
      </c>
      <c r="G8532" s="118"/>
      <c r="H8532" s="118" t="s">
        <v>4276</v>
      </c>
      <c r="I8532" s="118" t="s">
        <v>28168</v>
      </c>
      <c r="J8532" s="118" t="s">
        <v>7622</v>
      </c>
    </row>
    <row r="8533" spans="1:10" ht="12.75">
      <c r="A8533" s="118" t="s">
        <v>983</v>
      </c>
      <c r="B8533" s="118" t="s">
        <v>15614</v>
      </c>
      <c r="C8533" s="118" t="b">
        <v>0</v>
      </c>
      <c r="D8533" s="118" t="e">
        <f t="shared" ca="1" si="1"/>
        <v>#NAME?</v>
      </c>
      <c r="E8533" s="118" t="s">
        <v>29114</v>
      </c>
      <c r="F8533" s="118" t="s">
        <v>29115</v>
      </c>
      <c r="G8533" s="118"/>
      <c r="H8533" s="118" t="s">
        <v>4278</v>
      </c>
      <c r="I8533" s="118" t="s">
        <v>9767</v>
      </c>
      <c r="J8533" s="118" t="s">
        <v>9768</v>
      </c>
    </row>
    <row r="8534" spans="1:10" ht="12.75">
      <c r="A8534" s="118" t="s">
        <v>8460</v>
      </c>
      <c r="B8534" s="118" t="s">
        <v>29116</v>
      </c>
      <c r="C8534" s="118" t="b">
        <v>0</v>
      </c>
      <c r="D8534" s="118" t="e">
        <f t="shared" ca="1" si="1"/>
        <v>#NAME?</v>
      </c>
      <c r="E8534" s="118" t="s">
        <v>29114</v>
      </c>
      <c r="F8534" s="118" t="s">
        <v>29117</v>
      </c>
      <c r="G8534" s="118"/>
      <c r="H8534" s="118" t="s">
        <v>4278</v>
      </c>
      <c r="I8534" s="118" t="s">
        <v>9767</v>
      </c>
      <c r="J8534" s="118" t="s">
        <v>9768</v>
      </c>
    </row>
    <row r="8535" spans="1:10" ht="12.75">
      <c r="A8535" s="118" t="s">
        <v>1266</v>
      </c>
      <c r="B8535" s="118" t="s">
        <v>29118</v>
      </c>
      <c r="C8535" s="118" t="b">
        <v>0</v>
      </c>
      <c r="D8535" s="118" t="e">
        <f t="shared" ca="1" si="1"/>
        <v>#NAME?</v>
      </c>
      <c r="E8535" s="118" t="s">
        <v>29119</v>
      </c>
      <c r="F8535" s="118" t="s">
        <v>29120</v>
      </c>
      <c r="G8535" s="118"/>
      <c r="H8535" s="118" t="s">
        <v>5273</v>
      </c>
      <c r="I8535" s="118" t="s">
        <v>7642</v>
      </c>
      <c r="J8535" s="118"/>
    </row>
    <row r="8536" spans="1:10" ht="12.75">
      <c r="A8536" s="118" t="s">
        <v>13279</v>
      </c>
      <c r="B8536" s="118" t="s">
        <v>29121</v>
      </c>
      <c r="C8536" s="118" t="b">
        <v>0</v>
      </c>
      <c r="D8536" s="118" t="e">
        <f t="shared" ca="1" si="1"/>
        <v>#NAME?</v>
      </c>
      <c r="E8536" s="118" t="s">
        <v>29119</v>
      </c>
      <c r="F8536" s="118" t="s">
        <v>29122</v>
      </c>
      <c r="G8536" s="118"/>
      <c r="H8536" s="118" t="s">
        <v>5273</v>
      </c>
      <c r="I8536" s="118" t="s">
        <v>11076</v>
      </c>
      <c r="J8536" s="118"/>
    </row>
    <row r="8537" spans="1:10" ht="12.75">
      <c r="A8537" s="118" t="s">
        <v>910</v>
      </c>
      <c r="B8537" s="118" t="s">
        <v>29123</v>
      </c>
      <c r="C8537" s="118" t="b">
        <v>0</v>
      </c>
      <c r="D8537" s="118" t="e">
        <f t="shared" ca="1" si="1"/>
        <v>#NAME?</v>
      </c>
      <c r="E8537" s="118" t="s">
        <v>29119</v>
      </c>
      <c r="F8537" s="118" t="s">
        <v>29124</v>
      </c>
      <c r="G8537" s="118"/>
      <c r="H8537" s="118" t="s">
        <v>5279</v>
      </c>
      <c r="I8537" s="118" t="s">
        <v>7642</v>
      </c>
      <c r="J8537" s="118"/>
    </row>
    <row r="8538" spans="1:10" ht="12.75">
      <c r="A8538" s="118" t="s">
        <v>8748</v>
      </c>
      <c r="B8538" s="118" t="s">
        <v>16228</v>
      </c>
      <c r="C8538" s="118" t="b">
        <v>0</v>
      </c>
      <c r="D8538" s="118" t="e">
        <f t="shared" ca="1" si="1"/>
        <v>#NAME?</v>
      </c>
      <c r="E8538" s="118" t="s">
        <v>29119</v>
      </c>
      <c r="F8538" s="118" t="s">
        <v>29125</v>
      </c>
      <c r="G8538" s="118"/>
      <c r="H8538" s="118" t="s">
        <v>5273</v>
      </c>
      <c r="I8538" s="127" t="s">
        <v>7850</v>
      </c>
      <c r="J8538" s="118"/>
    </row>
    <row r="8539" spans="1:10" ht="12.75">
      <c r="A8539" s="118" t="s">
        <v>8575</v>
      </c>
      <c r="B8539" s="118" t="s">
        <v>29126</v>
      </c>
      <c r="C8539" s="118" t="b">
        <v>0</v>
      </c>
      <c r="D8539" s="118" t="e">
        <f t="shared" ca="1" si="1"/>
        <v>#NAME?</v>
      </c>
      <c r="E8539" s="118" t="s">
        <v>29119</v>
      </c>
      <c r="F8539" s="118" t="s">
        <v>29127</v>
      </c>
      <c r="G8539" s="118"/>
      <c r="H8539" s="118" t="s">
        <v>5273</v>
      </c>
      <c r="I8539" s="118" t="s">
        <v>7642</v>
      </c>
      <c r="J8539" s="118"/>
    </row>
    <row r="8540" spans="1:10" ht="12.75">
      <c r="A8540" s="118" t="s">
        <v>1474</v>
      </c>
      <c r="B8540" s="118" t="s">
        <v>29128</v>
      </c>
      <c r="C8540" s="118" t="b">
        <v>0</v>
      </c>
      <c r="D8540" s="118" t="e">
        <f t="shared" ca="1" si="1"/>
        <v>#NAME?</v>
      </c>
      <c r="E8540" s="118" t="s">
        <v>29119</v>
      </c>
      <c r="F8540" s="118" t="s">
        <v>29129</v>
      </c>
      <c r="G8540" s="118"/>
      <c r="H8540" s="118" t="s">
        <v>8391</v>
      </c>
      <c r="I8540" s="118" t="s">
        <v>7642</v>
      </c>
      <c r="J8540" s="118"/>
    </row>
    <row r="8541" spans="1:10" ht="12.75">
      <c r="A8541" s="118" t="s">
        <v>7917</v>
      </c>
      <c r="B8541" s="118" t="s">
        <v>29130</v>
      </c>
      <c r="C8541" s="118" t="b">
        <v>0</v>
      </c>
      <c r="D8541" s="118" t="e">
        <f t="shared" ca="1" si="1"/>
        <v>#NAME?</v>
      </c>
      <c r="E8541" s="118" t="s">
        <v>29119</v>
      </c>
      <c r="F8541" s="118" t="s">
        <v>29131</v>
      </c>
      <c r="G8541" s="118"/>
      <c r="H8541" s="118" t="s">
        <v>5273</v>
      </c>
      <c r="I8541" s="118" t="s">
        <v>7684</v>
      </c>
      <c r="J8541" s="118"/>
    </row>
    <row r="8542" spans="1:10" ht="12.75">
      <c r="A8542" s="118" t="s">
        <v>15280</v>
      </c>
      <c r="B8542" s="118" t="s">
        <v>29132</v>
      </c>
      <c r="C8542" s="118" t="b">
        <v>0</v>
      </c>
      <c r="D8542" s="118" t="e">
        <f t="shared" ca="1" si="1"/>
        <v>#NAME?</v>
      </c>
      <c r="E8542" s="118" t="s">
        <v>29119</v>
      </c>
      <c r="F8542" s="118" t="s">
        <v>29133</v>
      </c>
      <c r="G8542" s="118"/>
      <c r="H8542" s="118" t="s">
        <v>5273</v>
      </c>
      <c r="I8542" s="118" t="s">
        <v>7881</v>
      </c>
      <c r="J8542" s="118"/>
    </row>
    <row r="8543" spans="1:10" ht="12.75">
      <c r="A8543" s="118" t="s">
        <v>830</v>
      </c>
      <c r="B8543" s="118" t="s">
        <v>29134</v>
      </c>
      <c r="C8543" s="118" t="b">
        <v>0</v>
      </c>
      <c r="D8543" s="118" t="e">
        <f t="shared" ca="1" si="1"/>
        <v>#NAME?</v>
      </c>
      <c r="E8543" s="118" t="s">
        <v>29119</v>
      </c>
      <c r="F8543" s="118" t="s">
        <v>29135</v>
      </c>
      <c r="G8543" s="118"/>
      <c r="H8543" s="118" t="s">
        <v>8035</v>
      </c>
      <c r="I8543" s="118" t="s">
        <v>7642</v>
      </c>
      <c r="J8543" s="118"/>
    </row>
    <row r="8544" spans="1:10" ht="12.75">
      <c r="A8544" s="118" t="s">
        <v>29136</v>
      </c>
      <c r="B8544" s="118" t="s">
        <v>7626</v>
      </c>
      <c r="C8544" s="118" t="b">
        <v>0</v>
      </c>
      <c r="D8544" s="118" t="e">
        <f t="shared" ca="1" si="1"/>
        <v>#NAME?</v>
      </c>
      <c r="E8544" s="118" t="s">
        <v>29119</v>
      </c>
      <c r="F8544" s="118" t="s">
        <v>29137</v>
      </c>
      <c r="G8544" s="118"/>
      <c r="H8544" s="118" t="s">
        <v>5273</v>
      </c>
      <c r="I8544" s="118" t="s">
        <v>7642</v>
      </c>
      <c r="J8544" s="118"/>
    </row>
    <row r="8545" spans="1:10" ht="12.75">
      <c r="A8545" s="118" t="s">
        <v>798</v>
      </c>
      <c r="B8545" s="118" t="s">
        <v>29138</v>
      </c>
      <c r="C8545" s="118" t="b">
        <v>0</v>
      </c>
      <c r="D8545" s="118" t="e">
        <f t="shared" ca="1" si="1"/>
        <v>#NAME?</v>
      </c>
      <c r="E8545" s="118" t="s">
        <v>29119</v>
      </c>
      <c r="F8545" s="118" t="s">
        <v>29139</v>
      </c>
      <c r="G8545" s="118"/>
      <c r="H8545" s="118" t="s">
        <v>5273</v>
      </c>
      <c r="I8545" s="118" t="s">
        <v>7642</v>
      </c>
      <c r="J8545" s="118"/>
    </row>
    <row r="8546" spans="1:10" ht="12.75">
      <c r="A8546" s="118" t="s">
        <v>11811</v>
      </c>
      <c r="B8546" s="118" t="s">
        <v>29140</v>
      </c>
      <c r="C8546" s="118" t="b">
        <v>0</v>
      </c>
      <c r="D8546" s="118" t="e">
        <f t="shared" ca="1" si="1"/>
        <v>#NAME?</v>
      </c>
      <c r="E8546" s="118" t="s">
        <v>29119</v>
      </c>
      <c r="F8546" s="118" t="s">
        <v>29141</v>
      </c>
      <c r="G8546" s="118"/>
      <c r="H8546" s="118" t="s">
        <v>5273</v>
      </c>
      <c r="I8546" s="118" t="s">
        <v>14945</v>
      </c>
      <c r="J8546" s="118"/>
    </row>
    <row r="8547" spans="1:10" ht="12.75">
      <c r="A8547" s="118" t="s">
        <v>17031</v>
      </c>
      <c r="B8547" s="118" t="s">
        <v>29142</v>
      </c>
      <c r="C8547" s="118" t="b">
        <v>0</v>
      </c>
      <c r="D8547" s="118" t="e">
        <f t="shared" ca="1" si="1"/>
        <v>#NAME?</v>
      </c>
      <c r="E8547" s="118" t="s">
        <v>29119</v>
      </c>
      <c r="F8547" s="118" t="s">
        <v>29143</v>
      </c>
      <c r="G8547" s="118"/>
      <c r="H8547" s="118" t="s">
        <v>5273</v>
      </c>
      <c r="I8547" s="118" t="s">
        <v>7684</v>
      </c>
      <c r="J8547" s="118"/>
    </row>
    <row r="8548" spans="1:10" ht="12.75">
      <c r="A8548" s="118" t="s">
        <v>8031</v>
      </c>
      <c r="B8548" s="118" t="s">
        <v>29144</v>
      </c>
      <c r="C8548" s="118" t="b">
        <v>0</v>
      </c>
      <c r="D8548" s="118" t="e">
        <f t="shared" ca="1" si="1"/>
        <v>#NAME?</v>
      </c>
      <c r="E8548" s="118" t="s">
        <v>29119</v>
      </c>
      <c r="F8548" s="118" t="s">
        <v>29145</v>
      </c>
      <c r="G8548" s="118"/>
      <c r="H8548" s="118" t="s">
        <v>5273</v>
      </c>
      <c r="I8548" s="118" t="s">
        <v>11076</v>
      </c>
      <c r="J8548" s="118"/>
    </row>
    <row r="8549" spans="1:10" ht="12.75">
      <c r="A8549" s="118" t="s">
        <v>29146</v>
      </c>
      <c r="B8549" s="118" t="s">
        <v>29147</v>
      </c>
      <c r="C8549" s="118" t="b">
        <v>0</v>
      </c>
      <c r="D8549" s="118" t="e">
        <f t="shared" ca="1" si="1"/>
        <v>#NAME?</v>
      </c>
      <c r="E8549" s="118" t="s">
        <v>29119</v>
      </c>
      <c r="F8549" s="118" t="s">
        <v>29148</v>
      </c>
      <c r="G8549" s="118"/>
      <c r="H8549" s="118" t="s">
        <v>5273</v>
      </c>
      <c r="I8549" s="118" t="s">
        <v>7684</v>
      </c>
      <c r="J8549" s="118"/>
    </row>
    <row r="8550" spans="1:10" ht="12.75">
      <c r="A8550" s="118" t="s">
        <v>29149</v>
      </c>
      <c r="B8550" s="118" t="s">
        <v>29150</v>
      </c>
      <c r="C8550" s="118" t="b">
        <v>0</v>
      </c>
      <c r="D8550" s="118" t="e">
        <f t="shared" ca="1" si="1"/>
        <v>#NAME?</v>
      </c>
      <c r="E8550" s="118" t="s">
        <v>29119</v>
      </c>
      <c r="F8550" s="118" t="s">
        <v>29151</v>
      </c>
      <c r="G8550" s="118"/>
      <c r="H8550" s="118" t="s">
        <v>5273</v>
      </c>
      <c r="I8550" s="118" t="s">
        <v>7642</v>
      </c>
      <c r="J8550" s="118"/>
    </row>
    <row r="8551" spans="1:10" ht="12.75">
      <c r="A8551" s="118" t="s">
        <v>7772</v>
      </c>
      <c r="B8551" s="118" t="s">
        <v>7789</v>
      </c>
      <c r="C8551" s="118" t="b">
        <v>0</v>
      </c>
      <c r="D8551" s="118" t="e">
        <f t="shared" ca="1" si="1"/>
        <v>#NAME?</v>
      </c>
      <c r="E8551" s="118" t="s">
        <v>29152</v>
      </c>
      <c r="F8551" s="118" t="s">
        <v>29153</v>
      </c>
      <c r="G8551" s="118"/>
      <c r="H8551" s="118" t="s">
        <v>4276</v>
      </c>
      <c r="I8551" s="118" t="s">
        <v>8725</v>
      </c>
      <c r="J8551" s="118" t="s">
        <v>8726</v>
      </c>
    </row>
    <row r="8552" spans="1:10" ht="12.75">
      <c r="A8552" s="118" t="s">
        <v>12369</v>
      </c>
      <c r="B8552" s="118" t="s">
        <v>29154</v>
      </c>
      <c r="C8552" s="118" t="b">
        <v>0</v>
      </c>
      <c r="D8552" s="118" t="e">
        <f t="shared" ca="1" si="1"/>
        <v>#NAME?</v>
      </c>
      <c r="E8552" s="118" t="s">
        <v>29155</v>
      </c>
      <c r="F8552" s="118" t="s">
        <v>29156</v>
      </c>
      <c r="G8552" s="118"/>
      <c r="H8552" s="118" t="s">
        <v>4276</v>
      </c>
      <c r="I8552" s="118" t="s">
        <v>3131</v>
      </c>
      <c r="J8552" s="118" t="s">
        <v>7622</v>
      </c>
    </row>
    <row r="8553" spans="1:10" ht="12.75">
      <c r="A8553" s="118" t="s">
        <v>882</v>
      </c>
      <c r="B8553" s="118" t="s">
        <v>29157</v>
      </c>
      <c r="C8553" s="118" t="b">
        <v>0</v>
      </c>
      <c r="D8553" s="118" t="e">
        <f t="shared" ca="1" si="1"/>
        <v>#NAME?</v>
      </c>
      <c r="E8553" s="118" t="s">
        <v>29155</v>
      </c>
      <c r="F8553" s="118" t="s">
        <v>29158</v>
      </c>
      <c r="G8553" s="118"/>
      <c r="H8553" s="118" t="s">
        <v>4485</v>
      </c>
      <c r="I8553" s="118" t="s">
        <v>3131</v>
      </c>
      <c r="J8553" s="118" t="s">
        <v>7622</v>
      </c>
    </row>
    <row r="8554" spans="1:10" ht="12.75">
      <c r="A8554" s="118" t="s">
        <v>29159</v>
      </c>
      <c r="B8554" s="118" t="s">
        <v>1288</v>
      </c>
      <c r="C8554" s="118" t="b">
        <v>0</v>
      </c>
      <c r="D8554" s="118" t="e">
        <f t="shared" ca="1" si="1"/>
        <v>#NAME?</v>
      </c>
      <c r="E8554" s="118" t="s">
        <v>29160</v>
      </c>
      <c r="F8554" s="118" t="s">
        <v>29161</v>
      </c>
      <c r="G8554" s="118"/>
      <c r="H8554" s="118" t="s">
        <v>4276</v>
      </c>
      <c r="I8554" s="118" t="s">
        <v>9131</v>
      </c>
      <c r="J8554" s="118" t="s">
        <v>7622</v>
      </c>
    </row>
    <row r="8555" spans="1:10" ht="12.75">
      <c r="A8555" s="118" t="s">
        <v>882</v>
      </c>
      <c r="B8555" s="118" t="s">
        <v>29162</v>
      </c>
      <c r="C8555" s="118" t="b">
        <v>0</v>
      </c>
      <c r="D8555" s="118" t="e">
        <f t="shared" ca="1" si="1"/>
        <v>#NAME?</v>
      </c>
      <c r="E8555" s="118" t="s">
        <v>29160</v>
      </c>
      <c r="F8555" s="118" t="s">
        <v>29163</v>
      </c>
      <c r="G8555" s="118"/>
      <c r="H8555" s="118" t="s">
        <v>4276</v>
      </c>
      <c r="I8555" s="118" t="s">
        <v>9131</v>
      </c>
      <c r="J8555" s="118" t="s">
        <v>7622</v>
      </c>
    </row>
    <row r="8556" spans="1:10" ht="12.75">
      <c r="A8556" s="118" t="s">
        <v>19471</v>
      </c>
      <c r="B8556" s="118" t="s">
        <v>29164</v>
      </c>
      <c r="C8556" s="118" t="b">
        <v>0</v>
      </c>
      <c r="D8556" s="118" t="e">
        <f t="shared" ca="1" si="1"/>
        <v>#NAME?</v>
      </c>
      <c r="E8556" s="118" t="s">
        <v>29165</v>
      </c>
      <c r="F8556" s="118" t="s">
        <v>29166</v>
      </c>
      <c r="G8556" s="118"/>
      <c r="H8556" s="118" t="s">
        <v>4580</v>
      </c>
      <c r="I8556" s="118" t="s">
        <v>7820</v>
      </c>
      <c r="J8556" s="118" t="s">
        <v>7820</v>
      </c>
    </row>
    <row r="8557" spans="1:10" ht="12.75">
      <c r="A8557" s="118" t="s">
        <v>7996</v>
      </c>
      <c r="B8557" s="118" t="s">
        <v>1887</v>
      </c>
      <c r="C8557" s="118" t="b">
        <v>0</v>
      </c>
      <c r="D8557" s="118" t="e">
        <f t="shared" ca="1" si="1"/>
        <v>#NAME?</v>
      </c>
      <c r="E8557" s="118" t="s">
        <v>29165</v>
      </c>
      <c r="F8557" s="118" t="s">
        <v>29167</v>
      </c>
      <c r="G8557" s="118"/>
      <c r="H8557" s="118" t="s">
        <v>4580</v>
      </c>
      <c r="I8557" s="118" t="s">
        <v>3131</v>
      </c>
      <c r="J8557" s="118" t="s">
        <v>7622</v>
      </c>
    </row>
    <row r="8558" spans="1:10" ht="12.75">
      <c r="A8558" s="118" t="s">
        <v>8016</v>
      </c>
      <c r="B8558" s="118" t="s">
        <v>10388</v>
      </c>
      <c r="C8558" s="118" t="b">
        <v>0</v>
      </c>
      <c r="D8558" s="118" t="e">
        <f t="shared" ca="1" si="1"/>
        <v>#NAME?</v>
      </c>
      <c r="E8558" s="118" t="s">
        <v>29165</v>
      </c>
      <c r="F8558" s="118" t="s">
        <v>29168</v>
      </c>
      <c r="G8558" s="118"/>
      <c r="H8558" s="118" t="s">
        <v>4276</v>
      </c>
      <c r="I8558" s="118" t="s">
        <v>3131</v>
      </c>
      <c r="J8558" s="118" t="s">
        <v>7622</v>
      </c>
    </row>
    <row r="8559" spans="1:10" ht="12.75">
      <c r="A8559" s="118" t="s">
        <v>910</v>
      </c>
      <c r="B8559" s="118" t="s">
        <v>29169</v>
      </c>
      <c r="C8559" s="118" t="b">
        <v>0</v>
      </c>
      <c r="D8559" s="118" t="e">
        <f t="shared" ca="1" si="1"/>
        <v>#NAME?</v>
      </c>
      <c r="E8559" s="118" t="s">
        <v>29170</v>
      </c>
      <c r="F8559" s="118" t="s">
        <v>29171</v>
      </c>
      <c r="G8559" s="118"/>
      <c r="H8559" s="118" t="s">
        <v>4276</v>
      </c>
      <c r="I8559" s="118" t="s">
        <v>7820</v>
      </c>
      <c r="J8559" s="118" t="s">
        <v>7820</v>
      </c>
    </row>
    <row r="8560" spans="1:10" ht="12.75">
      <c r="A8560" s="118" t="s">
        <v>2682</v>
      </c>
      <c r="B8560" s="118" t="s">
        <v>29172</v>
      </c>
      <c r="C8560" s="118" t="b">
        <v>0</v>
      </c>
      <c r="D8560" s="118" t="e">
        <f t="shared" ca="1" si="1"/>
        <v>#NAME?</v>
      </c>
      <c r="E8560" s="118" t="s">
        <v>29170</v>
      </c>
      <c r="F8560" s="118" t="s">
        <v>29173</v>
      </c>
      <c r="G8560" s="118"/>
      <c r="H8560" s="118" t="s">
        <v>4276</v>
      </c>
      <c r="I8560" s="118" t="s">
        <v>7642</v>
      </c>
      <c r="J8560" s="118"/>
    </row>
    <row r="8561" spans="1:10" ht="12.75">
      <c r="A8561" s="118" t="s">
        <v>1591</v>
      </c>
      <c r="B8561" s="118" t="s">
        <v>29174</v>
      </c>
      <c r="C8561" s="118" t="b">
        <v>0</v>
      </c>
      <c r="D8561" s="118" t="e">
        <f t="shared" ca="1" si="1"/>
        <v>#NAME?</v>
      </c>
      <c r="E8561" s="118" t="s">
        <v>29170</v>
      </c>
      <c r="F8561" s="118" t="s">
        <v>29175</v>
      </c>
      <c r="G8561" s="118"/>
      <c r="H8561" s="118" t="s">
        <v>4276</v>
      </c>
      <c r="I8561" s="118" t="s">
        <v>7820</v>
      </c>
      <c r="J8561" s="118" t="s">
        <v>7820</v>
      </c>
    </row>
    <row r="8562" spans="1:10" ht="12.75">
      <c r="A8562" s="118" t="s">
        <v>15322</v>
      </c>
      <c r="B8562" s="118" t="s">
        <v>29176</v>
      </c>
      <c r="C8562" s="118" t="b">
        <v>0</v>
      </c>
      <c r="D8562" s="118" t="e">
        <f t="shared" ca="1" si="1"/>
        <v>#NAME?</v>
      </c>
      <c r="E8562" s="118" t="s">
        <v>29170</v>
      </c>
      <c r="F8562" s="118" t="s">
        <v>29177</v>
      </c>
      <c r="G8562" s="118"/>
      <c r="H8562" s="118" t="s">
        <v>29178</v>
      </c>
      <c r="I8562" s="118" t="s">
        <v>7642</v>
      </c>
      <c r="J8562" s="118"/>
    </row>
    <row r="8563" spans="1:10" ht="12.75">
      <c r="A8563" s="118" t="s">
        <v>2416</v>
      </c>
      <c r="B8563" s="118" t="s">
        <v>29179</v>
      </c>
      <c r="C8563" s="118" t="b">
        <v>0</v>
      </c>
      <c r="D8563" s="118" t="e">
        <f t="shared" ca="1" si="1"/>
        <v>#NAME?</v>
      </c>
      <c r="E8563" s="118" t="s">
        <v>29180</v>
      </c>
      <c r="F8563" s="118" t="s">
        <v>29181</v>
      </c>
      <c r="G8563" s="118"/>
      <c r="H8563" s="118" t="s">
        <v>4276</v>
      </c>
      <c r="I8563" s="118" t="s">
        <v>7820</v>
      </c>
      <c r="J8563" s="118" t="s">
        <v>7820</v>
      </c>
    </row>
    <row r="8564" spans="1:10" ht="12.75">
      <c r="A8564" s="118" t="s">
        <v>836</v>
      </c>
      <c r="B8564" s="118" t="s">
        <v>29182</v>
      </c>
      <c r="C8564" s="118" t="b">
        <v>0</v>
      </c>
      <c r="D8564" s="118" t="e">
        <f t="shared" ca="1" si="1"/>
        <v>#NAME?</v>
      </c>
      <c r="E8564" s="118" t="s">
        <v>29180</v>
      </c>
      <c r="F8564" s="118" t="s">
        <v>29183</v>
      </c>
      <c r="G8564" s="118"/>
      <c r="H8564" s="118" t="s">
        <v>4276</v>
      </c>
      <c r="I8564" s="118" t="s">
        <v>7820</v>
      </c>
      <c r="J8564" s="118" t="s">
        <v>7820</v>
      </c>
    </row>
    <row r="8565" spans="1:10" ht="12.75">
      <c r="A8565" s="118" t="s">
        <v>1591</v>
      </c>
      <c r="B8565" s="118" t="s">
        <v>15345</v>
      </c>
      <c r="C8565" s="118" t="b">
        <v>0</v>
      </c>
      <c r="D8565" s="118" t="e">
        <f t="shared" ca="1" si="1"/>
        <v>#NAME?</v>
      </c>
      <c r="E8565" s="118" t="s">
        <v>29180</v>
      </c>
      <c r="F8565" s="118" t="s">
        <v>29184</v>
      </c>
      <c r="G8565" s="118"/>
      <c r="H8565" s="118" t="s">
        <v>4276</v>
      </c>
      <c r="I8565" s="118" t="s">
        <v>7820</v>
      </c>
      <c r="J8565" s="118" t="s">
        <v>7820</v>
      </c>
    </row>
    <row r="8566" spans="1:10" ht="12.75">
      <c r="A8566" s="118" t="s">
        <v>798</v>
      </c>
      <c r="B8566" s="118" t="s">
        <v>29185</v>
      </c>
      <c r="C8566" s="118" t="b">
        <v>0</v>
      </c>
      <c r="D8566" s="118" t="e">
        <f t="shared" ca="1" si="1"/>
        <v>#NAME?</v>
      </c>
      <c r="E8566" s="118" t="s">
        <v>29180</v>
      </c>
      <c r="F8566" s="118" t="s">
        <v>29186</v>
      </c>
      <c r="G8566" s="118"/>
      <c r="H8566" s="118" t="s">
        <v>4276</v>
      </c>
      <c r="I8566" s="118" t="s">
        <v>7642</v>
      </c>
      <c r="J8566" s="118"/>
    </row>
    <row r="8567" spans="1:10" ht="12.75">
      <c r="A8567" s="118" t="s">
        <v>29187</v>
      </c>
      <c r="B8567" s="118" t="s">
        <v>20295</v>
      </c>
      <c r="C8567" s="118" t="b">
        <v>0</v>
      </c>
      <c r="D8567" s="118" t="e">
        <f t="shared" ca="1" si="1"/>
        <v>#NAME?</v>
      </c>
      <c r="E8567" s="118" t="s">
        <v>29188</v>
      </c>
      <c r="F8567" s="118" t="s">
        <v>29189</v>
      </c>
      <c r="G8567" s="118"/>
      <c r="H8567" s="118" t="s">
        <v>4640</v>
      </c>
      <c r="I8567" s="118"/>
      <c r="J8567" s="118"/>
    </row>
    <row r="8568" spans="1:10" ht="12.75">
      <c r="A8568" s="118" t="s">
        <v>8556</v>
      </c>
      <c r="B8568" s="118" t="s">
        <v>8762</v>
      </c>
      <c r="C8568" s="118" t="b">
        <v>0</v>
      </c>
      <c r="D8568" s="118" t="e">
        <f t="shared" ca="1" si="1"/>
        <v>#NAME?</v>
      </c>
      <c r="E8568" s="118" t="s">
        <v>29190</v>
      </c>
      <c r="F8568" s="118" t="s">
        <v>29191</v>
      </c>
      <c r="G8568" s="118"/>
      <c r="H8568" s="118" t="s">
        <v>54</v>
      </c>
      <c r="I8568" s="118" t="s">
        <v>7590</v>
      </c>
      <c r="J8568" s="118" t="s">
        <v>7591</v>
      </c>
    </row>
    <row r="8569" spans="1:10" ht="12.75">
      <c r="A8569" s="118" t="s">
        <v>1591</v>
      </c>
      <c r="B8569" s="118" t="s">
        <v>29192</v>
      </c>
      <c r="C8569" s="118" t="b">
        <v>0</v>
      </c>
      <c r="D8569" s="118" t="e">
        <f t="shared" ca="1" si="1"/>
        <v>#NAME?</v>
      </c>
      <c r="E8569" s="118" t="s">
        <v>29190</v>
      </c>
      <c r="F8569" s="118" t="s">
        <v>29193</v>
      </c>
      <c r="G8569" s="118"/>
      <c r="H8569" s="118" t="s">
        <v>21344</v>
      </c>
      <c r="I8569" s="118" t="s">
        <v>14203</v>
      </c>
      <c r="J8569" s="118" t="s">
        <v>14204</v>
      </c>
    </row>
    <row r="8570" spans="1:10" ht="12.75">
      <c r="A8570" s="118" t="s">
        <v>13705</v>
      </c>
      <c r="B8570" s="118" t="s">
        <v>29194</v>
      </c>
      <c r="C8570" s="118" t="b">
        <v>0</v>
      </c>
      <c r="D8570" s="118" t="e">
        <f t="shared" ca="1" si="1"/>
        <v>#NAME?</v>
      </c>
      <c r="E8570" s="118" t="s">
        <v>29190</v>
      </c>
      <c r="F8570" s="118" t="s">
        <v>29195</v>
      </c>
      <c r="G8570" s="118"/>
      <c r="H8570" s="118" t="s">
        <v>54</v>
      </c>
      <c r="I8570" s="118" t="s">
        <v>14203</v>
      </c>
      <c r="J8570" s="118" t="s">
        <v>14204</v>
      </c>
    </row>
    <row r="8571" spans="1:10" ht="12.75">
      <c r="A8571" s="118" t="s">
        <v>940</v>
      </c>
      <c r="B8571" s="118" t="s">
        <v>29196</v>
      </c>
      <c r="C8571" s="118" t="b">
        <v>0</v>
      </c>
      <c r="D8571" s="118" t="e">
        <f t="shared" ca="1" si="1"/>
        <v>#NAME?</v>
      </c>
      <c r="E8571" s="118" t="s">
        <v>29190</v>
      </c>
      <c r="F8571" s="118" t="s">
        <v>29197</v>
      </c>
      <c r="G8571" s="118"/>
      <c r="H8571" s="118" t="s">
        <v>4485</v>
      </c>
      <c r="I8571" s="118" t="s">
        <v>7590</v>
      </c>
      <c r="J8571" s="118" t="s">
        <v>7591</v>
      </c>
    </row>
    <row r="8572" spans="1:10" ht="12.75">
      <c r="A8572" s="118" t="s">
        <v>1484</v>
      </c>
      <c r="B8572" s="118" t="s">
        <v>29198</v>
      </c>
      <c r="C8572" s="118" t="b">
        <v>0</v>
      </c>
      <c r="D8572" s="118" t="e">
        <f t="shared" ca="1" si="1"/>
        <v>#NAME?</v>
      </c>
      <c r="E8572" s="118" t="s">
        <v>29190</v>
      </c>
      <c r="F8572" s="118" t="s">
        <v>29199</v>
      </c>
      <c r="G8572" s="118"/>
      <c r="H8572" s="118" t="s">
        <v>54</v>
      </c>
      <c r="I8572" s="118" t="s">
        <v>14203</v>
      </c>
      <c r="J8572" s="118" t="s">
        <v>14204</v>
      </c>
    </row>
    <row r="8573" spans="1:10" ht="12.75">
      <c r="A8573" s="118" t="s">
        <v>9198</v>
      </c>
      <c r="B8573" s="118" t="s">
        <v>9250</v>
      </c>
      <c r="C8573" s="118" t="b">
        <v>0</v>
      </c>
      <c r="D8573" s="118" t="e">
        <f t="shared" ca="1" si="1"/>
        <v>#NAME?</v>
      </c>
      <c r="E8573" s="118" t="s">
        <v>29200</v>
      </c>
      <c r="F8573" s="118" t="s">
        <v>29201</v>
      </c>
      <c r="G8573" s="118"/>
      <c r="H8573" s="118" t="s">
        <v>7771</v>
      </c>
      <c r="I8573" s="118" t="s">
        <v>8136</v>
      </c>
      <c r="J8573" s="118" t="s">
        <v>7622</v>
      </c>
    </row>
    <row r="8574" spans="1:10" ht="12.75">
      <c r="A8574" s="118" t="s">
        <v>8405</v>
      </c>
      <c r="B8574" s="118" t="s">
        <v>29202</v>
      </c>
      <c r="C8574" s="118" t="b">
        <v>0</v>
      </c>
      <c r="D8574" s="118" t="e">
        <f t="shared" ca="1" si="1"/>
        <v>#NAME?</v>
      </c>
      <c r="E8574" s="118" t="s">
        <v>29200</v>
      </c>
      <c r="F8574" s="118" t="s">
        <v>29203</v>
      </c>
      <c r="G8574" s="118"/>
      <c r="H8574" s="118" t="s">
        <v>21344</v>
      </c>
      <c r="I8574" s="118" t="s">
        <v>8136</v>
      </c>
      <c r="J8574" s="118" t="s">
        <v>7622</v>
      </c>
    </row>
    <row r="8575" spans="1:10" ht="12.75">
      <c r="A8575" s="118" t="s">
        <v>8981</v>
      </c>
      <c r="B8575" s="118" t="s">
        <v>15537</v>
      </c>
      <c r="C8575" s="118" t="b">
        <v>0</v>
      </c>
      <c r="D8575" s="118" t="e">
        <f t="shared" ca="1" si="1"/>
        <v>#NAME?</v>
      </c>
      <c r="E8575" s="118" t="s">
        <v>29200</v>
      </c>
      <c r="F8575" s="118" t="s">
        <v>29204</v>
      </c>
      <c r="G8575" s="118"/>
      <c r="H8575" s="118" t="s">
        <v>54</v>
      </c>
      <c r="I8575" s="118" t="s">
        <v>8136</v>
      </c>
      <c r="J8575" s="118" t="s">
        <v>7622</v>
      </c>
    </row>
    <row r="8576" spans="1:10" ht="12.75">
      <c r="A8576" s="118" t="s">
        <v>8981</v>
      </c>
      <c r="B8576" s="118" t="s">
        <v>11641</v>
      </c>
      <c r="C8576" s="118" t="b">
        <v>0</v>
      </c>
      <c r="D8576" s="118" t="e">
        <f t="shared" ca="1" si="1"/>
        <v>#NAME?</v>
      </c>
      <c r="E8576" s="118" t="s">
        <v>29200</v>
      </c>
      <c r="F8576" s="118" t="s">
        <v>29205</v>
      </c>
      <c r="G8576" s="118"/>
      <c r="H8576" s="118" t="s">
        <v>54</v>
      </c>
      <c r="I8576" s="118" t="s">
        <v>8136</v>
      </c>
      <c r="J8576" s="118" t="s">
        <v>7622</v>
      </c>
    </row>
    <row r="8577" spans="1:10" ht="12.75">
      <c r="A8577" s="118" t="s">
        <v>25970</v>
      </c>
      <c r="B8577" s="118" t="s">
        <v>27211</v>
      </c>
      <c r="C8577" s="118" t="b">
        <v>0</v>
      </c>
      <c r="D8577" s="118" t="e">
        <f t="shared" ca="1" si="1"/>
        <v>#NAME?</v>
      </c>
      <c r="E8577" s="118" t="s">
        <v>29200</v>
      </c>
      <c r="F8577" s="118" t="s">
        <v>29206</v>
      </c>
      <c r="G8577" s="118"/>
      <c r="H8577" s="118" t="s">
        <v>54</v>
      </c>
      <c r="I8577" s="118" t="s">
        <v>8136</v>
      </c>
      <c r="J8577" s="118" t="s">
        <v>7622</v>
      </c>
    </row>
    <row r="8578" spans="1:10" ht="12.75">
      <c r="A8578" s="118" t="s">
        <v>830</v>
      </c>
      <c r="B8578" s="118" t="s">
        <v>27213</v>
      </c>
      <c r="C8578" s="118" t="b">
        <v>0</v>
      </c>
      <c r="D8578" s="118" t="e">
        <f t="shared" ca="1" si="1"/>
        <v>#NAME?</v>
      </c>
      <c r="E8578" s="118" t="s">
        <v>29200</v>
      </c>
      <c r="F8578" s="118" t="s">
        <v>29207</v>
      </c>
      <c r="G8578" s="118"/>
      <c r="H8578" s="118" t="s">
        <v>4485</v>
      </c>
      <c r="I8578" s="118" t="s">
        <v>9131</v>
      </c>
      <c r="J8578" s="118" t="s">
        <v>7622</v>
      </c>
    </row>
    <row r="8579" spans="1:10" ht="12.75">
      <c r="A8579" s="118" t="s">
        <v>29208</v>
      </c>
      <c r="B8579" s="118" t="s">
        <v>29209</v>
      </c>
      <c r="C8579" s="118" t="b">
        <v>0</v>
      </c>
      <c r="D8579" s="118" t="e">
        <f t="shared" ca="1" si="1"/>
        <v>#NAME?</v>
      </c>
      <c r="E8579" s="118" t="s">
        <v>29200</v>
      </c>
      <c r="F8579" s="118" t="s">
        <v>29210</v>
      </c>
      <c r="G8579" s="118"/>
      <c r="H8579" s="118" t="s">
        <v>8144</v>
      </c>
      <c r="I8579" s="118" t="s">
        <v>8136</v>
      </c>
      <c r="J8579" s="118" t="s">
        <v>7622</v>
      </c>
    </row>
    <row r="8580" spans="1:10" ht="12.75">
      <c r="A8580" s="118" t="s">
        <v>8515</v>
      </c>
      <c r="B8580" s="118" t="s">
        <v>27209</v>
      </c>
      <c r="C8580" s="118" t="b">
        <v>0</v>
      </c>
      <c r="D8580" s="118" t="e">
        <f t="shared" ca="1" si="1"/>
        <v>#NAME?</v>
      </c>
      <c r="E8580" s="118" t="s">
        <v>29200</v>
      </c>
      <c r="F8580" s="118" t="s">
        <v>29211</v>
      </c>
      <c r="G8580" s="118"/>
      <c r="H8580" s="118" t="s">
        <v>54</v>
      </c>
      <c r="I8580" s="118" t="s">
        <v>15620</v>
      </c>
      <c r="J8580" s="118" t="s">
        <v>8625</v>
      </c>
    </row>
    <row r="8581" spans="1:10" ht="12.75">
      <c r="A8581" s="118" t="s">
        <v>11932</v>
      </c>
      <c r="B8581" s="118" t="s">
        <v>11115</v>
      </c>
      <c r="C8581" s="118" t="b">
        <v>0</v>
      </c>
      <c r="D8581" s="118" t="e">
        <f t="shared" ca="1" si="1"/>
        <v>#NAME?</v>
      </c>
      <c r="E8581" s="118" t="s">
        <v>29200</v>
      </c>
      <c r="F8581" s="118" t="s">
        <v>29212</v>
      </c>
      <c r="G8581" s="118"/>
      <c r="H8581" s="118" t="s">
        <v>54</v>
      </c>
      <c r="I8581" s="118" t="s">
        <v>8136</v>
      </c>
      <c r="J8581" s="118" t="s">
        <v>7622</v>
      </c>
    </row>
    <row r="8582" spans="1:10" ht="12.75">
      <c r="A8582" s="118" t="s">
        <v>9018</v>
      </c>
      <c r="B8582" s="118" t="s">
        <v>27217</v>
      </c>
      <c r="C8582" s="118" t="b">
        <v>0</v>
      </c>
      <c r="D8582" s="118" t="e">
        <f t="shared" ca="1" si="1"/>
        <v>#NAME?</v>
      </c>
      <c r="E8582" s="118" t="s">
        <v>29200</v>
      </c>
      <c r="F8582" s="118" t="s">
        <v>29213</v>
      </c>
      <c r="G8582" s="118"/>
      <c r="H8582" s="118" t="s">
        <v>54</v>
      </c>
      <c r="I8582" s="118" t="s">
        <v>9131</v>
      </c>
      <c r="J8582" s="118" t="s">
        <v>7622</v>
      </c>
    </row>
    <row r="8583" spans="1:10" ht="12.75">
      <c r="A8583" s="118" t="s">
        <v>22391</v>
      </c>
      <c r="B8583" s="118" t="s">
        <v>29214</v>
      </c>
      <c r="C8583" s="118" t="b">
        <v>0</v>
      </c>
      <c r="D8583" s="118" t="e">
        <f t="shared" ca="1" si="1"/>
        <v>#NAME?</v>
      </c>
      <c r="E8583" s="118" t="s">
        <v>29215</v>
      </c>
      <c r="F8583" s="118" t="s">
        <v>29216</v>
      </c>
      <c r="G8583" s="118"/>
      <c r="H8583" s="118" t="s">
        <v>4278</v>
      </c>
      <c r="I8583" s="118" t="s">
        <v>28477</v>
      </c>
      <c r="J8583" s="118" t="s">
        <v>7622</v>
      </c>
    </row>
    <row r="8584" spans="1:10" ht="12.75">
      <c r="A8584" s="118" t="s">
        <v>12041</v>
      </c>
      <c r="B8584" s="118" t="s">
        <v>1676</v>
      </c>
      <c r="C8584" s="118" t="b">
        <v>0</v>
      </c>
      <c r="D8584" s="118" t="e">
        <f t="shared" ca="1" si="1"/>
        <v>#NAME?</v>
      </c>
      <c r="E8584" s="118" t="s">
        <v>29217</v>
      </c>
      <c r="F8584" s="118" t="s">
        <v>29218</v>
      </c>
      <c r="G8584" s="118"/>
      <c r="H8584" s="118" t="s">
        <v>5279</v>
      </c>
      <c r="I8584" s="118"/>
      <c r="J8584" s="118"/>
    </row>
    <row r="8585" spans="1:10" ht="12.75">
      <c r="A8585" s="118" t="s">
        <v>1591</v>
      </c>
      <c r="B8585" s="118" t="s">
        <v>29219</v>
      </c>
      <c r="C8585" s="118" t="b">
        <v>0</v>
      </c>
      <c r="D8585" s="118" t="e">
        <f t="shared" ca="1" si="1"/>
        <v>#NAME?</v>
      </c>
      <c r="E8585" s="118" t="s">
        <v>29220</v>
      </c>
      <c r="F8585" s="118" t="s">
        <v>29221</v>
      </c>
      <c r="G8585" s="118"/>
      <c r="H8585" s="118" t="s">
        <v>4640</v>
      </c>
      <c r="I8585" s="118" t="s">
        <v>10834</v>
      </c>
      <c r="J8585" s="118" t="s">
        <v>10835</v>
      </c>
    </row>
    <row r="8586" spans="1:10" ht="12.75">
      <c r="A8586" s="118" t="s">
        <v>2551</v>
      </c>
      <c r="B8586" s="118" t="s">
        <v>14238</v>
      </c>
      <c r="C8586" s="118" t="b">
        <v>0</v>
      </c>
      <c r="D8586" s="118" t="e">
        <f t="shared" ca="1" si="1"/>
        <v>#NAME?</v>
      </c>
      <c r="E8586" s="118" t="s">
        <v>29220</v>
      </c>
      <c r="F8586" s="118" t="s">
        <v>29222</v>
      </c>
      <c r="G8586" s="118"/>
      <c r="H8586" s="118" t="s">
        <v>6031</v>
      </c>
      <c r="I8586" s="118" t="s">
        <v>10834</v>
      </c>
      <c r="J8586" s="118" t="s">
        <v>10835</v>
      </c>
    </row>
    <row r="8587" spans="1:10" ht="12.75">
      <c r="A8587" s="118" t="s">
        <v>1081</v>
      </c>
      <c r="B8587" s="118" t="s">
        <v>29223</v>
      </c>
      <c r="C8587" s="118" t="b">
        <v>0</v>
      </c>
      <c r="D8587" s="118" t="e">
        <f t="shared" ca="1" si="1"/>
        <v>#NAME?</v>
      </c>
      <c r="E8587" s="118" t="s">
        <v>29224</v>
      </c>
      <c r="F8587" s="118" t="s">
        <v>29225</v>
      </c>
      <c r="G8587" s="118"/>
      <c r="H8587" s="118" t="s">
        <v>4278</v>
      </c>
      <c r="I8587" s="118" t="s">
        <v>12639</v>
      </c>
      <c r="J8587" s="118" t="s">
        <v>9387</v>
      </c>
    </row>
    <row r="8588" spans="1:10" ht="12.75">
      <c r="A8588" s="118" t="s">
        <v>10793</v>
      </c>
      <c r="B8588" s="118" t="s">
        <v>17786</v>
      </c>
      <c r="C8588" s="118" t="b">
        <v>0</v>
      </c>
      <c r="D8588" s="118" t="e">
        <f t="shared" ca="1" si="1"/>
        <v>#NAME?</v>
      </c>
      <c r="E8588" s="118" t="s">
        <v>29224</v>
      </c>
      <c r="F8588" s="118" t="s">
        <v>29226</v>
      </c>
      <c r="G8588" s="118"/>
      <c r="H8588" s="118" t="s">
        <v>4276</v>
      </c>
      <c r="I8588" s="118" t="s">
        <v>29227</v>
      </c>
      <c r="J8588" s="118" t="s">
        <v>10185</v>
      </c>
    </row>
    <row r="8589" spans="1:10" ht="12.75">
      <c r="A8589" s="118" t="s">
        <v>2226</v>
      </c>
      <c r="B8589" s="118" t="s">
        <v>22652</v>
      </c>
      <c r="C8589" s="118" t="b">
        <v>0</v>
      </c>
      <c r="D8589" s="118" t="e">
        <f t="shared" ca="1" si="1"/>
        <v>#NAME?</v>
      </c>
      <c r="E8589" s="118" t="s">
        <v>29224</v>
      </c>
      <c r="F8589" s="118" t="s">
        <v>29228</v>
      </c>
      <c r="G8589" s="118"/>
      <c r="H8589" s="118" t="s">
        <v>4278</v>
      </c>
      <c r="I8589" s="118" t="s">
        <v>12639</v>
      </c>
      <c r="J8589" s="118" t="s">
        <v>9387</v>
      </c>
    </row>
    <row r="8590" spans="1:10" ht="12.75">
      <c r="A8590" s="118" t="s">
        <v>29229</v>
      </c>
      <c r="B8590" s="118" t="s">
        <v>29230</v>
      </c>
      <c r="C8590" s="118" t="b">
        <v>0</v>
      </c>
      <c r="D8590" s="118" t="e">
        <f t="shared" ca="1" si="1"/>
        <v>#NAME?</v>
      </c>
      <c r="E8590" s="118" t="s">
        <v>29224</v>
      </c>
      <c r="F8590" s="118" t="s">
        <v>29231</v>
      </c>
      <c r="G8590" s="118"/>
      <c r="H8590" s="118" t="s">
        <v>4276</v>
      </c>
      <c r="I8590" s="118" t="s">
        <v>29227</v>
      </c>
      <c r="J8590" s="118" t="s">
        <v>10185</v>
      </c>
    </row>
    <row r="8591" spans="1:10" ht="12.75">
      <c r="A8591" s="118" t="s">
        <v>7966</v>
      </c>
      <c r="B8591" s="118" t="s">
        <v>29232</v>
      </c>
      <c r="C8591" s="118" t="b">
        <v>0</v>
      </c>
      <c r="D8591" s="118" t="e">
        <f t="shared" ca="1" si="1"/>
        <v>#NAME?</v>
      </c>
      <c r="E8591" s="118" t="s">
        <v>29224</v>
      </c>
      <c r="F8591" s="118" t="s">
        <v>29233</v>
      </c>
      <c r="G8591" s="118"/>
      <c r="H8591" s="118" t="s">
        <v>4485</v>
      </c>
      <c r="I8591" s="118" t="s">
        <v>12639</v>
      </c>
      <c r="J8591" s="118" t="s">
        <v>9387</v>
      </c>
    </row>
    <row r="8592" spans="1:10" ht="12.75">
      <c r="A8592" s="118" t="s">
        <v>1544</v>
      </c>
      <c r="B8592" s="118" t="s">
        <v>19819</v>
      </c>
      <c r="C8592" s="118" t="b">
        <v>0</v>
      </c>
      <c r="D8592" s="118" t="e">
        <f t="shared" ca="1" si="1"/>
        <v>#NAME?</v>
      </c>
      <c r="E8592" s="118" t="s">
        <v>29234</v>
      </c>
      <c r="F8592" s="118" t="s">
        <v>29235</v>
      </c>
      <c r="G8592" s="118"/>
      <c r="H8592" s="118" t="s">
        <v>5273</v>
      </c>
      <c r="I8592" s="118" t="s">
        <v>11076</v>
      </c>
      <c r="J8592" s="118"/>
    </row>
    <row r="8593" spans="1:10" ht="12.75">
      <c r="A8593" s="118" t="s">
        <v>873</v>
      </c>
      <c r="B8593" s="118" t="s">
        <v>13888</v>
      </c>
      <c r="C8593" s="118" t="b">
        <v>0</v>
      </c>
      <c r="D8593" s="118" t="e">
        <f t="shared" ca="1" si="1"/>
        <v>#NAME?</v>
      </c>
      <c r="E8593" s="118" t="s">
        <v>29234</v>
      </c>
      <c r="F8593" s="118" t="s">
        <v>29236</v>
      </c>
      <c r="G8593" s="118"/>
      <c r="H8593" s="118" t="s">
        <v>5273</v>
      </c>
      <c r="I8593" s="118" t="s">
        <v>11076</v>
      </c>
      <c r="J8593" s="118"/>
    </row>
    <row r="8594" spans="1:10" ht="12.75">
      <c r="A8594" s="118" t="s">
        <v>29237</v>
      </c>
      <c r="B8594" s="118" t="s">
        <v>29238</v>
      </c>
      <c r="C8594" s="118" t="b">
        <v>0</v>
      </c>
      <c r="D8594" s="118" t="e">
        <f t="shared" ca="1" si="1"/>
        <v>#NAME?</v>
      </c>
      <c r="E8594" s="118" t="s">
        <v>29239</v>
      </c>
      <c r="F8594" s="118" t="s">
        <v>29240</v>
      </c>
      <c r="G8594" s="118"/>
      <c r="H8594" s="118" t="s">
        <v>4551</v>
      </c>
      <c r="I8594" s="118" t="s">
        <v>3131</v>
      </c>
      <c r="J8594" s="118" t="s">
        <v>7622</v>
      </c>
    </row>
    <row r="8595" spans="1:10" ht="12.75">
      <c r="A8595" s="118" t="s">
        <v>12369</v>
      </c>
      <c r="B8595" s="118" t="s">
        <v>29241</v>
      </c>
      <c r="C8595" s="118" t="b">
        <v>0</v>
      </c>
      <c r="D8595" s="118" t="e">
        <f t="shared" ca="1" si="1"/>
        <v>#NAME?</v>
      </c>
      <c r="E8595" s="118" t="s">
        <v>29239</v>
      </c>
      <c r="F8595" s="118" t="s">
        <v>29242</v>
      </c>
      <c r="G8595" s="118"/>
      <c r="H8595" s="118" t="s">
        <v>4551</v>
      </c>
      <c r="I8595" s="118" t="s">
        <v>3131</v>
      </c>
      <c r="J8595" s="118" t="s">
        <v>7622</v>
      </c>
    </row>
    <row r="8596" spans="1:10" ht="12.75">
      <c r="A8596" s="118" t="s">
        <v>29243</v>
      </c>
      <c r="B8596" s="118" t="s">
        <v>24338</v>
      </c>
      <c r="C8596" s="118" t="b">
        <v>0</v>
      </c>
      <c r="D8596" s="118" t="e">
        <f t="shared" ca="1" si="1"/>
        <v>#NAME?</v>
      </c>
      <c r="E8596" s="118" t="s">
        <v>29244</v>
      </c>
      <c r="F8596" s="118" t="s">
        <v>29245</v>
      </c>
      <c r="G8596" s="118"/>
      <c r="H8596" s="118" t="s">
        <v>4278</v>
      </c>
      <c r="I8596" s="118" t="s">
        <v>7777</v>
      </c>
      <c r="J8596" s="118" t="s">
        <v>7636</v>
      </c>
    </row>
    <row r="8597" spans="1:10" ht="12.75">
      <c r="A8597" s="118" t="s">
        <v>826</v>
      </c>
      <c r="B8597" s="118" t="s">
        <v>29246</v>
      </c>
      <c r="C8597" s="118" t="b">
        <v>0</v>
      </c>
      <c r="D8597" s="118" t="e">
        <f t="shared" ca="1" si="1"/>
        <v>#NAME?</v>
      </c>
      <c r="E8597" s="118" t="s">
        <v>29247</v>
      </c>
      <c r="F8597" s="118" t="s">
        <v>29248</v>
      </c>
      <c r="G8597" s="118"/>
      <c r="H8597" s="118" t="s">
        <v>54</v>
      </c>
      <c r="I8597" s="118" t="s">
        <v>9767</v>
      </c>
      <c r="J8597" s="118" t="s">
        <v>9768</v>
      </c>
    </row>
    <row r="8598" spans="1:10" ht="12.75">
      <c r="A8598" s="118" t="s">
        <v>862</v>
      </c>
      <c r="B8598" s="118" t="s">
        <v>29246</v>
      </c>
      <c r="C8598" s="118" t="b">
        <v>0</v>
      </c>
      <c r="D8598" s="118" t="e">
        <f t="shared" ca="1" si="1"/>
        <v>#NAME?</v>
      </c>
      <c r="E8598" s="118" t="s">
        <v>29247</v>
      </c>
      <c r="F8598" s="118" t="s">
        <v>29249</v>
      </c>
      <c r="G8598" s="118"/>
      <c r="H8598" s="118" t="s">
        <v>54</v>
      </c>
      <c r="I8598" s="118" t="s">
        <v>9767</v>
      </c>
      <c r="J8598" s="118" t="s">
        <v>9768</v>
      </c>
    </row>
    <row r="8599" spans="1:10" ht="12.75">
      <c r="A8599" s="118" t="s">
        <v>1591</v>
      </c>
      <c r="B8599" s="118" t="s">
        <v>29250</v>
      </c>
      <c r="C8599" s="118" t="b">
        <v>0</v>
      </c>
      <c r="D8599" s="118" t="e">
        <f t="shared" ca="1" si="1"/>
        <v>#NAME?</v>
      </c>
      <c r="E8599" s="118" t="s">
        <v>29251</v>
      </c>
      <c r="F8599" s="118" t="s">
        <v>29252</v>
      </c>
      <c r="G8599" s="118"/>
      <c r="H8599" s="118" t="s">
        <v>54</v>
      </c>
      <c r="I8599" s="118" t="s">
        <v>8545</v>
      </c>
      <c r="J8599" s="118" t="s">
        <v>8546</v>
      </c>
    </row>
    <row r="8600" spans="1:10" ht="12.75">
      <c r="A8600" s="118" t="s">
        <v>29253</v>
      </c>
      <c r="B8600" s="118" t="s">
        <v>29254</v>
      </c>
      <c r="C8600" s="118" t="b">
        <v>0</v>
      </c>
      <c r="D8600" s="118" t="e">
        <f t="shared" ca="1" si="1"/>
        <v>#NAME?</v>
      </c>
      <c r="E8600" s="118" t="s">
        <v>29251</v>
      </c>
      <c r="F8600" s="118" t="s">
        <v>29255</v>
      </c>
      <c r="G8600" s="118"/>
      <c r="H8600" s="118" t="s">
        <v>4278</v>
      </c>
      <c r="I8600" s="118" t="s">
        <v>8545</v>
      </c>
      <c r="J8600" s="118" t="s">
        <v>8546</v>
      </c>
    </row>
    <row r="8601" spans="1:10" ht="12.75">
      <c r="A8601" s="118" t="s">
        <v>29256</v>
      </c>
      <c r="B8601" s="118" t="s">
        <v>22812</v>
      </c>
      <c r="C8601" s="118" t="b">
        <v>0</v>
      </c>
      <c r="D8601" s="118" t="e">
        <f t="shared" ca="1" si="1"/>
        <v>#NAME?</v>
      </c>
      <c r="E8601" s="118" t="s">
        <v>29251</v>
      </c>
      <c r="F8601" s="118" t="s">
        <v>29257</v>
      </c>
      <c r="G8601" s="118"/>
      <c r="H8601" s="118" t="s">
        <v>54</v>
      </c>
      <c r="I8601" s="118" t="s">
        <v>8545</v>
      </c>
      <c r="J8601" s="118" t="s">
        <v>8546</v>
      </c>
    </row>
    <row r="8602" spans="1:10" ht="12.75">
      <c r="A8602" s="118" t="s">
        <v>29258</v>
      </c>
      <c r="B8602" s="118" t="s">
        <v>29259</v>
      </c>
      <c r="C8602" s="118" t="b">
        <v>0</v>
      </c>
      <c r="D8602" s="118" t="e">
        <f t="shared" ca="1" si="1"/>
        <v>#NAME?</v>
      </c>
      <c r="E8602" s="118" t="s">
        <v>29260</v>
      </c>
      <c r="F8602" s="118" t="s">
        <v>29261</v>
      </c>
      <c r="G8602" s="118"/>
      <c r="H8602" s="118" t="s">
        <v>4640</v>
      </c>
      <c r="I8602" s="118" t="s">
        <v>14158</v>
      </c>
      <c r="J8602" s="118"/>
    </row>
    <row r="8603" spans="1:10" ht="12.75">
      <c r="A8603" s="118" t="s">
        <v>8405</v>
      </c>
      <c r="B8603" s="118" t="s">
        <v>29262</v>
      </c>
      <c r="C8603" s="118" t="b">
        <v>0</v>
      </c>
      <c r="D8603" s="118" t="e">
        <f t="shared" ca="1" si="1"/>
        <v>#NAME?</v>
      </c>
      <c r="E8603" s="118" t="s">
        <v>29263</v>
      </c>
      <c r="F8603" s="118" t="s">
        <v>29264</v>
      </c>
      <c r="G8603" s="118"/>
      <c r="H8603" s="118" t="s">
        <v>4278</v>
      </c>
      <c r="I8603" s="118" t="s">
        <v>23403</v>
      </c>
      <c r="J8603" s="118" t="s">
        <v>19728</v>
      </c>
    </row>
    <row r="8604" spans="1:10" ht="12.75">
      <c r="A8604" s="118" t="s">
        <v>8431</v>
      </c>
      <c r="B8604" s="118" t="s">
        <v>29265</v>
      </c>
      <c r="C8604" s="118" t="b">
        <v>0</v>
      </c>
      <c r="D8604" s="118" t="e">
        <f t="shared" ca="1" si="1"/>
        <v>#NAME?</v>
      </c>
      <c r="E8604" s="118" t="s">
        <v>29266</v>
      </c>
      <c r="F8604" s="118" t="s">
        <v>29267</v>
      </c>
      <c r="G8604" s="118"/>
      <c r="H8604" s="118" t="s">
        <v>4276</v>
      </c>
      <c r="I8604" s="118" t="s">
        <v>29268</v>
      </c>
      <c r="J8604" s="118" t="s">
        <v>7820</v>
      </c>
    </row>
    <row r="8605" spans="1:10" ht="12.75">
      <c r="A8605" s="118" t="s">
        <v>1026</v>
      </c>
      <c r="B8605" s="118" t="s">
        <v>10583</v>
      </c>
      <c r="C8605" s="118" t="b">
        <v>0</v>
      </c>
      <c r="D8605" s="118" t="e">
        <f t="shared" ca="1" si="1"/>
        <v>#NAME?</v>
      </c>
      <c r="E8605" s="118" t="s">
        <v>29266</v>
      </c>
      <c r="F8605" s="118" t="s">
        <v>29269</v>
      </c>
      <c r="G8605" s="118"/>
      <c r="H8605" s="118" t="s">
        <v>5273</v>
      </c>
      <c r="I8605" s="118" t="s">
        <v>29268</v>
      </c>
      <c r="J8605" s="118" t="s">
        <v>7820</v>
      </c>
    </row>
    <row r="8606" spans="1:10" ht="12.75">
      <c r="A8606" s="118" t="s">
        <v>1484</v>
      </c>
      <c r="B8606" s="118" t="s">
        <v>29270</v>
      </c>
      <c r="C8606" s="118" t="b">
        <v>0</v>
      </c>
      <c r="D8606" s="118" t="e">
        <f t="shared" ca="1" si="1"/>
        <v>#NAME?</v>
      </c>
      <c r="E8606" s="118" t="s">
        <v>29266</v>
      </c>
      <c r="F8606" s="118" t="s">
        <v>29271</v>
      </c>
      <c r="G8606" s="118"/>
      <c r="H8606" s="118" t="s">
        <v>4276</v>
      </c>
      <c r="I8606" s="118" t="s">
        <v>29268</v>
      </c>
      <c r="J8606" s="118" t="s">
        <v>7820</v>
      </c>
    </row>
    <row r="8607" spans="1:10" ht="12.75">
      <c r="A8607" s="118" t="s">
        <v>13840</v>
      </c>
      <c r="B8607" s="118" t="s">
        <v>1247</v>
      </c>
      <c r="C8607" s="118" t="b">
        <v>0</v>
      </c>
      <c r="D8607" s="118" t="e">
        <f t="shared" ca="1" si="1"/>
        <v>#NAME?</v>
      </c>
      <c r="E8607" s="118" t="s">
        <v>29272</v>
      </c>
      <c r="F8607" s="118" t="s">
        <v>29273</v>
      </c>
      <c r="G8607" s="118"/>
      <c r="H8607" s="118" t="s">
        <v>4485</v>
      </c>
      <c r="I8607" s="118" t="s">
        <v>7762</v>
      </c>
      <c r="J8607" s="118" t="s">
        <v>7763</v>
      </c>
    </row>
    <row r="8608" spans="1:10" ht="12.75">
      <c r="A8608" s="118" t="s">
        <v>1081</v>
      </c>
      <c r="B8608" s="118" t="s">
        <v>2625</v>
      </c>
      <c r="C8608" s="118" t="b">
        <v>0</v>
      </c>
      <c r="D8608" s="118" t="e">
        <f t="shared" ca="1" si="1"/>
        <v>#NAME?</v>
      </c>
      <c r="E8608" s="118" t="s">
        <v>29272</v>
      </c>
      <c r="F8608" s="118" t="s">
        <v>29274</v>
      </c>
      <c r="G8608" s="118"/>
      <c r="H8608" s="118" t="s">
        <v>18901</v>
      </c>
      <c r="I8608" s="118" t="s">
        <v>7762</v>
      </c>
      <c r="J8608" s="118" t="s">
        <v>7763</v>
      </c>
    </row>
    <row r="8609" spans="1:10" ht="12.75">
      <c r="A8609" s="118" t="s">
        <v>1081</v>
      </c>
      <c r="B8609" s="118" t="s">
        <v>2625</v>
      </c>
      <c r="C8609" s="118" t="b">
        <v>0</v>
      </c>
      <c r="D8609" s="118" t="e">
        <f t="shared" ca="1" si="1"/>
        <v>#NAME?</v>
      </c>
      <c r="E8609" s="118" t="s">
        <v>29272</v>
      </c>
      <c r="F8609" s="118" t="s">
        <v>29275</v>
      </c>
      <c r="G8609" s="118"/>
      <c r="H8609" s="118" t="s">
        <v>18901</v>
      </c>
      <c r="I8609" s="118" t="s">
        <v>7762</v>
      </c>
      <c r="J8609" s="118" t="s">
        <v>7763</v>
      </c>
    </row>
    <row r="8610" spans="1:10" ht="12.75">
      <c r="A8610" s="118" t="s">
        <v>2523</v>
      </c>
      <c r="B8610" s="118" t="s">
        <v>29276</v>
      </c>
      <c r="C8610" s="118" t="b">
        <v>0</v>
      </c>
      <c r="D8610" s="118" t="e">
        <f t="shared" ca="1" si="1"/>
        <v>#NAME?</v>
      </c>
      <c r="E8610" s="118" t="s">
        <v>29272</v>
      </c>
      <c r="F8610" s="118" t="s">
        <v>29277</v>
      </c>
      <c r="G8610" s="118"/>
      <c r="H8610" s="118" t="s">
        <v>18901</v>
      </c>
      <c r="I8610" s="118" t="s">
        <v>7762</v>
      </c>
      <c r="J8610" s="118" t="s">
        <v>7763</v>
      </c>
    </row>
    <row r="8611" spans="1:10" ht="12.75">
      <c r="A8611" s="118" t="s">
        <v>29278</v>
      </c>
      <c r="B8611" s="118" t="s">
        <v>29279</v>
      </c>
      <c r="C8611" s="118" t="b">
        <v>0</v>
      </c>
      <c r="D8611" s="118" t="e">
        <f t="shared" ca="1" si="1"/>
        <v>#NAME?</v>
      </c>
      <c r="E8611" s="118" t="s">
        <v>29280</v>
      </c>
      <c r="F8611" s="118" t="s">
        <v>29281</v>
      </c>
      <c r="G8611" s="118"/>
      <c r="H8611" s="118" t="s">
        <v>10534</v>
      </c>
      <c r="I8611" s="118" t="s">
        <v>7642</v>
      </c>
      <c r="J8611" s="118" t="s">
        <v>14179</v>
      </c>
    </row>
    <row r="8612" spans="1:10" ht="12.75">
      <c r="A8612" s="118" t="s">
        <v>1903</v>
      </c>
      <c r="B8612" s="118" t="s">
        <v>14486</v>
      </c>
      <c r="C8612" s="118" t="b">
        <v>0</v>
      </c>
      <c r="D8612" s="118" t="e">
        <f t="shared" ca="1" si="1"/>
        <v>#NAME?</v>
      </c>
      <c r="E8612" s="118" t="s">
        <v>29282</v>
      </c>
      <c r="F8612" s="118" t="s">
        <v>29283</v>
      </c>
      <c r="G8612" s="118"/>
      <c r="H8612" s="118" t="s">
        <v>54</v>
      </c>
      <c r="I8612" s="118" t="s">
        <v>29284</v>
      </c>
      <c r="J8612" s="118" t="s">
        <v>29285</v>
      </c>
    </row>
    <row r="8613" spans="1:10" ht="12.75">
      <c r="A8613" s="118" t="s">
        <v>1666</v>
      </c>
      <c r="B8613" s="118" t="s">
        <v>10996</v>
      </c>
      <c r="C8613" s="118" t="b">
        <v>0</v>
      </c>
      <c r="D8613" s="118" t="e">
        <f t="shared" ca="1" si="1"/>
        <v>#NAME?</v>
      </c>
      <c r="E8613" s="118" t="s">
        <v>29286</v>
      </c>
      <c r="F8613" s="118" t="s">
        <v>29287</v>
      </c>
      <c r="G8613" s="118"/>
      <c r="H8613" s="118" t="s">
        <v>54</v>
      </c>
      <c r="I8613" s="118" t="s">
        <v>19742</v>
      </c>
      <c r="J8613" s="118"/>
    </row>
    <row r="8614" spans="1:10" ht="12.75">
      <c r="A8614" s="118" t="s">
        <v>798</v>
      </c>
      <c r="B8614" s="118" t="s">
        <v>19407</v>
      </c>
      <c r="C8614" s="118" t="b">
        <v>0</v>
      </c>
      <c r="D8614" s="118" t="e">
        <f t="shared" ca="1" si="1"/>
        <v>#NAME?</v>
      </c>
      <c r="E8614" s="118" t="s">
        <v>29286</v>
      </c>
      <c r="F8614" s="118" t="s">
        <v>29288</v>
      </c>
      <c r="G8614" s="118"/>
      <c r="H8614" s="118" t="s">
        <v>54</v>
      </c>
      <c r="I8614" s="118" t="s">
        <v>19742</v>
      </c>
      <c r="J8614" s="118"/>
    </row>
    <row r="8615" spans="1:10" ht="12.75">
      <c r="A8615" s="118" t="s">
        <v>798</v>
      </c>
      <c r="B8615" s="118" t="s">
        <v>10606</v>
      </c>
      <c r="C8615" s="118" t="b">
        <v>0</v>
      </c>
      <c r="D8615" s="118" t="e">
        <f t="shared" ca="1" si="1"/>
        <v>#NAME?</v>
      </c>
      <c r="E8615" s="118" t="s">
        <v>29286</v>
      </c>
      <c r="F8615" s="118" t="s">
        <v>29289</v>
      </c>
      <c r="G8615" s="118"/>
      <c r="H8615" s="118" t="s">
        <v>54</v>
      </c>
      <c r="I8615" s="118" t="s">
        <v>19742</v>
      </c>
      <c r="J8615" s="118"/>
    </row>
    <row r="8616" spans="1:10" ht="12.75">
      <c r="A8616" s="118" t="s">
        <v>8076</v>
      </c>
      <c r="B8616" s="118" t="s">
        <v>29290</v>
      </c>
      <c r="C8616" s="118" t="b">
        <v>0</v>
      </c>
      <c r="D8616" s="118" t="e">
        <f t="shared" ca="1" si="1"/>
        <v>#NAME?</v>
      </c>
      <c r="E8616" s="118" t="s">
        <v>29286</v>
      </c>
      <c r="F8616" s="118" t="s">
        <v>29291</v>
      </c>
      <c r="G8616" s="118"/>
      <c r="H8616" s="118" t="s">
        <v>4278</v>
      </c>
      <c r="I8616" s="118" t="s">
        <v>19742</v>
      </c>
      <c r="J8616" s="118"/>
    </row>
    <row r="8617" spans="1:10" ht="12.75">
      <c r="A8617" s="118" t="s">
        <v>29292</v>
      </c>
      <c r="B8617" s="118" t="s">
        <v>29293</v>
      </c>
      <c r="C8617" s="118" t="b">
        <v>0</v>
      </c>
      <c r="D8617" s="118" t="e">
        <f t="shared" ca="1" si="1"/>
        <v>#NAME?</v>
      </c>
      <c r="E8617" s="118" t="s">
        <v>29294</v>
      </c>
      <c r="F8617" s="118" t="s">
        <v>29295</v>
      </c>
      <c r="G8617" s="118"/>
      <c r="H8617" s="118" t="s">
        <v>4640</v>
      </c>
      <c r="I8617" s="118" t="s">
        <v>8990</v>
      </c>
      <c r="J8617" s="118"/>
    </row>
    <row r="8618" spans="1:10" ht="12.75">
      <c r="A8618" s="118" t="s">
        <v>2068</v>
      </c>
      <c r="B8618" s="118" t="s">
        <v>10497</v>
      </c>
      <c r="C8618" s="118" t="b">
        <v>0</v>
      </c>
      <c r="D8618" s="118" t="e">
        <f t="shared" ca="1" si="1"/>
        <v>#NAME?</v>
      </c>
      <c r="E8618" s="118" t="s">
        <v>29296</v>
      </c>
      <c r="F8618" s="118" t="s">
        <v>29297</v>
      </c>
      <c r="G8618" s="118"/>
      <c r="H8618" s="118" t="s">
        <v>5064</v>
      </c>
      <c r="I8618" s="118" t="s">
        <v>7590</v>
      </c>
      <c r="J8618" s="118" t="s">
        <v>7591</v>
      </c>
    </row>
    <row r="8619" spans="1:10" ht="12.75">
      <c r="A8619" s="118" t="s">
        <v>29298</v>
      </c>
      <c r="B8619" s="118" t="s">
        <v>29299</v>
      </c>
      <c r="C8619" s="118" t="b">
        <v>0</v>
      </c>
      <c r="D8619" s="118" t="e">
        <f t="shared" ca="1" si="1"/>
        <v>#NAME?</v>
      </c>
      <c r="E8619" s="118" t="s">
        <v>29300</v>
      </c>
      <c r="F8619" s="118" t="s">
        <v>29301</v>
      </c>
      <c r="G8619" s="118"/>
      <c r="H8619" s="118" t="s">
        <v>4276</v>
      </c>
      <c r="I8619" s="118" t="s">
        <v>12752</v>
      </c>
      <c r="J8619" s="118" t="s">
        <v>8658</v>
      </c>
    </row>
    <row r="8620" spans="1:10" ht="12.75">
      <c r="A8620" s="118" t="s">
        <v>1235</v>
      </c>
      <c r="B8620" s="118" t="s">
        <v>29302</v>
      </c>
      <c r="C8620" s="118" t="b">
        <v>0</v>
      </c>
      <c r="D8620" s="118" t="e">
        <f t="shared" ca="1" si="1"/>
        <v>#NAME?</v>
      </c>
      <c r="E8620" s="118" t="s">
        <v>29300</v>
      </c>
      <c r="F8620" s="118" t="s">
        <v>29303</v>
      </c>
      <c r="G8620" s="118"/>
      <c r="H8620" s="118" t="s">
        <v>4276</v>
      </c>
      <c r="I8620" s="118" t="s">
        <v>7590</v>
      </c>
      <c r="J8620" s="118" t="s">
        <v>7591</v>
      </c>
    </row>
    <row r="8621" spans="1:10" ht="12.75">
      <c r="A8621" s="118" t="s">
        <v>1666</v>
      </c>
      <c r="B8621" s="118" t="s">
        <v>29304</v>
      </c>
      <c r="C8621" s="118" t="b">
        <v>0</v>
      </c>
      <c r="D8621" s="118" t="e">
        <f t="shared" ca="1" si="1"/>
        <v>#NAME?</v>
      </c>
      <c r="E8621" s="118" t="s">
        <v>29300</v>
      </c>
      <c r="F8621" s="118" t="s">
        <v>29305</v>
      </c>
      <c r="G8621" s="118"/>
      <c r="H8621" s="118" t="s">
        <v>4276</v>
      </c>
      <c r="I8621" s="118" t="s">
        <v>7590</v>
      </c>
      <c r="J8621" s="118" t="s">
        <v>7591</v>
      </c>
    </row>
    <row r="8622" spans="1:10" ht="12.75">
      <c r="A8622" s="118" t="s">
        <v>13750</v>
      </c>
      <c r="B8622" s="118" t="s">
        <v>13165</v>
      </c>
      <c r="C8622" s="118" t="b">
        <v>0</v>
      </c>
      <c r="D8622" s="118" t="e">
        <f t="shared" ca="1" si="1"/>
        <v>#NAME?</v>
      </c>
      <c r="E8622" s="118" t="s">
        <v>29300</v>
      </c>
      <c r="F8622" s="118" t="s">
        <v>29306</v>
      </c>
      <c r="G8622" s="118"/>
      <c r="H8622" s="118" t="s">
        <v>4276</v>
      </c>
      <c r="I8622" s="118" t="s">
        <v>7590</v>
      </c>
      <c r="J8622" s="118" t="s">
        <v>7591</v>
      </c>
    </row>
    <row r="8623" spans="1:10" ht="12.75">
      <c r="A8623" s="118" t="s">
        <v>8981</v>
      </c>
      <c r="B8623" s="118" t="s">
        <v>29307</v>
      </c>
      <c r="C8623" s="118" t="b">
        <v>0</v>
      </c>
      <c r="D8623" s="118" t="e">
        <f t="shared" ca="1" si="1"/>
        <v>#NAME?</v>
      </c>
      <c r="E8623" s="118" t="s">
        <v>29300</v>
      </c>
      <c r="F8623" s="118" t="s">
        <v>29308</v>
      </c>
      <c r="G8623" s="118"/>
      <c r="H8623" s="118" t="s">
        <v>4276</v>
      </c>
      <c r="I8623" s="118" t="s">
        <v>29309</v>
      </c>
      <c r="J8623" s="118" t="s">
        <v>7622</v>
      </c>
    </row>
    <row r="8624" spans="1:10" ht="12.75">
      <c r="A8624" s="118" t="s">
        <v>2561</v>
      </c>
      <c r="B8624" s="118" t="s">
        <v>29310</v>
      </c>
      <c r="C8624" s="118" t="b">
        <v>0</v>
      </c>
      <c r="D8624" s="118" t="e">
        <f t="shared" ca="1" si="1"/>
        <v>#NAME?</v>
      </c>
      <c r="E8624" s="118" t="s">
        <v>29300</v>
      </c>
      <c r="F8624" s="118" t="s">
        <v>29311</v>
      </c>
      <c r="G8624" s="118"/>
      <c r="H8624" s="118" t="s">
        <v>4276</v>
      </c>
      <c r="I8624" s="118" t="s">
        <v>7590</v>
      </c>
      <c r="J8624" s="118" t="s">
        <v>7591</v>
      </c>
    </row>
    <row r="8625" spans="1:10" ht="12.75">
      <c r="A8625" s="118" t="s">
        <v>2682</v>
      </c>
      <c r="B8625" s="118" t="s">
        <v>29312</v>
      </c>
      <c r="C8625" s="118" t="b">
        <v>0</v>
      </c>
      <c r="D8625" s="118" t="e">
        <f t="shared" ca="1" si="1"/>
        <v>#NAME?</v>
      </c>
      <c r="E8625" s="118" t="s">
        <v>29300</v>
      </c>
      <c r="F8625" s="118" t="s">
        <v>29313</v>
      </c>
      <c r="G8625" s="118"/>
      <c r="H8625" s="118" t="s">
        <v>4276</v>
      </c>
      <c r="I8625" s="118" t="s">
        <v>29309</v>
      </c>
      <c r="J8625" s="118" t="s">
        <v>7622</v>
      </c>
    </row>
    <row r="8626" spans="1:10" ht="12.75">
      <c r="A8626" s="118" t="s">
        <v>29314</v>
      </c>
      <c r="B8626" s="118" t="s">
        <v>29315</v>
      </c>
      <c r="C8626" s="118" t="b">
        <v>0</v>
      </c>
      <c r="D8626" s="118" t="e">
        <f t="shared" ca="1" si="1"/>
        <v>#NAME?</v>
      </c>
      <c r="E8626" s="118" t="s">
        <v>29300</v>
      </c>
      <c r="F8626" s="118" t="s">
        <v>29316</v>
      </c>
      <c r="G8626" s="118"/>
      <c r="H8626" s="118" t="s">
        <v>4276</v>
      </c>
      <c r="I8626" s="118" t="s">
        <v>7590</v>
      </c>
      <c r="J8626" s="118" t="s">
        <v>7591</v>
      </c>
    </row>
    <row r="8627" spans="1:10" ht="12.75">
      <c r="A8627" s="118" t="s">
        <v>2529</v>
      </c>
      <c r="B8627" s="118" t="s">
        <v>29317</v>
      </c>
      <c r="C8627" s="118" t="b">
        <v>0</v>
      </c>
      <c r="D8627" s="118" t="e">
        <f t="shared" ca="1" si="1"/>
        <v>#NAME?</v>
      </c>
      <c r="E8627" s="118" t="s">
        <v>29300</v>
      </c>
      <c r="F8627" s="118" t="s">
        <v>29318</v>
      </c>
      <c r="G8627" s="118"/>
      <c r="H8627" s="118" t="s">
        <v>4276</v>
      </c>
      <c r="I8627" s="118" t="s">
        <v>29309</v>
      </c>
      <c r="J8627" s="118" t="s">
        <v>7622</v>
      </c>
    </row>
    <row r="8628" spans="1:10" ht="12.75">
      <c r="A8628" s="118" t="s">
        <v>17892</v>
      </c>
      <c r="B8628" s="118" t="s">
        <v>29319</v>
      </c>
      <c r="C8628" s="118" t="b">
        <v>0</v>
      </c>
      <c r="D8628" s="118" t="e">
        <f t="shared" ca="1" si="1"/>
        <v>#NAME?</v>
      </c>
      <c r="E8628" s="118" t="s">
        <v>29300</v>
      </c>
      <c r="F8628" s="118" t="s">
        <v>29320</v>
      </c>
      <c r="G8628" s="118"/>
      <c r="H8628" s="118" t="s">
        <v>4276</v>
      </c>
      <c r="I8628" s="118" t="s">
        <v>8925</v>
      </c>
      <c r="J8628" s="118"/>
    </row>
    <row r="8629" spans="1:10" ht="12.75">
      <c r="A8629" s="118" t="s">
        <v>8076</v>
      </c>
      <c r="B8629" s="118" t="s">
        <v>29321</v>
      </c>
      <c r="C8629" s="118" t="b">
        <v>0</v>
      </c>
      <c r="D8629" s="118" t="e">
        <f t="shared" ca="1" si="1"/>
        <v>#NAME?</v>
      </c>
      <c r="E8629" s="118" t="s">
        <v>29300</v>
      </c>
      <c r="F8629" s="118" t="s">
        <v>29322</v>
      </c>
      <c r="G8629" s="118"/>
      <c r="H8629" s="118" t="s">
        <v>4485</v>
      </c>
      <c r="I8629" s="118" t="s">
        <v>29309</v>
      </c>
      <c r="J8629" s="118" t="s">
        <v>7622</v>
      </c>
    </row>
    <row r="8630" spans="1:10" ht="12.75">
      <c r="A8630" s="118" t="s">
        <v>1915</v>
      </c>
      <c r="B8630" s="118" t="s">
        <v>29323</v>
      </c>
      <c r="C8630" s="118" t="b">
        <v>0</v>
      </c>
      <c r="D8630" s="118" t="e">
        <f t="shared" ca="1" si="1"/>
        <v>#NAME?</v>
      </c>
      <c r="E8630" s="118" t="s">
        <v>29300</v>
      </c>
      <c r="F8630" s="118" t="s">
        <v>29324</v>
      </c>
      <c r="G8630" s="118"/>
      <c r="H8630" s="118" t="s">
        <v>4276</v>
      </c>
      <c r="I8630" s="118" t="s">
        <v>8925</v>
      </c>
      <c r="J8630" s="118"/>
    </row>
    <row r="8631" spans="1:10" ht="12.75">
      <c r="A8631" s="118" t="s">
        <v>15067</v>
      </c>
      <c r="B8631" s="118" t="s">
        <v>14096</v>
      </c>
      <c r="C8631" s="118" t="b">
        <v>0</v>
      </c>
      <c r="D8631" s="118" t="e">
        <f t="shared" ca="1" si="1"/>
        <v>#NAME?</v>
      </c>
      <c r="E8631" s="118" t="s">
        <v>29300</v>
      </c>
      <c r="F8631" s="118" t="s">
        <v>29325</v>
      </c>
      <c r="G8631" s="118"/>
      <c r="H8631" s="118" t="s">
        <v>4276</v>
      </c>
      <c r="I8631" s="118" t="s">
        <v>7590</v>
      </c>
      <c r="J8631" s="118" t="s">
        <v>7591</v>
      </c>
    </row>
    <row r="8632" spans="1:10" ht="12.75">
      <c r="A8632" s="118" t="s">
        <v>10777</v>
      </c>
      <c r="B8632" s="118" t="s">
        <v>17309</v>
      </c>
      <c r="C8632" s="118" t="b">
        <v>0</v>
      </c>
      <c r="D8632" s="118" t="e">
        <f t="shared" ca="1" si="1"/>
        <v>#NAME?</v>
      </c>
      <c r="E8632" s="118" t="s">
        <v>29300</v>
      </c>
      <c r="F8632" s="118" t="s">
        <v>29326</v>
      </c>
      <c r="G8632" s="118"/>
      <c r="H8632" s="118" t="s">
        <v>8144</v>
      </c>
      <c r="I8632" s="118" t="s">
        <v>29309</v>
      </c>
      <c r="J8632" s="118" t="s">
        <v>7622</v>
      </c>
    </row>
    <row r="8633" spans="1:10" ht="12.75">
      <c r="A8633" s="118" t="s">
        <v>14779</v>
      </c>
      <c r="B8633" s="118" t="s">
        <v>29327</v>
      </c>
      <c r="C8633" s="118" t="b">
        <v>0</v>
      </c>
      <c r="D8633" s="118" t="e">
        <f t="shared" ca="1" si="1"/>
        <v>#NAME?</v>
      </c>
      <c r="E8633" s="118" t="s">
        <v>29328</v>
      </c>
      <c r="F8633" s="118" t="s">
        <v>29329</v>
      </c>
      <c r="G8633" s="118"/>
      <c r="H8633" s="118" t="s">
        <v>5368</v>
      </c>
      <c r="I8633" s="118" t="s">
        <v>29330</v>
      </c>
      <c r="J8633" s="118"/>
    </row>
    <row r="8634" spans="1:10" ht="12.75">
      <c r="A8634" s="118" t="s">
        <v>814</v>
      </c>
      <c r="B8634" s="118" t="s">
        <v>29331</v>
      </c>
      <c r="C8634" s="118" t="b">
        <v>0</v>
      </c>
      <c r="D8634" s="118" t="e">
        <f t="shared" ca="1" si="1"/>
        <v>#NAME?</v>
      </c>
      <c r="E8634" s="118" t="s">
        <v>29332</v>
      </c>
      <c r="F8634" s="118" t="s">
        <v>29333</v>
      </c>
      <c r="G8634" s="118"/>
      <c r="H8634" s="118" t="s">
        <v>54</v>
      </c>
      <c r="I8634" s="118" t="s">
        <v>7820</v>
      </c>
      <c r="J8634" s="118" t="s">
        <v>7820</v>
      </c>
    </row>
    <row r="8635" spans="1:10" ht="12.75">
      <c r="A8635" s="118" t="s">
        <v>9679</v>
      </c>
      <c r="B8635" s="118" t="s">
        <v>29334</v>
      </c>
      <c r="C8635" s="118" t="b">
        <v>0</v>
      </c>
      <c r="D8635" s="118" t="e">
        <f t="shared" ca="1" si="1"/>
        <v>#NAME?</v>
      </c>
      <c r="E8635" s="118" t="s">
        <v>29332</v>
      </c>
      <c r="F8635" s="118" t="s">
        <v>29335</v>
      </c>
      <c r="G8635" s="118"/>
      <c r="H8635" s="118" t="s">
        <v>54</v>
      </c>
      <c r="I8635" s="118" t="s">
        <v>7820</v>
      </c>
      <c r="J8635" s="118" t="s">
        <v>7820</v>
      </c>
    </row>
    <row r="8636" spans="1:10" ht="12.75">
      <c r="A8636" s="118" t="s">
        <v>8748</v>
      </c>
      <c r="B8636" s="118" t="s">
        <v>19959</v>
      </c>
      <c r="C8636" s="118" t="b">
        <v>0</v>
      </c>
      <c r="D8636" s="118" t="e">
        <f t="shared" ca="1" si="1"/>
        <v>#NAME?</v>
      </c>
      <c r="E8636" s="118" t="s">
        <v>29332</v>
      </c>
      <c r="F8636" s="118" t="s">
        <v>29336</v>
      </c>
      <c r="G8636" s="118"/>
      <c r="H8636" s="118" t="s">
        <v>54</v>
      </c>
      <c r="I8636" s="118" t="s">
        <v>7820</v>
      </c>
      <c r="J8636" s="118" t="s">
        <v>7820</v>
      </c>
    </row>
    <row r="8637" spans="1:10" ht="12.75">
      <c r="A8637" s="118" t="s">
        <v>12369</v>
      </c>
      <c r="B8637" s="118" t="s">
        <v>29337</v>
      </c>
      <c r="C8637" s="118" t="b">
        <v>0</v>
      </c>
      <c r="D8637" s="118" t="e">
        <f t="shared" ca="1" si="1"/>
        <v>#NAME?</v>
      </c>
      <c r="E8637" s="118" t="s">
        <v>29332</v>
      </c>
      <c r="F8637" s="118" t="s">
        <v>29338</v>
      </c>
      <c r="G8637" s="118"/>
      <c r="H8637" s="118" t="s">
        <v>54</v>
      </c>
      <c r="I8637" s="118" t="s">
        <v>7820</v>
      </c>
      <c r="J8637" s="118" t="s">
        <v>7820</v>
      </c>
    </row>
    <row r="8638" spans="1:10" ht="12.75">
      <c r="A8638" s="118" t="s">
        <v>10417</v>
      </c>
      <c r="B8638" s="118" t="s">
        <v>29339</v>
      </c>
      <c r="C8638" s="118" t="b">
        <v>0</v>
      </c>
      <c r="D8638" s="118" t="e">
        <f t="shared" ca="1" si="1"/>
        <v>#NAME?</v>
      </c>
      <c r="E8638" s="118" t="s">
        <v>29332</v>
      </c>
      <c r="F8638" s="118" t="s">
        <v>29340</v>
      </c>
      <c r="G8638" s="118"/>
      <c r="H8638" s="118" t="s">
        <v>54</v>
      </c>
      <c r="I8638" s="118" t="s">
        <v>7820</v>
      </c>
      <c r="J8638" s="118" t="s">
        <v>7820</v>
      </c>
    </row>
    <row r="8639" spans="1:10" ht="12.75">
      <c r="A8639" s="118" t="s">
        <v>1591</v>
      </c>
      <c r="B8639" s="118" t="s">
        <v>29341</v>
      </c>
      <c r="C8639" s="118" t="b">
        <v>0</v>
      </c>
      <c r="D8639" s="118" t="e">
        <f t="shared" ca="1" si="1"/>
        <v>#NAME?</v>
      </c>
      <c r="E8639" s="118" t="s">
        <v>29332</v>
      </c>
      <c r="F8639" s="118" t="s">
        <v>29342</v>
      </c>
      <c r="G8639" s="118"/>
      <c r="H8639" s="118" t="s">
        <v>4278</v>
      </c>
      <c r="I8639" s="118" t="s">
        <v>7820</v>
      </c>
      <c r="J8639" s="118" t="s">
        <v>7820</v>
      </c>
    </row>
    <row r="8640" spans="1:10" ht="12.75">
      <c r="A8640" s="118" t="s">
        <v>1026</v>
      </c>
      <c r="B8640" s="118" t="s">
        <v>29343</v>
      </c>
      <c r="C8640" s="118" t="b">
        <v>0</v>
      </c>
      <c r="D8640" s="118" t="e">
        <f t="shared" ca="1" si="1"/>
        <v>#NAME?</v>
      </c>
      <c r="E8640" s="118" t="s">
        <v>29332</v>
      </c>
      <c r="F8640" s="118" t="s">
        <v>29344</v>
      </c>
      <c r="G8640" s="118"/>
      <c r="H8640" s="118" t="s">
        <v>12531</v>
      </c>
      <c r="I8640" s="118" t="s">
        <v>7642</v>
      </c>
      <c r="J8640" s="118"/>
    </row>
    <row r="8641" spans="1:10" ht="12.75">
      <c r="A8641" s="118" t="s">
        <v>7924</v>
      </c>
      <c r="B8641" s="118" t="s">
        <v>29345</v>
      </c>
      <c r="C8641" s="118" t="b">
        <v>0</v>
      </c>
      <c r="D8641" s="118" t="e">
        <f t="shared" ca="1" si="1"/>
        <v>#NAME?</v>
      </c>
      <c r="E8641" s="118" t="s">
        <v>29332</v>
      </c>
      <c r="F8641" s="118" t="s">
        <v>29346</v>
      </c>
      <c r="G8641" s="118"/>
      <c r="H8641" s="118" t="s">
        <v>54</v>
      </c>
      <c r="I8641" s="118" t="s">
        <v>7820</v>
      </c>
      <c r="J8641" s="118" t="s">
        <v>7820</v>
      </c>
    </row>
    <row r="8642" spans="1:10" ht="12.75">
      <c r="A8642" s="118" t="s">
        <v>1069</v>
      </c>
      <c r="B8642" s="118" t="s">
        <v>29347</v>
      </c>
      <c r="C8642" s="118" t="b">
        <v>0</v>
      </c>
      <c r="D8642" s="118" t="e">
        <f t="shared" ca="1" si="1"/>
        <v>#NAME?</v>
      </c>
      <c r="E8642" s="118" t="s">
        <v>29332</v>
      </c>
      <c r="F8642" s="118" t="s">
        <v>29348</v>
      </c>
      <c r="G8642" s="118"/>
      <c r="H8642" s="118" t="s">
        <v>54</v>
      </c>
      <c r="I8642" s="118" t="s">
        <v>7820</v>
      </c>
      <c r="J8642" s="118" t="s">
        <v>7820</v>
      </c>
    </row>
    <row r="8643" spans="1:10" ht="12.75">
      <c r="A8643" s="118" t="s">
        <v>13279</v>
      </c>
      <c r="B8643" s="118" t="s">
        <v>10333</v>
      </c>
      <c r="C8643" s="118" t="b">
        <v>0</v>
      </c>
      <c r="D8643" s="118" t="e">
        <f t="shared" ca="1" si="1"/>
        <v>#NAME?</v>
      </c>
      <c r="E8643" s="118" t="s">
        <v>29349</v>
      </c>
      <c r="F8643" s="118" t="s">
        <v>29350</v>
      </c>
      <c r="G8643" s="118"/>
      <c r="H8643" s="118" t="s">
        <v>4872</v>
      </c>
      <c r="I8643" s="118" t="s">
        <v>8545</v>
      </c>
      <c r="J8643" s="118" t="s">
        <v>8546</v>
      </c>
    </row>
    <row r="8644" spans="1:10" ht="12.75">
      <c r="A8644" s="118" t="s">
        <v>9679</v>
      </c>
      <c r="B8644" s="118" t="s">
        <v>29351</v>
      </c>
      <c r="C8644" s="118" t="b">
        <v>0</v>
      </c>
      <c r="D8644" s="118" t="e">
        <f t="shared" ca="1" si="1"/>
        <v>#NAME?</v>
      </c>
      <c r="E8644" s="118" t="s">
        <v>29349</v>
      </c>
      <c r="F8644" s="118" t="s">
        <v>29352</v>
      </c>
      <c r="G8644" s="118"/>
      <c r="H8644" s="118" t="s">
        <v>54</v>
      </c>
      <c r="I8644" s="118" t="s">
        <v>8545</v>
      </c>
      <c r="J8644" s="118" t="s">
        <v>8546</v>
      </c>
    </row>
    <row r="8645" spans="1:10" ht="12.75">
      <c r="A8645" s="118" t="s">
        <v>27061</v>
      </c>
      <c r="B8645" s="118" t="s">
        <v>10629</v>
      </c>
      <c r="C8645" s="118" t="b">
        <v>0</v>
      </c>
      <c r="D8645" s="118" t="e">
        <f t="shared" ca="1" si="1"/>
        <v>#NAME?</v>
      </c>
      <c r="E8645" s="118" t="s">
        <v>29349</v>
      </c>
      <c r="F8645" s="118" t="s">
        <v>29353</v>
      </c>
      <c r="G8645" s="118"/>
      <c r="H8645" s="118" t="s">
        <v>54</v>
      </c>
      <c r="I8645" s="118" t="s">
        <v>8545</v>
      </c>
      <c r="J8645" s="118" t="s">
        <v>8546</v>
      </c>
    </row>
    <row r="8646" spans="1:10" ht="12.75">
      <c r="A8646" s="118" t="s">
        <v>798</v>
      </c>
      <c r="B8646" s="118" t="s">
        <v>29354</v>
      </c>
      <c r="C8646" s="118" t="b">
        <v>0</v>
      </c>
      <c r="D8646" s="118" t="e">
        <f t="shared" ca="1" si="1"/>
        <v>#NAME?</v>
      </c>
      <c r="E8646" s="118" t="s">
        <v>29349</v>
      </c>
      <c r="F8646" s="118" t="s">
        <v>29355</v>
      </c>
      <c r="G8646" s="118"/>
      <c r="H8646" s="118" t="s">
        <v>54</v>
      </c>
      <c r="I8646" s="118" t="s">
        <v>8545</v>
      </c>
      <c r="J8646" s="118" t="s">
        <v>8546</v>
      </c>
    </row>
    <row r="8647" spans="1:10" ht="12.75">
      <c r="A8647" s="118" t="s">
        <v>882</v>
      </c>
      <c r="B8647" s="118" t="s">
        <v>12050</v>
      </c>
      <c r="C8647" s="118" t="b">
        <v>0</v>
      </c>
      <c r="D8647" s="118" t="e">
        <f t="shared" ca="1" si="1"/>
        <v>#NAME?</v>
      </c>
      <c r="E8647" s="118" t="s">
        <v>29349</v>
      </c>
      <c r="F8647" s="118" t="s">
        <v>29356</v>
      </c>
      <c r="G8647" s="118"/>
      <c r="H8647" s="118" t="s">
        <v>54</v>
      </c>
      <c r="I8647" s="118" t="s">
        <v>8545</v>
      </c>
      <c r="J8647" s="118" t="s">
        <v>8546</v>
      </c>
    </row>
    <row r="8648" spans="1:10" ht="12.75">
      <c r="A8648" s="118" t="s">
        <v>1484</v>
      </c>
      <c r="B8648" s="118" t="s">
        <v>29357</v>
      </c>
      <c r="C8648" s="118" t="b">
        <v>0</v>
      </c>
      <c r="D8648" s="118" t="e">
        <f t="shared" ca="1" si="1"/>
        <v>#NAME?</v>
      </c>
      <c r="E8648" s="118" t="s">
        <v>29349</v>
      </c>
      <c r="F8648" s="118" t="s">
        <v>29358</v>
      </c>
      <c r="G8648" s="118"/>
      <c r="H8648" s="118" t="s">
        <v>54</v>
      </c>
      <c r="I8648" s="118" t="s">
        <v>8545</v>
      </c>
      <c r="J8648" s="118" t="s">
        <v>8546</v>
      </c>
    </row>
    <row r="8649" spans="1:10" ht="12.75">
      <c r="A8649" s="118" t="s">
        <v>29359</v>
      </c>
      <c r="B8649" s="118" t="s">
        <v>10541</v>
      </c>
      <c r="C8649" s="118" t="b">
        <v>0</v>
      </c>
      <c r="D8649" s="118" t="e">
        <f t="shared" ca="1" si="1"/>
        <v>#NAME?</v>
      </c>
      <c r="E8649" s="118" t="s">
        <v>29349</v>
      </c>
      <c r="F8649" s="118" t="s">
        <v>29360</v>
      </c>
      <c r="G8649" s="118"/>
      <c r="H8649" s="118" t="s">
        <v>7611</v>
      </c>
      <c r="I8649" s="118" t="s">
        <v>8545</v>
      </c>
      <c r="J8649" s="118" t="s">
        <v>8546</v>
      </c>
    </row>
    <row r="8650" spans="1:10" ht="12.75">
      <c r="A8650" s="118" t="s">
        <v>2013</v>
      </c>
      <c r="B8650" s="118" t="s">
        <v>10694</v>
      </c>
      <c r="C8650" s="118" t="b">
        <v>0</v>
      </c>
      <c r="D8650" s="118" t="e">
        <f t="shared" ca="1" si="1"/>
        <v>#NAME?</v>
      </c>
      <c r="E8650" s="118" t="s">
        <v>29361</v>
      </c>
      <c r="F8650" s="118" t="s">
        <v>29362</v>
      </c>
      <c r="G8650" s="118"/>
      <c r="H8650" s="118" t="s">
        <v>4278</v>
      </c>
      <c r="I8650" s="118" t="s">
        <v>29363</v>
      </c>
      <c r="J8650" s="118"/>
    </row>
    <row r="8651" spans="1:10" ht="12.75">
      <c r="A8651" s="118" t="s">
        <v>2608</v>
      </c>
      <c r="B8651" s="118" t="s">
        <v>29364</v>
      </c>
      <c r="C8651" s="118" t="b">
        <v>0</v>
      </c>
      <c r="D8651" s="118" t="e">
        <f t="shared" ca="1" si="1"/>
        <v>#NAME?</v>
      </c>
      <c r="E8651" s="118" t="s">
        <v>29365</v>
      </c>
      <c r="F8651" s="118" t="s">
        <v>29366</v>
      </c>
      <c r="G8651" s="118"/>
      <c r="H8651" s="118" t="s">
        <v>4276</v>
      </c>
      <c r="I8651" s="118" t="s">
        <v>7820</v>
      </c>
      <c r="J8651" s="118" t="s">
        <v>7820</v>
      </c>
    </row>
    <row r="8652" spans="1:10" ht="12.75">
      <c r="A8652" s="118" t="s">
        <v>7893</v>
      </c>
      <c r="B8652" s="118" t="s">
        <v>29367</v>
      </c>
      <c r="C8652" s="118" t="b">
        <v>0</v>
      </c>
      <c r="D8652" s="118" t="e">
        <f t="shared" ca="1" si="1"/>
        <v>#NAME?</v>
      </c>
      <c r="E8652" s="118" t="s">
        <v>29365</v>
      </c>
      <c r="F8652" s="118" t="s">
        <v>29368</v>
      </c>
      <c r="G8652" s="118"/>
      <c r="H8652" s="118" t="s">
        <v>4278</v>
      </c>
      <c r="I8652" s="118" t="s">
        <v>7820</v>
      </c>
      <c r="J8652" s="118" t="s">
        <v>7820</v>
      </c>
    </row>
    <row r="8653" spans="1:10" ht="12.75">
      <c r="A8653" s="118" t="s">
        <v>1266</v>
      </c>
      <c r="B8653" s="118" t="s">
        <v>29369</v>
      </c>
      <c r="C8653" s="118" t="b">
        <v>0</v>
      </c>
      <c r="D8653" s="118" t="e">
        <f t="shared" ca="1" si="1"/>
        <v>#NAME?</v>
      </c>
      <c r="E8653" s="118" t="s">
        <v>29370</v>
      </c>
      <c r="F8653" s="118" t="s">
        <v>29371</v>
      </c>
      <c r="G8653" s="118"/>
      <c r="H8653" s="118" t="s">
        <v>4276</v>
      </c>
      <c r="I8653" s="118" t="s">
        <v>7820</v>
      </c>
      <c r="J8653" s="118" t="s">
        <v>7820</v>
      </c>
    </row>
    <row r="8654" spans="1:10" ht="12.75">
      <c r="A8654" s="118" t="s">
        <v>10062</v>
      </c>
      <c r="B8654" s="118" t="s">
        <v>29372</v>
      </c>
      <c r="C8654" s="118" t="b">
        <v>0</v>
      </c>
      <c r="D8654" s="118" t="e">
        <f t="shared" ca="1" si="1"/>
        <v>#NAME?</v>
      </c>
      <c r="E8654" s="118" t="s">
        <v>29370</v>
      </c>
      <c r="F8654" s="118" t="s">
        <v>29373</v>
      </c>
      <c r="G8654" s="118"/>
      <c r="H8654" s="118" t="s">
        <v>5607</v>
      </c>
      <c r="I8654" s="118" t="s">
        <v>7820</v>
      </c>
      <c r="J8654" s="118" t="s">
        <v>7820</v>
      </c>
    </row>
    <row r="8655" spans="1:10" ht="12.75">
      <c r="A8655" s="118" t="s">
        <v>8422</v>
      </c>
      <c r="B8655" s="118" t="s">
        <v>29374</v>
      </c>
      <c r="C8655" s="118" t="b">
        <v>0</v>
      </c>
      <c r="D8655" s="118" t="e">
        <f t="shared" ca="1" si="1"/>
        <v>#NAME?</v>
      </c>
      <c r="E8655" s="118" t="s">
        <v>29370</v>
      </c>
      <c r="F8655" s="118" t="s">
        <v>29375</v>
      </c>
      <c r="G8655" s="118"/>
      <c r="H8655" s="118" t="s">
        <v>4831</v>
      </c>
      <c r="I8655" s="118" t="s">
        <v>7820</v>
      </c>
      <c r="J8655" s="118" t="s">
        <v>7820</v>
      </c>
    </row>
    <row r="8656" spans="1:10" ht="12.75">
      <c r="A8656" s="118" t="s">
        <v>8000</v>
      </c>
      <c r="B8656" s="118" t="s">
        <v>17339</v>
      </c>
      <c r="C8656" s="118" t="b">
        <v>0</v>
      </c>
      <c r="D8656" s="118" t="e">
        <f t="shared" ca="1" si="1"/>
        <v>#NAME?</v>
      </c>
      <c r="E8656" s="118" t="s">
        <v>29370</v>
      </c>
      <c r="F8656" s="118" t="s">
        <v>29376</v>
      </c>
      <c r="G8656" s="118"/>
      <c r="H8656" s="118" t="s">
        <v>54</v>
      </c>
      <c r="I8656" s="118" t="s">
        <v>7820</v>
      </c>
      <c r="J8656" s="118" t="s">
        <v>7820</v>
      </c>
    </row>
    <row r="8657" spans="1:10" ht="12.75">
      <c r="A8657" s="118" t="s">
        <v>1666</v>
      </c>
      <c r="B8657" s="118" t="s">
        <v>29377</v>
      </c>
      <c r="C8657" s="118" t="b">
        <v>0</v>
      </c>
      <c r="D8657" s="118" t="e">
        <f t="shared" ca="1" si="1"/>
        <v>#NAME?</v>
      </c>
      <c r="E8657" s="118" t="s">
        <v>29370</v>
      </c>
      <c r="F8657" s="118" t="s">
        <v>29378</v>
      </c>
      <c r="G8657" s="118"/>
      <c r="H8657" s="118" t="s">
        <v>4831</v>
      </c>
      <c r="I8657" s="118" t="s">
        <v>7820</v>
      </c>
      <c r="J8657" s="118" t="s">
        <v>7820</v>
      </c>
    </row>
    <row r="8658" spans="1:10" ht="12.75">
      <c r="A8658" s="118" t="s">
        <v>29379</v>
      </c>
      <c r="B8658" s="118" t="s">
        <v>29380</v>
      </c>
      <c r="C8658" s="118" t="b">
        <v>0</v>
      </c>
      <c r="D8658" s="118" t="e">
        <f t="shared" ca="1" si="1"/>
        <v>#NAME?</v>
      </c>
      <c r="E8658" s="118" t="s">
        <v>29370</v>
      </c>
      <c r="F8658" s="118" t="s">
        <v>29381</v>
      </c>
      <c r="G8658" s="118"/>
      <c r="H8658" s="118" t="s">
        <v>16952</v>
      </c>
      <c r="I8658" s="118" t="s">
        <v>7820</v>
      </c>
      <c r="J8658" s="118" t="s">
        <v>7820</v>
      </c>
    </row>
    <row r="8659" spans="1:10" ht="12.75">
      <c r="A8659" s="118" t="s">
        <v>1093</v>
      </c>
      <c r="B8659" s="118" t="s">
        <v>1640</v>
      </c>
      <c r="C8659" s="118" t="b">
        <v>0</v>
      </c>
      <c r="D8659" s="118" t="e">
        <f t="shared" ca="1" si="1"/>
        <v>#NAME?</v>
      </c>
      <c r="E8659" s="118" t="s">
        <v>29370</v>
      </c>
      <c r="F8659" s="118" t="s">
        <v>29382</v>
      </c>
      <c r="G8659" s="118"/>
      <c r="H8659" s="118" t="s">
        <v>54</v>
      </c>
      <c r="I8659" s="118" t="s">
        <v>7820</v>
      </c>
      <c r="J8659" s="118" t="s">
        <v>7820</v>
      </c>
    </row>
    <row r="8660" spans="1:10" ht="12.75">
      <c r="A8660" s="118" t="s">
        <v>8460</v>
      </c>
      <c r="B8660" s="118" t="s">
        <v>8046</v>
      </c>
      <c r="C8660" s="118" t="b">
        <v>0</v>
      </c>
      <c r="D8660" s="118" t="e">
        <f t="shared" ca="1" si="1"/>
        <v>#NAME?</v>
      </c>
      <c r="E8660" s="118" t="s">
        <v>29370</v>
      </c>
      <c r="F8660" s="118" t="s">
        <v>29383</v>
      </c>
      <c r="G8660" s="118"/>
      <c r="H8660" s="118" t="s">
        <v>5607</v>
      </c>
      <c r="I8660" s="118" t="s">
        <v>7820</v>
      </c>
      <c r="J8660" s="118" t="s">
        <v>7820</v>
      </c>
    </row>
    <row r="8661" spans="1:10" ht="12.75">
      <c r="A8661" s="118" t="s">
        <v>29384</v>
      </c>
      <c r="B8661" s="118" t="s">
        <v>29385</v>
      </c>
      <c r="C8661" s="118" t="b">
        <v>0</v>
      </c>
      <c r="D8661" s="118" t="e">
        <f t="shared" ca="1" si="1"/>
        <v>#NAME?</v>
      </c>
      <c r="E8661" s="118" t="s">
        <v>29386</v>
      </c>
      <c r="F8661" s="118" t="s">
        <v>29387</v>
      </c>
      <c r="G8661" s="118"/>
      <c r="H8661" s="118" t="s">
        <v>7767</v>
      </c>
      <c r="I8661" s="118" t="s">
        <v>8050</v>
      </c>
      <c r="J8661" s="118"/>
    </row>
    <row r="8662" spans="1:10" ht="12.75">
      <c r="A8662" s="118" t="s">
        <v>29388</v>
      </c>
      <c r="B8662" s="118" t="s">
        <v>29389</v>
      </c>
      <c r="C8662" s="118" t="b">
        <v>0</v>
      </c>
      <c r="D8662" s="118" t="e">
        <f t="shared" ca="1" si="1"/>
        <v>#NAME?</v>
      </c>
      <c r="E8662" s="118" t="s">
        <v>29386</v>
      </c>
      <c r="F8662" s="118" t="s">
        <v>29390</v>
      </c>
      <c r="G8662" s="118"/>
      <c r="H8662" s="118" t="s">
        <v>5368</v>
      </c>
      <c r="I8662" s="118" t="s">
        <v>8050</v>
      </c>
      <c r="J8662" s="118"/>
    </row>
    <row r="8663" spans="1:10" ht="12.75">
      <c r="A8663" s="118" t="s">
        <v>826</v>
      </c>
      <c r="B8663" s="118" t="s">
        <v>19986</v>
      </c>
      <c r="C8663" s="118" t="b">
        <v>0</v>
      </c>
      <c r="D8663" s="118" t="e">
        <f t="shared" ca="1" si="1"/>
        <v>#NAME?</v>
      </c>
      <c r="E8663" s="118" t="s">
        <v>29391</v>
      </c>
      <c r="F8663" s="118" t="s">
        <v>29392</v>
      </c>
      <c r="G8663" s="118"/>
      <c r="H8663" s="118" t="s">
        <v>5584</v>
      </c>
      <c r="I8663" s="118" t="s">
        <v>11196</v>
      </c>
      <c r="J8663" s="118" t="s">
        <v>8313</v>
      </c>
    </row>
    <row r="8664" spans="1:10" ht="12.75">
      <c r="A8664" s="118" t="s">
        <v>20499</v>
      </c>
      <c r="B8664" s="118" t="s">
        <v>29393</v>
      </c>
      <c r="C8664" s="118" t="b">
        <v>0</v>
      </c>
      <c r="D8664" s="118" t="e">
        <f t="shared" ca="1" si="1"/>
        <v>#NAME?</v>
      </c>
      <c r="E8664" s="118" t="s">
        <v>29391</v>
      </c>
      <c r="F8664" s="118" t="s">
        <v>29394</v>
      </c>
      <c r="G8664" s="118"/>
      <c r="H8664" s="118" t="s">
        <v>4305</v>
      </c>
      <c r="I8664" s="118" t="s">
        <v>10351</v>
      </c>
      <c r="J8664" s="118" t="s">
        <v>7622</v>
      </c>
    </row>
    <row r="8665" spans="1:10" ht="12.75">
      <c r="A8665" s="118" t="s">
        <v>9071</v>
      </c>
      <c r="B8665" s="118" t="s">
        <v>29395</v>
      </c>
      <c r="C8665" s="118" t="b">
        <v>0</v>
      </c>
      <c r="D8665" s="118" t="e">
        <f t="shared" ca="1" si="1"/>
        <v>#NAME?</v>
      </c>
      <c r="E8665" s="118" t="s">
        <v>29396</v>
      </c>
      <c r="F8665" s="118" t="s">
        <v>29397</v>
      </c>
      <c r="G8665" s="118"/>
      <c r="H8665" s="118" t="s">
        <v>7647</v>
      </c>
      <c r="I8665" s="118" t="s">
        <v>8925</v>
      </c>
      <c r="J8665" s="118"/>
    </row>
    <row r="8666" spans="1:10" ht="12.75">
      <c r="A8666" s="118" t="s">
        <v>1124</v>
      </c>
      <c r="B8666" s="118" t="s">
        <v>29398</v>
      </c>
      <c r="C8666" s="118" t="b">
        <v>0</v>
      </c>
      <c r="D8666" s="118" t="e">
        <f t="shared" ca="1" si="1"/>
        <v>#NAME?</v>
      </c>
      <c r="E8666" s="118" t="s">
        <v>29396</v>
      </c>
      <c r="F8666" s="118" t="s">
        <v>29399</v>
      </c>
      <c r="G8666" s="118"/>
      <c r="H8666" s="118" t="s">
        <v>4276</v>
      </c>
      <c r="I8666" s="118" t="s">
        <v>8925</v>
      </c>
      <c r="J8666" s="118"/>
    </row>
    <row r="8667" spans="1:10" ht="12.75">
      <c r="A8667" s="118" t="s">
        <v>882</v>
      </c>
      <c r="B8667" s="118" t="s">
        <v>29400</v>
      </c>
      <c r="C8667" s="118" t="b">
        <v>0</v>
      </c>
      <c r="D8667" s="118" t="e">
        <f t="shared" ca="1" si="1"/>
        <v>#NAME?</v>
      </c>
      <c r="E8667" s="118" t="s">
        <v>29396</v>
      </c>
      <c r="F8667" s="118" t="s">
        <v>29401</v>
      </c>
      <c r="G8667" s="118"/>
      <c r="H8667" s="118" t="s">
        <v>7611</v>
      </c>
      <c r="I8667" s="118" t="s">
        <v>8925</v>
      </c>
      <c r="J8667" s="118"/>
    </row>
    <row r="8668" spans="1:10" ht="12.75">
      <c r="A8668" s="118" t="s">
        <v>15868</v>
      </c>
      <c r="B8668" s="118" t="s">
        <v>19186</v>
      </c>
      <c r="C8668" s="118" t="b">
        <v>0</v>
      </c>
      <c r="D8668" s="118" t="e">
        <f t="shared" ca="1" si="1"/>
        <v>#NAME?</v>
      </c>
      <c r="E8668" s="118" t="s">
        <v>29396</v>
      </c>
      <c r="F8668" s="118" t="s">
        <v>29402</v>
      </c>
      <c r="G8668" s="118"/>
      <c r="H8668" s="118" t="s">
        <v>4276</v>
      </c>
      <c r="I8668" s="118" t="s">
        <v>8925</v>
      </c>
      <c r="J8668" s="118"/>
    </row>
    <row r="8669" spans="1:10" ht="12.75">
      <c r="A8669" s="118" t="s">
        <v>29403</v>
      </c>
      <c r="B8669" s="118" t="s">
        <v>29404</v>
      </c>
      <c r="C8669" s="118" t="b">
        <v>0</v>
      </c>
      <c r="D8669" s="118" t="e">
        <f t="shared" ca="1" si="1"/>
        <v>#NAME?</v>
      </c>
      <c r="E8669" s="118" t="s">
        <v>29396</v>
      </c>
      <c r="F8669" s="118" t="s">
        <v>29405</v>
      </c>
      <c r="G8669" s="118"/>
      <c r="H8669" s="118" t="s">
        <v>4276</v>
      </c>
      <c r="I8669" s="118" t="s">
        <v>8925</v>
      </c>
      <c r="J8669" s="118"/>
    </row>
    <row r="8670" spans="1:10" ht="12.75">
      <c r="A8670" s="118" t="s">
        <v>11456</v>
      </c>
      <c r="B8670" s="118" t="s">
        <v>29406</v>
      </c>
      <c r="C8670" s="118" t="b">
        <v>0</v>
      </c>
      <c r="D8670" s="118" t="e">
        <f t="shared" ca="1" si="1"/>
        <v>#NAME?</v>
      </c>
      <c r="E8670" s="118" t="s">
        <v>29396</v>
      </c>
      <c r="F8670" s="118" t="s">
        <v>29407</v>
      </c>
      <c r="G8670" s="118"/>
      <c r="H8670" s="118" t="s">
        <v>4276</v>
      </c>
      <c r="I8670" s="118" t="s">
        <v>8925</v>
      </c>
      <c r="J8670" s="118"/>
    </row>
    <row r="8671" spans="1:10" ht="12.75">
      <c r="A8671" s="118" t="s">
        <v>2636</v>
      </c>
      <c r="B8671" s="118" t="s">
        <v>29408</v>
      </c>
      <c r="C8671" s="118" t="b">
        <v>0</v>
      </c>
      <c r="D8671" s="118" t="e">
        <f t="shared" ca="1" si="1"/>
        <v>#NAME?</v>
      </c>
      <c r="E8671" s="118" t="s">
        <v>29409</v>
      </c>
      <c r="F8671" s="118" t="s">
        <v>29410</v>
      </c>
      <c r="G8671" s="118"/>
      <c r="H8671" s="118" t="s">
        <v>5584</v>
      </c>
      <c r="I8671" s="118" t="s">
        <v>10545</v>
      </c>
      <c r="J8671" s="118" t="s">
        <v>7756</v>
      </c>
    </row>
    <row r="8672" spans="1:10" ht="12.75">
      <c r="A8672" s="118" t="s">
        <v>814</v>
      </c>
      <c r="B8672" s="118" t="s">
        <v>9181</v>
      </c>
      <c r="C8672" s="118" t="b">
        <v>0</v>
      </c>
      <c r="D8672" s="118" t="e">
        <f t="shared" ca="1" si="1"/>
        <v>#NAME?</v>
      </c>
      <c r="E8672" s="118" t="s">
        <v>29411</v>
      </c>
      <c r="F8672" s="118" t="s">
        <v>29412</v>
      </c>
      <c r="G8672" s="118"/>
      <c r="H8672" s="118" t="s">
        <v>4640</v>
      </c>
      <c r="I8672" s="118" t="s">
        <v>29413</v>
      </c>
      <c r="J8672" s="118"/>
    </row>
    <row r="8673" spans="1:10" ht="12.75">
      <c r="A8673" s="118" t="s">
        <v>7685</v>
      </c>
      <c r="B8673" s="118" t="s">
        <v>7831</v>
      </c>
      <c r="C8673" s="118" t="b">
        <v>0</v>
      </c>
      <c r="D8673" s="118" t="e">
        <f t="shared" ca="1" si="1"/>
        <v>#NAME?</v>
      </c>
      <c r="E8673" s="118" t="s">
        <v>29414</v>
      </c>
      <c r="F8673" s="118" t="s">
        <v>29415</v>
      </c>
      <c r="G8673" s="118"/>
      <c r="H8673" s="118" t="s">
        <v>5264</v>
      </c>
      <c r="I8673" s="118" t="s">
        <v>14636</v>
      </c>
      <c r="J8673" s="118"/>
    </row>
    <row r="8674" spans="1:10" ht="12.75">
      <c r="A8674" s="118" t="s">
        <v>2013</v>
      </c>
      <c r="B8674" s="118" t="s">
        <v>29416</v>
      </c>
      <c r="C8674" s="118" t="b">
        <v>0</v>
      </c>
      <c r="D8674" s="118" t="e">
        <f t="shared" ca="1" si="1"/>
        <v>#NAME?</v>
      </c>
      <c r="E8674" s="118" t="s">
        <v>29414</v>
      </c>
      <c r="F8674" s="118" t="s">
        <v>29417</v>
      </c>
      <c r="G8674" s="118"/>
      <c r="H8674" s="118" t="s">
        <v>5264</v>
      </c>
      <c r="I8674" s="118" t="s">
        <v>14636</v>
      </c>
      <c r="J8674" s="118"/>
    </row>
    <row r="8675" spans="1:10" ht="12.75">
      <c r="A8675" s="118" t="s">
        <v>10777</v>
      </c>
      <c r="B8675" s="118" t="s">
        <v>29418</v>
      </c>
      <c r="C8675" s="118" t="b">
        <v>0</v>
      </c>
      <c r="D8675" s="118" t="e">
        <f t="shared" ca="1" si="1"/>
        <v>#NAME?</v>
      </c>
      <c r="E8675" s="118" t="s">
        <v>29414</v>
      </c>
      <c r="F8675" s="118" t="s">
        <v>29419</v>
      </c>
      <c r="G8675" s="118"/>
      <c r="H8675" s="118" t="s">
        <v>5264</v>
      </c>
      <c r="I8675" s="118" t="s">
        <v>14636</v>
      </c>
      <c r="J8675" s="118"/>
    </row>
    <row r="8676" spans="1:10" ht="12.75">
      <c r="A8676" s="118" t="s">
        <v>28026</v>
      </c>
      <c r="B8676" s="118" t="s">
        <v>14754</v>
      </c>
      <c r="C8676" s="118" t="b">
        <v>0</v>
      </c>
      <c r="D8676" s="118" t="e">
        <f t="shared" ca="1" si="1"/>
        <v>#NAME?</v>
      </c>
      <c r="E8676" s="118" t="s">
        <v>29420</v>
      </c>
      <c r="F8676" s="118" t="s">
        <v>29421</v>
      </c>
      <c r="G8676" s="118"/>
      <c r="H8676" s="118" t="s">
        <v>5273</v>
      </c>
      <c r="I8676" s="118" t="s">
        <v>8925</v>
      </c>
      <c r="J8676" s="118"/>
    </row>
    <row r="8677" spans="1:10" ht="12.75">
      <c r="A8677" s="118" t="s">
        <v>8080</v>
      </c>
      <c r="B8677" s="118" t="s">
        <v>29422</v>
      </c>
      <c r="C8677" s="118" t="b">
        <v>0</v>
      </c>
      <c r="D8677" s="118" t="e">
        <f t="shared" ca="1" si="1"/>
        <v>#NAME?</v>
      </c>
      <c r="E8677" s="118" t="s">
        <v>29420</v>
      </c>
      <c r="F8677" s="118" t="s">
        <v>29423</v>
      </c>
      <c r="G8677" s="118"/>
      <c r="H8677" s="118" t="s">
        <v>5677</v>
      </c>
      <c r="I8677" s="118" t="s">
        <v>8925</v>
      </c>
      <c r="J8677" s="118"/>
    </row>
    <row r="8678" spans="1:10" ht="12.75">
      <c r="A8678" s="118" t="s">
        <v>20171</v>
      </c>
      <c r="B8678" s="118" t="s">
        <v>29424</v>
      </c>
      <c r="C8678" s="118" t="b">
        <v>0</v>
      </c>
      <c r="D8678" s="118" t="e">
        <f t="shared" ca="1" si="1"/>
        <v>#NAME?</v>
      </c>
      <c r="E8678" s="118" t="s">
        <v>29420</v>
      </c>
      <c r="F8678" s="118" t="s">
        <v>29425</v>
      </c>
      <c r="G8678" s="118"/>
      <c r="H8678" s="118" t="s">
        <v>7611</v>
      </c>
      <c r="I8678" s="118" t="s">
        <v>8925</v>
      </c>
      <c r="J8678" s="118"/>
    </row>
    <row r="8679" spans="1:10" ht="12.75">
      <c r="A8679" s="118" t="s">
        <v>18277</v>
      </c>
      <c r="B8679" s="118" t="s">
        <v>29426</v>
      </c>
      <c r="C8679" s="118" t="b">
        <v>0</v>
      </c>
      <c r="D8679" s="118" t="e">
        <f t="shared" ca="1" si="1"/>
        <v>#NAME?</v>
      </c>
      <c r="E8679" s="118" t="s">
        <v>29420</v>
      </c>
      <c r="F8679" s="118" t="s">
        <v>29427</v>
      </c>
      <c r="G8679" s="118"/>
      <c r="H8679" s="118" t="s">
        <v>5273</v>
      </c>
      <c r="I8679" s="118" t="s">
        <v>8925</v>
      </c>
      <c r="J8679" s="118"/>
    </row>
    <row r="8680" spans="1:10" ht="12.75">
      <c r="A8680" s="118" t="s">
        <v>798</v>
      </c>
      <c r="B8680" s="118" t="s">
        <v>29428</v>
      </c>
      <c r="C8680" s="118" t="b">
        <v>0</v>
      </c>
      <c r="D8680" s="118" t="e">
        <f t="shared" ca="1" si="1"/>
        <v>#NAME?</v>
      </c>
      <c r="E8680" s="118" t="s">
        <v>29420</v>
      </c>
      <c r="F8680" s="118" t="s">
        <v>29429</v>
      </c>
      <c r="G8680" s="118"/>
      <c r="H8680" s="118" t="s">
        <v>5273</v>
      </c>
      <c r="I8680" s="118" t="s">
        <v>8925</v>
      </c>
      <c r="J8680" s="118"/>
    </row>
    <row r="8681" spans="1:10" ht="12.75">
      <c r="A8681" s="118" t="s">
        <v>1903</v>
      </c>
      <c r="B8681" s="118" t="s">
        <v>29430</v>
      </c>
      <c r="C8681" s="118" t="b">
        <v>0</v>
      </c>
      <c r="D8681" s="118" t="e">
        <f t="shared" ca="1" si="1"/>
        <v>#NAME?</v>
      </c>
      <c r="E8681" s="118" t="s">
        <v>29420</v>
      </c>
      <c r="F8681" s="118" t="s">
        <v>29431</v>
      </c>
      <c r="G8681" s="118"/>
      <c r="H8681" s="118" t="s">
        <v>8338</v>
      </c>
      <c r="I8681" s="118" t="s">
        <v>8925</v>
      </c>
      <c r="J8681" s="118"/>
    </row>
    <row r="8682" spans="1:10" ht="12.75">
      <c r="A8682" s="118" t="s">
        <v>9018</v>
      </c>
      <c r="B8682" s="118" t="s">
        <v>29432</v>
      </c>
      <c r="C8682" s="118" t="b">
        <v>0</v>
      </c>
      <c r="D8682" s="118" t="e">
        <f t="shared" ca="1" si="1"/>
        <v>#NAME?</v>
      </c>
      <c r="E8682" s="118" t="s">
        <v>29420</v>
      </c>
      <c r="F8682" s="118" t="s">
        <v>29433</v>
      </c>
      <c r="G8682" s="118"/>
      <c r="H8682" s="118" t="s">
        <v>5677</v>
      </c>
      <c r="I8682" s="118" t="s">
        <v>8925</v>
      </c>
      <c r="J8682" s="118"/>
    </row>
    <row r="8683" spans="1:10" ht="12.75">
      <c r="A8683" s="118" t="s">
        <v>8031</v>
      </c>
      <c r="B8683" s="118" t="s">
        <v>23580</v>
      </c>
      <c r="C8683" s="118" t="b">
        <v>0</v>
      </c>
      <c r="D8683" s="118" t="e">
        <f t="shared" ca="1" si="1"/>
        <v>#NAME?</v>
      </c>
      <c r="E8683" s="118" t="s">
        <v>29420</v>
      </c>
      <c r="F8683" s="118" t="s">
        <v>29434</v>
      </c>
      <c r="G8683" s="118"/>
      <c r="H8683" s="118" t="s">
        <v>8338</v>
      </c>
      <c r="I8683" s="118" t="s">
        <v>8925</v>
      </c>
      <c r="J8683" s="118"/>
    </row>
    <row r="8684" spans="1:10" ht="12.75">
      <c r="A8684" s="118" t="s">
        <v>14874</v>
      </c>
      <c r="B8684" s="118" t="s">
        <v>12594</v>
      </c>
      <c r="C8684" s="118" t="b">
        <v>0</v>
      </c>
      <c r="D8684" s="118" t="e">
        <f t="shared" ca="1" si="1"/>
        <v>#NAME?</v>
      </c>
      <c r="E8684" s="118" t="s">
        <v>29420</v>
      </c>
      <c r="F8684" s="118" t="s">
        <v>29435</v>
      </c>
      <c r="G8684" s="118"/>
      <c r="H8684" s="118" t="s">
        <v>5273</v>
      </c>
      <c r="I8684" s="118" t="s">
        <v>8925</v>
      </c>
      <c r="J8684" s="118"/>
    </row>
    <row r="8685" spans="1:10" ht="12.75">
      <c r="A8685" s="118" t="s">
        <v>1699</v>
      </c>
      <c r="B8685" s="118" t="s">
        <v>1620</v>
      </c>
      <c r="C8685" s="118" t="b">
        <v>0</v>
      </c>
      <c r="D8685" s="118" t="e">
        <f t="shared" ca="1" si="1"/>
        <v>#NAME?</v>
      </c>
      <c r="E8685" s="118" t="s">
        <v>29436</v>
      </c>
      <c r="F8685" s="118" t="s">
        <v>29437</v>
      </c>
      <c r="G8685" s="118"/>
      <c r="H8685" s="118" t="s">
        <v>4276</v>
      </c>
      <c r="I8685" s="118" t="s">
        <v>24088</v>
      </c>
      <c r="J8685" s="118" t="s">
        <v>14204</v>
      </c>
    </row>
    <row r="8686" spans="1:10" ht="12.75">
      <c r="A8686" s="118" t="s">
        <v>10777</v>
      </c>
      <c r="B8686" s="118" t="s">
        <v>21224</v>
      </c>
      <c r="C8686" s="118" t="b">
        <v>0</v>
      </c>
      <c r="D8686" s="118" t="e">
        <f t="shared" ca="1" si="1"/>
        <v>#NAME?</v>
      </c>
      <c r="E8686" s="118" t="s">
        <v>29436</v>
      </c>
      <c r="F8686" s="118" t="s">
        <v>29438</v>
      </c>
      <c r="G8686" s="118"/>
      <c r="H8686" s="118" t="s">
        <v>5279</v>
      </c>
      <c r="I8686" s="118" t="s">
        <v>24088</v>
      </c>
      <c r="J8686" s="118" t="s">
        <v>14204</v>
      </c>
    </row>
    <row r="8687" spans="1:10" ht="12.75">
      <c r="A8687" s="118" t="s">
        <v>10229</v>
      </c>
      <c r="B8687" s="118" t="s">
        <v>29439</v>
      </c>
      <c r="C8687" s="118" t="b">
        <v>0</v>
      </c>
      <c r="D8687" s="118" t="e">
        <f t="shared" ca="1" si="1"/>
        <v>#NAME?</v>
      </c>
      <c r="E8687" s="118" t="s">
        <v>29440</v>
      </c>
      <c r="F8687" s="118" t="s">
        <v>29441</v>
      </c>
      <c r="G8687" s="118"/>
      <c r="H8687" s="118" t="s">
        <v>29442</v>
      </c>
      <c r="I8687" s="118" t="s">
        <v>7777</v>
      </c>
      <c r="J8687" s="118" t="s">
        <v>7636</v>
      </c>
    </row>
    <row r="8688" spans="1:10" ht="12.75">
      <c r="A8688" s="118" t="s">
        <v>29443</v>
      </c>
      <c r="B8688" s="118" t="s">
        <v>29444</v>
      </c>
      <c r="C8688" s="118" t="b">
        <v>0</v>
      </c>
      <c r="D8688" s="118" t="e">
        <f t="shared" ca="1" si="1"/>
        <v>#NAME?</v>
      </c>
      <c r="E8688" s="118" t="s">
        <v>29445</v>
      </c>
      <c r="F8688" s="118" t="s">
        <v>29446</v>
      </c>
      <c r="G8688" s="118"/>
      <c r="H8688" s="118" t="s">
        <v>5607</v>
      </c>
      <c r="I8688" s="118" t="s">
        <v>7642</v>
      </c>
      <c r="J8688" s="118"/>
    </row>
    <row r="8689" spans="1:10" ht="12.75">
      <c r="A8689" s="118" t="s">
        <v>29447</v>
      </c>
      <c r="B8689" s="118" t="s">
        <v>29448</v>
      </c>
      <c r="C8689" s="118" t="b">
        <v>0</v>
      </c>
      <c r="D8689" s="118" t="e">
        <f t="shared" ca="1" si="1"/>
        <v>#NAME?</v>
      </c>
      <c r="E8689" s="118" t="s">
        <v>29445</v>
      </c>
      <c r="F8689" s="118" t="s">
        <v>29449</v>
      </c>
      <c r="G8689" s="118"/>
      <c r="H8689" s="118" t="s">
        <v>5961</v>
      </c>
      <c r="I8689" s="118" t="s">
        <v>7590</v>
      </c>
      <c r="J8689" s="118" t="s">
        <v>7591</v>
      </c>
    </row>
    <row r="8690" spans="1:10" ht="12.75">
      <c r="A8690" s="118" t="s">
        <v>846</v>
      </c>
      <c r="B8690" s="118" t="s">
        <v>29450</v>
      </c>
      <c r="C8690" s="118" t="b">
        <v>0</v>
      </c>
      <c r="D8690" s="118" t="e">
        <f t="shared" ca="1" si="1"/>
        <v>#NAME?</v>
      </c>
      <c r="E8690" s="118" t="s">
        <v>29445</v>
      </c>
      <c r="F8690" s="118" t="s">
        <v>29451</v>
      </c>
      <c r="G8690" s="118"/>
      <c r="H8690" s="118" t="s">
        <v>54</v>
      </c>
      <c r="I8690" s="118" t="s">
        <v>7590</v>
      </c>
      <c r="J8690" s="118" t="s">
        <v>7591</v>
      </c>
    </row>
    <row r="8691" spans="1:10" ht="12.75">
      <c r="A8691" s="118" t="s">
        <v>14659</v>
      </c>
      <c r="B8691" s="118" t="s">
        <v>29452</v>
      </c>
      <c r="C8691" s="118" t="b">
        <v>0</v>
      </c>
      <c r="D8691" s="118" t="e">
        <f t="shared" ca="1" si="1"/>
        <v>#NAME?</v>
      </c>
      <c r="E8691" s="118" t="s">
        <v>29445</v>
      </c>
      <c r="F8691" s="118" t="s">
        <v>29453</v>
      </c>
      <c r="G8691" s="118"/>
      <c r="H8691" s="118" t="s">
        <v>8391</v>
      </c>
      <c r="I8691" s="118" t="s">
        <v>7642</v>
      </c>
      <c r="J8691" s="118"/>
    </row>
    <row r="8692" spans="1:10" ht="12.75">
      <c r="A8692" s="118" t="s">
        <v>1495</v>
      </c>
      <c r="B8692" s="118" t="s">
        <v>29454</v>
      </c>
      <c r="C8692" s="118" t="b">
        <v>0</v>
      </c>
      <c r="D8692" s="118" t="e">
        <f t="shared" ca="1" si="1"/>
        <v>#NAME?</v>
      </c>
      <c r="E8692" s="118" t="s">
        <v>29445</v>
      </c>
      <c r="F8692" s="118" t="s">
        <v>29455</v>
      </c>
      <c r="G8692" s="118"/>
      <c r="H8692" s="118" t="s">
        <v>54</v>
      </c>
      <c r="I8692" s="118" t="s">
        <v>7642</v>
      </c>
      <c r="J8692" s="118"/>
    </row>
    <row r="8693" spans="1:10" ht="12.75">
      <c r="A8693" s="118" t="s">
        <v>8358</v>
      </c>
      <c r="B8693" s="118" t="s">
        <v>29456</v>
      </c>
      <c r="C8693" s="118" t="b">
        <v>0</v>
      </c>
      <c r="D8693" s="118" t="e">
        <f t="shared" ca="1" si="1"/>
        <v>#NAME?</v>
      </c>
      <c r="E8693" s="118" t="s">
        <v>29445</v>
      </c>
      <c r="F8693" s="118" t="s">
        <v>29457</v>
      </c>
      <c r="G8693" s="118"/>
      <c r="H8693" s="118" t="s">
        <v>4278</v>
      </c>
      <c r="I8693" s="118" t="s">
        <v>7642</v>
      </c>
      <c r="J8693" s="118"/>
    </row>
    <row r="8694" spans="1:10" ht="12.75">
      <c r="A8694" s="118" t="s">
        <v>995</v>
      </c>
      <c r="B8694" s="118" t="s">
        <v>29458</v>
      </c>
      <c r="C8694" s="118" t="b">
        <v>0</v>
      </c>
      <c r="D8694" s="118" t="e">
        <f t="shared" ca="1" si="1"/>
        <v>#NAME?</v>
      </c>
      <c r="E8694" s="118" t="s">
        <v>29445</v>
      </c>
      <c r="F8694" s="118" t="s">
        <v>29459</v>
      </c>
      <c r="G8694" s="118"/>
      <c r="H8694" s="118" t="s">
        <v>54</v>
      </c>
      <c r="I8694" s="118" t="s">
        <v>7590</v>
      </c>
      <c r="J8694" s="118" t="s">
        <v>7591</v>
      </c>
    </row>
    <row r="8695" spans="1:10" ht="12.75">
      <c r="A8695" s="118" t="s">
        <v>814</v>
      </c>
      <c r="B8695" s="118" t="s">
        <v>963</v>
      </c>
      <c r="C8695" s="118" t="b">
        <v>0</v>
      </c>
      <c r="D8695" s="118" t="e">
        <f t="shared" ca="1" si="1"/>
        <v>#NAME?</v>
      </c>
      <c r="E8695" s="118" t="s">
        <v>29460</v>
      </c>
      <c r="F8695" s="118" t="s">
        <v>29461</v>
      </c>
      <c r="G8695" s="118"/>
      <c r="H8695" s="118" t="s">
        <v>5607</v>
      </c>
      <c r="I8695" s="118" t="s">
        <v>11586</v>
      </c>
      <c r="J8695" s="118" t="s">
        <v>7795</v>
      </c>
    </row>
    <row r="8696" spans="1:10" ht="12.75">
      <c r="A8696" s="118" t="s">
        <v>1069</v>
      </c>
      <c r="B8696" s="118" t="s">
        <v>963</v>
      </c>
      <c r="C8696" s="118" t="b">
        <v>0</v>
      </c>
      <c r="D8696" s="118" t="e">
        <f t="shared" ca="1" si="1"/>
        <v>#NAME?</v>
      </c>
      <c r="E8696" s="118" t="s">
        <v>29460</v>
      </c>
      <c r="F8696" s="118" t="s">
        <v>29462</v>
      </c>
      <c r="G8696" s="118"/>
      <c r="H8696" s="118" t="s">
        <v>4278</v>
      </c>
      <c r="I8696" s="118" t="s">
        <v>11586</v>
      </c>
      <c r="J8696" s="118" t="s">
        <v>7795</v>
      </c>
    </row>
    <row r="8697" spans="1:10" ht="12.75">
      <c r="A8697" s="118" t="s">
        <v>995</v>
      </c>
      <c r="B8697" s="118" t="s">
        <v>10525</v>
      </c>
      <c r="C8697" s="118" t="b">
        <v>0</v>
      </c>
      <c r="D8697" s="118" t="e">
        <f t="shared" ca="1" si="1"/>
        <v>#NAME?</v>
      </c>
      <c r="E8697" s="118" t="s">
        <v>29460</v>
      </c>
      <c r="F8697" s="118" t="s">
        <v>29463</v>
      </c>
      <c r="G8697" s="118"/>
      <c r="H8697" s="118" t="s">
        <v>54</v>
      </c>
      <c r="I8697" s="118" t="s">
        <v>11586</v>
      </c>
      <c r="J8697" s="118" t="s">
        <v>7795</v>
      </c>
    </row>
    <row r="8698" spans="1:10" ht="12.75">
      <c r="A8698" s="118" t="s">
        <v>11175</v>
      </c>
      <c r="B8698" s="118" t="s">
        <v>29464</v>
      </c>
      <c r="C8698" s="118" t="b">
        <v>0</v>
      </c>
      <c r="D8698" s="118" t="e">
        <f t="shared" ca="1" si="1"/>
        <v>#NAME?</v>
      </c>
      <c r="E8698" s="118" t="s">
        <v>29465</v>
      </c>
      <c r="F8698" s="118" t="s">
        <v>29466</v>
      </c>
      <c r="G8698" s="118"/>
      <c r="H8698" s="118" t="s">
        <v>5273</v>
      </c>
      <c r="I8698" s="118" t="s">
        <v>29467</v>
      </c>
      <c r="J8698" s="118"/>
    </row>
    <row r="8699" spans="1:10" ht="12.75">
      <c r="A8699" s="118" t="s">
        <v>2339</v>
      </c>
      <c r="B8699" s="118" t="s">
        <v>24368</v>
      </c>
      <c r="C8699" s="118" t="b">
        <v>0</v>
      </c>
      <c r="D8699" s="118" t="e">
        <f t="shared" ca="1" si="1"/>
        <v>#NAME?</v>
      </c>
      <c r="E8699" s="118" t="s">
        <v>29468</v>
      </c>
      <c r="F8699" s="118" t="s">
        <v>29469</v>
      </c>
      <c r="G8699" s="118"/>
      <c r="H8699" s="118" t="s">
        <v>54</v>
      </c>
      <c r="I8699" s="118" t="s">
        <v>8112</v>
      </c>
      <c r="J8699" s="118"/>
    </row>
    <row r="8700" spans="1:10" ht="12.75">
      <c r="A8700" s="118" t="s">
        <v>1666</v>
      </c>
      <c r="B8700" s="118" t="s">
        <v>29470</v>
      </c>
      <c r="C8700" s="118" t="b">
        <v>0</v>
      </c>
      <c r="D8700" s="118" t="e">
        <f t="shared" ca="1" si="1"/>
        <v>#NAME?</v>
      </c>
      <c r="E8700" s="118" t="s">
        <v>29468</v>
      </c>
      <c r="F8700" s="118" t="s">
        <v>29471</v>
      </c>
      <c r="G8700" s="118"/>
      <c r="H8700" s="118" t="s">
        <v>54</v>
      </c>
      <c r="I8700" s="118" t="s">
        <v>8112</v>
      </c>
      <c r="J8700" s="118"/>
    </row>
    <row r="8701" spans="1:10" ht="12.75">
      <c r="A8701" s="118" t="s">
        <v>17364</v>
      </c>
      <c r="B8701" s="118" t="s">
        <v>29472</v>
      </c>
      <c r="C8701" s="118" t="b">
        <v>0</v>
      </c>
      <c r="D8701" s="118" t="e">
        <f t="shared" ca="1" si="1"/>
        <v>#NAME?</v>
      </c>
      <c r="E8701" s="118" t="s">
        <v>29468</v>
      </c>
      <c r="F8701" s="118" t="s">
        <v>29473</v>
      </c>
      <c r="G8701" s="118"/>
      <c r="H8701" s="118" t="s">
        <v>4485</v>
      </c>
      <c r="I8701" s="118" t="s">
        <v>8112</v>
      </c>
      <c r="J8701" s="118"/>
    </row>
    <row r="8702" spans="1:10" ht="12.75">
      <c r="A8702" s="118" t="s">
        <v>17364</v>
      </c>
      <c r="B8702" s="118" t="s">
        <v>29474</v>
      </c>
      <c r="C8702" s="118" t="b">
        <v>0</v>
      </c>
      <c r="D8702" s="118" t="e">
        <f t="shared" ca="1" si="1"/>
        <v>#NAME?</v>
      </c>
      <c r="E8702" s="118" t="s">
        <v>29468</v>
      </c>
      <c r="F8702" s="118" t="s">
        <v>29475</v>
      </c>
      <c r="G8702" s="118"/>
      <c r="H8702" s="118" t="s">
        <v>4485</v>
      </c>
      <c r="I8702" s="118" t="s">
        <v>8112</v>
      </c>
      <c r="J8702" s="118"/>
    </row>
    <row r="8703" spans="1:10" ht="12.75">
      <c r="A8703" s="118" t="s">
        <v>7970</v>
      </c>
      <c r="B8703" s="118" t="s">
        <v>29476</v>
      </c>
      <c r="C8703" s="118" t="b">
        <v>0</v>
      </c>
      <c r="D8703" s="118" t="e">
        <f t="shared" ca="1" si="1"/>
        <v>#NAME?</v>
      </c>
      <c r="E8703" s="118" t="s">
        <v>29468</v>
      </c>
      <c r="F8703" s="118" t="s">
        <v>29477</v>
      </c>
      <c r="G8703" s="118"/>
      <c r="H8703" s="118" t="s">
        <v>54</v>
      </c>
      <c r="I8703" s="118" t="s">
        <v>8112</v>
      </c>
      <c r="J8703" s="118"/>
    </row>
    <row r="8704" spans="1:10" ht="12.75">
      <c r="A8704" s="118" t="s">
        <v>16977</v>
      </c>
      <c r="B8704" s="118" t="s">
        <v>29478</v>
      </c>
      <c r="C8704" s="118" t="b">
        <v>0</v>
      </c>
      <c r="D8704" s="118" t="e">
        <f t="shared" ca="1" si="1"/>
        <v>#NAME?</v>
      </c>
      <c r="E8704" s="118" t="s">
        <v>29468</v>
      </c>
      <c r="F8704" s="118" t="s">
        <v>29479</v>
      </c>
      <c r="G8704" s="118"/>
      <c r="H8704" s="118" t="s">
        <v>4485</v>
      </c>
      <c r="I8704" s="118" t="s">
        <v>8112</v>
      </c>
      <c r="J8704" s="118"/>
    </row>
    <row r="8705" spans="1:10" ht="12.75">
      <c r="A8705" s="118" t="s">
        <v>2614</v>
      </c>
      <c r="B8705" s="118" t="s">
        <v>911</v>
      </c>
      <c r="C8705" s="118" t="b">
        <v>0</v>
      </c>
      <c r="D8705" s="118" t="e">
        <f t="shared" ca="1" si="1"/>
        <v>#NAME?</v>
      </c>
      <c r="E8705" s="118" t="s">
        <v>29468</v>
      </c>
      <c r="F8705" s="118" t="s">
        <v>29480</v>
      </c>
      <c r="G8705" s="118"/>
      <c r="H8705" s="118" t="s">
        <v>54</v>
      </c>
      <c r="I8705" s="118" t="s">
        <v>8112</v>
      </c>
      <c r="J8705" s="118"/>
    </row>
    <row r="8706" spans="1:10" ht="12.75">
      <c r="A8706" s="118" t="s">
        <v>8748</v>
      </c>
      <c r="B8706" s="118" t="s">
        <v>29481</v>
      </c>
      <c r="C8706" s="118" t="b">
        <v>0</v>
      </c>
      <c r="D8706" s="118" t="e">
        <f t="shared" ca="1" si="1"/>
        <v>#NAME?</v>
      </c>
      <c r="E8706" s="118" t="s">
        <v>29482</v>
      </c>
      <c r="F8706" s="118" t="s">
        <v>29483</v>
      </c>
      <c r="G8706" s="118"/>
      <c r="H8706" s="118" t="s">
        <v>54</v>
      </c>
      <c r="I8706" s="118" t="s">
        <v>16169</v>
      </c>
      <c r="J8706" s="118" t="s">
        <v>9768</v>
      </c>
    </row>
    <row r="8707" spans="1:10" ht="12.75">
      <c r="A8707" s="118" t="s">
        <v>29484</v>
      </c>
      <c r="B8707" s="118" t="s">
        <v>29485</v>
      </c>
      <c r="C8707" s="118" t="b">
        <v>0</v>
      </c>
      <c r="D8707" s="118" t="e">
        <f t="shared" ca="1" si="1"/>
        <v>#NAME?</v>
      </c>
      <c r="E8707" s="118" t="s">
        <v>29482</v>
      </c>
      <c r="F8707" s="118" t="s">
        <v>29486</v>
      </c>
      <c r="G8707" s="118"/>
      <c r="H8707" s="118" t="s">
        <v>4640</v>
      </c>
      <c r="I8707" s="118" t="s">
        <v>16169</v>
      </c>
      <c r="J8707" s="118" t="s">
        <v>9768</v>
      </c>
    </row>
    <row r="8708" spans="1:10" ht="12.75">
      <c r="A8708" s="118" t="s">
        <v>1484</v>
      </c>
      <c r="B8708" s="118" t="s">
        <v>29487</v>
      </c>
      <c r="C8708" s="118" t="b">
        <v>0</v>
      </c>
      <c r="D8708" s="118" t="e">
        <f t="shared" ca="1" si="1"/>
        <v>#NAME?</v>
      </c>
      <c r="E8708" s="118" t="s">
        <v>29482</v>
      </c>
      <c r="F8708" s="118" t="s">
        <v>29488</v>
      </c>
      <c r="G8708" s="118"/>
      <c r="H8708" s="118" t="s">
        <v>54</v>
      </c>
      <c r="I8708" s="118" t="s">
        <v>16169</v>
      </c>
      <c r="J8708" s="118" t="s">
        <v>9768</v>
      </c>
    </row>
    <row r="8709" spans="1:10" ht="12.75">
      <c r="A8709" s="118" t="s">
        <v>19238</v>
      </c>
      <c r="B8709" s="118" t="s">
        <v>12162</v>
      </c>
      <c r="C8709" s="118" t="b">
        <v>0</v>
      </c>
      <c r="D8709" s="118" t="e">
        <f t="shared" ca="1" si="1"/>
        <v>#NAME?</v>
      </c>
      <c r="E8709" s="118" t="s">
        <v>29482</v>
      </c>
      <c r="F8709" s="118" t="s">
        <v>29489</v>
      </c>
      <c r="G8709" s="118"/>
      <c r="H8709" s="118" t="s">
        <v>7611</v>
      </c>
      <c r="I8709" s="118" t="s">
        <v>16169</v>
      </c>
      <c r="J8709" s="118" t="s">
        <v>9768</v>
      </c>
    </row>
    <row r="8710" spans="1:10" ht="12.75">
      <c r="A8710" s="118" t="s">
        <v>29490</v>
      </c>
      <c r="B8710" s="118" t="s">
        <v>21694</v>
      </c>
      <c r="C8710" s="118" t="b">
        <v>0</v>
      </c>
      <c r="D8710" s="118" t="e">
        <f t="shared" ca="1" si="1"/>
        <v>#NAME?</v>
      </c>
      <c r="E8710" s="118" t="s">
        <v>29491</v>
      </c>
      <c r="F8710" s="118" t="s">
        <v>29492</v>
      </c>
      <c r="G8710" s="118"/>
      <c r="H8710" s="118" t="s">
        <v>4485</v>
      </c>
      <c r="I8710" s="118"/>
      <c r="J8710" s="118"/>
    </row>
    <row r="8711" spans="1:10" ht="12.75">
      <c r="A8711" s="118" t="s">
        <v>18577</v>
      </c>
      <c r="B8711" s="118" t="s">
        <v>29493</v>
      </c>
      <c r="C8711" s="118" t="b">
        <v>0</v>
      </c>
      <c r="D8711" s="118" t="e">
        <f t="shared" ca="1" si="1"/>
        <v>#NAME?</v>
      </c>
      <c r="E8711" s="118" t="s">
        <v>29491</v>
      </c>
      <c r="F8711" s="118" t="s">
        <v>29494</v>
      </c>
      <c r="G8711" s="118"/>
      <c r="H8711" s="118" t="s">
        <v>4485</v>
      </c>
      <c r="I8711" s="118"/>
      <c r="J8711" s="118"/>
    </row>
    <row r="8712" spans="1:10" ht="12.75">
      <c r="A8712" s="118" t="s">
        <v>10942</v>
      </c>
      <c r="B8712" s="118" t="s">
        <v>29495</v>
      </c>
      <c r="C8712" s="118" t="b">
        <v>0</v>
      </c>
      <c r="D8712" s="118" t="e">
        <f t="shared" ca="1" si="1"/>
        <v>#NAME?</v>
      </c>
      <c r="E8712" s="118" t="s">
        <v>29491</v>
      </c>
      <c r="F8712" s="118" t="s">
        <v>29496</v>
      </c>
      <c r="G8712" s="118"/>
      <c r="H8712" s="118" t="s">
        <v>6031</v>
      </c>
      <c r="I8712" s="118"/>
      <c r="J8712" s="118"/>
    </row>
    <row r="8713" spans="1:10" ht="12.75">
      <c r="A8713" s="118" t="s">
        <v>8055</v>
      </c>
      <c r="B8713" s="118" t="s">
        <v>19056</v>
      </c>
      <c r="C8713" s="118" t="b">
        <v>0</v>
      </c>
      <c r="D8713" s="118" t="e">
        <f t="shared" ca="1" si="1"/>
        <v>#NAME?</v>
      </c>
      <c r="E8713" s="118" t="s">
        <v>29491</v>
      </c>
      <c r="F8713" s="118" t="s">
        <v>29497</v>
      </c>
      <c r="G8713" s="118"/>
      <c r="H8713" s="118" t="s">
        <v>5607</v>
      </c>
      <c r="I8713" s="118"/>
      <c r="J8713" s="118"/>
    </row>
    <row r="8714" spans="1:10" ht="12.75">
      <c r="A8714" s="118" t="s">
        <v>29498</v>
      </c>
      <c r="B8714" s="118" t="s">
        <v>15976</v>
      </c>
      <c r="C8714" s="118" t="b">
        <v>0</v>
      </c>
      <c r="D8714" s="118" t="e">
        <f t="shared" ca="1" si="1"/>
        <v>#NAME?</v>
      </c>
      <c r="E8714" s="118" t="s">
        <v>29491</v>
      </c>
      <c r="F8714" s="118" t="s">
        <v>29499</v>
      </c>
      <c r="G8714" s="118"/>
      <c r="H8714" s="118" t="s">
        <v>9695</v>
      </c>
      <c r="I8714" s="118"/>
      <c r="J8714" s="118"/>
    </row>
    <row r="8715" spans="1:10" ht="12.75">
      <c r="A8715" s="118" t="s">
        <v>14894</v>
      </c>
      <c r="B8715" s="118" t="s">
        <v>29500</v>
      </c>
      <c r="C8715" s="118" t="b">
        <v>0</v>
      </c>
      <c r="D8715" s="118" t="e">
        <f t="shared" ca="1" si="1"/>
        <v>#NAME?</v>
      </c>
      <c r="E8715" s="118" t="s">
        <v>29501</v>
      </c>
      <c r="F8715" s="118" t="s">
        <v>29502</v>
      </c>
      <c r="G8715" s="118"/>
      <c r="H8715" s="118" t="s">
        <v>6289</v>
      </c>
      <c r="I8715" s="118" t="s">
        <v>17660</v>
      </c>
      <c r="J8715" s="118" t="s">
        <v>7622</v>
      </c>
    </row>
    <row r="8716" spans="1:10" ht="12.75">
      <c r="A8716" s="118" t="s">
        <v>846</v>
      </c>
      <c r="B8716" s="118" t="s">
        <v>29503</v>
      </c>
      <c r="C8716" s="118" t="b">
        <v>0</v>
      </c>
      <c r="D8716" s="118" t="e">
        <f t="shared" ca="1" si="1"/>
        <v>#NAME?</v>
      </c>
      <c r="E8716" s="118" t="s">
        <v>29501</v>
      </c>
      <c r="F8716" s="118" t="s">
        <v>29504</v>
      </c>
      <c r="G8716" s="118"/>
      <c r="H8716" s="118" t="s">
        <v>4485</v>
      </c>
      <c r="I8716" s="118" t="s">
        <v>17660</v>
      </c>
      <c r="J8716" s="118" t="s">
        <v>7622</v>
      </c>
    </row>
    <row r="8717" spans="1:10" ht="12.75">
      <c r="A8717" s="118" t="s">
        <v>8748</v>
      </c>
      <c r="B8717" s="118" t="s">
        <v>29505</v>
      </c>
      <c r="C8717" s="118" t="b">
        <v>0</v>
      </c>
      <c r="D8717" s="118" t="e">
        <f t="shared" ca="1" si="1"/>
        <v>#NAME?</v>
      </c>
      <c r="E8717" s="118" t="s">
        <v>29506</v>
      </c>
      <c r="F8717" s="118" t="s">
        <v>29507</v>
      </c>
      <c r="G8717" s="118"/>
      <c r="H8717" s="118" t="s">
        <v>4276</v>
      </c>
      <c r="I8717" s="118" t="s">
        <v>7820</v>
      </c>
      <c r="J8717" s="118" t="s">
        <v>7820</v>
      </c>
    </row>
    <row r="8718" spans="1:10" ht="12.75">
      <c r="A8718" s="118" t="s">
        <v>1797</v>
      </c>
      <c r="B8718" s="118" t="s">
        <v>25966</v>
      </c>
      <c r="C8718" s="118" t="b">
        <v>0</v>
      </c>
      <c r="D8718" s="118" t="e">
        <f t="shared" ca="1" si="1"/>
        <v>#NAME?</v>
      </c>
      <c r="E8718" s="118" t="s">
        <v>29506</v>
      </c>
      <c r="F8718" s="118" t="s">
        <v>29508</v>
      </c>
      <c r="G8718" s="118"/>
      <c r="H8718" s="118" t="s">
        <v>4831</v>
      </c>
      <c r="I8718" s="118" t="s">
        <v>7820</v>
      </c>
      <c r="J8718" s="118" t="s">
        <v>7820</v>
      </c>
    </row>
    <row r="8719" spans="1:10" ht="12.75">
      <c r="A8719" s="118" t="s">
        <v>8059</v>
      </c>
      <c r="B8719" s="118" t="s">
        <v>16013</v>
      </c>
      <c r="C8719" s="118" t="b">
        <v>0</v>
      </c>
      <c r="D8719" s="118" t="e">
        <f t="shared" ca="1" si="1"/>
        <v>#NAME?</v>
      </c>
      <c r="E8719" s="118" t="s">
        <v>29506</v>
      </c>
      <c r="F8719" s="118" t="s">
        <v>29509</v>
      </c>
      <c r="G8719" s="118"/>
      <c r="H8719" s="118" t="s">
        <v>4276</v>
      </c>
      <c r="I8719" s="118" t="s">
        <v>7820</v>
      </c>
      <c r="J8719" s="118" t="s">
        <v>7820</v>
      </c>
    </row>
    <row r="8720" spans="1:10" ht="12.75">
      <c r="A8720" s="118" t="s">
        <v>2523</v>
      </c>
      <c r="B8720" s="118" t="s">
        <v>29510</v>
      </c>
      <c r="C8720" s="118" t="b">
        <v>0</v>
      </c>
      <c r="D8720" s="118" t="e">
        <f t="shared" ca="1" si="1"/>
        <v>#NAME?</v>
      </c>
      <c r="E8720" s="118" t="s">
        <v>29506</v>
      </c>
      <c r="F8720" s="118" t="s">
        <v>29511</v>
      </c>
      <c r="G8720" s="118"/>
      <c r="H8720" s="118" t="s">
        <v>4276</v>
      </c>
      <c r="I8720" s="118" t="s">
        <v>7820</v>
      </c>
      <c r="J8720" s="118" t="s">
        <v>7820</v>
      </c>
    </row>
    <row r="8721" spans="1:10" ht="12.75">
      <c r="A8721" s="118" t="s">
        <v>29512</v>
      </c>
      <c r="B8721" s="118" t="s">
        <v>29513</v>
      </c>
      <c r="C8721" s="118" t="b">
        <v>0</v>
      </c>
      <c r="D8721" s="118" t="e">
        <f t="shared" ca="1" si="1"/>
        <v>#NAME?</v>
      </c>
      <c r="E8721" s="118" t="s">
        <v>29514</v>
      </c>
      <c r="F8721" s="118" t="s">
        <v>29515</v>
      </c>
      <c r="G8721" s="118"/>
      <c r="H8721" s="118" t="s">
        <v>4278</v>
      </c>
      <c r="I8721" s="118" t="s">
        <v>29516</v>
      </c>
      <c r="J8721" s="118"/>
    </row>
    <row r="8722" spans="1:10" ht="12.75">
      <c r="A8722" s="118" t="s">
        <v>21346</v>
      </c>
      <c r="B8722" s="118" t="s">
        <v>10878</v>
      </c>
      <c r="C8722" s="118" t="b">
        <v>0</v>
      </c>
      <c r="D8722" s="118" t="e">
        <f t="shared" ca="1" si="1"/>
        <v>#NAME?</v>
      </c>
      <c r="E8722" s="118" t="s">
        <v>29517</v>
      </c>
      <c r="F8722" s="118" t="s">
        <v>29518</v>
      </c>
      <c r="G8722" s="118"/>
      <c r="H8722" s="118" t="s">
        <v>29519</v>
      </c>
      <c r="I8722" s="118" t="s">
        <v>7762</v>
      </c>
      <c r="J8722" s="118" t="s">
        <v>7763</v>
      </c>
    </row>
    <row r="8723" spans="1:10" ht="12.75">
      <c r="A8723" s="118" t="s">
        <v>16509</v>
      </c>
      <c r="B8723" s="118" t="s">
        <v>29520</v>
      </c>
      <c r="C8723" s="118" t="b">
        <v>0</v>
      </c>
      <c r="D8723" s="118" t="e">
        <f t="shared" ca="1" si="1"/>
        <v>#NAME?</v>
      </c>
      <c r="E8723" s="118" t="s">
        <v>29517</v>
      </c>
      <c r="F8723" s="118" t="s">
        <v>29521</v>
      </c>
      <c r="G8723" s="118"/>
      <c r="H8723" s="118" t="s">
        <v>29522</v>
      </c>
      <c r="I8723" s="118" t="s">
        <v>7762</v>
      </c>
      <c r="J8723" s="118" t="s">
        <v>7763</v>
      </c>
    </row>
    <row r="8724" spans="1:10" ht="12.75">
      <c r="A8724" s="118" t="s">
        <v>1591</v>
      </c>
      <c r="B8724" s="118" t="s">
        <v>11125</v>
      </c>
      <c r="C8724" s="118" t="b">
        <v>0</v>
      </c>
      <c r="D8724" s="118" t="e">
        <f t="shared" ca="1" si="1"/>
        <v>#NAME?</v>
      </c>
      <c r="E8724" s="118" t="s">
        <v>29523</v>
      </c>
      <c r="F8724" s="118" t="s">
        <v>29524</v>
      </c>
      <c r="G8724" s="118"/>
      <c r="H8724" s="118" t="s">
        <v>4276</v>
      </c>
      <c r="I8724" s="118" t="s">
        <v>12092</v>
      </c>
      <c r="J8724" s="118" t="s">
        <v>9660</v>
      </c>
    </row>
    <row r="8725" spans="1:10" ht="12.75">
      <c r="A8725" s="118" t="s">
        <v>2135</v>
      </c>
      <c r="B8725" s="118" t="s">
        <v>29525</v>
      </c>
      <c r="C8725" s="118" t="b">
        <v>0</v>
      </c>
      <c r="D8725" s="118" t="e">
        <f t="shared" ca="1" si="1"/>
        <v>#NAME?</v>
      </c>
      <c r="E8725" s="118" t="s">
        <v>29523</v>
      </c>
      <c r="F8725" s="118" t="s">
        <v>29526</v>
      </c>
      <c r="G8725" s="118"/>
      <c r="H8725" s="118" t="s">
        <v>4276</v>
      </c>
      <c r="I8725" s="118" t="s">
        <v>23788</v>
      </c>
      <c r="J8725" s="118" t="s">
        <v>7756</v>
      </c>
    </row>
    <row r="8726" spans="1:10" ht="12.75">
      <c r="A8726" s="118" t="s">
        <v>27061</v>
      </c>
      <c r="B8726" s="118" t="s">
        <v>29527</v>
      </c>
      <c r="C8726" s="118" t="b">
        <v>0</v>
      </c>
      <c r="D8726" s="118" t="e">
        <f t="shared" ca="1" si="1"/>
        <v>#NAME?</v>
      </c>
      <c r="E8726" s="118" t="s">
        <v>29528</v>
      </c>
      <c r="F8726" s="118" t="s">
        <v>29529</v>
      </c>
      <c r="G8726" s="118"/>
      <c r="H8726" s="118" t="s">
        <v>4305</v>
      </c>
      <c r="I8726" s="118" t="s">
        <v>29530</v>
      </c>
      <c r="J8726" s="118"/>
    </row>
    <row r="8727" spans="1:10" ht="12.75">
      <c r="A8727" s="118" t="s">
        <v>14905</v>
      </c>
      <c r="B8727" s="118" t="s">
        <v>29531</v>
      </c>
      <c r="C8727" s="118" t="b">
        <v>0</v>
      </c>
      <c r="D8727" s="118" t="e">
        <f t="shared" ca="1" si="1"/>
        <v>#NAME?</v>
      </c>
      <c r="E8727" s="118" t="s">
        <v>29528</v>
      </c>
      <c r="F8727" s="118" t="s">
        <v>29532</v>
      </c>
      <c r="G8727" s="118"/>
      <c r="H8727" s="118" t="s">
        <v>4305</v>
      </c>
      <c r="I8727" s="118" t="s">
        <v>29530</v>
      </c>
      <c r="J8727" s="118"/>
    </row>
    <row r="8728" spans="1:10" ht="12.75">
      <c r="A8728" s="118" t="s">
        <v>29533</v>
      </c>
      <c r="B8728" s="118" t="s">
        <v>29534</v>
      </c>
      <c r="C8728" s="118" t="b">
        <v>0</v>
      </c>
      <c r="D8728" s="118" t="e">
        <f t="shared" ca="1" si="1"/>
        <v>#NAME?</v>
      </c>
      <c r="E8728" s="118" t="s">
        <v>29535</v>
      </c>
      <c r="F8728" s="118" t="s">
        <v>29536</v>
      </c>
      <c r="G8728" s="118"/>
      <c r="H8728" s="118" t="s">
        <v>4305</v>
      </c>
      <c r="I8728" s="118" t="s">
        <v>8908</v>
      </c>
      <c r="J8728" s="118"/>
    </row>
    <row r="8729" spans="1:10" ht="12.75">
      <c r="A8729" s="118" t="s">
        <v>8748</v>
      </c>
      <c r="B8729" s="118" t="s">
        <v>29537</v>
      </c>
      <c r="C8729" s="118" t="b">
        <v>0</v>
      </c>
      <c r="D8729" s="118" t="e">
        <f t="shared" ca="1" si="1"/>
        <v>#NAME?</v>
      </c>
      <c r="E8729" s="118" t="s">
        <v>29535</v>
      </c>
      <c r="F8729" s="118" t="s">
        <v>29538</v>
      </c>
      <c r="G8729" s="118"/>
      <c r="H8729" s="118" t="s">
        <v>4305</v>
      </c>
      <c r="I8729" s="118" t="s">
        <v>8908</v>
      </c>
      <c r="J8729" s="118"/>
    </row>
    <row r="8730" spans="1:10" ht="12.75">
      <c r="A8730" s="118" t="s">
        <v>20998</v>
      </c>
      <c r="B8730" s="118" t="s">
        <v>29539</v>
      </c>
      <c r="C8730" s="118" t="b">
        <v>0</v>
      </c>
      <c r="D8730" s="118" t="e">
        <f t="shared" ca="1" si="1"/>
        <v>#NAME?</v>
      </c>
      <c r="E8730" s="118" t="s">
        <v>29535</v>
      </c>
      <c r="F8730" s="118" t="s">
        <v>29540</v>
      </c>
      <c r="G8730" s="118"/>
      <c r="H8730" s="118" t="s">
        <v>4305</v>
      </c>
      <c r="I8730" s="118" t="s">
        <v>7590</v>
      </c>
      <c r="J8730" s="118" t="s">
        <v>7591</v>
      </c>
    </row>
    <row r="8731" spans="1:10" ht="12.75">
      <c r="A8731" s="118" t="s">
        <v>29541</v>
      </c>
      <c r="B8731" s="118" t="s">
        <v>29542</v>
      </c>
      <c r="C8731" s="118" t="b">
        <v>0</v>
      </c>
      <c r="D8731" s="118" t="e">
        <f t="shared" ca="1" si="1"/>
        <v>#NAME?</v>
      </c>
      <c r="E8731" s="118" t="s">
        <v>29535</v>
      </c>
      <c r="F8731" s="118" t="s">
        <v>29543</v>
      </c>
      <c r="G8731" s="118"/>
      <c r="H8731" s="118" t="s">
        <v>4305</v>
      </c>
      <c r="I8731" s="118" t="s">
        <v>8908</v>
      </c>
      <c r="J8731" s="118"/>
    </row>
    <row r="8732" spans="1:10" ht="12.75">
      <c r="A8732" s="118" t="s">
        <v>9847</v>
      </c>
      <c r="B8732" s="118" t="s">
        <v>11185</v>
      </c>
      <c r="C8732" s="118" t="b">
        <v>0</v>
      </c>
      <c r="D8732" s="118" t="e">
        <f t="shared" ca="1" si="1"/>
        <v>#NAME?</v>
      </c>
      <c r="E8732" s="118" t="s">
        <v>29544</v>
      </c>
      <c r="F8732" s="118" t="s">
        <v>29545</v>
      </c>
      <c r="G8732" s="118"/>
      <c r="H8732" s="118" t="s">
        <v>4831</v>
      </c>
      <c r="I8732" s="118" t="s">
        <v>13212</v>
      </c>
      <c r="J8732" s="118" t="s">
        <v>13213</v>
      </c>
    </row>
    <row r="8733" spans="1:10" ht="12.75">
      <c r="A8733" s="118" t="s">
        <v>14860</v>
      </c>
      <c r="B8733" s="118" t="s">
        <v>29546</v>
      </c>
      <c r="C8733" s="118" t="b">
        <v>0</v>
      </c>
      <c r="D8733" s="118" t="e">
        <f t="shared" ca="1" si="1"/>
        <v>#NAME?</v>
      </c>
      <c r="E8733" s="118" t="s">
        <v>29544</v>
      </c>
      <c r="F8733" s="118" t="s">
        <v>29547</v>
      </c>
      <c r="G8733" s="118"/>
      <c r="H8733" s="118" t="s">
        <v>4276</v>
      </c>
      <c r="I8733" s="118" t="s">
        <v>13212</v>
      </c>
      <c r="J8733" s="118" t="s">
        <v>13213</v>
      </c>
    </row>
    <row r="8734" spans="1:10" ht="12.75">
      <c r="A8734" s="118" t="s">
        <v>8889</v>
      </c>
      <c r="B8734" s="118" t="s">
        <v>29548</v>
      </c>
      <c r="C8734" s="118" t="b">
        <v>0</v>
      </c>
      <c r="D8734" s="118" t="e">
        <f t="shared" ca="1" si="1"/>
        <v>#NAME?</v>
      </c>
      <c r="E8734" s="118" t="s">
        <v>29544</v>
      </c>
      <c r="F8734" s="118" t="s">
        <v>29549</v>
      </c>
      <c r="G8734" s="118"/>
      <c r="H8734" s="118" t="s">
        <v>7611</v>
      </c>
      <c r="I8734" s="118" t="s">
        <v>13212</v>
      </c>
      <c r="J8734" s="118" t="s">
        <v>13213</v>
      </c>
    </row>
    <row r="8735" spans="1:10" ht="12.75">
      <c r="A8735" s="118" t="s">
        <v>910</v>
      </c>
      <c r="B8735" s="118" t="s">
        <v>11370</v>
      </c>
      <c r="C8735" s="118" t="b">
        <v>0</v>
      </c>
      <c r="D8735" s="118" t="e">
        <f t="shared" ca="1" si="1"/>
        <v>#NAME?</v>
      </c>
      <c r="E8735" s="118" t="s">
        <v>29544</v>
      </c>
      <c r="F8735" s="118" t="s">
        <v>29550</v>
      </c>
      <c r="G8735" s="118"/>
      <c r="H8735" s="118" t="s">
        <v>4276</v>
      </c>
      <c r="I8735" s="118" t="s">
        <v>13212</v>
      </c>
      <c r="J8735" s="118" t="s">
        <v>13213</v>
      </c>
    </row>
    <row r="8736" spans="1:10" ht="12.75">
      <c r="A8736" s="118" t="s">
        <v>910</v>
      </c>
      <c r="B8736" s="118" t="s">
        <v>1434</v>
      </c>
      <c r="C8736" s="118" t="b">
        <v>0</v>
      </c>
      <c r="D8736" s="118" t="e">
        <f t="shared" ca="1" si="1"/>
        <v>#NAME?</v>
      </c>
      <c r="E8736" s="118" t="s">
        <v>29544</v>
      </c>
      <c r="F8736" s="118" t="s">
        <v>29551</v>
      </c>
      <c r="G8736" s="118"/>
      <c r="H8736" s="118" t="s">
        <v>4276</v>
      </c>
      <c r="I8736" s="118" t="s">
        <v>13212</v>
      </c>
      <c r="J8736" s="118" t="s">
        <v>13213</v>
      </c>
    </row>
    <row r="8737" spans="1:10" ht="12.75">
      <c r="A8737" s="118" t="s">
        <v>910</v>
      </c>
      <c r="B8737" s="118" t="s">
        <v>29552</v>
      </c>
      <c r="C8737" s="118" t="b">
        <v>0</v>
      </c>
      <c r="D8737" s="118" t="e">
        <f t="shared" ca="1" si="1"/>
        <v>#NAME?</v>
      </c>
      <c r="E8737" s="118" t="s">
        <v>29544</v>
      </c>
      <c r="F8737" s="118" t="s">
        <v>29553</v>
      </c>
      <c r="G8737" s="118"/>
      <c r="H8737" s="118" t="s">
        <v>4276</v>
      </c>
      <c r="I8737" s="118" t="s">
        <v>13212</v>
      </c>
      <c r="J8737" s="118" t="s">
        <v>13213</v>
      </c>
    </row>
    <row r="8738" spans="1:10" ht="12.75">
      <c r="A8738" s="118" t="s">
        <v>910</v>
      </c>
      <c r="B8738" s="118" t="s">
        <v>29554</v>
      </c>
      <c r="C8738" s="118" t="b">
        <v>0</v>
      </c>
      <c r="D8738" s="118" t="e">
        <f t="shared" ca="1" si="1"/>
        <v>#NAME?</v>
      </c>
      <c r="E8738" s="118" t="s">
        <v>29544</v>
      </c>
      <c r="F8738" s="118" t="s">
        <v>29555</v>
      </c>
      <c r="G8738" s="118"/>
      <c r="H8738" s="118" t="s">
        <v>4872</v>
      </c>
      <c r="I8738" s="118" t="s">
        <v>13212</v>
      </c>
      <c r="J8738" s="118" t="s">
        <v>13213</v>
      </c>
    </row>
    <row r="8739" spans="1:10" ht="12.75">
      <c r="A8739" s="118" t="s">
        <v>11213</v>
      </c>
      <c r="B8739" s="118" t="s">
        <v>12727</v>
      </c>
      <c r="C8739" s="118" t="b">
        <v>0</v>
      </c>
      <c r="D8739" s="118" t="e">
        <f t="shared" ca="1" si="1"/>
        <v>#NAME?</v>
      </c>
      <c r="E8739" s="118" t="s">
        <v>29544</v>
      </c>
      <c r="F8739" s="118" t="s">
        <v>29556</v>
      </c>
      <c r="G8739" s="118"/>
      <c r="H8739" s="118" t="s">
        <v>4276</v>
      </c>
      <c r="I8739" s="118" t="s">
        <v>13212</v>
      </c>
      <c r="J8739" s="118" t="s">
        <v>13213</v>
      </c>
    </row>
    <row r="8740" spans="1:10" ht="12.75">
      <c r="A8740" s="118" t="s">
        <v>12113</v>
      </c>
      <c r="B8740" s="118" t="s">
        <v>29310</v>
      </c>
      <c r="C8740" s="118" t="b">
        <v>0</v>
      </c>
      <c r="D8740" s="118" t="e">
        <f t="shared" ca="1" si="1"/>
        <v>#NAME?</v>
      </c>
      <c r="E8740" s="118" t="s">
        <v>29544</v>
      </c>
      <c r="F8740" s="118" t="s">
        <v>29557</v>
      </c>
      <c r="G8740" s="118"/>
      <c r="H8740" s="118" t="s">
        <v>4872</v>
      </c>
      <c r="I8740" s="118" t="s">
        <v>13212</v>
      </c>
      <c r="J8740" s="118" t="s">
        <v>13213</v>
      </c>
    </row>
    <row r="8741" spans="1:10" ht="12.75">
      <c r="A8741" s="118" t="s">
        <v>29558</v>
      </c>
      <c r="B8741" s="118" t="s">
        <v>29559</v>
      </c>
      <c r="C8741" s="118" t="b">
        <v>0</v>
      </c>
      <c r="D8741" s="118" t="e">
        <f t="shared" ca="1" si="1"/>
        <v>#NAME?</v>
      </c>
      <c r="E8741" s="118" t="s">
        <v>29544</v>
      </c>
      <c r="F8741" s="118" t="s">
        <v>29560</v>
      </c>
      <c r="G8741" s="118"/>
      <c r="H8741" s="118" t="s">
        <v>4276</v>
      </c>
      <c r="I8741" s="118" t="s">
        <v>13212</v>
      </c>
      <c r="J8741" s="118" t="s">
        <v>13213</v>
      </c>
    </row>
    <row r="8742" spans="1:10" ht="12.75">
      <c r="A8742" s="118" t="s">
        <v>836</v>
      </c>
      <c r="B8742" s="118" t="s">
        <v>29561</v>
      </c>
      <c r="C8742" s="118" t="b">
        <v>0</v>
      </c>
      <c r="D8742" s="118" t="e">
        <f t="shared" ca="1" si="1"/>
        <v>#NAME?</v>
      </c>
      <c r="E8742" s="118" t="s">
        <v>29544</v>
      </c>
      <c r="F8742" s="118" t="s">
        <v>29562</v>
      </c>
      <c r="G8742" s="118"/>
      <c r="H8742" s="118" t="s">
        <v>4276</v>
      </c>
      <c r="I8742" s="118" t="s">
        <v>13212</v>
      </c>
      <c r="J8742" s="118" t="s">
        <v>13213</v>
      </c>
    </row>
    <row r="8743" spans="1:10" ht="12.75">
      <c r="A8743" s="118" t="s">
        <v>2682</v>
      </c>
      <c r="B8743" s="118" t="s">
        <v>29563</v>
      </c>
      <c r="C8743" s="118" t="b">
        <v>0</v>
      </c>
      <c r="D8743" s="118" t="e">
        <f t="shared" ca="1" si="1"/>
        <v>#NAME?</v>
      </c>
      <c r="E8743" s="118" t="s">
        <v>29544</v>
      </c>
      <c r="F8743" s="118" t="s">
        <v>29564</v>
      </c>
      <c r="G8743" s="118"/>
      <c r="H8743" s="118" t="s">
        <v>4485</v>
      </c>
      <c r="I8743" s="118" t="s">
        <v>13212</v>
      </c>
      <c r="J8743" s="118" t="s">
        <v>13213</v>
      </c>
    </row>
    <row r="8744" spans="1:10" ht="12.75">
      <c r="A8744" s="118" t="s">
        <v>11308</v>
      </c>
      <c r="B8744" s="118" t="s">
        <v>29565</v>
      </c>
      <c r="C8744" s="118" t="b">
        <v>0</v>
      </c>
      <c r="D8744" s="118" t="e">
        <f t="shared" ca="1" si="1"/>
        <v>#NAME?</v>
      </c>
      <c r="E8744" s="118" t="s">
        <v>29544</v>
      </c>
      <c r="F8744" s="118" t="s">
        <v>29566</v>
      </c>
      <c r="G8744" s="118"/>
      <c r="H8744" s="118" t="s">
        <v>4872</v>
      </c>
      <c r="I8744" s="118" t="s">
        <v>13212</v>
      </c>
      <c r="J8744" s="118" t="s">
        <v>13213</v>
      </c>
    </row>
    <row r="8745" spans="1:10" ht="12.75">
      <c r="A8745" s="118" t="s">
        <v>10738</v>
      </c>
      <c r="B8745" s="118" t="s">
        <v>1005</v>
      </c>
      <c r="C8745" s="118" t="b">
        <v>0</v>
      </c>
      <c r="D8745" s="118" t="e">
        <f t="shared" ca="1" si="1"/>
        <v>#NAME?</v>
      </c>
      <c r="E8745" s="118" t="s">
        <v>29544</v>
      </c>
      <c r="F8745" s="118" t="s">
        <v>29567</v>
      </c>
      <c r="G8745" s="118"/>
      <c r="H8745" s="118" t="s">
        <v>5607</v>
      </c>
      <c r="I8745" s="118" t="s">
        <v>13212</v>
      </c>
      <c r="J8745" s="118" t="s">
        <v>13213</v>
      </c>
    </row>
    <row r="8746" spans="1:10" ht="12.75">
      <c r="A8746" s="118" t="s">
        <v>882</v>
      </c>
      <c r="B8746" s="118" t="s">
        <v>8556</v>
      </c>
      <c r="C8746" s="118" t="b">
        <v>0</v>
      </c>
      <c r="D8746" s="118" t="e">
        <f t="shared" ca="1" si="1"/>
        <v>#NAME?</v>
      </c>
      <c r="E8746" s="118" t="s">
        <v>29544</v>
      </c>
      <c r="F8746" s="118" t="s">
        <v>29568</v>
      </c>
      <c r="G8746" s="118"/>
      <c r="H8746" s="118" t="s">
        <v>4276</v>
      </c>
      <c r="I8746" s="118" t="s">
        <v>13212</v>
      </c>
      <c r="J8746" s="118" t="s">
        <v>13213</v>
      </c>
    </row>
    <row r="8747" spans="1:10" ht="12.75">
      <c r="A8747" s="118" t="s">
        <v>2135</v>
      </c>
      <c r="B8747" s="118" t="s">
        <v>29569</v>
      </c>
      <c r="C8747" s="118" t="b">
        <v>0</v>
      </c>
      <c r="D8747" s="118" t="e">
        <f t="shared" ca="1" si="1"/>
        <v>#NAME?</v>
      </c>
      <c r="E8747" s="118" t="s">
        <v>29544</v>
      </c>
      <c r="F8747" s="118" t="s">
        <v>29570</v>
      </c>
      <c r="G8747" s="118"/>
      <c r="H8747" s="118" t="s">
        <v>4276</v>
      </c>
      <c r="I8747" s="118" t="s">
        <v>13212</v>
      </c>
      <c r="J8747" s="118" t="s">
        <v>13213</v>
      </c>
    </row>
    <row r="8748" spans="1:10" ht="12.75">
      <c r="A8748" s="118" t="s">
        <v>22621</v>
      </c>
      <c r="B8748" s="118" t="s">
        <v>29571</v>
      </c>
      <c r="C8748" s="118" t="b">
        <v>0</v>
      </c>
      <c r="D8748" s="118" t="e">
        <f t="shared" ca="1" si="1"/>
        <v>#NAME?</v>
      </c>
      <c r="E8748" s="118" t="s">
        <v>29572</v>
      </c>
      <c r="F8748" s="118" t="s">
        <v>29573</v>
      </c>
      <c r="G8748" s="118"/>
      <c r="H8748" s="118" t="s">
        <v>14123</v>
      </c>
      <c r="I8748" s="118" t="s">
        <v>8545</v>
      </c>
      <c r="J8748" s="118" t="s">
        <v>8546</v>
      </c>
    </row>
    <row r="8749" spans="1:10" ht="12.75">
      <c r="A8749" s="118" t="s">
        <v>1666</v>
      </c>
      <c r="B8749" s="118" t="s">
        <v>29574</v>
      </c>
      <c r="C8749" s="118" t="b">
        <v>0</v>
      </c>
      <c r="D8749" s="118" t="e">
        <f t="shared" ca="1" si="1"/>
        <v>#NAME?</v>
      </c>
      <c r="E8749" s="118" t="s">
        <v>29572</v>
      </c>
      <c r="F8749" s="118" t="s">
        <v>29575</v>
      </c>
      <c r="G8749" s="118"/>
      <c r="H8749" s="118" t="s">
        <v>15886</v>
      </c>
      <c r="I8749" s="118" t="s">
        <v>8545</v>
      </c>
      <c r="J8749" s="118" t="s">
        <v>8546</v>
      </c>
    </row>
    <row r="8750" spans="1:10" ht="12.75">
      <c r="A8750" s="118" t="s">
        <v>29576</v>
      </c>
      <c r="B8750" s="118" t="s">
        <v>14696</v>
      </c>
      <c r="C8750" s="118" t="b">
        <v>0</v>
      </c>
      <c r="D8750" s="118" t="e">
        <f t="shared" ca="1" si="1"/>
        <v>#NAME?</v>
      </c>
      <c r="E8750" s="118" t="s">
        <v>29572</v>
      </c>
      <c r="F8750" s="118" t="s">
        <v>29577</v>
      </c>
      <c r="G8750" s="118"/>
      <c r="H8750" s="118" t="s">
        <v>15886</v>
      </c>
      <c r="I8750" s="118" t="s">
        <v>8545</v>
      </c>
      <c r="J8750" s="118" t="s">
        <v>8546</v>
      </c>
    </row>
    <row r="8751" spans="1:10" ht="12.75">
      <c r="A8751" s="118" t="s">
        <v>1591</v>
      </c>
      <c r="B8751" s="118" t="s">
        <v>13869</v>
      </c>
      <c r="C8751" s="118" t="b">
        <v>0</v>
      </c>
      <c r="D8751" s="118" t="e">
        <f t="shared" ca="1" si="1"/>
        <v>#NAME?</v>
      </c>
      <c r="E8751" s="118" t="s">
        <v>29572</v>
      </c>
      <c r="F8751" s="118" t="s">
        <v>29578</v>
      </c>
      <c r="G8751" s="118"/>
      <c r="H8751" s="118" t="s">
        <v>29579</v>
      </c>
      <c r="I8751" s="118" t="s">
        <v>8545</v>
      </c>
      <c r="J8751" s="118" t="s">
        <v>8546</v>
      </c>
    </row>
    <row r="8752" spans="1:10" ht="12.75">
      <c r="A8752" s="118" t="s">
        <v>11830</v>
      </c>
      <c r="B8752" s="118" t="s">
        <v>29580</v>
      </c>
      <c r="C8752" s="118" t="b">
        <v>0</v>
      </c>
      <c r="D8752" s="118" t="e">
        <f t="shared" ca="1" si="1"/>
        <v>#NAME?</v>
      </c>
      <c r="E8752" s="118" t="s">
        <v>29572</v>
      </c>
      <c r="F8752" s="118" t="s">
        <v>29581</v>
      </c>
      <c r="G8752" s="118"/>
      <c r="H8752" s="118" t="s">
        <v>29579</v>
      </c>
      <c r="I8752" s="118" t="s">
        <v>8545</v>
      </c>
      <c r="J8752" s="118" t="s">
        <v>8546</v>
      </c>
    </row>
    <row r="8753" spans="1:10" ht="12.75">
      <c r="A8753" s="118" t="s">
        <v>798</v>
      </c>
      <c r="B8753" s="118" t="s">
        <v>29582</v>
      </c>
      <c r="C8753" s="118" t="b">
        <v>0</v>
      </c>
      <c r="D8753" s="118" t="e">
        <f t="shared" ca="1" si="1"/>
        <v>#NAME?</v>
      </c>
      <c r="E8753" s="118" t="s">
        <v>29572</v>
      </c>
      <c r="F8753" s="118" t="s">
        <v>29583</v>
      </c>
      <c r="G8753" s="118"/>
      <c r="H8753" s="118" t="s">
        <v>15886</v>
      </c>
      <c r="I8753" s="118" t="s">
        <v>8545</v>
      </c>
      <c r="J8753" s="118" t="s">
        <v>8546</v>
      </c>
    </row>
    <row r="8754" spans="1:10" ht="12.75">
      <c r="A8754" s="118" t="s">
        <v>29584</v>
      </c>
      <c r="B8754" s="118" t="s">
        <v>17309</v>
      </c>
      <c r="C8754" s="118" t="b">
        <v>0</v>
      </c>
      <c r="D8754" s="118" t="e">
        <f t="shared" ca="1" si="1"/>
        <v>#NAME?</v>
      </c>
      <c r="E8754" s="118" t="s">
        <v>29572</v>
      </c>
      <c r="F8754" s="118" t="s">
        <v>29585</v>
      </c>
      <c r="G8754" s="118"/>
      <c r="H8754" s="118" t="s">
        <v>8760</v>
      </c>
      <c r="I8754" s="118" t="s">
        <v>8545</v>
      </c>
      <c r="J8754" s="118" t="s">
        <v>8546</v>
      </c>
    </row>
    <row r="8755" spans="1:10" ht="12.75">
      <c r="A8755" s="118" t="s">
        <v>8744</v>
      </c>
      <c r="B8755" s="118" t="s">
        <v>29586</v>
      </c>
      <c r="C8755" s="118" t="b">
        <v>0</v>
      </c>
      <c r="D8755" s="118" t="e">
        <f t="shared" ca="1" si="1"/>
        <v>#NAME?</v>
      </c>
      <c r="E8755" s="118" t="s">
        <v>29587</v>
      </c>
      <c r="F8755" s="118" t="s">
        <v>29588</v>
      </c>
      <c r="G8755" s="118"/>
      <c r="H8755" s="118" t="s">
        <v>4278</v>
      </c>
      <c r="I8755" s="118" t="s">
        <v>29589</v>
      </c>
      <c r="J8755" s="118" t="s">
        <v>12582</v>
      </c>
    </row>
    <row r="8756" spans="1:10" ht="12.75">
      <c r="A8756" s="118" t="s">
        <v>29590</v>
      </c>
      <c r="B8756" s="118" t="s">
        <v>29591</v>
      </c>
      <c r="C8756" s="118" t="b">
        <v>0</v>
      </c>
      <c r="D8756" s="118" t="e">
        <f t="shared" ca="1" si="1"/>
        <v>#NAME?</v>
      </c>
      <c r="E8756" s="118" t="s">
        <v>29587</v>
      </c>
      <c r="F8756" s="118" t="s">
        <v>29592</v>
      </c>
      <c r="G8756" s="118"/>
      <c r="H8756" s="118" t="s">
        <v>4278</v>
      </c>
      <c r="I8756" s="118" t="s">
        <v>29589</v>
      </c>
      <c r="J8756" s="118" t="s">
        <v>12582</v>
      </c>
    </row>
    <row r="8757" spans="1:10" ht="12.75">
      <c r="A8757" s="118" t="s">
        <v>10777</v>
      </c>
      <c r="B8757" s="118" t="s">
        <v>10048</v>
      </c>
      <c r="C8757" s="118" t="b">
        <v>0</v>
      </c>
      <c r="D8757" s="118" t="e">
        <f t="shared" ca="1" si="1"/>
        <v>#NAME?</v>
      </c>
      <c r="E8757" s="118" t="s">
        <v>29587</v>
      </c>
      <c r="F8757" s="118" t="s">
        <v>29593</v>
      </c>
      <c r="G8757" s="118"/>
      <c r="H8757" s="118" t="s">
        <v>4278</v>
      </c>
      <c r="I8757" s="118" t="s">
        <v>29589</v>
      </c>
      <c r="J8757" s="118" t="s">
        <v>12582</v>
      </c>
    </row>
    <row r="8758" spans="1:10" ht="12.75">
      <c r="A8758" s="118" t="s">
        <v>29594</v>
      </c>
      <c r="B8758" s="118" t="s">
        <v>29595</v>
      </c>
      <c r="C8758" s="118" t="b">
        <v>0</v>
      </c>
      <c r="D8758" s="118" t="e">
        <f t="shared" ca="1" si="1"/>
        <v>#NAME?</v>
      </c>
      <c r="E8758" s="118" t="s">
        <v>29596</v>
      </c>
      <c r="F8758" s="118" t="s">
        <v>29597</v>
      </c>
      <c r="G8758" s="118"/>
      <c r="H8758" s="118" t="s">
        <v>4276</v>
      </c>
      <c r="I8758" s="118" t="s">
        <v>11632</v>
      </c>
      <c r="J8758" s="118" t="s">
        <v>10630</v>
      </c>
    </row>
    <row r="8759" spans="1:10" ht="12.75">
      <c r="A8759" s="118" t="s">
        <v>1704</v>
      </c>
      <c r="B8759" s="118" t="s">
        <v>29598</v>
      </c>
      <c r="C8759" s="118" t="b">
        <v>0</v>
      </c>
      <c r="D8759" s="118" t="e">
        <f t="shared" ca="1" si="1"/>
        <v>#NAME?</v>
      </c>
      <c r="E8759" s="118" t="s">
        <v>29596</v>
      </c>
      <c r="F8759" s="118" t="s">
        <v>29599</v>
      </c>
      <c r="G8759" s="118"/>
      <c r="H8759" s="118" t="s">
        <v>4276</v>
      </c>
      <c r="I8759" s="118" t="s">
        <v>11632</v>
      </c>
      <c r="J8759" s="118" t="s">
        <v>10630</v>
      </c>
    </row>
    <row r="8760" spans="1:10" ht="12.75">
      <c r="A8760" s="118" t="s">
        <v>2057</v>
      </c>
      <c r="B8760" s="118" t="s">
        <v>20158</v>
      </c>
      <c r="C8760" s="118" t="b">
        <v>0</v>
      </c>
      <c r="D8760" s="118" t="e">
        <f t="shared" ca="1" si="1"/>
        <v>#NAME?</v>
      </c>
      <c r="E8760" s="118" t="s">
        <v>29596</v>
      </c>
      <c r="F8760" s="118" t="s">
        <v>29600</v>
      </c>
      <c r="G8760" s="118"/>
      <c r="H8760" s="118" t="s">
        <v>4276</v>
      </c>
      <c r="I8760" s="118" t="s">
        <v>11632</v>
      </c>
      <c r="J8760" s="118" t="s">
        <v>10630</v>
      </c>
    </row>
    <row r="8761" spans="1:10" ht="12.75">
      <c r="A8761" s="118" t="s">
        <v>2290</v>
      </c>
      <c r="B8761" s="118" t="s">
        <v>29601</v>
      </c>
      <c r="C8761" s="118" t="b">
        <v>0</v>
      </c>
      <c r="D8761" s="118" t="e">
        <f t="shared" ca="1" si="1"/>
        <v>#NAME?</v>
      </c>
      <c r="E8761" s="118" t="s">
        <v>29602</v>
      </c>
      <c r="F8761" s="118" t="s">
        <v>29603</v>
      </c>
      <c r="G8761" s="118"/>
      <c r="H8761" s="118" t="s">
        <v>4908</v>
      </c>
      <c r="I8761" s="118" t="s">
        <v>8536</v>
      </c>
      <c r="J8761" s="127" t="s">
        <v>8537</v>
      </c>
    </row>
    <row r="8762" spans="1:10" ht="12.75">
      <c r="A8762" s="118" t="s">
        <v>14923</v>
      </c>
      <c r="B8762" s="118" t="s">
        <v>29604</v>
      </c>
      <c r="C8762" s="118" t="b">
        <v>0</v>
      </c>
      <c r="D8762" s="118" t="e">
        <f t="shared" ca="1" si="1"/>
        <v>#NAME?</v>
      </c>
      <c r="E8762" s="118" t="s">
        <v>29605</v>
      </c>
      <c r="F8762" s="118" t="s">
        <v>29606</v>
      </c>
      <c r="G8762" s="118"/>
      <c r="H8762" s="118" t="s">
        <v>10683</v>
      </c>
      <c r="I8762" s="118" t="s">
        <v>19050</v>
      </c>
      <c r="J8762" s="118"/>
    </row>
    <row r="8763" spans="1:10" ht="12.75">
      <c r="A8763" s="118" t="s">
        <v>2013</v>
      </c>
      <c r="B8763" s="118" t="s">
        <v>29607</v>
      </c>
      <c r="C8763" s="118" t="b">
        <v>0</v>
      </c>
      <c r="D8763" s="118" t="e">
        <f t="shared" ca="1" si="1"/>
        <v>#NAME?</v>
      </c>
      <c r="E8763" s="118" t="s">
        <v>29605</v>
      </c>
      <c r="F8763" s="118" t="s">
        <v>29608</v>
      </c>
      <c r="G8763" s="118"/>
      <c r="H8763" s="118" t="s">
        <v>5279</v>
      </c>
      <c r="I8763" s="118" t="s">
        <v>19050</v>
      </c>
      <c r="J8763" s="118"/>
    </row>
    <row r="8764" spans="1:10" ht="12.75">
      <c r="A8764" s="118" t="s">
        <v>29609</v>
      </c>
      <c r="B8764" s="118" t="s">
        <v>29610</v>
      </c>
      <c r="C8764" s="118" t="b">
        <v>0</v>
      </c>
      <c r="D8764" s="118" t="e">
        <f t="shared" ca="1" si="1"/>
        <v>#NAME?</v>
      </c>
      <c r="E8764" s="118" t="s">
        <v>29605</v>
      </c>
      <c r="F8764" s="118" t="s">
        <v>29611</v>
      </c>
      <c r="G8764" s="118"/>
      <c r="H8764" s="118" t="s">
        <v>10683</v>
      </c>
      <c r="I8764" s="118" t="s">
        <v>19050</v>
      </c>
      <c r="J8764" s="118"/>
    </row>
    <row r="8765" spans="1:10" ht="12.75">
      <c r="A8765" s="118" t="s">
        <v>2682</v>
      </c>
      <c r="B8765" s="118" t="s">
        <v>29357</v>
      </c>
      <c r="C8765" s="118" t="b">
        <v>0</v>
      </c>
      <c r="D8765" s="118" t="e">
        <f t="shared" ca="1" si="1"/>
        <v>#NAME?</v>
      </c>
      <c r="E8765" s="118" t="s">
        <v>29612</v>
      </c>
      <c r="F8765" s="118" t="s">
        <v>29613</v>
      </c>
      <c r="G8765" s="118"/>
      <c r="H8765" s="118" t="s">
        <v>4278</v>
      </c>
      <c r="I8765" s="118" t="s">
        <v>29614</v>
      </c>
      <c r="J8765" s="118" t="s">
        <v>7622</v>
      </c>
    </row>
    <row r="8766" spans="1:10" ht="12.75">
      <c r="A8766" s="118" t="s">
        <v>12995</v>
      </c>
      <c r="B8766" s="118" t="s">
        <v>22625</v>
      </c>
      <c r="C8766" s="118" t="b">
        <v>0</v>
      </c>
      <c r="D8766" s="118" t="e">
        <f t="shared" ca="1" si="1"/>
        <v>#NAME?</v>
      </c>
      <c r="E8766" s="118" t="s">
        <v>29612</v>
      </c>
      <c r="F8766" s="118" t="s">
        <v>29615</v>
      </c>
      <c r="G8766" s="118"/>
      <c r="H8766" s="118" t="s">
        <v>4278</v>
      </c>
      <c r="I8766" s="118" t="s">
        <v>10351</v>
      </c>
      <c r="J8766" s="118" t="s">
        <v>7622</v>
      </c>
    </row>
    <row r="8767" spans="1:10" ht="12.75">
      <c r="A8767" s="118" t="s">
        <v>1851</v>
      </c>
      <c r="B8767" s="118" t="s">
        <v>14011</v>
      </c>
      <c r="C8767" s="118" t="b">
        <v>0</v>
      </c>
      <c r="D8767" s="118" t="e">
        <f t="shared" ca="1" si="1"/>
        <v>#NAME?</v>
      </c>
      <c r="E8767" s="118" t="s">
        <v>29616</v>
      </c>
      <c r="F8767" s="118" t="s">
        <v>29617</v>
      </c>
      <c r="G8767" s="118"/>
      <c r="H8767" s="118" t="s">
        <v>54</v>
      </c>
      <c r="I8767" s="118" t="s">
        <v>17648</v>
      </c>
      <c r="J8767" s="118"/>
    </row>
    <row r="8768" spans="1:10" ht="12.75">
      <c r="A8768" s="118" t="s">
        <v>29618</v>
      </c>
      <c r="B8768" s="118" t="s">
        <v>21536</v>
      </c>
      <c r="C8768" s="118" t="b">
        <v>0</v>
      </c>
      <c r="D8768" s="118" t="e">
        <f t="shared" ca="1" si="1"/>
        <v>#NAME?</v>
      </c>
      <c r="E8768" s="118" t="s">
        <v>29619</v>
      </c>
      <c r="F8768" s="118" t="s">
        <v>29620</v>
      </c>
      <c r="G8768" s="118"/>
      <c r="H8768" s="118" t="s">
        <v>4305</v>
      </c>
      <c r="I8768" s="118" t="s">
        <v>23788</v>
      </c>
      <c r="J8768" s="118" t="s">
        <v>7756</v>
      </c>
    </row>
    <row r="8769" spans="1:10" ht="12.75">
      <c r="A8769" s="118" t="s">
        <v>29621</v>
      </c>
      <c r="B8769" s="118" t="s">
        <v>29622</v>
      </c>
      <c r="C8769" s="118" t="b">
        <v>0</v>
      </c>
      <c r="D8769" s="118" t="e">
        <f t="shared" ca="1" si="1"/>
        <v>#NAME?</v>
      </c>
      <c r="E8769" s="118" t="s">
        <v>29619</v>
      </c>
      <c r="F8769" s="118" t="s">
        <v>29623</v>
      </c>
      <c r="G8769" s="118"/>
      <c r="H8769" s="118" t="s">
        <v>8144</v>
      </c>
      <c r="I8769" s="118" t="s">
        <v>8725</v>
      </c>
      <c r="J8769" s="118" t="s">
        <v>8726</v>
      </c>
    </row>
    <row r="8770" spans="1:10" ht="12.75">
      <c r="A8770" s="118" t="s">
        <v>29624</v>
      </c>
      <c r="B8770" s="118" t="s">
        <v>10869</v>
      </c>
      <c r="C8770" s="118" t="b">
        <v>0</v>
      </c>
      <c r="D8770" s="118" t="e">
        <f t="shared" ca="1" si="1"/>
        <v>#NAME?</v>
      </c>
      <c r="E8770" s="118" t="s">
        <v>29619</v>
      </c>
      <c r="F8770" s="118" t="s">
        <v>29625</v>
      </c>
      <c r="G8770" s="118"/>
      <c r="H8770" s="118" t="s">
        <v>4278</v>
      </c>
      <c r="I8770" s="118" t="s">
        <v>23788</v>
      </c>
      <c r="J8770" s="118" t="s">
        <v>7756</v>
      </c>
    </row>
    <row r="8771" spans="1:10" ht="12.75">
      <c r="A8771" s="118" t="s">
        <v>24484</v>
      </c>
      <c r="B8771" s="118" t="s">
        <v>29626</v>
      </c>
      <c r="C8771" s="118" t="b">
        <v>0</v>
      </c>
      <c r="D8771" s="118" t="e">
        <f t="shared" ca="1" si="1"/>
        <v>#NAME?</v>
      </c>
      <c r="E8771" s="118" t="s">
        <v>29627</v>
      </c>
      <c r="F8771" s="118" t="s">
        <v>29628</v>
      </c>
      <c r="G8771" s="118"/>
      <c r="H8771" s="118" t="s">
        <v>15563</v>
      </c>
      <c r="I8771" s="118" t="s">
        <v>8112</v>
      </c>
      <c r="J8771" s="118"/>
    </row>
    <row r="8772" spans="1:10" ht="12.75">
      <c r="A8772" s="118" t="s">
        <v>12192</v>
      </c>
      <c r="B8772" s="118" t="s">
        <v>29629</v>
      </c>
      <c r="C8772" s="118" t="b">
        <v>0</v>
      </c>
      <c r="D8772" s="118" t="e">
        <f t="shared" ca="1" si="1"/>
        <v>#NAME?</v>
      </c>
      <c r="E8772" s="118" t="s">
        <v>29627</v>
      </c>
      <c r="F8772" s="118" t="s">
        <v>29630</v>
      </c>
      <c r="G8772" s="118"/>
      <c r="H8772" s="118" t="s">
        <v>15563</v>
      </c>
      <c r="I8772" s="118" t="s">
        <v>8112</v>
      </c>
      <c r="J8772" s="118"/>
    </row>
    <row r="8773" spans="1:10" ht="12.75">
      <c r="A8773" s="118" t="s">
        <v>12192</v>
      </c>
      <c r="B8773" s="118" t="s">
        <v>29631</v>
      </c>
      <c r="C8773" s="118" t="b">
        <v>0</v>
      </c>
      <c r="D8773" s="118" t="e">
        <f t="shared" ca="1" si="1"/>
        <v>#NAME?</v>
      </c>
      <c r="E8773" s="118" t="s">
        <v>29627</v>
      </c>
      <c r="F8773" s="118" t="s">
        <v>29632</v>
      </c>
      <c r="G8773" s="118"/>
      <c r="H8773" s="118" t="s">
        <v>54</v>
      </c>
      <c r="I8773" s="118" t="s">
        <v>8112</v>
      </c>
      <c r="J8773" s="118"/>
    </row>
    <row r="8774" spans="1:10" ht="12.75">
      <c r="A8774" s="118" t="s">
        <v>28354</v>
      </c>
      <c r="B8774" s="118" t="s">
        <v>29633</v>
      </c>
      <c r="C8774" s="118" t="b">
        <v>0</v>
      </c>
      <c r="D8774" s="118" t="e">
        <f t="shared" ca="1" si="1"/>
        <v>#NAME?</v>
      </c>
      <c r="E8774" s="118" t="s">
        <v>29627</v>
      </c>
      <c r="F8774" s="118" t="s">
        <v>29634</v>
      </c>
      <c r="G8774" s="118"/>
      <c r="H8774" s="118" t="s">
        <v>54</v>
      </c>
      <c r="I8774" s="118" t="s">
        <v>8112</v>
      </c>
      <c r="J8774" s="118"/>
    </row>
    <row r="8775" spans="1:10" ht="12.75">
      <c r="A8775" s="118" t="s">
        <v>8748</v>
      </c>
      <c r="B8775" s="118" t="s">
        <v>29635</v>
      </c>
      <c r="C8775" s="118" t="b">
        <v>0</v>
      </c>
      <c r="D8775" s="118" t="e">
        <f t="shared" ca="1" si="1"/>
        <v>#NAME?</v>
      </c>
      <c r="E8775" s="118" t="s">
        <v>29627</v>
      </c>
      <c r="F8775" s="118" t="s">
        <v>29636</v>
      </c>
      <c r="G8775" s="118"/>
      <c r="H8775" s="118" t="s">
        <v>5368</v>
      </c>
      <c r="I8775" s="118" t="s">
        <v>8112</v>
      </c>
      <c r="J8775" s="118"/>
    </row>
    <row r="8776" spans="1:10" ht="12.75">
      <c r="A8776" s="118" t="s">
        <v>14330</v>
      </c>
      <c r="B8776" s="118" t="s">
        <v>29637</v>
      </c>
      <c r="C8776" s="118" t="b">
        <v>0</v>
      </c>
      <c r="D8776" s="118" t="e">
        <f t="shared" ca="1" si="1"/>
        <v>#NAME?</v>
      </c>
      <c r="E8776" s="118" t="s">
        <v>29627</v>
      </c>
      <c r="F8776" s="118" t="s">
        <v>29638</v>
      </c>
      <c r="G8776" s="118"/>
      <c r="H8776" s="118" t="s">
        <v>5607</v>
      </c>
      <c r="I8776" s="118" t="s">
        <v>8112</v>
      </c>
      <c r="J8776" s="118"/>
    </row>
    <row r="8777" spans="1:10" ht="12.75">
      <c r="A8777" s="118" t="s">
        <v>14880</v>
      </c>
      <c r="B8777" s="118" t="s">
        <v>29639</v>
      </c>
      <c r="C8777" s="118" t="b">
        <v>0</v>
      </c>
      <c r="D8777" s="118" t="e">
        <f t="shared" ca="1" si="1"/>
        <v>#NAME?</v>
      </c>
      <c r="E8777" s="118" t="s">
        <v>29627</v>
      </c>
      <c r="F8777" s="118" t="s">
        <v>29640</v>
      </c>
      <c r="G8777" s="118"/>
      <c r="H8777" s="118" t="s">
        <v>54</v>
      </c>
      <c r="I8777" s="118" t="s">
        <v>8112</v>
      </c>
      <c r="J8777" s="118"/>
    </row>
    <row r="8778" spans="1:10" ht="12.75">
      <c r="A8778" s="118" t="s">
        <v>11739</v>
      </c>
      <c r="B8778" s="118" t="s">
        <v>29641</v>
      </c>
      <c r="C8778" s="118" t="b">
        <v>0</v>
      </c>
      <c r="D8778" s="118" t="e">
        <f t="shared" ca="1" si="1"/>
        <v>#NAME?</v>
      </c>
      <c r="E8778" s="118" t="s">
        <v>29627</v>
      </c>
      <c r="F8778" s="118" t="s">
        <v>29642</v>
      </c>
      <c r="G8778" s="118"/>
      <c r="H8778" s="118" t="s">
        <v>5607</v>
      </c>
      <c r="I8778" s="118" t="s">
        <v>8112</v>
      </c>
      <c r="J8778" s="118"/>
    </row>
    <row r="8779" spans="1:10" ht="12.75">
      <c r="A8779" s="118" t="s">
        <v>21385</v>
      </c>
      <c r="B8779" s="118" t="s">
        <v>29643</v>
      </c>
      <c r="C8779" s="118" t="b">
        <v>0</v>
      </c>
      <c r="D8779" s="118" t="e">
        <f t="shared" ca="1" si="1"/>
        <v>#NAME?</v>
      </c>
      <c r="E8779" s="118" t="s">
        <v>29644</v>
      </c>
      <c r="F8779" s="118" t="s">
        <v>29645</v>
      </c>
      <c r="G8779" s="118"/>
      <c r="H8779" s="118" t="s">
        <v>54</v>
      </c>
      <c r="I8779" s="118" t="s">
        <v>8725</v>
      </c>
      <c r="J8779" s="118" t="s">
        <v>8726</v>
      </c>
    </row>
    <row r="8780" spans="1:10" ht="12.75">
      <c r="A8780" s="118" t="s">
        <v>1591</v>
      </c>
      <c r="B8780" s="118" t="s">
        <v>19349</v>
      </c>
      <c r="C8780" s="118" t="b">
        <v>0</v>
      </c>
      <c r="D8780" s="118" t="e">
        <f t="shared" ca="1" si="1"/>
        <v>#NAME?</v>
      </c>
      <c r="E8780" s="118" t="s">
        <v>29644</v>
      </c>
      <c r="F8780" s="118" t="s">
        <v>29646</v>
      </c>
      <c r="G8780" s="118"/>
      <c r="H8780" s="118" t="s">
        <v>54</v>
      </c>
      <c r="I8780" s="118" t="s">
        <v>8725</v>
      </c>
      <c r="J8780" s="118" t="s">
        <v>8726</v>
      </c>
    </row>
    <row r="8781" spans="1:10" ht="12.75">
      <c r="A8781" s="118" t="s">
        <v>29647</v>
      </c>
      <c r="B8781" s="118" t="s">
        <v>1173</v>
      </c>
      <c r="C8781" s="118" t="b">
        <v>0</v>
      </c>
      <c r="D8781" s="118" t="e">
        <f t="shared" ca="1" si="1"/>
        <v>#NAME?</v>
      </c>
      <c r="E8781" s="118" t="s">
        <v>5619</v>
      </c>
      <c r="F8781" s="118" t="s">
        <v>29648</v>
      </c>
      <c r="G8781" s="118"/>
      <c r="H8781" s="118" t="s">
        <v>54</v>
      </c>
      <c r="I8781" s="118" t="s">
        <v>19021</v>
      </c>
      <c r="J8781" s="118" t="s">
        <v>14204</v>
      </c>
    </row>
    <row r="8782" spans="1:10" ht="12.75">
      <c r="A8782" s="118" t="s">
        <v>870</v>
      </c>
      <c r="B8782" s="118" t="s">
        <v>14829</v>
      </c>
      <c r="C8782" s="118" t="b">
        <v>0</v>
      </c>
      <c r="D8782" s="118" t="e">
        <f t="shared" ca="1" si="1"/>
        <v>#NAME?</v>
      </c>
      <c r="E8782" s="118" t="s">
        <v>5619</v>
      </c>
      <c r="F8782" s="118" t="s">
        <v>29649</v>
      </c>
      <c r="G8782" s="118"/>
      <c r="H8782" s="118" t="s">
        <v>8144</v>
      </c>
      <c r="I8782" s="118" t="s">
        <v>19021</v>
      </c>
      <c r="J8782" s="118" t="s">
        <v>14204</v>
      </c>
    </row>
    <row r="8783" spans="1:10" ht="12.75">
      <c r="A8783" s="118" t="s">
        <v>882</v>
      </c>
      <c r="B8783" s="118" t="s">
        <v>22774</v>
      </c>
      <c r="C8783" s="118" t="b">
        <v>0</v>
      </c>
      <c r="D8783" s="118" t="e">
        <f t="shared" ca="1" si="1"/>
        <v>#NAME?</v>
      </c>
      <c r="E8783" s="118" t="s">
        <v>5619</v>
      </c>
      <c r="F8783" s="118" t="s">
        <v>29650</v>
      </c>
      <c r="G8783" s="118"/>
      <c r="H8783" s="118" t="s">
        <v>8144</v>
      </c>
      <c r="I8783" s="118" t="s">
        <v>19021</v>
      </c>
      <c r="J8783" s="118" t="s">
        <v>14204</v>
      </c>
    </row>
    <row r="8784" spans="1:10" ht="12.75">
      <c r="A8784" s="118" t="s">
        <v>11936</v>
      </c>
      <c r="B8784" s="118" t="s">
        <v>29651</v>
      </c>
      <c r="C8784" s="118" t="b">
        <v>0</v>
      </c>
      <c r="D8784" s="118" t="e">
        <f t="shared" ca="1" si="1"/>
        <v>#NAME?</v>
      </c>
      <c r="E8784" s="118" t="s">
        <v>5619</v>
      </c>
      <c r="F8784" s="118" t="s">
        <v>29652</v>
      </c>
      <c r="G8784" s="118"/>
      <c r="H8784" s="118" t="s">
        <v>4640</v>
      </c>
      <c r="I8784" s="118" t="s">
        <v>19021</v>
      </c>
      <c r="J8784" s="118" t="s">
        <v>14204</v>
      </c>
    </row>
    <row r="8785" spans="1:10" ht="12.75">
      <c r="A8785" s="118" t="s">
        <v>11821</v>
      </c>
      <c r="B8785" s="118" t="s">
        <v>29653</v>
      </c>
      <c r="C8785" s="118" t="b">
        <v>0</v>
      </c>
      <c r="D8785" s="118" t="e">
        <f t="shared" ca="1" si="1"/>
        <v>#NAME?</v>
      </c>
      <c r="E8785" s="118" t="s">
        <v>29654</v>
      </c>
      <c r="F8785" s="118" t="s">
        <v>29655</v>
      </c>
      <c r="G8785" s="118"/>
      <c r="H8785" s="118" t="s">
        <v>6289</v>
      </c>
      <c r="I8785" s="118" t="s">
        <v>14203</v>
      </c>
      <c r="J8785" s="118" t="s">
        <v>14204</v>
      </c>
    </row>
    <row r="8786" spans="1:10" ht="12.75">
      <c r="A8786" s="118" t="s">
        <v>1591</v>
      </c>
      <c r="B8786" s="118" t="s">
        <v>29656</v>
      </c>
      <c r="C8786" s="118" t="b">
        <v>0</v>
      </c>
      <c r="D8786" s="118" t="e">
        <f t="shared" ca="1" si="1"/>
        <v>#NAME?</v>
      </c>
      <c r="E8786" s="118" t="s">
        <v>29657</v>
      </c>
      <c r="F8786" s="118" t="s">
        <v>29658</v>
      </c>
      <c r="G8786" s="118"/>
      <c r="H8786" s="118" t="s">
        <v>4305</v>
      </c>
      <c r="I8786" s="118" t="s">
        <v>7820</v>
      </c>
      <c r="J8786" s="118" t="s">
        <v>7820</v>
      </c>
    </row>
    <row r="8787" spans="1:10" ht="12.75">
      <c r="A8787" s="118" t="s">
        <v>24913</v>
      </c>
      <c r="B8787" s="118" t="s">
        <v>29659</v>
      </c>
      <c r="C8787" s="118" t="b">
        <v>0</v>
      </c>
      <c r="D8787" s="118" t="e">
        <f t="shared" ca="1" si="1"/>
        <v>#NAME?</v>
      </c>
      <c r="E8787" s="118" t="s">
        <v>29660</v>
      </c>
      <c r="F8787" s="118" t="s">
        <v>29661</v>
      </c>
      <c r="G8787" s="118"/>
      <c r="H8787" s="118" t="s">
        <v>54</v>
      </c>
      <c r="I8787" s="118" t="s">
        <v>10067</v>
      </c>
      <c r="J8787" s="118"/>
    </row>
    <row r="8788" spans="1:10" ht="12.75">
      <c r="A8788" s="118" t="s">
        <v>29662</v>
      </c>
      <c r="B8788" s="118" t="s">
        <v>29663</v>
      </c>
      <c r="C8788" s="118" t="b">
        <v>0</v>
      </c>
      <c r="D8788" s="118" t="e">
        <f t="shared" ca="1" si="1"/>
        <v>#NAME?</v>
      </c>
      <c r="E8788" s="118" t="s">
        <v>29660</v>
      </c>
      <c r="F8788" s="118" t="s">
        <v>29664</v>
      </c>
      <c r="G8788" s="118"/>
      <c r="H8788" s="118" t="s">
        <v>54</v>
      </c>
      <c r="I8788" s="118" t="s">
        <v>10067</v>
      </c>
      <c r="J8788" s="118"/>
    </row>
    <row r="8789" spans="1:10" ht="12.75">
      <c r="A8789" s="118" t="s">
        <v>947</v>
      </c>
      <c r="B8789" s="118" t="s">
        <v>29665</v>
      </c>
      <c r="C8789" s="118" t="b">
        <v>0</v>
      </c>
      <c r="D8789" s="118" t="e">
        <f t="shared" ca="1" si="1"/>
        <v>#NAME?</v>
      </c>
      <c r="E8789" s="118" t="s">
        <v>29660</v>
      </c>
      <c r="F8789" s="118" t="s">
        <v>29666</v>
      </c>
      <c r="G8789" s="118"/>
      <c r="H8789" s="118" t="s">
        <v>4278</v>
      </c>
      <c r="I8789" s="118" t="s">
        <v>9788</v>
      </c>
      <c r="J8789" s="118"/>
    </row>
    <row r="8790" spans="1:10" ht="12.75">
      <c r="A8790" s="118" t="s">
        <v>18561</v>
      </c>
      <c r="B8790" s="118" t="s">
        <v>10734</v>
      </c>
      <c r="C8790" s="118" t="b">
        <v>0</v>
      </c>
      <c r="D8790" s="118" t="e">
        <f t="shared" ca="1" si="1"/>
        <v>#NAME?</v>
      </c>
      <c r="E8790" s="118" t="s">
        <v>29660</v>
      </c>
      <c r="F8790" s="118" t="s">
        <v>29667</v>
      </c>
      <c r="G8790" s="118"/>
      <c r="H8790" s="118" t="s">
        <v>29668</v>
      </c>
      <c r="I8790" s="118" t="s">
        <v>9788</v>
      </c>
      <c r="J8790" s="118"/>
    </row>
    <row r="8791" spans="1:10" ht="12.75">
      <c r="A8791" s="118" t="s">
        <v>995</v>
      </c>
      <c r="B8791" s="118" t="s">
        <v>29669</v>
      </c>
      <c r="C8791" s="118" t="b">
        <v>0</v>
      </c>
      <c r="D8791" s="118" t="e">
        <f t="shared" ca="1" si="1"/>
        <v>#NAME?</v>
      </c>
      <c r="E8791" s="118" t="s">
        <v>29660</v>
      </c>
      <c r="F8791" s="118" t="s">
        <v>29670</v>
      </c>
      <c r="G8791" s="118"/>
      <c r="H8791" s="118" t="s">
        <v>4485</v>
      </c>
      <c r="I8791" s="118" t="s">
        <v>10067</v>
      </c>
      <c r="J8791" s="118"/>
    </row>
    <row r="8792" spans="1:10" ht="12.75">
      <c r="A8792" s="118" t="s">
        <v>29671</v>
      </c>
      <c r="B8792" s="118" t="s">
        <v>1005</v>
      </c>
      <c r="C8792" s="118" t="b">
        <v>0</v>
      </c>
      <c r="D8792" s="118" t="e">
        <f t="shared" ca="1" si="1"/>
        <v>#NAME?</v>
      </c>
      <c r="E8792" s="118" t="s">
        <v>29672</v>
      </c>
      <c r="F8792" s="118" t="s">
        <v>29673</v>
      </c>
      <c r="G8792" s="118"/>
      <c r="H8792" s="118" t="s">
        <v>5273</v>
      </c>
      <c r="I8792" s="118" t="s">
        <v>9429</v>
      </c>
      <c r="J8792" s="118"/>
    </row>
    <row r="8793" spans="1:10" ht="12.75">
      <c r="A8793" s="118" t="s">
        <v>29674</v>
      </c>
      <c r="B8793" s="118" t="s">
        <v>2641</v>
      </c>
      <c r="C8793" s="118" t="b">
        <v>0</v>
      </c>
      <c r="D8793" s="118" t="e">
        <f t="shared" ca="1" si="1"/>
        <v>#NAME?</v>
      </c>
      <c r="E8793" s="118" t="s">
        <v>29672</v>
      </c>
      <c r="F8793" s="118" t="s">
        <v>29675</v>
      </c>
      <c r="G8793" s="118"/>
      <c r="H8793" s="118" t="s">
        <v>4276</v>
      </c>
      <c r="I8793" s="118" t="s">
        <v>9429</v>
      </c>
      <c r="J8793" s="118"/>
    </row>
    <row r="8794" spans="1:10" ht="12.75">
      <c r="A8794" s="118" t="s">
        <v>29676</v>
      </c>
      <c r="B8794" s="118" t="s">
        <v>1005</v>
      </c>
      <c r="C8794" s="118" t="b">
        <v>0</v>
      </c>
      <c r="D8794" s="118" t="e">
        <f t="shared" ca="1" si="1"/>
        <v>#NAME?</v>
      </c>
      <c r="E8794" s="118" t="s">
        <v>29672</v>
      </c>
      <c r="F8794" s="118" t="s">
        <v>29677</v>
      </c>
      <c r="G8794" s="118"/>
      <c r="H8794" s="118" t="s">
        <v>4276</v>
      </c>
      <c r="I8794" s="118" t="s">
        <v>9429</v>
      </c>
      <c r="J8794" s="118"/>
    </row>
    <row r="8795" spans="1:10" ht="12.75">
      <c r="A8795" s="118" t="s">
        <v>29678</v>
      </c>
      <c r="B8795" s="118" t="s">
        <v>8565</v>
      </c>
      <c r="C8795" s="118" t="b">
        <v>0</v>
      </c>
      <c r="D8795" s="118" t="e">
        <f t="shared" ca="1" si="1"/>
        <v>#NAME?</v>
      </c>
      <c r="E8795" s="118" t="s">
        <v>29672</v>
      </c>
      <c r="F8795" s="118" t="s">
        <v>29679</v>
      </c>
      <c r="G8795" s="118"/>
      <c r="H8795" s="118" t="s">
        <v>4831</v>
      </c>
      <c r="I8795" s="118" t="s">
        <v>9429</v>
      </c>
      <c r="J8795" s="118"/>
    </row>
    <row r="8796" spans="1:10" ht="12.75">
      <c r="A8796" s="118" t="s">
        <v>29680</v>
      </c>
      <c r="B8796" s="118" t="s">
        <v>29681</v>
      </c>
      <c r="C8796" s="118" t="b">
        <v>0</v>
      </c>
      <c r="D8796" s="118" t="e">
        <f t="shared" ca="1" si="1"/>
        <v>#NAME?</v>
      </c>
      <c r="E8796" s="118" t="s">
        <v>29672</v>
      </c>
      <c r="F8796" s="118" t="s">
        <v>29682</v>
      </c>
      <c r="G8796" s="118"/>
      <c r="H8796" s="118" t="s">
        <v>16534</v>
      </c>
      <c r="I8796" s="118" t="s">
        <v>9429</v>
      </c>
      <c r="J8796" s="118"/>
    </row>
    <row r="8797" spans="1:10" ht="12.75">
      <c r="A8797" s="118" t="s">
        <v>29683</v>
      </c>
      <c r="B8797" s="118" t="s">
        <v>7608</v>
      </c>
      <c r="C8797" s="118" t="b">
        <v>0</v>
      </c>
      <c r="D8797" s="118" t="e">
        <f t="shared" ca="1" si="1"/>
        <v>#NAME?</v>
      </c>
      <c r="E8797" s="118" t="s">
        <v>29672</v>
      </c>
      <c r="F8797" s="118" t="s">
        <v>29684</v>
      </c>
      <c r="G8797" s="118"/>
      <c r="H8797" s="118" t="s">
        <v>4831</v>
      </c>
      <c r="I8797" s="118" t="s">
        <v>9429</v>
      </c>
      <c r="J8797" s="118"/>
    </row>
    <row r="8798" spans="1:10" ht="12.75">
      <c r="A8798" s="118" t="s">
        <v>29685</v>
      </c>
      <c r="B8798" s="118" t="s">
        <v>2495</v>
      </c>
      <c r="C8798" s="118" t="b">
        <v>0</v>
      </c>
      <c r="D8798" s="118" t="e">
        <f t="shared" ca="1" si="1"/>
        <v>#NAME?</v>
      </c>
      <c r="E8798" s="118" t="s">
        <v>29672</v>
      </c>
      <c r="F8798" s="118" t="s">
        <v>29686</v>
      </c>
      <c r="G8798" s="118"/>
      <c r="H8798" s="118" t="s">
        <v>29687</v>
      </c>
      <c r="I8798" s="118" t="s">
        <v>9429</v>
      </c>
      <c r="J8798" s="118"/>
    </row>
    <row r="8799" spans="1:10" ht="12.75">
      <c r="A8799" s="118" t="s">
        <v>29688</v>
      </c>
      <c r="B8799" s="118" t="s">
        <v>29689</v>
      </c>
      <c r="C8799" s="118" t="b">
        <v>0</v>
      </c>
      <c r="D8799" s="118" t="e">
        <f t="shared" ca="1" si="1"/>
        <v>#NAME?</v>
      </c>
      <c r="E8799" s="118" t="s">
        <v>29690</v>
      </c>
      <c r="F8799" s="118" t="s">
        <v>29691</v>
      </c>
      <c r="G8799" s="118"/>
      <c r="H8799" s="118" t="s">
        <v>4640</v>
      </c>
      <c r="I8799" s="118" t="s">
        <v>8990</v>
      </c>
      <c r="J8799" s="118"/>
    </row>
    <row r="8800" spans="1:10" ht="12.75">
      <c r="A8800" s="118" t="s">
        <v>29692</v>
      </c>
      <c r="B8800" s="118" t="s">
        <v>29693</v>
      </c>
      <c r="C8800" s="118" t="b">
        <v>0</v>
      </c>
      <c r="D8800" s="118" t="e">
        <f t="shared" ca="1" si="1"/>
        <v>#NAME?</v>
      </c>
      <c r="E8800" s="118" t="s">
        <v>29694</v>
      </c>
      <c r="F8800" s="118" t="s">
        <v>29695</v>
      </c>
      <c r="G8800" s="118"/>
      <c r="H8800" s="118" t="s">
        <v>4278</v>
      </c>
      <c r="I8800" s="118" t="s">
        <v>7642</v>
      </c>
      <c r="J8800" s="118"/>
    </row>
    <row r="8801" spans="1:10" ht="12.75">
      <c r="A8801" s="118" t="s">
        <v>29696</v>
      </c>
      <c r="B8801" s="118" t="s">
        <v>29697</v>
      </c>
      <c r="C8801" s="118" t="b">
        <v>0</v>
      </c>
      <c r="D8801" s="118" t="e">
        <f t="shared" ca="1" si="1"/>
        <v>#NAME?</v>
      </c>
      <c r="E8801" s="118" t="s">
        <v>29698</v>
      </c>
      <c r="F8801" s="118" t="s">
        <v>29699</v>
      </c>
      <c r="G8801" s="118"/>
      <c r="H8801" s="118" t="s">
        <v>4276</v>
      </c>
      <c r="I8801" s="118" t="s">
        <v>29700</v>
      </c>
      <c r="J8801" s="118" t="s">
        <v>14639</v>
      </c>
    </row>
    <row r="8802" spans="1:10" ht="12.75">
      <c r="A8802" s="118" t="s">
        <v>29701</v>
      </c>
      <c r="B8802" s="118" t="s">
        <v>29702</v>
      </c>
      <c r="C8802" s="118" t="b">
        <v>0</v>
      </c>
      <c r="D8802" s="118" t="e">
        <f t="shared" ca="1" si="1"/>
        <v>#NAME?</v>
      </c>
      <c r="E8802" s="118" t="s">
        <v>29703</v>
      </c>
      <c r="F8802" s="118" t="s">
        <v>29704</v>
      </c>
      <c r="G8802" s="118"/>
      <c r="H8802" s="118" t="s">
        <v>5279</v>
      </c>
      <c r="I8802" s="118" t="s">
        <v>19050</v>
      </c>
      <c r="J8802" s="118"/>
    </row>
    <row r="8803" spans="1:10" ht="12.75">
      <c r="A8803" s="118" t="s">
        <v>1666</v>
      </c>
      <c r="B8803" s="118" t="s">
        <v>15995</v>
      </c>
      <c r="C8803" s="118" t="b">
        <v>0</v>
      </c>
      <c r="D8803" s="118" t="e">
        <f t="shared" ca="1" si="1"/>
        <v>#NAME?</v>
      </c>
      <c r="E8803" s="118" t="s">
        <v>29705</v>
      </c>
      <c r="F8803" s="118" t="s">
        <v>29706</v>
      </c>
      <c r="G8803" s="118"/>
      <c r="H8803" s="118" t="s">
        <v>29707</v>
      </c>
      <c r="I8803" s="118" t="s">
        <v>10834</v>
      </c>
      <c r="J8803" s="118" t="s">
        <v>10835</v>
      </c>
    </row>
    <row r="8804" spans="1:10" ht="12.75">
      <c r="A8804" s="118" t="s">
        <v>9076</v>
      </c>
      <c r="B8804" s="118" t="s">
        <v>29708</v>
      </c>
      <c r="C8804" s="118" t="b">
        <v>0</v>
      </c>
      <c r="D8804" s="118" t="e">
        <f t="shared" ca="1" si="1"/>
        <v>#NAME?</v>
      </c>
      <c r="E8804" s="118" t="s">
        <v>29709</v>
      </c>
      <c r="F8804" s="118" t="s">
        <v>29710</v>
      </c>
      <c r="G8804" s="118"/>
      <c r="H8804" s="118" t="s">
        <v>5961</v>
      </c>
      <c r="I8804" s="118" t="s">
        <v>11278</v>
      </c>
      <c r="J8804" s="118"/>
    </row>
    <row r="8805" spans="1:10" ht="12.75">
      <c r="A8805" s="118" t="s">
        <v>8748</v>
      </c>
      <c r="B8805" s="118" t="s">
        <v>29711</v>
      </c>
      <c r="C8805" s="118" t="b">
        <v>0</v>
      </c>
      <c r="D8805" s="118" t="e">
        <f t="shared" ca="1" si="1"/>
        <v>#NAME?</v>
      </c>
      <c r="E8805" s="118" t="s">
        <v>29712</v>
      </c>
      <c r="F8805" s="118" t="s">
        <v>29713</v>
      </c>
      <c r="G8805" s="118"/>
      <c r="H8805" s="118" t="s">
        <v>4278</v>
      </c>
      <c r="I8805" s="118" t="s">
        <v>17622</v>
      </c>
      <c r="J8805" s="118" t="s">
        <v>10630</v>
      </c>
    </row>
    <row r="8806" spans="1:10" ht="12.75">
      <c r="A8806" s="118" t="s">
        <v>29714</v>
      </c>
      <c r="B8806" s="118" t="s">
        <v>29715</v>
      </c>
      <c r="C8806" s="118" t="b">
        <v>0</v>
      </c>
      <c r="D8806" s="118" t="e">
        <f t="shared" ca="1" si="1"/>
        <v>#NAME?</v>
      </c>
      <c r="E8806" s="118" t="s">
        <v>29716</v>
      </c>
      <c r="F8806" s="118" t="s">
        <v>29717</v>
      </c>
      <c r="G8806" s="118"/>
      <c r="H8806" s="118" t="s">
        <v>54</v>
      </c>
      <c r="I8806" s="118" t="s">
        <v>29718</v>
      </c>
      <c r="J8806" s="118"/>
    </row>
    <row r="8807" spans="1:10" ht="12.75">
      <c r="A8807" s="118" t="s">
        <v>29719</v>
      </c>
      <c r="B8807" s="118" t="s">
        <v>29720</v>
      </c>
      <c r="C8807" s="118" t="b">
        <v>0</v>
      </c>
      <c r="D8807" s="118" t="e">
        <f t="shared" ca="1" si="1"/>
        <v>#NAME?</v>
      </c>
      <c r="E8807" s="118" t="s">
        <v>29716</v>
      </c>
      <c r="F8807" s="118" t="s">
        <v>29721</v>
      </c>
      <c r="G8807" s="118"/>
      <c r="H8807" s="118" t="s">
        <v>54</v>
      </c>
      <c r="I8807" s="118" t="s">
        <v>29718</v>
      </c>
      <c r="J8807" s="118"/>
    </row>
    <row r="8808" spans="1:10" ht="12.75">
      <c r="A8808" s="118" t="s">
        <v>18077</v>
      </c>
      <c r="B8808" s="118" t="s">
        <v>29722</v>
      </c>
      <c r="C8808" s="118" t="b">
        <v>0</v>
      </c>
      <c r="D8808" s="118" t="e">
        <f t="shared" ca="1" si="1"/>
        <v>#NAME?</v>
      </c>
      <c r="E8808" s="118" t="s">
        <v>29716</v>
      </c>
      <c r="F8808" s="118" t="s">
        <v>29723</v>
      </c>
      <c r="G8808" s="118"/>
      <c r="H8808" s="118" t="s">
        <v>5961</v>
      </c>
      <c r="I8808" s="118" t="s">
        <v>29718</v>
      </c>
      <c r="J8808" s="118"/>
    </row>
    <row r="8809" spans="1:10" ht="12.75">
      <c r="A8809" s="118" t="s">
        <v>29724</v>
      </c>
      <c r="B8809" s="118" t="s">
        <v>29725</v>
      </c>
      <c r="C8809" s="118" t="b">
        <v>0</v>
      </c>
      <c r="D8809" s="118" t="e">
        <f t="shared" ca="1" si="1"/>
        <v>#NAME?</v>
      </c>
      <c r="E8809" s="118" t="s">
        <v>29716</v>
      </c>
      <c r="F8809" s="118" t="s">
        <v>29726</v>
      </c>
      <c r="G8809" s="118"/>
      <c r="H8809" s="118" t="s">
        <v>5961</v>
      </c>
      <c r="I8809" s="118" t="s">
        <v>29718</v>
      </c>
      <c r="J8809" s="118"/>
    </row>
    <row r="8810" spans="1:10" ht="12.75">
      <c r="A8810" s="118" t="s">
        <v>29727</v>
      </c>
      <c r="B8810" s="118" t="s">
        <v>29728</v>
      </c>
      <c r="C8810" s="118" t="b">
        <v>0</v>
      </c>
      <c r="D8810" s="118" t="e">
        <f t="shared" ca="1" si="1"/>
        <v>#NAME?</v>
      </c>
      <c r="E8810" s="118" t="s">
        <v>29716</v>
      </c>
      <c r="F8810" s="118" t="s">
        <v>29729</v>
      </c>
      <c r="G8810" s="118"/>
      <c r="H8810" s="118" t="s">
        <v>54</v>
      </c>
      <c r="I8810" s="118" t="s">
        <v>29718</v>
      </c>
      <c r="J8810" s="118"/>
    </row>
    <row r="8811" spans="1:10" ht="12.75">
      <c r="A8811" s="118" t="s">
        <v>2135</v>
      </c>
      <c r="B8811" s="118" t="s">
        <v>7831</v>
      </c>
      <c r="C8811" s="118" t="b">
        <v>0</v>
      </c>
      <c r="D8811" s="118" t="e">
        <f t="shared" ca="1" si="1"/>
        <v>#NAME?</v>
      </c>
      <c r="E8811" s="118" t="s">
        <v>29730</v>
      </c>
      <c r="F8811" s="118" t="s">
        <v>29731</v>
      </c>
      <c r="G8811" s="118"/>
      <c r="H8811" s="118" t="s">
        <v>4278</v>
      </c>
      <c r="I8811" s="118" t="s">
        <v>8526</v>
      </c>
      <c r="J8811" s="118" t="s">
        <v>7591</v>
      </c>
    </row>
    <row r="8812" spans="1:10" ht="12.75">
      <c r="A8812" s="118" t="s">
        <v>29732</v>
      </c>
      <c r="B8812" s="118" t="s">
        <v>29733</v>
      </c>
      <c r="C8812" s="118" t="b">
        <v>0</v>
      </c>
      <c r="D8812" s="118" t="e">
        <f t="shared" ca="1" si="1"/>
        <v>#NAME?</v>
      </c>
      <c r="E8812" s="118" t="s">
        <v>29730</v>
      </c>
      <c r="F8812" s="118" t="s">
        <v>29734</v>
      </c>
      <c r="G8812" s="118"/>
      <c r="H8812" s="118" t="s">
        <v>4278</v>
      </c>
      <c r="I8812" s="118" t="s">
        <v>15681</v>
      </c>
      <c r="J8812" s="118" t="s">
        <v>10630</v>
      </c>
    </row>
    <row r="8813" spans="1:10" ht="12.75">
      <c r="A8813" s="118" t="s">
        <v>15067</v>
      </c>
      <c r="B8813" s="118" t="s">
        <v>29735</v>
      </c>
      <c r="C8813" s="118" t="b">
        <v>0</v>
      </c>
      <c r="D8813" s="118" t="e">
        <f t="shared" ca="1" si="1"/>
        <v>#NAME?</v>
      </c>
      <c r="E8813" s="118" t="s">
        <v>29730</v>
      </c>
      <c r="F8813" s="118" t="s">
        <v>29736</v>
      </c>
      <c r="G8813" s="118"/>
      <c r="H8813" s="118" t="s">
        <v>4278</v>
      </c>
      <c r="I8813" s="118" t="s">
        <v>8526</v>
      </c>
      <c r="J8813" s="118" t="s">
        <v>7591</v>
      </c>
    </row>
    <row r="8814" spans="1:10" ht="12.75">
      <c r="A8814" s="118" t="s">
        <v>11213</v>
      </c>
      <c r="B8814" s="118" t="s">
        <v>24847</v>
      </c>
      <c r="C8814" s="118" t="b">
        <v>0</v>
      </c>
      <c r="D8814" s="118" t="e">
        <f t="shared" ca="1" si="1"/>
        <v>#NAME?</v>
      </c>
      <c r="E8814" s="118" t="s">
        <v>29737</v>
      </c>
      <c r="F8814" s="118" t="s">
        <v>29738</v>
      </c>
      <c r="G8814" s="118"/>
      <c r="H8814" s="118" t="s">
        <v>54</v>
      </c>
      <c r="I8814" s="118" t="s">
        <v>3131</v>
      </c>
      <c r="J8814" s="118" t="s">
        <v>7622</v>
      </c>
    </row>
    <row r="8815" spans="1:10" ht="12.75">
      <c r="A8815" s="118" t="s">
        <v>16946</v>
      </c>
      <c r="B8815" s="118" t="s">
        <v>29739</v>
      </c>
      <c r="C8815" s="118" t="b">
        <v>0</v>
      </c>
      <c r="D8815" s="118" t="e">
        <f t="shared" ca="1" si="1"/>
        <v>#NAME?</v>
      </c>
      <c r="E8815" s="118" t="s">
        <v>29740</v>
      </c>
      <c r="F8815" s="118" t="s">
        <v>29741</v>
      </c>
      <c r="G8815" s="118"/>
      <c r="H8815" s="118" t="s">
        <v>10534</v>
      </c>
      <c r="I8815" s="118" t="s">
        <v>29742</v>
      </c>
      <c r="J8815" s="118" t="s">
        <v>29743</v>
      </c>
    </row>
    <row r="8816" spans="1:10" ht="12.75">
      <c r="A8816" s="118" t="s">
        <v>2584</v>
      </c>
      <c r="B8816" s="118" t="s">
        <v>23615</v>
      </c>
      <c r="C8816" s="118" t="b">
        <v>0</v>
      </c>
      <c r="D8816" s="118" t="e">
        <f t="shared" ca="1" si="1"/>
        <v>#NAME?</v>
      </c>
      <c r="E8816" s="118" t="s">
        <v>29740</v>
      </c>
      <c r="F8816" s="118" t="s">
        <v>29744</v>
      </c>
      <c r="G8816" s="118"/>
      <c r="H8816" s="118" t="s">
        <v>9368</v>
      </c>
      <c r="I8816" s="118" t="s">
        <v>29742</v>
      </c>
      <c r="J8816" s="118" t="s">
        <v>29743</v>
      </c>
    </row>
    <row r="8817" spans="1:10" ht="12.75">
      <c r="A8817" s="118" t="s">
        <v>2645</v>
      </c>
      <c r="B8817" s="118" t="s">
        <v>29745</v>
      </c>
      <c r="C8817" s="118" t="b">
        <v>0</v>
      </c>
      <c r="D8817" s="118" t="e">
        <f t="shared" ca="1" si="1"/>
        <v>#NAME?</v>
      </c>
      <c r="E8817" s="118" t="s">
        <v>29746</v>
      </c>
      <c r="F8817" s="118" t="s">
        <v>29747</v>
      </c>
      <c r="G8817" s="118"/>
      <c r="H8817" s="118" t="s">
        <v>5121</v>
      </c>
      <c r="I8817" s="118" t="s">
        <v>8495</v>
      </c>
      <c r="J8817" s="118" t="s">
        <v>7636</v>
      </c>
    </row>
    <row r="8818" spans="1:10" ht="12.75">
      <c r="A8818" s="118" t="s">
        <v>29748</v>
      </c>
      <c r="B8818" s="118" t="s">
        <v>29749</v>
      </c>
      <c r="C8818" s="118" t="b">
        <v>0</v>
      </c>
      <c r="D8818" s="118" t="e">
        <f t="shared" ca="1" si="1"/>
        <v>#NAME?</v>
      </c>
      <c r="E8818" s="118" t="s">
        <v>29746</v>
      </c>
      <c r="F8818" s="118" t="s">
        <v>29750</v>
      </c>
      <c r="G8818" s="118"/>
      <c r="H8818" s="118" t="s">
        <v>5121</v>
      </c>
      <c r="I8818" s="118" t="s">
        <v>22993</v>
      </c>
      <c r="J8818" s="118" t="s">
        <v>9660</v>
      </c>
    </row>
    <row r="8819" spans="1:10" ht="12.75">
      <c r="A8819" s="118" t="s">
        <v>798</v>
      </c>
      <c r="B8819" s="118" t="s">
        <v>29751</v>
      </c>
      <c r="C8819" s="118" t="b">
        <v>0</v>
      </c>
      <c r="D8819" s="118" t="e">
        <f t="shared" ca="1" si="1"/>
        <v>#NAME?</v>
      </c>
      <c r="E8819" s="118" t="s">
        <v>29746</v>
      </c>
      <c r="F8819" s="118" t="s">
        <v>29752</v>
      </c>
      <c r="G8819" s="118"/>
      <c r="H8819" s="118" t="s">
        <v>5121</v>
      </c>
      <c r="I8819" s="118" t="s">
        <v>22993</v>
      </c>
      <c r="J8819" s="118" t="s">
        <v>9660</v>
      </c>
    </row>
    <row r="8820" spans="1:10" ht="12.75">
      <c r="A8820" s="118" t="s">
        <v>888</v>
      </c>
      <c r="B8820" s="118" t="s">
        <v>29753</v>
      </c>
      <c r="C8820" s="118" t="b">
        <v>0</v>
      </c>
      <c r="D8820" s="118" t="e">
        <f t="shared" ca="1" si="1"/>
        <v>#NAME?</v>
      </c>
      <c r="E8820" s="118" t="s">
        <v>29754</v>
      </c>
      <c r="F8820" s="118" t="s">
        <v>29755</v>
      </c>
      <c r="G8820" s="118"/>
      <c r="H8820" s="118" t="s">
        <v>4305</v>
      </c>
      <c r="I8820" s="118" t="s">
        <v>29756</v>
      </c>
      <c r="J8820" s="118" t="s">
        <v>12903</v>
      </c>
    </row>
    <row r="8821" spans="1:10" ht="12.75">
      <c r="A8821" s="118" t="s">
        <v>1666</v>
      </c>
      <c r="B8821" s="118" t="s">
        <v>29757</v>
      </c>
      <c r="C8821" s="118" t="b">
        <v>0</v>
      </c>
      <c r="D8821" s="118" t="e">
        <f t="shared" ca="1" si="1"/>
        <v>#NAME?</v>
      </c>
      <c r="E8821" s="118" t="s">
        <v>29754</v>
      </c>
      <c r="F8821" s="118" t="s">
        <v>29758</v>
      </c>
      <c r="G8821" s="118"/>
      <c r="H8821" s="118" t="s">
        <v>4305</v>
      </c>
      <c r="I8821" s="118" t="s">
        <v>29756</v>
      </c>
      <c r="J8821" s="118" t="s">
        <v>12903</v>
      </c>
    </row>
    <row r="8822" spans="1:10" ht="12.75">
      <c r="A8822" s="118" t="s">
        <v>1069</v>
      </c>
      <c r="B8822" s="118" t="s">
        <v>29759</v>
      </c>
      <c r="C8822" s="118" t="b">
        <v>0</v>
      </c>
      <c r="D8822" s="118" t="e">
        <f t="shared" ca="1" si="1"/>
        <v>#NAME?</v>
      </c>
      <c r="E8822" s="118" t="s">
        <v>29754</v>
      </c>
      <c r="F8822" s="118" t="s">
        <v>29760</v>
      </c>
      <c r="G8822" s="118"/>
      <c r="H8822" s="118" t="s">
        <v>4305</v>
      </c>
      <c r="I8822" s="118" t="s">
        <v>29756</v>
      </c>
      <c r="J8822" s="118" t="s">
        <v>12903</v>
      </c>
    </row>
    <row r="8823" spans="1:10" ht="12.75">
      <c r="A8823" s="118" t="s">
        <v>2226</v>
      </c>
      <c r="B8823" s="118" t="s">
        <v>29761</v>
      </c>
      <c r="C8823" s="118" t="b">
        <v>0</v>
      </c>
      <c r="D8823" s="118" t="e">
        <f t="shared" ca="1" si="1"/>
        <v>#NAME?</v>
      </c>
      <c r="E8823" s="118" t="s">
        <v>29754</v>
      </c>
      <c r="F8823" s="118" t="s">
        <v>29762</v>
      </c>
      <c r="G8823" s="118"/>
      <c r="H8823" s="118" t="s">
        <v>4305</v>
      </c>
      <c r="I8823" s="118" t="s">
        <v>29756</v>
      </c>
      <c r="J8823" s="118" t="s">
        <v>12903</v>
      </c>
    </row>
    <row r="8824" spans="1:10" ht="12.75">
      <c r="A8824" s="118" t="s">
        <v>989</v>
      </c>
      <c r="B8824" s="118" t="s">
        <v>29763</v>
      </c>
      <c r="C8824" s="118" t="b">
        <v>0</v>
      </c>
      <c r="D8824" s="118" t="e">
        <f t="shared" ca="1" si="1"/>
        <v>#NAME?</v>
      </c>
      <c r="E8824" s="118" t="s">
        <v>29764</v>
      </c>
      <c r="F8824" s="118" t="s">
        <v>29765</v>
      </c>
      <c r="G8824" s="118"/>
      <c r="H8824" s="118" t="s">
        <v>4831</v>
      </c>
      <c r="I8824" s="118" t="s">
        <v>14479</v>
      </c>
      <c r="J8824" s="118" t="s">
        <v>14480</v>
      </c>
    </row>
    <row r="8825" spans="1:10" ht="12.75">
      <c r="A8825" s="118" t="s">
        <v>836</v>
      </c>
      <c r="B8825" s="118" t="s">
        <v>29766</v>
      </c>
      <c r="C8825" s="118" t="b">
        <v>0</v>
      </c>
      <c r="D8825" s="118" t="e">
        <f t="shared" ca="1" si="1"/>
        <v>#NAME?</v>
      </c>
      <c r="E8825" s="118" t="s">
        <v>29764</v>
      </c>
      <c r="F8825" s="118" t="s">
        <v>29767</v>
      </c>
      <c r="G8825" s="118"/>
      <c r="H8825" s="118" t="s">
        <v>15701</v>
      </c>
      <c r="I8825" s="118" t="s">
        <v>14479</v>
      </c>
      <c r="J8825" s="118" t="s">
        <v>14480</v>
      </c>
    </row>
    <row r="8826" spans="1:10" ht="12.75">
      <c r="A8826" s="118" t="s">
        <v>2682</v>
      </c>
      <c r="B8826" s="118" t="s">
        <v>11641</v>
      </c>
      <c r="C8826" s="118" t="b">
        <v>0</v>
      </c>
      <c r="D8826" s="118" t="e">
        <f t="shared" ca="1" si="1"/>
        <v>#NAME?</v>
      </c>
      <c r="E8826" s="118" t="s">
        <v>29764</v>
      </c>
      <c r="F8826" s="118" t="s">
        <v>29768</v>
      </c>
      <c r="G8826" s="118"/>
      <c r="H8826" s="118" t="s">
        <v>15701</v>
      </c>
      <c r="I8826" s="118" t="s">
        <v>14479</v>
      </c>
      <c r="J8826" s="118" t="s">
        <v>14480</v>
      </c>
    </row>
    <row r="8827" spans="1:10" ht="12.75">
      <c r="A8827" s="118" t="s">
        <v>29769</v>
      </c>
      <c r="B8827" s="118" t="s">
        <v>11179</v>
      </c>
      <c r="C8827" s="118" t="b">
        <v>0</v>
      </c>
      <c r="D8827" s="118" t="e">
        <f t="shared" ca="1" si="1"/>
        <v>#NAME?</v>
      </c>
      <c r="E8827" s="118" t="s">
        <v>29764</v>
      </c>
      <c r="F8827" s="118" t="s">
        <v>29770</v>
      </c>
      <c r="G8827" s="118"/>
      <c r="H8827" s="118" t="s">
        <v>4831</v>
      </c>
      <c r="I8827" s="118" t="s">
        <v>14479</v>
      </c>
      <c r="J8827" s="118" t="s">
        <v>14480</v>
      </c>
    </row>
    <row r="8828" spans="1:10" ht="12.75">
      <c r="A8828" s="118" t="s">
        <v>873</v>
      </c>
      <c r="B8828" s="118" t="s">
        <v>29771</v>
      </c>
      <c r="C8828" s="118" t="b">
        <v>0</v>
      </c>
      <c r="D8828" s="118" t="e">
        <f t="shared" ca="1" si="1"/>
        <v>#NAME?</v>
      </c>
      <c r="E8828" s="118" t="s">
        <v>29772</v>
      </c>
      <c r="F8828" s="118" t="s">
        <v>29773</v>
      </c>
      <c r="G8828" s="118"/>
      <c r="H8828" s="118" t="s">
        <v>5279</v>
      </c>
      <c r="I8828" s="118" t="s">
        <v>12092</v>
      </c>
      <c r="J8828" s="118" t="s">
        <v>9660</v>
      </c>
    </row>
    <row r="8829" spans="1:10" ht="12.75">
      <c r="A8829" s="118" t="s">
        <v>1173</v>
      </c>
      <c r="B8829" s="118" t="s">
        <v>19797</v>
      </c>
      <c r="C8829" s="118" t="b">
        <v>0</v>
      </c>
      <c r="D8829" s="118" t="e">
        <f t="shared" ca="1" si="1"/>
        <v>#NAME?</v>
      </c>
      <c r="E8829" s="118" t="s">
        <v>29774</v>
      </c>
      <c r="F8829" s="118" t="s">
        <v>29775</v>
      </c>
      <c r="G8829" s="118"/>
      <c r="H8829" s="118" t="s">
        <v>4278</v>
      </c>
      <c r="I8829" s="118" t="s">
        <v>14583</v>
      </c>
      <c r="J8829" s="118" t="s">
        <v>10630</v>
      </c>
    </row>
    <row r="8830" spans="1:10" ht="12.75">
      <c r="A8830" s="118" t="s">
        <v>989</v>
      </c>
      <c r="B8830" s="118" t="s">
        <v>12886</v>
      </c>
      <c r="C8830" s="118" t="b">
        <v>0</v>
      </c>
      <c r="D8830" s="118" t="e">
        <f t="shared" ca="1" si="1"/>
        <v>#NAME?</v>
      </c>
      <c r="E8830" s="118" t="s">
        <v>29776</v>
      </c>
      <c r="F8830" s="118" t="s">
        <v>29777</v>
      </c>
      <c r="G8830" s="118"/>
      <c r="H8830" s="118" t="s">
        <v>4278</v>
      </c>
      <c r="I8830" s="118" t="s">
        <v>14516</v>
      </c>
      <c r="J8830" s="118" t="s">
        <v>7617</v>
      </c>
    </row>
    <row r="8831" spans="1:10" ht="12.75">
      <c r="A8831" s="118" t="s">
        <v>11430</v>
      </c>
      <c r="B8831" s="118" t="s">
        <v>26757</v>
      </c>
      <c r="C8831" s="118" t="b">
        <v>0</v>
      </c>
      <c r="D8831" s="118" t="e">
        <f t="shared" ca="1" si="1"/>
        <v>#NAME?</v>
      </c>
      <c r="E8831" s="118" t="s">
        <v>29776</v>
      </c>
      <c r="F8831" s="118" t="s">
        <v>29778</v>
      </c>
      <c r="G8831" s="118"/>
      <c r="H8831" s="118" t="s">
        <v>4831</v>
      </c>
      <c r="I8831" s="118" t="s">
        <v>14516</v>
      </c>
      <c r="J8831" s="118" t="s">
        <v>7617</v>
      </c>
    </row>
    <row r="8832" spans="1:10" ht="12.75">
      <c r="A8832" s="118" t="s">
        <v>1081</v>
      </c>
      <c r="B8832" s="118" t="s">
        <v>29779</v>
      </c>
      <c r="C8832" s="118" t="b">
        <v>0</v>
      </c>
      <c r="D8832" s="118" t="e">
        <f t="shared" ca="1" si="1"/>
        <v>#NAME?</v>
      </c>
      <c r="E8832" s="118" t="s">
        <v>29776</v>
      </c>
      <c r="F8832" s="118" t="s">
        <v>29780</v>
      </c>
      <c r="G8832" s="118"/>
      <c r="H8832" s="118" t="s">
        <v>5607</v>
      </c>
      <c r="I8832" s="118" t="s">
        <v>14516</v>
      </c>
      <c r="J8832" s="118" t="s">
        <v>7617</v>
      </c>
    </row>
    <row r="8833" spans="1:10" ht="12.75">
      <c r="A8833" s="118" t="s">
        <v>1903</v>
      </c>
      <c r="B8833" s="118" t="s">
        <v>10298</v>
      </c>
      <c r="C8833" s="118" t="b">
        <v>0</v>
      </c>
      <c r="D8833" s="118" t="e">
        <f t="shared" ca="1" si="1"/>
        <v>#NAME?</v>
      </c>
      <c r="E8833" s="118" t="s">
        <v>29776</v>
      </c>
      <c r="F8833" s="118" t="s">
        <v>29781</v>
      </c>
      <c r="G8833" s="118"/>
      <c r="H8833" s="118" t="s">
        <v>54</v>
      </c>
      <c r="I8833" s="118" t="s">
        <v>14516</v>
      </c>
      <c r="J8833" s="118" t="s">
        <v>7617</v>
      </c>
    </row>
    <row r="8834" spans="1:10" ht="12.75">
      <c r="A8834" s="118" t="s">
        <v>2135</v>
      </c>
      <c r="B8834" s="118" t="s">
        <v>963</v>
      </c>
      <c r="C8834" s="118" t="b">
        <v>0</v>
      </c>
      <c r="D8834" s="118" t="e">
        <f t="shared" ca="1" si="1"/>
        <v>#NAME?</v>
      </c>
      <c r="E8834" s="118" t="s">
        <v>29776</v>
      </c>
      <c r="F8834" s="118" t="s">
        <v>29782</v>
      </c>
      <c r="G8834" s="118"/>
      <c r="H8834" s="118" t="s">
        <v>15589</v>
      </c>
      <c r="I8834" s="118" t="s">
        <v>14516</v>
      </c>
      <c r="J8834" s="118" t="s">
        <v>7617</v>
      </c>
    </row>
    <row r="8835" spans="1:10" ht="12.75">
      <c r="A8835" s="118" t="s">
        <v>1069</v>
      </c>
      <c r="B8835" s="118" t="s">
        <v>29783</v>
      </c>
      <c r="C8835" s="118" t="b">
        <v>0</v>
      </c>
      <c r="D8835" s="118" t="e">
        <f t="shared" ca="1" si="1"/>
        <v>#NAME?</v>
      </c>
      <c r="E8835" s="118" t="s">
        <v>29784</v>
      </c>
      <c r="F8835" s="118" t="s">
        <v>29785</v>
      </c>
      <c r="G8835" s="118"/>
      <c r="H8835" s="118" t="s">
        <v>5064</v>
      </c>
      <c r="I8835" s="118" t="s">
        <v>13888</v>
      </c>
      <c r="J8835" s="118" t="s">
        <v>7591</v>
      </c>
    </row>
    <row r="8836" spans="1:10" ht="12.75">
      <c r="A8836" s="118" t="s">
        <v>969</v>
      </c>
      <c r="B8836" s="118" t="s">
        <v>29786</v>
      </c>
      <c r="C8836" s="118" t="b">
        <v>0</v>
      </c>
      <c r="D8836" s="118" t="e">
        <f t="shared" ca="1" si="1"/>
        <v>#NAME?</v>
      </c>
      <c r="E8836" s="118" t="s">
        <v>5629</v>
      </c>
      <c r="F8836" s="118" t="s">
        <v>29787</v>
      </c>
      <c r="G8836" s="118"/>
      <c r="H8836" s="118" t="s">
        <v>54</v>
      </c>
      <c r="I8836" s="118" t="s">
        <v>11196</v>
      </c>
      <c r="J8836" s="118" t="s">
        <v>8313</v>
      </c>
    </row>
    <row r="8837" spans="1:10" ht="12.75">
      <c r="A8837" s="118" t="s">
        <v>1666</v>
      </c>
      <c r="B8837" s="118" t="s">
        <v>14400</v>
      </c>
      <c r="C8837" s="118" t="b">
        <v>0</v>
      </c>
      <c r="D8837" s="118" t="e">
        <f t="shared" ca="1" si="1"/>
        <v>#NAME?</v>
      </c>
      <c r="E8837" s="118" t="s">
        <v>5629</v>
      </c>
      <c r="F8837" s="118" t="s">
        <v>29788</v>
      </c>
      <c r="G8837" s="118"/>
      <c r="H8837" s="118" t="s">
        <v>4305</v>
      </c>
      <c r="I8837" s="118" t="s">
        <v>11196</v>
      </c>
      <c r="J8837" s="118" t="s">
        <v>8313</v>
      </c>
    </row>
    <row r="8838" spans="1:10" ht="12.75">
      <c r="A8838" s="118" t="s">
        <v>29789</v>
      </c>
      <c r="B8838" s="118" t="s">
        <v>29790</v>
      </c>
      <c r="C8838" s="118" t="b">
        <v>0</v>
      </c>
      <c r="D8838" s="118" t="e">
        <f t="shared" ca="1" si="1"/>
        <v>#NAME?</v>
      </c>
      <c r="E8838" s="118" t="s">
        <v>5629</v>
      </c>
      <c r="F8838" s="118" t="s">
        <v>29791</v>
      </c>
      <c r="G8838" s="118"/>
      <c r="H8838" s="118" t="s">
        <v>54</v>
      </c>
      <c r="I8838" s="118" t="s">
        <v>11196</v>
      </c>
      <c r="J8838" s="118" t="s">
        <v>8313</v>
      </c>
    </row>
    <row r="8839" spans="1:10" ht="12.75">
      <c r="A8839" s="118" t="s">
        <v>8575</v>
      </c>
      <c r="B8839" s="118" t="s">
        <v>28101</v>
      </c>
      <c r="C8839" s="118" t="b">
        <v>0</v>
      </c>
      <c r="D8839" s="118" t="e">
        <f t="shared" ca="1" si="1"/>
        <v>#NAME?</v>
      </c>
      <c r="E8839" s="118" t="s">
        <v>5629</v>
      </c>
      <c r="F8839" s="118" t="s">
        <v>29792</v>
      </c>
      <c r="G8839" s="118"/>
      <c r="H8839" s="118" t="s">
        <v>54</v>
      </c>
      <c r="I8839" s="118" t="s">
        <v>11196</v>
      </c>
      <c r="J8839" s="118" t="s">
        <v>8313</v>
      </c>
    </row>
    <row r="8840" spans="1:10" ht="12.75">
      <c r="A8840" s="118" t="s">
        <v>29793</v>
      </c>
      <c r="B8840" s="118" t="s">
        <v>29794</v>
      </c>
      <c r="C8840" s="118" t="b">
        <v>0</v>
      </c>
      <c r="D8840" s="118" t="e">
        <f t="shared" ca="1" si="1"/>
        <v>#NAME?</v>
      </c>
      <c r="E8840" s="118" t="s">
        <v>5629</v>
      </c>
      <c r="F8840" s="118" t="s">
        <v>29795</v>
      </c>
      <c r="G8840" s="118"/>
      <c r="H8840" s="118" t="s">
        <v>4305</v>
      </c>
      <c r="I8840" s="118" t="s">
        <v>8136</v>
      </c>
      <c r="J8840" s="118" t="s">
        <v>7622</v>
      </c>
    </row>
    <row r="8841" spans="1:10" ht="12.75">
      <c r="A8841" s="118" t="s">
        <v>1969</v>
      </c>
      <c r="B8841" s="118" t="s">
        <v>29796</v>
      </c>
      <c r="C8841" s="118" t="b">
        <v>0</v>
      </c>
      <c r="D8841" s="118" t="e">
        <f t="shared" ca="1" si="1"/>
        <v>#NAME?</v>
      </c>
      <c r="E8841" s="118" t="s">
        <v>5629</v>
      </c>
      <c r="F8841" s="118" t="s">
        <v>29797</v>
      </c>
      <c r="G8841" s="118"/>
      <c r="H8841" s="118" t="s">
        <v>4305</v>
      </c>
      <c r="I8841" s="118" t="s">
        <v>11196</v>
      </c>
      <c r="J8841" s="118" t="s">
        <v>8313</v>
      </c>
    </row>
    <row r="8842" spans="1:10" ht="12.75">
      <c r="A8842" s="118" t="s">
        <v>1340</v>
      </c>
      <c r="B8842" s="118" t="s">
        <v>29798</v>
      </c>
      <c r="C8842" s="118" t="b">
        <v>0</v>
      </c>
      <c r="D8842" s="118" t="e">
        <f t="shared" ca="1" si="1"/>
        <v>#NAME?</v>
      </c>
      <c r="E8842" s="118" t="s">
        <v>5629</v>
      </c>
      <c r="F8842" s="118" t="s">
        <v>29799</v>
      </c>
      <c r="G8842" s="118"/>
      <c r="H8842" s="118" t="s">
        <v>54</v>
      </c>
      <c r="I8842" s="118" t="s">
        <v>8136</v>
      </c>
      <c r="J8842" s="118" t="s">
        <v>7622</v>
      </c>
    </row>
    <row r="8843" spans="1:10" ht="12.75">
      <c r="A8843" s="118" t="s">
        <v>836</v>
      </c>
      <c r="B8843" s="118" t="s">
        <v>12178</v>
      </c>
      <c r="C8843" s="118" t="b">
        <v>0</v>
      </c>
      <c r="D8843" s="118" t="e">
        <f t="shared" ca="1" si="1"/>
        <v>#NAME?</v>
      </c>
      <c r="E8843" s="118" t="s">
        <v>5629</v>
      </c>
      <c r="F8843" s="118" t="s">
        <v>29800</v>
      </c>
      <c r="G8843" s="118"/>
      <c r="H8843" s="118" t="s">
        <v>4305</v>
      </c>
      <c r="I8843" s="118" t="s">
        <v>11196</v>
      </c>
      <c r="J8843" s="118" t="s">
        <v>8313</v>
      </c>
    </row>
    <row r="8844" spans="1:10" ht="12.75">
      <c r="A8844" s="118" t="s">
        <v>10467</v>
      </c>
      <c r="B8844" s="118" t="s">
        <v>29801</v>
      </c>
      <c r="C8844" s="118" t="b">
        <v>0</v>
      </c>
      <c r="D8844" s="118" t="e">
        <f t="shared" ca="1" si="1"/>
        <v>#NAME?</v>
      </c>
      <c r="E8844" s="118" t="s">
        <v>5629</v>
      </c>
      <c r="F8844" s="118" t="s">
        <v>29802</v>
      </c>
      <c r="G8844" s="118"/>
      <c r="H8844" s="118" t="s">
        <v>4305</v>
      </c>
      <c r="I8844" s="118" t="s">
        <v>8136</v>
      </c>
      <c r="J8844" s="118" t="s">
        <v>7622</v>
      </c>
    </row>
    <row r="8845" spans="1:10" ht="12.75">
      <c r="A8845" s="118" t="s">
        <v>1903</v>
      </c>
      <c r="B8845" s="118" t="s">
        <v>29803</v>
      </c>
      <c r="C8845" s="118" t="b">
        <v>0</v>
      </c>
      <c r="D8845" s="118" t="e">
        <f t="shared" ca="1" si="1"/>
        <v>#NAME?</v>
      </c>
      <c r="E8845" s="118" t="s">
        <v>5629</v>
      </c>
      <c r="F8845" s="118" t="s">
        <v>29804</v>
      </c>
      <c r="G8845" s="118"/>
      <c r="H8845" s="118" t="s">
        <v>4305</v>
      </c>
      <c r="I8845" s="118" t="s">
        <v>11196</v>
      </c>
      <c r="J8845" s="118" t="s">
        <v>8313</v>
      </c>
    </row>
    <row r="8846" spans="1:10" ht="12.75">
      <c r="A8846" s="118" t="s">
        <v>873</v>
      </c>
      <c r="B8846" s="118" t="s">
        <v>11162</v>
      </c>
      <c r="C8846" s="118" t="b">
        <v>0</v>
      </c>
      <c r="D8846" s="118" t="e">
        <f t="shared" ca="1" si="1"/>
        <v>#NAME?</v>
      </c>
      <c r="E8846" s="118" t="s">
        <v>5629</v>
      </c>
      <c r="F8846" s="118" t="s">
        <v>29805</v>
      </c>
      <c r="G8846" s="118"/>
      <c r="H8846" s="118" t="s">
        <v>54</v>
      </c>
      <c r="I8846" s="118" t="s">
        <v>8136</v>
      </c>
      <c r="J8846" s="118" t="s">
        <v>7622</v>
      </c>
    </row>
    <row r="8847" spans="1:10" ht="12.75">
      <c r="A8847" s="118" t="s">
        <v>1484</v>
      </c>
      <c r="B8847" s="118" t="s">
        <v>29806</v>
      </c>
      <c r="C8847" s="118" t="b">
        <v>0</v>
      </c>
      <c r="D8847" s="118" t="e">
        <f t="shared" ca="1" si="1"/>
        <v>#NAME?</v>
      </c>
      <c r="E8847" s="118" t="s">
        <v>5629</v>
      </c>
      <c r="F8847" s="118" t="s">
        <v>29807</v>
      </c>
      <c r="G8847" s="118"/>
      <c r="H8847" s="118" t="s">
        <v>5584</v>
      </c>
      <c r="I8847" s="118" t="s">
        <v>11196</v>
      </c>
      <c r="J8847" s="118" t="s">
        <v>8313</v>
      </c>
    </row>
    <row r="8848" spans="1:10" ht="12.75">
      <c r="A8848" s="118" t="s">
        <v>1484</v>
      </c>
      <c r="B8848" s="118" t="s">
        <v>29808</v>
      </c>
      <c r="C8848" s="118" t="b">
        <v>0</v>
      </c>
      <c r="D8848" s="118" t="e">
        <f t="shared" ca="1" si="1"/>
        <v>#NAME?</v>
      </c>
      <c r="E8848" s="118" t="s">
        <v>5629</v>
      </c>
      <c r="F8848" s="118" t="s">
        <v>29809</v>
      </c>
      <c r="G8848" s="118"/>
      <c r="H8848" s="118" t="s">
        <v>4305</v>
      </c>
      <c r="I8848" s="118" t="s">
        <v>8136</v>
      </c>
      <c r="J8848" s="118" t="s">
        <v>7622</v>
      </c>
    </row>
    <row r="8849" spans="1:10" ht="12.75">
      <c r="A8849" s="118" t="s">
        <v>16727</v>
      </c>
      <c r="B8849" s="118" t="s">
        <v>25938</v>
      </c>
      <c r="C8849" s="118" t="b">
        <v>0</v>
      </c>
      <c r="D8849" s="118" t="e">
        <f t="shared" ca="1" si="1"/>
        <v>#NAME?</v>
      </c>
      <c r="E8849" s="118" t="s">
        <v>5629</v>
      </c>
      <c r="F8849" s="118" t="s">
        <v>29810</v>
      </c>
      <c r="G8849" s="118"/>
      <c r="H8849" s="118" t="s">
        <v>4305</v>
      </c>
      <c r="I8849" s="118" t="s">
        <v>8136</v>
      </c>
      <c r="J8849" s="118" t="s">
        <v>7622</v>
      </c>
    </row>
    <row r="8850" spans="1:10" ht="12.75">
      <c r="A8850" s="118" t="s">
        <v>1069</v>
      </c>
      <c r="B8850" s="118" t="s">
        <v>18795</v>
      </c>
      <c r="C8850" s="118" t="b">
        <v>0</v>
      </c>
      <c r="D8850" s="118" t="e">
        <f t="shared" ca="1" si="1"/>
        <v>#NAME?</v>
      </c>
      <c r="E8850" s="118" t="s">
        <v>5629</v>
      </c>
      <c r="F8850" s="118" t="s">
        <v>29811</v>
      </c>
      <c r="G8850" s="118"/>
      <c r="H8850" s="118" t="s">
        <v>54</v>
      </c>
      <c r="I8850" s="118" t="s">
        <v>8136</v>
      </c>
      <c r="J8850" s="118" t="s">
        <v>7622</v>
      </c>
    </row>
    <row r="8851" spans="1:10" ht="12.75">
      <c r="A8851" s="118" t="s">
        <v>2057</v>
      </c>
      <c r="B8851" s="118" t="s">
        <v>29812</v>
      </c>
      <c r="C8851" s="118" t="b">
        <v>0</v>
      </c>
      <c r="D8851" s="118" t="e">
        <f t="shared" ca="1" si="1"/>
        <v>#NAME?</v>
      </c>
      <c r="E8851" s="118" t="s">
        <v>5629</v>
      </c>
      <c r="F8851" s="118" t="s">
        <v>29813</v>
      </c>
      <c r="G8851" s="118"/>
      <c r="H8851" s="118" t="s">
        <v>4305</v>
      </c>
      <c r="I8851" s="118" t="s">
        <v>11196</v>
      </c>
      <c r="J8851" s="118" t="s">
        <v>8313</v>
      </c>
    </row>
    <row r="8852" spans="1:10" ht="12.75">
      <c r="A8852" s="118" t="s">
        <v>2135</v>
      </c>
      <c r="B8852" s="118" t="s">
        <v>29814</v>
      </c>
      <c r="C8852" s="118" t="b">
        <v>0</v>
      </c>
      <c r="D8852" s="118" t="e">
        <f t="shared" ca="1" si="1"/>
        <v>#NAME?</v>
      </c>
      <c r="E8852" s="118" t="s">
        <v>5629</v>
      </c>
      <c r="F8852" s="118" t="s">
        <v>29815</v>
      </c>
      <c r="G8852" s="118"/>
      <c r="H8852" s="118" t="s">
        <v>4305</v>
      </c>
      <c r="I8852" s="118" t="s">
        <v>8136</v>
      </c>
      <c r="J8852" s="118" t="s">
        <v>7622</v>
      </c>
    </row>
    <row r="8853" spans="1:10" ht="12.75">
      <c r="A8853" s="118" t="s">
        <v>26393</v>
      </c>
      <c r="B8853" s="118" t="s">
        <v>8006</v>
      </c>
      <c r="C8853" s="118" t="b">
        <v>0</v>
      </c>
      <c r="D8853" s="118" t="e">
        <f t="shared" ca="1" si="1"/>
        <v>#NAME?</v>
      </c>
      <c r="E8853" s="118" t="s">
        <v>5629</v>
      </c>
      <c r="F8853" s="118" t="s">
        <v>29816</v>
      </c>
      <c r="G8853" s="118"/>
      <c r="H8853" s="118" t="s">
        <v>54</v>
      </c>
      <c r="I8853" s="118" t="s">
        <v>11196</v>
      </c>
      <c r="J8853" s="118" t="s">
        <v>8313</v>
      </c>
    </row>
    <row r="8854" spans="1:10" ht="12.75">
      <c r="A8854" s="118" t="s">
        <v>10968</v>
      </c>
      <c r="B8854" s="118" t="s">
        <v>21472</v>
      </c>
      <c r="C8854" s="118" t="b">
        <v>0</v>
      </c>
      <c r="D8854" s="118" t="e">
        <f t="shared" ca="1" si="1"/>
        <v>#NAME?</v>
      </c>
      <c r="E8854" s="118" t="s">
        <v>5629</v>
      </c>
      <c r="F8854" s="118" t="s">
        <v>29817</v>
      </c>
      <c r="G8854" s="118"/>
      <c r="H8854" s="118" t="s">
        <v>4305</v>
      </c>
      <c r="I8854" s="118" t="s">
        <v>11196</v>
      </c>
      <c r="J8854" s="118" t="s">
        <v>8313</v>
      </c>
    </row>
    <row r="8855" spans="1:10" ht="12.75">
      <c r="A8855" s="118" t="s">
        <v>14564</v>
      </c>
      <c r="B8855" s="118" t="s">
        <v>16188</v>
      </c>
      <c r="C8855" s="118" t="b">
        <v>0</v>
      </c>
      <c r="D8855" s="118" t="e">
        <f t="shared" ca="1" si="1"/>
        <v>#NAME?</v>
      </c>
      <c r="E8855" s="118" t="s">
        <v>29818</v>
      </c>
      <c r="F8855" s="118" t="s">
        <v>29819</v>
      </c>
      <c r="G8855" s="118"/>
      <c r="H8855" s="118" t="s">
        <v>4831</v>
      </c>
      <c r="I8855" s="118" t="s">
        <v>10521</v>
      </c>
      <c r="J8855" s="118"/>
    </row>
    <row r="8856" spans="1:10" ht="12.75">
      <c r="A8856" s="118" t="s">
        <v>17016</v>
      </c>
      <c r="B8856" s="118" t="s">
        <v>8138</v>
      </c>
      <c r="C8856" s="118" t="b">
        <v>0</v>
      </c>
      <c r="D8856" s="118" t="e">
        <f t="shared" ca="1" si="1"/>
        <v>#NAME?</v>
      </c>
      <c r="E8856" s="118" t="s">
        <v>29818</v>
      </c>
      <c r="F8856" s="118" t="s">
        <v>29820</v>
      </c>
      <c r="G8856" s="118"/>
      <c r="H8856" s="118" t="s">
        <v>6069</v>
      </c>
      <c r="I8856" s="118" t="s">
        <v>8883</v>
      </c>
      <c r="J8856" s="118"/>
    </row>
    <row r="8857" spans="1:10" ht="12.75">
      <c r="A8857" s="118" t="s">
        <v>29821</v>
      </c>
      <c r="B8857" s="118" t="s">
        <v>16188</v>
      </c>
      <c r="C8857" s="118" t="b">
        <v>0</v>
      </c>
      <c r="D8857" s="118" t="e">
        <f t="shared" ca="1" si="1"/>
        <v>#NAME?</v>
      </c>
      <c r="E8857" s="118" t="s">
        <v>29818</v>
      </c>
      <c r="F8857" s="118" t="s">
        <v>29822</v>
      </c>
      <c r="G8857" s="118"/>
      <c r="H8857" s="118" t="s">
        <v>4276</v>
      </c>
      <c r="I8857" s="118" t="s">
        <v>10521</v>
      </c>
      <c r="J8857" s="118"/>
    </row>
    <row r="8858" spans="1:10" ht="12.75">
      <c r="A8858" s="118" t="s">
        <v>29823</v>
      </c>
      <c r="B8858" s="118" t="s">
        <v>29824</v>
      </c>
      <c r="C8858" s="118" t="b">
        <v>0</v>
      </c>
      <c r="D8858" s="118" t="e">
        <f t="shared" ca="1" si="1"/>
        <v>#NAME?</v>
      </c>
      <c r="E8858" s="118" t="s">
        <v>29825</v>
      </c>
      <c r="F8858" s="118" t="s">
        <v>29826</v>
      </c>
      <c r="G8858" s="118"/>
      <c r="H8858" s="118" t="s">
        <v>8656</v>
      </c>
      <c r="I8858" s="118" t="s">
        <v>8050</v>
      </c>
      <c r="J8858" s="118"/>
    </row>
    <row r="8859" spans="1:10" ht="12.75">
      <c r="A8859" s="118" t="s">
        <v>902</v>
      </c>
      <c r="B8859" s="118" t="s">
        <v>11279</v>
      </c>
      <c r="C8859" s="118" t="b">
        <v>0</v>
      </c>
      <c r="D8859" s="118" t="e">
        <f t="shared" ca="1" si="1"/>
        <v>#NAME?</v>
      </c>
      <c r="E8859" s="118" t="s">
        <v>29825</v>
      </c>
      <c r="F8859" s="118" t="s">
        <v>29827</v>
      </c>
      <c r="G8859" s="118"/>
      <c r="H8859" s="118" t="s">
        <v>5264</v>
      </c>
      <c r="I8859" s="118" t="s">
        <v>11777</v>
      </c>
      <c r="J8859" s="118"/>
    </row>
    <row r="8860" spans="1:10" ht="12.75">
      <c r="A8860" s="118" t="s">
        <v>13081</v>
      </c>
      <c r="B8860" s="118" t="s">
        <v>23712</v>
      </c>
      <c r="C8860" s="118" t="b">
        <v>0</v>
      </c>
      <c r="D8860" s="118" t="e">
        <f t="shared" ca="1" si="1"/>
        <v>#NAME?</v>
      </c>
      <c r="E8860" s="118" t="s">
        <v>29825</v>
      </c>
      <c r="F8860" s="118" t="s">
        <v>29828</v>
      </c>
      <c r="G8860" s="118"/>
      <c r="H8860" s="118" t="s">
        <v>15098</v>
      </c>
      <c r="I8860" s="118" t="s">
        <v>8050</v>
      </c>
      <c r="J8860" s="118"/>
    </row>
    <row r="8861" spans="1:10" ht="12.75">
      <c r="A8861" s="118" t="s">
        <v>8255</v>
      </c>
      <c r="B8861" s="118" t="s">
        <v>29829</v>
      </c>
      <c r="C8861" s="118" t="b">
        <v>0</v>
      </c>
      <c r="D8861" s="118" t="e">
        <f t="shared" ca="1" si="1"/>
        <v>#NAME?</v>
      </c>
      <c r="E8861" s="118" t="s">
        <v>29825</v>
      </c>
      <c r="F8861" s="118" t="s">
        <v>29830</v>
      </c>
      <c r="G8861" s="118"/>
      <c r="H8861" s="118" t="s">
        <v>15098</v>
      </c>
      <c r="I8861" s="118" t="s">
        <v>11777</v>
      </c>
      <c r="J8861" s="118"/>
    </row>
    <row r="8862" spans="1:10" ht="12.75">
      <c r="A8862" s="118" t="s">
        <v>29831</v>
      </c>
      <c r="B8862" s="118" t="s">
        <v>29832</v>
      </c>
      <c r="C8862" s="118" t="b">
        <v>0</v>
      </c>
      <c r="D8862" s="118" t="e">
        <f t="shared" ca="1" si="1"/>
        <v>#NAME?</v>
      </c>
      <c r="E8862" s="118" t="s">
        <v>29825</v>
      </c>
      <c r="F8862" s="118" t="s">
        <v>29833</v>
      </c>
      <c r="G8862" s="118"/>
      <c r="H8862" s="118" t="s">
        <v>5273</v>
      </c>
      <c r="I8862" s="118" t="s">
        <v>8050</v>
      </c>
      <c r="J8862" s="118"/>
    </row>
    <row r="8863" spans="1:10" ht="12.75">
      <c r="A8863" s="118" t="s">
        <v>8067</v>
      </c>
      <c r="B8863" s="118" t="s">
        <v>1118</v>
      </c>
      <c r="C8863" s="118" t="b">
        <v>0</v>
      </c>
      <c r="D8863" s="118" t="e">
        <f t="shared" ca="1" si="1"/>
        <v>#NAME?</v>
      </c>
      <c r="E8863" s="118" t="s">
        <v>29825</v>
      </c>
      <c r="F8863" s="118" t="s">
        <v>29834</v>
      </c>
      <c r="G8863" s="118"/>
      <c r="H8863" s="118" t="s">
        <v>5273</v>
      </c>
      <c r="I8863" s="118" t="s">
        <v>8050</v>
      </c>
      <c r="J8863" s="118"/>
    </row>
    <row r="8864" spans="1:10" ht="12.75">
      <c r="A8864" s="118" t="s">
        <v>22817</v>
      </c>
      <c r="B8864" s="118" t="s">
        <v>29835</v>
      </c>
      <c r="C8864" s="118" t="b">
        <v>0</v>
      </c>
      <c r="D8864" s="118" t="e">
        <f t="shared" ca="1" si="1"/>
        <v>#NAME?</v>
      </c>
      <c r="E8864" s="118" t="s">
        <v>29836</v>
      </c>
      <c r="F8864" s="118" t="s">
        <v>29837</v>
      </c>
      <c r="G8864" s="118"/>
      <c r="H8864" s="118" t="s">
        <v>5209</v>
      </c>
      <c r="I8864" s="118" t="s">
        <v>10284</v>
      </c>
      <c r="J8864" s="118" t="s">
        <v>9660</v>
      </c>
    </row>
    <row r="8865" spans="1:10" ht="12.75">
      <c r="A8865" s="118" t="s">
        <v>2013</v>
      </c>
      <c r="B8865" s="118" t="s">
        <v>29838</v>
      </c>
      <c r="C8865" s="118" t="b">
        <v>0</v>
      </c>
      <c r="D8865" s="118" t="e">
        <f t="shared" ca="1" si="1"/>
        <v>#NAME?</v>
      </c>
      <c r="E8865" s="118" t="s">
        <v>29839</v>
      </c>
      <c r="F8865" s="118" t="s">
        <v>29840</v>
      </c>
      <c r="G8865" s="118"/>
      <c r="H8865" s="118" t="s">
        <v>4278</v>
      </c>
      <c r="I8865" s="118" t="s">
        <v>7820</v>
      </c>
      <c r="J8865" s="118" t="s">
        <v>7820</v>
      </c>
    </row>
    <row r="8866" spans="1:10" ht="12.75">
      <c r="A8866" s="118" t="s">
        <v>8889</v>
      </c>
      <c r="B8866" s="118" t="s">
        <v>29841</v>
      </c>
      <c r="C8866" s="118" t="b">
        <v>0</v>
      </c>
      <c r="D8866" s="118" t="e">
        <f t="shared" ca="1" si="1"/>
        <v>#NAME?</v>
      </c>
      <c r="E8866" s="118" t="s">
        <v>29842</v>
      </c>
      <c r="F8866" s="118" t="s">
        <v>29843</v>
      </c>
      <c r="G8866" s="118"/>
      <c r="H8866" s="118" t="s">
        <v>4305</v>
      </c>
      <c r="I8866" s="118" t="s">
        <v>7590</v>
      </c>
      <c r="J8866" s="118" t="s">
        <v>7591</v>
      </c>
    </row>
    <row r="8867" spans="1:10" ht="12.75">
      <c r="A8867" s="118" t="s">
        <v>853</v>
      </c>
      <c r="B8867" s="118" t="s">
        <v>29844</v>
      </c>
      <c r="C8867" s="118" t="b">
        <v>0</v>
      </c>
      <c r="D8867" s="118" t="e">
        <f t="shared" ca="1" si="1"/>
        <v>#NAME?</v>
      </c>
      <c r="E8867" s="118" t="s">
        <v>29842</v>
      </c>
      <c r="F8867" s="118" t="s">
        <v>29845</v>
      </c>
      <c r="G8867" s="118"/>
      <c r="H8867" s="118" t="s">
        <v>5607</v>
      </c>
      <c r="I8867" s="118" t="s">
        <v>7590</v>
      </c>
      <c r="J8867" s="118" t="s">
        <v>7591</v>
      </c>
    </row>
    <row r="8868" spans="1:10" ht="12.75">
      <c r="A8868" s="118" t="s">
        <v>798</v>
      </c>
      <c r="B8868" s="118" t="s">
        <v>29846</v>
      </c>
      <c r="C8868" s="118" t="b">
        <v>0</v>
      </c>
      <c r="D8868" s="118" t="e">
        <f t="shared" ca="1" si="1"/>
        <v>#NAME?</v>
      </c>
      <c r="E8868" s="118" t="s">
        <v>29842</v>
      </c>
      <c r="F8868" s="118" t="s">
        <v>29847</v>
      </c>
      <c r="G8868" s="118"/>
      <c r="H8868" s="118" t="s">
        <v>5584</v>
      </c>
      <c r="I8868" s="118" t="s">
        <v>7590</v>
      </c>
      <c r="J8868" s="118" t="s">
        <v>7591</v>
      </c>
    </row>
    <row r="8869" spans="1:10" ht="12.75">
      <c r="A8869" s="118" t="s">
        <v>7996</v>
      </c>
      <c r="B8869" s="118" t="s">
        <v>9679</v>
      </c>
      <c r="C8869" s="118" t="b">
        <v>0</v>
      </c>
      <c r="D8869" s="118" t="e">
        <f t="shared" ca="1" si="1"/>
        <v>#NAME?</v>
      </c>
      <c r="E8869" s="118" t="s">
        <v>29842</v>
      </c>
      <c r="F8869" s="118" t="s">
        <v>29848</v>
      </c>
      <c r="G8869" s="118"/>
      <c r="H8869" s="118" t="s">
        <v>4485</v>
      </c>
      <c r="I8869" s="118" t="s">
        <v>7590</v>
      </c>
      <c r="J8869" s="118" t="s">
        <v>7591</v>
      </c>
    </row>
    <row r="8870" spans="1:10" ht="12.75">
      <c r="A8870" s="118" t="s">
        <v>882</v>
      </c>
      <c r="B8870" s="118" t="s">
        <v>29849</v>
      </c>
      <c r="C8870" s="118" t="b">
        <v>0</v>
      </c>
      <c r="D8870" s="118" t="e">
        <f t="shared" ca="1" si="1"/>
        <v>#NAME?</v>
      </c>
      <c r="E8870" s="118" t="s">
        <v>29842</v>
      </c>
      <c r="F8870" s="118" t="s">
        <v>29850</v>
      </c>
      <c r="G8870" s="118"/>
      <c r="H8870" s="118" t="s">
        <v>5607</v>
      </c>
      <c r="I8870" s="118" t="s">
        <v>7590</v>
      </c>
      <c r="J8870" s="118" t="s">
        <v>7591</v>
      </c>
    </row>
    <row r="8871" spans="1:10" ht="12.75">
      <c r="A8871" s="118" t="s">
        <v>882</v>
      </c>
      <c r="B8871" s="118" t="s">
        <v>29851</v>
      </c>
      <c r="C8871" s="118" t="b">
        <v>0</v>
      </c>
      <c r="D8871" s="118" t="e">
        <f t="shared" ca="1" si="1"/>
        <v>#NAME?</v>
      </c>
      <c r="E8871" s="118" t="s">
        <v>29842</v>
      </c>
      <c r="F8871" s="118" t="s">
        <v>29852</v>
      </c>
      <c r="G8871" s="118"/>
      <c r="H8871" s="118" t="s">
        <v>4831</v>
      </c>
      <c r="I8871" s="118" t="s">
        <v>7590</v>
      </c>
      <c r="J8871" s="118" t="s">
        <v>7591</v>
      </c>
    </row>
    <row r="8872" spans="1:10" ht="12.75">
      <c r="A8872" s="118" t="s">
        <v>29853</v>
      </c>
      <c r="B8872" s="118" t="s">
        <v>2019</v>
      </c>
      <c r="C8872" s="118" t="b">
        <v>0</v>
      </c>
      <c r="D8872" s="118" t="e">
        <f t="shared" ca="1" si="1"/>
        <v>#NAME?</v>
      </c>
      <c r="E8872" s="118" t="s">
        <v>29842</v>
      </c>
      <c r="F8872" s="118" t="s">
        <v>29854</v>
      </c>
      <c r="G8872" s="118"/>
      <c r="H8872" s="118" t="s">
        <v>29855</v>
      </c>
      <c r="I8872" s="118" t="s">
        <v>7590</v>
      </c>
      <c r="J8872" s="118" t="s">
        <v>7591</v>
      </c>
    </row>
    <row r="8873" spans="1:10" ht="12.75">
      <c r="A8873" s="118" t="s">
        <v>12446</v>
      </c>
      <c r="B8873" s="118" t="s">
        <v>17136</v>
      </c>
      <c r="C8873" s="118" t="b">
        <v>0</v>
      </c>
      <c r="D8873" s="118" t="e">
        <f t="shared" ca="1" si="1"/>
        <v>#NAME?</v>
      </c>
      <c r="E8873" s="118" t="s">
        <v>29842</v>
      </c>
      <c r="F8873" s="118" t="s">
        <v>29856</v>
      </c>
      <c r="G8873" s="118"/>
      <c r="H8873" s="118" t="s">
        <v>11885</v>
      </c>
      <c r="I8873" s="118" t="s">
        <v>7590</v>
      </c>
      <c r="J8873" s="118" t="s">
        <v>7591</v>
      </c>
    </row>
    <row r="8874" spans="1:10" ht="12.75">
      <c r="A8874" s="118" t="s">
        <v>10478</v>
      </c>
      <c r="B8874" s="118" t="s">
        <v>29857</v>
      </c>
      <c r="C8874" s="118" t="b">
        <v>0</v>
      </c>
      <c r="D8874" s="118" t="e">
        <f t="shared" ca="1" si="1"/>
        <v>#NAME?</v>
      </c>
      <c r="E8874" s="118" t="s">
        <v>29858</v>
      </c>
      <c r="F8874" s="118" t="s">
        <v>29859</v>
      </c>
      <c r="G8874" s="118"/>
      <c r="H8874" s="118" t="s">
        <v>29860</v>
      </c>
      <c r="I8874" s="118" t="s">
        <v>29861</v>
      </c>
      <c r="J8874" s="118" t="s">
        <v>12582</v>
      </c>
    </row>
    <row r="8875" spans="1:10" ht="12.75">
      <c r="A8875" s="118" t="s">
        <v>2648</v>
      </c>
      <c r="B8875" s="118" t="s">
        <v>29862</v>
      </c>
      <c r="C8875" s="118" t="b">
        <v>0</v>
      </c>
      <c r="D8875" s="118" t="e">
        <f t="shared" ca="1" si="1"/>
        <v>#NAME?</v>
      </c>
      <c r="E8875" s="118" t="s">
        <v>29863</v>
      </c>
      <c r="F8875" s="118" t="s">
        <v>29864</v>
      </c>
      <c r="G8875" s="118"/>
      <c r="H8875" s="118" t="s">
        <v>7611</v>
      </c>
      <c r="I8875" s="118" t="s">
        <v>7820</v>
      </c>
      <c r="J8875" s="118" t="s">
        <v>7820</v>
      </c>
    </row>
    <row r="8876" spans="1:10" ht="12.75">
      <c r="A8876" s="118" t="s">
        <v>8581</v>
      </c>
      <c r="B8876" s="118" t="s">
        <v>29865</v>
      </c>
      <c r="C8876" s="118" t="b">
        <v>0</v>
      </c>
      <c r="D8876" s="118" t="e">
        <f t="shared" ca="1" si="1"/>
        <v>#NAME?</v>
      </c>
      <c r="E8876" s="118" t="s">
        <v>29863</v>
      </c>
      <c r="F8876" s="118" t="s">
        <v>29866</v>
      </c>
      <c r="G8876" s="118"/>
      <c r="H8876" s="118" t="s">
        <v>29867</v>
      </c>
      <c r="I8876" s="118" t="s">
        <v>7820</v>
      </c>
      <c r="J8876" s="118" t="s">
        <v>7820</v>
      </c>
    </row>
    <row r="8877" spans="1:10" ht="12.75">
      <c r="A8877" s="118" t="s">
        <v>836</v>
      </c>
      <c r="B8877" s="118" t="s">
        <v>29868</v>
      </c>
      <c r="C8877" s="118" t="b">
        <v>0</v>
      </c>
      <c r="D8877" s="118" t="e">
        <f t="shared" ca="1" si="1"/>
        <v>#NAME?</v>
      </c>
      <c r="E8877" s="118" t="s">
        <v>29863</v>
      </c>
      <c r="F8877" s="118" t="s">
        <v>29869</v>
      </c>
      <c r="G8877" s="118"/>
      <c r="H8877" s="118" t="s">
        <v>8144</v>
      </c>
      <c r="I8877" s="118" t="s">
        <v>7820</v>
      </c>
      <c r="J8877" s="118" t="s">
        <v>7820</v>
      </c>
    </row>
    <row r="8878" spans="1:10" ht="12.75">
      <c r="A8878" s="118" t="s">
        <v>29870</v>
      </c>
      <c r="B8878" s="118" t="s">
        <v>29871</v>
      </c>
      <c r="C8878" s="118" t="b">
        <v>0</v>
      </c>
      <c r="D8878" s="118" t="e">
        <f t="shared" ca="1" si="1"/>
        <v>#NAME?</v>
      </c>
      <c r="E8878" s="118" t="s">
        <v>29863</v>
      </c>
      <c r="F8878" s="118" t="s">
        <v>29872</v>
      </c>
      <c r="G8878" s="118"/>
      <c r="H8878" s="118" t="s">
        <v>4276</v>
      </c>
      <c r="I8878" s="118" t="s">
        <v>12003</v>
      </c>
      <c r="J8878" s="118" t="s">
        <v>7622</v>
      </c>
    </row>
    <row r="8879" spans="1:10" ht="12.75">
      <c r="A8879" s="118" t="s">
        <v>7600</v>
      </c>
      <c r="B8879" s="118" t="s">
        <v>29873</v>
      </c>
      <c r="C8879" s="118" t="b">
        <v>0</v>
      </c>
      <c r="D8879" s="118" t="e">
        <f t="shared" ca="1" si="1"/>
        <v>#NAME?</v>
      </c>
      <c r="E8879" s="118" t="s">
        <v>29863</v>
      </c>
      <c r="F8879" s="118" t="s">
        <v>29874</v>
      </c>
      <c r="G8879" s="118"/>
      <c r="H8879" s="118" t="s">
        <v>4276</v>
      </c>
      <c r="I8879" s="118" t="s">
        <v>7820</v>
      </c>
      <c r="J8879" s="118" t="s">
        <v>7820</v>
      </c>
    </row>
    <row r="8880" spans="1:10" ht="12.75">
      <c r="A8880" s="118" t="s">
        <v>1544</v>
      </c>
      <c r="B8880" s="118" t="s">
        <v>29875</v>
      </c>
      <c r="C8880" s="118" t="b">
        <v>0</v>
      </c>
      <c r="D8880" s="118" t="e">
        <f t="shared" ca="1" si="1"/>
        <v>#NAME?</v>
      </c>
      <c r="E8880" s="118" t="s">
        <v>29863</v>
      </c>
      <c r="F8880" s="118" t="s">
        <v>29876</v>
      </c>
      <c r="G8880" s="118"/>
      <c r="H8880" s="118" t="s">
        <v>54</v>
      </c>
      <c r="I8880" s="118" t="s">
        <v>12003</v>
      </c>
      <c r="J8880" s="118" t="s">
        <v>7622</v>
      </c>
    </row>
    <row r="8881" spans="1:10" ht="12.75">
      <c r="A8881" s="118" t="s">
        <v>12004</v>
      </c>
      <c r="B8881" s="118" t="s">
        <v>29877</v>
      </c>
      <c r="C8881" s="118" t="b">
        <v>0</v>
      </c>
      <c r="D8881" s="118" t="e">
        <f t="shared" ca="1" si="1"/>
        <v>#NAME?</v>
      </c>
      <c r="E8881" s="118" t="s">
        <v>29863</v>
      </c>
      <c r="F8881" s="118" t="s">
        <v>29878</v>
      </c>
      <c r="G8881" s="118"/>
      <c r="H8881" s="118" t="s">
        <v>4276</v>
      </c>
      <c r="I8881" s="118" t="s">
        <v>7820</v>
      </c>
      <c r="J8881" s="118" t="s">
        <v>7820</v>
      </c>
    </row>
    <row r="8882" spans="1:10" ht="12.75">
      <c r="A8882" s="118" t="s">
        <v>10793</v>
      </c>
      <c r="B8882" s="118" t="s">
        <v>831</v>
      </c>
      <c r="C8882" s="118" t="b">
        <v>0</v>
      </c>
      <c r="D8882" s="118" t="e">
        <f t="shared" ca="1" si="1"/>
        <v>#NAME?</v>
      </c>
      <c r="E8882" s="118" t="s">
        <v>29863</v>
      </c>
      <c r="F8882" s="118" t="s">
        <v>29879</v>
      </c>
      <c r="G8882" s="118"/>
      <c r="H8882" s="118" t="s">
        <v>4276</v>
      </c>
      <c r="I8882" s="118" t="s">
        <v>7820</v>
      </c>
      <c r="J8882" s="118" t="s">
        <v>7820</v>
      </c>
    </row>
    <row r="8883" spans="1:10" ht="12.75">
      <c r="A8883" s="118" t="s">
        <v>14312</v>
      </c>
      <c r="B8883" s="118" t="s">
        <v>29880</v>
      </c>
      <c r="C8883" s="118" t="b">
        <v>0</v>
      </c>
      <c r="D8883" s="118" t="e">
        <f t="shared" ca="1" si="1"/>
        <v>#NAME?</v>
      </c>
      <c r="E8883" s="118" t="s">
        <v>29863</v>
      </c>
      <c r="F8883" s="118" t="s">
        <v>29881</v>
      </c>
      <c r="G8883" s="118"/>
      <c r="H8883" s="118" t="s">
        <v>4276</v>
      </c>
      <c r="I8883" s="118" t="s">
        <v>12003</v>
      </c>
      <c r="J8883" s="118" t="s">
        <v>7622</v>
      </c>
    </row>
    <row r="8884" spans="1:10" ht="12.75">
      <c r="A8884" s="118" t="s">
        <v>798</v>
      </c>
      <c r="B8884" s="118" t="s">
        <v>11162</v>
      </c>
      <c r="C8884" s="118" t="b">
        <v>0</v>
      </c>
      <c r="D8884" s="118" t="e">
        <f t="shared" ca="1" si="1"/>
        <v>#NAME?</v>
      </c>
      <c r="E8884" s="118" t="s">
        <v>29882</v>
      </c>
      <c r="F8884" s="118" t="s">
        <v>29883</v>
      </c>
      <c r="G8884" s="118"/>
      <c r="H8884" s="118" t="s">
        <v>4551</v>
      </c>
      <c r="I8884" s="118" t="s">
        <v>8726</v>
      </c>
      <c r="J8884" s="127" t="s">
        <v>8740</v>
      </c>
    </row>
    <row r="8885" spans="1:10" ht="12.75">
      <c r="A8885" s="118" t="s">
        <v>882</v>
      </c>
      <c r="B8885" s="118" t="s">
        <v>27837</v>
      </c>
      <c r="C8885" s="118" t="b">
        <v>0</v>
      </c>
      <c r="D8885" s="118" t="e">
        <f t="shared" ca="1" si="1"/>
        <v>#NAME?</v>
      </c>
      <c r="E8885" s="118" t="s">
        <v>29882</v>
      </c>
      <c r="F8885" s="118" t="s">
        <v>29884</v>
      </c>
      <c r="G8885" s="118"/>
      <c r="H8885" s="118" t="s">
        <v>4551</v>
      </c>
      <c r="I8885" s="118" t="s">
        <v>8726</v>
      </c>
      <c r="J8885" s="127" t="s">
        <v>8740</v>
      </c>
    </row>
    <row r="8886" spans="1:10" ht="12.75">
      <c r="A8886" s="118" t="s">
        <v>2013</v>
      </c>
      <c r="B8886" s="118" t="s">
        <v>29885</v>
      </c>
      <c r="C8886" s="118" t="b">
        <v>0</v>
      </c>
      <c r="D8886" s="118" t="e">
        <f t="shared" ca="1" si="1"/>
        <v>#NAME?</v>
      </c>
      <c r="E8886" s="118" t="s">
        <v>29882</v>
      </c>
      <c r="F8886" s="118" t="s">
        <v>29886</v>
      </c>
      <c r="G8886" s="118"/>
      <c r="H8886" s="118" t="s">
        <v>4551</v>
      </c>
      <c r="I8886" s="118" t="s">
        <v>8726</v>
      </c>
      <c r="J8886" s="127" t="s">
        <v>8740</v>
      </c>
    </row>
    <row r="8887" spans="1:10" ht="12.75">
      <c r="A8887" s="118" t="s">
        <v>1666</v>
      </c>
      <c r="B8887" s="118" t="s">
        <v>11799</v>
      </c>
      <c r="C8887" s="118" t="b">
        <v>0</v>
      </c>
      <c r="D8887" s="118" t="e">
        <f t="shared" ca="1" si="1"/>
        <v>#NAME?</v>
      </c>
      <c r="E8887" s="118" t="s">
        <v>29887</v>
      </c>
      <c r="F8887" s="118" t="s">
        <v>29888</v>
      </c>
      <c r="G8887" s="118"/>
      <c r="H8887" s="118" t="s">
        <v>4831</v>
      </c>
      <c r="I8887" s="118" t="s">
        <v>7755</v>
      </c>
      <c r="J8887" s="118" t="s">
        <v>7756</v>
      </c>
    </row>
    <row r="8888" spans="1:10" ht="12.75">
      <c r="A8888" s="118" t="s">
        <v>836</v>
      </c>
      <c r="B8888" s="118" t="s">
        <v>8017</v>
      </c>
      <c r="C8888" s="118" t="b">
        <v>0</v>
      </c>
      <c r="D8888" s="118" t="e">
        <f t="shared" ca="1" si="1"/>
        <v>#NAME?</v>
      </c>
      <c r="E8888" s="118" t="s">
        <v>29887</v>
      </c>
      <c r="F8888" s="118" t="s">
        <v>29889</v>
      </c>
      <c r="G8888" s="118"/>
      <c r="H8888" s="118" t="s">
        <v>54</v>
      </c>
      <c r="I8888" s="118" t="s">
        <v>7755</v>
      </c>
      <c r="J8888" s="118" t="s">
        <v>7756</v>
      </c>
    </row>
    <row r="8889" spans="1:10" ht="12.75">
      <c r="A8889" s="118" t="s">
        <v>826</v>
      </c>
      <c r="B8889" s="118" t="s">
        <v>983</v>
      </c>
      <c r="C8889" s="118" t="b">
        <v>0</v>
      </c>
      <c r="D8889" s="118" t="e">
        <f t="shared" ca="1" si="1"/>
        <v>#NAME?</v>
      </c>
      <c r="E8889" s="118" t="s">
        <v>29887</v>
      </c>
      <c r="F8889" s="118" t="s">
        <v>29890</v>
      </c>
      <c r="G8889" s="118"/>
      <c r="H8889" s="118" t="s">
        <v>29579</v>
      </c>
      <c r="I8889" s="118" t="s">
        <v>7820</v>
      </c>
      <c r="J8889" s="118" t="s">
        <v>7820</v>
      </c>
    </row>
    <row r="8890" spans="1:10" ht="12.75">
      <c r="A8890" s="118" t="s">
        <v>1124</v>
      </c>
      <c r="B8890" s="118" t="s">
        <v>8303</v>
      </c>
      <c r="C8890" s="118" t="b">
        <v>0</v>
      </c>
      <c r="D8890" s="118" t="e">
        <f t="shared" ca="1" si="1"/>
        <v>#NAME?</v>
      </c>
      <c r="E8890" s="118" t="s">
        <v>29887</v>
      </c>
      <c r="F8890" s="118" t="s">
        <v>29891</v>
      </c>
      <c r="G8890" s="118"/>
      <c r="H8890" s="118" t="s">
        <v>29579</v>
      </c>
      <c r="I8890" s="118" t="s">
        <v>7820</v>
      </c>
      <c r="J8890" s="118" t="s">
        <v>7820</v>
      </c>
    </row>
    <row r="8891" spans="1:10" ht="12.75">
      <c r="A8891" s="118" t="s">
        <v>12995</v>
      </c>
      <c r="B8891" s="118" t="s">
        <v>29892</v>
      </c>
      <c r="C8891" s="118" t="b">
        <v>0</v>
      </c>
      <c r="D8891" s="118" t="e">
        <f t="shared" ca="1" si="1"/>
        <v>#NAME?</v>
      </c>
      <c r="E8891" s="118" t="s">
        <v>29887</v>
      </c>
      <c r="F8891" s="118" t="s">
        <v>29893</v>
      </c>
      <c r="G8891" s="118"/>
      <c r="H8891" s="118" t="s">
        <v>5607</v>
      </c>
      <c r="I8891" s="118" t="s">
        <v>7755</v>
      </c>
      <c r="J8891" s="118" t="s">
        <v>7756</v>
      </c>
    </row>
    <row r="8892" spans="1:10" ht="12.75">
      <c r="A8892" s="118" t="s">
        <v>10990</v>
      </c>
      <c r="B8892" s="118" t="s">
        <v>29894</v>
      </c>
      <c r="C8892" s="118" t="b">
        <v>0</v>
      </c>
      <c r="D8892" s="118" t="e">
        <f t="shared" ca="1" si="1"/>
        <v>#NAME?</v>
      </c>
      <c r="E8892" s="118" t="s">
        <v>29895</v>
      </c>
      <c r="F8892" s="118" t="s">
        <v>29896</v>
      </c>
      <c r="G8892" s="118"/>
      <c r="H8892" s="118" t="s">
        <v>4305</v>
      </c>
      <c r="I8892" s="118" t="s">
        <v>24085</v>
      </c>
      <c r="J8892" s="118" t="s">
        <v>8313</v>
      </c>
    </row>
    <row r="8893" spans="1:10" ht="12.75">
      <c r="A8893" s="118" t="s">
        <v>13750</v>
      </c>
      <c r="B8893" s="118" t="s">
        <v>20295</v>
      </c>
      <c r="C8893" s="118" t="b">
        <v>0</v>
      </c>
      <c r="D8893" s="118" t="e">
        <f t="shared" ca="1" si="1"/>
        <v>#NAME?</v>
      </c>
      <c r="E8893" s="118" t="s">
        <v>29895</v>
      </c>
      <c r="F8893" s="118" t="s">
        <v>29897</v>
      </c>
      <c r="G8893" s="118"/>
      <c r="H8893" s="118" t="s">
        <v>4485</v>
      </c>
      <c r="I8893" s="118" t="s">
        <v>24085</v>
      </c>
      <c r="J8893" s="118" t="s">
        <v>8313</v>
      </c>
    </row>
    <row r="8894" spans="1:10" ht="12.75">
      <c r="A8894" s="118" t="s">
        <v>1173</v>
      </c>
      <c r="B8894" s="118" t="s">
        <v>29898</v>
      </c>
      <c r="C8894" s="118" t="b">
        <v>0</v>
      </c>
      <c r="D8894" s="118" t="e">
        <f t="shared" ca="1" si="1"/>
        <v>#NAME?</v>
      </c>
      <c r="E8894" s="118" t="s">
        <v>29895</v>
      </c>
      <c r="F8894" s="118" t="s">
        <v>29899</v>
      </c>
      <c r="G8894" s="118"/>
      <c r="H8894" s="118" t="s">
        <v>16268</v>
      </c>
      <c r="I8894" s="118" t="s">
        <v>24085</v>
      </c>
      <c r="J8894" s="118" t="s">
        <v>8313</v>
      </c>
    </row>
    <row r="8895" spans="1:10" ht="12.75">
      <c r="A8895" s="118" t="s">
        <v>798</v>
      </c>
      <c r="B8895" s="118" t="s">
        <v>29900</v>
      </c>
      <c r="C8895" s="118" t="b">
        <v>0</v>
      </c>
      <c r="D8895" s="118" t="e">
        <f t="shared" ca="1" si="1"/>
        <v>#NAME?</v>
      </c>
      <c r="E8895" s="118" t="s">
        <v>29895</v>
      </c>
      <c r="F8895" s="118" t="s">
        <v>29901</v>
      </c>
      <c r="G8895" s="118"/>
      <c r="H8895" s="118" t="s">
        <v>4305</v>
      </c>
      <c r="I8895" s="118" t="s">
        <v>24085</v>
      </c>
      <c r="J8895" s="118" t="s">
        <v>8313</v>
      </c>
    </row>
    <row r="8896" spans="1:10" ht="12.75">
      <c r="A8896" s="118" t="s">
        <v>29902</v>
      </c>
      <c r="B8896" s="118" t="s">
        <v>29903</v>
      </c>
      <c r="C8896" s="118" t="b">
        <v>0</v>
      </c>
      <c r="D8896" s="118" t="e">
        <f t="shared" ca="1" si="1"/>
        <v>#NAME?</v>
      </c>
      <c r="E8896" s="118" t="s">
        <v>29895</v>
      </c>
      <c r="F8896" s="118" t="s">
        <v>29904</v>
      </c>
      <c r="G8896" s="118"/>
      <c r="H8896" s="118" t="s">
        <v>4305</v>
      </c>
      <c r="I8896" s="118" t="s">
        <v>24085</v>
      </c>
      <c r="J8896" s="118" t="s">
        <v>8313</v>
      </c>
    </row>
    <row r="8897" spans="1:10" ht="12.75">
      <c r="A8897" s="118" t="s">
        <v>16139</v>
      </c>
      <c r="B8897" s="118" t="s">
        <v>29905</v>
      </c>
      <c r="C8897" s="118" t="b">
        <v>0</v>
      </c>
      <c r="D8897" s="118" t="e">
        <f t="shared" ca="1" si="1"/>
        <v>#NAME?</v>
      </c>
      <c r="E8897" s="118" t="s">
        <v>29906</v>
      </c>
      <c r="F8897" s="118" t="s">
        <v>29907</v>
      </c>
      <c r="G8897" s="118"/>
      <c r="H8897" s="118" t="s">
        <v>4276</v>
      </c>
      <c r="I8897" s="118" t="s">
        <v>29908</v>
      </c>
      <c r="J8897" s="118" t="s">
        <v>21047</v>
      </c>
    </row>
    <row r="8898" spans="1:10" ht="12.75">
      <c r="A8898" s="118" t="s">
        <v>11861</v>
      </c>
      <c r="B8898" s="118" t="s">
        <v>9471</v>
      </c>
      <c r="C8898" s="118" t="b">
        <v>0</v>
      </c>
      <c r="D8898" s="118" t="e">
        <f t="shared" ca="1" si="1"/>
        <v>#NAME?</v>
      </c>
      <c r="E8898" s="118" t="s">
        <v>29909</v>
      </c>
      <c r="F8898" s="118" t="s">
        <v>29910</v>
      </c>
      <c r="G8898" s="118"/>
      <c r="H8898" s="118" t="s">
        <v>4276</v>
      </c>
      <c r="I8898" s="118" t="s">
        <v>7820</v>
      </c>
      <c r="J8898" s="118" t="s">
        <v>7820</v>
      </c>
    </row>
    <row r="8899" spans="1:10" ht="12.75">
      <c r="A8899" s="118" t="s">
        <v>1240</v>
      </c>
      <c r="B8899" s="118" t="s">
        <v>29911</v>
      </c>
      <c r="C8899" s="118" t="b">
        <v>0</v>
      </c>
      <c r="D8899" s="118" t="e">
        <f t="shared" ca="1" si="1"/>
        <v>#NAME?</v>
      </c>
      <c r="E8899" s="118" t="s">
        <v>29909</v>
      </c>
      <c r="F8899" s="118" t="s">
        <v>29912</v>
      </c>
      <c r="G8899" s="118"/>
      <c r="H8899" s="118" t="s">
        <v>4276</v>
      </c>
      <c r="I8899" s="118" t="s">
        <v>7820</v>
      </c>
      <c r="J8899" s="118" t="s">
        <v>7820</v>
      </c>
    </row>
    <row r="8900" spans="1:10" ht="12.75">
      <c r="A8900" s="118" t="s">
        <v>1484</v>
      </c>
      <c r="B8900" s="118" t="s">
        <v>29913</v>
      </c>
      <c r="C8900" s="118" t="b">
        <v>0</v>
      </c>
      <c r="D8900" s="118" t="e">
        <f t="shared" ca="1" si="1"/>
        <v>#NAME?</v>
      </c>
      <c r="E8900" s="118" t="s">
        <v>29909</v>
      </c>
      <c r="F8900" s="118" t="s">
        <v>29914</v>
      </c>
      <c r="G8900" s="118"/>
      <c r="H8900" s="118" t="s">
        <v>4276</v>
      </c>
      <c r="I8900" s="118" t="s">
        <v>7820</v>
      </c>
      <c r="J8900" s="118" t="s">
        <v>7820</v>
      </c>
    </row>
    <row r="8901" spans="1:10" ht="12.75">
      <c r="A8901" s="118" t="s">
        <v>1069</v>
      </c>
      <c r="B8901" s="118" t="s">
        <v>29915</v>
      </c>
      <c r="C8901" s="118" t="b">
        <v>0</v>
      </c>
      <c r="D8901" s="118" t="e">
        <f t="shared" ca="1" si="1"/>
        <v>#NAME?</v>
      </c>
      <c r="E8901" s="118" t="s">
        <v>29909</v>
      </c>
      <c r="F8901" s="118" t="s">
        <v>29916</v>
      </c>
      <c r="G8901" s="118"/>
      <c r="H8901" s="118" t="s">
        <v>4276</v>
      </c>
      <c r="I8901" s="118" t="s">
        <v>7820</v>
      </c>
      <c r="J8901" s="118" t="s">
        <v>7820</v>
      </c>
    </row>
    <row r="8902" spans="1:10" ht="12.75">
      <c r="A8902" s="118" t="s">
        <v>8405</v>
      </c>
      <c r="B8902" s="118" t="s">
        <v>29917</v>
      </c>
      <c r="C8902" s="118" t="b">
        <v>0</v>
      </c>
      <c r="D8902" s="118" t="e">
        <f t="shared" ca="1" si="1"/>
        <v>#NAME?</v>
      </c>
      <c r="E8902" s="118" t="s">
        <v>29918</v>
      </c>
      <c r="F8902" s="118" t="s">
        <v>29919</v>
      </c>
      <c r="G8902" s="118"/>
      <c r="H8902" s="118" t="s">
        <v>54</v>
      </c>
      <c r="I8902" s="118" t="s">
        <v>14583</v>
      </c>
      <c r="J8902" s="118" t="s">
        <v>10630</v>
      </c>
    </row>
    <row r="8903" spans="1:10" ht="12.75">
      <c r="A8903" s="118" t="s">
        <v>2682</v>
      </c>
      <c r="B8903" s="118" t="s">
        <v>29920</v>
      </c>
      <c r="C8903" s="118" t="b">
        <v>0</v>
      </c>
      <c r="D8903" s="118" t="e">
        <f t="shared" ca="1" si="1"/>
        <v>#NAME?</v>
      </c>
      <c r="E8903" s="118" t="s">
        <v>29918</v>
      </c>
      <c r="F8903" s="118" t="s">
        <v>29921</v>
      </c>
      <c r="G8903" s="118"/>
      <c r="H8903" s="118" t="s">
        <v>54</v>
      </c>
      <c r="I8903" s="118" t="s">
        <v>14583</v>
      </c>
      <c r="J8903" s="118" t="s">
        <v>10630</v>
      </c>
    </row>
    <row r="8904" spans="1:10" ht="12.75">
      <c r="A8904" s="118" t="s">
        <v>29922</v>
      </c>
      <c r="B8904" s="118" t="s">
        <v>29923</v>
      </c>
      <c r="C8904" s="118" t="b">
        <v>0</v>
      </c>
      <c r="D8904" s="118" t="e">
        <f t="shared" ca="1" si="1"/>
        <v>#NAME?</v>
      </c>
      <c r="E8904" s="118" t="s">
        <v>29924</v>
      </c>
      <c r="F8904" s="118" t="s">
        <v>29925</v>
      </c>
      <c r="G8904" s="118"/>
      <c r="H8904" s="118" t="s">
        <v>4278</v>
      </c>
      <c r="I8904" s="118" t="s">
        <v>7820</v>
      </c>
      <c r="J8904" s="118" t="s">
        <v>7820</v>
      </c>
    </row>
    <row r="8905" spans="1:10" ht="12.75">
      <c r="A8905" s="118" t="s">
        <v>1769</v>
      </c>
      <c r="B8905" s="118" t="s">
        <v>847</v>
      </c>
      <c r="C8905" s="118" t="b">
        <v>0</v>
      </c>
      <c r="D8905" s="118" t="e">
        <f t="shared" ca="1" si="1"/>
        <v>#NAME?</v>
      </c>
      <c r="E8905" s="118" t="s">
        <v>29924</v>
      </c>
      <c r="F8905" s="118" t="s">
        <v>29926</v>
      </c>
      <c r="G8905" s="118"/>
      <c r="H8905" s="118" t="s">
        <v>7611</v>
      </c>
      <c r="I8905" s="118" t="s">
        <v>7820</v>
      </c>
      <c r="J8905" s="118" t="s">
        <v>7820</v>
      </c>
    </row>
    <row r="8906" spans="1:10" ht="12.75">
      <c r="A8906" s="118" t="s">
        <v>9892</v>
      </c>
      <c r="B8906" s="118" t="s">
        <v>29927</v>
      </c>
      <c r="C8906" s="118" t="b">
        <v>0</v>
      </c>
      <c r="D8906" s="118" t="e">
        <f t="shared" ca="1" si="1"/>
        <v>#NAME?</v>
      </c>
      <c r="E8906" s="118" t="s">
        <v>29924</v>
      </c>
      <c r="F8906" s="118" t="s">
        <v>29928</v>
      </c>
      <c r="G8906" s="118"/>
      <c r="H8906" s="118" t="s">
        <v>54</v>
      </c>
      <c r="I8906" s="118" t="s">
        <v>7820</v>
      </c>
      <c r="J8906" s="118" t="s">
        <v>7820</v>
      </c>
    </row>
    <row r="8907" spans="1:10" ht="12.75">
      <c r="A8907" s="118" t="s">
        <v>16750</v>
      </c>
      <c r="B8907" s="118" t="s">
        <v>29929</v>
      </c>
      <c r="C8907" s="118" t="b">
        <v>0</v>
      </c>
      <c r="D8907" s="118" t="e">
        <f t="shared" ca="1" si="1"/>
        <v>#NAME?</v>
      </c>
      <c r="E8907" s="118" t="s">
        <v>29930</v>
      </c>
      <c r="F8907" s="118" t="s">
        <v>29931</v>
      </c>
      <c r="G8907" s="118"/>
      <c r="H8907" s="118" t="s">
        <v>4485</v>
      </c>
      <c r="I8907" s="118" t="s">
        <v>11777</v>
      </c>
      <c r="J8907" s="118"/>
    </row>
    <row r="8908" spans="1:10" ht="12.75">
      <c r="A8908" s="118" t="s">
        <v>1769</v>
      </c>
      <c r="B8908" s="118" t="s">
        <v>29932</v>
      </c>
      <c r="C8908" s="118" t="b">
        <v>0</v>
      </c>
      <c r="D8908" s="118" t="e">
        <f t="shared" ca="1" si="1"/>
        <v>#NAME?</v>
      </c>
      <c r="E8908" s="118" t="s">
        <v>29933</v>
      </c>
      <c r="F8908" s="118" t="s">
        <v>29934</v>
      </c>
      <c r="G8908" s="118"/>
      <c r="H8908" s="118" t="s">
        <v>4276</v>
      </c>
      <c r="I8908" s="118" t="s">
        <v>8536</v>
      </c>
      <c r="J8908" s="127" t="s">
        <v>8537</v>
      </c>
    </row>
    <row r="8909" spans="1:10" ht="12.75">
      <c r="A8909" s="118" t="s">
        <v>1666</v>
      </c>
      <c r="B8909" s="118" t="s">
        <v>29935</v>
      </c>
      <c r="C8909" s="118" t="b">
        <v>0</v>
      </c>
      <c r="D8909" s="118" t="e">
        <f t="shared" ca="1" si="1"/>
        <v>#NAME?</v>
      </c>
      <c r="E8909" s="118" t="s">
        <v>29936</v>
      </c>
      <c r="F8909" s="118" t="s">
        <v>29937</v>
      </c>
      <c r="G8909" s="118"/>
      <c r="H8909" s="118" t="s">
        <v>54</v>
      </c>
      <c r="I8909" s="118" t="s">
        <v>7820</v>
      </c>
      <c r="J8909" s="118" t="s">
        <v>7820</v>
      </c>
    </row>
    <row r="8910" spans="1:10" ht="12.75">
      <c r="A8910" s="118" t="s">
        <v>1591</v>
      </c>
      <c r="B8910" s="118" t="s">
        <v>29938</v>
      </c>
      <c r="C8910" s="118" t="b">
        <v>0</v>
      </c>
      <c r="D8910" s="118" t="e">
        <f t="shared" ca="1" si="1"/>
        <v>#NAME?</v>
      </c>
      <c r="E8910" s="118" t="s">
        <v>29936</v>
      </c>
      <c r="F8910" s="118" t="s">
        <v>29939</v>
      </c>
      <c r="G8910" s="118"/>
      <c r="H8910" s="118" t="s">
        <v>54</v>
      </c>
      <c r="I8910" s="118" t="s">
        <v>7820</v>
      </c>
      <c r="J8910" s="118" t="s">
        <v>7820</v>
      </c>
    </row>
    <row r="8911" spans="1:10" ht="12.75">
      <c r="A8911" s="118" t="s">
        <v>1591</v>
      </c>
      <c r="B8911" s="118" t="s">
        <v>2641</v>
      </c>
      <c r="C8911" s="118" t="b">
        <v>0</v>
      </c>
      <c r="D8911" s="118" t="e">
        <f t="shared" ca="1" si="1"/>
        <v>#NAME?</v>
      </c>
      <c r="E8911" s="118" t="s">
        <v>29936</v>
      </c>
      <c r="F8911" s="118" t="s">
        <v>29940</v>
      </c>
      <c r="G8911" s="118"/>
      <c r="H8911" s="118" t="s">
        <v>54</v>
      </c>
      <c r="I8911" s="118" t="s">
        <v>7820</v>
      </c>
      <c r="J8911" s="118" t="s">
        <v>7820</v>
      </c>
    </row>
    <row r="8912" spans="1:10" ht="12.75">
      <c r="A8912" s="118" t="s">
        <v>1591</v>
      </c>
      <c r="B8912" s="118" t="s">
        <v>19575</v>
      </c>
      <c r="C8912" s="118" t="b">
        <v>0</v>
      </c>
      <c r="D8912" s="118" t="e">
        <f t="shared" ca="1" si="1"/>
        <v>#NAME?</v>
      </c>
      <c r="E8912" s="118" t="s">
        <v>29941</v>
      </c>
      <c r="F8912" s="118" t="s">
        <v>29942</v>
      </c>
      <c r="G8912" s="118"/>
      <c r="H8912" s="118" t="s">
        <v>4278</v>
      </c>
      <c r="I8912" s="118" t="s">
        <v>10629</v>
      </c>
      <c r="J8912" s="118" t="s">
        <v>10630</v>
      </c>
    </row>
    <row r="8913" spans="1:10" ht="12.75">
      <c r="A8913" s="118" t="s">
        <v>814</v>
      </c>
      <c r="B8913" s="118" t="s">
        <v>21569</v>
      </c>
      <c r="C8913" s="118" t="b">
        <v>0</v>
      </c>
      <c r="D8913" s="118" t="e">
        <f t="shared" ca="1" si="1"/>
        <v>#NAME?</v>
      </c>
      <c r="E8913" s="118" t="s">
        <v>29943</v>
      </c>
      <c r="F8913" s="118" t="s">
        <v>29944</v>
      </c>
      <c r="G8913" s="118"/>
      <c r="H8913" s="118" t="s">
        <v>4278</v>
      </c>
      <c r="I8913" s="118" t="s">
        <v>29945</v>
      </c>
      <c r="J8913" s="118" t="s">
        <v>12582</v>
      </c>
    </row>
    <row r="8914" spans="1:10" ht="12.75">
      <c r="A8914" s="118" t="s">
        <v>8358</v>
      </c>
      <c r="B8914" s="118" t="s">
        <v>29946</v>
      </c>
      <c r="C8914" s="118" t="b">
        <v>0</v>
      </c>
      <c r="D8914" s="118" t="e">
        <f t="shared" ca="1" si="1"/>
        <v>#NAME?</v>
      </c>
      <c r="E8914" s="118" t="s">
        <v>29943</v>
      </c>
      <c r="F8914" s="118" t="s">
        <v>29947</v>
      </c>
      <c r="G8914" s="118"/>
      <c r="H8914" s="118" t="s">
        <v>4278</v>
      </c>
      <c r="I8914" s="118" t="s">
        <v>29945</v>
      </c>
      <c r="J8914" s="118" t="s">
        <v>12582</v>
      </c>
    </row>
    <row r="8915" spans="1:10" ht="12.75">
      <c r="A8915" s="118" t="s">
        <v>995</v>
      </c>
      <c r="B8915" s="118" t="s">
        <v>29948</v>
      </c>
      <c r="C8915" s="118" t="b">
        <v>0</v>
      </c>
      <c r="D8915" s="118" t="e">
        <f t="shared" ca="1" si="1"/>
        <v>#NAME?</v>
      </c>
      <c r="E8915" s="118" t="s">
        <v>29943</v>
      </c>
      <c r="F8915" s="118" t="s">
        <v>29949</v>
      </c>
      <c r="G8915" s="118"/>
      <c r="H8915" s="118" t="s">
        <v>4278</v>
      </c>
      <c r="I8915" s="118" t="s">
        <v>29945</v>
      </c>
      <c r="J8915" s="118" t="s">
        <v>12582</v>
      </c>
    </row>
    <row r="8916" spans="1:10" ht="12.75">
      <c r="A8916" s="118" t="s">
        <v>1484</v>
      </c>
      <c r="B8916" s="118" t="s">
        <v>15869</v>
      </c>
      <c r="C8916" s="118" t="b">
        <v>0</v>
      </c>
      <c r="D8916" s="118" t="e">
        <f t="shared" ca="1" si="1"/>
        <v>#NAME?</v>
      </c>
      <c r="E8916" s="118" t="s">
        <v>29950</v>
      </c>
      <c r="F8916" s="118" t="s">
        <v>29951</v>
      </c>
      <c r="G8916" s="118"/>
      <c r="H8916" s="118" t="s">
        <v>5279</v>
      </c>
      <c r="I8916" s="118" t="s">
        <v>29952</v>
      </c>
      <c r="J8916" s="118"/>
    </row>
    <row r="8917" spans="1:10" ht="12.75">
      <c r="A8917" s="118" t="s">
        <v>29953</v>
      </c>
      <c r="B8917" s="118" t="s">
        <v>29954</v>
      </c>
      <c r="C8917" s="118" t="b">
        <v>0</v>
      </c>
      <c r="D8917" s="118" t="e">
        <f t="shared" ca="1" si="1"/>
        <v>#NAME?</v>
      </c>
      <c r="E8917" s="118" t="s">
        <v>29955</v>
      </c>
      <c r="F8917" s="118" t="s">
        <v>29956</v>
      </c>
      <c r="G8917" s="118"/>
      <c r="H8917" s="118" t="s">
        <v>7611</v>
      </c>
      <c r="I8917" s="118" t="s">
        <v>7642</v>
      </c>
      <c r="J8917" s="118"/>
    </row>
    <row r="8918" spans="1:10" ht="12.75">
      <c r="A8918" s="118" t="s">
        <v>7966</v>
      </c>
      <c r="B8918" s="118" t="s">
        <v>920</v>
      </c>
      <c r="C8918" s="118" t="b">
        <v>0</v>
      </c>
      <c r="D8918" s="118" t="e">
        <f t="shared" ca="1" si="1"/>
        <v>#NAME?</v>
      </c>
      <c r="E8918" s="118" t="s">
        <v>29955</v>
      </c>
      <c r="F8918" s="118" t="s">
        <v>29957</v>
      </c>
      <c r="G8918" s="118"/>
      <c r="H8918" s="118" t="s">
        <v>29958</v>
      </c>
      <c r="I8918" s="118" t="s">
        <v>7642</v>
      </c>
      <c r="J8918" s="118"/>
    </row>
    <row r="8919" spans="1:10" ht="12.75">
      <c r="A8919" s="118" t="s">
        <v>873</v>
      </c>
      <c r="B8919" s="118" t="s">
        <v>29959</v>
      </c>
      <c r="C8919" s="118" t="b">
        <v>0</v>
      </c>
      <c r="D8919" s="118" t="e">
        <f t="shared" ca="1" si="1"/>
        <v>#NAME?</v>
      </c>
      <c r="E8919" s="118" t="s">
        <v>29955</v>
      </c>
      <c r="F8919" s="118" t="s">
        <v>29960</v>
      </c>
      <c r="G8919" s="118"/>
      <c r="H8919" s="118" t="s">
        <v>4311</v>
      </c>
      <c r="I8919" s="118" t="s">
        <v>7642</v>
      </c>
      <c r="J8919" s="118"/>
    </row>
    <row r="8920" spans="1:10" ht="12.75">
      <c r="A8920" s="118" t="s">
        <v>8039</v>
      </c>
      <c r="B8920" s="118" t="s">
        <v>29961</v>
      </c>
      <c r="C8920" s="118" t="b">
        <v>0</v>
      </c>
      <c r="D8920" s="118" t="e">
        <f t="shared" ca="1" si="1"/>
        <v>#NAME?</v>
      </c>
      <c r="E8920" s="118" t="s">
        <v>29955</v>
      </c>
      <c r="F8920" s="118" t="s">
        <v>29962</v>
      </c>
      <c r="G8920" s="118"/>
      <c r="H8920" s="118" t="s">
        <v>4311</v>
      </c>
      <c r="I8920" s="118" t="s">
        <v>7642</v>
      </c>
      <c r="J8920" s="118"/>
    </row>
    <row r="8921" spans="1:10" ht="12.75">
      <c r="A8921" s="118" t="s">
        <v>29963</v>
      </c>
      <c r="B8921" s="118" t="s">
        <v>8550</v>
      </c>
      <c r="C8921" s="118" t="b">
        <v>0</v>
      </c>
      <c r="D8921" s="118" t="e">
        <f t="shared" ca="1" si="1"/>
        <v>#NAME?</v>
      </c>
      <c r="E8921" s="118" t="s">
        <v>29964</v>
      </c>
      <c r="F8921" s="118" t="s">
        <v>29965</v>
      </c>
      <c r="G8921" s="118"/>
      <c r="H8921" s="118" t="s">
        <v>5064</v>
      </c>
      <c r="I8921" s="118" t="s">
        <v>29966</v>
      </c>
      <c r="J8921" s="118" t="s">
        <v>8658</v>
      </c>
    </row>
    <row r="8922" spans="1:10" ht="12.75">
      <c r="A8922" s="118" t="s">
        <v>9298</v>
      </c>
      <c r="B8922" s="118" t="s">
        <v>21707</v>
      </c>
      <c r="C8922" s="118" t="b">
        <v>0</v>
      </c>
      <c r="D8922" s="118" t="e">
        <f t="shared" ca="1" si="1"/>
        <v>#NAME?</v>
      </c>
      <c r="E8922" s="118" t="s">
        <v>29967</v>
      </c>
      <c r="F8922" s="118" t="s">
        <v>29968</v>
      </c>
      <c r="G8922" s="118"/>
      <c r="H8922" s="118" t="s">
        <v>4507</v>
      </c>
      <c r="I8922" s="118" t="s">
        <v>22287</v>
      </c>
      <c r="J8922" s="118" t="s">
        <v>7622</v>
      </c>
    </row>
    <row r="8923" spans="1:10" ht="12.75">
      <c r="A8923" s="118" t="s">
        <v>1081</v>
      </c>
      <c r="B8923" s="118" t="s">
        <v>29969</v>
      </c>
      <c r="C8923" s="118" t="b">
        <v>0</v>
      </c>
      <c r="D8923" s="118" t="e">
        <f t="shared" ca="1" si="1"/>
        <v>#NAME?</v>
      </c>
      <c r="E8923" s="118" t="s">
        <v>29967</v>
      </c>
      <c r="F8923" s="118" t="s">
        <v>29970</v>
      </c>
      <c r="G8923" s="118"/>
      <c r="H8923" s="118" t="s">
        <v>7611</v>
      </c>
      <c r="I8923" s="118" t="s">
        <v>22287</v>
      </c>
      <c r="J8923" s="118" t="s">
        <v>7622</v>
      </c>
    </row>
    <row r="8924" spans="1:10" ht="12.75">
      <c r="A8924" s="118" t="s">
        <v>29971</v>
      </c>
      <c r="B8924" s="118" t="s">
        <v>29972</v>
      </c>
      <c r="C8924" s="118" t="b">
        <v>0</v>
      </c>
      <c r="D8924" s="118" t="e">
        <f t="shared" ca="1" si="1"/>
        <v>#NAME?</v>
      </c>
      <c r="E8924" s="118" t="s">
        <v>29967</v>
      </c>
      <c r="F8924" s="118" t="s">
        <v>29973</v>
      </c>
      <c r="G8924" s="118"/>
      <c r="H8924" s="118" t="s">
        <v>4305</v>
      </c>
      <c r="I8924" s="118" t="s">
        <v>22287</v>
      </c>
      <c r="J8924" s="118" t="s">
        <v>7622</v>
      </c>
    </row>
    <row r="8925" spans="1:10" ht="12.75">
      <c r="A8925" s="118" t="s">
        <v>29974</v>
      </c>
      <c r="B8925" s="118" t="s">
        <v>29975</v>
      </c>
      <c r="C8925" s="118" t="b">
        <v>0</v>
      </c>
      <c r="D8925" s="118" t="e">
        <f t="shared" ca="1" si="1"/>
        <v>#NAME?</v>
      </c>
      <c r="E8925" s="118" t="s">
        <v>29967</v>
      </c>
      <c r="F8925" s="118" t="s">
        <v>29976</v>
      </c>
      <c r="G8925" s="118"/>
      <c r="H8925" s="118" t="s">
        <v>4305</v>
      </c>
      <c r="I8925" s="118" t="s">
        <v>22287</v>
      </c>
      <c r="J8925" s="118" t="s">
        <v>7622</v>
      </c>
    </row>
    <row r="8926" spans="1:10" ht="12.75">
      <c r="A8926" s="118" t="s">
        <v>7701</v>
      </c>
      <c r="B8926" s="118" t="s">
        <v>29977</v>
      </c>
      <c r="C8926" s="118" t="b">
        <v>0</v>
      </c>
      <c r="D8926" s="118" t="e">
        <f t="shared" ca="1" si="1"/>
        <v>#NAME?</v>
      </c>
      <c r="E8926" s="118" t="s">
        <v>29978</v>
      </c>
      <c r="F8926" s="118" t="s">
        <v>29979</v>
      </c>
      <c r="G8926" s="118"/>
      <c r="H8926" s="118" t="s">
        <v>54</v>
      </c>
      <c r="I8926" s="118" t="s">
        <v>7684</v>
      </c>
      <c r="J8926" s="118"/>
    </row>
    <row r="8927" spans="1:10" ht="12.75">
      <c r="A8927" s="118" t="s">
        <v>2608</v>
      </c>
      <c r="B8927" s="118" t="s">
        <v>11811</v>
      </c>
      <c r="C8927" s="118" t="b">
        <v>0</v>
      </c>
      <c r="D8927" s="118" t="e">
        <f t="shared" ca="1" si="1"/>
        <v>#NAME?</v>
      </c>
      <c r="E8927" s="118" t="s">
        <v>29978</v>
      </c>
      <c r="F8927" s="118" t="s">
        <v>29980</v>
      </c>
      <c r="G8927" s="118"/>
      <c r="H8927" s="118" t="s">
        <v>5961</v>
      </c>
      <c r="I8927" s="118" t="s">
        <v>7684</v>
      </c>
      <c r="J8927" s="118"/>
    </row>
    <row r="8928" spans="1:10" ht="12.75">
      <c r="A8928" s="118" t="s">
        <v>1903</v>
      </c>
      <c r="B8928" s="118" t="s">
        <v>29981</v>
      </c>
      <c r="C8928" s="118" t="b">
        <v>0</v>
      </c>
      <c r="D8928" s="118" t="e">
        <f t="shared" ca="1" si="1"/>
        <v>#NAME?</v>
      </c>
      <c r="E8928" s="118" t="s">
        <v>29978</v>
      </c>
      <c r="F8928" s="118" t="s">
        <v>29982</v>
      </c>
      <c r="G8928" s="118"/>
      <c r="H8928" s="118" t="s">
        <v>54</v>
      </c>
      <c r="I8928" s="118" t="s">
        <v>7684</v>
      </c>
      <c r="J8928" s="118"/>
    </row>
    <row r="8929" spans="1:10" ht="12.75">
      <c r="A8929" s="118" t="s">
        <v>947</v>
      </c>
      <c r="B8929" s="118" t="s">
        <v>29983</v>
      </c>
      <c r="C8929" s="118" t="b">
        <v>0</v>
      </c>
      <c r="D8929" s="118" t="e">
        <f t="shared" ca="1" si="1"/>
        <v>#NAME?</v>
      </c>
      <c r="E8929" s="118" t="s">
        <v>29984</v>
      </c>
      <c r="F8929" s="118" t="s">
        <v>29985</v>
      </c>
      <c r="G8929" s="118"/>
      <c r="H8929" s="118" t="s">
        <v>8144</v>
      </c>
      <c r="I8929" s="118" t="s">
        <v>29986</v>
      </c>
      <c r="J8929" s="118"/>
    </row>
    <row r="8930" spans="1:10" ht="12.75">
      <c r="A8930" s="118" t="s">
        <v>1173</v>
      </c>
      <c r="B8930" s="118" t="s">
        <v>15476</v>
      </c>
      <c r="C8930" s="118" t="b">
        <v>0</v>
      </c>
      <c r="D8930" s="118" t="e">
        <f t="shared" ca="1" si="1"/>
        <v>#NAME?</v>
      </c>
      <c r="E8930" s="118" t="s">
        <v>29984</v>
      </c>
      <c r="F8930" s="118" t="s">
        <v>29987</v>
      </c>
      <c r="G8930" s="118"/>
      <c r="H8930" s="118" t="s">
        <v>5368</v>
      </c>
      <c r="I8930" s="118" t="s">
        <v>29986</v>
      </c>
      <c r="J8930" s="118"/>
    </row>
    <row r="8931" spans="1:10" ht="12.75">
      <c r="A8931" s="118" t="s">
        <v>29988</v>
      </c>
      <c r="B8931" s="118" t="s">
        <v>29989</v>
      </c>
      <c r="C8931" s="118" t="b">
        <v>0</v>
      </c>
      <c r="D8931" s="118" t="e">
        <f t="shared" ca="1" si="1"/>
        <v>#NAME?</v>
      </c>
      <c r="E8931" s="118" t="s">
        <v>29984</v>
      </c>
      <c r="F8931" s="118" t="s">
        <v>29990</v>
      </c>
      <c r="G8931" s="118"/>
      <c r="H8931" s="118" t="s">
        <v>4278</v>
      </c>
      <c r="I8931" s="118" t="s">
        <v>29986</v>
      </c>
      <c r="J8931" s="118"/>
    </row>
    <row r="8932" spans="1:10" ht="12.75">
      <c r="A8932" s="118" t="s">
        <v>22169</v>
      </c>
      <c r="B8932" s="118" t="s">
        <v>29991</v>
      </c>
      <c r="C8932" s="118" t="b">
        <v>0</v>
      </c>
      <c r="D8932" s="118" t="e">
        <f t="shared" ca="1" si="1"/>
        <v>#NAME?</v>
      </c>
      <c r="E8932" s="118" t="s">
        <v>29984</v>
      </c>
      <c r="F8932" s="118" t="s">
        <v>29992</v>
      </c>
      <c r="G8932" s="118"/>
      <c r="H8932" s="118" t="s">
        <v>5961</v>
      </c>
      <c r="I8932" s="118" t="s">
        <v>29986</v>
      </c>
      <c r="J8932" s="118"/>
    </row>
    <row r="8933" spans="1:10" ht="12.75">
      <c r="A8933" s="118" t="s">
        <v>1903</v>
      </c>
      <c r="B8933" s="118" t="s">
        <v>29993</v>
      </c>
      <c r="C8933" s="118" t="b">
        <v>0</v>
      </c>
      <c r="D8933" s="118" t="e">
        <f t="shared" ca="1" si="1"/>
        <v>#NAME?</v>
      </c>
      <c r="E8933" s="118" t="s">
        <v>29984</v>
      </c>
      <c r="F8933" s="118" t="s">
        <v>29994</v>
      </c>
      <c r="G8933" s="118"/>
      <c r="H8933" s="118" t="s">
        <v>4278</v>
      </c>
      <c r="I8933" s="118" t="s">
        <v>29986</v>
      </c>
      <c r="J8933" s="118"/>
    </row>
    <row r="8934" spans="1:10" ht="12.75">
      <c r="A8934" s="118" t="s">
        <v>9126</v>
      </c>
      <c r="B8934" s="118" t="s">
        <v>29995</v>
      </c>
      <c r="C8934" s="118" t="b">
        <v>0</v>
      </c>
      <c r="D8934" s="118" t="e">
        <f t="shared" ca="1" si="1"/>
        <v>#NAME?</v>
      </c>
      <c r="E8934" s="118" t="s">
        <v>29996</v>
      </c>
      <c r="F8934" s="118" t="s">
        <v>29997</v>
      </c>
      <c r="G8934" s="118"/>
      <c r="H8934" s="118" t="s">
        <v>5279</v>
      </c>
      <c r="I8934" s="118" t="s">
        <v>28407</v>
      </c>
      <c r="J8934" s="118" t="s">
        <v>7795</v>
      </c>
    </row>
    <row r="8935" spans="1:10" ht="12.75">
      <c r="A8935" s="118" t="s">
        <v>1266</v>
      </c>
      <c r="B8935" s="118" t="s">
        <v>29481</v>
      </c>
      <c r="C8935" s="118" t="b">
        <v>0</v>
      </c>
      <c r="D8935" s="118" t="e">
        <f t="shared" ca="1" si="1"/>
        <v>#NAME?</v>
      </c>
      <c r="E8935" s="118" t="s">
        <v>29998</v>
      </c>
      <c r="F8935" s="118" t="s">
        <v>29999</v>
      </c>
      <c r="G8935" s="118"/>
      <c r="H8935" s="118" t="s">
        <v>4831</v>
      </c>
      <c r="I8935" s="118"/>
      <c r="J8935" s="118"/>
    </row>
    <row r="8936" spans="1:10" ht="12.75">
      <c r="A8936" s="118" t="s">
        <v>1980</v>
      </c>
      <c r="B8936" s="118" t="s">
        <v>8046</v>
      </c>
      <c r="C8936" s="118" t="b">
        <v>0</v>
      </c>
      <c r="D8936" s="118" t="e">
        <f t="shared" ca="1" si="1"/>
        <v>#NAME?</v>
      </c>
      <c r="E8936" s="118" t="s">
        <v>29998</v>
      </c>
      <c r="F8936" s="118" t="s">
        <v>30000</v>
      </c>
      <c r="G8936" s="118"/>
      <c r="H8936" s="118" t="s">
        <v>10194</v>
      </c>
      <c r="I8936" s="118"/>
      <c r="J8936" s="118"/>
    </row>
    <row r="8937" spans="1:10" ht="12.75">
      <c r="A8937" s="118" t="s">
        <v>30001</v>
      </c>
      <c r="B8937" s="118" t="s">
        <v>1307</v>
      </c>
      <c r="C8937" s="118" t="b">
        <v>0</v>
      </c>
      <c r="D8937" s="118" t="e">
        <f t="shared" ca="1" si="1"/>
        <v>#NAME?</v>
      </c>
      <c r="E8937" s="118" t="s">
        <v>29998</v>
      </c>
      <c r="F8937" s="118" t="s">
        <v>30002</v>
      </c>
      <c r="G8937" s="118"/>
      <c r="H8937" s="118" t="s">
        <v>7647</v>
      </c>
      <c r="I8937" s="118"/>
      <c r="J8937" s="118"/>
    </row>
    <row r="8938" spans="1:10" ht="12.75">
      <c r="A8938" s="118" t="s">
        <v>12870</v>
      </c>
      <c r="B8938" s="118" t="s">
        <v>30003</v>
      </c>
      <c r="C8938" s="118" t="b">
        <v>0</v>
      </c>
      <c r="D8938" s="118" t="e">
        <f t="shared" ca="1" si="1"/>
        <v>#NAME?</v>
      </c>
      <c r="E8938" s="118" t="s">
        <v>29998</v>
      </c>
      <c r="F8938" s="118" t="s">
        <v>30004</v>
      </c>
      <c r="G8938" s="118"/>
      <c r="H8938" s="118" t="s">
        <v>54</v>
      </c>
      <c r="I8938" s="118"/>
      <c r="J8938" s="118"/>
    </row>
    <row r="8939" spans="1:10" ht="12.75">
      <c r="A8939" s="118" t="s">
        <v>8314</v>
      </c>
      <c r="B8939" s="118" t="s">
        <v>30005</v>
      </c>
      <c r="C8939" s="118" t="b">
        <v>0</v>
      </c>
      <c r="D8939" s="118" t="e">
        <f t="shared" ca="1" si="1"/>
        <v>#NAME?</v>
      </c>
      <c r="E8939" s="118" t="s">
        <v>29998</v>
      </c>
      <c r="F8939" s="118" t="s">
        <v>30006</v>
      </c>
      <c r="G8939" s="118"/>
      <c r="H8939" s="118" t="s">
        <v>4278</v>
      </c>
      <c r="I8939" s="118"/>
      <c r="J8939" s="118"/>
    </row>
    <row r="8940" spans="1:10" ht="12.75">
      <c r="A8940" s="118" t="s">
        <v>830</v>
      </c>
      <c r="B8940" s="118" t="s">
        <v>30007</v>
      </c>
      <c r="C8940" s="118" t="b">
        <v>0</v>
      </c>
      <c r="D8940" s="118" t="e">
        <f t="shared" ca="1" si="1"/>
        <v>#NAME?</v>
      </c>
      <c r="E8940" s="118" t="s">
        <v>29998</v>
      </c>
      <c r="F8940" s="118" t="s">
        <v>30008</v>
      </c>
      <c r="G8940" s="118"/>
      <c r="H8940" s="118" t="s">
        <v>4831</v>
      </c>
      <c r="I8940" s="118"/>
      <c r="J8940" s="118"/>
    </row>
    <row r="8941" spans="1:10" ht="12.75">
      <c r="A8941" s="118" t="s">
        <v>30009</v>
      </c>
      <c r="B8941" s="118" t="s">
        <v>1005</v>
      </c>
      <c r="C8941" s="118" t="b">
        <v>0</v>
      </c>
      <c r="D8941" s="118" t="e">
        <f t="shared" ca="1" si="1"/>
        <v>#NAME?</v>
      </c>
      <c r="E8941" s="118" t="s">
        <v>29998</v>
      </c>
      <c r="F8941" s="118" t="s">
        <v>30010</v>
      </c>
      <c r="G8941" s="118"/>
      <c r="H8941" s="118" t="s">
        <v>8350</v>
      </c>
      <c r="I8941" s="118"/>
      <c r="J8941" s="118"/>
    </row>
    <row r="8942" spans="1:10" ht="12.75">
      <c r="A8942" s="118" t="s">
        <v>30011</v>
      </c>
      <c r="B8942" s="118" t="s">
        <v>30012</v>
      </c>
      <c r="C8942" s="118" t="b">
        <v>0</v>
      </c>
      <c r="D8942" s="118" t="e">
        <f t="shared" ca="1" si="1"/>
        <v>#NAME?</v>
      </c>
      <c r="E8942" s="118" t="s">
        <v>29998</v>
      </c>
      <c r="F8942" s="118" t="s">
        <v>30013</v>
      </c>
      <c r="G8942" s="118"/>
      <c r="H8942" s="118" t="s">
        <v>7647</v>
      </c>
      <c r="I8942" s="118"/>
      <c r="J8942" s="118"/>
    </row>
    <row r="8943" spans="1:10" ht="12.75">
      <c r="A8943" s="118" t="s">
        <v>7608</v>
      </c>
      <c r="B8943" s="118" t="s">
        <v>8886</v>
      </c>
      <c r="C8943" s="118" t="b">
        <v>0</v>
      </c>
      <c r="D8943" s="118" t="e">
        <f t="shared" ca="1" si="1"/>
        <v>#NAME?</v>
      </c>
      <c r="E8943" s="118" t="s">
        <v>29998</v>
      </c>
      <c r="F8943" s="118" t="s">
        <v>30014</v>
      </c>
      <c r="G8943" s="118"/>
      <c r="H8943" s="118" t="s">
        <v>54</v>
      </c>
      <c r="I8943" s="118"/>
      <c r="J8943" s="118"/>
    </row>
    <row r="8944" spans="1:10" ht="12.75">
      <c r="A8944" s="118" t="s">
        <v>30015</v>
      </c>
      <c r="B8944" s="118" t="s">
        <v>30016</v>
      </c>
      <c r="C8944" s="118" t="b">
        <v>0</v>
      </c>
      <c r="D8944" s="118" t="e">
        <f t="shared" ca="1" si="1"/>
        <v>#NAME?</v>
      </c>
      <c r="E8944" s="118" t="s">
        <v>29998</v>
      </c>
      <c r="F8944" s="118" t="s">
        <v>30017</v>
      </c>
      <c r="G8944" s="118"/>
      <c r="H8944" s="118" t="s">
        <v>5264</v>
      </c>
      <c r="I8944" s="118"/>
      <c r="J8944" s="118"/>
    </row>
    <row r="8945" spans="1:10" ht="12.75">
      <c r="A8945" s="118" t="s">
        <v>28770</v>
      </c>
      <c r="B8945" s="118" t="s">
        <v>30018</v>
      </c>
      <c r="C8945" s="118" t="b">
        <v>0</v>
      </c>
      <c r="D8945" s="118" t="e">
        <f t="shared" ca="1" si="1"/>
        <v>#NAME?</v>
      </c>
      <c r="E8945" s="118" t="s">
        <v>30019</v>
      </c>
      <c r="F8945" s="118" t="s">
        <v>30020</v>
      </c>
      <c r="G8945" s="118"/>
      <c r="H8945" s="118" t="s">
        <v>4276</v>
      </c>
      <c r="I8945" s="118" t="s">
        <v>13134</v>
      </c>
      <c r="J8945" s="118" t="s">
        <v>7622</v>
      </c>
    </row>
    <row r="8946" spans="1:10" ht="12.75">
      <c r="A8946" s="118" t="s">
        <v>30021</v>
      </c>
      <c r="B8946" s="118" t="s">
        <v>30022</v>
      </c>
      <c r="C8946" s="118" t="b">
        <v>0</v>
      </c>
      <c r="D8946" s="118" t="e">
        <f t="shared" ca="1" si="1"/>
        <v>#NAME?</v>
      </c>
      <c r="E8946" s="118" t="s">
        <v>30019</v>
      </c>
      <c r="F8946" s="118" t="s">
        <v>30023</v>
      </c>
      <c r="G8946" s="118"/>
      <c r="H8946" s="118" t="s">
        <v>4485</v>
      </c>
      <c r="I8946" s="118" t="s">
        <v>13134</v>
      </c>
      <c r="J8946" s="118" t="s">
        <v>7622</v>
      </c>
    </row>
    <row r="8947" spans="1:10" ht="12.75">
      <c r="A8947" s="118" t="s">
        <v>989</v>
      </c>
      <c r="B8947" s="118" t="s">
        <v>30024</v>
      </c>
      <c r="C8947" s="118" t="b">
        <v>0</v>
      </c>
      <c r="D8947" s="118" t="e">
        <f t="shared" ca="1" si="1"/>
        <v>#NAME?</v>
      </c>
      <c r="E8947" s="118" t="s">
        <v>30025</v>
      </c>
      <c r="F8947" s="118" t="s">
        <v>30026</v>
      </c>
      <c r="G8947" s="118"/>
      <c r="H8947" s="118" t="s">
        <v>17021</v>
      </c>
      <c r="I8947" s="118" t="s">
        <v>11586</v>
      </c>
      <c r="J8947" s="118" t="s">
        <v>7795</v>
      </c>
    </row>
    <row r="8948" spans="1:10" ht="12.75">
      <c r="A8948" s="118" t="s">
        <v>7910</v>
      </c>
      <c r="B8948" s="118" t="s">
        <v>30027</v>
      </c>
      <c r="C8948" s="118" t="b">
        <v>0</v>
      </c>
      <c r="D8948" s="118" t="e">
        <f t="shared" ca="1" si="1"/>
        <v>#NAME?</v>
      </c>
      <c r="E8948" s="118" t="s">
        <v>30025</v>
      </c>
      <c r="F8948" s="118" t="s">
        <v>30028</v>
      </c>
      <c r="G8948" s="118"/>
      <c r="H8948" s="118" t="s">
        <v>4485</v>
      </c>
      <c r="I8948" s="118" t="s">
        <v>11586</v>
      </c>
      <c r="J8948" s="118" t="s">
        <v>7795</v>
      </c>
    </row>
    <row r="8949" spans="1:10" ht="12.75">
      <c r="A8949" s="118" t="s">
        <v>1704</v>
      </c>
      <c r="B8949" s="118" t="s">
        <v>9181</v>
      </c>
      <c r="C8949" s="118" t="b">
        <v>0</v>
      </c>
      <c r="D8949" s="118" t="e">
        <f t="shared" ca="1" si="1"/>
        <v>#NAME?</v>
      </c>
      <c r="E8949" s="118" t="s">
        <v>30025</v>
      </c>
      <c r="F8949" s="118" t="s">
        <v>30029</v>
      </c>
      <c r="G8949" s="118"/>
      <c r="H8949" s="118" t="s">
        <v>4305</v>
      </c>
      <c r="I8949" s="118" t="s">
        <v>11586</v>
      </c>
      <c r="J8949" s="118" t="s">
        <v>7795</v>
      </c>
    </row>
    <row r="8950" spans="1:10" ht="12.75">
      <c r="A8950" s="118" t="s">
        <v>9298</v>
      </c>
      <c r="B8950" s="118" t="s">
        <v>30030</v>
      </c>
      <c r="C8950" s="118" t="b">
        <v>0</v>
      </c>
      <c r="D8950" s="118" t="e">
        <f t="shared" ca="1" si="1"/>
        <v>#NAME?</v>
      </c>
      <c r="E8950" s="118" t="s">
        <v>30025</v>
      </c>
      <c r="F8950" s="118" t="s">
        <v>30031</v>
      </c>
      <c r="G8950" s="118"/>
      <c r="H8950" s="118" t="s">
        <v>54</v>
      </c>
      <c r="I8950" s="118" t="s">
        <v>17557</v>
      </c>
      <c r="J8950" s="118" t="s">
        <v>8313</v>
      </c>
    </row>
    <row r="8951" spans="1:10" ht="12.75">
      <c r="A8951" s="118" t="s">
        <v>13407</v>
      </c>
      <c r="B8951" s="118" t="s">
        <v>30032</v>
      </c>
      <c r="C8951" s="118" t="b">
        <v>0</v>
      </c>
      <c r="D8951" s="118" t="e">
        <f t="shared" ca="1" si="1"/>
        <v>#NAME?</v>
      </c>
      <c r="E8951" s="118" t="s">
        <v>30025</v>
      </c>
      <c r="F8951" s="118" t="s">
        <v>30033</v>
      </c>
      <c r="G8951" s="118"/>
      <c r="H8951" s="118" t="s">
        <v>4305</v>
      </c>
      <c r="I8951" s="118" t="s">
        <v>11586</v>
      </c>
      <c r="J8951" s="118" t="s">
        <v>7795</v>
      </c>
    </row>
    <row r="8952" spans="1:10" ht="12.75">
      <c r="A8952" s="118" t="s">
        <v>10275</v>
      </c>
      <c r="B8952" s="118" t="s">
        <v>30034</v>
      </c>
      <c r="C8952" s="118" t="b">
        <v>0</v>
      </c>
      <c r="D8952" s="118" t="e">
        <f t="shared" ca="1" si="1"/>
        <v>#NAME?</v>
      </c>
      <c r="E8952" s="118" t="s">
        <v>30025</v>
      </c>
      <c r="F8952" s="118" t="s">
        <v>30035</v>
      </c>
      <c r="G8952" s="118"/>
      <c r="H8952" s="118" t="s">
        <v>54</v>
      </c>
      <c r="I8952" s="118" t="s">
        <v>30036</v>
      </c>
      <c r="J8952" s="118" t="s">
        <v>8313</v>
      </c>
    </row>
    <row r="8953" spans="1:10" ht="12.75">
      <c r="A8953" s="118" t="s">
        <v>836</v>
      </c>
      <c r="B8953" s="118" t="s">
        <v>8444</v>
      </c>
      <c r="C8953" s="118" t="b">
        <v>0</v>
      </c>
      <c r="D8953" s="118" t="e">
        <f t="shared" ca="1" si="1"/>
        <v>#NAME?</v>
      </c>
      <c r="E8953" s="118" t="s">
        <v>30025</v>
      </c>
      <c r="F8953" s="118" t="s">
        <v>30037</v>
      </c>
      <c r="G8953" s="118"/>
      <c r="H8953" s="118" t="s">
        <v>4305</v>
      </c>
      <c r="I8953" s="118" t="s">
        <v>11586</v>
      </c>
      <c r="J8953" s="118" t="s">
        <v>7795</v>
      </c>
    </row>
    <row r="8954" spans="1:10" ht="12.75">
      <c r="A8954" s="118" t="s">
        <v>1026</v>
      </c>
      <c r="B8954" s="118" t="s">
        <v>2646</v>
      </c>
      <c r="C8954" s="118" t="b">
        <v>0</v>
      </c>
      <c r="D8954" s="118" t="e">
        <f t="shared" ca="1" si="1"/>
        <v>#NAME?</v>
      </c>
      <c r="E8954" s="118" t="s">
        <v>30025</v>
      </c>
      <c r="F8954" s="118" t="s">
        <v>30038</v>
      </c>
      <c r="G8954" s="118"/>
      <c r="H8954" s="118" t="s">
        <v>8346</v>
      </c>
      <c r="I8954" s="118" t="s">
        <v>11586</v>
      </c>
      <c r="J8954" s="118" t="s">
        <v>7795</v>
      </c>
    </row>
    <row r="8955" spans="1:10" ht="12.75">
      <c r="A8955" s="118" t="s">
        <v>30039</v>
      </c>
      <c r="B8955" s="118" t="s">
        <v>30040</v>
      </c>
      <c r="C8955" s="118" t="b">
        <v>0</v>
      </c>
      <c r="D8955" s="118" t="e">
        <f t="shared" ca="1" si="1"/>
        <v>#NAME?</v>
      </c>
      <c r="E8955" s="118" t="s">
        <v>30025</v>
      </c>
      <c r="F8955" s="118" t="s">
        <v>30041</v>
      </c>
      <c r="G8955" s="118"/>
      <c r="H8955" s="118" t="s">
        <v>4485</v>
      </c>
      <c r="I8955" s="118" t="s">
        <v>11586</v>
      </c>
      <c r="J8955" s="118" t="s">
        <v>7795</v>
      </c>
    </row>
    <row r="8956" spans="1:10" ht="12.75">
      <c r="A8956" s="118" t="s">
        <v>7924</v>
      </c>
      <c r="B8956" s="118" t="s">
        <v>30042</v>
      </c>
      <c r="C8956" s="118" t="b">
        <v>0</v>
      </c>
      <c r="D8956" s="118" t="e">
        <f t="shared" ca="1" si="1"/>
        <v>#NAME?</v>
      </c>
      <c r="E8956" s="118" t="s">
        <v>30025</v>
      </c>
      <c r="F8956" s="118" t="s">
        <v>30043</v>
      </c>
      <c r="G8956" s="118"/>
      <c r="H8956" s="118" t="s">
        <v>4305</v>
      </c>
      <c r="I8956" s="118" t="s">
        <v>11586</v>
      </c>
      <c r="J8956" s="118" t="s">
        <v>7795</v>
      </c>
    </row>
    <row r="8957" spans="1:10" ht="12.75">
      <c r="A8957" s="118" t="s">
        <v>1240</v>
      </c>
      <c r="B8957" s="118" t="s">
        <v>30044</v>
      </c>
      <c r="C8957" s="118" t="b">
        <v>0</v>
      </c>
      <c r="D8957" s="118" t="e">
        <f t="shared" ca="1" si="1"/>
        <v>#NAME?</v>
      </c>
      <c r="E8957" s="118" t="s">
        <v>30025</v>
      </c>
      <c r="F8957" s="118" t="s">
        <v>30045</v>
      </c>
      <c r="G8957" s="118"/>
      <c r="H8957" s="118" t="s">
        <v>5607</v>
      </c>
      <c r="I8957" s="118" t="s">
        <v>11586</v>
      </c>
      <c r="J8957" s="118" t="s">
        <v>7795</v>
      </c>
    </row>
    <row r="8958" spans="1:10" ht="12.75">
      <c r="A8958" s="118" t="s">
        <v>882</v>
      </c>
      <c r="B8958" s="118" t="s">
        <v>30046</v>
      </c>
      <c r="C8958" s="118" t="b">
        <v>0</v>
      </c>
      <c r="D8958" s="118" t="e">
        <f t="shared" ca="1" si="1"/>
        <v>#NAME?</v>
      </c>
      <c r="E8958" s="118" t="s">
        <v>30025</v>
      </c>
      <c r="F8958" s="118" t="s">
        <v>30047</v>
      </c>
      <c r="G8958" s="118"/>
      <c r="H8958" s="118" t="s">
        <v>5584</v>
      </c>
      <c r="I8958" s="118" t="s">
        <v>11586</v>
      </c>
      <c r="J8958" s="118" t="s">
        <v>7795</v>
      </c>
    </row>
    <row r="8959" spans="1:10" ht="12.75">
      <c r="A8959" s="118" t="s">
        <v>10826</v>
      </c>
      <c r="B8959" s="118" t="s">
        <v>30048</v>
      </c>
      <c r="C8959" s="118" t="b">
        <v>0</v>
      </c>
      <c r="D8959" s="118" t="e">
        <f t="shared" ca="1" si="1"/>
        <v>#NAME?</v>
      </c>
      <c r="E8959" s="118" t="s">
        <v>30025</v>
      </c>
      <c r="F8959" s="118" t="s">
        <v>30049</v>
      </c>
      <c r="G8959" s="118"/>
      <c r="H8959" s="118" t="s">
        <v>4305</v>
      </c>
      <c r="I8959" s="118" t="s">
        <v>11586</v>
      </c>
      <c r="J8959" s="118" t="s">
        <v>7795</v>
      </c>
    </row>
    <row r="8960" spans="1:10" ht="12.75">
      <c r="A8960" s="118" t="s">
        <v>2523</v>
      </c>
      <c r="B8960" s="118" t="s">
        <v>30050</v>
      </c>
      <c r="C8960" s="118" t="b">
        <v>0</v>
      </c>
      <c r="D8960" s="118" t="e">
        <f t="shared" ca="1" si="1"/>
        <v>#NAME?</v>
      </c>
      <c r="E8960" s="118" t="s">
        <v>30025</v>
      </c>
      <c r="F8960" s="118" t="s">
        <v>30051</v>
      </c>
      <c r="G8960" s="118"/>
      <c r="H8960" s="118" t="s">
        <v>4305</v>
      </c>
      <c r="I8960" s="118" t="s">
        <v>11586</v>
      </c>
      <c r="J8960" s="118" t="s">
        <v>7795</v>
      </c>
    </row>
    <row r="8961" spans="1:10" ht="12.75">
      <c r="A8961" s="118" t="s">
        <v>1591</v>
      </c>
      <c r="B8961" s="118" t="s">
        <v>30052</v>
      </c>
      <c r="C8961" s="118" t="b">
        <v>0</v>
      </c>
      <c r="D8961" s="118" t="e">
        <f t="shared" ca="1" si="1"/>
        <v>#NAME?</v>
      </c>
      <c r="E8961" s="118" t="s">
        <v>30053</v>
      </c>
      <c r="F8961" s="118" t="s">
        <v>30054</v>
      </c>
      <c r="G8961" s="118"/>
      <c r="H8961" s="118" t="s">
        <v>7599</v>
      </c>
      <c r="I8961" s="118" t="s">
        <v>7755</v>
      </c>
      <c r="J8961" s="118" t="s">
        <v>7756</v>
      </c>
    </row>
    <row r="8962" spans="1:10" ht="12.75">
      <c r="A8962" s="118" t="s">
        <v>10711</v>
      </c>
      <c r="B8962" s="118" t="s">
        <v>23534</v>
      </c>
      <c r="C8962" s="118" t="b">
        <v>0</v>
      </c>
      <c r="D8962" s="118" t="e">
        <f t="shared" ca="1" si="1"/>
        <v>#NAME?</v>
      </c>
      <c r="E8962" s="118" t="s">
        <v>30053</v>
      </c>
      <c r="F8962" s="118" t="s">
        <v>30055</v>
      </c>
      <c r="G8962" s="118"/>
      <c r="H8962" s="118" t="s">
        <v>7599</v>
      </c>
      <c r="I8962" s="118" t="s">
        <v>7755</v>
      </c>
      <c r="J8962" s="118" t="s">
        <v>7756</v>
      </c>
    </row>
    <row r="8963" spans="1:10" ht="12.75">
      <c r="A8963" s="118" t="s">
        <v>969</v>
      </c>
      <c r="B8963" s="118" t="s">
        <v>30056</v>
      </c>
      <c r="C8963" s="118" t="b">
        <v>0</v>
      </c>
      <c r="D8963" s="118" t="e">
        <f t="shared" ca="1" si="1"/>
        <v>#NAME?</v>
      </c>
      <c r="E8963" s="118" t="s">
        <v>30057</v>
      </c>
      <c r="F8963" s="118" t="s">
        <v>30058</v>
      </c>
      <c r="G8963" s="118"/>
      <c r="H8963" s="118" t="s">
        <v>4278</v>
      </c>
      <c r="I8963" s="118" t="s">
        <v>7820</v>
      </c>
      <c r="J8963" s="118" t="s">
        <v>7820</v>
      </c>
    </row>
    <row r="8964" spans="1:10" ht="12.75">
      <c r="A8964" s="118" t="s">
        <v>9126</v>
      </c>
      <c r="B8964" s="118" t="s">
        <v>30059</v>
      </c>
      <c r="C8964" s="118" t="b">
        <v>0</v>
      </c>
      <c r="D8964" s="118" t="e">
        <f t="shared" ca="1" si="1"/>
        <v>#NAME?</v>
      </c>
      <c r="E8964" s="118" t="s">
        <v>30057</v>
      </c>
      <c r="F8964" s="118" t="s">
        <v>30060</v>
      </c>
      <c r="G8964" s="118"/>
      <c r="H8964" s="118" t="s">
        <v>4278</v>
      </c>
      <c r="I8964" s="118" t="s">
        <v>7820</v>
      </c>
      <c r="J8964" s="118" t="s">
        <v>7820</v>
      </c>
    </row>
    <row r="8965" spans="1:10" ht="12.75">
      <c r="A8965" s="118" t="s">
        <v>8405</v>
      </c>
      <c r="B8965" s="118" t="s">
        <v>10151</v>
      </c>
      <c r="C8965" s="118" t="b">
        <v>0</v>
      </c>
      <c r="D8965" s="118" t="e">
        <f t="shared" ca="1" si="1"/>
        <v>#NAME?</v>
      </c>
      <c r="E8965" s="118" t="s">
        <v>30057</v>
      </c>
      <c r="F8965" s="118" t="s">
        <v>30061</v>
      </c>
      <c r="G8965" s="118"/>
      <c r="H8965" s="118" t="s">
        <v>30062</v>
      </c>
      <c r="I8965" s="118" t="s">
        <v>7820</v>
      </c>
      <c r="J8965" s="118" t="s">
        <v>7820</v>
      </c>
    </row>
    <row r="8966" spans="1:10" ht="12.75">
      <c r="A8966" s="118" t="s">
        <v>30063</v>
      </c>
      <c r="B8966" s="118" t="s">
        <v>30064</v>
      </c>
      <c r="C8966" s="118" t="b">
        <v>0</v>
      </c>
      <c r="D8966" s="118" t="e">
        <f t="shared" ca="1" si="1"/>
        <v>#NAME?</v>
      </c>
      <c r="E8966" s="118" t="s">
        <v>30057</v>
      </c>
      <c r="F8966" s="118" t="s">
        <v>30065</v>
      </c>
      <c r="G8966" s="118"/>
      <c r="H8966" s="118" t="s">
        <v>7784</v>
      </c>
      <c r="I8966" s="118" t="s">
        <v>7820</v>
      </c>
      <c r="J8966" s="118" t="s">
        <v>7820</v>
      </c>
    </row>
    <row r="8967" spans="1:10" ht="12.75">
      <c r="A8967" s="118" t="s">
        <v>9474</v>
      </c>
      <c r="B8967" s="118" t="s">
        <v>14694</v>
      </c>
      <c r="C8967" s="118" t="b">
        <v>0</v>
      </c>
      <c r="D8967" s="118" t="e">
        <f t="shared" ca="1" si="1"/>
        <v>#NAME?</v>
      </c>
      <c r="E8967" s="118" t="s">
        <v>30057</v>
      </c>
      <c r="F8967" s="118" t="s">
        <v>30066</v>
      </c>
      <c r="G8967" s="118"/>
      <c r="H8967" s="118" t="s">
        <v>25881</v>
      </c>
      <c r="I8967" s="118" t="s">
        <v>7820</v>
      </c>
      <c r="J8967" s="118" t="s">
        <v>7820</v>
      </c>
    </row>
    <row r="8968" spans="1:10" ht="12.75">
      <c r="A8968" s="118" t="s">
        <v>1828</v>
      </c>
      <c r="B8968" s="118" t="s">
        <v>30067</v>
      </c>
      <c r="C8968" s="118" t="b">
        <v>0</v>
      </c>
      <c r="D8968" s="118" t="e">
        <f t="shared" ca="1" si="1"/>
        <v>#NAME?</v>
      </c>
      <c r="E8968" s="118" t="s">
        <v>30068</v>
      </c>
      <c r="F8968" s="118" t="s">
        <v>30069</v>
      </c>
      <c r="G8968" s="118"/>
      <c r="H8968" s="118" t="s">
        <v>4485</v>
      </c>
      <c r="I8968" s="118" t="s">
        <v>8726</v>
      </c>
      <c r="J8968" s="127" t="s">
        <v>8740</v>
      </c>
    </row>
    <row r="8969" spans="1:10" ht="12.75">
      <c r="A8969" s="118" t="s">
        <v>2268</v>
      </c>
      <c r="B8969" s="118" t="s">
        <v>29552</v>
      </c>
      <c r="C8969" s="118" t="b">
        <v>0</v>
      </c>
      <c r="D8969" s="118" t="e">
        <f t="shared" ca="1" si="1"/>
        <v>#NAME?</v>
      </c>
      <c r="E8969" s="118" t="s">
        <v>30068</v>
      </c>
      <c r="F8969" s="118" t="s">
        <v>30070</v>
      </c>
      <c r="G8969" s="118"/>
      <c r="H8969" s="118" t="s">
        <v>30071</v>
      </c>
      <c r="I8969" s="118" t="s">
        <v>8726</v>
      </c>
      <c r="J8969" s="127" t="s">
        <v>8740</v>
      </c>
    </row>
    <row r="8970" spans="1:10" ht="12.75">
      <c r="A8970" s="118" t="s">
        <v>1240</v>
      </c>
      <c r="B8970" s="118" t="s">
        <v>30072</v>
      </c>
      <c r="C8970" s="118" t="b">
        <v>0</v>
      </c>
      <c r="D8970" s="118" t="e">
        <f t="shared" ca="1" si="1"/>
        <v>#NAME?</v>
      </c>
      <c r="E8970" s="118" t="s">
        <v>30068</v>
      </c>
      <c r="F8970" s="118" t="s">
        <v>30073</v>
      </c>
      <c r="G8970" s="118"/>
      <c r="H8970" s="118" t="s">
        <v>4278</v>
      </c>
      <c r="I8970" s="118" t="s">
        <v>8726</v>
      </c>
      <c r="J8970" s="127" t="s">
        <v>8740</v>
      </c>
    </row>
    <row r="8971" spans="1:10" ht="12.75">
      <c r="A8971" s="118" t="s">
        <v>882</v>
      </c>
      <c r="B8971" s="118" t="s">
        <v>30074</v>
      </c>
      <c r="C8971" s="118" t="b">
        <v>0</v>
      </c>
      <c r="D8971" s="118" t="e">
        <f t="shared" ca="1" si="1"/>
        <v>#NAME?</v>
      </c>
      <c r="E8971" s="118" t="s">
        <v>30068</v>
      </c>
      <c r="F8971" s="118" t="s">
        <v>30075</v>
      </c>
      <c r="G8971" s="118"/>
      <c r="H8971" s="118" t="s">
        <v>5209</v>
      </c>
      <c r="I8971" s="118" t="s">
        <v>8726</v>
      </c>
      <c r="J8971" s="127" t="s">
        <v>8740</v>
      </c>
    </row>
    <row r="8972" spans="1:10" ht="12.75">
      <c r="A8972" s="118" t="s">
        <v>1081</v>
      </c>
      <c r="B8972" s="118" t="s">
        <v>30076</v>
      </c>
      <c r="C8972" s="118" t="b">
        <v>0</v>
      </c>
      <c r="D8972" s="118" t="e">
        <f t="shared" ca="1" si="1"/>
        <v>#NAME?</v>
      </c>
      <c r="E8972" s="118" t="s">
        <v>30077</v>
      </c>
      <c r="F8972" s="118" t="s">
        <v>30078</v>
      </c>
      <c r="G8972" s="118"/>
      <c r="H8972" s="118" t="s">
        <v>30079</v>
      </c>
      <c r="I8972" s="118" t="s">
        <v>10694</v>
      </c>
      <c r="J8972" s="118" t="s">
        <v>30080</v>
      </c>
    </row>
    <row r="8973" spans="1:10" ht="12.75">
      <c r="A8973" s="118" t="s">
        <v>30081</v>
      </c>
      <c r="B8973" s="118" t="s">
        <v>30082</v>
      </c>
      <c r="C8973" s="118" t="b">
        <v>0</v>
      </c>
      <c r="D8973" s="118" t="e">
        <f t="shared" ca="1" si="1"/>
        <v>#NAME?</v>
      </c>
      <c r="E8973" s="118" t="s">
        <v>30077</v>
      </c>
      <c r="F8973" s="118" t="s">
        <v>30083</v>
      </c>
      <c r="G8973" s="118"/>
      <c r="H8973" s="118" t="s">
        <v>30079</v>
      </c>
      <c r="I8973" s="118" t="s">
        <v>7820</v>
      </c>
      <c r="J8973" s="118" t="s">
        <v>7820</v>
      </c>
    </row>
    <row r="8974" spans="1:10" ht="12.75">
      <c r="A8974" s="118" t="s">
        <v>30084</v>
      </c>
      <c r="B8974" s="118" t="s">
        <v>30085</v>
      </c>
      <c r="C8974" s="118" t="b">
        <v>0</v>
      </c>
      <c r="D8974" s="118" t="e">
        <f t="shared" ca="1" si="1"/>
        <v>#NAME?</v>
      </c>
      <c r="E8974" s="118" t="s">
        <v>30086</v>
      </c>
      <c r="F8974" s="118" t="s">
        <v>30087</v>
      </c>
      <c r="G8974" s="118"/>
      <c r="H8974" s="118" t="s">
        <v>4640</v>
      </c>
      <c r="I8974" s="118" t="s">
        <v>8990</v>
      </c>
      <c r="J8974" s="118"/>
    </row>
    <row r="8975" spans="1:10" ht="12.75">
      <c r="A8975" s="118" t="s">
        <v>30088</v>
      </c>
      <c r="B8975" s="118" t="s">
        <v>30089</v>
      </c>
      <c r="C8975" s="118" t="b">
        <v>0</v>
      </c>
      <c r="D8975" s="118" t="e">
        <f t="shared" ca="1" si="1"/>
        <v>#NAME?</v>
      </c>
      <c r="E8975" s="118" t="s">
        <v>30086</v>
      </c>
      <c r="F8975" s="118" t="s">
        <v>30090</v>
      </c>
      <c r="G8975" s="118"/>
      <c r="H8975" s="118" t="s">
        <v>6031</v>
      </c>
      <c r="I8975" s="118" t="s">
        <v>8990</v>
      </c>
      <c r="J8975" s="118"/>
    </row>
    <row r="8976" spans="1:10" ht="12.75">
      <c r="A8976" s="118" t="s">
        <v>798</v>
      </c>
      <c r="B8976" s="118" t="s">
        <v>30091</v>
      </c>
      <c r="C8976" s="118" t="b">
        <v>0</v>
      </c>
      <c r="D8976" s="118" t="e">
        <f t="shared" ca="1" si="1"/>
        <v>#NAME?</v>
      </c>
      <c r="E8976" s="118" t="s">
        <v>30092</v>
      </c>
      <c r="F8976" s="118" t="s">
        <v>30093</v>
      </c>
      <c r="G8976" s="118"/>
      <c r="H8976" s="118" t="s">
        <v>54</v>
      </c>
      <c r="I8976" s="118" t="s">
        <v>10351</v>
      </c>
      <c r="J8976" s="118" t="s">
        <v>7622</v>
      </c>
    </row>
    <row r="8977" spans="1:10" ht="12.75">
      <c r="A8977" s="118" t="s">
        <v>2589</v>
      </c>
      <c r="B8977" s="118" t="s">
        <v>30094</v>
      </c>
      <c r="C8977" s="118" t="b">
        <v>0</v>
      </c>
      <c r="D8977" s="118" t="e">
        <f t="shared" ca="1" si="1"/>
        <v>#NAME?</v>
      </c>
      <c r="E8977" s="118" t="s">
        <v>30095</v>
      </c>
      <c r="F8977" s="118" t="s">
        <v>30096</v>
      </c>
      <c r="G8977" s="118"/>
      <c r="H8977" s="118" t="s">
        <v>7611</v>
      </c>
      <c r="I8977" s="118" t="s">
        <v>11482</v>
      </c>
      <c r="J8977" s="118"/>
    </row>
    <row r="8978" spans="1:10" ht="12.75">
      <c r="A8978" s="118" t="s">
        <v>2648</v>
      </c>
      <c r="B8978" s="118" t="s">
        <v>18556</v>
      </c>
      <c r="C8978" s="118" t="b">
        <v>0</v>
      </c>
      <c r="D8978" s="118" t="e">
        <f t="shared" ca="1" si="1"/>
        <v>#NAME?</v>
      </c>
      <c r="E8978" s="118" t="s">
        <v>30095</v>
      </c>
      <c r="F8978" s="118" t="s">
        <v>30097</v>
      </c>
      <c r="G8978" s="118"/>
      <c r="H8978" s="118" t="s">
        <v>4305</v>
      </c>
      <c r="I8978" s="118" t="s">
        <v>3131</v>
      </c>
      <c r="J8978" s="118" t="s">
        <v>7622</v>
      </c>
    </row>
    <row r="8979" spans="1:10" ht="12.75">
      <c r="A8979" s="118" t="s">
        <v>10910</v>
      </c>
      <c r="B8979" s="118" t="s">
        <v>30098</v>
      </c>
      <c r="C8979" s="118" t="b">
        <v>0</v>
      </c>
      <c r="D8979" s="118" t="e">
        <f t="shared" ca="1" si="1"/>
        <v>#NAME?</v>
      </c>
      <c r="E8979" s="118" t="s">
        <v>30095</v>
      </c>
      <c r="F8979" s="118" t="s">
        <v>30099</v>
      </c>
      <c r="G8979" s="118"/>
      <c r="H8979" s="118" t="s">
        <v>4278</v>
      </c>
      <c r="I8979" s="118" t="s">
        <v>3131</v>
      </c>
      <c r="J8979" s="118" t="s">
        <v>7622</v>
      </c>
    </row>
    <row r="8980" spans="1:10" ht="12.75">
      <c r="A8980" s="118" t="s">
        <v>8556</v>
      </c>
      <c r="B8980" s="118" t="s">
        <v>30100</v>
      </c>
      <c r="C8980" s="118" t="b">
        <v>0</v>
      </c>
      <c r="D8980" s="118" t="e">
        <f t="shared" ca="1" si="1"/>
        <v>#NAME?</v>
      </c>
      <c r="E8980" s="118" t="s">
        <v>30101</v>
      </c>
      <c r="F8980" s="118" t="s">
        <v>30102</v>
      </c>
      <c r="G8980" s="118"/>
      <c r="H8980" s="118" t="s">
        <v>4276</v>
      </c>
      <c r="I8980" s="118" t="s">
        <v>30103</v>
      </c>
      <c r="J8980" s="118" t="s">
        <v>7820</v>
      </c>
    </row>
    <row r="8981" spans="1:10" ht="12.75">
      <c r="A8981" s="118" t="s">
        <v>1235</v>
      </c>
      <c r="B8981" s="118" t="s">
        <v>30104</v>
      </c>
      <c r="C8981" s="118" t="b">
        <v>0</v>
      </c>
      <c r="D8981" s="118" t="e">
        <f t="shared" ca="1" si="1"/>
        <v>#NAME?</v>
      </c>
      <c r="E8981" s="118" t="s">
        <v>30105</v>
      </c>
      <c r="F8981" s="118" t="s">
        <v>30106</v>
      </c>
      <c r="G8981" s="118"/>
      <c r="H8981" s="118" t="s">
        <v>4227</v>
      </c>
      <c r="I8981" s="118" t="s">
        <v>30107</v>
      </c>
      <c r="J8981" s="118" t="s">
        <v>7795</v>
      </c>
    </row>
    <row r="8982" spans="1:10" ht="12.75">
      <c r="A8982" s="118" t="s">
        <v>8460</v>
      </c>
      <c r="B8982" s="118" t="s">
        <v>9987</v>
      </c>
      <c r="C8982" s="118" t="b">
        <v>0</v>
      </c>
      <c r="D8982" s="118" t="e">
        <f t="shared" ca="1" si="1"/>
        <v>#NAME?</v>
      </c>
      <c r="E8982" s="118" t="s">
        <v>30105</v>
      </c>
      <c r="F8982" s="118" t="s">
        <v>30108</v>
      </c>
      <c r="G8982" s="118"/>
      <c r="H8982" s="118" t="s">
        <v>4227</v>
      </c>
      <c r="I8982" s="118" t="s">
        <v>30107</v>
      </c>
      <c r="J8982" s="118" t="s">
        <v>7795</v>
      </c>
    </row>
    <row r="8983" spans="1:10" ht="12.75">
      <c r="A8983" s="118" t="s">
        <v>1666</v>
      </c>
      <c r="B8983" s="118" t="s">
        <v>30109</v>
      </c>
      <c r="C8983" s="118" t="b">
        <v>0</v>
      </c>
      <c r="D8983" s="118" t="e">
        <f t="shared" ca="1" si="1"/>
        <v>#NAME?</v>
      </c>
      <c r="E8983" s="118" t="s">
        <v>3726</v>
      </c>
      <c r="F8983" s="118" t="s">
        <v>30110</v>
      </c>
      <c r="G8983" s="118"/>
      <c r="H8983" s="118" t="s">
        <v>54</v>
      </c>
      <c r="I8983" s="118" t="s">
        <v>7590</v>
      </c>
      <c r="J8983" s="118" t="s">
        <v>7591</v>
      </c>
    </row>
    <row r="8984" spans="1:10" ht="12.75">
      <c r="A8984" s="118" t="s">
        <v>1005</v>
      </c>
      <c r="B8984" s="118" t="s">
        <v>21678</v>
      </c>
      <c r="C8984" s="118" t="b">
        <v>0</v>
      </c>
      <c r="D8984" s="118" t="e">
        <f t="shared" ca="1" si="1"/>
        <v>#NAME?</v>
      </c>
      <c r="E8984" s="118" t="s">
        <v>3726</v>
      </c>
      <c r="F8984" s="118" t="s">
        <v>30111</v>
      </c>
      <c r="G8984" s="118"/>
      <c r="H8984" s="118" t="s">
        <v>54</v>
      </c>
      <c r="I8984" s="118" t="s">
        <v>7590</v>
      </c>
      <c r="J8984" s="118" t="s">
        <v>7591</v>
      </c>
    </row>
    <row r="8985" spans="1:10" ht="12.75">
      <c r="A8985" s="118" t="s">
        <v>8460</v>
      </c>
      <c r="B8985" s="118" t="s">
        <v>16627</v>
      </c>
      <c r="C8985" s="118" t="b">
        <v>0</v>
      </c>
      <c r="D8985" s="118" t="e">
        <f t="shared" ca="1" si="1"/>
        <v>#NAME?</v>
      </c>
      <c r="E8985" s="118" t="s">
        <v>3726</v>
      </c>
      <c r="F8985" s="118" t="s">
        <v>30112</v>
      </c>
      <c r="G8985" s="118"/>
      <c r="H8985" s="118" t="s">
        <v>54</v>
      </c>
      <c r="I8985" s="118" t="s">
        <v>7590</v>
      </c>
      <c r="J8985" s="118" t="s">
        <v>7591</v>
      </c>
    </row>
    <row r="8986" spans="1:10" ht="12.75">
      <c r="A8986" s="118" t="s">
        <v>23725</v>
      </c>
      <c r="B8986" s="118" t="s">
        <v>8046</v>
      </c>
      <c r="C8986" s="118" t="b">
        <v>0</v>
      </c>
      <c r="D8986" s="118" t="e">
        <f t="shared" ca="1" si="1"/>
        <v>#NAME?</v>
      </c>
      <c r="E8986" s="118" t="s">
        <v>30113</v>
      </c>
      <c r="F8986" s="118" t="s">
        <v>30114</v>
      </c>
      <c r="G8986" s="118"/>
      <c r="H8986" s="118" t="s">
        <v>4276</v>
      </c>
      <c r="I8986" s="118" t="s">
        <v>8050</v>
      </c>
      <c r="J8986" s="118"/>
    </row>
    <row r="8987" spans="1:10" ht="12.75">
      <c r="A8987" s="118" t="s">
        <v>17111</v>
      </c>
      <c r="B8987" s="118" t="s">
        <v>30115</v>
      </c>
      <c r="C8987" s="118" t="b">
        <v>0</v>
      </c>
      <c r="D8987" s="118" t="e">
        <f t="shared" ca="1" si="1"/>
        <v>#NAME?</v>
      </c>
      <c r="E8987" s="118" t="s">
        <v>30113</v>
      </c>
      <c r="F8987" s="118" t="s">
        <v>30116</v>
      </c>
      <c r="G8987" s="118"/>
      <c r="H8987" s="118" t="s">
        <v>8671</v>
      </c>
      <c r="I8987" s="118" t="s">
        <v>8050</v>
      </c>
      <c r="J8987" s="118"/>
    </row>
    <row r="8988" spans="1:10" ht="12.75">
      <c r="A8988" s="118" t="s">
        <v>30117</v>
      </c>
      <c r="B8988" s="118" t="s">
        <v>30118</v>
      </c>
      <c r="C8988" s="118" t="b">
        <v>0</v>
      </c>
      <c r="D8988" s="118" t="e">
        <f t="shared" ca="1" si="1"/>
        <v>#NAME?</v>
      </c>
      <c r="E8988" s="118" t="s">
        <v>30113</v>
      </c>
      <c r="F8988" s="118" t="s">
        <v>30119</v>
      </c>
      <c r="G8988" s="118"/>
      <c r="H8988" s="118" t="s">
        <v>4276</v>
      </c>
      <c r="I8988" s="118" t="s">
        <v>8136</v>
      </c>
      <c r="J8988" s="118" t="s">
        <v>7622</v>
      </c>
    </row>
    <row r="8989" spans="1:10" ht="12.75">
      <c r="A8989" s="118" t="s">
        <v>30120</v>
      </c>
      <c r="B8989" s="118" t="s">
        <v>30121</v>
      </c>
      <c r="C8989" s="118" t="b">
        <v>0</v>
      </c>
      <c r="D8989" s="118" t="e">
        <f t="shared" ca="1" si="1"/>
        <v>#NAME?</v>
      </c>
      <c r="E8989" s="118" t="s">
        <v>30113</v>
      </c>
      <c r="F8989" s="118" t="s">
        <v>30122</v>
      </c>
      <c r="G8989" s="118"/>
      <c r="H8989" s="118" t="s">
        <v>7611</v>
      </c>
      <c r="I8989" s="118" t="s">
        <v>8050</v>
      </c>
      <c r="J8989" s="118"/>
    </row>
    <row r="8990" spans="1:10" ht="12.75">
      <c r="A8990" s="118" t="s">
        <v>30123</v>
      </c>
      <c r="B8990" s="118" t="s">
        <v>8046</v>
      </c>
      <c r="C8990" s="118" t="b">
        <v>0</v>
      </c>
      <c r="D8990" s="118" t="e">
        <f t="shared" ca="1" si="1"/>
        <v>#NAME?</v>
      </c>
      <c r="E8990" s="118" t="s">
        <v>30113</v>
      </c>
      <c r="F8990" s="118" t="s">
        <v>30124</v>
      </c>
      <c r="G8990" s="118"/>
      <c r="H8990" s="118" t="s">
        <v>4276</v>
      </c>
      <c r="I8990" s="118" t="s">
        <v>8136</v>
      </c>
      <c r="J8990" s="118" t="s">
        <v>7622</v>
      </c>
    </row>
    <row r="8991" spans="1:10" ht="12.75">
      <c r="A8991" s="118" t="s">
        <v>11897</v>
      </c>
      <c r="B8991" s="118" t="s">
        <v>30125</v>
      </c>
      <c r="C8991" s="118" t="b">
        <v>0</v>
      </c>
      <c r="D8991" s="118" t="e">
        <f t="shared" ca="1" si="1"/>
        <v>#NAME?</v>
      </c>
      <c r="E8991" s="118" t="s">
        <v>30113</v>
      </c>
      <c r="F8991" s="118" t="s">
        <v>30126</v>
      </c>
      <c r="G8991" s="118"/>
      <c r="H8991" s="118" t="s">
        <v>4485</v>
      </c>
      <c r="I8991" s="118" t="s">
        <v>11777</v>
      </c>
      <c r="J8991" s="118"/>
    </row>
    <row r="8992" spans="1:10" ht="12.75">
      <c r="A8992" s="118" t="s">
        <v>19485</v>
      </c>
      <c r="B8992" s="118" t="s">
        <v>13085</v>
      </c>
      <c r="C8992" s="118" t="b">
        <v>0</v>
      </c>
      <c r="D8992" s="118" t="e">
        <f t="shared" ca="1" si="1"/>
        <v>#NAME?</v>
      </c>
      <c r="E8992" s="118" t="s">
        <v>30113</v>
      </c>
      <c r="F8992" s="118" t="s">
        <v>30127</v>
      </c>
      <c r="G8992" s="118"/>
      <c r="H8992" s="118" t="s">
        <v>4276</v>
      </c>
      <c r="I8992" s="118" t="s">
        <v>8050</v>
      </c>
      <c r="J8992" s="118"/>
    </row>
    <row r="8993" spans="1:10" ht="12.75">
      <c r="A8993" s="118" t="s">
        <v>30128</v>
      </c>
      <c r="B8993" s="118" t="s">
        <v>30129</v>
      </c>
      <c r="C8993" s="118" t="b">
        <v>0</v>
      </c>
      <c r="D8993" s="118" t="e">
        <f t="shared" ca="1" si="1"/>
        <v>#NAME?</v>
      </c>
      <c r="E8993" s="118" t="s">
        <v>30113</v>
      </c>
      <c r="F8993" s="118" t="s">
        <v>30130</v>
      </c>
      <c r="G8993" s="118"/>
      <c r="H8993" s="118" t="s">
        <v>4276</v>
      </c>
      <c r="I8993" s="118" t="s">
        <v>8050</v>
      </c>
      <c r="J8993" s="118"/>
    </row>
    <row r="8994" spans="1:10" ht="12.75">
      <c r="A8994" s="118" t="s">
        <v>30131</v>
      </c>
      <c r="B8994" s="118" t="s">
        <v>30132</v>
      </c>
      <c r="C8994" s="118" t="b">
        <v>0</v>
      </c>
      <c r="D8994" s="118" t="e">
        <f t="shared" ca="1" si="1"/>
        <v>#NAME?</v>
      </c>
      <c r="E8994" s="118" t="s">
        <v>30133</v>
      </c>
      <c r="F8994" s="118" t="s">
        <v>30134</v>
      </c>
      <c r="G8994" s="118"/>
      <c r="H8994" s="118" t="s">
        <v>8656</v>
      </c>
      <c r="I8994" s="118" t="s">
        <v>8794</v>
      </c>
      <c r="J8994" s="118"/>
    </row>
    <row r="8995" spans="1:10" ht="12.75">
      <c r="A8995" s="118" t="s">
        <v>1484</v>
      </c>
      <c r="B8995" s="118" t="s">
        <v>30135</v>
      </c>
      <c r="C8995" s="118" t="b">
        <v>0</v>
      </c>
      <c r="D8995" s="118" t="e">
        <f t="shared" ca="1" si="1"/>
        <v>#NAME?</v>
      </c>
      <c r="E8995" s="118" t="s">
        <v>30136</v>
      </c>
      <c r="F8995" s="118" t="s">
        <v>30137</v>
      </c>
      <c r="G8995" s="118"/>
      <c r="H8995" s="118" t="s">
        <v>4276</v>
      </c>
      <c r="I8995" s="118" t="s">
        <v>22145</v>
      </c>
      <c r="J8995" s="118" t="s">
        <v>7622</v>
      </c>
    </row>
    <row r="8996" spans="1:10" ht="12.75">
      <c r="A8996" s="118" t="s">
        <v>30138</v>
      </c>
      <c r="B8996" s="118" t="s">
        <v>30139</v>
      </c>
      <c r="C8996" s="118" t="b">
        <v>0</v>
      </c>
      <c r="D8996" s="118" t="e">
        <f t="shared" ca="1" si="1"/>
        <v>#NAME?</v>
      </c>
      <c r="E8996" s="118" t="s">
        <v>30136</v>
      </c>
      <c r="F8996" s="118" t="s">
        <v>30140</v>
      </c>
      <c r="G8996" s="118"/>
      <c r="H8996" s="118" t="s">
        <v>4276</v>
      </c>
      <c r="I8996" s="118" t="s">
        <v>7820</v>
      </c>
      <c r="J8996" s="118" t="s">
        <v>7820</v>
      </c>
    </row>
    <row r="8997" spans="1:10" ht="12.75">
      <c r="A8997" s="118" t="s">
        <v>10738</v>
      </c>
      <c r="B8997" s="118" t="s">
        <v>30141</v>
      </c>
      <c r="C8997" s="118" t="b">
        <v>0</v>
      </c>
      <c r="D8997" s="118" t="e">
        <f t="shared" ca="1" si="1"/>
        <v>#NAME?</v>
      </c>
      <c r="E8997" s="118" t="s">
        <v>30142</v>
      </c>
      <c r="F8997" s="118" t="s">
        <v>30143</v>
      </c>
      <c r="G8997" s="118"/>
      <c r="H8997" s="118" t="s">
        <v>5584</v>
      </c>
      <c r="I8997" s="118" t="s">
        <v>7820</v>
      </c>
      <c r="J8997" s="118" t="s">
        <v>7820</v>
      </c>
    </row>
    <row r="8998" spans="1:10" ht="12.75">
      <c r="A8998" s="118" t="s">
        <v>836</v>
      </c>
      <c r="B8998" s="118" t="s">
        <v>21158</v>
      </c>
      <c r="C8998" s="118" t="b">
        <v>0</v>
      </c>
      <c r="D8998" s="118" t="e">
        <f t="shared" ca="1" si="1"/>
        <v>#NAME?</v>
      </c>
      <c r="E8998" s="118" t="s">
        <v>30144</v>
      </c>
      <c r="F8998" s="118" t="s">
        <v>30145</v>
      </c>
      <c r="G8998" s="118"/>
      <c r="H8998" s="118" t="s">
        <v>4872</v>
      </c>
      <c r="I8998" s="118" t="s">
        <v>8726</v>
      </c>
      <c r="J8998" s="127" t="s">
        <v>8740</v>
      </c>
    </row>
    <row r="8999" spans="1:10" ht="12.75">
      <c r="A8999" s="118" t="s">
        <v>11587</v>
      </c>
      <c r="B8999" s="118" t="s">
        <v>30146</v>
      </c>
      <c r="C8999" s="118" t="b">
        <v>0</v>
      </c>
      <c r="D8999" s="118" t="e">
        <f t="shared" ca="1" si="1"/>
        <v>#NAME?</v>
      </c>
      <c r="E8999" s="118" t="s">
        <v>30147</v>
      </c>
      <c r="F8999" s="118" t="s">
        <v>30148</v>
      </c>
      <c r="G8999" s="118"/>
      <c r="H8999" s="118" t="s">
        <v>7611</v>
      </c>
      <c r="I8999" s="118" t="s">
        <v>8085</v>
      </c>
      <c r="J8999" s="118"/>
    </row>
    <row r="9000" spans="1:10" ht="12.75">
      <c r="A9000" s="118" t="s">
        <v>8090</v>
      </c>
      <c r="B9000" s="118" t="s">
        <v>20068</v>
      </c>
      <c r="C9000" s="118" t="b">
        <v>0</v>
      </c>
      <c r="D9000" s="118" t="e">
        <f t="shared" ca="1" si="1"/>
        <v>#NAME?</v>
      </c>
      <c r="E9000" s="118" t="s">
        <v>30147</v>
      </c>
      <c r="F9000" s="118" t="s">
        <v>30149</v>
      </c>
      <c r="G9000" s="118"/>
      <c r="H9000" s="118" t="s">
        <v>9125</v>
      </c>
      <c r="I9000" s="118" t="s">
        <v>8085</v>
      </c>
      <c r="J9000" s="118"/>
    </row>
    <row r="9001" spans="1:10" ht="12.75">
      <c r="A9001" s="118" t="s">
        <v>8268</v>
      </c>
      <c r="B9001" s="118" t="s">
        <v>28782</v>
      </c>
      <c r="C9001" s="118" t="b">
        <v>0</v>
      </c>
      <c r="D9001" s="118" t="e">
        <f t="shared" ca="1" si="1"/>
        <v>#NAME?</v>
      </c>
      <c r="E9001" s="118" t="s">
        <v>30147</v>
      </c>
      <c r="F9001" s="118" t="s">
        <v>30150</v>
      </c>
      <c r="G9001" s="118"/>
      <c r="H9001" s="118" t="s">
        <v>4640</v>
      </c>
      <c r="I9001" s="118" t="s">
        <v>8085</v>
      </c>
      <c r="J9001" s="118"/>
    </row>
    <row r="9002" spans="1:10" ht="12.75">
      <c r="A9002" s="118" t="s">
        <v>30151</v>
      </c>
      <c r="B9002" s="118" t="s">
        <v>30152</v>
      </c>
      <c r="C9002" s="118" t="b">
        <v>0</v>
      </c>
      <c r="D9002" s="118" t="e">
        <f t="shared" ca="1" si="1"/>
        <v>#NAME?</v>
      </c>
      <c r="E9002" s="118" t="s">
        <v>30147</v>
      </c>
      <c r="F9002" s="118" t="s">
        <v>30153</v>
      </c>
      <c r="G9002" s="118"/>
      <c r="H9002" s="118" t="s">
        <v>30154</v>
      </c>
      <c r="I9002" s="118" t="s">
        <v>9788</v>
      </c>
      <c r="J9002" s="118"/>
    </row>
    <row r="9003" spans="1:10" ht="12.75">
      <c r="A9003" s="118" t="s">
        <v>23555</v>
      </c>
      <c r="B9003" s="118" t="s">
        <v>30155</v>
      </c>
      <c r="C9003" s="118" t="b">
        <v>0</v>
      </c>
      <c r="D9003" s="118" t="e">
        <f t="shared" ca="1" si="1"/>
        <v>#NAME?</v>
      </c>
      <c r="E9003" s="118" t="s">
        <v>30147</v>
      </c>
      <c r="F9003" s="118" t="s">
        <v>30156</v>
      </c>
      <c r="G9003" s="118"/>
      <c r="H9003" s="118" t="s">
        <v>30157</v>
      </c>
      <c r="I9003" s="118" t="s">
        <v>9364</v>
      </c>
      <c r="J9003" s="118"/>
    </row>
    <row r="9004" spans="1:10" ht="12.75">
      <c r="A9004" s="118" t="s">
        <v>30158</v>
      </c>
      <c r="B9004" s="118" t="s">
        <v>30159</v>
      </c>
      <c r="C9004" s="118" t="b">
        <v>0</v>
      </c>
      <c r="D9004" s="118" t="e">
        <f t="shared" ca="1" si="1"/>
        <v>#NAME?</v>
      </c>
      <c r="E9004" s="118" t="s">
        <v>30147</v>
      </c>
      <c r="F9004" s="118" t="s">
        <v>30160</v>
      </c>
      <c r="G9004" s="118"/>
      <c r="H9004" s="118" t="s">
        <v>7995</v>
      </c>
      <c r="I9004" s="118" t="s">
        <v>8085</v>
      </c>
      <c r="J9004" s="118"/>
    </row>
    <row r="9005" spans="1:10" ht="12.75">
      <c r="A9005" s="118" t="s">
        <v>1123</v>
      </c>
      <c r="B9005" s="118" t="s">
        <v>18967</v>
      </c>
      <c r="C9005" s="118" t="b">
        <v>0</v>
      </c>
      <c r="D9005" s="118" t="e">
        <f t="shared" ca="1" si="1"/>
        <v>#NAME?</v>
      </c>
      <c r="E9005" s="118" t="s">
        <v>30161</v>
      </c>
      <c r="F9005" s="118" t="s">
        <v>30162</v>
      </c>
      <c r="G9005" s="118"/>
      <c r="H9005" s="118" t="s">
        <v>5064</v>
      </c>
      <c r="I9005" s="118" t="s">
        <v>16335</v>
      </c>
      <c r="J9005" s="118" t="s">
        <v>7636</v>
      </c>
    </row>
    <row r="9006" spans="1:10" ht="12.75">
      <c r="A9006" s="118" t="s">
        <v>1666</v>
      </c>
      <c r="B9006" s="118" t="s">
        <v>30163</v>
      </c>
      <c r="C9006" s="118" t="b">
        <v>0</v>
      </c>
      <c r="D9006" s="118" t="e">
        <f t="shared" ca="1" si="1"/>
        <v>#NAME?</v>
      </c>
      <c r="E9006" s="118" t="s">
        <v>30164</v>
      </c>
      <c r="F9006" s="118" t="s">
        <v>30165</v>
      </c>
      <c r="G9006" s="118"/>
      <c r="H9006" s="118" t="s">
        <v>23407</v>
      </c>
      <c r="I9006" s="118" t="s">
        <v>10351</v>
      </c>
      <c r="J9006" s="118" t="s">
        <v>7622</v>
      </c>
    </row>
    <row r="9007" spans="1:10" ht="12.75">
      <c r="A9007" s="118" t="s">
        <v>10931</v>
      </c>
      <c r="B9007" s="118" t="s">
        <v>8046</v>
      </c>
      <c r="C9007" s="118" t="b">
        <v>0</v>
      </c>
      <c r="D9007" s="118" t="e">
        <f t="shared" ca="1" si="1"/>
        <v>#NAME?</v>
      </c>
      <c r="E9007" s="118" t="s">
        <v>30166</v>
      </c>
      <c r="F9007" s="118" t="s">
        <v>30167</v>
      </c>
      <c r="G9007" s="118"/>
      <c r="H9007" s="118" t="s">
        <v>4831</v>
      </c>
      <c r="I9007" s="118" t="s">
        <v>8050</v>
      </c>
      <c r="J9007" s="118"/>
    </row>
    <row r="9008" spans="1:10" ht="12.75">
      <c r="A9008" s="118" t="s">
        <v>30168</v>
      </c>
      <c r="B9008" s="118" t="s">
        <v>30169</v>
      </c>
      <c r="C9008" s="118" t="b">
        <v>0</v>
      </c>
      <c r="D9008" s="118" t="e">
        <f t="shared" ca="1" si="1"/>
        <v>#NAME?</v>
      </c>
      <c r="E9008" s="118" t="s">
        <v>30166</v>
      </c>
      <c r="F9008" s="118" t="s">
        <v>30170</v>
      </c>
      <c r="G9008" s="118"/>
      <c r="H9008" s="118" t="s">
        <v>4831</v>
      </c>
      <c r="I9008" s="118" t="s">
        <v>8050</v>
      </c>
      <c r="J9008" s="118"/>
    </row>
    <row r="9009" spans="1:10" ht="12.75">
      <c r="A9009" s="118" t="s">
        <v>19485</v>
      </c>
      <c r="B9009" s="118" t="s">
        <v>30171</v>
      </c>
      <c r="C9009" s="118" t="b">
        <v>0</v>
      </c>
      <c r="D9009" s="118" t="e">
        <f t="shared" ca="1" si="1"/>
        <v>#NAME?</v>
      </c>
      <c r="E9009" s="118" t="s">
        <v>30166</v>
      </c>
      <c r="F9009" s="118" t="s">
        <v>30172</v>
      </c>
      <c r="G9009" s="118"/>
      <c r="H9009" s="118" t="s">
        <v>5302</v>
      </c>
      <c r="I9009" s="118" t="s">
        <v>8050</v>
      </c>
      <c r="J9009" s="118"/>
    </row>
    <row r="9010" spans="1:10" ht="12.75">
      <c r="A9010" s="118" t="s">
        <v>9892</v>
      </c>
      <c r="B9010" s="118" t="s">
        <v>30173</v>
      </c>
      <c r="C9010" s="118" t="b">
        <v>0</v>
      </c>
      <c r="D9010" s="118" t="e">
        <f t="shared" ca="1" si="1"/>
        <v>#NAME?</v>
      </c>
      <c r="E9010" s="118" t="s">
        <v>30166</v>
      </c>
      <c r="F9010" s="118" t="s">
        <v>30174</v>
      </c>
      <c r="G9010" s="118"/>
      <c r="H9010" s="118" t="s">
        <v>30175</v>
      </c>
      <c r="I9010" s="118" t="s">
        <v>8050</v>
      </c>
      <c r="J9010" s="118"/>
    </row>
    <row r="9011" spans="1:10" ht="12.75">
      <c r="A9011" s="118" t="s">
        <v>30176</v>
      </c>
      <c r="B9011" s="118" t="s">
        <v>30177</v>
      </c>
      <c r="C9011" s="118" t="b">
        <v>0</v>
      </c>
      <c r="D9011" s="118" t="e">
        <f t="shared" ca="1" si="1"/>
        <v>#NAME?</v>
      </c>
      <c r="E9011" s="118" t="s">
        <v>30178</v>
      </c>
      <c r="F9011" s="118" t="s">
        <v>30179</v>
      </c>
      <c r="G9011" s="118"/>
      <c r="H9011" s="118" t="s">
        <v>10534</v>
      </c>
      <c r="I9011" s="118" t="s">
        <v>8990</v>
      </c>
      <c r="J9011" s="118"/>
    </row>
    <row r="9012" spans="1:10" ht="12.75">
      <c r="A9012" s="118" t="s">
        <v>30180</v>
      </c>
      <c r="B9012" s="118" t="s">
        <v>30181</v>
      </c>
      <c r="C9012" s="118" t="b">
        <v>0</v>
      </c>
      <c r="D9012" s="118" t="e">
        <f t="shared" ca="1" si="1"/>
        <v>#NAME?</v>
      </c>
      <c r="E9012" s="118" t="s">
        <v>30182</v>
      </c>
      <c r="F9012" s="118" t="s">
        <v>30183</v>
      </c>
      <c r="G9012" s="118"/>
      <c r="H9012" s="118" t="s">
        <v>4640</v>
      </c>
      <c r="I9012" s="118" t="s">
        <v>8990</v>
      </c>
      <c r="J9012" s="118"/>
    </row>
    <row r="9013" spans="1:10" ht="12.75">
      <c r="A9013" s="118" t="s">
        <v>30184</v>
      </c>
      <c r="B9013" s="118" t="s">
        <v>30185</v>
      </c>
      <c r="C9013" s="118" t="b">
        <v>0</v>
      </c>
      <c r="D9013" s="118" t="e">
        <f t="shared" ca="1" si="1"/>
        <v>#NAME?</v>
      </c>
      <c r="E9013" s="118" t="s">
        <v>30186</v>
      </c>
      <c r="F9013" s="118" t="s">
        <v>30187</v>
      </c>
      <c r="G9013" s="118"/>
      <c r="H9013" s="118" t="s">
        <v>4305</v>
      </c>
      <c r="I9013" s="118" t="s">
        <v>8990</v>
      </c>
      <c r="J9013" s="118"/>
    </row>
    <row r="9014" spans="1:10" ht="12.75">
      <c r="A9014" s="118" t="s">
        <v>30188</v>
      </c>
      <c r="B9014" s="118" t="s">
        <v>30189</v>
      </c>
      <c r="C9014" s="118" t="b">
        <v>0</v>
      </c>
      <c r="D9014" s="118" t="e">
        <f t="shared" ca="1" si="1"/>
        <v>#NAME?</v>
      </c>
      <c r="E9014" s="118" t="s">
        <v>30190</v>
      </c>
      <c r="F9014" s="118" t="s">
        <v>30191</v>
      </c>
      <c r="G9014" s="118"/>
      <c r="H9014" s="118" t="s">
        <v>5064</v>
      </c>
      <c r="I9014" s="118" t="s">
        <v>8990</v>
      </c>
      <c r="J9014" s="118"/>
    </row>
    <row r="9015" spans="1:10" ht="12.75">
      <c r="A9015" s="118" t="s">
        <v>30192</v>
      </c>
      <c r="B9015" s="118" t="s">
        <v>30193</v>
      </c>
      <c r="C9015" s="118" t="b">
        <v>0</v>
      </c>
      <c r="D9015" s="118" t="e">
        <f t="shared" ca="1" si="1"/>
        <v>#NAME?</v>
      </c>
      <c r="E9015" s="118" t="s">
        <v>30194</v>
      </c>
      <c r="F9015" s="118" t="s">
        <v>30195</v>
      </c>
      <c r="G9015" s="118"/>
      <c r="H9015" s="118" t="s">
        <v>7611</v>
      </c>
      <c r="I9015" s="118" t="s">
        <v>8050</v>
      </c>
      <c r="J9015" s="118"/>
    </row>
    <row r="9016" spans="1:10" ht="12.75">
      <c r="A9016" s="118" t="s">
        <v>2682</v>
      </c>
      <c r="B9016" s="118" t="s">
        <v>20474</v>
      </c>
      <c r="C9016" s="118" t="b">
        <v>0</v>
      </c>
      <c r="D9016" s="118" t="e">
        <f t="shared" ca="1" si="1"/>
        <v>#NAME?</v>
      </c>
      <c r="E9016" s="118" t="s">
        <v>30196</v>
      </c>
      <c r="F9016" s="118" t="s">
        <v>30197</v>
      </c>
      <c r="G9016" s="118"/>
      <c r="H9016" s="118" t="s">
        <v>4305</v>
      </c>
      <c r="I9016" s="118" t="s">
        <v>30198</v>
      </c>
      <c r="J9016" s="118" t="s">
        <v>12582</v>
      </c>
    </row>
    <row r="9017" spans="1:10" ht="12.75">
      <c r="A9017" s="118" t="s">
        <v>10275</v>
      </c>
      <c r="B9017" s="118" t="s">
        <v>30199</v>
      </c>
      <c r="C9017" s="118" t="b">
        <v>0</v>
      </c>
      <c r="D9017" s="118" t="e">
        <f t="shared" ca="1" si="1"/>
        <v>#NAME?</v>
      </c>
      <c r="E9017" s="118" t="s">
        <v>30200</v>
      </c>
      <c r="F9017" s="118" t="s">
        <v>30201</v>
      </c>
      <c r="G9017" s="118"/>
      <c r="H9017" s="118" t="s">
        <v>4485</v>
      </c>
      <c r="I9017" s="118" t="s">
        <v>17349</v>
      </c>
      <c r="J9017" s="118" t="s">
        <v>7591</v>
      </c>
    </row>
    <row r="9018" spans="1:10" ht="12.75">
      <c r="A9018" s="118" t="s">
        <v>995</v>
      </c>
      <c r="B9018" s="118" t="s">
        <v>30202</v>
      </c>
      <c r="C9018" s="118" t="b">
        <v>0</v>
      </c>
      <c r="D9018" s="118" t="e">
        <f t="shared" ca="1" si="1"/>
        <v>#NAME?</v>
      </c>
      <c r="E9018" s="118" t="s">
        <v>30200</v>
      </c>
      <c r="F9018" s="118" t="s">
        <v>30203</v>
      </c>
      <c r="G9018" s="118"/>
      <c r="H9018" s="118" t="s">
        <v>4485</v>
      </c>
      <c r="I9018" s="118" t="s">
        <v>17349</v>
      </c>
      <c r="J9018" s="118" t="s">
        <v>7591</v>
      </c>
    </row>
    <row r="9019" spans="1:10" ht="12.75">
      <c r="A9019" s="118" t="s">
        <v>1081</v>
      </c>
      <c r="B9019" s="118" t="s">
        <v>2495</v>
      </c>
      <c r="C9019" s="118" t="b">
        <v>0</v>
      </c>
      <c r="D9019" s="118" t="e">
        <f t="shared" ca="1" si="1"/>
        <v>#NAME?</v>
      </c>
      <c r="E9019" s="118" t="s">
        <v>30204</v>
      </c>
      <c r="F9019" s="118" t="s">
        <v>30205</v>
      </c>
      <c r="G9019" s="118"/>
      <c r="H9019" s="118" t="s">
        <v>9832</v>
      </c>
      <c r="I9019" s="118" t="s">
        <v>10351</v>
      </c>
      <c r="J9019" s="118" t="s">
        <v>7622</v>
      </c>
    </row>
    <row r="9020" spans="1:10" ht="12.75">
      <c r="A9020" s="118" t="s">
        <v>20233</v>
      </c>
      <c r="B9020" s="118" t="s">
        <v>2019</v>
      </c>
      <c r="C9020" s="118" t="b">
        <v>0</v>
      </c>
      <c r="D9020" s="118" t="e">
        <f t="shared" ca="1" si="1"/>
        <v>#NAME?</v>
      </c>
      <c r="E9020" s="118" t="s">
        <v>30204</v>
      </c>
      <c r="F9020" s="118" t="s">
        <v>30206</v>
      </c>
      <c r="G9020" s="118"/>
      <c r="H9020" s="118" t="s">
        <v>4485</v>
      </c>
      <c r="I9020" s="118" t="s">
        <v>10351</v>
      </c>
      <c r="J9020" s="118" t="s">
        <v>7622</v>
      </c>
    </row>
    <row r="9021" spans="1:10" ht="12.75">
      <c r="A9021" s="118" t="s">
        <v>13472</v>
      </c>
      <c r="B9021" s="118" t="s">
        <v>30207</v>
      </c>
      <c r="C9021" s="118" t="b">
        <v>0</v>
      </c>
      <c r="D9021" s="118" t="e">
        <f t="shared" ca="1" si="1"/>
        <v>#NAME?</v>
      </c>
      <c r="E9021" s="118" t="s">
        <v>30204</v>
      </c>
      <c r="F9021" s="118" t="s">
        <v>30208</v>
      </c>
      <c r="G9021" s="118"/>
      <c r="H9021" s="118" t="s">
        <v>4278</v>
      </c>
      <c r="I9021" s="118" t="s">
        <v>10351</v>
      </c>
      <c r="J9021" s="118" t="s">
        <v>7622</v>
      </c>
    </row>
    <row r="9022" spans="1:10" ht="12.75">
      <c r="A9022" s="118" t="s">
        <v>14564</v>
      </c>
      <c r="B9022" s="118" t="s">
        <v>30209</v>
      </c>
      <c r="C9022" s="118" t="b">
        <v>0</v>
      </c>
      <c r="D9022" s="118" t="e">
        <f t="shared" ca="1" si="1"/>
        <v>#NAME?</v>
      </c>
      <c r="E9022" s="118" t="s">
        <v>30210</v>
      </c>
      <c r="F9022" s="118" t="s">
        <v>30211</v>
      </c>
      <c r="G9022" s="118"/>
      <c r="H9022" s="118" t="s">
        <v>54</v>
      </c>
      <c r="I9022" s="118" t="s">
        <v>17268</v>
      </c>
      <c r="J9022" s="118"/>
    </row>
    <row r="9023" spans="1:10" ht="12.75">
      <c r="A9023" s="118" t="s">
        <v>1666</v>
      </c>
      <c r="B9023" s="118" t="s">
        <v>1993</v>
      </c>
      <c r="C9023" s="118" t="b">
        <v>0</v>
      </c>
      <c r="D9023" s="118" t="e">
        <f t="shared" ca="1" si="1"/>
        <v>#NAME?</v>
      </c>
      <c r="E9023" s="118" t="s">
        <v>30210</v>
      </c>
      <c r="F9023" s="118" t="s">
        <v>30212</v>
      </c>
      <c r="G9023" s="118"/>
      <c r="H9023" s="118" t="s">
        <v>54</v>
      </c>
      <c r="I9023" s="118" t="s">
        <v>8883</v>
      </c>
      <c r="J9023" s="118"/>
    </row>
    <row r="9024" spans="1:10" ht="12.75">
      <c r="A9024" s="118" t="s">
        <v>1591</v>
      </c>
      <c r="B9024" s="118" t="s">
        <v>27532</v>
      </c>
      <c r="C9024" s="118" t="b">
        <v>0</v>
      </c>
      <c r="D9024" s="118" t="e">
        <f t="shared" ca="1" si="1"/>
        <v>#NAME?</v>
      </c>
      <c r="E9024" s="118" t="s">
        <v>30210</v>
      </c>
      <c r="F9024" s="118" t="s">
        <v>30213</v>
      </c>
      <c r="G9024" s="118"/>
      <c r="H9024" s="118" t="s">
        <v>54</v>
      </c>
      <c r="I9024" s="118" t="s">
        <v>30214</v>
      </c>
      <c r="J9024" s="118" t="s">
        <v>7622</v>
      </c>
    </row>
    <row r="9025" spans="1:10" ht="12.75">
      <c r="A9025" s="118" t="s">
        <v>873</v>
      </c>
      <c r="B9025" s="118" t="s">
        <v>30215</v>
      </c>
      <c r="C9025" s="118" t="b">
        <v>0</v>
      </c>
      <c r="D9025" s="118" t="e">
        <f t="shared" ca="1" si="1"/>
        <v>#NAME?</v>
      </c>
      <c r="E9025" s="118" t="s">
        <v>30210</v>
      </c>
      <c r="F9025" s="118" t="s">
        <v>30216</v>
      </c>
      <c r="G9025" s="118"/>
      <c r="H9025" s="118" t="s">
        <v>54</v>
      </c>
      <c r="I9025" s="118" t="s">
        <v>8883</v>
      </c>
      <c r="J9025" s="118"/>
    </row>
    <row r="9026" spans="1:10" ht="12.75">
      <c r="A9026" s="118" t="s">
        <v>30217</v>
      </c>
      <c r="B9026" s="118" t="s">
        <v>30218</v>
      </c>
      <c r="C9026" s="118" t="b">
        <v>0</v>
      </c>
      <c r="D9026" s="118" t="e">
        <f t="shared" ca="1" si="1"/>
        <v>#NAME?</v>
      </c>
      <c r="E9026" s="118" t="s">
        <v>30210</v>
      </c>
      <c r="F9026" s="118" t="s">
        <v>30219</v>
      </c>
      <c r="G9026" s="118"/>
      <c r="H9026" s="118" t="s">
        <v>54</v>
      </c>
      <c r="I9026" s="118" t="s">
        <v>14234</v>
      </c>
      <c r="J9026" s="118"/>
    </row>
    <row r="9027" spans="1:10" ht="12.75">
      <c r="A9027" s="118" t="s">
        <v>11456</v>
      </c>
      <c r="B9027" s="118" t="s">
        <v>30220</v>
      </c>
      <c r="C9027" s="118" t="b">
        <v>0</v>
      </c>
      <c r="D9027" s="118" t="e">
        <f t="shared" ca="1" si="1"/>
        <v>#NAME?</v>
      </c>
      <c r="E9027" s="118" t="s">
        <v>30210</v>
      </c>
      <c r="F9027" s="118" t="s">
        <v>30221</v>
      </c>
      <c r="G9027" s="118"/>
      <c r="H9027" s="118" t="s">
        <v>4485</v>
      </c>
      <c r="I9027" s="118" t="s">
        <v>17268</v>
      </c>
      <c r="J9027" s="118"/>
    </row>
    <row r="9028" spans="1:10" ht="12.75">
      <c r="A9028" s="118" t="s">
        <v>1124</v>
      </c>
      <c r="B9028" s="118" t="s">
        <v>1247</v>
      </c>
      <c r="C9028" s="118" t="b">
        <v>0</v>
      </c>
      <c r="D9028" s="118" t="e">
        <f t="shared" ca="1" si="1"/>
        <v>#NAME?</v>
      </c>
      <c r="E9028" s="118" t="s">
        <v>30222</v>
      </c>
      <c r="F9028" s="118" t="s">
        <v>30223</v>
      </c>
      <c r="G9028" s="118"/>
      <c r="H9028" s="118" t="s">
        <v>4276</v>
      </c>
      <c r="I9028" s="118" t="s">
        <v>11278</v>
      </c>
      <c r="J9028" s="118"/>
    </row>
    <row r="9029" spans="1:10" ht="12.75">
      <c r="A9029" s="118" t="s">
        <v>16697</v>
      </c>
      <c r="B9029" s="118" t="s">
        <v>30224</v>
      </c>
      <c r="C9029" s="118" t="b">
        <v>0</v>
      </c>
      <c r="D9029" s="118" t="e">
        <f t="shared" ca="1" si="1"/>
        <v>#NAME?</v>
      </c>
      <c r="E9029" s="118" t="s">
        <v>30225</v>
      </c>
      <c r="F9029" s="118" t="s">
        <v>30226</v>
      </c>
      <c r="G9029" s="118"/>
      <c r="H9029" s="118" t="s">
        <v>7855</v>
      </c>
      <c r="I9029" s="118" t="s">
        <v>7881</v>
      </c>
      <c r="J9029" s="118"/>
    </row>
    <row r="9030" spans="1:10" ht="12.75">
      <c r="A9030" s="118" t="s">
        <v>18245</v>
      </c>
      <c r="B9030" s="118" t="s">
        <v>30227</v>
      </c>
      <c r="C9030" s="118" t="b">
        <v>0</v>
      </c>
      <c r="D9030" s="118" t="e">
        <f t="shared" ca="1" si="1"/>
        <v>#NAME?</v>
      </c>
      <c r="E9030" s="118" t="s">
        <v>30225</v>
      </c>
      <c r="F9030" s="118" t="s">
        <v>30228</v>
      </c>
      <c r="G9030" s="118"/>
      <c r="H9030" s="118" t="s">
        <v>54</v>
      </c>
      <c r="I9030" s="118" t="s">
        <v>7881</v>
      </c>
      <c r="J9030" s="118"/>
    </row>
    <row r="9031" spans="1:10" ht="12.75">
      <c r="A9031" s="118" t="s">
        <v>16640</v>
      </c>
      <c r="B9031" s="118" t="s">
        <v>24063</v>
      </c>
      <c r="C9031" s="118" t="b">
        <v>0</v>
      </c>
      <c r="D9031" s="118" t="e">
        <f t="shared" ca="1" si="1"/>
        <v>#NAME?</v>
      </c>
      <c r="E9031" s="118" t="s">
        <v>30225</v>
      </c>
      <c r="F9031" s="118" t="s">
        <v>30229</v>
      </c>
      <c r="G9031" s="118"/>
      <c r="H9031" s="118" t="s">
        <v>4278</v>
      </c>
      <c r="I9031" s="118" t="s">
        <v>7881</v>
      </c>
      <c r="J9031" s="118"/>
    </row>
    <row r="9032" spans="1:10" ht="12.75">
      <c r="A9032" s="118" t="s">
        <v>16640</v>
      </c>
      <c r="B9032" s="118" t="s">
        <v>30230</v>
      </c>
      <c r="C9032" s="118" t="b">
        <v>0</v>
      </c>
      <c r="D9032" s="118" t="e">
        <f t="shared" ca="1" si="1"/>
        <v>#NAME?</v>
      </c>
      <c r="E9032" s="118" t="s">
        <v>30225</v>
      </c>
      <c r="F9032" s="118" t="s">
        <v>30231</v>
      </c>
      <c r="G9032" s="118"/>
      <c r="H9032" s="118" t="s">
        <v>5273</v>
      </c>
      <c r="I9032" s="118" t="s">
        <v>7881</v>
      </c>
      <c r="J9032" s="118"/>
    </row>
    <row r="9033" spans="1:10" ht="12.75">
      <c r="A9033" s="118" t="s">
        <v>30232</v>
      </c>
      <c r="B9033" s="118" t="s">
        <v>30233</v>
      </c>
      <c r="C9033" s="118" t="b">
        <v>0</v>
      </c>
      <c r="D9033" s="118" t="e">
        <f t="shared" ca="1" si="1"/>
        <v>#NAME?</v>
      </c>
      <c r="E9033" s="118" t="s">
        <v>30225</v>
      </c>
      <c r="F9033" s="118" t="s">
        <v>30234</v>
      </c>
      <c r="G9033" s="118"/>
      <c r="H9033" s="118" t="s">
        <v>7611</v>
      </c>
      <c r="I9033" s="118" t="s">
        <v>7881</v>
      </c>
      <c r="J9033" s="118"/>
    </row>
    <row r="9034" spans="1:10" ht="12.75">
      <c r="A9034" s="118" t="s">
        <v>8224</v>
      </c>
      <c r="B9034" s="118" t="s">
        <v>17051</v>
      </c>
      <c r="C9034" s="118" t="b">
        <v>0</v>
      </c>
      <c r="D9034" s="118" t="e">
        <f t="shared" ca="1" si="1"/>
        <v>#NAME?</v>
      </c>
      <c r="E9034" s="118" t="s">
        <v>30225</v>
      </c>
      <c r="F9034" s="118" t="s">
        <v>30235</v>
      </c>
      <c r="G9034" s="118"/>
      <c r="H9034" s="118" t="s">
        <v>54</v>
      </c>
      <c r="I9034" s="118" t="s">
        <v>7881</v>
      </c>
      <c r="J9034" s="118"/>
    </row>
    <row r="9035" spans="1:10" ht="12.75">
      <c r="A9035" s="118" t="s">
        <v>10878</v>
      </c>
      <c r="B9035" s="118" t="s">
        <v>30236</v>
      </c>
      <c r="C9035" s="118" t="b">
        <v>0</v>
      </c>
      <c r="D9035" s="118" t="e">
        <f t="shared" ca="1" si="1"/>
        <v>#NAME?</v>
      </c>
      <c r="E9035" s="118" t="s">
        <v>30225</v>
      </c>
      <c r="F9035" s="118" t="s">
        <v>30237</v>
      </c>
      <c r="G9035" s="118"/>
      <c r="H9035" s="118" t="s">
        <v>4278</v>
      </c>
      <c r="I9035" s="118" t="s">
        <v>7881</v>
      </c>
      <c r="J9035" s="118"/>
    </row>
    <row r="9036" spans="1:10" ht="12.75">
      <c r="A9036" s="118" t="s">
        <v>13128</v>
      </c>
      <c r="B9036" s="118" t="s">
        <v>30238</v>
      </c>
      <c r="C9036" s="118" t="b">
        <v>0</v>
      </c>
      <c r="D9036" s="118" t="e">
        <f t="shared" ca="1" si="1"/>
        <v>#NAME?</v>
      </c>
      <c r="E9036" s="118" t="s">
        <v>30225</v>
      </c>
      <c r="F9036" s="118" t="s">
        <v>30239</v>
      </c>
      <c r="G9036" s="118"/>
      <c r="H9036" s="118" t="s">
        <v>54</v>
      </c>
      <c r="I9036" s="118" t="s">
        <v>7881</v>
      </c>
      <c r="J9036" s="118"/>
    </row>
    <row r="9037" spans="1:10" ht="12.75">
      <c r="A9037" s="118" t="s">
        <v>30240</v>
      </c>
      <c r="B9037" s="118" t="s">
        <v>30241</v>
      </c>
      <c r="C9037" s="118" t="b">
        <v>0</v>
      </c>
      <c r="D9037" s="118" t="e">
        <f t="shared" ca="1" si="1"/>
        <v>#NAME?</v>
      </c>
      <c r="E9037" s="118" t="s">
        <v>30225</v>
      </c>
      <c r="F9037" s="118" t="s">
        <v>30242</v>
      </c>
      <c r="G9037" s="118"/>
      <c r="H9037" s="118" t="s">
        <v>5368</v>
      </c>
      <c r="I9037" s="118" t="s">
        <v>7881</v>
      </c>
      <c r="J9037" s="118"/>
    </row>
    <row r="9038" spans="1:10" ht="12.75">
      <c r="A9038" s="118" t="s">
        <v>11587</v>
      </c>
      <c r="B9038" s="118" t="s">
        <v>30243</v>
      </c>
      <c r="C9038" s="118" t="b">
        <v>0</v>
      </c>
      <c r="D9038" s="118" t="e">
        <f t="shared" ca="1" si="1"/>
        <v>#NAME?</v>
      </c>
      <c r="E9038" s="118" t="s">
        <v>30244</v>
      </c>
      <c r="F9038" s="118" t="s">
        <v>30245</v>
      </c>
      <c r="G9038" s="118"/>
      <c r="H9038" s="118" t="s">
        <v>54</v>
      </c>
      <c r="I9038" s="118" t="s">
        <v>8085</v>
      </c>
      <c r="J9038" s="118"/>
    </row>
    <row r="9039" spans="1:10" ht="12.75">
      <c r="A9039" s="118" t="s">
        <v>14564</v>
      </c>
      <c r="B9039" s="118" t="s">
        <v>8917</v>
      </c>
      <c r="C9039" s="118" t="b">
        <v>0</v>
      </c>
      <c r="D9039" s="118" t="e">
        <f t="shared" ca="1" si="1"/>
        <v>#NAME?</v>
      </c>
      <c r="E9039" s="118" t="s">
        <v>30244</v>
      </c>
      <c r="F9039" s="118" t="s">
        <v>30246</v>
      </c>
      <c r="G9039" s="118"/>
      <c r="H9039" s="118" t="s">
        <v>54</v>
      </c>
      <c r="I9039" s="118" t="s">
        <v>7642</v>
      </c>
      <c r="J9039" s="118"/>
    </row>
    <row r="9040" spans="1:10" ht="12.75">
      <c r="A9040" s="118" t="s">
        <v>1817</v>
      </c>
      <c r="B9040" s="118" t="s">
        <v>9596</v>
      </c>
      <c r="C9040" s="118" t="b">
        <v>0</v>
      </c>
      <c r="D9040" s="118" t="e">
        <f t="shared" ca="1" si="1"/>
        <v>#NAME?</v>
      </c>
      <c r="E9040" s="118" t="s">
        <v>30244</v>
      </c>
      <c r="F9040" s="118" t="s">
        <v>30247</v>
      </c>
      <c r="G9040" s="118"/>
      <c r="H9040" s="118" t="s">
        <v>54</v>
      </c>
      <c r="I9040" s="118" t="s">
        <v>8085</v>
      </c>
      <c r="J9040" s="118"/>
    </row>
    <row r="9041" spans="1:10" ht="12.75">
      <c r="A9041" s="118" t="s">
        <v>8090</v>
      </c>
      <c r="B9041" s="118" t="s">
        <v>30248</v>
      </c>
      <c r="C9041" s="118" t="b">
        <v>0</v>
      </c>
      <c r="D9041" s="118" t="e">
        <f t="shared" ca="1" si="1"/>
        <v>#NAME?</v>
      </c>
      <c r="E9041" s="118" t="s">
        <v>30244</v>
      </c>
      <c r="F9041" s="118" t="s">
        <v>30249</v>
      </c>
      <c r="G9041" s="118"/>
      <c r="H9041" s="118" t="s">
        <v>54</v>
      </c>
      <c r="I9041" s="118" t="s">
        <v>8085</v>
      </c>
      <c r="J9041" s="118"/>
    </row>
    <row r="9042" spans="1:10" ht="12.75">
      <c r="A9042" s="118" t="s">
        <v>30250</v>
      </c>
      <c r="B9042" s="118" t="s">
        <v>30251</v>
      </c>
      <c r="C9042" s="118" t="b">
        <v>0</v>
      </c>
      <c r="D9042" s="118" t="e">
        <f t="shared" ca="1" si="1"/>
        <v>#NAME?</v>
      </c>
      <c r="E9042" s="118" t="s">
        <v>30244</v>
      </c>
      <c r="F9042" s="118" t="s">
        <v>30252</v>
      </c>
      <c r="G9042" s="118"/>
      <c r="H9042" s="118" t="s">
        <v>54</v>
      </c>
      <c r="I9042" s="127" t="s">
        <v>7850</v>
      </c>
      <c r="J9042" s="118"/>
    </row>
    <row r="9043" spans="1:10" ht="12.75">
      <c r="A9043" s="118" t="s">
        <v>30250</v>
      </c>
      <c r="B9043" s="118" t="s">
        <v>8091</v>
      </c>
      <c r="C9043" s="118" t="b">
        <v>0</v>
      </c>
      <c r="D9043" s="118" t="e">
        <f t="shared" ca="1" si="1"/>
        <v>#NAME?</v>
      </c>
      <c r="E9043" s="118" t="s">
        <v>30244</v>
      </c>
      <c r="F9043" s="118" t="s">
        <v>30253</v>
      </c>
      <c r="G9043" s="118"/>
      <c r="H9043" s="118" t="s">
        <v>4278</v>
      </c>
      <c r="I9043" s="118" t="s">
        <v>8085</v>
      </c>
      <c r="J9043" s="118"/>
    </row>
    <row r="9044" spans="1:10" ht="12.75">
      <c r="A9044" s="118" t="s">
        <v>9595</v>
      </c>
      <c r="B9044" s="118" t="s">
        <v>30254</v>
      </c>
      <c r="C9044" s="118" t="b">
        <v>0</v>
      </c>
      <c r="D9044" s="118" t="e">
        <f t="shared" ca="1" si="1"/>
        <v>#NAME?</v>
      </c>
      <c r="E9044" s="118" t="s">
        <v>30244</v>
      </c>
      <c r="F9044" s="118" t="s">
        <v>30255</v>
      </c>
      <c r="G9044" s="118"/>
      <c r="H9044" s="118" t="s">
        <v>54</v>
      </c>
      <c r="I9044" s="118" t="s">
        <v>8085</v>
      </c>
      <c r="J9044" s="118"/>
    </row>
    <row r="9045" spans="1:10" ht="12.75">
      <c r="A9045" s="118" t="s">
        <v>2641</v>
      </c>
      <c r="B9045" s="118" t="s">
        <v>30256</v>
      </c>
      <c r="C9045" s="118" t="b">
        <v>0</v>
      </c>
      <c r="D9045" s="118" t="e">
        <f t="shared" ca="1" si="1"/>
        <v>#NAME?</v>
      </c>
      <c r="E9045" s="118" t="s">
        <v>30244</v>
      </c>
      <c r="F9045" s="118" t="s">
        <v>30257</v>
      </c>
      <c r="G9045" s="118"/>
      <c r="H9045" s="118" t="s">
        <v>54</v>
      </c>
      <c r="I9045" s="118" t="s">
        <v>9788</v>
      </c>
      <c r="J9045" s="118"/>
    </row>
    <row r="9046" spans="1:10" ht="12.75">
      <c r="A9046" s="118" t="s">
        <v>30258</v>
      </c>
      <c r="B9046" s="118" t="s">
        <v>30259</v>
      </c>
      <c r="C9046" s="118" t="b">
        <v>0</v>
      </c>
      <c r="D9046" s="118" t="e">
        <f t="shared" ca="1" si="1"/>
        <v>#NAME?</v>
      </c>
      <c r="E9046" s="118" t="s">
        <v>30244</v>
      </c>
      <c r="F9046" s="118" t="s">
        <v>30260</v>
      </c>
      <c r="G9046" s="118"/>
      <c r="H9046" s="118" t="s">
        <v>7611</v>
      </c>
      <c r="I9046" s="118" t="s">
        <v>8085</v>
      </c>
      <c r="J9046" s="118"/>
    </row>
    <row r="9047" spans="1:10" ht="12.75">
      <c r="A9047" s="118" t="s">
        <v>30261</v>
      </c>
      <c r="B9047" s="118" t="s">
        <v>30262</v>
      </c>
      <c r="C9047" s="118" t="b">
        <v>0</v>
      </c>
      <c r="D9047" s="118" t="e">
        <f t="shared" ca="1" si="1"/>
        <v>#NAME?</v>
      </c>
      <c r="E9047" s="118" t="s">
        <v>30244</v>
      </c>
      <c r="F9047" s="118" t="s">
        <v>30263</v>
      </c>
      <c r="G9047" s="118"/>
      <c r="H9047" s="118" t="s">
        <v>4278</v>
      </c>
      <c r="I9047" s="118" t="s">
        <v>8085</v>
      </c>
      <c r="J9047" s="118"/>
    </row>
    <row r="9048" spans="1:10" ht="12.75">
      <c r="A9048" s="118" t="s">
        <v>17699</v>
      </c>
      <c r="B9048" s="118" t="s">
        <v>30264</v>
      </c>
      <c r="C9048" s="118" t="b">
        <v>0</v>
      </c>
      <c r="D9048" s="118" t="e">
        <f t="shared" ca="1" si="1"/>
        <v>#NAME?</v>
      </c>
      <c r="E9048" s="118" t="s">
        <v>30244</v>
      </c>
      <c r="F9048" s="118" t="s">
        <v>30265</v>
      </c>
      <c r="G9048" s="118"/>
      <c r="H9048" s="118" t="s">
        <v>54</v>
      </c>
      <c r="I9048" s="118" t="s">
        <v>15561</v>
      </c>
      <c r="J9048" s="118"/>
    </row>
    <row r="9049" spans="1:10" ht="12.75">
      <c r="A9049" s="118" t="s">
        <v>882</v>
      </c>
      <c r="B9049" s="118" t="s">
        <v>30266</v>
      </c>
      <c r="C9049" s="118" t="b">
        <v>0</v>
      </c>
      <c r="D9049" s="118" t="e">
        <f t="shared" ca="1" si="1"/>
        <v>#NAME?</v>
      </c>
      <c r="E9049" s="118" t="s">
        <v>30244</v>
      </c>
      <c r="F9049" s="118" t="s">
        <v>30267</v>
      </c>
      <c r="G9049" s="118"/>
      <c r="H9049" s="118" t="s">
        <v>54</v>
      </c>
      <c r="I9049" s="118" t="s">
        <v>15561</v>
      </c>
      <c r="J9049" s="118"/>
    </row>
    <row r="9050" spans="1:10" ht="12.75">
      <c r="A9050" s="118" t="s">
        <v>10541</v>
      </c>
      <c r="B9050" s="118" t="s">
        <v>30268</v>
      </c>
      <c r="C9050" s="118" t="b">
        <v>0</v>
      </c>
      <c r="D9050" s="118" t="e">
        <f t="shared" ca="1" si="1"/>
        <v>#NAME?</v>
      </c>
      <c r="E9050" s="118" t="s">
        <v>30244</v>
      </c>
      <c r="F9050" s="118" t="s">
        <v>30269</v>
      </c>
      <c r="G9050" s="118"/>
      <c r="H9050" s="118" t="s">
        <v>54</v>
      </c>
      <c r="I9050" s="118" t="s">
        <v>8085</v>
      </c>
      <c r="J9050" s="118"/>
    </row>
    <row r="9051" spans="1:10" ht="12.75">
      <c r="A9051" s="118" t="s">
        <v>1069</v>
      </c>
      <c r="B9051" s="118" t="s">
        <v>30270</v>
      </c>
      <c r="C9051" s="118" t="b">
        <v>0</v>
      </c>
      <c r="D9051" s="118" t="e">
        <f t="shared" ca="1" si="1"/>
        <v>#NAME?</v>
      </c>
      <c r="E9051" s="118" t="s">
        <v>30244</v>
      </c>
      <c r="F9051" s="118" t="s">
        <v>30271</v>
      </c>
      <c r="G9051" s="118"/>
      <c r="H9051" s="118" t="s">
        <v>54</v>
      </c>
      <c r="I9051" s="118" t="s">
        <v>9364</v>
      </c>
      <c r="J9051" s="118"/>
    </row>
    <row r="9052" spans="1:10" ht="12.75">
      <c r="A9052" s="118" t="s">
        <v>1069</v>
      </c>
      <c r="B9052" s="118" t="s">
        <v>30272</v>
      </c>
      <c r="C9052" s="118" t="b">
        <v>0</v>
      </c>
      <c r="D9052" s="118" t="e">
        <f t="shared" ca="1" si="1"/>
        <v>#NAME?</v>
      </c>
      <c r="E9052" s="118" t="s">
        <v>30244</v>
      </c>
      <c r="F9052" s="118" t="s">
        <v>30273</v>
      </c>
      <c r="G9052" s="118"/>
      <c r="H9052" s="118" t="s">
        <v>54</v>
      </c>
      <c r="I9052" s="118" t="s">
        <v>7642</v>
      </c>
      <c r="J9052" s="118"/>
    </row>
    <row r="9053" spans="1:10" ht="12.75">
      <c r="A9053" s="118" t="s">
        <v>30274</v>
      </c>
      <c r="B9053" s="118" t="s">
        <v>30275</v>
      </c>
      <c r="C9053" s="118" t="b">
        <v>0</v>
      </c>
      <c r="D9053" s="118" t="e">
        <f t="shared" ca="1" si="1"/>
        <v>#NAME?</v>
      </c>
      <c r="E9053" s="118" t="s">
        <v>30244</v>
      </c>
      <c r="F9053" s="118" t="s">
        <v>30276</v>
      </c>
      <c r="G9053" s="118"/>
      <c r="H9053" s="118" t="s">
        <v>54</v>
      </c>
      <c r="I9053" s="118" t="s">
        <v>8085</v>
      </c>
      <c r="J9053" s="118"/>
    </row>
    <row r="9054" spans="1:10" ht="12.75">
      <c r="A9054" s="118" t="s">
        <v>17699</v>
      </c>
      <c r="B9054" s="118" t="s">
        <v>30277</v>
      </c>
      <c r="C9054" s="118" t="b">
        <v>0</v>
      </c>
      <c r="D9054" s="118" t="e">
        <f t="shared" ca="1" si="1"/>
        <v>#NAME?</v>
      </c>
      <c r="E9054" s="118" t="s">
        <v>30278</v>
      </c>
      <c r="F9054" s="118" t="s">
        <v>30279</v>
      </c>
      <c r="G9054" s="118"/>
      <c r="H9054" s="118" t="s">
        <v>10246</v>
      </c>
      <c r="I9054" s="118" t="s">
        <v>8085</v>
      </c>
      <c r="J9054" s="118"/>
    </row>
    <row r="9055" spans="1:10" ht="12.75">
      <c r="A9055" s="118" t="s">
        <v>25997</v>
      </c>
      <c r="B9055" s="118" t="s">
        <v>30280</v>
      </c>
      <c r="C9055" s="118" t="b">
        <v>0</v>
      </c>
      <c r="D9055" s="118" t="e">
        <f t="shared" ca="1" si="1"/>
        <v>#NAME?</v>
      </c>
      <c r="E9055" s="118" t="s">
        <v>30278</v>
      </c>
      <c r="F9055" s="118" t="s">
        <v>30281</v>
      </c>
      <c r="G9055" s="118"/>
      <c r="H9055" s="118" t="s">
        <v>10246</v>
      </c>
      <c r="I9055" s="118" t="s">
        <v>8085</v>
      </c>
      <c r="J9055" s="118"/>
    </row>
    <row r="9056" spans="1:10" ht="12.75">
      <c r="A9056" s="118" t="s">
        <v>1484</v>
      </c>
      <c r="B9056" s="118" t="s">
        <v>30282</v>
      </c>
      <c r="C9056" s="118" t="b">
        <v>0</v>
      </c>
      <c r="D9056" s="118" t="e">
        <f t="shared" ca="1" si="1"/>
        <v>#NAME?</v>
      </c>
      <c r="E9056" s="118" t="s">
        <v>30278</v>
      </c>
      <c r="F9056" s="118" t="s">
        <v>30283</v>
      </c>
      <c r="G9056" s="118"/>
      <c r="H9056" s="118" t="s">
        <v>9870</v>
      </c>
      <c r="I9056" s="118" t="s">
        <v>8085</v>
      </c>
      <c r="J9056" s="118"/>
    </row>
    <row r="9057" spans="1:10" ht="12.75">
      <c r="A9057" s="118" t="s">
        <v>18238</v>
      </c>
      <c r="B9057" s="118" t="s">
        <v>30284</v>
      </c>
      <c r="C9057" s="118" t="b">
        <v>0</v>
      </c>
      <c r="D9057" s="118" t="e">
        <f t="shared" ca="1" si="1"/>
        <v>#NAME?</v>
      </c>
      <c r="E9057" s="118" t="s">
        <v>30278</v>
      </c>
      <c r="F9057" s="118" t="s">
        <v>30285</v>
      </c>
      <c r="G9057" s="118"/>
      <c r="H9057" s="118" t="s">
        <v>4640</v>
      </c>
      <c r="I9057" s="118" t="s">
        <v>8085</v>
      </c>
      <c r="J9057" s="118"/>
    </row>
    <row r="9058" spans="1:10" ht="12.75">
      <c r="A9058" s="118" t="s">
        <v>1266</v>
      </c>
      <c r="B9058" s="118" t="s">
        <v>9085</v>
      </c>
      <c r="C9058" s="118" t="b">
        <v>0</v>
      </c>
      <c r="D9058" s="118" t="e">
        <f t="shared" ca="1" si="1"/>
        <v>#NAME?</v>
      </c>
      <c r="E9058" s="118" t="s">
        <v>30286</v>
      </c>
      <c r="F9058" s="118" t="s">
        <v>30287</v>
      </c>
      <c r="G9058" s="118"/>
      <c r="H9058" s="118" t="s">
        <v>11346</v>
      </c>
      <c r="I9058" s="118" t="s">
        <v>30288</v>
      </c>
      <c r="J9058" s="118"/>
    </row>
    <row r="9059" spans="1:10" ht="12.75">
      <c r="A9059" s="118" t="s">
        <v>24426</v>
      </c>
      <c r="B9059" s="118" t="s">
        <v>30289</v>
      </c>
      <c r="C9059" s="118" t="b">
        <v>0</v>
      </c>
      <c r="D9059" s="118" t="e">
        <f t="shared" ca="1" si="1"/>
        <v>#NAME?</v>
      </c>
      <c r="E9059" s="118" t="s">
        <v>30286</v>
      </c>
      <c r="F9059" s="118" t="s">
        <v>30290</v>
      </c>
      <c r="G9059" s="118"/>
      <c r="H9059" s="118" t="s">
        <v>30291</v>
      </c>
      <c r="I9059" s="118" t="s">
        <v>30288</v>
      </c>
      <c r="J9059" s="118"/>
    </row>
    <row r="9060" spans="1:10" ht="12.75">
      <c r="A9060" s="118" t="s">
        <v>1484</v>
      </c>
      <c r="B9060" s="118" t="s">
        <v>14080</v>
      </c>
      <c r="C9060" s="118" t="b">
        <v>0</v>
      </c>
      <c r="D9060" s="118" t="e">
        <f t="shared" ca="1" si="1"/>
        <v>#NAME?</v>
      </c>
      <c r="E9060" s="118" t="s">
        <v>30286</v>
      </c>
      <c r="F9060" s="118" t="s">
        <v>30292</v>
      </c>
      <c r="G9060" s="118"/>
      <c r="H9060" s="118" t="s">
        <v>7754</v>
      </c>
      <c r="I9060" s="118" t="s">
        <v>30288</v>
      </c>
      <c r="J9060" s="118"/>
    </row>
    <row r="9061" spans="1:10" ht="12.75">
      <c r="A9061" s="118" t="s">
        <v>7945</v>
      </c>
      <c r="B9061" s="118" t="s">
        <v>30293</v>
      </c>
      <c r="C9061" s="118" t="b">
        <v>0</v>
      </c>
      <c r="D9061" s="118" t="e">
        <f t="shared" ca="1" si="1"/>
        <v>#NAME?</v>
      </c>
      <c r="E9061" s="118" t="s">
        <v>30294</v>
      </c>
      <c r="F9061" s="118" t="s">
        <v>30295</v>
      </c>
      <c r="G9061" s="118"/>
      <c r="H9061" s="118" t="s">
        <v>4305</v>
      </c>
      <c r="I9061" s="118" t="s">
        <v>8545</v>
      </c>
      <c r="J9061" s="118" t="s">
        <v>8546</v>
      </c>
    </row>
    <row r="9062" spans="1:10" ht="12.75">
      <c r="A9062" s="118" t="s">
        <v>2653</v>
      </c>
      <c r="B9062" s="118" t="s">
        <v>8028</v>
      </c>
      <c r="C9062" s="118" t="b">
        <v>0</v>
      </c>
      <c r="D9062" s="118" t="e">
        <f t="shared" ca="1" si="1"/>
        <v>#NAME?</v>
      </c>
      <c r="E9062" s="118" t="s">
        <v>30294</v>
      </c>
      <c r="F9062" s="118" t="s">
        <v>30296</v>
      </c>
      <c r="G9062" s="118"/>
      <c r="H9062" s="118" t="s">
        <v>4305</v>
      </c>
      <c r="I9062" s="118" t="s">
        <v>8545</v>
      </c>
      <c r="J9062" s="118" t="s">
        <v>8546</v>
      </c>
    </row>
    <row r="9063" spans="1:10" ht="12.75">
      <c r="A9063" s="118" t="s">
        <v>9126</v>
      </c>
      <c r="B9063" s="118" t="s">
        <v>12117</v>
      </c>
      <c r="C9063" s="118" t="b">
        <v>0</v>
      </c>
      <c r="D9063" s="118" t="e">
        <f t="shared" ca="1" si="1"/>
        <v>#NAME?</v>
      </c>
      <c r="E9063" s="118" t="s">
        <v>30294</v>
      </c>
      <c r="F9063" s="118" t="s">
        <v>30297</v>
      </c>
      <c r="G9063" s="118"/>
      <c r="H9063" s="118" t="s">
        <v>30298</v>
      </c>
      <c r="I9063" s="118" t="s">
        <v>8545</v>
      </c>
      <c r="J9063" s="118" t="s">
        <v>8546</v>
      </c>
    </row>
    <row r="9064" spans="1:10" ht="12.75">
      <c r="A9064" s="118" t="s">
        <v>1544</v>
      </c>
      <c r="B9064" s="118" t="s">
        <v>10659</v>
      </c>
      <c r="C9064" s="118" t="b">
        <v>0</v>
      </c>
      <c r="D9064" s="118" t="e">
        <f t="shared" ca="1" si="1"/>
        <v>#NAME?</v>
      </c>
      <c r="E9064" s="118" t="s">
        <v>30294</v>
      </c>
      <c r="F9064" s="118" t="s">
        <v>30299</v>
      </c>
      <c r="G9064" s="118"/>
      <c r="H9064" s="118" t="s">
        <v>4278</v>
      </c>
      <c r="I9064" s="118" t="s">
        <v>8545</v>
      </c>
      <c r="J9064" s="118" t="s">
        <v>8546</v>
      </c>
    </row>
    <row r="9065" spans="1:10" ht="12.75">
      <c r="A9065" s="118" t="s">
        <v>30300</v>
      </c>
      <c r="B9065" s="118" t="s">
        <v>30301</v>
      </c>
      <c r="C9065" s="118" t="b">
        <v>0</v>
      </c>
      <c r="D9065" s="118" t="e">
        <f t="shared" ca="1" si="1"/>
        <v>#NAME?</v>
      </c>
      <c r="E9065" s="118" t="s">
        <v>30294</v>
      </c>
      <c r="F9065" s="118" t="s">
        <v>30302</v>
      </c>
      <c r="G9065" s="118"/>
      <c r="H9065" s="118" t="s">
        <v>54</v>
      </c>
      <c r="I9065" s="118" t="s">
        <v>8545</v>
      </c>
      <c r="J9065" s="118" t="s">
        <v>8546</v>
      </c>
    </row>
    <row r="9066" spans="1:10" ht="12.75">
      <c r="A9066" s="118" t="s">
        <v>8575</v>
      </c>
      <c r="B9066" s="118" t="s">
        <v>10580</v>
      </c>
      <c r="C9066" s="118" t="b">
        <v>0</v>
      </c>
      <c r="D9066" s="118" t="e">
        <f t="shared" ca="1" si="1"/>
        <v>#NAME?</v>
      </c>
      <c r="E9066" s="118" t="s">
        <v>30303</v>
      </c>
      <c r="F9066" s="118" t="s">
        <v>30304</v>
      </c>
      <c r="G9066" s="118"/>
      <c r="H9066" s="118" t="s">
        <v>4278</v>
      </c>
      <c r="I9066" s="118" t="s">
        <v>8152</v>
      </c>
      <c r="J9066" s="118" t="s">
        <v>7591</v>
      </c>
    </row>
    <row r="9067" spans="1:10" ht="12.75">
      <c r="A9067" s="118" t="s">
        <v>11936</v>
      </c>
      <c r="B9067" s="118" t="s">
        <v>30305</v>
      </c>
      <c r="C9067" s="118" t="b">
        <v>0</v>
      </c>
      <c r="D9067" s="118" t="e">
        <f t="shared" ca="1" si="1"/>
        <v>#NAME?</v>
      </c>
      <c r="E9067" s="118" t="s">
        <v>30303</v>
      </c>
      <c r="F9067" s="118" t="s">
        <v>30306</v>
      </c>
      <c r="G9067" s="118"/>
      <c r="H9067" s="118" t="s">
        <v>54</v>
      </c>
      <c r="I9067" s="118" t="s">
        <v>8152</v>
      </c>
      <c r="J9067" s="118" t="s">
        <v>7591</v>
      </c>
    </row>
    <row r="9068" spans="1:10" ht="12.75">
      <c r="A9068" s="118" t="s">
        <v>12944</v>
      </c>
      <c r="B9068" s="118" t="s">
        <v>30307</v>
      </c>
      <c r="C9068" s="118" t="b">
        <v>0</v>
      </c>
      <c r="D9068" s="118" t="e">
        <f t="shared" ca="1" si="1"/>
        <v>#NAME?</v>
      </c>
      <c r="E9068" s="118" t="s">
        <v>30308</v>
      </c>
      <c r="F9068" s="118" t="s">
        <v>30309</v>
      </c>
      <c r="G9068" s="118"/>
      <c r="H9068" s="118" t="s">
        <v>4276</v>
      </c>
      <c r="I9068" s="118" t="s">
        <v>9659</v>
      </c>
      <c r="J9068" s="118" t="s">
        <v>9660</v>
      </c>
    </row>
    <row r="9069" spans="1:10" ht="12.75">
      <c r="A9069" s="118" t="s">
        <v>1026</v>
      </c>
      <c r="B9069" s="118" t="s">
        <v>30310</v>
      </c>
      <c r="C9069" s="118" t="b">
        <v>0</v>
      </c>
      <c r="D9069" s="118" t="e">
        <f t="shared" ca="1" si="1"/>
        <v>#NAME?</v>
      </c>
      <c r="E9069" s="118" t="s">
        <v>30308</v>
      </c>
      <c r="F9069" s="118" t="s">
        <v>30311</v>
      </c>
      <c r="G9069" s="118"/>
      <c r="H9069" s="118" t="s">
        <v>4276</v>
      </c>
      <c r="I9069" s="118" t="s">
        <v>9659</v>
      </c>
      <c r="J9069" s="118" t="s">
        <v>9660</v>
      </c>
    </row>
    <row r="9070" spans="1:10" ht="12.75">
      <c r="A9070" s="118" t="s">
        <v>14659</v>
      </c>
      <c r="B9070" s="118" t="s">
        <v>8921</v>
      </c>
      <c r="C9070" s="118" t="b">
        <v>0</v>
      </c>
      <c r="D9070" s="118" t="e">
        <f t="shared" ca="1" si="1"/>
        <v>#NAME?</v>
      </c>
      <c r="E9070" s="118" t="s">
        <v>30312</v>
      </c>
      <c r="F9070" s="118" t="s">
        <v>30313</v>
      </c>
      <c r="G9070" s="118"/>
      <c r="H9070" s="118" t="s">
        <v>4311</v>
      </c>
      <c r="I9070" s="118" t="s">
        <v>27762</v>
      </c>
      <c r="J9070" s="118" t="s">
        <v>10551</v>
      </c>
    </row>
    <row r="9071" spans="1:10" ht="12.75">
      <c r="A9071" s="118" t="s">
        <v>15304</v>
      </c>
      <c r="B9071" s="118" t="s">
        <v>30314</v>
      </c>
      <c r="C9071" s="118" t="b">
        <v>0</v>
      </c>
      <c r="D9071" s="118" t="e">
        <f t="shared" ca="1" si="1"/>
        <v>#NAME?</v>
      </c>
      <c r="E9071" s="118" t="s">
        <v>30312</v>
      </c>
      <c r="F9071" s="118" t="s">
        <v>30315</v>
      </c>
      <c r="G9071" s="118"/>
      <c r="H9071" s="118" t="s">
        <v>4311</v>
      </c>
      <c r="I9071" s="118" t="s">
        <v>27762</v>
      </c>
      <c r="J9071" s="118" t="s">
        <v>10551</v>
      </c>
    </row>
    <row r="9072" spans="1:10" ht="12.75">
      <c r="A9072" s="118" t="s">
        <v>2674</v>
      </c>
      <c r="B9072" s="118" t="s">
        <v>30316</v>
      </c>
      <c r="C9072" s="118" t="b">
        <v>0</v>
      </c>
      <c r="D9072" s="118" t="e">
        <f t="shared" ca="1" si="1"/>
        <v>#NAME?</v>
      </c>
      <c r="E9072" s="118" t="s">
        <v>30317</v>
      </c>
      <c r="F9072" s="118" t="s">
        <v>30318</v>
      </c>
      <c r="G9072" s="118"/>
      <c r="H9072" s="118" t="s">
        <v>4640</v>
      </c>
      <c r="I9072" s="118" t="s">
        <v>30319</v>
      </c>
      <c r="J9072" s="118" t="s">
        <v>11757</v>
      </c>
    </row>
    <row r="9073" spans="1:10" ht="12.75">
      <c r="A9073" s="118" t="s">
        <v>16684</v>
      </c>
      <c r="B9073" s="118" t="s">
        <v>12050</v>
      </c>
      <c r="C9073" s="118" t="b">
        <v>0</v>
      </c>
      <c r="D9073" s="118" t="e">
        <f t="shared" ca="1" si="1"/>
        <v>#NAME?</v>
      </c>
      <c r="E9073" s="118" t="s">
        <v>30317</v>
      </c>
      <c r="F9073" s="118" t="s">
        <v>30320</v>
      </c>
      <c r="G9073" s="118"/>
      <c r="H9073" s="118" t="s">
        <v>4831</v>
      </c>
      <c r="I9073" s="118" t="s">
        <v>30319</v>
      </c>
      <c r="J9073" s="118" t="s">
        <v>11757</v>
      </c>
    </row>
    <row r="9074" spans="1:10" ht="12.75">
      <c r="A9074" s="118" t="s">
        <v>11652</v>
      </c>
      <c r="B9074" s="118" t="s">
        <v>29981</v>
      </c>
      <c r="C9074" s="118" t="b">
        <v>0</v>
      </c>
      <c r="D9074" s="118" t="e">
        <f t="shared" ca="1" si="1"/>
        <v>#NAME?</v>
      </c>
      <c r="E9074" s="118" t="s">
        <v>30321</v>
      </c>
      <c r="F9074" s="118" t="s">
        <v>30322</v>
      </c>
      <c r="G9074" s="118"/>
      <c r="H9074" s="118" t="s">
        <v>4305</v>
      </c>
      <c r="I9074" s="118" t="s">
        <v>7590</v>
      </c>
      <c r="J9074" s="118" t="s">
        <v>7591</v>
      </c>
    </row>
    <row r="9075" spans="1:10" ht="12.75">
      <c r="A9075" s="118" t="s">
        <v>1123</v>
      </c>
      <c r="B9075" s="118" t="s">
        <v>21100</v>
      </c>
      <c r="C9075" s="118" t="b">
        <v>0</v>
      </c>
      <c r="D9075" s="118" t="e">
        <f t="shared" ca="1" si="1"/>
        <v>#NAME?</v>
      </c>
      <c r="E9075" s="118" t="s">
        <v>30321</v>
      </c>
      <c r="F9075" s="118" t="s">
        <v>30323</v>
      </c>
      <c r="G9075" s="118"/>
      <c r="H9075" s="118" t="s">
        <v>4305</v>
      </c>
      <c r="I9075" s="118" t="s">
        <v>7590</v>
      </c>
      <c r="J9075" s="118" t="s">
        <v>7591</v>
      </c>
    </row>
    <row r="9076" spans="1:10" ht="12.75">
      <c r="A9076" s="118" t="s">
        <v>30324</v>
      </c>
      <c r="B9076" s="118" t="s">
        <v>8398</v>
      </c>
      <c r="C9076" s="118" t="b">
        <v>0</v>
      </c>
      <c r="D9076" s="118" t="e">
        <f t="shared" ca="1" si="1"/>
        <v>#NAME?</v>
      </c>
      <c r="E9076" s="118" t="s">
        <v>30321</v>
      </c>
      <c r="F9076" s="118" t="s">
        <v>30325</v>
      </c>
      <c r="G9076" s="118"/>
      <c r="H9076" s="118" t="s">
        <v>4305</v>
      </c>
      <c r="I9076" s="118" t="s">
        <v>7590</v>
      </c>
      <c r="J9076" s="118" t="s">
        <v>7591</v>
      </c>
    </row>
    <row r="9077" spans="1:10" ht="12.75">
      <c r="A9077" s="118" t="s">
        <v>1704</v>
      </c>
      <c r="B9077" s="118" t="s">
        <v>11749</v>
      </c>
      <c r="C9077" s="118" t="b">
        <v>0</v>
      </c>
      <c r="D9077" s="118" t="e">
        <f t="shared" ca="1" si="1"/>
        <v>#NAME?</v>
      </c>
      <c r="E9077" s="118" t="s">
        <v>30326</v>
      </c>
      <c r="F9077" s="118" t="s">
        <v>30327</v>
      </c>
      <c r="G9077" s="118"/>
      <c r="H9077" s="118" t="s">
        <v>4276</v>
      </c>
      <c r="I9077" s="118" t="s">
        <v>8526</v>
      </c>
      <c r="J9077" s="118" t="s">
        <v>10185</v>
      </c>
    </row>
    <row r="9078" spans="1:10" ht="12.75">
      <c r="A9078" s="118" t="s">
        <v>12065</v>
      </c>
      <c r="B9078" s="118" t="s">
        <v>20584</v>
      </c>
      <c r="C9078" s="118" t="b">
        <v>0</v>
      </c>
      <c r="D9078" s="118" t="e">
        <f t="shared" ca="1" si="1"/>
        <v>#NAME?</v>
      </c>
      <c r="E9078" s="118" t="s">
        <v>30326</v>
      </c>
      <c r="F9078" s="118" t="s">
        <v>30328</v>
      </c>
      <c r="G9078" s="118"/>
      <c r="H9078" s="118" t="s">
        <v>5273</v>
      </c>
      <c r="I9078" s="118" t="s">
        <v>8526</v>
      </c>
      <c r="J9078" s="118" t="s">
        <v>10185</v>
      </c>
    </row>
    <row r="9079" spans="1:10" ht="12.75">
      <c r="A9079" s="118" t="s">
        <v>836</v>
      </c>
      <c r="B9079" s="118" t="s">
        <v>18385</v>
      </c>
      <c r="C9079" s="118" t="b">
        <v>0</v>
      </c>
      <c r="D9079" s="118" t="e">
        <f t="shared" ca="1" si="1"/>
        <v>#NAME?</v>
      </c>
      <c r="E9079" s="118" t="s">
        <v>30326</v>
      </c>
      <c r="F9079" s="118" t="s">
        <v>30329</v>
      </c>
      <c r="G9079" s="118"/>
      <c r="H9079" s="118" t="s">
        <v>4276</v>
      </c>
      <c r="I9079" s="118" t="s">
        <v>8526</v>
      </c>
      <c r="J9079" s="118" t="s">
        <v>10185</v>
      </c>
    </row>
    <row r="9080" spans="1:10" ht="12.75">
      <c r="A9080" s="118" t="s">
        <v>882</v>
      </c>
      <c r="B9080" s="118" t="s">
        <v>30330</v>
      </c>
      <c r="C9080" s="118" t="b">
        <v>0</v>
      </c>
      <c r="D9080" s="118" t="e">
        <f t="shared" ca="1" si="1"/>
        <v>#NAME?</v>
      </c>
      <c r="E9080" s="118" t="s">
        <v>30331</v>
      </c>
      <c r="F9080" s="118" t="s">
        <v>30332</v>
      </c>
      <c r="G9080" s="118"/>
      <c r="H9080" s="118" t="s">
        <v>54</v>
      </c>
      <c r="I9080" s="118" t="s">
        <v>7820</v>
      </c>
      <c r="J9080" s="118" t="s">
        <v>7820</v>
      </c>
    </row>
    <row r="9081" spans="1:10" ht="12.75">
      <c r="A9081" s="118" t="s">
        <v>1124</v>
      </c>
      <c r="B9081" s="118" t="s">
        <v>30333</v>
      </c>
      <c r="C9081" s="118" t="b">
        <v>0</v>
      </c>
      <c r="D9081" s="118" t="e">
        <f t="shared" ca="1" si="1"/>
        <v>#NAME?</v>
      </c>
      <c r="E9081" s="118" t="s">
        <v>30334</v>
      </c>
      <c r="F9081" s="118" t="s">
        <v>30335</v>
      </c>
      <c r="G9081" s="118"/>
      <c r="H9081" s="118" t="s">
        <v>23114</v>
      </c>
      <c r="I9081" s="118" t="s">
        <v>12593</v>
      </c>
      <c r="J9081" s="118"/>
    </row>
    <row r="9082" spans="1:10" ht="12.75">
      <c r="A9082" s="118" t="s">
        <v>30336</v>
      </c>
      <c r="B9082" s="118" t="s">
        <v>1231</v>
      </c>
      <c r="C9082" s="118" t="b">
        <v>0</v>
      </c>
      <c r="D9082" s="118" t="e">
        <f t="shared" ca="1" si="1"/>
        <v>#NAME?</v>
      </c>
      <c r="E9082" s="118" t="s">
        <v>30337</v>
      </c>
      <c r="F9082" s="118" t="s">
        <v>30338</v>
      </c>
      <c r="G9082" s="118"/>
      <c r="H9082" s="118" t="s">
        <v>4278</v>
      </c>
      <c r="I9082" s="118" t="s">
        <v>16431</v>
      </c>
      <c r="J9082" s="118" t="s">
        <v>14204</v>
      </c>
    </row>
    <row r="9083" spans="1:10" ht="12.75">
      <c r="A9083" s="118" t="s">
        <v>7772</v>
      </c>
      <c r="B9083" s="118" t="s">
        <v>19797</v>
      </c>
      <c r="C9083" s="118" t="b">
        <v>0</v>
      </c>
      <c r="D9083" s="118" t="e">
        <f t="shared" ca="1" si="1"/>
        <v>#NAME?</v>
      </c>
      <c r="E9083" s="118" t="s">
        <v>30339</v>
      </c>
      <c r="F9083" s="118" t="s">
        <v>30340</v>
      </c>
      <c r="G9083" s="118"/>
      <c r="H9083" s="118" t="s">
        <v>14833</v>
      </c>
      <c r="I9083" s="118" t="s">
        <v>15202</v>
      </c>
      <c r="J9083" s="118"/>
    </row>
    <row r="9084" spans="1:10" ht="12.75">
      <c r="A9084" s="118" t="s">
        <v>1235</v>
      </c>
      <c r="B9084" s="118" t="s">
        <v>13910</v>
      </c>
      <c r="C9084" s="118" t="b">
        <v>0</v>
      </c>
      <c r="D9084" s="118" t="e">
        <f t="shared" ca="1" si="1"/>
        <v>#NAME?</v>
      </c>
      <c r="E9084" s="118" t="s">
        <v>30339</v>
      </c>
      <c r="F9084" s="118" t="s">
        <v>30341</v>
      </c>
      <c r="G9084" s="118"/>
      <c r="H9084" s="118" t="s">
        <v>8322</v>
      </c>
      <c r="I9084" s="118" t="s">
        <v>11076</v>
      </c>
      <c r="J9084" s="118"/>
    </row>
    <row r="9085" spans="1:10" ht="12.75">
      <c r="A9085" s="118" t="s">
        <v>1666</v>
      </c>
      <c r="B9085" s="118" t="s">
        <v>10497</v>
      </c>
      <c r="C9085" s="118" t="b">
        <v>0</v>
      </c>
      <c r="D9085" s="118" t="e">
        <f t="shared" ca="1" si="1"/>
        <v>#NAME?</v>
      </c>
      <c r="E9085" s="118" t="s">
        <v>30339</v>
      </c>
      <c r="F9085" s="118" t="s">
        <v>30342</v>
      </c>
      <c r="G9085" s="118"/>
      <c r="H9085" s="118" t="s">
        <v>30343</v>
      </c>
      <c r="I9085" s="118" t="s">
        <v>11076</v>
      </c>
      <c r="J9085" s="118"/>
    </row>
    <row r="9086" spans="1:10" ht="12.75">
      <c r="A9086" s="118" t="s">
        <v>11802</v>
      </c>
      <c r="B9086" s="118" t="s">
        <v>14829</v>
      </c>
      <c r="C9086" s="118" t="b">
        <v>0</v>
      </c>
      <c r="D9086" s="118" t="e">
        <f t="shared" ca="1" si="1"/>
        <v>#NAME?</v>
      </c>
      <c r="E9086" s="118" t="s">
        <v>30339</v>
      </c>
      <c r="F9086" s="118" t="s">
        <v>30344</v>
      </c>
      <c r="G9086" s="118"/>
      <c r="H9086" s="118" t="s">
        <v>11606</v>
      </c>
      <c r="I9086" s="118" t="s">
        <v>11076</v>
      </c>
      <c r="J9086" s="118"/>
    </row>
    <row r="9087" spans="1:10" ht="12.75">
      <c r="A9087" s="118" t="s">
        <v>920</v>
      </c>
      <c r="B9087" s="118" t="s">
        <v>23722</v>
      </c>
      <c r="C9087" s="118" t="b">
        <v>0</v>
      </c>
      <c r="D9087" s="118" t="e">
        <f t="shared" ca="1" si="1"/>
        <v>#NAME?</v>
      </c>
      <c r="E9087" s="118" t="s">
        <v>30339</v>
      </c>
      <c r="F9087" s="118" t="s">
        <v>30345</v>
      </c>
      <c r="G9087" s="118"/>
      <c r="H9087" s="118" t="s">
        <v>11606</v>
      </c>
      <c r="I9087" s="118" t="s">
        <v>11076</v>
      </c>
      <c r="J9087" s="118"/>
    </row>
    <row r="9088" spans="1:10" ht="12.75">
      <c r="A9088" s="118" t="s">
        <v>8862</v>
      </c>
      <c r="B9088" s="118" t="s">
        <v>11445</v>
      </c>
      <c r="C9088" s="118" t="b">
        <v>0</v>
      </c>
      <c r="D9088" s="118" t="e">
        <f t="shared" ca="1" si="1"/>
        <v>#NAME?</v>
      </c>
      <c r="E9088" s="118" t="s">
        <v>30339</v>
      </c>
      <c r="F9088" s="118" t="s">
        <v>30346</v>
      </c>
      <c r="G9088" s="118"/>
      <c r="H9088" s="118" t="s">
        <v>4278</v>
      </c>
      <c r="I9088" s="118" t="s">
        <v>11076</v>
      </c>
      <c r="J9088" s="118"/>
    </row>
    <row r="9089" spans="1:10" ht="12.75">
      <c r="A9089" s="118" t="s">
        <v>836</v>
      </c>
      <c r="B9089" s="118" t="s">
        <v>9576</v>
      </c>
      <c r="C9089" s="118" t="b">
        <v>0</v>
      </c>
      <c r="D9089" s="118" t="e">
        <f t="shared" ca="1" si="1"/>
        <v>#NAME?</v>
      </c>
      <c r="E9089" s="118" t="s">
        <v>30339</v>
      </c>
      <c r="F9089" s="118" t="s">
        <v>30347</v>
      </c>
      <c r="G9089" s="118"/>
      <c r="H9089" s="118" t="s">
        <v>5273</v>
      </c>
      <c r="I9089" s="118" t="s">
        <v>15202</v>
      </c>
      <c r="J9089" s="118"/>
    </row>
    <row r="9090" spans="1:10" ht="12.75">
      <c r="A9090" s="118" t="s">
        <v>10467</v>
      </c>
      <c r="B9090" s="118" t="s">
        <v>30348</v>
      </c>
      <c r="C9090" s="118" t="b">
        <v>0</v>
      </c>
      <c r="D9090" s="118" t="e">
        <f t="shared" ca="1" si="1"/>
        <v>#NAME?</v>
      </c>
      <c r="E9090" s="118" t="s">
        <v>30339</v>
      </c>
      <c r="F9090" s="118" t="s">
        <v>30349</v>
      </c>
      <c r="G9090" s="118"/>
      <c r="H9090" s="118" t="s">
        <v>5273</v>
      </c>
      <c r="I9090" s="118" t="s">
        <v>11076</v>
      </c>
      <c r="J9090" s="118"/>
    </row>
    <row r="9091" spans="1:10" ht="12.75">
      <c r="A9091" s="118" t="s">
        <v>882</v>
      </c>
      <c r="B9091" s="118" t="s">
        <v>1081</v>
      </c>
      <c r="C9091" s="118" t="b">
        <v>0</v>
      </c>
      <c r="D9091" s="118" t="e">
        <f t="shared" ca="1" si="1"/>
        <v>#NAME?</v>
      </c>
      <c r="E9091" s="118" t="s">
        <v>30339</v>
      </c>
      <c r="F9091" s="118" t="s">
        <v>30350</v>
      </c>
      <c r="G9091" s="118"/>
      <c r="H9091" s="118" t="s">
        <v>5279</v>
      </c>
      <c r="I9091" s="118" t="s">
        <v>11076</v>
      </c>
      <c r="J9091" s="118"/>
    </row>
    <row r="9092" spans="1:10" ht="12.75">
      <c r="A9092" s="118" t="s">
        <v>8076</v>
      </c>
      <c r="B9092" s="118" t="s">
        <v>30351</v>
      </c>
      <c r="C9092" s="118" t="b">
        <v>0</v>
      </c>
      <c r="D9092" s="118" t="e">
        <f t="shared" ca="1" si="1"/>
        <v>#NAME?</v>
      </c>
      <c r="E9092" s="118" t="s">
        <v>30339</v>
      </c>
      <c r="F9092" s="118" t="s">
        <v>30352</v>
      </c>
      <c r="G9092" s="118"/>
      <c r="H9092" s="118" t="s">
        <v>5961</v>
      </c>
      <c r="I9092" s="118" t="s">
        <v>11076</v>
      </c>
      <c r="J9092" s="118"/>
    </row>
    <row r="9093" spans="1:10" ht="12.75">
      <c r="A9093" s="118" t="s">
        <v>20499</v>
      </c>
      <c r="B9093" s="118" t="s">
        <v>30353</v>
      </c>
      <c r="C9093" s="118" t="b">
        <v>0</v>
      </c>
      <c r="D9093" s="118" t="e">
        <f t="shared" ca="1" si="1"/>
        <v>#NAME?</v>
      </c>
      <c r="E9093" s="118" t="s">
        <v>30339</v>
      </c>
      <c r="F9093" s="118" t="s">
        <v>30354</v>
      </c>
      <c r="G9093" s="118"/>
      <c r="H9093" s="118" t="s">
        <v>30355</v>
      </c>
      <c r="I9093" s="118" t="s">
        <v>11076</v>
      </c>
      <c r="J9093" s="118"/>
    </row>
    <row r="9094" spans="1:10" ht="12.75">
      <c r="A9094" s="118" t="s">
        <v>1769</v>
      </c>
      <c r="B9094" s="118" t="s">
        <v>30356</v>
      </c>
      <c r="C9094" s="118" t="b">
        <v>0</v>
      </c>
      <c r="D9094" s="118" t="e">
        <f t="shared" ca="1" si="1"/>
        <v>#NAME?</v>
      </c>
      <c r="E9094" s="118" t="s">
        <v>30339</v>
      </c>
      <c r="F9094" s="118" t="s">
        <v>30357</v>
      </c>
      <c r="G9094" s="118"/>
      <c r="H9094" s="118" t="s">
        <v>5368</v>
      </c>
      <c r="I9094" s="118" t="s">
        <v>15202</v>
      </c>
      <c r="J9094" s="118"/>
    </row>
    <row r="9095" spans="1:10" ht="12.75">
      <c r="A9095" s="118" t="s">
        <v>24653</v>
      </c>
      <c r="B9095" s="118" t="s">
        <v>13994</v>
      </c>
      <c r="C9095" s="118" t="b">
        <v>0</v>
      </c>
      <c r="D9095" s="118" t="e">
        <f t="shared" ca="1" si="1"/>
        <v>#NAME?</v>
      </c>
      <c r="E9095" s="118" t="s">
        <v>30358</v>
      </c>
      <c r="F9095" s="118" t="s">
        <v>30359</v>
      </c>
      <c r="G9095" s="118"/>
      <c r="H9095" s="118" t="s">
        <v>5264</v>
      </c>
      <c r="I9095" s="118" t="s">
        <v>30360</v>
      </c>
      <c r="J9095" s="118" t="s">
        <v>10551</v>
      </c>
    </row>
    <row r="9096" spans="1:10" ht="12.75">
      <c r="A9096" s="118" t="s">
        <v>10793</v>
      </c>
      <c r="B9096" s="118" t="s">
        <v>30361</v>
      </c>
      <c r="C9096" s="118" t="b">
        <v>0</v>
      </c>
      <c r="D9096" s="118" t="e">
        <f t="shared" ca="1" si="1"/>
        <v>#NAME?</v>
      </c>
      <c r="E9096" s="118" t="s">
        <v>30358</v>
      </c>
      <c r="F9096" s="118" t="s">
        <v>30362</v>
      </c>
      <c r="G9096" s="118"/>
      <c r="H9096" s="118" t="s">
        <v>5279</v>
      </c>
      <c r="I9096" s="118" t="s">
        <v>30360</v>
      </c>
      <c r="J9096" s="118" t="s">
        <v>10551</v>
      </c>
    </row>
    <row r="9097" spans="1:10" ht="12.75">
      <c r="A9097" s="118" t="s">
        <v>1414</v>
      </c>
      <c r="B9097" s="118" t="s">
        <v>20713</v>
      </c>
      <c r="C9097" s="118" t="b">
        <v>0</v>
      </c>
      <c r="D9097" s="118" t="e">
        <f t="shared" ca="1" si="1"/>
        <v>#NAME?</v>
      </c>
      <c r="E9097" s="118" t="s">
        <v>30363</v>
      </c>
      <c r="F9097" s="118" t="s">
        <v>30364</v>
      </c>
      <c r="G9097" s="118"/>
      <c r="H9097" s="118" t="s">
        <v>4485</v>
      </c>
      <c r="I9097" s="118" t="s">
        <v>30365</v>
      </c>
      <c r="J9097" s="118" t="s">
        <v>7636</v>
      </c>
    </row>
    <row r="9098" spans="1:10" ht="12.75">
      <c r="A9098" s="118" t="s">
        <v>20507</v>
      </c>
      <c r="B9098" s="118" t="s">
        <v>10541</v>
      </c>
      <c r="C9098" s="118" t="b">
        <v>0</v>
      </c>
      <c r="D9098" s="118" t="e">
        <f t="shared" ca="1" si="1"/>
        <v>#NAME?</v>
      </c>
      <c r="E9098" s="118" t="s">
        <v>30363</v>
      </c>
      <c r="F9098" s="118" t="s">
        <v>30366</v>
      </c>
      <c r="G9098" s="118"/>
      <c r="H9098" s="118" t="s">
        <v>4485</v>
      </c>
      <c r="I9098" s="118" t="s">
        <v>30365</v>
      </c>
      <c r="J9098" s="118" t="s">
        <v>7636</v>
      </c>
    </row>
    <row r="9099" spans="1:10" ht="12.75">
      <c r="A9099" s="118" t="s">
        <v>1704</v>
      </c>
      <c r="B9099" s="118" t="s">
        <v>16162</v>
      </c>
      <c r="C9099" s="118" t="b">
        <v>0</v>
      </c>
      <c r="D9099" s="118" t="e">
        <f t="shared" ca="1" si="1"/>
        <v>#NAME?</v>
      </c>
      <c r="E9099" s="118" t="s">
        <v>30367</v>
      </c>
      <c r="F9099" s="118" t="s">
        <v>30368</v>
      </c>
      <c r="G9099" s="118"/>
      <c r="H9099" s="118" t="s">
        <v>30369</v>
      </c>
      <c r="I9099" s="118" t="s">
        <v>11761</v>
      </c>
      <c r="J9099" s="118" t="s">
        <v>11762</v>
      </c>
    </row>
    <row r="9100" spans="1:10" ht="12.75">
      <c r="A9100" s="118" t="s">
        <v>8889</v>
      </c>
      <c r="B9100" s="118" t="s">
        <v>8913</v>
      </c>
      <c r="C9100" s="118" t="b">
        <v>0</v>
      </c>
      <c r="D9100" s="118" t="e">
        <f t="shared" ca="1" si="1"/>
        <v>#NAME?</v>
      </c>
      <c r="E9100" s="118" t="s">
        <v>30367</v>
      </c>
      <c r="F9100" s="118" t="s">
        <v>30370</v>
      </c>
      <c r="G9100" s="118"/>
      <c r="H9100" s="118" t="s">
        <v>4278</v>
      </c>
      <c r="I9100" s="118" t="s">
        <v>11761</v>
      </c>
      <c r="J9100" s="118" t="s">
        <v>11762</v>
      </c>
    </row>
    <row r="9101" spans="1:10" ht="12.75">
      <c r="A9101" s="118" t="s">
        <v>8422</v>
      </c>
      <c r="B9101" s="118" t="s">
        <v>28749</v>
      </c>
      <c r="C9101" s="118" t="b">
        <v>0</v>
      </c>
      <c r="D9101" s="118" t="e">
        <f t="shared" ca="1" si="1"/>
        <v>#NAME?</v>
      </c>
      <c r="E9101" s="118" t="s">
        <v>30367</v>
      </c>
      <c r="F9101" s="118" t="s">
        <v>30371</v>
      </c>
      <c r="G9101" s="118"/>
      <c r="H9101" s="118" t="s">
        <v>30372</v>
      </c>
      <c r="I9101" s="118" t="s">
        <v>11761</v>
      </c>
      <c r="J9101" s="118" t="s">
        <v>11762</v>
      </c>
    </row>
    <row r="9102" spans="1:10" ht="12.75">
      <c r="A9102" s="118" t="s">
        <v>8748</v>
      </c>
      <c r="B9102" s="118" t="s">
        <v>30373</v>
      </c>
      <c r="C9102" s="118" t="b">
        <v>0</v>
      </c>
      <c r="D9102" s="118" t="e">
        <f t="shared" ca="1" si="1"/>
        <v>#NAME?</v>
      </c>
      <c r="E9102" s="118" t="s">
        <v>30367</v>
      </c>
      <c r="F9102" s="118" t="s">
        <v>30374</v>
      </c>
      <c r="G9102" s="118"/>
      <c r="H9102" s="118" t="s">
        <v>30375</v>
      </c>
      <c r="I9102" s="118" t="s">
        <v>11761</v>
      </c>
      <c r="J9102" s="118" t="s">
        <v>11762</v>
      </c>
    </row>
    <row r="9103" spans="1:10" ht="12.75">
      <c r="A9103" s="118" t="s">
        <v>1666</v>
      </c>
      <c r="B9103" s="118" t="s">
        <v>30376</v>
      </c>
      <c r="C9103" s="118" t="b">
        <v>0</v>
      </c>
      <c r="D9103" s="118" t="e">
        <f t="shared" ca="1" si="1"/>
        <v>#NAME?</v>
      </c>
      <c r="E9103" s="118" t="s">
        <v>30367</v>
      </c>
      <c r="F9103" s="118" t="s">
        <v>30377</v>
      </c>
      <c r="G9103" s="118"/>
      <c r="H9103" s="118" t="s">
        <v>4485</v>
      </c>
      <c r="I9103" s="118" t="s">
        <v>11761</v>
      </c>
      <c r="J9103" s="118" t="s">
        <v>11762</v>
      </c>
    </row>
    <row r="9104" spans="1:10" ht="12.75">
      <c r="A9104" s="118" t="s">
        <v>1710</v>
      </c>
      <c r="B9104" s="118" t="s">
        <v>30378</v>
      </c>
      <c r="C9104" s="118" t="b">
        <v>0</v>
      </c>
      <c r="D9104" s="118" t="e">
        <f t="shared" ca="1" si="1"/>
        <v>#NAME?</v>
      </c>
      <c r="E9104" s="118" t="s">
        <v>30367</v>
      </c>
      <c r="F9104" s="118" t="s">
        <v>30379</v>
      </c>
      <c r="G9104" s="118"/>
      <c r="H9104" s="118" t="s">
        <v>7647</v>
      </c>
      <c r="I9104" s="118" t="s">
        <v>11761</v>
      </c>
      <c r="J9104" s="118" t="s">
        <v>11762</v>
      </c>
    </row>
    <row r="9105" spans="1:10" ht="12.75">
      <c r="A9105" s="118" t="s">
        <v>2135</v>
      </c>
      <c r="B9105" s="118" t="s">
        <v>10424</v>
      </c>
      <c r="C9105" s="118" t="b">
        <v>0</v>
      </c>
      <c r="D9105" s="118" t="e">
        <f t="shared" ca="1" si="1"/>
        <v>#NAME?</v>
      </c>
      <c r="E9105" s="118" t="s">
        <v>30367</v>
      </c>
      <c r="F9105" s="118" t="s">
        <v>30380</v>
      </c>
      <c r="G9105" s="118"/>
      <c r="H9105" s="118" t="s">
        <v>4278</v>
      </c>
      <c r="I9105" s="118" t="s">
        <v>11761</v>
      </c>
      <c r="J9105" s="118" t="s">
        <v>11762</v>
      </c>
    </row>
    <row r="9106" spans="1:10" ht="12.75">
      <c r="A9106" s="118" t="s">
        <v>30381</v>
      </c>
      <c r="B9106" s="118" t="s">
        <v>30382</v>
      </c>
      <c r="C9106" s="118" t="b">
        <v>0</v>
      </c>
      <c r="D9106" s="118" t="e">
        <f t="shared" ca="1" si="1"/>
        <v>#NAME?</v>
      </c>
      <c r="E9106" s="118" t="s">
        <v>30383</v>
      </c>
      <c r="F9106" s="118" t="s">
        <v>30384</v>
      </c>
      <c r="G9106" s="118"/>
      <c r="H9106" s="118" t="s">
        <v>5273</v>
      </c>
      <c r="I9106" s="118" t="s">
        <v>30385</v>
      </c>
      <c r="J9106" s="118"/>
    </row>
    <row r="9107" spans="1:10" ht="12.75">
      <c r="A9107" s="118" t="s">
        <v>1266</v>
      </c>
      <c r="B9107" s="118" t="s">
        <v>30386</v>
      </c>
      <c r="C9107" s="118" t="b">
        <v>0</v>
      </c>
      <c r="D9107" s="118" t="e">
        <f t="shared" ca="1" si="1"/>
        <v>#NAME?</v>
      </c>
      <c r="E9107" s="118" t="s">
        <v>30383</v>
      </c>
      <c r="F9107" s="118" t="s">
        <v>30387</v>
      </c>
      <c r="G9107" s="118"/>
      <c r="H9107" s="118" t="s">
        <v>5961</v>
      </c>
      <c r="I9107" s="118" t="s">
        <v>30385</v>
      </c>
      <c r="J9107" s="118"/>
    </row>
    <row r="9108" spans="1:10" ht="12.75">
      <c r="A9108" s="118" t="s">
        <v>30388</v>
      </c>
      <c r="B9108" s="118" t="s">
        <v>30389</v>
      </c>
      <c r="C9108" s="118" t="b">
        <v>0</v>
      </c>
      <c r="D9108" s="118" t="e">
        <f t="shared" ca="1" si="1"/>
        <v>#NAME?</v>
      </c>
      <c r="E9108" s="118" t="s">
        <v>30383</v>
      </c>
      <c r="F9108" s="118" t="s">
        <v>30390</v>
      </c>
      <c r="G9108" s="118"/>
      <c r="H9108" s="118" t="s">
        <v>8391</v>
      </c>
      <c r="I9108" s="118" t="s">
        <v>30385</v>
      </c>
      <c r="J9108" s="118"/>
    </row>
    <row r="9109" spans="1:10" ht="12.75">
      <c r="A9109" s="118" t="s">
        <v>7966</v>
      </c>
      <c r="B9109" s="118" t="s">
        <v>15995</v>
      </c>
      <c r="C9109" s="118" t="b">
        <v>0</v>
      </c>
      <c r="D9109" s="118" t="e">
        <f t="shared" ca="1" si="1"/>
        <v>#NAME?</v>
      </c>
      <c r="E9109" s="118" t="s">
        <v>30383</v>
      </c>
      <c r="F9109" s="118" t="s">
        <v>30391</v>
      </c>
      <c r="G9109" s="118"/>
      <c r="H9109" s="118" t="s">
        <v>5273</v>
      </c>
      <c r="I9109" s="118" t="s">
        <v>30385</v>
      </c>
      <c r="J9109" s="118"/>
    </row>
    <row r="9110" spans="1:10" ht="12.75">
      <c r="A9110" s="118" t="s">
        <v>1484</v>
      </c>
      <c r="B9110" s="118" t="s">
        <v>30392</v>
      </c>
      <c r="C9110" s="118" t="b">
        <v>0</v>
      </c>
      <c r="D9110" s="118" t="e">
        <f t="shared" ca="1" si="1"/>
        <v>#NAME?</v>
      </c>
      <c r="E9110" s="118" t="s">
        <v>30383</v>
      </c>
      <c r="F9110" s="118" t="s">
        <v>30393</v>
      </c>
      <c r="G9110" s="118"/>
      <c r="H9110" s="118" t="s">
        <v>5961</v>
      </c>
      <c r="I9110" s="118" t="s">
        <v>30385</v>
      </c>
      <c r="J9110" s="118"/>
    </row>
    <row r="9111" spans="1:10" ht="12.75">
      <c r="A9111" s="118" t="s">
        <v>2013</v>
      </c>
      <c r="B9111" s="118" t="s">
        <v>30394</v>
      </c>
      <c r="C9111" s="118" t="b">
        <v>0</v>
      </c>
      <c r="D9111" s="118" t="e">
        <f t="shared" ca="1" si="1"/>
        <v>#NAME?</v>
      </c>
      <c r="E9111" s="118" t="s">
        <v>30383</v>
      </c>
      <c r="F9111" s="118" t="s">
        <v>30395</v>
      </c>
      <c r="G9111" s="118"/>
      <c r="H9111" s="118" t="s">
        <v>5961</v>
      </c>
      <c r="I9111" s="118" t="s">
        <v>30385</v>
      </c>
      <c r="J9111" s="118"/>
    </row>
    <row r="9112" spans="1:10" ht="12.75">
      <c r="A9112" s="118" t="s">
        <v>8358</v>
      </c>
      <c r="B9112" s="118" t="s">
        <v>13334</v>
      </c>
      <c r="C9112" s="118" t="b">
        <v>0</v>
      </c>
      <c r="D9112" s="118" t="e">
        <f t="shared" ca="1" si="1"/>
        <v>#NAME?</v>
      </c>
      <c r="E9112" s="118" t="s">
        <v>30383</v>
      </c>
      <c r="F9112" s="118" t="s">
        <v>30396</v>
      </c>
      <c r="G9112" s="118"/>
      <c r="H9112" s="118" t="s">
        <v>5961</v>
      </c>
      <c r="I9112" s="118" t="s">
        <v>30385</v>
      </c>
      <c r="J9112" s="118"/>
    </row>
    <row r="9113" spans="1:10" ht="12.75">
      <c r="A9113" s="118" t="s">
        <v>2663</v>
      </c>
      <c r="B9113" s="118" t="s">
        <v>10439</v>
      </c>
      <c r="C9113" s="118" t="b">
        <v>0</v>
      </c>
      <c r="D9113" s="118" t="e">
        <f t="shared" ca="1" si="1"/>
        <v>#NAME?</v>
      </c>
      <c r="E9113" s="118" t="s">
        <v>30397</v>
      </c>
      <c r="F9113" s="118" t="s">
        <v>30398</v>
      </c>
      <c r="G9113" s="118"/>
      <c r="H9113" s="118" t="s">
        <v>4276</v>
      </c>
      <c r="I9113" s="118" t="s">
        <v>14054</v>
      </c>
      <c r="J9113" s="118" t="s">
        <v>19728</v>
      </c>
    </row>
    <row r="9114" spans="1:10" ht="12.75">
      <c r="A9114" s="118" t="s">
        <v>10777</v>
      </c>
      <c r="B9114" s="118" t="s">
        <v>1435</v>
      </c>
      <c r="C9114" s="118" t="b">
        <v>0</v>
      </c>
      <c r="D9114" s="118" t="e">
        <f t="shared" ca="1" si="1"/>
        <v>#NAME?</v>
      </c>
      <c r="E9114" s="118" t="s">
        <v>30397</v>
      </c>
      <c r="F9114" s="118" t="s">
        <v>30399</v>
      </c>
      <c r="G9114" s="118"/>
      <c r="H9114" s="118" t="s">
        <v>4276</v>
      </c>
      <c r="I9114" s="118" t="s">
        <v>14054</v>
      </c>
      <c r="J9114" s="118" t="s">
        <v>19728</v>
      </c>
    </row>
    <row r="9115" spans="1:10" ht="12.75">
      <c r="A9115" s="118" t="s">
        <v>12495</v>
      </c>
      <c r="B9115" s="118" t="s">
        <v>30400</v>
      </c>
      <c r="C9115" s="118" t="b">
        <v>0</v>
      </c>
      <c r="D9115" s="118" t="e">
        <f t="shared" ca="1" si="1"/>
        <v>#NAME?</v>
      </c>
      <c r="E9115" s="118" t="s">
        <v>30401</v>
      </c>
      <c r="F9115" s="118" t="s">
        <v>30402</v>
      </c>
      <c r="G9115" s="118"/>
      <c r="H9115" s="118" t="s">
        <v>4276</v>
      </c>
      <c r="I9115" s="118" t="s">
        <v>7820</v>
      </c>
      <c r="J9115" s="118" t="s">
        <v>7820</v>
      </c>
    </row>
    <row r="9116" spans="1:10" ht="12.75">
      <c r="A9116" s="118" t="s">
        <v>1591</v>
      </c>
      <c r="B9116" s="118" t="s">
        <v>30403</v>
      </c>
      <c r="C9116" s="118" t="b">
        <v>0</v>
      </c>
      <c r="D9116" s="118" t="e">
        <f t="shared" ca="1" si="1"/>
        <v>#NAME?</v>
      </c>
      <c r="E9116" s="118" t="s">
        <v>30401</v>
      </c>
      <c r="F9116" s="118" t="s">
        <v>30404</v>
      </c>
      <c r="G9116" s="118"/>
      <c r="H9116" s="118" t="s">
        <v>5064</v>
      </c>
      <c r="I9116" s="118" t="s">
        <v>7820</v>
      </c>
      <c r="J9116" s="118" t="s">
        <v>7820</v>
      </c>
    </row>
    <row r="9117" spans="1:10" ht="12.75">
      <c r="A9117" s="118" t="s">
        <v>873</v>
      </c>
      <c r="B9117" s="118" t="s">
        <v>30405</v>
      </c>
      <c r="C9117" s="118" t="b">
        <v>0</v>
      </c>
      <c r="D9117" s="118" t="e">
        <f t="shared" ca="1" si="1"/>
        <v>#NAME?</v>
      </c>
      <c r="E9117" s="118" t="s">
        <v>30406</v>
      </c>
      <c r="F9117" s="118" t="s">
        <v>30407</v>
      </c>
      <c r="G9117" s="118"/>
      <c r="H9117" s="118" t="s">
        <v>4485</v>
      </c>
      <c r="I9117" s="118" t="s">
        <v>30103</v>
      </c>
      <c r="J9117" s="118" t="s">
        <v>7820</v>
      </c>
    </row>
    <row r="9118" spans="1:10" ht="12.75">
      <c r="A9118" s="118" t="s">
        <v>1484</v>
      </c>
      <c r="B9118" s="118" t="s">
        <v>9407</v>
      </c>
      <c r="C9118" s="118" t="b">
        <v>0</v>
      </c>
      <c r="D9118" s="118" t="e">
        <f t="shared" ca="1" si="1"/>
        <v>#NAME?</v>
      </c>
      <c r="E9118" s="118" t="s">
        <v>30406</v>
      </c>
      <c r="F9118" s="118" t="s">
        <v>30408</v>
      </c>
      <c r="G9118" s="118"/>
      <c r="H9118" s="118" t="s">
        <v>15701</v>
      </c>
      <c r="I9118" s="118" t="s">
        <v>30103</v>
      </c>
      <c r="J9118" s="118" t="s">
        <v>7820</v>
      </c>
    </row>
    <row r="9119" spans="1:10" ht="12.75">
      <c r="A9119" s="118" t="s">
        <v>9793</v>
      </c>
      <c r="B9119" s="118" t="s">
        <v>30409</v>
      </c>
      <c r="C9119" s="118" t="b">
        <v>0</v>
      </c>
      <c r="D9119" s="118" t="e">
        <f t="shared" ca="1" si="1"/>
        <v>#NAME?</v>
      </c>
      <c r="E9119" s="118" t="s">
        <v>30410</v>
      </c>
      <c r="F9119" s="118" t="s">
        <v>30411</v>
      </c>
      <c r="G9119" s="118"/>
      <c r="H9119" s="118" t="s">
        <v>4305</v>
      </c>
      <c r="I9119" s="118" t="s">
        <v>9788</v>
      </c>
      <c r="J9119" s="118"/>
    </row>
    <row r="9120" spans="1:10" ht="12.75">
      <c r="A9120" s="118" t="s">
        <v>17042</v>
      </c>
      <c r="B9120" s="118" t="s">
        <v>30412</v>
      </c>
      <c r="C9120" s="118" t="b">
        <v>0</v>
      </c>
      <c r="D9120" s="118" t="e">
        <f t="shared" ca="1" si="1"/>
        <v>#NAME?</v>
      </c>
      <c r="E9120" s="118" t="s">
        <v>30410</v>
      </c>
      <c r="F9120" s="118" t="s">
        <v>30413</v>
      </c>
      <c r="G9120" s="118"/>
      <c r="H9120" s="118" t="s">
        <v>4305</v>
      </c>
      <c r="I9120" s="118" t="s">
        <v>8085</v>
      </c>
      <c r="J9120" s="118"/>
    </row>
    <row r="9121" spans="1:10" ht="12.75">
      <c r="A9121" s="118" t="s">
        <v>30414</v>
      </c>
      <c r="B9121" s="118" t="s">
        <v>30415</v>
      </c>
      <c r="C9121" s="118" t="b">
        <v>0</v>
      </c>
      <c r="D9121" s="118" t="e">
        <f t="shared" ca="1" si="1"/>
        <v>#NAME?</v>
      </c>
      <c r="E9121" s="118" t="s">
        <v>30410</v>
      </c>
      <c r="F9121" s="118" t="s">
        <v>30416</v>
      </c>
      <c r="G9121" s="118"/>
      <c r="H9121" s="118" t="s">
        <v>4305</v>
      </c>
      <c r="I9121" s="118" t="s">
        <v>7642</v>
      </c>
      <c r="J9121" s="118"/>
    </row>
    <row r="9122" spans="1:10" ht="12.75">
      <c r="A9122" s="118" t="s">
        <v>10072</v>
      </c>
      <c r="B9122" s="118" t="s">
        <v>9603</v>
      </c>
      <c r="C9122" s="118" t="b">
        <v>0</v>
      </c>
      <c r="D9122" s="118" t="e">
        <f t="shared" ca="1" si="1"/>
        <v>#NAME?</v>
      </c>
      <c r="E9122" s="118" t="s">
        <v>30410</v>
      </c>
      <c r="F9122" s="118" t="s">
        <v>30417</v>
      </c>
      <c r="G9122" s="118"/>
      <c r="H9122" s="118" t="s">
        <v>5961</v>
      </c>
      <c r="I9122" s="118" t="s">
        <v>8085</v>
      </c>
      <c r="J9122" s="118"/>
    </row>
    <row r="9123" spans="1:10" ht="12.75">
      <c r="A9123" s="118" t="s">
        <v>30418</v>
      </c>
      <c r="B9123" s="118" t="s">
        <v>30419</v>
      </c>
      <c r="C9123" s="118" t="b">
        <v>0</v>
      </c>
      <c r="D9123" s="118" t="e">
        <f t="shared" ca="1" si="1"/>
        <v>#NAME?</v>
      </c>
      <c r="E9123" s="118" t="s">
        <v>30410</v>
      </c>
      <c r="F9123" s="118" t="s">
        <v>30420</v>
      </c>
      <c r="G9123" s="118"/>
      <c r="H9123" s="118" t="s">
        <v>5961</v>
      </c>
      <c r="I9123" s="118" t="s">
        <v>8085</v>
      </c>
      <c r="J9123" s="118"/>
    </row>
    <row r="9124" spans="1:10" ht="12.75">
      <c r="A9124" s="118" t="s">
        <v>30421</v>
      </c>
      <c r="B9124" s="118" t="s">
        <v>30422</v>
      </c>
      <c r="C9124" s="118" t="b">
        <v>0</v>
      </c>
      <c r="D9124" s="118" t="e">
        <f t="shared" ca="1" si="1"/>
        <v>#NAME?</v>
      </c>
      <c r="E9124" s="118" t="s">
        <v>30410</v>
      </c>
      <c r="F9124" s="118" t="s">
        <v>30423</v>
      </c>
      <c r="G9124" s="118"/>
      <c r="H9124" s="118" t="s">
        <v>4305</v>
      </c>
      <c r="I9124" s="118" t="s">
        <v>8085</v>
      </c>
      <c r="J9124" s="118"/>
    </row>
    <row r="9125" spans="1:10" ht="12.75">
      <c r="A9125" s="118" t="s">
        <v>30424</v>
      </c>
      <c r="B9125" s="118" t="s">
        <v>30425</v>
      </c>
      <c r="C9125" s="118" t="b">
        <v>0</v>
      </c>
      <c r="D9125" s="118" t="e">
        <f t="shared" ca="1" si="1"/>
        <v>#NAME?</v>
      </c>
      <c r="E9125" s="118" t="s">
        <v>30410</v>
      </c>
      <c r="F9125" s="118" t="s">
        <v>30426</v>
      </c>
      <c r="G9125" s="118"/>
      <c r="H9125" s="118" t="s">
        <v>30427</v>
      </c>
      <c r="I9125" s="118" t="s">
        <v>30428</v>
      </c>
      <c r="J9125" s="118"/>
    </row>
    <row r="9126" spans="1:10" ht="12.75">
      <c r="A9126" s="118" t="s">
        <v>30429</v>
      </c>
      <c r="B9126" s="118" t="s">
        <v>30430</v>
      </c>
      <c r="C9126" s="118" t="b">
        <v>0</v>
      </c>
      <c r="D9126" s="118" t="e">
        <f t="shared" ca="1" si="1"/>
        <v>#NAME?</v>
      </c>
      <c r="E9126" s="118" t="s">
        <v>30410</v>
      </c>
      <c r="F9126" s="118" t="s">
        <v>30431</v>
      </c>
      <c r="G9126" s="118"/>
      <c r="H9126" s="118" t="s">
        <v>4305</v>
      </c>
      <c r="I9126" s="118" t="s">
        <v>9788</v>
      </c>
      <c r="J9126" s="118"/>
    </row>
    <row r="9127" spans="1:10" ht="12.75">
      <c r="A9127" s="118" t="s">
        <v>7772</v>
      </c>
      <c r="B9127" s="118" t="s">
        <v>17742</v>
      </c>
      <c r="C9127" s="118" t="b">
        <v>0</v>
      </c>
      <c r="D9127" s="118" t="e">
        <f t="shared" ca="1" si="1"/>
        <v>#NAME?</v>
      </c>
      <c r="E9127" s="118" t="s">
        <v>30432</v>
      </c>
      <c r="F9127" s="118" t="s">
        <v>30433</v>
      </c>
      <c r="G9127" s="118"/>
      <c r="H9127" s="118" t="s">
        <v>4485</v>
      </c>
      <c r="I9127" s="118" t="s">
        <v>11761</v>
      </c>
      <c r="J9127" s="118" t="s">
        <v>11762</v>
      </c>
    </row>
    <row r="9128" spans="1:10" ht="12.75">
      <c r="A9128" s="118" t="s">
        <v>1704</v>
      </c>
      <c r="B9128" s="118" t="s">
        <v>30434</v>
      </c>
      <c r="C9128" s="118" t="b">
        <v>0</v>
      </c>
      <c r="D9128" s="118" t="e">
        <f t="shared" ca="1" si="1"/>
        <v>#NAME?</v>
      </c>
      <c r="E9128" s="118" t="s">
        <v>30432</v>
      </c>
      <c r="F9128" s="118" t="s">
        <v>30435</v>
      </c>
      <c r="G9128" s="118"/>
      <c r="H9128" s="118" t="s">
        <v>4485</v>
      </c>
      <c r="I9128" s="118" t="s">
        <v>11761</v>
      </c>
      <c r="J9128" s="118" t="s">
        <v>11762</v>
      </c>
    </row>
    <row r="9129" spans="1:10" ht="12.75">
      <c r="A9129" s="118" t="s">
        <v>17996</v>
      </c>
      <c r="B9129" s="118" t="s">
        <v>9085</v>
      </c>
      <c r="C9129" s="118" t="b">
        <v>0</v>
      </c>
      <c r="D9129" s="118" t="e">
        <f t="shared" ca="1" si="1"/>
        <v>#NAME?</v>
      </c>
      <c r="E9129" s="118" t="s">
        <v>30432</v>
      </c>
      <c r="F9129" s="118" t="s">
        <v>30436</v>
      </c>
      <c r="G9129" s="118"/>
      <c r="H9129" s="118" t="s">
        <v>4485</v>
      </c>
      <c r="I9129" s="118" t="s">
        <v>11761</v>
      </c>
      <c r="J9129" s="118" t="s">
        <v>11762</v>
      </c>
    </row>
    <row r="9130" spans="1:10" ht="12.75">
      <c r="A9130" s="118" t="s">
        <v>30388</v>
      </c>
      <c r="B9130" s="118" t="s">
        <v>30437</v>
      </c>
      <c r="C9130" s="118" t="b">
        <v>0</v>
      </c>
      <c r="D9130" s="118" t="e">
        <f t="shared" ca="1" si="1"/>
        <v>#NAME?</v>
      </c>
      <c r="E9130" s="118" t="s">
        <v>30432</v>
      </c>
      <c r="F9130" s="118" t="s">
        <v>30438</v>
      </c>
      <c r="G9130" s="118"/>
      <c r="H9130" s="118" t="s">
        <v>4872</v>
      </c>
      <c r="I9130" s="118" t="s">
        <v>11761</v>
      </c>
      <c r="J9130" s="118" t="s">
        <v>11762</v>
      </c>
    </row>
    <row r="9131" spans="1:10" ht="12.75">
      <c r="A9131" s="118" t="s">
        <v>830</v>
      </c>
      <c r="B9131" s="118" t="s">
        <v>30439</v>
      </c>
      <c r="C9131" s="118" t="b">
        <v>0</v>
      </c>
      <c r="D9131" s="118" t="e">
        <f t="shared" ca="1" si="1"/>
        <v>#NAME?</v>
      </c>
      <c r="E9131" s="118" t="s">
        <v>30432</v>
      </c>
      <c r="F9131" s="118" t="s">
        <v>30440</v>
      </c>
      <c r="G9131" s="118"/>
      <c r="H9131" s="118" t="s">
        <v>5273</v>
      </c>
      <c r="I9131" s="118" t="s">
        <v>11761</v>
      </c>
      <c r="J9131" s="118" t="s">
        <v>11762</v>
      </c>
    </row>
    <row r="9132" spans="1:10" ht="12.75">
      <c r="A9132" s="118" t="s">
        <v>830</v>
      </c>
      <c r="B9132" s="118" t="s">
        <v>30441</v>
      </c>
      <c r="C9132" s="118" t="b">
        <v>0</v>
      </c>
      <c r="D9132" s="118" t="e">
        <f t="shared" ca="1" si="1"/>
        <v>#NAME?</v>
      </c>
      <c r="E9132" s="118" t="s">
        <v>30432</v>
      </c>
      <c r="F9132" s="118" t="s">
        <v>30442</v>
      </c>
      <c r="G9132" s="118"/>
      <c r="H9132" s="118" t="s">
        <v>4872</v>
      </c>
      <c r="I9132" s="118" t="s">
        <v>11761</v>
      </c>
      <c r="J9132" s="118" t="s">
        <v>11762</v>
      </c>
    </row>
    <row r="9133" spans="1:10" ht="12.75">
      <c r="A9133" s="118" t="s">
        <v>2682</v>
      </c>
      <c r="B9133" s="118" t="s">
        <v>21482</v>
      </c>
      <c r="C9133" s="118" t="b">
        <v>0</v>
      </c>
      <c r="D9133" s="118" t="e">
        <f t="shared" ca="1" si="1"/>
        <v>#NAME?</v>
      </c>
      <c r="E9133" s="118" t="s">
        <v>30432</v>
      </c>
      <c r="F9133" s="118" t="s">
        <v>30443</v>
      </c>
      <c r="G9133" s="118"/>
      <c r="H9133" s="118" t="s">
        <v>8760</v>
      </c>
      <c r="I9133" s="118" t="s">
        <v>11761</v>
      </c>
      <c r="J9133" s="118" t="s">
        <v>11762</v>
      </c>
    </row>
    <row r="9134" spans="1:10" ht="12.75">
      <c r="A9134" s="118" t="s">
        <v>1591</v>
      </c>
      <c r="B9134" s="118" t="s">
        <v>30444</v>
      </c>
      <c r="C9134" s="118" t="b">
        <v>0</v>
      </c>
      <c r="D9134" s="118" t="e">
        <f t="shared" ca="1" si="1"/>
        <v>#NAME?</v>
      </c>
      <c r="E9134" s="118" t="s">
        <v>30432</v>
      </c>
      <c r="F9134" s="118" t="s">
        <v>30445</v>
      </c>
      <c r="G9134" s="118"/>
      <c r="H9134" s="118" t="s">
        <v>5279</v>
      </c>
      <c r="I9134" s="118" t="s">
        <v>11761</v>
      </c>
      <c r="J9134" s="118" t="s">
        <v>11762</v>
      </c>
    </row>
    <row r="9135" spans="1:10" ht="12.75">
      <c r="A9135" s="118" t="s">
        <v>1591</v>
      </c>
      <c r="B9135" s="118" t="s">
        <v>30446</v>
      </c>
      <c r="C9135" s="118" t="b">
        <v>0</v>
      </c>
      <c r="D9135" s="118" t="e">
        <f t="shared" ca="1" si="1"/>
        <v>#NAME?</v>
      </c>
      <c r="E9135" s="118" t="s">
        <v>30432</v>
      </c>
      <c r="F9135" s="118" t="s">
        <v>30447</v>
      </c>
      <c r="G9135" s="118"/>
      <c r="H9135" s="118" t="s">
        <v>30448</v>
      </c>
      <c r="I9135" s="118" t="s">
        <v>11761</v>
      </c>
      <c r="J9135" s="118" t="s">
        <v>11762</v>
      </c>
    </row>
    <row r="9136" spans="1:10" ht="12.75">
      <c r="A9136" s="118" t="s">
        <v>1591</v>
      </c>
      <c r="B9136" s="118" t="s">
        <v>21560</v>
      </c>
      <c r="C9136" s="118" t="b">
        <v>0</v>
      </c>
      <c r="D9136" s="118" t="e">
        <f t="shared" ca="1" si="1"/>
        <v>#NAME?</v>
      </c>
      <c r="E9136" s="118" t="s">
        <v>30432</v>
      </c>
      <c r="F9136" s="118" t="s">
        <v>30449</v>
      </c>
      <c r="G9136" s="118"/>
      <c r="H9136" s="118" t="s">
        <v>8760</v>
      </c>
      <c r="I9136" s="118" t="s">
        <v>11761</v>
      </c>
      <c r="J9136" s="118" t="s">
        <v>11762</v>
      </c>
    </row>
    <row r="9137" spans="1:10" ht="12.75">
      <c r="A9137" s="118" t="s">
        <v>11308</v>
      </c>
      <c r="B9137" s="118" t="s">
        <v>16228</v>
      </c>
      <c r="C9137" s="118" t="b">
        <v>0</v>
      </c>
      <c r="D9137" s="118" t="e">
        <f t="shared" ca="1" si="1"/>
        <v>#NAME?</v>
      </c>
      <c r="E9137" s="118" t="s">
        <v>30432</v>
      </c>
      <c r="F9137" s="118" t="s">
        <v>30450</v>
      </c>
      <c r="G9137" s="118"/>
      <c r="H9137" s="118" t="s">
        <v>5607</v>
      </c>
      <c r="I9137" s="118" t="s">
        <v>11761</v>
      </c>
      <c r="J9137" s="118" t="s">
        <v>11762</v>
      </c>
    </row>
    <row r="9138" spans="1:10" ht="12.75">
      <c r="A9138" s="118" t="s">
        <v>826</v>
      </c>
      <c r="B9138" s="118" t="s">
        <v>30451</v>
      </c>
      <c r="C9138" s="118" t="b">
        <v>0</v>
      </c>
      <c r="D9138" s="118" t="e">
        <f t="shared" ca="1" si="1"/>
        <v>#NAME?</v>
      </c>
      <c r="E9138" s="118" t="s">
        <v>30432</v>
      </c>
      <c r="F9138" s="118" t="s">
        <v>30452</v>
      </c>
      <c r="G9138" s="118"/>
      <c r="H9138" s="118" t="s">
        <v>4485</v>
      </c>
      <c r="I9138" s="118" t="s">
        <v>11761</v>
      </c>
      <c r="J9138" s="118" t="s">
        <v>11762</v>
      </c>
    </row>
    <row r="9139" spans="1:10" ht="12.75">
      <c r="A9139" s="118" t="s">
        <v>882</v>
      </c>
      <c r="B9139" s="118" t="s">
        <v>30453</v>
      </c>
      <c r="C9139" s="118" t="b">
        <v>0</v>
      </c>
      <c r="D9139" s="118" t="e">
        <f t="shared" ca="1" si="1"/>
        <v>#NAME?</v>
      </c>
      <c r="E9139" s="118" t="s">
        <v>30432</v>
      </c>
      <c r="F9139" s="118" t="s">
        <v>30454</v>
      </c>
      <c r="G9139" s="118"/>
      <c r="H9139" s="118" t="s">
        <v>5607</v>
      </c>
      <c r="I9139" s="118" t="s">
        <v>11761</v>
      </c>
      <c r="J9139" s="118" t="s">
        <v>11762</v>
      </c>
    </row>
    <row r="9140" spans="1:10" ht="12.75">
      <c r="A9140" s="118" t="s">
        <v>1903</v>
      </c>
      <c r="B9140" s="118" t="s">
        <v>30455</v>
      </c>
      <c r="C9140" s="118" t="b">
        <v>0</v>
      </c>
      <c r="D9140" s="118" t="e">
        <f t="shared" ca="1" si="1"/>
        <v>#NAME?</v>
      </c>
      <c r="E9140" s="118" t="s">
        <v>30432</v>
      </c>
      <c r="F9140" s="118" t="s">
        <v>30456</v>
      </c>
      <c r="G9140" s="118"/>
      <c r="H9140" s="118" t="s">
        <v>5607</v>
      </c>
      <c r="I9140" s="118" t="s">
        <v>11761</v>
      </c>
      <c r="J9140" s="118" t="s">
        <v>11762</v>
      </c>
    </row>
    <row r="9141" spans="1:10" ht="12.75">
      <c r="A9141" s="118" t="s">
        <v>10606</v>
      </c>
      <c r="B9141" s="118" t="s">
        <v>30457</v>
      </c>
      <c r="C9141" s="118" t="b">
        <v>0</v>
      </c>
      <c r="D9141" s="118" t="e">
        <f t="shared" ca="1" si="1"/>
        <v>#NAME?</v>
      </c>
      <c r="E9141" s="118" t="s">
        <v>30432</v>
      </c>
      <c r="F9141" s="118" t="s">
        <v>30458</v>
      </c>
      <c r="G9141" s="118"/>
      <c r="H9141" s="118" t="s">
        <v>8760</v>
      </c>
      <c r="I9141" s="118" t="s">
        <v>11761</v>
      </c>
      <c r="J9141" s="118" t="s">
        <v>11762</v>
      </c>
    </row>
    <row r="9142" spans="1:10" ht="12.75">
      <c r="A9142" s="118" t="s">
        <v>2209</v>
      </c>
      <c r="B9142" s="118" t="s">
        <v>10497</v>
      </c>
      <c r="C9142" s="118" t="b">
        <v>0</v>
      </c>
      <c r="D9142" s="118" t="e">
        <f t="shared" ca="1" si="1"/>
        <v>#NAME?</v>
      </c>
      <c r="E9142" s="118" t="s">
        <v>30432</v>
      </c>
      <c r="F9142" s="118" t="s">
        <v>30459</v>
      </c>
      <c r="G9142" s="118"/>
      <c r="H9142" s="118" t="s">
        <v>5273</v>
      </c>
      <c r="I9142" s="118" t="s">
        <v>11761</v>
      </c>
      <c r="J9142" s="118" t="s">
        <v>11762</v>
      </c>
    </row>
    <row r="9143" spans="1:10" ht="12.75">
      <c r="A9143" s="118" t="s">
        <v>8039</v>
      </c>
      <c r="B9143" s="118" t="s">
        <v>23029</v>
      </c>
      <c r="C9143" s="118" t="b">
        <v>0</v>
      </c>
      <c r="D9143" s="118" t="e">
        <f t="shared" ca="1" si="1"/>
        <v>#NAME?</v>
      </c>
      <c r="E9143" s="118" t="s">
        <v>30432</v>
      </c>
      <c r="F9143" s="118" t="s">
        <v>30460</v>
      </c>
      <c r="G9143" s="118"/>
      <c r="H9143" s="118" t="s">
        <v>5584</v>
      </c>
      <c r="I9143" s="118" t="s">
        <v>11761</v>
      </c>
      <c r="J9143" s="118" t="s">
        <v>11762</v>
      </c>
    </row>
    <row r="9144" spans="1:10" ht="12.75">
      <c r="A9144" s="118" t="s">
        <v>8039</v>
      </c>
      <c r="B9144" s="118" t="s">
        <v>21470</v>
      </c>
      <c r="C9144" s="118" t="b">
        <v>0</v>
      </c>
      <c r="D9144" s="118" t="e">
        <f t="shared" ca="1" si="1"/>
        <v>#NAME?</v>
      </c>
      <c r="E9144" s="118" t="s">
        <v>30432</v>
      </c>
      <c r="F9144" s="118" t="s">
        <v>30461</v>
      </c>
      <c r="G9144" s="118"/>
      <c r="H9144" s="118" t="s">
        <v>54</v>
      </c>
      <c r="I9144" s="118" t="s">
        <v>11761</v>
      </c>
      <c r="J9144" s="118" t="s">
        <v>11762</v>
      </c>
    </row>
    <row r="9145" spans="1:10" ht="12.75">
      <c r="A9145" s="118" t="s">
        <v>15067</v>
      </c>
      <c r="B9145" s="118" t="s">
        <v>30462</v>
      </c>
      <c r="C9145" s="118" t="b">
        <v>0</v>
      </c>
      <c r="D9145" s="118" t="e">
        <f t="shared" ca="1" si="1"/>
        <v>#NAME?</v>
      </c>
      <c r="E9145" s="118" t="s">
        <v>30432</v>
      </c>
      <c r="F9145" s="118" t="s">
        <v>30463</v>
      </c>
      <c r="G9145" s="118"/>
      <c r="H9145" s="118" t="s">
        <v>54</v>
      </c>
      <c r="I9145" s="118" t="s">
        <v>11761</v>
      </c>
      <c r="J9145" s="118" t="s">
        <v>11762</v>
      </c>
    </row>
    <row r="9146" spans="1:10" ht="12.75">
      <c r="A9146" s="118" t="s">
        <v>1769</v>
      </c>
      <c r="B9146" s="118" t="s">
        <v>30464</v>
      </c>
      <c r="C9146" s="118" t="b">
        <v>0</v>
      </c>
      <c r="D9146" s="118" t="e">
        <f t="shared" ca="1" si="1"/>
        <v>#NAME?</v>
      </c>
      <c r="E9146" s="118" t="s">
        <v>30432</v>
      </c>
      <c r="F9146" s="118" t="s">
        <v>30465</v>
      </c>
      <c r="G9146" s="118"/>
      <c r="H9146" s="118" t="s">
        <v>54</v>
      </c>
      <c r="I9146" s="118" t="s">
        <v>11761</v>
      </c>
      <c r="J9146" s="118" t="s">
        <v>11762</v>
      </c>
    </row>
    <row r="9147" spans="1:10" ht="12.75">
      <c r="A9147" s="118" t="s">
        <v>11354</v>
      </c>
      <c r="B9147" s="118" t="s">
        <v>30466</v>
      </c>
      <c r="C9147" s="118" t="b">
        <v>0</v>
      </c>
      <c r="D9147" s="118" t="e">
        <f t="shared" ca="1" si="1"/>
        <v>#NAME?</v>
      </c>
      <c r="E9147" s="118" t="s">
        <v>30467</v>
      </c>
      <c r="F9147" s="118" t="s">
        <v>30468</v>
      </c>
      <c r="G9147" s="118"/>
      <c r="H9147" s="118" t="s">
        <v>54</v>
      </c>
      <c r="I9147" s="118" t="s">
        <v>11761</v>
      </c>
      <c r="J9147" s="118" t="s">
        <v>11762</v>
      </c>
    </row>
    <row r="9148" spans="1:10" ht="12.75">
      <c r="A9148" s="118" t="s">
        <v>24206</v>
      </c>
      <c r="B9148" s="118" t="s">
        <v>18583</v>
      </c>
      <c r="C9148" s="118" t="b">
        <v>0</v>
      </c>
      <c r="D9148" s="118" t="e">
        <f t="shared" ca="1" si="1"/>
        <v>#NAME?</v>
      </c>
      <c r="E9148" s="118" t="s">
        <v>30467</v>
      </c>
      <c r="F9148" s="118" t="s">
        <v>30469</v>
      </c>
      <c r="G9148" s="118"/>
      <c r="H9148" s="118" t="s">
        <v>30470</v>
      </c>
      <c r="I9148" s="118" t="s">
        <v>11761</v>
      </c>
      <c r="J9148" s="118" t="s">
        <v>11762</v>
      </c>
    </row>
    <row r="9149" spans="1:10" ht="12.75">
      <c r="A9149" s="118" t="s">
        <v>8663</v>
      </c>
      <c r="B9149" s="118" t="s">
        <v>25685</v>
      </c>
      <c r="C9149" s="118" t="b">
        <v>0</v>
      </c>
      <c r="D9149" s="118" t="e">
        <f t="shared" ca="1" si="1"/>
        <v>#NAME?</v>
      </c>
      <c r="E9149" s="118" t="s">
        <v>30467</v>
      </c>
      <c r="F9149" s="118" t="s">
        <v>30471</v>
      </c>
      <c r="G9149" s="118"/>
      <c r="H9149" s="118" t="s">
        <v>30472</v>
      </c>
      <c r="I9149" s="118" t="s">
        <v>11761</v>
      </c>
      <c r="J9149" s="118" t="s">
        <v>11762</v>
      </c>
    </row>
    <row r="9150" spans="1:10" ht="12.75">
      <c r="A9150" s="118" t="s">
        <v>1591</v>
      </c>
      <c r="B9150" s="118" t="s">
        <v>27045</v>
      </c>
      <c r="C9150" s="118" t="b">
        <v>0</v>
      </c>
      <c r="D9150" s="118" t="e">
        <f t="shared" ca="1" si="1"/>
        <v>#NAME?</v>
      </c>
      <c r="E9150" s="118" t="s">
        <v>30467</v>
      </c>
      <c r="F9150" s="118" t="s">
        <v>30473</v>
      </c>
      <c r="G9150" s="118"/>
      <c r="H9150" s="118" t="s">
        <v>54</v>
      </c>
      <c r="I9150" s="118" t="s">
        <v>11761</v>
      </c>
      <c r="J9150" s="118" t="s">
        <v>11762</v>
      </c>
    </row>
    <row r="9151" spans="1:10" ht="12.75">
      <c r="A9151" s="118" t="s">
        <v>27471</v>
      </c>
      <c r="B9151" s="118" t="s">
        <v>30474</v>
      </c>
      <c r="C9151" s="118" t="b">
        <v>0</v>
      </c>
      <c r="D9151" s="118" t="e">
        <f t="shared" ca="1" si="1"/>
        <v>#NAME?</v>
      </c>
      <c r="E9151" s="118" t="s">
        <v>30467</v>
      </c>
      <c r="F9151" s="118" t="s">
        <v>30475</v>
      </c>
      <c r="G9151" s="118"/>
      <c r="H9151" s="118" t="s">
        <v>4485</v>
      </c>
      <c r="I9151" s="118" t="s">
        <v>11761</v>
      </c>
      <c r="J9151" s="118" t="s">
        <v>11762</v>
      </c>
    </row>
    <row r="9152" spans="1:10" ht="12.75">
      <c r="A9152" s="118" t="s">
        <v>10711</v>
      </c>
      <c r="B9152" s="118" t="s">
        <v>23029</v>
      </c>
      <c r="C9152" s="118" t="b">
        <v>0</v>
      </c>
      <c r="D9152" s="118" t="e">
        <f t="shared" ca="1" si="1"/>
        <v>#NAME?</v>
      </c>
      <c r="E9152" s="118" t="s">
        <v>30467</v>
      </c>
      <c r="F9152" s="118" t="s">
        <v>30476</v>
      </c>
      <c r="G9152" s="118"/>
      <c r="H9152" s="118" t="s">
        <v>5584</v>
      </c>
      <c r="I9152" s="118" t="s">
        <v>11761</v>
      </c>
      <c r="J9152" s="118" t="s">
        <v>11762</v>
      </c>
    </row>
    <row r="9153" spans="1:10" ht="12.75">
      <c r="A9153" s="118" t="s">
        <v>30477</v>
      </c>
      <c r="B9153" s="118" t="s">
        <v>30478</v>
      </c>
      <c r="C9153" s="118" t="b">
        <v>0</v>
      </c>
      <c r="D9153" s="118" t="e">
        <f t="shared" ca="1" si="1"/>
        <v>#NAME?</v>
      </c>
      <c r="E9153" s="118" t="s">
        <v>30479</v>
      </c>
      <c r="F9153" s="118" t="s">
        <v>30480</v>
      </c>
      <c r="G9153" s="118"/>
      <c r="H9153" s="118" t="s">
        <v>54</v>
      </c>
      <c r="I9153" s="118" t="s">
        <v>9131</v>
      </c>
      <c r="J9153" s="118" t="s">
        <v>7622</v>
      </c>
    </row>
    <row r="9154" spans="1:10" ht="12.75">
      <c r="A9154" s="118" t="s">
        <v>1666</v>
      </c>
      <c r="B9154" s="118" t="s">
        <v>2160</v>
      </c>
      <c r="C9154" s="118" t="b">
        <v>0</v>
      </c>
      <c r="D9154" s="118" t="e">
        <f t="shared" ca="1" si="1"/>
        <v>#NAME?</v>
      </c>
      <c r="E9154" s="118" t="s">
        <v>30479</v>
      </c>
      <c r="F9154" s="118" t="s">
        <v>30481</v>
      </c>
      <c r="G9154" s="118"/>
      <c r="H9154" s="118" t="s">
        <v>4485</v>
      </c>
      <c r="I9154" s="118" t="s">
        <v>9131</v>
      </c>
      <c r="J9154" s="118" t="s">
        <v>7622</v>
      </c>
    </row>
    <row r="9155" spans="1:10" ht="12.75">
      <c r="A9155" s="118" t="s">
        <v>24979</v>
      </c>
      <c r="B9155" s="118" t="s">
        <v>30482</v>
      </c>
      <c r="C9155" s="118" t="b">
        <v>0</v>
      </c>
      <c r="D9155" s="118" t="e">
        <f t="shared" ca="1" si="1"/>
        <v>#NAME?</v>
      </c>
      <c r="E9155" s="118" t="s">
        <v>30479</v>
      </c>
      <c r="F9155" s="118" t="s">
        <v>30483</v>
      </c>
      <c r="G9155" s="118"/>
      <c r="H9155" s="118" t="s">
        <v>4305</v>
      </c>
      <c r="I9155" s="118" t="s">
        <v>8204</v>
      </c>
      <c r="J9155" s="118"/>
    </row>
    <row r="9156" spans="1:10" ht="12.75">
      <c r="A9156" s="118" t="s">
        <v>2068</v>
      </c>
      <c r="B9156" s="118" t="s">
        <v>30484</v>
      </c>
      <c r="C9156" s="118" t="b">
        <v>0</v>
      </c>
      <c r="D9156" s="118" t="e">
        <f t="shared" ca="1" si="1"/>
        <v>#NAME?</v>
      </c>
      <c r="E9156" s="118" t="s">
        <v>30479</v>
      </c>
      <c r="F9156" s="118" t="s">
        <v>30485</v>
      </c>
      <c r="G9156" s="118"/>
      <c r="H9156" s="118" t="s">
        <v>4278</v>
      </c>
      <c r="I9156" s="118" t="s">
        <v>9131</v>
      </c>
      <c r="J9156" s="118" t="s">
        <v>7622</v>
      </c>
    </row>
    <row r="9157" spans="1:10" ht="12.75">
      <c r="A9157" s="118" t="s">
        <v>10467</v>
      </c>
      <c r="B9157" s="118" t="s">
        <v>30486</v>
      </c>
      <c r="C9157" s="118" t="b">
        <v>0</v>
      </c>
      <c r="D9157" s="118" t="e">
        <f t="shared" ca="1" si="1"/>
        <v>#NAME?</v>
      </c>
      <c r="E9157" s="118" t="s">
        <v>30479</v>
      </c>
      <c r="F9157" s="118" t="s">
        <v>30487</v>
      </c>
      <c r="G9157" s="118"/>
      <c r="H9157" s="118" t="s">
        <v>4305</v>
      </c>
      <c r="I9157" s="118" t="s">
        <v>9131</v>
      </c>
      <c r="J9157" s="118" t="s">
        <v>7622</v>
      </c>
    </row>
    <row r="9158" spans="1:10" ht="12.75">
      <c r="A9158" s="118" t="s">
        <v>14037</v>
      </c>
      <c r="B9158" s="118" t="s">
        <v>30488</v>
      </c>
      <c r="C9158" s="118" t="b">
        <v>0</v>
      </c>
      <c r="D9158" s="118" t="e">
        <f t="shared" ca="1" si="1"/>
        <v>#NAME?</v>
      </c>
      <c r="E9158" s="118" t="s">
        <v>30479</v>
      </c>
      <c r="F9158" s="118" t="s">
        <v>30489</v>
      </c>
      <c r="G9158" s="118"/>
      <c r="H9158" s="118" t="s">
        <v>30490</v>
      </c>
      <c r="I9158" s="118" t="s">
        <v>9131</v>
      </c>
      <c r="J9158" s="118" t="s">
        <v>7622</v>
      </c>
    </row>
    <row r="9159" spans="1:10" ht="12.75">
      <c r="A9159" s="118" t="s">
        <v>1240</v>
      </c>
      <c r="B9159" s="118" t="s">
        <v>12369</v>
      </c>
      <c r="C9159" s="118" t="b">
        <v>0</v>
      </c>
      <c r="D9159" s="118" t="e">
        <f t="shared" ca="1" si="1"/>
        <v>#NAME?</v>
      </c>
      <c r="E9159" s="118" t="s">
        <v>30479</v>
      </c>
      <c r="F9159" s="118" t="s">
        <v>30491</v>
      </c>
      <c r="G9159" s="118"/>
      <c r="H9159" s="118" t="s">
        <v>4278</v>
      </c>
      <c r="I9159" s="118" t="s">
        <v>9131</v>
      </c>
      <c r="J9159" s="118" t="s">
        <v>7622</v>
      </c>
    </row>
    <row r="9160" spans="1:10" ht="12.75">
      <c r="A9160" s="118" t="s">
        <v>30492</v>
      </c>
      <c r="B9160" s="118" t="s">
        <v>11850</v>
      </c>
      <c r="C9160" s="118" t="b">
        <v>0</v>
      </c>
      <c r="D9160" s="118" t="e">
        <f t="shared" ca="1" si="1"/>
        <v>#NAME?</v>
      </c>
      <c r="E9160" s="118" t="s">
        <v>30479</v>
      </c>
      <c r="F9160" s="118" t="s">
        <v>30493</v>
      </c>
      <c r="G9160" s="118"/>
      <c r="H9160" s="118" t="s">
        <v>30494</v>
      </c>
      <c r="I9160" s="118" t="s">
        <v>8050</v>
      </c>
      <c r="J9160" s="118"/>
    </row>
    <row r="9161" spans="1:10" ht="12.75">
      <c r="A9161" s="118" t="s">
        <v>30495</v>
      </c>
      <c r="B9161" s="118" t="s">
        <v>8192</v>
      </c>
      <c r="C9161" s="118" t="b">
        <v>0</v>
      </c>
      <c r="D9161" s="118" t="e">
        <f t="shared" ca="1" si="1"/>
        <v>#NAME?</v>
      </c>
      <c r="E9161" s="118" t="s">
        <v>30479</v>
      </c>
      <c r="F9161" s="118" t="s">
        <v>30496</v>
      </c>
      <c r="G9161" s="118"/>
      <c r="H9161" s="118" t="s">
        <v>30497</v>
      </c>
      <c r="I9161" s="118" t="s">
        <v>8050</v>
      </c>
      <c r="J9161" s="118"/>
    </row>
    <row r="9162" spans="1:10" ht="12.75">
      <c r="A9162" s="118" t="s">
        <v>30498</v>
      </c>
      <c r="B9162" s="118" t="s">
        <v>30499</v>
      </c>
      <c r="C9162" s="118" t="b">
        <v>0</v>
      </c>
      <c r="D9162" s="118" t="e">
        <f t="shared" ca="1" si="1"/>
        <v>#NAME?</v>
      </c>
      <c r="E9162" s="118" t="s">
        <v>30479</v>
      </c>
      <c r="F9162" s="118" t="s">
        <v>30500</v>
      </c>
      <c r="G9162" s="118"/>
      <c r="H9162" s="118" t="s">
        <v>9413</v>
      </c>
      <c r="I9162" s="118" t="s">
        <v>9131</v>
      </c>
      <c r="J9162" s="118" t="s">
        <v>7622</v>
      </c>
    </row>
    <row r="9163" spans="1:10" ht="12.75">
      <c r="A9163" s="118" t="s">
        <v>30501</v>
      </c>
      <c r="B9163" s="118" t="s">
        <v>30502</v>
      </c>
      <c r="C9163" s="118" t="b">
        <v>0</v>
      </c>
      <c r="D9163" s="118" t="e">
        <f t="shared" ca="1" si="1"/>
        <v>#NAME?</v>
      </c>
      <c r="E9163" s="118" t="s">
        <v>30479</v>
      </c>
      <c r="F9163" s="118" t="s">
        <v>30503</v>
      </c>
      <c r="G9163" s="118"/>
      <c r="H9163" s="118" t="s">
        <v>4485</v>
      </c>
      <c r="I9163" s="118" t="s">
        <v>9131</v>
      </c>
      <c r="J9163" s="118" t="s">
        <v>7622</v>
      </c>
    </row>
    <row r="9164" spans="1:10" ht="12.75">
      <c r="A9164" s="118" t="s">
        <v>1069</v>
      </c>
      <c r="B9164" s="118" t="s">
        <v>25025</v>
      </c>
      <c r="C9164" s="118" t="b">
        <v>0</v>
      </c>
      <c r="D9164" s="118" t="e">
        <f t="shared" ca="1" si="1"/>
        <v>#NAME?</v>
      </c>
      <c r="E9164" s="118" t="s">
        <v>30479</v>
      </c>
      <c r="F9164" s="118" t="s">
        <v>30504</v>
      </c>
      <c r="G9164" s="118"/>
      <c r="H9164" s="118" t="s">
        <v>4305</v>
      </c>
      <c r="I9164" s="118" t="s">
        <v>9131</v>
      </c>
      <c r="J9164" s="118" t="s">
        <v>7622</v>
      </c>
    </row>
    <row r="9165" spans="1:10" ht="12.75">
      <c r="A9165" s="118" t="s">
        <v>2057</v>
      </c>
      <c r="B9165" s="118" t="s">
        <v>9147</v>
      </c>
      <c r="C9165" s="118" t="b">
        <v>0</v>
      </c>
      <c r="D9165" s="118" t="e">
        <f t="shared" ca="1" si="1"/>
        <v>#NAME?</v>
      </c>
      <c r="E9165" s="118" t="s">
        <v>30479</v>
      </c>
      <c r="F9165" s="118" t="s">
        <v>30505</v>
      </c>
      <c r="G9165" s="118"/>
      <c r="H9165" s="118" t="s">
        <v>54</v>
      </c>
      <c r="I9165" s="118" t="s">
        <v>9131</v>
      </c>
      <c r="J9165" s="118" t="s">
        <v>7622</v>
      </c>
    </row>
    <row r="9166" spans="1:10" ht="12.75">
      <c r="A9166" s="118" t="s">
        <v>30506</v>
      </c>
      <c r="B9166" s="118" t="s">
        <v>30507</v>
      </c>
      <c r="C9166" s="118" t="b">
        <v>0</v>
      </c>
      <c r="D9166" s="118" t="e">
        <f t="shared" ca="1" si="1"/>
        <v>#NAME?</v>
      </c>
      <c r="E9166" s="118" t="s">
        <v>30479</v>
      </c>
      <c r="F9166" s="118" t="s">
        <v>30508</v>
      </c>
      <c r="G9166" s="118"/>
      <c r="H9166" s="118" t="s">
        <v>54</v>
      </c>
      <c r="I9166" s="118" t="s">
        <v>9131</v>
      </c>
      <c r="J9166" s="118" t="s">
        <v>7622</v>
      </c>
    </row>
    <row r="9167" spans="1:10" ht="12.75">
      <c r="A9167" s="118" t="s">
        <v>30509</v>
      </c>
      <c r="B9167" s="118" t="s">
        <v>30510</v>
      </c>
      <c r="C9167" s="118" t="b">
        <v>0</v>
      </c>
      <c r="D9167" s="118" t="e">
        <f t="shared" ca="1" si="1"/>
        <v>#NAME?</v>
      </c>
      <c r="E9167" s="118" t="s">
        <v>30479</v>
      </c>
      <c r="F9167" s="118" t="s">
        <v>30511</v>
      </c>
      <c r="G9167" s="118"/>
      <c r="H9167" s="118" t="s">
        <v>30497</v>
      </c>
      <c r="I9167" s="118" t="s">
        <v>8050</v>
      </c>
      <c r="J9167" s="118"/>
    </row>
    <row r="9168" spans="1:10" ht="12.75">
      <c r="A9168" s="118" t="s">
        <v>30512</v>
      </c>
      <c r="B9168" s="118" t="s">
        <v>963</v>
      </c>
      <c r="C9168" s="118" t="b">
        <v>0</v>
      </c>
      <c r="D9168" s="118" t="e">
        <f t="shared" ca="1" si="1"/>
        <v>#NAME?</v>
      </c>
      <c r="E9168" s="118" t="s">
        <v>30479</v>
      </c>
      <c r="F9168" s="118" t="s">
        <v>30513</v>
      </c>
      <c r="G9168" s="118"/>
      <c r="H9168" s="118" t="s">
        <v>4305</v>
      </c>
      <c r="I9168" s="118" t="s">
        <v>9131</v>
      </c>
      <c r="J9168" s="118" t="s">
        <v>7622</v>
      </c>
    </row>
    <row r="9169" spans="1:10" ht="12.75">
      <c r="A9169" s="118" t="s">
        <v>30514</v>
      </c>
      <c r="B9169" s="118" t="s">
        <v>30492</v>
      </c>
      <c r="C9169" s="118" t="b">
        <v>0</v>
      </c>
      <c r="D9169" s="118" t="e">
        <f t="shared" ca="1" si="1"/>
        <v>#NAME?</v>
      </c>
      <c r="E9169" s="118" t="s">
        <v>30479</v>
      </c>
      <c r="F9169" s="118" t="s">
        <v>30515</v>
      </c>
      <c r="G9169" s="118"/>
      <c r="H9169" s="118" t="s">
        <v>8760</v>
      </c>
      <c r="I9169" s="118" t="s">
        <v>9131</v>
      </c>
      <c r="J9169" s="118" t="s">
        <v>7622</v>
      </c>
    </row>
    <row r="9170" spans="1:10" ht="12.75">
      <c r="A9170" s="118" t="s">
        <v>2416</v>
      </c>
      <c r="B9170" s="118" t="s">
        <v>30516</v>
      </c>
      <c r="C9170" s="118" t="b">
        <v>0</v>
      </c>
      <c r="D9170" s="118" t="e">
        <f t="shared" ca="1" si="1"/>
        <v>#NAME?</v>
      </c>
      <c r="E9170" s="118" t="s">
        <v>30517</v>
      </c>
      <c r="F9170" s="118" t="s">
        <v>30518</v>
      </c>
      <c r="G9170" s="118"/>
      <c r="H9170" s="118" t="s">
        <v>7599</v>
      </c>
      <c r="I9170" s="118" t="s">
        <v>8526</v>
      </c>
      <c r="J9170" s="118" t="s">
        <v>7591</v>
      </c>
    </row>
    <row r="9171" spans="1:10" ht="12.75">
      <c r="A9171" s="118" t="s">
        <v>30519</v>
      </c>
      <c r="B9171" s="118" t="s">
        <v>9085</v>
      </c>
      <c r="C9171" s="118" t="b">
        <v>0</v>
      </c>
      <c r="D9171" s="118" t="e">
        <f t="shared" ca="1" si="1"/>
        <v>#NAME?</v>
      </c>
      <c r="E9171" s="118" t="s">
        <v>30517</v>
      </c>
      <c r="F9171" s="118" t="s">
        <v>30520</v>
      </c>
      <c r="G9171" s="118"/>
      <c r="H9171" s="118" t="s">
        <v>30521</v>
      </c>
      <c r="I9171" s="118" t="s">
        <v>8526</v>
      </c>
      <c r="J9171" s="118" t="s">
        <v>7591</v>
      </c>
    </row>
    <row r="9172" spans="1:10" ht="12.75">
      <c r="A9172" s="118" t="s">
        <v>8076</v>
      </c>
      <c r="B9172" s="118" t="s">
        <v>24723</v>
      </c>
      <c r="C9172" s="118" t="b">
        <v>0</v>
      </c>
      <c r="D9172" s="118" t="e">
        <f t="shared" ca="1" si="1"/>
        <v>#NAME?</v>
      </c>
      <c r="E9172" s="118" t="s">
        <v>30517</v>
      </c>
      <c r="F9172" s="118" t="s">
        <v>30522</v>
      </c>
      <c r="G9172" s="118"/>
      <c r="H9172" s="118" t="s">
        <v>5273</v>
      </c>
      <c r="I9172" s="118" t="s">
        <v>8526</v>
      </c>
      <c r="J9172" s="118" t="s">
        <v>7591</v>
      </c>
    </row>
    <row r="9173" spans="1:10" ht="12.75">
      <c r="A9173" s="118" t="s">
        <v>17042</v>
      </c>
      <c r="B9173" s="118" t="s">
        <v>28026</v>
      </c>
      <c r="C9173" s="118" t="b">
        <v>0</v>
      </c>
      <c r="D9173" s="118" t="e">
        <f t="shared" ca="1" si="1"/>
        <v>#NAME?</v>
      </c>
      <c r="E9173" s="118" t="s">
        <v>30523</v>
      </c>
      <c r="F9173" s="118" t="s">
        <v>30524</v>
      </c>
      <c r="G9173" s="118"/>
      <c r="H9173" s="118" t="s">
        <v>4276</v>
      </c>
      <c r="I9173" s="118" t="s">
        <v>8925</v>
      </c>
      <c r="J9173" s="118"/>
    </row>
    <row r="9174" spans="1:10" ht="12.75">
      <c r="A9174" s="118" t="s">
        <v>1769</v>
      </c>
      <c r="B9174" s="118" t="s">
        <v>30525</v>
      </c>
      <c r="C9174" s="118" t="b">
        <v>0</v>
      </c>
      <c r="D9174" s="118" t="e">
        <f t="shared" ca="1" si="1"/>
        <v>#NAME?</v>
      </c>
      <c r="E9174" s="118" t="s">
        <v>30523</v>
      </c>
      <c r="F9174" s="118" t="s">
        <v>30526</v>
      </c>
      <c r="G9174" s="118"/>
      <c r="H9174" s="118" t="s">
        <v>4276</v>
      </c>
      <c r="I9174" s="118" t="s">
        <v>8925</v>
      </c>
      <c r="J9174" s="118"/>
    </row>
    <row r="9175" spans="1:10" ht="12.75">
      <c r="A9175" s="118" t="s">
        <v>29748</v>
      </c>
      <c r="B9175" s="118" t="s">
        <v>30527</v>
      </c>
      <c r="C9175" s="118" t="b">
        <v>0</v>
      </c>
      <c r="D9175" s="118" t="e">
        <f t="shared" ca="1" si="1"/>
        <v>#NAME?</v>
      </c>
      <c r="E9175" s="118" t="s">
        <v>30528</v>
      </c>
      <c r="F9175" s="118" t="s">
        <v>30529</v>
      </c>
      <c r="G9175" s="118"/>
      <c r="H9175" s="118" t="s">
        <v>54</v>
      </c>
      <c r="I9175" s="118" t="s">
        <v>30530</v>
      </c>
      <c r="J9175" s="118" t="s">
        <v>7795</v>
      </c>
    </row>
    <row r="9176" spans="1:10" ht="12.75">
      <c r="A9176" s="118" t="s">
        <v>8730</v>
      </c>
      <c r="B9176" s="118" t="s">
        <v>26367</v>
      </c>
      <c r="C9176" s="118" t="b">
        <v>0</v>
      </c>
      <c r="D9176" s="118" t="e">
        <f t="shared" ca="1" si="1"/>
        <v>#NAME?</v>
      </c>
      <c r="E9176" s="118" t="s">
        <v>30528</v>
      </c>
      <c r="F9176" s="118" t="s">
        <v>30531</v>
      </c>
      <c r="G9176" s="118"/>
      <c r="H9176" s="118" t="s">
        <v>54</v>
      </c>
      <c r="I9176" s="118" t="s">
        <v>7820</v>
      </c>
      <c r="J9176" s="118" t="s">
        <v>7820</v>
      </c>
    </row>
    <row r="9177" spans="1:10" ht="12.75">
      <c r="A9177" s="118" t="s">
        <v>910</v>
      </c>
      <c r="B9177" s="118" t="s">
        <v>30532</v>
      </c>
      <c r="C9177" s="118" t="b">
        <v>0</v>
      </c>
      <c r="D9177" s="118" t="e">
        <f t="shared" ca="1" si="1"/>
        <v>#NAME?</v>
      </c>
      <c r="E9177" s="118" t="s">
        <v>30533</v>
      </c>
      <c r="F9177" s="118" t="s">
        <v>30534</v>
      </c>
      <c r="G9177" s="118"/>
      <c r="H9177" s="118" t="s">
        <v>54</v>
      </c>
      <c r="I9177" s="118" t="s">
        <v>7642</v>
      </c>
      <c r="J9177" s="118"/>
    </row>
    <row r="9178" spans="1:10" ht="12.75">
      <c r="A9178" s="118" t="s">
        <v>7966</v>
      </c>
      <c r="B9178" s="118" t="s">
        <v>30535</v>
      </c>
      <c r="C9178" s="118" t="b">
        <v>0</v>
      </c>
      <c r="D9178" s="118" t="e">
        <f t="shared" ca="1" si="1"/>
        <v>#NAME?</v>
      </c>
      <c r="E9178" s="118" t="s">
        <v>30533</v>
      </c>
      <c r="F9178" s="118" t="s">
        <v>30536</v>
      </c>
      <c r="G9178" s="118"/>
      <c r="H9178" s="118" t="s">
        <v>8346</v>
      </c>
      <c r="I9178" s="118" t="s">
        <v>7642</v>
      </c>
      <c r="J9178" s="118"/>
    </row>
    <row r="9179" spans="1:10" ht="12.75">
      <c r="A9179" s="118" t="s">
        <v>15820</v>
      </c>
      <c r="B9179" s="118" t="s">
        <v>8077</v>
      </c>
      <c r="C9179" s="118" t="b">
        <v>0</v>
      </c>
      <c r="D9179" s="118" t="e">
        <f t="shared" ca="1" si="1"/>
        <v>#NAME?</v>
      </c>
      <c r="E9179" s="118" t="s">
        <v>30533</v>
      </c>
      <c r="F9179" s="118" t="s">
        <v>30537</v>
      </c>
      <c r="G9179" s="118"/>
      <c r="H9179" s="118" t="s">
        <v>54</v>
      </c>
      <c r="I9179" s="118" t="s">
        <v>7642</v>
      </c>
      <c r="J9179" s="118"/>
    </row>
    <row r="9180" spans="1:10" ht="12.75">
      <c r="A9180" s="118" t="s">
        <v>1903</v>
      </c>
      <c r="B9180" s="118" t="s">
        <v>2019</v>
      </c>
      <c r="C9180" s="118" t="b">
        <v>0</v>
      </c>
      <c r="D9180" s="118" t="e">
        <f t="shared" ca="1" si="1"/>
        <v>#NAME?</v>
      </c>
      <c r="E9180" s="118" t="s">
        <v>30533</v>
      </c>
      <c r="F9180" s="118" t="s">
        <v>30538</v>
      </c>
      <c r="G9180" s="118"/>
      <c r="H9180" s="118" t="s">
        <v>4831</v>
      </c>
      <c r="I9180" s="118" t="s">
        <v>7642</v>
      </c>
      <c r="J9180" s="118"/>
    </row>
    <row r="9181" spans="1:10" ht="12.75">
      <c r="A9181" s="118" t="s">
        <v>8358</v>
      </c>
      <c r="B9181" s="118" t="s">
        <v>9449</v>
      </c>
      <c r="C9181" s="118" t="b">
        <v>0</v>
      </c>
      <c r="D9181" s="118" t="e">
        <f t="shared" ca="1" si="1"/>
        <v>#NAME?</v>
      </c>
      <c r="E9181" s="118" t="s">
        <v>30533</v>
      </c>
      <c r="F9181" s="118" t="s">
        <v>30539</v>
      </c>
      <c r="G9181" s="118"/>
      <c r="H9181" s="118" t="s">
        <v>4278</v>
      </c>
      <c r="I9181" s="118" t="s">
        <v>7642</v>
      </c>
      <c r="J9181" s="118"/>
    </row>
    <row r="9182" spans="1:10" ht="12.75">
      <c r="A9182" s="118" t="s">
        <v>1666</v>
      </c>
      <c r="B9182" s="118" t="s">
        <v>15343</v>
      </c>
      <c r="C9182" s="118" t="b">
        <v>0</v>
      </c>
      <c r="D9182" s="118" t="e">
        <f t="shared" ca="1" si="1"/>
        <v>#NAME?</v>
      </c>
      <c r="E9182" s="118" t="s">
        <v>30540</v>
      </c>
      <c r="F9182" s="118" t="s">
        <v>30541</v>
      </c>
      <c r="G9182" s="118"/>
      <c r="H9182" s="118" t="s">
        <v>5209</v>
      </c>
      <c r="I9182" s="118" t="s">
        <v>7642</v>
      </c>
      <c r="J9182" s="118"/>
    </row>
    <row r="9183" spans="1:10" ht="12.75">
      <c r="A9183" s="118" t="s">
        <v>11175</v>
      </c>
      <c r="B9183" s="118" t="s">
        <v>30542</v>
      </c>
      <c r="C9183" s="118" t="b">
        <v>0</v>
      </c>
      <c r="D9183" s="118" t="e">
        <f t="shared" ca="1" si="1"/>
        <v>#NAME?</v>
      </c>
      <c r="E9183" s="118" t="s">
        <v>30540</v>
      </c>
      <c r="F9183" s="118" t="s">
        <v>30543</v>
      </c>
      <c r="G9183" s="118"/>
      <c r="H9183" s="118" t="s">
        <v>54</v>
      </c>
      <c r="I9183" s="118" t="s">
        <v>7777</v>
      </c>
      <c r="J9183" s="118" t="s">
        <v>7636</v>
      </c>
    </row>
    <row r="9184" spans="1:10" ht="12.75">
      <c r="A9184" s="118" t="s">
        <v>7685</v>
      </c>
      <c r="B9184" s="118" t="s">
        <v>30544</v>
      </c>
      <c r="C9184" s="118" t="b">
        <v>0</v>
      </c>
      <c r="D9184" s="118" t="e">
        <f t="shared" ca="1" si="1"/>
        <v>#NAME?</v>
      </c>
      <c r="E9184" s="118" t="s">
        <v>30545</v>
      </c>
      <c r="F9184" s="118" t="s">
        <v>30546</v>
      </c>
      <c r="G9184" s="118"/>
      <c r="H9184" s="118" t="s">
        <v>4831</v>
      </c>
      <c r="I9184" s="118" t="s">
        <v>30547</v>
      </c>
      <c r="J9184" s="118" t="s">
        <v>8702</v>
      </c>
    </row>
    <row r="9185" spans="1:10" ht="12.75">
      <c r="A9185" s="118" t="s">
        <v>1666</v>
      </c>
      <c r="B9185" s="118" t="s">
        <v>24265</v>
      </c>
      <c r="C9185" s="118" t="b">
        <v>0</v>
      </c>
      <c r="D9185" s="118" t="e">
        <f t="shared" ca="1" si="1"/>
        <v>#NAME?</v>
      </c>
      <c r="E9185" s="118" t="s">
        <v>30545</v>
      </c>
      <c r="F9185" s="118" t="s">
        <v>30548</v>
      </c>
      <c r="G9185" s="118"/>
      <c r="H9185" s="118" t="s">
        <v>4831</v>
      </c>
      <c r="I9185" s="118" t="s">
        <v>30547</v>
      </c>
      <c r="J9185" s="118" t="s">
        <v>8702</v>
      </c>
    </row>
    <row r="9186" spans="1:10" ht="12.75">
      <c r="A9186" s="118" t="s">
        <v>21648</v>
      </c>
      <c r="B9186" s="118" t="s">
        <v>30549</v>
      </c>
      <c r="C9186" s="118" t="b">
        <v>0</v>
      </c>
      <c r="D9186" s="118" t="e">
        <f t="shared" ca="1" si="1"/>
        <v>#NAME?</v>
      </c>
      <c r="E9186" s="118" t="s">
        <v>30545</v>
      </c>
      <c r="F9186" s="118" t="s">
        <v>30550</v>
      </c>
      <c r="G9186" s="118"/>
      <c r="H9186" s="118" t="s">
        <v>4908</v>
      </c>
      <c r="I9186" s="118" t="s">
        <v>30547</v>
      </c>
      <c r="J9186" s="118" t="s">
        <v>8702</v>
      </c>
    </row>
    <row r="9187" spans="1:10" ht="12.75">
      <c r="A9187" s="118" t="s">
        <v>12165</v>
      </c>
      <c r="B9187" s="118" t="s">
        <v>30551</v>
      </c>
      <c r="C9187" s="118" t="b">
        <v>0</v>
      </c>
      <c r="D9187" s="118" t="e">
        <f t="shared" ca="1" si="1"/>
        <v>#NAME?</v>
      </c>
      <c r="E9187" s="118" t="s">
        <v>30545</v>
      </c>
      <c r="F9187" s="118" t="s">
        <v>30552</v>
      </c>
      <c r="G9187" s="118"/>
      <c r="H9187" s="118" t="s">
        <v>4831</v>
      </c>
      <c r="I9187" s="118" t="s">
        <v>30547</v>
      </c>
      <c r="J9187" s="118" t="s">
        <v>8702</v>
      </c>
    </row>
    <row r="9188" spans="1:10" ht="12.75">
      <c r="A9188" s="118" t="s">
        <v>7924</v>
      </c>
      <c r="B9188" s="118" t="s">
        <v>30553</v>
      </c>
      <c r="C9188" s="118" t="b">
        <v>0</v>
      </c>
      <c r="D9188" s="118" t="e">
        <f t="shared" ca="1" si="1"/>
        <v>#NAME?</v>
      </c>
      <c r="E9188" s="118" t="s">
        <v>30545</v>
      </c>
      <c r="F9188" s="118" t="s">
        <v>30554</v>
      </c>
      <c r="G9188" s="118"/>
      <c r="H9188" s="118" t="s">
        <v>16508</v>
      </c>
      <c r="I9188" s="118" t="s">
        <v>30547</v>
      </c>
      <c r="J9188" s="118" t="s">
        <v>8702</v>
      </c>
    </row>
    <row r="9189" spans="1:10" ht="12.75">
      <c r="A9189" s="118" t="s">
        <v>7924</v>
      </c>
      <c r="B9189" s="118" t="s">
        <v>30555</v>
      </c>
      <c r="C9189" s="118" t="b">
        <v>0</v>
      </c>
      <c r="D9189" s="118" t="e">
        <f t="shared" ca="1" si="1"/>
        <v>#NAME?</v>
      </c>
      <c r="E9189" s="118" t="s">
        <v>30545</v>
      </c>
      <c r="F9189" s="118" t="s">
        <v>30556</v>
      </c>
      <c r="G9189" s="118"/>
      <c r="H9189" s="118" t="s">
        <v>4908</v>
      </c>
      <c r="I9189" s="118" t="s">
        <v>10184</v>
      </c>
      <c r="J9189" s="118" t="s">
        <v>10185</v>
      </c>
    </row>
    <row r="9190" spans="1:10" ht="12.75">
      <c r="A9190" s="118" t="s">
        <v>8697</v>
      </c>
      <c r="B9190" s="118" t="s">
        <v>30557</v>
      </c>
      <c r="C9190" s="118" t="b">
        <v>0</v>
      </c>
      <c r="D9190" s="118" t="e">
        <f t="shared" ca="1" si="1"/>
        <v>#NAME?</v>
      </c>
      <c r="E9190" s="118" t="s">
        <v>30545</v>
      </c>
      <c r="F9190" s="118" t="s">
        <v>30558</v>
      </c>
      <c r="G9190" s="118"/>
      <c r="H9190" s="118" t="s">
        <v>4908</v>
      </c>
      <c r="I9190" s="118" t="s">
        <v>30547</v>
      </c>
      <c r="J9190" s="118" t="s">
        <v>8702</v>
      </c>
    </row>
    <row r="9191" spans="1:10" ht="12.75">
      <c r="A9191" s="118" t="s">
        <v>17031</v>
      </c>
      <c r="B9191" s="118" t="s">
        <v>30559</v>
      </c>
      <c r="C9191" s="118" t="b">
        <v>0</v>
      </c>
      <c r="D9191" s="118" t="e">
        <f t="shared" ca="1" si="1"/>
        <v>#NAME?</v>
      </c>
      <c r="E9191" s="118" t="s">
        <v>30545</v>
      </c>
      <c r="F9191" s="118" t="s">
        <v>30560</v>
      </c>
      <c r="G9191" s="118"/>
      <c r="H9191" s="118" t="s">
        <v>19753</v>
      </c>
      <c r="I9191" s="118" t="s">
        <v>30547</v>
      </c>
      <c r="J9191" s="118" t="s">
        <v>8702</v>
      </c>
    </row>
    <row r="9192" spans="1:10" ht="12.75">
      <c r="A9192" s="118" t="s">
        <v>7717</v>
      </c>
      <c r="B9192" s="118" t="s">
        <v>30559</v>
      </c>
      <c r="C9192" s="118" t="b">
        <v>0</v>
      </c>
      <c r="D9192" s="118" t="e">
        <f t="shared" ca="1" si="1"/>
        <v>#NAME?</v>
      </c>
      <c r="E9192" s="118" t="s">
        <v>30545</v>
      </c>
      <c r="F9192" s="118" t="s">
        <v>30561</v>
      </c>
      <c r="G9192" s="118"/>
      <c r="H9192" s="118" t="s">
        <v>4908</v>
      </c>
      <c r="I9192" s="118" t="s">
        <v>30547</v>
      </c>
      <c r="J9192" s="118" t="s">
        <v>8702</v>
      </c>
    </row>
    <row r="9193" spans="1:10" ht="12.75">
      <c r="A9193" s="118" t="s">
        <v>7717</v>
      </c>
      <c r="B9193" s="118" t="s">
        <v>30562</v>
      </c>
      <c r="C9193" s="118" t="b">
        <v>0</v>
      </c>
      <c r="D9193" s="118" t="e">
        <f t="shared" ca="1" si="1"/>
        <v>#NAME?</v>
      </c>
      <c r="E9193" s="118" t="s">
        <v>30545</v>
      </c>
      <c r="F9193" s="118" t="s">
        <v>30563</v>
      </c>
      <c r="G9193" s="118"/>
      <c r="H9193" s="118" t="s">
        <v>7611</v>
      </c>
      <c r="I9193" s="118" t="s">
        <v>30547</v>
      </c>
      <c r="J9193" s="118" t="s">
        <v>8702</v>
      </c>
    </row>
    <row r="9194" spans="1:10" ht="12.75">
      <c r="A9194" s="118" t="s">
        <v>30564</v>
      </c>
      <c r="B9194" s="118" t="s">
        <v>1059</v>
      </c>
      <c r="C9194" s="118" t="b">
        <v>0</v>
      </c>
      <c r="D9194" s="118" t="e">
        <f t="shared" ca="1" si="1"/>
        <v>#NAME?</v>
      </c>
      <c r="E9194" s="118" t="s">
        <v>30565</v>
      </c>
      <c r="F9194" s="118" t="s">
        <v>30566</v>
      </c>
      <c r="G9194" s="118"/>
      <c r="H9194" s="118" t="s">
        <v>4305</v>
      </c>
      <c r="I9194" s="118" t="s">
        <v>17557</v>
      </c>
      <c r="J9194" s="118" t="s">
        <v>8313</v>
      </c>
    </row>
    <row r="9195" spans="1:10" ht="12.75">
      <c r="A9195" s="118" t="s">
        <v>30567</v>
      </c>
      <c r="B9195" s="118" t="s">
        <v>30568</v>
      </c>
      <c r="C9195" s="118" t="b">
        <v>0</v>
      </c>
      <c r="D9195" s="118" t="e">
        <f t="shared" ca="1" si="1"/>
        <v>#NAME?</v>
      </c>
      <c r="E9195" s="118" t="s">
        <v>30569</v>
      </c>
      <c r="F9195" s="118" t="s">
        <v>30570</v>
      </c>
      <c r="G9195" s="118"/>
      <c r="H9195" s="118" t="s">
        <v>4485</v>
      </c>
      <c r="I9195" s="118" t="s">
        <v>13774</v>
      </c>
      <c r="J9195" s="118" t="s">
        <v>9387</v>
      </c>
    </row>
    <row r="9196" spans="1:10" ht="12.75">
      <c r="A9196" s="118" t="s">
        <v>1591</v>
      </c>
      <c r="B9196" s="118" t="s">
        <v>2645</v>
      </c>
      <c r="C9196" s="118" t="b">
        <v>0</v>
      </c>
      <c r="D9196" s="118" t="e">
        <f t="shared" ca="1" si="1"/>
        <v>#NAME?</v>
      </c>
      <c r="E9196" s="118" t="s">
        <v>30569</v>
      </c>
      <c r="F9196" s="118" t="s">
        <v>30571</v>
      </c>
      <c r="G9196" s="118"/>
      <c r="H9196" s="118" t="s">
        <v>4908</v>
      </c>
      <c r="I9196" s="118" t="s">
        <v>13774</v>
      </c>
      <c r="J9196" s="118" t="s">
        <v>9387</v>
      </c>
    </row>
    <row r="9197" spans="1:10" ht="12.75">
      <c r="A9197" s="118" t="s">
        <v>1026</v>
      </c>
      <c r="B9197" s="118" t="s">
        <v>30572</v>
      </c>
      <c r="C9197" s="118" t="b">
        <v>0</v>
      </c>
      <c r="D9197" s="118" t="e">
        <f t="shared" ca="1" si="1"/>
        <v>#NAME?</v>
      </c>
      <c r="E9197" s="118" t="s">
        <v>30569</v>
      </c>
      <c r="F9197" s="118" t="s">
        <v>30573</v>
      </c>
      <c r="G9197" s="118"/>
      <c r="H9197" s="118" t="s">
        <v>54</v>
      </c>
      <c r="I9197" s="118" t="s">
        <v>13774</v>
      </c>
      <c r="J9197" s="118" t="s">
        <v>9387</v>
      </c>
    </row>
    <row r="9198" spans="1:10" ht="12.75">
      <c r="A9198" s="118" t="s">
        <v>882</v>
      </c>
      <c r="B9198" s="118" t="s">
        <v>19254</v>
      </c>
      <c r="C9198" s="118" t="b">
        <v>0</v>
      </c>
      <c r="D9198" s="118" t="e">
        <f t="shared" ca="1" si="1"/>
        <v>#NAME?</v>
      </c>
      <c r="E9198" s="118" t="s">
        <v>30569</v>
      </c>
      <c r="F9198" s="118" t="s">
        <v>30574</v>
      </c>
      <c r="G9198" s="118"/>
      <c r="H9198" s="118" t="s">
        <v>4485</v>
      </c>
      <c r="I9198" s="118" t="s">
        <v>13774</v>
      </c>
      <c r="J9198" s="118" t="s">
        <v>9387</v>
      </c>
    </row>
    <row r="9199" spans="1:10" ht="12.75">
      <c r="A9199" s="118" t="s">
        <v>1069</v>
      </c>
      <c r="B9199" s="118" t="s">
        <v>21067</v>
      </c>
      <c r="C9199" s="118" t="b">
        <v>0</v>
      </c>
      <c r="D9199" s="118" t="e">
        <f t="shared" ca="1" si="1"/>
        <v>#NAME?</v>
      </c>
      <c r="E9199" s="118" t="s">
        <v>30569</v>
      </c>
      <c r="F9199" s="118" t="s">
        <v>30575</v>
      </c>
      <c r="G9199" s="118"/>
      <c r="H9199" s="118" t="s">
        <v>30062</v>
      </c>
      <c r="I9199" s="118" t="s">
        <v>13774</v>
      </c>
      <c r="J9199" s="118" t="s">
        <v>9387</v>
      </c>
    </row>
    <row r="9200" spans="1:10" ht="12.75">
      <c r="A9200" s="118" t="s">
        <v>10793</v>
      </c>
      <c r="B9200" s="118" t="s">
        <v>28906</v>
      </c>
      <c r="C9200" s="118" t="b">
        <v>0</v>
      </c>
      <c r="D9200" s="118" t="e">
        <f t="shared" ca="1" si="1"/>
        <v>#NAME?</v>
      </c>
      <c r="E9200" s="118" t="s">
        <v>30569</v>
      </c>
      <c r="F9200" s="118" t="s">
        <v>30576</v>
      </c>
      <c r="G9200" s="118"/>
      <c r="H9200" s="118" t="s">
        <v>4278</v>
      </c>
      <c r="I9200" s="118" t="s">
        <v>13774</v>
      </c>
      <c r="J9200" s="118" t="s">
        <v>9387</v>
      </c>
    </row>
    <row r="9201" spans="1:10" ht="12.75">
      <c r="A9201" s="118" t="s">
        <v>2057</v>
      </c>
      <c r="B9201" s="118" t="s">
        <v>28906</v>
      </c>
      <c r="C9201" s="118" t="b">
        <v>0</v>
      </c>
      <c r="D9201" s="118" t="e">
        <f t="shared" ca="1" si="1"/>
        <v>#NAME?</v>
      </c>
      <c r="E9201" s="118" t="s">
        <v>30569</v>
      </c>
      <c r="F9201" s="118" t="s">
        <v>30577</v>
      </c>
      <c r="G9201" s="118"/>
      <c r="H9201" s="118" t="s">
        <v>5607</v>
      </c>
      <c r="I9201" s="118" t="s">
        <v>13774</v>
      </c>
      <c r="J9201" s="118" t="s">
        <v>9387</v>
      </c>
    </row>
    <row r="9202" spans="1:10" ht="12.75">
      <c r="A9202" s="118" t="s">
        <v>10777</v>
      </c>
      <c r="B9202" s="118" t="s">
        <v>29902</v>
      </c>
      <c r="C9202" s="118" t="b">
        <v>0</v>
      </c>
      <c r="D9202" s="118" t="e">
        <f t="shared" ca="1" si="1"/>
        <v>#NAME?</v>
      </c>
      <c r="E9202" s="118" t="s">
        <v>30569</v>
      </c>
      <c r="F9202" s="118" t="s">
        <v>30578</v>
      </c>
      <c r="G9202" s="118"/>
      <c r="H9202" s="118" t="s">
        <v>54</v>
      </c>
      <c r="I9202" s="118" t="s">
        <v>13774</v>
      </c>
      <c r="J9202" s="118" t="s">
        <v>9387</v>
      </c>
    </row>
    <row r="9203" spans="1:10" ht="12.75">
      <c r="A9203" s="118" t="s">
        <v>30250</v>
      </c>
      <c r="B9203" s="118" t="s">
        <v>30579</v>
      </c>
      <c r="C9203" s="118" t="b">
        <v>0</v>
      </c>
      <c r="D9203" s="118" t="e">
        <f t="shared" ca="1" si="1"/>
        <v>#NAME?</v>
      </c>
      <c r="E9203" s="118" t="s">
        <v>30580</v>
      </c>
      <c r="F9203" s="118" t="s">
        <v>30581</v>
      </c>
      <c r="G9203" s="118"/>
      <c r="H9203" s="118" t="s">
        <v>5961</v>
      </c>
      <c r="I9203" s="118" t="s">
        <v>8085</v>
      </c>
      <c r="J9203" s="118"/>
    </row>
    <row r="9204" spans="1:10" ht="12.75">
      <c r="A9204" s="118" t="s">
        <v>30582</v>
      </c>
      <c r="B9204" s="118" t="s">
        <v>30583</v>
      </c>
      <c r="C9204" s="118" t="b">
        <v>0</v>
      </c>
      <c r="D9204" s="118" t="e">
        <f t="shared" ca="1" si="1"/>
        <v>#NAME?</v>
      </c>
      <c r="E9204" s="118" t="s">
        <v>30584</v>
      </c>
      <c r="F9204" s="118" t="s">
        <v>30585</v>
      </c>
      <c r="G9204" s="118"/>
      <c r="H9204" s="118" t="s">
        <v>5302</v>
      </c>
      <c r="I9204" s="118" t="s">
        <v>24843</v>
      </c>
      <c r="J9204" s="118" t="s">
        <v>7622</v>
      </c>
    </row>
    <row r="9205" spans="1:10" ht="12.75">
      <c r="A9205" s="118" t="s">
        <v>2674</v>
      </c>
      <c r="B9205" s="118" t="s">
        <v>9085</v>
      </c>
      <c r="C9205" s="118" t="b">
        <v>0</v>
      </c>
      <c r="D9205" s="118" t="e">
        <f t="shared" ca="1" si="1"/>
        <v>#NAME?</v>
      </c>
      <c r="E9205" s="118" t="s">
        <v>30586</v>
      </c>
      <c r="F9205" s="118" t="s">
        <v>30587</v>
      </c>
      <c r="G9205" s="118"/>
      <c r="H9205" s="118" t="s">
        <v>12015</v>
      </c>
      <c r="I9205" s="118" t="s">
        <v>1699</v>
      </c>
      <c r="J9205" s="118" t="s">
        <v>7795</v>
      </c>
    </row>
    <row r="9206" spans="1:10" ht="12.75">
      <c r="A9206" s="118" t="s">
        <v>24151</v>
      </c>
      <c r="B9206" s="118" t="s">
        <v>30588</v>
      </c>
      <c r="C9206" s="118" t="b">
        <v>0</v>
      </c>
      <c r="D9206" s="118" t="e">
        <f t="shared" ca="1" si="1"/>
        <v>#NAME?</v>
      </c>
      <c r="E9206" s="118" t="s">
        <v>30589</v>
      </c>
      <c r="F9206" s="118" t="s">
        <v>30590</v>
      </c>
      <c r="G9206" s="118"/>
      <c r="H9206" s="118" t="s">
        <v>4485</v>
      </c>
      <c r="I9206" s="118"/>
      <c r="J9206" s="118"/>
    </row>
    <row r="9207" spans="1:10" ht="12.75">
      <c r="A9207" s="118" t="s">
        <v>30591</v>
      </c>
      <c r="B9207" s="118" t="s">
        <v>30592</v>
      </c>
      <c r="C9207" s="118" t="b">
        <v>0</v>
      </c>
      <c r="D9207" s="118" t="e">
        <f t="shared" ca="1" si="1"/>
        <v>#NAME?</v>
      </c>
      <c r="E9207" s="118" t="s">
        <v>30589</v>
      </c>
      <c r="F9207" s="118" t="s">
        <v>30593</v>
      </c>
      <c r="G9207" s="118"/>
      <c r="H9207" s="118" t="s">
        <v>5302</v>
      </c>
      <c r="I9207" s="118"/>
      <c r="J9207" s="118"/>
    </row>
    <row r="9208" spans="1:10" ht="12.75">
      <c r="A9208" s="118" t="s">
        <v>30594</v>
      </c>
      <c r="B9208" s="118" t="s">
        <v>30595</v>
      </c>
      <c r="C9208" s="118" t="b">
        <v>0</v>
      </c>
      <c r="D9208" s="118" t="e">
        <f t="shared" ca="1" si="1"/>
        <v>#NAME?</v>
      </c>
      <c r="E9208" s="118" t="s">
        <v>30596</v>
      </c>
      <c r="F9208" s="118" t="s">
        <v>30597</v>
      </c>
      <c r="G9208" s="118"/>
      <c r="H9208" s="118" t="s">
        <v>5368</v>
      </c>
      <c r="I9208" s="118" t="s">
        <v>15220</v>
      </c>
      <c r="J9208" s="118"/>
    </row>
    <row r="9209" spans="1:10" ht="12.75">
      <c r="A9209" s="118" t="s">
        <v>30598</v>
      </c>
      <c r="B9209" s="118" t="s">
        <v>30599</v>
      </c>
      <c r="C9209" s="118" t="b">
        <v>0</v>
      </c>
      <c r="D9209" s="118" t="e">
        <f t="shared" ca="1" si="1"/>
        <v>#NAME?</v>
      </c>
      <c r="E9209" s="118" t="s">
        <v>30596</v>
      </c>
      <c r="F9209" s="118" t="s">
        <v>30600</v>
      </c>
      <c r="G9209" s="118"/>
      <c r="H9209" s="118" t="s">
        <v>4276</v>
      </c>
      <c r="I9209" s="118" t="s">
        <v>30601</v>
      </c>
      <c r="J9209" s="118"/>
    </row>
    <row r="9210" spans="1:10" ht="12.75">
      <c r="A9210" s="118" t="s">
        <v>30602</v>
      </c>
      <c r="B9210" s="118" t="s">
        <v>30603</v>
      </c>
      <c r="C9210" s="118" t="b">
        <v>0</v>
      </c>
      <c r="D9210" s="118" t="e">
        <f t="shared" ca="1" si="1"/>
        <v>#NAME?</v>
      </c>
      <c r="E9210" s="118" t="s">
        <v>30596</v>
      </c>
      <c r="F9210" s="118" t="s">
        <v>30604</v>
      </c>
      <c r="G9210" s="118"/>
      <c r="H9210" s="118" t="s">
        <v>4276</v>
      </c>
      <c r="I9210" s="118" t="s">
        <v>15220</v>
      </c>
      <c r="J9210" s="118"/>
    </row>
    <row r="9211" spans="1:10" ht="12.75">
      <c r="A9211" s="118" t="s">
        <v>30605</v>
      </c>
      <c r="B9211" s="118" t="s">
        <v>30606</v>
      </c>
      <c r="C9211" s="118" t="b">
        <v>0</v>
      </c>
      <c r="D9211" s="118" t="e">
        <f t="shared" ca="1" si="1"/>
        <v>#NAME?</v>
      </c>
      <c r="E9211" s="118" t="s">
        <v>30596</v>
      </c>
      <c r="F9211" s="118" t="s">
        <v>30607</v>
      </c>
      <c r="G9211" s="118"/>
      <c r="H9211" s="118" t="s">
        <v>5961</v>
      </c>
      <c r="I9211" s="118" t="s">
        <v>15220</v>
      </c>
      <c r="J9211" s="118"/>
    </row>
    <row r="9212" spans="1:10" ht="12.75">
      <c r="A9212" s="118" t="s">
        <v>27061</v>
      </c>
      <c r="B9212" s="118" t="s">
        <v>30608</v>
      </c>
      <c r="C9212" s="118" t="b">
        <v>0</v>
      </c>
      <c r="D9212" s="118" t="e">
        <f t="shared" ca="1" si="1"/>
        <v>#NAME?</v>
      </c>
      <c r="E9212" s="118" t="s">
        <v>30609</v>
      </c>
      <c r="F9212" s="118" t="s">
        <v>30610</v>
      </c>
      <c r="G9212" s="118"/>
      <c r="H9212" s="118" t="s">
        <v>5368</v>
      </c>
      <c r="I9212" s="118" t="s">
        <v>7881</v>
      </c>
      <c r="J9212" s="118"/>
    </row>
    <row r="9213" spans="1:10" ht="12.75">
      <c r="A9213" s="118" t="s">
        <v>18207</v>
      </c>
      <c r="B9213" s="118" t="s">
        <v>30611</v>
      </c>
      <c r="C9213" s="118" t="b">
        <v>0</v>
      </c>
      <c r="D9213" s="118" t="e">
        <f t="shared" ca="1" si="1"/>
        <v>#NAME?</v>
      </c>
      <c r="E9213" s="118" t="s">
        <v>30609</v>
      </c>
      <c r="F9213" s="118" t="s">
        <v>30612</v>
      </c>
      <c r="G9213" s="118"/>
      <c r="H9213" s="118" t="s">
        <v>7647</v>
      </c>
      <c r="I9213" s="118" t="s">
        <v>7881</v>
      </c>
      <c r="J9213" s="118"/>
    </row>
    <row r="9214" spans="1:10" ht="12.75">
      <c r="A9214" s="118" t="s">
        <v>8268</v>
      </c>
      <c r="B9214" s="118" t="s">
        <v>30613</v>
      </c>
      <c r="C9214" s="118" t="b">
        <v>0</v>
      </c>
      <c r="D9214" s="118" t="e">
        <f t="shared" ca="1" si="1"/>
        <v>#NAME?</v>
      </c>
      <c r="E9214" s="118" t="s">
        <v>30609</v>
      </c>
      <c r="F9214" s="118" t="s">
        <v>30614</v>
      </c>
      <c r="G9214" s="118"/>
      <c r="H9214" s="118" t="s">
        <v>5368</v>
      </c>
      <c r="I9214" s="118" t="s">
        <v>7881</v>
      </c>
      <c r="J9214" s="118"/>
    </row>
    <row r="9215" spans="1:10" ht="12.75">
      <c r="A9215" s="118" t="s">
        <v>15596</v>
      </c>
      <c r="B9215" s="118" t="s">
        <v>30615</v>
      </c>
      <c r="C9215" s="118" t="b">
        <v>0</v>
      </c>
      <c r="D9215" s="118" t="e">
        <f t="shared" ca="1" si="1"/>
        <v>#NAME?</v>
      </c>
      <c r="E9215" s="118" t="s">
        <v>30609</v>
      </c>
      <c r="F9215" s="118" t="s">
        <v>30616</v>
      </c>
      <c r="G9215" s="118"/>
      <c r="H9215" s="118" t="s">
        <v>5961</v>
      </c>
      <c r="I9215" s="118" t="s">
        <v>7881</v>
      </c>
      <c r="J9215" s="118"/>
    </row>
    <row r="9216" spans="1:10" ht="12.75">
      <c r="A9216" s="118" t="s">
        <v>873</v>
      </c>
      <c r="B9216" s="118" t="s">
        <v>30617</v>
      </c>
      <c r="C9216" s="118" t="b">
        <v>0</v>
      </c>
      <c r="D9216" s="118" t="e">
        <f t="shared" ca="1" si="1"/>
        <v>#NAME?</v>
      </c>
      <c r="E9216" s="118" t="s">
        <v>30609</v>
      </c>
      <c r="F9216" s="118" t="s">
        <v>30618</v>
      </c>
      <c r="G9216" s="118"/>
      <c r="H9216" s="118" t="s">
        <v>5607</v>
      </c>
      <c r="I9216" s="118" t="s">
        <v>7881</v>
      </c>
      <c r="J9216" s="118"/>
    </row>
    <row r="9217" spans="1:10" ht="12.75">
      <c r="A9217" s="118" t="s">
        <v>7897</v>
      </c>
      <c r="B9217" s="118" t="s">
        <v>30619</v>
      </c>
      <c r="C9217" s="118" t="b">
        <v>0</v>
      </c>
      <c r="D9217" s="118" t="e">
        <f t="shared" ca="1" si="1"/>
        <v>#NAME?</v>
      </c>
      <c r="E9217" s="118" t="s">
        <v>30609</v>
      </c>
      <c r="F9217" s="118" t="s">
        <v>30620</v>
      </c>
      <c r="G9217" s="118"/>
      <c r="H9217" s="118" t="s">
        <v>5607</v>
      </c>
      <c r="I9217" s="118" t="s">
        <v>7881</v>
      </c>
      <c r="J9217" s="118"/>
    </row>
    <row r="9218" spans="1:10" ht="12.75">
      <c r="A9218" s="118" t="s">
        <v>30621</v>
      </c>
      <c r="B9218" s="118" t="s">
        <v>30622</v>
      </c>
      <c r="C9218" s="118" t="b">
        <v>0</v>
      </c>
      <c r="D9218" s="118" t="e">
        <f t="shared" ca="1" si="1"/>
        <v>#NAME?</v>
      </c>
      <c r="E9218" s="118" t="s">
        <v>30609</v>
      </c>
      <c r="F9218" s="118" t="s">
        <v>30623</v>
      </c>
      <c r="G9218" s="118"/>
      <c r="H9218" s="118" t="s">
        <v>5368</v>
      </c>
      <c r="I9218" s="118" t="s">
        <v>11482</v>
      </c>
      <c r="J9218" s="118"/>
    </row>
    <row r="9219" spans="1:10" ht="12.75">
      <c r="A9219" s="118" t="s">
        <v>8236</v>
      </c>
      <c r="B9219" s="118" t="s">
        <v>30624</v>
      </c>
      <c r="C9219" s="118" t="b">
        <v>0</v>
      </c>
      <c r="D9219" s="118" t="e">
        <f t="shared" ca="1" si="1"/>
        <v>#NAME?</v>
      </c>
      <c r="E9219" s="118" t="s">
        <v>30625</v>
      </c>
      <c r="F9219" s="118" t="s">
        <v>30626</v>
      </c>
      <c r="G9219" s="118"/>
      <c r="H9219" s="118" t="s">
        <v>19753</v>
      </c>
      <c r="I9219" s="118" t="s">
        <v>7684</v>
      </c>
      <c r="J9219" s="118"/>
    </row>
    <row r="9220" spans="1:10" ht="12.75">
      <c r="A9220" s="118" t="s">
        <v>1076</v>
      </c>
      <c r="B9220" s="118" t="s">
        <v>18495</v>
      </c>
      <c r="C9220" s="118" t="b">
        <v>0</v>
      </c>
      <c r="D9220" s="118" t="e">
        <f t="shared" ca="1" si="1"/>
        <v>#NAME?</v>
      </c>
      <c r="E9220" s="118" t="s">
        <v>5697</v>
      </c>
      <c r="F9220" s="118" t="s">
        <v>30627</v>
      </c>
      <c r="G9220" s="118"/>
      <c r="H9220" s="118" t="s">
        <v>4276</v>
      </c>
      <c r="I9220" s="118" t="s">
        <v>3131</v>
      </c>
      <c r="J9220" s="118" t="s">
        <v>7622</v>
      </c>
    </row>
    <row r="9221" spans="1:10" ht="12.75">
      <c r="A9221" s="118" t="s">
        <v>12061</v>
      </c>
      <c r="B9221" s="118" t="s">
        <v>16557</v>
      </c>
      <c r="C9221" s="118" t="b">
        <v>0</v>
      </c>
      <c r="D9221" s="118" t="e">
        <f t="shared" ca="1" si="1"/>
        <v>#NAME?</v>
      </c>
      <c r="E9221" s="118" t="s">
        <v>5697</v>
      </c>
      <c r="F9221" s="118" t="s">
        <v>30628</v>
      </c>
      <c r="G9221" s="118"/>
      <c r="H9221" s="118" t="s">
        <v>7611</v>
      </c>
      <c r="I9221" s="118" t="s">
        <v>3131</v>
      </c>
      <c r="J9221" s="118" t="s">
        <v>7622</v>
      </c>
    </row>
    <row r="9222" spans="1:10" ht="12.75">
      <c r="A9222" s="118" t="s">
        <v>1525</v>
      </c>
      <c r="B9222" s="118" t="s">
        <v>30629</v>
      </c>
      <c r="C9222" s="118" t="b">
        <v>0</v>
      </c>
      <c r="D9222" s="118" t="e">
        <f t="shared" ca="1" si="1"/>
        <v>#NAME?</v>
      </c>
      <c r="E9222" s="118" t="s">
        <v>5697</v>
      </c>
      <c r="F9222" s="118" t="s">
        <v>30630</v>
      </c>
      <c r="G9222" s="118"/>
      <c r="H9222" s="118" t="s">
        <v>5302</v>
      </c>
      <c r="I9222" s="118" t="s">
        <v>3131</v>
      </c>
      <c r="J9222" s="118" t="s">
        <v>7622</v>
      </c>
    </row>
    <row r="9223" spans="1:10" ht="12.75">
      <c r="A9223" s="118" t="s">
        <v>10318</v>
      </c>
      <c r="B9223" s="118" t="s">
        <v>30631</v>
      </c>
      <c r="C9223" s="118" t="b">
        <v>0</v>
      </c>
      <c r="D9223" s="118" t="e">
        <f t="shared" ca="1" si="1"/>
        <v>#NAME?</v>
      </c>
      <c r="E9223" s="118" t="s">
        <v>30632</v>
      </c>
      <c r="F9223" s="118" t="s">
        <v>30633</v>
      </c>
      <c r="G9223" s="118"/>
      <c r="H9223" s="118" t="s">
        <v>30634</v>
      </c>
      <c r="I9223" s="127" t="s">
        <v>30635</v>
      </c>
      <c r="J9223" s="118"/>
    </row>
    <row r="9224" spans="1:10" ht="12.75">
      <c r="A9224" s="118" t="s">
        <v>7772</v>
      </c>
      <c r="B9224" s="118" t="s">
        <v>25861</v>
      </c>
      <c r="C9224" s="118" t="b">
        <v>0</v>
      </c>
      <c r="D9224" s="118" t="e">
        <f t="shared" ca="1" si="1"/>
        <v>#NAME?</v>
      </c>
      <c r="E9224" s="118" t="s">
        <v>30632</v>
      </c>
      <c r="F9224" s="118" t="s">
        <v>30636</v>
      </c>
      <c r="G9224" s="118"/>
      <c r="H9224" s="118" t="s">
        <v>5273</v>
      </c>
      <c r="I9224" s="118" t="s">
        <v>11076</v>
      </c>
      <c r="J9224" s="118"/>
    </row>
    <row r="9225" spans="1:10" ht="12.75">
      <c r="A9225" s="118" t="s">
        <v>888</v>
      </c>
      <c r="B9225" s="118" t="s">
        <v>30637</v>
      </c>
      <c r="C9225" s="118" t="b">
        <v>0</v>
      </c>
      <c r="D9225" s="118" t="e">
        <f t="shared" ca="1" si="1"/>
        <v>#NAME?</v>
      </c>
      <c r="E9225" s="118" t="s">
        <v>30632</v>
      </c>
      <c r="F9225" s="118" t="s">
        <v>30638</v>
      </c>
      <c r="G9225" s="118"/>
      <c r="H9225" s="118" t="s">
        <v>5961</v>
      </c>
      <c r="I9225" s="118" t="s">
        <v>26841</v>
      </c>
      <c r="J9225" s="118"/>
    </row>
    <row r="9226" spans="1:10" ht="12.75">
      <c r="A9226" s="118" t="s">
        <v>910</v>
      </c>
      <c r="B9226" s="118" t="s">
        <v>30639</v>
      </c>
      <c r="C9226" s="118" t="b">
        <v>0</v>
      </c>
      <c r="D9226" s="118" t="e">
        <f t="shared" ca="1" si="1"/>
        <v>#NAME?</v>
      </c>
      <c r="E9226" s="118" t="s">
        <v>30632</v>
      </c>
      <c r="F9226" s="118" t="s">
        <v>30640</v>
      </c>
      <c r="G9226" s="118"/>
      <c r="H9226" s="118" t="s">
        <v>5264</v>
      </c>
      <c r="I9226" s="127" t="s">
        <v>30635</v>
      </c>
      <c r="J9226" s="118"/>
    </row>
    <row r="9227" spans="1:10" ht="12.75">
      <c r="A9227" s="118" t="s">
        <v>1666</v>
      </c>
      <c r="B9227" s="118" t="s">
        <v>10107</v>
      </c>
      <c r="C9227" s="118" t="b">
        <v>0</v>
      </c>
      <c r="D9227" s="118" t="e">
        <f t="shared" ca="1" si="1"/>
        <v>#NAME?</v>
      </c>
      <c r="E9227" s="118" t="s">
        <v>30632</v>
      </c>
      <c r="F9227" s="118" t="s">
        <v>30641</v>
      </c>
      <c r="G9227" s="118"/>
      <c r="H9227" s="118" t="s">
        <v>5273</v>
      </c>
      <c r="I9227" s="118" t="s">
        <v>26841</v>
      </c>
      <c r="J9227" s="118"/>
    </row>
    <row r="9228" spans="1:10" ht="12.75">
      <c r="A9228" s="118" t="s">
        <v>836</v>
      </c>
      <c r="B9228" s="118" t="s">
        <v>25793</v>
      </c>
      <c r="C9228" s="118" t="b">
        <v>0</v>
      </c>
      <c r="D9228" s="118" t="e">
        <f t="shared" ca="1" si="1"/>
        <v>#NAME?</v>
      </c>
      <c r="E9228" s="118" t="s">
        <v>30632</v>
      </c>
      <c r="F9228" s="118" t="s">
        <v>30642</v>
      </c>
      <c r="G9228" s="118"/>
      <c r="H9228" s="118" t="s">
        <v>5273</v>
      </c>
      <c r="I9228" s="118" t="s">
        <v>11076</v>
      </c>
      <c r="J9228" s="118"/>
    </row>
    <row r="9229" spans="1:10" ht="12.75">
      <c r="A9229" s="118" t="s">
        <v>11197</v>
      </c>
      <c r="B9229" s="118" t="s">
        <v>30643</v>
      </c>
      <c r="C9229" s="118" t="b">
        <v>0</v>
      </c>
      <c r="D9229" s="118" t="e">
        <f t="shared" ca="1" si="1"/>
        <v>#NAME?</v>
      </c>
      <c r="E9229" s="118" t="s">
        <v>30632</v>
      </c>
      <c r="F9229" s="118" t="s">
        <v>30644</v>
      </c>
      <c r="G9229" s="118"/>
      <c r="H9229" s="118" t="s">
        <v>8338</v>
      </c>
      <c r="I9229" s="118" t="s">
        <v>11076</v>
      </c>
      <c r="J9229" s="118"/>
    </row>
    <row r="9230" spans="1:10" ht="12.75">
      <c r="A9230" s="118" t="s">
        <v>1124</v>
      </c>
      <c r="B9230" s="118" t="s">
        <v>9885</v>
      </c>
      <c r="C9230" s="118" t="b">
        <v>0</v>
      </c>
      <c r="D9230" s="118" t="e">
        <f t="shared" ca="1" si="1"/>
        <v>#NAME?</v>
      </c>
      <c r="E9230" s="118" t="s">
        <v>30632</v>
      </c>
      <c r="F9230" s="118" t="s">
        <v>30645</v>
      </c>
      <c r="G9230" s="118"/>
      <c r="H9230" s="118" t="s">
        <v>4276</v>
      </c>
      <c r="I9230" s="118" t="s">
        <v>26841</v>
      </c>
      <c r="J9230" s="118"/>
    </row>
    <row r="9231" spans="1:10" ht="12.75">
      <c r="A9231" s="118" t="s">
        <v>10361</v>
      </c>
      <c r="B9231" s="118" t="s">
        <v>9906</v>
      </c>
      <c r="C9231" s="118" t="b">
        <v>0</v>
      </c>
      <c r="D9231" s="118" t="e">
        <f t="shared" ca="1" si="1"/>
        <v>#NAME?</v>
      </c>
      <c r="E9231" s="118" t="s">
        <v>30632</v>
      </c>
      <c r="F9231" s="118" t="s">
        <v>30646</v>
      </c>
      <c r="G9231" s="118"/>
      <c r="H9231" s="118" t="s">
        <v>5273</v>
      </c>
      <c r="I9231" s="127" t="s">
        <v>30635</v>
      </c>
      <c r="J9231" s="118"/>
    </row>
    <row r="9232" spans="1:10" ht="12.75">
      <c r="A9232" s="118" t="s">
        <v>18378</v>
      </c>
      <c r="B9232" s="118" t="s">
        <v>30647</v>
      </c>
      <c r="C9232" s="118" t="b">
        <v>0</v>
      </c>
      <c r="D9232" s="118" t="e">
        <f t="shared" ca="1" si="1"/>
        <v>#NAME?</v>
      </c>
      <c r="E9232" s="118" t="s">
        <v>30632</v>
      </c>
      <c r="F9232" s="118" t="s">
        <v>30648</v>
      </c>
      <c r="G9232" s="118"/>
      <c r="H9232" s="118" t="s">
        <v>5273</v>
      </c>
      <c r="I9232" s="127" t="s">
        <v>30635</v>
      </c>
      <c r="J9232" s="118"/>
    </row>
    <row r="9233" spans="1:10" ht="12.75">
      <c r="A9233" s="118" t="s">
        <v>1484</v>
      </c>
      <c r="B9233" s="118" t="s">
        <v>19941</v>
      </c>
      <c r="C9233" s="118" t="b">
        <v>0</v>
      </c>
      <c r="D9233" s="118" t="e">
        <f t="shared" ca="1" si="1"/>
        <v>#NAME?</v>
      </c>
      <c r="E9233" s="118" t="s">
        <v>30632</v>
      </c>
      <c r="F9233" s="118" t="s">
        <v>30649</v>
      </c>
      <c r="G9233" s="118"/>
      <c r="H9233" s="118" t="s">
        <v>5273</v>
      </c>
      <c r="I9233" s="118" t="s">
        <v>26841</v>
      </c>
      <c r="J9233" s="118"/>
    </row>
    <row r="9234" spans="1:10" ht="12.75">
      <c r="A9234" s="118" t="s">
        <v>8031</v>
      </c>
      <c r="B9234" s="118" t="s">
        <v>30650</v>
      </c>
      <c r="C9234" s="118" t="b">
        <v>0</v>
      </c>
      <c r="D9234" s="118" t="e">
        <f t="shared" ca="1" si="1"/>
        <v>#NAME?</v>
      </c>
      <c r="E9234" s="118" t="s">
        <v>30632</v>
      </c>
      <c r="F9234" s="118" t="s">
        <v>30651</v>
      </c>
      <c r="G9234" s="118"/>
      <c r="H9234" s="118" t="s">
        <v>9109</v>
      </c>
      <c r="I9234" s="127" t="s">
        <v>30635</v>
      </c>
      <c r="J9234" s="118"/>
    </row>
    <row r="9235" spans="1:10" ht="12.75">
      <c r="A9235" s="118" t="s">
        <v>8039</v>
      </c>
      <c r="B9235" s="118" t="s">
        <v>30652</v>
      </c>
      <c r="C9235" s="118" t="b">
        <v>0</v>
      </c>
      <c r="D9235" s="118" t="e">
        <f t="shared" ca="1" si="1"/>
        <v>#NAME?</v>
      </c>
      <c r="E9235" s="118" t="s">
        <v>30632</v>
      </c>
      <c r="F9235" s="118" t="s">
        <v>30653</v>
      </c>
      <c r="G9235" s="118"/>
      <c r="H9235" s="118" t="s">
        <v>5279</v>
      </c>
      <c r="I9235" s="118" t="s">
        <v>26841</v>
      </c>
      <c r="J9235" s="118"/>
    </row>
    <row r="9236" spans="1:10" ht="12.75">
      <c r="A9236" s="118" t="s">
        <v>8431</v>
      </c>
      <c r="B9236" s="118" t="s">
        <v>7626</v>
      </c>
      <c r="C9236" s="118" t="b">
        <v>0</v>
      </c>
      <c r="D9236" s="118" t="e">
        <f t="shared" ca="1" si="1"/>
        <v>#NAME?</v>
      </c>
      <c r="E9236" s="118" t="s">
        <v>30654</v>
      </c>
      <c r="F9236" s="118" t="s">
        <v>30655</v>
      </c>
      <c r="G9236" s="118"/>
      <c r="H9236" s="118" t="s">
        <v>30656</v>
      </c>
      <c r="I9236" s="118" t="s">
        <v>10718</v>
      </c>
      <c r="J9236" s="118" t="s">
        <v>10551</v>
      </c>
    </row>
    <row r="9237" spans="1:10" ht="12.75">
      <c r="A9237" s="118" t="s">
        <v>1903</v>
      </c>
      <c r="B9237" s="118" t="s">
        <v>30657</v>
      </c>
      <c r="C9237" s="118" t="b">
        <v>0</v>
      </c>
      <c r="D9237" s="118" t="e">
        <f t="shared" ca="1" si="1"/>
        <v>#NAME?</v>
      </c>
      <c r="E9237" s="118" t="s">
        <v>30654</v>
      </c>
      <c r="F9237" s="118" t="s">
        <v>30658</v>
      </c>
      <c r="G9237" s="118"/>
      <c r="H9237" s="118" t="s">
        <v>5607</v>
      </c>
      <c r="I9237" s="118" t="s">
        <v>10718</v>
      </c>
      <c r="J9237" s="118" t="s">
        <v>10551</v>
      </c>
    </row>
    <row r="9238" spans="1:10" ht="12.75">
      <c r="A9238" s="118" t="s">
        <v>814</v>
      </c>
      <c r="B9238" s="118" t="s">
        <v>9987</v>
      </c>
      <c r="C9238" s="118" t="b">
        <v>0</v>
      </c>
      <c r="D9238" s="118" t="e">
        <f t="shared" ca="1" si="1"/>
        <v>#NAME?</v>
      </c>
      <c r="E9238" s="118" t="s">
        <v>30659</v>
      </c>
      <c r="F9238" s="118" t="s">
        <v>30660</v>
      </c>
      <c r="G9238" s="118"/>
      <c r="H9238" s="118" t="s">
        <v>4305</v>
      </c>
      <c r="I9238" s="118" t="s">
        <v>9659</v>
      </c>
      <c r="J9238" s="118" t="s">
        <v>9660</v>
      </c>
    </row>
    <row r="9239" spans="1:10" ht="12.75">
      <c r="A9239" s="118" t="s">
        <v>19215</v>
      </c>
      <c r="B9239" s="118" t="s">
        <v>30661</v>
      </c>
      <c r="C9239" s="118" t="b">
        <v>0</v>
      </c>
      <c r="D9239" s="118" t="e">
        <f t="shared" ca="1" si="1"/>
        <v>#NAME?</v>
      </c>
      <c r="E9239" s="118" t="s">
        <v>30659</v>
      </c>
      <c r="F9239" s="118" t="s">
        <v>30662</v>
      </c>
      <c r="G9239" s="118"/>
      <c r="H9239" s="118" t="s">
        <v>4278</v>
      </c>
      <c r="I9239" s="118" t="s">
        <v>9659</v>
      </c>
      <c r="J9239" s="118" t="s">
        <v>9660</v>
      </c>
    </row>
    <row r="9240" spans="1:10" ht="12.75">
      <c r="A9240" s="118" t="s">
        <v>1666</v>
      </c>
      <c r="B9240" s="118" t="s">
        <v>9625</v>
      </c>
      <c r="C9240" s="118" t="b">
        <v>0</v>
      </c>
      <c r="D9240" s="118" t="e">
        <f t="shared" ca="1" si="1"/>
        <v>#NAME?</v>
      </c>
      <c r="E9240" s="118" t="s">
        <v>30659</v>
      </c>
      <c r="F9240" s="118" t="s">
        <v>30663</v>
      </c>
      <c r="G9240" s="118"/>
      <c r="H9240" s="118" t="s">
        <v>30664</v>
      </c>
      <c r="I9240" s="118" t="s">
        <v>9659</v>
      </c>
      <c r="J9240" s="118" t="s">
        <v>9660</v>
      </c>
    </row>
    <row r="9241" spans="1:10" ht="12.75">
      <c r="A9241" s="118" t="s">
        <v>1026</v>
      </c>
      <c r="B9241" s="118" t="s">
        <v>14235</v>
      </c>
      <c r="C9241" s="118" t="b">
        <v>0</v>
      </c>
      <c r="D9241" s="118" t="e">
        <f t="shared" ca="1" si="1"/>
        <v>#NAME?</v>
      </c>
      <c r="E9241" s="118" t="s">
        <v>30659</v>
      </c>
      <c r="F9241" s="118" t="s">
        <v>30665</v>
      </c>
      <c r="G9241" s="118"/>
      <c r="H9241" s="118" t="s">
        <v>8144</v>
      </c>
      <c r="I9241" s="118" t="s">
        <v>9659</v>
      </c>
      <c r="J9241" s="118" t="s">
        <v>9660</v>
      </c>
    </row>
    <row r="9242" spans="1:10" ht="12.75">
      <c r="A9242" s="118" t="s">
        <v>1525</v>
      </c>
      <c r="B9242" s="118" t="s">
        <v>963</v>
      </c>
      <c r="C9242" s="118" t="b">
        <v>0</v>
      </c>
      <c r="D9242" s="118" t="e">
        <f t="shared" ca="1" si="1"/>
        <v>#NAME?</v>
      </c>
      <c r="E9242" s="118" t="s">
        <v>30659</v>
      </c>
      <c r="F9242" s="118" t="s">
        <v>30666</v>
      </c>
      <c r="G9242" s="118"/>
      <c r="H9242" s="118" t="s">
        <v>8144</v>
      </c>
      <c r="I9242" s="118" t="s">
        <v>9659</v>
      </c>
      <c r="J9242" s="118" t="s">
        <v>9660</v>
      </c>
    </row>
    <row r="9243" spans="1:10" ht="12.75">
      <c r="A9243" s="118" t="s">
        <v>30667</v>
      </c>
      <c r="B9243" s="118" t="s">
        <v>30668</v>
      </c>
      <c r="C9243" s="118" t="b">
        <v>0</v>
      </c>
      <c r="D9243" s="118" t="e">
        <f t="shared" ca="1" si="1"/>
        <v>#NAME?</v>
      </c>
      <c r="E9243" s="118" t="s">
        <v>30659</v>
      </c>
      <c r="F9243" s="118" t="s">
        <v>30669</v>
      </c>
      <c r="G9243" s="118"/>
      <c r="H9243" s="118" t="s">
        <v>4872</v>
      </c>
      <c r="I9243" s="118" t="s">
        <v>9659</v>
      </c>
      <c r="J9243" s="118" t="s">
        <v>9660</v>
      </c>
    </row>
    <row r="9244" spans="1:10" ht="12.75">
      <c r="A9244" s="118" t="s">
        <v>989</v>
      </c>
      <c r="B9244" s="118" t="s">
        <v>25216</v>
      </c>
      <c r="C9244" s="118" t="b">
        <v>0</v>
      </c>
      <c r="D9244" s="118" t="e">
        <f t="shared" ca="1" si="1"/>
        <v>#NAME?</v>
      </c>
      <c r="E9244" s="118" t="s">
        <v>17201</v>
      </c>
      <c r="F9244" s="118" t="s">
        <v>30670</v>
      </c>
      <c r="G9244" s="118"/>
      <c r="H9244" s="118" t="s">
        <v>4831</v>
      </c>
      <c r="I9244" s="118" t="s">
        <v>8136</v>
      </c>
      <c r="J9244" s="118" t="s">
        <v>7622</v>
      </c>
    </row>
    <row r="9245" spans="1:10" ht="12.75">
      <c r="A9245" s="118" t="s">
        <v>11652</v>
      </c>
      <c r="B9245" s="118" t="s">
        <v>30671</v>
      </c>
      <c r="C9245" s="118" t="b">
        <v>0</v>
      </c>
      <c r="D9245" s="118" t="e">
        <f t="shared" ca="1" si="1"/>
        <v>#NAME?</v>
      </c>
      <c r="E9245" s="118" t="s">
        <v>17201</v>
      </c>
      <c r="F9245" s="118" t="s">
        <v>30672</v>
      </c>
      <c r="G9245" s="118"/>
      <c r="H9245" s="118" t="s">
        <v>54</v>
      </c>
      <c r="I9245" s="118" t="s">
        <v>12092</v>
      </c>
      <c r="J9245" s="118" t="s">
        <v>9660</v>
      </c>
    </row>
    <row r="9246" spans="1:10" ht="12.75">
      <c r="A9246" s="118" t="s">
        <v>1704</v>
      </c>
      <c r="B9246" s="118" t="s">
        <v>14522</v>
      </c>
      <c r="C9246" s="118" t="b">
        <v>0</v>
      </c>
      <c r="D9246" s="118" t="e">
        <f t="shared" ca="1" si="1"/>
        <v>#NAME?</v>
      </c>
      <c r="E9246" s="118" t="s">
        <v>17201</v>
      </c>
      <c r="F9246" s="118" t="s">
        <v>30673</v>
      </c>
      <c r="G9246" s="118"/>
      <c r="H9246" s="118" t="s">
        <v>54</v>
      </c>
      <c r="I9246" s="118" t="s">
        <v>7820</v>
      </c>
      <c r="J9246" s="118" t="s">
        <v>7820</v>
      </c>
    </row>
    <row r="9247" spans="1:10" ht="12.75">
      <c r="A9247" s="118" t="s">
        <v>8422</v>
      </c>
      <c r="B9247" s="118" t="s">
        <v>8550</v>
      </c>
      <c r="C9247" s="118" t="b">
        <v>0</v>
      </c>
      <c r="D9247" s="118" t="e">
        <f t="shared" ca="1" si="1"/>
        <v>#NAME?</v>
      </c>
      <c r="E9247" s="118" t="s">
        <v>17201</v>
      </c>
      <c r="F9247" s="118" t="s">
        <v>30674</v>
      </c>
      <c r="G9247" s="118"/>
      <c r="H9247" s="118" t="s">
        <v>4831</v>
      </c>
      <c r="I9247" s="118" t="s">
        <v>7820</v>
      </c>
      <c r="J9247" s="118" t="s">
        <v>7820</v>
      </c>
    </row>
    <row r="9248" spans="1:10" ht="12.75">
      <c r="A9248" s="118" t="s">
        <v>1666</v>
      </c>
      <c r="B9248" s="118" t="s">
        <v>2135</v>
      </c>
      <c r="C9248" s="118" t="b">
        <v>0</v>
      </c>
      <c r="D9248" s="118" t="e">
        <f t="shared" ca="1" si="1"/>
        <v>#NAME?</v>
      </c>
      <c r="E9248" s="118" t="s">
        <v>17201</v>
      </c>
      <c r="F9248" s="118" t="s">
        <v>30675</v>
      </c>
      <c r="G9248" s="118"/>
      <c r="H9248" s="118" t="s">
        <v>4485</v>
      </c>
      <c r="I9248" s="118" t="s">
        <v>8136</v>
      </c>
      <c r="J9248" s="118" t="s">
        <v>7622</v>
      </c>
    </row>
    <row r="9249" spans="1:10" ht="12.75">
      <c r="A9249" s="118" t="s">
        <v>12567</v>
      </c>
      <c r="B9249" s="118" t="s">
        <v>30676</v>
      </c>
      <c r="C9249" s="118" t="b">
        <v>0</v>
      </c>
      <c r="D9249" s="118" t="e">
        <f t="shared" ca="1" si="1"/>
        <v>#NAME?</v>
      </c>
      <c r="E9249" s="118" t="s">
        <v>17201</v>
      </c>
      <c r="F9249" s="118" t="s">
        <v>30677</v>
      </c>
      <c r="G9249" s="118"/>
      <c r="H9249" s="118" t="s">
        <v>4278</v>
      </c>
      <c r="I9249" s="118" t="s">
        <v>12092</v>
      </c>
      <c r="J9249" s="118" t="s">
        <v>9660</v>
      </c>
    </row>
    <row r="9250" spans="1:10" ht="12.75">
      <c r="A9250" s="118" t="s">
        <v>2068</v>
      </c>
      <c r="B9250" s="118" t="s">
        <v>30678</v>
      </c>
      <c r="C9250" s="118" t="b">
        <v>0</v>
      </c>
      <c r="D9250" s="118" t="e">
        <f t="shared" ca="1" si="1"/>
        <v>#NAME?</v>
      </c>
      <c r="E9250" s="118" t="s">
        <v>17201</v>
      </c>
      <c r="F9250" s="118" t="s">
        <v>30679</v>
      </c>
      <c r="G9250" s="118"/>
      <c r="H9250" s="118" t="s">
        <v>4831</v>
      </c>
      <c r="I9250" s="118" t="s">
        <v>12092</v>
      </c>
      <c r="J9250" s="118" t="s">
        <v>9660</v>
      </c>
    </row>
    <row r="9251" spans="1:10" ht="12.75">
      <c r="A9251" s="118" t="s">
        <v>1591</v>
      </c>
      <c r="B9251" s="118" t="s">
        <v>30680</v>
      </c>
      <c r="C9251" s="118" t="b">
        <v>0</v>
      </c>
      <c r="D9251" s="118" t="e">
        <f t="shared" ca="1" si="1"/>
        <v>#NAME?</v>
      </c>
      <c r="E9251" s="118" t="s">
        <v>17201</v>
      </c>
      <c r="F9251" s="118" t="s">
        <v>30681</v>
      </c>
      <c r="G9251" s="118"/>
      <c r="H9251" s="118" t="s">
        <v>8350</v>
      </c>
      <c r="I9251" s="118" t="s">
        <v>12092</v>
      </c>
      <c r="J9251" s="118" t="s">
        <v>9660</v>
      </c>
    </row>
    <row r="9252" spans="1:10" ht="12.75">
      <c r="A9252" s="118" t="s">
        <v>1591</v>
      </c>
      <c r="B9252" s="118" t="s">
        <v>30682</v>
      </c>
      <c r="C9252" s="118" t="b">
        <v>0</v>
      </c>
      <c r="D9252" s="118" t="e">
        <f t="shared" ca="1" si="1"/>
        <v>#NAME?</v>
      </c>
      <c r="E9252" s="118" t="s">
        <v>17201</v>
      </c>
      <c r="F9252" s="118" t="s">
        <v>30683</v>
      </c>
      <c r="G9252" s="118"/>
      <c r="H9252" s="118" t="s">
        <v>4485</v>
      </c>
      <c r="I9252" s="118" t="s">
        <v>7820</v>
      </c>
      <c r="J9252" s="118" t="s">
        <v>7820</v>
      </c>
    </row>
    <row r="9253" spans="1:10" ht="12.75">
      <c r="A9253" s="118" t="s">
        <v>826</v>
      </c>
      <c r="B9253" s="118" t="s">
        <v>30684</v>
      </c>
      <c r="C9253" s="118" t="b">
        <v>0</v>
      </c>
      <c r="D9253" s="118" t="e">
        <f t="shared" ca="1" si="1"/>
        <v>#NAME?</v>
      </c>
      <c r="E9253" s="118" t="s">
        <v>17201</v>
      </c>
      <c r="F9253" s="118" t="s">
        <v>30685</v>
      </c>
      <c r="G9253" s="118"/>
      <c r="H9253" s="118" t="s">
        <v>54</v>
      </c>
      <c r="I9253" s="118" t="s">
        <v>7820</v>
      </c>
      <c r="J9253" s="118" t="s">
        <v>7820</v>
      </c>
    </row>
    <row r="9254" spans="1:10" ht="12.75">
      <c r="A9254" s="118" t="s">
        <v>2135</v>
      </c>
      <c r="B9254" s="118" t="s">
        <v>12917</v>
      </c>
      <c r="C9254" s="118" t="b">
        <v>0</v>
      </c>
      <c r="D9254" s="118" t="e">
        <f t="shared" ca="1" si="1"/>
        <v>#NAME?</v>
      </c>
      <c r="E9254" s="118" t="s">
        <v>17201</v>
      </c>
      <c r="F9254" s="118" t="s">
        <v>30686</v>
      </c>
      <c r="G9254" s="118"/>
      <c r="H9254" s="118" t="s">
        <v>54</v>
      </c>
      <c r="I9254" s="118" t="s">
        <v>8136</v>
      </c>
      <c r="J9254" s="118" t="s">
        <v>7622</v>
      </c>
    </row>
    <row r="9255" spans="1:10" ht="12.75">
      <c r="A9255" s="118" t="s">
        <v>30687</v>
      </c>
      <c r="B9255" s="118" t="s">
        <v>19720</v>
      </c>
      <c r="C9255" s="118" t="b">
        <v>0</v>
      </c>
      <c r="D9255" s="118" t="e">
        <f t="shared" ca="1" si="1"/>
        <v>#NAME?</v>
      </c>
      <c r="E9255" s="118" t="s">
        <v>17201</v>
      </c>
      <c r="F9255" s="118" t="s">
        <v>30688</v>
      </c>
      <c r="G9255" s="118"/>
      <c r="H9255" s="118" t="s">
        <v>54</v>
      </c>
      <c r="I9255" s="118" t="s">
        <v>7820</v>
      </c>
      <c r="J9255" s="118" t="s">
        <v>7820</v>
      </c>
    </row>
    <row r="9256" spans="1:10" ht="12.75">
      <c r="A9256" s="118" t="s">
        <v>2600</v>
      </c>
      <c r="B9256" s="118" t="s">
        <v>30689</v>
      </c>
      <c r="C9256" s="118" t="b">
        <v>0</v>
      </c>
      <c r="D9256" s="118" t="e">
        <f t="shared" ca="1" si="1"/>
        <v>#NAME?</v>
      </c>
      <c r="E9256" s="118" t="s">
        <v>17201</v>
      </c>
      <c r="F9256" s="118" t="s">
        <v>30690</v>
      </c>
      <c r="G9256" s="118"/>
      <c r="H9256" s="118" t="s">
        <v>4278</v>
      </c>
      <c r="I9256" s="118" t="s">
        <v>12092</v>
      </c>
      <c r="J9256" s="118" t="s">
        <v>9660</v>
      </c>
    </row>
    <row r="9257" spans="1:10" ht="12.75">
      <c r="A9257" s="118" t="s">
        <v>10777</v>
      </c>
      <c r="B9257" s="118" t="s">
        <v>30691</v>
      </c>
      <c r="C9257" s="118" t="b">
        <v>0</v>
      </c>
      <c r="D9257" s="118" t="e">
        <f t="shared" ca="1" si="1"/>
        <v>#NAME?</v>
      </c>
      <c r="E9257" s="118" t="s">
        <v>17201</v>
      </c>
      <c r="F9257" s="118" t="s">
        <v>30692</v>
      </c>
      <c r="G9257" s="118"/>
      <c r="H9257" s="118" t="s">
        <v>54</v>
      </c>
      <c r="I9257" s="118" t="s">
        <v>12092</v>
      </c>
      <c r="J9257" s="118" t="s">
        <v>9660</v>
      </c>
    </row>
    <row r="9258" spans="1:10" ht="12.75">
      <c r="A9258" s="118" t="s">
        <v>9847</v>
      </c>
      <c r="B9258" s="118" t="s">
        <v>14381</v>
      </c>
      <c r="C9258" s="118" t="b">
        <v>0</v>
      </c>
      <c r="D9258" s="118" t="e">
        <f t="shared" ca="1" si="1"/>
        <v>#NAME?</v>
      </c>
      <c r="E9258" s="118" t="s">
        <v>30693</v>
      </c>
      <c r="F9258" s="118" t="s">
        <v>30694</v>
      </c>
      <c r="G9258" s="118"/>
      <c r="H9258" s="118" t="s">
        <v>8144</v>
      </c>
      <c r="I9258" s="118" t="s">
        <v>9131</v>
      </c>
      <c r="J9258" s="118" t="s">
        <v>7622</v>
      </c>
    </row>
    <row r="9259" spans="1:10" ht="12.75">
      <c r="A9259" s="118" t="s">
        <v>814</v>
      </c>
      <c r="B9259" s="118" t="s">
        <v>9987</v>
      </c>
      <c r="C9259" s="118" t="b">
        <v>0</v>
      </c>
      <c r="D9259" s="118" t="e">
        <f t="shared" ca="1" si="1"/>
        <v>#NAME?</v>
      </c>
      <c r="E9259" s="118" t="s">
        <v>30693</v>
      </c>
      <c r="F9259" s="118" t="s">
        <v>30695</v>
      </c>
      <c r="G9259" s="118"/>
      <c r="H9259" s="118" t="s">
        <v>4305</v>
      </c>
      <c r="I9259" s="118" t="s">
        <v>15608</v>
      </c>
      <c r="J9259" s="118" t="s">
        <v>9660</v>
      </c>
    </row>
    <row r="9260" spans="1:10" ht="12.75">
      <c r="A9260" s="118" t="s">
        <v>19215</v>
      </c>
      <c r="B9260" s="118" t="s">
        <v>30696</v>
      </c>
      <c r="C9260" s="118" t="b">
        <v>0</v>
      </c>
      <c r="D9260" s="118" t="e">
        <f t="shared" ca="1" si="1"/>
        <v>#NAME?</v>
      </c>
      <c r="E9260" s="118" t="s">
        <v>30693</v>
      </c>
      <c r="F9260" s="118" t="s">
        <v>30697</v>
      </c>
      <c r="G9260" s="118"/>
      <c r="H9260" s="118" t="s">
        <v>4278</v>
      </c>
      <c r="I9260" s="118" t="s">
        <v>15608</v>
      </c>
      <c r="J9260" s="118" t="s">
        <v>9660</v>
      </c>
    </row>
    <row r="9261" spans="1:10" ht="12.75">
      <c r="A9261" s="118" t="s">
        <v>30698</v>
      </c>
      <c r="B9261" s="118" t="s">
        <v>30699</v>
      </c>
      <c r="C9261" s="118" t="b">
        <v>0</v>
      </c>
      <c r="D9261" s="118" t="e">
        <f t="shared" ca="1" si="1"/>
        <v>#NAME?</v>
      </c>
      <c r="E9261" s="118" t="s">
        <v>30693</v>
      </c>
      <c r="F9261" s="118" t="s">
        <v>30700</v>
      </c>
      <c r="G9261" s="118"/>
      <c r="H9261" s="118" t="s">
        <v>4278</v>
      </c>
      <c r="I9261" s="118" t="s">
        <v>9131</v>
      </c>
      <c r="J9261" s="118" t="s">
        <v>7622</v>
      </c>
    </row>
    <row r="9262" spans="1:10" ht="12.75">
      <c r="A9262" s="118" t="s">
        <v>2648</v>
      </c>
      <c r="B9262" s="118" t="s">
        <v>30701</v>
      </c>
      <c r="C9262" s="118" t="b">
        <v>0</v>
      </c>
      <c r="D9262" s="118" t="e">
        <f t="shared" ca="1" si="1"/>
        <v>#NAME?</v>
      </c>
      <c r="E9262" s="118" t="s">
        <v>30693</v>
      </c>
      <c r="F9262" s="118" t="s">
        <v>30702</v>
      </c>
      <c r="G9262" s="118"/>
      <c r="H9262" s="118" t="s">
        <v>9965</v>
      </c>
      <c r="I9262" s="118" t="s">
        <v>9131</v>
      </c>
      <c r="J9262" s="118" t="s">
        <v>7622</v>
      </c>
    </row>
    <row r="9263" spans="1:10" ht="12.75">
      <c r="A9263" s="118" t="s">
        <v>12113</v>
      </c>
      <c r="B9263" s="118" t="s">
        <v>30703</v>
      </c>
      <c r="C9263" s="118" t="b">
        <v>0</v>
      </c>
      <c r="D9263" s="118" t="e">
        <f t="shared" ca="1" si="1"/>
        <v>#NAME?</v>
      </c>
      <c r="E9263" s="118" t="s">
        <v>30693</v>
      </c>
      <c r="F9263" s="118" t="s">
        <v>30704</v>
      </c>
      <c r="G9263" s="118"/>
      <c r="H9263" s="118" t="s">
        <v>4278</v>
      </c>
      <c r="I9263" s="118" t="s">
        <v>15608</v>
      </c>
      <c r="J9263" s="118" t="s">
        <v>9660</v>
      </c>
    </row>
    <row r="9264" spans="1:10" ht="12.75">
      <c r="A9264" s="118" t="s">
        <v>30705</v>
      </c>
      <c r="B9264" s="118" t="s">
        <v>25581</v>
      </c>
      <c r="C9264" s="118" t="b">
        <v>0</v>
      </c>
      <c r="D9264" s="118" t="e">
        <f t="shared" ca="1" si="1"/>
        <v>#NAME?</v>
      </c>
      <c r="E9264" s="118" t="s">
        <v>30693</v>
      </c>
      <c r="F9264" s="118" t="s">
        <v>30706</v>
      </c>
      <c r="G9264" s="118"/>
      <c r="H9264" s="118" t="s">
        <v>4278</v>
      </c>
      <c r="I9264" s="118" t="s">
        <v>9131</v>
      </c>
      <c r="J9264" s="118" t="s">
        <v>7622</v>
      </c>
    </row>
    <row r="9265" spans="1:10" ht="12.75">
      <c r="A9265" s="118" t="s">
        <v>17525</v>
      </c>
      <c r="B9265" s="118" t="s">
        <v>30707</v>
      </c>
      <c r="C9265" s="118" t="b">
        <v>0</v>
      </c>
      <c r="D9265" s="118" t="e">
        <f t="shared" ca="1" si="1"/>
        <v>#NAME?</v>
      </c>
      <c r="E9265" s="118" t="s">
        <v>30693</v>
      </c>
      <c r="F9265" s="118" t="s">
        <v>30708</v>
      </c>
      <c r="G9265" s="118"/>
      <c r="H9265" s="118" t="s">
        <v>25199</v>
      </c>
      <c r="I9265" s="118" t="s">
        <v>15608</v>
      </c>
      <c r="J9265" s="118" t="s">
        <v>9660</v>
      </c>
    </row>
    <row r="9266" spans="1:10" ht="12.75">
      <c r="A9266" s="118" t="s">
        <v>1591</v>
      </c>
      <c r="B9266" s="118" t="s">
        <v>30709</v>
      </c>
      <c r="C9266" s="118" t="b">
        <v>0</v>
      </c>
      <c r="D9266" s="118" t="e">
        <f t="shared" ca="1" si="1"/>
        <v>#NAME?</v>
      </c>
      <c r="E9266" s="118" t="s">
        <v>30693</v>
      </c>
      <c r="F9266" s="118" t="s">
        <v>30710</v>
      </c>
      <c r="G9266" s="118"/>
      <c r="H9266" s="118" t="s">
        <v>8760</v>
      </c>
      <c r="I9266" s="118" t="s">
        <v>9131</v>
      </c>
      <c r="J9266" s="118" t="s">
        <v>7622</v>
      </c>
    </row>
    <row r="9267" spans="1:10" ht="12.75">
      <c r="A9267" s="118" t="s">
        <v>2500</v>
      </c>
      <c r="B9267" s="118" t="s">
        <v>15646</v>
      </c>
      <c r="C9267" s="118" t="b">
        <v>0</v>
      </c>
      <c r="D9267" s="118" t="e">
        <f t="shared" ca="1" si="1"/>
        <v>#NAME?</v>
      </c>
      <c r="E9267" s="118" t="s">
        <v>30693</v>
      </c>
      <c r="F9267" s="118" t="s">
        <v>30711</v>
      </c>
      <c r="G9267" s="118"/>
      <c r="H9267" s="118" t="s">
        <v>8144</v>
      </c>
      <c r="I9267" s="118" t="s">
        <v>11761</v>
      </c>
      <c r="J9267" s="118" t="s">
        <v>11762</v>
      </c>
    </row>
    <row r="9268" spans="1:10" ht="12.75">
      <c r="A9268" s="118" t="s">
        <v>15455</v>
      </c>
      <c r="B9268" s="118" t="s">
        <v>30712</v>
      </c>
      <c r="C9268" s="118" t="b">
        <v>0</v>
      </c>
      <c r="D9268" s="118" t="e">
        <f t="shared" ca="1" si="1"/>
        <v>#NAME?</v>
      </c>
      <c r="E9268" s="118" t="s">
        <v>30693</v>
      </c>
      <c r="F9268" s="118" t="s">
        <v>30713</v>
      </c>
      <c r="G9268" s="118"/>
      <c r="H9268" s="118" t="s">
        <v>8144</v>
      </c>
      <c r="I9268" s="118" t="s">
        <v>15608</v>
      </c>
      <c r="J9268" s="118" t="s">
        <v>9660</v>
      </c>
    </row>
    <row r="9269" spans="1:10" ht="12.75">
      <c r="A9269" s="118" t="s">
        <v>14783</v>
      </c>
      <c r="B9269" s="118" t="s">
        <v>9487</v>
      </c>
      <c r="C9269" s="118" t="b">
        <v>0</v>
      </c>
      <c r="D9269" s="118" t="e">
        <f t="shared" ca="1" si="1"/>
        <v>#NAME?</v>
      </c>
      <c r="E9269" s="118" t="s">
        <v>30693</v>
      </c>
      <c r="F9269" s="118" t="s">
        <v>30714</v>
      </c>
      <c r="G9269" s="118"/>
      <c r="H9269" s="118" t="s">
        <v>4305</v>
      </c>
      <c r="I9269" s="118" t="s">
        <v>15608</v>
      </c>
      <c r="J9269" s="118" t="s">
        <v>9660</v>
      </c>
    </row>
    <row r="9270" spans="1:10" ht="12.75">
      <c r="A9270" s="118" t="s">
        <v>1069</v>
      </c>
      <c r="B9270" s="118" t="s">
        <v>30715</v>
      </c>
      <c r="C9270" s="118" t="b">
        <v>0</v>
      </c>
      <c r="D9270" s="118" t="e">
        <f t="shared" ca="1" si="1"/>
        <v>#NAME?</v>
      </c>
      <c r="E9270" s="118" t="s">
        <v>30693</v>
      </c>
      <c r="F9270" s="118" t="s">
        <v>30716</v>
      </c>
      <c r="G9270" s="118"/>
      <c r="H9270" s="118" t="s">
        <v>8144</v>
      </c>
      <c r="I9270" s="118" t="s">
        <v>9131</v>
      </c>
      <c r="J9270" s="118" t="s">
        <v>7622</v>
      </c>
    </row>
    <row r="9271" spans="1:10" ht="12.75">
      <c r="A9271" s="118" t="s">
        <v>1769</v>
      </c>
      <c r="B9271" s="118" t="s">
        <v>26276</v>
      </c>
      <c r="C9271" s="118" t="b">
        <v>0</v>
      </c>
      <c r="D9271" s="118" t="e">
        <f t="shared" ca="1" si="1"/>
        <v>#NAME?</v>
      </c>
      <c r="E9271" s="118" t="s">
        <v>30693</v>
      </c>
      <c r="F9271" s="118" t="s">
        <v>30717</v>
      </c>
      <c r="G9271" s="118"/>
      <c r="H9271" s="118" t="s">
        <v>8144</v>
      </c>
      <c r="I9271" s="118" t="s">
        <v>9131</v>
      </c>
      <c r="J9271" s="118" t="s">
        <v>7622</v>
      </c>
    </row>
    <row r="9272" spans="1:10" ht="12.75">
      <c r="A9272" s="118" t="s">
        <v>10968</v>
      </c>
      <c r="B9272" s="118" t="s">
        <v>30718</v>
      </c>
      <c r="C9272" s="118" t="b">
        <v>0</v>
      </c>
      <c r="D9272" s="118" t="e">
        <f t="shared" ca="1" si="1"/>
        <v>#NAME?</v>
      </c>
      <c r="E9272" s="118" t="s">
        <v>30693</v>
      </c>
      <c r="F9272" s="118" t="s">
        <v>30719</v>
      </c>
      <c r="G9272" s="118"/>
      <c r="H9272" s="118" t="s">
        <v>8144</v>
      </c>
      <c r="I9272" s="118" t="s">
        <v>15608</v>
      </c>
      <c r="J9272" s="118" t="s">
        <v>9660</v>
      </c>
    </row>
    <row r="9273" spans="1:10" ht="12.75">
      <c r="A9273" s="118" t="s">
        <v>1266</v>
      </c>
      <c r="B9273" s="118" t="s">
        <v>7764</v>
      </c>
      <c r="C9273" s="118" t="b">
        <v>0</v>
      </c>
      <c r="D9273" s="118" t="e">
        <f t="shared" ca="1" si="1"/>
        <v>#NAME?</v>
      </c>
      <c r="E9273" s="118" t="s">
        <v>30720</v>
      </c>
      <c r="F9273" s="118" t="s">
        <v>30721</v>
      </c>
      <c r="G9273" s="118"/>
      <c r="H9273" s="118" t="s">
        <v>54</v>
      </c>
      <c r="I9273" s="118" t="s">
        <v>7642</v>
      </c>
      <c r="J9273" s="118"/>
    </row>
    <row r="9274" spans="1:10" ht="12.75">
      <c r="A9274" s="118" t="s">
        <v>30722</v>
      </c>
      <c r="B9274" s="118" t="s">
        <v>30723</v>
      </c>
      <c r="C9274" s="118" t="b">
        <v>0</v>
      </c>
      <c r="D9274" s="118" t="e">
        <f t="shared" ca="1" si="1"/>
        <v>#NAME?</v>
      </c>
      <c r="E9274" s="118" t="s">
        <v>30720</v>
      </c>
      <c r="F9274" s="118" t="s">
        <v>30724</v>
      </c>
      <c r="G9274" s="118"/>
      <c r="H9274" s="118" t="s">
        <v>4276</v>
      </c>
      <c r="I9274" s="118" t="s">
        <v>7642</v>
      </c>
      <c r="J9274" s="118"/>
    </row>
    <row r="9275" spans="1:10" ht="12.75">
      <c r="A9275" s="118" t="s">
        <v>1666</v>
      </c>
      <c r="B9275" s="118" t="s">
        <v>30725</v>
      </c>
      <c r="C9275" s="118" t="b">
        <v>0</v>
      </c>
      <c r="D9275" s="118" t="e">
        <f t="shared" ca="1" si="1"/>
        <v>#NAME?</v>
      </c>
      <c r="E9275" s="118" t="s">
        <v>30720</v>
      </c>
      <c r="F9275" s="118" t="s">
        <v>30726</v>
      </c>
      <c r="G9275" s="118"/>
      <c r="H9275" s="118" t="s">
        <v>54</v>
      </c>
      <c r="I9275" s="118" t="s">
        <v>7642</v>
      </c>
      <c r="J9275" s="118"/>
    </row>
    <row r="9276" spans="1:10" ht="12.75">
      <c r="A9276" s="118" t="s">
        <v>1666</v>
      </c>
      <c r="B9276" s="118" t="s">
        <v>30727</v>
      </c>
      <c r="C9276" s="118" t="b">
        <v>0</v>
      </c>
      <c r="D9276" s="118" t="e">
        <f t="shared" ca="1" si="1"/>
        <v>#NAME?</v>
      </c>
      <c r="E9276" s="118" t="s">
        <v>30720</v>
      </c>
      <c r="F9276" s="118" t="s">
        <v>30728</v>
      </c>
      <c r="G9276" s="118"/>
      <c r="H9276" s="118" t="s">
        <v>13890</v>
      </c>
      <c r="I9276" s="118" t="s">
        <v>7642</v>
      </c>
      <c r="J9276" s="118"/>
    </row>
    <row r="9277" spans="1:10" ht="12.75">
      <c r="A9277" s="118" t="s">
        <v>1666</v>
      </c>
      <c r="B9277" s="118" t="s">
        <v>30729</v>
      </c>
      <c r="C9277" s="118" t="b">
        <v>0</v>
      </c>
      <c r="D9277" s="118" t="e">
        <f t="shared" ca="1" si="1"/>
        <v>#NAME?</v>
      </c>
      <c r="E9277" s="118" t="s">
        <v>30720</v>
      </c>
      <c r="F9277" s="118" t="s">
        <v>30730</v>
      </c>
      <c r="G9277" s="118"/>
      <c r="H9277" s="118" t="s">
        <v>4276</v>
      </c>
      <c r="I9277" s="118" t="s">
        <v>7642</v>
      </c>
      <c r="J9277" s="118"/>
    </row>
    <row r="9278" spans="1:10" ht="12.75">
      <c r="A9278" s="118" t="s">
        <v>12624</v>
      </c>
      <c r="B9278" s="118" t="s">
        <v>30731</v>
      </c>
      <c r="C9278" s="118" t="b">
        <v>0</v>
      </c>
      <c r="D9278" s="118" t="e">
        <f t="shared" ca="1" si="1"/>
        <v>#NAME?</v>
      </c>
      <c r="E9278" s="118" t="s">
        <v>30720</v>
      </c>
      <c r="F9278" s="118" t="s">
        <v>30732</v>
      </c>
      <c r="G9278" s="118"/>
      <c r="H9278" s="118" t="s">
        <v>4872</v>
      </c>
      <c r="I9278" s="118" t="s">
        <v>7642</v>
      </c>
      <c r="J9278" s="118"/>
    </row>
    <row r="9279" spans="1:10" ht="12.75">
      <c r="A9279" s="118" t="s">
        <v>2529</v>
      </c>
      <c r="B9279" s="118" t="s">
        <v>30733</v>
      </c>
      <c r="C9279" s="118" t="b">
        <v>0</v>
      </c>
      <c r="D9279" s="118" t="e">
        <f t="shared" ca="1" si="1"/>
        <v>#NAME?</v>
      </c>
      <c r="E9279" s="118" t="s">
        <v>30720</v>
      </c>
      <c r="F9279" s="118" t="s">
        <v>30734</v>
      </c>
      <c r="G9279" s="118"/>
      <c r="H9279" s="118" t="s">
        <v>5607</v>
      </c>
      <c r="I9279" s="118" t="s">
        <v>7642</v>
      </c>
      <c r="J9279" s="118"/>
    </row>
    <row r="9280" spans="1:10" ht="12.75">
      <c r="A9280" s="118" t="s">
        <v>1124</v>
      </c>
      <c r="B9280" s="118" t="s">
        <v>30735</v>
      </c>
      <c r="C9280" s="118" t="b">
        <v>0</v>
      </c>
      <c r="D9280" s="118" t="e">
        <f t="shared" ca="1" si="1"/>
        <v>#NAME?</v>
      </c>
      <c r="E9280" s="118" t="s">
        <v>30720</v>
      </c>
      <c r="F9280" s="118" t="s">
        <v>30736</v>
      </c>
      <c r="G9280" s="118"/>
      <c r="H9280" s="118" t="s">
        <v>8671</v>
      </c>
      <c r="I9280" s="118" t="s">
        <v>7642</v>
      </c>
      <c r="J9280" s="118"/>
    </row>
    <row r="9281" spans="1:10" ht="12.75">
      <c r="A9281" s="118" t="s">
        <v>1484</v>
      </c>
      <c r="B9281" s="118" t="s">
        <v>30737</v>
      </c>
      <c r="C9281" s="118" t="b">
        <v>0</v>
      </c>
      <c r="D9281" s="118" t="e">
        <f t="shared" ca="1" si="1"/>
        <v>#NAME?</v>
      </c>
      <c r="E9281" s="118" t="s">
        <v>30720</v>
      </c>
      <c r="F9281" s="118" t="s">
        <v>30738</v>
      </c>
      <c r="G9281" s="118"/>
      <c r="H9281" s="118" t="s">
        <v>4278</v>
      </c>
      <c r="I9281" s="118" t="s">
        <v>7642</v>
      </c>
      <c r="J9281" s="118"/>
    </row>
    <row r="9282" spans="1:10" ht="12.75">
      <c r="A9282" s="118" t="s">
        <v>11932</v>
      </c>
      <c r="B9282" s="118" t="s">
        <v>17003</v>
      </c>
      <c r="C9282" s="118" t="b">
        <v>0</v>
      </c>
      <c r="D9282" s="118" t="e">
        <f t="shared" ca="1" si="1"/>
        <v>#NAME?</v>
      </c>
      <c r="E9282" s="118" t="s">
        <v>30720</v>
      </c>
      <c r="F9282" s="118" t="s">
        <v>30739</v>
      </c>
      <c r="G9282" s="118"/>
      <c r="H9282" s="118" t="s">
        <v>54</v>
      </c>
      <c r="I9282" s="118" t="s">
        <v>7642</v>
      </c>
      <c r="J9282" s="118"/>
    </row>
    <row r="9283" spans="1:10" ht="12.75">
      <c r="A9283" s="118" t="s">
        <v>10048</v>
      </c>
      <c r="B9283" s="118" t="s">
        <v>12346</v>
      </c>
      <c r="C9283" s="118" t="b">
        <v>0</v>
      </c>
      <c r="D9283" s="118" t="e">
        <f t="shared" ca="1" si="1"/>
        <v>#NAME?</v>
      </c>
      <c r="E9283" s="118" t="s">
        <v>30720</v>
      </c>
      <c r="F9283" s="118" t="s">
        <v>30740</v>
      </c>
      <c r="G9283" s="118"/>
      <c r="H9283" s="118" t="s">
        <v>30741</v>
      </c>
      <c r="I9283" s="118" t="s">
        <v>7642</v>
      </c>
      <c r="J9283" s="118"/>
    </row>
    <row r="9284" spans="1:10" ht="12.75">
      <c r="A9284" s="118" t="s">
        <v>1769</v>
      </c>
      <c r="B9284" s="118" t="s">
        <v>30742</v>
      </c>
      <c r="C9284" s="118" t="b">
        <v>0</v>
      </c>
      <c r="D9284" s="118" t="e">
        <f t="shared" ca="1" si="1"/>
        <v>#NAME?</v>
      </c>
      <c r="E9284" s="118" t="s">
        <v>30720</v>
      </c>
      <c r="F9284" s="118" t="s">
        <v>30743</v>
      </c>
      <c r="G9284" s="118"/>
      <c r="H9284" s="118" t="s">
        <v>5607</v>
      </c>
      <c r="I9284" s="118" t="s">
        <v>7642</v>
      </c>
      <c r="J9284" s="118"/>
    </row>
    <row r="9285" spans="1:10" ht="12.75">
      <c r="A9285" s="118" t="s">
        <v>19590</v>
      </c>
      <c r="B9285" s="118" t="s">
        <v>11803</v>
      </c>
      <c r="C9285" s="118" t="b">
        <v>0</v>
      </c>
      <c r="D9285" s="118" t="e">
        <f t="shared" ca="1" si="1"/>
        <v>#NAME?</v>
      </c>
      <c r="E9285" s="118" t="s">
        <v>30744</v>
      </c>
      <c r="F9285" s="118" t="s">
        <v>30745</v>
      </c>
      <c r="G9285" s="118"/>
      <c r="H9285" s="118" t="s">
        <v>4276</v>
      </c>
      <c r="I9285" s="118" t="s">
        <v>3131</v>
      </c>
      <c r="J9285" s="118" t="s">
        <v>7622</v>
      </c>
    </row>
    <row r="9286" spans="1:10" ht="12.75">
      <c r="A9286" s="118" t="s">
        <v>17400</v>
      </c>
      <c r="B9286" s="118" t="s">
        <v>30746</v>
      </c>
      <c r="C9286" s="118" t="b">
        <v>0</v>
      </c>
      <c r="D9286" s="118" t="e">
        <f t="shared" ca="1" si="1"/>
        <v>#NAME?</v>
      </c>
      <c r="E9286" s="118" t="s">
        <v>30747</v>
      </c>
      <c r="F9286" s="118" t="s">
        <v>30748</v>
      </c>
      <c r="G9286" s="118"/>
      <c r="H9286" s="118" t="s">
        <v>4276</v>
      </c>
      <c r="I9286" s="118" t="s">
        <v>25272</v>
      </c>
      <c r="J9286" s="118"/>
    </row>
    <row r="9287" spans="1:10" ht="12.75">
      <c r="A9287" s="118" t="s">
        <v>15646</v>
      </c>
      <c r="B9287" s="118" t="s">
        <v>30749</v>
      </c>
      <c r="C9287" s="118" t="b">
        <v>0</v>
      </c>
      <c r="D9287" s="118" t="e">
        <f t="shared" ca="1" si="1"/>
        <v>#NAME?</v>
      </c>
      <c r="E9287" s="118" t="s">
        <v>30747</v>
      </c>
      <c r="F9287" s="118" t="s">
        <v>30750</v>
      </c>
      <c r="G9287" s="118"/>
      <c r="H9287" s="118" t="s">
        <v>4276</v>
      </c>
      <c r="I9287" s="118" t="s">
        <v>25272</v>
      </c>
      <c r="J9287" s="118"/>
    </row>
    <row r="9288" spans="1:10" ht="12.75">
      <c r="A9288" s="118" t="s">
        <v>30751</v>
      </c>
      <c r="B9288" s="118" t="s">
        <v>8550</v>
      </c>
      <c r="C9288" s="118" t="b">
        <v>0</v>
      </c>
      <c r="D9288" s="118" t="e">
        <f t="shared" ca="1" si="1"/>
        <v>#NAME?</v>
      </c>
      <c r="E9288" s="118" t="s">
        <v>494</v>
      </c>
      <c r="F9288" s="118" t="s">
        <v>30752</v>
      </c>
      <c r="G9288" s="118"/>
      <c r="H9288" s="118" t="s">
        <v>4311</v>
      </c>
      <c r="I9288" s="118" t="s">
        <v>3131</v>
      </c>
      <c r="J9288" s="118" t="s">
        <v>7622</v>
      </c>
    </row>
    <row r="9289" spans="1:10" ht="12.75">
      <c r="A9289" s="118" t="s">
        <v>836</v>
      </c>
      <c r="B9289" s="118" t="s">
        <v>19652</v>
      </c>
      <c r="C9289" s="118" t="b">
        <v>0</v>
      </c>
      <c r="D9289" s="118" t="e">
        <f t="shared" ca="1" si="1"/>
        <v>#NAME?</v>
      </c>
      <c r="E9289" s="118" t="s">
        <v>494</v>
      </c>
      <c r="F9289" s="118" t="s">
        <v>30753</v>
      </c>
      <c r="G9289" s="118"/>
      <c r="H9289" s="118" t="s">
        <v>4311</v>
      </c>
      <c r="I9289" s="118" t="s">
        <v>3131</v>
      </c>
      <c r="J9289" s="118" t="s">
        <v>7622</v>
      </c>
    </row>
    <row r="9290" spans="1:10" ht="12.75">
      <c r="A9290" s="118" t="s">
        <v>13867</v>
      </c>
      <c r="B9290" s="118" t="s">
        <v>30754</v>
      </c>
      <c r="C9290" s="118" t="b">
        <v>0</v>
      </c>
      <c r="D9290" s="118" t="e">
        <f t="shared" ca="1" si="1"/>
        <v>#NAME?</v>
      </c>
      <c r="E9290" s="118" t="s">
        <v>494</v>
      </c>
      <c r="F9290" s="118" t="s">
        <v>30755</v>
      </c>
      <c r="G9290" s="118"/>
      <c r="H9290" s="118" t="s">
        <v>4311</v>
      </c>
      <c r="I9290" s="118" t="s">
        <v>3131</v>
      </c>
      <c r="J9290" s="118" t="s">
        <v>7622</v>
      </c>
    </row>
    <row r="9291" spans="1:10" ht="12.75">
      <c r="A9291" s="118" t="s">
        <v>7966</v>
      </c>
      <c r="B9291" s="118" t="s">
        <v>27039</v>
      </c>
      <c r="C9291" s="118" t="b">
        <v>0</v>
      </c>
      <c r="D9291" s="118" t="e">
        <f t="shared" ca="1" si="1"/>
        <v>#NAME?</v>
      </c>
      <c r="E9291" s="118" t="s">
        <v>30756</v>
      </c>
      <c r="F9291" s="118" t="s">
        <v>30757</v>
      </c>
      <c r="G9291" s="118"/>
      <c r="H9291" s="118" t="s">
        <v>4305</v>
      </c>
      <c r="I9291" s="118" t="s">
        <v>7777</v>
      </c>
      <c r="J9291" s="118" t="s">
        <v>7636</v>
      </c>
    </row>
    <row r="9292" spans="1:10" ht="12.75">
      <c r="A9292" s="118" t="s">
        <v>1591</v>
      </c>
      <c r="B9292" s="118" t="s">
        <v>30758</v>
      </c>
      <c r="C9292" s="118" t="b">
        <v>0</v>
      </c>
      <c r="D9292" s="118" t="e">
        <f t="shared" ca="1" si="1"/>
        <v>#NAME?</v>
      </c>
      <c r="E9292" s="118" t="s">
        <v>30756</v>
      </c>
      <c r="F9292" s="118" t="s">
        <v>30759</v>
      </c>
      <c r="G9292" s="118"/>
      <c r="H9292" s="118" t="s">
        <v>30760</v>
      </c>
      <c r="I9292" s="118" t="s">
        <v>7777</v>
      </c>
      <c r="J9292" s="118" t="s">
        <v>7636</v>
      </c>
    </row>
    <row r="9293" spans="1:10" ht="12.75">
      <c r="A9293" s="118" t="s">
        <v>1484</v>
      </c>
      <c r="B9293" s="118" t="s">
        <v>30761</v>
      </c>
      <c r="C9293" s="118" t="b">
        <v>0</v>
      </c>
      <c r="D9293" s="118" t="e">
        <f t="shared" ca="1" si="1"/>
        <v>#NAME?</v>
      </c>
      <c r="E9293" s="118" t="s">
        <v>30756</v>
      </c>
      <c r="F9293" s="118" t="s">
        <v>30762</v>
      </c>
      <c r="G9293" s="118"/>
      <c r="H9293" s="118" t="s">
        <v>30760</v>
      </c>
      <c r="I9293" s="118" t="s">
        <v>7777</v>
      </c>
      <c r="J9293" s="118" t="s">
        <v>7636</v>
      </c>
    </row>
    <row r="9294" spans="1:10" ht="12.75">
      <c r="A9294" s="118" t="s">
        <v>30763</v>
      </c>
      <c r="B9294" s="118" t="s">
        <v>30764</v>
      </c>
      <c r="C9294" s="118" t="b">
        <v>0</v>
      </c>
      <c r="D9294" s="118" t="e">
        <f t="shared" ca="1" si="1"/>
        <v>#NAME?</v>
      </c>
      <c r="E9294" s="118" t="s">
        <v>30765</v>
      </c>
      <c r="F9294" s="118" t="s">
        <v>30766</v>
      </c>
      <c r="G9294" s="118"/>
      <c r="H9294" s="118" t="s">
        <v>54</v>
      </c>
      <c r="I9294" s="118" t="s">
        <v>10888</v>
      </c>
      <c r="J9294" s="118" t="s">
        <v>7622</v>
      </c>
    </row>
    <row r="9295" spans="1:10" ht="12.75">
      <c r="A9295" s="118" t="s">
        <v>12454</v>
      </c>
      <c r="B9295" s="118" t="s">
        <v>30767</v>
      </c>
      <c r="C9295" s="118" t="b">
        <v>0</v>
      </c>
      <c r="D9295" s="118" t="e">
        <f t="shared" ca="1" si="1"/>
        <v>#NAME?</v>
      </c>
      <c r="E9295" s="118" t="s">
        <v>30765</v>
      </c>
      <c r="F9295" s="118" t="s">
        <v>30768</v>
      </c>
      <c r="G9295" s="118"/>
      <c r="H9295" s="118" t="s">
        <v>54</v>
      </c>
      <c r="I9295" s="118" t="s">
        <v>10888</v>
      </c>
      <c r="J9295" s="118" t="s">
        <v>7622</v>
      </c>
    </row>
    <row r="9296" spans="1:10" ht="12.75">
      <c r="A9296" s="118" t="s">
        <v>870</v>
      </c>
      <c r="B9296" s="118" t="s">
        <v>30769</v>
      </c>
      <c r="C9296" s="118" t="b">
        <v>0</v>
      </c>
      <c r="D9296" s="118" t="e">
        <f t="shared" ca="1" si="1"/>
        <v>#NAME?</v>
      </c>
      <c r="E9296" s="118" t="s">
        <v>30765</v>
      </c>
      <c r="F9296" s="118" t="s">
        <v>30770</v>
      </c>
      <c r="G9296" s="118"/>
      <c r="H9296" s="118" t="s">
        <v>54</v>
      </c>
      <c r="I9296" s="118" t="s">
        <v>10888</v>
      </c>
      <c r="J9296" s="118" t="s">
        <v>7622</v>
      </c>
    </row>
    <row r="9297" spans="1:10" ht="12.75">
      <c r="A9297" s="118" t="s">
        <v>8016</v>
      </c>
      <c r="B9297" s="118" t="s">
        <v>30771</v>
      </c>
      <c r="C9297" s="118" t="b">
        <v>0</v>
      </c>
      <c r="D9297" s="118" t="e">
        <f t="shared" ca="1" si="1"/>
        <v>#NAME?</v>
      </c>
      <c r="E9297" s="118" t="s">
        <v>30765</v>
      </c>
      <c r="F9297" s="118" t="s">
        <v>30772</v>
      </c>
      <c r="G9297" s="118"/>
      <c r="H9297" s="118" t="s">
        <v>4485</v>
      </c>
      <c r="I9297" s="118" t="s">
        <v>10888</v>
      </c>
      <c r="J9297" s="118" t="s">
        <v>7622</v>
      </c>
    </row>
    <row r="9298" spans="1:10" ht="12.75">
      <c r="A9298" s="118" t="s">
        <v>1069</v>
      </c>
      <c r="B9298" s="118" t="s">
        <v>18458</v>
      </c>
      <c r="C9298" s="118" t="b">
        <v>0</v>
      </c>
      <c r="D9298" s="118" t="e">
        <f t="shared" ca="1" si="1"/>
        <v>#NAME?</v>
      </c>
      <c r="E9298" s="118" t="s">
        <v>30773</v>
      </c>
      <c r="F9298" s="118" t="s">
        <v>30774</v>
      </c>
      <c r="G9298" s="118"/>
      <c r="H9298" s="118" t="s">
        <v>4276</v>
      </c>
      <c r="I9298" s="118" t="s">
        <v>30775</v>
      </c>
      <c r="J9298" s="127" t="s">
        <v>8537</v>
      </c>
    </row>
    <row r="9299" spans="1:10" ht="12.75">
      <c r="A9299" s="118" t="s">
        <v>7945</v>
      </c>
      <c r="B9299" s="118" t="s">
        <v>1620</v>
      </c>
      <c r="C9299" s="118" t="b">
        <v>0</v>
      </c>
      <c r="D9299" s="118" t="e">
        <f t="shared" ca="1" si="1"/>
        <v>#NAME?</v>
      </c>
      <c r="E9299" s="118" t="s">
        <v>30776</v>
      </c>
      <c r="F9299" s="118" t="s">
        <v>30777</v>
      </c>
      <c r="G9299" s="118"/>
      <c r="H9299" s="118" t="s">
        <v>15429</v>
      </c>
      <c r="I9299" s="118" t="s">
        <v>7642</v>
      </c>
      <c r="J9299" s="118"/>
    </row>
    <row r="9300" spans="1:10" ht="12.75">
      <c r="A9300" s="118" t="s">
        <v>30778</v>
      </c>
      <c r="B9300" s="118" t="s">
        <v>936</v>
      </c>
      <c r="C9300" s="118" t="b">
        <v>0</v>
      </c>
      <c r="D9300" s="118" t="e">
        <f t="shared" ca="1" si="1"/>
        <v>#NAME?</v>
      </c>
      <c r="E9300" s="118" t="s">
        <v>30776</v>
      </c>
      <c r="F9300" s="118" t="s">
        <v>30779</v>
      </c>
      <c r="G9300" s="118"/>
      <c r="H9300" s="118" t="s">
        <v>4485</v>
      </c>
      <c r="I9300" s="118" t="s">
        <v>7642</v>
      </c>
      <c r="J9300" s="118"/>
    </row>
    <row r="9301" spans="1:10" ht="12.75">
      <c r="A9301" s="118" t="s">
        <v>13279</v>
      </c>
      <c r="B9301" s="118" t="s">
        <v>16607</v>
      </c>
      <c r="C9301" s="118" t="b">
        <v>0</v>
      </c>
      <c r="D9301" s="118" t="e">
        <f t="shared" ca="1" si="1"/>
        <v>#NAME?</v>
      </c>
      <c r="E9301" s="118" t="s">
        <v>30776</v>
      </c>
      <c r="F9301" s="118" t="s">
        <v>30780</v>
      </c>
      <c r="G9301" s="118"/>
      <c r="H9301" s="118" t="s">
        <v>30781</v>
      </c>
      <c r="I9301" s="118" t="s">
        <v>7642</v>
      </c>
      <c r="J9301" s="118"/>
    </row>
    <row r="9302" spans="1:10" ht="12.75">
      <c r="A9302" s="118" t="s">
        <v>7966</v>
      </c>
      <c r="B9302" s="118" t="s">
        <v>10878</v>
      </c>
      <c r="C9302" s="118" t="b">
        <v>0</v>
      </c>
      <c r="D9302" s="118" t="e">
        <f t="shared" ca="1" si="1"/>
        <v>#NAME?</v>
      </c>
      <c r="E9302" s="118" t="s">
        <v>30776</v>
      </c>
      <c r="F9302" s="118" t="s">
        <v>30782</v>
      </c>
      <c r="G9302" s="118"/>
      <c r="H9302" s="118" t="s">
        <v>7771</v>
      </c>
      <c r="I9302" s="118" t="s">
        <v>7642</v>
      </c>
      <c r="J9302" s="118"/>
    </row>
    <row r="9303" spans="1:10" ht="12.75">
      <c r="A9303" s="118" t="s">
        <v>16111</v>
      </c>
      <c r="B9303" s="118" t="s">
        <v>1093</v>
      </c>
      <c r="C9303" s="118" t="b">
        <v>0</v>
      </c>
      <c r="D9303" s="118" t="e">
        <f t="shared" ca="1" si="1"/>
        <v>#NAME?</v>
      </c>
      <c r="E9303" s="118" t="s">
        <v>30776</v>
      </c>
      <c r="F9303" s="118" t="s">
        <v>30783</v>
      </c>
      <c r="G9303" s="118"/>
      <c r="H9303" s="118" t="s">
        <v>5368</v>
      </c>
      <c r="I9303" s="118" t="s">
        <v>7642</v>
      </c>
      <c r="J9303" s="118"/>
    </row>
    <row r="9304" spans="1:10" ht="12.75">
      <c r="A9304" s="118" t="s">
        <v>2529</v>
      </c>
      <c r="B9304" s="118" t="s">
        <v>30784</v>
      </c>
      <c r="C9304" s="118" t="b">
        <v>0</v>
      </c>
      <c r="D9304" s="118" t="e">
        <f t="shared" ca="1" si="1"/>
        <v>#NAME?</v>
      </c>
      <c r="E9304" s="118" t="s">
        <v>30776</v>
      </c>
      <c r="F9304" s="118" t="s">
        <v>30785</v>
      </c>
      <c r="G9304" s="118"/>
      <c r="H9304" s="118" t="s">
        <v>4485</v>
      </c>
      <c r="I9304" s="118" t="s">
        <v>7642</v>
      </c>
      <c r="J9304" s="118"/>
    </row>
    <row r="9305" spans="1:10" ht="12.75">
      <c r="A9305" s="118" t="s">
        <v>10844</v>
      </c>
      <c r="B9305" s="118" t="s">
        <v>12867</v>
      </c>
      <c r="C9305" s="118" t="b">
        <v>0</v>
      </c>
      <c r="D9305" s="118" t="e">
        <f t="shared" ca="1" si="1"/>
        <v>#NAME?</v>
      </c>
      <c r="E9305" s="118" t="s">
        <v>30776</v>
      </c>
      <c r="F9305" s="118" t="s">
        <v>30786</v>
      </c>
      <c r="G9305" s="118"/>
      <c r="H9305" s="118" t="s">
        <v>5961</v>
      </c>
      <c r="I9305" s="118" t="s">
        <v>7642</v>
      </c>
      <c r="J9305" s="118"/>
    </row>
    <row r="9306" spans="1:10" ht="12.75">
      <c r="A9306" s="118" t="s">
        <v>8031</v>
      </c>
      <c r="B9306" s="118" t="s">
        <v>8006</v>
      </c>
      <c r="C9306" s="118" t="b">
        <v>0</v>
      </c>
      <c r="D9306" s="118" t="e">
        <f t="shared" ca="1" si="1"/>
        <v>#NAME?</v>
      </c>
      <c r="E9306" s="118" t="s">
        <v>30776</v>
      </c>
      <c r="F9306" s="118" t="s">
        <v>30787</v>
      </c>
      <c r="G9306" s="118"/>
      <c r="H9306" s="118" t="s">
        <v>5961</v>
      </c>
      <c r="I9306" s="118" t="s">
        <v>7642</v>
      </c>
      <c r="J9306" s="118"/>
    </row>
    <row r="9307" spans="1:10" ht="12.75">
      <c r="A9307" s="118" t="s">
        <v>1457</v>
      </c>
      <c r="B9307" s="118" t="s">
        <v>30788</v>
      </c>
      <c r="C9307" s="118" t="b">
        <v>0</v>
      </c>
      <c r="D9307" s="118" t="e">
        <f t="shared" ca="1" si="1"/>
        <v>#NAME?</v>
      </c>
      <c r="E9307" s="118" t="s">
        <v>30776</v>
      </c>
      <c r="F9307" s="118" t="s">
        <v>30789</v>
      </c>
      <c r="G9307" s="118"/>
      <c r="H9307" s="118" t="s">
        <v>11346</v>
      </c>
      <c r="I9307" s="118" t="s">
        <v>7642</v>
      </c>
      <c r="J9307" s="118"/>
    </row>
    <row r="9308" spans="1:10" ht="12.75">
      <c r="A9308" s="118" t="s">
        <v>8280</v>
      </c>
      <c r="B9308" s="118" t="s">
        <v>30790</v>
      </c>
      <c r="C9308" s="118" t="b">
        <v>0</v>
      </c>
      <c r="D9308" s="118" t="e">
        <f t="shared" ca="1" si="1"/>
        <v>#NAME?</v>
      </c>
      <c r="E9308" s="118" t="s">
        <v>30791</v>
      </c>
      <c r="F9308" s="118" t="s">
        <v>30792</v>
      </c>
      <c r="G9308" s="118"/>
      <c r="H9308" s="118" t="s">
        <v>5961</v>
      </c>
      <c r="I9308" s="118" t="s">
        <v>7684</v>
      </c>
      <c r="J9308" s="118"/>
    </row>
    <row r="9309" spans="1:10" ht="12.75">
      <c r="A9309" s="118" t="s">
        <v>7701</v>
      </c>
      <c r="B9309" s="118" t="s">
        <v>26083</v>
      </c>
      <c r="C9309" s="118" t="b">
        <v>0</v>
      </c>
      <c r="D9309" s="118" t="e">
        <f t="shared" ca="1" si="1"/>
        <v>#NAME?</v>
      </c>
      <c r="E9309" s="118" t="s">
        <v>30791</v>
      </c>
      <c r="F9309" s="118" t="s">
        <v>30793</v>
      </c>
      <c r="G9309" s="118"/>
      <c r="H9309" s="118" t="s">
        <v>5961</v>
      </c>
      <c r="I9309" s="118" t="s">
        <v>7684</v>
      </c>
      <c r="J9309" s="118"/>
    </row>
    <row r="9310" spans="1:10" ht="12.75">
      <c r="A9310" s="118" t="s">
        <v>24426</v>
      </c>
      <c r="B9310" s="118" t="s">
        <v>30794</v>
      </c>
      <c r="C9310" s="118" t="b">
        <v>0</v>
      </c>
      <c r="D9310" s="118" t="e">
        <f t="shared" ca="1" si="1"/>
        <v>#NAME?</v>
      </c>
      <c r="E9310" s="118" t="s">
        <v>30791</v>
      </c>
      <c r="F9310" s="118" t="s">
        <v>30795</v>
      </c>
      <c r="G9310" s="118"/>
      <c r="H9310" s="118" t="s">
        <v>5368</v>
      </c>
      <c r="I9310" s="118" t="s">
        <v>7684</v>
      </c>
      <c r="J9310" s="118"/>
    </row>
    <row r="9311" spans="1:10" ht="12.75">
      <c r="A9311" s="118" t="s">
        <v>14990</v>
      </c>
      <c r="B9311" s="118" t="s">
        <v>30796</v>
      </c>
      <c r="C9311" s="118" t="b">
        <v>0</v>
      </c>
      <c r="D9311" s="118" t="e">
        <f t="shared" ca="1" si="1"/>
        <v>#NAME?</v>
      </c>
      <c r="E9311" s="118" t="s">
        <v>30791</v>
      </c>
      <c r="F9311" s="118" t="s">
        <v>30797</v>
      </c>
      <c r="G9311" s="118"/>
      <c r="H9311" s="118" t="s">
        <v>4276</v>
      </c>
      <c r="I9311" s="118" t="s">
        <v>7684</v>
      </c>
      <c r="J9311" s="118"/>
    </row>
    <row r="9312" spans="1:10" ht="12.75">
      <c r="A9312" s="118" t="s">
        <v>30798</v>
      </c>
      <c r="B9312" s="118" t="s">
        <v>30799</v>
      </c>
      <c r="C9312" s="118" t="b">
        <v>0</v>
      </c>
      <c r="D9312" s="118" t="e">
        <f t="shared" ca="1" si="1"/>
        <v>#NAME?</v>
      </c>
      <c r="E9312" s="118" t="s">
        <v>30791</v>
      </c>
      <c r="F9312" s="118" t="s">
        <v>30800</v>
      </c>
      <c r="G9312" s="118"/>
      <c r="H9312" s="118" t="s">
        <v>30801</v>
      </c>
      <c r="I9312" s="118" t="s">
        <v>7684</v>
      </c>
      <c r="J9312" s="118"/>
    </row>
    <row r="9313" spans="1:10" ht="12.75">
      <c r="A9313" s="118" t="s">
        <v>16156</v>
      </c>
      <c r="B9313" s="118" t="s">
        <v>30802</v>
      </c>
      <c r="C9313" s="118" t="b">
        <v>0</v>
      </c>
      <c r="D9313" s="118" t="e">
        <f t="shared" ca="1" si="1"/>
        <v>#NAME?</v>
      </c>
      <c r="E9313" s="118" t="s">
        <v>30791</v>
      </c>
      <c r="F9313" s="118" t="s">
        <v>30803</v>
      </c>
      <c r="G9313" s="118"/>
      <c r="H9313" s="118" t="s">
        <v>4276</v>
      </c>
      <c r="I9313" s="118" t="s">
        <v>7684</v>
      </c>
      <c r="J9313" s="118"/>
    </row>
    <row r="9314" spans="1:10" ht="12.75">
      <c r="A9314" s="118" t="s">
        <v>1704</v>
      </c>
      <c r="B9314" s="118" t="s">
        <v>30804</v>
      </c>
      <c r="C9314" s="118" t="b">
        <v>0</v>
      </c>
      <c r="D9314" s="118" t="e">
        <f t="shared" ca="1" si="1"/>
        <v>#NAME?</v>
      </c>
      <c r="E9314" s="118" t="s">
        <v>30805</v>
      </c>
      <c r="F9314" s="118" t="s">
        <v>30806</v>
      </c>
      <c r="G9314" s="118"/>
      <c r="H9314" s="118" t="s">
        <v>30807</v>
      </c>
      <c r="I9314" s="118" t="s">
        <v>7820</v>
      </c>
      <c r="J9314" s="118" t="s">
        <v>7820</v>
      </c>
    </row>
    <row r="9315" spans="1:10" ht="12.75">
      <c r="A9315" s="118" t="s">
        <v>1704</v>
      </c>
      <c r="B9315" s="118" t="s">
        <v>30808</v>
      </c>
      <c r="C9315" s="118" t="b">
        <v>0</v>
      </c>
      <c r="D9315" s="118" t="e">
        <f t="shared" ca="1" si="1"/>
        <v>#NAME?</v>
      </c>
      <c r="E9315" s="118" t="s">
        <v>30805</v>
      </c>
      <c r="F9315" s="118" t="s">
        <v>30809</v>
      </c>
      <c r="G9315" s="118"/>
      <c r="H9315" s="118" t="s">
        <v>4485</v>
      </c>
      <c r="I9315" s="118" t="s">
        <v>7820</v>
      </c>
      <c r="J9315" s="118" t="s">
        <v>7820</v>
      </c>
    </row>
    <row r="9316" spans="1:10" ht="12.75">
      <c r="A9316" s="118" t="s">
        <v>2636</v>
      </c>
      <c r="B9316" s="118" t="s">
        <v>10497</v>
      </c>
      <c r="C9316" s="118" t="b">
        <v>0</v>
      </c>
      <c r="D9316" s="118" t="e">
        <f t="shared" ca="1" si="1"/>
        <v>#NAME?</v>
      </c>
      <c r="E9316" s="118" t="s">
        <v>30805</v>
      </c>
      <c r="F9316" s="118" t="s">
        <v>30810</v>
      </c>
      <c r="G9316" s="118"/>
      <c r="H9316" s="118" t="s">
        <v>4485</v>
      </c>
      <c r="I9316" s="118" t="s">
        <v>7820</v>
      </c>
      <c r="J9316" s="118" t="s">
        <v>7820</v>
      </c>
    </row>
    <row r="9317" spans="1:10" ht="12.75">
      <c r="A9317" s="118" t="s">
        <v>1828</v>
      </c>
      <c r="B9317" s="118" t="s">
        <v>30811</v>
      </c>
      <c r="C9317" s="118" t="b">
        <v>0</v>
      </c>
      <c r="D9317" s="118" t="e">
        <f t="shared" ca="1" si="1"/>
        <v>#NAME?</v>
      </c>
      <c r="E9317" s="118" t="s">
        <v>30805</v>
      </c>
      <c r="F9317" s="118" t="s">
        <v>30812</v>
      </c>
      <c r="G9317" s="118"/>
      <c r="H9317" s="118" t="s">
        <v>5607</v>
      </c>
      <c r="I9317" s="118" t="s">
        <v>7820</v>
      </c>
      <c r="J9317" s="118" t="s">
        <v>7820</v>
      </c>
    </row>
    <row r="9318" spans="1:10" ht="12.75">
      <c r="A9318" s="118" t="s">
        <v>2068</v>
      </c>
      <c r="B9318" s="118" t="s">
        <v>10712</v>
      </c>
      <c r="C9318" s="118" t="b">
        <v>0</v>
      </c>
      <c r="D9318" s="118" t="e">
        <f t="shared" ca="1" si="1"/>
        <v>#NAME?</v>
      </c>
      <c r="E9318" s="118" t="s">
        <v>30805</v>
      </c>
      <c r="F9318" s="118" t="s">
        <v>30813</v>
      </c>
      <c r="G9318" s="118"/>
      <c r="H9318" s="118" t="s">
        <v>4580</v>
      </c>
      <c r="I9318" s="118" t="s">
        <v>7820</v>
      </c>
      <c r="J9318" s="118" t="s">
        <v>7820</v>
      </c>
    </row>
    <row r="9319" spans="1:10" ht="12.75">
      <c r="A9319" s="118" t="s">
        <v>1026</v>
      </c>
      <c r="B9319" s="118" t="s">
        <v>9576</v>
      </c>
      <c r="C9319" s="118" t="b">
        <v>0</v>
      </c>
      <c r="D9319" s="118" t="e">
        <f t="shared" ca="1" si="1"/>
        <v>#NAME?</v>
      </c>
      <c r="E9319" s="118" t="s">
        <v>30805</v>
      </c>
      <c r="F9319" s="118" t="s">
        <v>30814</v>
      </c>
      <c r="G9319" s="118"/>
      <c r="H9319" s="118" t="s">
        <v>5607</v>
      </c>
      <c r="I9319" s="118" t="s">
        <v>7820</v>
      </c>
      <c r="J9319" s="118" t="s">
        <v>7820</v>
      </c>
    </row>
    <row r="9320" spans="1:10" ht="12.75">
      <c r="A9320" s="118" t="s">
        <v>30815</v>
      </c>
      <c r="B9320" s="118" t="s">
        <v>13831</v>
      </c>
      <c r="C9320" s="118" t="b">
        <v>0</v>
      </c>
      <c r="D9320" s="118" t="e">
        <f t="shared" ca="1" si="1"/>
        <v>#NAME?</v>
      </c>
      <c r="E9320" s="118" t="s">
        <v>30805</v>
      </c>
      <c r="F9320" s="118" t="s">
        <v>30816</v>
      </c>
      <c r="G9320" s="118"/>
      <c r="H9320" s="118" t="s">
        <v>5607</v>
      </c>
      <c r="I9320" s="118" t="s">
        <v>7820</v>
      </c>
      <c r="J9320" s="118" t="s">
        <v>7820</v>
      </c>
    </row>
    <row r="9321" spans="1:10" ht="12.75">
      <c r="A9321" s="118" t="s">
        <v>1591</v>
      </c>
      <c r="B9321" s="118" t="s">
        <v>24171</v>
      </c>
      <c r="C9321" s="118" t="b">
        <v>0</v>
      </c>
      <c r="D9321" s="118" t="e">
        <f t="shared" ca="1" si="1"/>
        <v>#NAME?</v>
      </c>
      <c r="E9321" s="118" t="s">
        <v>30817</v>
      </c>
      <c r="F9321" s="118" t="s">
        <v>30818</v>
      </c>
      <c r="G9321" s="118"/>
      <c r="H9321" s="118" t="s">
        <v>13905</v>
      </c>
      <c r="I9321" s="118" t="s">
        <v>19021</v>
      </c>
      <c r="J9321" s="118" t="s">
        <v>14204</v>
      </c>
    </row>
    <row r="9322" spans="1:10" ht="12.75">
      <c r="A9322" s="118" t="s">
        <v>10931</v>
      </c>
      <c r="B9322" s="118" t="s">
        <v>30819</v>
      </c>
      <c r="C9322" s="118" t="b">
        <v>0</v>
      </c>
      <c r="D9322" s="118" t="e">
        <f t="shared" ca="1" si="1"/>
        <v>#NAME?</v>
      </c>
      <c r="E9322" s="118" t="s">
        <v>30820</v>
      </c>
      <c r="F9322" s="118" t="s">
        <v>30821</v>
      </c>
      <c r="G9322" s="118"/>
      <c r="H9322" s="118" t="s">
        <v>54</v>
      </c>
      <c r="I9322" s="118" t="s">
        <v>11777</v>
      </c>
      <c r="J9322" s="118"/>
    </row>
    <row r="9323" spans="1:10" ht="12.75">
      <c r="A9323" s="118" t="s">
        <v>14746</v>
      </c>
      <c r="B9323" s="118" t="s">
        <v>30822</v>
      </c>
      <c r="C9323" s="118" t="b">
        <v>0</v>
      </c>
      <c r="D9323" s="118" t="e">
        <f t="shared" ca="1" si="1"/>
        <v>#NAME?</v>
      </c>
      <c r="E9323" s="118" t="s">
        <v>30820</v>
      </c>
      <c r="F9323" s="118" t="s">
        <v>30823</v>
      </c>
      <c r="G9323" s="118"/>
      <c r="H9323" s="118" t="s">
        <v>54</v>
      </c>
      <c r="I9323" s="118" t="s">
        <v>11777</v>
      </c>
      <c r="J9323" s="118"/>
    </row>
    <row r="9324" spans="1:10" ht="12.75">
      <c r="A9324" s="118" t="s">
        <v>25928</v>
      </c>
      <c r="B9324" s="118" t="s">
        <v>30824</v>
      </c>
      <c r="C9324" s="118" t="b">
        <v>0</v>
      </c>
      <c r="D9324" s="118" t="e">
        <f t="shared" ca="1" si="1"/>
        <v>#NAME?</v>
      </c>
      <c r="E9324" s="118" t="s">
        <v>30820</v>
      </c>
      <c r="F9324" s="118" t="s">
        <v>30825</v>
      </c>
      <c r="G9324" s="118"/>
      <c r="H9324" s="118" t="s">
        <v>4278</v>
      </c>
      <c r="I9324" s="118" t="s">
        <v>11777</v>
      </c>
      <c r="J9324" s="118"/>
    </row>
    <row r="9325" spans="1:10" ht="12.75">
      <c r="A9325" s="118" t="s">
        <v>7785</v>
      </c>
      <c r="B9325" s="118" t="s">
        <v>8503</v>
      </c>
      <c r="C9325" s="118" t="b">
        <v>0</v>
      </c>
      <c r="D9325" s="118" t="e">
        <f t="shared" ca="1" si="1"/>
        <v>#NAME?</v>
      </c>
      <c r="E9325" s="118" t="s">
        <v>5709</v>
      </c>
      <c r="F9325" s="118" t="s">
        <v>30826</v>
      </c>
      <c r="G9325" s="118"/>
      <c r="H9325" s="118" t="s">
        <v>4276</v>
      </c>
      <c r="I9325" s="118" t="s">
        <v>19353</v>
      </c>
      <c r="J9325" s="118" t="s">
        <v>7622</v>
      </c>
    </row>
    <row r="9326" spans="1:10" ht="12.75">
      <c r="A9326" s="118" t="s">
        <v>10777</v>
      </c>
      <c r="B9326" s="118" t="s">
        <v>30827</v>
      </c>
      <c r="C9326" s="118" t="b">
        <v>0</v>
      </c>
      <c r="D9326" s="118" t="e">
        <f t="shared" ca="1" si="1"/>
        <v>#NAME?</v>
      </c>
      <c r="E9326" s="118" t="s">
        <v>30828</v>
      </c>
      <c r="F9326" s="118" t="s">
        <v>30829</v>
      </c>
      <c r="G9326" s="118"/>
      <c r="H9326" s="118" t="s">
        <v>13905</v>
      </c>
      <c r="I9326" s="118" t="s">
        <v>18368</v>
      </c>
      <c r="J9326" s="118" t="s">
        <v>18369</v>
      </c>
    </row>
    <row r="9327" spans="1:10" ht="12.75">
      <c r="A9327" s="118" t="s">
        <v>1123</v>
      </c>
      <c r="B9327" s="118" t="s">
        <v>8634</v>
      </c>
      <c r="C9327" s="118" t="b">
        <v>0</v>
      </c>
      <c r="D9327" s="118" t="e">
        <f t="shared" ca="1" si="1"/>
        <v>#NAME?</v>
      </c>
      <c r="E9327" s="118" t="s">
        <v>30830</v>
      </c>
      <c r="F9327" s="118" t="s">
        <v>30831</v>
      </c>
      <c r="G9327" s="118"/>
      <c r="H9327" s="118" t="s">
        <v>54</v>
      </c>
      <c r="I9327" s="118" t="s">
        <v>30365</v>
      </c>
      <c r="J9327" s="118" t="s">
        <v>7636</v>
      </c>
    </row>
    <row r="9328" spans="1:10" ht="12.75">
      <c r="A9328" s="118" t="s">
        <v>8314</v>
      </c>
      <c r="B9328" s="118" t="s">
        <v>9885</v>
      </c>
      <c r="C9328" s="118" t="b">
        <v>0</v>
      </c>
      <c r="D9328" s="118" t="e">
        <f t="shared" ca="1" si="1"/>
        <v>#NAME?</v>
      </c>
      <c r="E9328" s="118" t="s">
        <v>30830</v>
      </c>
      <c r="F9328" s="118" t="s">
        <v>30832</v>
      </c>
      <c r="G9328" s="118"/>
      <c r="H9328" s="118" t="s">
        <v>54</v>
      </c>
      <c r="I9328" s="118" t="s">
        <v>30365</v>
      </c>
      <c r="J9328" s="118" t="s">
        <v>7636</v>
      </c>
    </row>
    <row r="9329" spans="1:10" ht="12.75">
      <c r="A9329" s="118" t="s">
        <v>826</v>
      </c>
      <c r="B9329" s="118" t="s">
        <v>30833</v>
      </c>
      <c r="C9329" s="118" t="b">
        <v>0</v>
      </c>
      <c r="D9329" s="118" t="e">
        <f t="shared" ca="1" si="1"/>
        <v>#NAME?</v>
      </c>
      <c r="E9329" s="118" t="s">
        <v>30830</v>
      </c>
      <c r="F9329" s="118" t="s">
        <v>30834</v>
      </c>
      <c r="G9329" s="118"/>
      <c r="H9329" s="118" t="s">
        <v>54</v>
      </c>
      <c r="I9329" s="118" t="s">
        <v>30365</v>
      </c>
      <c r="J9329" s="118" t="s">
        <v>7636</v>
      </c>
    </row>
    <row r="9330" spans="1:10" ht="12.75">
      <c r="A9330" s="118" t="s">
        <v>30835</v>
      </c>
      <c r="B9330" s="118" t="s">
        <v>2145</v>
      </c>
      <c r="C9330" s="118" t="b">
        <v>0</v>
      </c>
      <c r="D9330" s="118" t="e">
        <f t="shared" ca="1" si="1"/>
        <v>#NAME?</v>
      </c>
      <c r="E9330" s="118" t="s">
        <v>30830</v>
      </c>
      <c r="F9330" s="118" t="s">
        <v>30836</v>
      </c>
      <c r="G9330" s="118"/>
      <c r="H9330" s="118" t="s">
        <v>54</v>
      </c>
      <c r="I9330" s="118" t="s">
        <v>30365</v>
      </c>
      <c r="J9330" s="118" t="s">
        <v>7636</v>
      </c>
    </row>
    <row r="9331" spans="1:10" ht="12.75">
      <c r="A9331" s="118" t="s">
        <v>2630</v>
      </c>
      <c r="B9331" s="118" t="s">
        <v>17309</v>
      </c>
      <c r="C9331" s="118" t="b">
        <v>0</v>
      </c>
      <c r="D9331" s="118" t="e">
        <f t="shared" ca="1" si="1"/>
        <v>#NAME?</v>
      </c>
      <c r="E9331" s="118" t="s">
        <v>30830</v>
      </c>
      <c r="F9331" s="118" t="s">
        <v>30837</v>
      </c>
      <c r="G9331" s="118"/>
      <c r="H9331" s="118" t="s">
        <v>54</v>
      </c>
      <c r="I9331" s="118" t="s">
        <v>30365</v>
      </c>
      <c r="J9331" s="118" t="s">
        <v>7636</v>
      </c>
    </row>
    <row r="9332" spans="1:10" ht="12.75">
      <c r="A9332" s="118" t="s">
        <v>11830</v>
      </c>
      <c r="B9332" s="118" t="s">
        <v>18028</v>
      </c>
      <c r="C9332" s="118" t="b">
        <v>0</v>
      </c>
      <c r="D9332" s="118" t="e">
        <f t="shared" ca="1" si="1"/>
        <v>#NAME?</v>
      </c>
      <c r="E9332" s="118" t="s">
        <v>30838</v>
      </c>
      <c r="F9332" s="118" t="s">
        <v>30839</v>
      </c>
      <c r="G9332" s="118"/>
      <c r="H9332" s="118" t="s">
        <v>4276</v>
      </c>
      <c r="I9332" s="118" t="s">
        <v>7820</v>
      </c>
      <c r="J9332" s="118" t="s">
        <v>7820</v>
      </c>
    </row>
    <row r="9333" spans="1:10" ht="12.75">
      <c r="A9333" s="118" t="s">
        <v>8422</v>
      </c>
      <c r="B9333" s="118" t="s">
        <v>30840</v>
      </c>
      <c r="C9333" s="118" t="b">
        <v>0</v>
      </c>
      <c r="D9333" s="118" t="e">
        <f t="shared" ca="1" si="1"/>
        <v>#NAME?</v>
      </c>
      <c r="E9333" s="118" t="s">
        <v>30841</v>
      </c>
      <c r="F9333" s="118" t="s">
        <v>30842</v>
      </c>
      <c r="G9333" s="118"/>
      <c r="H9333" s="118" t="s">
        <v>4276</v>
      </c>
      <c r="I9333" s="118" t="s">
        <v>30843</v>
      </c>
      <c r="J9333" s="118" t="s">
        <v>12582</v>
      </c>
    </row>
    <row r="9334" spans="1:10" ht="12.75">
      <c r="A9334" s="118" t="s">
        <v>2674</v>
      </c>
      <c r="B9334" s="118" t="s">
        <v>30844</v>
      </c>
      <c r="C9334" s="118" t="b">
        <v>0</v>
      </c>
      <c r="D9334" s="118" t="e">
        <f t="shared" ca="1" si="1"/>
        <v>#NAME?</v>
      </c>
      <c r="E9334" s="118" t="s">
        <v>30841</v>
      </c>
      <c r="F9334" s="118" t="s">
        <v>30845</v>
      </c>
      <c r="G9334" s="118"/>
      <c r="H9334" s="118" t="s">
        <v>7754</v>
      </c>
      <c r="I9334" s="118" t="s">
        <v>30843</v>
      </c>
      <c r="J9334" s="118" t="s">
        <v>12582</v>
      </c>
    </row>
    <row r="9335" spans="1:10" ht="12.75">
      <c r="A9335" s="118" t="s">
        <v>21346</v>
      </c>
      <c r="B9335" s="118" t="s">
        <v>30846</v>
      </c>
      <c r="C9335" s="118" t="b">
        <v>0</v>
      </c>
      <c r="D9335" s="118" t="e">
        <f t="shared" ca="1" si="1"/>
        <v>#NAME?</v>
      </c>
      <c r="E9335" s="118" t="s">
        <v>30847</v>
      </c>
      <c r="F9335" s="118" t="s">
        <v>30848</v>
      </c>
      <c r="G9335" s="118"/>
      <c r="H9335" s="118" t="s">
        <v>4831</v>
      </c>
      <c r="I9335" s="118" t="s">
        <v>12092</v>
      </c>
      <c r="J9335" s="118" t="s">
        <v>9660</v>
      </c>
    </row>
    <row r="9336" spans="1:10" ht="12.75">
      <c r="A9336" s="118" t="s">
        <v>1666</v>
      </c>
      <c r="B9336" s="118" t="s">
        <v>30849</v>
      </c>
      <c r="C9336" s="118" t="b">
        <v>0</v>
      </c>
      <c r="D9336" s="118" t="e">
        <f t="shared" ca="1" si="1"/>
        <v>#NAME?</v>
      </c>
      <c r="E9336" s="118" t="s">
        <v>30847</v>
      </c>
      <c r="F9336" s="118" t="s">
        <v>30850</v>
      </c>
      <c r="G9336" s="118"/>
      <c r="H9336" s="118" t="s">
        <v>54</v>
      </c>
      <c r="I9336" s="118" t="s">
        <v>12092</v>
      </c>
      <c r="J9336" s="118" t="s">
        <v>9660</v>
      </c>
    </row>
    <row r="9337" spans="1:10" ht="12.75">
      <c r="A9337" s="118" t="s">
        <v>1596</v>
      </c>
      <c r="B9337" s="118" t="s">
        <v>10154</v>
      </c>
      <c r="C9337" s="118" t="b">
        <v>0</v>
      </c>
      <c r="D9337" s="118" t="e">
        <f t="shared" ca="1" si="1"/>
        <v>#NAME?</v>
      </c>
      <c r="E9337" s="118" t="s">
        <v>30847</v>
      </c>
      <c r="F9337" s="118" t="s">
        <v>30851</v>
      </c>
      <c r="G9337" s="118"/>
      <c r="H9337" s="118" t="s">
        <v>54</v>
      </c>
      <c r="I9337" s="118" t="s">
        <v>12092</v>
      </c>
      <c r="J9337" s="118" t="s">
        <v>9660</v>
      </c>
    </row>
    <row r="9338" spans="1:10" ht="12.75">
      <c r="A9338" s="118" t="s">
        <v>830</v>
      </c>
      <c r="B9338" s="118" t="s">
        <v>9085</v>
      </c>
      <c r="C9338" s="118" t="b">
        <v>0</v>
      </c>
      <c r="D9338" s="118" t="e">
        <f t="shared" ca="1" si="1"/>
        <v>#NAME?</v>
      </c>
      <c r="E9338" s="118" t="s">
        <v>30847</v>
      </c>
      <c r="F9338" s="118" t="s">
        <v>30852</v>
      </c>
      <c r="G9338" s="118"/>
      <c r="H9338" s="118" t="s">
        <v>4485</v>
      </c>
      <c r="I9338" s="118" t="s">
        <v>12092</v>
      </c>
      <c r="J9338" s="118" t="s">
        <v>9660</v>
      </c>
    </row>
    <row r="9339" spans="1:10" ht="12.75">
      <c r="A9339" s="118" t="s">
        <v>30853</v>
      </c>
      <c r="B9339" s="118" t="s">
        <v>30854</v>
      </c>
      <c r="C9339" s="118" t="b">
        <v>0</v>
      </c>
      <c r="D9339" s="118" t="e">
        <f t="shared" ca="1" si="1"/>
        <v>#NAME?</v>
      </c>
      <c r="E9339" s="118" t="s">
        <v>30847</v>
      </c>
      <c r="F9339" s="118" t="s">
        <v>30855</v>
      </c>
      <c r="G9339" s="118"/>
      <c r="H9339" s="118" t="s">
        <v>54</v>
      </c>
      <c r="I9339" s="118" t="s">
        <v>12092</v>
      </c>
      <c r="J9339" s="118" t="s">
        <v>9660</v>
      </c>
    </row>
    <row r="9340" spans="1:10" ht="12.75">
      <c r="A9340" s="118" t="s">
        <v>8059</v>
      </c>
      <c r="B9340" s="118" t="s">
        <v>30856</v>
      </c>
      <c r="C9340" s="118" t="b">
        <v>0</v>
      </c>
      <c r="D9340" s="118" t="e">
        <f t="shared" ca="1" si="1"/>
        <v>#NAME?</v>
      </c>
      <c r="E9340" s="118" t="s">
        <v>30847</v>
      </c>
      <c r="F9340" s="118" t="s">
        <v>30857</v>
      </c>
      <c r="G9340" s="118"/>
      <c r="H9340" s="118" t="s">
        <v>54</v>
      </c>
      <c r="I9340" s="118" t="s">
        <v>12092</v>
      </c>
      <c r="J9340" s="118" t="s">
        <v>9660</v>
      </c>
    </row>
    <row r="9341" spans="1:10" ht="12.75">
      <c r="A9341" s="118" t="s">
        <v>1240</v>
      </c>
      <c r="B9341" s="118" t="s">
        <v>8486</v>
      </c>
      <c r="C9341" s="118" t="b">
        <v>0</v>
      </c>
      <c r="D9341" s="118" t="e">
        <f t="shared" ca="1" si="1"/>
        <v>#NAME?</v>
      </c>
      <c r="E9341" s="118" t="s">
        <v>30847</v>
      </c>
      <c r="F9341" s="118" t="s">
        <v>30858</v>
      </c>
      <c r="G9341" s="118"/>
      <c r="H9341" s="118" t="s">
        <v>4831</v>
      </c>
      <c r="I9341" s="118" t="s">
        <v>12092</v>
      </c>
      <c r="J9341" s="118" t="s">
        <v>9660</v>
      </c>
    </row>
    <row r="9342" spans="1:10" ht="12.75">
      <c r="A9342" s="118" t="s">
        <v>873</v>
      </c>
      <c r="B9342" s="118" t="s">
        <v>16739</v>
      </c>
      <c r="C9342" s="118" t="b">
        <v>0</v>
      </c>
      <c r="D9342" s="118" t="e">
        <f t="shared" ca="1" si="1"/>
        <v>#NAME?</v>
      </c>
      <c r="E9342" s="118" t="s">
        <v>30847</v>
      </c>
      <c r="F9342" s="118" t="s">
        <v>30859</v>
      </c>
      <c r="G9342" s="118"/>
      <c r="H9342" s="118" t="s">
        <v>54</v>
      </c>
      <c r="I9342" s="118" t="s">
        <v>12092</v>
      </c>
      <c r="J9342" s="118" t="s">
        <v>9660</v>
      </c>
    </row>
    <row r="9343" spans="1:10" ht="12.75">
      <c r="A9343" s="118" t="s">
        <v>10777</v>
      </c>
      <c r="B9343" s="118" t="s">
        <v>30860</v>
      </c>
      <c r="C9343" s="118" t="b">
        <v>0</v>
      </c>
      <c r="D9343" s="118" t="e">
        <f t="shared" ca="1" si="1"/>
        <v>#NAME?</v>
      </c>
      <c r="E9343" s="118" t="s">
        <v>30861</v>
      </c>
      <c r="F9343" s="118" t="s">
        <v>30862</v>
      </c>
      <c r="G9343" s="118"/>
      <c r="H9343" s="118" t="s">
        <v>4276</v>
      </c>
      <c r="I9343" s="118" t="s">
        <v>7820</v>
      </c>
      <c r="J9343" s="118" t="s">
        <v>7820</v>
      </c>
    </row>
    <row r="9344" spans="1:10" ht="12.75">
      <c r="A9344" s="118" t="s">
        <v>17158</v>
      </c>
      <c r="B9344" s="118" t="s">
        <v>30863</v>
      </c>
      <c r="C9344" s="118" t="b">
        <v>0</v>
      </c>
      <c r="D9344" s="118" t="e">
        <f t="shared" ca="1" si="1"/>
        <v>#NAME?</v>
      </c>
      <c r="E9344" s="118" t="s">
        <v>30864</v>
      </c>
      <c r="F9344" s="118" t="s">
        <v>30865</v>
      </c>
      <c r="G9344" s="118"/>
      <c r="H9344" s="118" t="s">
        <v>54</v>
      </c>
      <c r="I9344" s="118" t="s">
        <v>10567</v>
      </c>
      <c r="J9344" s="118" t="s">
        <v>7622</v>
      </c>
    </row>
    <row r="9345" spans="1:10" ht="12.75">
      <c r="A9345" s="118" t="s">
        <v>30866</v>
      </c>
      <c r="B9345" s="118" t="s">
        <v>30867</v>
      </c>
      <c r="C9345" s="118" t="b">
        <v>0</v>
      </c>
      <c r="D9345" s="118" t="e">
        <f t="shared" ca="1" si="1"/>
        <v>#NAME?</v>
      </c>
      <c r="E9345" s="118" t="s">
        <v>30864</v>
      </c>
      <c r="F9345" s="118" t="s">
        <v>30868</v>
      </c>
      <c r="G9345" s="118"/>
      <c r="H9345" s="118" t="s">
        <v>54</v>
      </c>
      <c r="I9345" s="118" t="s">
        <v>10567</v>
      </c>
      <c r="J9345" s="118" t="s">
        <v>7622</v>
      </c>
    </row>
    <row r="9346" spans="1:10" ht="12.75">
      <c r="A9346" s="118" t="s">
        <v>11652</v>
      </c>
      <c r="B9346" s="118" t="s">
        <v>30163</v>
      </c>
      <c r="C9346" s="118" t="b">
        <v>0</v>
      </c>
      <c r="D9346" s="118" t="e">
        <f t="shared" ca="1" si="1"/>
        <v>#NAME?</v>
      </c>
      <c r="E9346" s="118" t="s">
        <v>30869</v>
      </c>
      <c r="F9346" s="118" t="s">
        <v>30870</v>
      </c>
      <c r="G9346" s="118"/>
      <c r="H9346" s="118" t="s">
        <v>4278</v>
      </c>
      <c r="I9346" s="118" t="s">
        <v>13125</v>
      </c>
      <c r="J9346" s="118" t="s">
        <v>7622</v>
      </c>
    </row>
    <row r="9347" spans="1:10" ht="12.75">
      <c r="A9347" s="118" t="s">
        <v>882</v>
      </c>
      <c r="B9347" s="118" t="s">
        <v>8748</v>
      </c>
      <c r="C9347" s="118" t="b">
        <v>0</v>
      </c>
      <c r="D9347" s="118" t="e">
        <f t="shared" ca="1" si="1"/>
        <v>#NAME?</v>
      </c>
      <c r="E9347" s="118" t="s">
        <v>30869</v>
      </c>
      <c r="F9347" s="118" t="s">
        <v>30871</v>
      </c>
      <c r="G9347" s="118"/>
      <c r="H9347" s="118" t="s">
        <v>54</v>
      </c>
      <c r="I9347" s="118" t="s">
        <v>13125</v>
      </c>
      <c r="J9347" s="118" t="s">
        <v>7622</v>
      </c>
    </row>
    <row r="9348" spans="1:10" ht="12.75">
      <c r="A9348" s="118" t="s">
        <v>1495</v>
      </c>
      <c r="B9348" s="118" t="s">
        <v>30872</v>
      </c>
      <c r="C9348" s="118" t="b">
        <v>0</v>
      </c>
      <c r="D9348" s="118" t="e">
        <f t="shared" ca="1" si="1"/>
        <v>#NAME?</v>
      </c>
      <c r="E9348" s="118" t="s">
        <v>30869</v>
      </c>
      <c r="F9348" s="118" t="s">
        <v>30873</v>
      </c>
      <c r="G9348" s="118"/>
      <c r="H9348" s="118" t="s">
        <v>4278</v>
      </c>
      <c r="I9348" s="118" t="s">
        <v>13125</v>
      </c>
      <c r="J9348" s="118" t="s">
        <v>7622</v>
      </c>
    </row>
    <row r="9349" spans="1:10" ht="12.75">
      <c r="A9349" s="118" t="s">
        <v>30874</v>
      </c>
      <c r="B9349" s="118" t="s">
        <v>30875</v>
      </c>
      <c r="C9349" s="118" t="b">
        <v>0</v>
      </c>
      <c r="D9349" s="118" t="e">
        <f t="shared" ca="1" si="1"/>
        <v>#NAME?</v>
      </c>
      <c r="E9349" s="118" t="s">
        <v>30876</v>
      </c>
      <c r="F9349" s="118" t="s">
        <v>30877</v>
      </c>
      <c r="G9349" s="118"/>
      <c r="H9349" s="118" t="s">
        <v>4276</v>
      </c>
      <c r="I9349" s="118" t="s">
        <v>8908</v>
      </c>
      <c r="J9349" s="118"/>
    </row>
    <row r="9350" spans="1:10" ht="12.75">
      <c r="A9350" s="118" t="s">
        <v>989</v>
      </c>
      <c r="B9350" s="118" t="s">
        <v>30878</v>
      </c>
      <c r="C9350" s="118" t="b">
        <v>0</v>
      </c>
      <c r="D9350" s="118" t="e">
        <f t="shared" ca="1" si="1"/>
        <v>#NAME?</v>
      </c>
      <c r="E9350" s="118" t="s">
        <v>30879</v>
      </c>
      <c r="F9350" s="118" t="s">
        <v>30880</v>
      </c>
      <c r="G9350" s="118"/>
      <c r="H9350" s="118" t="s">
        <v>4872</v>
      </c>
      <c r="I9350" s="118" t="s">
        <v>10184</v>
      </c>
      <c r="J9350" s="118" t="s">
        <v>10185</v>
      </c>
    </row>
    <row r="9351" spans="1:10" ht="12.75">
      <c r="A9351" s="118" t="s">
        <v>8392</v>
      </c>
      <c r="B9351" s="118" t="s">
        <v>30881</v>
      </c>
      <c r="C9351" s="118" t="b">
        <v>0</v>
      </c>
      <c r="D9351" s="118" t="e">
        <f t="shared" ca="1" si="1"/>
        <v>#NAME?</v>
      </c>
      <c r="E9351" s="118" t="s">
        <v>30879</v>
      </c>
      <c r="F9351" s="118" t="s">
        <v>30882</v>
      </c>
      <c r="G9351" s="118"/>
      <c r="H9351" s="118" t="s">
        <v>7647</v>
      </c>
      <c r="I9351" s="118" t="s">
        <v>10184</v>
      </c>
      <c r="J9351" s="118" t="s">
        <v>10185</v>
      </c>
    </row>
    <row r="9352" spans="1:10" ht="12.75">
      <c r="A9352" s="118" t="s">
        <v>21543</v>
      </c>
      <c r="B9352" s="118" t="s">
        <v>30883</v>
      </c>
      <c r="C9352" s="118" t="b">
        <v>0</v>
      </c>
      <c r="D9352" s="118" t="e">
        <f t="shared" ca="1" si="1"/>
        <v>#NAME?</v>
      </c>
      <c r="E9352" s="118" t="s">
        <v>30879</v>
      </c>
      <c r="F9352" s="118" t="s">
        <v>30884</v>
      </c>
      <c r="G9352" s="118"/>
      <c r="H9352" s="118" t="s">
        <v>5273</v>
      </c>
      <c r="I9352" s="118" t="s">
        <v>10184</v>
      </c>
      <c r="J9352" s="118" t="s">
        <v>10185</v>
      </c>
    </row>
    <row r="9353" spans="1:10" ht="12.75">
      <c r="A9353" s="118" t="s">
        <v>2674</v>
      </c>
      <c r="B9353" s="118" t="s">
        <v>30885</v>
      </c>
      <c r="C9353" s="118" t="b">
        <v>0</v>
      </c>
      <c r="D9353" s="118" t="e">
        <f t="shared" ca="1" si="1"/>
        <v>#NAME?</v>
      </c>
      <c r="E9353" s="118" t="s">
        <v>30879</v>
      </c>
      <c r="F9353" s="118" t="s">
        <v>30886</v>
      </c>
      <c r="G9353" s="118"/>
      <c r="H9353" s="118" t="s">
        <v>5607</v>
      </c>
      <c r="I9353" s="118" t="s">
        <v>10184</v>
      </c>
      <c r="J9353" s="118" t="s">
        <v>10185</v>
      </c>
    </row>
    <row r="9354" spans="1:10" ht="12.75">
      <c r="A9354" s="118" t="s">
        <v>14691</v>
      </c>
      <c r="B9354" s="118" t="s">
        <v>2641</v>
      </c>
      <c r="C9354" s="118" t="b">
        <v>0</v>
      </c>
      <c r="D9354" s="118" t="e">
        <f t="shared" ca="1" si="1"/>
        <v>#NAME?</v>
      </c>
      <c r="E9354" s="118" t="s">
        <v>30879</v>
      </c>
      <c r="F9354" s="118" t="s">
        <v>30887</v>
      </c>
      <c r="G9354" s="118"/>
      <c r="H9354" s="118" t="s">
        <v>5273</v>
      </c>
      <c r="I9354" s="118" t="s">
        <v>10184</v>
      </c>
      <c r="J9354" s="118" t="s">
        <v>10185</v>
      </c>
    </row>
    <row r="9355" spans="1:10" ht="12.75">
      <c r="A9355" s="118" t="s">
        <v>10275</v>
      </c>
      <c r="B9355" s="118" t="s">
        <v>30888</v>
      </c>
      <c r="C9355" s="118" t="b">
        <v>0</v>
      </c>
      <c r="D9355" s="118" t="e">
        <f t="shared" ca="1" si="1"/>
        <v>#NAME?</v>
      </c>
      <c r="E9355" s="118" t="s">
        <v>30879</v>
      </c>
      <c r="F9355" s="118" t="s">
        <v>30889</v>
      </c>
      <c r="G9355" s="118"/>
      <c r="H9355" s="118" t="s">
        <v>4276</v>
      </c>
      <c r="I9355" s="118" t="s">
        <v>10184</v>
      </c>
      <c r="J9355" s="118" t="s">
        <v>10185</v>
      </c>
    </row>
    <row r="9356" spans="1:10" ht="12.75">
      <c r="A9356" s="118" t="s">
        <v>798</v>
      </c>
      <c r="B9356" s="118" t="s">
        <v>2663</v>
      </c>
      <c r="C9356" s="118" t="b">
        <v>0</v>
      </c>
      <c r="D9356" s="118" t="e">
        <f t="shared" ca="1" si="1"/>
        <v>#NAME?</v>
      </c>
      <c r="E9356" s="118" t="s">
        <v>30879</v>
      </c>
      <c r="F9356" s="118" t="s">
        <v>30890</v>
      </c>
      <c r="G9356" s="118"/>
      <c r="H9356" s="118" t="s">
        <v>4276</v>
      </c>
      <c r="I9356" s="118" t="s">
        <v>10184</v>
      </c>
      <c r="J9356" s="118" t="s">
        <v>10185</v>
      </c>
    </row>
    <row r="9357" spans="1:10" ht="12.75">
      <c r="A9357" s="118" t="s">
        <v>798</v>
      </c>
      <c r="B9357" s="118" t="s">
        <v>30891</v>
      </c>
      <c r="C9357" s="118" t="b">
        <v>0</v>
      </c>
      <c r="D9357" s="118" t="e">
        <f t="shared" ca="1" si="1"/>
        <v>#NAME?</v>
      </c>
      <c r="E9357" s="118" t="s">
        <v>30879</v>
      </c>
      <c r="F9357" s="118" t="s">
        <v>30892</v>
      </c>
      <c r="G9357" s="118"/>
      <c r="H9357" s="118" t="s">
        <v>4276</v>
      </c>
      <c r="I9357" s="118" t="s">
        <v>10184</v>
      </c>
      <c r="J9357" s="118" t="s">
        <v>10185</v>
      </c>
    </row>
    <row r="9358" spans="1:10" ht="12.75">
      <c r="A9358" s="118" t="s">
        <v>882</v>
      </c>
      <c r="B9358" s="118" t="s">
        <v>30893</v>
      </c>
      <c r="C9358" s="118" t="b">
        <v>0</v>
      </c>
      <c r="D9358" s="118" t="e">
        <f t="shared" ca="1" si="1"/>
        <v>#NAME?</v>
      </c>
      <c r="E9358" s="118" t="s">
        <v>30879</v>
      </c>
      <c r="F9358" s="118" t="s">
        <v>30894</v>
      </c>
      <c r="G9358" s="118"/>
      <c r="H9358" s="118" t="s">
        <v>4278</v>
      </c>
      <c r="I9358" s="118" t="s">
        <v>10184</v>
      </c>
      <c r="J9358" s="118" t="s">
        <v>10185</v>
      </c>
    </row>
    <row r="9359" spans="1:10" ht="12.75">
      <c r="A9359" s="118" t="s">
        <v>2057</v>
      </c>
      <c r="B9359" s="118" t="s">
        <v>30895</v>
      </c>
      <c r="C9359" s="118" t="b">
        <v>0</v>
      </c>
      <c r="D9359" s="118" t="e">
        <f t="shared" ca="1" si="1"/>
        <v>#NAME?</v>
      </c>
      <c r="E9359" s="118" t="s">
        <v>30879</v>
      </c>
      <c r="F9359" s="118" t="s">
        <v>30896</v>
      </c>
      <c r="G9359" s="118"/>
      <c r="H9359" s="118" t="s">
        <v>4485</v>
      </c>
      <c r="I9359" s="118" t="s">
        <v>10184</v>
      </c>
      <c r="J9359" s="118" t="s">
        <v>10185</v>
      </c>
    </row>
    <row r="9360" spans="1:10" ht="12.75">
      <c r="A9360" s="118" t="s">
        <v>18077</v>
      </c>
      <c r="B9360" s="118" t="s">
        <v>30897</v>
      </c>
      <c r="C9360" s="118" t="b">
        <v>0</v>
      </c>
      <c r="D9360" s="118" t="e">
        <f t="shared" ca="1" si="1"/>
        <v>#NAME?</v>
      </c>
      <c r="E9360" s="118" t="s">
        <v>30879</v>
      </c>
      <c r="F9360" s="118" t="s">
        <v>30898</v>
      </c>
      <c r="G9360" s="118"/>
      <c r="H9360" s="118" t="s">
        <v>5607</v>
      </c>
      <c r="I9360" s="118" t="s">
        <v>10184</v>
      </c>
      <c r="J9360" s="118" t="s">
        <v>10185</v>
      </c>
    </row>
    <row r="9361" spans="1:10" ht="12.75">
      <c r="A9361" s="118" t="s">
        <v>8358</v>
      </c>
      <c r="B9361" s="118" t="s">
        <v>11179</v>
      </c>
      <c r="C9361" s="118" t="b">
        <v>0</v>
      </c>
      <c r="D9361" s="118" t="e">
        <f t="shared" ca="1" si="1"/>
        <v>#NAME?</v>
      </c>
      <c r="E9361" s="118" t="s">
        <v>30879</v>
      </c>
      <c r="F9361" s="118" t="s">
        <v>30899</v>
      </c>
      <c r="G9361" s="118"/>
      <c r="H9361" s="118" t="s">
        <v>4872</v>
      </c>
      <c r="I9361" s="118" t="s">
        <v>10184</v>
      </c>
      <c r="J9361" s="118" t="s">
        <v>10185</v>
      </c>
    </row>
    <row r="9362" spans="1:10" ht="12.75">
      <c r="A9362" s="118" t="s">
        <v>30900</v>
      </c>
      <c r="B9362" s="118" t="s">
        <v>836</v>
      </c>
      <c r="C9362" s="118" t="b">
        <v>0</v>
      </c>
      <c r="D9362" s="118" t="e">
        <f t="shared" ca="1" si="1"/>
        <v>#NAME?</v>
      </c>
      <c r="E9362" s="118" t="s">
        <v>30879</v>
      </c>
      <c r="F9362" s="118" t="s">
        <v>30901</v>
      </c>
      <c r="G9362" s="118"/>
      <c r="H9362" s="118" t="s">
        <v>5273</v>
      </c>
      <c r="I9362" s="118" t="s">
        <v>10184</v>
      </c>
      <c r="J9362" s="118" t="s">
        <v>10185</v>
      </c>
    </row>
    <row r="9363" spans="1:10" ht="12.75">
      <c r="A9363" s="118" t="s">
        <v>8556</v>
      </c>
      <c r="B9363" s="118" t="s">
        <v>12117</v>
      </c>
      <c r="C9363" s="118" t="b">
        <v>0</v>
      </c>
      <c r="D9363" s="118" t="e">
        <f t="shared" ca="1" si="1"/>
        <v>#NAME?</v>
      </c>
      <c r="E9363" s="118" t="s">
        <v>30902</v>
      </c>
      <c r="F9363" s="118" t="s">
        <v>30903</v>
      </c>
      <c r="G9363" s="118"/>
      <c r="H9363" s="118" t="s">
        <v>5302</v>
      </c>
      <c r="I9363" s="118" t="s">
        <v>30904</v>
      </c>
      <c r="J9363" s="118" t="s">
        <v>7622</v>
      </c>
    </row>
    <row r="9364" spans="1:10" ht="12.75">
      <c r="A9364" s="118" t="s">
        <v>1302</v>
      </c>
      <c r="B9364" s="118" t="s">
        <v>30905</v>
      </c>
      <c r="C9364" s="118" t="b">
        <v>0</v>
      </c>
      <c r="D9364" s="118" t="e">
        <f t="shared" ca="1" si="1"/>
        <v>#NAME?</v>
      </c>
      <c r="E9364" s="118" t="s">
        <v>30906</v>
      </c>
      <c r="F9364" s="118" t="s">
        <v>30907</v>
      </c>
      <c r="G9364" s="118"/>
      <c r="H9364" s="118" t="s">
        <v>4276</v>
      </c>
      <c r="I9364" s="118" t="s">
        <v>8756</v>
      </c>
      <c r="J9364" s="118" t="s">
        <v>8756</v>
      </c>
    </row>
    <row r="9365" spans="1:10" ht="12.75">
      <c r="A9365" s="118" t="s">
        <v>8920</v>
      </c>
      <c r="B9365" s="118" t="s">
        <v>30908</v>
      </c>
      <c r="C9365" s="118" t="b">
        <v>0</v>
      </c>
      <c r="D9365" s="118" t="e">
        <f t="shared" ca="1" si="1"/>
        <v>#NAME?</v>
      </c>
      <c r="E9365" s="118" t="s">
        <v>30906</v>
      </c>
      <c r="F9365" s="118" t="s">
        <v>30909</v>
      </c>
      <c r="G9365" s="118"/>
      <c r="H9365" s="118" t="s">
        <v>4276</v>
      </c>
      <c r="I9365" s="127" t="s">
        <v>7850</v>
      </c>
      <c r="J9365" s="118"/>
    </row>
    <row r="9366" spans="1:10" ht="12.75">
      <c r="A9366" s="118" t="s">
        <v>11869</v>
      </c>
      <c r="B9366" s="118" t="s">
        <v>30910</v>
      </c>
      <c r="C9366" s="118" t="b">
        <v>0</v>
      </c>
      <c r="D9366" s="118" t="e">
        <f t="shared" ca="1" si="1"/>
        <v>#NAME?</v>
      </c>
      <c r="E9366" s="118" t="s">
        <v>30906</v>
      </c>
      <c r="F9366" s="118" t="s">
        <v>30911</v>
      </c>
      <c r="G9366" s="118"/>
      <c r="H9366" s="118" t="s">
        <v>4278</v>
      </c>
      <c r="I9366" s="118" t="s">
        <v>7820</v>
      </c>
      <c r="J9366" s="118" t="s">
        <v>7820</v>
      </c>
    </row>
    <row r="9367" spans="1:10" ht="12.75">
      <c r="A9367" s="118" t="s">
        <v>2671</v>
      </c>
      <c r="B9367" s="118" t="s">
        <v>30912</v>
      </c>
      <c r="C9367" s="118" t="b">
        <v>0</v>
      </c>
      <c r="D9367" s="118" t="e">
        <f t="shared" ca="1" si="1"/>
        <v>#NAME?</v>
      </c>
      <c r="E9367" s="118" t="s">
        <v>30906</v>
      </c>
      <c r="F9367" s="118" t="s">
        <v>30913</v>
      </c>
      <c r="G9367" s="118"/>
      <c r="H9367" s="118" t="s">
        <v>4276</v>
      </c>
      <c r="I9367" s="118" t="s">
        <v>7820</v>
      </c>
      <c r="J9367" s="118" t="s">
        <v>7820</v>
      </c>
    </row>
    <row r="9368" spans="1:10" ht="12.75">
      <c r="A9368" s="118" t="s">
        <v>1363</v>
      </c>
      <c r="B9368" s="118" t="s">
        <v>30914</v>
      </c>
      <c r="C9368" s="118" t="b">
        <v>0</v>
      </c>
      <c r="D9368" s="118" t="e">
        <f t="shared" ca="1" si="1"/>
        <v>#NAME?</v>
      </c>
      <c r="E9368" s="118" t="s">
        <v>30915</v>
      </c>
      <c r="F9368" s="118" t="s">
        <v>30916</v>
      </c>
      <c r="G9368" s="118"/>
      <c r="H9368" s="118" t="s">
        <v>4872</v>
      </c>
      <c r="I9368" s="118" t="s">
        <v>10351</v>
      </c>
      <c r="J9368" s="118" t="s">
        <v>7622</v>
      </c>
    </row>
    <row r="9369" spans="1:10" ht="12.75">
      <c r="A9369" s="118" t="s">
        <v>2377</v>
      </c>
      <c r="B9369" s="118" t="s">
        <v>15247</v>
      </c>
      <c r="C9369" s="118" t="b">
        <v>0</v>
      </c>
      <c r="D9369" s="118" t="e">
        <f t="shared" ca="1" si="1"/>
        <v>#NAME?</v>
      </c>
      <c r="E9369" s="118" t="s">
        <v>30915</v>
      </c>
      <c r="F9369" s="118" t="s">
        <v>30917</v>
      </c>
      <c r="G9369" s="118"/>
      <c r="H9369" s="118" t="s">
        <v>4831</v>
      </c>
      <c r="I9369" s="118" t="s">
        <v>7820</v>
      </c>
      <c r="J9369" s="118" t="s">
        <v>7820</v>
      </c>
    </row>
    <row r="9370" spans="1:10" ht="12.75">
      <c r="A9370" s="118" t="s">
        <v>17752</v>
      </c>
      <c r="B9370" s="118" t="s">
        <v>10073</v>
      </c>
      <c r="C9370" s="118" t="b">
        <v>0</v>
      </c>
      <c r="D9370" s="118" t="e">
        <f t="shared" ca="1" si="1"/>
        <v>#NAME?</v>
      </c>
      <c r="E9370" s="118" t="s">
        <v>30915</v>
      </c>
      <c r="F9370" s="118" t="s">
        <v>30918</v>
      </c>
      <c r="G9370" s="118"/>
      <c r="H9370" s="118" t="s">
        <v>54</v>
      </c>
      <c r="I9370" s="118" t="s">
        <v>10351</v>
      </c>
      <c r="J9370" s="118" t="s">
        <v>7622</v>
      </c>
    </row>
    <row r="9371" spans="1:10" ht="12.75">
      <c r="A9371" s="118" t="s">
        <v>14037</v>
      </c>
      <c r="B9371" s="118" t="s">
        <v>10631</v>
      </c>
      <c r="C9371" s="118" t="b">
        <v>0</v>
      </c>
      <c r="D9371" s="118" t="e">
        <f t="shared" ca="1" si="1"/>
        <v>#NAME?</v>
      </c>
      <c r="E9371" s="118" t="s">
        <v>30915</v>
      </c>
      <c r="F9371" s="118" t="s">
        <v>30919</v>
      </c>
      <c r="G9371" s="118"/>
      <c r="H9371" s="118" t="s">
        <v>4485</v>
      </c>
      <c r="I9371" s="118" t="s">
        <v>7820</v>
      </c>
      <c r="J9371" s="118" t="s">
        <v>7820</v>
      </c>
    </row>
    <row r="9372" spans="1:10" ht="12.75">
      <c r="A9372" s="118" t="s">
        <v>882</v>
      </c>
      <c r="B9372" s="118" t="s">
        <v>30920</v>
      </c>
      <c r="C9372" s="118" t="b">
        <v>0</v>
      </c>
      <c r="D9372" s="118" t="e">
        <f t="shared" ca="1" si="1"/>
        <v>#NAME?</v>
      </c>
      <c r="E9372" s="118" t="s">
        <v>30915</v>
      </c>
      <c r="F9372" s="118" t="s">
        <v>30921</v>
      </c>
      <c r="G9372" s="118"/>
      <c r="H9372" s="118" t="s">
        <v>4485</v>
      </c>
      <c r="I9372" s="118" t="s">
        <v>7820</v>
      </c>
      <c r="J9372" s="118" t="s">
        <v>7820</v>
      </c>
    </row>
    <row r="9373" spans="1:10" ht="12.75">
      <c r="A9373" s="118" t="s">
        <v>14365</v>
      </c>
      <c r="B9373" s="118" t="s">
        <v>30922</v>
      </c>
      <c r="C9373" s="118" t="b">
        <v>0</v>
      </c>
      <c r="D9373" s="118" t="e">
        <f t="shared" ca="1" si="1"/>
        <v>#NAME?</v>
      </c>
      <c r="E9373" s="118" t="s">
        <v>30915</v>
      </c>
      <c r="F9373" s="118" t="s">
        <v>30923</v>
      </c>
      <c r="G9373" s="118"/>
      <c r="H9373" s="118" t="s">
        <v>4278</v>
      </c>
      <c r="I9373" s="118" t="s">
        <v>7820</v>
      </c>
      <c r="J9373" s="118" t="s">
        <v>7820</v>
      </c>
    </row>
    <row r="9374" spans="1:10" ht="12.75">
      <c r="A9374" s="118" t="s">
        <v>1069</v>
      </c>
      <c r="B9374" s="118" t="s">
        <v>23263</v>
      </c>
      <c r="C9374" s="118" t="b">
        <v>0</v>
      </c>
      <c r="D9374" s="118" t="e">
        <f t="shared" ca="1" si="1"/>
        <v>#NAME?</v>
      </c>
      <c r="E9374" s="118" t="s">
        <v>30915</v>
      </c>
      <c r="F9374" s="118" t="s">
        <v>30924</v>
      </c>
      <c r="G9374" s="118"/>
      <c r="H9374" s="118" t="s">
        <v>4831</v>
      </c>
      <c r="I9374" s="118" t="s">
        <v>7820</v>
      </c>
      <c r="J9374" s="118" t="s">
        <v>7820</v>
      </c>
    </row>
    <row r="9375" spans="1:10" ht="12.75">
      <c r="A9375" s="118" t="s">
        <v>10968</v>
      </c>
      <c r="B9375" s="118" t="s">
        <v>1005</v>
      </c>
      <c r="C9375" s="118" t="b">
        <v>0</v>
      </c>
      <c r="D9375" s="118" t="e">
        <f t="shared" ca="1" si="1"/>
        <v>#NAME?</v>
      </c>
      <c r="E9375" s="118" t="s">
        <v>30915</v>
      </c>
      <c r="F9375" s="118" t="s">
        <v>30925</v>
      </c>
      <c r="G9375" s="118"/>
      <c r="H9375" s="118" t="s">
        <v>4278</v>
      </c>
      <c r="I9375" s="118" t="s">
        <v>7820</v>
      </c>
      <c r="J9375" s="118" t="s">
        <v>7820</v>
      </c>
    </row>
    <row r="9376" spans="1:10" ht="12.75">
      <c r="A9376" s="118" t="s">
        <v>8667</v>
      </c>
      <c r="B9376" s="118" t="s">
        <v>30926</v>
      </c>
      <c r="C9376" s="118" t="b">
        <v>0</v>
      </c>
      <c r="D9376" s="118" t="e">
        <f t="shared" ca="1" si="1"/>
        <v>#NAME?</v>
      </c>
      <c r="E9376" s="118" t="s">
        <v>30927</v>
      </c>
      <c r="F9376" s="118" t="s">
        <v>30928</v>
      </c>
      <c r="G9376" s="118"/>
      <c r="H9376" s="118" t="s">
        <v>30929</v>
      </c>
      <c r="I9376" s="118" t="s">
        <v>8536</v>
      </c>
      <c r="J9376" s="127" t="s">
        <v>8537</v>
      </c>
    </row>
    <row r="9377" spans="1:10" ht="12.75">
      <c r="A9377" s="118" t="s">
        <v>8748</v>
      </c>
      <c r="B9377" s="118" t="s">
        <v>30930</v>
      </c>
      <c r="C9377" s="118" t="b">
        <v>0</v>
      </c>
      <c r="D9377" s="118" t="e">
        <f t="shared" ca="1" si="1"/>
        <v>#NAME?</v>
      </c>
      <c r="E9377" s="118" t="s">
        <v>30927</v>
      </c>
      <c r="F9377" s="118" t="s">
        <v>30931</v>
      </c>
      <c r="G9377" s="118"/>
      <c r="H9377" s="118" t="s">
        <v>5961</v>
      </c>
      <c r="I9377" s="118" t="s">
        <v>8536</v>
      </c>
      <c r="J9377" s="127" t="s">
        <v>8537</v>
      </c>
    </row>
    <row r="9378" spans="1:10" ht="12.75">
      <c r="A9378" s="118" t="s">
        <v>2674</v>
      </c>
      <c r="B9378" s="118" t="s">
        <v>16997</v>
      </c>
      <c r="C9378" s="118" t="b">
        <v>0</v>
      </c>
      <c r="D9378" s="118" t="e">
        <f t="shared" ca="1" si="1"/>
        <v>#NAME?</v>
      </c>
      <c r="E9378" s="118" t="s">
        <v>30927</v>
      </c>
      <c r="F9378" s="118" t="s">
        <v>30932</v>
      </c>
      <c r="G9378" s="118"/>
      <c r="H9378" s="118" t="s">
        <v>54</v>
      </c>
      <c r="I9378" s="118" t="s">
        <v>8536</v>
      </c>
      <c r="J9378" s="127" t="s">
        <v>8537</v>
      </c>
    </row>
    <row r="9379" spans="1:10" ht="12.75">
      <c r="A9379" s="118" t="s">
        <v>1749</v>
      </c>
      <c r="B9379" s="118" t="s">
        <v>30933</v>
      </c>
      <c r="C9379" s="118" t="b">
        <v>0</v>
      </c>
      <c r="D9379" s="118" t="e">
        <f t="shared" ca="1" si="1"/>
        <v>#NAME?</v>
      </c>
      <c r="E9379" s="118" t="s">
        <v>30927</v>
      </c>
      <c r="F9379" s="118" t="s">
        <v>30934</v>
      </c>
      <c r="G9379" s="118"/>
      <c r="H9379" s="118" t="s">
        <v>7767</v>
      </c>
      <c r="I9379" s="118" t="s">
        <v>8536</v>
      </c>
      <c r="J9379" s="127" t="s">
        <v>8537</v>
      </c>
    </row>
    <row r="9380" spans="1:10" ht="12.75">
      <c r="A9380" s="118" t="s">
        <v>13279</v>
      </c>
      <c r="B9380" s="118" t="s">
        <v>30935</v>
      </c>
      <c r="C9380" s="118" t="b">
        <v>0</v>
      </c>
      <c r="D9380" s="118" t="e">
        <f t="shared" ca="1" si="1"/>
        <v>#NAME?</v>
      </c>
      <c r="E9380" s="118" t="s">
        <v>30936</v>
      </c>
      <c r="F9380" s="118" t="s">
        <v>30937</v>
      </c>
      <c r="G9380" s="118"/>
      <c r="H9380" s="118" t="s">
        <v>8656</v>
      </c>
      <c r="I9380" s="118" t="s">
        <v>10184</v>
      </c>
      <c r="J9380" s="118" t="s">
        <v>10185</v>
      </c>
    </row>
    <row r="9381" spans="1:10" ht="12.75">
      <c r="A9381" s="118" t="s">
        <v>1666</v>
      </c>
      <c r="B9381" s="118" t="s">
        <v>30938</v>
      </c>
      <c r="C9381" s="118" t="b">
        <v>0</v>
      </c>
      <c r="D9381" s="118" t="e">
        <f t="shared" ca="1" si="1"/>
        <v>#NAME?</v>
      </c>
      <c r="E9381" s="118" t="s">
        <v>30936</v>
      </c>
      <c r="F9381" s="118" t="s">
        <v>30939</v>
      </c>
      <c r="G9381" s="118"/>
      <c r="H9381" s="118" t="s">
        <v>4276</v>
      </c>
      <c r="I9381" s="118" t="s">
        <v>10184</v>
      </c>
      <c r="J9381" s="118" t="s">
        <v>10185</v>
      </c>
    </row>
    <row r="9382" spans="1:10" ht="12.75">
      <c r="A9382" s="118" t="s">
        <v>24060</v>
      </c>
      <c r="B9382" s="118" t="s">
        <v>30940</v>
      </c>
      <c r="C9382" s="118" t="b">
        <v>0</v>
      </c>
      <c r="D9382" s="118" t="e">
        <f t="shared" ca="1" si="1"/>
        <v>#NAME?</v>
      </c>
      <c r="E9382" s="118" t="s">
        <v>30936</v>
      </c>
      <c r="F9382" s="118" t="s">
        <v>30941</v>
      </c>
      <c r="G9382" s="118"/>
      <c r="H9382" s="118" t="s">
        <v>8656</v>
      </c>
      <c r="I9382" s="118" t="s">
        <v>10184</v>
      </c>
      <c r="J9382" s="118" t="s">
        <v>10185</v>
      </c>
    </row>
    <row r="9383" spans="1:10" ht="12.75">
      <c r="A9383" s="118" t="s">
        <v>12041</v>
      </c>
      <c r="B9383" s="118" t="s">
        <v>2646</v>
      </c>
      <c r="C9383" s="118" t="b">
        <v>0</v>
      </c>
      <c r="D9383" s="118" t="e">
        <f t="shared" ca="1" si="1"/>
        <v>#NAME?</v>
      </c>
      <c r="E9383" s="118" t="s">
        <v>30936</v>
      </c>
      <c r="F9383" s="118" t="s">
        <v>30942</v>
      </c>
      <c r="G9383" s="118"/>
      <c r="H9383" s="118" t="s">
        <v>7754</v>
      </c>
      <c r="I9383" s="118" t="s">
        <v>10184</v>
      </c>
      <c r="J9383" s="118" t="s">
        <v>10185</v>
      </c>
    </row>
    <row r="9384" spans="1:10" ht="12.75">
      <c r="A9384" s="118" t="s">
        <v>2377</v>
      </c>
      <c r="B9384" s="118" t="s">
        <v>30943</v>
      </c>
      <c r="C9384" s="118" t="b">
        <v>0</v>
      </c>
      <c r="D9384" s="118" t="e">
        <f t="shared" ca="1" si="1"/>
        <v>#NAME?</v>
      </c>
      <c r="E9384" s="118" t="s">
        <v>30936</v>
      </c>
      <c r="F9384" s="118" t="s">
        <v>30944</v>
      </c>
      <c r="G9384" s="118"/>
      <c r="H9384" s="118" t="s">
        <v>4276</v>
      </c>
      <c r="I9384" s="118" t="s">
        <v>7820</v>
      </c>
      <c r="J9384" s="118" t="s">
        <v>7820</v>
      </c>
    </row>
    <row r="9385" spans="1:10" ht="12.75">
      <c r="A9385" s="118" t="s">
        <v>14743</v>
      </c>
      <c r="B9385" s="118" t="s">
        <v>30945</v>
      </c>
      <c r="C9385" s="118" t="b">
        <v>0</v>
      </c>
      <c r="D9385" s="118" t="e">
        <f t="shared" ca="1" si="1"/>
        <v>#NAME?</v>
      </c>
      <c r="E9385" s="118" t="s">
        <v>30936</v>
      </c>
      <c r="F9385" s="118" t="s">
        <v>30946</v>
      </c>
      <c r="G9385" s="118"/>
      <c r="H9385" s="118" t="s">
        <v>4276</v>
      </c>
      <c r="I9385" s="118" t="s">
        <v>10184</v>
      </c>
      <c r="J9385" s="118" t="s">
        <v>10185</v>
      </c>
    </row>
    <row r="9386" spans="1:10" ht="12.75">
      <c r="A9386" s="118" t="s">
        <v>1069</v>
      </c>
      <c r="B9386" s="118" t="s">
        <v>30947</v>
      </c>
      <c r="C9386" s="118" t="b">
        <v>0</v>
      </c>
      <c r="D9386" s="118" t="e">
        <f t="shared" ca="1" si="1"/>
        <v>#NAME?</v>
      </c>
      <c r="E9386" s="118" t="s">
        <v>30936</v>
      </c>
      <c r="F9386" s="118" t="s">
        <v>30948</v>
      </c>
      <c r="G9386" s="118"/>
      <c r="H9386" s="118" t="s">
        <v>8656</v>
      </c>
      <c r="I9386" s="118" t="s">
        <v>7820</v>
      </c>
      <c r="J9386" s="118" t="s">
        <v>7820</v>
      </c>
    </row>
    <row r="9387" spans="1:10" ht="12.75">
      <c r="A9387" s="118" t="s">
        <v>944</v>
      </c>
      <c r="B9387" s="118" t="s">
        <v>30949</v>
      </c>
      <c r="C9387" s="118" t="b">
        <v>0</v>
      </c>
      <c r="D9387" s="118" t="e">
        <f t="shared" ca="1" si="1"/>
        <v>#NAME?</v>
      </c>
      <c r="E9387" s="118" t="s">
        <v>30936</v>
      </c>
      <c r="F9387" s="118" t="s">
        <v>30950</v>
      </c>
      <c r="G9387" s="118"/>
      <c r="H9387" s="118" t="s">
        <v>8656</v>
      </c>
      <c r="I9387" s="118" t="s">
        <v>10184</v>
      </c>
      <c r="J9387" s="118" t="s">
        <v>10185</v>
      </c>
    </row>
    <row r="9388" spans="1:10" ht="12.75">
      <c r="A9388" s="118" t="s">
        <v>30951</v>
      </c>
      <c r="B9388" s="118" t="s">
        <v>30952</v>
      </c>
      <c r="C9388" s="118" t="b">
        <v>0</v>
      </c>
      <c r="D9388" s="118" t="e">
        <f t="shared" ca="1" si="1"/>
        <v>#NAME?</v>
      </c>
      <c r="E9388" s="118" t="s">
        <v>30936</v>
      </c>
      <c r="F9388" s="118" t="s">
        <v>30953</v>
      </c>
      <c r="G9388" s="118"/>
      <c r="H9388" s="118" t="s">
        <v>4276</v>
      </c>
      <c r="I9388" s="118" t="s">
        <v>10184</v>
      </c>
      <c r="J9388" s="118" t="s">
        <v>10185</v>
      </c>
    </row>
    <row r="9389" spans="1:10" ht="12.75">
      <c r="A9389" s="118" t="s">
        <v>10968</v>
      </c>
      <c r="B9389" s="118" t="s">
        <v>10541</v>
      </c>
      <c r="C9389" s="118" t="b">
        <v>0</v>
      </c>
      <c r="D9389" s="118" t="e">
        <f t="shared" ca="1" si="1"/>
        <v>#NAME?</v>
      </c>
      <c r="E9389" s="118" t="s">
        <v>30936</v>
      </c>
      <c r="F9389" s="118" t="s">
        <v>30954</v>
      </c>
      <c r="G9389" s="118"/>
      <c r="H9389" s="118" t="s">
        <v>4276</v>
      </c>
      <c r="I9389" s="118" t="s">
        <v>7642</v>
      </c>
      <c r="J9389" s="118"/>
    </row>
    <row r="9390" spans="1:10" ht="12.75">
      <c r="A9390" s="118" t="s">
        <v>30955</v>
      </c>
      <c r="B9390" s="118" t="s">
        <v>30956</v>
      </c>
      <c r="C9390" s="118" t="b">
        <v>0</v>
      </c>
      <c r="D9390" s="118" t="e">
        <f t="shared" ca="1" si="1"/>
        <v>#NAME?</v>
      </c>
      <c r="E9390" s="118" t="s">
        <v>30957</v>
      </c>
      <c r="F9390" s="118" t="s">
        <v>30958</v>
      </c>
      <c r="G9390" s="118"/>
      <c r="H9390" s="118" t="s">
        <v>25024</v>
      </c>
      <c r="I9390" s="118" t="s">
        <v>8136</v>
      </c>
      <c r="J9390" s="118" t="s">
        <v>7622</v>
      </c>
    </row>
    <row r="9391" spans="1:10" ht="12.75">
      <c r="A9391" s="118" t="s">
        <v>1591</v>
      </c>
      <c r="B9391" s="118" t="s">
        <v>2057</v>
      </c>
      <c r="C9391" s="118" t="b">
        <v>0</v>
      </c>
      <c r="D9391" s="118" t="e">
        <f t="shared" ca="1" si="1"/>
        <v>#NAME?</v>
      </c>
      <c r="E9391" s="118" t="s">
        <v>30957</v>
      </c>
      <c r="F9391" s="118" t="s">
        <v>30959</v>
      </c>
      <c r="G9391" s="118"/>
      <c r="H9391" s="118" t="s">
        <v>54</v>
      </c>
      <c r="I9391" s="118" t="s">
        <v>8136</v>
      </c>
      <c r="J9391" s="118" t="s">
        <v>7622</v>
      </c>
    </row>
    <row r="9392" spans="1:10" ht="12.75">
      <c r="A9392" s="118" t="s">
        <v>9772</v>
      </c>
      <c r="B9392" s="118" t="s">
        <v>20187</v>
      </c>
      <c r="C9392" s="118" t="b">
        <v>0</v>
      </c>
      <c r="D9392" s="118" t="e">
        <f t="shared" ca="1" si="1"/>
        <v>#NAME?</v>
      </c>
      <c r="E9392" s="118" t="s">
        <v>30957</v>
      </c>
      <c r="F9392" s="118" t="s">
        <v>30960</v>
      </c>
      <c r="G9392" s="118"/>
      <c r="H9392" s="118" t="s">
        <v>8144</v>
      </c>
      <c r="I9392" s="118" t="s">
        <v>8136</v>
      </c>
      <c r="J9392" s="118" t="s">
        <v>7622</v>
      </c>
    </row>
    <row r="9393" spans="1:10" ht="12.75">
      <c r="A9393" s="118" t="s">
        <v>8460</v>
      </c>
      <c r="B9393" s="118" t="s">
        <v>30961</v>
      </c>
      <c r="C9393" s="118" t="b">
        <v>0</v>
      </c>
      <c r="D9393" s="118" t="e">
        <f t="shared" ca="1" si="1"/>
        <v>#NAME?</v>
      </c>
      <c r="E9393" s="118" t="s">
        <v>30957</v>
      </c>
      <c r="F9393" s="118" t="s">
        <v>30962</v>
      </c>
      <c r="G9393" s="118"/>
      <c r="H9393" s="118" t="s">
        <v>54</v>
      </c>
      <c r="I9393" s="118" t="s">
        <v>8136</v>
      </c>
      <c r="J9393" s="118" t="s">
        <v>7622</v>
      </c>
    </row>
    <row r="9394" spans="1:10" ht="12.75">
      <c r="A9394" s="118" t="s">
        <v>30963</v>
      </c>
      <c r="B9394" s="118" t="s">
        <v>7974</v>
      </c>
      <c r="C9394" s="118" t="b">
        <v>0</v>
      </c>
      <c r="D9394" s="118" t="e">
        <f t="shared" ca="1" si="1"/>
        <v>#NAME?</v>
      </c>
      <c r="E9394" s="118" t="s">
        <v>30957</v>
      </c>
      <c r="F9394" s="118" t="s">
        <v>30964</v>
      </c>
      <c r="G9394" s="118"/>
      <c r="H9394" s="118" t="s">
        <v>54</v>
      </c>
      <c r="I9394" s="118" t="s">
        <v>8136</v>
      </c>
      <c r="J9394" s="118" t="s">
        <v>7622</v>
      </c>
    </row>
    <row r="9395" spans="1:10" ht="12.75">
      <c r="A9395" s="118" t="s">
        <v>2680</v>
      </c>
      <c r="B9395" s="118" t="s">
        <v>30965</v>
      </c>
      <c r="C9395" s="118" t="b">
        <v>0</v>
      </c>
      <c r="D9395" s="118" t="e">
        <f t="shared" ca="1" si="1"/>
        <v>#NAME?</v>
      </c>
      <c r="E9395" s="118" t="s">
        <v>30957</v>
      </c>
      <c r="F9395" s="118" t="s">
        <v>30966</v>
      </c>
      <c r="G9395" s="118"/>
      <c r="H9395" s="118" t="s">
        <v>54</v>
      </c>
      <c r="I9395" s="118" t="s">
        <v>8136</v>
      </c>
      <c r="J9395" s="118" t="s">
        <v>7622</v>
      </c>
    </row>
    <row r="9396" spans="1:10" ht="12.75">
      <c r="A9396" s="118" t="s">
        <v>1591</v>
      </c>
      <c r="B9396" s="118" t="s">
        <v>11179</v>
      </c>
      <c r="C9396" s="118" t="b">
        <v>0</v>
      </c>
      <c r="D9396" s="118" t="e">
        <f t="shared" ca="1" si="1"/>
        <v>#NAME?</v>
      </c>
      <c r="E9396" s="118" t="s">
        <v>30967</v>
      </c>
      <c r="F9396" s="118" t="s">
        <v>30968</v>
      </c>
      <c r="G9396" s="118"/>
      <c r="H9396" s="118" t="s">
        <v>10534</v>
      </c>
      <c r="I9396" s="118" t="s">
        <v>10184</v>
      </c>
      <c r="J9396" s="118" t="s">
        <v>10185</v>
      </c>
    </row>
    <row r="9397" spans="1:10" ht="12.75">
      <c r="A9397" s="118" t="s">
        <v>910</v>
      </c>
      <c r="B9397" s="118" t="s">
        <v>10206</v>
      </c>
      <c r="C9397" s="118" t="b">
        <v>0</v>
      </c>
      <c r="D9397" s="118" t="e">
        <f t="shared" ca="1" si="1"/>
        <v>#NAME?</v>
      </c>
      <c r="E9397" s="118" t="s">
        <v>30969</v>
      </c>
      <c r="F9397" s="118" t="s">
        <v>30970</v>
      </c>
      <c r="G9397" s="118"/>
      <c r="H9397" s="118" t="s">
        <v>5368</v>
      </c>
      <c r="I9397" s="118" t="s">
        <v>7642</v>
      </c>
      <c r="J9397" s="118"/>
    </row>
    <row r="9398" spans="1:10" ht="12.75">
      <c r="A9398" s="118" t="s">
        <v>1666</v>
      </c>
      <c r="B9398" s="118" t="s">
        <v>30971</v>
      </c>
      <c r="C9398" s="118" t="b">
        <v>0</v>
      </c>
      <c r="D9398" s="118" t="e">
        <f t="shared" ca="1" si="1"/>
        <v>#NAME?</v>
      </c>
      <c r="E9398" s="118" t="s">
        <v>30969</v>
      </c>
      <c r="F9398" s="118" t="s">
        <v>30972</v>
      </c>
      <c r="G9398" s="118"/>
      <c r="H9398" s="118" t="s">
        <v>8760</v>
      </c>
      <c r="I9398" s="118" t="s">
        <v>7642</v>
      </c>
      <c r="J9398" s="118"/>
    </row>
    <row r="9399" spans="1:10" ht="12.75">
      <c r="A9399" s="118" t="s">
        <v>1828</v>
      </c>
      <c r="B9399" s="118" t="s">
        <v>13298</v>
      </c>
      <c r="C9399" s="118" t="b">
        <v>0</v>
      </c>
      <c r="D9399" s="118" t="e">
        <f t="shared" ca="1" si="1"/>
        <v>#NAME?</v>
      </c>
      <c r="E9399" s="118" t="s">
        <v>30969</v>
      </c>
      <c r="F9399" s="118" t="s">
        <v>30973</v>
      </c>
      <c r="G9399" s="118"/>
      <c r="H9399" s="118" t="s">
        <v>13544</v>
      </c>
      <c r="I9399" s="118" t="s">
        <v>7642</v>
      </c>
      <c r="J9399" s="118"/>
    </row>
    <row r="9400" spans="1:10" ht="12.75">
      <c r="A9400" s="118" t="s">
        <v>1591</v>
      </c>
      <c r="B9400" s="118" t="s">
        <v>30974</v>
      </c>
      <c r="C9400" s="118" t="b">
        <v>0</v>
      </c>
      <c r="D9400" s="118" t="e">
        <f t="shared" ca="1" si="1"/>
        <v>#NAME?</v>
      </c>
      <c r="E9400" s="118" t="s">
        <v>30969</v>
      </c>
      <c r="F9400" s="118" t="s">
        <v>30975</v>
      </c>
      <c r="G9400" s="118"/>
      <c r="H9400" s="118" t="s">
        <v>8760</v>
      </c>
      <c r="I9400" s="118" t="s">
        <v>7642</v>
      </c>
      <c r="J9400" s="118"/>
    </row>
    <row r="9401" spans="1:10" ht="12.75">
      <c r="A9401" s="118" t="s">
        <v>2377</v>
      </c>
      <c r="B9401" s="118" t="s">
        <v>30976</v>
      </c>
      <c r="C9401" s="118" t="b">
        <v>0</v>
      </c>
      <c r="D9401" s="118" t="e">
        <f t="shared" ca="1" si="1"/>
        <v>#NAME?</v>
      </c>
      <c r="E9401" s="118" t="s">
        <v>30969</v>
      </c>
      <c r="F9401" s="118" t="s">
        <v>30977</v>
      </c>
      <c r="G9401" s="118"/>
      <c r="H9401" s="118" t="s">
        <v>4276</v>
      </c>
      <c r="I9401" s="118" t="s">
        <v>7642</v>
      </c>
      <c r="J9401" s="118"/>
    </row>
    <row r="9402" spans="1:10" ht="12.75">
      <c r="A9402" s="118" t="s">
        <v>10650</v>
      </c>
      <c r="B9402" s="118" t="s">
        <v>30978</v>
      </c>
      <c r="C9402" s="118" t="b">
        <v>0</v>
      </c>
      <c r="D9402" s="118" t="e">
        <f t="shared" ca="1" si="1"/>
        <v>#NAME?</v>
      </c>
      <c r="E9402" s="118" t="s">
        <v>30969</v>
      </c>
      <c r="F9402" s="118" t="s">
        <v>30979</v>
      </c>
      <c r="G9402" s="118"/>
      <c r="H9402" s="118" t="s">
        <v>5607</v>
      </c>
      <c r="I9402" s="118" t="s">
        <v>7642</v>
      </c>
      <c r="J9402" s="118"/>
    </row>
    <row r="9403" spans="1:10" ht="12.75">
      <c r="A9403" s="118" t="s">
        <v>8358</v>
      </c>
      <c r="B9403" s="118" t="s">
        <v>8584</v>
      </c>
      <c r="C9403" s="118" t="b">
        <v>0</v>
      </c>
      <c r="D9403" s="118" t="e">
        <f t="shared" ca="1" si="1"/>
        <v>#NAME?</v>
      </c>
      <c r="E9403" s="118" t="s">
        <v>30969</v>
      </c>
      <c r="F9403" s="118" t="s">
        <v>30980</v>
      </c>
      <c r="G9403" s="118"/>
      <c r="H9403" s="118" t="s">
        <v>8760</v>
      </c>
      <c r="I9403" s="118" t="s">
        <v>7642</v>
      </c>
      <c r="J9403" s="118"/>
    </row>
    <row r="9404" spans="1:10" ht="12.75">
      <c r="A9404" s="118" t="s">
        <v>28692</v>
      </c>
      <c r="B9404" s="118" t="s">
        <v>30981</v>
      </c>
      <c r="C9404" s="118" t="b">
        <v>0</v>
      </c>
      <c r="D9404" s="118" t="e">
        <f t="shared" ca="1" si="1"/>
        <v>#NAME?</v>
      </c>
      <c r="E9404" s="118" t="s">
        <v>30982</v>
      </c>
      <c r="F9404" s="118" t="s">
        <v>30983</v>
      </c>
      <c r="G9404" s="118"/>
      <c r="H9404" s="118" t="s">
        <v>54</v>
      </c>
      <c r="I9404" s="118" t="s">
        <v>7642</v>
      </c>
      <c r="J9404" s="118"/>
    </row>
    <row r="9405" spans="1:10" ht="12.75">
      <c r="A9405" s="118" t="s">
        <v>2682</v>
      </c>
      <c r="B9405" s="118" t="s">
        <v>11146</v>
      </c>
      <c r="C9405" s="118" t="b">
        <v>0</v>
      </c>
      <c r="D9405" s="118" t="e">
        <f t="shared" ca="1" si="1"/>
        <v>#NAME?</v>
      </c>
      <c r="E9405" s="118" t="s">
        <v>30984</v>
      </c>
      <c r="F9405" s="118" t="s">
        <v>30985</v>
      </c>
      <c r="G9405" s="118"/>
      <c r="H9405" s="118" t="s">
        <v>5677</v>
      </c>
      <c r="I9405" s="118" t="s">
        <v>30986</v>
      </c>
      <c r="J9405" s="118" t="s">
        <v>7636</v>
      </c>
    </row>
    <row r="9406" spans="1:10" ht="12.75">
      <c r="A9406" s="118" t="s">
        <v>2500</v>
      </c>
      <c r="B9406" s="118" t="s">
        <v>11162</v>
      </c>
      <c r="C9406" s="118" t="b">
        <v>0</v>
      </c>
      <c r="D9406" s="118" t="e">
        <f t="shared" ca="1" si="1"/>
        <v>#NAME?</v>
      </c>
      <c r="E9406" s="118" t="s">
        <v>30987</v>
      </c>
      <c r="F9406" s="118" t="s">
        <v>30988</v>
      </c>
      <c r="G9406" s="118"/>
      <c r="H9406" s="118" t="s">
        <v>4276</v>
      </c>
      <c r="I9406" s="118" t="s">
        <v>12764</v>
      </c>
      <c r="J9406" s="118" t="s">
        <v>9159</v>
      </c>
    </row>
    <row r="9407" spans="1:10" ht="12.75">
      <c r="A9407" s="118" t="s">
        <v>1328</v>
      </c>
      <c r="B9407" s="118" t="s">
        <v>14217</v>
      </c>
      <c r="C9407" s="118" t="b">
        <v>0</v>
      </c>
      <c r="D9407" s="118" t="e">
        <f t="shared" ca="1" si="1"/>
        <v>#NAME?</v>
      </c>
      <c r="E9407" s="118" t="s">
        <v>30987</v>
      </c>
      <c r="F9407" s="118" t="s">
        <v>30989</v>
      </c>
      <c r="G9407" s="118"/>
      <c r="H9407" s="118" t="s">
        <v>4276</v>
      </c>
      <c r="I9407" s="118" t="s">
        <v>12764</v>
      </c>
      <c r="J9407" s="118" t="s">
        <v>9159</v>
      </c>
    </row>
    <row r="9408" spans="1:10" ht="12.75">
      <c r="A9408" s="118" t="s">
        <v>10793</v>
      </c>
      <c r="B9408" s="118" t="s">
        <v>14217</v>
      </c>
      <c r="C9408" s="118" t="b">
        <v>0</v>
      </c>
      <c r="D9408" s="118" t="e">
        <f t="shared" ca="1" si="1"/>
        <v>#NAME?</v>
      </c>
      <c r="E9408" s="118" t="s">
        <v>30987</v>
      </c>
      <c r="F9408" s="118" t="s">
        <v>30990</v>
      </c>
      <c r="G9408" s="118"/>
      <c r="H9408" s="118" t="s">
        <v>4276</v>
      </c>
      <c r="I9408" s="118" t="s">
        <v>12764</v>
      </c>
      <c r="J9408" s="118" t="s">
        <v>9159</v>
      </c>
    </row>
    <row r="9409" spans="1:10" ht="12.75">
      <c r="A9409" s="118" t="s">
        <v>30991</v>
      </c>
      <c r="B9409" s="118" t="s">
        <v>30992</v>
      </c>
      <c r="C9409" s="118" t="b">
        <v>0</v>
      </c>
      <c r="D9409" s="118" t="e">
        <f t="shared" ca="1" si="1"/>
        <v>#NAME?</v>
      </c>
      <c r="E9409" s="118" t="s">
        <v>30993</v>
      </c>
      <c r="F9409" s="118" t="s">
        <v>30994</v>
      </c>
      <c r="G9409" s="118"/>
      <c r="H9409" s="118" t="s">
        <v>54</v>
      </c>
      <c r="I9409" s="118" t="s">
        <v>8177</v>
      </c>
      <c r="J9409" s="118"/>
    </row>
    <row r="9410" spans="1:10" ht="12.75">
      <c r="A9410" s="118" t="s">
        <v>23349</v>
      </c>
      <c r="B9410" s="118" t="s">
        <v>30995</v>
      </c>
      <c r="C9410" s="118" t="b">
        <v>0</v>
      </c>
      <c r="D9410" s="118" t="e">
        <f t="shared" ca="1" si="1"/>
        <v>#NAME?</v>
      </c>
      <c r="E9410" s="118" t="s">
        <v>30993</v>
      </c>
      <c r="F9410" s="118" t="s">
        <v>30996</v>
      </c>
      <c r="G9410" s="118"/>
      <c r="H9410" s="118" t="s">
        <v>54</v>
      </c>
      <c r="I9410" s="118" t="s">
        <v>8177</v>
      </c>
      <c r="J9410" s="118"/>
    </row>
    <row r="9411" spans="1:10" ht="12.75">
      <c r="A9411" s="118" t="s">
        <v>920</v>
      </c>
      <c r="B9411" s="118" t="s">
        <v>30997</v>
      </c>
      <c r="C9411" s="118" t="b">
        <v>0</v>
      </c>
      <c r="D9411" s="118" t="e">
        <f t="shared" ca="1" si="1"/>
        <v>#NAME?</v>
      </c>
      <c r="E9411" s="118" t="s">
        <v>30993</v>
      </c>
      <c r="F9411" s="118" t="s">
        <v>30998</v>
      </c>
      <c r="G9411" s="118"/>
      <c r="H9411" s="118" t="s">
        <v>54</v>
      </c>
      <c r="I9411" s="118" t="s">
        <v>8177</v>
      </c>
      <c r="J9411" s="118"/>
    </row>
    <row r="9412" spans="1:10" ht="12.75">
      <c r="A9412" s="118" t="s">
        <v>30999</v>
      </c>
      <c r="B9412" s="118" t="s">
        <v>31000</v>
      </c>
      <c r="C9412" s="118" t="b">
        <v>0</v>
      </c>
      <c r="D9412" s="118" t="e">
        <f t="shared" ca="1" si="1"/>
        <v>#NAME?</v>
      </c>
      <c r="E9412" s="118" t="s">
        <v>30993</v>
      </c>
      <c r="F9412" s="118" t="s">
        <v>31001</v>
      </c>
      <c r="G9412" s="118"/>
      <c r="H9412" s="118" t="s">
        <v>54</v>
      </c>
      <c r="I9412" s="118" t="s">
        <v>8177</v>
      </c>
      <c r="J9412" s="118"/>
    </row>
    <row r="9413" spans="1:10" ht="12.75">
      <c r="A9413" s="118" t="s">
        <v>31002</v>
      </c>
      <c r="B9413" s="118" t="s">
        <v>31003</v>
      </c>
      <c r="C9413" s="118" t="b">
        <v>0</v>
      </c>
      <c r="D9413" s="118" t="e">
        <f t="shared" ca="1" si="1"/>
        <v>#NAME?</v>
      </c>
      <c r="E9413" s="118" t="s">
        <v>30993</v>
      </c>
      <c r="F9413" s="118" t="s">
        <v>31004</v>
      </c>
      <c r="G9413" s="118"/>
      <c r="H9413" s="118" t="s">
        <v>54</v>
      </c>
      <c r="I9413" s="118" t="s">
        <v>8177</v>
      </c>
      <c r="J9413" s="118"/>
    </row>
    <row r="9414" spans="1:10" ht="12.75">
      <c r="A9414" s="118" t="s">
        <v>16754</v>
      </c>
      <c r="B9414" s="118" t="s">
        <v>31005</v>
      </c>
      <c r="C9414" s="118" t="b">
        <v>0</v>
      </c>
      <c r="D9414" s="118" t="e">
        <f t="shared" ca="1" si="1"/>
        <v>#NAME?</v>
      </c>
      <c r="E9414" s="118" t="s">
        <v>30993</v>
      </c>
      <c r="F9414" s="118" t="s">
        <v>31006</v>
      </c>
      <c r="G9414" s="118"/>
      <c r="H9414" s="118" t="s">
        <v>11346</v>
      </c>
      <c r="I9414" s="118" t="s">
        <v>8177</v>
      </c>
      <c r="J9414" s="118"/>
    </row>
    <row r="9415" spans="1:10" ht="12.75">
      <c r="A9415" s="118" t="s">
        <v>814</v>
      </c>
      <c r="B9415" s="118" t="s">
        <v>31007</v>
      </c>
      <c r="C9415" s="118" t="b">
        <v>0</v>
      </c>
      <c r="D9415" s="118" t="e">
        <f t="shared" ca="1" si="1"/>
        <v>#NAME?</v>
      </c>
      <c r="E9415" s="118" t="s">
        <v>31008</v>
      </c>
      <c r="F9415" s="118" t="s">
        <v>31009</v>
      </c>
      <c r="G9415" s="118"/>
      <c r="H9415" s="118" t="s">
        <v>13544</v>
      </c>
      <c r="I9415" s="118" t="s">
        <v>10351</v>
      </c>
      <c r="J9415" s="118" t="s">
        <v>7622</v>
      </c>
    </row>
    <row r="9416" spans="1:10" ht="12.75">
      <c r="A9416" s="118" t="s">
        <v>8748</v>
      </c>
      <c r="B9416" s="118" t="s">
        <v>1516</v>
      </c>
      <c r="C9416" s="118" t="b">
        <v>0</v>
      </c>
      <c r="D9416" s="118" t="e">
        <f t="shared" ca="1" si="1"/>
        <v>#NAME?</v>
      </c>
      <c r="E9416" s="118" t="s">
        <v>31008</v>
      </c>
      <c r="F9416" s="118" t="s">
        <v>31010</v>
      </c>
      <c r="G9416" s="118"/>
      <c r="H9416" s="118" t="s">
        <v>31011</v>
      </c>
      <c r="I9416" s="118" t="s">
        <v>10351</v>
      </c>
      <c r="J9416" s="118" t="s">
        <v>7622</v>
      </c>
    </row>
    <row r="9417" spans="1:10" ht="12.75">
      <c r="A9417" s="118" t="s">
        <v>16103</v>
      </c>
      <c r="B9417" s="118" t="s">
        <v>31012</v>
      </c>
      <c r="C9417" s="118" t="b">
        <v>0</v>
      </c>
      <c r="D9417" s="118" t="e">
        <f t="shared" ca="1" si="1"/>
        <v>#NAME?</v>
      </c>
      <c r="E9417" s="118" t="s">
        <v>31008</v>
      </c>
      <c r="F9417" s="118" t="s">
        <v>31013</v>
      </c>
      <c r="G9417" s="118"/>
      <c r="H9417" s="118" t="s">
        <v>8474</v>
      </c>
      <c r="I9417" s="118" t="s">
        <v>7684</v>
      </c>
      <c r="J9417" s="118"/>
    </row>
    <row r="9418" spans="1:10" ht="12.75">
      <c r="A9418" s="118" t="s">
        <v>22398</v>
      </c>
      <c r="B9418" s="118" t="s">
        <v>31014</v>
      </c>
      <c r="C9418" s="118" t="b">
        <v>0</v>
      </c>
      <c r="D9418" s="118" t="e">
        <f t="shared" ca="1" si="1"/>
        <v>#NAME?</v>
      </c>
      <c r="E9418" s="118" t="s">
        <v>31008</v>
      </c>
      <c r="F9418" s="118" t="s">
        <v>31015</v>
      </c>
      <c r="G9418" s="118"/>
      <c r="H9418" s="118" t="s">
        <v>4485</v>
      </c>
      <c r="I9418" s="118" t="s">
        <v>10351</v>
      </c>
      <c r="J9418" s="118" t="s">
        <v>7622</v>
      </c>
    </row>
    <row r="9419" spans="1:10" ht="12.75">
      <c r="A9419" s="118" t="s">
        <v>24426</v>
      </c>
      <c r="B9419" s="118" t="s">
        <v>31016</v>
      </c>
      <c r="C9419" s="118" t="b">
        <v>0</v>
      </c>
      <c r="D9419" s="118" t="e">
        <f t="shared" ca="1" si="1"/>
        <v>#NAME?</v>
      </c>
      <c r="E9419" s="118" t="s">
        <v>31008</v>
      </c>
      <c r="F9419" s="118" t="s">
        <v>31017</v>
      </c>
      <c r="G9419" s="118"/>
      <c r="H9419" s="118" t="s">
        <v>54</v>
      </c>
      <c r="I9419" s="118" t="s">
        <v>7684</v>
      </c>
      <c r="J9419" s="118"/>
    </row>
    <row r="9420" spans="1:10" ht="12.75">
      <c r="A9420" s="118" t="s">
        <v>7924</v>
      </c>
      <c r="B9420" s="118" t="s">
        <v>31018</v>
      </c>
      <c r="C9420" s="118" t="b">
        <v>0</v>
      </c>
      <c r="D9420" s="118" t="e">
        <f t="shared" ca="1" si="1"/>
        <v>#NAME?</v>
      </c>
      <c r="E9420" s="118" t="s">
        <v>31008</v>
      </c>
      <c r="F9420" s="118" t="s">
        <v>31019</v>
      </c>
      <c r="G9420" s="118"/>
      <c r="H9420" s="118" t="s">
        <v>8474</v>
      </c>
      <c r="I9420" s="118" t="s">
        <v>7684</v>
      </c>
      <c r="J9420" s="118"/>
    </row>
    <row r="9421" spans="1:10" ht="12.75">
      <c r="A9421" s="118" t="s">
        <v>9076</v>
      </c>
      <c r="B9421" s="118" t="s">
        <v>31020</v>
      </c>
      <c r="C9421" s="118" t="b">
        <v>0</v>
      </c>
      <c r="D9421" s="118" t="e">
        <f t="shared" ca="1" si="1"/>
        <v>#NAME?</v>
      </c>
      <c r="E9421" s="118" t="s">
        <v>31008</v>
      </c>
      <c r="F9421" s="118" t="s">
        <v>31021</v>
      </c>
      <c r="G9421" s="118"/>
      <c r="H9421" s="118" t="s">
        <v>4485</v>
      </c>
      <c r="I9421" s="118" t="s">
        <v>7684</v>
      </c>
      <c r="J9421" s="118"/>
    </row>
    <row r="9422" spans="1:10" ht="12.75">
      <c r="A9422" s="118" t="s">
        <v>882</v>
      </c>
      <c r="B9422" s="118" t="s">
        <v>15835</v>
      </c>
      <c r="C9422" s="118" t="b">
        <v>0</v>
      </c>
      <c r="D9422" s="118" t="e">
        <f t="shared" ca="1" si="1"/>
        <v>#NAME?</v>
      </c>
      <c r="E9422" s="118" t="s">
        <v>31008</v>
      </c>
      <c r="F9422" s="118" t="s">
        <v>31022</v>
      </c>
      <c r="G9422" s="118"/>
      <c r="H9422" s="118" t="s">
        <v>4872</v>
      </c>
      <c r="I9422" s="118" t="s">
        <v>10351</v>
      </c>
      <c r="J9422" s="118" t="s">
        <v>7622</v>
      </c>
    </row>
    <row r="9423" spans="1:10" ht="12.75">
      <c r="A9423" s="118" t="s">
        <v>16156</v>
      </c>
      <c r="B9423" s="118" t="s">
        <v>31023</v>
      </c>
      <c r="C9423" s="118" t="b">
        <v>0</v>
      </c>
      <c r="D9423" s="118" t="e">
        <f t="shared" ca="1" si="1"/>
        <v>#NAME?</v>
      </c>
      <c r="E9423" s="118" t="s">
        <v>31008</v>
      </c>
      <c r="F9423" s="118" t="s">
        <v>31024</v>
      </c>
      <c r="G9423" s="118"/>
      <c r="H9423" s="118" t="s">
        <v>54</v>
      </c>
      <c r="I9423" s="118" t="s">
        <v>7684</v>
      </c>
      <c r="J9423" s="118"/>
    </row>
    <row r="9424" spans="1:10" ht="12.75">
      <c r="A9424" s="118" t="s">
        <v>7941</v>
      </c>
      <c r="B9424" s="118" t="s">
        <v>14011</v>
      </c>
      <c r="C9424" s="118" t="b">
        <v>0</v>
      </c>
      <c r="D9424" s="118" t="e">
        <f t="shared" ca="1" si="1"/>
        <v>#NAME?</v>
      </c>
      <c r="E9424" s="118" t="s">
        <v>31008</v>
      </c>
      <c r="F9424" s="118" t="s">
        <v>31025</v>
      </c>
      <c r="G9424" s="118"/>
      <c r="H9424" s="118" t="s">
        <v>5607</v>
      </c>
      <c r="I9424" s="118" t="s">
        <v>7684</v>
      </c>
      <c r="J9424" s="118"/>
    </row>
    <row r="9425" spans="1:10" ht="12.75">
      <c r="A9425" s="118" t="s">
        <v>989</v>
      </c>
      <c r="B9425" s="118" t="s">
        <v>12792</v>
      </c>
      <c r="C9425" s="118" t="b">
        <v>0</v>
      </c>
      <c r="D9425" s="118" t="e">
        <f t="shared" ca="1" si="1"/>
        <v>#NAME?</v>
      </c>
      <c r="E9425" s="118" t="s">
        <v>31026</v>
      </c>
      <c r="F9425" s="118" t="s">
        <v>31027</v>
      </c>
      <c r="G9425" s="118"/>
      <c r="H9425" s="118" t="s">
        <v>4276</v>
      </c>
      <c r="I9425" s="118" t="s">
        <v>7590</v>
      </c>
      <c r="J9425" s="118" t="s">
        <v>7591</v>
      </c>
    </row>
    <row r="9426" spans="1:10" ht="12.75">
      <c r="A9426" s="118" t="s">
        <v>31028</v>
      </c>
      <c r="B9426" s="118" t="s">
        <v>1916</v>
      </c>
      <c r="C9426" s="118" t="b">
        <v>0</v>
      </c>
      <c r="D9426" s="118" t="e">
        <f t="shared" ca="1" si="1"/>
        <v>#NAME?</v>
      </c>
      <c r="E9426" s="118" t="s">
        <v>31026</v>
      </c>
      <c r="F9426" s="118" t="s">
        <v>31029</v>
      </c>
      <c r="G9426" s="118"/>
      <c r="H9426" s="118" t="s">
        <v>5607</v>
      </c>
      <c r="I9426" s="118" t="s">
        <v>7590</v>
      </c>
      <c r="J9426" s="118" t="s">
        <v>7591</v>
      </c>
    </row>
    <row r="9427" spans="1:10" ht="12.75">
      <c r="A9427" s="118" t="s">
        <v>8401</v>
      </c>
      <c r="B9427" s="118" t="s">
        <v>16422</v>
      </c>
      <c r="C9427" s="118" t="b">
        <v>0</v>
      </c>
      <c r="D9427" s="118" t="e">
        <f t="shared" ca="1" si="1"/>
        <v>#NAME?</v>
      </c>
      <c r="E9427" s="118" t="s">
        <v>31026</v>
      </c>
      <c r="F9427" s="118" t="s">
        <v>31030</v>
      </c>
      <c r="G9427" s="118"/>
      <c r="H9427" s="118" t="s">
        <v>4485</v>
      </c>
      <c r="I9427" s="118" t="s">
        <v>7590</v>
      </c>
      <c r="J9427" s="118" t="s">
        <v>7591</v>
      </c>
    </row>
    <row r="9428" spans="1:10" ht="12.75">
      <c r="A9428" s="118" t="s">
        <v>12870</v>
      </c>
      <c r="B9428" s="118" t="s">
        <v>13826</v>
      </c>
      <c r="C9428" s="118" t="b">
        <v>0</v>
      </c>
      <c r="D9428" s="118" t="e">
        <f t="shared" ca="1" si="1"/>
        <v>#NAME?</v>
      </c>
      <c r="E9428" s="118" t="s">
        <v>31026</v>
      </c>
      <c r="F9428" s="118" t="s">
        <v>31031</v>
      </c>
      <c r="G9428" s="118"/>
      <c r="H9428" s="118" t="s">
        <v>7611</v>
      </c>
      <c r="I9428" s="118" t="s">
        <v>7590</v>
      </c>
      <c r="J9428" s="118" t="s">
        <v>7591</v>
      </c>
    </row>
    <row r="9429" spans="1:10" ht="12.75">
      <c r="A9429" s="118" t="s">
        <v>1075</v>
      </c>
      <c r="B9429" s="118" t="s">
        <v>31032</v>
      </c>
      <c r="C9429" s="118" t="b">
        <v>0</v>
      </c>
      <c r="D9429" s="118" t="e">
        <f t="shared" ca="1" si="1"/>
        <v>#NAME?</v>
      </c>
      <c r="E9429" s="118" t="s">
        <v>31026</v>
      </c>
      <c r="F9429" s="118" t="s">
        <v>31033</v>
      </c>
      <c r="G9429" s="118"/>
      <c r="H9429" s="118" t="s">
        <v>5607</v>
      </c>
      <c r="I9429" s="118" t="s">
        <v>7590</v>
      </c>
      <c r="J9429" s="118" t="s">
        <v>7591</v>
      </c>
    </row>
    <row r="9430" spans="1:10" ht="12.75">
      <c r="A9430" s="118" t="s">
        <v>8748</v>
      </c>
      <c r="B9430" s="118" t="s">
        <v>31034</v>
      </c>
      <c r="C9430" s="118" t="b">
        <v>0</v>
      </c>
      <c r="D9430" s="118" t="e">
        <f t="shared" ca="1" si="1"/>
        <v>#NAME?</v>
      </c>
      <c r="E9430" s="118" t="s">
        <v>31026</v>
      </c>
      <c r="F9430" s="118" t="s">
        <v>31035</v>
      </c>
      <c r="G9430" s="118"/>
      <c r="H9430" s="118" t="s">
        <v>8760</v>
      </c>
      <c r="I9430" s="118" t="s">
        <v>7590</v>
      </c>
      <c r="J9430" s="118" t="s">
        <v>7591</v>
      </c>
    </row>
    <row r="9431" spans="1:10" ht="12.75">
      <c r="A9431" s="118" t="s">
        <v>920</v>
      </c>
      <c r="B9431" s="118" t="s">
        <v>11803</v>
      </c>
      <c r="C9431" s="118" t="b">
        <v>0</v>
      </c>
      <c r="D9431" s="118" t="e">
        <f t="shared" ca="1" si="1"/>
        <v>#NAME?</v>
      </c>
      <c r="E9431" s="118" t="s">
        <v>31026</v>
      </c>
      <c r="F9431" s="118" t="s">
        <v>31036</v>
      </c>
      <c r="G9431" s="118"/>
      <c r="H9431" s="118" t="s">
        <v>8144</v>
      </c>
      <c r="I9431" s="118" t="s">
        <v>7590</v>
      </c>
      <c r="J9431" s="118" t="s">
        <v>7591</v>
      </c>
    </row>
    <row r="9432" spans="1:10" ht="12.75">
      <c r="A9432" s="118" t="s">
        <v>31037</v>
      </c>
      <c r="B9432" s="118" t="s">
        <v>19870</v>
      </c>
      <c r="C9432" s="118" t="b">
        <v>0</v>
      </c>
      <c r="D9432" s="118" t="e">
        <f t="shared" ca="1" si="1"/>
        <v>#NAME?</v>
      </c>
      <c r="E9432" s="118" t="s">
        <v>31026</v>
      </c>
      <c r="F9432" s="118" t="s">
        <v>31038</v>
      </c>
      <c r="G9432" s="118"/>
      <c r="H9432" s="118" t="s">
        <v>4831</v>
      </c>
      <c r="I9432" s="118" t="s">
        <v>7590</v>
      </c>
      <c r="J9432" s="118" t="s">
        <v>7591</v>
      </c>
    </row>
    <row r="9433" spans="1:10" ht="12.75">
      <c r="A9433" s="118" t="s">
        <v>31039</v>
      </c>
      <c r="B9433" s="118" t="s">
        <v>31040</v>
      </c>
      <c r="C9433" s="118" t="b">
        <v>0</v>
      </c>
      <c r="D9433" s="118" t="e">
        <f t="shared" ca="1" si="1"/>
        <v>#NAME?</v>
      </c>
      <c r="E9433" s="118" t="s">
        <v>31026</v>
      </c>
      <c r="F9433" s="118" t="s">
        <v>31041</v>
      </c>
      <c r="G9433" s="118"/>
      <c r="H9433" s="118" t="s">
        <v>4831</v>
      </c>
      <c r="I9433" s="118" t="s">
        <v>7590</v>
      </c>
      <c r="J9433" s="118" t="s">
        <v>7591</v>
      </c>
    </row>
    <row r="9434" spans="1:10" ht="12.75">
      <c r="A9434" s="118" t="s">
        <v>2135</v>
      </c>
      <c r="B9434" s="118" t="s">
        <v>22399</v>
      </c>
      <c r="C9434" s="118" t="b">
        <v>0</v>
      </c>
      <c r="D9434" s="118" t="e">
        <f t="shared" ca="1" si="1"/>
        <v>#NAME?</v>
      </c>
      <c r="E9434" s="118" t="s">
        <v>31026</v>
      </c>
      <c r="F9434" s="118" t="s">
        <v>31042</v>
      </c>
      <c r="G9434" s="118"/>
      <c r="H9434" s="118" t="s">
        <v>31043</v>
      </c>
      <c r="I9434" s="118" t="s">
        <v>7590</v>
      </c>
      <c r="J9434" s="118" t="s">
        <v>7591</v>
      </c>
    </row>
    <row r="9435" spans="1:10" ht="12.75">
      <c r="A9435" s="118" t="s">
        <v>1704</v>
      </c>
      <c r="B9435" s="118" t="s">
        <v>31044</v>
      </c>
      <c r="C9435" s="118" t="b">
        <v>0</v>
      </c>
      <c r="D9435" s="118" t="e">
        <f t="shared" ca="1" si="1"/>
        <v>#NAME?</v>
      </c>
      <c r="E9435" s="118" t="s">
        <v>31045</v>
      </c>
      <c r="F9435" s="118" t="s">
        <v>31046</v>
      </c>
      <c r="G9435" s="118"/>
      <c r="H9435" s="118" t="s">
        <v>4276</v>
      </c>
      <c r="I9435" s="118" t="s">
        <v>19678</v>
      </c>
      <c r="J9435" s="118" t="s">
        <v>10185</v>
      </c>
    </row>
    <row r="9436" spans="1:10" ht="12.75">
      <c r="A9436" s="118" t="s">
        <v>862</v>
      </c>
      <c r="B9436" s="118" t="s">
        <v>31047</v>
      </c>
      <c r="C9436" s="118" t="b">
        <v>0</v>
      </c>
      <c r="D9436" s="118" t="e">
        <f t="shared" ca="1" si="1"/>
        <v>#NAME?</v>
      </c>
      <c r="E9436" s="118" t="s">
        <v>31045</v>
      </c>
      <c r="F9436" s="118" t="s">
        <v>31048</v>
      </c>
      <c r="G9436" s="118"/>
      <c r="H9436" s="118" t="s">
        <v>4276</v>
      </c>
      <c r="I9436" s="118" t="s">
        <v>19678</v>
      </c>
      <c r="J9436" s="118" t="s">
        <v>10185</v>
      </c>
    </row>
    <row r="9437" spans="1:10" ht="12.75">
      <c r="A9437" s="118" t="s">
        <v>1235</v>
      </c>
      <c r="B9437" s="118" t="s">
        <v>31049</v>
      </c>
      <c r="C9437" s="118" t="b">
        <v>0</v>
      </c>
      <c r="D9437" s="118" t="e">
        <f t="shared" ca="1" si="1"/>
        <v>#NAME?</v>
      </c>
      <c r="E9437" s="118" t="s">
        <v>31050</v>
      </c>
      <c r="F9437" s="118" t="s">
        <v>31051</v>
      </c>
      <c r="G9437" s="118"/>
      <c r="H9437" s="118" t="s">
        <v>4305</v>
      </c>
      <c r="I9437" s="118" t="s">
        <v>8136</v>
      </c>
      <c r="J9437" s="118" t="s">
        <v>7622</v>
      </c>
    </row>
    <row r="9438" spans="1:10" ht="12.75">
      <c r="A9438" s="118" t="s">
        <v>17991</v>
      </c>
      <c r="B9438" s="118" t="s">
        <v>31052</v>
      </c>
      <c r="C9438" s="118" t="b">
        <v>0</v>
      </c>
      <c r="D9438" s="118" t="e">
        <f t="shared" ca="1" si="1"/>
        <v>#NAME?</v>
      </c>
      <c r="E9438" s="118" t="s">
        <v>31050</v>
      </c>
      <c r="F9438" s="118" t="s">
        <v>31053</v>
      </c>
      <c r="G9438" s="118"/>
      <c r="H9438" s="118" t="s">
        <v>4305</v>
      </c>
      <c r="I9438" s="118" t="s">
        <v>8136</v>
      </c>
      <c r="J9438" s="118" t="s">
        <v>7622</v>
      </c>
    </row>
    <row r="9439" spans="1:10" ht="12.75">
      <c r="A9439" s="118" t="s">
        <v>1081</v>
      </c>
      <c r="B9439" s="118" t="s">
        <v>31054</v>
      </c>
      <c r="C9439" s="118" t="b">
        <v>0</v>
      </c>
      <c r="D9439" s="118" t="e">
        <f t="shared" ca="1" si="1"/>
        <v>#NAME?</v>
      </c>
      <c r="E9439" s="118" t="s">
        <v>31050</v>
      </c>
      <c r="F9439" s="118" t="s">
        <v>31055</v>
      </c>
      <c r="G9439" s="118"/>
      <c r="H9439" s="118" t="s">
        <v>31056</v>
      </c>
      <c r="I9439" s="118" t="s">
        <v>8136</v>
      </c>
      <c r="J9439" s="118" t="s">
        <v>7622</v>
      </c>
    </row>
    <row r="9440" spans="1:10" ht="12.75">
      <c r="A9440" s="118" t="s">
        <v>31057</v>
      </c>
      <c r="B9440" s="118" t="s">
        <v>20626</v>
      </c>
      <c r="C9440" s="118" t="b">
        <v>0</v>
      </c>
      <c r="D9440" s="118" t="e">
        <f t="shared" ca="1" si="1"/>
        <v>#NAME?</v>
      </c>
      <c r="E9440" s="118" t="s">
        <v>31050</v>
      </c>
      <c r="F9440" s="118" t="s">
        <v>31058</v>
      </c>
      <c r="G9440" s="118"/>
      <c r="H9440" s="118" t="s">
        <v>8144</v>
      </c>
      <c r="I9440" s="118" t="s">
        <v>8136</v>
      </c>
      <c r="J9440" s="118" t="s">
        <v>7622</v>
      </c>
    </row>
    <row r="9441" spans="1:10" ht="12.75">
      <c r="A9441" s="118" t="s">
        <v>15304</v>
      </c>
      <c r="B9441" s="118" t="s">
        <v>31059</v>
      </c>
      <c r="C9441" s="118" t="b">
        <v>0</v>
      </c>
      <c r="D9441" s="118" t="e">
        <f t="shared" ca="1" si="1"/>
        <v>#NAME?</v>
      </c>
      <c r="E9441" s="118" t="s">
        <v>31060</v>
      </c>
      <c r="F9441" s="118" t="s">
        <v>31061</v>
      </c>
      <c r="G9441" s="118"/>
      <c r="H9441" s="118" t="s">
        <v>54</v>
      </c>
      <c r="I9441" s="118" t="s">
        <v>7820</v>
      </c>
      <c r="J9441" s="118" t="s">
        <v>7820</v>
      </c>
    </row>
    <row r="9442" spans="1:10" ht="12.75">
      <c r="A9442" s="118" t="s">
        <v>31062</v>
      </c>
      <c r="B9442" s="118" t="s">
        <v>31063</v>
      </c>
      <c r="C9442" s="118" t="b">
        <v>0</v>
      </c>
      <c r="D9442" s="118" t="e">
        <f t="shared" ca="1" si="1"/>
        <v>#NAME?</v>
      </c>
      <c r="E9442" s="118" t="s">
        <v>31060</v>
      </c>
      <c r="F9442" s="118" t="s">
        <v>31064</v>
      </c>
      <c r="G9442" s="118"/>
      <c r="H9442" s="118" t="s">
        <v>9483</v>
      </c>
      <c r="I9442" s="118" t="s">
        <v>7820</v>
      </c>
      <c r="J9442" s="118" t="s">
        <v>7820</v>
      </c>
    </row>
    <row r="9443" spans="1:10" ht="12.75">
      <c r="A9443" s="118" t="s">
        <v>882</v>
      </c>
      <c r="B9443" s="118" t="s">
        <v>9508</v>
      </c>
      <c r="C9443" s="118" t="b">
        <v>0</v>
      </c>
      <c r="D9443" s="118" t="e">
        <f t="shared" ca="1" si="1"/>
        <v>#NAME?</v>
      </c>
      <c r="E9443" s="118" t="s">
        <v>31060</v>
      </c>
      <c r="F9443" s="118" t="s">
        <v>31065</v>
      </c>
      <c r="G9443" s="118"/>
      <c r="H9443" s="118" t="s">
        <v>54</v>
      </c>
      <c r="I9443" s="118" t="s">
        <v>7820</v>
      </c>
      <c r="J9443" s="118" t="s">
        <v>7820</v>
      </c>
    </row>
    <row r="9444" spans="1:10" ht="12.75">
      <c r="A9444" s="118" t="s">
        <v>862</v>
      </c>
      <c r="B9444" s="118" t="s">
        <v>31066</v>
      </c>
      <c r="C9444" s="118" t="b">
        <v>0</v>
      </c>
      <c r="D9444" s="118" t="e">
        <f t="shared" ca="1" si="1"/>
        <v>#NAME?</v>
      </c>
      <c r="E9444" s="118" t="s">
        <v>31060</v>
      </c>
      <c r="F9444" s="118" t="s">
        <v>31067</v>
      </c>
      <c r="G9444" s="118"/>
      <c r="H9444" s="118" t="s">
        <v>7611</v>
      </c>
      <c r="I9444" s="118" t="s">
        <v>7820</v>
      </c>
      <c r="J9444" s="118" t="s">
        <v>7820</v>
      </c>
    </row>
    <row r="9445" spans="1:10" ht="12.75">
      <c r="A9445" s="118" t="s">
        <v>31068</v>
      </c>
      <c r="B9445" s="118" t="s">
        <v>10687</v>
      </c>
      <c r="C9445" s="118" t="b">
        <v>0</v>
      </c>
      <c r="D9445" s="118" t="e">
        <f t="shared" ca="1" si="1"/>
        <v>#NAME?</v>
      </c>
      <c r="E9445" s="118" t="s">
        <v>31069</v>
      </c>
      <c r="F9445" s="118" t="s">
        <v>31070</v>
      </c>
      <c r="G9445" s="118"/>
      <c r="H9445" s="118" t="s">
        <v>5279</v>
      </c>
      <c r="I9445" s="118" t="s">
        <v>11196</v>
      </c>
      <c r="J9445" s="118" t="s">
        <v>8313</v>
      </c>
    </row>
    <row r="9446" spans="1:10" ht="12.75">
      <c r="A9446" s="118" t="s">
        <v>19645</v>
      </c>
      <c r="B9446" s="118" t="s">
        <v>19338</v>
      </c>
      <c r="C9446" s="118" t="b">
        <v>0</v>
      </c>
      <c r="D9446" s="118" t="e">
        <f t="shared" ca="1" si="1"/>
        <v>#NAME?</v>
      </c>
      <c r="E9446" s="118" t="s">
        <v>31071</v>
      </c>
      <c r="F9446" s="118" t="s">
        <v>31072</v>
      </c>
      <c r="G9446" s="118"/>
      <c r="H9446" s="118" t="s">
        <v>4551</v>
      </c>
      <c r="I9446" s="118" t="s">
        <v>8112</v>
      </c>
      <c r="J9446" s="118"/>
    </row>
    <row r="9447" spans="1:10" ht="12.75">
      <c r="A9447" s="118" t="s">
        <v>8748</v>
      </c>
      <c r="B9447" s="118" t="s">
        <v>31073</v>
      </c>
      <c r="C9447" s="118" t="b">
        <v>0</v>
      </c>
      <c r="D9447" s="118" t="e">
        <f t="shared" ca="1" si="1"/>
        <v>#NAME?</v>
      </c>
      <c r="E9447" s="118" t="s">
        <v>31071</v>
      </c>
      <c r="F9447" s="118" t="s">
        <v>31074</v>
      </c>
      <c r="G9447" s="118"/>
      <c r="H9447" s="118" t="s">
        <v>4551</v>
      </c>
      <c r="I9447" s="118" t="s">
        <v>8112</v>
      </c>
      <c r="J9447" s="118"/>
    </row>
    <row r="9448" spans="1:10" ht="12.75">
      <c r="A9448" s="118" t="s">
        <v>31075</v>
      </c>
      <c r="B9448" s="118" t="s">
        <v>31076</v>
      </c>
      <c r="C9448" s="118" t="b">
        <v>0</v>
      </c>
      <c r="D9448" s="118" t="e">
        <f t="shared" ca="1" si="1"/>
        <v>#NAME?</v>
      </c>
      <c r="E9448" s="118" t="s">
        <v>31071</v>
      </c>
      <c r="F9448" s="118" t="s">
        <v>31077</v>
      </c>
      <c r="G9448" s="118"/>
      <c r="H9448" s="118" t="s">
        <v>11346</v>
      </c>
      <c r="I9448" s="118" t="s">
        <v>8112</v>
      </c>
      <c r="J9448" s="118"/>
    </row>
    <row r="9449" spans="1:10" ht="12.75">
      <c r="A9449" s="118" t="s">
        <v>8799</v>
      </c>
      <c r="B9449" s="118" t="s">
        <v>31078</v>
      </c>
      <c r="C9449" s="118" t="b">
        <v>0</v>
      </c>
      <c r="D9449" s="118" t="e">
        <f t="shared" ca="1" si="1"/>
        <v>#NAME?</v>
      </c>
      <c r="E9449" s="118" t="s">
        <v>31071</v>
      </c>
      <c r="F9449" s="118" t="s">
        <v>31079</v>
      </c>
      <c r="G9449" s="118"/>
      <c r="H9449" s="118" t="s">
        <v>4485</v>
      </c>
      <c r="I9449" s="118" t="s">
        <v>8112</v>
      </c>
      <c r="J9449" s="118"/>
    </row>
    <row r="9450" spans="1:10" ht="12.75">
      <c r="A9450" s="118" t="s">
        <v>9059</v>
      </c>
      <c r="B9450" s="118" t="s">
        <v>31080</v>
      </c>
      <c r="C9450" s="118" t="b">
        <v>0</v>
      </c>
      <c r="D9450" s="118" t="e">
        <f t="shared" ca="1" si="1"/>
        <v>#NAME?</v>
      </c>
      <c r="E9450" s="118" t="s">
        <v>31071</v>
      </c>
      <c r="F9450" s="118" t="s">
        <v>31081</v>
      </c>
      <c r="G9450" s="118"/>
      <c r="H9450" s="118" t="s">
        <v>11346</v>
      </c>
      <c r="I9450" s="118" t="s">
        <v>8112</v>
      </c>
      <c r="J9450" s="118"/>
    </row>
    <row r="9451" spans="1:10" ht="12.75">
      <c r="A9451" s="118" t="s">
        <v>2494</v>
      </c>
      <c r="B9451" s="118" t="s">
        <v>2663</v>
      </c>
      <c r="C9451" s="118" t="b">
        <v>0</v>
      </c>
      <c r="D9451" s="118" t="e">
        <f t="shared" ca="1" si="1"/>
        <v>#NAME?</v>
      </c>
      <c r="E9451" s="118" t="s">
        <v>31082</v>
      </c>
      <c r="F9451" s="118" t="s">
        <v>31083</v>
      </c>
      <c r="G9451" s="118"/>
      <c r="H9451" s="118" t="s">
        <v>54</v>
      </c>
      <c r="I9451" s="118" t="s">
        <v>7820</v>
      </c>
      <c r="J9451" s="118" t="s">
        <v>7820</v>
      </c>
    </row>
    <row r="9452" spans="1:10" ht="12.75">
      <c r="A9452" s="118" t="s">
        <v>31084</v>
      </c>
      <c r="B9452" s="118" t="s">
        <v>31085</v>
      </c>
      <c r="C9452" s="118" t="b">
        <v>0</v>
      </c>
      <c r="D9452" s="118" t="e">
        <f t="shared" ca="1" si="1"/>
        <v>#NAME?</v>
      </c>
      <c r="E9452" s="118" t="s">
        <v>31082</v>
      </c>
      <c r="F9452" s="118" t="s">
        <v>31086</v>
      </c>
      <c r="G9452" s="118"/>
      <c r="H9452" s="118" t="s">
        <v>31087</v>
      </c>
      <c r="I9452" s="118" t="s">
        <v>7820</v>
      </c>
      <c r="J9452" s="118" t="s">
        <v>7820</v>
      </c>
    </row>
    <row r="9453" spans="1:10" ht="12.75">
      <c r="A9453" s="118" t="s">
        <v>1666</v>
      </c>
      <c r="B9453" s="118" t="s">
        <v>31088</v>
      </c>
      <c r="C9453" s="118" t="b">
        <v>0</v>
      </c>
      <c r="D9453" s="118" t="e">
        <f t="shared" ca="1" si="1"/>
        <v>#NAME?</v>
      </c>
      <c r="E9453" s="118" t="s">
        <v>31082</v>
      </c>
      <c r="F9453" s="118" t="s">
        <v>31089</v>
      </c>
      <c r="G9453" s="118"/>
      <c r="H9453" s="118" t="s">
        <v>31087</v>
      </c>
      <c r="I9453" s="118" t="s">
        <v>7820</v>
      </c>
      <c r="J9453" s="118" t="s">
        <v>7820</v>
      </c>
    </row>
    <row r="9454" spans="1:10" ht="12.75">
      <c r="A9454" s="118" t="s">
        <v>1026</v>
      </c>
      <c r="B9454" s="118" t="s">
        <v>871</v>
      </c>
      <c r="C9454" s="118" t="b">
        <v>0</v>
      </c>
      <c r="D9454" s="118" t="e">
        <f t="shared" ca="1" si="1"/>
        <v>#NAME?</v>
      </c>
      <c r="E9454" s="118" t="s">
        <v>31082</v>
      </c>
      <c r="F9454" s="118" t="s">
        <v>31090</v>
      </c>
      <c r="G9454" s="118"/>
      <c r="H9454" s="118" t="s">
        <v>54</v>
      </c>
      <c r="I9454" s="118" t="s">
        <v>7820</v>
      </c>
      <c r="J9454" s="118" t="s">
        <v>7820</v>
      </c>
    </row>
    <row r="9455" spans="1:10" ht="12.75">
      <c r="A9455" s="118" t="s">
        <v>1484</v>
      </c>
      <c r="B9455" s="118" t="s">
        <v>12543</v>
      </c>
      <c r="C9455" s="118" t="b">
        <v>0</v>
      </c>
      <c r="D9455" s="118" t="e">
        <f t="shared" ca="1" si="1"/>
        <v>#NAME?</v>
      </c>
      <c r="E9455" s="118" t="s">
        <v>31082</v>
      </c>
      <c r="F9455" s="118" t="s">
        <v>31091</v>
      </c>
      <c r="G9455" s="118"/>
      <c r="H9455" s="118" t="s">
        <v>31087</v>
      </c>
      <c r="I9455" s="118" t="s">
        <v>3131</v>
      </c>
      <c r="J9455" s="118" t="s">
        <v>7622</v>
      </c>
    </row>
    <row r="9456" spans="1:10" ht="12.75">
      <c r="A9456" s="118" t="s">
        <v>13685</v>
      </c>
      <c r="B9456" s="118" t="s">
        <v>1307</v>
      </c>
      <c r="C9456" s="118" t="b">
        <v>0</v>
      </c>
      <c r="D9456" s="118" t="e">
        <f t="shared" ca="1" si="1"/>
        <v>#NAME?</v>
      </c>
      <c r="E9456" s="118" t="s">
        <v>31092</v>
      </c>
      <c r="F9456" s="118" t="s">
        <v>31093</v>
      </c>
      <c r="G9456" s="118"/>
      <c r="H9456" s="118" t="s">
        <v>4276</v>
      </c>
      <c r="I9456" s="118"/>
      <c r="J9456" s="118"/>
    </row>
    <row r="9457" spans="1:10" ht="12.75">
      <c r="A9457" s="118" t="s">
        <v>8409</v>
      </c>
      <c r="B9457" s="118" t="s">
        <v>12727</v>
      </c>
      <c r="C9457" s="118" t="b">
        <v>0</v>
      </c>
      <c r="D9457" s="118" t="e">
        <f t="shared" ca="1" si="1"/>
        <v>#NAME?</v>
      </c>
      <c r="E9457" s="118" t="s">
        <v>31094</v>
      </c>
      <c r="F9457" s="118" t="s">
        <v>31095</v>
      </c>
      <c r="G9457" s="118"/>
      <c r="H9457" s="118" t="s">
        <v>54</v>
      </c>
      <c r="I9457" s="118" t="s">
        <v>17454</v>
      </c>
      <c r="J9457" s="118" t="s">
        <v>7636</v>
      </c>
    </row>
    <row r="9458" spans="1:10" ht="12.75">
      <c r="A9458" s="118" t="s">
        <v>9298</v>
      </c>
      <c r="B9458" s="118" t="s">
        <v>31096</v>
      </c>
      <c r="C9458" s="118" t="b">
        <v>0</v>
      </c>
      <c r="D9458" s="118" t="e">
        <f t="shared" ca="1" si="1"/>
        <v>#NAME?</v>
      </c>
      <c r="E9458" s="118" t="s">
        <v>31094</v>
      </c>
      <c r="F9458" s="118" t="s">
        <v>31097</v>
      </c>
      <c r="G9458" s="118"/>
      <c r="H9458" s="118" t="s">
        <v>54</v>
      </c>
      <c r="I9458" s="118" t="s">
        <v>17454</v>
      </c>
      <c r="J9458" s="118" t="s">
        <v>7636</v>
      </c>
    </row>
    <row r="9459" spans="1:10" ht="12.75">
      <c r="A9459" s="118" t="s">
        <v>846</v>
      </c>
      <c r="B9459" s="118" t="s">
        <v>31098</v>
      </c>
      <c r="C9459" s="118" t="b">
        <v>0</v>
      </c>
      <c r="D9459" s="118" t="e">
        <f t="shared" ca="1" si="1"/>
        <v>#NAME?</v>
      </c>
      <c r="E9459" s="118" t="s">
        <v>31094</v>
      </c>
      <c r="F9459" s="118" t="s">
        <v>31099</v>
      </c>
      <c r="G9459" s="118"/>
      <c r="H9459" s="118" t="s">
        <v>4872</v>
      </c>
      <c r="I9459" s="118" t="s">
        <v>17454</v>
      </c>
      <c r="J9459" s="118" t="s">
        <v>7636</v>
      </c>
    </row>
    <row r="9460" spans="1:10" ht="12.75">
      <c r="A9460" s="118" t="s">
        <v>830</v>
      </c>
      <c r="B9460" s="118" t="s">
        <v>31100</v>
      </c>
      <c r="C9460" s="118" t="b">
        <v>0</v>
      </c>
      <c r="D9460" s="118" t="e">
        <f t="shared" ca="1" si="1"/>
        <v>#NAME?</v>
      </c>
      <c r="E9460" s="118" t="s">
        <v>31094</v>
      </c>
      <c r="F9460" s="118" t="s">
        <v>31101</v>
      </c>
      <c r="G9460" s="118"/>
      <c r="H9460" s="118" t="s">
        <v>54</v>
      </c>
      <c r="I9460" s="118" t="s">
        <v>17454</v>
      </c>
      <c r="J9460" s="118" t="s">
        <v>7636</v>
      </c>
    </row>
    <row r="9461" spans="1:10" ht="12.75">
      <c r="A9461" s="118" t="s">
        <v>2523</v>
      </c>
      <c r="B9461" s="118" t="s">
        <v>9085</v>
      </c>
      <c r="C9461" s="118" t="b">
        <v>0</v>
      </c>
      <c r="D9461" s="118" t="e">
        <f t="shared" ca="1" si="1"/>
        <v>#NAME?</v>
      </c>
      <c r="E9461" s="118" t="s">
        <v>31094</v>
      </c>
      <c r="F9461" s="118" t="s">
        <v>31102</v>
      </c>
      <c r="G9461" s="118"/>
      <c r="H9461" s="118" t="s">
        <v>54</v>
      </c>
      <c r="I9461" s="118" t="s">
        <v>17454</v>
      </c>
      <c r="J9461" s="118" t="s">
        <v>7636</v>
      </c>
    </row>
    <row r="9462" spans="1:10" ht="12.75">
      <c r="A9462" s="118" t="s">
        <v>846</v>
      </c>
      <c r="B9462" s="118" t="s">
        <v>31103</v>
      </c>
      <c r="C9462" s="118" t="b">
        <v>0</v>
      </c>
      <c r="D9462" s="118" t="e">
        <f t="shared" ca="1" si="1"/>
        <v>#NAME?</v>
      </c>
      <c r="E9462" s="118" t="s">
        <v>31104</v>
      </c>
      <c r="F9462" s="118" t="s">
        <v>31105</v>
      </c>
      <c r="G9462" s="118"/>
      <c r="H9462" s="118" t="s">
        <v>4278</v>
      </c>
      <c r="I9462" s="118" t="s">
        <v>13619</v>
      </c>
      <c r="J9462" s="118" t="s">
        <v>7795</v>
      </c>
    </row>
    <row r="9463" spans="1:10" ht="12.75">
      <c r="A9463" s="118" t="s">
        <v>1544</v>
      </c>
      <c r="B9463" s="118" t="s">
        <v>31106</v>
      </c>
      <c r="C9463" s="118" t="b">
        <v>0</v>
      </c>
      <c r="D9463" s="118" t="e">
        <f t="shared" ca="1" si="1"/>
        <v>#NAME?</v>
      </c>
      <c r="E9463" s="118" t="s">
        <v>31104</v>
      </c>
      <c r="F9463" s="118" t="s">
        <v>31107</v>
      </c>
      <c r="G9463" s="118"/>
      <c r="H9463" s="118" t="s">
        <v>4278</v>
      </c>
      <c r="I9463" s="118" t="s">
        <v>13619</v>
      </c>
      <c r="J9463" s="118" t="s">
        <v>7795</v>
      </c>
    </row>
    <row r="9464" spans="1:10" ht="12.75">
      <c r="A9464" s="118" t="s">
        <v>8730</v>
      </c>
      <c r="B9464" s="118" t="s">
        <v>8240</v>
      </c>
      <c r="C9464" s="118" t="b">
        <v>0</v>
      </c>
      <c r="D9464" s="118" t="e">
        <f t="shared" ca="1" si="1"/>
        <v>#NAME?</v>
      </c>
      <c r="E9464" s="118" t="s">
        <v>31108</v>
      </c>
      <c r="F9464" s="118" t="s">
        <v>31109</v>
      </c>
      <c r="G9464" s="118"/>
      <c r="H9464" s="118" t="s">
        <v>31110</v>
      </c>
      <c r="I9464" s="118" t="s">
        <v>7755</v>
      </c>
      <c r="J9464" s="118" t="s">
        <v>7756</v>
      </c>
    </row>
    <row r="9465" spans="1:10" ht="12.75">
      <c r="A9465" s="118" t="s">
        <v>9126</v>
      </c>
      <c r="B9465" s="118" t="s">
        <v>30629</v>
      </c>
      <c r="C9465" s="118" t="b">
        <v>0</v>
      </c>
      <c r="D9465" s="118" t="e">
        <f t="shared" ca="1" si="1"/>
        <v>#NAME?</v>
      </c>
      <c r="E9465" s="118" t="s">
        <v>31111</v>
      </c>
      <c r="F9465" s="118" t="s">
        <v>31112</v>
      </c>
      <c r="G9465" s="118"/>
      <c r="H9465" s="118" t="s">
        <v>7855</v>
      </c>
      <c r="I9465" s="118" t="s">
        <v>7755</v>
      </c>
      <c r="J9465" s="118" t="s">
        <v>7756</v>
      </c>
    </row>
    <row r="9466" spans="1:10" ht="12.75">
      <c r="A9466" s="118" t="s">
        <v>870</v>
      </c>
      <c r="B9466" s="118" t="s">
        <v>31113</v>
      </c>
      <c r="C9466" s="118" t="b">
        <v>0</v>
      </c>
      <c r="D9466" s="118" t="e">
        <f t="shared" ca="1" si="1"/>
        <v>#NAME?</v>
      </c>
      <c r="E9466" s="118" t="s">
        <v>31111</v>
      </c>
      <c r="F9466" s="118" t="s">
        <v>31114</v>
      </c>
      <c r="G9466" s="118"/>
      <c r="H9466" s="118" t="s">
        <v>4276</v>
      </c>
      <c r="I9466" s="118" t="s">
        <v>7755</v>
      </c>
      <c r="J9466" s="118" t="s">
        <v>7756</v>
      </c>
    </row>
    <row r="9467" spans="1:10" ht="12.75">
      <c r="A9467" s="118" t="s">
        <v>870</v>
      </c>
      <c r="B9467" s="118" t="s">
        <v>31115</v>
      </c>
      <c r="C9467" s="118" t="b">
        <v>0</v>
      </c>
      <c r="D9467" s="118" t="e">
        <f t="shared" ca="1" si="1"/>
        <v>#NAME?</v>
      </c>
      <c r="E9467" s="118" t="s">
        <v>31111</v>
      </c>
      <c r="F9467" s="118" t="s">
        <v>31116</v>
      </c>
      <c r="G9467" s="118"/>
      <c r="H9467" s="118" t="s">
        <v>5273</v>
      </c>
      <c r="I9467" s="118" t="s">
        <v>7755</v>
      </c>
      <c r="J9467" s="118" t="s">
        <v>7756</v>
      </c>
    </row>
    <row r="9468" spans="1:10" ht="12.75">
      <c r="A9468" s="118" t="s">
        <v>862</v>
      </c>
      <c r="B9468" s="118" t="s">
        <v>31117</v>
      </c>
      <c r="C9468" s="118" t="b">
        <v>0</v>
      </c>
      <c r="D9468" s="118" t="e">
        <f t="shared" ca="1" si="1"/>
        <v>#NAME?</v>
      </c>
      <c r="E9468" s="118" t="s">
        <v>31111</v>
      </c>
      <c r="F9468" s="118" t="s">
        <v>31118</v>
      </c>
      <c r="G9468" s="118"/>
      <c r="H9468" s="118" t="s">
        <v>7647</v>
      </c>
      <c r="I9468" s="118" t="s">
        <v>7755</v>
      </c>
      <c r="J9468" s="118" t="s">
        <v>7756</v>
      </c>
    </row>
    <row r="9469" spans="1:10" ht="12.75">
      <c r="A9469" s="118" t="s">
        <v>1075</v>
      </c>
      <c r="B9469" s="118" t="s">
        <v>8486</v>
      </c>
      <c r="C9469" s="118" t="b">
        <v>0</v>
      </c>
      <c r="D9469" s="118" t="e">
        <f t="shared" ca="1" si="1"/>
        <v>#NAME?</v>
      </c>
      <c r="E9469" s="118" t="s">
        <v>31119</v>
      </c>
      <c r="F9469" s="118" t="s">
        <v>31120</v>
      </c>
      <c r="G9469" s="118"/>
      <c r="H9469" s="118" t="s">
        <v>5607</v>
      </c>
      <c r="I9469" s="118" t="s">
        <v>7755</v>
      </c>
      <c r="J9469" s="118" t="s">
        <v>7756</v>
      </c>
    </row>
    <row r="9470" spans="1:10" ht="12.75">
      <c r="A9470" s="118" t="s">
        <v>2068</v>
      </c>
      <c r="B9470" s="118" t="s">
        <v>31121</v>
      </c>
      <c r="C9470" s="118" t="b">
        <v>0</v>
      </c>
      <c r="D9470" s="118" t="e">
        <f t="shared" ca="1" si="1"/>
        <v>#NAME?</v>
      </c>
      <c r="E9470" s="118" t="s">
        <v>31122</v>
      </c>
      <c r="F9470" s="118" t="s">
        <v>31123</v>
      </c>
      <c r="G9470" s="118"/>
      <c r="H9470" s="118" t="s">
        <v>4276</v>
      </c>
      <c r="I9470" s="118" t="s">
        <v>11196</v>
      </c>
      <c r="J9470" s="118" t="s">
        <v>8313</v>
      </c>
    </row>
    <row r="9471" spans="1:10" ht="12.75">
      <c r="A9471" s="118" t="s">
        <v>31124</v>
      </c>
      <c r="B9471" s="118" t="s">
        <v>19851</v>
      </c>
      <c r="C9471" s="118" t="b">
        <v>0</v>
      </c>
      <c r="D9471" s="118" t="e">
        <f t="shared" ca="1" si="1"/>
        <v>#NAME?</v>
      </c>
      <c r="E9471" s="118" t="s">
        <v>31122</v>
      </c>
      <c r="F9471" s="118" t="s">
        <v>31125</v>
      </c>
      <c r="G9471" s="118"/>
      <c r="H9471" s="118" t="s">
        <v>7855</v>
      </c>
      <c r="I9471" s="118" t="s">
        <v>11196</v>
      </c>
      <c r="J9471" s="118" t="s">
        <v>8313</v>
      </c>
    </row>
    <row r="9472" spans="1:10" ht="12.75">
      <c r="A9472" s="118" t="s">
        <v>10777</v>
      </c>
      <c r="B9472" s="118" t="s">
        <v>9652</v>
      </c>
      <c r="C9472" s="118" t="b">
        <v>0</v>
      </c>
      <c r="D9472" s="118" t="e">
        <f t="shared" ca="1" si="1"/>
        <v>#NAME?</v>
      </c>
      <c r="E9472" s="118" t="s">
        <v>31122</v>
      </c>
      <c r="F9472" s="118" t="s">
        <v>31126</v>
      </c>
      <c r="G9472" s="118"/>
      <c r="H9472" s="118" t="s">
        <v>4276</v>
      </c>
      <c r="I9472" s="118" t="s">
        <v>12617</v>
      </c>
      <c r="J9472" s="118" t="s">
        <v>9660</v>
      </c>
    </row>
    <row r="9473" spans="1:10" ht="12.75">
      <c r="A9473" s="118" t="s">
        <v>31127</v>
      </c>
      <c r="B9473" s="118" t="s">
        <v>16523</v>
      </c>
      <c r="C9473" s="118" t="b">
        <v>0</v>
      </c>
      <c r="D9473" s="118" t="e">
        <f t="shared" ca="1" si="1"/>
        <v>#NAME?</v>
      </c>
      <c r="E9473" s="118" t="s">
        <v>31128</v>
      </c>
      <c r="F9473" s="118" t="s">
        <v>31129</v>
      </c>
      <c r="G9473" s="118"/>
      <c r="H9473" s="118" t="s">
        <v>54</v>
      </c>
      <c r="I9473" s="118" t="s">
        <v>7684</v>
      </c>
      <c r="J9473" s="118"/>
    </row>
    <row r="9474" spans="1:10" ht="12.75">
      <c r="A9474" s="118" t="s">
        <v>9624</v>
      </c>
      <c r="B9474" s="118" t="s">
        <v>31130</v>
      </c>
      <c r="C9474" s="118" t="b">
        <v>0</v>
      </c>
      <c r="D9474" s="118" t="e">
        <f t="shared" ca="1" si="1"/>
        <v>#NAME?</v>
      </c>
      <c r="E9474" s="118" t="s">
        <v>31131</v>
      </c>
      <c r="F9474" s="118" t="s">
        <v>31132</v>
      </c>
      <c r="G9474" s="118"/>
      <c r="H9474" s="118" t="s">
        <v>4551</v>
      </c>
      <c r="I9474" s="118" t="s">
        <v>11949</v>
      </c>
      <c r="J9474" s="118" t="s">
        <v>7795</v>
      </c>
    </row>
    <row r="9475" spans="1:10" ht="12.75">
      <c r="A9475" s="118" t="s">
        <v>7924</v>
      </c>
      <c r="B9475" s="118" t="s">
        <v>9178</v>
      </c>
      <c r="C9475" s="118" t="b">
        <v>0</v>
      </c>
      <c r="D9475" s="118" t="e">
        <f t="shared" ca="1" si="1"/>
        <v>#NAME?</v>
      </c>
      <c r="E9475" s="118" t="s">
        <v>31131</v>
      </c>
      <c r="F9475" s="118" t="s">
        <v>31133</v>
      </c>
      <c r="G9475" s="118"/>
      <c r="H9475" s="118" t="s">
        <v>4278</v>
      </c>
      <c r="I9475" s="118" t="s">
        <v>11949</v>
      </c>
      <c r="J9475" s="118" t="s">
        <v>7795</v>
      </c>
    </row>
    <row r="9476" spans="1:10" ht="12.75">
      <c r="A9476" s="118" t="s">
        <v>1240</v>
      </c>
      <c r="B9476" s="118" t="s">
        <v>955</v>
      </c>
      <c r="C9476" s="118" t="b">
        <v>0</v>
      </c>
      <c r="D9476" s="118" t="e">
        <f t="shared" ca="1" si="1"/>
        <v>#NAME?</v>
      </c>
      <c r="E9476" s="118" t="s">
        <v>31131</v>
      </c>
      <c r="F9476" s="118" t="s">
        <v>31134</v>
      </c>
      <c r="G9476" s="118"/>
      <c r="H9476" s="118" t="s">
        <v>5607</v>
      </c>
      <c r="I9476" s="118" t="s">
        <v>11949</v>
      </c>
      <c r="J9476" s="118" t="s">
        <v>7795</v>
      </c>
    </row>
    <row r="9477" spans="1:10" ht="12.75">
      <c r="A9477" s="118" t="s">
        <v>1069</v>
      </c>
      <c r="B9477" s="118" t="s">
        <v>31135</v>
      </c>
      <c r="C9477" s="118" t="b">
        <v>0</v>
      </c>
      <c r="D9477" s="118" t="e">
        <f t="shared" ca="1" si="1"/>
        <v>#NAME?</v>
      </c>
      <c r="E9477" s="118" t="s">
        <v>31131</v>
      </c>
      <c r="F9477" s="118" t="s">
        <v>31136</v>
      </c>
      <c r="G9477" s="118"/>
      <c r="H9477" s="118" t="s">
        <v>4278</v>
      </c>
      <c r="I9477" s="118" t="s">
        <v>11949</v>
      </c>
      <c r="J9477" s="118" t="s">
        <v>7795</v>
      </c>
    </row>
    <row r="9478" spans="1:10" ht="12.75">
      <c r="A9478" s="118" t="s">
        <v>10777</v>
      </c>
      <c r="B9478" s="118" t="s">
        <v>31137</v>
      </c>
      <c r="C9478" s="118" t="b">
        <v>0</v>
      </c>
      <c r="D9478" s="118" t="e">
        <f t="shared" ca="1" si="1"/>
        <v>#NAME?</v>
      </c>
      <c r="E9478" s="118" t="s">
        <v>31131</v>
      </c>
      <c r="F9478" s="118" t="s">
        <v>31138</v>
      </c>
      <c r="G9478" s="118"/>
      <c r="H9478" s="118" t="s">
        <v>4278</v>
      </c>
      <c r="I9478" s="118" t="s">
        <v>11949</v>
      </c>
      <c r="J9478" s="118" t="s">
        <v>7795</v>
      </c>
    </row>
    <row r="9479" spans="1:10" ht="12.75">
      <c r="A9479" s="118" t="s">
        <v>1666</v>
      </c>
      <c r="B9479" s="118" t="s">
        <v>31139</v>
      </c>
      <c r="C9479" s="118" t="b">
        <v>0</v>
      </c>
      <c r="D9479" s="118" t="e">
        <f t="shared" ca="1" si="1"/>
        <v>#NAME?</v>
      </c>
      <c r="E9479" s="118" t="s">
        <v>31140</v>
      </c>
      <c r="F9479" s="118" t="s">
        <v>31141</v>
      </c>
      <c r="G9479" s="118"/>
      <c r="H9479" s="118" t="s">
        <v>54</v>
      </c>
      <c r="I9479" s="118" t="s">
        <v>11949</v>
      </c>
      <c r="J9479" s="118" t="s">
        <v>7795</v>
      </c>
    </row>
    <row r="9480" spans="1:10" ht="12.75">
      <c r="A9480" s="118" t="s">
        <v>882</v>
      </c>
      <c r="B9480" s="118" t="s">
        <v>29341</v>
      </c>
      <c r="C9480" s="118" t="b">
        <v>0</v>
      </c>
      <c r="D9480" s="118" t="e">
        <f t="shared" ca="1" si="1"/>
        <v>#NAME?</v>
      </c>
      <c r="E9480" s="118" t="s">
        <v>31140</v>
      </c>
      <c r="F9480" s="118" t="s">
        <v>31142</v>
      </c>
      <c r="G9480" s="118"/>
      <c r="H9480" s="118" t="s">
        <v>8144</v>
      </c>
      <c r="I9480" s="118" t="s">
        <v>11949</v>
      </c>
      <c r="J9480" s="118" t="s">
        <v>7795</v>
      </c>
    </row>
    <row r="9481" spans="1:10" ht="12.75">
      <c r="A9481" s="118" t="s">
        <v>1540</v>
      </c>
      <c r="B9481" s="118" t="s">
        <v>31143</v>
      </c>
      <c r="C9481" s="118" t="b">
        <v>0</v>
      </c>
      <c r="D9481" s="118" t="e">
        <f t="shared" ca="1" si="1"/>
        <v>#NAME?</v>
      </c>
      <c r="E9481" s="118" t="s">
        <v>31140</v>
      </c>
      <c r="F9481" s="118" t="s">
        <v>31144</v>
      </c>
      <c r="G9481" s="118"/>
      <c r="H9481" s="118" t="s">
        <v>4278</v>
      </c>
      <c r="I9481" s="118" t="s">
        <v>11949</v>
      </c>
      <c r="J9481" s="118" t="s">
        <v>7795</v>
      </c>
    </row>
    <row r="9482" spans="1:10" ht="12.75">
      <c r="A9482" s="118" t="s">
        <v>862</v>
      </c>
      <c r="B9482" s="118" t="s">
        <v>18948</v>
      </c>
      <c r="C9482" s="118" t="b">
        <v>0</v>
      </c>
      <c r="D9482" s="118" t="e">
        <f t="shared" ca="1" si="1"/>
        <v>#NAME?</v>
      </c>
      <c r="E9482" s="118" t="s">
        <v>31140</v>
      </c>
      <c r="F9482" s="118" t="s">
        <v>31145</v>
      </c>
      <c r="G9482" s="118"/>
      <c r="H9482" s="118" t="s">
        <v>4831</v>
      </c>
      <c r="I9482" s="118" t="s">
        <v>11949</v>
      </c>
      <c r="J9482" s="118" t="s">
        <v>7795</v>
      </c>
    </row>
    <row r="9483" spans="1:10" ht="12.75">
      <c r="A9483" s="118" t="s">
        <v>25176</v>
      </c>
      <c r="B9483" s="118" t="s">
        <v>17407</v>
      </c>
      <c r="C9483" s="118" t="b">
        <v>0</v>
      </c>
      <c r="D9483" s="118" t="e">
        <f t="shared" ca="1" si="1"/>
        <v>#NAME?</v>
      </c>
      <c r="E9483" s="118" t="s">
        <v>31146</v>
      </c>
      <c r="F9483" s="118" t="s">
        <v>31147</v>
      </c>
      <c r="G9483" s="118"/>
      <c r="H9483" s="118" t="s">
        <v>4276</v>
      </c>
      <c r="I9483" s="118" t="s">
        <v>10579</v>
      </c>
      <c r="J9483" s="118" t="s">
        <v>7591</v>
      </c>
    </row>
    <row r="9484" spans="1:10" ht="12.75">
      <c r="A9484" s="118" t="s">
        <v>1026</v>
      </c>
      <c r="B9484" s="118" t="s">
        <v>1620</v>
      </c>
      <c r="C9484" s="118" t="b">
        <v>0</v>
      </c>
      <c r="D9484" s="118" t="e">
        <f t="shared" ca="1" si="1"/>
        <v>#NAME?</v>
      </c>
      <c r="E9484" s="118" t="s">
        <v>31146</v>
      </c>
      <c r="F9484" s="118" t="s">
        <v>31148</v>
      </c>
      <c r="G9484" s="118"/>
      <c r="H9484" s="118" t="s">
        <v>4276</v>
      </c>
      <c r="I9484" s="118" t="s">
        <v>15681</v>
      </c>
      <c r="J9484" s="118" t="s">
        <v>10630</v>
      </c>
    </row>
    <row r="9485" spans="1:10" ht="12.75">
      <c r="A9485" s="118" t="s">
        <v>882</v>
      </c>
      <c r="B9485" s="118" t="s">
        <v>31149</v>
      </c>
      <c r="C9485" s="118" t="b">
        <v>0</v>
      </c>
      <c r="D9485" s="118" t="e">
        <f t="shared" ca="1" si="1"/>
        <v>#NAME?</v>
      </c>
      <c r="E9485" s="118" t="s">
        <v>31146</v>
      </c>
      <c r="F9485" s="118" t="s">
        <v>31150</v>
      </c>
      <c r="G9485" s="118"/>
      <c r="H9485" s="118" t="s">
        <v>4276</v>
      </c>
      <c r="I9485" s="118" t="s">
        <v>15681</v>
      </c>
      <c r="J9485" s="118" t="s">
        <v>10630</v>
      </c>
    </row>
    <row r="9486" spans="1:10" ht="12.75">
      <c r="A9486" s="118" t="s">
        <v>31151</v>
      </c>
      <c r="B9486" s="118" t="s">
        <v>31152</v>
      </c>
      <c r="C9486" s="118" t="b">
        <v>0</v>
      </c>
      <c r="D9486" s="118" t="e">
        <f t="shared" ca="1" si="1"/>
        <v>#NAME?</v>
      </c>
      <c r="E9486" s="118" t="s">
        <v>31146</v>
      </c>
      <c r="F9486" s="118" t="s">
        <v>31153</v>
      </c>
      <c r="G9486" s="118"/>
      <c r="H9486" s="118" t="s">
        <v>4276</v>
      </c>
      <c r="I9486" s="118" t="s">
        <v>10579</v>
      </c>
      <c r="J9486" s="118" t="s">
        <v>7591</v>
      </c>
    </row>
    <row r="9487" spans="1:10" ht="12.75">
      <c r="A9487" s="118" t="s">
        <v>2494</v>
      </c>
      <c r="B9487" s="118" t="s">
        <v>2382</v>
      </c>
      <c r="C9487" s="118" t="b">
        <v>0</v>
      </c>
      <c r="D9487" s="118" t="e">
        <f t="shared" ca="1" si="1"/>
        <v>#NAME?</v>
      </c>
      <c r="E9487" s="118" t="s">
        <v>31154</v>
      </c>
      <c r="F9487" s="118" t="s">
        <v>31155</v>
      </c>
      <c r="G9487" s="118"/>
      <c r="H9487" s="118" t="s">
        <v>4276</v>
      </c>
      <c r="I9487" s="118" t="s">
        <v>31156</v>
      </c>
      <c r="J9487" s="118" t="s">
        <v>7622</v>
      </c>
    </row>
    <row r="9488" spans="1:10" ht="12.75">
      <c r="A9488" s="118" t="s">
        <v>9126</v>
      </c>
      <c r="B9488" s="118" t="s">
        <v>31157</v>
      </c>
      <c r="C9488" s="118" t="b">
        <v>0</v>
      </c>
      <c r="D9488" s="118" t="e">
        <f t="shared" ca="1" si="1"/>
        <v>#NAME?</v>
      </c>
      <c r="E9488" s="118" t="s">
        <v>31158</v>
      </c>
      <c r="F9488" s="118" t="s">
        <v>31159</v>
      </c>
      <c r="G9488" s="118"/>
      <c r="H9488" s="118" t="s">
        <v>10204</v>
      </c>
      <c r="I9488" s="118" t="s">
        <v>8725</v>
      </c>
      <c r="J9488" s="118" t="s">
        <v>8726</v>
      </c>
    </row>
    <row r="9489" spans="1:10" ht="12.75">
      <c r="A9489" s="118" t="s">
        <v>12065</v>
      </c>
      <c r="B9489" s="118" t="s">
        <v>31160</v>
      </c>
      <c r="C9489" s="118" t="b">
        <v>0</v>
      </c>
      <c r="D9489" s="118" t="e">
        <f t="shared" ca="1" si="1"/>
        <v>#NAME?</v>
      </c>
      <c r="E9489" s="118" t="s">
        <v>31158</v>
      </c>
      <c r="F9489" s="118" t="s">
        <v>31161</v>
      </c>
      <c r="G9489" s="118"/>
      <c r="H9489" s="118" t="s">
        <v>4276</v>
      </c>
      <c r="I9489" s="118" t="s">
        <v>14054</v>
      </c>
      <c r="J9489" s="118" t="s">
        <v>19728</v>
      </c>
    </row>
    <row r="9490" spans="1:10" ht="12.75">
      <c r="A9490" s="118" t="s">
        <v>1980</v>
      </c>
      <c r="B9490" s="118" t="s">
        <v>1288</v>
      </c>
      <c r="C9490" s="118" t="b">
        <v>0</v>
      </c>
      <c r="D9490" s="118" t="e">
        <f t="shared" ca="1" si="1"/>
        <v>#NAME?</v>
      </c>
      <c r="E9490" s="118" t="s">
        <v>31162</v>
      </c>
      <c r="F9490" s="118" t="s">
        <v>31163</v>
      </c>
      <c r="G9490" s="118"/>
      <c r="H9490" s="118" t="s">
        <v>4485</v>
      </c>
      <c r="I9490" s="118" t="s">
        <v>3131</v>
      </c>
      <c r="J9490" s="118" t="s">
        <v>7622</v>
      </c>
    </row>
    <row r="9491" spans="1:10" ht="12.75">
      <c r="A9491" s="118" t="s">
        <v>1573</v>
      </c>
      <c r="B9491" s="118" t="s">
        <v>31164</v>
      </c>
      <c r="C9491" s="118" t="b">
        <v>0</v>
      </c>
      <c r="D9491" s="118" t="e">
        <f t="shared" ca="1" si="1"/>
        <v>#NAME?</v>
      </c>
      <c r="E9491" s="118" t="s">
        <v>31162</v>
      </c>
      <c r="F9491" s="118" t="s">
        <v>31165</v>
      </c>
      <c r="G9491" s="118"/>
      <c r="H9491" s="118" t="s">
        <v>8346</v>
      </c>
      <c r="I9491" s="118" t="s">
        <v>3131</v>
      </c>
      <c r="J9491" s="118" t="s">
        <v>7622</v>
      </c>
    </row>
    <row r="9492" spans="1:10" ht="12.75">
      <c r="A9492" s="118" t="s">
        <v>1666</v>
      </c>
      <c r="B9492" s="118" t="s">
        <v>31166</v>
      </c>
      <c r="C9492" s="118" t="b">
        <v>0</v>
      </c>
      <c r="D9492" s="118" t="e">
        <f t="shared" ca="1" si="1"/>
        <v>#NAME?</v>
      </c>
      <c r="E9492" s="118" t="s">
        <v>31167</v>
      </c>
      <c r="F9492" s="118" t="s">
        <v>31168</v>
      </c>
      <c r="G9492" s="118"/>
      <c r="H9492" s="118" t="s">
        <v>31169</v>
      </c>
      <c r="I9492" s="118" t="s">
        <v>1603</v>
      </c>
      <c r="J9492" s="118" t="s">
        <v>7756</v>
      </c>
    </row>
    <row r="9493" spans="1:10" ht="12.75">
      <c r="A9493" s="118" t="s">
        <v>10072</v>
      </c>
      <c r="B9493" s="118" t="s">
        <v>31170</v>
      </c>
      <c r="C9493" s="118" t="b">
        <v>0</v>
      </c>
      <c r="D9493" s="118" t="e">
        <f t="shared" ca="1" si="1"/>
        <v>#NAME?</v>
      </c>
      <c r="E9493" s="118" t="s">
        <v>31167</v>
      </c>
      <c r="F9493" s="118" t="s">
        <v>31171</v>
      </c>
      <c r="G9493" s="118"/>
      <c r="H9493" s="118" t="s">
        <v>31172</v>
      </c>
      <c r="I9493" s="118" t="s">
        <v>1603</v>
      </c>
      <c r="J9493" s="118" t="s">
        <v>7756</v>
      </c>
    </row>
    <row r="9494" spans="1:10" ht="12.75">
      <c r="A9494" s="118" t="s">
        <v>1026</v>
      </c>
      <c r="B9494" s="118" t="s">
        <v>31173</v>
      </c>
      <c r="C9494" s="118" t="b">
        <v>0</v>
      </c>
      <c r="D9494" s="118" t="e">
        <f t="shared" ca="1" si="1"/>
        <v>#NAME?</v>
      </c>
      <c r="E9494" s="118" t="s">
        <v>31167</v>
      </c>
      <c r="F9494" s="118" t="s">
        <v>31174</v>
      </c>
      <c r="G9494" s="118"/>
      <c r="H9494" s="118" t="s">
        <v>4276</v>
      </c>
      <c r="I9494" s="118" t="s">
        <v>1603</v>
      </c>
      <c r="J9494" s="118" t="s">
        <v>7756</v>
      </c>
    </row>
    <row r="9495" spans="1:10" ht="12.75">
      <c r="A9495" s="118" t="s">
        <v>17754</v>
      </c>
      <c r="B9495" s="118" t="s">
        <v>17123</v>
      </c>
      <c r="C9495" s="118" t="b">
        <v>0</v>
      </c>
      <c r="D9495" s="118" t="e">
        <f t="shared" ca="1" si="1"/>
        <v>#NAME?</v>
      </c>
      <c r="E9495" s="118" t="s">
        <v>31167</v>
      </c>
      <c r="F9495" s="118" t="s">
        <v>31175</v>
      </c>
      <c r="G9495" s="118"/>
      <c r="H9495" s="118" t="s">
        <v>31172</v>
      </c>
      <c r="I9495" s="118" t="s">
        <v>1603</v>
      </c>
      <c r="J9495" s="118" t="s">
        <v>7756</v>
      </c>
    </row>
    <row r="9496" spans="1:10" ht="12.75">
      <c r="A9496" s="118" t="s">
        <v>7996</v>
      </c>
      <c r="B9496" s="118" t="s">
        <v>31176</v>
      </c>
      <c r="C9496" s="118" t="b">
        <v>0</v>
      </c>
      <c r="D9496" s="118" t="e">
        <f t="shared" ca="1" si="1"/>
        <v>#NAME?</v>
      </c>
      <c r="E9496" s="118" t="s">
        <v>31167</v>
      </c>
      <c r="F9496" s="118" t="s">
        <v>31177</v>
      </c>
      <c r="G9496" s="118"/>
      <c r="H9496" s="118" t="s">
        <v>4485</v>
      </c>
      <c r="I9496" s="118" t="s">
        <v>1603</v>
      </c>
      <c r="J9496" s="118" t="s">
        <v>7756</v>
      </c>
    </row>
    <row r="9497" spans="1:10" ht="12.75">
      <c r="A9497" s="118" t="s">
        <v>1457</v>
      </c>
      <c r="B9497" s="118" t="s">
        <v>31178</v>
      </c>
      <c r="C9497" s="118" t="b">
        <v>0</v>
      </c>
      <c r="D9497" s="118" t="e">
        <f t="shared" ca="1" si="1"/>
        <v>#NAME?</v>
      </c>
      <c r="E9497" s="118" t="s">
        <v>31167</v>
      </c>
      <c r="F9497" s="118" t="s">
        <v>31179</v>
      </c>
      <c r="G9497" s="118"/>
      <c r="H9497" s="118" t="s">
        <v>4276</v>
      </c>
      <c r="I9497" s="118" t="s">
        <v>1603</v>
      </c>
      <c r="J9497" s="118" t="s">
        <v>7756</v>
      </c>
    </row>
    <row r="9498" spans="1:10" ht="12.75">
      <c r="A9498" s="118" t="s">
        <v>10237</v>
      </c>
      <c r="B9498" s="118" t="s">
        <v>18017</v>
      </c>
      <c r="C9498" s="118" t="b">
        <v>0</v>
      </c>
      <c r="D9498" s="118" t="e">
        <f t="shared" ca="1" si="1"/>
        <v>#NAME?</v>
      </c>
      <c r="E9498" s="118" t="s">
        <v>31180</v>
      </c>
      <c r="F9498" s="118" t="s">
        <v>31181</v>
      </c>
      <c r="G9498" s="118"/>
      <c r="H9498" s="118" t="s">
        <v>5961</v>
      </c>
      <c r="I9498" s="118"/>
      <c r="J9498" s="118"/>
    </row>
    <row r="9499" spans="1:10" ht="12.75">
      <c r="A9499" s="118" t="s">
        <v>31182</v>
      </c>
      <c r="B9499" s="118" t="s">
        <v>14379</v>
      </c>
      <c r="C9499" s="118" t="b">
        <v>0</v>
      </c>
      <c r="D9499" s="118" t="e">
        <f t="shared" ca="1" si="1"/>
        <v>#NAME?</v>
      </c>
      <c r="E9499" s="118" t="s">
        <v>31180</v>
      </c>
      <c r="F9499" s="118" t="s">
        <v>31183</v>
      </c>
      <c r="G9499" s="118"/>
      <c r="H9499" s="118" t="s">
        <v>4276</v>
      </c>
      <c r="I9499" s="118"/>
      <c r="J9499" s="118"/>
    </row>
    <row r="9500" spans="1:10" ht="12.75">
      <c r="A9500" s="118" t="s">
        <v>31184</v>
      </c>
      <c r="B9500" s="118" t="s">
        <v>9474</v>
      </c>
      <c r="C9500" s="118" t="b">
        <v>0</v>
      </c>
      <c r="D9500" s="118" t="e">
        <f t="shared" ca="1" si="1"/>
        <v>#NAME?</v>
      </c>
      <c r="E9500" s="118" t="s">
        <v>31180</v>
      </c>
      <c r="F9500" s="118" t="s">
        <v>31185</v>
      </c>
      <c r="G9500" s="118"/>
      <c r="H9500" s="118" t="s">
        <v>5961</v>
      </c>
      <c r="I9500" s="118"/>
      <c r="J9500" s="118"/>
    </row>
    <row r="9501" spans="1:10" ht="12.75">
      <c r="A9501" s="118" t="s">
        <v>10968</v>
      </c>
      <c r="B9501" s="118" t="s">
        <v>1130</v>
      </c>
      <c r="C9501" s="118" t="b">
        <v>0</v>
      </c>
      <c r="D9501" s="118" t="e">
        <f t="shared" ca="1" si="1"/>
        <v>#NAME?</v>
      </c>
      <c r="E9501" s="118" t="s">
        <v>31180</v>
      </c>
      <c r="F9501" s="118" t="s">
        <v>31186</v>
      </c>
      <c r="G9501" s="118"/>
      <c r="H9501" s="118" t="s">
        <v>31187</v>
      </c>
      <c r="I9501" s="118" t="s">
        <v>10521</v>
      </c>
      <c r="J9501" s="118"/>
    </row>
    <row r="9502" spans="1:10" ht="12.75">
      <c r="A9502" s="118" t="s">
        <v>1591</v>
      </c>
      <c r="B9502" s="118" t="s">
        <v>22025</v>
      </c>
      <c r="C9502" s="118" t="b">
        <v>0</v>
      </c>
      <c r="D9502" s="118" t="e">
        <f t="shared" ca="1" si="1"/>
        <v>#NAME?</v>
      </c>
      <c r="E9502" s="118" t="s">
        <v>31188</v>
      </c>
      <c r="F9502" s="118" t="s">
        <v>31189</v>
      </c>
      <c r="G9502" s="118"/>
      <c r="H9502" s="118" t="s">
        <v>10534</v>
      </c>
      <c r="I9502" s="118" t="s">
        <v>7777</v>
      </c>
      <c r="J9502" s="118" t="s">
        <v>7636</v>
      </c>
    </row>
    <row r="9503" spans="1:10" ht="12.75">
      <c r="A9503" s="118" t="s">
        <v>1240</v>
      </c>
      <c r="B9503" s="118" t="s">
        <v>31190</v>
      </c>
      <c r="C9503" s="118" t="b">
        <v>0</v>
      </c>
      <c r="D9503" s="118" t="e">
        <f t="shared" ca="1" si="1"/>
        <v>#NAME?</v>
      </c>
      <c r="E9503" s="118" t="s">
        <v>31188</v>
      </c>
      <c r="F9503" s="118" t="s">
        <v>31191</v>
      </c>
      <c r="G9503" s="118"/>
      <c r="H9503" s="118" t="s">
        <v>9483</v>
      </c>
      <c r="I9503" s="118" t="s">
        <v>7777</v>
      </c>
      <c r="J9503" s="118" t="s">
        <v>7636</v>
      </c>
    </row>
    <row r="9504" spans="1:10" ht="12.75">
      <c r="A9504" s="118" t="s">
        <v>814</v>
      </c>
      <c r="B9504" s="118" t="s">
        <v>31192</v>
      </c>
      <c r="C9504" s="118" t="b">
        <v>0</v>
      </c>
      <c r="D9504" s="118" t="e">
        <f t="shared" ca="1" si="1"/>
        <v>#NAME?</v>
      </c>
      <c r="E9504" s="118" t="s">
        <v>23268</v>
      </c>
      <c r="F9504" s="118" t="s">
        <v>31193</v>
      </c>
      <c r="G9504" s="118"/>
      <c r="H9504" s="118" t="s">
        <v>54</v>
      </c>
      <c r="I9504" s="118" t="s">
        <v>23268</v>
      </c>
      <c r="J9504" s="118"/>
    </row>
    <row r="9505" spans="1:10" ht="12.75">
      <c r="A9505" s="118" t="s">
        <v>31194</v>
      </c>
      <c r="B9505" s="118" t="s">
        <v>1922</v>
      </c>
      <c r="C9505" s="118" t="b">
        <v>0</v>
      </c>
      <c r="D9505" s="118" t="e">
        <f t="shared" ca="1" si="1"/>
        <v>#NAME?</v>
      </c>
      <c r="E9505" s="118" t="s">
        <v>23268</v>
      </c>
      <c r="F9505" s="118" t="s">
        <v>31195</v>
      </c>
      <c r="G9505" s="118"/>
      <c r="H9505" s="118" t="s">
        <v>5368</v>
      </c>
      <c r="I9505" s="118" t="s">
        <v>23268</v>
      </c>
      <c r="J9505" s="118"/>
    </row>
    <row r="9506" spans="1:10" ht="12.75">
      <c r="A9506" s="118" t="s">
        <v>1666</v>
      </c>
      <c r="B9506" s="118" t="s">
        <v>14400</v>
      </c>
      <c r="C9506" s="118" t="b">
        <v>0</v>
      </c>
      <c r="D9506" s="118" t="e">
        <f t="shared" ca="1" si="1"/>
        <v>#NAME?</v>
      </c>
      <c r="E9506" s="118" t="s">
        <v>23268</v>
      </c>
      <c r="F9506" s="118" t="s">
        <v>31196</v>
      </c>
      <c r="G9506" s="118"/>
      <c r="H9506" s="118" t="s">
        <v>4278</v>
      </c>
      <c r="I9506" s="118" t="s">
        <v>23268</v>
      </c>
      <c r="J9506" s="118"/>
    </row>
    <row r="9507" spans="1:10" ht="12.75">
      <c r="A9507" s="118" t="s">
        <v>12113</v>
      </c>
      <c r="B9507" s="118" t="s">
        <v>14400</v>
      </c>
      <c r="C9507" s="118" t="b">
        <v>0</v>
      </c>
      <c r="D9507" s="118" t="e">
        <f t="shared" ca="1" si="1"/>
        <v>#NAME?</v>
      </c>
      <c r="E9507" s="118" t="s">
        <v>23268</v>
      </c>
      <c r="F9507" s="118" t="s">
        <v>31197</v>
      </c>
      <c r="G9507" s="118"/>
      <c r="H9507" s="118" t="s">
        <v>4278</v>
      </c>
      <c r="I9507" s="118" t="s">
        <v>23268</v>
      </c>
      <c r="J9507" s="118"/>
    </row>
    <row r="9508" spans="1:10" ht="12.75">
      <c r="A9508" s="118" t="s">
        <v>29379</v>
      </c>
      <c r="B9508" s="118" t="s">
        <v>31198</v>
      </c>
      <c r="C9508" s="118" t="b">
        <v>0</v>
      </c>
      <c r="D9508" s="118" t="e">
        <f t="shared" ca="1" si="1"/>
        <v>#NAME?</v>
      </c>
      <c r="E9508" s="118" t="s">
        <v>23268</v>
      </c>
      <c r="F9508" s="118" t="s">
        <v>31199</v>
      </c>
      <c r="G9508" s="118"/>
      <c r="H9508" s="118" t="s">
        <v>31200</v>
      </c>
      <c r="I9508" s="118" t="s">
        <v>23268</v>
      </c>
      <c r="J9508" s="118"/>
    </row>
    <row r="9509" spans="1:10" ht="12.75">
      <c r="A9509" s="118" t="s">
        <v>1093</v>
      </c>
      <c r="B9509" s="118" t="s">
        <v>14851</v>
      </c>
      <c r="C9509" s="118" t="b">
        <v>0</v>
      </c>
      <c r="D9509" s="118" t="e">
        <f t="shared" ca="1" si="1"/>
        <v>#NAME?</v>
      </c>
      <c r="E9509" s="118" t="s">
        <v>23268</v>
      </c>
      <c r="F9509" s="118" t="s">
        <v>31201</v>
      </c>
      <c r="G9509" s="118"/>
      <c r="H9509" s="118" t="s">
        <v>31202</v>
      </c>
      <c r="I9509" s="118" t="s">
        <v>23268</v>
      </c>
      <c r="J9509" s="118"/>
    </row>
    <row r="9510" spans="1:10" ht="12.75">
      <c r="A9510" s="118" t="s">
        <v>10777</v>
      </c>
      <c r="B9510" s="118" t="s">
        <v>31203</v>
      </c>
      <c r="C9510" s="118" t="b">
        <v>0</v>
      </c>
      <c r="D9510" s="118" t="e">
        <f t="shared" ca="1" si="1"/>
        <v>#NAME?</v>
      </c>
      <c r="E9510" s="118" t="s">
        <v>23268</v>
      </c>
      <c r="F9510" s="118" t="s">
        <v>31204</v>
      </c>
      <c r="G9510" s="118"/>
      <c r="H9510" s="118" t="s">
        <v>11346</v>
      </c>
      <c r="I9510" s="118" t="s">
        <v>23268</v>
      </c>
      <c r="J9510" s="118"/>
    </row>
    <row r="9511" spans="1:10" ht="12.75">
      <c r="A9511" s="118" t="s">
        <v>31205</v>
      </c>
      <c r="B9511" s="118" t="s">
        <v>31206</v>
      </c>
      <c r="C9511" s="118" t="b">
        <v>0</v>
      </c>
      <c r="D9511" s="118" t="e">
        <f t="shared" ca="1" si="1"/>
        <v>#NAME?</v>
      </c>
      <c r="E9511" s="118" t="s">
        <v>31207</v>
      </c>
      <c r="F9511" s="118" t="s">
        <v>31208</v>
      </c>
      <c r="G9511" s="118"/>
      <c r="H9511" s="118" t="s">
        <v>31209</v>
      </c>
      <c r="I9511" s="118" t="s">
        <v>23268</v>
      </c>
      <c r="J9511" s="118"/>
    </row>
    <row r="9512" spans="1:10" ht="12.75">
      <c r="A9512" s="118" t="s">
        <v>17042</v>
      </c>
      <c r="B9512" s="118" t="s">
        <v>31210</v>
      </c>
      <c r="C9512" s="118" t="b">
        <v>0</v>
      </c>
      <c r="D9512" s="118" t="e">
        <f t="shared" ca="1" si="1"/>
        <v>#NAME?</v>
      </c>
      <c r="E9512" s="118" t="s">
        <v>31211</v>
      </c>
      <c r="F9512" s="118" t="s">
        <v>31212</v>
      </c>
      <c r="G9512" s="118"/>
      <c r="H9512" s="118" t="s">
        <v>31213</v>
      </c>
      <c r="I9512" s="118" t="s">
        <v>17114</v>
      </c>
      <c r="J9512" s="118" t="s">
        <v>10630</v>
      </c>
    </row>
    <row r="9513" spans="1:10" ht="12.75">
      <c r="A9513" s="118" t="s">
        <v>11373</v>
      </c>
      <c r="B9513" s="118" t="s">
        <v>31214</v>
      </c>
      <c r="C9513" s="118" t="b">
        <v>0</v>
      </c>
      <c r="D9513" s="118" t="e">
        <f t="shared" ca="1" si="1"/>
        <v>#NAME?</v>
      </c>
      <c r="E9513" s="118" t="s">
        <v>31215</v>
      </c>
      <c r="F9513" s="118" t="s">
        <v>31216</v>
      </c>
      <c r="G9513" s="118"/>
      <c r="H9513" s="118" t="s">
        <v>4276</v>
      </c>
      <c r="I9513" s="118" t="s">
        <v>23268</v>
      </c>
      <c r="J9513" s="118"/>
    </row>
    <row r="9514" spans="1:10" ht="12.75">
      <c r="A9514" s="118" t="s">
        <v>920</v>
      </c>
      <c r="B9514" s="118" t="s">
        <v>31217</v>
      </c>
      <c r="C9514" s="118" t="b">
        <v>0</v>
      </c>
      <c r="D9514" s="118" t="e">
        <f t="shared" ca="1" si="1"/>
        <v>#NAME?</v>
      </c>
      <c r="E9514" s="118" t="s">
        <v>31218</v>
      </c>
      <c r="F9514" s="118" t="s">
        <v>31219</v>
      </c>
      <c r="G9514" s="118"/>
      <c r="H9514" s="118" t="s">
        <v>31220</v>
      </c>
      <c r="I9514" s="118"/>
      <c r="J9514" s="118"/>
    </row>
    <row r="9515" spans="1:10" ht="12.75">
      <c r="A9515" s="118" t="s">
        <v>798</v>
      </c>
      <c r="B9515" s="118" t="s">
        <v>31221</v>
      </c>
      <c r="C9515" s="118" t="b">
        <v>0</v>
      </c>
      <c r="D9515" s="118" t="e">
        <f t="shared" ca="1" si="1"/>
        <v>#NAME?</v>
      </c>
      <c r="E9515" s="118" t="s">
        <v>31218</v>
      </c>
      <c r="F9515" s="118" t="s">
        <v>31222</v>
      </c>
      <c r="G9515" s="118"/>
      <c r="H9515" s="118" t="s">
        <v>4640</v>
      </c>
      <c r="I9515" s="118"/>
      <c r="J9515" s="118"/>
    </row>
    <row r="9516" spans="1:10" ht="12.75">
      <c r="A9516" s="118" t="s">
        <v>18909</v>
      </c>
      <c r="B9516" s="118" t="s">
        <v>31223</v>
      </c>
      <c r="C9516" s="118" t="b">
        <v>0</v>
      </c>
      <c r="D9516" s="118" t="e">
        <f t="shared" ca="1" si="1"/>
        <v>#NAME?</v>
      </c>
      <c r="E9516" s="118" t="s">
        <v>31224</v>
      </c>
      <c r="F9516" s="118" t="s">
        <v>31225</v>
      </c>
      <c r="G9516" s="118"/>
      <c r="H9516" s="118" t="s">
        <v>5607</v>
      </c>
      <c r="I9516" s="118" t="s">
        <v>7737</v>
      </c>
      <c r="J9516" s="118"/>
    </row>
    <row r="9517" spans="1:10" ht="12.75">
      <c r="A9517" s="118" t="s">
        <v>7665</v>
      </c>
      <c r="B9517" s="118" t="s">
        <v>31226</v>
      </c>
      <c r="C9517" s="118" t="b">
        <v>0</v>
      </c>
      <c r="D9517" s="118" t="e">
        <f t="shared" ca="1" si="1"/>
        <v>#NAME?</v>
      </c>
      <c r="E9517" s="118" t="s">
        <v>31224</v>
      </c>
      <c r="F9517" s="118" t="s">
        <v>31227</v>
      </c>
      <c r="G9517" s="118"/>
      <c r="H9517" s="118" t="s">
        <v>4278</v>
      </c>
      <c r="I9517" s="118" t="s">
        <v>7737</v>
      </c>
      <c r="J9517" s="118"/>
    </row>
    <row r="9518" spans="1:10" ht="12.75">
      <c r="A9518" s="118" t="s">
        <v>16465</v>
      </c>
      <c r="B9518" s="118" t="s">
        <v>31228</v>
      </c>
      <c r="C9518" s="118" t="b">
        <v>0</v>
      </c>
      <c r="D9518" s="118" t="e">
        <f t="shared" ca="1" si="1"/>
        <v>#NAME?</v>
      </c>
      <c r="E9518" s="118" t="s">
        <v>31224</v>
      </c>
      <c r="F9518" s="118" t="s">
        <v>31229</v>
      </c>
      <c r="G9518" s="118"/>
      <c r="H9518" s="118" t="s">
        <v>54</v>
      </c>
      <c r="I9518" s="118" t="s">
        <v>7737</v>
      </c>
      <c r="J9518" s="118"/>
    </row>
    <row r="9519" spans="1:10" ht="12.75">
      <c r="A9519" s="118" t="s">
        <v>31230</v>
      </c>
      <c r="B9519" s="118" t="s">
        <v>31231</v>
      </c>
      <c r="C9519" s="118" t="b">
        <v>0</v>
      </c>
      <c r="D9519" s="118" t="e">
        <f t="shared" ca="1" si="1"/>
        <v>#NAME?</v>
      </c>
      <c r="E9519" s="118" t="s">
        <v>31224</v>
      </c>
      <c r="F9519" s="118" t="s">
        <v>31232</v>
      </c>
      <c r="G9519" s="118"/>
      <c r="H9519" s="118" t="s">
        <v>31233</v>
      </c>
      <c r="I9519" s="118" t="s">
        <v>7737</v>
      </c>
      <c r="J9519" s="118"/>
    </row>
    <row r="9520" spans="1:10" ht="12.75">
      <c r="A9520" s="118" t="s">
        <v>7905</v>
      </c>
      <c r="B9520" s="118" t="s">
        <v>31234</v>
      </c>
      <c r="C9520" s="118" t="b">
        <v>0</v>
      </c>
      <c r="D9520" s="118" t="e">
        <f t="shared" ca="1" si="1"/>
        <v>#NAME?</v>
      </c>
      <c r="E9520" s="118" t="s">
        <v>31235</v>
      </c>
      <c r="F9520" s="118" t="s">
        <v>31236</v>
      </c>
      <c r="G9520" s="118"/>
      <c r="H9520" s="118" t="s">
        <v>4278</v>
      </c>
      <c r="I9520" s="118" t="s">
        <v>8756</v>
      </c>
      <c r="J9520" s="118" t="s">
        <v>8756</v>
      </c>
    </row>
    <row r="9521" spans="1:10" ht="12.75">
      <c r="A9521" s="118" t="s">
        <v>8799</v>
      </c>
      <c r="B9521" s="118" t="s">
        <v>31237</v>
      </c>
      <c r="C9521" s="118" t="b">
        <v>0</v>
      </c>
      <c r="D9521" s="118" t="e">
        <f t="shared" ca="1" si="1"/>
        <v>#NAME?</v>
      </c>
      <c r="E9521" s="118" t="s">
        <v>31235</v>
      </c>
      <c r="F9521" s="118" t="s">
        <v>31238</v>
      </c>
      <c r="G9521" s="118"/>
      <c r="H9521" s="118" t="s">
        <v>54</v>
      </c>
      <c r="I9521" s="118" t="s">
        <v>8756</v>
      </c>
      <c r="J9521" s="118" t="s">
        <v>8756</v>
      </c>
    </row>
    <row r="9522" spans="1:10" ht="12.75">
      <c r="A9522" s="118" t="s">
        <v>1694</v>
      </c>
      <c r="B9522" s="118" t="s">
        <v>31239</v>
      </c>
      <c r="C9522" s="118" t="b">
        <v>0</v>
      </c>
      <c r="D9522" s="118" t="e">
        <f t="shared" ca="1" si="1"/>
        <v>#NAME?</v>
      </c>
      <c r="E9522" s="118" t="s">
        <v>31240</v>
      </c>
      <c r="F9522" s="118" t="s">
        <v>31241</v>
      </c>
      <c r="G9522" s="118"/>
      <c r="H9522" s="118" t="s">
        <v>4831</v>
      </c>
      <c r="I9522" s="118" t="s">
        <v>3131</v>
      </c>
      <c r="J9522" s="118" t="s">
        <v>7622</v>
      </c>
    </row>
    <row r="9523" spans="1:10" ht="12.75">
      <c r="A9523" s="118" t="s">
        <v>18622</v>
      </c>
      <c r="B9523" s="118" t="s">
        <v>31242</v>
      </c>
      <c r="C9523" s="118" t="b">
        <v>0</v>
      </c>
      <c r="D9523" s="118" t="e">
        <f t="shared" ca="1" si="1"/>
        <v>#NAME?</v>
      </c>
      <c r="E9523" s="118" t="s">
        <v>31240</v>
      </c>
      <c r="F9523" s="118" t="s">
        <v>31243</v>
      </c>
      <c r="G9523" s="118"/>
      <c r="H9523" s="118" t="s">
        <v>4278</v>
      </c>
      <c r="I9523" s="118" t="s">
        <v>3131</v>
      </c>
      <c r="J9523" s="118" t="s">
        <v>7622</v>
      </c>
    </row>
    <row r="9524" spans="1:10" ht="12.75">
      <c r="A9524" s="118" t="s">
        <v>814</v>
      </c>
      <c r="B9524" s="118" t="s">
        <v>31244</v>
      </c>
      <c r="C9524" s="118" t="b">
        <v>0</v>
      </c>
      <c r="D9524" s="118" t="e">
        <f t="shared" ca="1" si="1"/>
        <v>#NAME?</v>
      </c>
      <c r="E9524" s="118" t="s">
        <v>31245</v>
      </c>
      <c r="F9524" s="118" t="s">
        <v>31246</v>
      </c>
      <c r="G9524" s="118"/>
      <c r="H9524" s="118" t="s">
        <v>5273</v>
      </c>
      <c r="I9524" s="118" t="s">
        <v>8536</v>
      </c>
      <c r="J9524" s="127" t="s">
        <v>8537</v>
      </c>
    </row>
    <row r="9525" spans="1:10" ht="12.75">
      <c r="A9525" s="118" t="s">
        <v>15433</v>
      </c>
      <c r="B9525" s="118" t="s">
        <v>31247</v>
      </c>
      <c r="C9525" s="118" t="b">
        <v>0</v>
      </c>
      <c r="D9525" s="118" t="e">
        <f t="shared" ca="1" si="1"/>
        <v>#NAME?</v>
      </c>
      <c r="E9525" s="118" t="s">
        <v>31245</v>
      </c>
      <c r="F9525" s="118" t="s">
        <v>31248</v>
      </c>
      <c r="G9525" s="118"/>
      <c r="H9525" s="118" t="s">
        <v>4276</v>
      </c>
      <c r="I9525" s="118" t="s">
        <v>8536</v>
      </c>
      <c r="J9525" s="127" t="s">
        <v>8537</v>
      </c>
    </row>
    <row r="9526" spans="1:10" ht="12.75">
      <c r="A9526" s="118" t="s">
        <v>1666</v>
      </c>
      <c r="B9526" s="118" t="s">
        <v>31249</v>
      </c>
      <c r="C9526" s="118" t="b">
        <v>0</v>
      </c>
      <c r="D9526" s="118" t="e">
        <f t="shared" ca="1" si="1"/>
        <v>#NAME?</v>
      </c>
      <c r="E9526" s="118" t="s">
        <v>31245</v>
      </c>
      <c r="F9526" s="118" t="s">
        <v>31250</v>
      </c>
      <c r="G9526" s="118"/>
      <c r="H9526" s="118" t="s">
        <v>4276</v>
      </c>
      <c r="I9526" s="118" t="s">
        <v>8536</v>
      </c>
      <c r="J9526" s="127" t="s">
        <v>8537</v>
      </c>
    </row>
    <row r="9527" spans="1:10" ht="12.75">
      <c r="A9527" s="118" t="s">
        <v>1666</v>
      </c>
      <c r="B9527" s="118" t="s">
        <v>963</v>
      </c>
      <c r="C9527" s="118" t="b">
        <v>0</v>
      </c>
      <c r="D9527" s="118" t="e">
        <f t="shared" ca="1" si="1"/>
        <v>#NAME?</v>
      </c>
      <c r="E9527" s="118" t="s">
        <v>31245</v>
      </c>
      <c r="F9527" s="118" t="s">
        <v>31251</v>
      </c>
      <c r="G9527" s="118"/>
      <c r="H9527" s="118" t="s">
        <v>4276</v>
      </c>
      <c r="I9527" s="118" t="s">
        <v>8536</v>
      </c>
      <c r="J9527" s="127" t="s">
        <v>8537</v>
      </c>
    </row>
    <row r="9528" spans="1:10" ht="12.75">
      <c r="A9528" s="118" t="s">
        <v>1596</v>
      </c>
      <c r="B9528" s="118" t="s">
        <v>31252</v>
      </c>
      <c r="C9528" s="118" t="b">
        <v>0</v>
      </c>
      <c r="D9528" s="118" t="e">
        <f t="shared" ca="1" si="1"/>
        <v>#NAME?</v>
      </c>
      <c r="E9528" s="118" t="s">
        <v>31245</v>
      </c>
      <c r="F9528" s="118" t="s">
        <v>31253</v>
      </c>
      <c r="G9528" s="118"/>
      <c r="H9528" s="118" t="s">
        <v>5273</v>
      </c>
      <c r="I9528" s="118" t="s">
        <v>8536</v>
      </c>
      <c r="J9528" s="127" t="s">
        <v>8537</v>
      </c>
    </row>
    <row r="9529" spans="1:10" ht="12.75">
      <c r="A9529" s="118" t="s">
        <v>13402</v>
      </c>
      <c r="B9529" s="118" t="s">
        <v>31254</v>
      </c>
      <c r="C9529" s="118" t="b">
        <v>0</v>
      </c>
      <c r="D9529" s="118" t="e">
        <f t="shared" ca="1" si="1"/>
        <v>#NAME?</v>
      </c>
      <c r="E9529" s="118" t="s">
        <v>31245</v>
      </c>
      <c r="F9529" s="118" t="s">
        <v>31255</v>
      </c>
      <c r="G9529" s="118"/>
      <c r="H9529" s="118" t="s">
        <v>4276</v>
      </c>
      <c r="I9529" s="118" t="s">
        <v>8536</v>
      </c>
      <c r="J9529" s="127" t="s">
        <v>8537</v>
      </c>
    </row>
    <row r="9530" spans="1:10" ht="12.75">
      <c r="A9530" s="118" t="s">
        <v>1340</v>
      </c>
      <c r="B9530" s="118" t="s">
        <v>8362</v>
      </c>
      <c r="C9530" s="118" t="b">
        <v>0</v>
      </c>
      <c r="D9530" s="118" t="e">
        <f t="shared" ca="1" si="1"/>
        <v>#NAME?</v>
      </c>
      <c r="E9530" s="118" t="s">
        <v>31245</v>
      </c>
      <c r="F9530" s="118" t="s">
        <v>31256</v>
      </c>
      <c r="G9530" s="118"/>
      <c r="H9530" s="118" t="s">
        <v>4276</v>
      </c>
      <c r="I9530" s="118" t="s">
        <v>8536</v>
      </c>
      <c r="J9530" s="127" t="s">
        <v>8537</v>
      </c>
    </row>
    <row r="9531" spans="1:10" ht="12.75">
      <c r="A9531" s="118" t="s">
        <v>873</v>
      </c>
      <c r="B9531" s="118" t="s">
        <v>31257</v>
      </c>
      <c r="C9531" s="118" t="b">
        <v>0</v>
      </c>
      <c r="D9531" s="118" t="e">
        <f t="shared" ca="1" si="1"/>
        <v>#NAME?</v>
      </c>
      <c r="E9531" s="118" t="s">
        <v>31245</v>
      </c>
      <c r="F9531" s="118" t="s">
        <v>31258</v>
      </c>
      <c r="G9531" s="118"/>
      <c r="H9531" s="118" t="s">
        <v>4276</v>
      </c>
      <c r="I9531" s="118" t="s">
        <v>8536</v>
      </c>
      <c r="J9531" s="127" t="s">
        <v>8537</v>
      </c>
    </row>
    <row r="9532" spans="1:10" ht="12.75">
      <c r="A9532" s="118" t="s">
        <v>873</v>
      </c>
      <c r="B9532" s="118" t="s">
        <v>11909</v>
      </c>
      <c r="C9532" s="118" t="b">
        <v>0</v>
      </c>
      <c r="D9532" s="118" t="e">
        <f t="shared" ca="1" si="1"/>
        <v>#NAME?</v>
      </c>
      <c r="E9532" s="118" t="s">
        <v>31245</v>
      </c>
      <c r="F9532" s="118" t="s">
        <v>31259</v>
      </c>
      <c r="G9532" s="118"/>
      <c r="H9532" s="118" t="s">
        <v>5273</v>
      </c>
      <c r="I9532" s="118" t="s">
        <v>8536</v>
      </c>
      <c r="J9532" s="127" t="s">
        <v>8537</v>
      </c>
    </row>
    <row r="9533" spans="1:10" ht="12.75">
      <c r="A9533" s="118" t="s">
        <v>8009</v>
      </c>
      <c r="B9533" s="118" t="s">
        <v>31260</v>
      </c>
      <c r="C9533" s="118" t="b">
        <v>0</v>
      </c>
      <c r="D9533" s="118" t="e">
        <f t="shared" ca="1" si="1"/>
        <v>#NAME?</v>
      </c>
      <c r="E9533" s="118" t="s">
        <v>31245</v>
      </c>
      <c r="F9533" s="118" t="s">
        <v>31261</v>
      </c>
      <c r="G9533" s="118"/>
      <c r="H9533" s="118" t="s">
        <v>4276</v>
      </c>
      <c r="I9533" s="118" t="s">
        <v>8536</v>
      </c>
      <c r="J9533" s="127" t="s">
        <v>8537</v>
      </c>
    </row>
    <row r="9534" spans="1:10" ht="12.75">
      <c r="A9534" s="118" t="s">
        <v>9828</v>
      </c>
      <c r="B9534" s="118" t="s">
        <v>25083</v>
      </c>
      <c r="C9534" s="118" t="b">
        <v>0</v>
      </c>
      <c r="D9534" s="118" t="e">
        <f t="shared" ca="1" si="1"/>
        <v>#NAME?</v>
      </c>
      <c r="E9534" s="118" t="s">
        <v>31245</v>
      </c>
      <c r="F9534" s="118" t="s">
        <v>31262</v>
      </c>
      <c r="G9534" s="118"/>
      <c r="H9534" s="118" t="s">
        <v>7611</v>
      </c>
      <c r="I9534" s="118" t="s">
        <v>8536</v>
      </c>
      <c r="J9534" s="127" t="s">
        <v>8537</v>
      </c>
    </row>
    <row r="9535" spans="1:10" ht="12.75">
      <c r="A9535" s="118" t="s">
        <v>15515</v>
      </c>
      <c r="B9535" s="118" t="s">
        <v>31263</v>
      </c>
      <c r="C9535" s="118" t="b">
        <v>0</v>
      </c>
      <c r="D9535" s="118" t="e">
        <f t="shared" ca="1" si="1"/>
        <v>#NAME?</v>
      </c>
      <c r="E9535" s="118" t="s">
        <v>31245</v>
      </c>
      <c r="F9535" s="118" t="s">
        <v>31264</v>
      </c>
      <c r="G9535" s="118"/>
      <c r="H9535" s="118" t="s">
        <v>5273</v>
      </c>
      <c r="I9535" s="118" t="s">
        <v>8536</v>
      </c>
      <c r="J9535" s="127" t="s">
        <v>8537</v>
      </c>
    </row>
    <row r="9536" spans="1:10" ht="12.75">
      <c r="A9536" s="118" t="s">
        <v>8031</v>
      </c>
      <c r="B9536" s="118" t="s">
        <v>31265</v>
      </c>
      <c r="C9536" s="118" t="b">
        <v>0</v>
      </c>
      <c r="D9536" s="118" t="e">
        <f t="shared" ca="1" si="1"/>
        <v>#NAME?</v>
      </c>
      <c r="E9536" s="118" t="s">
        <v>31245</v>
      </c>
      <c r="F9536" s="118" t="s">
        <v>31266</v>
      </c>
      <c r="G9536" s="118"/>
      <c r="H9536" s="118" t="s">
        <v>4276</v>
      </c>
      <c r="I9536" s="118" t="s">
        <v>8536</v>
      </c>
      <c r="J9536" s="127" t="s">
        <v>8537</v>
      </c>
    </row>
    <row r="9537" spans="1:10" ht="12.75">
      <c r="A9537" s="118" t="s">
        <v>8039</v>
      </c>
      <c r="B9537" s="118" t="s">
        <v>31267</v>
      </c>
      <c r="C9537" s="118" t="b">
        <v>0</v>
      </c>
      <c r="D9537" s="118" t="e">
        <f t="shared" ca="1" si="1"/>
        <v>#NAME?</v>
      </c>
      <c r="E9537" s="118" t="s">
        <v>31245</v>
      </c>
      <c r="F9537" s="118" t="s">
        <v>31268</v>
      </c>
      <c r="G9537" s="118"/>
      <c r="H9537" s="118" t="s">
        <v>4276</v>
      </c>
      <c r="I9537" s="118" t="s">
        <v>8536</v>
      </c>
      <c r="J9537" s="127" t="s">
        <v>8537</v>
      </c>
    </row>
    <row r="9538" spans="1:10" ht="12.75">
      <c r="A9538" s="118" t="s">
        <v>10968</v>
      </c>
      <c r="B9538" s="118" t="s">
        <v>31269</v>
      </c>
      <c r="C9538" s="118" t="b">
        <v>0</v>
      </c>
      <c r="D9538" s="118" t="e">
        <f t="shared" ca="1" si="1"/>
        <v>#NAME?</v>
      </c>
      <c r="E9538" s="118" t="s">
        <v>31245</v>
      </c>
      <c r="F9538" s="118" t="s">
        <v>31270</v>
      </c>
      <c r="G9538" s="118"/>
      <c r="H9538" s="118" t="s">
        <v>4276</v>
      </c>
      <c r="I9538" s="118" t="s">
        <v>8536</v>
      </c>
      <c r="J9538" s="127" t="s">
        <v>8537</v>
      </c>
    </row>
    <row r="9539" spans="1:10" ht="12.75">
      <c r="A9539" s="118" t="s">
        <v>814</v>
      </c>
      <c r="B9539" s="118" t="s">
        <v>31271</v>
      </c>
      <c r="C9539" s="118" t="b">
        <v>0</v>
      </c>
      <c r="D9539" s="118" t="e">
        <f t="shared" ca="1" si="1"/>
        <v>#NAME?</v>
      </c>
      <c r="E9539" s="118" t="s">
        <v>31272</v>
      </c>
      <c r="F9539" s="118" t="s">
        <v>31273</v>
      </c>
      <c r="G9539" s="118"/>
      <c r="H9539" s="118" t="s">
        <v>7647</v>
      </c>
      <c r="I9539" s="118" t="s">
        <v>8536</v>
      </c>
      <c r="J9539" s="127" t="s">
        <v>8537</v>
      </c>
    </row>
    <row r="9540" spans="1:10" ht="12.75">
      <c r="A9540" s="118" t="s">
        <v>1235</v>
      </c>
      <c r="B9540" s="118" t="s">
        <v>10205</v>
      </c>
      <c r="C9540" s="118" t="b">
        <v>0</v>
      </c>
      <c r="D9540" s="118" t="e">
        <f t="shared" ca="1" si="1"/>
        <v>#NAME?</v>
      </c>
      <c r="E9540" s="118" t="s">
        <v>31272</v>
      </c>
      <c r="F9540" s="118" t="s">
        <v>31274</v>
      </c>
      <c r="G9540" s="118"/>
      <c r="H9540" s="118" t="s">
        <v>4276</v>
      </c>
      <c r="I9540" s="118" t="s">
        <v>13063</v>
      </c>
      <c r="J9540" s="118" t="s">
        <v>13064</v>
      </c>
    </row>
    <row r="9541" spans="1:10" ht="12.75">
      <c r="A9541" s="118" t="s">
        <v>2671</v>
      </c>
      <c r="B9541" s="118" t="s">
        <v>11869</v>
      </c>
      <c r="C9541" s="118" t="b">
        <v>0</v>
      </c>
      <c r="D9541" s="118" t="e">
        <f t="shared" ca="1" si="1"/>
        <v>#NAME?</v>
      </c>
      <c r="E9541" s="118" t="s">
        <v>31272</v>
      </c>
      <c r="F9541" s="118" t="s">
        <v>31275</v>
      </c>
      <c r="G9541" s="118"/>
      <c r="H9541" s="118" t="s">
        <v>7855</v>
      </c>
      <c r="I9541" s="118" t="s">
        <v>8536</v>
      </c>
      <c r="J9541" s="127" t="s">
        <v>8537</v>
      </c>
    </row>
    <row r="9542" spans="1:10" ht="12.75">
      <c r="A9542" s="118" t="s">
        <v>9624</v>
      </c>
      <c r="B9542" s="118" t="s">
        <v>31276</v>
      </c>
      <c r="C9542" s="118" t="b">
        <v>0</v>
      </c>
      <c r="D9542" s="118" t="e">
        <f t="shared" ca="1" si="1"/>
        <v>#NAME?</v>
      </c>
      <c r="E9542" s="118" t="s">
        <v>31272</v>
      </c>
      <c r="F9542" s="118" t="s">
        <v>31277</v>
      </c>
      <c r="G9542" s="118"/>
      <c r="H9542" s="118" t="s">
        <v>5368</v>
      </c>
      <c r="I9542" s="118" t="s">
        <v>8536</v>
      </c>
      <c r="J9542" s="127" t="s">
        <v>8537</v>
      </c>
    </row>
    <row r="9543" spans="1:10" ht="12.75">
      <c r="A9543" s="118" t="s">
        <v>1544</v>
      </c>
      <c r="B9543" s="118" t="s">
        <v>31278</v>
      </c>
      <c r="C9543" s="118" t="b">
        <v>0</v>
      </c>
      <c r="D9543" s="118" t="e">
        <f t="shared" ca="1" si="1"/>
        <v>#NAME?</v>
      </c>
      <c r="E9543" s="118" t="s">
        <v>31272</v>
      </c>
      <c r="F9543" s="118" t="s">
        <v>31279</v>
      </c>
      <c r="G9543" s="118"/>
      <c r="H9543" s="118" t="s">
        <v>5368</v>
      </c>
      <c r="I9543" s="118" t="s">
        <v>8536</v>
      </c>
      <c r="J9543" s="127" t="s">
        <v>8537</v>
      </c>
    </row>
    <row r="9544" spans="1:10" ht="12.75">
      <c r="A9544" s="118" t="s">
        <v>995</v>
      </c>
      <c r="B9544" s="118" t="s">
        <v>31280</v>
      </c>
      <c r="C9544" s="118" t="b">
        <v>0</v>
      </c>
      <c r="D9544" s="118" t="e">
        <f t="shared" ca="1" si="1"/>
        <v>#NAME?</v>
      </c>
      <c r="E9544" s="118" t="s">
        <v>31281</v>
      </c>
      <c r="F9544" s="118" t="s">
        <v>31282</v>
      </c>
      <c r="G9544" s="118"/>
      <c r="H9544" s="118" t="s">
        <v>4276</v>
      </c>
      <c r="I9544" s="118" t="s">
        <v>8136</v>
      </c>
      <c r="J9544" s="118" t="s">
        <v>7622</v>
      </c>
    </row>
    <row r="9545" spans="1:10" ht="12.75">
      <c r="A9545" s="118" t="s">
        <v>1266</v>
      </c>
      <c r="B9545" s="118" t="s">
        <v>29030</v>
      </c>
      <c r="C9545" s="118" t="b">
        <v>0</v>
      </c>
      <c r="D9545" s="118" t="e">
        <f t="shared" ca="1" si="1"/>
        <v>#NAME?</v>
      </c>
      <c r="E9545" s="118" t="s">
        <v>31283</v>
      </c>
      <c r="F9545" s="118" t="s">
        <v>31284</v>
      </c>
      <c r="G9545" s="118"/>
      <c r="H9545" s="118" t="s">
        <v>54</v>
      </c>
      <c r="I9545" s="118" t="s">
        <v>7777</v>
      </c>
      <c r="J9545" s="118" t="s">
        <v>7636</v>
      </c>
    </row>
    <row r="9546" spans="1:10" ht="12.75">
      <c r="A9546" s="118" t="s">
        <v>1666</v>
      </c>
      <c r="B9546" s="118" t="s">
        <v>10580</v>
      </c>
      <c r="C9546" s="118" t="b">
        <v>0</v>
      </c>
      <c r="D9546" s="118" t="e">
        <f t="shared" ca="1" si="1"/>
        <v>#NAME?</v>
      </c>
      <c r="E9546" s="118" t="s">
        <v>31283</v>
      </c>
      <c r="F9546" s="118" t="s">
        <v>31285</v>
      </c>
      <c r="G9546" s="118"/>
      <c r="H9546" s="118" t="s">
        <v>54</v>
      </c>
      <c r="I9546" s="118" t="s">
        <v>7777</v>
      </c>
      <c r="J9546" s="118" t="s">
        <v>7636</v>
      </c>
    </row>
    <row r="9547" spans="1:10" ht="12.75">
      <c r="A9547" s="118" t="s">
        <v>870</v>
      </c>
      <c r="B9547" s="118" t="s">
        <v>31286</v>
      </c>
      <c r="C9547" s="118" t="b">
        <v>0</v>
      </c>
      <c r="D9547" s="118" t="e">
        <f t="shared" ca="1" si="1"/>
        <v>#NAME?</v>
      </c>
      <c r="E9547" s="118" t="s">
        <v>31283</v>
      </c>
      <c r="F9547" s="118" t="s">
        <v>31287</v>
      </c>
      <c r="G9547" s="118"/>
      <c r="H9547" s="118" t="s">
        <v>54</v>
      </c>
      <c r="I9547" s="118" t="s">
        <v>7777</v>
      </c>
      <c r="J9547" s="118" t="s">
        <v>7636</v>
      </c>
    </row>
    <row r="9548" spans="1:10" ht="12.75">
      <c r="A9548" s="118" t="s">
        <v>8358</v>
      </c>
      <c r="B9548" s="118" t="s">
        <v>31288</v>
      </c>
      <c r="C9548" s="118" t="b">
        <v>0</v>
      </c>
      <c r="D9548" s="118" t="e">
        <f t="shared" ca="1" si="1"/>
        <v>#NAME?</v>
      </c>
      <c r="E9548" s="118" t="s">
        <v>31283</v>
      </c>
      <c r="F9548" s="118" t="s">
        <v>31289</v>
      </c>
      <c r="G9548" s="118"/>
      <c r="H9548" s="118" t="s">
        <v>54</v>
      </c>
      <c r="I9548" s="118" t="s">
        <v>7777</v>
      </c>
      <c r="J9548" s="118" t="s">
        <v>7636</v>
      </c>
    </row>
    <row r="9549" spans="1:10" ht="12.75">
      <c r="A9549" s="118" t="s">
        <v>8039</v>
      </c>
      <c r="B9549" s="118" t="s">
        <v>31290</v>
      </c>
      <c r="C9549" s="118" t="b">
        <v>0</v>
      </c>
      <c r="D9549" s="118" t="e">
        <f t="shared" ca="1" si="1"/>
        <v>#NAME?</v>
      </c>
      <c r="E9549" s="118" t="s">
        <v>31283</v>
      </c>
      <c r="F9549" s="118" t="s">
        <v>31291</v>
      </c>
      <c r="G9549" s="118"/>
      <c r="H9549" s="118" t="s">
        <v>54</v>
      </c>
      <c r="I9549" s="118" t="s">
        <v>7777</v>
      </c>
      <c r="J9549" s="118" t="s">
        <v>7636</v>
      </c>
    </row>
    <row r="9550" spans="1:10" ht="12.75">
      <c r="A9550" s="118" t="s">
        <v>13913</v>
      </c>
      <c r="B9550" s="118" t="s">
        <v>31292</v>
      </c>
      <c r="C9550" s="118" t="b">
        <v>0</v>
      </c>
      <c r="D9550" s="118" t="e">
        <f t="shared" ca="1" si="1"/>
        <v>#NAME?</v>
      </c>
      <c r="E9550" s="118" t="s">
        <v>31283</v>
      </c>
      <c r="F9550" s="118" t="s">
        <v>31293</v>
      </c>
      <c r="G9550" s="118"/>
      <c r="H9550" s="118" t="s">
        <v>8760</v>
      </c>
      <c r="I9550" s="118" t="s">
        <v>7777</v>
      </c>
      <c r="J9550" s="118" t="s">
        <v>7636</v>
      </c>
    </row>
    <row r="9551" spans="1:10" ht="12.75">
      <c r="A9551" s="118" t="s">
        <v>18955</v>
      </c>
      <c r="B9551" s="118" t="s">
        <v>31294</v>
      </c>
      <c r="C9551" s="118" t="b">
        <v>0</v>
      </c>
      <c r="D9551" s="118" t="e">
        <f t="shared" ca="1" si="1"/>
        <v>#NAME?</v>
      </c>
      <c r="E9551" s="118" t="s">
        <v>31295</v>
      </c>
      <c r="F9551" s="118" t="s">
        <v>31296</v>
      </c>
      <c r="G9551" s="118"/>
      <c r="H9551" s="118" t="s">
        <v>4276</v>
      </c>
      <c r="I9551" s="118" t="s">
        <v>10545</v>
      </c>
      <c r="J9551" s="118" t="s">
        <v>7756</v>
      </c>
    </row>
    <row r="9552" spans="1:10" ht="12.75">
      <c r="A9552" s="118" t="s">
        <v>2013</v>
      </c>
      <c r="B9552" s="118" t="s">
        <v>16101</v>
      </c>
      <c r="C9552" s="118" t="b">
        <v>0</v>
      </c>
      <c r="D9552" s="118" t="e">
        <f t="shared" ca="1" si="1"/>
        <v>#NAME?</v>
      </c>
      <c r="E9552" s="118" t="s">
        <v>31295</v>
      </c>
      <c r="F9552" s="118" t="s">
        <v>31297</v>
      </c>
      <c r="G9552" s="118"/>
      <c r="H9552" s="118" t="s">
        <v>17200</v>
      </c>
      <c r="I9552" s="118" t="s">
        <v>10545</v>
      </c>
      <c r="J9552" s="118" t="s">
        <v>7756</v>
      </c>
    </row>
    <row r="9553" spans="1:10" ht="12.75">
      <c r="A9553" s="118" t="s">
        <v>8850</v>
      </c>
      <c r="B9553" s="118" t="s">
        <v>31298</v>
      </c>
      <c r="C9553" s="118" t="b">
        <v>0</v>
      </c>
      <c r="D9553" s="118" t="e">
        <f t="shared" ca="1" si="1"/>
        <v>#NAME?</v>
      </c>
      <c r="E9553" s="118" t="s">
        <v>31295</v>
      </c>
      <c r="F9553" s="118" t="s">
        <v>31299</v>
      </c>
      <c r="G9553" s="118"/>
      <c r="H9553" s="118" t="s">
        <v>4276</v>
      </c>
      <c r="I9553" s="118" t="s">
        <v>10545</v>
      </c>
      <c r="J9553" s="118" t="s">
        <v>7756</v>
      </c>
    </row>
    <row r="9554" spans="1:10" ht="12.75">
      <c r="A9554" s="118" t="s">
        <v>31300</v>
      </c>
      <c r="B9554" s="118" t="s">
        <v>8829</v>
      </c>
      <c r="C9554" s="118" t="b">
        <v>0</v>
      </c>
      <c r="D9554" s="118" t="e">
        <f t="shared" ca="1" si="1"/>
        <v>#NAME?</v>
      </c>
      <c r="E9554" s="118" t="s">
        <v>31301</v>
      </c>
      <c r="F9554" s="118" t="s">
        <v>31302</v>
      </c>
      <c r="G9554" s="118"/>
      <c r="H9554" s="118" t="s">
        <v>54</v>
      </c>
      <c r="I9554" s="118" t="s">
        <v>7642</v>
      </c>
      <c r="J9554" s="118"/>
    </row>
    <row r="9555" spans="1:10" ht="12.75">
      <c r="A9555" s="118" t="s">
        <v>12113</v>
      </c>
      <c r="B9555" s="118" t="s">
        <v>9449</v>
      </c>
      <c r="C9555" s="118" t="b">
        <v>0</v>
      </c>
      <c r="D9555" s="118" t="e">
        <f t="shared" ca="1" si="1"/>
        <v>#NAME?</v>
      </c>
      <c r="E9555" s="118" t="s">
        <v>31301</v>
      </c>
      <c r="F9555" s="118" t="s">
        <v>31303</v>
      </c>
      <c r="G9555" s="118"/>
      <c r="H9555" s="118" t="s">
        <v>54</v>
      </c>
      <c r="I9555" s="118" t="s">
        <v>7684</v>
      </c>
      <c r="J9555" s="118"/>
    </row>
    <row r="9556" spans="1:10" ht="12.75">
      <c r="A9556" s="118" t="s">
        <v>7697</v>
      </c>
      <c r="B9556" s="118" t="s">
        <v>31304</v>
      </c>
      <c r="C9556" s="118" t="b">
        <v>0</v>
      </c>
      <c r="D9556" s="118" t="e">
        <f t="shared" ca="1" si="1"/>
        <v>#NAME?</v>
      </c>
      <c r="E9556" s="118" t="s">
        <v>31301</v>
      </c>
      <c r="F9556" s="118" t="s">
        <v>31305</v>
      </c>
      <c r="G9556" s="118"/>
      <c r="H9556" s="118" t="s">
        <v>54</v>
      </c>
      <c r="I9556" s="118" t="s">
        <v>7684</v>
      </c>
      <c r="J9556" s="118"/>
    </row>
    <row r="9557" spans="1:10" ht="12.75">
      <c r="A9557" s="118" t="s">
        <v>9226</v>
      </c>
      <c r="B9557" s="118" t="s">
        <v>31306</v>
      </c>
      <c r="C9557" s="118" t="b">
        <v>0</v>
      </c>
      <c r="D9557" s="118" t="e">
        <f t="shared" ca="1" si="1"/>
        <v>#NAME?</v>
      </c>
      <c r="E9557" s="118" t="s">
        <v>31301</v>
      </c>
      <c r="F9557" s="118" t="s">
        <v>31307</v>
      </c>
      <c r="G9557" s="118"/>
      <c r="H9557" s="118" t="s">
        <v>54</v>
      </c>
      <c r="I9557" s="118" t="s">
        <v>7684</v>
      </c>
      <c r="J9557" s="118"/>
    </row>
    <row r="9558" spans="1:10" ht="12.75">
      <c r="A9558" s="118" t="s">
        <v>2608</v>
      </c>
      <c r="B9558" s="118" t="s">
        <v>31308</v>
      </c>
      <c r="C9558" s="118" t="b">
        <v>0</v>
      </c>
      <c r="D9558" s="118" t="e">
        <f t="shared" ca="1" si="1"/>
        <v>#NAME?</v>
      </c>
      <c r="E9558" s="118" t="s">
        <v>31301</v>
      </c>
      <c r="F9558" s="118" t="s">
        <v>31309</v>
      </c>
      <c r="G9558" s="118"/>
      <c r="H9558" s="118" t="s">
        <v>54</v>
      </c>
      <c r="I9558" s="118" t="s">
        <v>7684</v>
      </c>
      <c r="J9558" s="118"/>
    </row>
    <row r="9559" spans="1:10" ht="12.75">
      <c r="A9559" s="118" t="s">
        <v>8693</v>
      </c>
      <c r="B9559" s="118" t="s">
        <v>31310</v>
      </c>
      <c r="C9559" s="118" t="b">
        <v>0</v>
      </c>
      <c r="D9559" s="118" t="e">
        <f t="shared" ca="1" si="1"/>
        <v>#NAME?</v>
      </c>
      <c r="E9559" s="118" t="s">
        <v>31301</v>
      </c>
      <c r="F9559" s="118" t="s">
        <v>31311</v>
      </c>
      <c r="G9559" s="118"/>
      <c r="H9559" s="118" t="s">
        <v>54</v>
      </c>
      <c r="I9559" s="118" t="s">
        <v>7684</v>
      </c>
      <c r="J9559" s="118"/>
    </row>
    <row r="9560" spans="1:10" ht="12.75">
      <c r="A9560" s="118" t="s">
        <v>10147</v>
      </c>
      <c r="B9560" s="118" t="s">
        <v>31312</v>
      </c>
      <c r="C9560" s="118" t="b">
        <v>0</v>
      </c>
      <c r="D9560" s="118" t="e">
        <f t="shared" ca="1" si="1"/>
        <v>#NAME?</v>
      </c>
      <c r="E9560" s="118" t="s">
        <v>31301</v>
      </c>
      <c r="F9560" s="118" t="s">
        <v>31313</v>
      </c>
      <c r="G9560" s="118"/>
      <c r="H9560" s="118" t="s">
        <v>7754</v>
      </c>
      <c r="I9560" s="118" t="s">
        <v>7684</v>
      </c>
      <c r="J9560" s="118"/>
    </row>
    <row r="9561" spans="1:10" ht="12.75">
      <c r="A9561" s="118" t="s">
        <v>8697</v>
      </c>
      <c r="B9561" s="118" t="s">
        <v>7684</v>
      </c>
      <c r="C9561" s="118" t="b">
        <v>0</v>
      </c>
      <c r="D9561" s="118" t="e">
        <f t="shared" ca="1" si="1"/>
        <v>#NAME?</v>
      </c>
      <c r="E9561" s="118" t="s">
        <v>31301</v>
      </c>
      <c r="F9561" s="118" t="s">
        <v>31314</v>
      </c>
      <c r="G9561" s="118"/>
      <c r="H9561" s="118" t="s">
        <v>54</v>
      </c>
      <c r="I9561" s="118" t="s">
        <v>7684</v>
      </c>
      <c r="J9561" s="118"/>
    </row>
    <row r="9562" spans="1:10" ht="12.75">
      <c r="A9562" s="118" t="s">
        <v>7860</v>
      </c>
      <c r="B9562" s="118" t="s">
        <v>31315</v>
      </c>
      <c r="C9562" s="118" t="b">
        <v>0</v>
      </c>
      <c r="D9562" s="118" t="e">
        <f t="shared" ca="1" si="1"/>
        <v>#NAME?</v>
      </c>
      <c r="E9562" s="118" t="s">
        <v>31301</v>
      </c>
      <c r="F9562" s="118" t="s">
        <v>31316</v>
      </c>
      <c r="G9562" s="118"/>
      <c r="H9562" s="118" t="s">
        <v>54</v>
      </c>
      <c r="I9562" s="118" t="s">
        <v>7684</v>
      </c>
      <c r="J9562" s="118"/>
    </row>
    <row r="9563" spans="1:10" ht="12.75">
      <c r="A9563" s="118" t="s">
        <v>1903</v>
      </c>
      <c r="B9563" s="118" t="s">
        <v>31317</v>
      </c>
      <c r="C9563" s="118" t="b">
        <v>0</v>
      </c>
      <c r="D9563" s="118" t="e">
        <f t="shared" ca="1" si="1"/>
        <v>#NAME?</v>
      </c>
      <c r="E9563" s="118" t="s">
        <v>31301</v>
      </c>
      <c r="F9563" s="118" t="s">
        <v>31318</v>
      </c>
      <c r="G9563" s="118"/>
      <c r="H9563" s="118" t="s">
        <v>54</v>
      </c>
      <c r="I9563" s="118" t="s">
        <v>7684</v>
      </c>
      <c r="J9563" s="118"/>
    </row>
    <row r="9564" spans="1:10" ht="12.75">
      <c r="A9564" s="118" t="s">
        <v>10260</v>
      </c>
      <c r="B9564" s="118" t="s">
        <v>31319</v>
      </c>
      <c r="C9564" s="118" t="b">
        <v>0</v>
      </c>
      <c r="D9564" s="118" t="e">
        <f t="shared" ca="1" si="1"/>
        <v>#NAME?</v>
      </c>
      <c r="E9564" s="118" t="s">
        <v>31301</v>
      </c>
      <c r="F9564" s="118" t="s">
        <v>31320</v>
      </c>
      <c r="G9564" s="118"/>
      <c r="H9564" s="118" t="s">
        <v>54</v>
      </c>
      <c r="I9564" s="118" t="s">
        <v>7737</v>
      </c>
      <c r="J9564" s="118"/>
    </row>
    <row r="9565" spans="1:10" ht="12.75">
      <c r="A9565" s="118" t="s">
        <v>18613</v>
      </c>
      <c r="B9565" s="118" t="s">
        <v>31321</v>
      </c>
      <c r="C9565" s="118" t="b">
        <v>0</v>
      </c>
      <c r="D9565" s="118" t="e">
        <f t="shared" ca="1" si="1"/>
        <v>#NAME?</v>
      </c>
      <c r="E9565" s="118" t="s">
        <v>31301</v>
      </c>
      <c r="F9565" s="118" t="s">
        <v>31322</v>
      </c>
      <c r="G9565" s="118"/>
      <c r="H9565" s="118" t="s">
        <v>54</v>
      </c>
      <c r="I9565" s="118" t="s">
        <v>8085</v>
      </c>
      <c r="J9565" s="118"/>
    </row>
    <row r="9566" spans="1:10" ht="12.75">
      <c r="A9566" s="118" t="s">
        <v>2013</v>
      </c>
      <c r="B9566" s="118" t="s">
        <v>16176</v>
      </c>
      <c r="C9566" s="118" t="b">
        <v>0</v>
      </c>
      <c r="D9566" s="118" t="e">
        <f t="shared" ca="1" si="1"/>
        <v>#NAME?</v>
      </c>
      <c r="E9566" s="118" t="s">
        <v>31301</v>
      </c>
      <c r="F9566" s="118" t="s">
        <v>31323</v>
      </c>
      <c r="G9566" s="118"/>
      <c r="H9566" s="118" t="s">
        <v>54</v>
      </c>
      <c r="I9566" s="118" t="s">
        <v>7642</v>
      </c>
      <c r="J9566" s="118"/>
    </row>
    <row r="9567" spans="1:10" ht="12.75">
      <c r="A9567" s="118" t="s">
        <v>882</v>
      </c>
      <c r="B9567" s="118" t="s">
        <v>31324</v>
      </c>
      <c r="C9567" s="118" t="b">
        <v>0</v>
      </c>
      <c r="D9567" s="118" t="e">
        <f t="shared" ca="1" si="1"/>
        <v>#NAME?</v>
      </c>
      <c r="E9567" s="118" t="s">
        <v>31325</v>
      </c>
      <c r="F9567" s="118" t="s">
        <v>31326</v>
      </c>
      <c r="G9567" s="118"/>
      <c r="H9567" s="118" t="s">
        <v>5209</v>
      </c>
      <c r="I9567" s="118" t="s">
        <v>8726</v>
      </c>
      <c r="J9567" s="127" t="s">
        <v>8740</v>
      </c>
    </row>
    <row r="9568" spans="1:10" ht="12.75">
      <c r="A9568" s="118" t="s">
        <v>31327</v>
      </c>
      <c r="B9568" s="118" t="s">
        <v>31328</v>
      </c>
      <c r="C9568" s="118" t="b">
        <v>0</v>
      </c>
      <c r="D9568" s="118" t="e">
        <f t="shared" ca="1" si="1"/>
        <v>#NAME?</v>
      </c>
      <c r="E9568" s="118" t="s">
        <v>31325</v>
      </c>
      <c r="F9568" s="118" t="s">
        <v>31329</v>
      </c>
      <c r="G9568" s="118"/>
      <c r="H9568" s="118" t="s">
        <v>4831</v>
      </c>
      <c r="I9568" s="118" t="s">
        <v>8726</v>
      </c>
      <c r="J9568" s="127" t="s">
        <v>8740</v>
      </c>
    </row>
    <row r="9569" spans="1:10" ht="12.75">
      <c r="A9569" s="118" t="s">
        <v>1769</v>
      </c>
      <c r="B9569" s="118" t="s">
        <v>31330</v>
      </c>
      <c r="C9569" s="118" t="b">
        <v>0</v>
      </c>
      <c r="D9569" s="118" t="e">
        <f t="shared" ca="1" si="1"/>
        <v>#NAME?</v>
      </c>
      <c r="E9569" s="118" t="s">
        <v>31325</v>
      </c>
      <c r="F9569" s="118" t="s">
        <v>31331</v>
      </c>
      <c r="G9569" s="118"/>
      <c r="H9569" s="118" t="s">
        <v>7647</v>
      </c>
      <c r="I9569" s="118" t="s">
        <v>8726</v>
      </c>
      <c r="J9569" s="127" t="s">
        <v>8740</v>
      </c>
    </row>
    <row r="9570" spans="1:10" ht="12.75">
      <c r="A9570" s="118" t="s">
        <v>10242</v>
      </c>
      <c r="B9570" s="118" t="s">
        <v>31332</v>
      </c>
      <c r="C9570" s="118" t="b">
        <v>0</v>
      </c>
      <c r="D9570" s="118" t="e">
        <f t="shared" ca="1" si="1"/>
        <v>#NAME?</v>
      </c>
      <c r="E9570" s="118" t="s">
        <v>31333</v>
      </c>
      <c r="F9570" s="118" t="s">
        <v>31334</v>
      </c>
      <c r="G9570" s="118"/>
      <c r="H9570" s="118" t="s">
        <v>54</v>
      </c>
      <c r="I9570" s="118" t="s">
        <v>7642</v>
      </c>
      <c r="J9570" s="118"/>
    </row>
    <row r="9571" spans="1:10" ht="12.75">
      <c r="A9571" s="118" t="s">
        <v>8981</v>
      </c>
      <c r="B9571" s="118" t="s">
        <v>7655</v>
      </c>
      <c r="C9571" s="118" t="b">
        <v>0</v>
      </c>
      <c r="D9571" s="118" t="e">
        <f t="shared" ca="1" si="1"/>
        <v>#NAME?</v>
      </c>
      <c r="E9571" s="118" t="s">
        <v>31333</v>
      </c>
      <c r="F9571" s="118" t="s">
        <v>31335</v>
      </c>
      <c r="G9571" s="118"/>
      <c r="H9571" s="118" t="s">
        <v>7611</v>
      </c>
      <c r="I9571" s="118" t="s">
        <v>7642</v>
      </c>
      <c r="J9571" s="118"/>
    </row>
    <row r="9572" spans="1:10" ht="12.75">
      <c r="A9572" s="118" t="s">
        <v>9132</v>
      </c>
      <c r="B9572" s="118" t="s">
        <v>31336</v>
      </c>
      <c r="C9572" s="118" t="b">
        <v>0</v>
      </c>
      <c r="D9572" s="118" t="e">
        <f t="shared" ca="1" si="1"/>
        <v>#NAME?</v>
      </c>
      <c r="E9572" s="118" t="s">
        <v>31333</v>
      </c>
      <c r="F9572" s="118" t="s">
        <v>31337</v>
      </c>
      <c r="G9572" s="118"/>
      <c r="H9572" s="118" t="s">
        <v>54</v>
      </c>
      <c r="I9572" s="118" t="s">
        <v>7642</v>
      </c>
      <c r="J9572" s="118"/>
    </row>
    <row r="9573" spans="1:10" ht="12.75">
      <c r="A9573" s="118" t="s">
        <v>11602</v>
      </c>
      <c r="B9573" s="118" t="s">
        <v>31338</v>
      </c>
      <c r="C9573" s="118" t="b">
        <v>0</v>
      </c>
      <c r="D9573" s="118" t="e">
        <f t="shared" ca="1" si="1"/>
        <v>#NAME?</v>
      </c>
      <c r="E9573" s="118" t="s">
        <v>31333</v>
      </c>
      <c r="F9573" s="118" t="s">
        <v>31339</v>
      </c>
      <c r="G9573" s="118"/>
      <c r="H9573" s="118" t="s">
        <v>54</v>
      </c>
      <c r="I9573" s="118" t="s">
        <v>7642</v>
      </c>
      <c r="J9573" s="118"/>
    </row>
    <row r="9574" spans="1:10" ht="12.75">
      <c r="A9574" s="118" t="s">
        <v>9624</v>
      </c>
      <c r="B9574" s="118" t="s">
        <v>31340</v>
      </c>
      <c r="C9574" s="118" t="b">
        <v>0</v>
      </c>
      <c r="D9574" s="118" t="e">
        <f t="shared" ca="1" si="1"/>
        <v>#NAME?</v>
      </c>
      <c r="E9574" s="118" t="s">
        <v>31333</v>
      </c>
      <c r="F9574" s="118" t="s">
        <v>31341</v>
      </c>
      <c r="G9574" s="118"/>
      <c r="H9574" s="118" t="s">
        <v>4278</v>
      </c>
      <c r="I9574" s="118" t="s">
        <v>7642</v>
      </c>
      <c r="J9574" s="118"/>
    </row>
    <row r="9575" spans="1:10" ht="12.75">
      <c r="A9575" s="118" t="s">
        <v>17031</v>
      </c>
      <c r="B9575" s="118" t="s">
        <v>31342</v>
      </c>
      <c r="C9575" s="118" t="b">
        <v>0</v>
      </c>
      <c r="D9575" s="118" t="e">
        <f t="shared" ca="1" si="1"/>
        <v>#NAME?</v>
      </c>
      <c r="E9575" s="118" t="s">
        <v>31333</v>
      </c>
      <c r="F9575" s="118" t="s">
        <v>31343</v>
      </c>
      <c r="G9575" s="118"/>
      <c r="H9575" s="118" t="s">
        <v>54</v>
      </c>
      <c r="I9575" s="118" t="s">
        <v>7642</v>
      </c>
      <c r="J9575" s="118"/>
    </row>
    <row r="9576" spans="1:10" ht="12.75">
      <c r="A9576" s="118" t="s">
        <v>12004</v>
      </c>
      <c r="B9576" s="118" t="s">
        <v>31344</v>
      </c>
      <c r="C9576" s="118" t="b">
        <v>0</v>
      </c>
      <c r="D9576" s="118" t="e">
        <f t="shared" ca="1" si="1"/>
        <v>#NAME?</v>
      </c>
      <c r="E9576" s="118" t="s">
        <v>31333</v>
      </c>
      <c r="F9576" s="118" t="s">
        <v>31345</v>
      </c>
      <c r="G9576" s="118"/>
      <c r="H9576" s="118" t="s">
        <v>31346</v>
      </c>
      <c r="I9576" s="118" t="s">
        <v>7642</v>
      </c>
      <c r="J9576" s="118"/>
    </row>
    <row r="9577" spans="1:10" ht="12.75">
      <c r="A9577" s="118" t="s">
        <v>8799</v>
      </c>
      <c r="B9577" s="118" t="s">
        <v>31347</v>
      </c>
      <c r="C9577" s="118" t="b">
        <v>0</v>
      </c>
      <c r="D9577" s="118" t="e">
        <f t="shared" ca="1" si="1"/>
        <v>#NAME?</v>
      </c>
      <c r="E9577" s="118" t="s">
        <v>31333</v>
      </c>
      <c r="F9577" s="118" t="s">
        <v>31348</v>
      </c>
      <c r="G9577" s="118"/>
      <c r="H9577" s="118" t="s">
        <v>54</v>
      </c>
      <c r="I9577" s="118" t="s">
        <v>7642</v>
      </c>
      <c r="J9577" s="118"/>
    </row>
    <row r="9578" spans="1:10" ht="12.75">
      <c r="A9578" s="118" t="s">
        <v>7772</v>
      </c>
      <c r="B9578" s="118" t="s">
        <v>17001</v>
      </c>
      <c r="C9578" s="118" t="b">
        <v>0</v>
      </c>
      <c r="D9578" s="118" t="e">
        <f t="shared" ca="1" si="1"/>
        <v>#NAME?</v>
      </c>
      <c r="E9578" s="118" t="s">
        <v>31349</v>
      </c>
      <c r="F9578" s="118" t="s">
        <v>31350</v>
      </c>
      <c r="G9578" s="118"/>
      <c r="H9578" s="118" t="s">
        <v>54</v>
      </c>
      <c r="I9578" s="118" t="s">
        <v>11076</v>
      </c>
      <c r="J9578" s="118"/>
    </row>
    <row r="9579" spans="1:10" ht="12.75">
      <c r="A9579" s="118" t="s">
        <v>7772</v>
      </c>
      <c r="B9579" s="118" t="s">
        <v>2141</v>
      </c>
      <c r="C9579" s="118" t="b">
        <v>0</v>
      </c>
      <c r="D9579" s="118" t="e">
        <f t="shared" ca="1" si="1"/>
        <v>#NAME?</v>
      </c>
      <c r="E9579" s="118" t="s">
        <v>31349</v>
      </c>
      <c r="F9579" s="118" t="s">
        <v>31351</v>
      </c>
      <c r="G9579" s="118"/>
      <c r="H9579" s="118" t="s">
        <v>5961</v>
      </c>
      <c r="I9579" s="118" t="s">
        <v>11076</v>
      </c>
      <c r="J9579" s="118"/>
    </row>
    <row r="9580" spans="1:10" ht="12.75">
      <c r="A9580" s="118" t="s">
        <v>902</v>
      </c>
      <c r="B9580" s="118" t="s">
        <v>1922</v>
      </c>
      <c r="C9580" s="118" t="b">
        <v>0</v>
      </c>
      <c r="D9580" s="118" t="e">
        <f t="shared" ca="1" si="1"/>
        <v>#NAME?</v>
      </c>
      <c r="E9580" s="118" t="s">
        <v>31349</v>
      </c>
      <c r="F9580" s="118" t="s">
        <v>31352</v>
      </c>
      <c r="G9580" s="118"/>
      <c r="H9580" s="118" t="s">
        <v>12396</v>
      </c>
      <c r="I9580" s="118" t="s">
        <v>11076</v>
      </c>
      <c r="J9580" s="118"/>
    </row>
    <row r="9581" spans="1:10" ht="12.75">
      <c r="A9581" s="118" t="s">
        <v>8981</v>
      </c>
      <c r="B9581" s="118" t="s">
        <v>31353</v>
      </c>
      <c r="C9581" s="118" t="b">
        <v>0</v>
      </c>
      <c r="D9581" s="118" t="e">
        <f t="shared" ca="1" si="1"/>
        <v>#NAME?</v>
      </c>
      <c r="E9581" s="118" t="s">
        <v>31349</v>
      </c>
      <c r="F9581" s="118" t="s">
        <v>31354</v>
      </c>
      <c r="G9581" s="118"/>
      <c r="H9581" s="118" t="s">
        <v>4278</v>
      </c>
      <c r="I9581" s="118" t="s">
        <v>11076</v>
      </c>
      <c r="J9581" s="118"/>
    </row>
    <row r="9582" spans="1:10" ht="12.75">
      <c r="A9582" s="118" t="s">
        <v>2226</v>
      </c>
      <c r="B9582" s="118" t="s">
        <v>23800</v>
      </c>
      <c r="C9582" s="118" t="b">
        <v>0</v>
      </c>
      <c r="D9582" s="118" t="e">
        <f t="shared" ca="1" si="1"/>
        <v>#NAME?</v>
      </c>
      <c r="E9582" s="118" t="s">
        <v>31349</v>
      </c>
      <c r="F9582" s="118" t="s">
        <v>31355</v>
      </c>
      <c r="G9582" s="118"/>
      <c r="H9582" s="118" t="s">
        <v>13902</v>
      </c>
      <c r="I9582" s="118" t="s">
        <v>11076</v>
      </c>
      <c r="J9582" s="118"/>
    </row>
    <row r="9583" spans="1:10" ht="12.75">
      <c r="A9583" s="118" t="s">
        <v>10968</v>
      </c>
      <c r="B9583" s="118" t="s">
        <v>31356</v>
      </c>
      <c r="C9583" s="118" t="b">
        <v>0</v>
      </c>
      <c r="D9583" s="118" t="e">
        <f t="shared" ca="1" si="1"/>
        <v>#NAME?</v>
      </c>
      <c r="E9583" s="118" t="s">
        <v>31349</v>
      </c>
      <c r="F9583" s="118" t="s">
        <v>31357</v>
      </c>
      <c r="G9583" s="118"/>
      <c r="H9583" s="118" t="s">
        <v>54</v>
      </c>
      <c r="I9583" s="118" t="s">
        <v>7642</v>
      </c>
      <c r="J9583" s="118"/>
    </row>
    <row r="9584" spans="1:10" ht="12.75">
      <c r="A9584" s="118" t="s">
        <v>1817</v>
      </c>
      <c r="B9584" s="118" t="s">
        <v>31358</v>
      </c>
      <c r="C9584" s="118" t="b">
        <v>0</v>
      </c>
      <c r="D9584" s="118" t="e">
        <f t="shared" ca="1" si="1"/>
        <v>#NAME?</v>
      </c>
      <c r="E9584" s="118" t="s">
        <v>31359</v>
      </c>
      <c r="F9584" s="118" t="s">
        <v>31360</v>
      </c>
      <c r="G9584" s="118"/>
      <c r="H9584" s="118" t="s">
        <v>54</v>
      </c>
      <c r="I9584" s="118" t="s">
        <v>8925</v>
      </c>
      <c r="J9584" s="118"/>
    </row>
    <row r="9585" spans="1:10" ht="12.75">
      <c r="A9585" s="118" t="s">
        <v>15704</v>
      </c>
      <c r="B9585" s="118" t="s">
        <v>31361</v>
      </c>
      <c r="C9585" s="118" t="b">
        <v>0</v>
      </c>
      <c r="D9585" s="118" t="e">
        <f t="shared" ca="1" si="1"/>
        <v>#NAME?</v>
      </c>
      <c r="E9585" s="118" t="s">
        <v>31359</v>
      </c>
      <c r="F9585" s="118" t="s">
        <v>31362</v>
      </c>
      <c r="G9585" s="118"/>
      <c r="H9585" s="118" t="s">
        <v>54</v>
      </c>
      <c r="I9585" s="118" t="s">
        <v>8925</v>
      </c>
      <c r="J9585" s="118"/>
    </row>
    <row r="9586" spans="1:10" ht="12.75">
      <c r="A9586" s="118" t="s">
        <v>14427</v>
      </c>
      <c r="B9586" s="118" t="s">
        <v>31363</v>
      </c>
      <c r="C9586" s="118" t="b">
        <v>0</v>
      </c>
      <c r="D9586" s="118" t="e">
        <f t="shared" ca="1" si="1"/>
        <v>#NAME?</v>
      </c>
      <c r="E9586" s="118" t="s">
        <v>31359</v>
      </c>
      <c r="F9586" s="118" t="s">
        <v>31364</v>
      </c>
      <c r="G9586" s="118"/>
      <c r="H9586" s="118" t="s">
        <v>54</v>
      </c>
      <c r="I9586" s="118" t="s">
        <v>8925</v>
      </c>
      <c r="J9586" s="118"/>
    </row>
    <row r="9587" spans="1:10" ht="12.75">
      <c r="A9587" s="118" t="s">
        <v>11587</v>
      </c>
      <c r="B9587" s="118" t="s">
        <v>13869</v>
      </c>
      <c r="C9587" s="118" t="b">
        <v>0</v>
      </c>
      <c r="D9587" s="118" t="e">
        <f t="shared" ca="1" si="1"/>
        <v>#NAME?</v>
      </c>
      <c r="E9587" s="118" t="s">
        <v>31365</v>
      </c>
      <c r="F9587" s="118" t="s">
        <v>31366</v>
      </c>
      <c r="G9587" s="118"/>
      <c r="H9587" s="118" t="s">
        <v>4276</v>
      </c>
      <c r="I9587" s="118" t="s">
        <v>10351</v>
      </c>
      <c r="J9587" s="118" t="s">
        <v>7622</v>
      </c>
    </row>
    <row r="9588" spans="1:10" ht="12.75">
      <c r="A9588" s="118" t="s">
        <v>873</v>
      </c>
      <c r="B9588" s="118" t="s">
        <v>31367</v>
      </c>
      <c r="C9588" s="118" t="b">
        <v>0</v>
      </c>
      <c r="D9588" s="118" t="e">
        <f t="shared" ca="1" si="1"/>
        <v>#NAME?</v>
      </c>
      <c r="E9588" s="118" t="s">
        <v>31365</v>
      </c>
      <c r="F9588" s="118" t="s">
        <v>31368</v>
      </c>
      <c r="G9588" s="118"/>
      <c r="H9588" s="118" t="s">
        <v>8656</v>
      </c>
      <c r="I9588" s="118" t="s">
        <v>10351</v>
      </c>
      <c r="J9588" s="118" t="s">
        <v>7622</v>
      </c>
    </row>
    <row r="9589" spans="1:10" ht="12.75">
      <c r="A9589" s="118" t="s">
        <v>798</v>
      </c>
      <c r="B9589" s="118" t="s">
        <v>2646</v>
      </c>
      <c r="C9589" s="118" t="b">
        <v>0</v>
      </c>
      <c r="D9589" s="118" t="e">
        <f t="shared" ca="1" si="1"/>
        <v>#NAME?</v>
      </c>
      <c r="E9589" s="118" t="s">
        <v>31369</v>
      </c>
      <c r="F9589" s="118" t="s">
        <v>31370</v>
      </c>
      <c r="G9589" s="118"/>
      <c r="H9589" s="118" t="s">
        <v>4640</v>
      </c>
      <c r="I9589" s="118" t="s">
        <v>7590</v>
      </c>
      <c r="J9589" s="118" t="s">
        <v>7591</v>
      </c>
    </row>
    <row r="9590" spans="1:10" ht="12.75">
      <c r="A9590" s="118" t="s">
        <v>1769</v>
      </c>
      <c r="B9590" s="118" t="s">
        <v>10115</v>
      </c>
      <c r="C9590" s="118" t="b">
        <v>0</v>
      </c>
      <c r="D9590" s="118" t="e">
        <f t="shared" ca="1" si="1"/>
        <v>#NAME?</v>
      </c>
      <c r="E9590" s="118" t="s">
        <v>31369</v>
      </c>
      <c r="F9590" s="118" t="s">
        <v>31371</v>
      </c>
      <c r="G9590" s="118"/>
      <c r="H9590" s="118" t="s">
        <v>8760</v>
      </c>
      <c r="I9590" s="118" t="s">
        <v>7590</v>
      </c>
      <c r="J9590" s="118" t="s">
        <v>7591</v>
      </c>
    </row>
    <row r="9591" spans="1:10" ht="12.75">
      <c r="A9591" s="118" t="s">
        <v>989</v>
      </c>
      <c r="B9591" s="118" t="s">
        <v>31372</v>
      </c>
      <c r="C9591" s="118" t="b">
        <v>0</v>
      </c>
      <c r="D9591" s="118" t="e">
        <f t="shared" ca="1" si="1"/>
        <v>#NAME?</v>
      </c>
      <c r="E9591" s="118" t="s">
        <v>31373</v>
      </c>
      <c r="F9591" s="118" t="s">
        <v>31374</v>
      </c>
      <c r="G9591" s="118"/>
      <c r="H9591" s="118" t="s">
        <v>4485</v>
      </c>
      <c r="I9591" s="118" t="s">
        <v>7820</v>
      </c>
      <c r="J9591" s="118" t="s">
        <v>7820</v>
      </c>
    </row>
    <row r="9592" spans="1:10" ht="12.75">
      <c r="A9592" s="118" t="s">
        <v>8599</v>
      </c>
      <c r="B9592" s="118" t="s">
        <v>31375</v>
      </c>
      <c r="C9592" s="118" t="b">
        <v>0</v>
      </c>
      <c r="D9592" s="118" t="e">
        <f t="shared" ca="1" si="1"/>
        <v>#NAME?</v>
      </c>
      <c r="E9592" s="118" t="s">
        <v>31373</v>
      </c>
      <c r="F9592" s="118" t="s">
        <v>31376</v>
      </c>
      <c r="G9592" s="118"/>
      <c r="H9592" s="118" t="s">
        <v>7647</v>
      </c>
      <c r="I9592" s="118" t="s">
        <v>7820</v>
      </c>
      <c r="J9592" s="118" t="s">
        <v>7820</v>
      </c>
    </row>
    <row r="9593" spans="1:10" ht="12.75">
      <c r="A9593" s="118" t="s">
        <v>826</v>
      </c>
      <c r="B9593" s="118" t="s">
        <v>31377</v>
      </c>
      <c r="C9593" s="118" t="b">
        <v>0</v>
      </c>
      <c r="D9593" s="118" t="e">
        <f t="shared" ca="1" si="1"/>
        <v>#NAME?</v>
      </c>
      <c r="E9593" s="118" t="s">
        <v>31373</v>
      </c>
      <c r="F9593" s="118" t="s">
        <v>31378</v>
      </c>
      <c r="G9593" s="118"/>
      <c r="H9593" s="118" t="s">
        <v>7611</v>
      </c>
      <c r="I9593" s="118" t="s">
        <v>7820</v>
      </c>
      <c r="J9593" s="118" t="s">
        <v>7820</v>
      </c>
    </row>
    <row r="9594" spans="1:10" ht="12.75">
      <c r="A9594" s="118" t="s">
        <v>31379</v>
      </c>
      <c r="B9594" s="118" t="s">
        <v>23481</v>
      </c>
      <c r="C9594" s="118" t="b">
        <v>0</v>
      </c>
      <c r="D9594" s="118" t="e">
        <f t="shared" ca="1" si="1"/>
        <v>#NAME?</v>
      </c>
      <c r="E9594" s="118" t="s">
        <v>31373</v>
      </c>
      <c r="F9594" s="118" t="s">
        <v>31380</v>
      </c>
      <c r="G9594" s="118"/>
      <c r="H9594" s="118" t="s">
        <v>7754</v>
      </c>
      <c r="I9594" s="118" t="s">
        <v>7820</v>
      </c>
      <c r="J9594" s="118" t="s">
        <v>7820</v>
      </c>
    </row>
    <row r="9595" spans="1:10" ht="12.75">
      <c r="A9595" s="118" t="s">
        <v>836</v>
      </c>
      <c r="B9595" s="118" t="s">
        <v>31381</v>
      </c>
      <c r="C9595" s="118" t="b">
        <v>0</v>
      </c>
      <c r="D9595" s="118" t="e">
        <f t="shared" ca="1" si="1"/>
        <v>#NAME?</v>
      </c>
      <c r="E9595" s="118" t="s">
        <v>31382</v>
      </c>
      <c r="F9595" s="118" t="s">
        <v>31383</v>
      </c>
      <c r="G9595" s="118"/>
      <c r="H9595" s="118" t="s">
        <v>4908</v>
      </c>
      <c r="I9595" s="118" t="s">
        <v>8657</v>
      </c>
      <c r="J9595" s="118" t="s">
        <v>8658</v>
      </c>
    </row>
    <row r="9596" spans="1:10" ht="12.75">
      <c r="A9596" s="118" t="s">
        <v>882</v>
      </c>
      <c r="B9596" s="118" t="s">
        <v>31384</v>
      </c>
      <c r="C9596" s="118" t="b">
        <v>0</v>
      </c>
      <c r="D9596" s="118" t="e">
        <f t="shared" ca="1" si="1"/>
        <v>#NAME?</v>
      </c>
      <c r="E9596" s="118" t="s">
        <v>31382</v>
      </c>
      <c r="F9596" s="118" t="s">
        <v>31385</v>
      </c>
      <c r="G9596" s="118"/>
      <c r="H9596" s="118" t="s">
        <v>54</v>
      </c>
      <c r="I9596" s="118" t="s">
        <v>8657</v>
      </c>
      <c r="J9596" s="118" t="s">
        <v>8658</v>
      </c>
    </row>
    <row r="9597" spans="1:10" ht="12.75">
      <c r="A9597" s="118" t="s">
        <v>8195</v>
      </c>
      <c r="B9597" s="118" t="s">
        <v>10037</v>
      </c>
      <c r="C9597" s="118" t="b">
        <v>0</v>
      </c>
      <c r="D9597" s="118" t="e">
        <f t="shared" ca="1" si="1"/>
        <v>#NAME?</v>
      </c>
      <c r="E9597" s="118" t="s">
        <v>31382</v>
      </c>
      <c r="F9597" s="118" t="s">
        <v>31386</v>
      </c>
      <c r="G9597" s="118"/>
      <c r="H9597" s="118" t="s">
        <v>9579</v>
      </c>
      <c r="I9597" s="118" t="s">
        <v>8657</v>
      </c>
      <c r="J9597" s="118" t="s">
        <v>8658</v>
      </c>
    </row>
    <row r="9598" spans="1:10" ht="12.75">
      <c r="A9598" s="118" t="s">
        <v>2013</v>
      </c>
      <c r="B9598" s="118" t="s">
        <v>31387</v>
      </c>
      <c r="C9598" s="118" t="b">
        <v>0</v>
      </c>
      <c r="D9598" s="118" t="e">
        <f t="shared" ca="1" si="1"/>
        <v>#NAME?</v>
      </c>
      <c r="E9598" s="118" t="s">
        <v>31382</v>
      </c>
      <c r="F9598" s="118" t="s">
        <v>31388</v>
      </c>
      <c r="G9598" s="118"/>
      <c r="H9598" s="118" t="s">
        <v>9579</v>
      </c>
      <c r="I9598" s="118" t="s">
        <v>8657</v>
      </c>
      <c r="J9598" s="118" t="s">
        <v>8658</v>
      </c>
    </row>
    <row r="9599" spans="1:10" ht="12.75">
      <c r="A9599" s="118" t="s">
        <v>17540</v>
      </c>
      <c r="B9599" s="118" t="s">
        <v>31389</v>
      </c>
      <c r="C9599" s="118" t="b">
        <v>0</v>
      </c>
      <c r="D9599" s="118" t="e">
        <f t="shared" ca="1" si="1"/>
        <v>#NAME?</v>
      </c>
      <c r="E9599" s="118" t="s">
        <v>31382</v>
      </c>
      <c r="F9599" s="118" t="s">
        <v>31390</v>
      </c>
      <c r="G9599" s="118"/>
      <c r="H9599" s="118" t="s">
        <v>9579</v>
      </c>
      <c r="I9599" s="118" t="s">
        <v>8657</v>
      </c>
      <c r="J9599" s="118" t="s">
        <v>8658</v>
      </c>
    </row>
    <row r="9600" spans="1:10" ht="12.75">
      <c r="A9600" s="118" t="s">
        <v>1484</v>
      </c>
      <c r="B9600" s="118" t="s">
        <v>31391</v>
      </c>
      <c r="C9600" s="118" t="b">
        <v>0</v>
      </c>
      <c r="D9600" s="118" t="e">
        <f t="shared" ca="1" si="1"/>
        <v>#NAME?</v>
      </c>
      <c r="E9600" s="118" t="s">
        <v>31392</v>
      </c>
      <c r="F9600" s="118" t="s">
        <v>31393</v>
      </c>
      <c r="G9600" s="118"/>
      <c r="H9600" s="118" t="s">
        <v>54</v>
      </c>
      <c r="I9600" s="118" t="s">
        <v>9131</v>
      </c>
      <c r="J9600" s="118" t="s">
        <v>7622</v>
      </c>
    </row>
    <row r="9601" spans="1:10" ht="12.75">
      <c r="A9601" s="118" t="s">
        <v>31394</v>
      </c>
      <c r="B9601" s="118" t="s">
        <v>31395</v>
      </c>
      <c r="C9601" s="118" t="b">
        <v>0</v>
      </c>
      <c r="D9601" s="118" t="e">
        <f t="shared" ca="1" si="1"/>
        <v>#NAME?</v>
      </c>
      <c r="E9601" s="118" t="s">
        <v>31396</v>
      </c>
      <c r="F9601" s="118" t="s">
        <v>31397</v>
      </c>
      <c r="G9601" s="118"/>
      <c r="H9601" s="118" t="s">
        <v>5961</v>
      </c>
      <c r="I9601" s="118" t="s">
        <v>7684</v>
      </c>
      <c r="J9601" s="118"/>
    </row>
    <row r="9602" spans="1:10" ht="12.75">
      <c r="A9602" s="118" t="s">
        <v>814</v>
      </c>
      <c r="B9602" s="118" t="s">
        <v>31398</v>
      </c>
      <c r="C9602" s="118" t="b">
        <v>0</v>
      </c>
      <c r="D9602" s="118" t="e">
        <f t="shared" ca="1" si="1"/>
        <v>#NAME?</v>
      </c>
      <c r="E9602" s="118" t="s">
        <v>31399</v>
      </c>
      <c r="F9602" s="118" t="s">
        <v>31400</v>
      </c>
      <c r="G9602" s="118"/>
      <c r="H9602" s="118" t="s">
        <v>4831</v>
      </c>
      <c r="I9602" s="118" t="s">
        <v>12639</v>
      </c>
      <c r="J9602" s="118" t="s">
        <v>9387</v>
      </c>
    </row>
    <row r="9603" spans="1:10" ht="12.75">
      <c r="A9603" s="118" t="s">
        <v>9762</v>
      </c>
      <c r="B9603" s="118" t="s">
        <v>31401</v>
      </c>
      <c r="C9603" s="118" t="b">
        <v>0</v>
      </c>
      <c r="D9603" s="118" t="e">
        <f t="shared" ca="1" si="1"/>
        <v>#NAME?</v>
      </c>
      <c r="E9603" s="118" t="s">
        <v>31399</v>
      </c>
      <c r="F9603" s="118" t="s">
        <v>31402</v>
      </c>
      <c r="G9603" s="118"/>
      <c r="H9603" s="118" t="s">
        <v>54</v>
      </c>
      <c r="I9603" s="118" t="s">
        <v>12639</v>
      </c>
      <c r="J9603" s="118" t="s">
        <v>9387</v>
      </c>
    </row>
    <row r="9604" spans="1:10" ht="12.75">
      <c r="A9604" s="118" t="s">
        <v>846</v>
      </c>
      <c r="B9604" s="118" t="s">
        <v>12093</v>
      </c>
      <c r="C9604" s="118" t="b">
        <v>0</v>
      </c>
      <c r="D9604" s="118" t="e">
        <f t="shared" ca="1" si="1"/>
        <v>#NAME?</v>
      </c>
      <c r="E9604" s="118" t="s">
        <v>31399</v>
      </c>
      <c r="F9604" s="118" t="s">
        <v>31403</v>
      </c>
      <c r="G9604" s="118"/>
      <c r="H9604" s="118" t="s">
        <v>54</v>
      </c>
      <c r="I9604" s="118" t="s">
        <v>12639</v>
      </c>
      <c r="J9604" s="118" t="s">
        <v>9387</v>
      </c>
    </row>
    <row r="9605" spans="1:10" ht="12.75">
      <c r="A9605" s="118" t="s">
        <v>12904</v>
      </c>
      <c r="B9605" s="118" t="s">
        <v>31404</v>
      </c>
      <c r="C9605" s="118" t="b">
        <v>0</v>
      </c>
      <c r="D9605" s="118" t="e">
        <f t="shared" ca="1" si="1"/>
        <v>#NAME?</v>
      </c>
      <c r="E9605" s="118" t="s">
        <v>31399</v>
      </c>
      <c r="F9605" s="118" t="s">
        <v>31405</v>
      </c>
      <c r="G9605" s="118"/>
      <c r="H9605" s="118" t="s">
        <v>4278</v>
      </c>
      <c r="I9605" s="118" t="s">
        <v>12639</v>
      </c>
      <c r="J9605" s="118" t="s">
        <v>9387</v>
      </c>
    </row>
    <row r="9606" spans="1:10" ht="12.75">
      <c r="A9606" s="118" t="s">
        <v>31406</v>
      </c>
      <c r="B9606" s="118" t="s">
        <v>1231</v>
      </c>
      <c r="C9606" s="118" t="b">
        <v>0</v>
      </c>
      <c r="D9606" s="118" t="e">
        <f t="shared" ca="1" si="1"/>
        <v>#NAME?</v>
      </c>
      <c r="E9606" s="118" t="s">
        <v>31399</v>
      </c>
      <c r="F9606" s="118" t="s">
        <v>31407</v>
      </c>
      <c r="G9606" s="118"/>
      <c r="H9606" s="118" t="s">
        <v>18797</v>
      </c>
      <c r="I9606" s="118" t="s">
        <v>12639</v>
      </c>
      <c r="J9606" s="118" t="s">
        <v>9387</v>
      </c>
    </row>
    <row r="9607" spans="1:10" ht="12.75">
      <c r="A9607" s="118" t="s">
        <v>8431</v>
      </c>
      <c r="B9607" s="118" t="s">
        <v>1828</v>
      </c>
      <c r="C9607" s="118" t="b">
        <v>0</v>
      </c>
      <c r="D9607" s="118" t="e">
        <f t="shared" ca="1" si="1"/>
        <v>#NAME?</v>
      </c>
      <c r="E9607" s="118" t="s">
        <v>31399</v>
      </c>
      <c r="F9607" s="118" t="s">
        <v>31408</v>
      </c>
      <c r="G9607" s="118"/>
      <c r="H9607" s="118" t="s">
        <v>4831</v>
      </c>
      <c r="I9607" s="118" t="s">
        <v>12639</v>
      </c>
      <c r="J9607" s="118" t="s">
        <v>9387</v>
      </c>
    </row>
    <row r="9608" spans="1:10" ht="12.75">
      <c r="A9608" s="118" t="s">
        <v>31409</v>
      </c>
      <c r="B9608" s="118" t="s">
        <v>31410</v>
      </c>
      <c r="C9608" s="118" t="b">
        <v>0</v>
      </c>
      <c r="D9608" s="118" t="e">
        <f t="shared" ca="1" si="1"/>
        <v>#NAME?</v>
      </c>
      <c r="E9608" s="118" t="s">
        <v>31399</v>
      </c>
      <c r="F9608" s="118" t="s">
        <v>31411</v>
      </c>
      <c r="G9608" s="118"/>
      <c r="H9608" s="118" t="s">
        <v>4278</v>
      </c>
      <c r="I9608" s="118" t="s">
        <v>12639</v>
      </c>
      <c r="J9608" s="118" t="s">
        <v>9387</v>
      </c>
    </row>
    <row r="9609" spans="1:10" ht="12.75">
      <c r="A9609" s="118" t="s">
        <v>24530</v>
      </c>
      <c r="B9609" s="118" t="s">
        <v>1922</v>
      </c>
      <c r="C9609" s="118" t="b">
        <v>0</v>
      </c>
      <c r="D9609" s="118" t="e">
        <f t="shared" ca="1" si="1"/>
        <v>#NAME?</v>
      </c>
      <c r="E9609" s="118" t="s">
        <v>31399</v>
      </c>
      <c r="F9609" s="118" t="s">
        <v>31412</v>
      </c>
      <c r="G9609" s="118"/>
      <c r="H9609" s="118" t="s">
        <v>5607</v>
      </c>
      <c r="I9609" s="118" t="s">
        <v>12639</v>
      </c>
      <c r="J9609" s="118" t="s">
        <v>9387</v>
      </c>
    </row>
    <row r="9610" spans="1:10" ht="12.75">
      <c r="A9610" s="118" t="s">
        <v>1240</v>
      </c>
      <c r="B9610" s="118" t="s">
        <v>8550</v>
      </c>
      <c r="C9610" s="118" t="b">
        <v>0</v>
      </c>
      <c r="D9610" s="118" t="e">
        <f t="shared" ca="1" si="1"/>
        <v>#NAME?</v>
      </c>
      <c r="E9610" s="118" t="s">
        <v>31399</v>
      </c>
      <c r="F9610" s="118" t="s">
        <v>31413</v>
      </c>
      <c r="G9610" s="118"/>
      <c r="H9610" s="118" t="s">
        <v>5607</v>
      </c>
      <c r="I9610" s="118" t="s">
        <v>12639</v>
      </c>
      <c r="J9610" s="118" t="s">
        <v>9387</v>
      </c>
    </row>
    <row r="9611" spans="1:10" ht="12.75">
      <c r="A9611" s="118" t="s">
        <v>14365</v>
      </c>
      <c r="B9611" s="118" t="s">
        <v>18142</v>
      </c>
      <c r="C9611" s="118" t="b">
        <v>0</v>
      </c>
      <c r="D9611" s="118" t="e">
        <f t="shared" ca="1" si="1"/>
        <v>#NAME?</v>
      </c>
      <c r="E9611" s="118" t="s">
        <v>31399</v>
      </c>
      <c r="F9611" s="118" t="s">
        <v>31414</v>
      </c>
      <c r="G9611" s="118"/>
      <c r="H9611" s="118" t="s">
        <v>4831</v>
      </c>
      <c r="I9611" s="118" t="s">
        <v>12639</v>
      </c>
      <c r="J9611" s="118" t="s">
        <v>9387</v>
      </c>
    </row>
    <row r="9612" spans="1:10" ht="12.75">
      <c r="A9612" s="118" t="s">
        <v>2135</v>
      </c>
      <c r="B9612" s="118" t="s">
        <v>31415</v>
      </c>
      <c r="C9612" s="118" t="b">
        <v>0</v>
      </c>
      <c r="D9612" s="118" t="e">
        <f t="shared" ca="1" si="1"/>
        <v>#NAME?</v>
      </c>
      <c r="E9612" s="118" t="s">
        <v>31399</v>
      </c>
      <c r="F9612" s="118" t="s">
        <v>31416</v>
      </c>
      <c r="G9612" s="118"/>
      <c r="H9612" s="118" t="s">
        <v>4278</v>
      </c>
      <c r="I9612" s="118" t="s">
        <v>12639</v>
      </c>
      <c r="J9612" s="118" t="s">
        <v>9387</v>
      </c>
    </row>
    <row r="9613" spans="1:10" ht="12.75">
      <c r="A9613" s="118" t="s">
        <v>2135</v>
      </c>
      <c r="B9613" s="118" t="s">
        <v>14359</v>
      </c>
      <c r="C9613" s="118" t="b">
        <v>0</v>
      </c>
      <c r="D9613" s="118" t="e">
        <f t="shared" ca="1" si="1"/>
        <v>#NAME?</v>
      </c>
      <c r="E9613" s="118" t="s">
        <v>31399</v>
      </c>
      <c r="F9613" s="118" t="s">
        <v>31417</v>
      </c>
      <c r="G9613" s="118"/>
      <c r="H9613" s="118" t="s">
        <v>54</v>
      </c>
      <c r="I9613" s="118" t="s">
        <v>12639</v>
      </c>
      <c r="J9613" s="118" t="s">
        <v>9387</v>
      </c>
    </row>
    <row r="9614" spans="1:10" ht="12.75">
      <c r="A9614" s="118" t="s">
        <v>10606</v>
      </c>
      <c r="B9614" s="118" t="s">
        <v>31418</v>
      </c>
      <c r="C9614" s="118" t="b">
        <v>0</v>
      </c>
      <c r="D9614" s="118" t="e">
        <f t="shared" ca="1" si="1"/>
        <v>#NAME?</v>
      </c>
      <c r="E9614" s="118" t="s">
        <v>31399</v>
      </c>
      <c r="F9614" s="118" t="s">
        <v>31419</v>
      </c>
      <c r="G9614" s="118"/>
      <c r="H9614" s="118" t="s">
        <v>54</v>
      </c>
      <c r="I9614" s="118" t="s">
        <v>12639</v>
      </c>
      <c r="J9614" s="118" t="s">
        <v>9387</v>
      </c>
    </row>
    <row r="9615" spans="1:10" ht="12.75">
      <c r="A9615" s="118" t="s">
        <v>15300</v>
      </c>
      <c r="B9615" s="118" t="s">
        <v>31420</v>
      </c>
      <c r="C9615" s="118" t="b">
        <v>0</v>
      </c>
      <c r="D9615" s="118" t="e">
        <f t="shared" ca="1" si="1"/>
        <v>#NAME?</v>
      </c>
      <c r="E9615" s="118" t="s">
        <v>31399</v>
      </c>
      <c r="F9615" s="118" t="s">
        <v>31421</v>
      </c>
      <c r="G9615" s="118"/>
      <c r="H9615" s="118" t="s">
        <v>7611</v>
      </c>
      <c r="I9615" s="118" t="s">
        <v>12639</v>
      </c>
      <c r="J9615" s="118" t="s">
        <v>9387</v>
      </c>
    </row>
    <row r="9616" spans="1:10" ht="12.75">
      <c r="A9616" s="118" t="s">
        <v>11162</v>
      </c>
      <c r="B9616" s="118" t="s">
        <v>20408</v>
      </c>
      <c r="C9616" s="118" t="b">
        <v>0</v>
      </c>
      <c r="D9616" s="118" t="e">
        <f t="shared" ca="1" si="1"/>
        <v>#NAME?</v>
      </c>
      <c r="E9616" s="118" t="s">
        <v>31399</v>
      </c>
      <c r="F9616" s="118" t="s">
        <v>31422</v>
      </c>
      <c r="G9616" s="118"/>
      <c r="H9616" s="118" t="s">
        <v>54</v>
      </c>
      <c r="I9616" s="118" t="s">
        <v>12639</v>
      </c>
      <c r="J9616" s="118" t="s">
        <v>9387</v>
      </c>
    </row>
    <row r="9617" spans="1:10" ht="12.75">
      <c r="A9617" s="118" t="s">
        <v>1266</v>
      </c>
      <c r="B9617" s="118" t="s">
        <v>31423</v>
      </c>
      <c r="C9617" s="118" t="b">
        <v>0</v>
      </c>
      <c r="D9617" s="118" t="e">
        <f t="shared" ca="1" si="1"/>
        <v>#NAME?</v>
      </c>
      <c r="E9617" s="118" t="s">
        <v>31424</v>
      </c>
      <c r="F9617" s="118" t="s">
        <v>31425</v>
      </c>
      <c r="G9617" s="118"/>
      <c r="H9617" s="118" t="s">
        <v>31426</v>
      </c>
      <c r="I9617" s="118" t="s">
        <v>7642</v>
      </c>
      <c r="J9617" s="118"/>
    </row>
    <row r="9618" spans="1:10" ht="12.75">
      <c r="A9618" s="118" t="s">
        <v>1591</v>
      </c>
      <c r="B9618" s="118" t="s">
        <v>31427</v>
      </c>
      <c r="C9618" s="118" t="b">
        <v>0</v>
      </c>
      <c r="D9618" s="118" t="e">
        <f t="shared" ca="1" si="1"/>
        <v>#NAME?</v>
      </c>
      <c r="E9618" s="118" t="s">
        <v>31424</v>
      </c>
      <c r="F9618" s="118" t="s">
        <v>31428</v>
      </c>
      <c r="G9618" s="118"/>
      <c r="H9618" s="118" t="s">
        <v>4278</v>
      </c>
      <c r="I9618" s="118" t="s">
        <v>7642</v>
      </c>
      <c r="J9618" s="118"/>
    </row>
    <row r="9619" spans="1:10" ht="12.75">
      <c r="A9619" s="118" t="s">
        <v>1124</v>
      </c>
      <c r="B9619" s="118" t="s">
        <v>8132</v>
      </c>
      <c r="C9619" s="118" t="b">
        <v>0</v>
      </c>
      <c r="D9619" s="118" t="e">
        <f t="shared" ca="1" si="1"/>
        <v>#NAME?</v>
      </c>
      <c r="E9619" s="118" t="s">
        <v>31424</v>
      </c>
      <c r="F9619" s="118" t="s">
        <v>31429</v>
      </c>
      <c r="G9619" s="118"/>
      <c r="H9619" s="118" t="s">
        <v>54</v>
      </c>
      <c r="I9619" s="118" t="s">
        <v>7642</v>
      </c>
      <c r="J9619" s="118"/>
    </row>
    <row r="9620" spans="1:10" ht="12.75">
      <c r="A9620" s="118" t="s">
        <v>8515</v>
      </c>
      <c r="B9620" s="118" t="s">
        <v>31430</v>
      </c>
      <c r="C9620" s="118" t="b">
        <v>0</v>
      </c>
      <c r="D9620" s="118" t="e">
        <f t="shared" ca="1" si="1"/>
        <v>#NAME?</v>
      </c>
      <c r="E9620" s="118" t="s">
        <v>31431</v>
      </c>
      <c r="F9620" s="118" t="s">
        <v>31432</v>
      </c>
      <c r="G9620" s="118"/>
      <c r="H9620" s="118" t="s">
        <v>31433</v>
      </c>
      <c r="I9620" s="118" t="s">
        <v>7755</v>
      </c>
      <c r="J9620" s="118" t="s">
        <v>7756</v>
      </c>
    </row>
    <row r="9621" spans="1:10" ht="12.75">
      <c r="A9621" s="118" t="s">
        <v>1069</v>
      </c>
      <c r="B9621" s="118" t="s">
        <v>11354</v>
      </c>
      <c r="C9621" s="118" t="b">
        <v>0</v>
      </c>
      <c r="D9621" s="118" t="e">
        <f t="shared" ca="1" si="1"/>
        <v>#NAME?</v>
      </c>
      <c r="E9621" s="118" t="s">
        <v>31431</v>
      </c>
      <c r="F9621" s="118" t="s">
        <v>31434</v>
      </c>
      <c r="G9621" s="118"/>
      <c r="H9621" s="118" t="s">
        <v>13544</v>
      </c>
      <c r="I9621" s="118" t="s">
        <v>7755</v>
      </c>
      <c r="J9621" s="118" t="s">
        <v>7756</v>
      </c>
    </row>
    <row r="9622" spans="1:10" ht="12.75">
      <c r="A9622" s="118" t="s">
        <v>15067</v>
      </c>
      <c r="B9622" s="118" t="s">
        <v>11354</v>
      </c>
      <c r="C9622" s="118" t="b">
        <v>0</v>
      </c>
      <c r="D9622" s="118" t="e">
        <f t="shared" ca="1" si="1"/>
        <v>#NAME?</v>
      </c>
      <c r="E9622" s="118" t="s">
        <v>31431</v>
      </c>
      <c r="F9622" s="118" t="s">
        <v>31435</v>
      </c>
      <c r="G9622" s="118"/>
      <c r="H9622" s="118" t="s">
        <v>31436</v>
      </c>
      <c r="I9622" s="118" t="s">
        <v>7755</v>
      </c>
      <c r="J9622" s="118" t="s">
        <v>7756</v>
      </c>
    </row>
    <row r="9623" spans="1:10" ht="12.75">
      <c r="A9623" s="118" t="s">
        <v>814</v>
      </c>
      <c r="B9623" s="118" t="s">
        <v>31437</v>
      </c>
      <c r="C9623" s="118" t="b">
        <v>0</v>
      </c>
      <c r="D9623" s="118" t="e">
        <f t="shared" ca="1" si="1"/>
        <v>#NAME?</v>
      </c>
      <c r="E9623" s="118" t="s">
        <v>601</v>
      </c>
      <c r="F9623" s="118" t="s">
        <v>31438</v>
      </c>
      <c r="G9623" s="118"/>
      <c r="H9623" s="118" t="s">
        <v>54</v>
      </c>
      <c r="I9623" s="118" t="s">
        <v>13063</v>
      </c>
      <c r="J9623" s="118" t="s">
        <v>13064</v>
      </c>
    </row>
    <row r="9624" spans="1:10" ht="12.75">
      <c r="A9624" s="118" t="s">
        <v>910</v>
      </c>
      <c r="B9624" s="118" t="s">
        <v>16557</v>
      </c>
      <c r="C9624" s="118" t="b">
        <v>0</v>
      </c>
      <c r="D9624" s="118" t="e">
        <f t="shared" ca="1" si="1"/>
        <v>#NAME?</v>
      </c>
      <c r="E9624" s="118" t="s">
        <v>601</v>
      </c>
      <c r="F9624" s="118" t="s">
        <v>31439</v>
      </c>
      <c r="G9624" s="118"/>
      <c r="H9624" s="118" t="s">
        <v>4305</v>
      </c>
      <c r="I9624" s="118" t="s">
        <v>13063</v>
      </c>
      <c r="J9624" s="118" t="s">
        <v>13064</v>
      </c>
    </row>
    <row r="9625" spans="1:10" ht="12.75">
      <c r="A9625" s="118" t="s">
        <v>1240</v>
      </c>
      <c r="B9625" s="118" t="s">
        <v>955</v>
      </c>
      <c r="C9625" s="118" t="b">
        <v>0</v>
      </c>
      <c r="D9625" s="118" t="e">
        <f t="shared" ca="1" si="1"/>
        <v>#NAME?</v>
      </c>
      <c r="E9625" s="118" t="s">
        <v>601</v>
      </c>
      <c r="F9625" s="118" t="s">
        <v>31440</v>
      </c>
      <c r="G9625" s="118"/>
      <c r="H9625" s="118" t="s">
        <v>5607</v>
      </c>
      <c r="I9625" s="118" t="s">
        <v>31441</v>
      </c>
      <c r="J9625" s="118" t="s">
        <v>12582</v>
      </c>
    </row>
    <row r="9626" spans="1:10" ht="12.75">
      <c r="A9626" s="118" t="s">
        <v>31442</v>
      </c>
      <c r="B9626" s="118" t="s">
        <v>31443</v>
      </c>
      <c r="C9626" s="118" t="b">
        <v>0</v>
      </c>
      <c r="D9626" s="118" t="e">
        <f t="shared" ca="1" si="1"/>
        <v>#NAME?</v>
      </c>
      <c r="E9626" s="118" t="s">
        <v>601</v>
      </c>
      <c r="F9626" s="118" t="s">
        <v>31444</v>
      </c>
      <c r="G9626" s="118"/>
      <c r="H9626" s="118" t="s">
        <v>4305</v>
      </c>
      <c r="I9626" s="118" t="s">
        <v>31441</v>
      </c>
      <c r="J9626" s="118" t="s">
        <v>12582</v>
      </c>
    </row>
    <row r="9627" spans="1:10" ht="12.75">
      <c r="A9627" s="118" t="s">
        <v>1872</v>
      </c>
      <c r="B9627" s="118" t="s">
        <v>31445</v>
      </c>
      <c r="C9627" s="118" t="b">
        <v>0</v>
      </c>
      <c r="D9627" s="118" t="e">
        <f t="shared" ca="1" si="1"/>
        <v>#NAME?</v>
      </c>
      <c r="E9627" s="118" t="s">
        <v>601</v>
      </c>
      <c r="F9627" s="118" t="s">
        <v>31446</v>
      </c>
      <c r="G9627" s="118"/>
      <c r="H9627" s="118" t="s">
        <v>5607</v>
      </c>
      <c r="I9627" s="118" t="s">
        <v>13063</v>
      </c>
      <c r="J9627" s="118" t="s">
        <v>13064</v>
      </c>
    </row>
    <row r="9628" spans="1:10" ht="12.75">
      <c r="A9628" s="118" t="s">
        <v>18391</v>
      </c>
      <c r="B9628" s="118" t="s">
        <v>12867</v>
      </c>
      <c r="C9628" s="118" t="b">
        <v>0</v>
      </c>
      <c r="D9628" s="118" t="e">
        <f t="shared" ca="1" si="1"/>
        <v>#NAME?</v>
      </c>
      <c r="E9628" s="118" t="s">
        <v>31447</v>
      </c>
      <c r="F9628" s="118" t="s">
        <v>31448</v>
      </c>
      <c r="G9628" s="118"/>
      <c r="H9628" s="118" t="s">
        <v>4276</v>
      </c>
      <c r="I9628" s="118" t="s">
        <v>8124</v>
      </c>
      <c r="J9628" s="118" t="s">
        <v>7622</v>
      </c>
    </row>
    <row r="9629" spans="1:10" ht="12.75">
      <c r="A9629" s="118" t="s">
        <v>10844</v>
      </c>
      <c r="B9629" s="118" t="s">
        <v>31449</v>
      </c>
      <c r="C9629" s="118" t="b">
        <v>0</v>
      </c>
      <c r="D9629" s="118" t="e">
        <f t="shared" ca="1" si="1"/>
        <v>#NAME?</v>
      </c>
      <c r="E9629" s="118" t="s">
        <v>31450</v>
      </c>
      <c r="F9629" s="118" t="s">
        <v>31451</v>
      </c>
      <c r="G9629" s="118"/>
      <c r="H9629" s="118" t="s">
        <v>17382</v>
      </c>
      <c r="I9629" s="118" t="s">
        <v>31452</v>
      </c>
      <c r="J9629" s="118"/>
    </row>
    <row r="9630" spans="1:10" ht="12.75">
      <c r="A9630" s="118" t="s">
        <v>31453</v>
      </c>
      <c r="B9630" s="118" t="s">
        <v>13752</v>
      </c>
      <c r="C9630" s="118" t="b">
        <v>0</v>
      </c>
      <c r="D9630" s="118" t="e">
        <f t="shared" ca="1" si="1"/>
        <v>#NAME?</v>
      </c>
      <c r="E9630" s="118" t="s">
        <v>31454</v>
      </c>
      <c r="F9630" s="118" t="s">
        <v>31455</v>
      </c>
      <c r="G9630" s="118"/>
      <c r="H9630" s="118" t="s">
        <v>4278</v>
      </c>
      <c r="I9630" s="118" t="s">
        <v>9386</v>
      </c>
      <c r="J9630" s="118" t="s">
        <v>9387</v>
      </c>
    </row>
    <row r="9631" spans="1:10" ht="12.75">
      <c r="A9631" s="118" t="s">
        <v>14716</v>
      </c>
      <c r="B9631" s="118" t="s">
        <v>31456</v>
      </c>
      <c r="C9631" s="118" t="b">
        <v>0</v>
      </c>
      <c r="D9631" s="118" t="e">
        <f t="shared" ca="1" si="1"/>
        <v>#NAME?</v>
      </c>
      <c r="E9631" s="118" t="s">
        <v>31454</v>
      </c>
      <c r="F9631" s="118" t="s">
        <v>31457</v>
      </c>
      <c r="G9631" s="118"/>
      <c r="H9631" s="118" t="s">
        <v>54</v>
      </c>
      <c r="I9631" s="118" t="s">
        <v>9386</v>
      </c>
      <c r="J9631" s="118" t="s">
        <v>9387</v>
      </c>
    </row>
    <row r="9632" spans="1:10" ht="12.75">
      <c r="A9632" s="118" t="s">
        <v>31458</v>
      </c>
      <c r="B9632" s="118" t="s">
        <v>31459</v>
      </c>
      <c r="C9632" s="118" t="b">
        <v>0</v>
      </c>
      <c r="D9632" s="118" t="e">
        <f t="shared" ca="1" si="1"/>
        <v>#NAME?</v>
      </c>
      <c r="E9632" s="118" t="s">
        <v>31454</v>
      </c>
      <c r="F9632" s="118" t="s">
        <v>31460</v>
      </c>
      <c r="G9632" s="118"/>
      <c r="H9632" s="118" t="s">
        <v>4872</v>
      </c>
      <c r="I9632" s="118" t="s">
        <v>9386</v>
      </c>
      <c r="J9632" s="118" t="s">
        <v>9387</v>
      </c>
    </row>
    <row r="9633" spans="1:10" ht="12.75">
      <c r="A9633" s="118" t="s">
        <v>2135</v>
      </c>
      <c r="B9633" s="118" t="s">
        <v>14235</v>
      </c>
      <c r="C9633" s="118" t="b">
        <v>0</v>
      </c>
      <c r="D9633" s="118" t="e">
        <f t="shared" ca="1" si="1"/>
        <v>#NAME?</v>
      </c>
      <c r="E9633" s="118" t="s">
        <v>31454</v>
      </c>
      <c r="F9633" s="118" t="s">
        <v>31461</v>
      </c>
      <c r="G9633" s="118"/>
      <c r="H9633" s="118" t="s">
        <v>54</v>
      </c>
      <c r="I9633" s="118" t="s">
        <v>9386</v>
      </c>
      <c r="J9633" s="118" t="s">
        <v>9387</v>
      </c>
    </row>
    <row r="9634" spans="1:10" ht="12.75">
      <c r="A9634" s="118" t="s">
        <v>814</v>
      </c>
      <c r="B9634" s="118" t="s">
        <v>31462</v>
      </c>
      <c r="C9634" s="118" t="b">
        <v>0</v>
      </c>
      <c r="D9634" s="118" t="e">
        <f t="shared" ca="1" si="1"/>
        <v>#NAME?</v>
      </c>
      <c r="E9634" s="118" t="s">
        <v>31463</v>
      </c>
      <c r="F9634" s="118" t="s">
        <v>31464</v>
      </c>
      <c r="G9634" s="118"/>
      <c r="H9634" s="118" t="s">
        <v>54</v>
      </c>
      <c r="I9634" s="118" t="s">
        <v>15181</v>
      </c>
      <c r="J9634" s="118"/>
    </row>
    <row r="9635" spans="1:10" ht="12.75">
      <c r="A9635" s="118" t="s">
        <v>873</v>
      </c>
      <c r="B9635" s="118" t="s">
        <v>19930</v>
      </c>
      <c r="C9635" s="118" t="b">
        <v>0</v>
      </c>
      <c r="D9635" s="118" t="e">
        <f t="shared" ca="1" si="1"/>
        <v>#NAME?</v>
      </c>
      <c r="E9635" s="118" t="s">
        <v>31463</v>
      </c>
      <c r="F9635" s="118" t="s">
        <v>31465</v>
      </c>
      <c r="G9635" s="118"/>
      <c r="H9635" s="118" t="s">
        <v>54</v>
      </c>
      <c r="I9635" s="118" t="s">
        <v>15181</v>
      </c>
      <c r="J9635" s="118"/>
    </row>
    <row r="9636" spans="1:10" ht="12.75">
      <c r="A9636" s="118" t="s">
        <v>873</v>
      </c>
      <c r="B9636" s="118" t="s">
        <v>31466</v>
      </c>
      <c r="C9636" s="118" t="b">
        <v>0</v>
      </c>
      <c r="D9636" s="118" t="e">
        <f t="shared" ca="1" si="1"/>
        <v>#NAME?</v>
      </c>
      <c r="E9636" s="118" t="s">
        <v>31463</v>
      </c>
      <c r="F9636" s="118" t="s">
        <v>31467</v>
      </c>
      <c r="G9636" s="118"/>
      <c r="H9636" s="118" t="s">
        <v>54</v>
      </c>
      <c r="I9636" s="118" t="s">
        <v>15181</v>
      </c>
      <c r="J9636" s="118"/>
    </row>
    <row r="9637" spans="1:10" ht="12.75">
      <c r="A9637" s="118" t="s">
        <v>1069</v>
      </c>
      <c r="B9637" s="118" t="s">
        <v>18924</v>
      </c>
      <c r="C9637" s="118" t="b">
        <v>0</v>
      </c>
      <c r="D9637" s="118" t="e">
        <f t="shared" ca="1" si="1"/>
        <v>#NAME?</v>
      </c>
      <c r="E9637" s="118" t="s">
        <v>31463</v>
      </c>
      <c r="F9637" s="118" t="s">
        <v>31468</v>
      </c>
      <c r="G9637" s="118"/>
      <c r="H9637" s="118" t="s">
        <v>54</v>
      </c>
      <c r="I9637" s="118" t="s">
        <v>15181</v>
      </c>
      <c r="J9637" s="118"/>
    </row>
    <row r="9638" spans="1:10" ht="12.75">
      <c r="A9638" s="118" t="s">
        <v>10765</v>
      </c>
      <c r="B9638" s="118" t="s">
        <v>10377</v>
      </c>
      <c r="C9638" s="118" t="b">
        <v>0</v>
      </c>
      <c r="D9638" s="118" t="e">
        <f t="shared" ca="1" si="1"/>
        <v>#NAME?</v>
      </c>
      <c r="E9638" s="118" t="s">
        <v>31469</v>
      </c>
      <c r="F9638" s="118" t="s">
        <v>31470</v>
      </c>
      <c r="G9638" s="118"/>
      <c r="H9638" s="118" t="s">
        <v>8267</v>
      </c>
      <c r="I9638" s="118" t="s">
        <v>8050</v>
      </c>
      <c r="J9638" s="118"/>
    </row>
    <row r="9639" spans="1:10" ht="12.75">
      <c r="A9639" s="118" t="s">
        <v>31471</v>
      </c>
      <c r="B9639" s="118" t="s">
        <v>31472</v>
      </c>
      <c r="C9639" s="118" t="b">
        <v>0</v>
      </c>
      <c r="D9639" s="118" t="e">
        <f t="shared" ca="1" si="1"/>
        <v>#NAME?</v>
      </c>
      <c r="E9639" s="118" t="s">
        <v>31469</v>
      </c>
      <c r="F9639" s="118" t="s">
        <v>31473</v>
      </c>
      <c r="G9639" s="118"/>
      <c r="H9639" s="118" t="s">
        <v>4831</v>
      </c>
      <c r="I9639" s="118" t="s">
        <v>31474</v>
      </c>
      <c r="J9639" s="118"/>
    </row>
    <row r="9640" spans="1:10" ht="12.75">
      <c r="A9640" s="118" t="s">
        <v>7945</v>
      </c>
      <c r="B9640" s="118" t="s">
        <v>19843</v>
      </c>
      <c r="C9640" s="118" t="b">
        <v>0</v>
      </c>
      <c r="D9640" s="118" t="e">
        <f t="shared" ca="1" si="1"/>
        <v>#NAME?</v>
      </c>
      <c r="E9640" s="118" t="s">
        <v>31475</v>
      </c>
      <c r="F9640" s="118" t="s">
        <v>31476</v>
      </c>
      <c r="G9640" s="118"/>
      <c r="H9640" s="118" t="s">
        <v>12015</v>
      </c>
      <c r="I9640" s="118" t="s">
        <v>8957</v>
      </c>
      <c r="J9640" s="118" t="s">
        <v>7622</v>
      </c>
    </row>
    <row r="9641" spans="1:10" ht="12.75">
      <c r="A9641" s="118" t="s">
        <v>836</v>
      </c>
      <c r="B9641" s="118" t="s">
        <v>21560</v>
      </c>
      <c r="C9641" s="118" t="b">
        <v>0</v>
      </c>
      <c r="D9641" s="118" t="e">
        <f t="shared" ca="1" si="1"/>
        <v>#NAME?</v>
      </c>
      <c r="E9641" s="118" t="s">
        <v>31477</v>
      </c>
      <c r="F9641" s="118" t="s">
        <v>31478</v>
      </c>
      <c r="G9641" s="118"/>
      <c r="H9641" s="118" t="s">
        <v>4278</v>
      </c>
      <c r="I9641" s="118" t="s">
        <v>31479</v>
      </c>
      <c r="J9641" s="118" t="s">
        <v>7622</v>
      </c>
    </row>
    <row r="9642" spans="1:10" ht="12.75">
      <c r="A9642" s="118" t="s">
        <v>2013</v>
      </c>
      <c r="B9642" s="118" t="s">
        <v>8124</v>
      </c>
      <c r="C9642" s="118" t="b">
        <v>0</v>
      </c>
      <c r="D9642" s="118" t="e">
        <f t="shared" ca="1" si="1"/>
        <v>#NAME?</v>
      </c>
      <c r="E9642" s="118" t="s">
        <v>31477</v>
      </c>
      <c r="F9642" s="118" t="s">
        <v>31480</v>
      </c>
      <c r="G9642" s="118"/>
      <c r="H9642" s="118" t="s">
        <v>7611</v>
      </c>
      <c r="I9642" s="118" t="s">
        <v>31479</v>
      </c>
      <c r="J9642" s="118" t="s">
        <v>7622</v>
      </c>
    </row>
    <row r="9643" spans="1:10" ht="12.75">
      <c r="A9643" s="118" t="s">
        <v>1076</v>
      </c>
      <c r="B9643" s="118" t="s">
        <v>31481</v>
      </c>
      <c r="C9643" s="118" t="b">
        <v>0</v>
      </c>
      <c r="D9643" s="118" t="e">
        <f t="shared" ca="1" si="1"/>
        <v>#NAME?</v>
      </c>
      <c r="E9643" s="118" t="s">
        <v>31482</v>
      </c>
      <c r="F9643" s="118" t="s">
        <v>31483</v>
      </c>
      <c r="G9643" s="118"/>
      <c r="H9643" s="118" t="s">
        <v>4485</v>
      </c>
      <c r="I9643" s="118" t="s">
        <v>7820</v>
      </c>
      <c r="J9643" s="118" t="s">
        <v>7820</v>
      </c>
    </row>
    <row r="9644" spans="1:10" ht="12.75">
      <c r="A9644" s="118" t="s">
        <v>10777</v>
      </c>
      <c r="B9644" s="118" t="s">
        <v>31484</v>
      </c>
      <c r="C9644" s="118" t="b">
        <v>0</v>
      </c>
      <c r="D9644" s="118" t="e">
        <f t="shared" ca="1" si="1"/>
        <v>#NAME?</v>
      </c>
      <c r="E9644" s="118" t="s">
        <v>31482</v>
      </c>
      <c r="F9644" s="118" t="s">
        <v>31485</v>
      </c>
      <c r="G9644" s="118"/>
      <c r="H9644" s="118" t="s">
        <v>54</v>
      </c>
      <c r="I9644" s="118" t="s">
        <v>7820</v>
      </c>
      <c r="J9644" s="118" t="s">
        <v>7820</v>
      </c>
    </row>
    <row r="9645" spans="1:10" ht="12.75">
      <c r="A9645" s="118" t="s">
        <v>1666</v>
      </c>
      <c r="B9645" s="118" t="s">
        <v>31486</v>
      </c>
      <c r="C9645" s="118" t="b">
        <v>0</v>
      </c>
      <c r="D9645" s="118" t="e">
        <f t="shared" ca="1" si="1"/>
        <v>#NAME?</v>
      </c>
      <c r="E9645" s="118" t="s">
        <v>31487</v>
      </c>
      <c r="F9645" s="118" t="s">
        <v>31488</v>
      </c>
      <c r="G9645" s="118"/>
      <c r="H9645" s="118" t="s">
        <v>54</v>
      </c>
      <c r="I9645" s="118" t="s">
        <v>7642</v>
      </c>
      <c r="J9645" s="118"/>
    </row>
    <row r="9646" spans="1:10" ht="12.75">
      <c r="A9646" s="118" t="s">
        <v>882</v>
      </c>
      <c r="B9646" s="118" t="s">
        <v>13780</v>
      </c>
      <c r="C9646" s="118" t="b">
        <v>0</v>
      </c>
      <c r="D9646" s="118" t="e">
        <f t="shared" ca="1" si="1"/>
        <v>#NAME?</v>
      </c>
      <c r="E9646" s="118" t="s">
        <v>31487</v>
      </c>
      <c r="F9646" s="118" t="s">
        <v>31489</v>
      </c>
      <c r="G9646" s="118"/>
      <c r="H9646" s="118" t="s">
        <v>54</v>
      </c>
      <c r="I9646" s="118" t="s">
        <v>7642</v>
      </c>
      <c r="J9646" s="118"/>
    </row>
    <row r="9647" spans="1:10" ht="12.75">
      <c r="A9647" s="118" t="s">
        <v>31490</v>
      </c>
      <c r="B9647" s="118" t="s">
        <v>10112</v>
      </c>
      <c r="C9647" s="118" t="b">
        <v>0</v>
      </c>
      <c r="D9647" s="118" t="e">
        <f t="shared" ca="1" si="1"/>
        <v>#NAME?</v>
      </c>
      <c r="E9647" s="118" t="s">
        <v>31487</v>
      </c>
      <c r="F9647" s="118" t="s">
        <v>31491</v>
      </c>
      <c r="G9647" s="118"/>
      <c r="H9647" s="118" t="s">
        <v>54</v>
      </c>
      <c r="I9647" s="118" t="s">
        <v>7642</v>
      </c>
      <c r="J9647" s="118"/>
    </row>
    <row r="9648" spans="1:10" ht="12.75">
      <c r="A9648" s="118" t="s">
        <v>31492</v>
      </c>
      <c r="B9648" s="118" t="s">
        <v>15061</v>
      </c>
      <c r="C9648" s="118" t="b">
        <v>0</v>
      </c>
      <c r="D9648" s="118" t="e">
        <f t="shared" ca="1" si="1"/>
        <v>#NAME?</v>
      </c>
      <c r="E9648" s="118" t="s">
        <v>31487</v>
      </c>
      <c r="F9648" s="118" t="s">
        <v>31493</v>
      </c>
      <c r="G9648" s="118"/>
      <c r="H9648" s="118" t="s">
        <v>54</v>
      </c>
      <c r="I9648" s="118" t="s">
        <v>7642</v>
      </c>
      <c r="J9648" s="118"/>
    </row>
    <row r="9649" spans="1:10" ht="12.75">
      <c r="A9649" s="118" t="s">
        <v>9018</v>
      </c>
      <c r="B9649" s="118" t="s">
        <v>31494</v>
      </c>
      <c r="C9649" s="118" t="b">
        <v>0</v>
      </c>
      <c r="D9649" s="118" t="e">
        <f t="shared" ca="1" si="1"/>
        <v>#NAME?</v>
      </c>
      <c r="E9649" s="118" t="s">
        <v>31487</v>
      </c>
      <c r="F9649" s="118" t="s">
        <v>31495</v>
      </c>
      <c r="G9649" s="118"/>
      <c r="H9649" s="118" t="s">
        <v>4278</v>
      </c>
      <c r="I9649" s="118" t="s">
        <v>7642</v>
      </c>
      <c r="J9649" s="118"/>
    </row>
    <row r="9650" spans="1:10" ht="12.75">
      <c r="A9650" s="118" t="s">
        <v>13576</v>
      </c>
      <c r="B9650" s="118" t="s">
        <v>17563</v>
      </c>
      <c r="C9650" s="118" t="b">
        <v>0</v>
      </c>
      <c r="D9650" s="118" t="e">
        <f t="shared" ca="1" si="1"/>
        <v>#NAME?</v>
      </c>
      <c r="E9650" s="118" t="s">
        <v>31496</v>
      </c>
      <c r="F9650" s="118" t="s">
        <v>31497</v>
      </c>
      <c r="G9650" s="118"/>
      <c r="H9650" s="118" t="s">
        <v>4276</v>
      </c>
      <c r="I9650" s="118" t="s">
        <v>10184</v>
      </c>
      <c r="J9650" s="118" t="s">
        <v>10185</v>
      </c>
    </row>
    <row r="9651" spans="1:10" ht="12.75">
      <c r="A9651" s="118" t="s">
        <v>10990</v>
      </c>
      <c r="B9651" s="118" t="s">
        <v>13298</v>
      </c>
      <c r="C9651" s="118" t="b">
        <v>0</v>
      </c>
      <c r="D9651" s="118" t="e">
        <f t="shared" ca="1" si="1"/>
        <v>#NAME?</v>
      </c>
      <c r="E9651" s="118" t="s">
        <v>31496</v>
      </c>
      <c r="F9651" s="118" t="s">
        <v>31498</v>
      </c>
      <c r="G9651" s="118"/>
      <c r="H9651" s="118" t="s">
        <v>7754</v>
      </c>
      <c r="I9651" s="118" t="s">
        <v>10184</v>
      </c>
      <c r="J9651" s="118" t="s">
        <v>10185</v>
      </c>
    </row>
    <row r="9652" spans="1:10" ht="12.75">
      <c r="A9652" s="118" t="s">
        <v>1069</v>
      </c>
      <c r="B9652" s="118" t="s">
        <v>31499</v>
      </c>
      <c r="C9652" s="118" t="b">
        <v>0</v>
      </c>
      <c r="D9652" s="118" t="e">
        <f t="shared" ca="1" si="1"/>
        <v>#NAME?</v>
      </c>
      <c r="E9652" s="118" t="s">
        <v>31496</v>
      </c>
      <c r="F9652" s="118" t="s">
        <v>31500</v>
      </c>
      <c r="G9652" s="118"/>
      <c r="H9652" s="118" t="s">
        <v>4831</v>
      </c>
      <c r="I9652" s="118" t="s">
        <v>10184</v>
      </c>
      <c r="J9652" s="118" t="s">
        <v>10185</v>
      </c>
    </row>
    <row r="9653" spans="1:10" ht="12.75">
      <c r="A9653" s="118" t="s">
        <v>8693</v>
      </c>
      <c r="B9653" s="118" t="s">
        <v>31501</v>
      </c>
      <c r="C9653" s="118" t="b">
        <v>0</v>
      </c>
      <c r="D9653" s="118" t="e">
        <f t="shared" ca="1" si="1"/>
        <v>#NAME?</v>
      </c>
      <c r="E9653" s="118" t="s">
        <v>31502</v>
      </c>
      <c r="F9653" s="118" t="s">
        <v>31503</v>
      </c>
      <c r="G9653" s="118"/>
      <c r="H9653" s="118" t="s">
        <v>4278</v>
      </c>
      <c r="I9653" s="118" t="s">
        <v>7820</v>
      </c>
      <c r="J9653" s="118" t="s">
        <v>7820</v>
      </c>
    </row>
    <row r="9654" spans="1:10" ht="12.75">
      <c r="A9654" s="118" t="s">
        <v>8422</v>
      </c>
      <c r="B9654" s="118" t="s">
        <v>15204</v>
      </c>
      <c r="C9654" s="118" t="b">
        <v>0</v>
      </c>
      <c r="D9654" s="118" t="e">
        <f t="shared" ca="1" si="1"/>
        <v>#NAME?</v>
      </c>
      <c r="E9654" s="118" t="s">
        <v>31504</v>
      </c>
      <c r="F9654" s="118" t="s">
        <v>31505</v>
      </c>
      <c r="G9654" s="118"/>
      <c r="H9654" s="118" t="s">
        <v>4485</v>
      </c>
      <c r="I9654" s="118" t="s">
        <v>30036</v>
      </c>
      <c r="J9654" s="118" t="s">
        <v>8313</v>
      </c>
    </row>
    <row r="9655" spans="1:10" ht="12.75">
      <c r="A9655" s="118" t="s">
        <v>31506</v>
      </c>
      <c r="B9655" s="118" t="s">
        <v>1398</v>
      </c>
      <c r="C9655" s="118" t="b">
        <v>0</v>
      </c>
      <c r="D9655" s="118" t="e">
        <f t="shared" ca="1" si="1"/>
        <v>#NAME?</v>
      </c>
      <c r="E9655" s="118" t="s">
        <v>31504</v>
      </c>
      <c r="F9655" s="118" t="s">
        <v>31507</v>
      </c>
      <c r="G9655" s="118"/>
      <c r="H9655" s="118" t="s">
        <v>4485</v>
      </c>
      <c r="I9655" s="118" t="s">
        <v>30036</v>
      </c>
      <c r="J9655" s="118" t="s">
        <v>8313</v>
      </c>
    </row>
    <row r="9656" spans="1:10" ht="12.75">
      <c r="A9656" s="118" t="s">
        <v>10596</v>
      </c>
      <c r="B9656" s="118" t="s">
        <v>31508</v>
      </c>
      <c r="C9656" s="118" t="b">
        <v>0</v>
      </c>
      <c r="D9656" s="118" t="e">
        <f t="shared" ca="1" si="1"/>
        <v>#NAME?</v>
      </c>
      <c r="E9656" s="118" t="s">
        <v>31509</v>
      </c>
      <c r="F9656" s="118" t="s">
        <v>31510</v>
      </c>
      <c r="G9656" s="118"/>
      <c r="H9656" s="118" t="s">
        <v>5961</v>
      </c>
      <c r="I9656" s="118" t="s">
        <v>7684</v>
      </c>
      <c r="J9656" s="118"/>
    </row>
    <row r="9657" spans="1:10" ht="12.75">
      <c r="A9657" s="118" t="s">
        <v>2339</v>
      </c>
      <c r="B9657" s="118" t="s">
        <v>31511</v>
      </c>
      <c r="C9657" s="118" t="b">
        <v>0</v>
      </c>
      <c r="D9657" s="118" t="e">
        <f t="shared" ca="1" si="1"/>
        <v>#NAME?</v>
      </c>
      <c r="E9657" s="118" t="s">
        <v>31512</v>
      </c>
      <c r="F9657" s="118" t="s">
        <v>31513</v>
      </c>
      <c r="G9657" s="118"/>
      <c r="H9657" s="118" t="s">
        <v>4305</v>
      </c>
      <c r="I9657" s="118" t="s">
        <v>7684</v>
      </c>
      <c r="J9657" s="118"/>
    </row>
    <row r="9658" spans="1:10" ht="12.75">
      <c r="A9658" s="118" t="s">
        <v>31514</v>
      </c>
      <c r="B9658" s="118" t="s">
        <v>31515</v>
      </c>
      <c r="C9658" s="118" t="b">
        <v>0</v>
      </c>
      <c r="D9658" s="118" t="e">
        <f t="shared" ca="1" si="1"/>
        <v>#NAME?</v>
      </c>
      <c r="E9658" s="118" t="s">
        <v>31512</v>
      </c>
      <c r="F9658" s="118" t="s">
        <v>31516</v>
      </c>
      <c r="G9658" s="118"/>
      <c r="H9658" s="118" t="s">
        <v>7611</v>
      </c>
      <c r="I9658" s="118" t="s">
        <v>7684</v>
      </c>
      <c r="J9658" s="118"/>
    </row>
    <row r="9659" spans="1:10" ht="12.75">
      <c r="A9659" s="118" t="s">
        <v>13685</v>
      </c>
      <c r="B9659" s="118" t="s">
        <v>31517</v>
      </c>
      <c r="C9659" s="118" t="b">
        <v>0</v>
      </c>
      <c r="D9659" s="118" t="e">
        <f t="shared" ca="1" si="1"/>
        <v>#NAME?</v>
      </c>
      <c r="E9659" s="118" t="s">
        <v>31512</v>
      </c>
      <c r="F9659" s="118" t="s">
        <v>31518</v>
      </c>
      <c r="G9659" s="118"/>
      <c r="H9659" s="118" t="s">
        <v>4485</v>
      </c>
      <c r="I9659" s="118" t="s">
        <v>14158</v>
      </c>
      <c r="J9659" s="118"/>
    </row>
    <row r="9660" spans="1:10" ht="12.75">
      <c r="A9660" s="118" t="s">
        <v>2434</v>
      </c>
      <c r="B9660" s="118" t="s">
        <v>2495</v>
      </c>
      <c r="C9660" s="118" t="b">
        <v>0</v>
      </c>
      <c r="D9660" s="118" t="e">
        <f t="shared" ca="1" si="1"/>
        <v>#NAME?</v>
      </c>
      <c r="E9660" s="118" t="s">
        <v>31512</v>
      </c>
      <c r="F9660" s="118" t="s">
        <v>31519</v>
      </c>
      <c r="G9660" s="118"/>
      <c r="H9660" s="118" t="s">
        <v>8144</v>
      </c>
      <c r="I9660" s="118" t="s">
        <v>3131</v>
      </c>
      <c r="J9660" s="118" t="s">
        <v>7622</v>
      </c>
    </row>
    <row r="9661" spans="1:10" ht="12.75">
      <c r="A9661" s="118" t="s">
        <v>11957</v>
      </c>
      <c r="B9661" s="118" t="s">
        <v>31520</v>
      </c>
      <c r="C9661" s="118" t="b">
        <v>0</v>
      </c>
      <c r="D9661" s="118" t="e">
        <f t="shared" ca="1" si="1"/>
        <v>#NAME?</v>
      </c>
      <c r="E9661" s="118" t="s">
        <v>31512</v>
      </c>
      <c r="F9661" s="118" t="s">
        <v>31521</v>
      </c>
      <c r="G9661" s="118"/>
      <c r="H9661" s="118" t="s">
        <v>4278</v>
      </c>
      <c r="I9661" s="118" t="s">
        <v>7684</v>
      </c>
      <c r="J9661" s="118"/>
    </row>
    <row r="9662" spans="1:10" ht="12.75">
      <c r="A9662" s="118" t="s">
        <v>798</v>
      </c>
      <c r="B9662" s="118" t="s">
        <v>31522</v>
      </c>
      <c r="C9662" s="118" t="b">
        <v>0</v>
      </c>
      <c r="D9662" s="118" t="e">
        <f t="shared" ca="1" si="1"/>
        <v>#NAME?</v>
      </c>
      <c r="E9662" s="118" t="s">
        <v>31512</v>
      </c>
      <c r="F9662" s="118" t="s">
        <v>31523</v>
      </c>
      <c r="G9662" s="118"/>
      <c r="H9662" s="118" t="s">
        <v>54</v>
      </c>
      <c r="I9662" s="118" t="s">
        <v>3131</v>
      </c>
      <c r="J9662" s="118" t="s">
        <v>7622</v>
      </c>
    </row>
    <row r="9663" spans="1:10" ht="12.75">
      <c r="A9663" s="118" t="s">
        <v>7860</v>
      </c>
      <c r="B9663" s="118" t="s">
        <v>31524</v>
      </c>
      <c r="C9663" s="118" t="b">
        <v>0</v>
      </c>
      <c r="D9663" s="118" t="e">
        <f t="shared" ca="1" si="1"/>
        <v>#NAME?</v>
      </c>
      <c r="E9663" s="118" t="s">
        <v>31512</v>
      </c>
      <c r="F9663" s="118" t="s">
        <v>31525</v>
      </c>
      <c r="G9663" s="118"/>
      <c r="H9663" s="118" t="s">
        <v>54</v>
      </c>
      <c r="I9663" s="118" t="s">
        <v>3131</v>
      </c>
      <c r="J9663" s="118" t="s">
        <v>7622</v>
      </c>
    </row>
    <row r="9664" spans="1:10" ht="12.75">
      <c r="A9664" s="118" t="s">
        <v>31526</v>
      </c>
      <c r="B9664" s="118" t="s">
        <v>31527</v>
      </c>
      <c r="C9664" s="118" t="b">
        <v>0</v>
      </c>
      <c r="D9664" s="118" t="e">
        <f t="shared" ca="1" si="1"/>
        <v>#NAME?</v>
      </c>
      <c r="E9664" s="118" t="s">
        <v>31512</v>
      </c>
      <c r="F9664" s="118" t="s">
        <v>31528</v>
      </c>
      <c r="G9664" s="118"/>
      <c r="H9664" s="118" t="s">
        <v>4305</v>
      </c>
      <c r="I9664" s="118" t="s">
        <v>7684</v>
      </c>
      <c r="J9664" s="118"/>
    </row>
    <row r="9665" spans="1:10" ht="12.75">
      <c r="A9665" s="118" t="s">
        <v>31529</v>
      </c>
      <c r="B9665" s="118" t="s">
        <v>11409</v>
      </c>
      <c r="C9665" s="118" t="b">
        <v>0</v>
      </c>
      <c r="D9665" s="118" t="e">
        <f t="shared" ca="1" si="1"/>
        <v>#NAME?</v>
      </c>
      <c r="E9665" s="118" t="s">
        <v>31512</v>
      </c>
      <c r="F9665" s="118" t="s">
        <v>31530</v>
      </c>
      <c r="G9665" s="118"/>
      <c r="H9665" s="118" t="s">
        <v>4485</v>
      </c>
      <c r="I9665" s="118" t="s">
        <v>14158</v>
      </c>
      <c r="J9665" s="118"/>
    </row>
    <row r="9666" spans="1:10" ht="12.75">
      <c r="A9666" s="118" t="s">
        <v>12004</v>
      </c>
      <c r="B9666" s="118" t="s">
        <v>31531</v>
      </c>
      <c r="C9666" s="118" t="b">
        <v>0</v>
      </c>
      <c r="D9666" s="118" t="e">
        <f t="shared" ca="1" si="1"/>
        <v>#NAME?</v>
      </c>
      <c r="E9666" s="118" t="s">
        <v>31512</v>
      </c>
      <c r="F9666" s="118" t="s">
        <v>31532</v>
      </c>
      <c r="G9666" s="118"/>
      <c r="H9666" s="118" t="s">
        <v>4278</v>
      </c>
      <c r="I9666" s="118" t="s">
        <v>7684</v>
      </c>
      <c r="J9666" s="118"/>
    </row>
    <row r="9667" spans="1:10" ht="12.75">
      <c r="A9667" s="118" t="s">
        <v>21719</v>
      </c>
      <c r="B9667" s="118" t="s">
        <v>31533</v>
      </c>
      <c r="C9667" s="118" t="b">
        <v>0</v>
      </c>
      <c r="D9667" s="118" t="e">
        <f t="shared" ca="1" si="1"/>
        <v>#NAME?</v>
      </c>
      <c r="E9667" s="118" t="s">
        <v>31512</v>
      </c>
      <c r="F9667" s="118" t="s">
        <v>31534</v>
      </c>
      <c r="G9667" s="118"/>
      <c r="H9667" s="118" t="s">
        <v>4305</v>
      </c>
      <c r="I9667" s="118" t="s">
        <v>7684</v>
      </c>
      <c r="J9667" s="118"/>
    </row>
    <row r="9668" spans="1:10" ht="12.75">
      <c r="A9668" s="118" t="s">
        <v>814</v>
      </c>
      <c r="B9668" s="118" t="s">
        <v>31535</v>
      </c>
      <c r="C9668" s="118" t="b">
        <v>0</v>
      </c>
      <c r="D9668" s="118" t="e">
        <f t="shared" ca="1" si="1"/>
        <v>#NAME?</v>
      </c>
      <c r="E9668" s="118" t="s">
        <v>31536</v>
      </c>
      <c r="F9668" s="118" t="s">
        <v>31537</v>
      </c>
      <c r="G9668" s="118"/>
      <c r="H9668" s="118" t="s">
        <v>54</v>
      </c>
      <c r="I9668" s="118" t="s">
        <v>3131</v>
      </c>
      <c r="J9668" s="118" t="s">
        <v>7622</v>
      </c>
    </row>
    <row r="9669" spans="1:10" ht="12.75">
      <c r="A9669" s="118" t="s">
        <v>13279</v>
      </c>
      <c r="B9669" s="118" t="s">
        <v>31538</v>
      </c>
      <c r="C9669" s="118" t="b">
        <v>0</v>
      </c>
      <c r="D9669" s="118" t="e">
        <f t="shared" ca="1" si="1"/>
        <v>#NAME?</v>
      </c>
      <c r="E9669" s="118" t="s">
        <v>31536</v>
      </c>
      <c r="F9669" s="118" t="s">
        <v>31539</v>
      </c>
      <c r="G9669" s="118"/>
      <c r="H9669" s="118" t="s">
        <v>4831</v>
      </c>
      <c r="I9669" s="118" t="s">
        <v>7590</v>
      </c>
      <c r="J9669" s="118" t="s">
        <v>7591</v>
      </c>
    </row>
    <row r="9670" spans="1:10" ht="12.75">
      <c r="A9670" s="118" t="s">
        <v>1704</v>
      </c>
      <c r="B9670" s="118" t="s">
        <v>31540</v>
      </c>
      <c r="C9670" s="118" t="b">
        <v>0</v>
      </c>
      <c r="D9670" s="118" t="e">
        <f t="shared" ca="1" si="1"/>
        <v>#NAME?</v>
      </c>
      <c r="E9670" s="118" t="s">
        <v>31536</v>
      </c>
      <c r="F9670" s="118" t="s">
        <v>31541</v>
      </c>
      <c r="G9670" s="118"/>
      <c r="H9670" s="118" t="s">
        <v>4278</v>
      </c>
      <c r="I9670" s="118" t="s">
        <v>3131</v>
      </c>
      <c r="J9670" s="118" t="s">
        <v>7622</v>
      </c>
    </row>
    <row r="9671" spans="1:10" ht="12.75">
      <c r="A9671" s="118" t="s">
        <v>1666</v>
      </c>
      <c r="B9671" s="118" t="s">
        <v>29745</v>
      </c>
      <c r="C9671" s="118" t="b">
        <v>0</v>
      </c>
      <c r="D9671" s="118" t="e">
        <f t="shared" ca="1" si="1"/>
        <v>#NAME?</v>
      </c>
      <c r="E9671" s="118" t="s">
        <v>31536</v>
      </c>
      <c r="F9671" s="118" t="s">
        <v>31542</v>
      </c>
      <c r="G9671" s="118"/>
      <c r="H9671" s="118" t="s">
        <v>4278</v>
      </c>
      <c r="I9671" s="118" t="s">
        <v>7590</v>
      </c>
      <c r="J9671" s="118" t="s">
        <v>7591</v>
      </c>
    </row>
    <row r="9672" spans="1:10" ht="12.75">
      <c r="A9672" s="118" t="s">
        <v>31543</v>
      </c>
      <c r="B9672" s="118" t="s">
        <v>24323</v>
      </c>
      <c r="C9672" s="118" t="b">
        <v>0</v>
      </c>
      <c r="D9672" s="118" t="e">
        <f t="shared" ca="1" si="1"/>
        <v>#NAME?</v>
      </c>
      <c r="E9672" s="118" t="s">
        <v>31536</v>
      </c>
      <c r="F9672" s="118" t="s">
        <v>31544</v>
      </c>
      <c r="G9672" s="118"/>
      <c r="H9672" s="118" t="s">
        <v>5607</v>
      </c>
      <c r="I9672" s="118" t="s">
        <v>7590</v>
      </c>
      <c r="J9672" s="118" t="s">
        <v>7591</v>
      </c>
    </row>
    <row r="9673" spans="1:10" ht="12.75">
      <c r="A9673" s="118" t="s">
        <v>2068</v>
      </c>
      <c r="B9673" s="118" t="s">
        <v>14080</v>
      </c>
      <c r="C9673" s="118" t="b">
        <v>0</v>
      </c>
      <c r="D9673" s="118" t="e">
        <f t="shared" ca="1" si="1"/>
        <v>#NAME?</v>
      </c>
      <c r="E9673" s="118" t="s">
        <v>31536</v>
      </c>
      <c r="F9673" s="118" t="s">
        <v>31545</v>
      </c>
      <c r="G9673" s="118"/>
      <c r="H9673" s="118" t="s">
        <v>15512</v>
      </c>
      <c r="I9673" s="118" t="s">
        <v>7590</v>
      </c>
      <c r="J9673" s="118" t="s">
        <v>7591</v>
      </c>
    </row>
    <row r="9674" spans="1:10" ht="12.75">
      <c r="A9674" s="118" t="s">
        <v>14037</v>
      </c>
      <c r="B9674" s="118" t="s">
        <v>31546</v>
      </c>
      <c r="C9674" s="118" t="b">
        <v>0</v>
      </c>
      <c r="D9674" s="118" t="e">
        <f t="shared" ca="1" si="1"/>
        <v>#NAME?</v>
      </c>
      <c r="E9674" s="118" t="s">
        <v>31536</v>
      </c>
      <c r="F9674" s="118" t="s">
        <v>31547</v>
      </c>
      <c r="G9674" s="118"/>
      <c r="H9674" s="118" t="s">
        <v>4831</v>
      </c>
      <c r="I9674" s="118" t="s">
        <v>7590</v>
      </c>
      <c r="J9674" s="118" t="s">
        <v>7591</v>
      </c>
    </row>
    <row r="9675" spans="1:10" ht="12.75">
      <c r="A9675" s="118" t="s">
        <v>2135</v>
      </c>
      <c r="B9675" s="118" t="s">
        <v>10749</v>
      </c>
      <c r="C9675" s="118" t="b">
        <v>0</v>
      </c>
      <c r="D9675" s="118" t="e">
        <f t="shared" ca="1" si="1"/>
        <v>#NAME?</v>
      </c>
      <c r="E9675" s="118" t="s">
        <v>31536</v>
      </c>
      <c r="F9675" s="118" t="s">
        <v>31548</v>
      </c>
      <c r="G9675" s="118"/>
      <c r="H9675" s="118" t="s">
        <v>22022</v>
      </c>
      <c r="I9675" s="118" t="s">
        <v>3131</v>
      </c>
      <c r="J9675" s="118" t="s">
        <v>7622</v>
      </c>
    </row>
    <row r="9676" spans="1:10" ht="12.75">
      <c r="A9676" s="118" t="s">
        <v>10777</v>
      </c>
      <c r="B9676" s="118" t="s">
        <v>31549</v>
      </c>
      <c r="C9676" s="118" t="b">
        <v>0</v>
      </c>
      <c r="D9676" s="118" t="e">
        <f t="shared" ca="1" si="1"/>
        <v>#NAME?</v>
      </c>
      <c r="E9676" s="118" t="s">
        <v>31536</v>
      </c>
      <c r="F9676" s="118" t="s">
        <v>31550</v>
      </c>
      <c r="G9676" s="118"/>
      <c r="H9676" s="118" t="s">
        <v>28381</v>
      </c>
      <c r="I9676" s="118" t="s">
        <v>3131</v>
      </c>
      <c r="J9676" s="118" t="s">
        <v>7622</v>
      </c>
    </row>
    <row r="9677" spans="1:10" ht="12.75">
      <c r="A9677" s="118" t="s">
        <v>10777</v>
      </c>
      <c r="B9677" s="118" t="s">
        <v>31551</v>
      </c>
      <c r="C9677" s="118" t="b">
        <v>0</v>
      </c>
      <c r="D9677" s="118" t="e">
        <f t="shared" ca="1" si="1"/>
        <v>#NAME?</v>
      </c>
      <c r="E9677" s="118" t="s">
        <v>31536</v>
      </c>
      <c r="F9677" s="118" t="s">
        <v>31552</v>
      </c>
      <c r="G9677" s="118"/>
      <c r="H9677" s="118" t="s">
        <v>31553</v>
      </c>
      <c r="I9677" s="118" t="s">
        <v>7590</v>
      </c>
      <c r="J9677" s="118" t="s">
        <v>7591</v>
      </c>
    </row>
    <row r="9678" spans="1:10" ht="12.75">
      <c r="A9678" s="118" t="s">
        <v>906</v>
      </c>
      <c r="B9678" s="118" t="s">
        <v>31554</v>
      </c>
      <c r="C9678" s="118" t="b">
        <v>0</v>
      </c>
      <c r="D9678" s="118" t="e">
        <f t="shared" ca="1" si="1"/>
        <v>#NAME?</v>
      </c>
      <c r="E9678" s="118" t="s">
        <v>31536</v>
      </c>
      <c r="F9678" s="118" t="s">
        <v>31555</v>
      </c>
      <c r="G9678" s="118"/>
      <c r="H9678" s="118" t="s">
        <v>4485</v>
      </c>
      <c r="I9678" s="118" t="s">
        <v>7590</v>
      </c>
      <c r="J9678" s="118" t="s">
        <v>7591</v>
      </c>
    </row>
    <row r="9679" spans="1:10" ht="12.75">
      <c r="A9679" s="118" t="s">
        <v>13705</v>
      </c>
      <c r="B9679" s="118" t="s">
        <v>17810</v>
      </c>
      <c r="C9679" s="118" t="b">
        <v>0</v>
      </c>
      <c r="D9679" s="118" t="e">
        <f t="shared" ca="1" si="1"/>
        <v>#NAME?</v>
      </c>
      <c r="E9679" s="118" t="s">
        <v>31556</v>
      </c>
      <c r="F9679" s="118" t="s">
        <v>31557</v>
      </c>
      <c r="G9679" s="118"/>
      <c r="H9679" s="118" t="s">
        <v>4485</v>
      </c>
      <c r="I9679" s="118" t="s">
        <v>15620</v>
      </c>
      <c r="J9679" s="118" t="s">
        <v>8625</v>
      </c>
    </row>
    <row r="9680" spans="1:10" ht="12.75">
      <c r="A9680" s="118" t="s">
        <v>18378</v>
      </c>
      <c r="B9680" s="118" t="s">
        <v>14831</v>
      </c>
      <c r="C9680" s="118" t="b">
        <v>0</v>
      </c>
      <c r="D9680" s="118" t="e">
        <f t="shared" ca="1" si="1"/>
        <v>#NAME?</v>
      </c>
      <c r="E9680" s="118" t="s">
        <v>31556</v>
      </c>
      <c r="F9680" s="118" t="s">
        <v>31558</v>
      </c>
      <c r="G9680" s="118"/>
      <c r="H9680" s="118" t="s">
        <v>4485</v>
      </c>
      <c r="I9680" s="118" t="s">
        <v>31559</v>
      </c>
      <c r="J9680" s="118" t="s">
        <v>8625</v>
      </c>
    </row>
    <row r="9681" spans="1:10" ht="12.75">
      <c r="A9681" s="118" t="s">
        <v>9864</v>
      </c>
      <c r="B9681" s="118" t="s">
        <v>31560</v>
      </c>
      <c r="C9681" s="118" t="b">
        <v>0</v>
      </c>
      <c r="D9681" s="118" t="e">
        <f t="shared" ca="1" si="1"/>
        <v>#NAME?</v>
      </c>
      <c r="E9681" s="118" t="s">
        <v>31561</v>
      </c>
      <c r="F9681" s="118" t="s">
        <v>31562</v>
      </c>
      <c r="G9681" s="118"/>
      <c r="H9681" s="118" t="s">
        <v>7611</v>
      </c>
      <c r="I9681" s="118" t="s">
        <v>31563</v>
      </c>
      <c r="J9681" s="118"/>
    </row>
    <row r="9682" spans="1:10" ht="12.75">
      <c r="A9682" s="118" t="s">
        <v>814</v>
      </c>
      <c r="B9682" s="118" t="s">
        <v>31564</v>
      </c>
      <c r="C9682" s="118" t="b">
        <v>0</v>
      </c>
      <c r="D9682" s="118" t="e">
        <f t="shared" ca="1" si="1"/>
        <v>#NAME?</v>
      </c>
      <c r="E9682" s="118" t="s">
        <v>31565</v>
      </c>
      <c r="F9682" s="118" t="s">
        <v>31566</v>
      </c>
      <c r="G9682" s="118"/>
      <c r="H9682" s="118" t="s">
        <v>4276</v>
      </c>
      <c r="I9682" s="118" t="s">
        <v>3131</v>
      </c>
      <c r="J9682" s="118" t="s">
        <v>7622</v>
      </c>
    </row>
    <row r="9683" spans="1:10" ht="12.75">
      <c r="A9683" s="118" t="s">
        <v>10990</v>
      </c>
      <c r="B9683" s="118" t="s">
        <v>8124</v>
      </c>
      <c r="C9683" s="118" t="b">
        <v>0</v>
      </c>
      <c r="D9683" s="118" t="e">
        <f t="shared" ca="1" si="1"/>
        <v>#NAME?</v>
      </c>
      <c r="E9683" s="118" t="s">
        <v>31565</v>
      </c>
      <c r="F9683" s="118" t="s">
        <v>31567</v>
      </c>
      <c r="G9683" s="118"/>
      <c r="H9683" s="118" t="s">
        <v>4276</v>
      </c>
      <c r="I9683" s="118" t="s">
        <v>3131</v>
      </c>
      <c r="J9683" s="118" t="s">
        <v>7622</v>
      </c>
    </row>
    <row r="9684" spans="1:10" ht="12.75">
      <c r="A9684" s="118" t="s">
        <v>13402</v>
      </c>
      <c r="B9684" s="118" t="s">
        <v>9847</v>
      </c>
      <c r="C9684" s="118" t="b">
        <v>0</v>
      </c>
      <c r="D9684" s="118" t="e">
        <f t="shared" ca="1" si="1"/>
        <v>#NAME?</v>
      </c>
      <c r="E9684" s="118" t="s">
        <v>31565</v>
      </c>
      <c r="F9684" s="118" t="s">
        <v>31568</v>
      </c>
      <c r="G9684" s="118"/>
      <c r="H9684" s="118" t="s">
        <v>5607</v>
      </c>
      <c r="I9684" s="118" t="s">
        <v>3131</v>
      </c>
      <c r="J9684" s="118" t="s">
        <v>7622</v>
      </c>
    </row>
    <row r="9685" spans="1:10" ht="12.75">
      <c r="A9685" s="118" t="s">
        <v>830</v>
      </c>
      <c r="B9685" s="118" t="s">
        <v>31569</v>
      </c>
      <c r="C9685" s="118" t="b">
        <v>0</v>
      </c>
      <c r="D9685" s="118" t="e">
        <f t="shared" ca="1" si="1"/>
        <v>#NAME?</v>
      </c>
      <c r="E9685" s="118" t="s">
        <v>31565</v>
      </c>
      <c r="F9685" s="118" t="s">
        <v>31570</v>
      </c>
      <c r="G9685" s="118"/>
      <c r="H9685" s="118" t="s">
        <v>4485</v>
      </c>
      <c r="I9685" s="118" t="s">
        <v>3131</v>
      </c>
      <c r="J9685" s="118" t="s">
        <v>7622</v>
      </c>
    </row>
    <row r="9686" spans="1:10" ht="12.75">
      <c r="A9686" s="118" t="s">
        <v>31571</v>
      </c>
      <c r="B9686" s="118" t="s">
        <v>31572</v>
      </c>
      <c r="C9686" s="118" t="b">
        <v>0</v>
      </c>
      <c r="D9686" s="118" t="e">
        <f t="shared" ca="1" si="1"/>
        <v>#NAME?</v>
      </c>
      <c r="E9686" s="118" t="s">
        <v>31565</v>
      </c>
      <c r="F9686" s="118" t="s">
        <v>31573</v>
      </c>
      <c r="G9686" s="118"/>
      <c r="H9686" s="118" t="s">
        <v>4276</v>
      </c>
      <c r="I9686" s="118" t="s">
        <v>3131</v>
      </c>
      <c r="J9686" s="118" t="s">
        <v>7622</v>
      </c>
    </row>
    <row r="9687" spans="1:10" ht="12.75">
      <c r="A9687" s="118" t="s">
        <v>8076</v>
      </c>
      <c r="B9687" s="118" t="s">
        <v>23028</v>
      </c>
      <c r="C9687" s="118" t="b">
        <v>0</v>
      </c>
      <c r="D9687" s="118" t="e">
        <f t="shared" ca="1" si="1"/>
        <v>#NAME?</v>
      </c>
      <c r="E9687" s="118" t="s">
        <v>31565</v>
      </c>
      <c r="F9687" s="118" t="s">
        <v>31574</v>
      </c>
      <c r="G9687" s="118"/>
      <c r="H9687" s="118" t="s">
        <v>5607</v>
      </c>
      <c r="I9687" s="118" t="s">
        <v>3131</v>
      </c>
      <c r="J9687" s="118" t="s">
        <v>7622</v>
      </c>
    </row>
    <row r="9688" spans="1:10" ht="12.75">
      <c r="A9688" s="118" t="s">
        <v>12407</v>
      </c>
      <c r="B9688" s="118" t="s">
        <v>31575</v>
      </c>
      <c r="C9688" s="118" t="b">
        <v>0</v>
      </c>
      <c r="D9688" s="118" t="e">
        <f t="shared" ca="1" si="1"/>
        <v>#NAME?</v>
      </c>
      <c r="E9688" s="118" t="s">
        <v>31576</v>
      </c>
      <c r="F9688" s="118" t="s">
        <v>31577</v>
      </c>
      <c r="G9688" s="118"/>
      <c r="H9688" s="118" t="s">
        <v>31578</v>
      </c>
      <c r="I9688" s="118" t="s">
        <v>31579</v>
      </c>
      <c r="J9688" s="118"/>
    </row>
    <row r="9689" spans="1:10" ht="12.75">
      <c r="A9689" s="118" t="s">
        <v>2494</v>
      </c>
      <c r="B9689" s="118" t="s">
        <v>28696</v>
      </c>
      <c r="C9689" s="118" t="b">
        <v>0</v>
      </c>
      <c r="D9689" s="118" t="e">
        <f t="shared" ca="1" si="1"/>
        <v>#NAME?</v>
      </c>
      <c r="E9689" s="118" t="s">
        <v>31580</v>
      </c>
      <c r="F9689" s="118" t="s">
        <v>31581</v>
      </c>
      <c r="G9689" s="118"/>
      <c r="H9689" s="118" t="s">
        <v>54</v>
      </c>
      <c r="I9689" s="118" t="s">
        <v>7590</v>
      </c>
      <c r="J9689" s="118" t="s">
        <v>7591</v>
      </c>
    </row>
    <row r="9690" spans="1:10" ht="12.75">
      <c r="A9690" s="118" t="s">
        <v>8431</v>
      </c>
      <c r="B9690" s="118" t="s">
        <v>31582</v>
      </c>
      <c r="C9690" s="118" t="b">
        <v>0</v>
      </c>
      <c r="D9690" s="118" t="e">
        <f t="shared" ca="1" si="1"/>
        <v>#NAME?</v>
      </c>
      <c r="E9690" s="118" t="s">
        <v>31580</v>
      </c>
      <c r="F9690" s="118" t="s">
        <v>31583</v>
      </c>
      <c r="G9690" s="118"/>
      <c r="H9690" s="118" t="s">
        <v>54</v>
      </c>
      <c r="I9690" s="118" t="s">
        <v>7590</v>
      </c>
      <c r="J9690" s="118" t="s">
        <v>7591</v>
      </c>
    </row>
    <row r="9691" spans="1:10" ht="12.75">
      <c r="A9691" s="118" t="s">
        <v>929</v>
      </c>
      <c r="B9691" s="118" t="s">
        <v>31584</v>
      </c>
      <c r="C9691" s="118" t="b">
        <v>0</v>
      </c>
      <c r="D9691" s="118" t="e">
        <f t="shared" ca="1" si="1"/>
        <v>#NAME?</v>
      </c>
      <c r="E9691" s="118" t="s">
        <v>31580</v>
      </c>
      <c r="F9691" s="118" t="s">
        <v>31585</v>
      </c>
      <c r="G9691" s="118"/>
      <c r="H9691" s="118" t="s">
        <v>4278</v>
      </c>
      <c r="I9691" s="118" t="s">
        <v>7590</v>
      </c>
      <c r="J9691" s="118" t="s">
        <v>7591</v>
      </c>
    </row>
    <row r="9692" spans="1:10" ht="12.75">
      <c r="A9692" s="118" t="s">
        <v>31586</v>
      </c>
      <c r="B9692" s="118" t="s">
        <v>2641</v>
      </c>
      <c r="C9692" s="118" t="b">
        <v>0</v>
      </c>
      <c r="D9692" s="118" t="e">
        <f t="shared" ca="1" si="1"/>
        <v>#NAME?</v>
      </c>
      <c r="E9692" s="118" t="s">
        <v>31587</v>
      </c>
      <c r="F9692" s="118" t="s">
        <v>31588</v>
      </c>
      <c r="G9692" s="118"/>
      <c r="H9692" s="118" t="s">
        <v>9125</v>
      </c>
      <c r="I9692" s="118" t="s">
        <v>9429</v>
      </c>
      <c r="J9692" s="118"/>
    </row>
    <row r="9693" spans="1:10" ht="12.75">
      <c r="A9693" s="118" t="s">
        <v>31589</v>
      </c>
      <c r="B9693" s="118" t="s">
        <v>8565</v>
      </c>
      <c r="C9693" s="118" t="b">
        <v>0</v>
      </c>
      <c r="D9693" s="118" t="e">
        <f t="shared" ca="1" si="1"/>
        <v>#NAME?</v>
      </c>
      <c r="E9693" s="118" t="s">
        <v>31587</v>
      </c>
      <c r="F9693" s="118" t="s">
        <v>31590</v>
      </c>
      <c r="G9693" s="118"/>
      <c r="H9693" s="118" t="s">
        <v>9348</v>
      </c>
      <c r="I9693" s="118" t="s">
        <v>9429</v>
      </c>
      <c r="J9693" s="118"/>
    </row>
    <row r="9694" spans="1:10" ht="12.75">
      <c r="A9694" s="118" t="s">
        <v>8409</v>
      </c>
      <c r="B9694" s="118" t="s">
        <v>9350</v>
      </c>
      <c r="C9694" s="118" t="b">
        <v>0</v>
      </c>
      <c r="D9694" s="118" t="e">
        <f t="shared" ca="1" si="1"/>
        <v>#NAME?</v>
      </c>
      <c r="E9694" s="118" t="s">
        <v>31591</v>
      </c>
      <c r="F9694" s="118" t="s">
        <v>31592</v>
      </c>
      <c r="G9694" s="118"/>
      <c r="H9694" s="118" t="s">
        <v>4278</v>
      </c>
      <c r="I9694" s="118" t="s">
        <v>3131</v>
      </c>
      <c r="J9694" s="118" t="s">
        <v>7622</v>
      </c>
    </row>
    <row r="9695" spans="1:10" ht="12.75">
      <c r="A9695" s="118" t="s">
        <v>1484</v>
      </c>
      <c r="B9695" s="118" t="s">
        <v>955</v>
      </c>
      <c r="C9695" s="118" t="b">
        <v>0</v>
      </c>
      <c r="D9695" s="118" t="e">
        <f t="shared" ca="1" si="1"/>
        <v>#NAME?</v>
      </c>
      <c r="E9695" s="118" t="s">
        <v>31593</v>
      </c>
      <c r="F9695" s="118" t="s">
        <v>31594</v>
      </c>
      <c r="G9695" s="118"/>
      <c r="H9695" s="118" t="s">
        <v>8671</v>
      </c>
      <c r="I9695" s="118" t="s">
        <v>7820</v>
      </c>
      <c r="J9695" s="118" t="s">
        <v>7820</v>
      </c>
    </row>
    <row r="9696" spans="1:10" ht="12.75">
      <c r="A9696" s="118" t="s">
        <v>10275</v>
      </c>
      <c r="B9696" s="118" t="s">
        <v>31595</v>
      </c>
      <c r="C9696" s="118" t="b">
        <v>0</v>
      </c>
      <c r="D9696" s="118" t="e">
        <f t="shared" ca="1" si="1"/>
        <v>#NAME?</v>
      </c>
      <c r="E9696" s="118" t="s">
        <v>11404</v>
      </c>
      <c r="F9696" s="118" t="s">
        <v>31596</v>
      </c>
      <c r="G9696" s="118"/>
      <c r="H9696" s="118" t="s">
        <v>31597</v>
      </c>
      <c r="I9696" s="118" t="s">
        <v>11404</v>
      </c>
      <c r="J9696" s="118" t="s">
        <v>7622</v>
      </c>
    </row>
    <row r="9697" spans="1:10" ht="12.75">
      <c r="A9697" s="118" t="s">
        <v>31205</v>
      </c>
      <c r="B9697" s="118" t="s">
        <v>31598</v>
      </c>
      <c r="C9697" s="118" t="b">
        <v>0</v>
      </c>
      <c r="D9697" s="118" t="e">
        <f t="shared" ca="1" si="1"/>
        <v>#NAME?</v>
      </c>
      <c r="E9697" s="118" t="s">
        <v>31599</v>
      </c>
      <c r="F9697" s="118" t="s">
        <v>31600</v>
      </c>
      <c r="G9697" s="118"/>
      <c r="H9697" s="118" t="s">
        <v>54</v>
      </c>
      <c r="I9697" s="118" t="s">
        <v>7642</v>
      </c>
      <c r="J9697" s="118"/>
    </row>
    <row r="9698" spans="1:10" ht="12.75">
      <c r="A9698" s="118" t="s">
        <v>1069</v>
      </c>
      <c r="B9698" s="118" t="s">
        <v>31601</v>
      </c>
      <c r="C9698" s="118" t="b">
        <v>0</v>
      </c>
      <c r="D9698" s="118" t="e">
        <f t="shared" ca="1" si="1"/>
        <v>#NAME?</v>
      </c>
      <c r="E9698" s="118" t="s">
        <v>31599</v>
      </c>
      <c r="F9698" s="118" t="s">
        <v>31602</v>
      </c>
      <c r="G9698" s="118"/>
      <c r="H9698" s="118" t="s">
        <v>54</v>
      </c>
      <c r="I9698" s="118" t="s">
        <v>7642</v>
      </c>
      <c r="J9698" s="118"/>
    </row>
    <row r="9699" spans="1:10" ht="12.75">
      <c r="A9699" s="118" t="s">
        <v>18077</v>
      </c>
      <c r="B9699" s="118" t="s">
        <v>31603</v>
      </c>
      <c r="C9699" s="118" t="b">
        <v>0</v>
      </c>
      <c r="D9699" s="118" t="e">
        <f t="shared" ca="1" si="1"/>
        <v>#NAME?</v>
      </c>
      <c r="E9699" s="118" t="s">
        <v>31599</v>
      </c>
      <c r="F9699" s="118" t="s">
        <v>31604</v>
      </c>
      <c r="G9699" s="118"/>
      <c r="H9699" s="118" t="s">
        <v>4551</v>
      </c>
      <c r="I9699" s="118" t="s">
        <v>7642</v>
      </c>
      <c r="J9699" s="118"/>
    </row>
    <row r="9700" spans="1:10" ht="12.75">
      <c r="A9700" s="118" t="s">
        <v>8889</v>
      </c>
      <c r="B9700" s="118" t="s">
        <v>10062</v>
      </c>
      <c r="C9700" s="118" t="b">
        <v>0</v>
      </c>
      <c r="D9700" s="118" t="e">
        <f t="shared" ca="1" si="1"/>
        <v>#NAME?</v>
      </c>
      <c r="E9700" s="118" t="s">
        <v>31605</v>
      </c>
      <c r="F9700" s="118" t="s">
        <v>31606</v>
      </c>
      <c r="G9700" s="118"/>
      <c r="H9700" s="118" t="s">
        <v>31607</v>
      </c>
      <c r="I9700" s="118" t="s">
        <v>8312</v>
      </c>
      <c r="J9700" s="118" t="s">
        <v>8313</v>
      </c>
    </row>
    <row r="9701" spans="1:10" ht="12.75">
      <c r="A9701" s="118" t="s">
        <v>8889</v>
      </c>
      <c r="B9701" s="118" t="s">
        <v>31608</v>
      </c>
      <c r="C9701" s="118" t="b">
        <v>0</v>
      </c>
      <c r="D9701" s="118" t="e">
        <f t="shared" ca="1" si="1"/>
        <v>#NAME?</v>
      </c>
      <c r="E9701" s="118" t="s">
        <v>31605</v>
      </c>
      <c r="F9701" s="118" t="s">
        <v>31609</v>
      </c>
      <c r="G9701" s="118"/>
      <c r="H9701" s="118" t="s">
        <v>4278</v>
      </c>
      <c r="I9701" s="118" t="s">
        <v>8312</v>
      </c>
      <c r="J9701" s="118" t="s">
        <v>8313</v>
      </c>
    </row>
    <row r="9702" spans="1:10" ht="12.75">
      <c r="A9702" s="118" t="s">
        <v>910</v>
      </c>
      <c r="B9702" s="118" t="s">
        <v>28773</v>
      </c>
      <c r="C9702" s="118" t="b">
        <v>0</v>
      </c>
      <c r="D9702" s="118" t="e">
        <f t="shared" ca="1" si="1"/>
        <v>#NAME?</v>
      </c>
      <c r="E9702" s="118" t="s">
        <v>31605</v>
      </c>
      <c r="F9702" s="118" t="s">
        <v>31610</v>
      </c>
      <c r="G9702" s="118"/>
      <c r="H9702" s="118" t="s">
        <v>4278</v>
      </c>
      <c r="I9702" s="118" t="s">
        <v>8312</v>
      </c>
      <c r="J9702" s="118" t="s">
        <v>8313</v>
      </c>
    </row>
    <row r="9703" spans="1:10" ht="12.75">
      <c r="A9703" s="118" t="s">
        <v>8748</v>
      </c>
      <c r="B9703" s="118" t="s">
        <v>31611</v>
      </c>
      <c r="C9703" s="118" t="b">
        <v>0</v>
      </c>
      <c r="D9703" s="118" t="e">
        <f t="shared" ca="1" si="1"/>
        <v>#NAME?</v>
      </c>
      <c r="E9703" s="118" t="s">
        <v>31605</v>
      </c>
      <c r="F9703" s="118" t="s">
        <v>31612</v>
      </c>
      <c r="G9703" s="118"/>
      <c r="H9703" s="118" t="s">
        <v>4276</v>
      </c>
      <c r="I9703" s="118" t="s">
        <v>8312</v>
      </c>
      <c r="J9703" s="118" t="s">
        <v>8313</v>
      </c>
    </row>
    <row r="9704" spans="1:10" ht="12.75">
      <c r="A9704" s="118" t="s">
        <v>21167</v>
      </c>
      <c r="B9704" s="118" t="s">
        <v>27230</v>
      </c>
      <c r="C9704" s="118" t="b">
        <v>0</v>
      </c>
      <c r="D9704" s="118" t="e">
        <f t="shared" ca="1" si="1"/>
        <v>#NAME?</v>
      </c>
      <c r="E9704" s="118" t="s">
        <v>31605</v>
      </c>
      <c r="F9704" s="118" t="s">
        <v>31613</v>
      </c>
      <c r="G9704" s="118"/>
      <c r="H9704" s="118" t="s">
        <v>5607</v>
      </c>
      <c r="I9704" s="118" t="s">
        <v>8312</v>
      </c>
      <c r="J9704" s="118" t="s">
        <v>8313</v>
      </c>
    </row>
    <row r="9705" spans="1:10" ht="12.75">
      <c r="A9705" s="118" t="s">
        <v>1903</v>
      </c>
      <c r="B9705" s="118" t="s">
        <v>21156</v>
      </c>
      <c r="C9705" s="118" t="b">
        <v>0</v>
      </c>
      <c r="D9705" s="118" t="e">
        <f t="shared" ca="1" si="1"/>
        <v>#NAME?</v>
      </c>
      <c r="E9705" s="118" t="s">
        <v>31605</v>
      </c>
      <c r="F9705" s="118" t="s">
        <v>31614</v>
      </c>
      <c r="G9705" s="118"/>
      <c r="H9705" s="118" t="s">
        <v>31615</v>
      </c>
      <c r="I9705" s="118" t="s">
        <v>7755</v>
      </c>
      <c r="J9705" s="118" t="s">
        <v>7756</v>
      </c>
    </row>
    <row r="9706" spans="1:10" ht="12.75">
      <c r="A9706" s="118" t="s">
        <v>2135</v>
      </c>
      <c r="B9706" s="118" t="s">
        <v>31616</v>
      </c>
      <c r="C9706" s="118" t="b">
        <v>0</v>
      </c>
      <c r="D9706" s="118" t="e">
        <f t="shared" ca="1" si="1"/>
        <v>#NAME?</v>
      </c>
      <c r="E9706" s="118" t="s">
        <v>31605</v>
      </c>
      <c r="F9706" s="118" t="s">
        <v>31617</v>
      </c>
      <c r="G9706" s="118"/>
      <c r="H9706" s="118" t="s">
        <v>16268</v>
      </c>
      <c r="I9706" s="118" t="s">
        <v>8312</v>
      </c>
      <c r="J9706" s="118" t="s">
        <v>8313</v>
      </c>
    </row>
    <row r="9707" spans="1:10" ht="12.75">
      <c r="A9707" s="118" t="s">
        <v>9417</v>
      </c>
      <c r="B9707" s="118" t="s">
        <v>31618</v>
      </c>
      <c r="C9707" s="118" t="b">
        <v>0</v>
      </c>
      <c r="D9707" s="118" t="e">
        <f t="shared" ca="1" si="1"/>
        <v>#NAME?</v>
      </c>
      <c r="E9707" s="118" t="s">
        <v>31605</v>
      </c>
      <c r="F9707" s="118" t="s">
        <v>31619</v>
      </c>
      <c r="G9707" s="118"/>
      <c r="H9707" s="118" t="s">
        <v>4831</v>
      </c>
      <c r="I9707" s="118" t="s">
        <v>8312</v>
      </c>
      <c r="J9707" s="118" t="s">
        <v>8313</v>
      </c>
    </row>
    <row r="9708" spans="1:10" ht="12.75">
      <c r="A9708" s="118" t="s">
        <v>995</v>
      </c>
      <c r="B9708" s="118" t="s">
        <v>8634</v>
      </c>
      <c r="C9708" s="118" t="b">
        <v>0</v>
      </c>
      <c r="D9708" s="118" t="e">
        <f t="shared" ca="1" si="1"/>
        <v>#NAME?</v>
      </c>
      <c r="E9708" s="118" t="s">
        <v>31605</v>
      </c>
      <c r="F9708" s="118" t="s">
        <v>31620</v>
      </c>
      <c r="G9708" s="118"/>
      <c r="H9708" s="118" t="s">
        <v>4278</v>
      </c>
      <c r="I9708" s="118" t="s">
        <v>8312</v>
      </c>
      <c r="J9708" s="118" t="s">
        <v>8313</v>
      </c>
    </row>
    <row r="9709" spans="1:10" ht="12.75">
      <c r="A9709" s="118" t="s">
        <v>1769</v>
      </c>
      <c r="B9709" s="118" t="s">
        <v>31621</v>
      </c>
      <c r="C9709" s="118" t="b">
        <v>0</v>
      </c>
      <c r="D9709" s="118" t="e">
        <f t="shared" ca="1" si="1"/>
        <v>#NAME?</v>
      </c>
      <c r="E9709" s="118" t="s">
        <v>31605</v>
      </c>
      <c r="F9709" s="118" t="s">
        <v>31622</v>
      </c>
      <c r="G9709" s="118"/>
      <c r="H9709" s="118" t="s">
        <v>31623</v>
      </c>
      <c r="I9709" s="118" t="s">
        <v>7777</v>
      </c>
      <c r="J9709" s="118" t="s">
        <v>7636</v>
      </c>
    </row>
    <row r="9710" spans="1:10" ht="12.75">
      <c r="A9710" s="118" t="s">
        <v>11308</v>
      </c>
      <c r="B9710" s="118" t="s">
        <v>31624</v>
      </c>
      <c r="C9710" s="118" t="b">
        <v>0</v>
      </c>
      <c r="D9710" s="118" t="e">
        <f t="shared" ca="1" si="1"/>
        <v>#NAME?</v>
      </c>
      <c r="E9710" s="118" t="s">
        <v>31625</v>
      </c>
      <c r="F9710" s="118" t="s">
        <v>31626</v>
      </c>
      <c r="G9710" s="118"/>
      <c r="H9710" s="118" t="s">
        <v>4276</v>
      </c>
      <c r="I9710" s="118" t="s">
        <v>7642</v>
      </c>
      <c r="J9710" s="118"/>
    </row>
    <row r="9711" spans="1:10" ht="12.75">
      <c r="A9711" s="118" t="s">
        <v>826</v>
      </c>
      <c r="B9711" s="118" t="s">
        <v>31627</v>
      </c>
      <c r="C9711" s="118" t="b">
        <v>0</v>
      </c>
      <c r="D9711" s="118" t="e">
        <f t="shared" ca="1" si="1"/>
        <v>#NAME?</v>
      </c>
      <c r="E9711" s="118" t="s">
        <v>31625</v>
      </c>
      <c r="F9711" s="118" t="s">
        <v>31628</v>
      </c>
      <c r="G9711" s="118"/>
      <c r="H9711" s="118" t="s">
        <v>31629</v>
      </c>
      <c r="I9711" s="118" t="s">
        <v>7642</v>
      </c>
      <c r="J9711" s="118"/>
    </row>
    <row r="9712" spans="1:10" ht="12.75">
      <c r="A9712" s="118" t="s">
        <v>798</v>
      </c>
      <c r="B9712" s="118" t="s">
        <v>7764</v>
      </c>
      <c r="C9712" s="118" t="b">
        <v>0</v>
      </c>
      <c r="D9712" s="118" t="e">
        <f t="shared" ca="1" si="1"/>
        <v>#NAME?</v>
      </c>
      <c r="E9712" s="118" t="s">
        <v>31625</v>
      </c>
      <c r="F9712" s="118" t="s">
        <v>31630</v>
      </c>
      <c r="G9712" s="118"/>
      <c r="H9712" s="118" t="s">
        <v>4908</v>
      </c>
      <c r="I9712" s="118" t="s">
        <v>7642</v>
      </c>
      <c r="J9712" s="118"/>
    </row>
    <row r="9713" spans="1:10" ht="12.75">
      <c r="A9713" s="118" t="s">
        <v>31631</v>
      </c>
      <c r="B9713" s="118" t="s">
        <v>31632</v>
      </c>
      <c r="C9713" s="118" t="b">
        <v>0</v>
      </c>
      <c r="D9713" s="118" t="e">
        <f t="shared" ca="1" si="1"/>
        <v>#NAME?</v>
      </c>
      <c r="E9713" s="118" t="s">
        <v>31625</v>
      </c>
      <c r="F9713" s="118" t="s">
        <v>31633</v>
      </c>
      <c r="G9713" s="118"/>
      <c r="H9713" s="118" t="s">
        <v>4276</v>
      </c>
      <c r="I9713" s="118" t="s">
        <v>8908</v>
      </c>
      <c r="J9713" s="118"/>
    </row>
    <row r="9714" spans="1:10" ht="12.75">
      <c r="A9714" s="118" t="s">
        <v>2263</v>
      </c>
      <c r="B9714" s="118" t="s">
        <v>31634</v>
      </c>
      <c r="C9714" s="118" t="b">
        <v>0</v>
      </c>
      <c r="D9714" s="118" t="e">
        <f t="shared" ca="1" si="1"/>
        <v>#NAME?</v>
      </c>
      <c r="E9714" s="118" t="s">
        <v>31625</v>
      </c>
      <c r="F9714" s="118" t="s">
        <v>31635</v>
      </c>
      <c r="G9714" s="118"/>
      <c r="H9714" s="118" t="s">
        <v>6031</v>
      </c>
      <c r="I9714" s="118" t="s">
        <v>7642</v>
      </c>
      <c r="J9714" s="118"/>
    </row>
    <row r="9715" spans="1:10" ht="12.75">
      <c r="A9715" s="118" t="s">
        <v>1817</v>
      </c>
      <c r="B9715" s="118" t="s">
        <v>31636</v>
      </c>
      <c r="C9715" s="118" t="b">
        <v>0</v>
      </c>
      <c r="D9715" s="118" t="e">
        <f t="shared" ca="1" si="1"/>
        <v>#NAME?</v>
      </c>
      <c r="E9715" s="118" t="s">
        <v>31637</v>
      </c>
      <c r="F9715" s="118" t="s">
        <v>31638</v>
      </c>
      <c r="G9715" s="118"/>
      <c r="H9715" s="118" t="s">
        <v>54</v>
      </c>
      <c r="I9715" s="118" t="s">
        <v>14158</v>
      </c>
      <c r="J9715" s="118"/>
    </row>
    <row r="9716" spans="1:10" ht="12.75">
      <c r="A9716" s="118" t="s">
        <v>8213</v>
      </c>
      <c r="B9716" s="118" t="s">
        <v>31639</v>
      </c>
      <c r="C9716" s="118" t="b">
        <v>0</v>
      </c>
      <c r="D9716" s="118" t="e">
        <f t="shared" ca="1" si="1"/>
        <v>#NAME?</v>
      </c>
      <c r="E9716" s="118" t="s">
        <v>31637</v>
      </c>
      <c r="F9716" s="118" t="s">
        <v>31640</v>
      </c>
      <c r="G9716" s="118"/>
      <c r="H9716" s="118" t="s">
        <v>54</v>
      </c>
      <c r="I9716" s="118" t="s">
        <v>14158</v>
      </c>
      <c r="J9716" s="118"/>
    </row>
    <row r="9717" spans="1:10" ht="12.75">
      <c r="A9717" s="118" t="s">
        <v>1754</v>
      </c>
      <c r="B9717" s="118" t="s">
        <v>31641</v>
      </c>
      <c r="C9717" s="118" t="b">
        <v>0</v>
      </c>
      <c r="D9717" s="118" t="e">
        <f t="shared" ca="1" si="1"/>
        <v>#NAME?</v>
      </c>
      <c r="E9717" s="118" t="s">
        <v>31637</v>
      </c>
      <c r="F9717" s="118" t="s">
        <v>31642</v>
      </c>
      <c r="G9717" s="118"/>
      <c r="H9717" s="118" t="s">
        <v>5607</v>
      </c>
      <c r="I9717" s="118" t="s">
        <v>14158</v>
      </c>
      <c r="J9717" s="118"/>
    </row>
    <row r="9718" spans="1:10" ht="12.75">
      <c r="A9718" s="118" t="s">
        <v>31643</v>
      </c>
      <c r="B9718" s="118" t="s">
        <v>31644</v>
      </c>
      <c r="C9718" s="118" t="b">
        <v>0</v>
      </c>
      <c r="D9718" s="118" t="e">
        <f t="shared" ca="1" si="1"/>
        <v>#NAME?</v>
      </c>
      <c r="E9718" s="118" t="s">
        <v>31637</v>
      </c>
      <c r="F9718" s="118" t="s">
        <v>31645</v>
      </c>
      <c r="G9718" s="118"/>
      <c r="H9718" s="118" t="s">
        <v>54</v>
      </c>
      <c r="I9718" s="118" t="s">
        <v>14158</v>
      </c>
      <c r="J9718" s="118"/>
    </row>
    <row r="9719" spans="1:10" ht="12.75">
      <c r="A9719" s="118" t="s">
        <v>13685</v>
      </c>
      <c r="B9719" s="118" t="s">
        <v>31646</v>
      </c>
      <c r="C9719" s="118" t="b">
        <v>0</v>
      </c>
      <c r="D9719" s="118" t="e">
        <f t="shared" ca="1" si="1"/>
        <v>#NAME?</v>
      </c>
      <c r="E9719" s="118" t="s">
        <v>31647</v>
      </c>
      <c r="F9719" s="118" t="s">
        <v>31648</v>
      </c>
      <c r="G9719" s="118"/>
      <c r="H9719" s="118" t="s">
        <v>54</v>
      </c>
      <c r="I9719" s="118" t="s">
        <v>8794</v>
      </c>
      <c r="J9719" s="118"/>
    </row>
    <row r="9720" spans="1:10" ht="12.75">
      <c r="A9720" s="118" t="s">
        <v>7970</v>
      </c>
      <c r="B9720" s="118" t="s">
        <v>31649</v>
      </c>
      <c r="C9720" s="118" t="b">
        <v>0</v>
      </c>
      <c r="D9720" s="118" t="e">
        <f t="shared" ca="1" si="1"/>
        <v>#NAME?</v>
      </c>
      <c r="E9720" s="118" t="s">
        <v>31647</v>
      </c>
      <c r="F9720" s="118" t="s">
        <v>31650</v>
      </c>
      <c r="G9720" s="118"/>
      <c r="H9720" s="118" t="s">
        <v>4276</v>
      </c>
      <c r="I9720" s="118" t="s">
        <v>8794</v>
      </c>
      <c r="J9720" s="118"/>
    </row>
    <row r="9721" spans="1:10" ht="12.75">
      <c r="A9721" s="118" t="s">
        <v>8115</v>
      </c>
      <c r="B9721" s="118" t="s">
        <v>31651</v>
      </c>
      <c r="C9721" s="118" t="b">
        <v>0</v>
      </c>
      <c r="D9721" s="118" t="e">
        <f t="shared" ca="1" si="1"/>
        <v>#NAME?</v>
      </c>
      <c r="E9721" s="118" t="s">
        <v>31647</v>
      </c>
      <c r="F9721" s="118" t="s">
        <v>31652</v>
      </c>
      <c r="G9721" s="118"/>
      <c r="H9721" s="118" t="s">
        <v>4276</v>
      </c>
      <c r="I9721" s="118" t="s">
        <v>8794</v>
      </c>
      <c r="J9721" s="118"/>
    </row>
    <row r="9722" spans="1:10" ht="12.75">
      <c r="A9722" s="118" t="s">
        <v>8115</v>
      </c>
      <c r="B9722" s="118" t="s">
        <v>31653</v>
      </c>
      <c r="C9722" s="118" t="b">
        <v>0</v>
      </c>
      <c r="D9722" s="118" t="e">
        <f t="shared" ca="1" si="1"/>
        <v>#NAME?</v>
      </c>
      <c r="E9722" s="118" t="s">
        <v>31647</v>
      </c>
      <c r="F9722" s="118" t="s">
        <v>31654</v>
      </c>
      <c r="G9722" s="118"/>
      <c r="H9722" s="118" t="s">
        <v>4276</v>
      </c>
      <c r="I9722" s="118" t="s">
        <v>8794</v>
      </c>
      <c r="J9722" s="118"/>
    </row>
    <row r="9723" spans="1:10" ht="12.75">
      <c r="A9723" s="118" t="s">
        <v>17135</v>
      </c>
      <c r="B9723" s="118" t="s">
        <v>31655</v>
      </c>
      <c r="C9723" s="118" t="b">
        <v>0</v>
      </c>
      <c r="D9723" s="118" t="e">
        <f t="shared" ca="1" si="1"/>
        <v>#NAME?</v>
      </c>
      <c r="E9723" s="118" t="s">
        <v>31647</v>
      </c>
      <c r="F9723" s="118" t="s">
        <v>31656</v>
      </c>
      <c r="G9723" s="118"/>
      <c r="H9723" s="118" t="s">
        <v>4276</v>
      </c>
      <c r="I9723" s="118" t="s">
        <v>8794</v>
      </c>
      <c r="J9723" s="118"/>
    </row>
    <row r="9724" spans="1:10" ht="12.75">
      <c r="A9724" s="118" t="s">
        <v>1666</v>
      </c>
      <c r="B9724" s="118" t="s">
        <v>8422</v>
      </c>
      <c r="C9724" s="118" t="b">
        <v>0</v>
      </c>
      <c r="D9724" s="118" t="e">
        <f t="shared" ca="1" si="1"/>
        <v>#NAME?</v>
      </c>
      <c r="E9724" s="118" t="s">
        <v>31657</v>
      </c>
      <c r="F9724" s="118" t="s">
        <v>31658</v>
      </c>
      <c r="G9724" s="118"/>
      <c r="H9724" s="118" t="s">
        <v>54</v>
      </c>
      <c r="I9724" s="118" t="s">
        <v>8545</v>
      </c>
      <c r="J9724" s="118" t="s">
        <v>8546</v>
      </c>
    </row>
    <row r="9725" spans="1:10" ht="12.75">
      <c r="A9725" s="118" t="s">
        <v>1602</v>
      </c>
      <c r="B9725" s="118" t="s">
        <v>31659</v>
      </c>
      <c r="C9725" s="118" t="b">
        <v>0</v>
      </c>
      <c r="D9725" s="118" t="e">
        <f t="shared" ca="1" si="1"/>
        <v>#NAME?</v>
      </c>
      <c r="E9725" s="118" t="s">
        <v>31657</v>
      </c>
      <c r="F9725" s="118" t="s">
        <v>31660</v>
      </c>
      <c r="G9725" s="118"/>
      <c r="H9725" s="118" t="s">
        <v>5607</v>
      </c>
      <c r="I9725" s="118" t="s">
        <v>8545</v>
      </c>
      <c r="J9725" s="118" t="s">
        <v>8546</v>
      </c>
    </row>
    <row r="9726" spans="1:10" ht="12.75">
      <c r="A9726" s="118" t="s">
        <v>1591</v>
      </c>
      <c r="B9726" s="118" t="s">
        <v>31661</v>
      </c>
      <c r="C9726" s="118" t="b">
        <v>0</v>
      </c>
      <c r="D9726" s="118" t="e">
        <f t="shared" ca="1" si="1"/>
        <v>#NAME?</v>
      </c>
      <c r="E9726" s="118" t="s">
        <v>31657</v>
      </c>
      <c r="F9726" s="118" t="s">
        <v>31662</v>
      </c>
      <c r="G9726" s="118"/>
      <c r="H9726" s="118" t="s">
        <v>54</v>
      </c>
      <c r="I9726" s="118" t="s">
        <v>8545</v>
      </c>
      <c r="J9726" s="118" t="s">
        <v>8546</v>
      </c>
    </row>
    <row r="9727" spans="1:10" ht="12.75">
      <c r="A9727" s="118" t="s">
        <v>940</v>
      </c>
      <c r="B9727" s="118" t="s">
        <v>12841</v>
      </c>
      <c r="C9727" s="118" t="b">
        <v>0</v>
      </c>
      <c r="D9727" s="118" t="e">
        <f t="shared" ca="1" si="1"/>
        <v>#NAME?</v>
      </c>
      <c r="E9727" s="118" t="s">
        <v>31657</v>
      </c>
      <c r="F9727" s="118" t="s">
        <v>31663</v>
      </c>
      <c r="G9727" s="118"/>
      <c r="H9727" s="118" t="s">
        <v>54</v>
      </c>
      <c r="I9727" s="118" t="s">
        <v>8545</v>
      </c>
      <c r="J9727" s="118" t="s">
        <v>8546</v>
      </c>
    </row>
    <row r="9728" spans="1:10" ht="12.75">
      <c r="A9728" s="118" t="s">
        <v>17281</v>
      </c>
      <c r="B9728" s="118" t="s">
        <v>16427</v>
      </c>
      <c r="C9728" s="118" t="b">
        <v>0</v>
      </c>
      <c r="D9728" s="118" t="e">
        <f t="shared" ca="1" si="1"/>
        <v>#NAME?</v>
      </c>
      <c r="E9728" s="118" t="s">
        <v>31657</v>
      </c>
      <c r="F9728" s="118" t="s">
        <v>31664</v>
      </c>
      <c r="G9728" s="118"/>
      <c r="H9728" s="118" t="s">
        <v>54</v>
      </c>
      <c r="I9728" s="118" t="s">
        <v>8545</v>
      </c>
      <c r="J9728" s="118" t="s">
        <v>8546</v>
      </c>
    </row>
    <row r="9729" spans="1:10" ht="12.75">
      <c r="A9729" s="118" t="s">
        <v>31665</v>
      </c>
      <c r="B9729" s="118" t="s">
        <v>31666</v>
      </c>
      <c r="C9729" s="118" t="b">
        <v>0</v>
      </c>
      <c r="D9729" s="118" t="e">
        <f t="shared" ca="1" si="1"/>
        <v>#NAME?</v>
      </c>
      <c r="E9729" s="118" t="s">
        <v>31667</v>
      </c>
      <c r="F9729" s="118" t="s">
        <v>31668</v>
      </c>
      <c r="G9729" s="118"/>
      <c r="H9729" s="118" t="s">
        <v>4831</v>
      </c>
      <c r="I9729" s="118" t="s">
        <v>11586</v>
      </c>
      <c r="J9729" s="118" t="s">
        <v>7795</v>
      </c>
    </row>
    <row r="9730" spans="1:10" ht="12.75">
      <c r="A9730" s="118" t="s">
        <v>2671</v>
      </c>
      <c r="B9730" s="118" t="s">
        <v>9192</v>
      </c>
      <c r="C9730" s="118" t="b">
        <v>0</v>
      </c>
      <c r="D9730" s="118" t="e">
        <f t="shared" ca="1" si="1"/>
        <v>#NAME?</v>
      </c>
      <c r="E9730" s="118" t="s">
        <v>31667</v>
      </c>
      <c r="F9730" s="118" t="s">
        <v>31669</v>
      </c>
      <c r="G9730" s="118"/>
      <c r="H9730" s="118" t="s">
        <v>4227</v>
      </c>
      <c r="I9730" s="118" t="s">
        <v>11586</v>
      </c>
      <c r="J9730" s="118" t="s">
        <v>7795</v>
      </c>
    </row>
    <row r="9731" spans="1:10" ht="12.75">
      <c r="A9731" s="118" t="s">
        <v>1069</v>
      </c>
      <c r="B9731" s="118" t="s">
        <v>31670</v>
      </c>
      <c r="C9731" s="118" t="b">
        <v>0</v>
      </c>
      <c r="D9731" s="118" t="e">
        <f t="shared" ca="1" si="1"/>
        <v>#NAME?</v>
      </c>
      <c r="E9731" s="118" t="s">
        <v>31671</v>
      </c>
      <c r="F9731" s="118" t="s">
        <v>31672</v>
      </c>
      <c r="G9731" s="118"/>
      <c r="H9731" s="118" t="s">
        <v>4485</v>
      </c>
      <c r="I9731" s="118" t="s">
        <v>1603</v>
      </c>
      <c r="J9731" s="118" t="s">
        <v>7756</v>
      </c>
    </row>
    <row r="9732" spans="1:10" ht="12.75">
      <c r="A9732" s="118" t="s">
        <v>9132</v>
      </c>
      <c r="B9732" s="118" t="s">
        <v>22680</v>
      </c>
      <c r="C9732" s="118" t="b">
        <v>0</v>
      </c>
      <c r="D9732" s="118" t="e">
        <f t="shared" ca="1" si="1"/>
        <v>#NAME?</v>
      </c>
      <c r="E9732" s="118" t="s">
        <v>31673</v>
      </c>
      <c r="F9732" s="118" t="s">
        <v>31674</v>
      </c>
      <c r="G9732" s="118"/>
      <c r="H9732" s="118" t="s">
        <v>4276</v>
      </c>
      <c r="I9732" s="118" t="s">
        <v>7684</v>
      </c>
      <c r="J9732" s="118"/>
    </row>
    <row r="9733" spans="1:10" ht="12.75">
      <c r="A9733" s="118" t="s">
        <v>1069</v>
      </c>
      <c r="B9733" s="118" t="s">
        <v>31675</v>
      </c>
      <c r="C9733" s="118" t="b">
        <v>0</v>
      </c>
      <c r="D9733" s="118" t="e">
        <f t="shared" ca="1" si="1"/>
        <v>#NAME?</v>
      </c>
      <c r="E9733" s="118" t="s">
        <v>31676</v>
      </c>
      <c r="F9733" s="118" t="s">
        <v>31677</v>
      </c>
      <c r="G9733" s="118"/>
      <c r="H9733" s="118" t="s">
        <v>4276</v>
      </c>
      <c r="I9733" s="118" t="s">
        <v>7820</v>
      </c>
      <c r="J9733" s="118" t="s">
        <v>7820</v>
      </c>
    </row>
    <row r="9734" spans="1:10" ht="12.75">
      <c r="A9734" s="118" t="s">
        <v>22556</v>
      </c>
      <c r="B9734" s="118" t="s">
        <v>31678</v>
      </c>
      <c r="C9734" s="118" t="b">
        <v>0</v>
      </c>
      <c r="D9734" s="118" t="e">
        <f t="shared" ca="1" si="1"/>
        <v>#NAME?</v>
      </c>
      <c r="E9734" s="118" t="s">
        <v>31679</v>
      </c>
      <c r="F9734" s="118" t="s">
        <v>31680</v>
      </c>
      <c r="G9734" s="118"/>
      <c r="H9734" s="118" t="s">
        <v>54</v>
      </c>
      <c r="I9734" s="118" t="s">
        <v>31681</v>
      </c>
      <c r="J9734" s="118" t="s">
        <v>9660</v>
      </c>
    </row>
    <row r="9735" spans="1:10" ht="12.75">
      <c r="A9735" s="118" t="s">
        <v>8748</v>
      </c>
      <c r="B9735" s="118" t="s">
        <v>31682</v>
      </c>
      <c r="C9735" s="118" t="b">
        <v>0</v>
      </c>
      <c r="D9735" s="118" t="e">
        <f t="shared" ca="1" si="1"/>
        <v>#NAME?</v>
      </c>
      <c r="E9735" s="118" t="s">
        <v>31679</v>
      </c>
      <c r="F9735" s="118" t="s">
        <v>31683</v>
      </c>
      <c r="G9735" s="118"/>
      <c r="H9735" s="118" t="s">
        <v>7611</v>
      </c>
      <c r="I9735" s="118" t="s">
        <v>31681</v>
      </c>
      <c r="J9735" s="118" t="s">
        <v>9660</v>
      </c>
    </row>
    <row r="9736" spans="1:10" ht="12.75">
      <c r="A9736" s="118" t="s">
        <v>2658</v>
      </c>
      <c r="B9736" s="118" t="s">
        <v>31684</v>
      </c>
      <c r="C9736" s="118" t="b">
        <v>0</v>
      </c>
      <c r="D9736" s="118" t="e">
        <f t="shared" ca="1" si="1"/>
        <v>#NAME?</v>
      </c>
      <c r="E9736" s="118" t="s">
        <v>31679</v>
      </c>
      <c r="F9736" s="118" t="s">
        <v>31685</v>
      </c>
      <c r="G9736" s="118"/>
      <c r="H9736" s="118" t="s">
        <v>19031</v>
      </c>
      <c r="I9736" s="118" t="s">
        <v>31681</v>
      </c>
      <c r="J9736" s="118" t="s">
        <v>9660</v>
      </c>
    </row>
    <row r="9737" spans="1:10" ht="12.75">
      <c r="A9737" s="118" t="s">
        <v>10417</v>
      </c>
      <c r="B9737" s="118" t="s">
        <v>21222</v>
      </c>
      <c r="C9737" s="118" t="b">
        <v>0</v>
      </c>
      <c r="D9737" s="118" t="e">
        <f t="shared" ca="1" si="1"/>
        <v>#NAME?</v>
      </c>
      <c r="E9737" s="118" t="s">
        <v>31679</v>
      </c>
      <c r="F9737" s="118" t="s">
        <v>31686</v>
      </c>
      <c r="G9737" s="118"/>
      <c r="H9737" s="118" t="s">
        <v>9965</v>
      </c>
      <c r="I9737" s="118" t="s">
        <v>7820</v>
      </c>
      <c r="J9737" s="118" t="s">
        <v>7820</v>
      </c>
    </row>
    <row r="9738" spans="1:10" ht="12.75">
      <c r="A9738" s="118" t="s">
        <v>9772</v>
      </c>
      <c r="B9738" s="118" t="s">
        <v>1231</v>
      </c>
      <c r="C9738" s="118" t="b">
        <v>0</v>
      </c>
      <c r="D9738" s="118" t="e">
        <f t="shared" ca="1" si="1"/>
        <v>#NAME?</v>
      </c>
      <c r="E9738" s="118" t="s">
        <v>31679</v>
      </c>
      <c r="F9738" s="118" t="s">
        <v>31687</v>
      </c>
      <c r="G9738" s="118"/>
      <c r="H9738" s="118" t="s">
        <v>8322</v>
      </c>
      <c r="I9738" s="118" t="s">
        <v>31681</v>
      </c>
      <c r="J9738" s="118" t="s">
        <v>9660</v>
      </c>
    </row>
    <row r="9739" spans="1:10" ht="12.75">
      <c r="A9739" s="118" t="s">
        <v>8401</v>
      </c>
      <c r="B9739" s="118" t="s">
        <v>31688</v>
      </c>
      <c r="C9739" s="118" t="b">
        <v>0</v>
      </c>
      <c r="D9739" s="118" t="e">
        <f t="shared" ca="1" si="1"/>
        <v>#NAME?</v>
      </c>
      <c r="E9739" s="118" t="s">
        <v>31689</v>
      </c>
      <c r="F9739" s="118" t="s">
        <v>31690</v>
      </c>
      <c r="G9739" s="118"/>
      <c r="H9739" s="118" t="s">
        <v>4276</v>
      </c>
      <c r="I9739" s="118" t="s">
        <v>16556</v>
      </c>
      <c r="J9739" s="118" t="s">
        <v>8580</v>
      </c>
    </row>
    <row r="9740" spans="1:10" ht="12.75">
      <c r="A9740" s="118" t="s">
        <v>10836</v>
      </c>
      <c r="B9740" s="118" t="s">
        <v>18659</v>
      </c>
      <c r="C9740" s="118" t="b">
        <v>0</v>
      </c>
      <c r="D9740" s="118" t="e">
        <f t="shared" ca="1" si="1"/>
        <v>#NAME?</v>
      </c>
      <c r="E9740" s="118" t="s">
        <v>31689</v>
      </c>
      <c r="F9740" s="118" t="s">
        <v>31691</v>
      </c>
      <c r="G9740" s="118"/>
      <c r="H9740" s="118" t="s">
        <v>54</v>
      </c>
      <c r="I9740" s="118" t="s">
        <v>16556</v>
      </c>
      <c r="J9740" s="118" t="s">
        <v>8580</v>
      </c>
    </row>
    <row r="9741" spans="1:10" ht="12.75">
      <c r="A9741" s="118" t="s">
        <v>1026</v>
      </c>
      <c r="B9741" s="118" t="s">
        <v>31692</v>
      </c>
      <c r="C9741" s="118" t="b">
        <v>0</v>
      </c>
      <c r="D9741" s="118" t="e">
        <f t="shared" ca="1" si="1"/>
        <v>#NAME?</v>
      </c>
      <c r="E9741" s="118" t="s">
        <v>31693</v>
      </c>
      <c r="F9741" s="118" t="s">
        <v>31694</v>
      </c>
      <c r="G9741" s="118"/>
      <c r="H9741" s="118" t="s">
        <v>5368</v>
      </c>
      <c r="I9741" s="118" t="s">
        <v>19742</v>
      </c>
      <c r="J9741" s="118"/>
    </row>
    <row r="9742" spans="1:10" ht="12.75">
      <c r="A9742" s="118" t="s">
        <v>31695</v>
      </c>
      <c r="B9742" s="118" t="s">
        <v>10580</v>
      </c>
      <c r="C9742" s="118" t="b">
        <v>0</v>
      </c>
      <c r="D9742" s="118" t="e">
        <f t="shared" ca="1" si="1"/>
        <v>#NAME?</v>
      </c>
      <c r="E9742" s="118" t="s">
        <v>31693</v>
      </c>
      <c r="F9742" s="118" t="s">
        <v>31696</v>
      </c>
      <c r="G9742" s="118"/>
      <c r="H9742" s="118" t="s">
        <v>7611</v>
      </c>
      <c r="I9742" s="118" t="s">
        <v>19742</v>
      </c>
      <c r="J9742" s="118"/>
    </row>
    <row r="9743" spans="1:10" ht="12.75">
      <c r="A9743" s="118" t="s">
        <v>8012</v>
      </c>
      <c r="B9743" s="118" t="s">
        <v>18364</v>
      </c>
      <c r="C9743" s="118" t="b">
        <v>0</v>
      </c>
      <c r="D9743" s="118" t="e">
        <f t="shared" ca="1" si="1"/>
        <v>#NAME?</v>
      </c>
      <c r="E9743" s="118" t="s">
        <v>31693</v>
      </c>
      <c r="F9743" s="118" t="s">
        <v>31697</v>
      </c>
      <c r="G9743" s="118"/>
      <c r="H9743" s="118" t="s">
        <v>5264</v>
      </c>
      <c r="I9743" s="118" t="s">
        <v>19742</v>
      </c>
      <c r="J9743" s="118"/>
    </row>
    <row r="9744" spans="1:10" ht="12.75">
      <c r="A9744" s="118" t="s">
        <v>31698</v>
      </c>
      <c r="B9744" s="118" t="s">
        <v>12715</v>
      </c>
      <c r="C9744" s="118" t="b">
        <v>0</v>
      </c>
      <c r="D9744" s="118" t="e">
        <f t="shared" ca="1" si="1"/>
        <v>#NAME?</v>
      </c>
      <c r="E9744" s="118" t="s">
        <v>31693</v>
      </c>
      <c r="F9744" s="118" t="s">
        <v>31699</v>
      </c>
      <c r="G9744" s="118"/>
      <c r="H9744" s="118" t="s">
        <v>5368</v>
      </c>
      <c r="I9744" s="118" t="s">
        <v>19742</v>
      </c>
      <c r="J9744" s="118"/>
    </row>
    <row r="9745" spans="1:10" ht="12.75">
      <c r="A9745" s="118" t="s">
        <v>18391</v>
      </c>
      <c r="B9745" s="118" t="s">
        <v>31700</v>
      </c>
      <c r="C9745" s="118" t="b">
        <v>0</v>
      </c>
      <c r="D9745" s="118" t="e">
        <f t="shared" ca="1" si="1"/>
        <v>#NAME?</v>
      </c>
      <c r="E9745" s="118" t="s">
        <v>31693</v>
      </c>
      <c r="F9745" s="118" t="s">
        <v>31701</v>
      </c>
      <c r="G9745" s="118"/>
      <c r="H9745" s="118" t="s">
        <v>5264</v>
      </c>
      <c r="I9745" s="118" t="s">
        <v>19742</v>
      </c>
      <c r="J9745" s="118"/>
    </row>
    <row r="9746" spans="1:10" ht="12.75">
      <c r="A9746" s="118" t="s">
        <v>1666</v>
      </c>
      <c r="B9746" s="118" t="s">
        <v>8773</v>
      </c>
      <c r="C9746" s="118" t="b">
        <v>0</v>
      </c>
      <c r="D9746" s="118" t="e">
        <f t="shared" ca="1" si="1"/>
        <v>#NAME?</v>
      </c>
      <c r="E9746" s="118" t="s">
        <v>31702</v>
      </c>
      <c r="F9746" s="118" t="s">
        <v>31703</v>
      </c>
      <c r="G9746" s="118"/>
      <c r="H9746" s="118" t="s">
        <v>9125</v>
      </c>
      <c r="I9746" s="118" t="s">
        <v>13063</v>
      </c>
      <c r="J9746" s="118" t="s">
        <v>13064</v>
      </c>
    </row>
    <row r="9747" spans="1:10" ht="12.75">
      <c r="A9747" s="118" t="s">
        <v>9004</v>
      </c>
      <c r="B9747" s="118" t="s">
        <v>31704</v>
      </c>
      <c r="C9747" s="118" t="b">
        <v>0</v>
      </c>
      <c r="D9747" s="118" t="e">
        <f t="shared" ca="1" si="1"/>
        <v>#NAME?</v>
      </c>
      <c r="E9747" s="118" t="s">
        <v>31702</v>
      </c>
      <c r="F9747" s="118" t="s">
        <v>31705</v>
      </c>
      <c r="G9747" s="118"/>
      <c r="H9747" s="118" t="s">
        <v>5064</v>
      </c>
      <c r="I9747" s="118" t="s">
        <v>13063</v>
      </c>
      <c r="J9747" s="118" t="s">
        <v>13064</v>
      </c>
    </row>
    <row r="9748" spans="1:10" ht="12.75">
      <c r="A9748" s="118" t="s">
        <v>2641</v>
      </c>
      <c r="B9748" s="118" t="s">
        <v>31706</v>
      </c>
      <c r="C9748" s="118" t="b">
        <v>0</v>
      </c>
      <c r="D9748" s="118" t="e">
        <f t="shared" ca="1" si="1"/>
        <v>#NAME?</v>
      </c>
      <c r="E9748" s="118" t="s">
        <v>31707</v>
      </c>
      <c r="F9748" s="118" t="s">
        <v>31708</v>
      </c>
      <c r="G9748" s="118"/>
      <c r="H9748" s="118" t="s">
        <v>4278</v>
      </c>
      <c r="I9748" s="118" t="s">
        <v>23463</v>
      </c>
      <c r="J9748" s="118" t="s">
        <v>9660</v>
      </c>
    </row>
    <row r="9749" spans="1:10" ht="12.75">
      <c r="A9749" s="118" t="s">
        <v>989</v>
      </c>
      <c r="B9749" s="118" t="s">
        <v>31709</v>
      </c>
      <c r="C9749" s="118" t="b">
        <v>0</v>
      </c>
      <c r="D9749" s="118" t="e">
        <f t="shared" ca="1" si="1"/>
        <v>#NAME?</v>
      </c>
      <c r="E9749" s="118" t="s">
        <v>31710</v>
      </c>
      <c r="F9749" s="118" t="s">
        <v>31711</v>
      </c>
      <c r="G9749" s="118"/>
      <c r="H9749" s="118" t="s">
        <v>54</v>
      </c>
      <c r="I9749" s="118" t="s">
        <v>10184</v>
      </c>
      <c r="J9749" s="118" t="s">
        <v>10185</v>
      </c>
    </row>
    <row r="9750" spans="1:10" ht="12.75">
      <c r="A9750" s="118" t="s">
        <v>2561</v>
      </c>
      <c r="B9750" s="118" t="s">
        <v>12543</v>
      </c>
      <c r="C9750" s="118" t="b">
        <v>0</v>
      </c>
      <c r="D9750" s="118" t="e">
        <f t="shared" ca="1" si="1"/>
        <v>#NAME?</v>
      </c>
      <c r="E9750" s="118" t="s">
        <v>31710</v>
      </c>
      <c r="F9750" s="118" t="s">
        <v>31712</v>
      </c>
      <c r="G9750" s="118"/>
      <c r="H9750" s="118" t="s">
        <v>54</v>
      </c>
      <c r="I9750" s="118" t="s">
        <v>10184</v>
      </c>
      <c r="J9750" s="118" t="s">
        <v>10185</v>
      </c>
    </row>
    <row r="9751" spans="1:10" ht="12.75">
      <c r="A9751" s="118" t="s">
        <v>1213</v>
      </c>
      <c r="B9751" s="118" t="s">
        <v>31713</v>
      </c>
      <c r="C9751" s="118" t="b">
        <v>0</v>
      </c>
      <c r="D9751" s="118" t="e">
        <f t="shared" ca="1" si="1"/>
        <v>#NAME?</v>
      </c>
      <c r="E9751" s="118" t="s">
        <v>31710</v>
      </c>
      <c r="F9751" s="118" t="s">
        <v>31714</v>
      </c>
      <c r="G9751" s="118"/>
      <c r="H9751" s="118" t="s">
        <v>4831</v>
      </c>
      <c r="I9751" s="118" t="s">
        <v>10184</v>
      </c>
      <c r="J9751" s="118" t="s">
        <v>10185</v>
      </c>
    </row>
    <row r="9752" spans="1:10" ht="12.75">
      <c r="A9752" s="118" t="s">
        <v>2013</v>
      </c>
      <c r="B9752" s="118" t="s">
        <v>31715</v>
      </c>
      <c r="C9752" s="118" t="b">
        <v>0</v>
      </c>
      <c r="D9752" s="118" t="e">
        <f t="shared" ca="1" si="1"/>
        <v>#NAME?</v>
      </c>
      <c r="E9752" s="118" t="s">
        <v>31710</v>
      </c>
      <c r="F9752" s="118" t="s">
        <v>31716</v>
      </c>
      <c r="G9752" s="118"/>
      <c r="H9752" s="118" t="s">
        <v>54</v>
      </c>
      <c r="I9752" s="118" t="s">
        <v>10184</v>
      </c>
      <c r="J9752" s="118" t="s">
        <v>10185</v>
      </c>
    </row>
    <row r="9753" spans="1:10" ht="12.75">
      <c r="A9753" s="118" t="s">
        <v>8422</v>
      </c>
      <c r="B9753" s="118" t="s">
        <v>31717</v>
      </c>
      <c r="C9753" s="118" t="b">
        <v>0</v>
      </c>
      <c r="D9753" s="118" t="e">
        <f t="shared" ca="1" si="1"/>
        <v>#NAME?</v>
      </c>
      <c r="E9753" s="118" t="s">
        <v>31718</v>
      </c>
      <c r="F9753" s="118" t="s">
        <v>31719</v>
      </c>
      <c r="G9753" s="118"/>
      <c r="H9753" s="118" t="s">
        <v>4831</v>
      </c>
      <c r="I9753" s="118" t="s">
        <v>18594</v>
      </c>
      <c r="J9753" s="118" t="s">
        <v>10551</v>
      </c>
    </row>
    <row r="9754" spans="1:10" ht="12.75">
      <c r="A9754" s="118" t="s">
        <v>2636</v>
      </c>
      <c r="B9754" s="118" t="s">
        <v>9181</v>
      </c>
      <c r="C9754" s="118" t="b">
        <v>0</v>
      </c>
      <c r="D9754" s="118" t="e">
        <f t="shared" ca="1" si="1"/>
        <v>#NAME?</v>
      </c>
      <c r="E9754" s="118" t="s">
        <v>31718</v>
      </c>
      <c r="F9754" s="118" t="s">
        <v>31720</v>
      </c>
      <c r="G9754" s="118"/>
      <c r="H9754" s="118" t="s">
        <v>31721</v>
      </c>
      <c r="I9754" s="118" t="s">
        <v>18594</v>
      </c>
      <c r="J9754" s="118" t="s">
        <v>10551</v>
      </c>
    </row>
    <row r="9755" spans="1:10" ht="12.75">
      <c r="A9755" s="118" t="s">
        <v>10467</v>
      </c>
      <c r="B9755" s="118" t="s">
        <v>31722</v>
      </c>
      <c r="C9755" s="118" t="b">
        <v>0</v>
      </c>
      <c r="D9755" s="118" t="e">
        <f t="shared" ca="1" si="1"/>
        <v>#NAME?</v>
      </c>
      <c r="E9755" s="118" t="s">
        <v>31718</v>
      </c>
      <c r="F9755" s="118" t="s">
        <v>31723</v>
      </c>
      <c r="G9755" s="118"/>
      <c r="H9755" s="118" t="s">
        <v>31724</v>
      </c>
      <c r="I9755" s="118" t="s">
        <v>18594</v>
      </c>
      <c r="J9755" s="118" t="s">
        <v>10551</v>
      </c>
    </row>
    <row r="9756" spans="1:10" ht="12.75">
      <c r="A9756" s="118" t="s">
        <v>11197</v>
      </c>
      <c r="B9756" s="118" t="s">
        <v>31725</v>
      </c>
      <c r="C9756" s="118" t="b">
        <v>0</v>
      </c>
      <c r="D9756" s="118" t="e">
        <f t="shared" ca="1" si="1"/>
        <v>#NAME?</v>
      </c>
      <c r="E9756" s="118" t="s">
        <v>31718</v>
      </c>
      <c r="F9756" s="118" t="s">
        <v>31726</v>
      </c>
      <c r="G9756" s="118"/>
      <c r="H9756" s="118" t="s">
        <v>54</v>
      </c>
      <c r="I9756" s="118" t="s">
        <v>18594</v>
      </c>
      <c r="J9756" s="118" t="s">
        <v>10551</v>
      </c>
    </row>
    <row r="9757" spans="1:10" ht="12.75">
      <c r="A9757" s="118" t="s">
        <v>2523</v>
      </c>
      <c r="B9757" s="118" t="s">
        <v>21823</v>
      </c>
      <c r="C9757" s="118" t="b">
        <v>0</v>
      </c>
      <c r="D9757" s="118" t="e">
        <f t="shared" ca="1" si="1"/>
        <v>#NAME?</v>
      </c>
      <c r="E9757" s="118" t="s">
        <v>31718</v>
      </c>
      <c r="F9757" s="118" t="s">
        <v>31727</v>
      </c>
      <c r="G9757" s="118"/>
      <c r="H9757" s="118" t="s">
        <v>54</v>
      </c>
      <c r="I9757" s="118" t="s">
        <v>18594</v>
      </c>
      <c r="J9757" s="118" t="s">
        <v>10551</v>
      </c>
    </row>
    <row r="9758" spans="1:10" ht="12.75">
      <c r="A9758" s="118" t="s">
        <v>31728</v>
      </c>
      <c r="B9758" s="118" t="s">
        <v>31729</v>
      </c>
      <c r="C9758" s="118" t="b">
        <v>0</v>
      </c>
      <c r="D9758" s="118" t="e">
        <f t="shared" ca="1" si="1"/>
        <v>#NAME?</v>
      </c>
      <c r="E9758" s="118" t="s">
        <v>31718</v>
      </c>
      <c r="F9758" s="118" t="s">
        <v>31730</v>
      </c>
      <c r="G9758" s="118"/>
      <c r="H9758" s="118" t="s">
        <v>5273</v>
      </c>
      <c r="I9758" s="118" t="s">
        <v>18594</v>
      </c>
      <c r="J9758" s="118" t="s">
        <v>10551</v>
      </c>
    </row>
    <row r="9759" spans="1:10" ht="12.75">
      <c r="A9759" s="118" t="s">
        <v>2671</v>
      </c>
      <c r="B9759" s="118" t="s">
        <v>30769</v>
      </c>
      <c r="C9759" s="118" t="b">
        <v>0</v>
      </c>
      <c r="D9759" s="118" t="e">
        <f t="shared" ca="1" si="1"/>
        <v>#NAME?</v>
      </c>
      <c r="E9759" s="118" t="s">
        <v>31731</v>
      </c>
      <c r="F9759" s="118" t="s">
        <v>31732</v>
      </c>
      <c r="G9759" s="118"/>
      <c r="H9759" s="118" t="s">
        <v>4276</v>
      </c>
      <c r="I9759" s="118" t="s">
        <v>12003</v>
      </c>
      <c r="J9759" s="118" t="s">
        <v>7622</v>
      </c>
    </row>
    <row r="9760" spans="1:10" ht="12.75">
      <c r="A9760" s="118" t="s">
        <v>31733</v>
      </c>
      <c r="B9760" s="118" t="s">
        <v>31734</v>
      </c>
      <c r="C9760" s="118" t="b">
        <v>0</v>
      </c>
      <c r="D9760" s="118" t="e">
        <f t="shared" ca="1" si="1"/>
        <v>#NAME?</v>
      </c>
      <c r="E9760" s="118" t="s">
        <v>31735</v>
      </c>
      <c r="F9760" s="118" t="s">
        <v>31736</v>
      </c>
      <c r="G9760" s="118"/>
      <c r="H9760" s="118" t="s">
        <v>5368</v>
      </c>
      <c r="I9760" s="127" t="s">
        <v>18703</v>
      </c>
      <c r="J9760" s="118"/>
    </row>
    <row r="9761" spans="1:10" ht="12.75">
      <c r="A9761" s="118" t="s">
        <v>31737</v>
      </c>
      <c r="B9761" s="118" t="s">
        <v>14306</v>
      </c>
      <c r="C9761" s="118" t="b">
        <v>0</v>
      </c>
      <c r="D9761" s="118" t="e">
        <f t="shared" ca="1" si="1"/>
        <v>#NAME?</v>
      </c>
      <c r="E9761" s="118" t="s">
        <v>31735</v>
      </c>
      <c r="F9761" s="118" t="s">
        <v>31738</v>
      </c>
      <c r="G9761" s="118"/>
      <c r="H9761" s="118" t="s">
        <v>5961</v>
      </c>
      <c r="I9761" s="127" t="s">
        <v>18703</v>
      </c>
      <c r="J9761" s="118"/>
    </row>
    <row r="9762" spans="1:10" ht="12.75">
      <c r="A9762" s="118" t="s">
        <v>31739</v>
      </c>
      <c r="B9762" s="118" t="s">
        <v>26269</v>
      </c>
      <c r="C9762" s="118" t="b">
        <v>0</v>
      </c>
      <c r="D9762" s="118" t="e">
        <f t="shared" ca="1" si="1"/>
        <v>#NAME?</v>
      </c>
      <c r="E9762" s="118" t="s">
        <v>31735</v>
      </c>
      <c r="F9762" s="118" t="s">
        <v>31740</v>
      </c>
      <c r="G9762" s="118"/>
      <c r="H9762" s="118" t="s">
        <v>4278</v>
      </c>
      <c r="I9762" s="118" t="s">
        <v>30428</v>
      </c>
      <c r="J9762" s="118"/>
    </row>
    <row r="9763" spans="1:10" ht="12.75">
      <c r="A9763" s="118" t="s">
        <v>17699</v>
      </c>
      <c r="B9763" s="118" t="s">
        <v>31741</v>
      </c>
      <c r="C9763" s="118" t="b">
        <v>0</v>
      </c>
      <c r="D9763" s="118" t="e">
        <f t="shared" ca="1" si="1"/>
        <v>#NAME?</v>
      </c>
      <c r="E9763" s="118" t="s">
        <v>31735</v>
      </c>
      <c r="F9763" s="118" t="s">
        <v>31742</v>
      </c>
      <c r="G9763" s="118"/>
      <c r="H9763" s="118" t="s">
        <v>9561</v>
      </c>
      <c r="I9763" s="118" t="s">
        <v>30428</v>
      </c>
      <c r="J9763" s="118"/>
    </row>
    <row r="9764" spans="1:10" ht="12.75">
      <c r="A9764" s="118" t="s">
        <v>2674</v>
      </c>
      <c r="B9764" s="118" t="s">
        <v>31743</v>
      </c>
      <c r="C9764" s="118" t="b">
        <v>0</v>
      </c>
      <c r="D9764" s="118" t="e">
        <f t="shared" ca="1" si="1"/>
        <v>#NAME?</v>
      </c>
      <c r="E9764" s="118" t="s">
        <v>31744</v>
      </c>
      <c r="F9764" s="118" t="s">
        <v>31745</v>
      </c>
      <c r="G9764" s="118"/>
      <c r="H9764" s="118" t="s">
        <v>4276</v>
      </c>
      <c r="I9764" s="118" t="s">
        <v>27120</v>
      </c>
      <c r="J9764" s="118" t="s">
        <v>7795</v>
      </c>
    </row>
    <row r="9765" spans="1:10" ht="12.75">
      <c r="A9765" s="118" t="s">
        <v>1069</v>
      </c>
      <c r="B9765" s="118" t="s">
        <v>1474</v>
      </c>
      <c r="C9765" s="118" t="b">
        <v>0</v>
      </c>
      <c r="D9765" s="118" t="e">
        <f t="shared" ca="1" si="1"/>
        <v>#NAME?</v>
      </c>
      <c r="E9765" s="118" t="s">
        <v>31744</v>
      </c>
      <c r="F9765" s="118" t="s">
        <v>31746</v>
      </c>
      <c r="G9765" s="118"/>
      <c r="H9765" s="118" t="s">
        <v>4276</v>
      </c>
      <c r="I9765" s="118" t="s">
        <v>27120</v>
      </c>
      <c r="J9765" s="118" t="s">
        <v>7795</v>
      </c>
    </row>
    <row r="9766" spans="1:10" ht="12.75">
      <c r="A9766" s="118" t="s">
        <v>9762</v>
      </c>
      <c r="B9766" s="118" t="s">
        <v>10525</v>
      </c>
      <c r="C9766" s="118" t="b">
        <v>0</v>
      </c>
      <c r="D9766" s="118" t="e">
        <f t="shared" ca="1" si="1"/>
        <v>#NAME?</v>
      </c>
      <c r="E9766" s="118" t="s">
        <v>31747</v>
      </c>
      <c r="F9766" s="118" t="s">
        <v>31748</v>
      </c>
      <c r="G9766" s="118"/>
      <c r="H9766" s="118" t="s">
        <v>4640</v>
      </c>
      <c r="I9766" s="118" t="s">
        <v>7820</v>
      </c>
      <c r="J9766" s="118" t="s">
        <v>7820</v>
      </c>
    </row>
    <row r="9767" spans="1:10" ht="12.75">
      <c r="A9767" s="118" t="s">
        <v>31749</v>
      </c>
      <c r="B9767" s="118" t="s">
        <v>31750</v>
      </c>
      <c r="C9767" s="118" t="b">
        <v>0</v>
      </c>
      <c r="D9767" s="118" t="e">
        <f t="shared" ca="1" si="1"/>
        <v>#NAME?</v>
      </c>
      <c r="E9767" s="118" t="s">
        <v>31747</v>
      </c>
      <c r="F9767" s="118" t="s">
        <v>31751</v>
      </c>
      <c r="G9767" s="118"/>
      <c r="H9767" s="118" t="s">
        <v>31752</v>
      </c>
      <c r="I9767" s="118" t="s">
        <v>7820</v>
      </c>
      <c r="J9767" s="118" t="s">
        <v>7820</v>
      </c>
    </row>
    <row r="9768" spans="1:10" ht="12.75">
      <c r="A9768" s="118" t="s">
        <v>11519</v>
      </c>
      <c r="B9768" s="118" t="s">
        <v>31753</v>
      </c>
      <c r="C9768" s="118" t="b">
        <v>0</v>
      </c>
      <c r="D9768" s="118" t="e">
        <f t="shared" ca="1" si="1"/>
        <v>#NAME?</v>
      </c>
      <c r="E9768" s="118" t="s">
        <v>31747</v>
      </c>
      <c r="F9768" s="118" t="s">
        <v>31754</v>
      </c>
      <c r="G9768" s="118"/>
      <c r="H9768" s="118" t="s">
        <v>16952</v>
      </c>
      <c r="I9768" s="118" t="s">
        <v>7820</v>
      </c>
      <c r="J9768" s="118" t="s">
        <v>7820</v>
      </c>
    </row>
    <row r="9769" spans="1:10" ht="12.75">
      <c r="A9769" s="118" t="s">
        <v>8783</v>
      </c>
      <c r="B9769" s="118" t="s">
        <v>31755</v>
      </c>
      <c r="C9769" s="118" t="b">
        <v>0</v>
      </c>
      <c r="D9769" s="118" t="e">
        <f t="shared" ca="1" si="1"/>
        <v>#NAME?</v>
      </c>
      <c r="E9769" s="118" t="s">
        <v>31747</v>
      </c>
      <c r="F9769" s="118" t="s">
        <v>31756</v>
      </c>
      <c r="G9769" s="118"/>
      <c r="H9769" s="118" t="s">
        <v>54</v>
      </c>
      <c r="I9769" s="118" t="s">
        <v>7820</v>
      </c>
      <c r="J9769" s="118" t="s">
        <v>7820</v>
      </c>
    </row>
    <row r="9770" spans="1:10" ht="12.75">
      <c r="A9770" s="118" t="s">
        <v>31757</v>
      </c>
      <c r="B9770" s="118" t="s">
        <v>8550</v>
      </c>
      <c r="C9770" s="118" t="b">
        <v>0</v>
      </c>
      <c r="D9770" s="118" t="e">
        <f t="shared" ca="1" si="1"/>
        <v>#NAME?</v>
      </c>
      <c r="E9770" s="118" t="s">
        <v>31747</v>
      </c>
      <c r="F9770" s="118" t="s">
        <v>31758</v>
      </c>
      <c r="G9770" s="118"/>
      <c r="H9770" s="118" t="s">
        <v>54</v>
      </c>
      <c r="I9770" s="118" t="s">
        <v>7820</v>
      </c>
      <c r="J9770" s="118" t="s">
        <v>7820</v>
      </c>
    </row>
    <row r="9771" spans="1:10" ht="12.75">
      <c r="A9771" s="118" t="s">
        <v>27824</v>
      </c>
      <c r="B9771" s="118" t="s">
        <v>27087</v>
      </c>
      <c r="C9771" s="118" t="b">
        <v>0</v>
      </c>
      <c r="D9771" s="118" t="e">
        <f t="shared" ca="1" si="1"/>
        <v>#NAME?</v>
      </c>
      <c r="E9771" s="118" t="s">
        <v>31747</v>
      </c>
      <c r="F9771" s="118" t="s">
        <v>31759</v>
      </c>
      <c r="G9771" s="118"/>
      <c r="H9771" s="118" t="s">
        <v>54</v>
      </c>
      <c r="I9771" s="118" t="s">
        <v>7820</v>
      </c>
      <c r="J9771" s="118" t="s">
        <v>7820</v>
      </c>
    </row>
    <row r="9772" spans="1:10" ht="12.75">
      <c r="A9772" s="118" t="s">
        <v>995</v>
      </c>
      <c r="B9772" s="118" t="s">
        <v>18723</v>
      </c>
      <c r="C9772" s="118" t="b">
        <v>0</v>
      </c>
      <c r="D9772" s="118" t="e">
        <f t="shared" ca="1" si="1"/>
        <v>#NAME?</v>
      </c>
      <c r="E9772" s="118" t="s">
        <v>31760</v>
      </c>
      <c r="F9772" s="118" t="s">
        <v>31761</v>
      </c>
      <c r="G9772" s="118"/>
      <c r="H9772" s="118" t="s">
        <v>5064</v>
      </c>
      <c r="I9772" s="118" t="s">
        <v>7820</v>
      </c>
      <c r="J9772" s="118" t="s">
        <v>7820</v>
      </c>
    </row>
    <row r="9773" spans="1:10" ht="12.75">
      <c r="A9773" s="118" t="s">
        <v>8889</v>
      </c>
      <c r="B9773" s="118" t="s">
        <v>31762</v>
      </c>
      <c r="C9773" s="118" t="b">
        <v>0</v>
      </c>
      <c r="D9773" s="118" t="e">
        <f t="shared" ca="1" si="1"/>
        <v>#NAME?</v>
      </c>
      <c r="E9773" s="118" t="s">
        <v>31763</v>
      </c>
      <c r="F9773" s="118" t="s">
        <v>31764</v>
      </c>
      <c r="G9773" s="118"/>
      <c r="H9773" s="118" t="s">
        <v>54</v>
      </c>
      <c r="I9773" s="118" t="s">
        <v>7642</v>
      </c>
      <c r="J9773" s="118"/>
    </row>
    <row r="9774" spans="1:10" ht="12.75">
      <c r="A9774" s="118" t="s">
        <v>1666</v>
      </c>
      <c r="B9774" s="118" t="s">
        <v>20021</v>
      </c>
      <c r="C9774" s="118" t="b">
        <v>0</v>
      </c>
      <c r="D9774" s="118" t="e">
        <f t="shared" ca="1" si="1"/>
        <v>#NAME?</v>
      </c>
      <c r="E9774" s="118" t="s">
        <v>31763</v>
      </c>
      <c r="F9774" s="118" t="s">
        <v>31765</v>
      </c>
      <c r="G9774" s="118"/>
      <c r="H9774" s="118" t="s">
        <v>54</v>
      </c>
      <c r="I9774" s="118" t="s">
        <v>31452</v>
      </c>
      <c r="J9774" s="118"/>
    </row>
    <row r="9775" spans="1:10" ht="12.75">
      <c r="A9775" s="118" t="s">
        <v>873</v>
      </c>
      <c r="B9775" s="118" t="s">
        <v>17810</v>
      </c>
      <c r="C9775" s="118" t="b">
        <v>0</v>
      </c>
      <c r="D9775" s="118" t="e">
        <f t="shared" ca="1" si="1"/>
        <v>#NAME?</v>
      </c>
      <c r="E9775" s="118" t="s">
        <v>31763</v>
      </c>
      <c r="F9775" s="118" t="s">
        <v>31766</v>
      </c>
      <c r="G9775" s="118"/>
      <c r="H9775" s="118" t="s">
        <v>18466</v>
      </c>
      <c r="I9775" s="118" t="s">
        <v>31452</v>
      </c>
      <c r="J9775" s="118"/>
    </row>
    <row r="9776" spans="1:10" ht="12.75">
      <c r="A9776" s="118" t="s">
        <v>2523</v>
      </c>
      <c r="B9776" s="118" t="s">
        <v>2135</v>
      </c>
      <c r="C9776" s="118" t="b">
        <v>0</v>
      </c>
      <c r="D9776" s="118" t="e">
        <f t="shared" ca="1" si="1"/>
        <v>#NAME?</v>
      </c>
      <c r="E9776" s="118" t="s">
        <v>31763</v>
      </c>
      <c r="F9776" s="118" t="s">
        <v>31767</v>
      </c>
      <c r="G9776" s="118"/>
      <c r="H9776" s="118" t="s">
        <v>54</v>
      </c>
      <c r="I9776" s="118" t="s">
        <v>31452</v>
      </c>
      <c r="J9776" s="118"/>
    </row>
    <row r="9777" spans="1:10" ht="12.75">
      <c r="A9777" s="118" t="s">
        <v>31768</v>
      </c>
      <c r="B9777" s="118" t="s">
        <v>31769</v>
      </c>
      <c r="C9777" s="118" t="b">
        <v>0</v>
      </c>
      <c r="D9777" s="118" t="e">
        <f t="shared" ca="1" si="1"/>
        <v>#NAME?</v>
      </c>
      <c r="E9777" s="118" t="s">
        <v>31763</v>
      </c>
      <c r="F9777" s="118" t="s">
        <v>31770</v>
      </c>
      <c r="G9777" s="118"/>
      <c r="H9777" s="118" t="s">
        <v>54</v>
      </c>
      <c r="I9777" s="118" t="s">
        <v>31452</v>
      </c>
      <c r="J9777" s="118"/>
    </row>
    <row r="9778" spans="1:10" ht="12.75">
      <c r="A9778" s="118" t="s">
        <v>31771</v>
      </c>
      <c r="B9778" s="118" t="s">
        <v>31772</v>
      </c>
      <c r="C9778" s="118" t="b">
        <v>0</v>
      </c>
      <c r="D9778" s="118" t="e">
        <f t="shared" ca="1" si="1"/>
        <v>#NAME?</v>
      </c>
      <c r="E9778" s="118" t="s">
        <v>31773</v>
      </c>
      <c r="F9778" s="118" t="s">
        <v>31774</v>
      </c>
      <c r="G9778" s="118"/>
      <c r="H9778" s="118" t="s">
        <v>54</v>
      </c>
      <c r="I9778" s="118" t="s">
        <v>31775</v>
      </c>
      <c r="J9778" s="118"/>
    </row>
    <row r="9779" spans="1:10" ht="12.75">
      <c r="A9779" s="118" t="s">
        <v>7697</v>
      </c>
      <c r="B9779" s="118" t="s">
        <v>31776</v>
      </c>
      <c r="C9779" s="118" t="b">
        <v>0</v>
      </c>
      <c r="D9779" s="118" t="e">
        <f t="shared" ca="1" si="1"/>
        <v>#NAME?</v>
      </c>
      <c r="E9779" s="118" t="s">
        <v>31773</v>
      </c>
      <c r="F9779" s="118" t="s">
        <v>31777</v>
      </c>
      <c r="G9779" s="118"/>
      <c r="H9779" s="118" t="s">
        <v>7611</v>
      </c>
      <c r="I9779" s="118" t="s">
        <v>11815</v>
      </c>
      <c r="J9779" s="118"/>
    </row>
    <row r="9780" spans="1:10" ht="12.75">
      <c r="A9780" s="118" t="s">
        <v>10125</v>
      </c>
      <c r="B9780" s="118" t="s">
        <v>31778</v>
      </c>
      <c r="C9780" s="118" t="b">
        <v>0</v>
      </c>
      <c r="D9780" s="118" t="e">
        <f t="shared" ca="1" si="1"/>
        <v>#NAME?</v>
      </c>
      <c r="E9780" s="118" t="s">
        <v>31773</v>
      </c>
      <c r="F9780" s="118" t="s">
        <v>31779</v>
      </c>
      <c r="G9780" s="118"/>
      <c r="H9780" s="118" t="s">
        <v>54</v>
      </c>
      <c r="I9780" s="118" t="s">
        <v>31775</v>
      </c>
      <c r="J9780" s="118"/>
    </row>
    <row r="9781" spans="1:10" ht="12.75">
      <c r="A9781" s="118" t="s">
        <v>17722</v>
      </c>
      <c r="B9781" s="118" t="s">
        <v>31780</v>
      </c>
      <c r="C9781" s="118" t="b">
        <v>0</v>
      </c>
      <c r="D9781" s="118" t="e">
        <f t="shared" ca="1" si="1"/>
        <v>#NAME?</v>
      </c>
      <c r="E9781" s="118" t="s">
        <v>31773</v>
      </c>
      <c r="F9781" s="118" t="s">
        <v>31781</v>
      </c>
      <c r="G9781" s="118"/>
      <c r="H9781" s="118" t="s">
        <v>54</v>
      </c>
      <c r="I9781" s="118" t="s">
        <v>31775</v>
      </c>
      <c r="J9781" s="118"/>
    </row>
    <row r="9782" spans="1:10" ht="12.75">
      <c r="A9782" s="118" t="s">
        <v>31782</v>
      </c>
      <c r="B9782" s="118" t="s">
        <v>31783</v>
      </c>
      <c r="C9782" s="118" t="b">
        <v>0</v>
      </c>
      <c r="D9782" s="118" t="e">
        <f t="shared" ca="1" si="1"/>
        <v>#NAME?</v>
      </c>
      <c r="E9782" s="118" t="s">
        <v>31773</v>
      </c>
      <c r="F9782" s="118" t="s">
        <v>31784</v>
      </c>
      <c r="G9782" s="118"/>
      <c r="H9782" s="118" t="s">
        <v>54</v>
      </c>
      <c r="I9782" s="118" t="s">
        <v>31775</v>
      </c>
      <c r="J9782" s="118"/>
    </row>
    <row r="9783" spans="1:10" ht="12.75">
      <c r="A9783" s="118" t="s">
        <v>13019</v>
      </c>
      <c r="B9783" s="118" t="s">
        <v>31785</v>
      </c>
      <c r="C9783" s="118" t="b">
        <v>0</v>
      </c>
      <c r="D9783" s="118" t="e">
        <f t="shared" ca="1" si="1"/>
        <v>#NAME?</v>
      </c>
      <c r="E9783" s="118" t="s">
        <v>31773</v>
      </c>
      <c r="F9783" s="118" t="s">
        <v>31786</v>
      </c>
      <c r="G9783" s="118"/>
      <c r="H9783" s="118" t="s">
        <v>54</v>
      </c>
      <c r="I9783" s="118" t="s">
        <v>11815</v>
      </c>
      <c r="J9783" s="118"/>
    </row>
    <row r="9784" spans="1:10" ht="12.75">
      <c r="A9784" s="118" t="s">
        <v>31787</v>
      </c>
      <c r="B9784" s="118" t="s">
        <v>31788</v>
      </c>
      <c r="C9784" s="118" t="b">
        <v>0</v>
      </c>
      <c r="D9784" s="118" t="e">
        <f t="shared" ca="1" si="1"/>
        <v>#NAME?</v>
      </c>
      <c r="E9784" s="118" t="s">
        <v>31773</v>
      </c>
      <c r="F9784" s="118" t="s">
        <v>31789</v>
      </c>
      <c r="G9784" s="118"/>
      <c r="H9784" s="118" t="s">
        <v>5368</v>
      </c>
      <c r="I9784" s="118" t="s">
        <v>31775</v>
      </c>
      <c r="J9784" s="118"/>
    </row>
    <row r="9785" spans="1:10" ht="12.75">
      <c r="A9785" s="118" t="s">
        <v>31790</v>
      </c>
      <c r="B9785" s="118" t="s">
        <v>31791</v>
      </c>
      <c r="C9785" s="118" t="b">
        <v>0</v>
      </c>
      <c r="D9785" s="118" t="e">
        <f t="shared" ca="1" si="1"/>
        <v>#NAME?</v>
      </c>
      <c r="E9785" s="118" t="s">
        <v>31773</v>
      </c>
      <c r="F9785" s="118" t="s">
        <v>31792</v>
      </c>
      <c r="G9785" s="118"/>
      <c r="H9785" s="118" t="s">
        <v>31793</v>
      </c>
      <c r="I9785" s="118" t="s">
        <v>11815</v>
      </c>
      <c r="J9785" s="118"/>
    </row>
    <row r="9786" spans="1:10" ht="12.75">
      <c r="A9786" s="118" t="s">
        <v>31794</v>
      </c>
      <c r="B9786" s="118" t="s">
        <v>31795</v>
      </c>
      <c r="C9786" s="118" t="b">
        <v>0</v>
      </c>
      <c r="D9786" s="118" t="e">
        <f t="shared" ca="1" si="1"/>
        <v>#NAME?</v>
      </c>
      <c r="E9786" s="118" t="s">
        <v>31773</v>
      </c>
      <c r="F9786" s="118" t="s">
        <v>31796</v>
      </c>
      <c r="G9786" s="118"/>
      <c r="H9786" s="118" t="s">
        <v>5368</v>
      </c>
      <c r="I9786" s="118" t="s">
        <v>11815</v>
      </c>
      <c r="J9786" s="118"/>
    </row>
    <row r="9787" spans="1:10" ht="12.75">
      <c r="A9787" s="118" t="s">
        <v>13279</v>
      </c>
      <c r="B9787" s="118" t="s">
        <v>31797</v>
      </c>
      <c r="C9787" s="118" t="b">
        <v>0</v>
      </c>
      <c r="D9787" s="118" t="e">
        <f t="shared" ca="1" si="1"/>
        <v>#NAME?</v>
      </c>
      <c r="E9787" s="118" t="s">
        <v>31798</v>
      </c>
      <c r="F9787" s="118" t="s">
        <v>31799</v>
      </c>
      <c r="G9787" s="118"/>
      <c r="H9787" s="118" t="s">
        <v>4872</v>
      </c>
      <c r="I9787" s="118" t="s">
        <v>10924</v>
      </c>
      <c r="J9787" s="118" t="s">
        <v>8658</v>
      </c>
    </row>
    <row r="9788" spans="1:10" ht="12.75">
      <c r="A9788" s="118" t="s">
        <v>11932</v>
      </c>
      <c r="B9788" s="118" t="s">
        <v>31800</v>
      </c>
      <c r="C9788" s="118" t="b">
        <v>0</v>
      </c>
      <c r="D9788" s="118" t="e">
        <f t="shared" ca="1" si="1"/>
        <v>#NAME?</v>
      </c>
      <c r="E9788" s="118" t="s">
        <v>31798</v>
      </c>
      <c r="F9788" s="118" t="s">
        <v>31801</v>
      </c>
      <c r="G9788" s="118"/>
      <c r="H9788" s="118" t="s">
        <v>31802</v>
      </c>
      <c r="I9788" s="118" t="s">
        <v>10924</v>
      </c>
      <c r="J9788" s="118" t="s">
        <v>8658</v>
      </c>
    </row>
    <row r="9789" spans="1:10" ht="12.75">
      <c r="A9789" s="118" t="s">
        <v>944</v>
      </c>
      <c r="B9789" s="118" t="s">
        <v>31803</v>
      </c>
      <c r="C9789" s="118" t="b">
        <v>0</v>
      </c>
      <c r="D9789" s="118" t="e">
        <f t="shared" ca="1" si="1"/>
        <v>#NAME?</v>
      </c>
      <c r="E9789" s="118" t="s">
        <v>31798</v>
      </c>
      <c r="F9789" s="118" t="s">
        <v>31804</v>
      </c>
      <c r="G9789" s="118"/>
      <c r="H9789" s="118" t="s">
        <v>4580</v>
      </c>
      <c r="I9789" s="118" t="s">
        <v>10924</v>
      </c>
      <c r="J9789" s="118" t="s">
        <v>8658</v>
      </c>
    </row>
    <row r="9790" spans="1:10" ht="12.75">
      <c r="A9790" s="118" t="s">
        <v>18047</v>
      </c>
      <c r="B9790" s="118" t="s">
        <v>31805</v>
      </c>
      <c r="C9790" s="118" t="b">
        <v>0</v>
      </c>
      <c r="D9790" s="118" t="e">
        <f t="shared" ca="1" si="1"/>
        <v>#NAME?</v>
      </c>
      <c r="E9790" s="118" t="s">
        <v>31806</v>
      </c>
      <c r="F9790" s="118" t="s">
        <v>31807</v>
      </c>
      <c r="G9790" s="118"/>
      <c r="H9790" s="118" t="s">
        <v>54</v>
      </c>
      <c r="I9790" s="118" t="s">
        <v>31808</v>
      </c>
      <c r="J9790" s="118"/>
    </row>
    <row r="9791" spans="1:10" ht="12.75">
      <c r="A9791" s="118" t="s">
        <v>11491</v>
      </c>
      <c r="B9791" s="118" t="s">
        <v>31809</v>
      </c>
      <c r="C9791" s="118" t="b">
        <v>0</v>
      </c>
      <c r="D9791" s="118" t="e">
        <f t="shared" ca="1" si="1"/>
        <v>#NAME?</v>
      </c>
      <c r="E9791" s="118" t="s">
        <v>31806</v>
      </c>
      <c r="F9791" s="118" t="s">
        <v>31810</v>
      </c>
      <c r="G9791" s="118"/>
      <c r="H9791" s="118" t="s">
        <v>54</v>
      </c>
      <c r="I9791" s="118" t="s">
        <v>31808</v>
      </c>
      <c r="J9791" s="118"/>
    </row>
    <row r="9792" spans="1:10" ht="12.75">
      <c r="A9792" s="118" t="s">
        <v>7772</v>
      </c>
      <c r="B9792" s="118" t="s">
        <v>11077</v>
      </c>
      <c r="C9792" s="118" t="b">
        <v>0</v>
      </c>
      <c r="D9792" s="118" t="e">
        <f t="shared" ca="1" si="1"/>
        <v>#NAME?</v>
      </c>
      <c r="E9792" s="118" t="s">
        <v>31811</v>
      </c>
      <c r="F9792" s="118" t="s">
        <v>31812</v>
      </c>
      <c r="G9792" s="118"/>
      <c r="H9792" s="118" t="s">
        <v>9109</v>
      </c>
      <c r="I9792" s="118" t="s">
        <v>15181</v>
      </c>
      <c r="J9792" s="118"/>
    </row>
    <row r="9793" spans="1:10" ht="12.75">
      <c r="A9793" s="118" t="s">
        <v>10407</v>
      </c>
      <c r="B9793" s="118" t="s">
        <v>22628</v>
      </c>
      <c r="C9793" s="118" t="b">
        <v>0</v>
      </c>
      <c r="D9793" s="118" t="e">
        <f t="shared" ca="1" si="1"/>
        <v>#NAME?</v>
      </c>
      <c r="E9793" s="118" t="s">
        <v>31811</v>
      </c>
      <c r="F9793" s="118" t="s">
        <v>31813</v>
      </c>
      <c r="G9793" s="118"/>
      <c r="H9793" s="118" t="s">
        <v>31814</v>
      </c>
      <c r="I9793" s="118" t="s">
        <v>15181</v>
      </c>
      <c r="J9793" s="118"/>
    </row>
    <row r="9794" spans="1:10" ht="12.75">
      <c r="A9794" s="118" t="s">
        <v>13530</v>
      </c>
      <c r="B9794" s="118" t="s">
        <v>10580</v>
      </c>
      <c r="C9794" s="118" t="b">
        <v>0</v>
      </c>
      <c r="D9794" s="118" t="e">
        <f t="shared" ca="1" si="1"/>
        <v>#NAME?</v>
      </c>
      <c r="E9794" s="118" t="s">
        <v>31811</v>
      </c>
      <c r="F9794" s="118" t="s">
        <v>31815</v>
      </c>
      <c r="G9794" s="118"/>
      <c r="H9794" s="118" t="s">
        <v>54</v>
      </c>
      <c r="I9794" s="118" t="s">
        <v>15181</v>
      </c>
      <c r="J9794" s="118"/>
    </row>
    <row r="9795" spans="1:10" ht="12.75">
      <c r="A9795" s="118" t="s">
        <v>7966</v>
      </c>
      <c r="B9795" s="118" t="s">
        <v>27635</v>
      </c>
      <c r="C9795" s="118" t="b">
        <v>0</v>
      </c>
      <c r="D9795" s="118" t="e">
        <f t="shared" ca="1" si="1"/>
        <v>#NAME?</v>
      </c>
      <c r="E9795" s="118" t="s">
        <v>31811</v>
      </c>
      <c r="F9795" s="118" t="s">
        <v>31816</v>
      </c>
      <c r="G9795" s="118"/>
      <c r="H9795" s="118" t="s">
        <v>31814</v>
      </c>
      <c r="I9795" s="118" t="s">
        <v>15181</v>
      </c>
      <c r="J9795" s="118"/>
    </row>
    <row r="9796" spans="1:10" ht="12.75">
      <c r="A9796" s="118" t="s">
        <v>7924</v>
      </c>
      <c r="B9796" s="118" t="s">
        <v>31817</v>
      </c>
      <c r="C9796" s="118" t="b">
        <v>0</v>
      </c>
      <c r="D9796" s="118" t="e">
        <f t="shared" ca="1" si="1"/>
        <v>#NAME?</v>
      </c>
      <c r="E9796" s="118" t="s">
        <v>31811</v>
      </c>
      <c r="F9796" s="118" t="s">
        <v>31818</v>
      </c>
      <c r="G9796" s="118"/>
      <c r="H9796" s="118" t="s">
        <v>54</v>
      </c>
      <c r="I9796" s="118" t="s">
        <v>15181</v>
      </c>
      <c r="J9796" s="118"/>
    </row>
    <row r="9797" spans="1:10" ht="12.75">
      <c r="A9797" s="118" t="s">
        <v>882</v>
      </c>
      <c r="B9797" s="118" t="s">
        <v>19235</v>
      </c>
      <c r="C9797" s="118" t="b">
        <v>0</v>
      </c>
      <c r="D9797" s="118" t="e">
        <f t="shared" ca="1" si="1"/>
        <v>#NAME?</v>
      </c>
      <c r="E9797" s="118" t="s">
        <v>31811</v>
      </c>
      <c r="F9797" s="118" t="s">
        <v>31819</v>
      </c>
      <c r="G9797" s="118"/>
      <c r="H9797" s="118" t="s">
        <v>31814</v>
      </c>
      <c r="I9797" s="118" t="s">
        <v>7642</v>
      </c>
      <c r="J9797" s="118"/>
    </row>
    <row r="9798" spans="1:10" ht="12.75">
      <c r="A9798" s="118" t="s">
        <v>8894</v>
      </c>
      <c r="B9798" s="118" t="s">
        <v>31820</v>
      </c>
      <c r="C9798" s="118" t="b">
        <v>0</v>
      </c>
      <c r="D9798" s="118" t="e">
        <f t="shared" ca="1" si="1"/>
        <v>#NAME?</v>
      </c>
      <c r="E9798" s="118" t="s">
        <v>31811</v>
      </c>
      <c r="F9798" s="118" t="s">
        <v>31821</v>
      </c>
      <c r="G9798" s="118"/>
      <c r="H9798" s="118" t="s">
        <v>31814</v>
      </c>
      <c r="I9798" s="118" t="s">
        <v>15181</v>
      </c>
      <c r="J9798" s="118"/>
    </row>
    <row r="9799" spans="1:10" ht="12.75">
      <c r="A9799" s="118" t="s">
        <v>1069</v>
      </c>
      <c r="B9799" s="118" t="s">
        <v>7826</v>
      </c>
      <c r="C9799" s="118" t="b">
        <v>0</v>
      </c>
      <c r="D9799" s="118" t="e">
        <f t="shared" ca="1" si="1"/>
        <v>#NAME?</v>
      </c>
      <c r="E9799" s="118" t="s">
        <v>31811</v>
      </c>
      <c r="F9799" s="118" t="s">
        <v>31822</v>
      </c>
      <c r="G9799" s="118"/>
      <c r="H9799" s="118" t="s">
        <v>31814</v>
      </c>
      <c r="I9799" s="118" t="s">
        <v>7642</v>
      </c>
      <c r="J9799" s="118"/>
    </row>
    <row r="9800" spans="1:10" ht="12.75">
      <c r="A9800" s="118" t="s">
        <v>14391</v>
      </c>
      <c r="B9800" s="118" t="s">
        <v>10212</v>
      </c>
      <c r="C9800" s="118" t="b">
        <v>0</v>
      </c>
      <c r="D9800" s="118" t="e">
        <f t="shared" ca="1" si="1"/>
        <v>#NAME?</v>
      </c>
      <c r="E9800" s="118" t="s">
        <v>31811</v>
      </c>
      <c r="F9800" s="118" t="s">
        <v>31823</v>
      </c>
      <c r="G9800" s="118"/>
      <c r="H9800" s="118" t="s">
        <v>54</v>
      </c>
      <c r="I9800" s="118" t="s">
        <v>15181</v>
      </c>
      <c r="J9800" s="118"/>
    </row>
    <row r="9801" spans="1:10" ht="12.75">
      <c r="A9801" s="118" t="s">
        <v>31824</v>
      </c>
      <c r="B9801" s="118" t="s">
        <v>31825</v>
      </c>
      <c r="C9801" s="118" t="b">
        <v>0</v>
      </c>
      <c r="D9801" s="118" t="e">
        <f t="shared" ca="1" si="1"/>
        <v>#NAME?</v>
      </c>
      <c r="E9801" s="118" t="s">
        <v>31826</v>
      </c>
      <c r="F9801" s="118" t="s">
        <v>31827</v>
      </c>
      <c r="G9801" s="118"/>
      <c r="H9801" s="118" t="s">
        <v>4831</v>
      </c>
      <c r="I9801" s="118" t="s">
        <v>14945</v>
      </c>
      <c r="J9801" s="118"/>
    </row>
    <row r="9802" spans="1:10" ht="12.75">
      <c r="A9802" s="118" t="s">
        <v>13019</v>
      </c>
      <c r="B9802" s="118" t="s">
        <v>31828</v>
      </c>
      <c r="C9802" s="118" t="b">
        <v>0</v>
      </c>
      <c r="D9802" s="118" t="e">
        <f t="shared" ca="1" si="1"/>
        <v>#NAME?</v>
      </c>
      <c r="E9802" s="118" t="s">
        <v>31826</v>
      </c>
      <c r="F9802" s="118" t="s">
        <v>31829</v>
      </c>
      <c r="G9802" s="118"/>
      <c r="H9802" s="118" t="s">
        <v>5064</v>
      </c>
      <c r="I9802" s="118" t="s">
        <v>14945</v>
      </c>
      <c r="J9802" s="118"/>
    </row>
    <row r="9803" spans="1:10" ht="12.75">
      <c r="A9803" s="118" t="s">
        <v>910</v>
      </c>
      <c r="B9803" s="118" t="s">
        <v>31661</v>
      </c>
      <c r="C9803" s="118" t="b">
        <v>0</v>
      </c>
      <c r="D9803" s="118" t="e">
        <f t="shared" ca="1" si="1"/>
        <v>#NAME?</v>
      </c>
      <c r="E9803" s="118" t="s">
        <v>31830</v>
      </c>
      <c r="F9803" s="118" t="s">
        <v>31831</v>
      </c>
      <c r="G9803" s="118"/>
      <c r="H9803" s="118" t="s">
        <v>31832</v>
      </c>
      <c r="I9803" s="118" t="s">
        <v>31833</v>
      </c>
      <c r="J9803" s="118" t="s">
        <v>7622</v>
      </c>
    </row>
    <row r="9804" spans="1:10" ht="12.75">
      <c r="A9804" s="118" t="s">
        <v>31834</v>
      </c>
      <c r="B9804" s="118" t="s">
        <v>31835</v>
      </c>
      <c r="C9804" s="118" t="b">
        <v>0</v>
      </c>
      <c r="D9804" s="118" t="e">
        <f t="shared" ca="1" si="1"/>
        <v>#NAME?</v>
      </c>
      <c r="E9804" s="118" t="s">
        <v>31836</v>
      </c>
      <c r="F9804" s="118" t="s">
        <v>31837</v>
      </c>
      <c r="G9804" s="118"/>
      <c r="H9804" s="118" t="s">
        <v>5064</v>
      </c>
      <c r="I9804" s="118" t="s">
        <v>14768</v>
      </c>
      <c r="J9804" s="118" t="s">
        <v>14204</v>
      </c>
    </row>
    <row r="9805" spans="1:10" ht="12.75">
      <c r="A9805" s="118" t="s">
        <v>31838</v>
      </c>
      <c r="B9805" s="118" t="s">
        <v>12598</v>
      </c>
      <c r="C9805" s="118" t="b">
        <v>0</v>
      </c>
      <c r="D9805" s="118" t="e">
        <f t="shared" ca="1" si="1"/>
        <v>#NAME?</v>
      </c>
      <c r="E9805" s="118" t="s">
        <v>31839</v>
      </c>
      <c r="F9805" s="118" t="s">
        <v>31840</v>
      </c>
      <c r="G9805" s="118"/>
      <c r="H9805" s="118" t="s">
        <v>17332</v>
      </c>
      <c r="I9805" s="118" t="s">
        <v>8085</v>
      </c>
      <c r="J9805" s="118"/>
    </row>
    <row r="9806" spans="1:10" ht="12.75">
      <c r="A9806" s="118" t="s">
        <v>21716</v>
      </c>
      <c r="B9806" s="118" t="s">
        <v>31841</v>
      </c>
      <c r="C9806" s="118" t="b">
        <v>0</v>
      </c>
      <c r="D9806" s="118" t="e">
        <f t="shared" ca="1" si="1"/>
        <v>#NAME?</v>
      </c>
      <c r="E9806" s="118" t="s">
        <v>31842</v>
      </c>
      <c r="F9806" s="118" t="s">
        <v>31843</v>
      </c>
      <c r="G9806" s="118"/>
      <c r="H9806" s="118" t="s">
        <v>54</v>
      </c>
      <c r="I9806" s="118" t="s">
        <v>7820</v>
      </c>
      <c r="J9806" s="118" t="s">
        <v>7820</v>
      </c>
    </row>
    <row r="9807" spans="1:10" ht="12.75">
      <c r="A9807" s="118" t="s">
        <v>31844</v>
      </c>
      <c r="B9807" s="118" t="s">
        <v>13831</v>
      </c>
      <c r="C9807" s="118" t="b">
        <v>0</v>
      </c>
      <c r="D9807" s="118" t="e">
        <f t="shared" ca="1" si="1"/>
        <v>#NAME?</v>
      </c>
      <c r="E9807" s="118" t="s">
        <v>31842</v>
      </c>
      <c r="F9807" s="118" t="s">
        <v>31845</v>
      </c>
      <c r="G9807" s="118"/>
      <c r="H9807" s="118" t="s">
        <v>54</v>
      </c>
      <c r="I9807" s="118" t="s">
        <v>7820</v>
      </c>
      <c r="J9807" s="118" t="s">
        <v>7820</v>
      </c>
    </row>
    <row r="9808" spans="1:10" ht="12.75">
      <c r="A9808" s="118" t="s">
        <v>31846</v>
      </c>
      <c r="B9808" s="118" t="s">
        <v>31847</v>
      </c>
      <c r="C9808" s="118" t="b">
        <v>0</v>
      </c>
      <c r="D9808" s="118" t="e">
        <f t="shared" ca="1" si="1"/>
        <v>#NAME?</v>
      </c>
      <c r="E9808" s="118" t="s">
        <v>31848</v>
      </c>
      <c r="F9808" s="118" t="s">
        <v>31849</v>
      </c>
      <c r="G9808" s="118"/>
      <c r="H9808" s="118" t="s">
        <v>4305</v>
      </c>
      <c r="I9808" s="118" t="s">
        <v>13056</v>
      </c>
      <c r="J9808" s="118"/>
    </row>
    <row r="9809" spans="1:10" ht="12.75">
      <c r="A9809" s="118" t="s">
        <v>17088</v>
      </c>
      <c r="B9809" s="118" t="s">
        <v>31850</v>
      </c>
      <c r="C9809" s="118" t="b">
        <v>0</v>
      </c>
      <c r="D9809" s="118" t="e">
        <f t="shared" ca="1" si="1"/>
        <v>#NAME?</v>
      </c>
      <c r="E9809" s="118" t="s">
        <v>31851</v>
      </c>
      <c r="F9809" s="118" t="s">
        <v>31852</v>
      </c>
      <c r="G9809" s="118"/>
      <c r="H9809" s="118" t="s">
        <v>4276</v>
      </c>
      <c r="I9809" s="118" t="s">
        <v>7684</v>
      </c>
      <c r="J9809" s="118"/>
    </row>
    <row r="9810" spans="1:10" ht="12.75">
      <c r="A9810" s="118" t="s">
        <v>7845</v>
      </c>
      <c r="B9810" s="118" t="s">
        <v>31853</v>
      </c>
      <c r="C9810" s="118" t="b">
        <v>0</v>
      </c>
      <c r="D9810" s="118" t="e">
        <f t="shared" ca="1" si="1"/>
        <v>#NAME?</v>
      </c>
      <c r="E9810" s="118" t="s">
        <v>31854</v>
      </c>
      <c r="F9810" s="118" t="s">
        <v>31855</v>
      </c>
      <c r="G9810" s="118"/>
      <c r="H9810" s="118" t="s">
        <v>20943</v>
      </c>
      <c r="I9810" s="118" t="s">
        <v>8756</v>
      </c>
      <c r="J9810" s="118" t="s">
        <v>8756</v>
      </c>
    </row>
    <row r="9811" spans="1:10" ht="12.75">
      <c r="A9811" s="118" t="s">
        <v>1591</v>
      </c>
      <c r="B9811" s="118" t="s">
        <v>31856</v>
      </c>
      <c r="C9811" s="118" t="b">
        <v>0</v>
      </c>
      <c r="D9811" s="118" t="e">
        <f t="shared" ca="1" si="1"/>
        <v>#NAME?</v>
      </c>
      <c r="E9811" s="118" t="s">
        <v>31857</v>
      </c>
      <c r="F9811" s="118" t="s">
        <v>31858</v>
      </c>
      <c r="G9811" s="118"/>
      <c r="H9811" s="118" t="s">
        <v>4831</v>
      </c>
      <c r="I9811" s="118" t="s">
        <v>7777</v>
      </c>
      <c r="J9811" s="118" t="s">
        <v>7636</v>
      </c>
    </row>
    <row r="9812" spans="1:10" ht="12.75">
      <c r="A9812" s="118" t="s">
        <v>2226</v>
      </c>
      <c r="B9812" s="118" t="s">
        <v>31859</v>
      </c>
      <c r="C9812" s="118" t="b">
        <v>0</v>
      </c>
      <c r="D9812" s="118" t="e">
        <f t="shared" ca="1" si="1"/>
        <v>#NAME?</v>
      </c>
      <c r="E9812" s="118" t="s">
        <v>31857</v>
      </c>
      <c r="F9812" s="118" t="s">
        <v>31860</v>
      </c>
      <c r="G9812" s="118"/>
      <c r="H9812" s="118" t="s">
        <v>4485</v>
      </c>
      <c r="I9812" s="118" t="s">
        <v>7777</v>
      </c>
      <c r="J9812" s="118" t="s">
        <v>7636</v>
      </c>
    </row>
    <row r="9813" spans="1:10" ht="12.75">
      <c r="A9813" s="118" t="s">
        <v>2416</v>
      </c>
      <c r="B9813" s="118" t="s">
        <v>31861</v>
      </c>
      <c r="C9813" s="118" t="b">
        <v>0</v>
      </c>
      <c r="D9813" s="118" t="e">
        <f t="shared" ca="1" si="1"/>
        <v>#NAME?</v>
      </c>
      <c r="E9813" s="118" t="s">
        <v>31862</v>
      </c>
      <c r="F9813" s="118" t="s">
        <v>31863</v>
      </c>
      <c r="G9813" s="118"/>
      <c r="H9813" s="118" t="s">
        <v>4485</v>
      </c>
      <c r="I9813" s="118" t="s">
        <v>7590</v>
      </c>
      <c r="J9813" s="118" t="s">
        <v>7591</v>
      </c>
    </row>
    <row r="9814" spans="1:10" ht="12.75">
      <c r="A9814" s="118" t="s">
        <v>31864</v>
      </c>
      <c r="B9814" s="118" t="s">
        <v>31865</v>
      </c>
      <c r="C9814" s="118" t="b">
        <v>0</v>
      </c>
      <c r="D9814" s="118" t="e">
        <f t="shared" ca="1" si="1"/>
        <v>#NAME?</v>
      </c>
      <c r="E9814" s="118" t="s">
        <v>31862</v>
      </c>
      <c r="F9814" s="118" t="s">
        <v>31866</v>
      </c>
      <c r="G9814" s="118"/>
      <c r="H9814" s="118" t="s">
        <v>4276</v>
      </c>
      <c r="I9814" s="118" t="s">
        <v>7590</v>
      </c>
      <c r="J9814" s="118" t="s">
        <v>7591</v>
      </c>
    </row>
    <row r="9815" spans="1:10" ht="12.75">
      <c r="A9815" s="118" t="s">
        <v>902</v>
      </c>
      <c r="B9815" s="118" t="s">
        <v>21941</v>
      </c>
      <c r="C9815" s="118" t="b">
        <v>0</v>
      </c>
      <c r="D9815" s="118" t="e">
        <f t="shared" ca="1" si="1"/>
        <v>#NAME?</v>
      </c>
      <c r="E9815" s="118" t="s">
        <v>31862</v>
      </c>
      <c r="F9815" s="118" t="s">
        <v>31867</v>
      </c>
      <c r="G9815" s="118"/>
      <c r="H9815" s="118" t="s">
        <v>31868</v>
      </c>
      <c r="I9815" s="118" t="s">
        <v>7590</v>
      </c>
      <c r="J9815" s="118" t="s">
        <v>7591</v>
      </c>
    </row>
    <row r="9816" spans="1:10" ht="12.75">
      <c r="A9816" s="118" t="s">
        <v>10990</v>
      </c>
      <c r="B9816" s="118" t="s">
        <v>31869</v>
      </c>
      <c r="C9816" s="118" t="b">
        <v>0</v>
      </c>
      <c r="D9816" s="118" t="e">
        <f t="shared" ca="1" si="1"/>
        <v>#NAME?</v>
      </c>
      <c r="E9816" s="118" t="s">
        <v>31862</v>
      </c>
      <c r="F9816" s="118" t="s">
        <v>31870</v>
      </c>
      <c r="G9816" s="118"/>
      <c r="H9816" s="118" t="s">
        <v>16023</v>
      </c>
      <c r="I9816" s="118" t="s">
        <v>7590</v>
      </c>
      <c r="J9816" s="118" t="s">
        <v>7591</v>
      </c>
    </row>
    <row r="9817" spans="1:10" ht="12.75">
      <c r="A9817" s="118" t="s">
        <v>836</v>
      </c>
      <c r="B9817" s="118" t="s">
        <v>31871</v>
      </c>
      <c r="C9817" s="118" t="b">
        <v>0</v>
      </c>
      <c r="D9817" s="118" t="e">
        <f t="shared" ca="1" si="1"/>
        <v>#NAME?</v>
      </c>
      <c r="E9817" s="118" t="s">
        <v>31862</v>
      </c>
      <c r="F9817" s="118" t="s">
        <v>31872</v>
      </c>
      <c r="G9817" s="118"/>
      <c r="H9817" s="118" t="s">
        <v>10255</v>
      </c>
      <c r="I9817" s="118" t="s">
        <v>7590</v>
      </c>
      <c r="J9817" s="118" t="s">
        <v>7591</v>
      </c>
    </row>
    <row r="9818" spans="1:10" ht="12.75">
      <c r="A9818" s="118" t="s">
        <v>882</v>
      </c>
      <c r="B9818" s="118" t="s">
        <v>31873</v>
      </c>
      <c r="C9818" s="118" t="b">
        <v>0</v>
      </c>
      <c r="D9818" s="118" t="e">
        <f t="shared" ca="1" si="1"/>
        <v>#NAME?</v>
      </c>
      <c r="E9818" s="118" t="s">
        <v>31862</v>
      </c>
      <c r="F9818" s="118" t="s">
        <v>31874</v>
      </c>
      <c r="G9818" s="118"/>
      <c r="H9818" s="118" t="s">
        <v>4276</v>
      </c>
      <c r="I9818" s="118" t="s">
        <v>7590</v>
      </c>
      <c r="J9818" s="118" t="s">
        <v>7591</v>
      </c>
    </row>
    <row r="9819" spans="1:10" ht="12.75">
      <c r="A9819" s="118" t="s">
        <v>31875</v>
      </c>
      <c r="B9819" s="118" t="s">
        <v>31876</v>
      </c>
      <c r="C9819" s="118" t="b">
        <v>0</v>
      </c>
      <c r="D9819" s="118" t="e">
        <f t="shared" ca="1" si="1"/>
        <v>#NAME?</v>
      </c>
      <c r="E9819" s="118" t="s">
        <v>31862</v>
      </c>
      <c r="F9819" s="118" t="s">
        <v>31877</v>
      </c>
      <c r="G9819" s="118"/>
      <c r="H9819" s="118" t="s">
        <v>23270</v>
      </c>
      <c r="I9819" s="118" t="s">
        <v>7590</v>
      </c>
      <c r="J9819" s="118" t="s">
        <v>7591</v>
      </c>
    </row>
    <row r="9820" spans="1:10" ht="12.75">
      <c r="A9820" s="118" t="s">
        <v>8894</v>
      </c>
      <c r="B9820" s="118" t="s">
        <v>31878</v>
      </c>
      <c r="C9820" s="118" t="b">
        <v>0</v>
      </c>
      <c r="D9820" s="118" t="e">
        <f t="shared" ca="1" si="1"/>
        <v>#NAME?</v>
      </c>
      <c r="E9820" s="118" t="s">
        <v>31862</v>
      </c>
      <c r="F9820" s="118" t="s">
        <v>31879</v>
      </c>
      <c r="G9820" s="118"/>
      <c r="H9820" s="118" t="s">
        <v>10255</v>
      </c>
      <c r="I9820" s="118" t="s">
        <v>7590</v>
      </c>
      <c r="J9820" s="118" t="s">
        <v>7591</v>
      </c>
    </row>
    <row r="9821" spans="1:10" ht="12.75">
      <c r="A9821" s="118" t="s">
        <v>1213</v>
      </c>
      <c r="B9821" s="118" t="s">
        <v>20717</v>
      </c>
      <c r="C9821" s="118" t="b">
        <v>0</v>
      </c>
      <c r="D9821" s="118" t="e">
        <f t="shared" ca="1" si="1"/>
        <v>#NAME?</v>
      </c>
      <c r="E9821" s="118" t="s">
        <v>31862</v>
      </c>
      <c r="F9821" s="118" t="s">
        <v>31880</v>
      </c>
      <c r="G9821" s="118"/>
      <c r="H9821" s="118" t="s">
        <v>31881</v>
      </c>
      <c r="I9821" s="118" t="s">
        <v>7590</v>
      </c>
      <c r="J9821" s="118" t="s">
        <v>7591</v>
      </c>
    </row>
    <row r="9822" spans="1:10" ht="12.75">
      <c r="A9822" s="118" t="s">
        <v>12340</v>
      </c>
      <c r="B9822" s="118" t="s">
        <v>31882</v>
      </c>
      <c r="C9822" s="118" t="b">
        <v>0</v>
      </c>
      <c r="D9822" s="118" t="e">
        <f t="shared" ca="1" si="1"/>
        <v>#NAME?</v>
      </c>
      <c r="E9822" s="118" t="s">
        <v>31862</v>
      </c>
      <c r="F9822" s="118" t="s">
        <v>31883</v>
      </c>
      <c r="G9822" s="118"/>
      <c r="H9822" s="118" t="s">
        <v>10255</v>
      </c>
      <c r="I9822" s="118" t="s">
        <v>7590</v>
      </c>
      <c r="J9822" s="118" t="s">
        <v>7591</v>
      </c>
    </row>
    <row r="9823" spans="1:10" ht="12.75">
      <c r="A9823" s="118" t="s">
        <v>31884</v>
      </c>
      <c r="B9823" s="118" t="s">
        <v>12178</v>
      </c>
      <c r="C9823" s="118" t="b">
        <v>0</v>
      </c>
      <c r="D9823" s="118" t="e">
        <f t="shared" ca="1" si="1"/>
        <v>#NAME?</v>
      </c>
      <c r="E9823" s="118" t="s">
        <v>31862</v>
      </c>
      <c r="F9823" s="118" t="s">
        <v>31885</v>
      </c>
      <c r="G9823" s="118"/>
      <c r="H9823" s="118" t="s">
        <v>10534</v>
      </c>
      <c r="I9823" s="118" t="s">
        <v>7820</v>
      </c>
      <c r="J9823" s="118" t="s">
        <v>7820</v>
      </c>
    </row>
    <row r="9824" spans="1:10" ht="12.75">
      <c r="A9824" s="118" t="s">
        <v>1069</v>
      </c>
      <c r="B9824" s="118" t="s">
        <v>31886</v>
      </c>
      <c r="C9824" s="118" t="b">
        <v>0</v>
      </c>
      <c r="D9824" s="118" t="e">
        <f t="shared" ca="1" si="1"/>
        <v>#NAME?</v>
      </c>
      <c r="E9824" s="118" t="s">
        <v>31862</v>
      </c>
      <c r="F9824" s="118" t="s">
        <v>31887</v>
      </c>
      <c r="G9824" s="118"/>
      <c r="H9824" s="118" t="s">
        <v>4276</v>
      </c>
      <c r="I9824" s="118" t="s">
        <v>7590</v>
      </c>
      <c r="J9824" s="118" t="s">
        <v>7591</v>
      </c>
    </row>
    <row r="9825" spans="1:10" ht="12.75">
      <c r="A9825" s="118" t="s">
        <v>1266</v>
      </c>
      <c r="B9825" s="118" t="s">
        <v>25789</v>
      </c>
      <c r="C9825" s="118" t="b">
        <v>0</v>
      </c>
      <c r="D9825" s="118" t="e">
        <f t="shared" ca="1" si="1"/>
        <v>#NAME?</v>
      </c>
      <c r="E9825" s="118" t="s">
        <v>31888</v>
      </c>
      <c r="F9825" s="118" t="s">
        <v>31889</v>
      </c>
      <c r="G9825" s="118"/>
      <c r="H9825" s="118" t="s">
        <v>54</v>
      </c>
      <c r="I9825" s="118"/>
      <c r="J9825" s="118"/>
    </row>
    <row r="9826" spans="1:10" ht="12.75">
      <c r="A9826" s="118" t="s">
        <v>15879</v>
      </c>
      <c r="B9826" s="118" t="s">
        <v>31890</v>
      </c>
      <c r="C9826" s="118" t="b">
        <v>0</v>
      </c>
      <c r="D9826" s="118" t="e">
        <f t="shared" ca="1" si="1"/>
        <v>#NAME?</v>
      </c>
      <c r="E9826" s="118" t="s">
        <v>31888</v>
      </c>
      <c r="F9826" s="118" t="s">
        <v>31891</v>
      </c>
      <c r="G9826" s="118"/>
      <c r="H9826" s="118" t="s">
        <v>54</v>
      </c>
      <c r="I9826" s="118" t="s">
        <v>7684</v>
      </c>
      <c r="J9826" s="118"/>
    </row>
    <row r="9827" spans="1:10" ht="12.75">
      <c r="A9827" s="118" t="s">
        <v>1704</v>
      </c>
      <c r="B9827" s="118" t="s">
        <v>31892</v>
      </c>
      <c r="C9827" s="118" t="b">
        <v>0</v>
      </c>
      <c r="D9827" s="118" t="e">
        <f t="shared" ca="1" si="1"/>
        <v>#NAME?</v>
      </c>
      <c r="E9827" s="118" t="s">
        <v>31888</v>
      </c>
      <c r="F9827" s="118" t="s">
        <v>31893</v>
      </c>
      <c r="G9827" s="118"/>
      <c r="H9827" s="118" t="s">
        <v>54</v>
      </c>
      <c r="I9827" s="118" t="s">
        <v>8136</v>
      </c>
      <c r="J9827" s="118" t="s">
        <v>7622</v>
      </c>
    </row>
    <row r="9828" spans="1:10" ht="12.75">
      <c r="A9828" s="118" t="s">
        <v>12192</v>
      </c>
      <c r="B9828" s="118" t="s">
        <v>31894</v>
      </c>
      <c r="C9828" s="118" t="b">
        <v>0</v>
      </c>
      <c r="D9828" s="118" t="e">
        <f t="shared" ca="1" si="1"/>
        <v>#NAME?</v>
      </c>
      <c r="E9828" s="118" t="s">
        <v>31888</v>
      </c>
      <c r="F9828" s="118" t="s">
        <v>31895</v>
      </c>
      <c r="G9828" s="118"/>
      <c r="H9828" s="118" t="s">
        <v>54</v>
      </c>
      <c r="I9828" s="118" t="s">
        <v>8112</v>
      </c>
      <c r="J9828" s="118"/>
    </row>
    <row r="9829" spans="1:10" ht="12.75">
      <c r="A9829" s="118" t="s">
        <v>8889</v>
      </c>
      <c r="B9829" s="118" t="s">
        <v>31896</v>
      </c>
      <c r="C9829" s="118" t="b">
        <v>0</v>
      </c>
      <c r="D9829" s="118" t="e">
        <f t="shared" ca="1" si="1"/>
        <v>#NAME?</v>
      </c>
      <c r="E9829" s="118" t="s">
        <v>31888</v>
      </c>
      <c r="F9829" s="118" t="s">
        <v>31897</v>
      </c>
      <c r="G9829" s="118"/>
      <c r="H9829" s="118" t="s">
        <v>54</v>
      </c>
      <c r="I9829" s="118" t="s">
        <v>7642</v>
      </c>
      <c r="J9829" s="118"/>
    </row>
    <row r="9830" spans="1:10" ht="12.75">
      <c r="A9830" s="118" t="s">
        <v>14370</v>
      </c>
      <c r="B9830" s="118" t="s">
        <v>18524</v>
      </c>
      <c r="C9830" s="118" t="b">
        <v>0</v>
      </c>
      <c r="D9830" s="118" t="e">
        <f t="shared" ca="1" si="1"/>
        <v>#NAME?</v>
      </c>
      <c r="E9830" s="118" t="s">
        <v>31888</v>
      </c>
      <c r="F9830" s="118" t="s">
        <v>31898</v>
      </c>
      <c r="G9830" s="118"/>
      <c r="H9830" s="118" t="s">
        <v>54</v>
      </c>
      <c r="I9830" s="118" t="s">
        <v>7642</v>
      </c>
      <c r="J9830" s="118"/>
    </row>
    <row r="9831" spans="1:10" ht="12.75">
      <c r="A9831" s="118" t="s">
        <v>9151</v>
      </c>
      <c r="B9831" s="118" t="s">
        <v>31899</v>
      </c>
      <c r="C9831" s="118" t="b">
        <v>0</v>
      </c>
      <c r="D9831" s="118" t="e">
        <f t="shared" ca="1" si="1"/>
        <v>#NAME?</v>
      </c>
      <c r="E9831" s="118" t="s">
        <v>31888</v>
      </c>
      <c r="F9831" s="118" t="s">
        <v>31900</v>
      </c>
      <c r="G9831" s="118"/>
      <c r="H9831" s="118" t="s">
        <v>54</v>
      </c>
      <c r="I9831" s="118" t="s">
        <v>7642</v>
      </c>
      <c r="J9831" s="118"/>
    </row>
    <row r="9832" spans="1:10" ht="12.75">
      <c r="A9832" s="118" t="s">
        <v>1754</v>
      </c>
      <c r="B9832" s="118" t="s">
        <v>31901</v>
      </c>
      <c r="C9832" s="118" t="b">
        <v>0</v>
      </c>
      <c r="D9832" s="118" t="e">
        <f t="shared" ca="1" si="1"/>
        <v>#NAME?</v>
      </c>
      <c r="E9832" s="118" t="s">
        <v>31888</v>
      </c>
      <c r="F9832" s="118" t="s">
        <v>31902</v>
      </c>
      <c r="G9832" s="118"/>
      <c r="H9832" s="118" t="s">
        <v>54</v>
      </c>
      <c r="I9832" s="118" t="s">
        <v>7737</v>
      </c>
      <c r="J9832" s="118"/>
    </row>
    <row r="9833" spans="1:10" ht="12.75">
      <c r="A9833" s="118" t="s">
        <v>10352</v>
      </c>
      <c r="B9833" s="118" t="s">
        <v>31903</v>
      </c>
      <c r="C9833" s="118" t="b">
        <v>0</v>
      </c>
      <c r="D9833" s="118" t="e">
        <f t="shared" ca="1" si="1"/>
        <v>#NAME?</v>
      </c>
      <c r="E9833" s="118" t="s">
        <v>31888</v>
      </c>
      <c r="F9833" s="118" t="s">
        <v>31904</v>
      </c>
      <c r="G9833" s="118"/>
      <c r="H9833" s="118" t="s">
        <v>54</v>
      </c>
      <c r="I9833" s="118" t="s">
        <v>8112</v>
      </c>
      <c r="J9833" s="118"/>
    </row>
    <row r="9834" spans="1:10" ht="12.75">
      <c r="A9834" s="118" t="s">
        <v>1828</v>
      </c>
      <c r="B9834" s="118" t="s">
        <v>12871</v>
      </c>
      <c r="C9834" s="118" t="b">
        <v>0</v>
      </c>
      <c r="D9834" s="118" t="e">
        <f t="shared" ca="1" si="1"/>
        <v>#NAME?</v>
      </c>
      <c r="E9834" s="118" t="s">
        <v>31888</v>
      </c>
      <c r="F9834" s="118" t="s">
        <v>31905</v>
      </c>
      <c r="G9834" s="118"/>
      <c r="H9834" s="118" t="s">
        <v>54</v>
      </c>
      <c r="I9834" s="118"/>
      <c r="J9834" s="118"/>
    </row>
    <row r="9835" spans="1:10" ht="12.75">
      <c r="A9835" s="118" t="s">
        <v>8941</v>
      </c>
      <c r="B9835" s="118" t="s">
        <v>31906</v>
      </c>
      <c r="C9835" s="118" t="b">
        <v>0</v>
      </c>
      <c r="D9835" s="118" t="e">
        <f t="shared" ca="1" si="1"/>
        <v>#NAME?</v>
      </c>
      <c r="E9835" s="118" t="s">
        <v>31888</v>
      </c>
      <c r="F9835" s="118" t="s">
        <v>31907</v>
      </c>
      <c r="G9835" s="118"/>
      <c r="H9835" s="118" t="s">
        <v>54</v>
      </c>
      <c r="I9835" s="127" t="s">
        <v>7850</v>
      </c>
      <c r="J9835" s="118"/>
    </row>
    <row r="9836" spans="1:10" ht="12.75">
      <c r="A9836" s="118" t="s">
        <v>836</v>
      </c>
      <c r="B9836" s="118" t="s">
        <v>12482</v>
      </c>
      <c r="C9836" s="118" t="b">
        <v>0</v>
      </c>
      <c r="D9836" s="118" t="e">
        <f t="shared" ca="1" si="1"/>
        <v>#NAME?</v>
      </c>
      <c r="E9836" s="118" t="s">
        <v>31888</v>
      </c>
      <c r="F9836" s="118" t="s">
        <v>31908</v>
      </c>
      <c r="G9836" s="118"/>
      <c r="H9836" s="118" t="s">
        <v>54</v>
      </c>
      <c r="I9836" s="118" t="s">
        <v>7642</v>
      </c>
      <c r="J9836" s="118"/>
    </row>
    <row r="9837" spans="1:10" ht="12.75">
      <c r="A9837" s="118" t="s">
        <v>1591</v>
      </c>
      <c r="B9837" s="118" t="s">
        <v>31909</v>
      </c>
      <c r="C9837" s="118" t="b">
        <v>0</v>
      </c>
      <c r="D9837" s="118" t="e">
        <f t="shared" ca="1" si="1"/>
        <v>#NAME?</v>
      </c>
      <c r="E9837" s="118" t="s">
        <v>31888</v>
      </c>
      <c r="F9837" s="118" t="s">
        <v>31910</v>
      </c>
      <c r="G9837" s="118"/>
      <c r="H9837" s="118" t="s">
        <v>54</v>
      </c>
      <c r="I9837" s="118" t="s">
        <v>7820</v>
      </c>
      <c r="J9837" s="118" t="s">
        <v>7820</v>
      </c>
    </row>
    <row r="9838" spans="1:10" ht="12.75">
      <c r="A9838" s="118" t="s">
        <v>14037</v>
      </c>
      <c r="B9838" s="118" t="s">
        <v>31911</v>
      </c>
      <c r="C9838" s="118" t="b">
        <v>0</v>
      </c>
      <c r="D9838" s="118" t="e">
        <f t="shared" ca="1" si="1"/>
        <v>#NAME?</v>
      </c>
      <c r="E9838" s="118" t="s">
        <v>31888</v>
      </c>
      <c r="F9838" s="118" t="s">
        <v>31912</v>
      </c>
      <c r="G9838" s="118"/>
      <c r="H9838" s="118" t="s">
        <v>10683</v>
      </c>
      <c r="I9838" s="118" t="s">
        <v>7642</v>
      </c>
      <c r="J9838" s="118"/>
    </row>
    <row r="9839" spans="1:10" ht="12.75">
      <c r="A9839" s="118" t="s">
        <v>1124</v>
      </c>
      <c r="B9839" s="118" t="s">
        <v>31913</v>
      </c>
      <c r="C9839" s="118" t="b">
        <v>0</v>
      </c>
      <c r="D9839" s="118" t="e">
        <f t="shared" ca="1" si="1"/>
        <v>#NAME?</v>
      </c>
      <c r="E9839" s="118" t="s">
        <v>31888</v>
      </c>
      <c r="F9839" s="118" t="s">
        <v>31914</v>
      </c>
      <c r="G9839" s="118"/>
      <c r="H9839" s="118" t="s">
        <v>54</v>
      </c>
      <c r="I9839" s="127" t="s">
        <v>7850</v>
      </c>
      <c r="J9839" s="118"/>
    </row>
    <row r="9840" spans="1:10" ht="12.75">
      <c r="A9840" s="118" t="s">
        <v>21206</v>
      </c>
      <c r="B9840" s="118" t="s">
        <v>24720</v>
      </c>
      <c r="C9840" s="118" t="b">
        <v>0</v>
      </c>
      <c r="D9840" s="118" t="e">
        <f t="shared" ca="1" si="1"/>
        <v>#NAME?</v>
      </c>
      <c r="E9840" s="118" t="s">
        <v>31888</v>
      </c>
      <c r="F9840" s="118" t="s">
        <v>31915</v>
      </c>
      <c r="G9840" s="118"/>
      <c r="H9840" s="118" t="s">
        <v>54</v>
      </c>
      <c r="I9840" s="118" t="s">
        <v>7737</v>
      </c>
      <c r="J9840" s="118"/>
    </row>
    <row r="9841" spans="1:10" ht="12.75">
      <c r="A9841" s="118" t="s">
        <v>9628</v>
      </c>
      <c r="B9841" s="118" t="s">
        <v>31916</v>
      </c>
      <c r="C9841" s="118" t="b">
        <v>0</v>
      </c>
      <c r="D9841" s="118" t="e">
        <f t="shared" ca="1" si="1"/>
        <v>#NAME?</v>
      </c>
      <c r="E9841" s="118" t="s">
        <v>31888</v>
      </c>
      <c r="F9841" s="118" t="s">
        <v>31917</v>
      </c>
      <c r="G9841" s="118"/>
      <c r="H9841" s="118" t="s">
        <v>54</v>
      </c>
      <c r="I9841" s="118" t="s">
        <v>7737</v>
      </c>
      <c r="J9841" s="118"/>
    </row>
    <row r="9842" spans="1:10" ht="12.75">
      <c r="A9842" s="118" t="s">
        <v>2290</v>
      </c>
      <c r="B9842" s="118" t="s">
        <v>31918</v>
      </c>
      <c r="C9842" s="118" t="b">
        <v>0</v>
      </c>
      <c r="D9842" s="118" t="e">
        <f t="shared" ca="1" si="1"/>
        <v>#NAME?</v>
      </c>
      <c r="E9842" s="118" t="s">
        <v>31888</v>
      </c>
      <c r="F9842" s="118" t="s">
        <v>31919</v>
      </c>
      <c r="G9842" s="118"/>
      <c r="H9842" s="118" t="s">
        <v>54</v>
      </c>
      <c r="I9842" s="118" t="s">
        <v>7642</v>
      </c>
      <c r="J9842" s="118"/>
    </row>
    <row r="9843" spans="1:10" ht="12.75">
      <c r="A9843" s="118" t="s">
        <v>2290</v>
      </c>
      <c r="B9843" s="118" t="s">
        <v>31920</v>
      </c>
      <c r="C9843" s="118" t="b">
        <v>0</v>
      </c>
      <c r="D9843" s="118" t="e">
        <f t="shared" ca="1" si="1"/>
        <v>#NAME?</v>
      </c>
      <c r="E9843" s="118" t="s">
        <v>31888</v>
      </c>
      <c r="F9843" s="118" t="s">
        <v>31921</v>
      </c>
      <c r="G9843" s="118"/>
      <c r="H9843" s="118" t="s">
        <v>54</v>
      </c>
      <c r="I9843" s="118" t="s">
        <v>7642</v>
      </c>
      <c r="J9843" s="118"/>
    </row>
    <row r="9844" spans="1:10" ht="12.75">
      <c r="A9844" s="118" t="s">
        <v>2013</v>
      </c>
      <c r="B9844" s="118" t="s">
        <v>13900</v>
      </c>
      <c r="C9844" s="118" t="b">
        <v>0</v>
      </c>
      <c r="D9844" s="118" t="e">
        <f t="shared" ca="1" si="1"/>
        <v>#NAME?</v>
      </c>
      <c r="E9844" s="118" t="s">
        <v>31888</v>
      </c>
      <c r="F9844" s="118" t="s">
        <v>31922</v>
      </c>
      <c r="G9844" s="118"/>
      <c r="H9844" s="118" t="s">
        <v>54</v>
      </c>
      <c r="I9844" s="118" t="s">
        <v>8136</v>
      </c>
      <c r="J9844" s="118" t="s">
        <v>7622</v>
      </c>
    </row>
    <row r="9845" spans="1:10" ht="12.75">
      <c r="A9845" s="118" t="s">
        <v>2013</v>
      </c>
      <c r="B9845" s="118" t="s">
        <v>1680</v>
      </c>
      <c r="C9845" s="118" t="b">
        <v>0</v>
      </c>
      <c r="D9845" s="118" t="e">
        <f t="shared" ca="1" si="1"/>
        <v>#NAME?</v>
      </c>
      <c r="E9845" s="118" t="s">
        <v>31888</v>
      </c>
      <c r="F9845" s="118" t="s">
        <v>31923</v>
      </c>
      <c r="G9845" s="118"/>
      <c r="H9845" s="118" t="s">
        <v>54</v>
      </c>
      <c r="I9845" s="118" t="s">
        <v>7820</v>
      </c>
      <c r="J9845" s="118" t="s">
        <v>7820</v>
      </c>
    </row>
    <row r="9846" spans="1:10" ht="12.75">
      <c r="A9846" s="118" t="s">
        <v>7741</v>
      </c>
      <c r="B9846" s="118" t="s">
        <v>31924</v>
      </c>
      <c r="C9846" s="118" t="b">
        <v>0</v>
      </c>
      <c r="D9846" s="118" t="e">
        <f t="shared" ca="1" si="1"/>
        <v>#NAME?</v>
      </c>
      <c r="E9846" s="118" t="s">
        <v>31888</v>
      </c>
      <c r="F9846" s="118" t="s">
        <v>31925</v>
      </c>
      <c r="G9846" s="118"/>
      <c r="H9846" s="118" t="s">
        <v>54</v>
      </c>
      <c r="I9846" s="118" t="s">
        <v>7737</v>
      </c>
      <c r="J9846" s="118"/>
    </row>
    <row r="9847" spans="1:10" ht="12.75">
      <c r="A9847" s="118" t="s">
        <v>9018</v>
      </c>
      <c r="B9847" s="118" t="s">
        <v>31926</v>
      </c>
      <c r="C9847" s="118" t="b">
        <v>0</v>
      </c>
      <c r="D9847" s="118" t="e">
        <f t="shared" ca="1" si="1"/>
        <v>#NAME?</v>
      </c>
      <c r="E9847" s="118" t="s">
        <v>31888</v>
      </c>
      <c r="F9847" s="118" t="s">
        <v>31927</v>
      </c>
      <c r="G9847" s="118"/>
      <c r="H9847" s="118" t="s">
        <v>54</v>
      </c>
      <c r="I9847" s="118"/>
      <c r="J9847" s="118"/>
    </row>
    <row r="9848" spans="1:10" ht="12.75">
      <c r="A9848" s="118" t="s">
        <v>1769</v>
      </c>
      <c r="B9848" s="118" t="s">
        <v>24367</v>
      </c>
      <c r="C9848" s="118" t="b">
        <v>0</v>
      </c>
      <c r="D9848" s="118" t="e">
        <f t="shared" ca="1" si="1"/>
        <v>#NAME?</v>
      </c>
      <c r="E9848" s="118" t="s">
        <v>31888</v>
      </c>
      <c r="F9848" s="118" t="s">
        <v>31928</v>
      </c>
      <c r="G9848" s="118"/>
      <c r="H9848" s="118" t="s">
        <v>10683</v>
      </c>
      <c r="I9848" s="118" t="s">
        <v>7820</v>
      </c>
      <c r="J9848" s="118" t="s">
        <v>7820</v>
      </c>
    </row>
    <row r="9849" spans="1:10" ht="12.75">
      <c r="A9849" s="118" t="s">
        <v>15719</v>
      </c>
      <c r="B9849" s="118" t="s">
        <v>31929</v>
      </c>
      <c r="C9849" s="118" t="b">
        <v>0</v>
      </c>
      <c r="D9849" s="118" t="e">
        <f t="shared" ca="1" si="1"/>
        <v>#NAME?</v>
      </c>
      <c r="E9849" s="118" t="s">
        <v>31888</v>
      </c>
      <c r="F9849" s="118" t="s">
        <v>31930</v>
      </c>
      <c r="G9849" s="118"/>
      <c r="H9849" s="118" t="s">
        <v>54</v>
      </c>
      <c r="I9849" s="127" t="s">
        <v>7850</v>
      </c>
      <c r="J9849" s="118"/>
    </row>
    <row r="9850" spans="1:10" ht="12.75">
      <c r="A9850" s="118" t="s">
        <v>9067</v>
      </c>
      <c r="B9850" s="118" t="s">
        <v>31931</v>
      </c>
      <c r="C9850" s="118" t="b">
        <v>0</v>
      </c>
      <c r="D9850" s="118" t="e">
        <f t="shared" ca="1" si="1"/>
        <v>#NAME?</v>
      </c>
      <c r="E9850" s="118" t="s">
        <v>31888</v>
      </c>
      <c r="F9850" s="118" t="s">
        <v>31932</v>
      </c>
      <c r="G9850" s="118"/>
      <c r="H9850" s="118" t="s">
        <v>54</v>
      </c>
      <c r="I9850" s="127" t="s">
        <v>7850</v>
      </c>
      <c r="J9850" s="118"/>
    </row>
    <row r="9851" spans="1:10" ht="12.75">
      <c r="A9851" s="118" t="s">
        <v>31933</v>
      </c>
      <c r="B9851" s="118" t="s">
        <v>31934</v>
      </c>
      <c r="C9851" s="118" t="b">
        <v>0</v>
      </c>
      <c r="D9851" s="118" t="e">
        <f t="shared" ca="1" si="1"/>
        <v>#NAME?</v>
      </c>
      <c r="E9851" s="118" t="s">
        <v>31888</v>
      </c>
      <c r="F9851" s="118" t="s">
        <v>31935</v>
      </c>
      <c r="G9851" s="118"/>
      <c r="H9851" s="118" t="s">
        <v>54</v>
      </c>
      <c r="I9851" s="118" t="s">
        <v>7642</v>
      </c>
      <c r="J9851" s="118"/>
    </row>
    <row r="9852" spans="1:10" ht="12.75">
      <c r="A9852" s="118" t="s">
        <v>830</v>
      </c>
      <c r="B9852" s="118" t="s">
        <v>20431</v>
      </c>
      <c r="C9852" s="118" t="b">
        <v>0</v>
      </c>
      <c r="D9852" s="118" t="e">
        <f t="shared" ca="1" si="1"/>
        <v>#NAME?</v>
      </c>
      <c r="E9852" s="118" t="s">
        <v>31936</v>
      </c>
      <c r="F9852" s="118" t="s">
        <v>31937</v>
      </c>
      <c r="G9852" s="118"/>
      <c r="H9852" s="118" t="s">
        <v>4276</v>
      </c>
      <c r="I9852" s="118" t="s">
        <v>8726</v>
      </c>
      <c r="J9852" s="127" t="s">
        <v>8740</v>
      </c>
    </row>
    <row r="9853" spans="1:10" ht="12.75">
      <c r="A9853" s="118" t="s">
        <v>25807</v>
      </c>
      <c r="B9853" s="118" t="s">
        <v>31938</v>
      </c>
      <c r="C9853" s="118" t="b">
        <v>0</v>
      </c>
      <c r="D9853" s="118" t="e">
        <f t="shared" ca="1" si="1"/>
        <v>#NAME?</v>
      </c>
      <c r="E9853" s="118" t="s">
        <v>31936</v>
      </c>
      <c r="F9853" s="118" t="s">
        <v>31939</v>
      </c>
      <c r="G9853" s="118"/>
      <c r="H9853" s="118" t="s">
        <v>4276</v>
      </c>
      <c r="I9853" s="118" t="s">
        <v>8726</v>
      </c>
      <c r="J9853" s="127" t="s">
        <v>8740</v>
      </c>
    </row>
    <row r="9854" spans="1:10" ht="12.75">
      <c r="A9854" s="118" t="s">
        <v>23864</v>
      </c>
      <c r="B9854" s="118" t="s">
        <v>22972</v>
      </c>
      <c r="C9854" s="118" t="b">
        <v>0</v>
      </c>
      <c r="D9854" s="118" t="e">
        <f t="shared" ca="1" si="1"/>
        <v>#NAME?</v>
      </c>
      <c r="E9854" s="118" t="s">
        <v>31940</v>
      </c>
      <c r="F9854" s="118" t="s">
        <v>31941</v>
      </c>
      <c r="G9854" s="118"/>
      <c r="H9854" s="118" t="s">
        <v>4551</v>
      </c>
      <c r="I9854" s="118" t="s">
        <v>8701</v>
      </c>
      <c r="J9854" s="118" t="s">
        <v>8702</v>
      </c>
    </row>
    <row r="9855" spans="1:10" ht="12.75">
      <c r="A9855" s="118" t="s">
        <v>10606</v>
      </c>
      <c r="B9855" s="118" t="s">
        <v>22972</v>
      </c>
      <c r="C9855" s="118" t="b">
        <v>0</v>
      </c>
      <c r="D9855" s="118" t="e">
        <f t="shared" ca="1" si="1"/>
        <v>#NAME?</v>
      </c>
      <c r="E9855" s="118" t="s">
        <v>31940</v>
      </c>
      <c r="F9855" s="118" t="s">
        <v>31942</v>
      </c>
      <c r="G9855" s="118"/>
      <c r="H9855" s="118" t="s">
        <v>4278</v>
      </c>
      <c r="I9855" s="118" t="s">
        <v>8701</v>
      </c>
      <c r="J9855" s="118" t="s">
        <v>8702</v>
      </c>
    </row>
    <row r="9856" spans="1:10" ht="12.75">
      <c r="A9856" s="118" t="s">
        <v>1817</v>
      </c>
      <c r="B9856" s="118" t="s">
        <v>31943</v>
      </c>
      <c r="C9856" s="118" t="b">
        <v>0</v>
      </c>
      <c r="D9856" s="118" t="e">
        <f t="shared" ca="1" si="1"/>
        <v>#NAME?</v>
      </c>
      <c r="E9856" s="118" t="s">
        <v>31944</v>
      </c>
      <c r="F9856" s="118" t="s">
        <v>31945</v>
      </c>
      <c r="G9856" s="118"/>
      <c r="H9856" s="118" t="s">
        <v>5677</v>
      </c>
      <c r="I9856" s="118" t="s">
        <v>8925</v>
      </c>
      <c r="J9856" s="118"/>
    </row>
    <row r="9857" spans="1:10" ht="12.75">
      <c r="A9857" s="118" t="s">
        <v>31946</v>
      </c>
      <c r="B9857" s="118" t="s">
        <v>31947</v>
      </c>
      <c r="C9857" s="118" t="b">
        <v>0</v>
      </c>
      <c r="D9857" s="118" t="e">
        <f t="shared" ca="1" si="1"/>
        <v>#NAME?</v>
      </c>
      <c r="E9857" s="118" t="s">
        <v>31944</v>
      </c>
      <c r="F9857" s="118" t="s">
        <v>31948</v>
      </c>
      <c r="G9857" s="118"/>
      <c r="H9857" s="118" t="s">
        <v>5677</v>
      </c>
      <c r="I9857" s="118" t="s">
        <v>8925</v>
      </c>
      <c r="J9857" s="118"/>
    </row>
    <row r="9858" spans="1:10" ht="12.75">
      <c r="A9858" s="118" t="s">
        <v>16326</v>
      </c>
      <c r="B9858" s="118" t="s">
        <v>11799</v>
      </c>
      <c r="C9858" s="118" t="b">
        <v>0</v>
      </c>
      <c r="D9858" s="118" t="e">
        <f t="shared" ca="1" si="1"/>
        <v>#NAME?</v>
      </c>
      <c r="E9858" s="118" t="s">
        <v>31949</v>
      </c>
      <c r="F9858" s="118" t="s">
        <v>31950</v>
      </c>
      <c r="G9858" s="118"/>
      <c r="H9858" s="118" t="s">
        <v>4278</v>
      </c>
      <c r="I9858" s="118" t="s">
        <v>16556</v>
      </c>
      <c r="J9858" s="118" t="s">
        <v>8580</v>
      </c>
    </row>
    <row r="9859" spans="1:10" ht="12.75">
      <c r="A9859" s="118" t="s">
        <v>1235</v>
      </c>
      <c r="B9859" s="118" t="s">
        <v>17588</v>
      </c>
      <c r="C9859" s="118" t="b">
        <v>0</v>
      </c>
      <c r="D9859" s="118" t="e">
        <f t="shared" ca="1" si="1"/>
        <v>#NAME?</v>
      </c>
      <c r="E9859" s="118" t="s">
        <v>31949</v>
      </c>
      <c r="F9859" s="118" t="s">
        <v>31951</v>
      </c>
      <c r="G9859" s="118"/>
      <c r="H9859" s="118" t="s">
        <v>5607</v>
      </c>
      <c r="I9859" s="118" t="s">
        <v>16556</v>
      </c>
      <c r="J9859" s="118" t="s">
        <v>8580</v>
      </c>
    </row>
    <row r="9860" spans="1:10" ht="12.75">
      <c r="A9860" s="118" t="s">
        <v>1240</v>
      </c>
      <c r="B9860" s="118" t="s">
        <v>31952</v>
      </c>
      <c r="C9860" s="118" t="b">
        <v>0</v>
      </c>
      <c r="D9860" s="118" t="e">
        <f t="shared" ca="1" si="1"/>
        <v>#NAME?</v>
      </c>
      <c r="E9860" s="118" t="s">
        <v>31949</v>
      </c>
      <c r="F9860" s="118" t="s">
        <v>31953</v>
      </c>
      <c r="G9860" s="118"/>
      <c r="H9860" s="118" t="s">
        <v>54</v>
      </c>
      <c r="I9860" s="118" t="s">
        <v>16556</v>
      </c>
      <c r="J9860" s="118" t="s">
        <v>8580</v>
      </c>
    </row>
    <row r="9861" spans="1:10" ht="12.75">
      <c r="A9861" s="118" t="s">
        <v>8899</v>
      </c>
      <c r="B9861" s="118" t="s">
        <v>31954</v>
      </c>
      <c r="C9861" s="118" t="b">
        <v>0</v>
      </c>
      <c r="D9861" s="118" t="e">
        <f t="shared" ca="1" si="1"/>
        <v>#NAME?</v>
      </c>
      <c r="E9861" s="118" t="s">
        <v>31949</v>
      </c>
      <c r="F9861" s="118" t="s">
        <v>31955</v>
      </c>
      <c r="G9861" s="118"/>
      <c r="H9861" s="118" t="s">
        <v>4831</v>
      </c>
      <c r="I9861" s="118" t="s">
        <v>16556</v>
      </c>
      <c r="J9861" s="118" t="s">
        <v>8580</v>
      </c>
    </row>
    <row r="9862" spans="1:10" ht="12.75">
      <c r="A9862" s="118" t="s">
        <v>2416</v>
      </c>
      <c r="B9862" s="118" t="s">
        <v>31956</v>
      </c>
      <c r="C9862" s="118" t="b">
        <v>0</v>
      </c>
      <c r="D9862" s="118" t="e">
        <f t="shared" ca="1" si="1"/>
        <v>#NAME?</v>
      </c>
      <c r="E9862" s="118" t="s">
        <v>31957</v>
      </c>
      <c r="F9862" s="118" t="s">
        <v>31958</v>
      </c>
      <c r="G9862" s="118"/>
      <c r="H9862" s="118" t="s">
        <v>4831</v>
      </c>
      <c r="I9862" s="118" t="s">
        <v>16556</v>
      </c>
      <c r="J9862" s="118" t="s">
        <v>8580</v>
      </c>
    </row>
    <row r="9863" spans="1:10" ht="12.75">
      <c r="A9863" s="118" t="s">
        <v>902</v>
      </c>
      <c r="B9863" s="118" t="s">
        <v>31959</v>
      </c>
      <c r="C9863" s="118" t="b">
        <v>0</v>
      </c>
      <c r="D9863" s="118" t="e">
        <f t="shared" ca="1" si="1"/>
        <v>#NAME?</v>
      </c>
      <c r="E9863" s="118" t="s">
        <v>31957</v>
      </c>
      <c r="F9863" s="118" t="s">
        <v>31960</v>
      </c>
      <c r="G9863" s="118"/>
      <c r="H9863" s="118" t="s">
        <v>54</v>
      </c>
      <c r="I9863" s="118" t="s">
        <v>16556</v>
      </c>
      <c r="J9863" s="118" t="s">
        <v>8580</v>
      </c>
    </row>
    <row r="9864" spans="1:10" ht="12.75">
      <c r="A9864" s="118" t="s">
        <v>1666</v>
      </c>
      <c r="B9864" s="118" t="s">
        <v>11460</v>
      </c>
      <c r="C9864" s="118" t="b">
        <v>0</v>
      </c>
      <c r="D9864" s="118" t="e">
        <f t="shared" ca="1" si="1"/>
        <v>#NAME?</v>
      </c>
      <c r="E9864" s="118" t="s">
        <v>31961</v>
      </c>
      <c r="F9864" s="118" t="s">
        <v>31962</v>
      </c>
      <c r="G9864" s="118"/>
      <c r="H9864" s="118" t="s">
        <v>54</v>
      </c>
      <c r="I9864" s="118" t="s">
        <v>7762</v>
      </c>
      <c r="J9864" s="118" t="s">
        <v>7763</v>
      </c>
    </row>
    <row r="9865" spans="1:10" ht="12.75">
      <c r="A9865" s="118" t="s">
        <v>11213</v>
      </c>
      <c r="B9865" s="118" t="s">
        <v>20740</v>
      </c>
      <c r="C9865" s="118" t="b">
        <v>0</v>
      </c>
      <c r="D9865" s="118" t="e">
        <f t="shared" ca="1" si="1"/>
        <v>#NAME?</v>
      </c>
      <c r="E9865" s="118" t="s">
        <v>31961</v>
      </c>
      <c r="F9865" s="118" t="s">
        <v>31963</v>
      </c>
      <c r="G9865" s="118"/>
      <c r="H9865" s="118" t="s">
        <v>4485</v>
      </c>
      <c r="I9865" s="118" t="s">
        <v>7762</v>
      </c>
      <c r="J9865" s="118" t="s">
        <v>7763</v>
      </c>
    </row>
    <row r="9866" spans="1:10" ht="12.75">
      <c r="A9866" s="118" t="s">
        <v>882</v>
      </c>
      <c r="B9866" s="118" t="s">
        <v>28978</v>
      </c>
      <c r="C9866" s="118" t="b">
        <v>0</v>
      </c>
      <c r="D9866" s="118" t="e">
        <f t="shared" ca="1" si="1"/>
        <v>#NAME?</v>
      </c>
      <c r="E9866" s="118" t="s">
        <v>31961</v>
      </c>
      <c r="F9866" s="118" t="s">
        <v>31964</v>
      </c>
      <c r="G9866" s="118"/>
      <c r="H9866" s="118" t="s">
        <v>4278</v>
      </c>
      <c r="I9866" s="118" t="s">
        <v>7762</v>
      </c>
      <c r="J9866" s="118" t="s">
        <v>7763</v>
      </c>
    </row>
    <row r="9867" spans="1:10" ht="12.75">
      <c r="A9867" s="118" t="s">
        <v>1666</v>
      </c>
      <c r="B9867" s="118" t="s">
        <v>31965</v>
      </c>
      <c r="C9867" s="118" t="b">
        <v>0</v>
      </c>
      <c r="D9867" s="118" t="e">
        <f t="shared" ca="1" si="1"/>
        <v>#NAME?</v>
      </c>
      <c r="E9867" s="118" t="s">
        <v>31966</v>
      </c>
      <c r="F9867" s="118" t="s">
        <v>31967</v>
      </c>
      <c r="G9867" s="118"/>
      <c r="H9867" s="118" t="s">
        <v>4831</v>
      </c>
      <c r="I9867" s="118" t="s">
        <v>7777</v>
      </c>
      <c r="J9867" s="118" t="s">
        <v>7636</v>
      </c>
    </row>
    <row r="9868" spans="1:10" ht="12.75">
      <c r="A9868" s="118" t="s">
        <v>31968</v>
      </c>
      <c r="B9868" s="118" t="s">
        <v>31969</v>
      </c>
      <c r="C9868" s="118" t="b">
        <v>0</v>
      </c>
      <c r="D9868" s="118" t="e">
        <f t="shared" ca="1" si="1"/>
        <v>#NAME?</v>
      </c>
      <c r="E9868" s="118" t="s">
        <v>31966</v>
      </c>
      <c r="F9868" s="118" t="s">
        <v>31970</v>
      </c>
      <c r="G9868" s="118"/>
      <c r="H9868" s="118" t="s">
        <v>4276</v>
      </c>
      <c r="I9868" s="118" t="s">
        <v>7777</v>
      </c>
      <c r="J9868" s="118" t="s">
        <v>7636</v>
      </c>
    </row>
    <row r="9869" spans="1:10" ht="12.75">
      <c r="A9869" s="118" t="s">
        <v>836</v>
      </c>
      <c r="B9869" s="118" t="s">
        <v>15660</v>
      </c>
      <c r="C9869" s="118" t="b">
        <v>0</v>
      </c>
      <c r="D9869" s="118" t="e">
        <f t="shared" ca="1" si="1"/>
        <v>#NAME?</v>
      </c>
      <c r="E9869" s="118" t="s">
        <v>31966</v>
      </c>
      <c r="F9869" s="118" t="s">
        <v>31971</v>
      </c>
      <c r="G9869" s="118"/>
      <c r="H9869" s="118" t="s">
        <v>8656</v>
      </c>
      <c r="I9869" s="118" t="s">
        <v>7777</v>
      </c>
      <c r="J9869" s="118" t="s">
        <v>7636</v>
      </c>
    </row>
    <row r="9870" spans="1:10" ht="12.75">
      <c r="A9870" s="118" t="s">
        <v>1591</v>
      </c>
      <c r="B9870" s="118" t="s">
        <v>31972</v>
      </c>
      <c r="C9870" s="118" t="b">
        <v>0</v>
      </c>
      <c r="D9870" s="118" t="e">
        <f t="shared" ca="1" si="1"/>
        <v>#NAME?</v>
      </c>
      <c r="E9870" s="118" t="s">
        <v>31966</v>
      </c>
      <c r="F9870" s="118" t="s">
        <v>31973</v>
      </c>
      <c r="G9870" s="118"/>
      <c r="H9870" s="118" t="s">
        <v>8656</v>
      </c>
      <c r="I9870" s="118" t="s">
        <v>7777</v>
      </c>
      <c r="J9870" s="118" t="s">
        <v>7636</v>
      </c>
    </row>
    <row r="9871" spans="1:10" ht="12.75">
      <c r="A9871" s="118" t="s">
        <v>1591</v>
      </c>
      <c r="B9871" s="118" t="s">
        <v>31974</v>
      </c>
      <c r="C9871" s="118" t="b">
        <v>0</v>
      </c>
      <c r="D9871" s="118" t="e">
        <f t="shared" ca="1" si="1"/>
        <v>#NAME?</v>
      </c>
      <c r="E9871" s="118" t="s">
        <v>31966</v>
      </c>
      <c r="F9871" s="118" t="s">
        <v>31975</v>
      </c>
      <c r="G9871" s="118"/>
      <c r="H9871" s="118" t="s">
        <v>4276</v>
      </c>
      <c r="I9871" s="118" t="s">
        <v>7777</v>
      </c>
      <c r="J9871" s="118" t="s">
        <v>7636</v>
      </c>
    </row>
    <row r="9872" spans="1:10" ht="12.75">
      <c r="A9872" s="118" t="s">
        <v>8351</v>
      </c>
      <c r="B9872" s="118" t="s">
        <v>31976</v>
      </c>
      <c r="C9872" s="118" t="b">
        <v>0</v>
      </c>
      <c r="D9872" s="118" t="e">
        <f t="shared" ca="1" si="1"/>
        <v>#NAME?</v>
      </c>
      <c r="E9872" s="118" t="s">
        <v>31966</v>
      </c>
      <c r="F9872" s="118" t="s">
        <v>31977</v>
      </c>
      <c r="G9872" s="118"/>
      <c r="H9872" s="118" t="s">
        <v>4831</v>
      </c>
      <c r="I9872" s="118" t="s">
        <v>7777</v>
      </c>
      <c r="J9872" s="118" t="s">
        <v>7636</v>
      </c>
    </row>
    <row r="9873" spans="1:10" ht="12.75">
      <c r="A9873" s="118" t="s">
        <v>15459</v>
      </c>
      <c r="B9873" s="118" t="s">
        <v>31978</v>
      </c>
      <c r="C9873" s="118" t="b">
        <v>0</v>
      </c>
      <c r="D9873" s="118" t="e">
        <f t="shared" ca="1" si="1"/>
        <v>#NAME?</v>
      </c>
      <c r="E9873" s="118" t="s">
        <v>31966</v>
      </c>
      <c r="F9873" s="118" t="s">
        <v>31979</v>
      </c>
      <c r="G9873" s="118"/>
      <c r="H9873" s="118" t="s">
        <v>4831</v>
      </c>
      <c r="I9873" s="118" t="s">
        <v>7777</v>
      </c>
      <c r="J9873" s="118" t="s">
        <v>7636</v>
      </c>
    </row>
    <row r="9874" spans="1:10" ht="12.75">
      <c r="A9874" s="118" t="s">
        <v>2057</v>
      </c>
      <c r="B9874" s="118" t="s">
        <v>31980</v>
      </c>
      <c r="C9874" s="118" t="b">
        <v>0</v>
      </c>
      <c r="D9874" s="118" t="e">
        <f t="shared" ca="1" si="1"/>
        <v>#NAME?</v>
      </c>
      <c r="E9874" s="118" t="s">
        <v>31966</v>
      </c>
      <c r="F9874" s="118" t="s">
        <v>31981</v>
      </c>
      <c r="G9874" s="118"/>
      <c r="H9874" s="118" t="s">
        <v>5607</v>
      </c>
      <c r="I9874" s="118" t="s">
        <v>7777</v>
      </c>
      <c r="J9874" s="118" t="s">
        <v>7636</v>
      </c>
    </row>
    <row r="9875" spans="1:10" ht="12.75">
      <c r="A9875" s="118" t="s">
        <v>2135</v>
      </c>
      <c r="B9875" s="118" t="s">
        <v>27631</v>
      </c>
      <c r="C9875" s="118" t="b">
        <v>0</v>
      </c>
      <c r="D9875" s="118" t="e">
        <f t="shared" ca="1" si="1"/>
        <v>#NAME?</v>
      </c>
      <c r="E9875" s="118" t="s">
        <v>31966</v>
      </c>
      <c r="F9875" s="118" t="s">
        <v>31982</v>
      </c>
      <c r="G9875" s="118"/>
      <c r="H9875" s="118" t="s">
        <v>4276</v>
      </c>
      <c r="I9875" s="118" t="s">
        <v>7777</v>
      </c>
      <c r="J9875" s="118" t="s">
        <v>7636</v>
      </c>
    </row>
    <row r="9876" spans="1:10" ht="12.75">
      <c r="A9876" s="118" t="s">
        <v>995</v>
      </c>
      <c r="B9876" s="118" t="s">
        <v>31983</v>
      </c>
      <c r="C9876" s="118" t="b">
        <v>0</v>
      </c>
      <c r="D9876" s="118" t="e">
        <f t="shared" ca="1" si="1"/>
        <v>#NAME?</v>
      </c>
      <c r="E9876" s="118" t="s">
        <v>31966</v>
      </c>
      <c r="F9876" s="118" t="s">
        <v>31984</v>
      </c>
      <c r="G9876" s="118"/>
      <c r="H9876" s="118" t="s">
        <v>31043</v>
      </c>
      <c r="I9876" s="118" t="s">
        <v>7777</v>
      </c>
      <c r="J9876" s="118" t="s">
        <v>7636</v>
      </c>
    </row>
    <row r="9877" spans="1:10" ht="12.75">
      <c r="A9877" s="118" t="s">
        <v>13968</v>
      </c>
      <c r="B9877" s="118" t="s">
        <v>17372</v>
      </c>
      <c r="C9877" s="118" t="b">
        <v>0</v>
      </c>
      <c r="D9877" s="118" t="e">
        <f t="shared" ca="1" si="1"/>
        <v>#NAME?</v>
      </c>
      <c r="E9877" s="118" t="s">
        <v>31985</v>
      </c>
      <c r="F9877" s="118" t="s">
        <v>31986</v>
      </c>
      <c r="G9877" s="118"/>
      <c r="H9877" s="118" t="s">
        <v>31987</v>
      </c>
      <c r="I9877" s="118" t="s">
        <v>7820</v>
      </c>
      <c r="J9877" s="118" t="s">
        <v>7820</v>
      </c>
    </row>
    <row r="9878" spans="1:10" ht="12.75">
      <c r="A9878" s="118" t="s">
        <v>910</v>
      </c>
      <c r="B9878" s="118" t="s">
        <v>31988</v>
      </c>
      <c r="C9878" s="118" t="b">
        <v>0</v>
      </c>
      <c r="D9878" s="118" t="e">
        <f t="shared" ca="1" si="1"/>
        <v>#NAME?</v>
      </c>
      <c r="E9878" s="118" t="s">
        <v>31989</v>
      </c>
      <c r="F9878" s="118" t="s">
        <v>31990</v>
      </c>
      <c r="G9878" s="118"/>
      <c r="H9878" s="118" t="s">
        <v>31991</v>
      </c>
      <c r="I9878" s="118" t="s">
        <v>27052</v>
      </c>
      <c r="J9878" s="118" t="s">
        <v>27053</v>
      </c>
    </row>
    <row r="9879" spans="1:10" ht="12.75">
      <c r="A9879" s="118" t="s">
        <v>830</v>
      </c>
      <c r="B9879" s="118" t="s">
        <v>12473</v>
      </c>
      <c r="C9879" s="118" t="b">
        <v>0</v>
      </c>
      <c r="D9879" s="118" t="e">
        <f t="shared" ca="1" si="1"/>
        <v>#NAME?</v>
      </c>
      <c r="E9879" s="118" t="s">
        <v>31989</v>
      </c>
      <c r="F9879" s="118" t="s">
        <v>31992</v>
      </c>
      <c r="G9879" s="118"/>
      <c r="H9879" s="118" t="s">
        <v>10246</v>
      </c>
      <c r="I9879" s="118" t="s">
        <v>27052</v>
      </c>
      <c r="J9879" s="118" t="s">
        <v>27053</v>
      </c>
    </row>
    <row r="9880" spans="1:10" ht="12.75">
      <c r="A9880" s="118" t="s">
        <v>870</v>
      </c>
      <c r="B9880" s="118" t="s">
        <v>31993</v>
      </c>
      <c r="C9880" s="118" t="b">
        <v>0</v>
      </c>
      <c r="D9880" s="118" t="e">
        <f t="shared" ca="1" si="1"/>
        <v>#NAME?</v>
      </c>
      <c r="E9880" s="118" t="s">
        <v>31989</v>
      </c>
      <c r="F9880" s="118" t="s">
        <v>31994</v>
      </c>
      <c r="G9880" s="118"/>
      <c r="H9880" s="118" t="s">
        <v>10246</v>
      </c>
      <c r="I9880" s="118" t="s">
        <v>27052</v>
      </c>
      <c r="J9880" s="118" t="s">
        <v>27053</v>
      </c>
    </row>
    <row r="9881" spans="1:10" ht="12.75">
      <c r="A9881" s="118" t="s">
        <v>19476</v>
      </c>
      <c r="B9881" s="118" t="s">
        <v>31995</v>
      </c>
      <c r="C9881" s="118" t="b">
        <v>0</v>
      </c>
      <c r="D9881" s="118" t="e">
        <f t="shared" ca="1" si="1"/>
        <v>#NAME?</v>
      </c>
      <c r="E9881" s="118" t="s">
        <v>31989</v>
      </c>
      <c r="F9881" s="118" t="s">
        <v>31996</v>
      </c>
      <c r="G9881" s="118"/>
      <c r="H9881" s="118" t="s">
        <v>10246</v>
      </c>
      <c r="I9881" s="118" t="s">
        <v>27052</v>
      </c>
      <c r="J9881" s="118" t="s">
        <v>27053</v>
      </c>
    </row>
    <row r="9882" spans="1:10" ht="12.75">
      <c r="A9882" s="118" t="s">
        <v>1544</v>
      </c>
      <c r="B9882" s="118" t="s">
        <v>31997</v>
      </c>
      <c r="C9882" s="118" t="b">
        <v>0</v>
      </c>
      <c r="D9882" s="118" t="e">
        <f t="shared" ca="1" si="1"/>
        <v>#NAME?</v>
      </c>
      <c r="E9882" s="118" t="s">
        <v>31989</v>
      </c>
      <c r="F9882" s="118" t="s">
        <v>31998</v>
      </c>
      <c r="G9882" s="118"/>
      <c r="H9882" s="118" t="s">
        <v>7611</v>
      </c>
      <c r="I9882" s="118" t="s">
        <v>27052</v>
      </c>
      <c r="J9882" s="118" t="s">
        <v>27053</v>
      </c>
    </row>
    <row r="9883" spans="1:10" ht="12.75">
      <c r="A9883" s="118" t="s">
        <v>16844</v>
      </c>
      <c r="B9883" s="118" t="s">
        <v>31999</v>
      </c>
      <c r="C9883" s="118" t="b">
        <v>0</v>
      </c>
      <c r="D9883" s="118" t="e">
        <f t="shared" ca="1" si="1"/>
        <v>#NAME?</v>
      </c>
      <c r="E9883" s="118" t="s">
        <v>31989</v>
      </c>
      <c r="F9883" s="118" t="s">
        <v>32000</v>
      </c>
      <c r="G9883" s="118"/>
      <c r="H9883" s="118" t="s">
        <v>10534</v>
      </c>
      <c r="I9883" s="118" t="s">
        <v>27052</v>
      </c>
      <c r="J9883" s="118" t="s">
        <v>27053</v>
      </c>
    </row>
    <row r="9884" spans="1:10" ht="12.75">
      <c r="A9884" s="118" t="s">
        <v>15409</v>
      </c>
      <c r="B9884" s="118" t="s">
        <v>15879</v>
      </c>
      <c r="C9884" s="118" t="b">
        <v>0</v>
      </c>
      <c r="D9884" s="118" t="e">
        <f t="shared" ca="1" si="1"/>
        <v>#NAME?</v>
      </c>
      <c r="E9884" s="118" t="s">
        <v>31989</v>
      </c>
      <c r="F9884" s="118" t="s">
        <v>32001</v>
      </c>
      <c r="G9884" s="118"/>
      <c r="H9884" s="118" t="s">
        <v>10246</v>
      </c>
      <c r="I9884" s="118" t="s">
        <v>27052</v>
      </c>
      <c r="J9884" s="118" t="s">
        <v>27053</v>
      </c>
    </row>
    <row r="9885" spans="1:10" ht="12.75">
      <c r="A9885" s="118" t="s">
        <v>8460</v>
      </c>
      <c r="B9885" s="118" t="s">
        <v>32002</v>
      </c>
      <c r="C9885" s="118" t="b">
        <v>0</v>
      </c>
      <c r="D9885" s="118" t="e">
        <f t="shared" ca="1" si="1"/>
        <v>#NAME?</v>
      </c>
      <c r="E9885" s="118" t="s">
        <v>31989</v>
      </c>
      <c r="F9885" s="118" t="s">
        <v>32003</v>
      </c>
      <c r="G9885" s="118"/>
      <c r="H9885" s="118" t="s">
        <v>12188</v>
      </c>
      <c r="I9885" s="118" t="s">
        <v>27052</v>
      </c>
      <c r="J9885" s="118" t="s">
        <v>27053</v>
      </c>
    </row>
    <row r="9886" spans="1:10" ht="12.75">
      <c r="A9886" s="118" t="s">
        <v>8405</v>
      </c>
      <c r="B9886" s="118" t="s">
        <v>32004</v>
      </c>
      <c r="C9886" s="118" t="b">
        <v>0</v>
      </c>
      <c r="D9886" s="118" t="e">
        <f t="shared" ca="1" si="1"/>
        <v>#NAME?</v>
      </c>
      <c r="E9886" s="118" t="s">
        <v>5739</v>
      </c>
      <c r="F9886" s="118" t="s">
        <v>32005</v>
      </c>
      <c r="G9886" s="118"/>
      <c r="H9886" s="118" t="s">
        <v>4227</v>
      </c>
      <c r="I9886" s="118" t="s">
        <v>7755</v>
      </c>
      <c r="J9886" s="118" t="s">
        <v>7756</v>
      </c>
    </row>
    <row r="9887" spans="1:10" ht="12.75">
      <c r="A9887" s="118" t="s">
        <v>2682</v>
      </c>
      <c r="B9887" s="118" t="s">
        <v>13516</v>
      </c>
      <c r="C9887" s="118" t="b">
        <v>0</v>
      </c>
      <c r="D9887" s="118" t="e">
        <f t="shared" ca="1" si="1"/>
        <v>#NAME?</v>
      </c>
      <c r="E9887" s="118" t="s">
        <v>5739</v>
      </c>
      <c r="F9887" s="118" t="s">
        <v>32006</v>
      </c>
      <c r="G9887" s="118"/>
      <c r="H9887" s="118" t="s">
        <v>54</v>
      </c>
      <c r="I9887" s="118" t="s">
        <v>26455</v>
      </c>
      <c r="J9887" s="118" t="s">
        <v>7763</v>
      </c>
    </row>
    <row r="9888" spans="1:10" ht="12.75">
      <c r="A9888" s="118" t="s">
        <v>10417</v>
      </c>
      <c r="B9888" s="118" t="s">
        <v>14771</v>
      </c>
      <c r="C9888" s="118" t="b">
        <v>0</v>
      </c>
      <c r="D9888" s="118" t="e">
        <f t="shared" ca="1" si="1"/>
        <v>#NAME?</v>
      </c>
      <c r="E9888" s="118" t="s">
        <v>5739</v>
      </c>
      <c r="F9888" s="118" t="s">
        <v>32007</v>
      </c>
      <c r="G9888" s="118"/>
      <c r="H9888" s="118" t="s">
        <v>54</v>
      </c>
      <c r="I9888" s="118" t="s">
        <v>8312</v>
      </c>
      <c r="J9888" s="118" t="s">
        <v>8313</v>
      </c>
    </row>
    <row r="9889" spans="1:10" ht="12.75">
      <c r="A9889" s="118" t="s">
        <v>17752</v>
      </c>
      <c r="B9889" s="118" t="s">
        <v>32008</v>
      </c>
      <c r="C9889" s="118" t="b">
        <v>0</v>
      </c>
      <c r="D9889" s="118" t="e">
        <f t="shared" ca="1" si="1"/>
        <v>#NAME?</v>
      </c>
      <c r="E9889" s="118" t="s">
        <v>5739</v>
      </c>
      <c r="F9889" s="118" t="s">
        <v>32009</v>
      </c>
      <c r="G9889" s="118"/>
      <c r="H9889" s="118" t="s">
        <v>7611</v>
      </c>
      <c r="I9889" s="118" t="s">
        <v>7755</v>
      </c>
      <c r="J9889" s="118" t="s">
        <v>7756</v>
      </c>
    </row>
    <row r="9890" spans="1:10" ht="12.75">
      <c r="A9890" s="118" t="s">
        <v>32010</v>
      </c>
      <c r="B9890" s="118" t="s">
        <v>32011</v>
      </c>
      <c r="C9890" s="118" t="b">
        <v>0</v>
      </c>
      <c r="D9890" s="118" t="e">
        <f t="shared" ca="1" si="1"/>
        <v>#NAME?</v>
      </c>
      <c r="E9890" s="118" t="s">
        <v>5739</v>
      </c>
      <c r="F9890" s="118" t="s">
        <v>32012</v>
      </c>
      <c r="G9890" s="118"/>
      <c r="H9890" s="118" t="s">
        <v>4227</v>
      </c>
      <c r="I9890" s="118" t="s">
        <v>7755</v>
      </c>
      <c r="J9890" s="118" t="s">
        <v>7756</v>
      </c>
    </row>
    <row r="9891" spans="1:10" ht="12.75">
      <c r="A9891" s="118" t="s">
        <v>2057</v>
      </c>
      <c r="B9891" s="118" t="s">
        <v>26533</v>
      </c>
      <c r="C9891" s="118" t="b">
        <v>0</v>
      </c>
      <c r="D9891" s="118" t="e">
        <f t="shared" ca="1" si="1"/>
        <v>#NAME?</v>
      </c>
      <c r="E9891" s="118" t="s">
        <v>5739</v>
      </c>
      <c r="F9891" s="118" t="s">
        <v>32013</v>
      </c>
      <c r="G9891" s="118"/>
      <c r="H9891" s="118" t="s">
        <v>4831</v>
      </c>
      <c r="I9891" s="118" t="s">
        <v>7755</v>
      </c>
      <c r="J9891" s="118" t="s">
        <v>7756</v>
      </c>
    </row>
    <row r="9892" spans="1:10" ht="12.75">
      <c r="A9892" s="118" t="s">
        <v>7772</v>
      </c>
      <c r="B9892" s="118" t="s">
        <v>32014</v>
      </c>
      <c r="C9892" s="118" t="b">
        <v>0</v>
      </c>
      <c r="D9892" s="118" t="e">
        <f t="shared" ca="1" si="1"/>
        <v>#NAME?</v>
      </c>
      <c r="E9892" s="118" t="s">
        <v>32015</v>
      </c>
      <c r="F9892" s="118" t="s">
        <v>32016</v>
      </c>
      <c r="G9892" s="118"/>
      <c r="H9892" s="118" t="s">
        <v>54</v>
      </c>
      <c r="I9892" s="118" t="s">
        <v>32017</v>
      </c>
      <c r="J9892" s="118"/>
    </row>
    <row r="9893" spans="1:10" ht="12.75">
      <c r="A9893" s="118" t="s">
        <v>32018</v>
      </c>
      <c r="B9893" s="118" t="s">
        <v>14379</v>
      </c>
      <c r="C9893" s="118" t="b">
        <v>0</v>
      </c>
      <c r="D9893" s="118" t="e">
        <f t="shared" ca="1" si="1"/>
        <v>#NAME?</v>
      </c>
      <c r="E9893" s="118" t="s">
        <v>32019</v>
      </c>
      <c r="F9893" s="118" t="s">
        <v>32020</v>
      </c>
      <c r="G9893" s="118"/>
      <c r="H9893" s="118" t="s">
        <v>5368</v>
      </c>
      <c r="I9893" s="118"/>
      <c r="J9893" s="118"/>
    </row>
    <row r="9894" spans="1:10" ht="12.75">
      <c r="A9894" s="118" t="s">
        <v>17525</v>
      </c>
      <c r="B9894" s="118" t="s">
        <v>1993</v>
      </c>
      <c r="C9894" s="118" t="b">
        <v>0</v>
      </c>
      <c r="D9894" s="118" t="e">
        <f t="shared" ca="1" si="1"/>
        <v>#NAME?</v>
      </c>
      <c r="E9894" s="118" t="s">
        <v>32019</v>
      </c>
      <c r="F9894" s="118" t="s">
        <v>32021</v>
      </c>
      <c r="G9894" s="118"/>
      <c r="H9894" s="118" t="s">
        <v>5273</v>
      </c>
      <c r="I9894" s="118"/>
      <c r="J9894" s="118"/>
    </row>
    <row r="9895" spans="1:10" ht="12.75">
      <c r="A9895" s="118" t="s">
        <v>989</v>
      </c>
      <c r="B9895" s="118" t="s">
        <v>32022</v>
      </c>
      <c r="C9895" s="118" t="b">
        <v>0</v>
      </c>
      <c r="D9895" s="118" t="e">
        <f t="shared" ca="1" si="1"/>
        <v>#NAME?</v>
      </c>
      <c r="E9895" s="118" t="s">
        <v>32023</v>
      </c>
      <c r="F9895" s="118" t="s">
        <v>32024</v>
      </c>
      <c r="G9895" s="118"/>
      <c r="H9895" s="118" t="s">
        <v>4485</v>
      </c>
      <c r="I9895" s="118" t="s">
        <v>7642</v>
      </c>
      <c r="J9895" s="118"/>
    </row>
    <row r="9896" spans="1:10" ht="12.75">
      <c r="A9896" s="118" t="s">
        <v>9679</v>
      </c>
      <c r="B9896" s="118" t="s">
        <v>16654</v>
      </c>
      <c r="C9896" s="118" t="b">
        <v>0</v>
      </c>
      <c r="D9896" s="118" t="e">
        <f t="shared" ca="1" si="1"/>
        <v>#NAME?</v>
      </c>
      <c r="E9896" s="118" t="s">
        <v>32023</v>
      </c>
      <c r="F9896" s="118" t="s">
        <v>32025</v>
      </c>
      <c r="G9896" s="118"/>
      <c r="H9896" s="118" t="s">
        <v>4485</v>
      </c>
      <c r="I9896" s="118" t="s">
        <v>11076</v>
      </c>
      <c r="J9896" s="118"/>
    </row>
    <row r="9897" spans="1:10" ht="12.75">
      <c r="A9897" s="118" t="s">
        <v>1666</v>
      </c>
      <c r="B9897" s="118" t="s">
        <v>9522</v>
      </c>
      <c r="C9897" s="118" t="b">
        <v>0</v>
      </c>
      <c r="D9897" s="118" t="e">
        <f t="shared" ca="1" si="1"/>
        <v>#NAME?</v>
      </c>
      <c r="E9897" s="118" t="s">
        <v>32023</v>
      </c>
      <c r="F9897" s="118" t="s">
        <v>32026</v>
      </c>
      <c r="G9897" s="118"/>
      <c r="H9897" s="118" t="s">
        <v>4278</v>
      </c>
      <c r="I9897" s="118" t="s">
        <v>7642</v>
      </c>
      <c r="J9897" s="118"/>
    </row>
    <row r="9898" spans="1:10" ht="12.75">
      <c r="A9898" s="118" t="s">
        <v>12113</v>
      </c>
      <c r="B9898" s="118" t="s">
        <v>32027</v>
      </c>
      <c r="C9898" s="118" t="b">
        <v>0</v>
      </c>
      <c r="D9898" s="118" t="e">
        <f t="shared" ca="1" si="1"/>
        <v>#NAME?</v>
      </c>
      <c r="E9898" s="118" t="s">
        <v>32023</v>
      </c>
      <c r="F9898" s="118" t="s">
        <v>32028</v>
      </c>
      <c r="G9898" s="118"/>
      <c r="H9898" s="118" t="s">
        <v>5961</v>
      </c>
      <c r="I9898" s="118" t="s">
        <v>7642</v>
      </c>
      <c r="J9898" s="118"/>
    </row>
    <row r="9899" spans="1:10" ht="12.75">
      <c r="A9899" s="118" t="s">
        <v>1969</v>
      </c>
      <c r="B9899" s="118" t="s">
        <v>32029</v>
      </c>
      <c r="C9899" s="118" t="b">
        <v>0</v>
      </c>
      <c r="D9899" s="118" t="e">
        <f t="shared" ca="1" si="1"/>
        <v>#NAME?</v>
      </c>
      <c r="E9899" s="118" t="s">
        <v>32023</v>
      </c>
      <c r="F9899" s="118" t="s">
        <v>32030</v>
      </c>
      <c r="G9899" s="118"/>
      <c r="H9899" s="118" t="s">
        <v>5961</v>
      </c>
      <c r="I9899" s="118" t="s">
        <v>7642</v>
      </c>
      <c r="J9899" s="118"/>
    </row>
    <row r="9900" spans="1:10" ht="12.75">
      <c r="A9900" s="118" t="s">
        <v>15286</v>
      </c>
      <c r="B9900" s="118" t="s">
        <v>32031</v>
      </c>
      <c r="C9900" s="118" t="b">
        <v>0</v>
      </c>
      <c r="D9900" s="118" t="e">
        <f t="shared" ca="1" si="1"/>
        <v>#NAME?</v>
      </c>
      <c r="E9900" s="118" t="s">
        <v>32023</v>
      </c>
      <c r="F9900" s="118" t="s">
        <v>32032</v>
      </c>
      <c r="G9900" s="118"/>
      <c r="H9900" s="118" t="s">
        <v>5279</v>
      </c>
      <c r="I9900" s="118" t="s">
        <v>7642</v>
      </c>
      <c r="J9900" s="118"/>
    </row>
    <row r="9901" spans="1:10" ht="12.75">
      <c r="A9901" s="118" t="s">
        <v>836</v>
      </c>
      <c r="B9901" s="118" t="s">
        <v>995</v>
      </c>
      <c r="C9901" s="118" t="b">
        <v>0</v>
      </c>
      <c r="D9901" s="118" t="e">
        <f t="shared" ca="1" si="1"/>
        <v>#NAME?</v>
      </c>
      <c r="E9901" s="118" t="s">
        <v>32023</v>
      </c>
      <c r="F9901" s="118" t="s">
        <v>32033</v>
      </c>
      <c r="G9901" s="118"/>
      <c r="H9901" s="118" t="s">
        <v>4278</v>
      </c>
      <c r="I9901" s="118" t="s">
        <v>7642</v>
      </c>
      <c r="J9901" s="118"/>
    </row>
    <row r="9902" spans="1:10" ht="12.75">
      <c r="A9902" s="118" t="s">
        <v>836</v>
      </c>
      <c r="B9902" s="118" t="s">
        <v>32034</v>
      </c>
      <c r="C9902" s="118" t="b">
        <v>0</v>
      </c>
      <c r="D9902" s="118" t="e">
        <f t="shared" ca="1" si="1"/>
        <v>#NAME?</v>
      </c>
      <c r="E9902" s="118" t="s">
        <v>32023</v>
      </c>
      <c r="F9902" s="118" t="s">
        <v>32035</v>
      </c>
      <c r="G9902" s="118"/>
      <c r="H9902" s="118" t="s">
        <v>5961</v>
      </c>
      <c r="I9902" s="118" t="s">
        <v>7642</v>
      </c>
      <c r="J9902" s="118"/>
    </row>
    <row r="9903" spans="1:10" ht="12.75">
      <c r="A9903" s="118" t="s">
        <v>826</v>
      </c>
      <c r="B9903" s="118" t="s">
        <v>9704</v>
      </c>
      <c r="C9903" s="118" t="b">
        <v>0</v>
      </c>
      <c r="D9903" s="118" t="e">
        <f t="shared" ca="1" si="1"/>
        <v>#NAME?</v>
      </c>
      <c r="E9903" s="118" t="s">
        <v>32023</v>
      </c>
      <c r="F9903" s="118" t="s">
        <v>32036</v>
      </c>
      <c r="G9903" s="118"/>
      <c r="H9903" s="118" t="s">
        <v>54</v>
      </c>
      <c r="I9903" s="118" t="s">
        <v>7642</v>
      </c>
      <c r="J9903" s="118"/>
    </row>
    <row r="9904" spans="1:10" ht="12.75">
      <c r="A9904" s="118" t="s">
        <v>32037</v>
      </c>
      <c r="B9904" s="118" t="s">
        <v>32038</v>
      </c>
      <c r="C9904" s="118" t="b">
        <v>0</v>
      </c>
      <c r="D9904" s="118" t="e">
        <f t="shared" ca="1" si="1"/>
        <v>#NAME?</v>
      </c>
      <c r="E9904" s="118" t="s">
        <v>32023</v>
      </c>
      <c r="F9904" s="118" t="s">
        <v>32039</v>
      </c>
      <c r="G9904" s="118"/>
      <c r="H9904" s="118" t="s">
        <v>4485</v>
      </c>
      <c r="I9904" s="118" t="s">
        <v>7642</v>
      </c>
      <c r="J9904" s="118"/>
    </row>
    <row r="9905" spans="1:10" ht="12.75">
      <c r="A9905" s="118" t="s">
        <v>798</v>
      </c>
      <c r="B9905" s="118" t="s">
        <v>32040</v>
      </c>
      <c r="C9905" s="118" t="b">
        <v>0</v>
      </c>
      <c r="D9905" s="118" t="e">
        <f t="shared" ca="1" si="1"/>
        <v>#NAME?</v>
      </c>
      <c r="E9905" s="118" t="s">
        <v>32023</v>
      </c>
      <c r="F9905" s="118" t="s">
        <v>32041</v>
      </c>
      <c r="G9905" s="118"/>
      <c r="H9905" s="118" t="s">
        <v>4485</v>
      </c>
      <c r="I9905" s="118" t="s">
        <v>7642</v>
      </c>
      <c r="J9905" s="118"/>
    </row>
    <row r="9906" spans="1:10" ht="12.75">
      <c r="A9906" s="118" t="s">
        <v>2013</v>
      </c>
      <c r="B9906" s="118" t="s">
        <v>32042</v>
      </c>
      <c r="C9906" s="118" t="b">
        <v>0</v>
      </c>
      <c r="D9906" s="118" t="e">
        <f t="shared" ca="1" si="1"/>
        <v>#NAME?</v>
      </c>
      <c r="E9906" s="118" t="s">
        <v>32023</v>
      </c>
      <c r="F9906" s="118" t="s">
        <v>32043</v>
      </c>
      <c r="G9906" s="118"/>
      <c r="H9906" s="118" t="s">
        <v>4278</v>
      </c>
      <c r="I9906" s="118" t="s">
        <v>7642</v>
      </c>
      <c r="J9906" s="118"/>
    </row>
    <row r="9907" spans="1:10" ht="12.75">
      <c r="A9907" s="118" t="s">
        <v>14391</v>
      </c>
      <c r="B9907" s="118" t="s">
        <v>32044</v>
      </c>
      <c r="C9907" s="118" t="b">
        <v>0</v>
      </c>
      <c r="D9907" s="118" t="e">
        <f t="shared" ca="1" si="1"/>
        <v>#NAME?</v>
      </c>
      <c r="E9907" s="118" t="s">
        <v>32023</v>
      </c>
      <c r="F9907" s="118" t="s">
        <v>32045</v>
      </c>
      <c r="G9907" s="118"/>
      <c r="H9907" s="118" t="s">
        <v>32046</v>
      </c>
      <c r="I9907" s="118" t="s">
        <v>7642</v>
      </c>
      <c r="J9907" s="118"/>
    </row>
    <row r="9908" spans="1:10" ht="12.75">
      <c r="A9908" s="118" t="s">
        <v>2226</v>
      </c>
      <c r="B9908" s="118" t="s">
        <v>32047</v>
      </c>
      <c r="C9908" s="118" t="b">
        <v>0</v>
      </c>
      <c r="D9908" s="118" t="e">
        <f t="shared" ca="1" si="1"/>
        <v>#NAME?</v>
      </c>
      <c r="E9908" s="118" t="s">
        <v>32023</v>
      </c>
      <c r="F9908" s="118" t="s">
        <v>32048</v>
      </c>
      <c r="G9908" s="118"/>
      <c r="H9908" s="118" t="s">
        <v>8346</v>
      </c>
      <c r="I9908" s="118" t="s">
        <v>7642</v>
      </c>
      <c r="J9908" s="118"/>
    </row>
    <row r="9909" spans="1:10" ht="12.75">
      <c r="A9909" s="118" t="s">
        <v>8039</v>
      </c>
      <c r="B9909" s="118" t="s">
        <v>11143</v>
      </c>
      <c r="C9909" s="118" t="b">
        <v>0</v>
      </c>
      <c r="D9909" s="118" t="e">
        <f t="shared" ca="1" si="1"/>
        <v>#NAME?</v>
      </c>
      <c r="E9909" s="118" t="s">
        <v>32023</v>
      </c>
      <c r="F9909" s="118" t="s">
        <v>32049</v>
      </c>
      <c r="G9909" s="118"/>
      <c r="H9909" s="118" t="s">
        <v>54</v>
      </c>
      <c r="I9909" s="118" t="s">
        <v>7642</v>
      </c>
      <c r="J9909" s="118"/>
    </row>
    <row r="9910" spans="1:10" ht="12.75">
      <c r="A9910" s="118" t="s">
        <v>10777</v>
      </c>
      <c r="B9910" s="118" t="s">
        <v>8900</v>
      </c>
      <c r="C9910" s="118" t="b">
        <v>0</v>
      </c>
      <c r="D9910" s="118" t="e">
        <f t="shared" ca="1" si="1"/>
        <v>#NAME?</v>
      </c>
      <c r="E9910" s="118" t="s">
        <v>32023</v>
      </c>
      <c r="F9910" s="118" t="s">
        <v>32050</v>
      </c>
      <c r="G9910" s="118"/>
      <c r="H9910" s="118" t="s">
        <v>4485</v>
      </c>
      <c r="I9910" s="118" t="s">
        <v>7642</v>
      </c>
      <c r="J9910" s="118"/>
    </row>
    <row r="9911" spans="1:10" ht="12.75">
      <c r="A9911" s="118" t="s">
        <v>8358</v>
      </c>
      <c r="B9911" s="118" t="s">
        <v>32051</v>
      </c>
      <c r="C9911" s="118" t="b">
        <v>0</v>
      </c>
      <c r="D9911" s="118" t="e">
        <f t="shared" ca="1" si="1"/>
        <v>#NAME?</v>
      </c>
      <c r="E9911" s="118" t="s">
        <v>32052</v>
      </c>
      <c r="F9911" s="118" t="s">
        <v>32053</v>
      </c>
      <c r="G9911" s="118"/>
      <c r="H9911" s="118" t="s">
        <v>4305</v>
      </c>
      <c r="I9911" s="118" t="s">
        <v>7590</v>
      </c>
      <c r="J9911" s="118" t="s">
        <v>7591</v>
      </c>
    </row>
    <row r="9912" spans="1:10" ht="12.75">
      <c r="A9912" s="118" t="s">
        <v>7845</v>
      </c>
      <c r="B9912" s="118" t="s">
        <v>32054</v>
      </c>
      <c r="C9912" s="118" t="b">
        <v>0</v>
      </c>
      <c r="D9912" s="118" t="e">
        <f t="shared" ca="1" si="1"/>
        <v>#NAME?</v>
      </c>
      <c r="E9912" s="118" t="s">
        <v>32055</v>
      </c>
      <c r="F9912" s="118" t="s">
        <v>32056</v>
      </c>
      <c r="G9912" s="118"/>
      <c r="H9912" s="118" t="s">
        <v>32057</v>
      </c>
      <c r="I9912" s="118" t="s">
        <v>7820</v>
      </c>
      <c r="J9912" s="118" t="s">
        <v>7820</v>
      </c>
    </row>
    <row r="9913" spans="1:10" ht="12.75">
      <c r="A9913" s="118" t="s">
        <v>30001</v>
      </c>
      <c r="B9913" s="118" t="s">
        <v>32058</v>
      </c>
      <c r="C9913" s="118" t="b">
        <v>0</v>
      </c>
      <c r="D9913" s="118" t="e">
        <f t="shared" ca="1" si="1"/>
        <v>#NAME?</v>
      </c>
      <c r="E9913" s="118" t="s">
        <v>32055</v>
      </c>
      <c r="F9913" s="118" t="s">
        <v>32059</v>
      </c>
      <c r="G9913" s="118"/>
      <c r="H9913" s="118" t="s">
        <v>32060</v>
      </c>
      <c r="I9913" s="118" t="s">
        <v>7820</v>
      </c>
      <c r="J9913" s="118" t="s">
        <v>7820</v>
      </c>
    </row>
    <row r="9914" spans="1:10" ht="12.75">
      <c r="A9914" s="118" t="s">
        <v>11890</v>
      </c>
      <c r="B9914" s="118" t="s">
        <v>32061</v>
      </c>
      <c r="C9914" s="118" t="b">
        <v>0</v>
      </c>
      <c r="D9914" s="118" t="e">
        <f t="shared" ca="1" si="1"/>
        <v>#NAME?</v>
      </c>
      <c r="E9914" s="118" t="s">
        <v>32055</v>
      </c>
      <c r="F9914" s="118" t="s">
        <v>32062</v>
      </c>
      <c r="G9914" s="118"/>
      <c r="H9914" s="118" t="s">
        <v>22044</v>
      </c>
      <c r="I9914" s="118" t="s">
        <v>7820</v>
      </c>
      <c r="J9914" s="118" t="s">
        <v>7820</v>
      </c>
    </row>
    <row r="9915" spans="1:10" ht="12.75">
      <c r="A9915" s="118" t="s">
        <v>1392</v>
      </c>
      <c r="B9915" s="118" t="s">
        <v>15578</v>
      </c>
      <c r="C9915" s="118" t="b">
        <v>0</v>
      </c>
      <c r="D9915" s="118" t="e">
        <f t="shared" ca="1" si="1"/>
        <v>#NAME?</v>
      </c>
      <c r="E9915" s="118" t="s">
        <v>32055</v>
      </c>
      <c r="F9915" s="118" t="s">
        <v>32063</v>
      </c>
      <c r="G9915" s="118"/>
      <c r="H9915" s="118" t="s">
        <v>32064</v>
      </c>
      <c r="I9915" s="118" t="s">
        <v>7820</v>
      </c>
      <c r="J9915" s="118" t="s">
        <v>7820</v>
      </c>
    </row>
    <row r="9916" spans="1:10" ht="12.75">
      <c r="A9916" s="118" t="s">
        <v>12113</v>
      </c>
      <c r="B9916" s="118" t="s">
        <v>32065</v>
      </c>
      <c r="C9916" s="118" t="b">
        <v>0</v>
      </c>
      <c r="D9916" s="118" t="e">
        <f t="shared" ca="1" si="1"/>
        <v>#NAME?</v>
      </c>
      <c r="E9916" s="118" t="s">
        <v>32055</v>
      </c>
      <c r="F9916" s="118" t="s">
        <v>32066</v>
      </c>
      <c r="G9916" s="118"/>
      <c r="H9916" s="118" t="s">
        <v>32067</v>
      </c>
      <c r="I9916" s="118" t="s">
        <v>7820</v>
      </c>
      <c r="J9916" s="118" t="s">
        <v>7820</v>
      </c>
    </row>
    <row r="9917" spans="1:10" ht="12.75">
      <c r="A9917" s="118" t="s">
        <v>11660</v>
      </c>
      <c r="B9917" s="118" t="s">
        <v>32068</v>
      </c>
      <c r="C9917" s="118" t="b">
        <v>0</v>
      </c>
      <c r="D9917" s="118" t="e">
        <f t="shared" ca="1" si="1"/>
        <v>#NAME?</v>
      </c>
      <c r="E9917" s="118" t="s">
        <v>32055</v>
      </c>
      <c r="F9917" s="118" t="s">
        <v>32069</v>
      </c>
      <c r="G9917" s="118"/>
      <c r="H9917" s="118" t="s">
        <v>32070</v>
      </c>
      <c r="I9917" s="118" t="s">
        <v>7820</v>
      </c>
      <c r="J9917" s="118" t="s">
        <v>7820</v>
      </c>
    </row>
    <row r="9918" spans="1:10" ht="12.75">
      <c r="A9918" s="118" t="s">
        <v>12369</v>
      </c>
      <c r="B9918" s="118" t="s">
        <v>1435</v>
      </c>
      <c r="C9918" s="118" t="b">
        <v>0</v>
      </c>
      <c r="D9918" s="118" t="e">
        <f t="shared" ca="1" si="1"/>
        <v>#NAME?</v>
      </c>
      <c r="E9918" s="118" t="s">
        <v>32055</v>
      </c>
      <c r="F9918" s="118" t="s">
        <v>32071</v>
      </c>
      <c r="G9918" s="118"/>
      <c r="H9918" s="118" t="s">
        <v>10534</v>
      </c>
      <c r="I9918" s="118" t="s">
        <v>7820</v>
      </c>
      <c r="J9918" s="118" t="s">
        <v>7820</v>
      </c>
    </row>
    <row r="9919" spans="1:10" ht="12.75">
      <c r="A9919" s="118" t="s">
        <v>830</v>
      </c>
      <c r="B9919" s="118" t="s">
        <v>18562</v>
      </c>
      <c r="C9919" s="118" t="b">
        <v>0</v>
      </c>
      <c r="D9919" s="118" t="e">
        <f t="shared" ca="1" si="1"/>
        <v>#NAME?</v>
      </c>
      <c r="E9919" s="118" t="s">
        <v>32055</v>
      </c>
      <c r="F9919" s="118" t="s">
        <v>32072</v>
      </c>
      <c r="G9919" s="118"/>
      <c r="H9919" s="118" t="s">
        <v>32064</v>
      </c>
      <c r="I9919" s="118" t="s">
        <v>7820</v>
      </c>
      <c r="J9919" s="118" t="s">
        <v>7820</v>
      </c>
    </row>
    <row r="9920" spans="1:10" ht="12.75">
      <c r="A9920" s="118" t="s">
        <v>1081</v>
      </c>
      <c r="B9920" s="118" t="s">
        <v>32073</v>
      </c>
      <c r="C9920" s="118" t="b">
        <v>0</v>
      </c>
      <c r="D9920" s="118" t="e">
        <f t="shared" ca="1" si="1"/>
        <v>#NAME?</v>
      </c>
      <c r="E9920" s="118" t="s">
        <v>32055</v>
      </c>
      <c r="F9920" s="118" t="s">
        <v>32074</v>
      </c>
      <c r="G9920" s="118"/>
      <c r="H9920" s="118" t="s">
        <v>28772</v>
      </c>
      <c r="I9920" s="118" t="s">
        <v>7820</v>
      </c>
      <c r="J9920" s="118" t="s">
        <v>7820</v>
      </c>
    </row>
    <row r="9921" spans="1:10" ht="12.75">
      <c r="A9921" s="118" t="s">
        <v>10143</v>
      </c>
      <c r="B9921" s="118" t="s">
        <v>2675</v>
      </c>
      <c r="C9921" s="118" t="b">
        <v>0</v>
      </c>
      <c r="D9921" s="118" t="e">
        <f t="shared" ca="1" si="1"/>
        <v>#NAME?</v>
      </c>
      <c r="E9921" s="118" t="s">
        <v>32055</v>
      </c>
      <c r="F9921" s="118" t="s">
        <v>32075</v>
      </c>
      <c r="G9921" s="118"/>
      <c r="H9921" s="118" t="s">
        <v>32076</v>
      </c>
      <c r="I9921" s="118" t="s">
        <v>7820</v>
      </c>
      <c r="J9921" s="118" t="s">
        <v>7820</v>
      </c>
    </row>
    <row r="9922" spans="1:10" ht="12.75">
      <c r="A9922" s="118" t="s">
        <v>11830</v>
      </c>
      <c r="B9922" s="118" t="s">
        <v>32077</v>
      </c>
      <c r="C9922" s="118" t="b">
        <v>0</v>
      </c>
      <c r="D9922" s="118" t="e">
        <f t="shared" ca="1" si="1"/>
        <v>#NAME?</v>
      </c>
      <c r="E9922" s="118" t="s">
        <v>32055</v>
      </c>
      <c r="F9922" s="118" t="s">
        <v>32078</v>
      </c>
      <c r="G9922" s="118"/>
      <c r="H9922" s="118" t="s">
        <v>32070</v>
      </c>
      <c r="I9922" s="118" t="s">
        <v>7820</v>
      </c>
      <c r="J9922" s="118" t="s">
        <v>7820</v>
      </c>
    </row>
    <row r="9923" spans="1:10" ht="12.75">
      <c r="A9923" s="118" t="s">
        <v>1124</v>
      </c>
      <c r="B9923" s="118" t="s">
        <v>10545</v>
      </c>
      <c r="C9923" s="118" t="b">
        <v>0</v>
      </c>
      <c r="D9923" s="118" t="e">
        <f t="shared" ca="1" si="1"/>
        <v>#NAME?</v>
      </c>
      <c r="E9923" s="118" t="s">
        <v>32055</v>
      </c>
      <c r="F9923" s="118" t="s">
        <v>32079</v>
      </c>
      <c r="G9923" s="118"/>
      <c r="H9923" s="118" t="s">
        <v>7784</v>
      </c>
      <c r="I9923" s="118" t="s">
        <v>7820</v>
      </c>
      <c r="J9923" s="118" t="s">
        <v>7820</v>
      </c>
    </row>
    <row r="9924" spans="1:10" ht="12.75">
      <c r="A9924" s="118" t="s">
        <v>1240</v>
      </c>
      <c r="B9924" s="118" t="s">
        <v>32080</v>
      </c>
      <c r="C9924" s="118" t="b">
        <v>0</v>
      </c>
      <c r="D9924" s="118" t="e">
        <f t="shared" ca="1" si="1"/>
        <v>#NAME?</v>
      </c>
      <c r="E9924" s="118" t="s">
        <v>32055</v>
      </c>
      <c r="F9924" s="118" t="s">
        <v>32081</v>
      </c>
      <c r="G9924" s="118"/>
      <c r="H9924" s="118" t="s">
        <v>22749</v>
      </c>
      <c r="I9924" s="118" t="s">
        <v>7820</v>
      </c>
      <c r="J9924" s="118" t="s">
        <v>7820</v>
      </c>
    </row>
    <row r="9925" spans="1:10" ht="12.75">
      <c r="A9925" s="118" t="s">
        <v>882</v>
      </c>
      <c r="B9925" s="118" t="s">
        <v>19696</v>
      </c>
      <c r="C9925" s="118" t="b">
        <v>0</v>
      </c>
      <c r="D9925" s="118" t="e">
        <f t="shared" ca="1" si="1"/>
        <v>#NAME?</v>
      </c>
      <c r="E9925" s="118" t="s">
        <v>32055</v>
      </c>
      <c r="F9925" s="118" t="s">
        <v>32082</v>
      </c>
      <c r="G9925" s="118"/>
      <c r="H9925" s="118" t="s">
        <v>32057</v>
      </c>
      <c r="I9925" s="118" t="s">
        <v>7820</v>
      </c>
      <c r="J9925" s="118" t="s">
        <v>7820</v>
      </c>
    </row>
    <row r="9926" spans="1:10" ht="12.75">
      <c r="A9926" s="118" t="s">
        <v>32083</v>
      </c>
      <c r="B9926" s="118" t="s">
        <v>32084</v>
      </c>
      <c r="C9926" s="118" t="b">
        <v>0</v>
      </c>
      <c r="D9926" s="118" t="e">
        <f t="shared" ca="1" si="1"/>
        <v>#NAME?</v>
      </c>
      <c r="E9926" s="118" t="s">
        <v>32055</v>
      </c>
      <c r="F9926" s="118" t="s">
        <v>32085</v>
      </c>
      <c r="G9926" s="118"/>
      <c r="H9926" s="118" t="s">
        <v>32076</v>
      </c>
      <c r="I9926" s="118" t="s">
        <v>7820</v>
      </c>
      <c r="J9926" s="118" t="s">
        <v>7820</v>
      </c>
    </row>
    <row r="9927" spans="1:10" ht="12.75">
      <c r="A9927" s="118" t="s">
        <v>1093</v>
      </c>
      <c r="B9927" s="118" t="s">
        <v>9155</v>
      </c>
      <c r="C9927" s="118" t="b">
        <v>0</v>
      </c>
      <c r="D9927" s="118" t="e">
        <f t="shared" ca="1" si="1"/>
        <v>#NAME?</v>
      </c>
      <c r="E9927" s="118" t="s">
        <v>32055</v>
      </c>
      <c r="F9927" s="118" t="s">
        <v>32086</v>
      </c>
      <c r="G9927" s="118"/>
      <c r="H9927" s="118" t="s">
        <v>32057</v>
      </c>
      <c r="I9927" s="118" t="s">
        <v>7820</v>
      </c>
      <c r="J9927" s="118" t="s">
        <v>7820</v>
      </c>
    </row>
    <row r="9928" spans="1:10" ht="12.75">
      <c r="A9928" s="118" t="s">
        <v>2013</v>
      </c>
      <c r="B9928" s="118" t="s">
        <v>32087</v>
      </c>
      <c r="C9928" s="118" t="b">
        <v>0</v>
      </c>
      <c r="D9928" s="118" t="e">
        <f t="shared" ca="1" si="1"/>
        <v>#NAME?</v>
      </c>
      <c r="E9928" s="118" t="s">
        <v>32055</v>
      </c>
      <c r="F9928" s="118" t="s">
        <v>32088</v>
      </c>
      <c r="G9928" s="118"/>
      <c r="H9928" s="118" t="s">
        <v>32057</v>
      </c>
      <c r="I9928" s="118" t="s">
        <v>7820</v>
      </c>
      <c r="J9928" s="118" t="s">
        <v>7820</v>
      </c>
    </row>
    <row r="9929" spans="1:10" ht="12.75">
      <c r="A9929" s="118" t="s">
        <v>2013</v>
      </c>
      <c r="B9929" s="118" t="s">
        <v>32089</v>
      </c>
      <c r="C9929" s="118" t="b">
        <v>0</v>
      </c>
      <c r="D9929" s="118" t="e">
        <f t="shared" ca="1" si="1"/>
        <v>#NAME?</v>
      </c>
      <c r="E9929" s="118" t="s">
        <v>32055</v>
      </c>
      <c r="F9929" s="118" t="s">
        <v>32090</v>
      </c>
      <c r="G9929" s="118"/>
      <c r="H9929" s="118" t="s">
        <v>32057</v>
      </c>
      <c r="I9929" s="118" t="s">
        <v>7820</v>
      </c>
      <c r="J9929" s="118" t="s">
        <v>7820</v>
      </c>
    </row>
    <row r="9930" spans="1:10" ht="12.75">
      <c r="A9930" s="118" t="s">
        <v>8460</v>
      </c>
      <c r="B9930" s="118" t="s">
        <v>32091</v>
      </c>
      <c r="C9930" s="118" t="b">
        <v>0</v>
      </c>
      <c r="D9930" s="118" t="e">
        <f t="shared" ca="1" si="1"/>
        <v>#NAME?</v>
      </c>
      <c r="E9930" s="118" t="s">
        <v>32055</v>
      </c>
      <c r="F9930" s="118" t="s">
        <v>32092</v>
      </c>
      <c r="G9930" s="118"/>
      <c r="H9930" s="118" t="s">
        <v>32070</v>
      </c>
      <c r="I9930" s="118" t="s">
        <v>7820</v>
      </c>
      <c r="J9930" s="118" t="s">
        <v>7820</v>
      </c>
    </row>
    <row r="9931" spans="1:10" ht="12.75">
      <c r="A9931" s="118" t="s">
        <v>8460</v>
      </c>
      <c r="B9931" s="118" t="s">
        <v>32093</v>
      </c>
      <c r="C9931" s="118" t="b">
        <v>0</v>
      </c>
      <c r="D9931" s="118" t="e">
        <f t="shared" ca="1" si="1"/>
        <v>#NAME?</v>
      </c>
      <c r="E9931" s="118" t="s">
        <v>32055</v>
      </c>
      <c r="F9931" s="118" t="s">
        <v>32094</v>
      </c>
      <c r="G9931" s="118"/>
      <c r="H9931" s="118" t="s">
        <v>28897</v>
      </c>
      <c r="I9931" s="118" t="s">
        <v>7820</v>
      </c>
      <c r="J9931" s="118" t="s">
        <v>7820</v>
      </c>
    </row>
    <row r="9932" spans="1:10" ht="12.75">
      <c r="A9932" s="118" t="s">
        <v>2135</v>
      </c>
      <c r="B9932" s="118" t="s">
        <v>32095</v>
      </c>
      <c r="C9932" s="118" t="b">
        <v>0</v>
      </c>
      <c r="D9932" s="118" t="e">
        <f t="shared" ca="1" si="1"/>
        <v>#NAME?</v>
      </c>
      <c r="E9932" s="118" t="s">
        <v>32055</v>
      </c>
      <c r="F9932" s="118" t="s">
        <v>32096</v>
      </c>
      <c r="G9932" s="118"/>
      <c r="H9932" s="118" t="s">
        <v>32076</v>
      </c>
      <c r="I9932" s="118" t="s">
        <v>7820</v>
      </c>
      <c r="J9932" s="118" t="s">
        <v>7820</v>
      </c>
    </row>
    <row r="9933" spans="1:10" ht="12.75">
      <c r="A9933" s="118" t="s">
        <v>8730</v>
      </c>
      <c r="B9933" s="118" t="s">
        <v>32097</v>
      </c>
      <c r="C9933" s="118" t="b">
        <v>0</v>
      </c>
      <c r="D9933" s="118" t="e">
        <f t="shared" ca="1" si="1"/>
        <v>#NAME?</v>
      </c>
      <c r="E9933" s="118" t="s">
        <v>32055</v>
      </c>
      <c r="F9933" s="118" t="s">
        <v>32098</v>
      </c>
      <c r="G9933" s="118"/>
      <c r="H9933" s="118" t="s">
        <v>32067</v>
      </c>
      <c r="I9933" s="118" t="s">
        <v>7820</v>
      </c>
      <c r="J9933" s="118" t="s">
        <v>7820</v>
      </c>
    </row>
    <row r="9934" spans="1:10" ht="12.75">
      <c r="A9934" s="118" t="s">
        <v>10777</v>
      </c>
      <c r="B9934" s="118" t="s">
        <v>28887</v>
      </c>
      <c r="C9934" s="118" t="b">
        <v>0</v>
      </c>
      <c r="D9934" s="118" t="e">
        <f t="shared" ca="1" si="1"/>
        <v>#NAME?</v>
      </c>
      <c r="E9934" s="118" t="s">
        <v>32055</v>
      </c>
      <c r="F9934" s="118" t="s">
        <v>32099</v>
      </c>
      <c r="G9934" s="118"/>
      <c r="H9934" s="118" t="s">
        <v>32070</v>
      </c>
      <c r="I9934" s="118" t="s">
        <v>7820</v>
      </c>
      <c r="J9934" s="118" t="s">
        <v>7820</v>
      </c>
    </row>
    <row r="9935" spans="1:10" ht="12.75">
      <c r="A9935" s="118" t="s">
        <v>920</v>
      </c>
      <c r="B9935" s="118" t="s">
        <v>32100</v>
      </c>
      <c r="C9935" s="118" t="b">
        <v>0</v>
      </c>
      <c r="D9935" s="118" t="e">
        <f t="shared" ca="1" si="1"/>
        <v>#NAME?</v>
      </c>
      <c r="E9935" s="118" t="s">
        <v>32101</v>
      </c>
      <c r="F9935" s="118" t="s">
        <v>32102</v>
      </c>
      <c r="G9935" s="118"/>
      <c r="H9935" s="118" t="s">
        <v>4278</v>
      </c>
      <c r="I9935" s="118" t="s">
        <v>8726</v>
      </c>
      <c r="J9935" s="127" t="s">
        <v>8740</v>
      </c>
    </row>
    <row r="9936" spans="1:10" ht="12.75">
      <c r="A9936" s="118" t="s">
        <v>9772</v>
      </c>
      <c r="B9936" s="118" t="s">
        <v>32103</v>
      </c>
      <c r="C9936" s="118" t="b">
        <v>0</v>
      </c>
      <c r="D9936" s="118" t="e">
        <f t="shared" ca="1" si="1"/>
        <v>#NAME?</v>
      </c>
      <c r="E9936" s="118" t="s">
        <v>32101</v>
      </c>
      <c r="F9936" s="118" t="s">
        <v>32104</v>
      </c>
      <c r="G9936" s="118"/>
      <c r="H9936" s="118" t="s">
        <v>4278</v>
      </c>
      <c r="I9936" s="118" t="s">
        <v>8726</v>
      </c>
      <c r="J9936" s="127" t="s">
        <v>8740</v>
      </c>
    </row>
    <row r="9937" spans="1:10" ht="12.75">
      <c r="A9937" s="118" t="s">
        <v>2226</v>
      </c>
      <c r="B9937" s="118" t="s">
        <v>8652</v>
      </c>
      <c r="C9937" s="118" t="b">
        <v>0</v>
      </c>
      <c r="D9937" s="118" t="e">
        <f t="shared" ca="1" si="1"/>
        <v>#NAME?</v>
      </c>
      <c r="E9937" s="118" t="s">
        <v>32105</v>
      </c>
      <c r="F9937" s="118" t="s">
        <v>32106</v>
      </c>
      <c r="G9937" s="118"/>
      <c r="H9937" s="118" t="s">
        <v>4276</v>
      </c>
      <c r="I9937" s="118" t="s">
        <v>8883</v>
      </c>
      <c r="J9937" s="118"/>
    </row>
    <row r="9938" spans="1:10" ht="12.75">
      <c r="A9938" s="118" t="s">
        <v>11091</v>
      </c>
      <c r="B9938" s="118" t="s">
        <v>1993</v>
      </c>
      <c r="C9938" s="118" t="b">
        <v>0</v>
      </c>
      <c r="D9938" s="118" t="e">
        <f t="shared" ca="1" si="1"/>
        <v>#NAME?</v>
      </c>
      <c r="E9938" s="118" t="s">
        <v>32105</v>
      </c>
      <c r="F9938" s="118" t="s">
        <v>32107</v>
      </c>
      <c r="G9938" s="118"/>
      <c r="H9938" s="118" t="s">
        <v>4831</v>
      </c>
      <c r="I9938" s="118"/>
      <c r="J9938" s="118"/>
    </row>
    <row r="9939" spans="1:10" ht="12.75">
      <c r="A9939" s="118" t="s">
        <v>32108</v>
      </c>
      <c r="B9939" s="118" t="s">
        <v>32109</v>
      </c>
      <c r="C9939" s="118" t="b">
        <v>0</v>
      </c>
      <c r="D9939" s="118" t="e">
        <f t="shared" ca="1" si="1"/>
        <v>#NAME?</v>
      </c>
      <c r="E9939" s="118" t="s">
        <v>32110</v>
      </c>
      <c r="F9939" s="118" t="s">
        <v>32111</v>
      </c>
      <c r="G9939" s="118"/>
      <c r="H9939" s="118" t="s">
        <v>4872</v>
      </c>
      <c r="I9939" s="118" t="s">
        <v>10579</v>
      </c>
      <c r="J9939" s="118" t="s">
        <v>7591</v>
      </c>
    </row>
    <row r="9940" spans="1:10" ht="12.75">
      <c r="A9940" s="118" t="s">
        <v>1666</v>
      </c>
      <c r="B9940" s="118" t="s">
        <v>14224</v>
      </c>
      <c r="C9940" s="118" t="b">
        <v>0</v>
      </c>
      <c r="D9940" s="118" t="e">
        <f t="shared" ca="1" si="1"/>
        <v>#NAME?</v>
      </c>
      <c r="E9940" s="118" t="s">
        <v>32110</v>
      </c>
      <c r="F9940" s="118" t="s">
        <v>32112</v>
      </c>
      <c r="G9940" s="118"/>
      <c r="H9940" s="118" t="s">
        <v>4278</v>
      </c>
      <c r="I9940" s="118" t="s">
        <v>10579</v>
      </c>
      <c r="J9940" s="118" t="s">
        <v>7591</v>
      </c>
    </row>
    <row r="9941" spans="1:10" ht="12.75">
      <c r="A9941" s="118" t="s">
        <v>882</v>
      </c>
      <c r="B9941" s="118" t="s">
        <v>32113</v>
      </c>
      <c r="C9941" s="118" t="b">
        <v>0</v>
      </c>
      <c r="D9941" s="118" t="e">
        <f t="shared" ca="1" si="1"/>
        <v>#NAME?</v>
      </c>
      <c r="E9941" s="118" t="s">
        <v>32110</v>
      </c>
      <c r="F9941" s="118" t="s">
        <v>32114</v>
      </c>
      <c r="G9941" s="118"/>
      <c r="H9941" s="118" t="s">
        <v>4278</v>
      </c>
      <c r="I9941" s="118" t="s">
        <v>32115</v>
      </c>
      <c r="J9941" s="118" t="s">
        <v>7820</v>
      </c>
    </row>
    <row r="9942" spans="1:10" ht="12.75">
      <c r="A9942" s="118" t="s">
        <v>8039</v>
      </c>
      <c r="B9942" s="118" t="s">
        <v>32116</v>
      </c>
      <c r="C9942" s="118" t="b">
        <v>0</v>
      </c>
      <c r="D9942" s="118" t="e">
        <f t="shared" ca="1" si="1"/>
        <v>#NAME?</v>
      </c>
      <c r="E9942" s="118" t="s">
        <v>32110</v>
      </c>
      <c r="F9942" s="118" t="s">
        <v>32117</v>
      </c>
      <c r="G9942" s="118"/>
      <c r="H9942" s="118" t="s">
        <v>4278</v>
      </c>
      <c r="I9942" s="118" t="s">
        <v>32115</v>
      </c>
      <c r="J9942" s="118" t="s">
        <v>7820</v>
      </c>
    </row>
    <row r="9943" spans="1:10" ht="12.75">
      <c r="A9943" s="118" t="s">
        <v>870</v>
      </c>
      <c r="B9943" s="118" t="s">
        <v>32118</v>
      </c>
      <c r="C9943" s="118" t="b">
        <v>0</v>
      </c>
      <c r="D9943" s="118" t="e">
        <f t="shared" ca="1" si="1"/>
        <v>#NAME?</v>
      </c>
      <c r="E9943" s="118" t="s">
        <v>32119</v>
      </c>
      <c r="F9943" s="118" t="s">
        <v>32120</v>
      </c>
      <c r="G9943" s="118"/>
      <c r="H9943" s="118" t="s">
        <v>4278</v>
      </c>
      <c r="I9943" s="118" t="s">
        <v>13294</v>
      </c>
      <c r="J9943" s="118" t="s">
        <v>8658</v>
      </c>
    </row>
    <row r="9944" spans="1:10" ht="12.75">
      <c r="A9944" s="118" t="s">
        <v>1081</v>
      </c>
      <c r="B9944" s="118" t="s">
        <v>11456</v>
      </c>
      <c r="C9944" s="118" t="b">
        <v>0</v>
      </c>
      <c r="D9944" s="118" t="e">
        <f t="shared" ca="1" si="1"/>
        <v>#NAME?</v>
      </c>
      <c r="E9944" s="118" t="s">
        <v>32119</v>
      </c>
      <c r="F9944" s="118" t="s">
        <v>32121</v>
      </c>
      <c r="G9944" s="118"/>
      <c r="H9944" s="118" t="s">
        <v>4831</v>
      </c>
      <c r="I9944" s="118" t="s">
        <v>13294</v>
      </c>
      <c r="J9944" s="118" t="s">
        <v>8658</v>
      </c>
    </row>
    <row r="9945" spans="1:10" ht="12.75">
      <c r="A9945" s="118" t="s">
        <v>7741</v>
      </c>
      <c r="B9945" s="118" t="s">
        <v>32122</v>
      </c>
      <c r="C9945" s="118" t="b">
        <v>0</v>
      </c>
      <c r="D9945" s="118" t="e">
        <f t="shared" ca="1" si="1"/>
        <v>#NAME?</v>
      </c>
      <c r="E9945" s="118" t="s">
        <v>32119</v>
      </c>
      <c r="F9945" s="118" t="s">
        <v>32123</v>
      </c>
      <c r="G9945" s="118"/>
      <c r="H9945" s="118" t="s">
        <v>4276</v>
      </c>
      <c r="I9945" s="118" t="s">
        <v>13294</v>
      </c>
      <c r="J9945" s="118" t="s">
        <v>8658</v>
      </c>
    </row>
    <row r="9946" spans="1:10" ht="12.75">
      <c r="A9946" s="118" t="s">
        <v>10385</v>
      </c>
      <c r="B9946" s="118" t="s">
        <v>11842</v>
      </c>
      <c r="C9946" s="118" t="b">
        <v>0</v>
      </c>
      <c r="D9946" s="118" t="e">
        <f t="shared" ca="1" si="1"/>
        <v>#NAME?</v>
      </c>
      <c r="E9946" s="118" t="s">
        <v>32124</v>
      </c>
      <c r="F9946" s="118" t="s">
        <v>32125</v>
      </c>
      <c r="G9946" s="118"/>
      <c r="H9946" s="118" t="s">
        <v>32126</v>
      </c>
      <c r="I9946" s="118"/>
      <c r="J9946" s="118"/>
    </row>
    <row r="9947" spans="1:10" ht="12.75">
      <c r="A9947" s="118" t="s">
        <v>9234</v>
      </c>
      <c r="B9947" s="118" t="s">
        <v>32127</v>
      </c>
      <c r="C9947" s="118" t="b">
        <v>0</v>
      </c>
      <c r="D9947" s="118" t="e">
        <f t="shared" ca="1" si="1"/>
        <v>#NAME?</v>
      </c>
      <c r="E9947" s="118" t="s">
        <v>32128</v>
      </c>
      <c r="F9947" s="118" t="s">
        <v>32129</v>
      </c>
      <c r="G9947" s="118"/>
      <c r="H9947" s="118" t="s">
        <v>9965</v>
      </c>
      <c r="I9947" s="118" t="s">
        <v>7642</v>
      </c>
      <c r="J9947" s="118"/>
    </row>
    <row r="9948" spans="1:10" ht="12.75">
      <c r="A9948" s="118" t="s">
        <v>9633</v>
      </c>
      <c r="B9948" s="118" t="s">
        <v>2046</v>
      </c>
      <c r="C9948" s="118" t="b">
        <v>0</v>
      </c>
      <c r="D9948" s="118" t="e">
        <f t="shared" ca="1" si="1"/>
        <v>#NAME?</v>
      </c>
      <c r="E9948" s="118" t="s">
        <v>32128</v>
      </c>
      <c r="F9948" s="118" t="s">
        <v>32130</v>
      </c>
      <c r="G9948" s="118"/>
      <c r="H9948" s="118" t="s">
        <v>9965</v>
      </c>
      <c r="I9948" s="118" t="s">
        <v>7642</v>
      </c>
      <c r="J9948" s="118"/>
    </row>
    <row r="9949" spans="1:10" ht="12.75">
      <c r="A9949" s="118" t="s">
        <v>16465</v>
      </c>
      <c r="B9949" s="118" t="s">
        <v>32131</v>
      </c>
      <c r="C9949" s="118" t="b">
        <v>0</v>
      </c>
      <c r="D9949" s="118" t="e">
        <f t="shared" ca="1" si="1"/>
        <v>#NAME?</v>
      </c>
      <c r="E9949" s="118" t="s">
        <v>32128</v>
      </c>
      <c r="F9949" s="118" t="s">
        <v>32132</v>
      </c>
      <c r="G9949" s="118"/>
      <c r="H9949" s="118" t="s">
        <v>54</v>
      </c>
      <c r="I9949" s="118" t="s">
        <v>7642</v>
      </c>
      <c r="J9949" s="118"/>
    </row>
    <row r="9950" spans="1:10" ht="12.75">
      <c r="A9950" s="118" t="s">
        <v>9092</v>
      </c>
      <c r="B9950" s="118" t="s">
        <v>11909</v>
      </c>
      <c r="C9950" s="118" t="b">
        <v>0</v>
      </c>
      <c r="D9950" s="118" t="e">
        <f t="shared" ca="1" si="1"/>
        <v>#NAME?</v>
      </c>
      <c r="E9950" s="118" t="s">
        <v>32128</v>
      </c>
      <c r="F9950" s="118" t="s">
        <v>32133</v>
      </c>
      <c r="G9950" s="118"/>
      <c r="H9950" s="118" t="s">
        <v>54</v>
      </c>
      <c r="I9950" s="118" t="s">
        <v>7642</v>
      </c>
      <c r="J9950" s="118"/>
    </row>
    <row r="9951" spans="1:10" ht="12.75">
      <c r="A9951" s="118" t="s">
        <v>9828</v>
      </c>
      <c r="B9951" s="118" t="s">
        <v>32134</v>
      </c>
      <c r="C9951" s="118" t="b">
        <v>0</v>
      </c>
      <c r="D9951" s="118" t="e">
        <f t="shared" ca="1" si="1"/>
        <v>#NAME?</v>
      </c>
      <c r="E9951" s="118" t="s">
        <v>32128</v>
      </c>
      <c r="F9951" s="118" t="s">
        <v>32135</v>
      </c>
      <c r="G9951" s="118"/>
      <c r="H9951" s="118" t="s">
        <v>54</v>
      </c>
      <c r="I9951" s="118" t="s">
        <v>7642</v>
      </c>
      <c r="J9951" s="118"/>
    </row>
    <row r="9952" spans="1:10" ht="12.75">
      <c r="A9952" s="118" t="s">
        <v>1915</v>
      </c>
      <c r="B9952" s="118" t="s">
        <v>9085</v>
      </c>
      <c r="C9952" s="118" t="b">
        <v>0</v>
      </c>
      <c r="D9952" s="118" t="e">
        <f t="shared" ca="1" si="1"/>
        <v>#NAME?</v>
      </c>
      <c r="E9952" s="118" t="s">
        <v>32128</v>
      </c>
      <c r="F9952" s="118" t="s">
        <v>32136</v>
      </c>
      <c r="G9952" s="118"/>
      <c r="H9952" s="118" t="s">
        <v>9965</v>
      </c>
      <c r="I9952" s="118" t="s">
        <v>7642</v>
      </c>
      <c r="J9952" s="118"/>
    </row>
    <row r="9953" spans="1:10" ht="12.75">
      <c r="A9953" s="118" t="s">
        <v>11719</v>
      </c>
      <c r="B9953" s="118" t="s">
        <v>32137</v>
      </c>
      <c r="C9953" s="118" t="b">
        <v>0</v>
      </c>
      <c r="D9953" s="118" t="e">
        <f t="shared" ca="1" si="1"/>
        <v>#NAME?</v>
      </c>
      <c r="E9953" s="118" t="s">
        <v>32128</v>
      </c>
      <c r="F9953" s="118" t="s">
        <v>32138</v>
      </c>
      <c r="G9953" s="118"/>
      <c r="H9953" s="118" t="s">
        <v>54</v>
      </c>
      <c r="I9953" s="118" t="s">
        <v>7642</v>
      </c>
      <c r="J9953" s="118"/>
    </row>
    <row r="9954" spans="1:10" ht="12.75">
      <c r="A9954" s="118" t="s">
        <v>32139</v>
      </c>
      <c r="B9954" s="118" t="s">
        <v>32140</v>
      </c>
      <c r="C9954" s="118" t="b">
        <v>0</v>
      </c>
      <c r="D9954" s="118" t="e">
        <f t="shared" ca="1" si="1"/>
        <v>#NAME?</v>
      </c>
      <c r="E9954" s="118" t="s">
        <v>32141</v>
      </c>
      <c r="F9954" s="118" t="s">
        <v>32142</v>
      </c>
      <c r="G9954" s="118"/>
      <c r="H9954" s="118" t="s">
        <v>32143</v>
      </c>
      <c r="I9954" s="118" t="s">
        <v>7642</v>
      </c>
      <c r="J9954" s="118"/>
    </row>
    <row r="9955" spans="1:10" ht="12.75">
      <c r="A9955" s="118" t="s">
        <v>1235</v>
      </c>
      <c r="B9955" s="118" t="s">
        <v>12300</v>
      </c>
      <c r="C9955" s="118" t="b">
        <v>0</v>
      </c>
      <c r="D9955" s="118" t="e">
        <f t="shared" ca="1" si="1"/>
        <v>#NAME?</v>
      </c>
      <c r="E9955" s="118" t="s">
        <v>32141</v>
      </c>
      <c r="F9955" s="118" t="s">
        <v>32144</v>
      </c>
      <c r="G9955" s="118"/>
      <c r="H9955" s="118" t="s">
        <v>5368</v>
      </c>
      <c r="I9955" s="118" t="s">
        <v>7642</v>
      </c>
      <c r="J9955" s="118"/>
    </row>
    <row r="9956" spans="1:10" ht="12.75">
      <c r="A9956" s="118" t="s">
        <v>18671</v>
      </c>
      <c r="B9956" s="118" t="s">
        <v>14851</v>
      </c>
      <c r="C9956" s="118" t="b">
        <v>0</v>
      </c>
      <c r="D9956" s="118" t="e">
        <f t="shared" ca="1" si="1"/>
        <v>#NAME?</v>
      </c>
      <c r="E9956" s="118" t="s">
        <v>32141</v>
      </c>
      <c r="F9956" s="118" t="s">
        <v>32145</v>
      </c>
      <c r="G9956" s="118"/>
      <c r="H9956" s="118" t="s">
        <v>32146</v>
      </c>
      <c r="I9956" s="118" t="s">
        <v>7642</v>
      </c>
      <c r="J9956" s="118"/>
    </row>
    <row r="9957" spans="1:10" ht="12.75">
      <c r="A9957" s="118" t="s">
        <v>32147</v>
      </c>
      <c r="B9957" s="118" t="s">
        <v>32148</v>
      </c>
      <c r="C9957" s="118" t="b">
        <v>0</v>
      </c>
      <c r="D9957" s="118" t="e">
        <f t="shared" ca="1" si="1"/>
        <v>#NAME?</v>
      </c>
      <c r="E9957" s="118" t="s">
        <v>32141</v>
      </c>
      <c r="F9957" s="118" t="s">
        <v>32149</v>
      </c>
      <c r="G9957" s="118"/>
      <c r="H9957" s="118" t="s">
        <v>5607</v>
      </c>
      <c r="I9957" s="118" t="s">
        <v>7642</v>
      </c>
      <c r="J9957" s="118"/>
    </row>
    <row r="9958" spans="1:10" ht="12.75">
      <c r="A9958" s="118" t="s">
        <v>17364</v>
      </c>
      <c r="B9958" s="118" t="s">
        <v>32150</v>
      </c>
      <c r="C9958" s="118" t="b">
        <v>0</v>
      </c>
      <c r="D9958" s="118" t="e">
        <f t="shared" ca="1" si="1"/>
        <v>#NAME?</v>
      </c>
      <c r="E9958" s="118" t="s">
        <v>32151</v>
      </c>
      <c r="F9958" s="118" t="s">
        <v>32152</v>
      </c>
      <c r="G9958" s="118"/>
      <c r="H9958" s="118" t="s">
        <v>4278</v>
      </c>
      <c r="I9958" s="118" t="s">
        <v>8756</v>
      </c>
      <c r="J9958" s="118" t="s">
        <v>8756</v>
      </c>
    </row>
    <row r="9959" spans="1:10" ht="12.75">
      <c r="A9959" s="118" t="s">
        <v>13685</v>
      </c>
      <c r="B9959" s="118" t="s">
        <v>32153</v>
      </c>
      <c r="C9959" s="118" t="b">
        <v>0</v>
      </c>
      <c r="D9959" s="118" t="e">
        <f t="shared" ca="1" si="1"/>
        <v>#NAME?</v>
      </c>
      <c r="E9959" s="118" t="s">
        <v>32151</v>
      </c>
      <c r="F9959" s="118" t="s">
        <v>32154</v>
      </c>
      <c r="G9959" s="118"/>
      <c r="H9959" s="118" t="s">
        <v>54</v>
      </c>
      <c r="I9959" s="118" t="s">
        <v>8756</v>
      </c>
      <c r="J9959" s="118" t="s">
        <v>8756</v>
      </c>
    </row>
    <row r="9960" spans="1:10" ht="12.75">
      <c r="A9960" s="118" t="s">
        <v>32155</v>
      </c>
      <c r="B9960" s="118" t="s">
        <v>32156</v>
      </c>
      <c r="C9960" s="118" t="b">
        <v>0</v>
      </c>
      <c r="D9960" s="118" t="e">
        <f t="shared" ca="1" si="1"/>
        <v>#NAME?</v>
      </c>
      <c r="E9960" s="118" t="s">
        <v>32157</v>
      </c>
      <c r="F9960" s="118" t="s">
        <v>32158</v>
      </c>
      <c r="G9960" s="118"/>
      <c r="H9960" s="118" t="s">
        <v>4305</v>
      </c>
      <c r="I9960" s="118" t="s">
        <v>8204</v>
      </c>
      <c r="J9960" s="118"/>
    </row>
    <row r="9961" spans="1:10" ht="12.75">
      <c r="A9961" s="118" t="s">
        <v>32159</v>
      </c>
      <c r="B9961" s="118" t="s">
        <v>32160</v>
      </c>
      <c r="C9961" s="118" t="b">
        <v>0</v>
      </c>
      <c r="D9961" s="118" t="e">
        <f t="shared" ca="1" si="1"/>
        <v>#NAME?</v>
      </c>
      <c r="E9961" s="118" t="s">
        <v>32161</v>
      </c>
      <c r="F9961" s="118" t="s">
        <v>32162</v>
      </c>
      <c r="G9961" s="118"/>
      <c r="H9961" s="118" t="s">
        <v>54</v>
      </c>
      <c r="I9961" s="118" t="s">
        <v>7642</v>
      </c>
      <c r="J9961" s="118"/>
    </row>
    <row r="9962" spans="1:10" ht="12.75">
      <c r="A9962" s="118" t="s">
        <v>2671</v>
      </c>
      <c r="B9962" s="118" t="s">
        <v>32163</v>
      </c>
      <c r="C9962" s="118" t="b">
        <v>0</v>
      </c>
      <c r="D9962" s="118" t="e">
        <f t="shared" ca="1" si="1"/>
        <v>#NAME?</v>
      </c>
      <c r="E9962" s="118" t="s">
        <v>32161</v>
      </c>
      <c r="F9962" s="118" t="s">
        <v>32164</v>
      </c>
      <c r="G9962" s="118"/>
      <c r="H9962" s="118" t="s">
        <v>54</v>
      </c>
      <c r="I9962" s="118" t="s">
        <v>7642</v>
      </c>
      <c r="J9962" s="118"/>
    </row>
    <row r="9963" spans="1:10" ht="12.75">
      <c r="A9963" s="118" t="s">
        <v>12113</v>
      </c>
      <c r="B9963" s="118" t="s">
        <v>32165</v>
      </c>
      <c r="C9963" s="118" t="b">
        <v>0</v>
      </c>
      <c r="D9963" s="118" t="e">
        <f t="shared" ca="1" si="1"/>
        <v>#NAME?</v>
      </c>
      <c r="E9963" s="118" t="s">
        <v>32166</v>
      </c>
      <c r="F9963" s="118" t="s">
        <v>32167</v>
      </c>
      <c r="G9963" s="118"/>
      <c r="H9963" s="118" t="s">
        <v>4278</v>
      </c>
      <c r="I9963" s="118" t="s">
        <v>7794</v>
      </c>
      <c r="J9963" s="118" t="s">
        <v>7795</v>
      </c>
    </row>
    <row r="9964" spans="1:10" ht="12.75">
      <c r="A9964" s="118" t="s">
        <v>8358</v>
      </c>
      <c r="B9964" s="118" t="s">
        <v>16654</v>
      </c>
      <c r="C9964" s="118" t="b">
        <v>0</v>
      </c>
      <c r="D9964" s="118" t="e">
        <f t="shared" ca="1" si="1"/>
        <v>#NAME?</v>
      </c>
      <c r="E9964" s="118" t="s">
        <v>32166</v>
      </c>
      <c r="F9964" s="118" t="s">
        <v>32168</v>
      </c>
      <c r="G9964" s="118"/>
      <c r="H9964" s="118" t="s">
        <v>4278</v>
      </c>
      <c r="I9964" s="118" t="s">
        <v>7794</v>
      </c>
      <c r="J9964" s="118" t="s">
        <v>7795</v>
      </c>
    </row>
    <row r="9965" spans="1:10" ht="12.75">
      <c r="A9965" s="118" t="s">
        <v>32169</v>
      </c>
      <c r="B9965" s="118" t="s">
        <v>29485</v>
      </c>
      <c r="C9965" s="118" t="b">
        <v>0</v>
      </c>
      <c r="D9965" s="118" t="e">
        <f t="shared" ca="1" si="1"/>
        <v>#NAME?</v>
      </c>
      <c r="E9965" s="118" t="s">
        <v>32170</v>
      </c>
      <c r="F9965" s="118" t="s">
        <v>32171</v>
      </c>
      <c r="G9965" s="118"/>
      <c r="H9965" s="118" t="s">
        <v>6289</v>
      </c>
      <c r="I9965" s="118" t="s">
        <v>16169</v>
      </c>
      <c r="J9965" s="118" t="s">
        <v>9768</v>
      </c>
    </row>
    <row r="9966" spans="1:10" ht="12.75">
      <c r="A9966" s="118" t="s">
        <v>2013</v>
      </c>
      <c r="B9966" s="118" t="s">
        <v>26844</v>
      </c>
      <c r="C9966" s="118" t="b">
        <v>0</v>
      </c>
      <c r="D9966" s="118" t="e">
        <f t="shared" ca="1" si="1"/>
        <v>#NAME?</v>
      </c>
      <c r="E9966" s="118" t="s">
        <v>32170</v>
      </c>
      <c r="F9966" s="118" t="s">
        <v>32172</v>
      </c>
      <c r="G9966" s="118"/>
      <c r="H9966" s="118" t="s">
        <v>7611</v>
      </c>
      <c r="I9966" s="118" t="s">
        <v>16169</v>
      </c>
      <c r="J9966" s="118" t="s">
        <v>9768</v>
      </c>
    </row>
    <row r="9967" spans="1:10" ht="12.75">
      <c r="A9967" s="118" t="s">
        <v>2645</v>
      </c>
      <c r="B9967" s="118" t="s">
        <v>32173</v>
      </c>
      <c r="C9967" s="118" t="b">
        <v>0</v>
      </c>
      <c r="D9967" s="118" t="e">
        <f t="shared" ca="1" si="1"/>
        <v>#NAME?</v>
      </c>
      <c r="E9967" s="118" t="s">
        <v>32174</v>
      </c>
      <c r="F9967" s="118" t="s">
        <v>32175</v>
      </c>
      <c r="G9967" s="118"/>
      <c r="H9967" s="118" t="s">
        <v>5616</v>
      </c>
      <c r="I9967" s="118" t="s">
        <v>14054</v>
      </c>
      <c r="J9967" s="118" t="s">
        <v>19728</v>
      </c>
    </row>
    <row r="9968" spans="1:10" ht="12.75">
      <c r="A9968" s="118" t="s">
        <v>1591</v>
      </c>
      <c r="B9968" s="118" t="s">
        <v>32176</v>
      </c>
      <c r="C9968" s="118" t="b">
        <v>0</v>
      </c>
      <c r="D9968" s="118" t="e">
        <f t="shared" ca="1" si="1"/>
        <v>#NAME?</v>
      </c>
      <c r="E9968" s="118" t="s">
        <v>32174</v>
      </c>
      <c r="F9968" s="118" t="s">
        <v>32177</v>
      </c>
      <c r="G9968" s="118"/>
      <c r="H9968" s="118" t="s">
        <v>4276</v>
      </c>
      <c r="I9968" s="118" t="s">
        <v>14054</v>
      </c>
      <c r="J9968" s="118" t="s">
        <v>19728</v>
      </c>
    </row>
    <row r="9969" spans="1:10" ht="12.75">
      <c r="A9969" s="118" t="s">
        <v>32178</v>
      </c>
      <c r="B9969" s="118" t="s">
        <v>32179</v>
      </c>
      <c r="C9969" s="118" t="b">
        <v>0</v>
      </c>
      <c r="D9969" s="118" t="e">
        <f t="shared" ca="1" si="1"/>
        <v>#NAME?</v>
      </c>
      <c r="E9969" s="118" t="s">
        <v>32180</v>
      </c>
      <c r="F9969" s="118" t="s">
        <v>32181</v>
      </c>
      <c r="G9969" s="118"/>
      <c r="H9969" s="118" t="s">
        <v>9883</v>
      </c>
      <c r="I9969" s="118" t="s">
        <v>8177</v>
      </c>
      <c r="J9969" s="118"/>
    </row>
    <row r="9970" spans="1:10" ht="12.75">
      <c r="A9970" s="118" t="s">
        <v>882</v>
      </c>
      <c r="B9970" s="118" t="s">
        <v>32182</v>
      </c>
      <c r="C9970" s="118" t="b">
        <v>0</v>
      </c>
      <c r="D9970" s="118" t="e">
        <f t="shared" ca="1" si="1"/>
        <v>#NAME?</v>
      </c>
      <c r="E9970" s="118" t="s">
        <v>32180</v>
      </c>
      <c r="F9970" s="118" t="s">
        <v>32183</v>
      </c>
      <c r="G9970" s="118"/>
      <c r="H9970" s="118" t="s">
        <v>5961</v>
      </c>
      <c r="I9970" s="118" t="s">
        <v>8177</v>
      </c>
      <c r="J9970" s="118"/>
    </row>
    <row r="9971" spans="1:10" ht="12.75">
      <c r="A9971" s="118" t="s">
        <v>13368</v>
      </c>
      <c r="B9971" s="118" t="s">
        <v>32184</v>
      </c>
      <c r="C9971" s="118" t="b">
        <v>0</v>
      </c>
      <c r="D9971" s="118" t="e">
        <f t="shared" ca="1" si="1"/>
        <v>#NAME?</v>
      </c>
      <c r="E9971" s="118" t="s">
        <v>32180</v>
      </c>
      <c r="F9971" s="118" t="s">
        <v>32185</v>
      </c>
      <c r="G9971" s="118"/>
      <c r="H9971" s="118" t="s">
        <v>5961</v>
      </c>
      <c r="I9971" s="118" t="s">
        <v>8177</v>
      </c>
      <c r="J9971" s="118"/>
    </row>
    <row r="9972" spans="1:10" ht="12.75">
      <c r="A9972" s="118" t="s">
        <v>7701</v>
      </c>
      <c r="B9972" s="118" t="s">
        <v>32186</v>
      </c>
      <c r="C9972" s="118" t="b">
        <v>0</v>
      </c>
      <c r="D9972" s="118" t="e">
        <f t="shared" ca="1" si="1"/>
        <v>#NAME?</v>
      </c>
      <c r="E9972" s="118" t="s">
        <v>32187</v>
      </c>
      <c r="F9972" s="118" t="s">
        <v>32188</v>
      </c>
      <c r="G9972" s="118"/>
      <c r="H9972" s="118" t="s">
        <v>54</v>
      </c>
      <c r="I9972" s="118" t="s">
        <v>7684</v>
      </c>
      <c r="J9972" s="118"/>
    </row>
    <row r="9973" spans="1:10" ht="12.75">
      <c r="A9973" s="118" t="s">
        <v>8693</v>
      </c>
      <c r="B9973" s="118" t="s">
        <v>32189</v>
      </c>
      <c r="C9973" s="118" t="b">
        <v>0</v>
      </c>
      <c r="D9973" s="118" t="e">
        <f t="shared" ca="1" si="1"/>
        <v>#NAME?</v>
      </c>
      <c r="E9973" s="118" t="s">
        <v>32187</v>
      </c>
      <c r="F9973" s="118" t="s">
        <v>32190</v>
      </c>
      <c r="G9973" s="118"/>
      <c r="H9973" s="118" t="s">
        <v>54</v>
      </c>
      <c r="I9973" s="118" t="s">
        <v>7684</v>
      </c>
      <c r="J9973" s="118"/>
    </row>
    <row r="9974" spans="1:10" ht="12.75">
      <c r="A9974" s="118" t="s">
        <v>32191</v>
      </c>
      <c r="B9974" s="118" t="s">
        <v>32192</v>
      </c>
      <c r="C9974" s="118" t="b">
        <v>0</v>
      </c>
      <c r="D9974" s="118" t="e">
        <f t="shared" ca="1" si="1"/>
        <v>#NAME?</v>
      </c>
      <c r="E9974" s="118" t="s">
        <v>32187</v>
      </c>
      <c r="F9974" s="118" t="s">
        <v>32193</v>
      </c>
      <c r="G9974" s="118"/>
      <c r="H9974" s="118" t="s">
        <v>54</v>
      </c>
      <c r="I9974" s="118" t="s">
        <v>7684</v>
      </c>
      <c r="J9974" s="118"/>
    </row>
    <row r="9975" spans="1:10" ht="12.75">
      <c r="A9975" s="118" t="s">
        <v>32194</v>
      </c>
      <c r="B9975" s="118" t="s">
        <v>10580</v>
      </c>
      <c r="C9975" s="118" t="b">
        <v>0</v>
      </c>
      <c r="D9975" s="118" t="e">
        <f t="shared" ca="1" si="1"/>
        <v>#NAME?</v>
      </c>
      <c r="E9975" s="118" t="s">
        <v>32195</v>
      </c>
      <c r="F9975" s="118" t="s">
        <v>32196</v>
      </c>
      <c r="G9975" s="118"/>
      <c r="H9975" s="118" t="s">
        <v>9413</v>
      </c>
      <c r="I9975" s="118" t="s">
        <v>10985</v>
      </c>
      <c r="J9975" s="118" t="s">
        <v>7622</v>
      </c>
    </row>
    <row r="9976" spans="1:10" ht="12.75">
      <c r="A9976" s="118" t="s">
        <v>1302</v>
      </c>
      <c r="B9976" s="118" t="s">
        <v>10541</v>
      </c>
      <c r="C9976" s="118" t="b">
        <v>0</v>
      </c>
      <c r="D9976" s="118" t="e">
        <f t="shared" ca="1" si="1"/>
        <v>#NAME?</v>
      </c>
      <c r="E9976" s="118" t="s">
        <v>32197</v>
      </c>
      <c r="F9976" s="118" t="s">
        <v>32198</v>
      </c>
      <c r="G9976" s="118"/>
      <c r="H9976" s="118" t="s">
        <v>9870</v>
      </c>
      <c r="I9976" s="118" t="s">
        <v>10545</v>
      </c>
      <c r="J9976" s="118" t="s">
        <v>7756</v>
      </c>
    </row>
    <row r="9977" spans="1:10" ht="12.75">
      <c r="A9977" s="118" t="s">
        <v>12624</v>
      </c>
      <c r="B9977" s="118" t="s">
        <v>24149</v>
      </c>
      <c r="C9977" s="118" t="b">
        <v>0</v>
      </c>
      <c r="D9977" s="118" t="e">
        <f t="shared" ca="1" si="1"/>
        <v>#NAME?</v>
      </c>
      <c r="E9977" s="118" t="s">
        <v>32197</v>
      </c>
      <c r="F9977" s="118" t="s">
        <v>32199</v>
      </c>
      <c r="G9977" s="118"/>
      <c r="H9977" s="118" t="s">
        <v>7754</v>
      </c>
      <c r="I9977" s="118" t="s">
        <v>10545</v>
      </c>
      <c r="J9977" s="118" t="s">
        <v>7756</v>
      </c>
    </row>
    <row r="9978" spans="1:10" ht="12.75">
      <c r="A9978" s="118" t="s">
        <v>12624</v>
      </c>
      <c r="B9978" s="118" t="s">
        <v>32200</v>
      </c>
      <c r="C9978" s="118" t="b">
        <v>0</v>
      </c>
      <c r="D9978" s="118" t="e">
        <f t="shared" ca="1" si="1"/>
        <v>#NAME?</v>
      </c>
      <c r="E9978" s="118" t="s">
        <v>32197</v>
      </c>
      <c r="F9978" s="118" t="s">
        <v>32201</v>
      </c>
      <c r="G9978" s="118"/>
      <c r="H9978" s="118" t="s">
        <v>5064</v>
      </c>
      <c r="I9978" s="118" t="s">
        <v>10545</v>
      </c>
      <c r="J9978" s="118" t="s">
        <v>7756</v>
      </c>
    </row>
    <row r="9979" spans="1:10" ht="12.75">
      <c r="A9979" s="118" t="s">
        <v>2500</v>
      </c>
      <c r="B9979" s="118" t="s">
        <v>32202</v>
      </c>
      <c r="C9979" s="118" t="b">
        <v>0</v>
      </c>
      <c r="D9979" s="118" t="e">
        <f t="shared" ca="1" si="1"/>
        <v>#NAME?</v>
      </c>
      <c r="E9979" s="118" t="s">
        <v>32197</v>
      </c>
      <c r="F9979" s="118" t="s">
        <v>32203</v>
      </c>
      <c r="G9979" s="118"/>
      <c r="H9979" s="118" t="s">
        <v>7611</v>
      </c>
      <c r="I9979" s="118" t="s">
        <v>10545</v>
      </c>
      <c r="J9979" s="118" t="s">
        <v>7756</v>
      </c>
    </row>
    <row r="9980" spans="1:10" ht="12.75">
      <c r="A9980" s="118" t="s">
        <v>32204</v>
      </c>
      <c r="B9980" s="118" t="s">
        <v>32205</v>
      </c>
      <c r="C9980" s="118" t="b">
        <v>0</v>
      </c>
      <c r="D9980" s="118" t="e">
        <f t="shared" ca="1" si="1"/>
        <v>#NAME?</v>
      </c>
      <c r="E9980" s="118" t="s">
        <v>32206</v>
      </c>
      <c r="F9980" s="118" t="s">
        <v>32207</v>
      </c>
      <c r="G9980" s="118"/>
      <c r="H9980" s="118" t="s">
        <v>5368</v>
      </c>
      <c r="I9980" s="118" t="s">
        <v>7642</v>
      </c>
      <c r="J9980" s="118"/>
    </row>
    <row r="9981" spans="1:10" ht="12.75">
      <c r="A9981" s="118" t="s">
        <v>7905</v>
      </c>
      <c r="B9981" s="118" t="s">
        <v>32208</v>
      </c>
      <c r="C9981" s="118" t="b">
        <v>0</v>
      </c>
      <c r="D9981" s="118" t="e">
        <f t="shared" ca="1" si="1"/>
        <v>#NAME?</v>
      </c>
      <c r="E9981" s="118" t="s">
        <v>32206</v>
      </c>
      <c r="F9981" s="118" t="s">
        <v>32209</v>
      </c>
      <c r="G9981" s="118"/>
      <c r="H9981" s="118" t="s">
        <v>4278</v>
      </c>
      <c r="I9981" s="118" t="s">
        <v>7642</v>
      </c>
      <c r="J9981" s="118"/>
    </row>
    <row r="9982" spans="1:10" ht="12.75">
      <c r="A9982" s="118" t="s">
        <v>8889</v>
      </c>
      <c r="B9982" s="118" t="s">
        <v>32210</v>
      </c>
      <c r="C9982" s="118" t="b">
        <v>0</v>
      </c>
      <c r="D9982" s="118" t="e">
        <f t="shared" ca="1" si="1"/>
        <v>#NAME?</v>
      </c>
      <c r="E9982" s="118" t="s">
        <v>32206</v>
      </c>
      <c r="F9982" s="118" t="s">
        <v>32211</v>
      </c>
      <c r="G9982" s="118"/>
      <c r="H9982" s="118" t="s">
        <v>5961</v>
      </c>
      <c r="I9982" s="118" t="s">
        <v>7684</v>
      </c>
      <c r="J9982" s="118"/>
    </row>
    <row r="9983" spans="1:10" ht="12.75">
      <c r="A9983" s="118" t="s">
        <v>30388</v>
      </c>
      <c r="B9983" s="118" t="s">
        <v>7764</v>
      </c>
      <c r="C9983" s="118" t="b">
        <v>0</v>
      </c>
      <c r="D9983" s="118" t="e">
        <f t="shared" ca="1" si="1"/>
        <v>#NAME?</v>
      </c>
      <c r="E9983" s="118" t="s">
        <v>32206</v>
      </c>
      <c r="F9983" s="118" t="s">
        <v>32212</v>
      </c>
      <c r="G9983" s="118"/>
      <c r="H9983" s="118" t="s">
        <v>4278</v>
      </c>
      <c r="I9983" s="118" t="s">
        <v>7642</v>
      </c>
      <c r="J9983" s="118"/>
    </row>
    <row r="9984" spans="1:10" ht="12.75">
      <c r="A9984" s="118" t="s">
        <v>16103</v>
      </c>
      <c r="B9984" s="118" t="s">
        <v>32213</v>
      </c>
      <c r="C9984" s="118" t="b">
        <v>0</v>
      </c>
      <c r="D9984" s="118" t="e">
        <f t="shared" ca="1" si="1"/>
        <v>#NAME?</v>
      </c>
      <c r="E9984" s="118" t="s">
        <v>32206</v>
      </c>
      <c r="F9984" s="118" t="s">
        <v>32214</v>
      </c>
      <c r="G9984" s="118"/>
      <c r="H9984" s="118" t="s">
        <v>4278</v>
      </c>
      <c r="I9984" s="118" t="s">
        <v>7684</v>
      </c>
      <c r="J9984" s="118"/>
    </row>
    <row r="9985" spans="1:10" ht="12.75">
      <c r="A9985" s="118" t="s">
        <v>14323</v>
      </c>
      <c r="B9985" s="118" t="s">
        <v>32215</v>
      </c>
      <c r="C9985" s="118" t="b">
        <v>0</v>
      </c>
      <c r="D9985" s="118" t="e">
        <f t="shared" ca="1" si="1"/>
        <v>#NAME?</v>
      </c>
      <c r="E9985" s="118" t="s">
        <v>32206</v>
      </c>
      <c r="F9985" s="118" t="s">
        <v>32216</v>
      </c>
      <c r="G9985" s="118"/>
      <c r="H9985" s="118" t="s">
        <v>5961</v>
      </c>
      <c r="I9985" s="118" t="s">
        <v>7737</v>
      </c>
      <c r="J9985" s="118"/>
    </row>
    <row r="9986" spans="1:10" ht="12.75">
      <c r="A9986" s="118" t="s">
        <v>12964</v>
      </c>
      <c r="B9986" s="118" t="s">
        <v>32217</v>
      </c>
      <c r="C9986" s="118" t="b">
        <v>0</v>
      </c>
      <c r="D9986" s="118" t="e">
        <f t="shared" ca="1" si="1"/>
        <v>#NAME?</v>
      </c>
      <c r="E9986" s="118" t="s">
        <v>32206</v>
      </c>
      <c r="F9986" s="118" t="s">
        <v>32218</v>
      </c>
      <c r="G9986" s="118"/>
      <c r="H9986" s="118" t="s">
        <v>54</v>
      </c>
      <c r="I9986" s="118" t="s">
        <v>7684</v>
      </c>
      <c r="J9986" s="118"/>
    </row>
    <row r="9987" spans="1:10" ht="12.75">
      <c r="A9987" s="118" t="s">
        <v>1591</v>
      </c>
      <c r="B9987" s="118" t="s">
        <v>10659</v>
      </c>
      <c r="C9987" s="118" t="b">
        <v>0</v>
      </c>
      <c r="D9987" s="118" t="e">
        <f t="shared" ca="1" si="1"/>
        <v>#NAME?</v>
      </c>
      <c r="E9987" s="118" t="s">
        <v>32206</v>
      </c>
      <c r="F9987" s="118" t="s">
        <v>32219</v>
      </c>
      <c r="G9987" s="118"/>
      <c r="H9987" s="118" t="s">
        <v>8391</v>
      </c>
      <c r="I9987" s="118" t="s">
        <v>7642</v>
      </c>
      <c r="J9987" s="118"/>
    </row>
    <row r="9988" spans="1:10" ht="12.75">
      <c r="A9988" s="118" t="s">
        <v>18421</v>
      </c>
      <c r="B9988" s="118" t="s">
        <v>32220</v>
      </c>
      <c r="C9988" s="118" t="b">
        <v>0</v>
      </c>
      <c r="D9988" s="118" t="e">
        <f t="shared" ca="1" si="1"/>
        <v>#NAME?</v>
      </c>
      <c r="E9988" s="118" t="s">
        <v>32206</v>
      </c>
      <c r="F9988" s="118" t="s">
        <v>32221</v>
      </c>
      <c r="G9988" s="118"/>
      <c r="H9988" s="118" t="s">
        <v>5961</v>
      </c>
      <c r="I9988" s="118" t="s">
        <v>7684</v>
      </c>
      <c r="J9988" s="118"/>
    </row>
    <row r="9989" spans="1:10" ht="12.75">
      <c r="A9989" s="118" t="s">
        <v>19782</v>
      </c>
      <c r="B9989" s="118" t="s">
        <v>14851</v>
      </c>
      <c r="C9989" s="118" t="b">
        <v>0</v>
      </c>
      <c r="D9989" s="118" t="e">
        <f t="shared" ca="1" si="1"/>
        <v>#NAME?</v>
      </c>
      <c r="E9989" s="118" t="s">
        <v>32206</v>
      </c>
      <c r="F9989" s="118" t="s">
        <v>32222</v>
      </c>
      <c r="G9989" s="118"/>
      <c r="H9989" s="118" t="s">
        <v>5961</v>
      </c>
      <c r="I9989" s="118" t="s">
        <v>7642</v>
      </c>
      <c r="J9989" s="118"/>
    </row>
    <row r="9990" spans="1:10" ht="12.75">
      <c r="A9990" s="118" t="s">
        <v>32223</v>
      </c>
      <c r="B9990" s="118" t="s">
        <v>32224</v>
      </c>
      <c r="C9990" s="118" t="b">
        <v>0</v>
      </c>
      <c r="D9990" s="118" t="e">
        <f t="shared" ca="1" si="1"/>
        <v>#NAME?</v>
      </c>
      <c r="E9990" s="118" t="s">
        <v>32206</v>
      </c>
      <c r="F9990" s="118" t="s">
        <v>32225</v>
      </c>
      <c r="G9990" s="118"/>
      <c r="H9990" s="118" t="s">
        <v>54</v>
      </c>
      <c r="I9990" s="118" t="s">
        <v>7737</v>
      </c>
      <c r="J9990" s="118"/>
    </row>
    <row r="9991" spans="1:10" ht="12.75">
      <c r="A9991" s="118" t="s">
        <v>995</v>
      </c>
      <c r="B9991" s="118" t="s">
        <v>32226</v>
      </c>
      <c r="C9991" s="118" t="b">
        <v>0</v>
      </c>
      <c r="D9991" s="118" t="e">
        <f t="shared" ca="1" si="1"/>
        <v>#NAME?</v>
      </c>
      <c r="E9991" s="118" t="s">
        <v>32206</v>
      </c>
      <c r="F9991" s="118" t="s">
        <v>32227</v>
      </c>
      <c r="G9991" s="118"/>
      <c r="H9991" s="118" t="s">
        <v>4278</v>
      </c>
      <c r="I9991" s="118" t="s">
        <v>7642</v>
      </c>
      <c r="J9991" s="118"/>
    </row>
    <row r="9992" spans="1:10" ht="12.75">
      <c r="A9992" s="118" t="s">
        <v>10062</v>
      </c>
      <c r="B9992" s="118" t="s">
        <v>32228</v>
      </c>
      <c r="C9992" s="118" t="b">
        <v>0</v>
      </c>
      <c r="D9992" s="118" t="e">
        <f t="shared" ca="1" si="1"/>
        <v>#NAME?</v>
      </c>
      <c r="E9992" s="118" t="s">
        <v>32229</v>
      </c>
      <c r="F9992" s="118" t="s">
        <v>32230</v>
      </c>
      <c r="G9992" s="118"/>
      <c r="H9992" s="118" t="s">
        <v>54</v>
      </c>
      <c r="I9992" s="118" t="s">
        <v>13125</v>
      </c>
      <c r="J9992" s="118" t="s">
        <v>7622</v>
      </c>
    </row>
    <row r="9993" spans="1:10" ht="12.75">
      <c r="A9993" s="118" t="s">
        <v>32231</v>
      </c>
      <c r="B9993" s="118" t="s">
        <v>32232</v>
      </c>
      <c r="C9993" s="118" t="b">
        <v>0</v>
      </c>
      <c r="D9993" s="118" t="e">
        <f t="shared" ca="1" si="1"/>
        <v>#NAME?</v>
      </c>
      <c r="E9993" s="118" t="s">
        <v>32229</v>
      </c>
      <c r="F9993" s="118" t="s">
        <v>32233</v>
      </c>
      <c r="G9993" s="118"/>
      <c r="H9993" s="118" t="s">
        <v>8350</v>
      </c>
      <c r="I9993" s="118" t="s">
        <v>13125</v>
      </c>
      <c r="J9993" s="118" t="s">
        <v>7622</v>
      </c>
    </row>
    <row r="9994" spans="1:10" ht="12.75">
      <c r="A9994" s="118" t="s">
        <v>1556</v>
      </c>
      <c r="B9994" s="118" t="s">
        <v>32234</v>
      </c>
      <c r="C9994" s="118" t="b">
        <v>0</v>
      </c>
      <c r="D9994" s="118" t="e">
        <f t="shared" ca="1" si="1"/>
        <v>#NAME?</v>
      </c>
      <c r="E9994" s="118" t="s">
        <v>32229</v>
      </c>
      <c r="F9994" s="118" t="s">
        <v>32235</v>
      </c>
      <c r="G9994" s="118"/>
      <c r="H9994" s="118" t="s">
        <v>54</v>
      </c>
      <c r="I9994" s="118" t="s">
        <v>13125</v>
      </c>
      <c r="J9994" s="118" t="s">
        <v>7622</v>
      </c>
    </row>
    <row r="9995" spans="1:10" ht="12.75">
      <c r="A9995" s="118" t="s">
        <v>1591</v>
      </c>
      <c r="B9995" s="118" t="s">
        <v>32236</v>
      </c>
      <c r="C9995" s="118" t="b">
        <v>0</v>
      </c>
      <c r="D9995" s="118" t="e">
        <f t="shared" ca="1" si="1"/>
        <v>#NAME?</v>
      </c>
      <c r="E9995" s="118" t="s">
        <v>32229</v>
      </c>
      <c r="F9995" s="118" t="s">
        <v>32237</v>
      </c>
      <c r="G9995" s="118"/>
      <c r="H9995" s="118" t="s">
        <v>54</v>
      </c>
      <c r="I9995" s="118" t="s">
        <v>7820</v>
      </c>
      <c r="J9995" s="118" t="s">
        <v>7820</v>
      </c>
    </row>
    <row r="9996" spans="1:10" ht="12.75">
      <c r="A9996" s="118" t="s">
        <v>1585</v>
      </c>
      <c r="B9996" s="118" t="s">
        <v>32238</v>
      </c>
      <c r="C9996" s="118" t="b">
        <v>0</v>
      </c>
      <c r="D9996" s="118" t="e">
        <f t="shared" ca="1" si="1"/>
        <v>#NAME?</v>
      </c>
      <c r="E9996" s="118" t="s">
        <v>32229</v>
      </c>
      <c r="F9996" s="118" t="s">
        <v>32239</v>
      </c>
      <c r="G9996" s="118"/>
      <c r="H9996" s="118" t="s">
        <v>54</v>
      </c>
      <c r="I9996" s="118" t="s">
        <v>13125</v>
      </c>
      <c r="J9996" s="118" t="s">
        <v>7622</v>
      </c>
    </row>
    <row r="9997" spans="1:10" ht="12.75">
      <c r="A9997" s="118" t="s">
        <v>9624</v>
      </c>
      <c r="B9997" s="118" t="s">
        <v>17478</v>
      </c>
      <c r="C9997" s="118" t="b">
        <v>0</v>
      </c>
      <c r="D9997" s="118" t="e">
        <f t="shared" ca="1" si="1"/>
        <v>#NAME?</v>
      </c>
      <c r="E9997" s="118" t="s">
        <v>32229</v>
      </c>
      <c r="F9997" s="118" t="s">
        <v>32240</v>
      </c>
      <c r="G9997" s="118"/>
      <c r="H9997" s="118" t="s">
        <v>54</v>
      </c>
      <c r="I9997" s="118" t="s">
        <v>7820</v>
      </c>
      <c r="J9997" s="118" t="s">
        <v>7820</v>
      </c>
    </row>
    <row r="9998" spans="1:10" ht="12.75">
      <c r="A9998" s="118" t="s">
        <v>798</v>
      </c>
      <c r="B9998" s="118" t="s">
        <v>32241</v>
      </c>
      <c r="C9998" s="118" t="b">
        <v>0</v>
      </c>
      <c r="D9998" s="118" t="e">
        <f t="shared" ca="1" si="1"/>
        <v>#NAME?</v>
      </c>
      <c r="E9998" s="118" t="s">
        <v>32229</v>
      </c>
      <c r="F9998" s="118" t="s">
        <v>32242</v>
      </c>
      <c r="G9998" s="118"/>
      <c r="H9998" s="118" t="s">
        <v>54</v>
      </c>
      <c r="I9998" s="118" t="s">
        <v>13125</v>
      </c>
      <c r="J9998" s="118" t="s">
        <v>7622</v>
      </c>
    </row>
    <row r="9999" spans="1:10" ht="12.75">
      <c r="A9999" s="118" t="s">
        <v>32243</v>
      </c>
      <c r="B9999" s="118" t="s">
        <v>32244</v>
      </c>
      <c r="C9999" s="118" t="b">
        <v>0</v>
      </c>
      <c r="D9999" s="118" t="e">
        <f t="shared" ca="1" si="1"/>
        <v>#NAME?</v>
      </c>
      <c r="E9999" s="118" t="s">
        <v>32229</v>
      </c>
      <c r="F9999" s="118" t="s">
        <v>32245</v>
      </c>
      <c r="G9999" s="118"/>
      <c r="H9999" s="118" t="s">
        <v>7611</v>
      </c>
      <c r="I9999" s="118" t="s">
        <v>13125</v>
      </c>
      <c r="J9999" s="118" t="s">
        <v>7622</v>
      </c>
    </row>
    <row r="10000" spans="1:10" ht="12.75">
      <c r="A10000" s="118" t="s">
        <v>2290</v>
      </c>
      <c r="B10000" s="118" t="s">
        <v>32246</v>
      </c>
      <c r="C10000" s="118" t="b">
        <v>0</v>
      </c>
      <c r="D10000" s="118" t="e">
        <f t="shared" ca="1" si="1"/>
        <v>#NAME?</v>
      </c>
      <c r="E10000" s="118" t="s">
        <v>32229</v>
      </c>
      <c r="F10000" s="118" t="s">
        <v>32247</v>
      </c>
      <c r="G10000" s="118"/>
      <c r="H10000" s="118" t="s">
        <v>54</v>
      </c>
      <c r="I10000" s="118" t="s">
        <v>25757</v>
      </c>
      <c r="J10000" s="118" t="s">
        <v>7591</v>
      </c>
    </row>
    <row r="10001" spans="1:10" ht="12.75">
      <c r="A10001" s="118" t="s">
        <v>1069</v>
      </c>
      <c r="B10001" s="118" t="s">
        <v>32248</v>
      </c>
      <c r="C10001" s="118" t="b">
        <v>0</v>
      </c>
      <c r="D10001" s="118" t="e">
        <f t="shared" ca="1" si="1"/>
        <v>#NAME?</v>
      </c>
      <c r="E10001" s="118" t="s">
        <v>32229</v>
      </c>
      <c r="F10001" s="118" t="s">
        <v>32249</v>
      </c>
      <c r="G10001" s="118"/>
      <c r="H10001" s="118" t="s">
        <v>54</v>
      </c>
      <c r="I10001" s="118" t="s">
        <v>13125</v>
      </c>
      <c r="J10001" s="118" t="s">
        <v>7622</v>
      </c>
    </row>
    <row r="10002" spans="1:10" ht="12.75">
      <c r="A10002" s="118" t="s">
        <v>1069</v>
      </c>
      <c r="B10002" s="118" t="s">
        <v>32250</v>
      </c>
      <c r="C10002" s="118" t="b">
        <v>0</v>
      </c>
      <c r="D10002" s="118" t="e">
        <f t="shared" ca="1" si="1"/>
        <v>#NAME?</v>
      </c>
      <c r="E10002" s="118" t="s">
        <v>32229</v>
      </c>
      <c r="F10002" s="118" t="s">
        <v>32251</v>
      </c>
      <c r="G10002" s="118"/>
      <c r="H10002" s="118" t="s">
        <v>54</v>
      </c>
      <c r="I10002" s="118" t="s">
        <v>13125</v>
      </c>
      <c r="J10002" s="118" t="s">
        <v>7622</v>
      </c>
    </row>
    <row r="10003" spans="1:10" ht="12.75">
      <c r="A10003" s="118" t="s">
        <v>1069</v>
      </c>
      <c r="B10003" s="118" t="s">
        <v>32252</v>
      </c>
      <c r="C10003" s="118" t="b">
        <v>0</v>
      </c>
      <c r="D10003" s="118" t="e">
        <f t="shared" ca="1" si="1"/>
        <v>#NAME?</v>
      </c>
      <c r="E10003" s="118" t="s">
        <v>32229</v>
      </c>
      <c r="F10003" s="118" t="s">
        <v>32253</v>
      </c>
      <c r="G10003" s="118"/>
      <c r="H10003" s="118" t="s">
        <v>54</v>
      </c>
      <c r="I10003" s="118" t="s">
        <v>13125</v>
      </c>
      <c r="J10003" s="118" t="s">
        <v>7622</v>
      </c>
    </row>
    <row r="10004" spans="1:10" ht="12.75">
      <c r="A10004" s="118" t="s">
        <v>1769</v>
      </c>
      <c r="B10004" s="118" t="s">
        <v>22557</v>
      </c>
      <c r="C10004" s="118" t="b">
        <v>0</v>
      </c>
      <c r="D10004" s="118" t="e">
        <f t="shared" ca="1" si="1"/>
        <v>#NAME?</v>
      </c>
      <c r="E10004" s="118" t="s">
        <v>32229</v>
      </c>
      <c r="F10004" s="118" t="s">
        <v>32254</v>
      </c>
      <c r="G10004" s="118"/>
      <c r="H10004" s="118" t="s">
        <v>7754</v>
      </c>
      <c r="I10004" s="118" t="s">
        <v>13125</v>
      </c>
      <c r="J10004" s="118" t="s">
        <v>7622</v>
      </c>
    </row>
    <row r="10005" spans="1:10" ht="12.75">
      <c r="A10005" s="118" t="s">
        <v>10275</v>
      </c>
      <c r="B10005" s="118" t="s">
        <v>13204</v>
      </c>
      <c r="C10005" s="118" t="b">
        <v>0</v>
      </c>
      <c r="D10005" s="118" t="e">
        <f t="shared" ca="1" si="1"/>
        <v>#NAME?</v>
      </c>
      <c r="E10005" s="118" t="s">
        <v>32255</v>
      </c>
      <c r="F10005" s="118" t="s">
        <v>32256</v>
      </c>
      <c r="G10005" s="118"/>
      <c r="H10005" s="118" t="s">
        <v>4276</v>
      </c>
      <c r="I10005" s="118" t="s">
        <v>10210</v>
      </c>
      <c r="J10005" s="118" t="s">
        <v>8625</v>
      </c>
    </row>
    <row r="10006" spans="1:10" ht="12.75">
      <c r="A10006" s="118" t="s">
        <v>32257</v>
      </c>
      <c r="B10006" s="118" t="s">
        <v>1124</v>
      </c>
      <c r="C10006" s="118" t="b">
        <v>0</v>
      </c>
      <c r="D10006" s="118" t="e">
        <f t="shared" ca="1" si="1"/>
        <v>#NAME?</v>
      </c>
      <c r="E10006" s="118" t="s">
        <v>32255</v>
      </c>
      <c r="F10006" s="118" t="s">
        <v>32258</v>
      </c>
      <c r="G10006" s="118"/>
      <c r="H10006" s="118" t="s">
        <v>5302</v>
      </c>
      <c r="I10006" s="118" t="s">
        <v>10210</v>
      </c>
      <c r="J10006" s="118" t="s">
        <v>8625</v>
      </c>
    </row>
    <row r="10007" spans="1:10" ht="12.75">
      <c r="A10007" s="118" t="s">
        <v>20171</v>
      </c>
      <c r="B10007" s="118" t="s">
        <v>32259</v>
      </c>
      <c r="C10007" s="118" t="b">
        <v>0</v>
      </c>
      <c r="D10007" s="118" t="e">
        <f t="shared" ca="1" si="1"/>
        <v>#NAME?</v>
      </c>
      <c r="E10007" s="118" t="s">
        <v>32255</v>
      </c>
      <c r="F10007" s="118" t="s">
        <v>32260</v>
      </c>
      <c r="G10007" s="118"/>
      <c r="H10007" s="118" t="s">
        <v>4276</v>
      </c>
      <c r="I10007" s="118" t="s">
        <v>10210</v>
      </c>
      <c r="J10007" s="118" t="s">
        <v>8625</v>
      </c>
    </row>
    <row r="10008" spans="1:10" ht="12.75">
      <c r="A10008" s="118" t="s">
        <v>940</v>
      </c>
      <c r="B10008" s="118" t="s">
        <v>32261</v>
      </c>
      <c r="C10008" s="118" t="b">
        <v>0</v>
      </c>
      <c r="D10008" s="118" t="e">
        <f t="shared" ca="1" si="1"/>
        <v>#NAME?</v>
      </c>
      <c r="E10008" s="118" t="s">
        <v>32255</v>
      </c>
      <c r="F10008" s="118" t="s">
        <v>32262</v>
      </c>
      <c r="G10008" s="118"/>
      <c r="H10008" s="118" t="s">
        <v>5607</v>
      </c>
      <c r="I10008" s="118" t="s">
        <v>10210</v>
      </c>
      <c r="J10008" s="118" t="s">
        <v>8625</v>
      </c>
    </row>
    <row r="10009" spans="1:10" ht="12.75">
      <c r="A10009" s="118" t="s">
        <v>1484</v>
      </c>
      <c r="B10009" s="118" t="s">
        <v>32263</v>
      </c>
      <c r="C10009" s="118" t="b">
        <v>0</v>
      </c>
      <c r="D10009" s="118" t="e">
        <f t="shared" ca="1" si="1"/>
        <v>#NAME?</v>
      </c>
      <c r="E10009" s="118" t="s">
        <v>32255</v>
      </c>
      <c r="F10009" s="118" t="s">
        <v>32264</v>
      </c>
      <c r="G10009" s="118"/>
      <c r="H10009" s="118" t="s">
        <v>4276</v>
      </c>
      <c r="I10009" s="118" t="s">
        <v>10210</v>
      </c>
      <c r="J10009" s="118" t="s">
        <v>8625</v>
      </c>
    </row>
    <row r="10010" spans="1:10" ht="12.75">
      <c r="A10010" s="118" t="s">
        <v>1266</v>
      </c>
      <c r="B10010" s="118" t="s">
        <v>32265</v>
      </c>
      <c r="C10010" s="118" t="b">
        <v>0</v>
      </c>
      <c r="D10010" s="118" t="e">
        <f t="shared" ca="1" si="1"/>
        <v>#NAME?</v>
      </c>
      <c r="E10010" s="118" t="s">
        <v>32266</v>
      </c>
      <c r="F10010" s="118" t="s">
        <v>32267</v>
      </c>
      <c r="G10010" s="118"/>
      <c r="H10010" s="118" t="s">
        <v>4831</v>
      </c>
      <c r="I10010" s="118" t="s">
        <v>13774</v>
      </c>
      <c r="J10010" s="118" t="s">
        <v>9387</v>
      </c>
    </row>
    <row r="10011" spans="1:10" ht="12.75">
      <c r="A10011" s="118" t="s">
        <v>12178</v>
      </c>
      <c r="B10011" s="118" t="s">
        <v>32268</v>
      </c>
      <c r="C10011" s="118" t="b">
        <v>0</v>
      </c>
      <c r="D10011" s="118" t="e">
        <f t="shared" ca="1" si="1"/>
        <v>#NAME?</v>
      </c>
      <c r="E10011" s="118" t="s">
        <v>32266</v>
      </c>
      <c r="F10011" s="118" t="s">
        <v>32269</v>
      </c>
      <c r="G10011" s="118"/>
      <c r="H10011" s="118" t="s">
        <v>5607</v>
      </c>
      <c r="I10011" s="118" t="s">
        <v>13774</v>
      </c>
      <c r="J10011" s="118" t="s">
        <v>9387</v>
      </c>
    </row>
    <row r="10012" spans="1:10" ht="12.75">
      <c r="A10012" s="118" t="s">
        <v>8405</v>
      </c>
      <c r="B10012" s="118" t="s">
        <v>11587</v>
      </c>
      <c r="C10012" s="118" t="b">
        <v>0</v>
      </c>
      <c r="D10012" s="118" t="e">
        <f t="shared" ca="1" si="1"/>
        <v>#NAME?</v>
      </c>
      <c r="E10012" s="118" t="s">
        <v>32266</v>
      </c>
      <c r="F10012" s="118" t="s">
        <v>32270</v>
      </c>
      <c r="G10012" s="118"/>
      <c r="H10012" s="118" t="s">
        <v>54</v>
      </c>
      <c r="I10012" s="118" t="s">
        <v>12639</v>
      </c>
      <c r="J10012" s="118" t="s">
        <v>9387</v>
      </c>
    </row>
    <row r="10013" spans="1:10" ht="12.75">
      <c r="A10013" s="118" t="s">
        <v>1302</v>
      </c>
      <c r="B10013" s="118" t="s">
        <v>32271</v>
      </c>
      <c r="C10013" s="118" t="b">
        <v>0</v>
      </c>
      <c r="D10013" s="118" t="e">
        <f t="shared" ca="1" si="1"/>
        <v>#NAME?</v>
      </c>
      <c r="E10013" s="118" t="s">
        <v>32266</v>
      </c>
      <c r="F10013" s="118" t="s">
        <v>32272</v>
      </c>
      <c r="G10013" s="118"/>
      <c r="H10013" s="118" t="s">
        <v>5607</v>
      </c>
      <c r="I10013" s="118" t="s">
        <v>12639</v>
      </c>
      <c r="J10013" s="118" t="s">
        <v>9387</v>
      </c>
    </row>
    <row r="10014" spans="1:10" ht="12.75">
      <c r="A10014" s="118" t="s">
        <v>32273</v>
      </c>
      <c r="B10014" s="118" t="s">
        <v>27545</v>
      </c>
      <c r="C10014" s="118" t="b">
        <v>0</v>
      </c>
      <c r="D10014" s="118" t="e">
        <f t="shared" ca="1" si="1"/>
        <v>#NAME?</v>
      </c>
      <c r="E10014" s="118" t="s">
        <v>32266</v>
      </c>
      <c r="F10014" s="118" t="s">
        <v>32274</v>
      </c>
      <c r="G10014" s="118"/>
      <c r="H10014" s="118" t="s">
        <v>54</v>
      </c>
      <c r="I10014" s="118" t="s">
        <v>13774</v>
      </c>
      <c r="J10014" s="118" t="s">
        <v>9387</v>
      </c>
    </row>
    <row r="10015" spans="1:10" ht="12.75">
      <c r="A10015" s="118" t="s">
        <v>32275</v>
      </c>
      <c r="B10015" s="118" t="s">
        <v>11133</v>
      </c>
      <c r="C10015" s="118" t="b">
        <v>0</v>
      </c>
      <c r="D10015" s="118" t="e">
        <f t="shared" ca="1" si="1"/>
        <v>#NAME?</v>
      </c>
      <c r="E10015" s="118" t="s">
        <v>32266</v>
      </c>
      <c r="F10015" s="118" t="s">
        <v>32276</v>
      </c>
      <c r="G10015" s="118"/>
      <c r="H10015" s="118" t="s">
        <v>30470</v>
      </c>
      <c r="I10015" s="118" t="s">
        <v>13774</v>
      </c>
      <c r="J10015" s="118" t="s">
        <v>9387</v>
      </c>
    </row>
    <row r="10016" spans="1:10" ht="12.75">
      <c r="A10016" s="118" t="s">
        <v>882</v>
      </c>
      <c r="B10016" s="118" t="s">
        <v>32277</v>
      </c>
      <c r="C10016" s="118" t="b">
        <v>0</v>
      </c>
      <c r="D10016" s="118" t="e">
        <f t="shared" ca="1" si="1"/>
        <v>#NAME?</v>
      </c>
      <c r="E10016" s="118" t="s">
        <v>32266</v>
      </c>
      <c r="F10016" s="118" t="s">
        <v>32278</v>
      </c>
      <c r="G10016" s="118"/>
      <c r="H10016" s="118" t="s">
        <v>4278</v>
      </c>
      <c r="I10016" s="118" t="s">
        <v>13774</v>
      </c>
      <c r="J10016" s="118" t="s">
        <v>9387</v>
      </c>
    </row>
    <row r="10017" spans="1:10" ht="12.75">
      <c r="A10017" s="118" t="s">
        <v>1544</v>
      </c>
      <c r="B10017" s="118" t="s">
        <v>10424</v>
      </c>
      <c r="C10017" s="118" t="b">
        <v>0</v>
      </c>
      <c r="D10017" s="118" t="e">
        <f t="shared" ca="1" si="1"/>
        <v>#NAME?</v>
      </c>
      <c r="E10017" s="118" t="s">
        <v>32266</v>
      </c>
      <c r="F10017" s="118" t="s">
        <v>32279</v>
      </c>
      <c r="G10017" s="118"/>
      <c r="H10017" s="118" t="s">
        <v>54</v>
      </c>
      <c r="I10017" s="118" t="s">
        <v>13774</v>
      </c>
      <c r="J10017" s="118" t="s">
        <v>9387</v>
      </c>
    </row>
    <row r="10018" spans="1:10" ht="12.75">
      <c r="A10018" s="118" t="s">
        <v>32280</v>
      </c>
      <c r="B10018" s="118" t="s">
        <v>10525</v>
      </c>
      <c r="C10018" s="118" t="b">
        <v>0</v>
      </c>
      <c r="D10018" s="118" t="e">
        <f t="shared" ca="1" si="1"/>
        <v>#NAME?</v>
      </c>
      <c r="E10018" s="118" t="s">
        <v>32266</v>
      </c>
      <c r="F10018" s="118" t="s">
        <v>32281</v>
      </c>
      <c r="G10018" s="118"/>
      <c r="H10018" s="118" t="s">
        <v>7611</v>
      </c>
      <c r="I10018" s="118" t="s">
        <v>13774</v>
      </c>
      <c r="J10018" s="118" t="s">
        <v>9387</v>
      </c>
    </row>
    <row r="10019" spans="1:10" ht="12.75">
      <c r="A10019" s="118" t="s">
        <v>1457</v>
      </c>
      <c r="B10019" s="118" t="s">
        <v>11587</v>
      </c>
      <c r="C10019" s="118" t="b">
        <v>0</v>
      </c>
      <c r="D10019" s="118" t="e">
        <f t="shared" ca="1" si="1"/>
        <v>#NAME?</v>
      </c>
      <c r="E10019" s="118" t="s">
        <v>32266</v>
      </c>
      <c r="F10019" s="118" t="s">
        <v>32282</v>
      </c>
      <c r="G10019" s="118"/>
      <c r="H10019" s="118" t="s">
        <v>4831</v>
      </c>
      <c r="I10019" s="118" t="s">
        <v>12639</v>
      </c>
      <c r="J10019" s="118" t="s">
        <v>9387</v>
      </c>
    </row>
    <row r="10020" spans="1:10" ht="12.75">
      <c r="A10020" s="118" t="s">
        <v>7665</v>
      </c>
      <c r="B10020" s="118" t="s">
        <v>32283</v>
      </c>
      <c r="C10020" s="118" t="b">
        <v>0</v>
      </c>
      <c r="D10020" s="118" t="e">
        <f t="shared" ca="1" si="1"/>
        <v>#NAME?</v>
      </c>
      <c r="E10020" s="118" t="s">
        <v>32284</v>
      </c>
      <c r="F10020" s="118" t="s">
        <v>32285</v>
      </c>
      <c r="G10020" s="118"/>
      <c r="H10020" s="118" t="s">
        <v>32286</v>
      </c>
      <c r="I10020" s="118" t="s">
        <v>7737</v>
      </c>
      <c r="J10020" s="118"/>
    </row>
    <row r="10021" spans="1:10" ht="12.75">
      <c r="A10021" s="118" t="s">
        <v>32287</v>
      </c>
      <c r="B10021" s="118" t="s">
        <v>32288</v>
      </c>
      <c r="C10021" s="118" t="b">
        <v>0</v>
      </c>
      <c r="D10021" s="118" t="e">
        <f t="shared" ca="1" si="1"/>
        <v>#NAME?</v>
      </c>
      <c r="E10021" s="118" t="s">
        <v>32284</v>
      </c>
      <c r="F10021" s="118" t="s">
        <v>32289</v>
      </c>
      <c r="G10021" s="118"/>
      <c r="H10021" s="118" t="s">
        <v>4278</v>
      </c>
      <c r="I10021" s="118" t="s">
        <v>7737</v>
      </c>
      <c r="J10021" s="118"/>
    </row>
    <row r="10022" spans="1:10" ht="12.75">
      <c r="A10022" s="118" t="s">
        <v>32223</v>
      </c>
      <c r="B10022" s="118" t="s">
        <v>32290</v>
      </c>
      <c r="C10022" s="118" t="b">
        <v>0</v>
      </c>
      <c r="D10022" s="118" t="e">
        <f t="shared" ca="1" si="1"/>
        <v>#NAME?</v>
      </c>
      <c r="E10022" s="118" t="s">
        <v>32284</v>
      </c>
      <c r="F10022" s="118" t="s">
        <v>32291</v>
      </c>
      <c r="G10022" s="118"/>
      <c r="H10022" s="118" t="s">
        <v>54</v>
      </c>
      <c r="I10022" s="118" t="s">
        <v>7737</v>
      </c>
      <c r="J10022" s="118"/>
    </row>
    <row r="10023" spans="1:10" ht="12.75">
      <c r="A10023" s="118" t="s">
        <v>846</v>
      </c>
      <c r="B10023" s="118" t="s">
        <v>10541</v>
      </c>
      <c r="C10023" s="118" t="b">
        <v>0</v>
      </c>
      <c r="D10023" s="118" t="e">
        <f t="shared" ca="1" si="1"/>
        <v>#NAME?</v>
      </c>
      <c r="E10023" s="118" t="s">
        <v>32292</v>
      </c>
      <c r="F10023" s="118" t="s">
        <v>32293</v>
      </c>
      <c r="G10023" s="118"/>
      <c r="H10023" s="118" t="s">
        <v>4276</v>
      </c>
      <c r="I10023" s="118" t="s">
        <v>14203</v>
      </c>
      <c r="J10023" s="118" t="s">
        <v>14204</v>
      </c>
    </row>
    <row r="10024" spans="1:10" ht="12.75">
      <c r="A10024" s="118" t="s">
        <v>32294</v>
      </c>
      <c r="B10024" s="118" t="s">
        <v>13516</v>
      </c>
      <c r="C10024" s="118" t="b">
        <v>0</v>
      </c>
      <c r="D10024" s="118" t="e">
        <f t="shared" ca="1" si="1"/>
        <v>#NAME?</v>
      </c>
      <c r="E10024" s="118" t="s">
        <v>32295</v>
      </c>
      <c r="F10024" s="118" t="s">
        <v>32296</v>
      </c>
      <c r="G10024" s="118"/>
      <c r="H10024" s="118" t="s">
        <v>4276</v>
      </c>
      <c r="I10024" s="118" t="s">
        <v>7794</v>
      </c>
      <c r="J10024" s="118" t="s">
        <v>7795</v>
      </c>
    </row>
    <row r="10025" spans="1:10" ht="12.75">
      <c r="A10025" s="118" t="s">
        <v>11213</v>
      </c>
      <c r="B10025" s="118" t="s">
        <v>32297</v>
      </c>
      <c r="C10025" s="118" t="b">
        <v>0</v>
      </c>
      <c r="D10025" s="118" t="e">
        <f t="shared" ca="1" si="1"/>
        <v>#NAME?</v>
      </c>
      <c r="E10025" s="118" t="s">
        <v>32295</v>
      </c>
      <c r="F10025" s="118" t="s">
        <v>32298</v>
      </c>
      <c r="G10025" s="118"/>
      <c r="H10025" s="118" t="s">
        <v>54</v>
      </c>
      <c r="I10025" s="118" t="s">
        <v>7794</v>
      </c>
      <c r="J10025" s="118" t="s">
        <v>7795</v>
      </c>
    </row>
    <row r="10026" spans="1:10" ht="12.75">
      <c r="A10026" s="118" t="s">
        <v>882</v>
      </c>
      <c r="B10026" s="118" t="s">
        <v>32299</v>
      </c>
      <c r="C10026" s="118" t="b">
        <v>0</v>
      </c>
      <c r="D10026" s="118" t="e">
        <f t="shared" ca="1" si="1"/>
        <v>#NAME?</v>
      </c>
      <c r="E10026" s="118" t="s">
        <v>32295</v>
      </c>
      <c r="F10026" s="118" t="s">
        <v>32300</v>
      </c>
      <c r="G10026" s="118"/>
      <c r="H10026" s="118" t="s">
        <v>5607</v>
      </c>
      <c r="I10026" s="118" t="s">
        <v>7794</v>
      </c>
      <c r="J10026" s="118" t="s">
        <v>7795</v>
      </c>
    </row>
    <row r="10027" spans="1:10" ht="12.75">
      <c r="A10027" s="118" t="s">
        <v>9440</v>
      </c>
      <c r="B10027" s="118" t="s">
        <v>14663</v>
      </c>
      <c r="C10027" s="118" t="b">
        <v>0</v>
      </c>
      <c r="D10027" s="118" t="e">
        <f t="shared" ca="1" si="1"/>
        <v>#NAME?</v>
      </c>
      <c r="E10027" s="118" t="s">
        <v>32295</v>
      </c>
      <c r="F10027" s="118" t="s">
        <v>32301</v>
      </c>
      <c r="G10027" s="118"/>
      <c r="H10027" s="118" t="s">
        <v>54</v>
      </c>
      <c r="I10027" s="118" t="s">
        <v>7794</v>
      </c>
      <c r="J10027" s="118" t="s">
        <v>7795</v>
      </c>
    </row>
    <row r="10028" spans="1:10" ht="12.75">
      <c r="A10028" s="118" t="s">
        <v>814</v>
      </c>
      <c r="B10028" s="118" t="s">
        <v>32302</v>
      </c>
      <c r="C10028" s="118" t="b">
        <v>0</v>
      </c>
      <c r="D10028" s="118" t="e">
        <f t="shared" ca="1" si="1"/>
        <v>#NAME?</v>
      </c>
      <c r="E10028" s="118" t="s">
        <v>32303</v>
      </c>
      <c r="F10028" s="118" t="s">
        <v>32304</v>
      </c>
      <c r="G10028" s="118"/>
      <c r="H10028" s="118" t="s">
        <v>5273</v>
      </c>
      <c r="I10028" s="118" t="s">
        <v>7794</v>
      </c>
      <c r="J10028" s="118" t="s">
        <v>7795</v>
      </c>
    </row>
    <row r="10029" spans="1:10" ht="12.75">
      <c r="A10029" s="118" t="s">
        <v>814</v>
      </c>
      <c r="B10029" s="118" t="s">
        <v>32305</v>
      </c>
      <c r="C10029" s="118" t="b">
        <v>0</v>
      </c>
      <c r="D10029" s="118" t="e">
        <f t="shared" ca="1" si="1"/>
        <v>#NAME?</v>
      </c>
      <c r="E10029" s="118" t="s">
        <v>32303</v>
      </c>
      <c r="F10029" s="118" t="s">
        <v>32306</v>
      </c>
      <c r="G10029" s="118"/>
      <c r="H10029" s="118" t="s">
        <v>4872</v>
      </c>
      <c r="I10029" s="118" t="s">
        <v>7794</v>
      </c>
      <c r="J10029" s="118" t="s">
        <v>7795</v>
      </c>
    </row>
    <row r="10030" spans="1:10" ht="12.75">
      <c r="A10030" s="118" t="s">
        <v>1704</v>
      </c>
      <c r="B10030" s="118" t="s">
        <v>8401</v>
      </c>
      <c r="C10030" s="118" t="b">
        <v>0</v>
      </c>
      <c r="D10030" s="118" t="e">
        <f t="shared" ca="1" si="1"/>
        <v>#NAME?</v>
      </c>
      <c r="E10030" s="118" t="s">
        <v>32303</v>
      </c>
      <c r="F10030" s="118" t="s">
        <v>32307</v>
      </c>
      <c r="G10030" s="118"/>
      <c r="H10030" s="118" t="s">
        <v>5607</v>
      </c>
      <c r="I10030" s="118" t="s">
        <v>7794</v>
      </c>
      <c r="J10030" s="118" t="s">
        <v>7795</v>
      </c>
    </row>
    <row r="10031" spans="1:10" ht="12.75">
      <c r="A10031" s="118" t="s">
        <v>25482</v>
      </c>
      <c r="B10031" s="118" t="s">
        <v>32308</v>
      </c>
      <c r="C10031" s="118" t="b">
        <v>0</v>
      </c>
      <c r="D10031" s="118" t="e">
        <f t="shared" ca="1" si="1"/>
        <v>#NAME?</v>
      </c>
      <c r="E10031" s="118" t="s">
        <v>32309</v>
      </c>
      <c r="F10031" s="118" t="s">
        <v>32310</v>
      </c>
      <c r="G10031" s="118"/>
      <c r="H10031" s="118" t="s">
        <v>4640</v>
      </c>
      <c r="I10031" s="118" t="s">
        <v>11072</v>
      </c>
      <c r="J10031" s="118"/>
    </row>
    <row r="10032" spans="1:10" ht="12.75">
      <c r="A10032" s="118" t="s">
        <v>7772</v>
      </c>
      <c r="B10032" s="118" t="s">
        <v>32311</v>
      </c>
      <c r="C10032" s="118" t="b">
        <v>0</v>
      </c>
      <c r="D10032" s="118" t="e">
        <f t="shared" ca="1" si="1"/>
        <v>#NAME?</v>
      </c>
      <c r="E10032" s="118" t="s">
        <v>32312</v>
      </c>
      <c r="F10032" s="118" t="s">
        <v>32313</v>
      </c>
      <c r="G10032" s="118"/>
      <c r="H10032" s="118" t="s">
        <v>54</v>
      </c>
      <c r="I10032" s="118" t="s">
        <v>15620</v>
      </c>
      <c r="J10032" s="118" t="s">
        <v>8625</v>
      </c>
    </row>
    <row r="10033" spans="1:10" ht="12.75">
      <c r="A10033" s="118" t="s">
        <v>14427</v>
      </c>
      <c r="B10033" s="118" t="s">
        <v>32314</v>
      </c>
      <c r="C10033" s="118" t="b">
        <v>0</v>
      </c>
      <c r="D10033" s="118" t="e">
        <f t="shared" ca="1" si="1"/>
        <v>#NAME?</v>
      </c>
      <c r="E10033" s="118" t="s">
        <v>32312</v>
      </c>
      <c r="F10033" s="118" t="s">
        <v>32315</v>
      </c>
      <c r="G10033" s="118"/>
      <c r="H10033" s="118" t="s">
        <v>54</v>
      </c>
      <c r="I10033" s="118" t="s">
        <v>15620</v>
      </c>
      <c r="J10033" s="118" t="s">
        <v>8625</v>
      </c>
    </row>
    <row r="10034" spans="1:10" ht="12.75">
      <c r="A10034" s="118" t="s">
        <v>2671</v>
      </c>
      <c r="B10034" s="118" t="s">
        <v>995</v>
      </c>
      <c r="C10034" s="118" t="b">
        <v>0</v>
      </c>
      <c r="D10034" s="118" t="e">
        <f t="shared" ca="1" si="1"/>
        <v>#NAME?</v>
      </c>
      <c r="E10034" s="118" t="s">
        <v>32312</v>
      </c>
      <c r="F10034" s="118" t="s">
        <v>32316</v>
      </c>
      <c r="G10034" s="118"/>
      <c r="H10034" s="118" t="s">
        <v>54</v>
      </c>
      <c r="I10034" s="118" t="s">
        <v>15620</v>
      </c>
      <c r="J10034" s="118" t="s">
        <v>8625</v>
      </c>
    </row>
    <row r="10035" spans="1:10" ht="12.75">
      <c r="A10035" s="118" t="s">
        <v>8080</v>
      </c>
      <c r="B10035" s="118" t="s">
        <v>32317</v>
      </c>
      <c r="C10035" s="118" t="b">
        <v>0</v>
      </c>
      <c r="D10035" s="118" t="e">
        <f t="shared" ca="1" si="1"/>
        <v>#NAME?</v>
      </c>
      <c r="E10035" s="118" t="s">
        <v>32318</v>
      </c>
      <c r="F10035" s="118" t="s">
        <v>32319</v>
      </c>
      <c r="G10035" s="118"/>
      <c r="H10035" s="118" t="s">
        <v>32320</v>
      </c>
      <c r="I10035" s="118" t="s">
        <v>8085</v>
      </c>
      <c r="J10035" s="118"/>
    </row>
    <row r="10036" spans="1:10" ht="12.75">
      <c r="A10036" s="118" t="s">
        <v>32321</v>
      </c>
      <c r="B10036" s="118" t="s">
        <v>32322</v>
      </c>
      <c r="C10036" s="118" t="b">
        <v>0</v>
      </c>
      <c r="D10036" s="118" t="e">
        <f t="shared" ca="1" si="1"/>
        <v>#NAME?</v>
      </c>
      <c r="E10036" s="118" t="s">
        <v>32323</v>
      </c>
      <c r="F10036" s="118" t="s">
        <v>32324</v>
      </c>
      <c r="G10036" s="118"/>
      <c r="H10036" s="118" t="s">
        <v>9483</v>
      </c>
      <c r="I10036" s="118" t="s">
        <v>8725</v>
      </c>
      <c r="J10036" s="118" t="s">
        <v>8726</v>
      </c>
    </row>
    <row r="10037" spans="1:10" ht="12.75">
      <c r="A10037" s="118" t="s">
        <v>32325</v>
      </c>
      <c r="B10037" s="118" t="s">
        <v>25918</v>
      </c>
      <c r="C10037" s="118" t="b">
        <v>0</v>
      </c>
      <c r="D10037" s="118" t="e">
        <f t="shared" ca="1" si="1"/>
        <v>#NAME?</v>
      </c>
      <c r="E10037" s="118" t="s">
        <v>32323</v>
      </c>
      <c r="F10037" s="118" t="s">
        <v>32326</v>
      </c>
      <c r="G10037" s="118"/>
      <c r="H10037" s="118" t="s">
        <v>32327</v>
      </c>
      <c r="I10037" s="118" t="s">
        <v>8725</v>
      </c>
      <c r="J10037" s="118" t="s">
        <v>8726</v>
      </c>
    </row>
    <row r="10038" spans="1:10" ht="12.75">
      <c r="A10038" s="118" t="s">
        <v>17042</v>
      </c>
      <c r="B10038" s="118" t="s">
        <v>32328</v>
      </c>
      <c r="C10038" s="118" t="b">
        <v>0</v>
      </c>
      <c r="D10038" s="118" t="e">
        <f t="shared" ca="1" si="1"/>
        <v>#NAME?</v>
      </c>
      <c r="E10038" s="118" t="s">
        <v>32323</v>
      </c>
      <c r="F10038" s="118" t="s">
        <v>32329</v>
      </c>
      <c r="G10038" s="118"/>
      <c r="H10038" s="118" t="s">
        <v>7611</v>
      </c>
      <c r="I10038" s="118" t="s">
        <v>8725</v>
      </c>
      <c r="J10038" s="118" t="s">
        <v>8726</v>
      </c>
    </row>
    <row r="10039" spans="1:10" ht="12.75">
      <c r="A10039" s="118" t="s">
        <v>1828</v>
      </c>
      <c r="B10039" s="118" t="s">
        <v>8886</v>
      </c>
      <c r="C10039" s="118" t="b">
        <v>0</v>
      </c>
      <c r="D10039" s="118" t="e">
        <f t="shared" ca="1" si="1"/>
        <v>#NAME?</v>
      </c>
      <c r="E10039" s="118" t="s">
        <v>32323</v>
      </c>
      <c r="F10039" s="118" t="s">
        <v>32330</v>
      </c>
      <c r="G10039" s="118"/>
      <c r="H10039" s="118" t="s">
        <v>4276</v>
      </c>
      <c r="I10039" s="118" t="s">
        <v>8725</v>
      </c>
      <c r="J10039" s="118" t="s">
        <v>8726</v>
      </c>
    </row>
    <row r="10040" spans="1:10" ht="12.75">
      <c r="A10040" s="118" t="s">
        <v>8556</v>
      </c>
      <c r="B10040" s="118" t="s">
        <v>32331</v>
      </c>
      <c r="C10040" s="118" t="b">
        <v>0</v>
      </c>
      <c r="D10040" s="118" t="e">
        <f t="shared" ca="1" si="1"/>
        <v>#NAME?</v>
      </c>
      <c r="E10040" s="118" t="s">
        <v>32323</v>
      </c>
      <c r="F10040" s="118" t="s">
        <v>32332</v>
      </c>
      <c r="G10040" s="118"/>
      <c r="H10040" s="118" t="s">
        <v>4276</v>
      </c>
      <c r="I10040" s="118" t="s">
        <v>8725</v>
      </c>
      <c r="J10040" s="118" t="s">
        <v>8726</v>
      </c>
    </row>
    <row r="10041" spans="1:10" ht="12.75">
      <c r="A10041" s="118" t="s">
        <v>1591</v>
      </c>
      <c r="B10041" s="118" t="s">
        <v>32333</v>
      </c>
      <c r="C10041" s="118" t="b">
        <v>0</v>
      </c>
      <c r="D10041" s="118" t="e">
        <f t="shared" ca="1" si="1"/>
        <v>#NAME?</v>
      </c>
      <c r="E10041" s="118" t="s">
        <v>32323</v>
      </c>
      <c r="F10041" s="118" t="s">
        <v>32334</v>
      </c>
      <c r="G10041" s="118"/>
      <c r="H10041" s="118" t="s">
        <v>5064</v>
      </c>
      <c r="I10041" s="118" t="s">
        <v>8725</v>
      </c>
      <c r="J10041" s="118" t="s">
        <v>8726</v>
      </c>
    </row>
    <row r="10042" spans="1:10" ht="12.75">
      <c r="A10042" s="118" t="s">
        <v>836</v>
      </c>
      <c r="B10042" s="118" t="s">
        <v>7800</v>
      </c>
      <c r="C10042" s="118" t="b">
        <v>0</v>
      </c>
      <c r="D10042" s="118" t="e">
        <f t="shared" ca="1" si="1"/>
        <v>#NAME?</v>
      </c>
      <c r="E10042" s="118" t="s">
        <v>32335</v>
      </c>
      <c r="F10042" s="118" t="s">
        <v>32336</v>
      </c>
      <c r="G10042" s="118"/>
      <c r="H10042" s="118" t="s">
        <v>4278</v>
      </c>
      <c r="I10042" s="118" t="s">
        <v>7820</v>
      </c>
      <c r="J10042" s="118" t="s">
        <v>7820</v>
      </c>
    </row>
    <row r="10043" spans="1:10" ht="12.75">
      <c r="A10043" s="118" t="s">
        <v>882</v>
      </c>
      <c r="B10043" s="118" t="s">
        <v>32337</v>
      </c>
      <c r="C10043" s="118" t="b">
        <v>0</v>
      </c>
      <c r="D10043" s="118" t="e">
        <f t="shared" ca="1" si="1"/>
        <v>#NAME?</v>
      </c>
      <c r="E10043" s="118" t="s">
        <v>32335</v>
      </c>
      <c r="F10043" s="118" t="s">
        <v>32338</v>
      </c>
      <c r="G10043" s="118"/>
      <c r="H10043" s="118" t="s">
        <v>4278</v>
      </c>
      <c r="I10043" s="118" t="s">
        <v>7820</v>
      </c>
      <c r="J10043" s="118" t="s">
        <v>7820</v>
      </c>
    </row>
    <row r="10044" spans="1:10" ht="12.75">
      <c r="A10044" s="118" t="s">
        <v>8920</v>
      </c>
      <c r="B10044" s="118" t="s">
        <v>32339</v>
      </c>
      <c r="C10044" s="118" t="b">
        <v>0</v>
      </c>
      <c r="D10044" s="118" t="e">
        <f t="shared" ca="1" si="1"/>
        <v>#NAME?</v>
      </c>
      <c r="E10044" s="118" t="s">
        <v>32340</v>
      </c>
      <c r="F10044" s="118" t="s">
        <v>32341</v>
      </c>
      <c r="G10044" s="118"/>
      <c r="H10044" s="118" t="s">
        <v>4227</v>
      </c>
      <c r="I10044" s="118" t="s">
        <v>14158</v>
      </c>
      <c r="J10044" s="118"/>
    </row>
    <row r="10045" spans="1:10" ht="12.75">
      <c r="A10045" s="118" t="s">
        <v>28721</v>
      </c>
      <c r="B10045" s="118" t="s">
        <v>32342</v>
      </c>
      <c r="C10045" s="118" t="b">
        <v>0</v>
      </c>
      <c r="D10045" s="118" t="e">
        <f t="shared" ca="1" si="1"/>
        <v>#NAME?</v>
      </c>
      <c r="E10045" s="118" t="s">
        <v>32340</v>
      </c>
      <c r="F10045" s="118" t="s">
        <v>32343</v>
      </c>
      <c r="G10045" s="118"/>
      <c r="H10045" s="118" t="s">
        <v>4227</v>
      </c>
      <c r="I10045" s="118" t="s">
        <v>14158</v>
      </c>
      <c r="J10045" s="118"/>
    </row>
    <row r="10046" spans="1:10" ht="12.75">
      <c r="A10046" s="118" t="s">
        <v>8850</v>
      </c>
      <c r="B10046" s="118" t="s">
        <v>11010</v>
      </c>
      <c r="C10046" s="118" t="b">
        <v>0</v>
      </c>
      <c r="D10046" s="118" t="e">
        <f t="shared" ca="1" si="1"/>
        <v>#NAME?</v>
      </c>
      <c r="E10046" s="118" t="s">
        <v>32340</v>
      </c>
      <c r="F10046" s="118" t="s">
        <v>32344</v>
      </c>
      <c r="G10046" s="118"/>
      <c r="H10046" s="118" t="s">
        <v>11346</v>
      </c>
      <c r="I10046" s="118" t="s">
        <v>14158</v>
      </c>
      <c r="J10046" s="118"/>
    </row>
    <row r="10047" spans="1:10" ht="12.75">
      <c r="A10047" s="118" t="s">
        <v>14037</v>
      </c>
      <c r="B10047" s="118" t="s">
        <v>32345</v>
      </c>
      <c r="C10047" s="118" t="b">
        <v>0</v>
      </c>
      <c r="D10047" s="118" t="e">
        <f t="shared" ca="1" si="1"/>
        <v>#NAME?</v>
      </c>
      <c r="E10047" s="118" t="s">
        <v>32346</v>
      </c>
      <c r="F10047" s="118" t="s">
        <v>32347</v>
      </c>
      <c r="G10047" s="118"/>
      <c r="H10047" s="118" t="s">
        <v>4831</v>
      </c>
      <c r="I10047" s="118" t="s">
        <v>10184</v>
      </c>
      <c r="J10047" s="118" t="s">
        <v>10185</v>
      </c>
    </row>
    <row r="10048" spans="1:10" ht="12.75">
      <c r="A10048" s="118" t="s">
        <v>9169</v>
      </c>
      <c r="B10048" s="118" t="s">
        <v>27039</v>
      </c>
      <c r="C10048" s="118" t="b">
        <v>0</v>
      </c>
      <c r="D10048" s="118" t="e">
        <f t="shared" ca="1" si="1"/>
        <v>#NAME?</v>
      </c>
      <c r="E10048" s="118" t="s">
        <v>32346</v>
      </c>
      <c r="F10048" s="118" t="s">
        <v>32348</v>
      </c>
      <c r="G10048" s="118"/>
      <c r="H10048" s="118" t="s">
        <v>54</v>
      </c>
      <c r="I10048" s="118" t="s">
        <v>10184</v>
      </c>
      <c r="J10048" s="118" t="s">
        <v>10185</v>
      </c>
    </row>
    <row r="10049" spans="1:10" ht="12.75">
      <c r="A10049" s="118" t="s">
        <v>7945</v>
      </c>
      <c r="B10049" s="118" t="s">
        <v>32349</v>
      </c>
      <c r="C10049" s="118" t="b">
        <v>0</v>
      </c>
      <c r="D10049" s="118" t="e">
        <f t="shared" ca="1" si="1"/>
        <v>#NAME?</v>
      </c>
      <c r="E10049" s="118" t="s">
        <v>32350</v>
      </c>
      <c r="F10049" s="118" t="s">
        <v>32351</v>
      </c>
      <c r="G10049" s="118"/>
      <c r="H10049" s="118" t="s">
        <v>21344</v>
      </c>
      <c r="I10049" s="118" t="s">
        <v>8152</v>
      </c>
      <c r="J10049" s="118" t="s">
        <v>7591</v>
      </c>
    </row>
    <row r="10050" spans="1:10" ht="12.75">
      <c r="A10050" s="118" t="s">
        <v>7945</v>
      </c>
      <c r="B10050" s="118" t="s">
        <v>7981</v>
      </c>
      <c r="C10050" s="118" t="b">
        <v>0</v>
      </c>
      <c r="D10050" s="118" t="e">
        <f t="shared" ca="1" si="1"/>
        <v>#NAME?</v>
      </c>
      <c r="E10050" s="118" t="s">
        <v>32350</v>
      </c>
      <c r="F10050" s="118" t="s">
        <v>32352</v>
      </c>
      <c r="G10050" s="118"/>
      <c r="H10050" s="118" t="s">
        <v>32353</v>
      </c>
      <c r="I10050" s="118" t="s">
        <v>8152</v>
      </c>
      <c r="J10050" s="118" t="s">
        <v>7591</v>
      </c>
    </row>
    <row r="10051" spans="1:10" ht="12.75">
      <c r="A10051" s="118" t="s">
        <v>8589</v>
      </c>
      <c r="B10051" s="118" t="s">
        <v>32354</v>
      </c>
      <c r="C10051" s="118" t="b">
        <v>0</v>
      </c>
      <c r="D10051" s="118" t="e">
        <f t="shared" ca="1" si="1"/>
        <v>#NAME?</v>
      </c>
      <c r="E10051" s="118" t="s">
        <v>32350</v>
      </c>
      <c r="F10051" s="118" t="s">
        <v>32355</v>
      </c>
      <c r="G10051" s="118"/>
      <c r="H10051" s="118" t="s">
        <v>4278</v>
      </c>
      <c r="I10051" s="118" t="s">
        <v>8152</v>
      </c>
      <c r="J10051" s="118" t="s">
        <v>7591</v>
      </c>
    </row>
    <row r="10052" spans="1:10" ht="12.75">
      <c r="A10052" s="118" t="s">
        <v>17158</v>
      </c>
      <c r="B10052" s="118" t="s">
        <v>32356</v>
      </c>
      <c r="C10052" s="118" t="b">
        <v>0</v>
      </c>
      <c r="D10052" s="118" t="e">
        <f t="shared" ca="1" si="1"/>
        <v>#NAME?</v>
      </c>
      <c r="E10052" s="118" t="s">
        <v>32350</v>
      </c>
      <c r="F10052" s="118" t="s">
        <v>32357</v>
      </c>
      <c r="G10052" s="118"/>
      <c r="H10052" s="118" t="s">
        <v>8144</v>
      </c>
      <c r="I10052" s="118" t="s">
        <v>7590</v>
      </c>
      <c r="J10052" s="118" t="s">
        <v>7591</v>
      </c>
    </row>
    <row r="10053" spans="1:10" ht="12.75">
      <c r="A10053" s="118" t="s">
        <v>1704</v>
      </c>
      <c r="B10053" s="118" t="s">
        <v>32358</v>
      </c>
      <c r="C10053" s="118" t="b">
        <v>0</v>
      </c>
      <c r="D10053" s="118" t="e">
        <f t="shared" ca="1" si="1"/>
        <v>#NAME?</v>
      </c>
      <c r="E10053" s="118" t="s">
        <v>32350</v>
      </c>
      <c r="F10053" s="118" t="s">
        <v>32359</v>
      </c>
      <c r="G10053" s="118"/>
      <c r="H10053" s="118" t="s">
        <v>4278</v>
      </c>
      <c r="I10053" s="118" t="s">
        <v>3131</v>
      </c>
      <c r="J10053" s="118" t="s">
        <v>7622</v>
      </c>
    </row>
    <row r="10054" spans="1:10" ht="12.75">
      <c r="A10054" s="118" t="s">
        <v>19590</v>
      </c>
      <c r="B10054" s="118" t="s">
        <v>32360</v>
      </c>
      <c r="C10054" s="118" t="b">
        <v>0</v>
      </c>
      <c r="D10054" s="118" t="e">
        <f t="shared" ca="1" si="1"/>
        <v>#NAME?</v>
      </c>
      <c r="E10054" s="118" t="s">
        <v>32350</v>
      </c>
      <c r="F10054" s="118" t="s">
        <v>32361</v>
      </c>
      <c r="G10054" s="118"/>
      <c r="H10054" s="118" t="s">
        <v>4278</v>
      </c>
      <c r="I10054" s="118" t="s">
        <v>8152</v>
      </c>
      <c r="J10054" s="118" t="s">
        <v>7591</v>
      </c>
    </row>
    <row r="10055" spans="1:10" ht="12.75">
      <c r="A10055" s="118" t="s">
        <v>2220</v>
      </c>
      <c r="B10055" s="118" t="s">
        <v>12178</v>
      </c>
      <c r="C10055" s="118" t="b">
        <v>0</v>
      </c>
      <c r="D10055" s="118" t="e">
        <f t="shared" ca="1" si="1"/>
        <v>#NAME?</v>
      </c>
      <c r="E10055" s="118" t="s">
        <v>32350</v>
      </c>
      <c r="F10055" s="118" t="s">
        <v>32362</v>
      </c>
      <c r="G10055" s="118"/>
      <c r="H10055" s="118" t="s">
        <v>4278</v>
      </c>
      <c r="I10055" s="118" t="s">
        <v>8152</v>
      </c>
      <c r="J10055" s="118" t="s">
        <v>7591</v>
      </c>
    </row>
    <row r="10056" spans="1:10" ht="12.75">
      <c r="A10056" s="118" t="s">
        <v>8981</v>
      </c>
      <c r="B10056" s="118" t="s">
        <v>32363</v>
      </c>
      <c r="C10056" s="118" t="b">
        <v>0</v>
      </c>
      <c r="D10056" s="118" t="e">
        <f t="shared" ca="1" si="1"/>
        <v>#NAME?</v>
      </c>
      <c r="E10056" s="118" t="s">
        <v>32350</v>
      </c>
      <c r="F10056" s="118" t="s">
        <v>32364</v>
      </c>
      <c r="G10056" s="118"/>
      <c r="H10056" s="118" t="s">
        <v>8144</v>
      </c>
      <c r="I10056" s="118" t="s">
        <v>3131</v>
      </c>
      <c r="J10056" s="118" t="s">
        <v>7622</v>
      </c>
    </row>
    <row r="10057" spans="1:10" ht="12.75">
      <c r="A10057" s="118" t="s">
        <v>920</v>
      </c>
      <c r="B10057" s="118" t="s">
        <v>32365</v>
      </c>
      <c r="C10057" s="118" t="b">
        <v>0</v>
      </c>
      <c r="D10057" s="118" t="e">
        <f t="shared" ca="1" si="1"/>
        <v>#NAME?</v>
      </c>
      <c r="E10057" s="118" t="s">
        <v>32350</v>
      </c>
      <c r="F10057" s="118" t="s">
        <v>32366</v>
      </c>
      <c r="G10057" s="118"/>
      <c r="H10057" s="118" t="s">
        <v>21344</v>
      </c>
      <c r="I10057" s="118" t="s">
        <v>8152</v>
      </c>
      <c r="J10057" s="118" t="s">
        <v>7591</v>
      </c>
    </row>
    <row r="10058" spans="1:10" ht="12.75">
      <c r="A10058" s="118" t="s">
        <v>13655</v>
      </c>
      <c r="B10058" s="118" t="s">
        <v>16739</v>
      </c>
      <c r="C10058" s="118" t="b">
        <v>0</v>
      </c>
      <c r="D10058" s="118" t="e">
        <f t="shared" ca="1" si="1"/>
        <v>#NAME?</v>
      </c>
      <c r="E10058" s="118" t="s">
        <v>32350</v>
      </c>
      <c r="F10058" s="118" t="s">
        <v>32367</v>
      </c>
      <c r="G10058" s="118"/>
      <c r="H10058" s="118" t="s">
        <v>4872</v>
      </c>
      <c r="I10058" s="118" t="s">
        <v>8152</v>
      </c>
      <c r="J10058" s="118" t="s">
        <v>7591</v>
      </c>
    </row>
    <row r="10059" spans="1:10" ht="12.75">
      <c r="A10059" s="118" t="s">
        <v>10467</v>
      </c>
      <c r="B10059" s="118" t="s">
        <v>27759</v>
      </c>
      <c r="C10059" s="118" t="b">
        <v>0</v>
      </c>
      <c r="D10059" s="118" t="e">
        <f t="shared" ca="1" si="1"/>
        <v>#NAME?</v>
      </c>
      <c r="E10059" s="118" t="s">
        <v>32350</v>
      </c>
      <c r="F10059" s="118" t="s">
        <v>32368</v>
      </c>
      <c r="G10059" s="118"/>
      <c r="H10059" s="118" t="s">
        <v>4551</v>
      </c>
      <c r="I10059" s="118" t="s">
        <v>8152</v>
      </c>
      <c r="J10059" s="118" t="s">
        <v>7591</v>
      </c>
    </row>
    <row r="10060" spans="1:10" ht="12.75">
      <c r="A10060" s="118" t="s">
        <v>2406</v>
      </c>
      <c r="B10060" s="118" t="s">
        <v>32369</v>
      </c>
      <c r="C10060" s="118" t="b">
        <v>0</v>
      </c>
      <c r="D10060" s="118" t="e">
        <f t="shared" ca="1" si="1"/>
        <v>#NAME?</v>
      </c>
      <c r="E10060" s="118" t="s">
        <v>32350</v>
      </c>
      <c r="F10060" s="118" t="s">
        <v>32370</v>
      </c>
      <c r="G10060" s="118"/>
      <c r="H10060" s="118" t="s">
        <v>8144</v>
      </c>
      <c r="I10060" s="118" t="s">
        <v>7590</v>
      </c>
      <c r="J10060" s="118" t="s">
        <v>7591</v>
      </c>
    </row>
    <row r="10061" spans="1:10" ht="12.75">
      <c r="A10061" s="118" t="s">
        <v>2226</v>
      </c>
      <c r="B10061" s="118" t="s">
        <v>11890</v>
      </c>
      <c r="C10061" s="118" t="b">
        <v>0</v>
      </c>
      <c r="D10061" s="118" t="e">
        <f t="shared" ca="1" si="1"/>
        <v>#NAME?</v>
      </c>
      <c r="E10061" s="118" t="s">
        <v>32350</v>
      </c>
      <c r="F10061" s="118" t="s">
        <v>32371</v>
      </c>
      <c r="G10061" s="118"/>
      <c r="H10061" s="118" t="s">
        <v>16967</v>
      </c>
      <c r="I10061" s="118" t="s">
        <v>3131</v>
      </c>
      <c r="J10061" s="118" t="s">
        <v>7622</v>
      </c>
    </row>
    <row r="10062" spans="1:10" ht="12.75">
      <c r="A10062" s="118" t="s">
        <v>2680</v>
      </c>
      <c r="B10062" s="118" t="s">
        <v>15453</v>
      </c>
      <c r="C10062" s="118" t="b">
        <v>0</v>
      </c>
      <c r="D10062" s="118" t="e">
        <f t="shared" ca="1" si="1"/>
        <v>#NAME?</v>
      </c>
      <c r="E10062" s="118" t="s">
        <v>32350</v>
      </c>
      <c r="F10062" s="118" t="s">
        <v>32372</v>
      </c>
      <c r="G10062" s="118"/>
      <c r="H10062" s="118" t="s">
        <v>4551</v>
      </c>
      <c r="I10062" s="118" t="s">
        <v>8152</v>
      </c>
      <c r="J10062" s="118" t="s">
        <v>7591</v>
      </c>
    </row>
    <row r="10063" spans="1:10" ht="12.75">
      <c r="A10063" s="118" t="s">
        <v>9703</v>
      </c>
      <c r="B10063" s="118" t="s">
        <v>32373</v>
      </c>
      <c r="C10063" s="118" t="b">
        <v>0</v>
      </c>
      <c r="D10063" s="118" t="e">
        <f t="shared" ca="1" si="1"/>
        <v>#NAME?</v>
      </c>
      <c r="E10063" s="118" t="s">
        <v>32374</v>
      </c>
      <c r="F10063" s="118" t="s">
        <v>32375</v>
      </c>
      <c r="G10063" s="118"/>
      <c r="H10063" s="118" t="s">
        <v>54</v>
      </c>
      <c r="I10063" s="118" t="s">
        <v>8925</v>
      </c>
      <c r="J10063" s="118"/>
    </row>
    <row r="10064" spans="1:10" ht="12.75">
      <c r="A10064" s="118" t="s">
        <v>32376</v>
      </c>
      <c r="B10064" s="118" t="s">
        <v>32377</v>
      </c>
      <c r="C10064" s="118" t="b">
        <v>0</v>
      </c>
      <c r="D10064" s="118" t="e">
        <f t="shared" ca="1" si="1"/>
        <v>#NAME?</v>
      </c>
      <c r="E10064" s="118" t="s">
        <v>32374</v>
      </c>
      <c r="F10064" s="118" t="s">
        <v>32378</v>
      </c>
      <c r="G10064" s="118"/>
      <c r="H10064" s="118" t="s">
        <v>54</v>
      </c>
      <c r="I10064" s="118" t="s">
        <v>8925</v>
      </c>
      <c r="J10064" s="118"/>
    </row>
    <row r="10065" spans="1:10" ht="12.75">
      <c r="A10065" s="118" t="s">
        <v>23693</v>
      </c>
      <c r="B10065" s="118" t="s">
        <v>32379</v>
      </c>
      <c r="C10065" s="118" t="b">
        <v>0</v>
      </c>
      <c r="D10065" s="118" t="e">
        <f t="shared" ca="1" si="1"/>
        <v>#NAME?</v>
      </c>
      <c r="E10065" s="118" t="s">
        <v>32380</v>
      </c>
      <c r="F10065" s="118" t="s">
        <v>32381</v>
      </c>
      <c r="G10065" s="118"/>
      <c r="H10065" s="118" t="s">
        <v>5273</v>
      </c>
      <c r="I10065" s="118" t="s">
        <v>9364</v>
      </c>
      <c r="J10065" s="118"/>
    </row>
    <row r="10066" spans="1:10" ht="12.75">
      <c r="A10066" s="118" t="s">
        <v>20319</v>
      </c>
      <c r="B10066" s="118" t="s">
        <v>32382</v>
      </c>
      <c r="C10066" s="118" t="b">
        <v>0</v>
      </c>
      <c r="D10066" s="118" t="e">
        <f t="shared" ca="1" si="1"/>
        <v>#NAME?</v>
      </c>
      <c r="E10066" s="118" t="s">
        <v>32383</v>
      </c>
      <c r="F10066" s="118" t="s">
        <v>32384</v>
      </c>
      <c r="G10066" s="118"/>
      <c r="H10066" s="118" t="s">
        <v>20235</v>
      </c>
      <c r="I10066" s="118" t="s">
        <v>18407</v>
      </c>
      <c r="J10066" s="118"/>
    </row>
    <row r="10067" spans="1:10" ht="12.75">
      <c r="A10067" s="118" t="s">
        <v>1727</v>
      </c>
      <c r="B10067" s="118" t="s">
        <v>13298</v>
      </c>
      <c r="C10067" s="118" t="b">
        <v>0</v>
      </c>
      <c r="D10067" s="118" t="e">
        <f t="shared" ca="1" si="1"/>
        <v>#NAME?</v>
      </c>
      <c r="E10067" s="118" t="s">
        <v>5758</v>
      </c>
      <c r="F10067" s="118" t="s">
        <v>32385</v>
      </c>
      <c r="G10067" s="118"/>
      <c r="H10067" s="118" t="s">
        <v>32386</v>
      </c>
      <c r="I10067" s="118" t="s">
        <v>14054</v>
      </c>
      <c r="J10067" s="118" t="s">
        <v>19728</v>
      </c>
    </row>
    <row r="10068" spans="1:10" ht="12.75">
      <c r="A10068" s="118" t="s">
        <v>2682</v>
      </c>
      <c r="B10068" s="118" t="s">
        <v>24171</v>
      </c>
      <c r="C10068" s="118" t="b">
        <v>0</v>
      </c>
      <c r="D10068" s="118" t="e">
        <f t="shared" ca="1" si="1"/>
        <v>#NAME?</v>
      </c>
      <c r="E10068" s="118" t="s">
        <v>5758</v>
      </c>
      <c r="F10068" s="118" t="s">
        <v>32387</v>
      </c>
      <c r="G10068" s="118"/>
      <c r="H10068" s="118" t="s">
        <v>32386</v>
      </c>
      <c r="I10068" s="118" t="s">
        <v>14054</v>
      </c>
      <c r="J10068" s="118" t="s">
        <v>19728</v>
      </c>
    </row>
    <row r="10069" spans="1:10" ht="12.75">
      <c r="A10069" s="118" t="s">
        <v>32388</v>
      </c>
      <c r="B10069" s="118" t="s">
        <v>32389</v>
      </c>
      <c r="C10069" s="118" t="b">
        <v>0</v>
      </c>
      <c r="D10069" s="118" t="e">
        <f t="shared" ca="1" si="1"/>
        <v>#NAME?</v>
      </c>
      <c r="E10069" s="118" t="s">
        <v>32390</v>
      </c>
      <c r="F10069" s="118" t="s">
        <v>32391</v>
      </c>
      <c r="G10069" s="118"/>
      <c r="H10069" s="118" t="s">
        <v>54</v>
      </c>
      <c r="I10069" s="118" t="s">
        <v>8112</v>
      </c>
      <c r="J10069" s="118"/>
    </row>
    <row r="10070" spans="1:10" ht="12.75">
      <c r="A10070" s="118" t="s">
        <v>12192</v>
      </c>
      <c r="B10070" s="118" t="s">
        <v>32392</v>
      </c>
      <c r="C10070" s="118" t="b">
        <v>0</v>
      </c>
      <c r="D10070" s="118" t="e">
        <f t="shared" ca="1" si="1"/>
        <v>#NAME?</v>
      </c>
      <c r="E10070" s="118" t="s">
        <v>32390</v>
      </c>
      <c r="F10070" s="118" t="s">
        <v>32393</v>
      </c>
      <c r="G10070" s="118"/>
      <c r="H10070" s="118" t="s">
        <v>5273</v>
      </c>
      <c r="I10070" s="118" t="s">
        <v>8112</v>
      </c>
      <c r="J10070" s="118"/>
    </row>
    <row r="10071" spans="1:10" ht="12.75">
      <c r="A10071" s="118" t="s">
        <v>11728</v>
      </c>
      <c r="B10071" s="118" t="s">
        <v>32394</v>
      </c>
      <c r="C10071" s="118" t="b">
        <v>0</v>
      </c>
      <c r="D10071" s="118" t="e">
        <f t="shared" ca="1" si="1"/>
        <v>#NAME?</v>
      </c>
      <c r="E10071" s="118" t="s">
        <v>32390</v>
      </c>
      <c r="F10071" s="118" t="s">
        <v>32395</v>
      </c>
      <c r="G10071" s="118"/>
      <c r="H10071" s="118" t="s">
        <v>54</v>
      </c>
      <c r="I10071" s="118" t="s">
        <v>8112</v>
      </c>
      <c r="J10071" s="118"/>
    </row>
    <row r="10072" spans="1:10" ht="12.75">
      <c r="A10072" s="118" t="s">
        <v>32396</v>
      </c>
      <c r="B10072" s="118" t="s">
        <v>32397</v>
      </c>
      <c r="C10072" s="118" t="b">
        <v>0</v>
      </c>
      <c r="D10072" s="118" t="e">
        <f t="shared" ca="1" si="1"/>
        <v>#NAME?</v>
      </c>
      <c r="E10072" s="118" t="s">
        <v>32390</v>
      </c>
      <c r="F10072" s="118" t="s">
        <v>32398</v>
      </c>
      <c r="G10072" s="118"/>
      <c r="H10072" s="118" t="s">
        <v>5273</v>
      </c>
      <c r="I10072" s="118" t="s">
        <v>8112</v>
      </c>
      <c r="J10072" s="118"/>
    </row>
    <row r="10073" spans="1:10" ht="12.75">
      <c r="A10073" s="118" t="s">
        <v>32399</v>
      </c>
      <c r="B10073" s="118" t="s">
        <v>32400</v>
      </c>
      <c r="C10073" s="118" t="b">
        <v>0</v>
      </c>
      <c r="D10073" s="118" t="e">
        <f t="shared" ca="1" si="1"/>
        <v>#NAME?</v>
      </c>
      <c r="E10073" s="118" t="s">
        <v>32390</v>
      </c>
      <c r="F10073" s="118" t="s">
        <v>32401</v>
      </c>
      <c r="G10073" s="118"/>
      <c r="H10073" s="118" t="s">
        <v>5273</v>
      </c>
      <c r="I10073" s="118" t="s">
        <v>8112</v>
      </c>
      <c r="J10073" s="118"/>
    </row>
    <row r="10074" spans="1:10" ht="12.75">
      <c r="A10074" s="118" t="s">
        <v>11739</v>
      </c>
      <c r="B10074" s="118" t="s">
        <v>32402</v>
      </c>
      <c r="C10074" s="118" t="b">
        <v>0</v>
      </c>
      <c r="D10074" s="118" t="e">
        <f t="shared" ca="1" si="1"/>
        <v>#NAME?</v>
      </c>
      <c r="E10074" s="118" t="s">
        <v>32390</v>
      </c>
      <c r="F10074" s="118" t="s">
        <v>32403</v>
      </c>
      <c r="G10074" s="118"/>
      <c r="H10074" s="118" t="s">
        <v>54</v>
      </c>
      <c r="I10074" s="118" t="s">
        <v>8112</v>
      </c>
      <c r="J10074" s="118"/>
    </row>
    <row r="10075" spans="1:10" ht="12.75">
      <c r="A10075" s="118" t="s">
        <v>27899</v>
      </c>
      <c r="B10075" s="118" t="s">
        <v>10112</v>
      </c>
      <c r="C10075" s="118" t="b">
        <v>0</v>
      </c>
      <c r="D10075" s="118" t="e">
        <f t="shared" ca="1" si="1"/>
        <v>#NAME?</v>
      </c>
      <c r="E10075" s="118" t="s">
        <v>32404</v>
      </c>
      <c r="F10075" s="118" t="s">
        <v>32405</v>
      </c>
      <c r="G10075" s="118"/>
      <c r="H10075" s="118" t="s">
        <v>32406</v>
      </c>
      <c r="I10075" s="118" t="s">
        <v>25308</v>
      </c>
      <c r="J10075" s="118"/>
    </row>
    <row r="10076" spans="1:10" ht="12.75">
      <c r="A10076" s="118" t="s">
        <v>8422</v>
      </c>
      <c r="B10076" s="118" t="s">
        <v>32407</v>
      </c>
      <c r="C10076" s="118" t="b">
        <v>0</v>
      </c>
      <c r="D10076" s="118" t="e">
        <f t="shared" ca="1" si="1"/>
        <v>#NAME?</v>
      </c>
      <c r="E10076" s="118" t="s">
        <v>10346</v>
      </c>
      <c r="F10076" s="118" t="s">
        <v>32408</v>
      </c>
      <c r="G10076" s="118"/>
      <c r="H10076" s="118" t="s">
        <v>4831</v>
      </c>
      <c r="I10076" s="118" t="s">
        <v>7820</v>
      </c>
      <c r="J10076" s="118" t="s">
        <v>7820</v>
      </c>
    </row>
    <row r="10077" spans="1:10" ht="12.75">
      <c r="A10077" s="118" t="s">
        <v>882</v>
      </c>
      <c r="B10077" s="118" t="s">
        <v>9607</v>
      </c>
      <c r="C10077" s="118" t="b">
        <v>0</v>
      </c>
      <c r="D10077" s="118" t="e">
        <f t="shared" ca="1" si="1"/>
        <v>#NAME?</v>
      </c>
      <c r="E10077" s="118" t="s">
        <v>10346</v>
      </c>
      <c r="F10077" s="118" t="s">
        <v>32409</v>
      </c>
      <c r="G10077" s="118"/>
      <c r="H10077" s="118" t="s">
        <v>4276</v>
      </c>
      <c r="I10077" s="118" t="s">
        <v>7820</v>
      </c>
      <c r="J10077" s="118" t="s">
        <v>7820</v>
      </c>
    </row>
    <row r="10078" spans="1:10" ht="12.75">
      <c r="A10078" s="118" t="s">
        <v>2387</v>
      </c>
      <c r="B10078" s="118" t="s">
        <v>2279</v>
      </c>
      <c r="C10078" s="118" t="b">
        <v>0</v>
      </c>
      <c r="D10078" s="118" t="e">
        <f t="shared" ca="1" si="1"/>
        <v>#NAME?</v>
      </c>
      <c r="E10078" s="118" t="s">
        <v>10346</v>
      </c>
      <c r="F10078" s="118" t="s">
        <v>32410</v>
      </c>
      <c r="G10078" s="118"/>
      <c r="H10078" s="118" t="s">
        <v>4276</v>
      </c>
      <c r="I10078" s="118" t="s">
        <v>7820</v>
      </c>
      <c r="J10078" s="118" t="s">
        <v>7820</v>
      </c>
    </row>
    <row r="10079" spans="1:10" ht="12.75">
      <c r="A10079" s="118" t="s">
        <v>16326</v>
      </c>
      <c r="B10079" s="118" t="s">
        <v>32411</v>
      </c>
      <c r="C10079" s="118" t="b">
        <v>0</v>
      </c>
      <c r="D10079" s="118" t="e">
        <f t="shared" ca="1" si="1"/>
        <v>#NAME?</v>
      </c>
      <c r="E10079" s="118" t="s">
        <v>32412</v>
      </c>
      <c r="F10079" s="118" t="s">
        <v>32413</v>
      </c>
      <c r="G10079" s="118"/>
      <c r="H10079" s="118" t="s">
        <v>4276</v>
      </c>
      <c r="I10079" s="118" t="s">
        <v>10545</v>
      </c>
      <c r="J10079" s="118" t="s">
        <v>7756</v>
      </c>
    </row>
    <row r="10080" spans="1:10" ht="12.75">
      <c r="A10080" s="118" t="s">
        <v>2290</v>
      </c>
      <c r="B10080" s="118" t="s">
        <v>2279</v>
      </c>
      <c r="C10080" s="118" t="b">
        <v>0</v>
      </c>
      <c r="D10080" s="118" t="e">
        <f t="shared" ca="1" si="1"/>
        <v>#NAME?</v>
      </c>
      <c r="E10080" s="118" t="s">
        <v>32412</v>
      </c>
      <c r="F10080" s="118" t="s">
        <v>32414</v>
      </c>
      <c r="G10080" s="118"/>
      <c r="H10080" s="118" t="s">
        <v>4276</v>
      </c>
      <c r="I10080" s="118" t="s">
        <v>10545</v>
      </c>
      <c r="J10080" s="118" t="s">
        <v>7756</v>
      </c>
    </row>
    <row r="10081" spans="1:10" ht="12.75">
      <c r="A10081" s="118" t="s">
        <v>12870</v>
      </c>
      <c r="B10081" s="118" t="s">
        <v>27768</v>
      </c>
      <c r="C10081" s="118" t="b">
        <v>0</v>
      </c>
      <c r="D10081" s="118" t="e">
        <f t="shared" ca="1" si="1"/>
        <v>#NAME?</v>
      </c>
      <c r="E10081" s="118" t="s">
        <v>32415</v>
      </c>
      <c r="F10081" s="118" t="s">
        <v>32416</v>
      </c>
      <c r="G10081" s="118"/>
      <c r="H10081" s="118" t="s">
        <v>4831</v>
      </c>
      <c r="I10081" s="118" t="s">
        <v>7820</v>
      </c>
      <c r="J10081" s="118" t="s">
        <v>7820</v>
      </c>
    </row>
    <row r="10082" spans="1:10" ht="12.75">
      <c r="A10082" s="118" t="s">
        <v>32417</v>
      </c>
      <c r="B10082" s="118" t="s">
        <v>2625</v>
      </c>
      <c r="C10082" s="118" t="b">
        <v>0</v>
      </c>
      <c r="D10082" s="118" t="e">
        <f t="shared" ca="1" si="1"/>
        <v>#NAME?</v>
      </c>
      <c r="E10082" s="118" t="s">
        <v>32415</v>
      </c>
      <c r="F10082" s="118" t="s">
        <v>32418</v>
      </c>
      <c r="G10082" s="118"/>
      <c r="H10082" s="118" t="s">
        <v>4276</v>
      </c>
      <c r="I10082" s="118" t="s">
        <v>7820</v>
      </c>
      <c r="J10082" s="118" t="s">
        <v>7820</v>
      </c>
    </row>
    <row r="10083" spans="1:10" ht="12.75">
      <c r="A10083" s="118" t="s">
        <v>1591</v>
      </c>
      <c r="B10083" s="118" t="s">
        <v>32419</v>
      </c>
      <c r="C10083" s="118" t="b">
        <v>0</v>
      </c>
      <c r="D10083" s="118" t="e">
        <f t="shared" ca="1" si="1"/>
        <v>#NAME?</v>
      </c>
      <c r="E10083" s="118" t="s">
        <v>32415</v>
      </c>
      <c r="F10083" s="118" t="s">
        <v>32420</v>
      </c>
      <c r="G10083" s="118"/>
      <c r="H10083" s="118" t="s">
        <v>4276</v>
      </c>
      <c r="I10083" s="118" t="s">
        <v>7820</v>
      </c>
      <c r="J10083" s="118" t="s">
        <v>7820</v>
      </c>
    </row>
    <row r="10084" spans="1:10" ht="12.75">
      <c r="A10084" s="118" t="s">
        <v>1069</v>
      </c>
      <c r="B10084" s="118" t="s">
        <v>1439</v>
      </c>
      <c r="C10084" s="118" t="b">
        <v>0</v>
      </c>
      <c r="D10084" s="118" t="e">
        <f t="shared" ca="1" si="1"/>
        <v>#NAME?</v>
      </c>
      <c r="E10084" s="118" t="s">
        <v>32415</v>
      </c>
      <c r="F10084" s="118" t="s">
        <v>32421</v>
      </c>
      <c r="G10084" s="118"/>
      <c r="H10084" s="118" t="s">
        <v>4485</v>
      </c>
      <c r="I10084" s="118" t="s">
        <v>7820</v>
      </c>
      <c r="J10084" s="118" t="s">
        <v>7820</v>
      </c>
    </row>
    <row r="10085" spans="1:10" ht="12.75">
      <c r="A10085" s="118" t="s">
        <v>27116</v>
      </c>
      <c r="B10085" s="118" t="s">
        <v>32422</v>
      </c>
      <c r="C10085" s="118" t="b">
        <v>0</v>
      </c>
      <c r="D10085" s="118" t="e">
        <f t="shared" ca="1" si="1"/>
        <v>#NAME?</v>
      </c>
      <c r="E10085" s="118" t="s">
        <v>32423</v>
      </c>
      <c r="F10085" s="118" t="s">
        <v>32424</v>
      </c>
      <c r="G10085" s="118"/>
      <c r="H10085" s="118" t="s">
        <v>5064</v>
      </c>
      <c r="I10085" s="118" t="s">
        <v>32425</v>
      </c>
      <c r="J10085" s="118"/>
    </row>
    <row r="10086" spans="1:10" ht="12.75">
      <c r="A10086" s="118" t="s">
        <v>1603</v>
      </c>
      <c r="B10086" s="118" t="s">
        <v>32426</v>
      </c>
      <c r="C10086" s="118" t="b">
        <v>0</v>
      </c>
      <c r="D10086" s="118" t="e">
        <f t="shared" ca="1" si="1"/>
        <v>#NAME?</v>
      </c>
      <c r="E10086" s="118" t="s">
        <v>32427</v>
      </c>
      <c r="F10086" s="118" t="s">
        <v>32428</v>
      </c>
      <c r="G10086" s="118"/>
      <c r="H10086" s="118" t="s">
        <v>54</v>
      </c>
      <c r="I10086" s="118" t="s">
        <v>7777</v>
      </c>
      <c r="J10086" s="118" t="s">
        <v>7636</v>
      </c>
    </row>
    <row r="10087" spans="1:10" ht="12.75">
      <c r="A10087" s="118" t="s">
        <v>9298</v>
      </c>
      <c r="B10087" s="118" t="s">
        <v>32429</v>
      </c>
      <c r="C10087" s="118" t="b">
        <v>0</v>
      </c>
      <c r="D10087" s="118" t="e">
        <f t="shared" ca="1" si="1"/>
        <v>#NAME?</v>
      </c>
      <c r="E10087" s="118" t="s">
        <v>32427</v>
      </c>
      <c r="F10087" s="118" t="s">
        <v>32430</v>
      </c>
      <c r="G10087" s="118"/>
      <c r="H10087" s="118" t="s">
        <v>5064</v>
      </c>
      <c r="I10087" s="118" t="s">
        <v>7777</v>
      </c>
      <c r="J10087" s="118" t="s">
        <v>7636</v>
      </c>
    </row>
    <row r="10088" spans="1:10" ht="12.75">
      <c r="A10088" s="118" t="s">
        <v>32431</v>
      </c>
      <c r="B10088" s="118" t="s">
        <v>25929</v>
      </c>
      <c r="C10088" s="118" t="b">
        <v>0</v>
      </c>
      <c r="D10088" s="118" t="e">
        <f t="shared" ca="1" si="1"/>
        <v>#NAME?</v>
      </c>
      <c r="E10088" s="118" t="s">
        <v>32427</v>
      </c>
      <c r="F10088" s="118" t="s">
        <v>32432</v>
      </c>
      <c r="G10088" s="118"/>
      <c r="H10088" s="118" t="s">
        <v>54</v>
      </c>
      <c r="I10088" s="118" t="s">
        <v>7777</v>
      </c>
      <c r="J10088" s="118" t="s">
        <v>7636</v>
      </c>
    </row>
    <row r="10089" spans="1:10" ht="12.75">
      <c r="A10089" s="118" t="s">
        <v>21716</v>
      </c>
      <c r="B10089" s="118" t="s">
        <v>9250</v>
      </c>
      <c r="C10089" s="118" t="b">
        <v>0</v>
      </c>
      <c r="D10089" s="118" t="e">
        <f t="shared" ca="1" si="1"/>
        <v>#NAME?</v>
      </c>
      <c r="E10089" s="118" t="s">
        <v>32427</v>
      </c>
      <c r="F10089" s="118" t="s">
        <v>32433</v>
      </c>
      <c r="G10089" s="118"/>
      <c r="H10089" s="118" t="s">
        <v>54</v>
      </c>
      <c r="I10089" s="118" t="s">
        <v>7777</v>
      </c>
      <c r="J10089" s="118" t="s">
        <v>7636</v>
      </c>
    </row>
    <row r="10090" spans="1:10" ht="12.75">
      <c r="A10090" s="118" t="s">
        <v>2648</v>
      </c>
      <c r="B10090" s="118" t="s">
        <v>32434</v>
      </c>
      <c r="C10090" s="118" t="b">
        <v>0</v>
      </c>
      <c r="D10090" s="118" t="e">
        <f t="shared" ca="1" si="1"/>
        <v>#NAME?</v>
      </c>
      <c r="E10090" s="118" t="s">
        <v>32427</v>
      </c>
      <c r="F10090" s="118" t="s">
        <v>32435</v>
      </c>
      <c r="G10090" s="118"/>
      <c r="H10090" s="118" t="s">
        <v>54</v>
      </c>
      <c r="I10090" s="118" t="s">
        <v>7777</v>
      </c>
      <c r="J10090" s="118" t="s">
        <v>7636</v>
      </c>
    </row>
    <row r="10091" spans="1:10" ht="12.75">
      <c r="A10091" s="118" t="s">
        <v>826</v>
      </c>
      <c r="B10091" s="118" t="s">
        <v>27812</v>
      </c>
      <c r="C10091" s="118" t="b">
        <v>0</v>
      </c>
      <c r="D10091" s="118" t="e">
        <f t="shared" ca="1" si="1"/>
        <v>#NAME?</v>
      </c>
      <c r="E10091" s="118" t="s">
        <v>32427</v>
      </c>
      <c r="F10091" s="118" t="s">
        <v>32436</v>
      </c>
      <c r="G10091" s="118"/>
      <c r="H10091" s="118" t="s">
        <v>4485</v>
      </c>
      <c r="I10091" s="118" t="s">
        <v>7777</v>
      </c>
      <c r="J10091" s="118" t="s">
        <v>7636</v>
      </c>
    </row>
    <row r="10092" spans="1:10" ht="12.75">
      <c r="A10092" s="118" t="s">
        <v>798</v>
      </c>
      <c r="B10092" s="118" t="s">
        <v>25337</v>
      </c>
      <c r="C10092" s="118" t="b">
        <v>0</v>
      </c>
      <c r="D10092" s="118" t="e">
        <f t="shared" ca="1" si="1"/>
        <v>#NAME?</v>
      </c>
      <c r="E10092" s="118" t="s">
        <v>32427</v>
      </c>
      <c r="F10092" s="118" t="s">
        <v>32437</v>
      </c>
      <c r="G10092" s="118"/>
      <c r="H10092" s="118" t="s">
        <v>54</v>
      </c>
      <c r="I10092" s="118" t="s">
        <v>7777</v>
      </c>
      <c r="J10092" s="118" t="s">
        <v>7636</v>
      </c>
    </row>
    <row r="10093" spans="1:10" ht="12.75">
      <c r="A10093" s="118" t="s">
        <v>20499</v>
      </c>
      <c r="B10093" s="118" t="s">
        <v>1877</v>
      </c>
      <c r="C10093" s="118" t="b">
        <v>0</v>
      </c>
      <c r="D10093" s="118" t="e">
        <f t="shared" ca="1" si="1"/>
        <v>#NAME?</v>
      </c>
      <c r="E10093" s="118" t="s">
        <v>32427</v>
      </c>
      <c r="F10093" s="118" t="s">
        <v>32438</v>
      </c>
      <c r="G10093" s="118"/>
      <c r="H10093" s="118" t="s">
        <v>4485</v>
      </c>
      <c r="I10093" s="118" t="s">
        <v>7777</v>
      </c>
      <c r="J10093" s="118" t="s">
        <v>7636</v>
      </c>
    </row>
    <row r="10094" spans="1:10" ht="12.75">
      <c r="A10094" s="118" t="s">
        <v>2135</v>
      </c>
      <c r="B10094" s="118" t="s">
        <v>32439</v>
      </c>
      <c r="C10094" s="118" t="b">
        <v>0</v>
      </c>
      <c r="D10094" s="118" t="e">
        <f t="shared" ca="1" si="1"/>
        <v>#NAME?</v>
      </c>
      <c r="E10094" s="118" t="s">
        <v>32427</v>
      </c>
      <c r="F10094" s="118" t="s">
        <v>32440</v>
      </c>
      <c r="G10094" s="118"/>
      <c r="H10094" s="118" t="s">
        <v>5048</v>
      </c>
      <c r="I10094" s="118" t="s">
        <v>7777</v>
      </c>
      <c r="J10094" s="118" t="s">
        <v>7636</v>
      </c>
    </row>
    <row r="10095" spans="1:10" ht="12.75">
      <c r="A10095" s="118" t="s">
        <v>32441</v>
      </c>
      <c r="B10095" s="118" t="s">
        <v>32442</v>
      </c>
      <c r="C10095" s="118" t="b">
        <v>0</v>
      </c>
      <c r="D10095" s="118" t="e">
        <f t="shared" ca="1" si="1"/>
        <v>#NAME?</v>
      </c>
      <c r="E10095" s="118" t="s">
        <v>32427</v>
      </c>
      <c r="F10095" s="118" t="s">
        <v>32443</v>
      </c>
      <c r="G10095" s="118"/>
      <c r="H10095" s="118" t="s">
        <v>7647</v>
      </c>
      <c r="I10095" s="118" t="s">
        <v>7777</v>
      </c>
      <c r="J10095" s="118" t="s">
        <v>7636</v>
      </c>
    </row>
    <row r="10096" spans="1:10" ht="12.75">
      <c r="A10096" s="118" t="s">
        <v>32444</v>
      </c>
      <c r="B10096" s="118" t="s">
        <v>30971</v>
      </c>
      <c r="C10096" s="118" t="b">
        <v>0</v>
      </c>
      <c r="D10096" s="118" t="e">
        <f t="shared" ca="1" si="1"/>
        <v>#NAME?</v>
      </c>
      <c r="E10096" s="118" t="s">
        <v>32445</v>
      </c>
      <c r="F10096" s="118" t="s">
        <v>32446</v>
      </c>
      <c r="G10096" s="118"/>
      <c r="H10096" s="118" t="s">
        <v>5273</v>
      </c>
      <c r="I10096" s="118" t="s">
        <v>7820</v>
      </c>
      <c r="J10096" s="118" t="s">
        <v>7820</v>
      </c>
    </row>
    <row r="10097" spans="1:10" ht="12.75">
      <c r="A10097" s="118" t="s">
        <v>8422</v>
      </c>
      <c r="B10097" s="118" t="s">
        <v>14851</v>
      </c>
      <c r="C10097" s="118" t="b">
        <v>0</v>
      </c>
      <c r="D10097" s="118" t="e">
        <f t="shared" ca="1" si="1"/>
        <v>#NAME?</v>
      </c>
      <c r="E10097" s="118" t="s">
        <v>32445</v>
      </c>
      <c r="F10097" s="118" t="s">
        <v>32447</v>
      </c>
      <c r="G10097" s="118"/>
      <c r="H10097" s="118" t="s">
        <v>4485</v>
      </c>
      <c r="I10097" s="118" t="s">
        <v>7820</v>
      </c>
      <c r="J10097" s="118" t="s">
        <v>7820</v>
      </c>
    </row>
    <row r="10098" spans="1:10" ht="12.75">
      <c r="A10098" s="118" t="s">
        <v>30629</v>
      </c>
      <c r="B10098" s="118" t="s">
        <v>32448</v>
      </c>
      <c r="C10098" s="118" t="b">
        <v>0</v>
      </c>
      <c r="D10098" s="118" t="e">
        <f t="shared" ca="1" si="1"/>
        <v>#NAME?</v>
      </c>
      <c r="E10098" s="118" t="s">
        <v>32445</v>
      </c>
      <c r="F10098" s="118" t="s">
        <v>32449</v>
      </c>
      <c r="G10098" s="118"/>
      <c r="H10098" s="118" t="s">
        <v>16898</v>
      </c>
      <c r="I10098" s="118" t="s">
        <v>7820</v>
      </c>
      <c r="J10098" s="118" t="s">
        <v>7820</v>
      </c>
    </row>
    <row r="10099" spans="1:10" ht="12.75">
      <c r="A10099" s="118" t="s">
        <v>8156</v>
      </c>
      <c r="B10099" s="118" t="s">
        <v>32450</v>
      </c>
      <c r="C10099" s="118" t="b">
        <v>0</v>
      </c>
      <c r="D10099" s="118" t="e">
        <f t="shared" ca="1" si="1"/>
        <v>#NAME?</v>
      </c>
      <c r="E10099" s="118" t="s">
        <v>32445</v>
      </c>
      <c r="F10099" s="118" t="s">
        <v>32451</v>
      </c>
      <c r="G10099" s="118"/>
      <c r="H10099" s="118" t="s">
        <v>4485</v>
      </c>
      <c r="I10099" s="118" t="s">
        <v>7820</v>
      </c>
      <c r="J10099" s="118" t="s">
        <v>7820</v>
      </c>
    </row>
    <row r="10100" spans="1:10" ht="12.75">
      <c r="A10100" s="118" t="s">
        <v>10288</v>
      </c>
      <c r="B10100" s="118" t="s">
        <v>32452</v>
      </c>
      <c r="C10100" s="118" t="b">
        <v>0</v>
      </c>
      <c r="D10100" s="118" t="e">
        <f t="shared" ca="1" si="1"/>
        <v>#NAME?</v>
      </c>
      <c r="E10100" s="118" t="s">
        <v>32445</v>
      </c>
      <c r="F10100" s="118" t="s">
        <v>32453</v>
      </c>
      <c r="G10100" s="118"/>
      <c r="H10100" s="118" t="s">
        <v>16898</v>
      </c>
      <c r="I10100" s="118" t="s">
        <v>7820</v>
      </c>
      <c r="J10100" s="118" t="s">
        <v>7820</v>
      </c>
    </row>
    <row r="10101" spans="1:10" ht="12.75">
      <c r="A10101" s="118" t="s">
        <v>13279</v>
      </c>
      <c r="B10101" s="118" t="s">
        <v>9173</v>
      </c>
      <c r="C10101" s="118" t="b">
        <v>0</v>
      </c>
      <c r="D10101" s="118" t="e">
        <f t="shared" ca="1" si="1"/>
        <v>#NAME?</v>
      </c>
      <c r="E10101" s="118" t="s">
        <v>32454</v>
      </c>
      <c r="F10101" s="118" t="s">
        <v>32455</v>
      </c>
      <c r="G10101" s="118"/>
      <c r="H10101" s="118" t="s">
        <v>54</v>
      </c>
      <c r="I10101" s="118" t="s">
        <v>7642</v>
      </c>
      <c r="J10101" s="118"/>
    </row>
    <row r="10102" spans="1:10" ht="12.75">
      <c r="A10102" s="118" t="s">
        <v>1817</v>
      </c>
      <c r="B10102" s="118" t="s">
        <v>32456</v>
      </c>
      <c r="C10102" s="118" t="b">
        <v>0</v>
      </c>
      <c r="D10102" s="118" t="e">
        <f t="shared" ca="1" si="1"/>
        <v>#NAME?</v>
      </c>
      <c r="E10102" s="118" t="s">
        <v>32454</v>
      </c>
      <c r="F10102" s="118" t="s">
        <v>32457</v>
      </c>
      <c r="G10102" s="118"/>
      <c r="H10102" s="118" t="s">
        <v>54</v>
      </c>
      <c r="I10102" s="118" t="s">
        <v>7642</v>
      </c>
      <c r="J10102" s="118"/>
    </row>
    <row r="10103" spans="1:10" ht="12.75">
      <c r="A10103" s="118" t="s">
        <v>32458</v>
      </c>
      <c r="B10103" s="118" t="s">
        <v>32459</v>
      </c>
      <c r="C10103" s="118" t="b">
        <v>0</v>
      </c>
      <c r="D10103" s="118" t="e">
        <f t="shared" ca="1" si="1"/>
        <v>#NAME?</v>
      </c>
      <c r="E10103" s="118" t="s">
        <v>32454</v>
      </c>
      <c r="F10103" s="118" t="s">
        <v>32460</v>
      </c>
      <c r="G10103" s="118"/>
      <c r="H10103" s="118" t="s">
        <v>5368</v>
      </c>
      <c r="I10103" s="118" t="s">
        <v>7642</v>
      </c>
      <c r="J10103" s="118"/>
    </row>
    <row r="10104" spans="1:10" ht="12.75">
      <c r="A10104" s="118" t="s">
        <v>1769</v>
      </c>
      <c r="B10104" s="118" t="s">
        <v>19394</v>
      </c>
      <c r="C10104" s="118" t="b">
        <v>0</v>
      </c>
      <c r="D10104" s="118" t="e">
        <f t="shared" ca="1" si="1"/>
        <v>#NAME?</v>
      </c>
      <c r="E10104" s="118" t="s">
        <v>32454</v>
      </c>
      <c r="F10104" s="118" t="s">
        <v>32461</v>
      </c>
      <c r="G10104" s="118"/>
      <c r="H10104" s="118" t="s">
        <v>5368</v>
      </c>
      <c r="I10104" s="118" t="s">
        <v>7642</v>
      </c>
      <c r="J10104" s="118"/>
    </row>
    <row r="10105" spans="1:10" ht="12.75">
      <c r="A10105" s="118" t="s">
        <v>13407</v>
      </c>
      <c r="B10105" s="118" t="s">
        <v>2118</v>
      </c>
      <c r="C10105" s="118" t="b">
        <v>0</v>
      </c>
      <c r="D10105" s="118" t="e">
        <f t="shared" ca="1" si="1"/>
        <v>#NAME?</v>
      </c>
      <c r="E10105" s="118" t="s">
        <v>32462</v>
      </c>
      <c r="F10105" s="118" t="s">
        <v>32463</v>
      </c>
      <c r="G10105" s="118"/>
      <c r="H10105" s="118" t="s">
        <v>54</v>
      </c>
      <c r="I10105" s="118" t="s">
        <v>7820</v>
      </c>
      <c r="J10105" s="118" t="s">
        <v>7820</v>
      </c>
    </row>
    <row r="10106" spans="1:10" ht="12.75">
      <c r="A10106" s="118" t="s">
        <v>830</v>
      </c>
      <c r="B10106" s="118" t="s">
        <v>32464</v>
      </c>
      <c r="C10106" s="118" t="b">
        <v>0</v>
      </c>
      <c r="D10106" s="118" t="e">
        <f t="shared" ca="1" si="1"/>
        <v>#NAME?</v>
      </c>
      <c r="E10106" s="118" t="s">
        <v>32462</v>
      </c>
      <c r="F10106" s="118" t="s">
        <v>32465</v>
      </c>
      <c r="G10106" s="118"/>
      <c r="H10106" s="118" t="s">
        <v>5677</v>
      </c>
      <c r="I10106" s="118" t="s">
        <v>7820</v>
      </c>
      <c r="J10106" s="118" t="s">
        <v>7820</v>
      </c>
    </row>
    <row r="10107" spans="1:10" ht="12.75">
      <c r="A10107" s="118" t="s">
        <v>10467</v>
      </c>
      <c r="B10107" s="118" t="s">
        <v>32466</v>
      </c>
      <c r="C10107" s="118" t="b">
        <v>0</v>
      </c>
      <c r="D10107" s="118" t="e">
        <f t="shared" ca="1" si="1"/>
        <v>#NAME?</v>
      </c>
      <c r="E10107" s="118" t="s">
        <v>32462</v>
      </c>
      <c r="F10107" s="118" t="s">
        <v>32467</v>
      </c>
      <c r="G10107" s="118"/>
      <c r="H10107" s="118" t="s">
        <v>54</v>
      </c>
      <c r="I10107" s="118" t="s">
        <v>7820</v>
      </c>
      <c r="J10107" s="118" t="s">
        <v>7820</v>
      </c>
    </row>
    <row r="10108" spans="1:10" ht="12.75">
      <c r="A10108" s="118" t="s">
        <v>13279</v>
      </c>
      <c r="B10108" s="118" t="s">
        <v>32468</v>
      </c>
      <c r="C10108" s="118" t="b">
        <v>0</v>
      </c>
      <c r="D10108" s="118" t="e">
        <f t="shared" ca="1" si="1"/>
        <v>#NAME?</v>
      </c>
      <c r="E10108" s="118" t="s">
        <v>32469</v>
      </c>
      <c r="F10108" s="118" t="s">
        <v>32470</v>
      </c>
      <c r="G10108" s="118"/>
      <c r="H10108" s="118" t="s">
        <v>4831</v>
      </c>
      <c r="I10108" s="118" t="s">
        <v>7777</v>
      </c>
      <c r="J10108" s="118" t="s">
        <v>7636</v>
      </c>
    </row>
    <row r="10109" spans="1:10" ht="12.75">
      <c r="A10109" s="118" t="s">
        <v>13968</v>
      </c>
      <c r="B10109" s="118" t="s">
        <v>31192</v>
      </c>
      <c r="C10109" s="118" t="b">
        <v>0</v>
      </c>
      <c r="D10109" s="118" t="e">
        <f t="shared" ca="1" si="1"/>
        <v>#NAME?</v>
      </c>
      <c r="E10109" s="118" t="s">
        <v>32469</v>
      </c>
      <c r="F10109" s="118" t="s">
        <v>32471</v>
      </c>
      <c r="G10109" s="118"/>
      <c r="H10109" s="118" t="s">
        <v>14123</v>
      </c>
      <c r="I10109" s="118" t="s">
        <v>7777</v>
      </c>
      <c r="J10109" s="118" t="s">
        <v>7636</v>
      </c>
    </row>
    <row r="10110" spans="1:10" ht="12.75">
      <c r="A10110" s="118" t="s">
        <v>32472</v>
      </c>
      <c r="B10110" s="118" t="s">
        <v>1887</v>
      </c>
      <c r="C10110" s="118" t="b">
        <v>0</v>
      </c>
      <c r="D10110" s="118" t="e">
        <f t="shared" ca="1" si="1"/>
        <v>#NAME?</v>
      </c>
      <c r="E10110" s="118" t="s">
        <v>32469</v>
      </c>
      <c r="F10110" s="118" t="s">
        <v>32473</v>
      </c>
      <c r="G10110" s="118"/>
      <c r="H10110" s="118" t="s">
        <v>4551</v>
      </c>
      <c r="I10110" s="118" t="s">
        <v>7777</v>
      </c>
      <c r="J10110" s="118" t="s">
        <v>7636</v>
      </c>
    </row>
    <row r="10111" spans="1:10" ht="12.75">
      <c r="A10111" s="118" t="s">
        <v>8422</v>
      </c>
      <c r="B10111" s="118" t="s">
        <v>32474</v>
      </c>
      <c r="C10111" s="118" t="b">
        <v>0</v>
      </c>
      <c r="D10111" s="118" t="e">
        <f t="shared" ca="1" si="1"/>
        <v>#NAME?</v>
      </c>
      <c r="E10111" s="118" t="s">
        <v>32469</v>
      </c>
      <c r="F10111" s="118" t="s">
        <v>32475</v>
      </c>
      <c r="G10111" s="118"/>
      <c r="H10111" s="118" t="s">
        <v>54</v>
      </c>
      <c r="I10111" s="118" t="s">
        <v>7777</v>
      </c>
      <c r="J10111" s="118" t="s">
        <v>7636</v>
      </c>
    </row>
    <row r="10112" spans="1:10" ht="12.75">
      <c r="A10112" s="118" t="s">
        <v>31665</v>
      </c>
      <c r="B10112" s="118" t="s">
        <v>32476</v>
      </c>
      <c r="C10112" s="118" t="b">
        <v>0</v>
      </c>
      <c r="D10112" s="118" t="e">
        <f t="shared" ca="1" si="1"/>
        <v>#NAME?</v>
      </c>
      <c r="E10112" s="118" t="s">
        <v>32469</v>
      </c>
      <c r="F10112" s="118" t="s">
        <v>32477</v>
      </c>
      <c r="G10112" s="118"/>
      <c r="H10112" s="118" t="s">
        <v>4831</v>
      </c>
      <c r="I10112" s="118" t="s">
        <v>7777</v>
      </c>
      <c r="J10112" s="118" t="s">
        <v>7636</v>
      </c>
    </row>
    <row r="10113" spans="1:10" ht="12.75">
      <c r="A10113" s="118" t="s">
        <v>8314</v>
      </c>
      <c r="B10113" s="118" t="s">
        <v>18967</v>
      </c>
      <c r="C10113" s="118" t="b">
        <v>0</v>
      </c>
      <c r="D10113" s="118" t="e">
        <f t="shared" ca="1" si="1"/>
        <v>#NAME?</v>
      </c>
      <c r="E10113" s="118" t="s">
        <v>32469</v>
      </c>
      <c r="F10113" s="118" t="s">
        <v>32478</v>
      </c>
      <c r="G10113" s="118"/>
      <c r="H10113" s="118" t="s">
        <v>54</v>
      </c>
      <c r="I10113" s="118" t="s">
        <v>7777</v>
      </c>
      <c r="J10113" s="118" t="s">
        <v>7636</v>
      </c>
    </row>
    <row r="10114" spans="1:10" ht="12.75">
      <c r="A10114" s="118" t="s">
        <v>21680</v>
      </c>
      <c r="B10114" s="118" t="s">
        <v>17339</v>
      </c>
      <c r="C10114" s="118" t="b">
        <v>0</v>
      </c>
      <c r="D10114" s="118" t="e">
        <f t="shared" ca="1" si="1"/>
        <v>#NAME?</v>
      </c>
      <c r="E10114" s="118" t="s">
        <v>32469</v>
      </c>
      <c r="F10114" s="118" t="s">
        <v>32479</v>
      </c>
      <c r="G10114" s="118"/>
      <c r="H10114" s="118" t="s">
        <v>32480</v>
      </c>
      <c r="I10114" s="118" t="s">
        <v>7777</v>
      </c>
      <c r="J10114" s="118" t="s">
        <v>7636</v>
      </c>
    </row>
    <row r="10115" spans="1:10" ht="12.75">
      <c r="A10115" s="118" t="s">
        <v>8195</v>
      </c>
      <c r="B10115" s="118" t="s">
        <v>32481</v>
      </c>
      <c r="C10115" s="118" t="b">
        <v>0</v>
      </c>
      <c r="D10115" s="118" t="e">
        <f t="shared" ca="1" si="1"/>
        <v>#NAME?</v>
      </c>
      <c r="E10115" s="118" t="s">
        <v>32469</v>
      </c>
      <c r="F10115" s="118" t="s">
        <v>32482</v>
      </c>
      <c r="G10115" s="118"/>
      <c r="H10115" s="118" t="s">
        <v>54</v>
      </c>
      <c r="I10115" s="118" t="s">
        <v>7777</v>
      </c>
      <c r="J10115" s="118" t="s">
        <v>7636</v>
      </c>
    </row>
    <row r="10116" spans="1:10" ht="12.75">
      <c r="A10116" s="118" t="s">
        <v>1903</v>
      </c>
      <c r="B10116" s="118" t="s">
        <v>10734</v>
      </c>
      <c r="C10116" s="118" t="b">
        <v>0</v>
      </c>
      <c r="D10116" s="118" t="e">
        <f t="shared" ca="1" si="1"/>
        <v>#NAME?</v>
      </c>
      <c r="E10116" s="118" t="s">
        <v>32469</v>
      </c>
      <c r="F10116" s="118" t="s">
        <v>32483</v>
      </c>
      <c r="G10116" s="118"/>
      <c r="H10116" s="118" t="s">
        <v>4276</v>
      </c>
      <c r="I10116" s="118" t="s">
        <v>7777</v>
      </c>
      <c r="J10116" s="118" t="s">
        <v>7636</v>
      </c>
    </row>
    <row r="10117" spans="1:10" ht="12.75">
      <c r="A10117" s="118" t="s">
        <v>862</v>
      </c>
      <c r="B10117" s="118" t="s">
        <v>9276</v>
      </c>
      <c r="C10117" s="118" t="b">
        <v>0</v>
      </c>
      <c r="D10117" s="118" t="e">
        <f t="shared" ca="1" si="1"/>
        <v>#NAME?</v>
      </c>
      <c r="E10117" s="118" t="s">
        <v>32469</v>
      </c>
      <c r="F10117" s="118" t="s">
        <v>32484</v>
      </c>
      <c r="G10117" s="118"/>
      <c r="H10117" s="118" t="s">
        <v>54</v>
      </c>
      <c r="I10117" s="118" t="s">
        <v>7777</v>
      </c>
      <c r="J10117" s="118" t="s">
        <v>7636</v>
      </c>
    </row>
    <row r="10118" spans="1:10" ht="12.75">
      <c r="A10118" s="118" t="s">
        <v>8358</v>
      </c>
      <c r="B10118" s="118" t="s">
        <v>8006</v>
      </c>
      <c r="C10118" s="118" t="b">
        <v>0</v>
      </c>
      <c r="D10118" s="118" t="e">
        <f t="shared" ca="1" si="1"/>
        <v>#NAME?</v>
      </c>
      <c r="E10118" s="118" t="s">
        <v>32469</v>
      </c>
      <c r="F10118" s="118" t="s">
        <v>32485</v>
      </c>
      <c r="G10118" s="118"/>
      <c r="H10118" s="118" t="s">
        <v>4551</v>
      </c>
      <c r="I10118" s="118" t="s">
        <v>7777</v>
      </c>
      <c r="J10118" s="118" t="s">
        <v>7636</v>
      </c>
    </row>
    <row r="10119" spans="1:10" ht="12.75">
      <c r="A10119" s="118" t="s">
        <v>1544</v>
      </c>
      <c r="B10119" s="118" t="s">
        <v>32486</v>
      </c>
      <c r="C10119" s="118" t="b">
        <v>0</v>
      </c>
      <c r="D10119" s="118" t="e">
        <f t="shared" ca="1" si="1"/>
        <v>#NAME?</v>
      </c>
      <c r="E10119" s="118" t="s">
        <v>32487</v>
      </c>
      <c r="F10119" s="118" t="s">
        <v>32488</v>
      </c>
      <c r="G10119" s="118"/>
      <c r="H10119" s="118" t="s">
        <v>54</v>
      </c>
      <c r="I10119" s="118" t="s">
        <v>14389</v>
      </c>
      <c r="J10119" s="118" t="s">
        <v>14390</v>
      </c>
    </row>
    <row r="10120" spans="1:10" ht="12.75">
      <c r="A10120" s="118" t="s">
        <v>873</v>
      </c>
      <c r="B10120" s="118" t="s">
        <v>32489</v>
      </c>
      <c r="C10120" s="118" t="b">
        <v>0</v>
      </c>
      <c r="D10120" s="118" t="e">
        <f t="shared" ca="1" si="1"/>
        <v>#NAME?</v>
      </c>
      <c r="E10120" s="118" t="s">
        <v>32487</v>
      </c>
      <c r="F10120" s="118" t="s">
        <v>32490</v>
      </c>
      <c r="G10120" s="118"/>
      <c r="H10120" s="118" t="s">
        <v>54</v>
      </c>
      <c r="I10120" s="118" t="s">
        <v>14389</v>
      </c>
      <c r="J10120" s="118" t="s">
        <v>14390</v>
      </c>
    </row>
    <row r="10121" spans="1:10" ht="12.75">
      <c r="A10121" s="118" t="s">
        <v>882</v>
      </c>
      <c r="B10121" s="118" t="s">
        <v>15639</v>
      </c>
      <c r="C10121" s="118" t="b">
        <v>0</v>
      </c>
      <c r="D10121" s="118" t="e">
        <f t="shared" ca="1" si="1"/>
        <v>#NAME?</v>
      </c>
      <c r="E10121" s="118" t="s">
        <v>32491</v>
      </c>
      <c r="F10121" s="118" t="s">
        <v>32492</v>
      </c>
      <c r="G10121" s="118"/>
      <c r="H10121" s="118" t="s">
        <v>32493</v>
      </c>
      <c r="I10121" s="118" t="s">
        <v>10521</v>
      </c>
      <c r="J10121" s="118"/>
    </row>
    <row r="10122" spans="1:10" ht="12.75">
      <c r="A10122" s="118" t="s">
        <v>8730</v>
      </c>
      <c r="B10122" s="118" t="s">
        <v>32494</v>
      </c>
      <c r="C10122" s="118" t="b">
        <v>0</v>
      </c>
      <c r="D10122" s="118" t="e">
        <f t="shared" ca="1" si="1"/>
        <v>#NAME?</v>
      </c>
      <c r="E10122" s="118" t="s">
        <v>32495</v>
      </c>
      <c r="F10122" s="118" t="s">
        <v>32496</v>
      </c>
      <c r="G10122" s="118"/>
      <c r="H10122" s="118" t="s">
        <v>10534</v>
      </c>
      <c r="I10122" s="118" t="s">
        <v>11058</v>
      </c>
      <c r="J10122" s="118" t="s">
        <v>7622</v>
      </c>
    </row>
    <row r="10123" spans="1:10" ht="12.75">
      <c r="A10123" s="118" t="s">
        <v>32497</v>
      </c>
      <c r="B10123" s="118" t="s">
        <v>32498</v>
      </c>
      <c r="C10123" s="118" t="b">
        <v>0</v>
      </c>
      <c r="D10123" s="118" t="e">
        <f t="shared" ca="1" si="1"/>
        <v>#NAME?</v>
      </c>
      <c r="E10123" s="118" t="s">
        <v>32499</v>
      </c>
      <c r="F10123" s="118" t="s">
        <v>32500</v>
      </c>
      <c r="G10123" s="118"/>
      <c r="H10123" s="118" t="s">
        <v>4278</v>
      </c>
      <c r="I10123" s="118" t="s">
        <v>8204</v>
      </c>
      <c r="J10123" s="118"/>
    </row>
    <row r="10124" spans="1:10" ht="12.75">
      <c r="A10124" s="118" t="s">
        <v>32501</v>
      </c>
      <c r="B10124" s="118" t="s">
        <v>32502</v>
      </c>
      <c r="C10124" s="118" t="b">
        <v>0</v>
      </c>
      <c r="D10124" s="118" t="e">
        <f t="shared" ca="1" si="1"/>
        <v>#NAME?</v>
      </c>
      <c r="E10124" s="118" t="s">
        <v>32503</v>
      </c>
      <c r="F10124" s="118" t="s">
        <v>32504</v>
      </c>
      <c r="G10124" s="118"/>
      <c r="H10124" s="118" t="s">
        <v>4640</v>
      </c>
      <c r="I10124" s="118" t="s">
        <v>11278</v>
      </c>
      <c r="J10124" s="118"/>
    </row>
    <row r="10125" spans="1:10" ht="12.75">
      <c r="A10125" s="118" t="s">
        <v>13705</v>
      </c>
      <c r="B10125" s="118" t="s">
        <v>32505</v>
      </c>
      <c r="C10125" s="118" t="b">
        <v>0</v>
      </c>
      <c r="D10125" s="118" t="e">
        <f t="shared" ca="1" si="1"/>
        <v>#NAME?</v>
      </c>
      <c r="E10125" s="118" t="s">
        <v>32506</v>
      </c>
      <c r="F10125" s="118" t="s">
        <v>32507</v>
      </c>
      <c r="G10125" s="118"/>
      <c r="H10125" s="118" t="s">
        <v>4278</v>
      </c>
      <c r="I10125" s="118" t="s">
        <v>12031</v>
      </c>
      <c r="J10125" s="118" t="s">
        <v>7591</v>
      </c>
    </row>
    <row r="10126" spans="1:10" ht="12.75">
      <c r="A10126" s="118" t="s">
        <v>22556</v>
      </c>
      <c r="B10126" s="118" t="s">
        <v>24094</v>
      </c>
      <c r="C10126" s="118" t="b">
        <v>0</v>
      </c>
      <c r="D10126" s="118" t="e">
        <f t="shared" ca="1" si="1"/>
        <v>#NAME?</v>
      </c>
      <c r="E10126" s="118" t="s">
        <v>32508</v>
      </c>
      <c r="F10126" s="118" t="s">
        <v>32509</v>
      </c>
      <c r="G10126" s="118"/>
      <c r="H10126" s="118" t="s">
        <v>5368</v>
      </c>
      <c r="I10126" s="118" t="s">
        <v>7642</v>
      </c>
      <c r="J10126" s="118"/>
    </row>
    <row r="10127" spans="1:10" ht="12.75">
      <c r="A10127" s="118" t="s">
        <v>8844</v>
      </c>
      <c r="B10127" s="118" t="s">
        <v>14327</v>
      </c>
      <c r="C10127" s="118" t="b">
        <v>0</v>
      </c>
      <c r="D10127" s="118" t="e">
        <f t="shared" ca="1" si="1"/>
        <v>#NAME?</v>
      </c>
      <c r="E10127" s="118" t="s">
        <v>32508</v>
      </c>
      <c r="F10127" s="118" t="s">
        <v>32510</v>
      </c>
      <c r="G10127" s="118"/>
      <c r="H10127" s="118" t="s">
        <v>5368</v>
      </c>
      <c r="I10127" s="118" t="s">
        <v>7642</v>
      </c>
      <c r="J10127" s="118"/>
    </row>
    <row r="10128" spans="1:10" ht="12.75">
      <c r="A10128" s="118" t="s">
        <v>8889</v>
      </c>
      <c r="B10128" s="118" t="s">
        <v>32511</v>
      </c>
      <c r="C10128" s="118" t="b">
        <v>0</v>
      </c>
      <c r="D10128" s="118" t="e">
        <f t="shared" ca="1" si="1"/>
        <v>#NAME?</v>
      </c>
      <c r="E10128" s="118" t="s">
        <v>32508</v>
      </c>
      <c r="F10128" s="118" t="s">
        <v>32512</v>
      </c>
      <c r="G10128" s="118"/>
      <c r="H10128" s="118" t="s">
        <v>16470</v>
      </c>
      <c r="I10128" s="118" t="s">
        <v>7642</v>
      </c>
      <c r="J10128" s="118"/>
    </row>
    <row r="10129" spans="1:10" ht="12.75">
      <c r="A10129" s="118" t="s">
        <v>1666</v>
      </c>
      <c r="B10129" s="118" t="s">
        <v>2013</v>
      </c>
      <c r="C10129" s="118" t="b">
        <v>0</v>
      </c>
      <c r="D10129" s="118" t="e">
        <f t="shared" ca="1" si="1"/>
        <v>#NAME?</v>
      </c>
      <c r="E10129" s="118" t="s">
        <v>32508</v>
      </c>
      <c r="F10129" s="118" t="s">
        <v>32513</v>
      </c>
      <c r="G10129" s="118"/>
      <c r="H10129" s="118" t="s">
        <v>5607</v>
      </c>
      <c r="I10129" s="118" t="s">
        <v>7642</v>
      </c>
      <c r="J10129" s="118"/>
    </row>
    <row r="10130" spans="1:10" ht="12.75">
      <c r="A10130" s="118" t="s">
        <v>1474</v>
      </c>
      <c r="B10130" s="118" t="s">
        <v>32514</v>
      </c>
      <c r="C10130" s="118" t="b">
        <v>0</v>
      </c>
      <c r="D10130" s="118" t="e">
        <f t="shared" ca="1" si="1"/>
        <v>#NAME?</v>
      </c>
      <c r="E10130" s="118" t="s">
        <v>32508</v>
      </c>
      <c r="F10130" s="118" t="s">
        <v>32515</v>
      </c>
      <c r="G10130" s="118"/>
      <c r="H10130" s="118" t="s">
        <v>5273</v>
      </c>
      <c r="I10130" s="118" t="s">
        <v>7642</v>
      </c>
      <c r="J10130" s="118"/>
    </row>
    <row r="10131" spans="1:10" ht="12.75">
      <c r="A10131" s="118" t="s">
        <v>10125</v>
      </c>
      <c r="B10131" s="118" t="s">
        <v>32516</v>
      </c>
      <c r="C10131" s="118" t="b">
        <v>0</v>
      </c>
      <c r="D10131" s="118" t="e">
        <f t="shared" ca="1" si="1"/>
        <v>#NAME?</v>
      </c>
      <c r="E10131" s="118" t="s">
        <v>32508</v>
      </c>
      <c r="F10131" s="118" t="s">
        <v>32517</v>
      </c>
      <c r="G10131" s="118"/>
      <c r="H10131" s="118" t="s">
        <v>5368</v>
      </c>
      <c r="I10131" s="118" t="s">
        <v>7642</v>
      </c>
      <c r="J10131" s="118"/>
    </row>
    <row r="10132" spans="1:10" ht="12.75">
      <c r="A10132" s="118" t="s">
        <v>22657</v>
      </c>
      <c r="B10132" s="118" t="s">
        <v>9987</v>
      </c>
      <c r="C10132" s="118" t="b">
        <v>0</v>
      </c>
      <c r="D10132" s="118" t="e">
        <f t="shared" ca="1" si="1"/>
        <v>#NAME?</v>
      </c>
      <c r="E10132" s="118" t="s">
        <v>32508</v>
      </c>
      <c r="F10132" s="118" t="s">
        <v>32518</v>
      </c>
      <c r="G10132" s="118"/>
      <c r="H10132" s="118" t="s">
        <v>32519</v>
      </c>
      <c r="I10132" s="118" t="s">
        <v>7642</v>
      </c>
      <c r="J10132" s="118"/>
    </row>
    <row r="10133" spans="1:10" ht="12.75">
      <c r="A10133" s="118" t="s">
        <v>1495</v>
      </c>
      <c r="B10133" s="118" t="s">
        <v>1620</v>
      </c>
      <c r="C10133" s="118" t="b">
        <v>0</v>
      </c>
      <c r="D10133" s="118" t="e">
        <f t="shared" ca="1" si="1"/>
        <v>#NAME?</v>
      </c>
      <c r="E10133" s="118" t="s">
        <v>32508</v>
      </c>
      <c r="F10133" s="118" t="s">
        <v>32520</v>
      </c>
      <c r="G10133" s="118"/>
      <c r="H10133" s="118" t="s">
        <v>4640</v>
      </c>
      <c r="I10133" s="118" t="s">
        <v>7642</v>
      </c>
      <c r="J10133" s="118"/>
    </row>
    <row r="10134" spans="1:10" ht="12.75">
      <c r="A10134" s="118" t="s">
        <v>1093</v>
      </c>
      <c r="B10134" s="118" t="s">
        <v>32521</v>
      </c>
      <c r="C10134" s="118" t="b">
        <v>0</v>
      </c>
      <c r="D10134" s="118" t="e">
        <f t="shared" ca="1" si="1"/>
        <v>#NAME?</v>
      </c>
      <c r="E10134" s="118" t="s">
        <v>32508</v>
      </c>
      <c r="F10134" s="118" t="s">
        <v>32522</v>
      </c>
      <c r="G10134" s="118"/>
      <c r="H10134" s="118" t="s">
        <v>13890</v>
      </c>
      <c r="I10134" s="118" t="s">
        <v>7642</v>
      </c>
      <c r="J10134" s="118"/>
    </row>
    <row r="10135" spans="1:10" ht="12.75">
      <c r="A10135" s="118" t="s">
        <v>1484</v>
      </c>
      <c r="B10135" s="118" t="s">
        <v>19349</v>
      </c>
      <c r="C10135" s="118" t="b">
        <v>0</v>
      </c>
      <c r="D10135" s="118" t="e">
        <f t="shared" ca="1" si="1"/>
        <v>#NAME?</v>
      </c>
      <c r="E10135" s="118" t="s">
        <v>32508</v>
      </c>
      <c r="F10135" s="118" t="s">
        <v>32523</v>
      </c>
      <c r="G10135" s="118"/>
      <c r="H10135" s="118" t="s">
        <v>5273</v>
      </c>
      <c r="I10135" s="118" t="s">
        <v>7642</v>
      </c>
      <c r="J10135" s="118"/>
    </row>
    <row r="10136" spans="1:10" ht="12.75">
      <c r="A10136" s="118" t="s">
        <v>8460</v>
      </c>
      <c r="B10136" s="118" t="s">
        <v>13033</v>
      </c>
      <c r="C10136" s="118" t="b">
        <v>0</v>
      </c>
      <c r="D10136" s="118" t="e">
        <f t="shared" ca="1" si="1"/>
        <v>#NAME?</v>
      </c>
      <c r="E10136" s="118" t="s">
        <v>32508</v>
      </c>
      <c r="F10136" s="118" t="s">
        <v>32524</v>
      </c>
      <c r="G10136" s="118"/>
      <c r="H10136" s="118" t="s">
        <v>5273</v>
      </c>
      <c r="I10136" s="118" t="s">
        <v>7642</v>
      </c>
      <c r="J10136" s="118"/>
    </row>
    <row r="10137" spans="1:10" ht="12.75">
      <c r="A10137" s="118" t="s">
        <v>8031</v>
      </c>
      <c r="B10137" s="118" t="s">
        <v>8585</v>
      </c>
      <c r="C10137" s="118" t="b">
        <v>0</v>
      </c>
      <c r="D10137" s="118" t="e">
        <f t="shared" ca="1" si="1"/>
        <v>#NAME?</v>
      </c>
      <c r="E10137" s="118" t="s">
        <v>32508</v>
      </c>
      <c r="F10137" s="118" t="s">
        <v>32525</v>
      </c>
      <c r="G10137" s="118"/>
      <c r="H10137" s="118" t="s">
        <v>8391</v>
      </c>
      <c r="I10137" s="118" t="s">
        <v>7642</v>
      </c>
      <c r="J10137" s="118"/>
    </row>
    <row r="10138" spans="1:10" ht="12.75">
      <c r="A10138" s="118" t="s">
        <v>12624</v>
      </c>
      <c r="B10138" s="118" t="s">
        <v>21295</v>
      </c>
      <c r="C10138" s="118" t="b">
        <v>0</v>
      </c>
      <c r="D10138" s="118" t="e">
        <f t="shared" ca="1" si="1"/>
        <v>#NAME?</v>
      </c>
      <c r="E10138" s="118" t="s">
        <v>32526</v>
      </c>
      <c r="F10138" s="118" t="s">
        <v>32527</v>
      </c>
      <c r="G10138" s="118"/>
      <c r="H10138" s="118" t="s">
        <v>16508</v>
      </c>
      <c r="I10138" s="118" t="s">
        <v>8883</v>
      </c>
      <c r="J10138" s="118"/>
    </row>
    <row r="10139" spans="1:10" ht="12.75">
      <c r="A10139" s="118" t="s">
        <v>32528</v>
      </c>
      <c r="B10139" s="118" t="s">
        <v>32529</v>
      </c>
      <c r="C10139" s="118" t="b">
        <v>0</v>
      </c>
      <c r="D10139" s="118" t="e">
        <f t="shared" ca="1" si="1"/>
        <v>#NAME?</v>
      </c>
      <c r="E10139" s="118" t="s">
        <v>32526</v>
      </c>
      <c r="F10139" s="118" t="s">
        <v>32530</v>
      </c>
      <c r="G10139" s="118"/>
      <c r="H10139" s="118" t="s">
        <v>32531</v>
      </c>
      <c r="I10139" s="118" t="s">
        <v>8883</v>
      </c>
      <c r="J10139" s="118"/>
    </row>
    <row r="10140" spans="1:10" ht="12.75">
      <c r="A10140" s="118" t="s">
        <v>10738</v>
      </c>
      <c r="B10140" s="118" t="s">
        <v>10687</v>
      </c>
      <c r="C10140" s="118" t="b">
        <v>0</v>
      </c>
      <c r="D10140" s="118" t="e">
        <f t="shared" ca="1" si="1"/>
        <v>#NAME?</v>
      </c>
      <c r="E10140" s="118" t="s">
        <v>32526</v>
      </c>
      <c r="F10140" s="118" t="s">
        <v>32532</v>
      </c>
      <c r="G10140" s="118"/>
      <c r="H10140" s="118" t="s">
        <v>54</v>
      </c>
      <c r="I10140" s="118"/>
      <c r="J10140" s="118"/>
    </row>
    <row r="10141" spans="1:10" ht="12.75">
      <c r="A10141" s="118" t="s">
        <v>17128</v>
      </c>
      <c r="B10141" s="118" t="s">
        <v>32533</v>
      </c>
      <c r="C10141" s="118" t="b">
        <v>0</v>
      </c>
      <c r="D10141" s="118" t="e">
        <f t="shared" ca="1" si="1"/>
        <v>#NAME?</v>
      </c>
      <c r="E10141" s="118" t="s">
        <v>32534</v>
      </c>
      <c r="F10141" s="118" t="s">
        <v>32535</v>
      </c>
      <c r="G10141" s="118"/>
      <c r="H10141" s="118" t="s">
        <v>54</v>
      </c>
      <c r="I10141" s="118" t="s">
        <v>8526</v>
      </c>
      <c r="J10141" s="118"/>
    </row>
    <row r="10142" spans="1:10" ht="12.75">
      <c r="A10142" s="118" t="s">
        <v>2416</v>
      </c>
      <c r="B10142" s="118" t="s">
        <v>1231</v>
      </c>
      <c r="C10142" s="118" t="b">
        <v>0</v>
      </c>
      <c r="D10142" s="118" t="e">
        <f t="shared" ca="1" si="1"/>
        <v>#NAME?</v>
      </c>
      <c r="E10142" s="118" t="s">
        <v>32536</v>
      </c>
      <c r="F10142" s="118" t="s">
        <v>32537</v>
      </c>
      <c r="G10142" s="118"/>
      <c r="H10142" s="118" t="s">
        <v>4485</v>
      </c>
      <c r="I10142" s="118" t="s">
        <v>14203</v>
      </c>
      <c r="J10142" s="118" t="s">
        <v>14204</v>
      </c>
    </row>
    <row r="10143" spans="1:10" ht="12.75">
      <c r="A10143" s="118" t="s">
        <v>910</v>
      </c>
      <c r="B10143" s="118" t="s">
        <v>14009</v>
      </c>
      <c r="C10143" s="118" t="b">
        <v>0</v>
      </c>
      <c r="D10143" s="118" t="e">
        <f t="shared" ca="1" si="1"/>
        <v>#NAME?</v>
      </c>
      <c r="E10143" s="118" t="s">
        <v>32536</v>
      </c>
      <c r="F10143" s="118" t="s">
        <v>32538</v>
      </c>
      <c r="G10143" s="118"/>
      <c r="H10143" s="118" t="s">
        <v>4485</v>
      </c>
      <c r="I10143" s="118" t="s">
        <v>14203</v>
      </c>
      <c r="J10143" s="118" t="s">
        <v>14204</v>
      </c>
    </row>
    <row r="10144" spans="1:10" ht="12.75">
      <c r="A10144" s="118" t="s">
        <v>1026</v>
      </c>
      <c r="B10144" s="118" t="s">
        <v>11869</v>
      </c>
      <c r="C10144" s="118" t="b">
        <v>0</v>
      </c>
      <c r="D10144" s="118" t="e">
        <f t="shared" ca="1" si="1"/>
        <v>#NAME?</v>
      </c>
      <c r="E10144" s="118" t="s">
        <v>32536</v>
      </c>
      <c r="F10144" s="118" t="s">
        <v>32539</v>
      </c>
      <c r="G10144" s="118"/>
      <c r="H10144" s="118" t="s">
        <v>4276</v>
      </c>
      <c r="I10144" s="118" t="s">
        <v>14203</v>
      </c>
      <c r="J10144" s="118" t="s">
        <v>14204</v>
      </c>
    </row>
    <row r="10145" spans="1:10" ht="12.75">
      <c r="A10145" s="118" t="s">
        <v>15459</v>
      </c>
      <c r="B10145" s="118" t="s">
        <v>32540</v>
      </c>
      <c r="C10145" s="118" t="b">
        <v>0</v>
      </c>
      <c r="D10145" s="118" t="e">
        <f t="shared" ca="1" si="1"/>
        <v>#NAME?</v>
      </c>
      <c r="E10145" s="118" t="s">
        <v>32536</v>
      </c>
      <c r="F10145" s="118" t="s">
        <v>32541</v>
      </c>
      <c r="G10145" s="118"/>
      <c r="H10145" s="118" t="s">
        <v>4278</v>
      </c>
      <c r="I10145" s="118" t="s">
        <v>14203</v>
      </c>
      <c r="J10145" s="118" t="s">
        <v>14204</v>
      </c>
    </row>
    <row r="10146" spans="1:10" ht="12.75">
      <c r="A10146" s="118" t="s">
        <v>13128</v>
      </c>
      <c r="B10146" s="118" t="s">
        <v>23464</v>
      </c>
      <c r="C10146" s="118" t="b">
        <v>0</v>
      </c>
      <c r="D10146" s="118" t="e">
        <f t="shared" ca="1" si="1"/>
        <v>#NAME?</v>
      </c>
      <c r="E10146" s="118" t="s">
        <v>32536</v>
      </c>
      <c r="F10146" s="118" t="s">
        <v>32542</v>
      </c>
      <c r="G10146" s="118"/>
      <c r="H10146" s="118" t="s">
        <v>5273</v>
      </c>
      <c r="I10146" s="118" t="s">
        <v>14203</v>
      </c>
      <c r="J10146" s="118" t="s">
        <v>14204</v>
      </c>
    </row>
    <row r="10147" spans="1:10" ht="12.75">
      <c r="A10147" s="118" t="s">
        <v>32543</v>
      </c>
      <c r="B10147" s="118" t="s">
        <v>32544</v>
      </c>
      <c r="C10147" s="118" t="b">
        <v>0</v>
      </c>
      <c r="D10147" s="118" t="e">
        <f t="shared" ca="1" si="1"/>
        <v>#NAME?</v>
      </c>
      <c r="E10147" s="118" t="s">
        <v>32536</v>
      </c>
      <c r="F10147" s="118" t="s">
        <v>32545</v>
      </c>
      <c r="G10147" s="118"/>
      <c r="H10147" s="118" t="s">
        <v>4485</v>
      </c>
      <c r="I10147" s="118" t="s">
        <v>14203</v>
      </c>
      <c r="J10147" s="118" t="s">
        <v>14204</v>
      </c>
    </row>
    <row r="10148" spans="1:10" ht="12.75">
      <c r="A10148" s="118" t="s">
        <v>20319</v>
      </c>
      <c r="B10148" s="118" t="s">
        <v>32546</v>
      </c>
      <c r="C10148" s="118" t="b">
        <v>0</v>
      </c>
      <c r="D10148" s="118" t="e">
        <f t="shared" ca="1" si="1"/>
        <v>#NAME?</v>
      </c>
      <c r="E10148" s="118" t="s">
        <v>32547</v>
      </c>
      <c r="F10148" s="118" t="s">
        <v>32548</v>
      </c>
      <c r="G10148" s="118"/>
      <c r="H10148" s="118" t="s">
        <v>54</v>
      </c>
      <c r="I10148" s="118" t="s">
        <v>18407</v>
      </c>
      <c r="J10148" s="118"/>
    </row>
    <row r="10149" spans="1:10" ht="12.75">
      <c r="A10149" s="118" t="s">
        <v>32549</v>
      </c>
      <c r="B10149" s="118" t="s">
        <v>32550</v>
      </c>
      <c r="C10149" s="118" t="b">
        <v>0</v>
      </c>
      <c r="D10149" s="118" t="e">
        <f t="shared" ca="1" si="1"/>
        <v>#NAME?</v>
      </c>
      <c r="E10149" s="118" t="s">
        <v>32547</v>
      </c>
      <c r="F10149" s="118" t="s">
        <v>32551</v>
      </c>
      <c r="G10149" s="118"/>
      <c r="H10149" s="118" t="s">
        <v>8346</v>
      </c>
      <c r="I10149" s="118" t="s">
        <v>18407</v>
      </c>
      <c r="J10149" s="118"/>
    </row>
    <row r="10150" spans="1:10" ht="12.75">
      <c r="A10150" s="118" t="s">
        <v>32552</v>
      </c>
      <c r="B10150" s="118" t="s">
        <v>1985</v>
      </c>
      <c r="C10150" s="118" t="b">
        <v>0</v>
      </c>
      <c r="D10150" s="118" t="e">
        <f t="shared" ca="1" si="1"/>
        <v>#NAME?</v>
      </c>
      <c r="E10150" s="118" t="s">
        <v>32547</v>
      </c>
      <c r="F10150" s="118" t="s">
        <v>32553</v>
      </c>
      <c r="G10150" s="118"/>
      <c r="H10150" s="118" t="s">
        <v>4278</v>
      </c>
      <c r="I10150" s="118" t="s">
        <v>18407</v>
      </c>
      <c r="J10150" s="118"/>
    </row>
    <row r="10151" spans="1:10" ht="12.75">
      <c r="A10151" s="118" t="s">
        <v>9679</v>
      </c>
      <c r="B10151" s="118" t="s">
        <v>13647</v>
      </c>
      <c r="C10151" s="118" t="b">
        <v>0</v>
      </c>
      <c r="D10151" s="118" t="e">
        <f t="shared" ca="1" si="1"/>
        <v>#NAME?</v>
      </c>
      <c r="E10151" s="118" t="s">
        <v>32554</v>
      </c>
      <c r="F10151" s="118" t="s">
        <v>32555</v>
      </c>
      <c r="G10151" s="118"/>
      <c r="H10151" s="118" t="s">
        <v>4276</v>
      </c>
      <c r="I10151" s="118" t="s">
        <v>7820</v>
      </c>
      <c r="J10151" s="118" t="s">
        <v>7820</v>
      </c>
    </row>
    <row r="10152" spans="1:10" ht="12.75">
      <c r="A10152" s="118" t="s">
        <v>920</v>
      </c>
      <c r="B10152" s="118" t="s">
        <v>32556</v>
      </c>
      <c r="C10152" s="118" t="b">
        <v>0</v>
      </c>
      <c r="D10152" s="118" t="e">
        <f t="shared" ca="1" si="1"/>
        <v>#NAME?</v>
      </c>
      <c r="E10152" s="118" t="s">
        <v>32554</v>
      </c>
      <c r="F10152" s="118" t="s">
        <v>32557</v>
      </c>
      <c r="G10152" s="118"/>
      <c r="H10152" s="118" t="s">
        <v>4276</v>
      </c>
      <c r="I10152" s="118" t="s">
        <v>7820</v>
      </c>
      <c r="J10152" s="118" t="s">
        <v>7820</v>
      </c>
    </row>
    <row r="10153" spans="1:10" ht="12.75">
      <c r="A10153" s="118" t="s">
        <v>882</v>
      </c>
      <c r="B10153" s="118" t="s">
        <v>25068</v>
      </c>
      <c r="C10153" s="118" t="b">
        <v>0</v>
      </c>
      <c r="D10153" s="118" t="e">
        <f t="shared" ca="1" si="1"/>
        <v>#NAME?</v>
      </c>
      <c r="E10153" s="118" t="s">
        <v>32554</v>
      </c>
      <c r="F10153" s="118" t="s">
        <v>32558</v>
      </c>
      <c r="G10153" s="118"/>
      <c r="H10153" s="118" t="s">
        <v>4276</v>
      </c>
      <c r="I10153" s="118" t="s">
        <v>7820</v>
      </c>
      <c r="J10153" s="118" t="s">
        <v>7820</v>
      </c>
    </row>
    <row r="10154" spans="1:10" ht="12.75">
      <c r="A10154" s="118" t="s">
        <v>18909</v>
      </c>
      <c r="B10154" s="118" t="s">
        <v>32559</v>
      </c>
      <c r="C10154" s="118" t="b">
        <v>0</v>
      </c>
      <c r="D10154" s="118" t="e">
        <f t="shared" ca="1" si="1"/>
        <v>#NAME?</v>
      </c>
      <c r="E10154" s="118" t="s">
        <v>32560</v>
      </c>
      <c r="F10154" s="118" t="s">
        <v>32561</v>
      </c>
      <c r="G10154" s="118"/>
      <c r="H10154" s="118" t="s">
        <v>9883</v>
      </c>
      <c r="I10154" s="118" t="s">
        <v>7737</v>
      </c>
      <c r="J10154" s="118"/>
    </row>
    <row r="10155" spans="1:10" ht="12.75">
      <c r="A10155" s="118" t="s">
        <v>32562</v>
      </c>
      <c r="B10155" s="118" t="s">
        <v>32563</v>
      </c>
      <c r="C10155" s="118" t="b">
        <v>0</v>
      </c>
      <c r="D10155" s="118" t="e">
        <f t="shared" ca="1" si="1"/>
        <v>#NAME?</v>
      </c>
      <c r="E10155" s="118" t="s">
        <v>32560</v>
      </c>
      <c r="F10155" s="118" t="s">
        <v>32564</v>
      </c>
      <c r="G10155" s="118"/>
      <c r="H10155" s="118" t="s">
        <v>5961</v>
      </c>
      <c r="I10155" s="118" t="s">
        <v>7737</v>
      </c>
      <c r="J10155" s="118"/>
    </row>
    <row r="10156" spans="1:10" ht="12.75">
      <c r="A10156" s="118" t="s">
        <v>16355</v>
      </c>
      <c r="B10156" s="118" t="s">
        <v>32565</v>
      </c>
      <c r="C10156" s="118" t="b">
        <v>0</v>
      </c>
      <c r="D10156" s="118" t="e">
        <f t="shared" ca="1" si="1"/>
        <v>#NAME?</v>
      </c>
      <c r="E10156" s="118" t="s">
        <v>32560</v>
      </c>
      <c r="F10156" s="118" t="s">
        <v>32566</v>
      </c>
      <c r="G10156" s="118"/>
      <c r="H10156" s="118" t="s">
        <v>4640</v>
      </c>
      <c r="I10156" s="118" t="s">
        <v>7737</v>
      </c>
      <c r="J10156" s="118"/>
    </row>
    <row r="10157" spans="1:10" ht="12.75">
      <c r="A10157" s="118" t="s">
        <v>1277</v>
      </c>
      <c r="B10157" s="118" t="s">
        <v>32567</v>
      </c>
      <c r="C10157" s="118" t="b">
        <v>0</v>
      </c>
      <c r="D10157" s="118" t="e">
        <f t="shared" ca="1" si="1"/>
        <v>#NAME?</v>
      </c>
      <c r="E10157" s="118" t="s">
        <v>32560</v>
      </c>
      <c r="F10157" s="118" t="s">
        <v>32568</v>
      </c>
      <c r="G10157" s="118"/>
      <c r="H10157" s="118" t="s">
        <v>9368</v>
      </c>
      <c r="I10157" s="118" t="s">
        <v>7737</v>
      </c>
      <c r="J10157" s="118"/>
    </row>
    <row r="10158" spans="1:10" ht="12.75">
      <c r="A10158" s="118" t="s">
        <v>32569</v>
      </c>
      <c r="B10158" s="118" t="s">
        <v>32570</v>
      </c>
      <c r="C10158" s="118" t="b">
        <v>0</v>
      </c>
      <c r="D10158" s="118" t="e">
        <f t="shared" ca="1" si="1"/>
        <v>#NAME?</v>
      </c>
      <c r="E10158" s="118" t="s">
        <v>32560</v>
      </c>
      <c r="F10158" s="118" t="s">
        <v>32571</v>
      </c>
      <c r="G10158" s="118"/>
      <c r="H10158" s="118" t="s">
        <v>9883</v>
      </c>
      <c r="I10158" s="118" t="s">
        <v>7737</v>
      </c>
      <c r="J10158" s="118"/>
    </row>
    <row r="10159" spans="1:10" ht="12.75">
      <c r="A10159" s="118" t="s">
        <v>1845</v>
      </c>
      <c r="B10159" s="118" t="s">
        <v>32572</v>
      </c>
      <c r="C10159" s="118" t="b">
        <v>0</v>
      </c>
      <c r="D10159" s="118" t="e">
        <f t="shared" ca="1" si="1"/>
        <v>#NAME?</v>
      </c>
      <c r="E10159" s="118" t="s">
        <v>32573</v>
      </c>
      <c r="F10159" s="118" t="s">
        <v>32574</v>
      </c>
      <c r="G10159" s="118"/>
      <c r="H10159" s="118" t="s">
        <v>4278</v>
      </c>
      <c r="I10159" s="118" t="s">
        <v>32575</v>
      </c>
      <c r="J10159" s="118" t="s">
        <v>7636</v>
      </c>
    </row>
    <row r="10160" spans="1:10" ht="12.75">
      <c r="A10160" s="118" t="s">
        <v>13279</v>
      </c>
      <c r="B10160" s="118" t="s">
        <v>32576</v>
      </c>
      <c r="C10160" s="118" t="b">
        <v>0</v>
      </c>
      <c r="D10160" s="118" t="e">
        <f t="shared" ca="1" si="1"/>
        <v>#NAME?</v>
      </c>
      <c r="E10160" s="118" t="s">
        <v>32577</v>
      </c>
      <c r="F10160" s="118" t="s">
        <v>32578</v>
      </c>
      <c r="G10160" s="118"/>
      <c r="H10160" s="118" t="s">
        <v>5607</v>
      </c>
      <c r="I10160" s="118" t="s">
        <v>7777</v>
      </c>
      <c r="J10160" s="118" t="s">
        <v>7636</v>
      </c>
    </row>
    <row r="10161" spans="1:10" ht="12.75">
      <c r="A10161" s="118" t="s">
        <v>32579</v>
      </c>
      <c r="B10161" s="118" t="s">
        <v>32580</v>
      </c>
      <c r="C10161" s="118" t="b">
        <v>0</v>
      </c>
      <c r="D10161" s="118" t="e">
        <f t="shared" ca="1" si="1"/>
        <v>#NAME?</v>
      </c>
      <c r="E10161" s="118" t="s">
        <v>32577</v>
      </c>
      <c r="F10161" s="118" t="s">
        <v>32581</v>
      </c>
      <c r="G10161" s="118"/>
      <c r="H10161" s="118" t="s">
        <v>32582</v>
      </c>
      <c r="I10161" s="118" t="s">
        <v>7777</v>
      </c>
      <c r="J10161" s="118" t="s">
        <v>7636</v>
      </c>
    </row>
    <row r="10162" spans="1:10" ht="12.75">
      <c r="A10162" s="118" t="s">
        <v>8422</v>
      </c>
      <c r="B10162" s="118" t="s">
        <v>32583</v>
      </c>
      <c r="C10162" s="118" t="b">
        <v>0</v>
      </c>
      <c r="D10162" s="118" t="e">
        <f t="shared" ca="1" si="1"/>
        <v>#NAME?</v>
      </c>
      <c r="E10162" s="118" t="s">
        <v>32577</v>
      </c>
      <c r="F10162" s="118" t="s">
        <v>32584</v>
      </c>
      <c r="G10162" s="118"/>
      <c r="H10162" s="118" t="s">
        <v>4831</v>
      </c>
      <c r="I10162" s="118" t="s">
        <v>7777</v>
      </c>
      <c r="J10162" s="118" t="s">
        <v>7636</v>
      </c>
    </row>
    <row r="10163" spans="1:10" ht="12.75">
      <c r="A10163" s="118" t="s">
        <v>1666</v>
      </c>
      <c r="B10163" s="118" t="s">
        <v>32585</v>
      </c>
      <c r="C10163" s="118" t="b">
        <v>0</v>
      </c>
      <c r="D10163" s="118" t="e">
        <f t="shared" ca="1" si="1"/>
        <v>#NAME?</v>
      </c>
      <c r="E10163" s="118" t="s">
        <v>32577</v>
      </c>
      <c r="F10163" s="118" t="s">
        <v>32586</v>
      </c>
      <c r="G10163" s="118"/>
      <c r="H10163" s="118" t="s">
        <v>32587</v>
      </c>
      <c r="I10163" s="118" t="s">
        <v>7777</v>
      </c>
      <c r="J10163" s="118" t="s">
        <v>7636</v>
      </c>
    </row>
    <row r="10164" spans="1:10" ht="12.75">
      <c r="A10164" s="118" t="s">
        <v>32588</v>
      </c>
      <c r="B10164" s="118" t="s">
        <v>32589</v>
      </c>
      <c r="C10164" s="118" t="b">
        <v>0</v>
      </c>
      <c r="D10164" s="118" t="e">
        <f t="shared" ca="1" si="1"/>
        <v>#NAME?</v>
      </c>
      <c r="E10164" s="118" t="s">
        <v>32577</v>
      </c>
      <c r="F10164" s="118" t="s">
        <v>32590</v>
      </c>
      <c r="G10164" s="118"/>
      <c r="H10164" s="118" t="s">
        <v>4278</v>
      </c>
      <c r="I10164" s="118" t="s">
        <v>7777</v>
      </c>
      <c r="J10164" s="118" t="s">
        <v>7636</v>
      </c>
    </row>
    <row r="10165" spans="1:10" ht="12.75">
      <c r="A10165" s="118" t="s">
        <v>882</v>
      </c>
      <c r="B10165" s="118" t="s">
        <v>32591</v>
      </c>
      <c r="C10165" s="118" t="b">
        <v>0</v>
      </c>
      <c r="D10165" s="118" t="e">
        <f t="shared" ca="1" si="1"/>
        <v>#NAME?</v>
      </c>
      <c r="E10165" s="118" t="s">
        <v>32577</v>
      </c>
      <c r="F10165" s="118" t="s">
        <v>32592</v>
      </c>
      <c r="G10165" s="118"/>
      <c r="H10165" s="118" t="s">
        <v>32593</v>
      </c>
      <c r="I10165" s="118" t="s">
        <v>10351</v>
      </c>
      <c r="J10165" s="118" t="s">
        <v>7622</v>
      </c>
    </row>
    <row r="10166" spans="1:10" ht="12.75">
      <c r="A10166" s="118" t="s">
        <v>882</v>
      </c>
      <c r="B10166" s="118" t="s">
        <v>10116</v>
      </c>
      <c r="C10166" s="118" t="b">
        <v>0</v>
      </c>
      <c r="D10166" s="118" t="e">
        <f t="shared" ca="1" si="1"/>
        <v>#NAME?</v>
      </c>
      <c r="E10166" s="118" t="s">
        <v>32577</v>
      </c>
      <c r="F10166" s="118" t="s">
        <v>32594</v>
      </c>
      <c r="G10166" s="118"/>
      <c r="H10166" s="118" t="s">
        <v>32595</v>
      </c>
      <c r="I10166" s="118" t="s">
        <v>7777</v>
      </c>
      <c r="J10166" s="118" t="s">
        <v>7636</v>
      </c>
    </row>
    <row r="10167" spans="1:10" ht="12.75">
      <c r="A10167" s="118" t="s">
        <v>882</v>
      </c>
      <c r="B10167" s="118" t="s">
        <v>16603</v>
      </c>
      <c r="C10167" s="118" t="b">
        <v>0</v>
      </c>
      <c r="D10167" s="118" t="e">
        <f t="shared" ca="1" si="1"/>
        <v>#NAME?</v>
      </c>
      <c r="E10167" s="118" t="s">
        <v>32577</v>
      </c>
      <c r="F10167" s="118" t="s">
        <v>32596</v>
      </c>
      <c r="G10167" s="118"/>
      <c r="H10167" s="118" t="s">
        <v>32597</v>
      </c>
      <c r="I10167" s="118" t="s">
        <v>7777</v>
      </c>
      <c r="J10167" s="118" t="s">
        <v>7636</v>
      </c>
    </row>
    <row r="10168" spans="1:10" ht="12.75">
      <c r="A10168" s="118" t="s">
        <v>873</v>
      </c>
      <c r="B10168" s="118" t="s">
        <v>10485</v>
      </c>
      <c r="C10168" s="118" t="b">
        <v>0</v>
      </c>
      <c r="D10168" s="118" t="e">
        <f t="shared" ca="1" si="1"/>
        <v>#NAME?</v>
      </c>
      <c r="E10168" s="118" t="s">
        <v>32577</v>
      </c>
      <c r="F10168" s="118" t="s">
        <v>32598</v>
      </c>
      <c r="G10168" s="118"/>
      <c r="H10168" s="118" t="s">
        <v>32599</v>
      </c>
      <c r="I10168" s="118" t="s">
        <v>7777</v>
      </c>
      <c r="J10168" s="118" t="s">
        <v>7636</v>
      </c>
    </row>
    <row r="10169" spans="1:10" ht="12.75">
      <c r="A10169" s="118" t="s">
        <v>989</v>
      </c>
      <c r="B10169" s="118" t="s">
        <v>32600</v>
      </c>
      <c r="C10169" s="118" t="b">
        <v>0</v>
      </c>
      <c r="D10169" s="118" t="e">
        <f t="shared" ca="1" si="1"/>
        <v>#NAME?</v>
      </c>
      <c r="E10169" s="118" t="s">
        <v>32601</v>
      </c>
      <c r="F10169" s="118" t="s">
        <v>32602</v>
      </c>
      <c r="G10169" s="118"/>
      <c r="H10169" s="118" t="s">
        <v>54</v>
      </c>
      <c r="I10169" s="118" t="s">
        <v>7777</v>
      </c>
      <c r="J10169" s="118" t="s">
        <v>7636</v>
      </c>
    </row>
    <row r="10170" spans="1:10" ht="12.75">
      <c r="A10170" s="118" t="s">
        <v>910</v>
      </c>
      <c r="B10170" s="118" t="s">
        <v>32603</v>
      </c>
      <c r="C10170" s="118" t="b">
        <v>0</v>
      </c>
      <c r="D10170" s="118" t="e">
        <f t="shared" ca="1" si="1"/>
        <v>#NAME?</v>
      </c>
      <c r="E10170" s="118" t="s">
        <v>32601</v>
      </c>
      <c r="F10170" s="118" t="s">
        <v>32604</v>
      </c>
      <c r="G10170" s="118"/>
      <c r="H10170" s="118" t="s">
        <v>32605</v>
      </c>
      <c r="I10170" s="118" t="s">
        <v>7777</v>
      </c>
      <c r="J10170" s="118" t="s">
        <v>7636</v>
      </c>
    </row>
    <row r="10171" spans="1:10" ht="12.75">
      <c r="A10171" s="118" t="s">
        <v>10646</v>
      </c>
      <c r="B10171" s="118" t="s">
        <v>32606</v>
      </c>
      <c r="C10171" s="118" t="b">
        <v>0</v>
      </c>
      <c r="D10171" s="118" t="e">
        <f t="shared" ca="1" si="1"/>
        <v>#NAME?</v>
      </c>
      <c r="E10171" s="118" t="s">
        <v>32601</v>
      </c>
      <c r="F10171" s="118" t="s">
        <v>32607</v>
      </c>
      <c r="G10171" s="118"/>
      <c r="H10171" s="118" t="s">
        <v>4831</v>
      </c>
      <c r="I10171" s="118" t="s">
        <v>7777</v>
      </c>
      <c r="J10171" s="118" t="s">
        <v>7636</v>
      </c>
    </row>
    <row r="10172" spans="1:10" ht="12.75">
      <c r="A10172" s="118" t="s">
        <v>1240</v>
      </c>
      <c r="B10172" s="118" t="s">
        <v>2327</v>
      </c>
      <c r="C10172" s="118" t="b">
        <v>0</v>
      </c>
      <c r="D10172" s="118" t="e">
        <f t="shared" ca="1" si="1"/>
        <v>#NAME?</v>
      </c>
      <c r="E10172" s="118" t="s">
        <v>32601</v>
      </c>
      <c r="F10172" s="118" t="s">
        <v>32608</v>
      </c>
      <c r="G10172" s="118"/>
      <c r="H10172" s="118" t="s">
        <v>54</v>
      </c>
      <c r="I10172" s="118" t="s">
        <v>7777</v>
      </c>
      <c r="J10172" s="118" t="s">
        <v>7636</v>
      </c>
    </row>
    <row r="10173" spans="1:10" ht="12.75">
      <c r="A10173" s="118" t="s">
        <v>1484</v>
      </c>
      <c r="B10173" s="118" t="s">
        <v>1485</v>
      </c>
      <c r="C10173" s="118" t="b">
        <v>0</v>
      </c>
      <c r="D10173" s="118" t="e">
        <f t="shared" ca="1" si="1"/>
        <v>#NAME?</v>
      </c>
      <c r="E10173" s="118" t="s">
        <v>32601</v>
      </c>
      <c r="F10173" s="118" t="s">
        <v>32609</v>
      </c>
      <c r="G10173" s="118"/>
      <c r="H10173" s="118" t="s">
        <v>5607</v>
      </c>
      <c r="I10173" s="118" t="s">
        <v>7777</v>
      </c>
      <c r="J10173" s="118" t="s">
        <v>7636</v>
      </c>
    </row>
    <row r="10174" spans="1:10" ht="12.75">
      <c r="A10174" s="118" t="s">
        <v>32610</v>
      </c>
      <c r="B10174" s="118" t="s">
        <v>32611</v>
      </c>
      <c r="C10174" s="118" t="b">
        <v>0</v>
      </c>
      <c r="D10174" s="118" t="e">
        <f t="shared" ca="1" si="1"/>
        <v>#NAME?</v>
      </c>
      <c r="E10174" s="118" t="s">
        <v>32612</v>
      </c>
      <c r="F10174" s="118" t="s">
        <v>32613</v>
      </c>
      <c r="G10174" s="118"/>
      <c r="H10174" s="118" t="s">
        <v>5273</v>
      </c>
      <c r="I10174" s="118" t="s">
        <v>7737</v>
      </c>
      <c r="J10174" s="118"/>
    </row>
    <row r="10175" spans="1:10" ht="12.75">
      <c r="A10175" s="118" t="s">
        <v>10242</v>
      </c>
      <c r="B10175" s="118" t="s">
        <v>32614</v>
      </c>
      <c r="C10175" s="118" t="b">
        <v>0</v>
      </c>
      <c r="D10175" s="118" t="e">
        <f t="shared" ca="1" si="1"/>
        <v>#NAME?</v>
      </c>
      <c r="E10175" s="118" t="s">
        <v>32612</v>
      </c>
      <c r="F10175" s="118" t="s">
        <v>32615</v>
      </c>
      <c r="G10175" s="118"/>
      <c r="H10175" s="118" t="s">
        <v>8502</v>
      </c>
      <c r="I10175" s="118" t="s">
        <v>7737</v>
      </c>
      <c r="J10175" s="118"/>
    </row>
    <row r="10176" spans="1:10" ht="12.75">
      <c r="A10176" s="118" t="s">
        <v>14323</v>
      </c>
      <c r="B10176" s="118" t="s">
        <v>11137</v>
      </c>
      <c r="C10176" s="118" t="b">
        <v>0</v>
      </c>
      <c r="D10176" s="118" t="e">
        <f t="shared" ca="1" si="1"/>
        <v>#NAME?</v>
      </c>
      <c r="E10176" s="118" t="s">
        <v>32612</v>
      </c>
      <c r="F10176" s="118" t="s">
        <v>32616</v>
      </c>
      <c r="G10176" s="118"/>
      <c r="H10176" s="118" t="s">
        <v>16417</v>
      </c>
      <c r="I10176" s="118" t="s">
        <v>7737</v>
      </c>
      <c r="J10176" s="118"/>
    </row>
    <row r="10177" spans="1:10" ht="12.75">
      <c r="A10177" s="118" t="s">
        <v>25293</v>
      </c>
      <c r="B10177" s="118" t="s">
        <v>32617</v>
      </c>
      <c r="C10177" s="118" t="b">
        <v>0</v>
      </c>
      <c r="D10177" s="118" t="e">
        <f t="shared" ca="1" si="1"/>
        <v>#NAME?</v>
      </c>
      <c r="E10177" s="118" t="s">
        <v>32612</v>
      </c>
      <c r="F10177" s="118" t="s">
        <v>32618</v>
      </c>
      <c r="G10177" s="118"/>
      <c r="H10177" s="118" t="s">
        <v>11346</v>
      </c>
      <c r="I10177" s="118" t="s">
        <v>7737</v>
      </c>
      <c r="J10177" s="118"/>
    </row>
    <row r="10178" spans="1:10" ht="12.75">
      <c r="A10178" s="118" t="s">
        <v>7741</v>
      </c>
      <c r="B10178" s="118" t="s">
        <v>32619</v>
      </c>
      <c r="C10178" s="118" t="b">
        <v>0</v>
      </c>
      <c r="D10178" s="118" t="e">
        <f t="shared" ca="1" si="1"/>
        <v>#NAME?</v>
      </c>
      <c r="E10178" s="118" t="s">
        <v>32612</v>
      </c>
      <c r="F10178" s="118" t="s">
        <v>32620</v>
      </c>
      <c r="G10178" s="118"/>
      <c r="H10178" s="118" t="s">
        <v>5273</v>
      </c>
      <c r="I10178" s="118" t="s">
        <v>7737</v>
      </c>
      <c r="J10178" s="118"/>
    </row>
    <row r="10179" spans="1:10" ht="12.75">
      <c r="A10179" s="118" t="s">
        <v>2645</v>
      </c>
      <c r="B10179" s="118" t="s">
        <v>2241</v>
      </c>
      <c r="C10179" s="118" t="b">
        <v>0</v>
      </c>
      <c r="D10179" s="118" t="e">
        <f t="shared" ca="1" si="1"/>
        <v>#NAME?</v>
      </c>
      <c r="E10179" s="118" t="s">
        <v>32621</v>
      </c>
      <c r="F10179" s="118" t="s">
        <v>32622</v>
      </c>
      <c r="G10179" s="118"/>
      <c r="H10179" s="118" t="s">
        <v>4278</v>
      </c>
      <c r="I10179" s="118" t="s">
        <v>10184</v>
      </c>
      <c r="J10179" s="118" t="s">
        <v>10185</v>
      </c>
    </row>
    <row r="10180" spans="1:10" ht="12.75">
      <c r="A10180" s="118" t="s">
        <v>1005</v>
      </c>
      <c r="B10180" s="118" t="s">
        <v>27580</v>
      </c>
      <c r="C10180" s="118" t="b">
        <v>0</v>
      </c>
      <c r="D10180" s="118" t="e">
        <f t="shared" ca="1" si="1"/>
        <v>#NAME?</v>
      </c>
      <c r="E10180" s="118" t="s">
        <v>32621</v>
      </c>
      <c r="F10180" s="118" t="s">
        <v>32623</v>
      </c>
      <c r="G10180" s="118"/>
      <c r="H10180" s="118" t="s">
        <v>54</v>
      </c>
      <c r="I10180" s="118" t="s">
        <v>10184</v>
      </c>
      <c r="J10180" s="118" t="s">
        <v>10185</v>
      </c>
    </row>
    <row r="10181" spans="1:10" ht="12.75">
      <c r="A10181" s="118" t="s">
        <v>20791</v>
      </c>
      <c r="B10181" s="118" t="s">
        <v>32624</v>
      </c>
      <c r="C10181" s="118" t="b">
        <v>0</v>
      </c>
      <c r="D10181" s="118" t="e">
        <f t="shared" ca="1" si="1"/>
        <v>#NAME?</v>
      </c>
      <c r="E10181" s="118" t="s">
        <v>32625</v>
      </c>
      <c r="F10181" s="118" t="s">
        <v>32626</v>
      </c>
      <c r="G10181" s="118"/>
      <c r="H10181" s="118" t="s">
        <v>32627</v>
      </c>
      <c r="I10181" s="118" t="s">
        <v>8085</v>
      </c>
      <c r="J10181" s="118"/>
    </row>
    <row r="10182" spans="1:10" ht="12.75">
      <c r="A10182" s="118" t="s">
        <v>9584</v>
      </c>
      <c r="B10182" s="118" t="s">
        <v>32628</v>
      </c>
      <c r="C10182" s="118" t="b">
        <v>0</v>
      </c>
      <c r="D10182" s="118" t="e">
        <f t="shared" ca="1" si="1"/>
        <v>#NAME?</v>
      </c>
      <c r="E10182" s="118" t="s">
        <v>32625</v>
      </c>
      <c r="F10182" s="118" t="s">
        <v>32629</v>
      </c>
      <c r="G10182" s="118"/>
      <c r="H10182" s="118" t="s">
        <v>32630</v>
      </c>
      <c r="I10182" s="118" t="s">
        <v>8085</v>
      </c>
      <c r="J10182" s="118"/>
    </row>
    <row r="10183" spans="1:10" ht="12.75">
      <c r="A10183" s="118" t="s">
        <v>9584</v>
      </c>
      <c r="B10183" s="118" t="s">
        <v>32631</v>
      </c>
      <c r="C10183" s="118" t="b">
        <v>0</v>
      </c>
      <c r="D10183" s="118" t="e">
        <f t="shared" ca="1" si="1"/>
        <v>#NAME?</v>
      </c>
      <c r="E10183" s="118" t="s">
        <v>32625</v>
      </c>
      <c r="F10183" s="118" t="s">
        <v>32632</v>
      </c>
      <c r="G10183" s="118"/>
      <c r="H10183" s="118" t="s">
        <v>5607</v>
      </c>
      <c r="I10183" s="118" t="s">
        <v>8085</v>
      </c>
      <c r="J10183" s="118"/>
    </row>
    <row r="10184" spans="1:10" ht="12.75">
      <c r="A10184" s="118" t="s">
        <v>8268</v>
      </c>
      <c r="B10184" s="118" t="s">
        <v>23558</v>
      </c>
      <c r="C10184" s="118" t="b">
        <v>0</v>
      </c>
      <c r="D10184" s="118" t="e">
        <f t="shared" ca="1" si="1"/>
        <v>#NAME?</v>
      </c>
      <c r="E10184" s="118" t="s">
        <v>32625</v>
      </c>
      <c r="F10184" s="118" t="s">
        <v>32633</v>
      </c>
      <c r="G10184" s="118"/>
      <c r="H10184" s="118" t="s">
        <v>32630</v>
      </c>
      <c r="I10184" s="118" t="s">
        <v>8085</v>
      </c>
      <c r="J10184" s="118"/>
    </row>
    <row r="10185" spans="1:10" ht="12.75">
      <c r="A10185" s="118" t="s">
        <v>19476</v>
      </c>
      <c r="B10185" s="118" t="s">
        <v>11678</v>
      </c>
      <c r="C10185" s="118" t="b">
        <v>0</v>
      </c>
      <c r="D10185" s="118" t="e">
        <f t="shared" ca="1" si="1"/>
        <v>#NAME?</v>
      </c>
      <c r="E10185" s="118" t="s">
        <v>32625</v>
      </c>
      <c r="F10185" s="118" t="s">
        <v>32634</v>
      </c>
      <c r="G10185" s="118"/>
      <c r="H10185" s="118" t="s">
        <v>5607</v>
      </c>
      <c r="I10185" s="118" t="s">
        <v>8085</v>
      </c>
      <c r="J10185" s="118"/>
    </row>
    <row r="10186" spans="1:10" ht="12.75">
      <c r="A10186" s="118" t="s">
        <v>32635</v>
      </c>
      <c r="B10186" s="118" t="s">
        <v>32636</v>
      </c>
      <c r="C10186" s="118" t="b">
        <v>0</v>
      </c>
      <c r="D10186" s="118" t="e">
        <f t="shared" ca="1" si="1"/>
        <v>#NAME?</v>
      </c>
      <c r="E10186" s="118" t="s">
        <v>32625</v>
      </c>
      <c r="F10186" s="118" t="s">
        <v>32637</v>
      </c>
      <c r="G10186" s="118"/>
      <c r="H10186" s="118" t="s">
        <v>32630</v>
      </c>
      <c r="I10186" s="118" t="s">
        <v>8085</v>
      </c>
      <c r="J10186" s="118"/>
    </row>
    <row r="10187" spans="1:10" ht="12.75">
      <c r="A10187" s="118" t="s">
        <v>32037</v>
      </c>
      <c r="B10187" s="118" t="s">
        <v>9603</v>
      </c>
      <c r="C10187" s="118" t="b">
        <v>0</v>
      </c>
      <c r="D10187" s="118" t="e">
        <f t="shared" ca="1" si="1"/>
        <v>#NAME?</v>
      </c>
      <c r="E10187" s="118" t="s">
        <v>32625</v>
      </c>
      <c r="F10187" s="118" t="s">
        <v>32638</v>
      </c>
      <c r="G10187" s="118"/>
      <c r="H10187" s="118" t="s">
        <v>32630</v>
      </c>
      <c r="I10187" s="118" t="s">
        <v>8085</v>
      </c>
      <c r="J10187" s="118"/>
    </row>
    <row r="10188" spans="1:10" ht="12.75">
      <c r="A10188" s="118" t="s">
        <v>14806</v>
      </c>
      <c r="B10188" s="118" t="s">
        <v>32639</v>
      </c>
      <c r="C10188" s="118" t="b">
        <v>0</v>
      </c>
      <c r="D10188" s="118" t="e">
        <f t="shared" ca="1" si="1"/>
        <v>#NAME?</v>
      </c>
      <c r="E10188" s="118" t="s">
        <v>32625</v>
      </c>
      <c r="F10188" s="118" t="s">
        <v>32640</v>
      </c>
      <c r="G10188" s="118"/>
      <c r="H10188" s="118" t="s">
        <v>4278</v>
      </c>
      <c r="I10188" s="118" t="s">
        <v>8085</v>
      </c>
      <c r="J10188" s="118"/>
    </row>
    <row r="10189" spans="1:10" ht="12.75">
      <c r="A10189" s="118" t="s">
        <v>2571</v>
      </c>
      <c r="B10189" s="118" t="s">
        <v>32641</v>
      </c>
      <c r="C10189" s="118" t="b">
        <v>0</v>
      </c>
      <c r="D10189" s="118" t="e">
        <f t="shared" ca="1" si="1"/>
        <v>#NAME?</v>
      </c>
      <c r="E10189" s="118" t="s">
        <v>32625</v>
      </c>
      <c r="F10189" s="118" t="s">
        <v>32642</v>
      </c>
      <c r="G10189" s="118"/>
      <c r="H10189" s="118" t="s">
        <v>5607</v>
      </c>
      <c r="I10189" s="118" t="s">
        <v>8085</v>
      </c>
      <c r="J10189" s="118"/>
    </row>
    <row r="10190" spans="1:10" ht="12.75">
      <c r="A10190" s="118" t="s">
        <v>9864</v>
      </c>
      <c r="B10190" s="118" t="s">
        <v>32643</v>
      </c>
      <c r="C10190" s="118" t="b">
        <v>0</v>
      </c>
      <c r="D10190" s="118" t="e">
        <f t="shared" ca="1" si="1"/>
        <v>#NAME?</v>
      </c>
      <c r="E10190" s="118" t="s">
        <v>32625</v>
      </c>
      <c r="F10190" s="118" t="s">
        <v>32644</v>
      </c>
      <c r="G10190" s="118"/>
      <c r="H10190" s="118" t="s">
        <v>32630</v>
      </c>
      <c r="I10190" s="118" t="s">
        <v>8085</v>
      </c>
      <c r="J10190" s="118"/>
    </row>
    <row r="10191" spans="1:10" ht="12.75">
      <c r="A10191" s="118" t="s">
        <v>32645</v>
      </c>
      <c r="B10191" s="118" t="s">
        <v>32646</v>
      </c>
      <c r="C10191" s="118" t="b">
        <v>0</v>
      </c>
      <c r="D10191" s="118" t="e">
        <f t="shared" ca="1" si="1"/>
        <v>#NAME?</v>
      </c>
      <c r="E10191" s="118" t="s">
        <v>32625</v>
      </c>
      <c r="F10191" s="118" t="s">
        <v>32647</v>
      </c>
      <c r="G10191" s="118"/>
      <c r="H10191" s="118" t="s">
        <v>5607</v>
      </c>
      <c r="I10191" s="118" t="s">
        <v>8085</v>
      </c>
      <c r="J10191" s="118"/>
    </row>
    <row r="10192" spans="1:10" ht="12.75">
      <c r="A10192" s="118" t="s">
        <v>10037</v>
      </c>
      <c r="B10192" s="118" t="s">
        <v>32648</v>
      </c>
      <c r="C10192" s="118" t="b">
        <v>0</v>
      </c>
      <c r="D10192" s="118" t="e">
        <f t="shared" ca="1" si="1"/>
        <v>#NAME?</v>
      </c>
      <c r="E10192" s="118" t="s">
        <v>32649</v>
      </c>
      <c r="F10192" s="118" t="s">
        <v>32650</v>
      </c>
      <c r="G10192" s="118"/>
      <c r="H10192" s="118" t="s">
        <v>10534</v>
      </c>
      <c r="I10192" s="118" t="s">
        <v>10834</v>
      </c>
      <c r="J10192" s="118" t="s">
        <v>10835</v>
      </c>
    </row>
    <row r="10193" spans="1:10" ht="12.75">
      <c r="A10193" s="118" t="s">
        <v>8733</v>
      </c>
      <c r="B10193" s="118" t="s">
        <v>32651</v>
      </c>
      <c r="C10193" s="118" t="b">
        <v>0</v>
      </c>
      <c r="D10193" s="118" t="e">
        <f t="shared" ca="1" si="1"/>
        <v>#NAME?</v>
      </c>
      <c r="E10193" s="118" t="s">
        <v>32652</v>
      </c>
      <c r="F10193" s="118" t="s">
        <v>32653</v>
      </c>
      <c r="G10193" s="118"/>
      <c r="H10193" s="118" t="s">
        <v>54</v>
      </c>
      <c r="I10193" s="118" t="s">
        <v>8112</v>
      </c>
      <c r="J10193" s="118"/>
    </row>
    <row r="10194" spans="1:10" ht="12.75">
      <c r="A10194" s="118" t="s">
        <v>32654</v>
      </c>
      <c r="B10194" s="118" t="s">
        <v>32655</v>
      </c>
      <c r="C10194" s="118" t="b">
        <v>0</v>
      </c>
      <c r="D10194" s="118" t="e">
        <f t="shared" ca="1" si="1"/>
        <v>#NAME?</v>
      </c>
      <c r="E10194" s="118" t="s">
        <v>32652</v>
      </c>
      <c r="F10194" s="118" t="s">
        <v>32656</v>
      </c>
      <c r="G10194" s="118"/>
      <c r="H10194" s="118" t="s">
        <v>9368</v>
      </c>
      <c r="I10194" s="118" t="s">
        <v>8112</v>
      </c>
      <c r="J10194" s="118"/>
    </row>
    <row r="10195" spans="1:10" ht="12.75">
      <c r="A10195" s="118" t="s">
        <v>12192</v>
      </c>
      <c r="B10195" s="118" t="s">
        <v>32657</v>
      </c>
      <c r="C10195" s="118" t="b">
        <v>0</v>
      </c>
      <c r="D10195" s="118" t="e">
        <f t="shared" ca="1" si="1"/>
        <v>#NAME?</v>
      </c>
      <c r="E10195" s="118" t="s">
        <v>32652</v>
      </c>
      <c r="F10195" s="118" t="s">
        <v>32658</v>
      </c>
      <c r="G10195" s="118"/>
      <c r="H10195" s="118" t="s">
        <v>54</v>
      </c>
      <c r="I10195" s="118" t="s">
        <v>8112</v>
      </c>
      <c r="J10195" s="118"/>
    </row>
    <row r="10196" spans="1:10" ht="12.75">
      <c r="A10196" s="118" t="s">
        <v>12192</v>
      </c>
      <c r="B10196" s="118" t="s">
        <v>32659</v>
      </c>
      <c r="C10196" s="118" t="b">
        <v>0</v>
      </c>
      <c r="D10196" s="118" t="e">
        <f t="shared" ca="1" si="1"/>
        <v>#NAME?</v>
      </c>
      <c r="E10196" s="118" t="s">
        <v>32652</v>
      </c>
      <c r="F10196" s="118" t="s">
        <v>32660</v>
      </c>
      <c r="G10196" s="118"/>
      <c r="H10196" s="118" t="s">
        <v>5607</v>
      </c>
      <c r="I10196" s="118" t="s">
        <v>8112</v>
      </c>
      <c r="J10196" s="118"/>
    </row>
    <row r="10197" spans="1:10" ht="12.75">
      <c r="A10197" s="118" t="s">
        <v>1666</v>
      </c>
      <c r="B10197" s="118" t="s">
        <v>32661</v>
      </c>
      <c r="C10197" s="118" t="b">
        <v>0</v>
      </c>
      <c r="D10197" s="118" t="e">
        <f t="shared" ca="1" si="1"/>
        <v>#NAME?</v>
      </c>
      <c r="E10197" s="118" t="s">
        <v>32652</v>
      </c>
      <c r="F10197" s="118" t="s">
        <v>32662</v>
      </c>
      <c r="G10197" s="118"/>
      <c r="H10197" s="118" t="s">
        <v>7855</v>
      </c>
      <c r="I10197" s="118" t="s">
        <v>8112</v>
      </c>
      <c r="J10197" s="118"/>
    </row>
    <row r="10198" spans="1:10" ht="12.75">
      <c r="A10198" s="118" t="s">
        <v>17364</v>
      </c>
      <c r="B10198" s="118" t="s">
        <v>32663</v>
      </c>
      <c r="C10198" s="118" t="b">
        <v>0</v>
      </c>
      <c r="D10198" s="118" t="e">
        <f t="shared" ca="1" si="1"/>
        <v>#NAME?</v>
      </c>
      <c r="E10198" s="118" t="s">
        <v>32652</v>
      </c>
      <c r="F10198" s="118" t="s">
        <v>32664</v>
      </c>
      <c r="G10198" s="118"/>
      <c r="H10198" s="118" t="s">
        <v>4278</v>
      </c>
      <c r="I10198" s="118" t="s">
        <v>8112</v>
      </c>
      <c r="J10198" s="118"/>
    </row>
    <row r="10199" spans="1:10" ht="12.75">
      <c r="A10199" s="118" t="s">
        <v>17364</v>
      </c>
      <c r="B10199" s="118" t="s">
        <v>32665</v>
      </c>
      <c r="C10199" s="118" t="b">
        <v>0</v>
      </c>
      <c r="D10199" s="118" t="e">
        <f t="shared" ca="1" si="1"/>
        <v>#NAME?</v>
      </c>
      <c r="E10199" s="118" t="s">
        <v>32652</v>
      </c>
      <c r="F10199" s="118" t="s">
        <v>32666</v>
      </c>
      <c r="G10199" s="118"/>
      <c r="H10199" s="118" t="s">
        <v>5368</v>
      </c>
      <c r="I10199" s="118" t="s">
        <v>8112</v>
      </c>
      <c r="J10199" s="118"/>
    </row>
    <row r="10200" spans="1:10" ht="12.75">
      <c r="A10200" s="118" t="s">
        <v>14880</v>
      </c>
      <c r="B10200" s="118" t="s">
        <v>32667</v>
      </c>
      <c r="C10200" s="118" t="b">
        <v>0</v>
      </c>
      <c r="D10200" s="118" t="e">
        <f t="shared" ca="1" si="1"/>
        <v>#NAME?</v>
      </c>
      <c r="E10200" s="118" t="s">
        <v>32652</v>
      </c>
      <c r="F10200" s="118" t="s">
        <v>32668</v>
      </c>
      <c r="G10200" s="118"/>
      <c r="H10200" s="118" t="s">
        <v>7855</v>
      </c>
      <c r="I10200" s="118" t="s">
        <v>8112</v>
      </c>
      <c r="J10200" s="118"/>
    </row>
    <row r="10201" spans="1:10" ht="12.75">
      <c r="A10201" s="118" t="s">
        <v>8803</v>
      </c>
      <c r="B10201" s="118" t="s">
        <v>32669</v>
      </c>
      <c r="C10201" s="118" t="b">
        <v>0</v>
      </c>
      <c r="D10201" s="118" t="e">
        <f t="shared" ca="1" si="1"/>
        <v>#NAME?</v>
      </c>
      <c r="E10201" s="118" t="s">
        <v>32652</v>
      </c>
      <c r="F10201" s="118" t="s">
        <v>32670</v>
      </c>
      <c r="G10201" s="118"/>
      <c r="H10201" s="118" t="s">
        <v>54</v>
      </c>
      <c r="I10201" s="118" t="s">
        <v>8112</v>
      </c>
      <c r="J10201" s="118"/>
    </row>
    <row r="10202" spans="1:10" ht="12.75">
      <c r="A10202" s="118" t="s">
        <v>32671</v>
      </c>
      <c r="B10202" s="118" t="s">
        <v>14127</v>
      </c>
      <c r="C10202" s="118" t="b">
        <v>0</v>
      </c>
      <c r="D10202" s="118" t="e">
        <f t="shared" ca="1" si="1"/>
        <v>#NAME?</v>
      </c>
      <c r="E10202" s="118" t="s">
        <v>32672</v>
      </c>
      <c r="F10202" s="118" t="s">
        <v>32673</v>
      </c>
      <c r="G10202" s="118"/>
      <c r="H10202" s="118" t="s">
        <v>54</v>
      </c>
      <c r="I10202" s="118" t="s">
        <v>32674</v>
      </c>
      <c r="J10202" s="118"/>
    </row>
    <row r="10203" spans="1:10" ht="12.75">
      <c r="A10203" s="118" t="s">
        <v>1173</v>
      </c>
      <c r="B10203" s="118" t="s">
        <v>32675</v>
      </c>
      <c r="C10203" s="118" t="b">
        <v>0</v>
      </c>
      <c r="D10203" s="118" t="e">
        <f t="shared" ca="1" si="1"/>
        <v>#NAME?</v>
      </c>
      <c r="E10203" s="118" t="s">
        <v>32672</v>
      </c>
      <c r="F10203" s="118" t="s">
        <v>32676</v>
      </c>
      <c r="G10203" s="118"/>
      <c r="H10203" s="118" t="s">
        <v>54</v>
      </c>
      <c r="I10203" s="118" t="s">
        <v>32674</v>
      </c>
      <c r="J10203" s="118"/>
    </row>
    <row r="10204" spans="1:10" ht="12.75">
      <c r="A10204" s="118" t="s">
        <v>32677</v>
      </c>
      <c r="B10204" s="118" t="s">
        <v>32678</v>
      </c>
      <c r="C10204" s="118" t="b">
        <v>0</v>
      </c>
      <c r="D10204" s="118" t="e">
        <f t="shared" ca="1" si="1"/>
        <v>#NAME?</v>
      </c>
      <c r="E10204" s="118" t="s">
        <v>32672</v>
      </c>
      <c r="F10204" s="118" t="s">
        <v>32679</v>
      </c>
      <c r="G10204" s="118"/>
      <c r="H10204" s="118" t="s">
        <v>54</v>
      </c>
      <c r="I10204" s="118" t="s">
        <v>32674</v>
      </c>
      <c r="J10204" s="118"/>
    </row>
    <row r="10205" spans="1:10" ht="12.75">
      <c r="A10205" s="118" t="s">
        <v>15868</v>
      </c>
      <c r="B10205" s="118" t="s">
        <v>32680</v>
      </c>
      <c r="C10205" s="118" t="b">
        <v>0</v>
      </c>
      <c r="D10205" s="118" t="e">
        <f t="shared" ca="1" si="1"/>
        <v>#NAME?</v>
      </c>
      <c r="E10205" s="118" t="s">
        <v>32672</v>
      </c>
      <c r="F10205" s="118" t="s">
        <v>32681</v>
      </c>
      <c r="G10205" s="118"/>
      <c r="H10205" s="118" t="s">
        <v>54</v>
      </c>
      <c r="I10205" s="118" t="s">
        <v>32674</v>
      </c>
      <c r="J10205" s="118"/>
    </row>
    <row r="10206" spans="1:10" ht="12.75">
      <c r="A10206" s="118" t="s">
        <v>9856</v>
      </c>
      <c r="B10206" s="118" t="s">
        <v>32682</v>
      </c>
      <c r="C10206" s="118" t="b">
        <v>0</v>
      </c>
      <c r="D10206" s="118" t="e">
        <f t="shared" ca="1" si="1"/>
        <v>#NAME?</v>
      </c>
      <c r="E10206" s="118" t="s">
        <v>32683</v>
      </c>
      <c r="F10206" s="118" t="s">
        <v>32684</v>
      </c>
      <c r="G10206" s="118"/>
      <c r="H10206" s="118" t="s">
        <v>54</v>
      </c>
      <c r="I10206" s="118" t="s">
        <v>8085</v>
      </c>
      <c r="J10206" s="118"/>
    </row>
    <row r="10207" spans="1:10" ht="12.75">
      <c r="A10207" s="118" t="s">
        <v>8748</v>
      </c>
      <c r="B10207" s="118" t="s">
        <v>32685</v>
      </c>
      <c r="C10207" s="118" t="b">
        <v>0</v>
      </c>
      <c r="D10207" s="118" t="e">
        <f t="shared" ca="1" si="1"/>
        <v>#NAME?</v>
      </c>
      <c r="E10207" s="118" t="s">
        <v>32683</v>
      </c>
      <c r="F10207" s="118" t="s">
        <v>32686</v>
      </c>
      <c r="G10207" s="118"/>
      <c r="H10207" s="118" t="s">
        <v>5961</v>
      </c>
      <c r="I10207" s="118" t="s">
        <v>8085</v>
      </c>
      <c r="J10207" s="118"/>
    </row>
    <row r="10208" spans="1:10" ht="12.75">
      <c r="A10208" s="118" t="s">
        <v>32687</v>
      </c>
      <c r="B10208" s="118" t="s">
        <v>32688</v>
      </c>
      <c r="C10208" s="118" t="b">
        <v>0</v>
      </c>
      <c r="D10208" s="118" t="e">
        <f t="shared" ca="1" si="1"/>
        <v>#NAME?</v>
      </c>
      <c r="E10208" s="118" t="s">
        <v>32683</v>
      </c>
      <c r="F10208" s="118" t="s">
        <v>32689</v>
      </c>
      <c r="G10208" s="118"/>
      <c r="H10208" s="118" t="s">
        <v>32690</v>
      </c>
      <c r="I10208" s="118" t="s">
        <v>8085</v>
      </c>
      <c r="J10208" s="118"/>
    </row>
    <row r="10209" spans="1:10" ht="12.75">
      <c r="A10209" s="118" t="s">
        <v>17042</v>
      </c>
      <c r="B10209" s="118" t="s">
        <v>32691</v>
      </c>
      <c r="C10209" s="118" t="b">
        <v>0</v>
      </c>
      <c r="D10209" s="118" t="e">
        <f t="shared" ca="1" si="1"/>
        <v>#NAME?</v>
      </c>
      <c r="E10209" s="118" t="s">
        <v>32683</v>
      </c>
      <c r="F10209" s="118" t="s">
        <v>32692</v>
      </c>
      <c r="G10209" s="118"/>
      <c r="H10209" s="118" t="s">
        <v>4278</v>
      </c>
      <c r="I10209" s="118" t="s">
        <v>8085</v>
      </c>
      <c r="J10209" s="118"/>
    </row>
    <row r="10210" spans="1:10" ht="12.75">
      <c r="A10210" s="118" t="s">
        <v>8268</v>
      </c>
      <c r="B10210" s="118" t="s">
        <v>32693</v>
      </c>
      <c r="C10210" s="118" t="b">
        <v>0</v>
      </c>
      <c r="D10210" s="118" t="e">
        <f t="shared" ca="1" si="1"/>
        <v>#NAME?</v>
      </c>
      <c r="E10210" s="118" t="s">
        <v>32683</v>
      </c>
      <c r="F10210" s="118" t="s">
        <v>32694</v>
      </c>
      <c r="G10210" s="118"/>
      <c r="H10210" s="118" t="s">
        <v>5961</v>
      </c>
      <c r="I10210" s="118" t="s">
        <v>8085</v>
      </c>
      <c r="J10210" s="118"/>
    </row>
    <row r="10211" spans="1:10" ht="12.75">
      <c r="A10211" s="118" t="s">
        <v>8100</v>
      </c>
      <c r="B10211" s="118" t="s">
        <v>32695</v>
      </c>
      <c r="C10211" s="118" t="b">
        <v>0</v>
      </c>
      <c r="D10211" s="118" t="e">
        <f t="shared" ca="1" si="1"/>
        <v>#NAME?</v>
      </c>
      <c r="E10211" s="118" t="s">
        <v>32683</v>
      </c>
      <c r="F10211" s="118" t="s">
        <v>32696</v>
      </c>
      <c r="G10211" s="118"/>
      <c r="H10211" s="118" t="s">
        <v>54</v>
      </c>
      <c r="I10211" s="118" t="s">
        <v>8085</v>
      </c>
      <c r="J10211" s="118"/>
    </row>
    <row r="10212" spans="1:10" ht="12.75">
      <c r="A10212" s="118" t="s">
        <v>821</v>
      </c>
      <c r="B10212" s="118" t="s">
        <v>10100</v>
      </c>
      <c r="C10212" s="118" t="b">
        <v>0</v>
      </c>
      <c r="D10212" s="118" t="e">
        <f t="shared" ca="1" si="1"/>
        <v>#NAME?</v>
      </c>
      <c r="E10212" s="118" t="s">
        <v>32683</v>
      </c>
      <c r="F10212" s="118" t="s">
        <v>32697</v>
      </c>
      <c r="G10212" s="118"/>
      <c r="H10212" s="118" t="s">
        <v>4551</v>
      </c>
      <c r="I10212" s="118" t="s">
        <v>8085</v>
      </c>
      <c r="J10212" s="118"/>
    </row>
    <row r="10213" spans="1:10" ht="12.75">
      <c r="A10213" s="118" t="s">
        <v>32698</v>
      </c>
      <c r="B10213" s="118" t="s">
        <v>9588</v>
      </c>
      <c r="C10213" s="118" t="b">
        <v>0</v>
      </c>
      <c r="D10213" s="118" t="e">
        <f t="shared" ca="1" si="1"/>
        <v>#NAME?</v>
      </c>
      <c r="E10213" s="118" t="s">
        <v>32683</v>
      </c>
      <c r="F10213" s="118" t="s">
        <v>32699</v>
      </c>
      <c r="G10213" s="118"/>
      <c r="H10213" s="118" t="s">
        <v>5961</v>
      </c>
      <c r="I10213" s="118" t="s">
        <v>8085</v>
      </c>
      <c r="J10213" s="118"/>
    </row>
    <row r="10214" spans="1:10" ht="12.75">
      <c r="A10214" s="118" t="s">
        <v>18238</v>
      </c>
      <c r="B10214" s="118" t="s">
        <v>14796</v>
      </c>
      <c r="C10214" s="118" t="b">
        <v>0</v>
      </c>
      <c r="D10214" s="118" t="e">
        <f t="shared" ca="1" si="1"/>
        <v>#NAME?</v>
      </c>
      <c r="E10214" s="118" t="s">
        <v>32683</v>
      </c>
      <c r="F10214" s="118" t="s">
        <v>32700</v>
      </c>
      <c r="G10214" s="118"/>
      <c r="H10214" s="118" t="s">
        <v>54</v>
      </c>
      <c r="I10214" s="118" t="s">
        <v>8085</v>
      </c>
      <c r="J10214" s="118"/>
    </row>
    <row r="10215" spans="1:10" ht="12.75">
      <c r="A10215" s="118" t="s">
        <v>8733</v>
      </c>
      <c r="B10215" s="118" t="s">
        <v>32701</v>
      </c>
      <c r="C10215" s="118" t="b">
        <v>0</v>
      </c>
      <c r="D10215" s="118" t="e">
        <f t="shared" ca="1" si="1"/>
        <v>#NAME?</v>
      </c>
      <c r="E10215" s="118" t="s">
        <v>32702</v>
      </c>
      <c r="F10215" s="118" t="s">
        <v>32703</v>
      </c>
      <c r="G10215" s="118"/>
      <c r="H10215" s="118" t="s">
        <v>4872</v>
      </c>
      <c r="I10215" s="118" t="s">
        <v>7820</v>
      </c>
      <c r="J10215" s="118" t="s">
        <v>7820</v>
      </c>
    </row>
    <row r="10216" spans="1:10" ht="12.75">
      <c r="A10216" s="118" t="s">
        <v>11213</v>
      </c>
      <c r="B10216" s="118" t="s">
        <v>15835</v>
      </c>
      <c r="C10216" s="118" t="b">
        <v>0</v>
      </c>
      <c r="D10216" s="118" t="e">
        <f t="shared" ca="1" si="1"/>
        <v>#NAME?</v>
      </c>
      <c r="E10216" s="118" t="s">
        <v>32702</v>
      </c>
      <c r="F10216" s="118" t="s">
        <v>32704</v>
      </c>
      <c r="G10216" s="118"/>
      <c r="H10216" s="118" t="s">
        <v>4276</v>
      </c>
      <c r="I10216" s="118" t="s">
        <v>7820</v>
      </c>
      <c r="J10216" s="118" t="s">
        <v>7820</v>
      </c>
    </row>
    <row r="10217" spans="1:10" ht="12.75">
      <c r="A10217" s="118" t="s">
        <v>10342</v>
      </c>
      <c r="B10217" s="118" t="s">
        <v>9018</v>
      </c>
      <c r="C10217" s="118" t="b">
        <v>0</v>
      </c>
      <c r="D10217" s="118" t="e">
        <f t="shared" ca="1" si="1"/>
        <v>#NAME?</v>
      </c>
      <c r="E10217" s="118" t="s">
        <v>32705</v>
      </c>
      <c r="F10217" s="118" t="s">
        <v>32706</v>
      </c>
      <c r="G10217" s="118"/>
      <c r="H10217" s="118" t="s">
        <v>4276</v>
      </c>
      <c r="I10217" s="118" t="s">
        <v>11482</v>
      </c>
      <c r="J10217" s="118"/>
    </row>
    <row r="10218" spans="1:10" ht="12.75">
      <c r="A10218" s="118" t="s">
        <v>23690</v>
      </c>
      <c r="B10218" s="118" t="s">
        <v>32707</v>
      </c>
      <c r="C10218" s="118" t="b">
        <v>0</v>
      </c>
      <c r="D10218" s="118" t="e">
        <f t="shared" ca="1" si="1"/>
        <v>#NAME?</v>
      </c>
      <c r="E10218" s="118" t="s">
        <v>32708</v>
      </c>
      <c r="F10218" s="118" t="s">
        <v>32709</v>
      </c>
      <c r="G10218" s="118"/>
      <c r="H10218" s="118" t="s">
        <v>4640</v>
      </c>
      <c r="I10218" s="118" t="s">
        <v>9364</v>
      </c>
      <c r="J10218" s="118"/>
    </row>
    <row r="10219" spans="1:10" ht="12.75">
      <c r="A10219" s="118" t="s">
        <v>19819</v>
      </c>
      <c r="B10219" s="118" t="s">
        <v>32710</v>
      </c>
      <c r="C10219" s="118" t="b">
        <v>0</v>
      </c>
      <c r="D10219" s="118" t="e">
        <f t="shared" ca="1" si="1"/>
        <v>#NAME?</v>
      </c>
      <c r="E10219" s="118" t="s">
        <v>32711</v>
      </c>
      <c r="F10219" s="118" t="s">
        <v>32712</v>
      </c>
      <c r="G10219" s="118"/>
      <c r="H10219" s="118" t="s">
        <v>54</v>
      </c>
      <c r="I10219" s="118" t="s">
        <v>7642</v>
      </c>
      <c r="J10219" s="118"/>
    </row>
    <row r="10220" spans="1:10" ht="12.75">
      <c r="A10220" s="118" t="s">
        <v>862</v>
      </c>
      <c r="B10220" s="118" t="s">
        <v>32713</v>
      </c>
      <c r="C10220" s="118" t="b">
        <v>0</v>
      </c>
      <c r="D10220" s="118" t="e">
        <f t="shared" ca="1" si="1"/>
        <v>#NAME?</v>
      </c>
      <c r="E10220" s="118" t="s">
        <v>32711</v>
      </c>
      <c r="F10220" s="118" t="s">
        <v>32714</v>
      </c>
      <c r="G10220" s="118"/>
      <c r="H10220" s="118" t="s">
        <v>54</v>
      </c>
      <c r="I10220" s="118" t="s">
        <v>7642</v>
      </c>
      <c r="J10220" s="118"/>
    </row>
    <row r="10221" spans="1:10" ht="12.75">
      <c r="A10221" s="118" t="s">
        <v>32715</v>
      </c>
      <c r="B10221" s="118" t="s">
        <v>32716</v>
      </c>
      <c r="C10221" s="118" t="b">
        <v>0</v>
      </c>
      <c r="D10221" s="118" t="e">
        <f t="shared" ca="1" si="1"/>
        <v>#NAME?</v>
      </c>
      <c r="E10221" s="118" t="s">
        <v>32717</v>
      </c>
      <c r="F10221" s="118" t="s">
        <v>32718</v>
      </c>
      <c r="G10221" s="118"/>
      <c r="H10221" s="118" t="s">
        <v>4831</v>
      </c>
      <c r="I10221" s="118" t="s">
        <v>27100</v>
      </c>
      <c r="J10221" s="118" t="s">
        <v>8625</v>
      </c>
    </row>
    <row r="10222" spans="1:10" ht="12.75">
      <c r="A10222" s="118" t="s">
        <v>8358</v>
      </c>
      <c r="B10222" s="118" t="s">
        <v>31113</v>
      </c>
      <c r="C10222" s="118" t="b">
        <v>0</v>
      </c>
      <c r="D10222" s="118" t="e">
        <f t="shared" ca="1" si="1"/>
        <v>#NAME?</v>
      </c>
      <c r="E10222" s="118" t="s">
        <v>32717</v>
      </c>
      <c r="F10222" s="118" t="s">
        <v>32719</v>
      </c>
      <c r="G10222" s="118"/>
      <c r="H10222" s="118" t="s">
        <v>4551</v>
      </c>
      <c r="I10222" s="118" t="s">
        <v>27100</v>
      </c>
      <c r="J10222" s="118" t="s">
        <v>8625</v>
      </c>
    </row>
    <row r="10223" spans="1:10" ht="12.75">
      <c r="A10223" s="118" t="s">
        <v>910</v>
      </c>
      <c r="B10223" s="118" t="s">
        <v>32720</v>
      </c>
      <c r="C10223" s="118" t="b">
        <v>0</v>
      </c>
      <c r="D10223" s="118" t="e">
        <f t="shared" ca="1" si="1"/>
        <v>#NAME?</v>
      </c>
      <c r="E10223" s="118" t="s">
        <v>32721</v>
      </c>
      <c r="F10223" s="118" t="s">
        <v>32722</v>
      </c>
      <c r="G10223" s="118"/>
      <c r="H10223" s="118" t="s">
        <v>4305</v>
      </c>
      <c r="I10223" s="118" t="s">
        <v>8526</v>
      </c>
      <c r="J10223" s="118" t="s">
        <v>7591</v>
      </c>
    </row>
    <row r="10224" spans="1:10" ht="12.75">
      <c r="A10224" s="118" t="s">
        <v>8894</v>
      </c>
      <c r="B10224" s="118" t="s">
        <v>32723</v>
      </c>
      <c r="C10224" s="118" t="b">
        <v>0</v>
      </c>
      <c r="D10224" s="118" t="e">
        <f t="shared" ca="1" si="1"/>
        <v>#NAME?</v>
      </c>
      <c r="E10224" s="118" t="s">
        <v>32721</v>
      </c>
      <c r="F10224" s="118" t="s">
        <v>32724</v>
      </c>
      <c r="G10224" s="118"/>
      <c r="H10224" s="118" t="s">
        <v>4305</v>
      </c>
      <c r="I10224" s="118" t="s">
        <v>8526</v>
      </c>
      <c r="J10224" s="118" t="s">
        <v>7591</v>
      </c>
    </row>
    <row r="10225" spans="1:10" ht="12.75">
      <c r="A10225" s="118" t="s">
        <v>9828</v>
      </c>
      <c r="B10225" s="118" t="s">
        <v>12543</v>
      </c>
      <c r="C10225" s="118" t="b">
        <v>0</v>
      </c>
      <c r="D10225" s="118" t="e">
        <f t="shared" ca="1" si="1"/>
        <v>#NAME?</v>
      </c>
      <c r="E10225" s="118" t="s">
        <v>32721</v>
      </c>
      <c r="F10225" s="118" t="s">
        <v>32725</v>
      </c>
      <c r="G10225" s="118"/>
      <c r="H10225" s="118" t="s">
        <v>4305</v>
      </c>
      <c r="I10225" s="118" t="s">
        <v>8526</v>
      </c>
      <c r="J10225" s="118" t="s">
        <v>7591</v>
      </c>
    </row>
    <row r="10226" spans="1:10" ht="12.75">
      <c r="A10226" s="118" t="s">
        <v>22405</v>
      </c>
      <c r="B10226" s="118" t="s">
        <v>32726</v>
      </c>
      <c r="C10226" s="118" t="b">
        <v>0</v>
      </c>
      <c r="D10226" s="118" t="e">
        <f t="shared" ca="1" si="1"/>
        <v>#NAME?</v>
      </c>
      <c r="E10226" s="118" t="s">
        <v>32727</v>
      </c>
      <c r="F10226" s="118" t="s">
        <v>32728</v>
      </c>
      <c r="G10226" s="118"/>
      <c r="H10226" s="118" t="s">
        <v>4908</v>
      </c>
      <c r="I10226" s="118" t="s">
        <v>7737</v>
      </c>
      <c r="J10226" s="118"/>
    </row>
    <row r="10227" spans="1:10" ht="12.75">
      <c r="A10227" s="118" t="s">
        <v>1704</v>
      </c>
      <c r="B10227" s="118" t="s">
        <v>32729</v>
      </c>
      <c r="C10227" s="118" t="b">
        <v>0</v>
      </c>
      <c r="D10227" s="118" t="e">
        <f t="shared" ca="1" si="1"/>
        <v>#NAME?</v>
      </c>
      <c r="E10227" s="118" t="s">
        <v>32730</v>
      </c>
      <c r="F10227" s="118" t="s">
        <v>32731</v>
      </c>
      <c r="G10227" s="118"/>
      <c r="H10227" s="118" t="s">
        <v>7599</v>
      </c>
      <c r="I10227" s="118" t="s">
        <v>9158</v>
      </c>
      <c r="J10227" s="118" t="s">
        <v>9159</v>
      </c>
    </row>
    <row r="10228" spans="1:10" ht="12.75">
      <c r="A10228" s="118" t="s">
        <v>882</v>
      </c>
      <c r="B10228" s="118" t="s">
        <v>32732</v>
      </c>
      <c r="C10228" s="118" t="b">
        <v>0</v>
      </c>
      <c r="D10228" s="118" t="e">
        <f t="shared" ca="1" si="1"/>
        <v>#NAME?</v>
      </c>
      <c r="E10228" s="118" t="s">
        <v>32733</v>
      </c>
      <c r="F10228" s="118" t="s">
        <v>32734</v>
      </c>
      <c r="G10228" s="118"/>
      <c r="H10228" s="118" t="s">
        <v>54</v>
      </c>
      <c r="I10228" s="118" t="s">
        <v>7642</v>
      </c>
      <c r="J10228" s="118"/>
    </row>
    <row r="10229" spans="1:10" ht="12.75">
      <c r="A10229" s="118" t="s">
        <v>910</v>
      </c>
      <c r="B10229" s="118" t="s">
        <v>15353</v>
      </c>
      <c r="C10229" s="118" t="b">
        <v>0</v>
      </c>
      <c r="D10229" s="118" t="e">
        <f t="shared" ca="1" si="1"/>
        <v>#NAME?</v>
      </c>
      <c r="E10229" s="118" t="s">
        <v>32735</v>
      </c>
      <c r="F10229" s="118" t="s">
        <v>32736</v>
      </c>
      <c r="G10229" s="118"/>
      <c r="H10229" s="118" t="s">
        <v>4831</v>
      </c>
      <c r="I10229" s="118" t="s">
        <v>17371</v>
      </c>
      <c r="J10229" s="118" t="s">
        <v>8546</v>
      </c>
    </row>
    <row r="10230" spans="1:10" ht="12.75">
      <c r="A10230" s="118" t="s">
        <v>14923</v>
      </c>
      <c r="B10230" s="118" t="s">
        <v>1557</v>
      </c>
      <c r="C10230" s="118" t="b">
        <v>0</v>
      </c>
      <c r="D10230" s="118" t="e">
        <f t="shared" ca="1" si="1"/>
        <v>#NAME?</v>
      </c>
      <c r="E10230" s="118" t="s">
        <v>32735</v>
      </c>
      <c r="F10230" s="118" t="s">
        <v>32737</v>
      </c>
      <c r="G10230" s="118"/>
      <c r="H10230" s="118" t="s">
        <v>10534</v>
      </c>
      <c r="I10230" s="118" t="s">
        <v>17371</v>
      </c>
      <c r="J10230" s="118" t="s">
        <v>8546</v>
      </c>
    </row>
    <row r="10231" spans="1:10" ht="12.75">
      <c r="A10231" s="118" t="s">
        <v>1666</v>
      </c>
      <c r="B10231" s="118" t="s">
        <v>32738</v>
      </c>
      <c r="C10231" s="118" t="b">
        <v>0</v>
      </c>
      <c r="D10231" s="118" t="e">
        <f t="shared" ca="1" si="1"/>
        <v>#NAME?</v>
      </c>
      <c r="E10231" s="118" t="s">
        <v>32739</v>
      </c>
      <c r="F10231" s="118" t="s">
        <v>32740</v>
      </c>
      <c r="G10231" s="118"/>
      <c r="H10231" s="118" t="s">
        <v>32741</v>
      </c>
      <c r="I10231" s="118" t="s">
        <v>32742</v>
      </c>
      <c r="J10231" s="118"/>
    </row>
    <row r="10232" spans="1:10" ht="12.75">
      <c r="A10232" s="118" t="s">
        <v>11728</v>
      </c>
      <c r="B10232" s="118" t="s">
        <v>32743</v>
      </c>
      <c r="C10232" s="118" t="b">
        <v>0</v>
      </c>
      <c r="D10232" s="118" t="e">
        <f t="shared" ca="1" si="1"/>
        <v>#NAME?</v>
      </c>
      <c r="E10232" s="118" t="s">
        <v>32739</v>
      </c>
      <c r="F10232" s="118" t="s">
        <v>32744</v>
      </c>
      <c r="G10232" s="118"/>
      <c r="H10232" s="118" t="s">
        <v>32745</v>
      </c>
      <c r="I10232" s="118" t="s">
        <v>32742</v>
      </c>
      <c r="J10232" s="118"/>
    </row>
    <row r="10233" spans="1:10" ht="12.75">
      <c r="A10233" s="118" t="s">
        <v>10086</v>
      </c>
      <c r="B10233" s="118" t="s">
        <v>32746</v>
      </c>
      <c r="C10233" s="118" t="b">
        <v>0</v>
      </c>
      <c r="D10233" s="118" t="e">
        <f t="shared" ca="1" si="1"/>
        <v>#NAME?</v>
      </c>
      <c r="E10233" s="118" t="s">
        <v>32739</v>
      </c>
      <c r="F10233" s="118" t="s">
        <v>32747</v>
      </c>
      <c r="G10233" s="118"/>
      <c r="H10233" s="118" t="s">
        <v>32748</v>
      </c>
      <c r="I10233" s="118" t="s">
        <v>32742</v>
      </c>
      <c r="J10233" s="118"/>
    </row>
    <row r="10234" spans="1:10" ht="12.75">
      <c r="A10234" s="118" t="s">
        <v>11587</v>
      </c>
      <c r="B10234" s="118" t="s">
        <v>32749</v>
      </c>
      <c r="C10234" s="118" t="b">
        <v>0</v>
      </c>
      <c r="D10234" s="118" t="e">
        <f t="shared" ca="1" si="1"/>
        <v>#NAME?</v>
      </c>
      <c r="E10234" s="118" t="s">
        <v>32750</v>
      </c>
      <c r="F10234" s="118" t="s">
        <v>32751</v>
      </c>
      <c r="G10234" s="118"/>
      <c r="H10234" s="118" t="s">
        <v>4872</v>
      </c>
      <c r="I10234" s="118" t="s">
        <v>7777</v>
      </c>
      <c r="J10234" s="118" t="s">
        <v>7636</v>
      </c>
    </row>
    <row r="10235" spans="1:10" ht="12.75">
      <c r="A10235" s="118" t="s">
        <v>1872</v>
      </c>
      <c r="B10235" s="118" t="s">
        <v>21976</v>
      </c>
      <c r="C10235" s="118" t="b">
        <v>0</v>
      </c>
      <c r="D10235" s="118" t="e">
        <f t="shared" ca="1" si="1"/>
        <v>#NAME?</v>
      </c>
      <c r="E10235" s="118" t="s">
        <v>32750</v>
      </c>
      <c r="F10235" s="118" t="s">
        <v>32752</v>
      </c>
      <c r="G10235" s="118"/>
      <c r="H10235" s="118" t="s">
        <v>54</v>
      </c>
      <c r="I10235" s="118" t="s">
        <v>7777</v>
      </c>
      <c r="J10235" s="118" t="s">
        <v>7636</v>
      </c>
    </row>
    <row r="10236" spans="1:10" ht="12.75">
      <c r="A10236" s="118" t="s">
        <v>2523</v>
      </c>
      <c r="B10236" s="118" t="s">
        <v>963</v>
      </c>
      <c r="C10236" s="118" t="b">
        <v>0</v>
      </c>
      <c r="D10236" s="118" t="e">
        <f t="shared" ca="1" si="1"/>
        <v>#NAME?</v>
      </c>
      <c r="E10236" s="118" t="s">
        <v>32750</v>
      </c>
      <c r="F10236" s="118" t="s">
        <v>32753</v>
      </c>
      <c r="G10236" s="118"/>
      <c r="H10236" s="118" t="s">
        <v>54</v>
      </c>
      <c r="I10236" s="118" t="s">
        <v>7777</v>
      </c>
      <c r="J10236" s="118" t="s">
        <v>7636</v>
      </c>
    </row>
    <row r="10237" spans="1:10" ht="12.75">
      <c r="A10237" s="118" t="s">
        <v>1544</v>
      </c>
      <c r="B10237" s="118" t="s">
        <v>32754</v>
      </c>
      <c r="C10237" s="118" t="b">
        <v>0</v>
      </c>
      <c r="D10237" s="118" t="e">
        <f t="shared" ca="1" si="1"/>
        <v>#NAME?</v>
      </c>
      <c r="E10237" s="118" t="s">
        <v>32755</v>
      </c>
      <c r="F10237" s="118" t="s">
        <v>32756</v>
      </c>
      <c r="G10237" s="118"/>
      <c r="H10237" s="118" t="s">
        <v>5852</v>
      </c>
      <c r="I10237" s="118" t="s">
        <v>7777</v>
      </c>
      <c r="J10237" s="118" t="s">
        <v>7636</v>
      </c>
    </row>
    <row r="10238" spans="1:10" ht="12.75">
      <c r="A10238" s="118" t="s">
        <v>32757</v>
      </c>
      <c r="B10238" s="118" t="s">
        <v>8173</v>
      </c>
      <c r="C10238" s="118" t="b">
        <v>0</v>
      </c>
      <c r="D10238" s="118" t="e">
        <f t="shared" ca="1" si="1"/>
        <v>#NAME?</v>
      </c>
      <c r="E10238" s="118" t="s">
        <v>32758</v>
      </c>
      <c r="F10238" s="118" t="s">
        <v>32759</v>
      </c>
      <c r="G10238" s="118"/>
      <c r="H10238" s="118" t="s">
        <v>5607</v>
      </c>
      <c r="I10238" s="118" t="s">
        <v>25030</v>
      </c>
      <c r="J10238" s="118" t="s">
        <v>7756</v>
      </c>
    </row>
    <row r="10239" spans="1:10" ht="12.75">
      <c r="A10239" s="118" t="s">
        <v>902</v>
      </c>
      <c r="B10239" s="118" t="s">
        <v>32760</v>
      </c>
      <c r="C10239" s="118" t="b">
        <v>0</v>
      </c>
      <c r="D10239" s="118" t="e">
        <f t="shared" ca="1" si="1"/>
        <v>#NAME?</v>
      </c>
      <c r="E10239" s="118" t="s">
        <v>32758</v>
      </c>
      <c r="F10239" s="118" t="s">
        <v>32761</v>
      </c>
      <c r="G10239" s="118"/>
      <c r="H10239" s="118" t="s">
        <v>18917</v>
      </c>
      <c r="I10239" s="118" t="s">
        <v>25030</v>
      </c>
      <c r="J10239" s="118" t="s">
        <v>7756</v>
      </c>
    </row>
    <row r="10240" spans="1:10" ht="12.75">
      <c r="A10240" s="118" t="s">
        <v>1704</v>
      </c>
      <c r="B10240" s="118" t="s">
        <v>32762</v>
      </c>
      <c r="C10240" s="118" t="b">
        <v>0</v>
      </c>
      <c r="D10240" s="118" t="e">
        <f t="shared" ca="1" si="1"/>
        <v>#NAME?</v>
      </c>
      <c r="E10240" s="118" t="s">
        <v>32758</v>
      </c>
      <c r="F10240" s="118" t="s">
        <v>32763</v>
      </c>
      <c r="G10240" s="118"/>
      <c r="H10240" s="118" t="s">
        <v>18917</v>
      </c>
      <c r="I10240" s="118" t="s">
        <v>25030</v>
      </c>
      <c r="J10240" s="118" t="s">
        <v>7756</v>
      </c>
    </row>
    <row r="10241" spans="1:10" ht="12.75">
      <c r="A10241" s="118" t="s">
        <v>1704</v>
      </c>
      <c r="B10241" s="118" t="s">
        <v>32764</v>
      </c>
      <c r="C10241" s="118" t="b">
        <v>0</v>
      </c>
      <c r="D10241" s="118" t="e">
        <f t="shared" ca="1" si="1"/>
        <v>#NAME?</v>
      </c>
      <c r="E10241" s="118" t="s">
        <v>32758</v>
      </c>
      <c r="F10241" s="118" t="s">
        <v>32765</v>
      </c>
      <c r="G10241" s="118"/>
      <c r="H10241" s="118" t="s">
        <v>9483</v>
      </c>
      <c r="I10241" s="118" t="s">
        <v>25030</v>
      </c>
      <c r="J10241" s="118" t="s">
        <v>7756</v>
      </c>
    </row>
    <row r="10242" spans="1:10" ht="12.75">
      <c r="A10242" s="118" t="s">
        <v>8889</v>
      </c>
      <c r="B10242" s="118" t="s">
        <v>32766</v>
      </c>
      <c r="C10242" s="118" t="b">
        <v>0</v>
      </c>
      <c r="D10242" s="118" t="e">
        <f t="shared" ca="1" si="1"/>
        <v>#NAME?</v>
      </c>
      <c r="E10242" s="118" t="s">
        <v>32758</v>
      </c>
      <c r="F10242" s="118" t="s">
        <v>32767</v>
      </c>
      <c r="G10242" s="118"/>
      <c r="H10242" s="118" t="s">
        <v>32768</v>
      </c>
      <c r="I10242" s="118" t="s">
        <v>25030</v>
      </c>
      <c r="J10242" s="118" t="s">
        <v>7756</v>
      </c>
    </row>
    <row r="10243" spans="1:10" ht="12.75">
      <c r="A10243" s="118" t="s">
        <v>1666</v>
      </c>
      <c r="B10243" s="118" t="s">
        <v>24267</v>
      </c>
      <c r="C10243" s="118" t="b">
        <v>0</v>
      </c>
      <c r="D10243" s="118" t="e">
        <f t="shared" ca="1" si="1"/>
        <v>#NAME?</v>
      </c>
      <c r="E10243" s="118" t="s">
        <v>32758</v>
      </c>
      <c r="F10243" s="118" t="s">
        <v>32769</v>
      </c>
      <c r="G10243" s="118"/>
      <c r="H10243" s="118" t="s">
        <v>8671</v>
      </c>
      <c r="I10243" s="118" t="s">
        <v>25030</v>
      </c>
      <c r="J10243" s="118" t="s">
        <v>7756</v>
      </c>
    </row>
    <row r="10244" spans="1:10" ht="12.75">
      <c r="A10244" s="118" t="s">
        <v>2671</v>
      </c>
      <c r="B10244" s="118" t="s">
        <v>32770</v>
      </c>
      <c r="C10244" s="118" t="b">
        <v>0</v>
      </c>
      <c r="D10244" s="118" t="e">
        <f t="shared" ca="1" si="1"/>
        <v>#NAME?</v>
      </c>
      <c r="E10244" s="118" t="s">
        <v>32758</v>
      </c>
      <c r="F10244" s="118" t="s">
        <v>32771</v>
      </c>
      <c r="G10244" s="118"/>
      <c r="H10244" s="118" t="s">
        <v>5607</v>
      </c>
      <c r="I10244" s="118" t="s">
        <v>25030</v>
      </c>
      <c r="J10244" s="118" t="s">
        <v>7756</v>
      </c>
    </row>
    <row r="10245" spans="1:10" ht="12.75">
      <c r="A10245" s="118" t="s">
        <v>1591</v>
      </c>
      <c r="B10245" s="118" t="s">
        <v>17284</v>
      </c>
      <c r="C10245" s="118" t="b">
        <v>0</v>
      </c>
      <c r="D10245" s="118" t="e">
        <f t="shared" ca="1" si="1"/>
        <v>#NAME?</v>
      </c>
      <c r="E10245" s="118" t="s">
        <v>32758</v>
      </c>
      <c r="F10245" s="118" t="s">
        <v>32772</v>
      </c>
      <c r="G10245" s="118"/>
      <c r="H10245" s="118" t="s">
        <v>18917</v>
      </c>
      <c r="I10245" s="118" t="s">
        <v>25030</v>
      </c>
      <c r="J10245" s="118" t="s">
        <v>7756</v>
      </c>
    </row>
    <row r="10246" spans="1:10" ht="12.75">
      <c r="A10246" s="118" t="s">
        <v>882</v>
      </c>
      <c r="B10246" s="118" t="s">
        <v>32773</v>
      </c>
      <c r="C10246" s="118" t="b">
        <v>0</v>
      </c>
      <c r="D10246" s="118" t="e">
        <f t="shared" ca="1" si="1"/>
        <v>#NAME?</v>
      </c>
      <c r="E10246" s="118" t="s">
        <v>32758</v>
      </c>
      <c r="F10246" s="118" t="s">
        <v>32774</v>
      </c>
      <c r="G10246" s="118"/>
      <c r="H10246" s="118" t="s">
        <v>5607</v>
      </c>
      <c r="I10246" s="118" t="s">
        <v>25030</v>
      </c>
      <c r="J10246" s="118" t="s">
        <v>7756</v>
      </c>
    </row>
    <row r="10247" spans="1:10" ht="12.75">
      <c r="A10247" s="118" t="s">
        <v>882</v>
      </c>
      <c r="B10247" s="118" t="s">
        <v>12841</v>
      </c>
      <c r="C10247" s="118" t="b">
        <v>0</v>
      </c>
      <c r="D10247" s="118" t="e">
        <f t="shared" ca="1" si="1"/>
        <v>#NAME?</v>
      </c>
      <c r="E10247" s="118" t="s">
        <v>32758</v>
      </c>
      <c r="F10247" s="118" t="s">
        <v>32775</v>
      </c>
      <c r="G10247" s="118"/>
      <c r="H10247" s="118" t="s">
        <v>4831</v>
      </c>
      <c r="I10247" s="118" t="s">
        <v>25030</v>
      </c>
      <c r="J10247" s="118" t="s">
        <v>7756</v>
      </c>
    </row>
    <row r="10248" spans="1:10" ht="12.75">
      <c r="A10248" s="118" t="s">
        <v>32776</v>
      </c>
      <c r="B10248" s="118" t="s">
        <v>1247</v>
      </c>
      <c r="C10248" s="118" t="b">
        <v>0</v>
      </c>
      <c r="D10248" s="118" t="e">
        <f t="shared" ca="1" si="1"/>
        <v>#NAME?</v>
      </c>
      <c r="E10248" s="118" t="s">
        <v>32758</v>
      </c>
      <c r="F10248" s="118" t="s">
        <v>32777</v>
      </c>
      <c r="G10248" s="118"/>
      <c r="H10248" s="118" t="s">
        <v>4276</v>
      </c>
      <c r="I10248" s="118" t="s">
        <v>25030</v>
      </c>
      <c r="J10248" s="118" t="s">
        <v>7756</v>
      </c>
    </row>
    <row r="10249" spans="1:10" ht="12.75">
      <c r="A10249" s="118" t="s">
        <v>13782</v>
      </c>
      <c r="B10249" s="118" t="s">
        <v>32778</v>
      </c>
      <c r="C10249" s="118" t="b">
        <v>0</v>
      </c>
      <c r="D10249" s="118" t="e">
        <f t="shared" ca="1" si="1"/>
        <v>#NAME?</v>
      </c>
      <c r="E10249" s="118" t="s">
        <v>32758</v>
      </c>
      <c r="F10249" s="118" t="s">
        <v>32779</v>
      </c>
      <c r="G10249" s="118"/>
      <c r="H10249" s="118" t="s">
        <v>15589</v>
      </c>
      <c r="I10249" s="118" t="s">
        <v>25030</v>
      </c>
      <c r="J10249" s="118" t="s">
        <v>7756</v>
      </c>
    </row>
    <row r="10250" spans="1:10" ht="12.75">
      <c r="A10250" s="118" t="s">
        <v>21155</v>
      </c>
      <c r="B10250" s="118" t="s">
        <v>32780</v>
      </c>
      <c r="C10250" s="118" t="b">
        <v>0</v>
      </c>
      <c r="D10250" s="118" t="e">
        <f t="shared" ca="1" si="1"/>
        <v>#NAME?</v>
      </c>
      <c r="E10250" s="118" t="s">
        <v>32758</v>
      </c>
      <c r="F10250" s="118" t="s">
        <v>32781</v>
      </c>
      <c r="G10250" s="118"/>
      <c r="H10250" s="118" t="s">
        <v>32782</v>
      </c>
      <c r="I10250" s="118" t="s">
        <v>25030</v>
      </c>
      <c r="J10250" s="118" t="s">
        <v>7756</v>
      </c>
    </row>
    <row r="10251" spans="1:10" ht="12.75">
      <c r="A10251" s="118" t="s">
        <v>8431</v>
      </c>
      <c r="B10251" s="118" t="s">
        <v>32783</v>
      </c>
      <c r="C10251" s="118" t="b">
        <v>0</v>
      </c>
      <c r="D10251" s="118" t="e">
        <f t="shared" ca="1" si="1"/>
        <v>#NAME?</v>
      </c>
      <c r="E10251" s="118" t="s">
        <v>32784</v>
      </c>
      <c r="F10251" s="118" t="s">
        <v>32785</v>
      </c>
      <c r="G10251" s="118"/>
      <c r="H10251" s="118" t="s">
        <v>54</v>
      </c>
      <c r="I10251" s="118" t="s">
        <v>21042</v>
      </c>
      <c r="J10251" s="118" t="s">
        <v>8658</v>
      </c>
    </row>
    <row r="10252" spans="1:10" ht="12.75">
      <c r="A10252" s="118" t="s">
        <v>32786</v>
      </c>
      <c r="B10252" s="118" t="s">
        <v>32787</v>
      </c>
      <c r="C10252" s="118" t="b">
        <v>0</v>
      </c>
      <c r="D10252" s="118" t="e">
        <f t="shared" ca="1" si="1"/>
        <v>#NAME?</v>
      </c>
      <c r="E10252" s="118" t="s">
        <v>32788</v>
      </c>
      <c r="F10252" s="118" t="s">
        <v>32789</v>
      </c>
      <c r="G10252" s="118"/>
      <c r="H10252" s="118" t="s">
        <v>32790</v>
      </c>
      <c r="I10252" s="118" t="s">
        <v>11072</v>
      </c>
      <c r="J10252" s="118"/>
    </row>
    <row r="10253" spans="1:10" ht="12.75">
      <c r="A10253" s="118" t="s">
        <v>27061</v>
      </c>
      <c r="B10253" s="118" t="s">
        <v>32791</v>
      </c>
      <c r="C10253" s="118" t="b">
        <v>0</v>
      </c>
      <c r="D10253" s="118" t="e">
        <f t="shared" ca="1" si="1"/>
        <v>#NAME?</v>
      </c>
      <c r="E10253" s="118" t="s">
        <v>32792</v>
      </c>
      <c r="F10253" s="118" t="s">
        <v>32793</v>
      </c>
      <c r="G10253" s="118"/>
      <c r="H10253" s="118" t="s">
        <v>4276</v>
      </c>
      <c r="I10253" s="118" t="s">
        <v>7820</v>
      </c>
      <c r="J10253" s="118" t="s">
        <v>7820</v>
      </c>
    </row>
    <row r="10254" spans="1:10" ht="12.75">
      <c r="A10254" s="118" t="s">
        <v>8744</v>
      </c>
      <c r="B10254" s="118" t="s">
        <v>32794</v>
      </c>
      <c r="C10254" s="118" t="b">
        <v>0</v>
      </c>
      <c r="D10254" s="118" t="e">
        <f t="shared" ca="1" si="1"/>
        <v>#NAME?</v>
      </c>
      <c r="E10254" s="118" t="s">
        <v>32792</v>
      </c>
      <c r="F10254" s="118" t="s">
        <v>32795</v>
      </c>
      <c r="G10254" s="118"/>
      <c r="H10254" s="118" t="s">
        <v>4276</v>
      </c>
      <c r="I10254" s="118" t="s">
        <v>7820</v>
      </c>
      <c r="J10254" s="118" t="s">
        <v>7820</v>
      </c>
    </row>
    <row r="10255" spans="1:10" ht="12.75">
      <c r="A10255" s="118" t="s">
        <v>1704</v>
      </c>
      <c r="B10255" s="118" t="s">
        <v>20302</v>
      </c>
      <c r="C10255" s="118" t="b">
        <v>0</v>
      </c>
      <c r="D10255" s="118" t="e">
        <f t="shared" ca="1" si="1"/>
        <v>#NAME?</v>
      </c>
      <c r="E10255" s="118" t="s">
        <v>32792</v>
      </c>
      <c r="F10255" s="118" t="s">
        <v>32796</v>
      </c>
      <c r="G10255" s="118"/>
      <c r="H10255" s="118" t="s">
        <v>14123</v>
      </c>
      <c r="I10255" s="118" t="s">
        <v>7820</v>
      </c>
      <c r="J10255" s="118" t="s">
        <v>7820</v>
      </c>
    </row>
    <row r="10256" spans="1:10" ht="12.75">
      <c r="A10256" s="118" t="s">
        <v>8422</v>
      </c>
      <c r="B10256" s="118" t="s">
        <v>7831</v>
      </c>
      <c r="C10256" s="118" t="b">
        <v>0</v>
      </c>
      <c r="D10256" s="118" t="e">
        <f t="shared" ca="1" si="1"/>
        <v>#NAME?</v>
      </c>
      <c r="E10256" s="118" t="s">
        <v>32792</v>
      </c>
      <c r="F10256" s="118" t="s">
        <v>32797</v>
      </c>
      <c r="G10256" s="118"/>
      <c r="H10256" s="118" t="s">
        <v>4276</v>
      </c>
      <c r="I10256" s="118" t="s">
        <v>7820</v>
      </c>
      <c r="J10256" s="118" t="s">
        <v>7820</v>
      </c>
    </row>
    <row r="10257" spans="1:10" ht="12.75">
      <c r="A10257" s="118" t="s">
        <v>1666</v>
      </c>
      <c r="B10257" s="118" t="s">
        <v>32798</v>
      </c>
      <c r="C10257" s="118" t="b">
        <v>0</v>
      </c>
      <c r="D10257" s="118" t="e">
        <f t="shared" ca="1" si="1"/>
        <v>#NAME?</v>
      </c>
      <c r="E10257" s="118" t="s">
        <v>32792</v>
      </c>
      <c r="F10257" s="118" t="s">
        <v>32799</v>
      </c>
      <c r="G10257" s="118"/>
      <c r="H10257" s="118" t="s">
        <v>4276</v>
      </c>
      <c r="I10257" s="118" t="s">
        <v>7820</v>
      </c>
      <c r="J10257" s="118" t="s">
        <v>7820</v>
      </c>
    </row>
    <row r="10258" spans="1:10" ht="12.75">
      <c r="A10258" s="118" t="s">
        <v>1666</v>
      </c>
      <c r="B10258" s="118" t="s">
        <v>32800</v>
      </c>
      <c r="C10258" s="118" t="b">
        <v>0</v>
      </c>
      <c r="D10258" s="118" t="e">
        <f t="shared" ca="1" si="1"/>
        <v>#NAME?</v>
      </c>
      <c r="E10258" s="118" t="s">
        <v>32792</v>
      </c>
      <c r="F10258" s="118" t="s">
        <v>32801</v>
      </c>
      <c r="G10258" s="118"/>
      <c r="H10258" s="118" t="s">
        <v>4276</v>
      </c>
      <c r="I10258" s="118" t="s">
        <v>7820</v>
      </c>
      <c r="J10258" s="118" t="s">
        <v>7820</v>
      </c>
    </row>
    <row r="10259" spans="1:10" ht="12.75">
      <c r="A10259" s="118" t="s">
        <v>830</v>
      </c>
      <c r="B10259" s="118" t="s">
        <v>8017</v>
      </c>
      <c r="C10259" s="118" t="b">
        <v>0</v>
      </c>
      <c r="D10259" s="118" t="e">
        <f t="shared" ca="1" si="1"/>
        <v>#NAME?</v>
      </c>
      <c r="E10259" s="118" t="s">
        <v>32792</v>
      </c>
      <c r="F10259" s="118" t="s">
        <v>32802</v>
      </c>
      <c r="G10259" s="118"/>
      <c r="H10259" s="118" t="s">
        <v>4276</v>
      </c>
      <c r="I10259" s="118" t="s">
        <v>7820</v>
      </c>
      <c r="J10259" s="118" t="s">
        <v>7820</v>
      </c>
    </row>
    <row r="10260" spans="1:10" ht="12.75">
      <c r="A10260" s="118" t="s">
        <v>1591</v>
      </c>
      <c r="B10260" s="118" t="s">
        <v>9679</v>
      </c>
      <c r="C10260" s="118" t="b">
        <v>0</v>
      </c>
      <c r="D10260" s="118" t="e">
        <f t="shared" ca="1" si="1"/>
        <v>#NAME?</v>
      </c>
      <c r="E10260" s="118" t="s">
        <v>32792</v>
      </c>
      <c r="F10260" s="118" t="s">
        <v>32803</v>
      </c>
      <c r="G10260" s="118"/>
      <c r="H10260" s="118" t="s">
        <v>7754</v>
      </c>
      <c r="I10260" s="118" t="s">
        <v>7820</v>
      </c>
      <c r="J10260" s="118" t="s">
        <v>7820</v>
      </c>
    </row>
    <row r="10261" spans="1:10" ht="12.75">
      <c r="A10261" s="118" t="s">
        <v>1591</v>
      </c>
      <c r="B10261" s="118" t="s">
        <v>32804</v>
      </c>
      <c r="C10261" s="118" t="b">
        <v>0</v>
      </c>
      <c r="D10261" s="118" t="e">
        <f t="shared" ca="1" si="1"/>
        <v>#NAME?</v>
      </c>
      <c r="E10261" s="118" t="s">
        <v>32792</v>
      </c>
      <c r="F10261" s="118" t="s">
        <v>32805</v>
      </c>
      <c r="G10261" s="118"/>
      <c r="H10261" s="118" t="s">
        <v>4276</v>
      </c>
      <c r="I10261" s="118" t="s">
        <v>7820</v>
      </c>
      <c r="J10261" s="118" t="s">
        <v>7820</v>
      </c>
    </row>
    <row r="10262" spans="1:10" ht="12.75">
      <c r="A10262" s="118" t="s">
        <v>1591</v>
      </c>
      <c r="B10262" s="118" t="s">
        <v>32806</v>
      </c>
      <c r="C10262" s="118" t="b">
        <v>0</v>
      </c>
      <c r="D10262" s="118" t="e">
        <f t="shared" ca="1" si="1"/>
        <v>#NAME?</v>
      </c>
      <c r="E10262" s="118" t="s">
        <v>32792</v>
      </c>
      <c r="F10262" s="118" t="s">
        <v>32807</v>
      </c>
      <c r="G10262" s="118"/>
      <c r="H10262" s="118" t="s">
        <v>4276</v>
      </c>
      <c r="I10262" s="118" t="s">
        <v>7820</v>
      </c>
      <c r="J10262" s="118" t="s">
        <v>7820</v>
      </c>
    </row>
    <row r="10263" spans="1:10" ht="12.75">
      <c r="A10263" s="118" t="s">
        <v>32808</v>
      </c>
      <c r="B10263" s="118" t="s">
        <v>32809</v>
      </c>
      <c r="C10263" s="118" t="b">
        <v>0</v>
      </c>
      <c r="D10263" s="118" t="e">
        <f t="shared" ca="1" si="1"/>
        <v>#NAME?</v>
      </c>
      <c r="E10263" s="118" t="s">
        <v>32792</v>
      </c>
      <c r="F10263" s="118" t="s">
        <v>32810</v>
      </c>
      <c r="G10263" s="118"/>
      <c r="H10263" s="118" t="s">
        <v>15124</v>
      </c>
      <c r="I10263" s="118" t="s">
        <v>7820</v>
      </c>
      <c r="J10263" s="118" t="s">
        <v>7820</v>
      </c>
    </row>
    <row r="10264" spans="1:10" ht="12.75">
      <c r="A10264" s="118" t="s">
        <v>2013</v>
      </c>
      <c r="B10264" s="118" t="s">
        <v>32811</v>
      </c>
      <c r="C10264" s="118" t="b">
        <v>0</v>
      </c>
      <c r="D10264" s="118" t="e">
        <f t="shared" ca="1" si="1"/>
        <v>#NAME?</v>
      </c>
      <c r="E10264" s="118" t="s">
        <v>32792</v>
      </c>
      <c r="F10264" s="118" t="s">
        <v>32812</v>
      </c>
      <c r="G10264" s="118"/>
      <c r="H10264" s="118" t="s">
        <v>4276</v>
      </c>
      <c r="I10264" s="118" t="s">
        <v>7820</v>
      </c>
      <c r="J10264" s="118" t="s">
        <v>7820</v>
      </c>
    </row>
    <row r="10265" spans="1:10" ht="12.75">
      <c r="A10265" s="118" t="s">
        <v>1069</v>
      </c>
      <c r="B10265" s="118" t="s">
        <v>8553</v>
      </c>
      <c r="C10265" s="118" t="b">
        <v>0</v>
      </c>
      <c r="D10265" s="118" t="e">
        <f t="shared" ca="1" si="1"/>
        <v>#NAME?</v>
      </c>
      <c r="E10265" s="118" t="s">
        <v>32792</v>
      </c>
      <c r="F10265" s="118" t="s">
        <v>32813</v>
      </c>
      <c r="G10265" s="118"/>
      <c r="H10265" s="118" t="s">
        <v>4276</v>
      </c>
      <c r="I10265" s="118" t="s">
        <v>7820</v>
      </c>
      <c r="J10265" s="118" t="s">
        <v>7820</v>
      </c>
    </row>
    <row r="10266" spans="1:10" ht="12.75">
      <c r="A10266" s="118" t="s">
        <v>1069</v>
      </c>
      <c r="B10266" s="118" t="s">
        <v>32814</v>
      </c>
      <c r="C10266" s="118" t="b">
        <v>0</v>
      </c>
      <c r="D10266" s="118" t="e">
        <f t="shared" ca="1" si="1"/>
        <v>#NAME?</v>
      </c>
      <c r="E10266" s="118" t="s">
        <v>32792</v>
      </c>
      <c r="F10266" s="118" t="s">
        <v>32815</v>
      </c>
      <c r="G10266" s="118"/>
      <c r="H10266" s="118" t="s">
        <v>4276</v>
      </c>
      <c r="I10266" s="118" t="s">
        <v>7820</v>
      </c>
      <c r="J10266" s="118" t="s">
        <v>7820</v>
      </c>
    </row>
    <row r="10267" spans="1:10" ht="12.75">
      <c r="A10267" s="118" t="s">
        <v>2135</v>
      </c>
      <c r="B10267" s="118" t="s">
        <v>19534</v>
      </c>
      <c r="C10267" s="118" t="b">
        <v>0</v>
      </c>
      <c r="D10267" s="118" t="e">
        <f t="shared" ca="1" si="1"/>
        <v>#NAME?</v>
      </c>
      <c r="E10267" s="118" t="s">
        <v>32792</v>
      </c>
      <c r="F10267" s="118" t="s">
        <v>32816</v>
      </c>
      <c r="G10267" s="118"/>
      <c r="H10267" s="118" t="s">
        <v>4276</v>
      </c>
      <c r="I10267" s="118" t="s">
        <v>7820</v>
      </c>
      <c r="J10267" s="118" t="s">
        <v>7820</v>
      </c>
    </row>
    <row r="10268" spans="1:10" ht="12.75">
      <c r="A10268" s="118" t="s">
        <v>2630</v>
      </c>
      <c r="B10268" s="118" t="s">
        <v>17282</v>
      </c>
      <c r="C10268" s="118" t="b">
        <v>0</v>
      </c>
      <c r="D10268" s="118" t="e">
        <f t="shared" ca="1" si="1"/>
        <v>#NAME?</v>
      </c>
      <c r="E10268" s="118" t="s">
        <v>32792</v>
      </c>
      <c r="F10268" s="118" t="s">
        <v>32817</v>
      </c>
      <c r="G10268" s="118"/>
      <c r="H10268" s="118" t="s">
        <v>32818</v>
      </c>
      <c r="I10268" s="118" t="s">
        <v>7820</v>
      </c>
      <c r="J10268" s="118" t="s">
        <v>7820</v>
      </c>
    </row>
    <row r="10269" spans="1:10" ht="12.75">
      <c r="A10269" s="118" t="s">
        <v>1302</v>
      </c>
      <c r="B10269" s="118" t="s">
        <v>32819</v>
      </c>
      <c r="C10269" s="118" t="b">
        <v>0</v>
      </c>
      <c r="D10269" s="118" t="e">
        <f t="shared" ca="1" si="1"/>
        <v>#NAME?</v>
      </c>
      <c r="E10269" s="118" t="s">
        <v>32820</v>
      </c>
      <c r="F10269" s="118" t="s">
        <v>32821</v>
      </c>
      <c r="G10269" s="118"/>
      <c r="H10269" s="118" t="s">
        <v>4831</v>
      </c>
      <c r="I10269" s="118" t="s">
        <v>7777</v>
      </c>
      <c r="J10269" s="118" t="s">
        <v>7636</v>
      </c>
    </row>
    <row r="10270" spans="1:10" ht="12.75">
      <c r="A10270" s="118" t="s">
        <v>1123</v>
      </c>
      <c r="B10270" s="118" t="s">
        <v>32822</v>
      </c>
      <c r="C10270" s="118" t="b">
        <v>0</v>
      </c>
      <c r="D10270" s="118" t="e">
        <f t="shared" ca="1" si="1"/>
        <v>#NAME?</v>
      </c>
      <c r="E10270" s="118" t="s">
        <v>32820</v>
      </c>
      <c r="F10270" s="118" t="s">
        <v>32823</v>
      </c>
      <c r="G10270" s="118"/>
      <c r="H10270" s="118" t="s">
        <v>4831</v>
      </c>
      <c r="I10270" s="118" t="s">
        <v>7777</v>
      </c>
      <c r="J10270" s="118" t="s">
        <v>7636</v>
      </c>
    </row>
    <row r="10271" spans="1:10" ht="12.75">
      <c r="A10271" s="118" t="s">
        <v>947</v>
      </c>
      <c r="B10271" s="118" t="s">
        <v>23780</v>
      </c>
      <c r="C10271" s="118" t="b">
        <v>0</v>
      </c>
      <c r="D10271" s="118" t="e">
        <f t="shared" ca="1" si="1"/>
        <v>#NAME?</v>
      </c>
      <c r="E10271" s="118" t="s">
        <v>32820</v>
      </c>
      <c r="F10271" s="118" t="s">
        <v>32824</v>
      </c>
      <c r="G10271" s="118"/>
      <c r="H10271" s="118" t="s">
        <v>4485</v>
      </c>
      <c r="I10271" s="118" t="s">
        <v>7777</v>
      </c>
      <c r="J10271" s="118" t="s">
        <v>7636</v>
      </c>
    </row>
    <row r="10272" spans="1:10" ht="12.75">
      <c r="A10272" s="118" t="s">
        <v>9474</v>
      </c>
      <c r="B10272" s="118" t="s">
        <v>32825</v>
      </c>
      <c r="C10272" s="118" t="b">
        <v>0</v>
      </c>
      <c r="D10272" s="118" t="e">
        <f t="shared" ca="1" si="1"/>
        <v>#NAME?</v>
      </c>
      <c r="E10272" s="118" t="s">
        <v>32820</v>
      </c>
      <c r="F10272" s="118" t="s">
        <v>32826</v>
      </c>
      <c r="G10272" s="118"/>
      <c r="H10272" s="118" t="s">
        <v>16898</v>
      </c>
      <c r="I10272" s="118" t="s">
        <v>7777</v>
      </c>
      <c r="J10272" s="118" t="s">
        <v>7636</v>
      </c>
    </row>
    <row r="10273" spans="1:10" ht="12.75">
      <c r="A10273" s="118" t="s">
        <v>9772</v>
      </c>
      <c r="B10273" s="118" t="s">
        <v>26230</v>
      </c>
      <c r="C10273" s="118" t="b">
        <v>0</v>
      </c>
      <c r="D10273" s="118" t="e">
        <f t="shared" ca="1" si="1"/>
        <v>#NAME?</v>
      </c>
      <c r="E10273" s="118" t="s">
        <v>32820</v>
      </c>
      <c r="F10273" s="118" t="s">
        <v>32827</v>
      </c>
      <c r="G10273" s="118"/>
      <c r="H10273" s="118" t="s">
        <v>16898</v>
      </c>
      <c r="I10273" s="118" t="s">
        <v>7777</v>
      </c>
      <c r="J10273" s="118" t="s">
        <v>7636</v>
      </c>
    </row>
    <row r="10274" spans="1:10" ht="12.75">
      <c r="A10274" s="118" t="s">
        <v>1666</v>
      </c>
      <c r="B10274" s="118" t="s">
        <v>32828</v>
      </c>
      <c r="C10274" s="118" t="b">
        <v>0</v>
      </c>
      <c r="D10274" s="118" t="e">
        <f t="shared" ca="1" si="1"/>
        <v>#NAME?</v>
      </c>
      <c r="E10274" s="118" t="s">
        <v>32829</v>
      </c>
      <c r="F10274" s="118" t="s">
        <v>32830</v>
      </c>
      <c r="G10274" s="118"/>
      <c r="H10274" s="118" t="s">
        <v>4276</v>
      </c>
      <c r="I10274" s="118" t="s">
        <v>9131</v>
      </c>
      <c r="J10274" s="118" t="s">
        <v>7622</v>
      </c>
    </row>
    <row r="10275" spans="1:10" ht="12.75">
      <c r="A10275" s="118" t="s">
        <v>11932</v>
      </c>
      <c r="B10275" s="118" t="s">
        <v>11933</v>
      </c>
      <c r="C10275" s="118" t="b">
        <v>0</v>
      </c>
      <c r="D10275" s="118" t="e">
        <f t="shared" ca="1" si="1"/>
        <v>#NAME?</v>
      </c>
      <c r="E10275" s="118" t="s">
        <v>32829</v>
      </c>
      <c r="F10275" s="118" t="s">
        <v>32831</v>
      </c>
      <c r="G10275" s="118"/>
      <c r="H10275" s="118" t="s">
        <v>7611</v>
      </c>
      <c r="I10275" s="118" t="s">
        <v>9131</v>
      </c>
      <c r="J10275" s="118" t="s">
        <v>7622</v>
      </c>
    </row>
    <row r="10276" spans="1:10" ht="12.75">
      <c r="A10276" s="118" t="s">
        <v>10288</v>
      </c>
      <c r="B10276" s="118" t="s">
        <v>24013</v>
      </c>
      <c r="C10276" s="118" t="b">
        <v>0</v>
      </c>
      <c r="D10276" s="118" t="e">
        <f t="shared" ca="1" si="1"/>
        <v>#NAME?</v>
      </c>
      <c r="E10276" s="118" t="s">
        <v>32829</v>
      </c>
      <c r="F10276" s="118" t="s">
        <v>32832</v>
      </c>
      <c r="G10276" s="118"/>
      <c r="H10276" s="118" t="s">
        <v>4276</v>
      </c>
      <c r="I10276" s="118" t="s">
        <v>9131</v>
      </c>
      <c r="J10276" s="118" t="s">
        <v>7622</v>
      </c>
    </row>
    <row r="10277" spans="1:10" ht="12.75">
      <c r="A10277" s="118" t="s">
        <v>32833</v>
      </c>
      <c r="B10277" s="118" t="s">
        <v>32834</v>
      </c>
      <c r="C10277" s="118" t="b">
        <v>0</v>
      </c>
      <c r="D10277" s="118" t="e">
        <f t="shared" ca="1" si="1"/>
        <v>#NAME?</v>
      </c>
      <c r="E10277" s="118" t="s">
        <v>32835</v>
      </c>
      <c r="F10277" s="118" t="s">
        <v>32836</v>
      </c>
      <c r="G10277" s="118"/>
      <c r="H10277" s="118" t="s">
        <v>4276</v>
      </c>
      <c r="I10277" s="118" t="s">
        <v>13101</v>
      </c>
      <c r="J10277" s="118"/>
    </row>
    <row r="10278" spans="1:10" ht="12.75">
      <c r="A10278" s="118" t="s">
        <v>9025</v>
      </c>
      <c r="B10278" s="118" t="s">
        <v>32837</v>
      </c>
      <c r="C10278" s="118" t="b">
        <v>0</v>
      </c>
      <c r="D10278" s="118" t="e">
        <f t="shared" ca="1" si="1"/>
        <v>#NAME?</v>
      </c>
      <c r="E10278" s="118" t="s">
        <v>32835</v>
      </c>
      <c r="F10278" s="118" t="s">
        <v>32838</v>
      </c>
      <c r="G10278" s="118"/>
      <c r="H10278" s="118" t="s">
        <v>4278</v>
      </c>
      <c r="I10278" s="118" t="s">
        <v>13101</v>
      </c>
      <c r="J10278" s="118"/>
    </row>
    <row r="10279" spans="1:10" ht="12.75">
      <c r="A10279" s="118" t="s">
        <v>10275</v>
      </c>
      <c r="B10279" s="118" t="s">
        <v>32839</v>
      </c>
      <c r="C10279" s="118" t="b">
        <v>0</v>
      </c>
      <c r="D10279" s="118" t="e">
        <f t="shared" ca="1" si="1"/>
        <v>#NAME?</v>
      </c>
      <c r="E10279" s="118" t="s">
        <v>32840</v>
      </c>
      <c r="F10279" s="118" t="s">
        <v>32841</v>
      </c>
      <c r="G10279" s="118"/>
      <c r="H10279" s="118" t="s">
        <v>4278</v>
      </c>
      <c r="I10279" s="118" t="s">
        <v>9846</v>
      </c>
      <c r="J10279" s="118" t="s">
        <v>7622</v>
      </c>
    </row>
    <row r="10280" spans="1:10" ht="12.75">
      <c r="A10280" s="118" t="s">
        <v>32842</v>
      </c>
      <c r="B10280" s="118" t="s">
        <v>32843</v>
      </c>
      <c r="C10280" s="118" t="b">
        <v>0</v>
      </c>
      <c r="D10280" s="118" t="e">
        <f t="shared" ca="1" si="1"/>
        <v>#NAME?</v>
      </c>
      <c r="E10280" s="118" t="s">
        <v>32844</v>
      </c>
      <c r="F10280" s="118" t="s">
        <v>32845</v>
      </c>
      <c r="G10280" s="118"/>
      <c r="H10280" s="118" t="s">
        <v>5961</v>
      </c>
      <c r="I10280" s="118" t="s">
        <v>32846</v>
      </c>
      <c r="J10280" s="118"/>
    </row>
    <row r="10281" spans="1:10" ht="12.75">
      <c r="A10281" s="118" t="s">
        <v>1666</v>
      </c>
      <c r="B10281" s="118" t="s">
        <v>32847</v>
      </c>
      <c r="C10281" s="118" t="b">
        <v>0</v>
      </c>
      <c r="D10281" s="118" t="e">
        <f t="shared" ca="1" si="1"/>
        <v>#NAME?</v>
      </c>
      <c r="E10281" s="118" t="s">
        <v>32844</v>
      </c>
      <c r="F10281" s="118" t="s">
        <v>32848</v>
      </c>
      <c r="G10281" s="118"/>
      <c r="H10281" s="118" t="s">
        <v>4908</v>
      </c>
      <c r="I10281" s="118" t="s">
        <v>32846</v>
      </c>
      <c r="J10281" s="118"/>
    </row>
    <row r="10282" spans="1:10" ht="12.75">
      <c r="A10282" s="118" t="s">
        <v>32849</v>
      </c>
      <c r="B10282" s="118" t="s">
        <v>32850</v>
      </c>
      <c r="C10282" s="118" t="b">
        <v>0</v>
      </c>
      <c r="D10282" s="118" t="e">
        <f t="shared" ca="1" si="1"/>
        <v>#NAME?</v>
      </c>
      <c r="E10282" s="118" t="s">
        <v>32844</v>
      </c>
      <c r="F10282" s="118" t="s">
        <v>32851</v>
      </c>
      <c r="G10282" s="118"/>
      <c r="H10282" s="118" t="s">
        <v>4908</v>
      </c>
      <c r="I10282" s="118" t="s">
        <v>32846</v>
      </c>
      <c r="J10282" s="118"/>
    </row>
    <row r="10283" spans="1:10" ht="12.75">
      <c r="A10283" s="118" t="s">
        <v>32852</v>
      </c>
      <c r="B10283" s="118" t="s">
        <v>32853</v>
      </c>
      <c r="C10283" s="118" t="b">
        <v>0</v>
      </c>
      <c r="D10283" s="118" t="e">
        <f t="shared" ca="1" si="1"/>
        <v>#NAME?</v>
      </c>
      <c r="E10283" s="118" t="s">
        <v>32844</v>
      </c>
      <c r="F10283" s="118" t="s">
        <v>32854</v>
      </c>
      <c r="G10283" s="118"/>
      <c r="H10283" s="118" t="s">
        <v>4278</v>
      </c>
      <c r="I10283" s="118" t="s">
        <v>32846</v>
      </c>
      <c r="J10283" s="118"/>
    </row>
    <row r="10284" spans="1:10" ht="12.75">
      <c r="A10284" s="118" t="s">
        <v>16367</v>
      </c>
      <c r="B10284" s="118" t="s">
        <v>32855</v>
      </c>
      <c r="C10284" s="118" t="b">
        <v>0</v>
      </c>
      <c r="D10284" s="118" t="e">
        <f t="shared" ca="1" si="1"/>
        <v>#NAME?</v>
      </c>
      <c r="E10284" s="118" t="s">
        <v>32844</v>
      </c>
      <c r="F10284" s="118" t="s">
        <v>32856</v>
      </c>
      <c r="G10284" s="118"/>
      <c r="H10284" s="118" t="s">
        <v>54</v>
      </c>
      <c r="I10284" s="118" t="s">
        <v>32846</v>
      </c>
      <c r="J10284" s="118"/>
    </row>
    <row r="10285" spans="1:10" ht="12.75">
      <c r="A10285" s="118" t="s">
        <v>32857</v>
      </c>
      <c r="B10285" s="118" t="s">
        <v>32858</v>
      </c>
      <c r="C10285" s="118" t="b">
        <v>0</v>
      </c>
      <c r="D10285" s="118" t="e">
        <f t="shared" ca="1" si="1"/>
        <v>#NAME?</v>
      </c>
      <c r="E10285" s="118" t="s">
        <v>32844</v>
      </c>
      <c r="F10285" s="118" t="s">
        <v>32859</v>
      </c>
      <c r="G10285" s="118"/>
      <c r="H10285" s="118" t="s">
        <v>4908</v>
      </c>
      <c r="I10285" s="118" t="s">
        <v>32846</v>
      </c>
      <c r="J10285" s="118"/>
    </row>
    <row r="10286" spans="1:10" ht="12.75">
      <c r="A10286" s="118" t="s">
        <v>32860</v>
      </c>
      <c r="B10286" s="118" t="s">
        <v>32861</v>
      </c>
      <c r="C10286" s="118" t="b">
        <v>0</v>
      </c>
      <c r="D10286" s="118" t="e">
        <f t="shared" ca="1" si="1"/>
        <v>#NAME?</v>
      </c>
      <c r="E10286" s="118" t="s">
        <v>32844</v>
      </c>
      <c r="F10286" s="118" t="s">
        <v>32862</v>
      </c>
      <c r="G10286" s="118"/>
      <c r="H10286" s="118" t="s">
        <v>4908</v>
      </c>
      <c r="I10286" s="118" t="s">
        <v>32846</v>
      </c>
      <c r="J10286" s="118"/>
    </row>
    <row r="10287" spans="1:10" ht="12.75">
      <c r="A10287" s="118" t="s">
        <v>814</v>
      </c>
      <c r="B10287" s="118" t="s">
        <v>32863</v>
      </c>
      <c r="C10287" s="118" t="b">
        <v>0</v>
      </c>
      <c r="D10287" s="118" t="e">
        <f t="shared" ca="1" si="1"/>
        <v>#NAME?</v>
      </c>
      <c r="E10287" s="118" t="s">
        <v>32864</v>
      </c>
      <c r="F10287" s="118" t="s">
        <v>32865</v>
      </c>
      <c r="G10287" s="118"/>
      <c r="H10287" s="118" t="s">
        <v>4276</v>
      </c>
      <c r="I10287" s="118" t="s">
        <v>7642</v>
      </c>
      <c r="J10287" s="118"/>
    </row>
    <row r="10288" spans="1:10" ht="12.75">
      <c r="A10288" s="118" t="s">
        <v>8422</v>
      </c>
      <c r="B10288" s="118" t="s">
        <v>32866</v>
      </c>
      <c r="C10288" s="118" t="b">
        <v>0</v>
      </c>
      <c r="D10288" s="118" t="e">
        <f t="shared" ca="1" si="1"/>
        <v>#NAME?</v>
      </c>
      <c r="E10288" s="118" t="s">
        <v>32864</v>
      </c>
      <c r="F10288" s="118" t="s">
        <v>32867</v>
      </c>
      <c r="G10288" s="118"/>
      <c r="H10288" s="118" t="s">
        <v>4276</v>
      </c>
      <c r="I10288" s="118" t="s">
        <v>13212</v>
      </c>
      <c r="J10288" s="118" t="s">
        <v>13213</v>
      </c>
    </row>
    <row r="10289" spans="1:10" ht="12.75">
      <c r="A10289" s="118" t="s">
        <v>13407</v>
      </c>
      <c r="B10289" s="118" t="s">
        <v>32868</v>
      </c>
      <c r="C10289" s="118" t="b">
        <v>0</v>
      </c>
      <c r="D10289" s="118" t="e">
        <f t="shared" ca="1" si="1"/>
        <v>#NAME?</v>
      </c>
      <c r="E10289" s="118" t="s">
        <v>32864</v>
      </c>
      <c r="F10289" s="118" t="s">
        <v>32869</v>
      </c>
      <c r="G10289" s="118"/>
      <c r="H10289" s="118" t="s">
        <v>8656</v>
      </c>
      <c r="I10289" s="118" t="s">
        <v>13212</v>
      </c>
      <c r="J10289" s="118" t="s">
        <v>13213</v>
      </c>
    </row>
    <row r="10290" spans="1:10" ht="12.75">
      <c r="A10290" s="118" t="s">
        <v>11124</v>
      </c>
      <c r="B10290" s="118" t="s">
        <v>13516</v>
      </c>
      <c r="C10290" s="118" t="b">
        <v>0</v>
      </c>
      <c r="D10290" s="118" t="e">
        <f t="shared" ca="1" si="1"/>
        <v>#NAME?</v>
      </c>
      <c r="E10290" s="118" t="s">
        <v>32864</v>
      </c>
      <c r="F10290" s="118" t="s">
        <v>32870</v>
      </c>
      <c r="G10290" s="118"/>
      <c r="H10290" s="118" t="s">
        <v>4276</v>
      </c>
      <c r="I10290" s="118" t="s">
        <v>13212</v>
      </c>
      <c r="J10290" s="118" t="s">
        <v>13213</v>
      </c>
    </row>
    <row r="10291" spans="1:10" ht="12.75">
      <c r="A10291" s="118" t="s">
        <v>1591</v>
      </c>
      <c r="B10291" s="118" t="s">
        <v>25216</v>
      </c>
      <c r="C10291" s="118" t="b">
        <v>0</v>
      </c>
      <c r="D10291" s="118" t="e">
        <f t="shared" ca="1" si="1"/>
        <v>#NAME?</v>
      </c>
      <c r="E10291" s="118" t="s">
        <v>32864</v>
      </c>
      <c r="F10291" s="118" t="s">
        <v>32871</v>
      </c>
      <c r="G10291" s="118"/>
      <c r="H10291" s="118" t="s">
        <v>4276</v>
      </c>
      <c r="I10291" s="118" t="s">
        <v>7642</v>
      </c>
      <c r="J10291" s="118"/>
    </row>
    <row r="10292" spans="1:10" ht="12.75">
      <c r="A10292" s="118" t="s">
        <v>2377</v>
      </c>
      <c r="B10292" s="118" t="s">
        <v>32872</v>
      </c>
      <c r="C10292" s="118" t="b">
        <v>0</v>
      </c>
      <c r="D10292" s="118" t="e">
        <f t="shared" ca="1" si="1"/>
        <v>#NAME?</v>
      </c>
      <c r="E10292" s="118" t="s">
        <v>32864</v>
      </c>
      <c r="F10292" s="118" t="s">
        <v>32873</v>
      </c>
      <c r="G10292" s="118"/>
      <c r="H10292" s="118" t="s">
        <v>4276</v>
      </c>
      <c r="I10292" s="118" t="s">
        <v>7820</v>
      </c>
      <c r="J10292" s="118" t="s">
        <v>7820</v>
      </c>
    </row>
    <row r="10293" spans="1:10" ht="12.75">
      <c r="A10293" s="118" t="s">
        <v>18421</v>
      </c>
      <c r="B10293" s="118" t="s">
        <v>32874</v>
      </c>
      <c r="C10293" s="118" t="b">
        <v>0</v>
      </c>
      <c r="D10293" s="118" t="e">
        <f t="shared" ca="1" si="1"/>
        <v>#NAME?</v>
      </c>
      <c r="E10293" s="118" t="s">
        <v>32864</v>
      </c>
      <c r="F10293" s="118" t="s">
        <v>32875</v>
      </c>
      <c r="G10293" s="118"/>
      <c r="H10293" s="118" t="s">
        <v>4276</v>
      </c>
      <c r="I10293" s="118" t="s">
        <v>7642</v>
      </c>
      <c r="J10293" s="118"/>
    </row>
    <row r="10294" spans="1:10" ht="12.75">
      <c r="A10294" s="118" t="s">
        <v>873</v>
      </c>
      <c r="B10294" s="118" t="s">
        <v>19958</v>
      </c>
      <c r="C10294" s="118" t="b">
        <v>0</v>
      </c>
      <c r="D10294" s="118" t="e">
        <f t="shared" ca="1" si="1"/>
        <v>#NAME?</v>
      </c>
      <c r="E10294" s="118" t="s">
        <v>32864</v>
      </c>
      <c r="F10294" s="118" t="s">
        <v>32876</v>
      </c>
      <c r="G10294" s="118"/>
      <c r="H10294" s="118" t="s">
        <v>8656</v>
      </c>
      <c r="I10294" s="118" t="s">
        <v>13212</v>
      </c>
      <c r="J10294" s="118" t="s">
        <v>13213</v>
      </c>
    </row>
    <row r="10295" spans="1:10" ht="12.75">
      <c r="A10295" s="118" t="s">
        <v>1484</v>
      </c>
      <c r="B10295" s="118" t="s">
        <v>32877</v>
      </c>
      <c r="C10295" s="118" t="b">
        <v>0</v>
      </c>
      <c r="D10295" s="118" t="e">
        <f t="shared" ca="1" si="1"/>
        <v>#NAME?</v>
      </c>
      <c r="E10295" s="118" t="s">
        <v>32864</v>
      </c>
      <c r="F10295" s="118" t="s">
        <v>32878</v>
      </c>
      <c r="G10295" s="118"/>
      <c r="H10295" s="118" t="s">
        <v>4276</v>
      </c>
      <c r="I10295" s="118" t="s">
        <v>13212</v>
      </c>
      <c r="J10295" s="118" t="s">
        <v>13213</v>
      </c>
    </row>
    <row r="10296" spans="1:10" ht="12.75">
      <c r="A10296" s="118" t="s">
        <v>32879</v>
      </c>
      <c r="B10296" s="118" t="s">
        <v>25771</v>
      </c>
      <c r="C10296" s="118" t="b">
        <v>0</v>
      </c>
      <c r="D10296" s="118" t="e">
        <f t="shared" ca="1" si="1"/>
        <v>#NAME?</v>
      </c>
      <c r="E10296" s="118" t="s">
        <v>32864</v>
      </c>
      <c r="F10296" s="118" t="s">
        <v>32880</v>
      </c>
      <c r="G10296" s="118"/>
      <c r="H10296" s="118" t="s">
        <v>4276</v>
      </c>
      <c r="I10296" s="118" t="s">
        <v>7820</v>
      </c>
      <c r="J10296" s="118" t="s">
        <v>7820</v>
      </c>
    </row>
    <row r="10297" spans="1:10" ht="12.75">
      <c r="A10297" s="118" t="s">
        <v>2523</v>
      </c>
      <c r="B10297" s="118" t="s">
        <v>2646</v>
      </c>
      <c r="C10297" s="118" t="b">
        <v>0</v>
      </c>
      <c r="D10297" s="118" t="e">
        <f t="shared" ca="1" si="1"/>
        <v>#NAME?</v>
      </c>
      <c r="E10297" s="118" t="s">
        <v>32881</v>
      </c>
      <c r="F10297" s="118" t="s">
        <v>32882</v>
      </c>
      <c r="G10297" s="118"/>
      <c r="H10297" s="118" t="s">
        <v>8338</v>
      </c>
      <c r="I10297" s="118" t="s">
        <v>8726</v>
      </c>
      <c r="J10297" s="127" t="s">
        <v>8740</v>
      </c>
    </row>
    <row r="10298" spans="1:10" ht="12.75">
      <c r="A10298" s="118" t="s">
        <v>873</v>
      </c>
      <c r="B10298" s="118" t="s">
        <v>10048</v>
      </c>
      <c r="C10298" s="118" t="b">
        <v>0</v>
      </c>
      <c r="D10298" s="118" t="e">
        <f t="shared" ca="1" si="1"/>
        <v>#NAME?</v>
      </c>
      <c r="E10298" s="118" t="s">
        <v>32883</v>
      </c>
      <c r="F10298" s="118" t="s">
        <v>32884</v>
      </c>
      <c r="G10298" s="118"/>
      <c r="H10298" s="118" t="s">
        <v>4485</v>
      </c>
      <c r="I10298" s="118" t="s">
        <v>12902</v>
      </c>
      <c r="J10298" s="118" t="s">
        <v>12903</v>
      </c>
    </row>
    <row r="10299" spans="1:10" ht="12.75">
      <c r="A10299" s="118" t="s">
        <v>873</v>
      </c>
      <c r="B10299" s="118" t="s">
        <v>32885</v>
      </c>
      <c r="C10299" s="118" t="b">
        <v>0</v>
      </c>
      <c r="D10299" s="118" t="e">
        <f t="shared" ca="1" si="1"/>
        <v>#NAME?</v>
      </c>
      <c r="E10299" s="118" t="s">
        <v>32883</v>
      </c>
      <c r="F10299" s="118" t="s">
        <v>32886</v>
      </c>
      <c r="G10299" s="118"/>
      <c r="H10299" s="118" t="s">
        <v>4485</v>
      </c>
      <c r="I10299" s="118" t="s">
        <v>12902</v>
      </c>
      <c r="J10299" s="118" t="s">
        <v>12903</v>
      </c>
    </row>
    <row r="10300" spans="1:10" ht="12.75">
      <c r="A10300" s="118" t="s">
        <v>15135</v>
      </c>
      <c r="B10300" s="118" t="s">
        <v>32887</v>
      </c>
      <c r="C10300" s="118" t="b">
        <v>0</v>
      </c>
      <c r="D10300" s="118" t="e">
        <f t="shared" ca="1" si="1"/>
        <v>#NAME?</v>
      </c>
      <c r="E10300" s="118" t="s">
        <v>32888</v>
      </c>
      <c r="F10300" s="118" t="s">
        <v>32889</v>
      </c>
      <c r="G10300" s="118"/>
      <c r="H10300" s="118" t="s">
        <v>32890</v>
      </c>
      <c r="I10300" s="118" t="s">
        <v>7820</v>
      </c>
      <c r="J10300" s="118" t="s">
        <v>7820</v>
      </c>
    </row>
    <row r="10301" spans="1:10" ht="12.75">
      <c r="A10301" s="118" t="s">
        <v>1666</v>
      </c>
      <c r="B10301" s="118" t="s">
        <v>13686</v>
      </c>
      <c r="C10301" s="118" t="b">
        <v>0</v>
      </c>
      <c r="D10301" s="118" t="e">
        <f t="shared" ca="1" si="1"/>
        <v>#NAME?</v>
      </c>
      <c r="E10301" s="118" t="s">
        <v>32888</v>
      </c>
      <c r="F10301" s="118" t="s">
        <v>32891</v>
      </c>
      <c r="G10301" s="118"/>
      <c r="H10301" s="118" t="s">
        <v>5121</v>
      </c>
      <c r="I10301" s="118" t="s">
        <v>7820</v>
      </c>
      <c r="J10301" s="118" t="s">
        <v>7820</v>
      </c>
    </row>
    <row r="10302" spans="1:10" ht="12.75">
      <c r="A10302" s="118" t="s">
        <v>1081</v>
      </c>
      <c r="B10302" s="118" t="s">
        <v>9487</v>
      </c>
      <c r="C10302" s="118" t="b">
        <v>0</v>
      </c>
      <c r="D10302" s="118" t="e">
        <f t="shared" ca="1" si="1"/>
        <v>#NAME?</v>
      </c>
      <c r="E10302" s="118" t="s">
        <v>32888</v>
      </c>
      <c r="F10302" s="118" t="s">
        <v>32892</v>
      </c>
      <c r="G10302" s="118"/>
      <c r="H10302" s="118" t="s">
        <v>5121</v>
      </c>
      <c r="I10302" s="118" t="s">
        <v>7820</v>
      </c>
      <c r="J10302" s="118" t="s">
        <v>7820</v>
      </c>
    </row>
    <row r="10303" spans="1:10" ht="12.75">
      <c r="A10303" s="118" t="s">
        <v>8358</v>
      </c>
      <c r="B10303" s="118" t="s">
        <v>32893</v>
      </c>
      <c r="C10303" s="118" t="b">
        <v>0</v>
      </c>
      <c r="D10303" s="118" t="e">
        <f t="shared" ca="1" si="1"/>
        <v>#NAME?</v>
      </c>
      <c r="E10303" s="118" t="s">
        <v>32888</v>
      </c>
      <c r="F10303" s="118" t="s">
        <v>32894</v>
      </c>
      <c r="G10303" s="118"/>
      <c r="H10303" s="118" t="s">
        <v>5121</v>
      </c>
      <c r="I10303" s="118" t="s">
        <v>7820</v>
      </c>
      <c r="J10303" s="118" t="s">
        <v>7820</v>
      </c>
    </row>
    <row r="10304" spans="1:10" ht="12.75">
      <c r="A10304" s="118" t="s">
        <v>32895</v>
      </c>
      <c r="B10304" s="118" t="s">
        <v>32896</v>
      </c>
      <c r="C10304" s="118" t="b">
        <v>0</v>
      </c>
      <c r="D10304" s="118" t="e">
        <f t="shared" ca="1" si="1"/>
        <v>#NAME?</v>
      </c>
      <c r="E10304" s="118" t="s">
        <v>32897</v>
      </c>
      <c r="F10304" s="118" t="s">
        <v>32898</v>
      </c>
      <c r="G10304" s="118"/>
      <c r="H10304" s="118" t="s">
        <v>10534</v>
      </c>
      <c r="I10304" s="118" t="s">
        <v>7777</v>
      </c>
      <c r="J10304" s="118" t="s">
        <v>7636</v>
      </c>
    </row>
    <row r="10305" spans="1:10" ht="12.75">
      <c r="A10305" s="118" t="s">
        <v>882</v>
      </c>
      <c r="B10305" s="118" t="s">
        <v>32899</v>
      </c>
      <c r="C10305" s="118" t="b">
        <v>0</v>
      </c>
      <c r="D10305" s="118" t="e">
        <f t="shared" ca="1" si="1"/>
        <v>#NAME?</v>
      </c>
      <c r="E10305" s="118" t="s">
        <v>32897</v>
      </c>
      <c r="F10305" s="118" t="s">
        <v>32900</v>
      </c>
      <c r="G10305" s="118"/>
      <c r="H10305" s="118" t="s">
        <v>5273</v>
      </c>
      <c r="I10305" s="118" t="s">
        <v>7777</v>
      </c>
      <c r="J10305" s="118" t="s">
        <v>7636</v>
      </c>
    </row>
    <row r="10306" spans="1:10" ht="12.75">
      <c r="A10306" s="118" t="s">
        <v>1484</v>
      </c>
      <c r="B10306" s="118" t="s">
        <v>32901</v>
      </c>
      <c r="C10306" s="118" t="b">
        <v>0</v>
      </c>
      <c r="D10306" s="118" t="e">
        <f t="shared" ca="1" si="1"/>
        <v>#NAME?</v>
      </c>
      <c r="E10306" s="118" t="s">
        <v>32897</v>
      </c>
      <c r="F10306" s="118" t="s">
        <v>32902</v>
      </c>
      <c r="G10306" s="118"/>
      <c r="H10306" s="118" t="s">
        <v>5607</v>
      </c>
      <c r="I10306" s="118" t="s">
        <v>7777</v>
      </c>
      <c r="J10306" s="118" t="s">
        <v>7636</v>
      </c>
    </row>
    <row r="10307" spans="1:10" ht="12.75">
      <c r="A10307" s="118" t="s">
        <v>2551</v>
      </c>
      <c r="B10307" s="118" t="s">
        <v>32903</v>
      </c>
      <c r="C10307" s="118" t="b">
        <v>0</v>
      </c>
      <c r="D10307" s="118" t="e">
        <f t="shared" ca="1" si="1"/>
        <v>#NAME?</v>
      </c>
      <c r="E10307" s="118" t="s">
        <v>32897</v>
      </c>
      <c r="F10307" s="118" t="s">
        <v>32904</v>
      </c>
      <c r="G10307" s="118"/>
      <c r="H10307" s="118" t="s">
        <v>4276</v>
      </c>
      <c r="I10307" s="118" t="s">
        <v>7777</v>
      </c>
      <c r="J10307" s="118" t="s">
        <v>7636</v>
      </c>
    </row>
    <row r="10308" spans="1:10" ht="12.75">
      <c r="A10308" s="118" t="s">
        <v>1240</v>
      </c>
      <c r="B10308" s="118" t="s">
        <v>2664</v>
      </c>
      <c r="C10308" s="118" t="b">
        <v>0</v>
      </c>
      <c r="D10308" s="118" t="e">
        <f t="shared" ca="1" si="1"/>
        <v>#NAME?</v>
      </c>
      <c r="E10308" s="118" t="s">
        <v>32905</v>
      </c>
      <c r="F10308" s="118" t="s">
        <v>32906</v>
      </c>
      <c r="G10308" s="118"/>
      <c r="H10308" s="118" t="s">
        <v>5978</v>
      </c>
      <c r="I10308" s="118" t="s">
        <v>1603</v>
      </c>
      <c r="J10308" s="118" t="s">
        <v>7756</v>
      </c>
    </row>
    <row r="10309" spans="1:10" ht="12.75">
      <c r="A10309" s="118" t="s">
        <v>11213</v>
      </c>
      <c r="B10309" s="118" t="s">
        <v>32907</v>
      </c>
      <c r="C10309" s="118" t="b">
        <v>0</v>
      </c>
      <c r="D10309" s="118" t="e">
        <f t="shared" ca="1" si="1"/>
        <v>#NAME?</v>
      </c>
      <c r="E10309" s="118" t="s">
        <v>32908</v>
      </c>
      <c r="F10309" s="118" t="s">
        <v>32909</v>
      </c>
      <c r="G10309" s="118"/>
      <c r="H10309" s="118" t="s">
        <v>6289</v>
      </c>
      <c r="I10309" s="118" t="s">
        <v>7820</v>
      </c>
      <c r="J10309" s="118" t="s">
        <v>7820</v>
      </c>
    </row>
    <row r="10310" spans="1:10" ht="12.75">
      <c r="A10310" s="118" t="s">
        <v>20140</v>
      </c>
      <c r="B10310" s="118" t="s">
        <v>32910</v>
      </c>
      <c r="C10310" s="118" t="b">
        <v>0</v>
      </c>
      <c r="D10310" s="118" t="e">
        <f t="shared" ca="1" si="1"/>
        <v>#NAME?</v>
      </c>
      <c r="E10310" s="118" t="s">
        <v>32908</v>
      </c>
      <c r="F10310" s="118" t="s">
        <v>32911</v>
      </c>
      <c r="G10310" s="118"/>
      <c r="H10310" s="118" t="s">
        <v>54</v>
      </c>
      <c r="I10310" s="118" t="s">
        <v>7820</v>
      </c>
      <c r="J10310" s="118" t="s">
        <v>7820</v>
      </c>
    </row>
    <row r="10311" spans="1:10" ht="12.75">
      <c r="A10311" s="118" t="s">
        <v>32912</v>
      </c>
      <c r="B10311" s="118" t="s">
        <v>2641</v>
      </c>
      <c r="C10311" s="118" t="b">
        <v>0</v>
      </c>
      <c r="D10311" s="118" t="e">
        <f t="shared" ca="1" si="1"/>
        <v>#NAME?</v>
      </c>
      <c r="E10311" s="118" t="s">
        <v>32913</v>
      </c>
      <c r="F10311" s="118" t="s">
        <v>32914</v>
      </c>
      <c r="G10311" s="118"/>
      <c r="H10311" s="118" t="s">
        <v>4640</v>
      </c>
      <c r="I10311" s="118" t="s">
        <v>9429</v>
      </c>
      <c r="J10311" s="118"/>
    </row>
    <row r="10312" spans="1:10" ht="12.75">
      <c r="A10312" s="118" t="s">
        <v>2135</v>
      </c>
      <c r="B10312" s="118" t="s">
        <v>19349</v>
      </c>
      <c r="C10312" s="118" t="b">
        <v>0</v>
      </c>
      <c r="D10312" s="118" t="e">
        <f t="shared" ca="1" si="1"/>
        <v>#NAME?</v>
      </c>
      <c r="E10312" s="118" t="s">
        <v>32915</v>
      </c>
      <c r="F10312" s="118" t="s">
        <v>32916</v>
      </c>
      <c r="G10312" s="118"/>
      <c r="H10312" s="118" t="s">
        <v>5264</v>
      </c>
      <c r="I10312" s="118" t="s">
        <v>16431</v>
      </c>
      <c r="J10312" s="118" t="s">
        <v>14204</v>
      </c>
    </row>
    <row r="10313" spans="1:10" ht="12.75">
      <c r="A10313" s="118" t="s">
        <v>8889</v>
      </c>
      <c r="B10313" s="118" t="s">
        <v>32917</v>
      </c>
      <c r="C10313" s="118" t="b">
        <v>0</v>
      </c>
      <c r="D10313" s="118" t="e">
        <f t="shared" ca="1" si="1"/>
        <v>#NAME?</v>
      </c>
      <c r="E10313" s="118" t="s">
        <v>32918</v>
      </c>
      <c r="F10313" s="118" t="s">
        <v>32919</v>
      </c>
      <c r="G10313" s="118"/>
      <c r="H10313" s="118" t="s">
        <v>4276</v>
      </c>
      <c r="I10313" s="118" t="s">
        <v>7590</v>
      </c>
      <c r="J10313" s="118" t="s">
        <v>7591</v>
      </c>
    </row>
    <row r="10314" spans="1:10" ht="12.75">
      <c r="A10314" s="118" t="s">
        <v>1591</v>
      </c>
      <c r="B10314" s="118" t="s">
        <v>32920</v>
      </c>
      <c r="C10314" s="118" t="b">
        <v>0</v>
      </c>
      <c r="D10314" s="118" t="e">
        <f t="shared" ca="1" si="1"/>
        <v>#NAME?</v>
      </c>
      <c r="E10314" s="118" t="s">
        <v>32918</v>
      </c>
      <c r="F10314" s="118" t="s">
        <v>32921</v>
      </c>
      <c r="G10314" s="118"/>
      <c r="H10314" s="118" t="s">
        <v>17200</v>
      </c>
      <c r="I10314" s="118" t="s">
        <v>7590</v>
      </c>
      <c r="J10314" s="118" t="s">
        <v>7591</v>
      </c>
    </row>
    <row r="10315" spans="1:10" ht="12.75">
      <c r="A10315" s="118" t="s">
        <v>2523</v>
      </c>
      <c r="B10315" s="118" t="s">
        <v>32922</v>
      </c>
      <c r="C10315" s="118" t="b">
        <v>0</v>
      </c>
      <c r="D10315" s="118" t="e">
        <f t="shared" ca="1" si="1"/>
        <v>#NAME?</v>
      </c>
      <c r="E10315" s="118" t="s">
        <v>32918</v>
      </c>
      <c r="F10315" s="118" t="s">
        <v>32923</v>
      </c>
      <c r="G10315" s="118"/>
      <c r="H10315" s="118" t="s">
        <v>4276</v>
      </c>
      <c r="I10315" s="118" t="s">
        <v>7590</v>
      </c>
      <c r="J10315" s="118" t="s">
        <v>7591</v>
      </c>
    </row>
    <row r="10316" spans="1:10" ht="12.75">
      <c r="A10316" s="118" t="s">
        <v>32924</v>
      </c>
      <c r="B10316" s="118" t="s">
        <v>32925</v>
      </c>
      <c r="C10316" s="118" t="b">
        <v>0</v>
      </c>
      <c r="D10316" s="118" t="e">
        <f t="shared" ca="1" si="1"/>
        <v>#NAME?</v>
      </c>
      <c r="E10316" s="118" t="s">
        <v>32926</v>
      </c>
      <c r="F10316" s="118" t="s">
        <v>32927</v>
      </c>
      <c r="G10316" s="118"/>
      <c r="H10316" s="118" t="s">
        <v>6031</v>
      </c>
      <c r="I10316" s="118" t="s">
        <v>7820</v>
      </c>
      <c r="J10316" s="118" t="s">
        <v>7820</v>
      </c>
    </row>
    <row r="10317" spans="1:10" ht="12.75">
      <c r="A10317" s="118" t="s">
        <v>8748</v>
      </c>
      <c r="B10317" s="118" t="s">
        <v>32928</v>
      </c>
      <c r="C10317" s="118" t="b">
        <v>0</v>
      </c>
      <c r="D10317" s="118" t="e">
        <f t="shared" ca="1" si="1"/>
        <v>#NAME?</v>
      </c>
      <c r="E10317" s="118" t="s">
        <v>32926</v>
      </c>
      <c r="F10317" s="118" t="s">
        <v>32929</v>
      </c>
      <c r="G10317" s="118"/>
      <c r="H10317" s="118" t="s">
        <v>4305</v>
      </c>
      <c r="I10317" s="118" t="s">
        <v>7820</v>
      </c>
      <c r="J10317" s="118" t="s">
        <v>7820</v>
      </c>
    </row>
    <row r="10318" spans="1:10" ht="12.75">
      <c r="A10318" s="118" t="s">
        <v>836</v>
      </c>
      <c r="B10318" s="118" t="s">
        <v>32930</v>
      </c>
      <c r="C10318" s="118" t="b">
        <v>0</v>
      </c>
      <c r="D10318" s="118" t="e">
        <f t="shared" ca="1" si="1"/>
        <v>#NAME?</v>
      </c>
      <c r="E10318" s="118" t="s">
        <v>32926</v>
      </c>
      <c r="F10318" s="118" t="s">
        <v>32931</v>
      </c>
      <c r="G10318" s="118"/>
      <c r="H10318" s="118" t="s">
        <v>4485</v>
      </c>
      <c r="I10318" s="118" t="s">
        <v>7820</v>
      </c>
      <c r="J10318" s="118" t="s">
        <v>7820</v>
      </c>
    </row>
    <row r="10319" spans="1:10" ht="12.75">
      <c r="A10319" s="118" t="s">
        <v>19471</v>
      </c>
      <c r="B10319" s="118" t="s">
        <v>1173</v>
      </c>
      <c r="C10319" s="118" t="b">
        <v>0</v>
      </c>
      <c r="D10319" s="118" t="e">
        <f t="shared" ca="1" si="1"/>
        <v>#NAME?</v>
      </c>
      <c r="E10319" s="118" t="s">
        <v>32926</v>
      </c>
      <c r="F10319" s="118" t="s">
        <v>32932</v>
      </c>
      <c r="G10319" s="118"/>
      <c r="H10319" s="118" t="s">
        <v>4278</v>
      </c>
      <c r="I10319" s="118" t="s">
        <v>7820</v>
      </c>
      <c r="J10319" s="118" t="s">
        <v>7820</v>
      </c>
    </row>
    <row r="10320" spans="1:10" ht="12.75">
      <c r="A10320" s="118" t="s">
        <v>10844</v>
      </c>
      <c r="B10320" s="118" t="s">
        <v>32360</v>
      </c>
      <c r="C10320" s="118" t="b">
        <v>0</v>
      </c>
      <c r="D10320" s="118" t="e">
        <f t="shared" ca="1" si="1"/>
        <v>#NAME?</v>
      </c>
      <c r="E10320" s="118" t="s">
        <v>32926</v>
      </c>
      <c r="F10320" s="118" t="s">
        <v>32933</v>
      </c>
      <c r="G10320" s="118"/>
      <c r="H10320" s="118" t="s">
        <v>32934</v>
      </c>
      <c r="I10320" s="118" t="s">
        <v>7820</v>
      </c>
      <c r="J10320" s="118" t="s">
        <v>7820</v>
      </c>
    </row>
    <row r="10321" spans="1:10" ht="12.75">
      <c r="A10321" s="118" t="s">
        <v>10288</v>
      </c>
      <c r="B10321" s="118" t="s">
        <v>32935</v>
      </c>
      <c r="C10321" s="118" t="b">
        <v>0</v>
      </c>
      <c r="D10321" s="118" t="e">
        <f t="shared" ca="1" si="1"/>
        <v>#NAME?</v>
      </c>
      <c r="E10321" s="118" t="s">
        <v>32926</v>
      </c>
      <c r="F10321" s="118" t="s">
        <v>32936</v>
      </c>
      <c r="G10321" s="118"/>
      <c r="H10321" s="118" t="s">
        <v>4485</v>
      </c>
      <c r="I10321" s="118" t="s">
        <v>7820</v>
      </c>
      <c r="J10321" s="118" t="s">
        <v>7820</v>
      </c>
    </row>
    <row r="10322" spans="1:10" ht="12.75">
      <c r="A10322" s="118" t="s">
        <v>1173</v>
      </c>
      <c r="B10322" s="118" t="s">
        <v>23015</v>
      </c>
      <c r="C10322" s="118" t="b">
        <v>0</v>
      </c>
      <c r="D10322" s="118" t="e">
        <f t="shared" ca="1" si="1"/>
        <v>#NAME?</v>
      </c>
      <c r="E10322" s="118" t="s">
        <v>32937</v>
      </c>
      <c r="F10322" s="118" t="s">
        <v>32938</v>
      </c>
      <c r="G10322" s="118"/>
      <c r="H10322" s="118" t="s">
        <v>54</v>
      </c>
      <c r="I10322" s="118" t="s">
        <v>17622</v>
      </c>
      <c r="J10322" s="118" t="s">
        <v>10630</v>
      </c>
    </row>
    <row r="10323" spans="1:10" ht="12.75">
      <c r="A10323" s="118" t="s">
        <v>1363</v>
      </c>
      <c r="B10323" s="118" t="s">
        <v>11162</v>
      </c>
      <c r="C10323" s="118" t="b">
        <v>0</v>
      </c>
      <c r="D10323" s="118" t="e">
        <f t="shared" ca="1" si="1"/>
        <v>#NAME?</v>
      </c>
      <c r="E10323" s="118" t="s">
        <v>32937</v>
      </c>
      <c r="F10323" s="118" t="s">
        <v>32939</v>
      </c>
      <c r="G10323" s="118"/>
      <c r="H10323" s="118" t="s">
        <v>4872</v>
      </c>
      <c r="I10323" s="118" t="s">
        <v>17622</v>
      </c>
      <c r="J10323" s="118" t="s">
        <v>10630</v>
      </c>
    </row>
    <row r="10324" spans="1:10" ht="12.75">
      <c r="A10324" s="118" t="s">
        <v>2226</v>
      </c>
      <c r="B10324" s="118" t="s">
        <v>9522</v>
      </c>
      <c r="C10324" s="118" t="b">
        <v>0</v>
      </c>
      <c r="D10324" s="118" t="e">
        <f t="shared" ca="1" si="1"/>
        <v>#NAME?</v>
      </c>
      <c r="E10324" s="118" t="s">
        <v>32937</v>
      </c>
      <c r="F10324" s="118" t="s">
        <v>32940</v>
      </c>
      <c r="G10324" s="118"/>
      <c r="H10324" s="118" t="s">
        <v>4908</v>
      </c>
      <c r="I10324" s="118" t="s">
        <v>17622</v>
      </c>
      <c r="J10324" s="118" t="s">
        <v>10630</v>
      </c>
    </row>
    <row r="10325" spans="1:10" ht="12.75">
      <c r="A10325" s="118" t="s">
        <v>8039</v>
      </c>
      <c r="B10325" s="118" t="s">
        <v>27549</v>
      </c>
      <c r="C10325" s="118" t="b">
        <v>0</v>
      </c>
      <c r="D10325" s="118" t="e">
        <f t="shared" ca="1" si="1"/>
        <v>#NAME?</v>
      </c>
      <c r="E10325" s="118" t="s">
        <v>32937</v>
      </c>
      <c r="F10325" s="118" t="s">
        <v>32941</v>
      </c>
      <c r="G10325" s="118"/>
      <c r="H10325" s="118" t="s">
        <v>54</v>
      </c>
      <c r="I10325" s="118" t="s">
        <v>17622</v>
      </c>
      <c r="J10325" s="118" t="s">
        <v>10630</v>
      </c>
    </row>
    <row r="10326" spans="1:10" ht="12.75">
      <c r="A10326" s="118" t="s">
        <v>1769</v>
      </c>
      <c r="B10326" s="118" t="s">
        <v>32942</v>
      </c>
      <c r="C10326" s="118" t="b">
        <v>0</v>
      </c>
      <c r="D10326" s="118" t="e">
        <f t="shared" ca="1" si="1"/>
        <v>#NAME?</v>
      </c>
      <c r="E10326" s="118" t="s">
        <v>32937</v>
      </c>
      <c r="F10326" s="118" t="s">
        <v>32943</v>
      </c>
      <c r="G10326" s="118"/>
      <c r="H10326" s="118" t="s">
        <v>54</v>
      </c>
      <c r="I10326" s="118" t="s">
        <v>17622</v>
      </c>
      <c r="J10326" s="118" t="s">
        <v>10630</v>
      </c>
    </row>
    <row r="10327" spans="1:10" ht="12.75">
      <c r="A10327" s="118" t="s">
        <v>882</v>
      </c>
      <c r="B10327" s="118" t="s">
        <v>20061</v>
      </c>
      <c r="C10327" s="118" t="b">
        <v>0</v>
      </c>
      <c r="D10327" s="118" t="e">
        <f t="shared" ca="1" si="1"/>
        <v>#NAME?</v>
      </c>
      <c r="E10327" s="118" t="s">
        <v>32944</v>
      </c>
      <c r="F10327" s="118" t="s">
        <v>32945</v>
      </c>
      <c r="G10327" s="118"/>
      <c r="H10327" s="118" t="s">
        <v>32946</v>
      </c>
      <c r="I10327" s="118" t="s">
        <v>7820</v>
      </c>
      <c r="J10327" s="118" t="s">
        <v>7820</v>
      </c>
    </row>
    <row r="10328" spans="1:10" ht="12.75">
      <c r="A10328" s="118" t="s">
        <v>21167</v>
      </c>
      <c r="B10328" s="118" t="s">
        <v>14238</v>
      </c>
      <c r="C10328" s="118" t="b">
        <v>0</v>
      </c>
      <c r="D10328" s="118" t="e">
        <f t="shared" ca="1" si="1"/>
        <v>#NAME?</v>
      </c>
      <c r="E10328" s="118" t="s">
        <v>32947</v>
      </c>
      <c r="F10328" s="118" t="s">
        <v>32948</v>
      </c>
      <c r="G10328" s="118"/>
      <c r="H10328" s="118" t="s">
        <v>5368</v>
      </c>
      <c r="I10328" s="118" t="s">
        <v>8536</v>
      </c>
      <c r="J10328" s="127" t="s">
        <v>8537</v>
      </c>
    </row>
    <row r="10329" spans="1:10" ht="12.75">
      <c r="A10329" s="118" t="s">
        <v>2268</v>
      </c>
      <c r="B10329" s="118" t="s">
        <v>2057</v>
      </c>
      <c r="C10329" s="118" t="b">
        <v>0</v>
      </c>
      <c r="D10329" s="118" t="e">
        <f t="shared" ca="1" si="1"/>
        <v>#NAME?</v>
      </c>
      <c r="E10329" s="118" t="s">
        <v>32947</v>
      </c>
      <c r="F10329" s="118" t="s">
        <v>32949</v>
      </c>
      <c r="G10329" s="118"/>
      <c r="H10329" s="118" t="s">
        <v>5273</v>
      </c>
      <c r="I10329" s="118" t="s">
        <v>8536</v>
      </c>
      <c r="J10329" s="127" t="s">
        <v>8537</v>
      </c>
    </row>
    <row r="10330" spans="1:10" ht="12.75">
      <c r="A10330" s="118" t="s">
        <v>8031</v>
      </c>
      <c r="B10330" s="118" t="s">
        <v>32950</v>
      </c>
      <c r="C10330" s="118" t="b">
        <v>0</v>
      </c>
      <c r="D10330" s="118" t="e">
        <f t="shared" ca="1" si="1"/>
        <v>#NAME?</v>
      </c>
      <c r="E10330" s="118" t="s">
        <v>32947</v>
      </c>
      <c r="F10330" s="118" t="s">
        <v>32951</v>
      </c>
      <c r="G10330" s="118"/>
      <c r="H10330" s="118" t="s">
        <v>5368</v>
      </c>
      <c r="I10330" s="118" t="s">
        <v>8536</v>
      </c>
      <c r="J10330" s="127" t="s">
        <v>8537</v>
      </c>
    </row>
    <row r="10331" spans="1:10" ht="12.75">
      <c r="A10331" s="118" t="s">
        <v>9399</v>
      </c>
      <c r="B10331" s="118" t="s">
        <v>12000</v>
      </c>
      <c r="C10331" s="118" t="b">
        <v>0</v>
      </c>
      <c r="D10331" s="118" t="e">
        <f t="shared" ca="1" si="1"/>
        <v>#NAME?</v>
      </c>
      <c r="E10331" s="118" t="s">
        <v>32947</v>
      </c>
      <c r="F10331" s="118" t="s">
        <v>32952</v>
      </c>
      <c r="G10331" s="118"/>
      <c r="H10331" s="118" t="s">
        <v>9368</v>
      </c>
      <c r="I10331" s="118" t="s">
        <v>8536</v>
      </c>
      <c r="J10331" s="127" t="s">
        <v>8537</v>
      </c>
    </row>
    <row r="10332" spans="1:10" ht="12.75">
      <c r="A10332" s="118" t="s">
        <v>32953</v>
      </c>
      <c r="B10332" s="118" t="s">
        <v>32954</v>
      </c>
      <c r="C10332" s="118" t="b">
        <v>0</v>
      </c>
      <c r="D10332" s="118" t="e">
        <f t="shared" ca="1" si="1"/>
        <v>#NAME?</v>
      </c>
      <c r="E10332" s="118" t="s">
        <v>32955</v>
      </c>
      <c r="F10332" s="118" t="s">
        <v>32956</v>
      </c>
      <c r="G10332" s="118"/>
      <c r="H10332" s="118" t="s">
        <v>4278</v>
      </c>
      <c r="I10332" s="118" t="s">
        <v>13101</v>
      </c>
      <c r="J10332" s="118"/>
    </row>
    <row r="10333" spans="1:10" ht="12.75">
      <c r="A10333" s="118" t="s">
        <v>32957</v>
      </c>
      <c r="B10333" s="118" t="s">
        <v>32958</v>
      </c>
      <c r="C10333" s="118" t="b">
        <v>0</v>
      </c>
      <c r="D10333" s="118" t="e">
        <f t="shared" ca="1" si="1"/>
        <v>#NAME?</v>
      </c>
      <c r="E10333" s="118" t="s">
        <v>32959</v>
      </c>
      <c r="F10333" s="118" t="s">
        <v>32960</v>
      </c>
      <c r="G10333" s="118"/>
      <c r="H10333" s="118" t="s">
        <v>54</v>
      </c>
      <c r="I10333" s="118" t="s">
        <v>13830</v>
      </c>
      <c r="J10333" s="118" t="s">
        <v>7795</v>
      </c>
    </row>
    <row r="10334" spans="1:10" ht="12.75">
      <c r="A10334" s="118" t="s">
        <v>814</v>
      </c>
      <c r="B10334" s="118" t="s">
        <v>32961</v>
      </c>
      <c r="C10334" s="118" t="b">
        <v>0</v>
      </c>
      <c r="D10334" s="118" t="e">
        <f t="shared" ca="1" si="1"/>
        <v>#NAME?</v>
      </c>
      <c r="E10334" s="118" t="s">
        <v>32959</v>
      </c>
      <c r="F10334" s="118" t="s">
        <v>32962</v>
      </c>
      <c r="G10334" s="118"/>
      <c r="H10334" s="118" t="s">
        <v>4831</v>
      </c>
      <c r="I10334" s="118" t="s">
        <v>13830</v>
      </c>
      <c r="J10334" s="118" t="s">
        <v>7795</v>
      </c>
    </row>
    <row r="10335" spans="1:10" ht="12.75">
      <c r="A10335" s="118" t="s">
        <v>16385</v>
      </c>
      <c r="B10335" s="118" t="s">
        <v>11802</v>
      </c>
      <c r="C10335" s="118" t="b">
        <v>0</v>
      </c>
      <c r="D10335" s="118" t="e">
        <f t="shared" ca="1" si="1"/>
        <v>#NAME?</v>
      </c>
      <c r="E10335" s="118" t="s">
        <v>32959</v>
      </c>
      <c r="F10335" s="118" t="s">
        <v>32963</v>
      </c>
      <c r="G10335" s="118"/>
      <c r="H10335" s="118" t="s">
        <v>54</v>
      </c>
      <c r="I10335" s="118" t="s">
        <v>13830</v>
      </c>
      <c r="J10335" s="118" t="s">
        <v>7795</v>
      </c>
    </row>
    <row r="10336" spans="1:10" ht="12.75">
      <c r="A10336" s="118" t="s">
        <v>20140</v>
      </c>
      <c r="B10336" s="118" t="s">
        <v>19903</v>
      </c>
      <c r="C10336" s="118" t="b">
        <v>0</v>
      </c>
      <c r="D10336" s="118" t="e">
        <f t="shared" ca="1" si="1"/>
        <v>#NAME?</v>
      </c>
      <c r="E10336" s="118" t="s">
        <v>32959</v>
      </c>
      <c r="F10336" s="118" t="s">
        <v>32964</v>
      </c>
      <c r="G10336" s="118"/>
      <c r="H10336" s="118" t="s">
        <v>54</v>
      </c>
      <c r="I10336" s="118" t="s">
        <v>13830</v>
      </c>
      <c r="J10336" s="118" t="s">
        <v>7795</v>
      </c>
    </row>
    <row r="10337" spans="1:10" ht="12.75">
      <c r="A10337" s="118" t="s">
        <v>32965</v>
      </c>
      <c r="B10337" s="118" t="s">
        <v>32966</v>
      </c>
      <c r="C10337" s="118" t="b">
        <v>0</v>
      </c>
      <c r="D10337" s="118" t="e">
        <f t="shared" ca="1" si="1"/>
        <v>#NAME?</v>
      </c>
      <c r="E10337" s="118" t="s">
        <v>32959</v>
      </c>
      <c r="F10337" s="118" t="s">
        <v>32967</v>
      </c>
      <c r="G10337" s="118"/>
      <c r="H10337" s="118" t="s">
        <v>54</v>
      </c>
      <c r="I10337" s="118" t="s">
        <v>13830</v>
      </c>
      <c r="J10337" s="118" t="s">
        <v>7795</v>
      </c>
    </row>
    <row r="10338" spans="1:10" ht="12.75">
      <c r="A10338" s="118" t="s">
        <v>2013</v>
      </c>
      <c r="B10338" s="118" t="s">
        <v>32968</v>
      </c>
      <c r="C10338" s="118" t="b">
        <v>0</v>
      </c>
      <c r="D10338" s="118" t="e">
        <f t="shared" ca="1" si="1"/>
        <v>#NAME?</v>
      </c>
      <c r="E10338" s="118" t="s">
        <v>32959</v>
      </c>
      <c r="F10338" s="118" t="s">
        <v>32969</v>
      </c>
      <c r="G10338" s="118"/>
      <c r="H10338" s="118" t="s">
        <v>54</v>
      </c>
      <c r="I10338" s="118" t="s">
        <v>13830</v>
      </c>
      <c r="J10338" s="118" t="s">
        <v>7795</v>
      </c>
    </row>
    <row r="10339" spans="1:10" ht="12.75">
      <c r="A10339" s="118" t="s">
        <v>18738</v>
      </c>
      <c r="B10339" s="118" t="s">
        <v>1307</v>
      </c>
      <c r="C10339" s="118" t="b">
        <v>0</v>
      </c>
      <c r="D10339" s="118" t="e">
        <f t="shared" ca="1" si="1"/>
        <v>#NAME?</v>
      </c>
      <c r="E10339" s="118" t="s">
        <v>32970</v>
      </c>
      <c r="F10339" s="118" t="s">
        <v>32971</v>
      </c>
      <c r="G10339" s="118"/>
      <c r="H10339" s="118" t="s">
        <v>16746</v>
      </c>
      <c r="I10339" s="118" t="s">
        <v>15914</v>
      </c>
      <c r="J10339" s="118" t="s">
        <v>7622</v>
      </c>
    </row>
    <row r="10340" spans="1:10" ht="12.75">
      <c r="A10340" s="118" t="s">
        <v>12192</v>
      </c>
      <c r="B10340" s="118" t="s">
        <v>32972</v>
      </c>
      <c r="C10340" s="118" t="b">
        <v>0</v>
      </c>
      <c r="D10340" s="118" t="e">
        <f t="shared" ca="1" si="1"/>
        <v>#NAME?</v>
      </c>
      <c r="E10340" s="118" t="s">
        <v>32973</v>
      </c>
      <c r="F10340" s="118" t="s">
        <v>32974</v>
      </c>
      <c r="G10340" s="118"/>
      <c r="H10340" s="118" t="s">
        <v>4276</v>
      </c>
      <c r="I10340" s="118" t="s">
        <v>8756</v>
      </c>
      <c r="J10340" s="118" t="s">
        <v>8756</v>
      </c>
    </row>
    <row r="10341" spans="1:10" ht="12.75">
      <c r="A10341" s="118" t="s">
        <v>32975</v>
      </c>
      <c r="B10341" s="118" t="s">
        <v>8046</v>
      </c>
      <c r="C10341" s="118" t="b">
        <v>0</v>
      </c>
      <c r="D10341" s="118" t="e">
        <f t="shared" ca="1" si="1"/>
        <v>#NAME?</v>
      </c>
      <c r="E10341" s="118" t="s">
        <v>32976</v>
      </c>
      <c r="F10341" s="118" t="s">
        <v>32977</v>
      </c>
      <c r="G10341" s="118"/>
      <c r="H10341" s="118" t="s">
        <v>5961</v>
      </c>
      <c r="I10341" s="118" t="s">
        <v>11777</v>
      </c>
      <c r="J10341" s="118"/>
    </row>
    <row r="10342" spans="1:10" ht="12.75">
      <c r="A10342" s="118" t="s">
        <v>7685</v>
      </c>
      <c r="B10342" s="118" t="s">
        <v>32978</v>
      </c>
      <c r="C10342" s="118" t="b">
        <v>0</v>
      </c>
      <c r="D10342" s="118" t="e">
        <f t="shared" ca="1" si="1"/>
        <v>#NAME?</v>
      </c>
      <c r="E10342" s="118" t="s">
        <v>32979</v>
      </c>
      <c r="F10342" s="118" t="s">
        <v>32980</v>
      </c>
      <c r="G10342" s="118"/>
      <c r="H10342" s="118" t="s">
        <v>5607</v>
      </c>
      <c r="I10342" s="118" t="s">
        <v>7684</v>
      </c>
      <c r="J10342" s="118"/>
    </row>
    <row r="10343" spans="1:10" ht="12.75">
      <c r="A10343" s="118" t="s">
        <v>7882</v>
      </c>
      <c r="B10343" s="118" t="s">
        <v>32981</v>
      </c>
      <c r="C10343" s="118" t="b">
        <v>0</v>
      </c>
      <c r="D10343" s="118" t="e">
        <f t="shared" ca="1" si="1"/>
        <v>#NAME?</v>
      </c>
      <c r="E10343" s="118" t="s">
        <v>32979</v>
      </c>
      <c r="F10343" s="118" t="s">
        <v>32982</v>
      </c>
      <c r="G10343" s="118"/>
      <c r="H10343" s="118" t="s">
        <v>5273</v>
      </c>
      <c r="I10343" s="118" t="s">
        <v>7684</v>
      </c>
      <c r="J10343" s="118"/>
    </row>
    <row r="10344" spans="1:10" ht="12.75">
      <c r="A10344" s="118" t="s">
        <v>9132</v>
      </c>
      <c r="B10344" s="118" t="s">
        <v>32983</v>
      </c>
      <c r="C10344" s="118" t="b">
        <v>0</v>
      </c>
      <c r="D10344" s="118" t="e">
        <f t="shared" ca="1" si="1"/>
        <v>#NAME?</v>
      </c>
      <c r="E10344" s="118" t="s">
        <v>32979</v>
      </c>
      <c r="F10344" s="118" t="s">
        <v>32984</v>
      </c>
      <c r="G10344" s="118"/>
      <c r="H10344" s="118" t="s">
        <v>7754</v>
      </c>
      <c r="I10344" s="118" t="s">
        <v>7684</v>
      </c>
      <c r="J10344" s="118"/>
    </row>
    <row r="10345" spans="1:10" ht="12.75">
      <c r="A10345" s="118" t="s">
        <v>846</v>
      </c>
      <c r="B10345" s="118" t="s">
        <v>32985</v>
      </c>
      <c r="C10345" s="118" t="b">
        <v>0</v>
      </c>
      <c r="D10345" s="118" t="e">
        <f t="shared" ca="1" si="1"/>
        <v>#NAME?</v>
      </c>
      <c r="E10345" s="118" t="s">
        <v>32986</v>
      </c>
      <c r="F10345" s="118" t="s">
        <v>32987</v>
      </c>
      <c r="G10345" s="118"/>
      <c r="H10345" s="118" t="s">
        <v>32988</v>
      </c>
      <c r="I10345" s="118" t="s">
        <v>10545</v>
      </c>
      <c r="J10345" s="118" t="s">
        <v>7756</v>
      </c>
    </row>
    <row r="10346" spans="1:10" ht="12.75">
      <c r="A10346" s="118" t="s">
        <v>882</v>
      </c>
      <c r="B10346" s="118" t="s">
        <v>17372</v>
      </c>
      <c r="C10346" s="118" t="b">
        <v>0</v>
      </c>
      <c r="D10346" s="118" t="e">
        <f t="shared" ca="1" si="1"/>
        <v>#NAME?</v>
      </c>
      <c r="E10346" s="118" t="s">
        <v>32986</v>
      </c>
      <c r="F10346" s="118" t="s">
        <v>32989</v>
      </c>
      <c r="G10346" s="118"/>
      <c r="H10346" s="118" t="s">
        <v>13777</v>
      </c>
      <c r="I10346" s="118" t="s">
        <v>10545</v>
      </c>
      <c r="J10346" s="118" t="s">
        <v>7756</v>
      </c>
    </row>
    <row r="10347" spans="1:10" ht="12.75">
      <c r="A10347" s="118" t="s">
        <v>995</v>
      </c>
      <c r="B10347" s="118" t="s">
        <v>28440</v>
      </c>
      <c r="C10347" s="118" t="b">
        <v>0</v>
      </c>
      <c r="D10347" s="118" t="e">
        <f t="shared" ca="1" si="1"/>
        <v>#NAME?</v>
      </c>
      <c r="E10347" s="118" t="s">
        <v>32986</v>
      </c>
      <c r="F10347" s="118" t="s">
        <v>32990</v>
      </c>
      <c r="G10347" s="118"/>
      <c r="H10347" s="118" t="s">
        <v>4276</v>
      </c>
      <c r="I10347" s="118" t="s">
        <v>10545</v>
      </c>
      <c r="J10347" s="118" t="s">
        <v>7756</v>
      </c>
    </row>
    <row r="10348" spans="1:10" ht="12.75">
      <c r="A10348" s="118" t="s">
        <v>2671</v>
      </c>
      <c r="B10348" s="118" t="s">
        <v>32991</v>
      </c>
      <c r="C10348" s="118" t="b">
        <v>0</v>
      </c>
      <c r="D10348" s="118" t="e">
        <f t="shared" ca="1" si="1"/>
        <v>#NAME?</v>
      </c>
      <c r="E10348" s="118" t="s">
        <v>32992</v>
      </c>
      <c r="F10348" s="118" t="s">
        <v>32993</v>
      </c>
      <c r="G10348" s="118"/>
      <c r="H10348" s="118" t="s">
        <v>4278</v>
      </c>
      <c r="I10348" s="118"/>
      <c r="J10348" s="118"/>
    </row>
    <row r="10349" spans="1:10" ht="12.75">
      <c r="A10349" s="118" t="s">
        <v>826</v>
      </c>
      <c r="B10349" s="118" t="s">
        <v>1005</v>
      </c>
      <c r="C10349" s="118" t="b">
        <v>0</v>
      </c>
      <c r="D10349" s="118" t="e">
        <f t="shared" ca="1" si="1"/>
        <v>#NAME?</v>
      </c>
      <c r="E10349" s="118" t="s">
        <v>32992</v>
      </c>
      <c r="F10349" s="118" t="s">
        <v>32994</v>
      </c>
      <c r="G10349" s="118"/>
      <c r="H10349" s="118" t="s">
        <v>54</v>
      </c>
      <c r="I10349" s="118"/>
      <c r="J10349" s="118"/>
    </row>
    <row r="10350" spans="1:10" ht="12.75">
      <c r="A10350" s="118" t="s">
        <v>9679</v>
      </c>
      <c r="B10350" s="118" t="s">
        <v>32995</v>
      </c>
      <c r="C10350" s="118" t="b">
        <v>0</v>
      </c>
      <c r="D10350" s="118" t="e">
        <f t="shared" ca="1" si="1"/>
        <v>#NAME?</v>
      </c>
      <c r="E10350" s="118" t="s">
        <v>32996</v>
      </c>
      <c r="F10350" s="118" t="s">
        <v>32997</v>
      </c>
      <c r="G10350" s="118"/>
      <c r="H10350" s="118" t="s">
        <v>4278</v>
      </c>
      <c r="I10350" s="118" t="s">
        <v>8957</v>
      </c>
      <c r="J10350" s="118" t="s">
        <v>7622</v>
      </c>
    </row>
    <row r="10351" spans="1:10" ht="12.75">
      <c r="A10351" s="118" t="s">
        <v>8409</v>
      </c>
      <c r="B10351" s="118" t="s">
        <v>32998</v>
      </c>
      <c r="C10351" s="118" t="b">
        <v>0</v>
      </c>
      <c r="D10351" s="118" t="e">
        <f t="shared" ca="1" si="1"/>
        <v>#NAME?</v>
      </c>
      <c r="E10351" s="118" t="s">
        <v>32999</v>
      </c>
      <c r="F10351" s="118" t="s">
        <v>33000</v>
      </c>
      <c r="G10351" s="118"/>
      <c r="H10351" s="118" t="s">
        <v>4276</v>
      </c>
      <c r="I10351" s="118" t="s">
        <v>33001</v>
      </c>
      <c r="J10351" s="118" t="s">
        <v>7591</v>
      </c>
    </row>
    <row r="10352" spans="1:10" ht="12.75">
      <c r="A10352" s="118" t="s">
        <v>7924</v>
      </c>
      <c r="B10352" s="118" t="s">
        <v>33002</v>
      </c>
      <c r="C10352" s="118" t="b">
        <v>0</v>
      </c>
      <c r="D10352" s="118" t="e">
        <f t="shared" ca="1" si="1"/>
        <v>#NAME?</v>
      </c>
      <c r="E10352" s="118" t="s">
        <v>33003</v>
      </c>
      <c r="F10352" s="118" t="s">
        <v>33004</v>
      </c>
      <c r="G10352" s="118"/>
      <c r="H10352" s="118" t="s">
        <v>7611</v>
      </c>
      <c r="I10352" s="118" t="s">
        <v>7684</v>
      </c>
      <c r="J10352" s="118"/>
    </row>
    <row r="10353" spans="1:10" ht="12.75">
      <c r="A10353" s="118" t="s">
        <v>1903</v>
      </c>
      <c r="B10353" s="118" t="s">
        <v>33005</v>
      </c>
      <c r="C10353" s="118" t="b">
        <v>0</v>
      </c>
      <c r="D10353" s="118" t="e">
        <f t="shared" ca="1" si="1"/>
        <v>#NAME?</v>
      </c>
      <c r="E10353" s="118" t="s">
        <v>33003</v>
      </c>
      <c r="F10353" s="118" t="s">
        <v>33006</v>
      </c>
      <c r="G10353" s="118"/>
      <c r="H10353" s="118" t="s">
        <v>7754</v>
      </c>
      <c r="I10353" s="118" t="s">
        <v>7684</v>
      </c>
      <c r="J10353" s="118"/>
    </row>
    <row r="10354" spans="1:10" ht="12.75">
      <c r="A10354" s="118" t="s">
        <v>1666</v>
      </c>
      <c r="B10354" s="118" t="s">
        <v>10497</v>
      </c>
      <c r="C10354" s="118" t="b">
        <v>0</v>
      </c>
      <c r="D10354" s="118" t="e">
        <f t="shared" ca="1" si="1"/>
        <v>#NAME?</v>
      </c>
      <c r="E10354" s="118" t="s">
        <v>33007</v>
      </c>
      <c r="F10354" s="118" t="s">
        <v>33008</v>
      </c>
      <c r="G10354" s="118"/>
      <c r="H10354" s="118" t="s">
        <v>5961</v>
      </c>
      <c r="I10354" s="118" t="s">
        <v>19908</v>
      </c>
      <c r="J10354" s="118"/>
    </row>
    <row r="10355" spans="1:10" ht="12.75">
      <c r="A10355" s="118" t="s">
        <v>814</v>
      </c>
      <c r="B10355" s="118" t="s">
        <v>21655</v>
      </c>
      <c r="C10355" s="118" t="b">
        <v>0</v>
      </c>
      <c r="D10355" s="118" t="e">
        <f t="shared" ca="1" si="1"/>
        <v>#NAME?</v>
      </c>
      <c r="E10355" s="118" t="s">
        <v>33009</v>
      </c>
      <c r="F10355" s="118" t="s">
        <v>33010</v>
      </c>
      <c r="G10355" s="118"/>
      <c r="H10355" s="118" t="s">
        <v>4278</v>
      </c>
      <c r="I10355" s="118" t="s">
        <v>9131</v>
      </c>
      <c r="J10355" s="118" t="s">
        <v>7622</v>
      </c>
    </row>
    <row r="10356" spans="1:10" ht="12.75">
      <c r="A10356" s="118" t="s">
        <v>10002</v>
      </c>
      <c r="B10356" s="129" t="s">
        <v>33011</v>
      </c>
      <c r="C10356" s="118" t="b">
        <v>0</v>
      </c>
      <c r="D10356" s="118" t="e">
        <f t="shared" ca="1" si="1"/>
        <v>#NAME?</v>
      </c>
      <c r="E10356" s="118" t="s">
        <v>33009</v>
      </c>
      <c r="F10356" s="118" t="s">
        <v>33012</v>
      </c>
      <c r="G10356" s="118"/>
      <c r="H10356" s="118" t="s">
        <v>4278</v>
      </c>
      <c r="I10356" s="118" t="s">
        <v>9131</v>
      </c>
      <c r="J10356" s="118" t="s">
        <v>7622</v>
      </c>
    </row>
    <row r="10357" spans="1:10" ht="12.75">
      <c r="A10357" s="118" t="s">
        <v>12792</v>
      </c>
      <c r="B10357" s="118" t="s">
        <v>21655</v>
      </c>
      <c r="C10357" s="118" t="b">
        <v>0</v>
      </c>
      <c r="D10357" s="118" t="e">
        <f t="shared" ca="1" si="1"/>
        <v>#NAME?</v>
      </c>
      <c r="E10357" s="118" t="s">
        <v>33009</v>
      </c>
      <c r="F10357" s="118" t="s">
        <v>33013</v>
      </c>
      <c r="G10357" s="118"/>
      <c r="H10357" s="118" t="s">
        <v>4278</v>
      </c>
      <c r="I10357" s="118" t="s">
        <v>9131</v>
      </c>
      <c r="J10357" s="118" t="s">
        <v>7622</v>
      </c>
    </row>
    <row r="10358" spans="1:10" ht="12.75">
      <c r="A10358" s="118" t="s">
        <v>11652</v>
      </c>
      <c r="B10358" s="118" t="s">
        <v>33014</v>
      </c>
      <c r="C10358" s="118" t="b">
        <v>0</v>
      </c>
      <c r="D10358" s="118" t="e">
        <f t="shared" ca="1" si="1"/>
        <v>#NAME?</v>
      </c>
      <c r="E10358" s="118" t="s">
        <v>33015</v>
      </c>
      <c r="F10358" s="118" t="s">
        <v>33016</v>
      </c>
      <c r="G10358" s="118"/>
      <c r="H10358" s="118" t="s">
        <v>10066</v>
      </c>
      <c r="I10358" s="118" t="s">
        <v>8312</v>
      </c>
      <c r="J10358" s="118" t="s">
        <v>8313</v>
      </c>
    </row>
    <row r="10359" spans="1:10" ht="12.75">
      <c r="A10359" s="118" t="s">
        <v>1704</v>
      </c>
      <c r="B10359" s="118" t="s">
        <v>2407</v>
      </c>
      <c r="C10359" s="118" t="b">
        <v>0</v>
      </c>
      <c r="D10359" s="118" t="e">
        <f t="shared" ca="1" si="1"/>
        <v>#NAME?</v>
      </c>
      <c r="E10359" s="118" t="s">
        <v>33015</v>
      </c>
      <c r="F10359" s="118" t="s">
        <v>33017</v>
      </c>
      <c r="G10359" s="118"/>
      <c r="H10359" s="118" t="s">
        <v>4485</v>
      </c>
      <c r="I10359" s="118" t="s">
        <v>8312</v>
      </c>
      <c r="J10359" s="118" t="s">
        <v>8313</v>
      </c>
    </row>
    <row r="10360" spans="1:10" ht="12.75">
      <c r="A10360" s="118" t="s">
        <v>1544</v>
      </c>
      <c r="B10360" s="118" t="s">
        <v>10037</v>
      </c>
      <c r="C10360" s="118" t="b">
        <v>0</v>
      </c>
      <c r="D10360" s="118" t="e">
        <f t="shared" ca="1" si="1"/>
        <v>#NAME?</v>
      </c>
      <c r="E10360" s="118" t="s">
        <v>33015</v>
      </c>
      <c r="F10360" s="118" t="s">
        <v>33018</v>
      </c>
      <c r="G10360" s="118"/>
      <c r="H10360" s="118" t="s">
        <v>54</v>
      </c>
      <c r="I10360" s="118" t="s">
        <v>8312</v>
      </c>
      <c r="J10360" s="118" t="s">
        <v>8313</v>
      </c>
    </row>
    <row r="10361" spans="1:10" ht="12.75">
      <c r="A10361" s="118" t="s">
        <v>8422</v>
      </c>
      <c r="B10361" s="118" t="s">
        <v>12917</v>
      </c>
      <c r="C10361" s="118" t="b">
        <v>0</v>
      </c>
      <c r="D10361" s="118" t="e">
        <f t="shared" ca="1" si="1"/>
        <v>#NAME?</v>
      </c>
      <c r="E10361" s="118" t="s">
        <v>33019</v>
      </c>
      <c r="F10361" s="118" t="s">
        <v>33020</v>
      </c>
      <c r="G10361" s="118"/>
      <c r="H10361" s="118" t="s">
        <v>33021</v>
      </c>
      <c r="I10361" s="118" t="s">
        <v>10545</v>
      </c>
      <c r="J10361" s="118" t="s">
        <v>7756</v>
      </c>
    </row>
    <row r="10362" spans="1:10" ht="12.75">
      <c r="A10362" s="118" t="s">
        <v>1591</v>
      </c>
      <c r="B10362" s="118" t="s">
        <v>33022</v>
      </c>
      <c r="C10362" s="118" t="b">
        <v>0</v>
      </c>
      <c r="D10362" s="118" t="e">
        <f t="shared" ca="1" si="1"/>
        <v>#NAME?</v>
      </c>
      <c r="E10362" s="118" t="s">
        <v>33019</v>
      </c>
      <c r="F10362" s="118" t="s">
        <v>33023</v>
      </c>
      <c r="G10362" s="118"/>
      <c r="H10362" s="118" t="s">
        <v>4276</v>
      </c>
      <c r="I10362" s="118" t="s">
        <v>10545</v>
      </c>
      <c r="J10362" s="118" t="s">
        <v>7756</v>
      </c>
    </row>
    <row r="10363" spans="1:10" ht="12.75">
      <c r="A10363" s="118" t="s">
        <v>10135</v>
      </c>
      <c r="B10363" s="118" t="s">
        <v>33024</v>
      </c>
      <c r="C10363" s="118" t="b">
        <v>0</v>
      </c>
      <c r="D10363" s="118" t="e">
        <f t="shared" ca="1" si="1"/>
        <v>#NAME?</v>
      </c>
      <c r="E10363" s="118" t="s">
        <v>33019</v>
      </c>
      <c r="F10363" s="118" t="s">
        <v>33025</v>
      </c>
      <c r="G10363" s="118"/>
      <c r="H10363" s="118" t="s">
        <v>33026</v>
      </c>
      <c r="I10363" s="118" t="s">
        <v>10545</v>
      </c>
      <c r="J10363" s="118" t="s">
        <v>7756</v>
      </c>
    </row>
    <row r="10364" spans="1:10" ht="12.75">
      <c r="A10364" s="118" t="s">
        <v>33027</v>
      </c>
      <c r="B10364" s="118" t="s">
        <v>33028</v>
      </c>
      <c r="C10364" s="118" t="b">
        <v>0</v>
      </c>
      <c r="D10364" s="118" t="e">
        <f t="shared" ca="1" si="1"/>
        <v>#NAME?</v>
      </c>
      <c r="E10364" s="118" t="s">
        <v>33019</v>
      </c>
      <c r="F10364" s="118" t="s">
        <v>33029</v>
      </c>
      <c r="G10364" s="118"/>
      <c r="H10364" s="118" t="s">
        <v>33026</v>
      </c>
      <c r="I10364" s="118" t="s">
        <v>10545</v>
      </c>
      <c r="J10364" s="118" t="s">
        <v>7756</v>
      </c>
    </row>
    <row r="10365" spans="1:10" ht="12.75">
      <c r="A10365" s="118" t="s">
        <v>10129</v>
      </c>
      <c r="B10365" s="118" t="s">
        <v>16735</v>
      </c>
      <c r="C10365" s="118" t="b">
        <v>0</v>
      </c>
      <c r="D10365" s="118" t="e">
        <f t="shared" ca="1" si="1"/>
        <v>#NAME?</v>
      </c>
      <c r="E10365" s="118" t="s">
        <v>33019</v>
      </c>
      <c r="F10365" s="118" t="s">
        <v>33030</v>
      </c>
      <c r="G10365" s="118"/>
      <c r="H10365" s="118" t="s">
        <v>4908</v>
      </c>
      <c r="I10365" s="118" t="s">
        <v>10545</v>
      </c>
      <c r="J10365" s="118" t="s">
        <v>7756</v>
      </c>
    </row>
    <row r="10366" spans="1:10" ht="12.75">
      <c r="A10366" s="118" t="s">
        <v>8358</v>
      </c>
      <c r="B10366" s="118" t="s">
        <v>12543</v>
      </c>
      <c r="C10366" s="118" t="b">
        <v>0</v>
      </c>
      <c r="D10366" s="118" t="e">
        <f t="shared" ca="1" si="1"/>
        <v>#NAME?</v>
      </c>
      <c r="E10366" s="118" t="s">
        <v>33019</v>
      </c>
      <c r="F10366" s="118" t="s">
        <v>33031</v>
      </c>
      <c r="G10366" s="118"/>
      <c r="H10366" s="118" t="s">
        <v>4276</v>
      </c>
      <c r="I10366" s="118" t="s">
        <v>10545</v>
      </c>
      <c r="J10366" s="118" t="s">
        <v>7756</v>
      </c>
    </row>
    <row r="10367" spans="1:10" ht="12.75">
      <c r="A10367" s="118" t="s">
        <v>10229</v>
      </c>
      <c r="B10367" s="118" t="s">
        <v>16997</v>
      </c>
      <c r="C10367" s="118" t="b">
        <v>0</v>
      </c>
      <c r="D10367" s="118" t="e">
        <f t="shared" ca="1" si="1"/>
        <v>#NAME?</v>
      </c>
      <c r="E10367" s="118" t="s">
        <v>33019</v>
      </c>
      <c r="F10367" s="118" t="s">
        <v>33032</v>
      </c>
      <c r="G10367" s="118"/>
      <c r="H10367" s="118" t="s">
        <v>7784</v>
      </c>
      <c r="I10367" s="118" t="s">
        <v>10545</v>
      </c>
      <c r="J10367" s="118" t="s">
        <v>7756</v>
      </c>
    </row>
    <row r="10368" spans="1:10" ht="12.75">
      <c r="A10368" s="118" t="s">
        <v>1484</v>
      </c>
      <c r="B10368" s="118" t="s">
        <v>33033</v>
      </c>
      <c r="C10368" s="118" t="b">
        <v>0</v>
      </c>
      <c r="D10368" s="118" t="e">
        <f t="shared" ca="1" si="1"/>
        <v>#NAME?</v>
      </c>
      <c r="E10368" s="118" t="s">
        <v>33034</v>
      </c>
      <c r="F10368" s="118" t="s">
        <v>33035</v>
      </c>
      <c r="G10368" s="118"/>
      <c r="H10368" s="118" t="s">
        <v>33036</v>
      </c>
      <c r="I10368" s="118" t="s">
        <v>7590</v>
      </c>
      <c r="J10368" s="118" t="s">
        <v>7591</v>
      </c>
    </row>
    <row r="10369" spans="1:10" ht="12.75">
      <c r="A10369" s="118" t="s">
        <v>10385</v>
      </c>
      <c r="B10369" s="118" t="s">
        <v>8192</v>
      </c>
      <c r="C10369" s="118" t="b">
        <v>0</v>
      </c>
      <c r="D10369" s="118" t="e">
        <f t="shared" ca="1" si="1"/>
        <v>#NAME?</v>
      </c>
      <c r="E10369" s="118" t="s">
        <v>33034</v>
      </c>
      <c r="F10369" s="118" t="s">
        <v>33037</v>
      </c>
      <c r="G10369" s="118"/>
      <c r="H10369" s="118" t="s">
        <v>8338</v>
      </c>
      <c r="I10369" s="118" t="s">
        <v>7590</v>
      </c>
      <c r="J10369" s="118" t="s">
        <v>7591</v>
      </c>
    </row>
    <row r="10370" spans="1:10" ht="12.75">
      <c r="A10370" s="118" t="s">
        <v>18238</v>
      </c>
      <c r="B10370" s="118" t="s">
        <v>33038</v>
      </c>
      <c r="C10370" s="118" t="b">
        <v>0</v>
      </c>
      <c r="D10370" s="118" t="e">
        <f t="shared" ca="1" si="1"/>
        <v>#NAME?</v>
      </c>
      <c r="E10370" s="118" t="s">
        <v>33034</v>
      </c>
      <c r="F10370" s="118" t="s">
        <v>33039</v>
      </c>
      <c r="G10370" s="118"/>
      <c r="H10370" s="118" t="s">
        <v>7647</v>
      </c>
      <c r="I10370" s="118" t="s">
        <v>7590</v>
      </c>
      <c r="J10370" s="118" t="s">
        <v>7591</v>
      </c>
    </row>
    <row r="10371" spans="1:10" ht="12.75">
      <c r="A10371" s="118" t="s">
        <v>1266</v>
      </c>
      <c r="B10371" s="118" t="s">
        <v>33040</v>
      </c>
      <c r="C10371" s="118" t="b">
        <v>0</v>
      </c>
      <c r="D10371" s="118" t="e">
        <f t="shared" ca="1" si="1"/>
        <v>#NAME?</v>
      </c>
      <c r="E10371" s="118" t="s">
        <v>33041</v>
      </c>
      <c r="F10371" s="118" t="s">
        <v>33042</v>
      </c>
      <c r="G10371" s="118"/>
      <c r="H10371" s="118" t="s">
        <v>9125</v>
      </c>
      <c r="I10371" s="118" t="s">
        <v>7820</v>
      </c>
      <c r="J10371" s="118" t="s">
        <v>7820</v>
      </c>
    </row>
    <row r="10372" spans="1:10" ht="12.75">
      <c r="A10372" s="118" t="s">
        <v>1591</v>
      </c>
      <c r="B10372" s="118" t="s">
        <v>33043</v>
      </c>
      <c r="C10372" s="118" t="b">
        <v>0</v>
      </c>
      <c r="D10372" s="118" t="e">
        <f t="shared" ca="1" si="1"/>
        <v>#NAME?</v>
      </c>
      <c r="E10372" s="118" t="s">
        <v>33041</v>
      </c>
      <c r="F10372" s="118" t="s">
        <v>33044</v>
      </c>
      <c r="G10372" s="118"/>
      <c r="H10372" s="118" t="s">
        <v>4640</v>
      </c>
      <c r="I10372" s="118" t="s">
        <v>7820</v>
      </c>
      <c r="J10372" s="118" t="s">
        <v>7820</v>
      </c>
    </row>
    <row r="10373" spans="1:10" ht="12.75">
      <c r="A10373" s="118" t="s">
        <v>9399</v>
      </c>
      <c r="B10373" s="118" t="s">
        <v>33045</v>
      </c>
      <c r="C10373" s="118" t="b">
        <v>0</v>
      </c>
      <c r="D10373" s="118" t="e">
        <f t="shared" ca="1" si="1"/>
        <v>#NAME?</v>
      </c>
      <c r="E10373" s="118" t="s">
        <v>33041</v>
      </c>
      <c r="F10373" s="118" t="s">
        <v>33046</v>
      </c>
      <c r="G10373" s="118"/>
      <c r="H10373" s="118" t="s">
        <v>4485</v>
      </c>
      <c r="I10373" s="118" t="s">
        <v>3131</v>
      </c>
      <c r="J10373" s="118" t="s">
        <v>7622</v>
      </c>
    </row>
    <row r="10374" spans="1:10" ht="12.75">
      <c r="A10374" s="118" t="s">
        <v>2013</v>
      </c>
      <c r="B10374" s="118" t="s">
        <v>33047</v>
      </c>
      <c r="C10374" s="118" t="b">
        <v>0</v>
      </c>
      <c r="D10374" s="118" t="e">
        <f t="shared" ca="1" si="1"/>
        <v>#NAME?</v>
      </c>
      <c r="E10374" s="118" t="s">
        <v>33048</v>
      </c>
      <c r="F10374" s="118" t="s">
        <v>33049</v>
      </c>
      <c r="G10374" s="118"/>
      <c r="H10374" s="118" t="s">
        <v>4276</v>
      </c>
      <c r="I10374" s="118" t="s">
        <v>10284</v>
      </c>
      <c r="J10374" s="118" t="s">
        <v>9660</v>
      </c>
    </row>
    <row r="10375" spans="1:10" ht="12.75">
      <c r="A10375" s="118" t="s">
        <v>814</v>
      </c>
      <c r="B10375" s="118" t="s">
        <v>33050</v>
      </c>
      <c r="C10375" s="118" t="b">
        <v>0</v>
      </c>
      <c r="D10375" s="118" t="e">
        <f t="shared" ca="1" si="1"/>
        <v>#NAME?</v>
      </c>
      <c r="E10375" s="118" t="s">
        <v>33051</v>
      </c>
      <c r="F10375" s="118" t="s">
        <v>33052</v>
      </c>
      <c r="G10375" s="118"/>
      <c r="H10375" s="118" t="s">
        <v>20598</v>
      </c>
      <c r="I10375" s="118" t="s">
        <v>18731</v>
      </c>
      <c r="J10375" s="118" t="s">
        <v>7795</v>
      </c>
    </row>
    <row r="10376" spans="1:10" ht="12.75">
      <c r="A10376" s="118" t="s">
        <v>2068</v>
      </c>
      <c r="B10376" s="118" t="s">
        <v>33053</v>
      </c>
      <c r="C10376" s="118" t="b">
        <v>0</v>
      </c>
      <c r="D10376" s="118" t="e">
        <f t="shared" ca="1" si="1"/>
        <v>#NAME?</v>
      </c>
      <c r="E10376" s="118" t="s">
        <v>33051</v>
      </c>
      <c r="F10376" s="118" t="s">
        <v>33054</v>
      </c>
      <c r="G10376" s="118"/>
      <c r="H10376" s="118" t="s">
        <v>33055</v>
      </c>
      <c r="I10376" s="118" t="s">
        <v>18731</v>
      </c>
      <c r="J10376" s="118" t="s">
        <v>7795</v>
      </c>
    </row>
    <row r="10377" spans="1:10" ht="12.75">
      <c r="A10377" s="118" t="s">
        <v>882</v>
      </c>
      <c r="B10377" s="118" t="s">
        <v>23978</v>
      </c>
      <c r="C10377" s="118" t="b">
        <v>0</v>
      </c>
      <c r="D10377" s="118" t="e">
        <f t="shared" ca="1" si="1"/>
        <v>#NAME?</v>
      </c>
      <c r="E10377" s="118" t="s">
        <v>33051</v>
      </c>
      <c r="F10377" s="118" t="s">
        <v>33056</v>
      </c>
      <c r="G10377" s="118"/>
      <c r="H10377" s="118" t="s">
        <v>18765</v>
      </c>
      <c r="I10377" s="118" t="s">
        <v>18731</v>
      </c>
      <c r="J10377" s="118" t="s">
        <v>7795</v>
      </c>
    </row>
    <row r="10378" spans="1:10" ht="12.75">
      <c r="A10378" s="118" t="s">
        <v>2013</v>
      </c>
      <c r="B10378" s="118" t="s">
        <v>1722</v>
      </c>
      <c r="C10378" s="118" t="b">
        <v>0</v>
      </c>
      <c r="D10378" s="118" t="e">
        <f t="shared" ca="1" si="1"/>
        <v>#NAME?</v>
      </c>
      <c r="E10378" s="118" t="s">
        <v>33051</v>
      </c>
      <c r="F10378" s="118" t="s">
        <v>33057</v>
      </c>
      <c r="G10378" s="118"/>
      <c r="H10378" s="118" t="s">
        <v>15124</v>
      </c>
      <c r="I10378" s="118" t="s">
        <v>18731</v>
      </c>
      <c r="J10378" s="118" t="s">
        <v>7795</v>
      </c>
    </row>
    <row r="10379" spans="1:10" ht="12.75">
      <c r="A10379" s="118" t="s">
        <v>1069</v>
      </c>
      <c r="B10379" s="118" t="s">
        <v>10298</v>
      </c>
      <c r="C10379" s="118" t="b">
        <v>0</v>
      </c>
      <c r="D10379" s="118" t="e">
        <f t="shared" ca="1" si="1"/>
        <v>#NAME?</v>
      </c>
      <c r="E10379" s="118" t="s">
        <v>33051</v>
      </c>
      <c r="F10379" s="118" t="s">
        <v>33058</v>
      </c>
      <c r="G10379" s="118"/>
      <c r="H10379" s="118" t="s">
        <v>7754</v>
      </c>
      <c r="I10379" s="118" t="s">
        <v>18731</v>
      </c>
      <c r="J10379" s="118" t="s">
        <v>7795</v>
      </c>
    </row>
    <row r="10380" spans="1:10" ht="12.75">
      <c r="A10380" s="118" t="s">
        <v>2523</v>
      </c>
      <c r="B10380" s="118" t="s">
        <v>33059</v>
      </c>
      <c r="C10380" s="118" t="b">
        <v>0</v>
      </c>
      <c r="D10380" s="118" t="e">
        <f t="shared" ca="1" si="1"/>
        <v>#NAME?</v>
      </c>
      <c r="E10380" s="118" t="s">
        <v>33060</v>
      </c>
      <c r="F10380" s="118" t="s">
        <v>33061</v>
      </c>
      <c r="G10380" s="118"/>
      <c r="H10380" s="118" t="s">
        <v>4640</v>
      </c>
      <c r="I10380" s="118" t="s">
        <v>11761</v>
      </c>
      <c r="J10380" s="118" t="s">
        <v>11762</v>
      </c>
    </row>
    <row r="10381" spans="1:10" ht="12.75">
      <c r="A10381" s="118" t="s">
        <v>2523</v>
      </c>
      <c r="B10381" s="118" t="s">
        <v>12792</v>
      </c>
      <c r="C10381" s="118" t="b">
        <v>0</v>
      </c>
      <c r="D10381" s="118" t="e">
        <f t="shared" ca="1" si="1"/>
        <v>#NAME?</v>
      </c>
      <c r="E10381" s="118" t="s">
        <v>33062</v>
      </c>
      <c r="F10381" s="118" t="s">
        <v>33063</v>
      </c>
      <c r="G10381" s="118"/>
      <c r="H10381" s="118" t="s">
        <v>5121</v>
      </c>
      <c r="I10381" s="118" t="s">
        <v>33064</v>
      </c>
      <c r="J10381" s="118" t="s">
        <v>12582</v>
      </c>
    </row>
    <row r="10382" spans="1:10" ht="12.75">
      <c r="A10382" s="118" t="s">
        <v>11830</v>
      </c>
      <c r="B10382" s="118" t="s">
        <v>33065</v>
      </c>
      <c r="C10382" s="118" t="b">
        <v>0</v>
      </c>
      <c r="D10382" s="118" t="e">
        <f t="shared" ca="1" si="1"/>
        <v>#NAME?</v>
      </c>
      <c r="E10382" s="118" t="s">
        <v>33066</v>
      </c>
      <c r="F10382" s="118" t="s">
        <v>33067</v>
      </c>
      <c r="G10382" s="118"/>
      <c r="H10382" s="118" t="s">
        <v>4640</v>
      </c>
      <c r="I10382" s="118" t="s">
        <v>15914</v>
      </c>
      <c r="J10382" s="118" t="s">
        <v>7622</v>
      </c>
    </row>
    <row r="10383" spans="1:10" ht="12.75">
      <c r="A10383" s="118" t="s">
        <v>9828</v>
      </c>
      <c r="B10383" s="118" t="s">
        <v>14124</v>
      </c>
      <c r="C10383" s="118" t="b">
        <v>0</v>
      </c>
      <c r="D10383" s="118" t="e">
        <f t="shared" ca="1" si="1"/>
        <v>#NAME?</v>
      </c>
      <c r="E10383" s="118" t="s">
        <v>33066</v>
      </c>
      <c r="F10383" s="118" t="s">
        <v>33068</v>
      </c>
      <c r="G10383" s="118"/>
      <c r="H10383" s="118" t="s">
        <v>4872</v>
      </c>
      <c r="I10383" s="118" t="s">
        <v>15914</v>
      </c>
      <c r="J10383" s="118" t="s">
        <v>7622</v>
      </c>
    </row>
    <row r="10384" spans="1:10" ht="12.75">
      <c r="A10384" s="118" t="s">
        <v>2653</v>
      </c>
      <c r="B10384" s="118" t="s">
        <v>33069</v>
      </c>
      <c r="C10384" s="118" t="b">
        <v>0</v>
      </c>
      <c r="D10384" s="118" t="e">
        <f t="shared" ca="1" si="1"/>
        <v>#NAME?</v>
      </c>
      <c r="E10384" s="118" t="s">
        <v>33070</v>
      </c>
      <c r="F10384" s="118" t="s">
        <v>33071</v>
      </c>
      <c r="G10384" s="118"/>
      <c r="H10384" s="118" t="s">
        <v>10534</v>
      </c>
      <c r="I10384" s="118" t="s">
        <v>28532</v>
      </c>
      <c r="J10384" s="118" t="s">
        <v>7820</v>
      </c>
    </row>
    <row r="10385" spans="1:10" ht="12.75">
      <c r="A10385" s="118" t="s">
        <v>910</v>
      </c>
      <c r="B10385" s="118" t="s">
        <v>20182</v>
      </c>
      <c r="C10385" s="118" t="b">
        <v>0</v>
      </c>
      <c r="D10385" s="118" t="e">
        <f t="shared" ca="1" si="1"/>
        <v>#NAME?</v>
      </c>
      <c r="E10385" s="118" t="s">
        <v>33072</v>
      </c>
      <c r="F10385" s="118" t="s">
        <v>33073</v>
      </c>
      <c r="G10385" s="118"/>
      <c r="H10385" s="118" t="s">
        <v>33074</v>
      </c>
      <c r="I10385" s="118" t="s">
        <v>19742</v>
      </c>
      <c r="J10385" s="118"/>
    </row>
    <row r="10386" spans="1:10" ht="12.75">
      <c r="A10386" s="118" t="s">
        <v>8076</v>
      </c>
      <c r="B10386" s="118" t="s">
        <v>33075</v>
      </c>
      <c r="C10386" s="118" t="b">
        <v>0</v>
      </c>
      <c r="D10386" s="118" t="e">
        <f t="shared" ca="1" si="1"/>
        <v>#NAME?</v>
      </c>
      <c r="E10386" s="118" t="s">
        <v>33072</v>
      </c>
      <c r="F10386" s="118" t="s">
        <v>33076</v>
      </c>
      <c r="G10386" s="118"/>
      <c r="H10386" s="118" t="s">
        <v>8035</v>
      </c>
      <c r="I10386" s="118" t="s">
        <v>19742</v>
      </c>
      <c r="J10386" s="118"/>
    </row>
    <row r="10387" spans="1:10" ht="12.75">
      <c r="A10387" s="118" t="s">
        <v>836</v>
      </c>
      <c r="B10387" s="118" t="s">
        <v>33077</v>
      </c>
      <c r="C10387" s="118" t="b">
        <v>0</v>
      </c>
      <c r="D10387" s="118" t="e">
        <f t="shared" ca="1" si="1"/>
        <v>#NAME?</v>
      </c>
      <c r="E10387" s="118" t="s">
        <v>33078</v>
      </c>
      <c r="F10387" s="118" t="s">
        <v>33079</v>
      </c>
      <c r="G10387" s="118"/>
      <c r="H10387" s="118" t="s">
        <v>5152</v>
      </c>
      <c r="I10387" s="118" t="s">
        <v>7590</v>
      </c>
      <c r="J10387" s="118" t="s">
        <v>7591</v>
      </c>
    </row>
    <row r="10388" spans="1:10" ht="12.75">
      <c r="A10388" s="118" t="s">
        <v>1969</v>
      </c>
      <c r="B10388" s="118" t="s">
        <v>33080</v>
      </c>
      <c r="C10388" s="118" t="b">
        <v>0</v>
      </c>
      <c r="D10388" s="118" t="e">
        <f t="shared" ca="1" si="1"/>
        <v>#NAME?</v>
      </c>
      <c r="E10388" s="118" t="s">
        <v>33081</v>
      </c>
      <c r="F10388" s="118" t="s">
        <v>33082</v>
      </c>
      <c r="G10388" s="118"/>
      <c r="H10388" s="118" t="s">
        <v>4276</v>
      </c>
      <c r="I10388" s="118" t="s">
        <v>7820</v>
      </c>
      <c r="J10388" s="118" t="s">
        <v>7820</v>
      </c>
    </row>
    <row r="10389" spans="1:10" ht="12.75">
      <c r="A10389" s="118" t="s">
        <v>798</v>
      </c>
      <c r="B10389" s="118" t="s">
        <v>33083</v>
      </c>
      <c r="C10389" s="118" t="b">
        <v>0</v>
      </c>
      <c r="D10389" s="118" t="e">
        <f t="shared" ca="1" si="1"/>
        <v>#NAME?</v>
      </c>
      <c r="E10389" s="118" t="s">
        <v>33084</v>
      </c>
      <c r="F10389" s="118" t="s">
        <v>33085</v>
      </c>
      <c r="G10389" s="118"/>
      <c r="H10389" s="118" t="s">
        <v>4276</v>
      </c>
      <c r="I10389" s="118" t="s">
        <v>16735</v>
      </c>
      <c r="J10389" s="118" t="s">
        <v>10630</v>
      </c>
    </row>
    <row r="10390" spans="1:10" ht="12.75">
      <c r="A10390" s="118" t="s">
        <v>882</v>
      </c>
      <c r="B10390" s="118" t="s">
        <v>33086</v>
      </c>
      <c r="C10390" s="118" t="b">
        <v>0</v>
      </c>
      <c r="D10390" s="118" t="e">
        <f t="shared" ca="1" si="1"/>
        <v>#NAME?</v>
      </c>
      <c r="E10390" s="118" t="s">
        <v>33087</v>
      </c>
      <c r="F10390" s="118" t="s">
        <v>33088</v>
      </c>
      <c r="G10390" s="118"/>
      <c r="H10390" s="118" t="s">
        <v>33089</v>
      </c>
      <c r="I10390" s="118" t="s">
        <v>10184</v>
      </c>
      <c r="J10390" s="118" t="s">
        <v>10185</v>
      </c>
    </row>
    <row r="10391" spans="1:10" ht="12.75">
      <c r="A10391" s="118" t="s">
        <v>1903</v>
      </c>
      <c r="B10391" s="118" t="s">
        <v>21224</v>
      </c>
      <c r="C10391" s="118" t="b">
        <v>0</v>
      </c>
      <c r="D10391" s="118" t="e">
        <f t="shared" ca="1" si="1"/>
        <v>#NAME?</v>
      </c>
      <c r="E10391" s="118" t="s">
        <v>33087</v>
      </c>
      <c r="F10391" s="118" t="s">
        <v>33090</v>
      </c>
      <c r="G10391" s="118"/>
      <c r="H10391" s="118" t="s">
        <v>33091</v>
      </c>
      <c r="I10391" s="118" t="s">
        <v>10184</v>
      </c>
      <c r="J10391" s="118" t="s">
        <v>10185</v>
      </c>
    </row>
    <row r="10392" spans="1:10" ht="12.75">
      <c r="A10392" s="118" t="s">
        <v>910</v>
      </c>
      <c r="B10392" s="118" t="s">
        <v>8124</v>
      </c>
      <c r="C10392" s="118" t="b">
        <v>0</v>
      </c>
      <c r="D10392" s="118" t="e">
        <f t="shared" ca="1" si="1"/>
        <v>#NAME?</v>
      </c>
      <c r="E10392" s="118" t="s">
        <v>33092</v>
      </c>
      <c r="F10392" s="118" t="s">
        <v>33093</v>
      </c>
      <c r="G10392" s="118"/>
      <c r="H10392" s="118" t="s">
        <v>11606</v>
      </c>
      <c r="I10392" s="118" t="s">
        <v>7642</v>
      </c>
      <c r="J10392" s="118"/>
    </row>
    <row r="10393" spans="1:10" ht="12.75">
      <c r="A10393" s="118" t="s">
        <v>1474</v>
      </c>
      <c r="B10393" s="118" t="s">
        <v>19490</v>
      </c>
      <c r="C10393" s="118" t="b">
        <v>0</v>
      </c>
      <c r="D10393" s="118" t="e">
        <f t="shared" ca="1" si="1"/>
        <v>#NAME?</v>
      </c>
      <c r="E10393" s="118" t="s">
        <v>33092</v>
      </c>
      <c r="F10393" s="118" t="s">
        <v>33094</v>
      </c>
      <c r="G10393" s="118"/>
      <c r="H10393" s="118" t="s">
        <v>8338</v>
      </c>
      <c r="I10393" s="118" t="s">
        <v>7642</v>
      </c>
      <c r="J10393" s="118"/>
    </row>
    <row r="10394" spans="1:10" ht="12.75">
      <c r="A10394" s="118" t="s">
        <v>1881</v>
      </c>
      <c r="B10394" s="118" t="s">
        <v>33095</v>
      </c>
      <c r="C10394" s="118" t="b">
        <v>0</v>
      </c>
      <c r="D10394" s="118" t="e">
        <f t="shared" ca="1" si="1"/>
        <v>#NAME?</v>
      </c>
      <c r="E10394" s="118" t="s">
        <v>33092</v>
      </c>
      <c r="F10394" s="118" t="s">
        <v>33096</v>
      </c>
      <c r="G10394" s="118"/>
      <c r="H10394" s="118" t="s">
        <v>4640</v>
      </c>
      <c r="I10394" s="118" t="s">
        <v>7642</v>
      </c>
      <c r="J10394" s="118"/>
    </row>
    <row r="10395" spans="1:10" ht="12.75">
      <c r="A10395" s="118" t="s">
        <v>940</v>
      </c>
      <c r="B10395" s="118" t="s">
        <v>25020</v>
      </c>
      <c r="C10395" s="118" t="b">
        <v>0</v>
      </c>
      <c r="D10395" s="118" t="e">
        <f t="shared" ca="1" si="1"/>
        <v>#NAME?</v>
      </c>
      <c r="E10395" s="118" t="s">
        <v>33092</v>
      </c>
      <c r="F10395" s="118" t="s">
        <v>33097</v>
      </c>
      <c r="G10395" s="118"/>
      <c r="H10395" s="118" t="s">
        <v>33098</v>
      </c>
      <c r="I10395" s="118" t="s">
        <v>7642</v>
      </c>
      <c r="J10395" s="118"/>
    </row>
    <row r="10396" spans="1:10" ht="12.75">
      <c r="A10396" s="118" t="s">
        <v>33099</v>
      </c>
      <c r="B10396" s="118" t="s">
        <v>33100</v>
      </c>
      <c r="C10396" s="118" t="b">
        <v>0</v>
      </c>
      <c r="D10396" s="118" t="e">
        <f t="shared" ca="1" si="1"/>
        <v>#NAME?</v>
      </c>
      <c r="E10396" s="118" t="s">
        <v>33092</v>
      </c>
      <c r="F10396" s="118" t="s">
        <v>33101</v>
      </c>
      <c r="G10396" s="118"/>
      <c r="H10396" s="118" t="s">
        <v>5279</v>
      </c>
      <c r="I10396" s="118" t="s">
        <v>7642</v>
      </c>
      <c r="J10396" s="118"/>
    </row>
    <row r="10397" spans="1:10" ht="12.75">
      <c r="A10397" s="118" t="s">
        <v>1484</v>
      </c>
      <c r="B10397" s="118" t="s">
        <v>10037</v>
      </c>
      <c r="C10397" s="118" t="b">
        <v>0</v>
      </c>
      <c r="D10397" s="118" t="e">
        <f t="shared" ca="1" si="1"/>
        <v>#NAME?</v>
      </c>
      <c r="E10397" s="118" t="s">
        <v>33092</v>
      </c>
      <c r="F10397" s="118" t="s">
        <v>33102</v>
      </c>
      <c r="G10397" s="118"/>
      <c r="H10397" s="118" t="s">
        <v>6031</v>
      </c>
      <c r="I10397" s="118" t="s">
        <v>7642</v>
      </c>
      <c r="J10397" s="118"/>
    </row>
    <row r="10398" spans="1:10" ht="12.75">
      <c r="A10398" s="118" t="s">
        <v>2013</v>
      </c>
      <c r="B10398" s="118" t="s">
        <v>33103</v>
      </c>
      <c r="C10398" s="118" t="b">
        <v>0</v>
      </c>
      <c r="D10398" s="118" t="e">
        <f t="shared" ca="1" si="1"/>
        <v>#NAME?</v>
      </c>
      <c r="E10398" s="118" t="s">
        <v>33092</v>
      </c>
      <c r="F10398" s="118" t="s">
        <v>33104</v>
      </c>
      <c r="G10398" s="118"/>
      <c r="H10398" s="118" t="s">
        <v>33098</v>
      </c>
      <c r="I10398" s="118" t="s">
        <v>7642</v>
      </c>
      <c r="J10398" s="118"/>
    </row>
    <row r="10399" spans="1:10" ht="12.75">
      <c r="A10399" s="118" t="s">
        <v>1666</v>
      </c>
      <c r="B10399" s="118" t="s">
        <v>33105</v>
      </c>
      <c r="C10399" s="118" t="b">
        <v>0</v>
      </c>
      <c r="D10399" s="118" t="e">
        <f t="shared" ca="1" si="1"/>
        <v>#NAME?</v>
      </c>
      <c r="E10399" s="118" t="s">
        <v>33106</v>
      </c>
      <c r="F10399" s="118" t="s">
        <v>33107</v>
      </c>
      <c r="G10399" s="118"/>
      <c r="H10399" s="118" t="s">
        <v>5064</v>
      </c>
      <c r="I10399" s="118" t="s">
        <v>7820</v>
      </c>
      <c r="J10399" s="118" t="s">
        <v>7820</v>
      </c>
    </row>
    <row r="10400" spans="1:10" ht="12.75">
      <c r="A10400" s="118" t="s">
        <v>7945</v>
      </c>
      <c r="B10400" s="118" t="s">
        <v>8832</v>
      </c>
      <c r="C10400" s="118" t="b">
        <v>0</v>
      </c>
      <c r="D10400" s="118" t="e">
        <f t="shared" ca="1" si="1"/>
        <v>#NAME?</v>
      </c>
      <c r="E10400" s="118" t="s">
        <v>33108</v>
      </c>
      <c r="F10400" s="118" t="s">
        <v>33109</v>
      </c>
      <c r="G10400" s="118"/>
      <c r="H10400" s="118" t="s">
        <v>4305</v>
      </c>
      <c r="I10400" s="118" t="s">
        <v>8701</v>
      </c>
      <c r="J10400" s="118" t="s">
        <v>8702</v>
      </c>
    </row>
    <row r="10401" spans="1:10" ht="12.75">
      <c r="A10401" s="118" t="s">
        <v>33110</v>
      </c>
      <c r="B10401" s="118" t="s">
        <v>33111</v>
      </c>
      <c r="C10401" s="118" t="b">
        <v>0</v>
      </c>
      <c r="D10401" s="118" t="e">
        <f t="shared" ca="1" si="1"/>
        <v>#NAME?</v>
      </c>
      <c r="E10401" s="118" t="s">
        <v>33108</v>
      </c>
      <c r="F10401" s="118" t="s">
        <v>33112</v>
      </c>
      <c r="G10401" s="118"/>
      <c r="H10401" s="118" t="s">
        <v>4305</v>
      </c>
      <c r="I10401" s="118" t="s">
        <v>8701</v>
      </c>
      <c r="J10401" s="118" t="s">
        <v>8702</v>
      </c>
    </row>
    <row r="10402" spans="1:10" ht="12.75">
      <c r="A10402" s="118" t="s">
        <v>1591</v>
      </c>
      <c r="B10402" s="118" t="s">
        <v>23203</v>
      </c>
      <c r="C10402" s="118" t="b">
        <v>0</v>
      </c>
      <c r="D10402" s="118" t="e">
        <f t="shared" ca="1" si="1"/>
        <v>#NAME?</v>
      </c>
      <c r="E10402" s="118" t="s">
        <v>33108</v>
      </c>
      <c r="F10402" s="118" t="s">
        <v>33113</v>
      </c>
      <c r="G10402" s="118"/>
      <c r="H10402" s="118" t="s">
        <v>4305</v>
      </c>
      <c r="I10402" s="118" t="s">
        <v>8701</v>
      </c>
      <c r="J10402" s="118" t="s">
        <v>8702</v>
      </c>
    </row>
    <row r="10403" spans="1:10" ht="12.75">
      <c r="A10403" s="118" t="s">
        <v>27338</v>
      </c>
      <c r="B10403" s="118" t="s">
        <v>33114</v>
      </c>
      <c r="C10403" s="118" t="b">
        <v>0</v>
      </c>
      <c r="D10403" s="118" t="e">
        <f t="shared" ca="1" si="1"/>
        <v>#NAME?</v>
      </c>
      <c r="E10403" s="118" t="s">
        <v>33115</v>
      </c>
      <c r="F10403" s="118" t="s">
        <v>33116</v>
      </c>
      <c r="G10403" s="118"/>
      <c r="H10403" s="118" t="s">
        <v>54</v>
      </c>
      <c r="I10403" s="118" t="s">
        <v>8112</v>
      </c>
      <c r="J10403" s="118"/>
    </row>
    <row r="10404" spans="1:10" ht="12.75">
      <c r="A10404" s="118" t="s">
        <v>12192</v>
      </c>
      <c r="B10404" s="118" t="s">
        <v>33117</v>
      </c>
      <c r="C10404" s="118" t="b">
        <v>0</v>
      </c>
      <c r="D10404" s="118" t="e">
        <f t="shared" ca="1" si="1"/>
        <v>#NAME?</v>
      </c>
      <c r="E10404" s="118" t="s">
        <v>33115</v>
      </c>
      <c r="F10404" s="118" t="s">
        <v>33118</v>
      </c>
      <c r="G10404" s="118"/>
      <c r="H10404" s="118" t="s">
        <v>5368</v>
      </c>
      <c r="I10404" s="118" t="s">
        <v>8112</v>
      </c>
      <c r="J10404" s="118"/>
    </row>
    <row r="10405" spans="1:10" ht="12.75">
      <c r="A10405" s="118" t="s">
        <v>7970</v>
      </c>
      <c r="B10405" s="118" t="s">
        <v>33119</v>
      </c>
      <c r="C10405" s="118" t="b">
        <v>0</v>
      </c>
      <c r="D10405" s="118" t="e">
        <f t="shared" ca="1" si="1"/>
        <v>#NAME?</v>
      </c>
      <c r="E10405" s="118" t="s">
        <v>33115</v>
      </c>
      <c r="F10405" s="118" t="s">
        <v>33120</v>
      </c>
      <c r="G10405" s="118"/>
      <c r="H10405" s="118" t="s">
        <v>5279</v>
      </c>
      <c r="I10405" s="118" t="s">
        <v>8112</v>
      </c>
      <c r="J10405" s="118"/>
    </row>
    <row r="10406" spans="1:10" ht="12.75">
      <c r="A10406" s="118" t="s">
        <v>9242</v>
      </c>
      <c r="B10406" s="118" t="s">
        <v>33121</v>
      </c>
      <c r="C10406" s="118" t="b">
        <v>0</v>
      </c>
      <c r="D10406" s="118" t="e">
        <f t="shared" ca="1" si="1"/>
        <v>#NAME?</v>
      </c>
      <c r="E10406" s="118" t="s">
        <v>33115</v>
      </c>
      <c r="F10406" s="118" t="s">
        <v>33122</v>
      </c>
      <c r="G10406" s="118"/>
      <c r="H10406" s="118" t="s">
        <v>4872</v>
      </c>
      <c r="I10406" s="118" t="s">
        <v>8112</v>
      </c>
      <c r="J10406" s="118"/>
    </row>
    <row r="10407" spans="1:10" ht="12.75">
      <c r="A10407" s="118" t="s">
        <v>13472</v>
      </c>
      <c r="B10407" s="118" t="s">
        <v>33123</v>
      </c>
      <c r="C10407" s="118" t="b">
        <v>0</v>
      </c>
      <c r="D10407" s="118" t="e">
        <f t="shared" ca="1" si="1"/>
        <v>#NAME?</v>
      </c>
      <c r="E10407" s="118" t="s">
        <v>33115</v>
      </c>
      <c r="F10407" s="118" t="s">
        <v>33124</v>
      </c>
      <c r="G10407" s="118"/>
      <c r="H10407" s="118" t="s">
        <v>5607</v>
      </c>
      <c r="I10407" s="118" t="s">
        <v>8112</v>
      </c>
      <c r="J10407" s="118"/>
    </row>
    <row r="10408" spans="1:10" ht="12.75">
      <c r="A10408" s="118" t="s">
        <v>33125</v>
      </c>
      <c r="B10408" s="118" t="s">
        <v>33126</v>
      </c>
      <c r="C10408" s="118" t="b">
        <v>0</v>
      </c>
      <c r="D10408" s="118" t="e">
        <f t="shared" ca="1" si="1"/>
        <v>#NAME?</v>
      </c>
      <c r="E10408" s="118" t="s">
        <v>33115</v>
      </c>
      <c r="F10408" s="118" t="s">
        <v>33127</v>
      </c>
      <c r="G10408" s="118"/>
      <c r="H10408" s="118" t="s">
        <v>54</v>
      </c>
      <c r="I10408" s="118" t="s">
        <v>8112</v>
      </c>
      <c r="J10408" s="118"/>
    </row>
    <row r="10409" spans="1:10" ht="12.75">
      <c r="A10409" s="118" t="s">
        <v>31631</v>
      </c>
      <c r="B10409" s="118" t="s">
        <v>33128</v>
      </c>
      <c r="C10409" s="118" t="b">
        <v>0</v>
      </c>
      <c r="D10409" s="118" t="e">
        <f t="shared" ca="1" si="1"/>
        <v>#NAME?</v>
      </c>
      <c r="E10409" s="118" t="s">
        <v>33115</v>
      </c>
      <c r="F10409" s="118" t="s">
        <v>33129</v>
      </c>
      <c r="G10409" s="118"/>
      <c r="H10409" s="118" t="s">
        <v>5368</v>
      </c>
      <c r="I10409" s="118" t="s">
        <v>8112</v>
      </c>
      <c r="J10409" s="118"/>
    </row>
    <row r="10410" spans="1:10" ht="12.75">
      <c r="A10410" s="118" t="s">
        <v>10793</v>
      </c>
      <c r="B10410" s="118" t="s">
        <v>20433</v>
      </c>
      <c r="C10410" s="118" t="b">
        <v>0</v>
      </c>
      <c r="D10410" s="118" t="e">
        <f t="shared" ca="1" si="1"/>
        <v>#NAME?</v>
      </c>
      <c r="E10410" s="118" t="s">
        <v>33130</v>
      </c>
      <c r="F10410" s="118" t="s">
        <v>33131</v>
      </c>
      <c r="G10410" s="118"/>
      <c r="H10410" s="118" t="s">
        <v>4276</v>
      </c>
      <c r="I10410" s="118" t="s">
        <v>11076</v>
      </c>
      <c r="J10410" s="118" t="s">
        <v>9660</v>
      </c>
    </row>
    <row r="10411" spans="1:10" ht="12.75">
      <c r="A10411" s="118" t="s">
        <v>17428</v>
      </c>
      <c r="B10411" s="118" t="s">
        <v>2441</v>
      </c>
      <c r="C10411" s="118" t="b">
        <v>0</v>
      </c>
      <c r="D10411" s="118" t="e">
        <f t="shared" ca="1" si="1"/>
        <v>#NAME?</v>
      </c>
      <c r="E10411" s="118" t="s">
        <v>33132</v>
      </c>
      <c r="F10411" s="118" t="s">
        <v>33133</v>
      </c>
      <c r="G10411" s="118"/>
      <c r="H10411" s="118" t="s">
        <v>8656</v>
      </c>
      <c r="I10411" s="118" t="s">
        <v>11902</v>
      </c>
      <c r="J10411" s="118"/>
    </row>
    <row r="10412" spans="1:10" ht="12.75">
      <c r="A10412" s="118" t="s">
        <v>8405</v>
      </c>
      <c r="B10412" s="118" t="s">
        <v>15067</v>
      </c>
      <c r="C10412" s="118" t="b">
        <v>0</v>
      </c>
      <c r="D10412" s="118" t="e">
        <f t="shared" ca="1" si="1"/>
        <v>#NAME?</v>
      </c>
      <c r="E10412" s="118" t="s">
        <v>33134</v>
      </c>
      <c r="F10412" s="118" t="s">
        <v>33135</v>
      </c>
      <c r="G10412" s="118"/>
      <c r="H10412" s="118" t="s">
        <v>4305</v>
      </c>
      <c r="I10412" s="118" t="s">
        <v>9131</v>
      </c>
      <c r="J10412" s="118" t="s">
        <v>7622</v>
      </c>
    </row>
    <row r="10413" spans="1:10" ht="12.75">
      <c r="A10413" s="118" t="s">
        <v>33136</v>
      </c>
      <c r="B10413" s="118" t="s">
        <v>12973</v>
      </c>
      <c r="C10413" s="118" t="b">
        <v>0</v>
      </c>
      <c r="D10413" s="118" t="e">
        <f t="shared" ca="1" si="1"/>
        <v>#NAME?</v>
      </c>
      <c r="E10413" s="118" t="s">
        <v>33134</v>
      </c>
      <c r="F10413" s="118" t="s">
        <v>33137</v>
      </c>
      <c r="G10413" s="118"/>
      <c r="H10413" s="118" t="s">
        <v>4305</v>
      </c>
      <c r="I10413" s="118" t="s">
        <v>9131</v>
      </c>
      <c r="J10413" s="118" t="s">
        <v>7622</v>
      </c>
    </row>
    <row r="10414" spans="1:10" ht="12.75">
      <c r="A10414" s="118" t="s">
        <v>2365</v>
      </c>
      <c r="B10414" s="118" t="s">
        <v>33138</v>
      </c>
      <c r="C10414" s="118" t="b">
        <v>0</v>
      </c>
      <c r="D10414" s="118" t="e">
        <f t="shared" ca="1" si="1"/>
        <v>#NAME?</v>
      </c>
      <c r="E10414" s="118" t="s">
        <v>33134</v>
      </c>
      <c r="F10414" s="118" t="s">
        <v>33139</v>
      </c>
      <c r="G10414" s="118"/>
      <c r="H10414" s="118" t="s">
        <v>7611</v>
      </c>
      <c r="I10414" s="118" t="s">
        <v>9131</v>
      </c>
      <c r="J10414" s="118" t="s">
        <v>7622</v>
      </c>
    </row>
    <row r="10415" spans="1:10" ht="12.75">
      <c r="A10415" s="118" t="s">
        <v>7772</v>
      </c>
      <c r="B10415" s="118" t="s">
        <v>11143</v>
      </c>
      <c r="C10415" s="118" t="b">
        <v>0</v>
      </c>
      <c r="D10415" s="118" t="e">
        <f t="shared" ca="1" si="1"/>
        <v>#NAME?</v>
      </c>
      <c r="E10415" s="118" t="s">
        <v>33140</v>
      </c>
      <c r="F10415" s="118" t="s">
        <v>33141</v>
      </c>
      <c r="G10415" s="118"/>
      <c r="H10415" s="118" t="s">
        <v>5677</v>
      </c>
      <c r="I10415" s="118" t="s">
        <v>7820</v>
      </c>
      <c r="J10415" s="118" t="s">
        <v>7820</v>
      </c>
    </row>
    <row r="10416" spans="1:10" ht="12.75">
      <c r="A10416" s="118" t="s">
        <v>2220</v>
      </c>
      <c r="B10416" s="118" t="s">
        <v>19296</v>
      </c>
      <c r="C10416" s="118" t="b">
        <v>0</v>
      </c>
      <c r="D10416" s="118" t="e">
        <f t="shared" ca="1" si="1"/>
        <v>#NAME?</v>
      </c>
      <c r="E10416" s="118" t="s">
        <v>33140</v>
      </c>
      <c r="F10416" s="118" t="s">
        <v>33142</v>
      </c>
      <c r="G10416" s="118"/>
      <c r="H10416" s="118" t="s">
        <v>54</v>
      </c>
      <c r="I10416" s="118" t="s">
        <v>7820</v>
      </c>
      <c r="J10416" s="118" t="s">
        <v>7820</v>
      </c>
    </row>
    <row r="10417" spans="1:10" ht="12.75">
      <c r="A10417" s="118" t="s">
        <v>33143</v>
      </c>
      <c r="B10417" s="118" t="s">
        <v>33144</v>
      </c>
      <c r="C10417" s="118" t="b">
        <v>0</v>
      </c>
      <c r="D10417" s="118" t="e">
        <f t="shared" ca="1" si="1"/>
        <v>#NAME?</v>
      </c>
      <c r="E10417" s="118" t="s">
        <v>33145</v>
      </c>
      <c r="F10417" s="118" t="s">
        <v>33146</v>
      </c>
      <c r="G10417" s="118"/>
      <c r="H10417" s="118" t="s">
        <v>7611</v>
      </c>
      <c r="I10417" s="118" t="s">
        <v>17682</v>
      </c>
      <c r="J10417" s="118"/>
    </row>
    <row r="10418" spans="1:10" ht="12.75">
      <c r="A10418" s="118" t="s">
        <v>8937</v>
      </c>
      <c r="B10418" s="118" t="s">
        <v>33147</v>
      </c>
      <c r="C10418" s="118" t="b">
        <v>0</v>
      </c>
      <c r="D10418" s="118" t="e">
        <f t="shared" ca="1" si="1"/>
        <v>#NAME?</v>
      </c>
      <c r="E10418" s="118" t="s">
        <v>33145</v>
      </c>
      <c r="F10418" s="118" t="s">
        <v>33148</v>
      </c>
      <c r="G10418" s="118"/>
      <c r="H10418" s="118" t="s">
        <v>5961</v>
      </c>
      <c r="I10418" s="118" t="s">
        <v>17682</v>
      </c>
      <c r="J10418" s="118"/>
    </row>
    <row r="10419" spans="1:10" ht="12.75">
      <c r="A10419" s="118" t="s">
        <v>882</v>
      </c>
      <c r="B10419" s="118" t="s">
        <v>33149</v>
      </c>
      <c r="C10419" s="118" t="b">
        <v>0</v>
      </c>
      <c r="D10419" s="118" t="e">
        <f t="shared" ca="1" si="1"/>
        <v>#NAME?</v>
      </c>
      <c r="E10419" s="118" t="s">
        <v>33145</v>
      </c>
      <c r="F10419" s="118" t="s">
        <v>33150</v>
      </c>
      <c r="G10419" s="118"/>
      <c r="H10419" s="118" t="s">
        <v>54</v>
      </c>
      <c r="I10419" s="118" t="s">
        <v>17682</v>
      </c>
      <c r="J10419" s="118"/>
    </row>
    <row r="10420" spans="1:10" ht="12.75">
      <c r="A10420" s="118" t="s">
        <v>1484</v>
      </c>
      <c r="B10420" s="118" t="s">
        <v>33151</v>
      </c>
      <c r="C10420" s="118" t="b">
        <v>0</v>
      </c>
      <c r="D10420" s="118" t="e">
        <f t="shared" ca="1" si="1"/>
        <v>#NAME?</v>
      </c>
      <c r="E10420" s="118" t="s">
        <v>33145</v>
      </c>
      <c r="F10420" s="118" t="s">
        <v>33152</v>
      </c>
      <c r="G10420" s="118"/>
      <c r="H10420" s="118" t="s">
        <v>54</v>
      </c>
      <c r="I10420" s="118" t="s">
        <v>17682</v>
      </c>
      <c r="J10420" s="118"/>
    </row>
    <row r="10421" spans="1:10" ht="12.75">
      <c r="A10421" s="118" t="s">
        <v>15552</v>
      </c>
      <c r="B10421" s="118" t="s">
        <v>33153</v>
      </c>
      <c r="C10421" s="118" t="b">
        <v>0</v>
      </c>
      <c r="D10421" s="118" t="e">
        <f t="shared" ca="1" si="1"/>
        <v>#NAME?</v>
      </c>
      <c r="E10421" s="118" t="s">
        <v>33154</v>
      </c>
      <c r="F10421" s="118" t="s">
        <v>33155</v>
      </c>
      <c r="G10421" s="118"/>
      <c r="H10421" s="118" t="s">
        <v>8760</v>
      </c>
      <c r="I10421" s="118" t="s">
        <v>7820</v>
      </c>
      <c r="J10421" s="118" t="s">
        <v>7820</v>
      </c>
    </row>
    <row r="10422" spans="1:10" ht="12.75">
      <c r="A10422" s="118" t="s">
        <v>10777</v>
      </c>
      <c r="B10422" s="118" t="s">
        <v>15389</v>
      </c>
      <c r="C10422" s="118" t="b">
        <v>0</v>
      </c>
      <c r="D10422" s="118" t="e">
        <f t="shared" ca="1" si="1"/>
        <v>#NAME?</v>
      </c>
      <c r="E10422" s="118" t="s">
        <v>33154</v>
      </c>
      <c r="F10422" s="118" t="s">
        <v>33156</v>
      </c>
      <c r="G10422" s="118"/>
      <c r="H10422" s="118" t="s">
        <v>8656</v>
      </c>
      <c r="I10422" s="118" t="s">
        <v>7820</v>
      </c>
      <c r="J10422" s="118" t="s">
        <v>7820</v>
      </c>
    </row>
    <row r="10423" spans="1:10" ht="12.75">
      <c r="A10423" s="118" t="s">
        <v>33157</v>
      </c>
      <c r="B10423" s="118" t="s">
        <v>33158</v>
      </c>
      <c r="C10423" s="118" t="b">
        <v>0</v>
      </c>
      <c r="D10423" s="118" t="e">
        <f t="shared" ca="1" si="1"/>
        <v>#NAME?</v>
      </c>
      <c r="E10423" s="118" t="s">
        <v>33159</v>
      </c>
      <c r="F10423" s="118" t="s">
        <v>33160</v>
      </c>
      <c r="G10423" s="118"/>
      <c r="H10423" s="118" t="s">
        <v>4640</v>
      </c>
      <c r="I10423" s="118" t="s">
        <v>11777</v>
      </c>
      <c r="J10423" s="118"/>
    </row>
    <row r="10424" spans="1:10" ht="12.75">
      <c r="A10424" s="118" t="s">
        <v>2290</v>
      </c>
      <c r="B10424" s="118" t="s">
        <v>15175</v>
      </c>
      <c r="C10424" s="118" t="b">
        <v>0</v>
      </c>
      <c r="D10424" s="118" t="e">
        <f t="shared" ca="1" si="1"/>
        <v>#NAME?</v>
      </c>
      <c r="E10424" s="118" t="s">
        <v>33161</v>
      </c>
      <c r="F10424" s="118" t="s">
        <v>33162</v>
      </c>
      <c r="G10424" s="118"/>
      <c r="H10424" s="118" t="s">
        <v>4278</v>
      </c>
      <c r="I10424" s="118" t="s">
        <v>14479</v>
      </c>
      <c r="J10424" s="118" t="s">
        <v>14480</v>
      </c>
    </row>
    <row r="10425" spans="1:10" ht="12.75">
      <c r="A10425" s="118" t="s">
        <v>33163</v>
      </c>
      <c r="B10425" s="118" t="s">
        <v>12798</v>
      </c>
      <c r="C10425" s="118" t="b">
        <v>0</v>
      </c>
      <c r="D10425" s="118" t="e">
        <f t="shared" ca="1" si="1"/>
        <v>#NAME?</v>
      </c>
      <c r="E10425" s="118" t="s">
        <v>33161</v>
      </c>
      <c r="F10425" s="118" t="s">
        <v>33164</v>
      </c>
      <c r="G10425" s="118"/>
      <c r="H10425" s="118" t="s">
        <v>4278</v>
      </c>
      <c r="I10425" s="118" t="s">
        <v>14479</v>
      </c>
      <c r="J10425" s="118" t="s">
        <v>14480</v>
      </c>
    </row>
    <row r="10426" spans="1:10" ht="12.75">
      <c r="A10426" s="118" t="s">
        <v>2653</v>
      </c>
      <c r="B10426" s="118" t="s">
        <v>33165</v>
      </c>
      <c r="C10426" s="118" t="b">
        <v>0</v>
      </c>
      <c r="D10426" s="118" t="e">
        <f t="shared" ca="1" si="1"/>
        <v>#NAME?</v>
      </c>
      <c r="E10426" s="118" t="s">
        <v>33166</v>
      </c>
      <c r="F10426" s="118" t="s">
        <v>33167</v>
      </c>
      <c r="G10426" s="118"/>
      <c r="H10426" s="118" t="s">
        <v>54</v>
      </c>
      <c r="I10426" s="118" t="s">
        <v>8136</v>
      </c>
      <c r="J10426" s="118" t="s">
        <v>7622</v>
      </c>
    </row>
    <row r="10427" spans="1:10" ht="12.75">
      <c r="A10427" s="118" t="s">
        <v>1302</v>
      </c>
      <c r="B10427" s="118" t="s">
        <v>1922</v>
      </c>
      <c r="C10427" s="118" t="b">
        <v>0</v>
      </c>
      <c r="D10427" s="118" t="e">
        <f t="shared" ca="1" si="1"/>
        <v>#NAME?</v>
      </c>
      <c r="E10427" s="118" t="s">
        <v>33166</v>
      </c>
      <c r="F10427" s="118" t="s">
        <v>33168</v>
      </c>
      <c r="G10427" s="118"/>
      <c r="H10427" s="118" t="s">
        <v>54</v>
      </c>
      <c r="I10427" s="118" t="s">
        <v>10351</v>
      </c>
      <c r="J10427" s="118" t="s">
        <v>7622</v>
      </c>
    </row>
    <row r="10428" spans="1:10" ht="12.75">
      <c r="A10428" s="118" t="s">
        <v>910</v>
      </c>
      <c r="B10428" s="118" t="s">
        <v>10497</v>
      </c>
      <c r="C10428" s="118" t="b">
        <v>0</v>
      </c>
      <c r="D10428" s="118" t="e">
        <f t="shared" ca="1" si="1"/>
        <v>#NAME?</v>
      </c>
      <c r="E10428" s="118" t="s">
        <v>33166</v>
      </c>
      <c r="F10428" s="118" t="s">
        <v>33169</v>
      </c>
      <c r="G10428" s="118"/>
      <c r="H10428" s="118" t="s">
        <v>54</v>
      </c>
      <c r="I10428" s="118" t="s">
        <v>8136</v>
      </c>
      <c r="J10428" s="118" t="s">
        <v>7622</v>
      </c>
    </row>
    <row r="10429" spans="1:10" ht="12.75">
      <c r="A10429" s="118" t="s">
        <v>1666</v>
      </c>
      <c r="B10429" s="118" t="s">
        <v>16349</v>
      </c>
      <c r="C10429" s="118" t="b">
        <v>0</v>
      </c>
      <c r="D10429" s="118" t="e">
        <f t="shared" ca="1" si="1"/>
        <v>#NAME?</v>
      </c>
      <c r="E10429" s="118" t="s">
        <v>33166</v>
      </c>
      <c r="F10429" s="118" t="s">
        <v>33170</v>
      </c>
      <c r="G10429" s="118"/>
      <c r="H10429" s="118" t="s">
        <v>54</v>
      </c>
      <c r="I10429" s="118" t="s">
        <v>10521</v>
      </c>
      <c r="J10429" s="118"/>
    </row>
    <row r="10430" spans="1:10" ht="12.75">
      <c r="A10430" s="118" t="s">
        <v>18999</v>
      </c>
      <c r="B10430" s="118" t="s">
        <v>33171</v>
      </c>
      <c r="C10430" s="118" t="b">
        <v>0</v>
      </c>
      <c r="D10430" s="118" t="e">
        <f t="shared" ca="1" si="1"/>
        <v>#NAME?</v>
      </c>
      <c r="E10430" s="118" t="s">
        <v>33166</v>
      </c>
      <c r="F10430" s="118" t="s">
        <v>33172</v>
      </c>
      <c r="G10430" s="118"/>
      <c r="H10430" s="118" t="s">
        <v>4831</v>
      </c>
      <c r="I10430" s="118" t="s">
        <v>8136</v>
      </c>
      <c r="J10430" s="118" t="s">
        <v>7622</v>
      </c>
    </row>
    <row r="10431" spans="1:10" ht="12.75">
      <c r="A10431" s="118" t="s">
        <v>13402</v>
      </c>
      <c r="B10431" s="118" t="s">
        <v>9425</v>
      </c>
      <c r="C10431" s="118" t="b">
        <v>0</v>
      </c>
      <c r="D10431" s="118" t="e">
        <f t="shared" ca="1" si="1"/>
        <v>#NAME?</v>
      </c>
      <c r="E10431" s="118" t="s">
        <v>33166</v>
      </c>
      <c r="F10431" s="118" t="s">
        <v>33173</v>
      </c>
      <c r="G10431" s="118"/>
      <c r="H10431" s="118" t="s">
        <v>54</v>
      </c>
      <c r="I10431" s="118" t="s">
        <v>8136</v>
      </c>
      <c r="J10431" s="118" t="s">
        <v>7622</v>
      </c>
    </row>
    <row r="10432" spans="1:10" ht="12.75">
      <c r="A10432" s="118" t="s">
        <v>870</v>
      </c>
      <c r="B10432" s="118" t="s">
        <v>11114</v>
      </c>
      <c r="C10432" s="118" t="b">
        <v>0</v>
      </c>
      <c r="D10432" s="118" t="e">
        <f t="shared" ca="1" si="1"/>
        <v>#NAME?</v>
      </c>
      <c r="E10432" s="118" t="s">
        <v>33166</v>
      </c>
      <c r="F10432" s="118" t="s">
        <v>33174</v>
      </c>
      <c r="G10432" s="118"/>
      <c r="H10432" s="118" t="s">
        <v>54</v>
      </c>
      <c r="I10432" s="118" t="s">
        <v>8136</v>
      </c>
      <c r="J10432" s="118" t="s">
        <v>7622</v>
      </c>
    </row>
    <row r="10433" spans="1:10" ht="12.75">
      <c r="A10433" s="118" t="s">
        <v>1591</v>
      </c>
      <c r="B10433" s="118" t="s">
        <v>33175</v>
      </c>
      <c r="C10433" s="118" t="b">
        <v>0</v>
      </c>
      <c r="D10433" s="118" t="e">
        <f t="shared" ca="1" si="1"/>
        <v>#NAME?</v>
      </c>
      <c r="E10433" s="118" t="s">
        <v>33166</v>
      </c>
      <c r="F10433" s="118" t="s">
        <v>33176</v>
      </c>
      <c r="G10433" s="118"/>
      <c r="H10433" s="118" t="s">
        <v>54</v>
      </c>
      <c r="I10433" s="118" t="s">
        <v>8136</v>
      </c>
      <c r="J10433" s="118" t="s">
        <v>7622</v>
      </c>
    </row>
    <row r="10434" spans="1:10" ht="12.75">
      <c r="A10434" s="118" t="s">
        <v>17699</v>
      </c>
      <c r="B10434" s="118" t="s">
        <v>33177</v>
      </c>
      <c r="C10434" s="118" t="b">
        <v>0</v>
      </c>
      <c r="D10434" s="118" t="e">
        <f t="shared" ca="1" si="1"/>
        <v>#NAME?</v>
      </c>
      <c r="E10434" s="118" t="s">
        <v>33166</v>
      </c>
      <c r="F10434" s="118" t="s">
        <v>33178</v>
      </c>
      <c r="G10434" s="118"/>
      <c r="H10434" s="118" t="s">
        <v>8346</v>
      </c>
      <c r="I10434" s="118" t="s">
        <v>8136</v>
      </c>
      <c r="J10434" s="118" t="s">
        <v>7622</v>
      </c>
    </row>
    <row r="10435" spans="1:10" ht="12.75">
      <c r="A10435" s="118" t="s">
        <v>33179</v>
      </c>
      <c r="B10435" s="118" t="s">
        <v>1877</v>
      </c>
      <c r="C10435" s="118" t="b">
        <v>0</v>
      </c>
      <c r="D10435" s="118" t="e">
        <f t="shared" ca="1" si="1"/>
        <v>#NAME?</v>
      </c>
      <c r="E10435" s="118" t="s">
        <v>33166</v>
      </c>
      <c r="F10435" s="118" t="s">
        <v>33180</v>
      </c>
      <c r="G10435" s="118"/>
      <c r="H10435" s="118" t="s">
        <v>4872</v>
      </c>
      <c r="I10435" s="118" t="s">
        <v>10521</v>
      </c>
      <c r="J10435" s="118"/>
    </row>
    <row r="10436" spans="1:10" ht="12.75">
      <c r="A10436" s="118" t="s">
        <v>2057</v>
      </c>
      <c r="B10436" s="118" t="s">
        <v>33181</v>
      </c>
      <c r="C10436" s="118" t="b">
        <v>0</v>
      </c>
      <c r="D10436" s="118" t="e">
        <f t="shared" ca="1" si="1"/>
        <v>#NAME?</v>
      </c>
      <c r="E10436" s="118" t="s">
        <v>33166</v>
      </c>
      <c r="F10436" s="118" t="s">
        <v>33182</v>
      </c>
      <c r="G10436" s="118"/>
      <c r="H10436" s="118" t="s">
        <v>54</v>
      </c>
      <c r="I10436" s="118" t="s">
        <v>8136</v>
      </c>
      <c r="J10436" s="118" t="s">
        <v>7622</v>
      </c>
    </row>
    <row r="10437" spans="1:10" ht="12.75">
      <c r="A10437" s="118" t="s">
        <v>24384</v>
      </c>
      <c r="B10437" s="118" t="s">
        <v>33183</v>
      </c>
      <c r="C10437" s="118" t="b">
        <v>0</v>
      </c>
      <c r="D10437" s="118" t="e">
        <f t="shared" ca="1" si="1"/>
        <v>#NAME?</v>
      </c>
      <c r="E10437" s="118" t="s">
        <v>33166</v>
      </c>
      <c r="F10437" s="118" t="s">
        <v>33184</v>
      </c>
      <c r="G10437" s="118"/>
      <c r="H10437" s="118" t="s">
        <v>54</v>
      </c>
      <c r="I10437" s="118" t="s">
        <v>8136</v>
      </c>
      <c r="J10437" s="118" t="s">
        <v>7622</v>
      </c>
    </row>
    <row r="10438" spans="1:10" ht="12.75">
      <c r="A10438" s="118" t="s">
        <v>2135</v>
      </c>
      <c r="B10438" s="118" t="s">
        <v>33185</v>
      </c>
      <c r="C10438" s="118" t="b">
        <v>0</v>
      </c>
      <c r="D10438" s="118" t="e">
        <f t="shared" ca="1" si="1"/>
        <v>#NAME?</v>
      </c>
      <c r="E10438" s="118" t="s">
        <v>33166</v>
      </c>
      <c r="F10438" s="118" t="s">
        <v>33186</v>
      </c>
      <c r="G10438" s="118"/>
      <c r="H10438" s="118" t="s">
        <v>54</v>
      </c>
      <c r="I10438" s="118" t="s">
        <v>8136</v>
      </c>
      <c r="J10438" s="118" t="s">
        <v>7622</v>
      </c>
    </row>
    <row r="10439" spans="1:10" ht="12.75">
      <c r="A10439" s="118" t="s">
        <v>8039</v>
      </c>
      <c r="B10439" s="118" t="s">
        <v>27944</v>
      </c>
      <c r="C10439" s="118" t="b">
        <v>0</v>
      </c>
      <c r="D10439" s="118" t="e">
        <f t="shared" ca="1" si="1"/>
        <v>#NAME?</v>
      </c>
      <c r="E10439" s="118" t="s">
        <v>33166</v>
      </c>
      <c r="F10439" s="118" t="s">
        <v>33187</v>
      </c>
      <c r="G10439" s="118"/>
      <c r="H10439" s="118" t="s">
        <v>54</v>
      </c>
      <c r="I10439" s="118" t="s">
        <v>8136</v>
      </c>
      <c r="J10439" s="118" t="s">
        <v>7622</v>
      </c>
    </row>
    <row r="10440" spans="1:10" ht="12.75">
      <c r="A10440" s="118" t="s">
        <v>1769</v>
      </c>
      <c r="B10440" s="118" t="s">
        <v>33188</v>
      </c>
      <c r="C10440" s="118" t="b">
        <v>0</v>
      </c>
      <c r="D10440" s="118" t="e">
        <f t="shared" ca="1" si="1"/>
        <v>#NAME?</v>
      </c>
      <c r="E10440" s="118" t="s">
        <v>33166</v>
      </c>
      <c r="F10440" s="118" t="s">
        <v>33189</v>
      </c>
      <c r="G10440" s="118"/>
      <c r="H10440" s="118" t="s">
        <v>54</v>
      </c>
      <c r="I10440" s="118" t="s">
        <v>8136</v>
      </c>
      <c r="J10440" s="118" t="s">
        <v>7622</v>
      </c>
    </row>
    <row r="10441" spans="1:10" ht="12.75">
      <c r="A10441" s="118" t="s">
        <v>28378</v>
      </c>
      <c r="B10441" s="118" t="s">
        <v>33190</v>
      </c>
      <c r="C10441" s="118" t="b">
        <v>0</v>
      </c>
      <c r="D10441" s="118" t="e">
        <f t="shared" ca="1" si="1"/>
        <v>#NAME?</v>
      </c>
      <c r="E10441" s="118" t="s">
        <v>33166</v>
      </c>
      <c r="F10441" s="118" t="s">
        <v>33191</v>
      </c>
      <c r="G10441" s="118"/>
      <c r="H10441" s="118" t="s">
        <v>54</v>
      </c>
      <c r="I10441" s="118" t="s">
        <v>8136</v>
      </c>
      <c r="J10441" s="118" t="s">
        <v>7622</v>
      </c>
    </row>
    <row r="10442" spans="1:10" ht="12.75">
      <c r="A10442" s="118" t="s">
        <v>929</v>
      </c>
      <c r="B10442" s="118" t="s">
        <v>33192</v>
      </c>
      <c r="C10442" s="118" t="b">
        <v>0</v>
      </c>
      <c r="D10442" s="118" t="e">
        <f t="shared" ca="1" si="1"/>
        <v>#NAME?</v>
      </c>
      <c r="E10442" s="118" t="s">
        <v>33193</v>
      </c>
      <c r="F10442" s="118" t="s">
        <v>33194</v>
      </c>
      <c r="G10442" s="118"/>
      <c r="H10442" s="118" t="s">
        <v>5279</v>
      </c>
      <c r="I10442" s="118" t="s">
        <v>33195</v>
      </c>
      <c r="J10442" s="118" t="s">
        <v>7636</v>
      </c>
    </row>
    <row r="10443" spans="1:10" ht="12.75">
      <c r="A10443" s="118" t="s">
        <v>9219</v>
      </c>
      <c r="B10443" s="118" t="s">
        <v>9220</v>
      </c>
      <c r="C10443" s="118" t="b">
        <v>0</v>
      </c>
      <c r="D10443" s="118" t="e">
        <f t="shared" ca="1" si="1"/>
        <v>#NAME?</v>
      </c>
      <c r="E10443" s="118" t="s">
        <v>33196</v>
      </c>
      <c r="F10443" s="118" t="s">
        <v>33197</v>
      </c>
      <c r="G10443" s="118"/>
      <c r="H10443" s="118" t="s">
        <v>5134</v>
      </c>
      <c r="I10443" s="118" t="s">
        <v>9743</v>
      </c>
      <c r="J10443" s="118" t="s">
        <v>7622</v>
      </c>
    </row>
    <row r="10444" spans="1:10" ht="12.75">
      <c r="A10444" s="118" t="s">
        <v>2290</v>
      </c>
      <c r="B10444" s="118" t="s">
        <v>33198</v>
      </c>
      <c r="C10444" s="118" t="b">
        <v>0</v>
      </c>
      <c r="D10444" s="118" t="e">
        <f t="shared" ca="1" si="1"/>
        <v>#NAME?</v>
      </c>
      <c r="E10444" s="118" t="s">
        <v>33199</v>
      </c>
      <c r="F10444" s="118" t="s">
        <v>33200</v>
      </c>
      <c r="G10444" s="118"/>
      <c r="H10444" s="118" t="s">
        <v>4551</v>
      </c>
      <c r="I10444" s="118" t="s">
        <v>10184</v>
      </c>
      <c r="J10444" s="118" t="s">
        <v>10185</v>
      </c>
    </row>
    <row r="10445" spans="1:10" ht="12.75">
      <c r="A10445" s="118" t="s">
        <v>1666</v>
      </c>
      <c r="B10445" s="118" t="s">
        <v>28892</v>
      </c>
      <c r="C10445" s="118" t="b">
        <v>0</v>
      </c>
      <c r="D10445" s="118" t="e">
        <f t="shared" ca="1" si="1"/>
        <v>#NAME?</v>
      </c>
      <c r="E10445" s="118" t="s">
        <v>33201</v>
      </c>
      <c r="F10445" s="118" t="s">
        <v>33202</v>
      </c>
      <c r="G10445" s="118"/>
      <c r="H10445" s="118" t="s">
        <v>5584</v>
      </c>
      <c r="I10445" s="118" t="s">
        <v>33203</v>
      </c>
      <c r="J10445" s="118" t="s">
        <v>12582</v>
      </c>
    </row>
    <row r="10446" spans="1:10" ht="12.75">
      <c r="A10446" s="118" t="s">
        <v>1666</v>
      </c>
      <c r="B10446" s="118" t="s">
        <v>28428</v>
      </c>
      <c r="C10446" s="118" t="b">
        <v>0</v>
      </c>
      <c r="D10446" s="118" t="e">
        <f t="shared" ca="1" si="1"/>
        <v>#NAME?</v>
      </c>
      <c r="E10446" s="118" t="s">
        <v>33201</v>
      </c>
      <c r="F10446" s="118" t="s">
        <v>33204</v>
      </c>
      <c r="G10446" s="118"/>
      <c r="H10446" s="118" t="s">
        <v>8656</v>
      </c>
      <c r="I10446" s="118" t="s">
        <v>33203</v>
      </c>
      <c r="J10446" s="118" t="s">
        <v>12582</v>
      </c>
    </row>
    <row r="10447" spans="1:10" ht="12.75">
      <c r="A10447" s="118" t="s">
        <v>33205</v>
      </c>
      <c r="B10447" s="118" t="s">
        <v>33206</v>
      </c>
      <c r="C10447" s="118" t="b">
        <v>0</v>
      </c>
      <c r="D10447" s="118" t="e">
        <f t="shared" ca="1" si="1"/>
        <v>#NAME?</v>
      </c>
      <c r="E10447" s="118" t="s">
        <v>33207</v>
      </c>
      <c r="F10447" s="118" t="s">
        <v>33208</v>
      </c>
      <c r="G10447" s="118"/>
      <c r="H10447" s="118" t="s">
        <v>5607</v>
      </c>
      <c r="I10447" s="118" t="s">
        <v>9788</v>
      </c>
      <c r="J10447" s="118"/>
    </row>
    <row r="10448" spans="1:10" ht="12.75">
      <c r="A10448" s="118" t="s">
        <v>33209</v>
      </c>
      <c r="B10448" s="118" t="s">
        <v>33210</v>
      </c>
      <c r="C10448" s="118" t="b">
        <v>0</v>
      </c>
      <c r="D10448" s="118" t="e">
        <f t="shared" ca="1" si="1"/>
        <v>#NAME?</v>
      </c>
      <c r="E10448" s="118" t="s">
        <v>33207</v>
      </c>
      <c r="F10448" s="118" t="s">
        <v>33211</v>
      </c>
      <c r="G10448" s="118"/>
      <c r="H10448" s="118" t="s">
        <v>4278</v>
      </c>
      <c r="I10448" s="118" t="s">
        <v>9788</v>
      </c>
      <c r="J10448" s="118"/>
    </row>
    <row r="10449" spans="1:10" ht="12.75">
      <c r="A10449" s="118" t="s">
        <v>20083</v>
      </c>
      <c r="B10449" s="118" t="s">
        <v>33212</v>
      </c>
      <c r="C10449" s="118" t="b">
        <v>0</v>
      </c>
      <c r="D10449" s="118" t="e">
        <f t="shared" ca="1" si="1"/>
        <v>#NAME?</v>
      </c>
      <c r="E10449" s="118" t="s">
        <v>33207</v>
      </c>
      <c r="F10449" s="118" t="s">
        <v>33213</v>
      </c>
      <c r="G10449" s="118"/>
      <c r="H10449" s="118" t="s">
        <v>54</v>
      </c>
      <c r="I10449" s="118" t="s">
        <v>9788</v>
      </c>
      <c r="J10449" s="118"/>
    </row>
    <row r="10450" spans="1:10" ht="12.75">
      <c r="A10450" s="118" t="s">
        <v>32857</v>
      </c>
      <c r="B10450" s="118" t="s">
        <v>33214</v>
      </c>
      <c r="C10450" s="118" t="b">
        <v>0</v>
      </c>
      <c r="D10450" s="118" t="e">
        <f t="shared" ca="1" si="1"/>
        <v>#NAME?</v>
      </c>
      <c r="E10450" s="118" t="s">
        <v>33207</v>
      </c>
      <c r="F10450" s="118" t="s">
        <v>33215</v>
      </c>
      <c r="G10450" s="118"/>
      <c r="H10450" s="118" t="s">
        <v>54</v>
      </c>
      <c r="I10450" s="118" t="s">
        <v>9788</v>
      </c>
      <c r="J10450" s="118"/>
    </row>
    <row r="10451" spans="1:10" ht="12.75">
      <c r="A10451" s="118" t="s">
        <v>20011</v>
      </c>
      <c r="B10451" s="118" t="s">
        <v>33216</v>
      </c>
      <c r="C10451" s="118" t="b">
        <v>0</v>
      </c>
      <c r="D10451" s="118" t="e">
        <f t="shared" ca="1" si="1"/>
        <v>#NAME?</v>
      </c>
      <c r="E10451" s="118" t="s">
        <v>33217</v>
      </c>
      <c r="F10451" s="118" t="s">
        <v>33218</v>
      </c>
      <c r="G10451" s="118"/>
      <c r="H10451" s="118" t="s">
        <v>8656</v>
      </c>
      <c r="I10451" s="118" t="s">
        <v>11632</v>
      </c>
      <c r="J10451" s="118" t="s">
        <v>10630</v>
      </c>
    </row>
    <row r="10452" spans="1:10" ht="12.75">
      <c r="A10452" s="118" t="s">
        <v>1266</v>
      </c>
      <c r="B10452" s="118" t="s">
        <v>12917</v>
      </c>
      <c r="C10452" s="118" t="b">
        <v>0</v>
      </c>
      <c r="D10452" s="118" t="e">
        <f t="shared" ca="1" si="1"/>
        <v>#NAME?</v>
      </c>
      <c r="E10452" s="118" t="s">
        <v>33219</v>
      </c>
      <c r="F10452" s="118" t="s">
        <v>33220</v>
      </c>
      <c r="G10452" s="118"/>
      <c r="H10452" s="118" t="s">
        <v>54</v>
      </c>
      <c r="I10452" s="118" t="s">
        <v>10184</v>
      </c>
      <c r="J10452" s="118" t="s">
        <v>10185</v>
      </c>
    </row>
    <row r="10453" spans="1:10" ht="12.75">
      <c r="A10453" s="118" t="s">
        <v>33221</v>
      </c>
      <c r="B10453" s="118" t="s">
        <v>33222</v>
      </c>
      <c r="C10453" s="118" t="b">
        <v>0</v>
      </c>
      <c r="D10453" s="118" t="e">
        <f t="shared" ca="1" si="1"/>
        <v>#NAME?</v>
      </c>
      <c r="E10453" s="118" t="s">
        <v>33219</v>
      </c>
      <c r="F10453" s="118" t="s">
        <v>33223</v>
      </c>
      <c r="G10453" s="118"/>
      <c r="H10453" s="118" t="s">
        <v>27175</v>
      </c>
      <c r="I10453" s="118" t="s">
        <v>10184</v>
      </c>
      <c r="J10453" s="118" t="s">
        <v>10185</v>
      </c>
    </row>
    <row r="10454" spans="1:10" ht="12.75">
      <c r="A10454" s="118" t="s">
        <v>1591</v>
      </c>
      <c r="B10454" s="118" t="s">
        <v>12821</v>
      </c>
      <c r="C10454" s="118" t="b">
        <v>0</v>
      </c>
      <c r="D10454" s="118" t="e">
        <f t="shared" ca="1" si="1"/>
        <v>#NAME?</v>
      </c>
      <c r="E10454" s="118" t="s">
        <v>33219</v>
      </c>
      <c r="F10454" s="118" t="s">
        <v>33224</v>
      </c>
      <c r="G10454" s="118"/>
      <c r="H10454" s="118" t="s">
        <v>4227</v>
      </c>
      <c r="I10454" s="118" t="s">
        <v>10184</v>
      </c>
      <c r="J10454" s="118" t="s">
        <v>10185</v>
      </c>
    </row>
    <row r="10455" spans="1:10" ht="12.75">
      <c r="A10455" s="118" t="s">
        <v>826</v>
      </c>
      <c r="B10455" s="118" t="s">
        <v>22395</v>
      </c>
      <c r="C10455" s="118" t="b">
        <v>0</v>
      </c>
      <c r="D10455" s="118" t="e">
        <f t="shared" ca="1" si="1"/>
        <v>#NAME?</v>
      </c>
      <c r="E10455" s="118" t="s">
        <v>33219</v>
      </c>
      <c r="F10455" s="118" t="s">
        <v>33225</v>
      </c>
      <c r="G10455" s="118"/>
      <c r="H10455" s="118" t="s">
        <v>33226</v>
      </c>
      <c r="I10455" s="118" t="s">
        <v>8136</v>
      </c>
      <c r="J10455" s="118" t="s">
        <v>7622</v>
      </c>
    </row>
    <row r="10456" spans="1:10" ht="12.75">
      <c r="A10456" s="118" t="s">
        <v>33227</v>
      </c>
      <c r="B10456" s="118" t="s">
        <v>33228</v>
      </c>
      <c r="C10456" s="118" t="b">
        <v>0</v>
      </c>
      <c r="D10456" s="118" t="e">
        <f t="shared" ca="1" si="1"/>
        <v>#NAME?</v>
      </c>
      <c r="E10456" s="118" t="s">
        <v>33229</v>
      </c>
      <c r="F10456" s="118" t="s">
        <v>33230</v>
      </c>
      <c r="G10456" s="118"/>
      <c r="H10456" s="118" t="s">
        <v>4276</v>
      </c>
      <c r="I10456" s="118" t="s">
        <v>7820</v>
      </c>
      <c r="J10456" s="118" t="s">
        <v>7820</v>
      </c>
    </row>
    <row r="10457" spans="1:10" ht="12.75">
      <c r="A10457" s="118" t="s">
        <v>1591</v>
      </c>
      <c r="B10457" s="118" t="s">
        <v>33231</v>
      </c>
      <c r="C10457" s="118" t="b">
        <v>0</v>
      </c>
      <c r="D10457" s="118" t="e">
        <f t="shared" ca="1" si="1"/>
        <v>#NAME?</v>
      </c>
      <c r="E10457" s="118" t="s">
        <v>33232</v>
      </c>
      <c r="F10457" s="118" t="s">
        <v>33233</v>
      </c>
      <c r="G10457" s="118"/>
      <c r="H10457" s="118" t="s">
        <v>4640</v>
      </c>
      <c r="I10457" s="118" t="s">
        <v>7755</v>
      </c>
      <c r="J10457" s="118" t="s">
        <v>7756</v>
      </c>
    </row>
    <row r="10458" spans="1:10" ht="12.75">
      <c r="A10458" s="118" t="s">
        <v>1591</v>
      </c>
      <c r="B10458" s="118" t="s">
        <v>33234</v>
      </c>
      <c r="C10458" s="118" t="b">
        <v>0</v>
      </c>
      <c r="D10458" s="118" t="e">
        <f t="shared" ca="1" si="1"/>
        <v>#NAME?</v>
      </c>
      <c r="E10458" s="118" t="s">
        <v>33232</v>
      </c>
      <c r="F10458" s="118" t="s">
        <v>33235</v>
      </c>
      <c r="G10458" s="118"/>
      <c r="H10458" s="118" t="s">
        <v>10613</v>
      </c>
      <c r="I10458" s="118" t="s">
        <v>7755</v>
      </c>
      <c r="J10458" s="118" t="s">
        <v>7756</v>
      </c>
    </row>
    <row r="10459" spans="1:10" ht="12.75">
      <c r="A10459" s="118" t="s">
        <v>33236</v>
      </c>
      <c r="B10459" s="118" t="s">
        <v>33237</v>
      </c>
      <c r="C10459" s="118" t="b">
        <v>0</v>
      </c>
      <c r="D10459" s="118" t="e">
        <f t="shared" ca="1" si="1"/>
        <v>#NAME?</v>
      </c>
      <c r="E10459" s="118" t="s">
        <v>33238</v>
      </c>
      <c r="F10459" s="118" t="s">
        <v>33239</v>
      </c>
      <c r="G10459" s="118"/>
      <c r="H10459" s="118" t="s">
        <v>4276</v>
      </c>
      <c r="I10459" s="118" t="s">
        <v>33240</v>
      </c>
      <c r="J10459" s="118" t="s">
        <v>10835</v>
      </c>
    </row>
    <row r="10460" spans="1:10" ht="12.75">
      <c r="A10460" s="118" t="s">
        <v>1069</v>
      </c>
      <c r="B10460" s="118" t="s">
        <v>33241</v>
      </c>
      <c r="C10460" s="118" t="b">
        <v>0</v>
      </c>
      <c r="D10460" s="118" t="e">
        <f t="shared" ca="1" si="1"/>
        <v>#NAME?</v>
      </c>
      <c r="E10460" s="118" t="s">
        <v>33238</v>
      </c>
      <c r="F10460" s="118" t="s">
        <v>33242</v>
      </c>
      <c r="G10460" s="118"/>
      <c r="H10460" s="118" t="s">
        <v>8144</v>
      </c>
      <c r="I10460" s="118" t="s">
        <v>33243</v>
      </c>
      <c r="J10460" s="118" t="s">
        <v>24026</v>
      </c>
    </row>
    <row r="10461" spans="1:10" ht="12.75">
      <c r="A10461" s="118" t="s">
        <v>15067</v>
      </c>
      <c r="B10461" s="118" t="s">
        <v>14359</v>
      </c>
      <c r="C10461" s="118" t="b">
        <v>0</v>
      </c>
      <c r="D10461" s="118" t="e">
        <f t="shared" ca="1" si="1"/>
        <v>#NAME?</v>
      </c>
      <c r="E10461" s="118" t="s">
        <v>33238</v>
      </c>
      <c r="F10461" s="118" t="s">
        <v>33244</v>
      </c>
      <c r="G10461" s="118"/>
      <c r="H10461" s="118" t="s">
        <v>4276</v>
      </c>
      <c r="I10461" s="118" t="s">
        <v>16556</v>
      </c>
      <c r="J10461" s="118" t="s">
        <v>8580</v>
      </c>
    </row>
    <row r="10462" spans="1:10" ht="12.75">
      <c r="A10462" s="118" t="s">
        <v>13576</v>
      </c>
      <c r="B10462" s="118" t="s">
        <v>9567</v>
      </c>
      <c r="C10462" s="118" t="b">
        <v>0</v>
      </c>
      <c r="D10462" s="118" t="e">
        <f t="shared" ca="1" si="1"/>
        <v>#NAME?</v>
      </c>
      <c r="E10462" s="118" t="s">
        <v>33245</v>
      </c>
      <c r="F10462" s="118" t="s">
        <v>33246</v>
      </c>
      <c r="G10462" s="118"/>
      <c r="H10462" s="118" t="s">
        <v>4872</v>
      </c>
      <c r="I10462" s="118" t="s">
        <v>13063</v>
      </c>
      <c r="J10462" s="118" t="s">
        <v>13064</v>
      </c>
    </row>
    <row r="10463" spans="1:10" ht="12.75">
      <c r="A10463" s="118" t="s">
        <v>10417</v>
      </c>
      <c r="B10463" s="118" t="s">
        <v>21310</v>
      </c>
      <c r="C10463" s="118" t="b">
        <v>0</v>
      </c>
      <c r="D10463" s="118" t="e">
        <f t="shared" ca="1" si="1"/>
        <v>#NAME?</v>
      </c>
      <c r="E10463" s="118" t="s">
        <v>33245</v>
      </c>
      <c r="F10463" s="118" t="s">
        <v>33247</v>
      </c>
      <c r="G10463" s="118"/>
      <c r="H10463" s="118" t="s">
        <v>15321</v>
      </c>
      <c r="I10463" s="118" t="s">
        <v>13063</v>
      </c>
      <c r="J10463" s="118" t="s">
        <v>13064</v>
      </c>
    </row>
    <row r="10464" spans="1:10" ht="12.75">
      <c r="A10464" s="118" t="s">
        <v>1544</v>
      </c>
      <c r="B10464" s="118" t="s">
        <v>33248</v>
      </c>
      <c r="C10464" s="118" t="b">
        <v>0</v>
      </c>
      <c r="D10464" s="118" t="e">
        <f t="shared" ca="1" si="1"/>
        <v>#NAME?</v>
      </c>
      <c r="E10464" s="118" t="s">
        <v>33245</v>
      </c>
      <c r="F10464" s="118" t="s">
        <v>33249</v>
      </c>
      <c r="G10464" s="118"/>
      <c r="H10464" s="118" t="s">
        <v>8144</v>
      </c>
      <c r="I10464" s="118" t="s">
        <v>13063</v>
      </c>
      <c r="J10464" s="118" t="s">
        <v>13064</v>
      </c>
    </row>
    <row r="10465" spans="1:10" ht="12.75">
      <c r="A10465" s="118" t="s">
        <v>1213</v>
      </c>
      <c r="B10465" s="118" t="s">
        <v>33250</v>
      </c>
      <c r="C10465" s="118" t="b">
        <v>0</v>
      </c>
      <c r="D10465" s="118" t="e">
        <f t="shared" ca="1" si="1"/>
        <v>#NAME?</v>
      </c>
      <c r="E10465" s="118" t="s">
        <v>33245</v>
      </c>
      <c r="F10465" s="118" t="s">
        <v>33251</v>
      </c>
      <c r="G10465" s="118"/>
      <c r="H10465" s="118" t="s">
        <v>4831</v>
      </c>
      <c r="I10465" s="118" t="s">
        <v>13063</v>
      </c>
      <c r="J10465" s="118" t="s">
        <v>13064</v>
      </c>
    </row>
    <row r="10466" spans="1:10" ht="12.75">
      <c r="A10466" s="118" t="s">
        <v>873</v>
      </c>
      <c r="B10466" s="118" t="s">
        <v>13869</v>
      </c>
      <c r="C10466" s="118" t="b">
        <v>0</v>
      </c>
      <c r="D10466" s="118" t="e">
        <f t="shared" ca="1" si="1"/>
        <v>#NAME?</v>
      </c>
      <c r="E10466" s="118" t="s">
        <v>33245</v>
      </c>
      <c r="F10466" s="118" t="s">
        <v>33252</v>
      </c>
      <c r="G10466" s="118"/>
      <c r="H10466" s="118" t="s">
        <v>15309</v>
      </c>
      <c r="I10466" s="118" t="s">
        <v>13063</v>
      </c>
      <c r="J10466" s="118" t="s">
        <v>13064</v>
      </c>
    </row>
    <row r="10467" spans="1:10" ht="12.75">
      <c r="A10467" s="118" t="s">
        <v>1591</v>
      </c>
      <c r="B10467" s="118" t="s">
        <v>12980</v>
      </c>
      <c r="C10467" s="118" t="b">
        <v>0</v>
      </c>
      <c r="D10467" s="118" t="e">
        <f t="shared" ca="1" si="1"/>
        <v>#NAME?</v>
      </c>
      <c r="E10467" s="118" t="s">
        <v>33253</v>
      </c>
      <c r="F10467" s="118" t="s">
        <v>33254</v>
      </c>
      <c r="G10467" s="118"/>
      <c r="H10467" s="118" t="s">
        <v>4831</v>
      </c>
      <c r="I10467" s="118" t="s">
        <v>10210</v>
      </c>
      <c r="J10467" s="118" t="s">
        <v>8625</v>
      </c>
    </row>
    <row r="10468" spans="1:10" ht="12.75">
      <c r="A10468" s="118" t="s">
        <v>15459</v>
      </c>
      <c r="B10468" s="118" t="s">
        <v>33255</v>
      </c>
      <c r="C10468" s="118" t="b">
        <v>0</v>
      </c>
      <c r="D10468" s="118" t="e">
        <f t="shared" ca="1" si="1"/>
        <v>#NAME?</v>
      </c>
      <c r="E10468" s="118" t="s">
        <v>33253</v>
      </c>
      <c r="F10468" s="118" t="s">
        <v>33256</v>
      </c>
      <c r="G10468" s="118"/>
      <c r="H10468" s="118" t="s">
        <v>54</v>
      </c>
      <c r="I10468" s="118" t="s">
        <v>10210</v>
      </c>
      <c r="J10468" s="118" t="s">
        <v>8625</v>
      </c>
    </row>
    <row r="10469" spans="1:10" ht="12.75">
      <c r="A10469" s="118" t="s">
        <v>9772</v>
      </c>
      <c r="B10469" s="118" t="s">
        <v>21380</v>
      </c>
      <c r="C10469" s="118" t="b">
        <v>0</v>
      </c>
      <c r="D10469" s="118" t="e">
        <f t="shared" ca="1" si="1"/>
        <v>#NAME?</v>
      </c>
      <c r="E10469" s="118" t="s">
        <v>33253</v>
      </c>
      <c r="F10469" s="118" t="s">
        <v>33257</v>
      </c>
      <c r="G10469" s="118"/>
      <c r="H10469" s="118" t="s">
        <v>54</v>
      </c>
      <c r="I10469" s="118" t="s">
        <v>10210</v>
      </c>
      <c r="J10469" s="118" t="s">
        <v>8625</v>
      </c>
    </row>
    <row r="10470" spans="1:10" ht="12.75">
      <c r="A10470" s="118" t="s">
        <v>1069</v>
      </c>
      <c r="B10470" s="118" t="s">
        <v>28182</v>
      </c>
      <c r="C10470" s="118" t="b">
        <v>0</v>
      </c>
      <c r="D10470" s="118" t="e">
        <f t="shared" ca="1" si="1"/>
        <v>#NAME?</v>
      </c>
      <c r="E10470" s="118" t="s">
        <v>33253</v>
      </c>
      <c r="F10470" s="118" t="s">
        <v>33258</v>
      </c>
      <c r="G10470" s="118"/>
      <c r="H10470" s="118" t="s">
        <v>54</v>
      </c>
      <c r="I10470" s="118" t="s">
        <v>10210</v>
      </c>
      <c r="J10470" s="118" t="s">
        <v>8625</v>
      </c>
    </row>
    <row r="10471" spans="1:10" ht="12.75">
      <c r="A10471" s="118" t="s">
        <v>8498</v>
      </c>
      <c r="B10471" s="118" t="s">
        <v>33259</v>
      </c>
      <c r="C10471" s="118" t="b">
        <v>0</v>
      </c>
      <c r="D10471" s="118" t="e">
        <f t="shared" ca="1" si="1"/>
        <v>#NAME?</v>
      </c>
      <c r="E10471" s="118" t="s">
        <v>33260</v>
      </c>
      <c r="F10471" s="118" t="s">
        <v>33261</v>
      </c>
      <c r="G10471" s="118"/>
      <c r="H10471" s="118" t="s">
        <v>4278</v>
      </c>
      <c r="I10471" s="118" t="s">
        <v>7755</v>
      </c>
      <c r="J10471" s="118" t="s">
        <v>7756</v>
      </c>
    </row>
    <row r="10472" spans="1:10" ht="12.75">
      <c r="A10472" s="118" t="s">
        <v>940</v>
      </c>
      <c r="B10472" s="118" t="s">
        <v>15338</v>
      </c>
      <c r="C10472" s="118" t="b">
        <v>0</v>
      </c>
      <c r="D10472" s="118" t="e">
        <f t="shared" ca="1" si="1"/>
        <v>#NAME?</v>
      </c>
      <c r="E10472" s="118" t="s">
        <v>33260</v>
      </c>
      <c r="F10472" s="118" t="s">
        <v>33262</v>
      </c>
      <c r="G10472" s="118"/>
      <c r="H10472" s="118" t="s">
        <v>4831</v>
      </c>
      <c r="I10472" s="118" t="s">
        <v>7755</v>
      </c>
      <c r="J10472" s="118" t="s">
        <v>7756</v>
      </c>
    </row>
    <row r="10473" spans="1:10" ht="12.75">
      <c r="A10473" s="118" t="s">
        <v>2135</v>
      </c>
      <c r="B10473" s="118" t="s">
        <v>33263</v>
      </c>
      <c r="C10473" s="118" t="b">
        <v>0</v>
      </c>
      <c r="D10473" s="118" t="e">
        <f t="shared" ca="1" si="1"/>
        <v>#NAME?</v>
      </c>
      <c r="E10473" s="118" t="s">
        <v>33260</v>
      </c>
      <c r="F10473" s="118" t="s">
        <v>33264</v>
      </c>
      <c r="G10473" s="118"/>
      <c r="H10473" s="118" t="s">
        <v>4278</v>
      </c>
      <c r="I10473" s="118" t="s">
        <v>17591</v>
      </c>
      <c r="J10473" s="118" t="s">
        <v>8625</v>
      </c>
    </row>
    <row r="10474" spans="1:10" ht="12.75">
      <c r="A10474" s="118" t="s">
        <v>33265</v>
      </c>
      <c r="B10474" s="118" t="s">
        <v>33266</v>
      </c>
      <c r="C10474" s="118" t="b">
        <v>0</v>
      </c>
      <c r="D10474" s="118" t="e">
        <f t="shared" ca="1" si="1"/>
        <v>#NAME?</v>
      </c>
      <c r="E10474" s="118" t="s">
        <v>33267</v>
      </c>
      <c r="F10474" s="118" t="s">
        <v>33268</v>
      </c>
      <c r="G10474" s="118"/>
      <c r="H10474" s="118" t="s">
        <v>54</v>
      </c>
      <c r="I10474" s="118" t="s">
        <v>33269</v>
      </c>
      <c r="J10474" s="118" t="s">
        <v>7795</v>
      </c>
    </row>
    <row r="10475" spans="1:10" ht="12.75">
      <c r="A10475" s="118" t="s">
        <v>9126</v>
      </c>
      <c r="B10475" s="118" t="s">
        <v>33270</v>
      </c>
      <c r="C10475" s="118" t="b">
        <v>0</v>
      </c>
      <c r="D10475" s="118" t="e">
        <f t="shared" ca="1" si="1"/>
        <v>#NAME?</v>
      </c>
      <c r="E10475" s="118" t="s">
        <v>33267</v>
      </c>
      <c r="F10475" s="118" t="s">
        <v>33271</v>
      </c>
      <c r="G10475" s="118"/>
      <c r="H10475" s="118" t="s">
        <v>54</v>
      </c>
      <c r="I10475" s="118" t="s">
        <v>33269</v>
      </c>
      <c r="J10475" s="118" t="s">
        <v>7795</v>
      </c>
    </row>
    <row r="10476" spans="1:10" ht="12.75">
      <c r="A10476" s="118" t="s">
        <v>1302</v>
      </c>
      <c r="B10476" s="118" t="s">
        <v>7773</v>
      </c>
      <c r="C10476" s="118" t="b">
        <v>0</v>
      </c>
      <c r="D10476" s="118" t="e">
        <f t="shared" ca="1" si="1"/>
        <v>#NAME?</v>
      </c>
      <c r="E10476" s="118" t="s">
        <v>33267</v>
      </c>
      <c r="F10476" s="118" t="s">
        <v>33272</v>
      </c>
      <c r="G10476" s="118"/>
      <c r="H10476" s="118" t="s">
        <v>54</v>
      </c>
      <c r="I10476" s="118" t="s">
        <v>33269</v>
      </c>
      <c r="J10476" s="118" t="s">
        <v>7795</v>
      </c>
    </row>
    <row r="10477" spans="1:10" ht="12.75">
      <c r="A10477" s="118" t="s">
        <v>12624</v>
      </c>
      <c r="B10477" s="118" t="s">
        <v>12727</v>
      </c>
      <c r="C10477" s="118" t="b">
        <v>0</v>
      </c>
      <c r="D10477" s="118" t="e">
        <f t="shared" ca="1" si="1"/>
        <v>#NAME?</v>
      </c>
      <c r="E10477" s="118" t="s">
        <v>33267</v>
      </c>
      <c r="F10477" s="118" t="s">
        <v>33273</v>
      </c>
      <c r="G10477" s="118"/>
      <c r="H10477" s="118" t="s">
        <v>54</v>
      </c>
      <c r="I10477" s="118" t="s">
        <v>33269</v>
      </c>
      <c r="J10477" s="118" t="s">
        <v>7795</v>
      </c>
    </row>
    <row r="10478" spans="1:10" ht="12.75">
      <c r="A10478" s="118" t="s">
        <v>1063</v>
      </c>
      <c r="B10478" s="118" t="s">
        <v>33274</v>
      </c>
      <c r="C10478" s="118" t="b">
        <v>0</v>
      </c>
      <c r="D10478" s="118" t="e">
        <f t="shared" ca="1" si="1"/>
        <v>#NAME?</v>
      </c>
      <c r="E10478" s="118" t="s">
        <v>33267</v>
      </c>
      <c r="F10478" s="118" t="s">
        <v>33275</v>
      </c>
      <c r="G10478" s="118"/>
      <c r="H10478" s="118" t="s">
        <v>54</v>
      </c>
      <c r="I10478" s="118" t="s">
        <v>33269</v>
      </c>
      <c r="J10478" s="118" t="s">
        <v>7795</v>
      </c>
    </row>
    <row r="10479" spans="1:10" ht="12.75">
      <c r="A10479" s="118" t="s">
        <v>2648</v>
      </c>
      <c r="B10479" s="118" t="s">
        <v>14240</v>
      </c>
      <c r="C10479" s="118" t="b">
        <v>0</v>
      </c>
      <c r="D10479" s="118" t="e">
        <f t="shared" ca="1" si="1"/>
        <v>#NAME?</v>
      </c>
      <c r="E10479" s="118" t="s">
        <v>33276</v>
      </c>
      <c r="F10479" s="118" t="s">
        <v>33277</v>
      </c>
      <c r="G10479" s="118"/>
      <c r="H10479" s="118" t="s">
        <v>9348</v>
      </c>
      <c r="I10479" s="118" t="s">
        <v>7820</v>
      </c>
      <c r="J10479" s="118" t="s">
        <v>7820</v>
      </c>
    </row>
    <row r="10480" spans="1:10" ht="12.75">
      <c r="A10480" s="118" t="s">
        <v>8000</v>
      </c>
      <c r="B10480" s="118" t="s">
        <v>33278</v>
      </c>
      <c r="C10480" s="118" t="b">
        <v>0</v>
      </c>
      <c r="D10480" s="118" t="e">
        <f t="shared" ca="1" si="1"/>
        <v>#NAME?</v>
      </c>
      <c r="E10480" s="118" t="s">
        <v>33279</v>
      </c>
      <c r="F10480" s="118" t="s">
        <v>33280</v>
      </c>
      <c r="G10480" s="118"/>
      <c r="H10480" s="118" t="s">
        <v>4278</v>
      </c>
      <c r="I10480" s="118" t="s">
        <v>33281</v>
      </c>
      <c r="J10480" s="118" t="s">
        <v>14204</v>
      </c>
    </row>
    <row r="10481" spans="1:10" ht="12.75">
      <c r="A10481" s="118" t="s">
        <v>10777</v>
      </c>
      <c r="B10481" s="118" t="s">
        <v>23488</v>
      </c>
      <c r="C10481" s="118" t="b">
        <v>0</v>
      </c>
      <c r="D10481" s="118" t="e">
        <f t="shared" ca="1" si="1"/>
        <v>#NAME?</v>
      </c>
      <c r="E10481" s="118" t="s">
        <v>33279</v>
      </c>
      <c r="F10481" s="118" t="s">
        <v>33282</v>
      </c>
      <c r="G10481" s="118"/>
      <c r="H10481" s="118" t="s">
        <v>7611</v>
      </c>
      <c r="I10481" s="118" t="s">
        <v>33281</v>
      </c>
      <c r="J10481" s="118" t="s">
        <v>14204</v>
      </c>
    </row>
    <row r="10482" spans="1:10" ht="12.75">
      <c r="A10482" s="118" t="s">
        <v>2523</v>
      </c>
      <c r="B10482" s="118" t="s">
        <v>2659</v>
      </c>
      <c r="C10482" s="118" t="b">
        <v>0</v>
      </c>
      <c r="D10482" s="118" t="e">
        <f t="shared" ca="1" si="1"/>
        <v>#NAME?</v>
      </c>
      <c r="E10482" s="118" t="s">
        <v>33283</v>
      </c>
      <c r="F10482" s="118" t="s">
        <v>33284</v>
      </c>
      <c r="G10482" s="118"/>
      <c r="H10482" s="118" t="s">
        <v>9348</v>
      </c>
      <c r="I10482" s="118" t="s">
        <v>14203</v>
      </c>
      <c r="J10482" s="118" t="s">
        <v>14204</v>
      </c>
    </row>
    <row r="10483" spans="1:10" ht="12.75">
      <c r="A10483" s="118" t="s">
        <v>10777</v>
      </c>
      <c r="B10483" s="118" t="s">
        <v>13198</v>
      </c>
      <c r="C10483" s="118" t="b">
        <v>0</v>
      </c>
      <c r="D10483" s="118" t="e">
        <f t="shared" ca="1" si="1"/>
        <v>#NAME?</v>
      </c>
      <c r="E10483" s="118" t="s">
        <v>33283</v>
      </c>
      <c r="F10483" s="118" t="s">
        <v>33285</v>
      </c>
      <c r="G10483" s="118"/>
      <c r="H10483" s="118" t="s">
        <v>5607</v>
      </c>
      <c r="I10483" s="118" t="s">
        <v>14203</v>
      </c>
      <c r="J10483" s="118" t="s">
        <v>14204</v>
      </c>
    </row>
    <row r="10484" spans="1:10" ht="12.75">
      <c r="A10484" s="118" t="s">
        <v>830</v>
      </c>
      <c r="B10484" s="118" t="s">
        <v>33286</v>
      </c>
      <c r="C10484" s="118" t="b">
        <v>0</v>
      </c>
      <c r="D10484" s="118" t="e">
        <f t="shared" ca="1" si="1"/>
        <v>#NAME?</v>
      </c>
      <c r="E10484" s="118" t="s">
        <v>33287</v>
      </c>
      <c r="F10484" s="118" t="s">
        <v>33288</v>
      </c>
      <c r="G10484" s="118"/>
      <c r="H10484" s="118" t="s">
        <v>33289</v>
      </c>
      <c r="I10484" s="118" t="s">
        <v>10550</v>
      </c>
      <c r="J10484" s="118" t="s">
        <v>10551</v>
      </c>
    </row>
    <row r="10485" spans="1:10" ht="12.75">
      <c r="A10485" s="118" t="s">
        <v>882</v>
      </c>
      <c r="B10485" s="118" t="s">
        <v>21838</v>
      </c>
      <c r="C10485" s="118" t="b">
        <v>0</v>
      </c>
      <c r="D10485" s="118" t="e">
        <f t="shared" ca="1" si="1"/>
        <v>#NAME?</v>
      </c>
      <c r="E10485" s="118" t="s">
        <v>33287</v>
      </c>
      <c r="F10485" s="118" t="s">
        <v>33290</v>
      </c>
      <c r="G10485" s="118"/>
      <c r="H10485" s="118" t="s">
        <v>33289</v>
      </c>
      <c r="I10485" s="118" t="s">
        <v>10550</v>
      </c>
      <c r="J10485" s="118" t="s">
        <v>10551</v>
      </c>
    </row>
    <row r="10486" spans="1:10" ht="12.75">
      <c r="A10486" s="118" t="s">
        <v>910</v>
      </c>
      <c r="B10486" s="118" t="s">
        <v>32022</v>
      </c>
      <c r="C10486" s="118" t="b">
        <v>0</v>
      </c>
      <c r="D10486" s="118" t="e">
        <f t="shared" ca="1" si="1"/>
        <v>#NAME?</v>
      </c>
      <c r="E10486" s="118" t="s">
        <v>33291</v>
      </c>
      <c r="F10486" s="118" t="s">
        <v>33292</v>
      </c>
      <c r="G10486" s="118"/>
      <c r="H10486" s="118" t="s">
        <v>4485</v>
      </c>
      <c r="I10486" s="118" t="s">
        <v>13054</v>
      </c>
      <c r="J10486" s="127" t="s">
        <v>13055</v>
      </c>
    </row>
    <row r="10487" spans="1:10" ht="12.75">
      <c r="A10487" s="118" t="s">
        <v>1666</v>
      </c>
      <c r="B10487" s="118" t="s">
        <v>995</v>
      </c>
      <c r="C10487" s="118" t="b">
        <v>0</v>
      </c>
      <c r="D10487" s="118" t="e">
        <f t="shared" ca="1" si="1"/>
        <v>#NAME?</v>
      </c>
      <c r="E10487" s="118" t="s">
        <v>33291</v>
      </c>
      <c r="F10487" s="118" t="s">
        <v>33293</v>
      </c>
      <c r="G10487" s="118"/>
      <c r="H10487" s="118" t="s">
        <v>4276</v>
      </c>
      <c r="I10487" s="118" t="s">
        <v>10184</v>
      </c>
      <c r="J10487" s="118" t="s">
        <v>10185</v>
      </c>
    </row>
    <row r="10488" spans="1:10" ht="12.75">
      <c r="A10488" s="118" t="s">
        <v>836</v>
      </c>
      <c r="B10488" s="118" t="s">
        <v>33294</v>
      </c>
      <c r="C10488" s="118" t="b">
        <v>0</v>
      </c>
      <c r="D10488" s="118" t="e">
        <f t="shared" ca="1" si="1"/>
        <v>#NAME?</v>
      </c>
      <c r="E10488" s="118" t="s">
        <v>33291</v>
      </c>
      <c r="F10488" s="118" t="s">
        <v>33295</v>
      </c>
      <c r="G10488" s="118"/>
      <c r="H10488" s="118" t="s">
        <v>4278</v>
      </c>
      <c r="I10488" s="118" t="s">
        <v>13054</v>
      </c>
      <c r="J10488" s="127" t="s">
        <v>13055</v>
      </c>
    </row>
    <row r="10489" spans="1:10" ht="12.75">
      <c r="A10489" s="118" t="s">
        <v>8156</v>
      </c>
      <c r="B10489" s="118" t="s">
        <v>33296</v>
      </c>
      <c r="C10489" s="118" t="b">
        <v>0</v>
      </c>
      <c r="D10489" s="118" t="e">
        <f t="shared" ca="1" si="1"/>
        <v>#NAME?</v>
      </c>
      <c r="E10489" s="118" t="s">
        <v>33291</v>
      </c>
      <c r="F10489" s="118" t="s">
        <v>33297</v>
      </c>
      <c r="G10489" s="118"/>
      <c r="H10489" s="118" t="s">
        <v>54</v>
      </c>
      <c r="I10489" s="118" t="s">
        <v>13054</v>
      </c>
      <c r="J10489" s="127" t="s">
        <v>13055</v>
      </c>
    </row>
    <row r="10490" spans="1:10" ht="12.75">
      <c r="A10490" s="118" t="s">
        <v>1484</v>
      </c>
      <c r="B10490" s="118" t="s">
        <v>9212</v>
      </c>
      <c r="C10490" s="118" t="b">
        <v>0</v>
      </c>
      <c r="D10490" s="118" t="e">
        <f t="shared" ca="1" si="1"/>
        <v>#NAME?</v>
      </c>
      <c r="E10490" s="118" t="s">
        <v>33291</v>
      </c>
      <c r="F10490" s="118" t="s">
        <v>33298</v>
      </c>
      <c r="G10490" s="118"/>
      <c r="H10490" s="118" t="s">
        <v>54</v>
      </c>
      <c r="I10490" s="118" t="s">
        <v>13054</v>
      </c>
      <c r="J10490" s="127" t="s">
        <v>13055</v>
      </c>
    </row>
    <row r="10491" spans="1:10" ht="12.75">
      <c r="A10491" s="118" t="s">
        <v>13782</v>
      </c>
      <c r="B10491" s="118" t="s">
        <v>33299</v>
      </c>
      <c r="C10491" s="118" t="b">
        <v>0</v>
      </c>
      <c r="D10491" s="118" t="e">
        <f t="shared" ca="1" si="1"/>
        <v>#NAME?</v>
      </c>
      <c r="E10491" s="118" t="s">
        <v>33291</v>
      </c>
      <c r="F10491" s="118" t="s">
        <v>33300</v>
      </c>
      <c r="G10491" s="118"/>
      <c r="H10491" s="118" t="s">
        <v>4908</v>
      </c>
      <c r="I10491" s="118" t="s">
        <v>10210</v>
      </c>
      <c r="J10491" s="118" t="s">
        <v>8625</v>
      </c>
    </row>
    <row r="10492" spans="1:10" ht="12.75">
      <c r="A10492" s="118" t="s">
        <v>21150</v>
      </c>
      <c r="B10492" s="118" t="s">
        <v>33301</v>
      </c>
      <c r="C10492" s="118" t="b">
        <v>0</v>
      </c>
      <c r="D10492" s="118" t="e">
        <f t="shared" ca="1" si="1"/>
        <v>#NAME?</v>
      </c>
      <c r="E10492" s="118" t="s">
        <v>33291</v>
      </c>
      <c r="F10492" s="118" t="s">
        <v>33302</v>
      </c>
      <c r="G10492" s="118"/>
      <c r="H10492" s="118" t="s">
        <v>4908</v>
      </c>
      <c r="I10492" s="118" t="s">
        <v>10210</v>
      </c>
      <c r="J10492" s="118" t="s">
        <v>8625</v>
      </c>
    </row>
    <row r="10493" spans="1:10" ht="12.75">
      <c r="A10493" s="118" t="s">
        <v>2057</v>
      </c>
      <c r="B10493" s="118" t="s">
        <v>11430</v>
      </c>
      <c r="C10493" s="118" t="b">
        <v>0</v>
      </c>
      <c r="D10493" s="118" t="e">
        <f t="shared" ca="1" si="1"/>
        <v>#NAME?</v>
      </c>
      <c r="E10493" s="118" t="s">
        <v>33291</v>
      </c>
      <c r="F10493" s="118" t="s">
        <v>33303</v>
      </c>
      <c r="G10493" s="118"/>
      <c r="H10493" s="118" t="s">
        <v>4908</v>
      </c>
      <c r="I10493" s="118" t="s">
        <v>10210</v>
      </c>
      <c r="J10493" s="118" t="s">
        <v>8625</v>
      </c>
    </row>
    <row r="10494" spans="1:10" ht="12.75">
      <c r="A10494" s="118" t="s">
        <v>33304</v>
      </c>
      <c r="B10494" s="118" t="s">
        <v>33305</v>
      </c>
      <c r="C10494" s="118" t="b">
        <v>0</v>
      </c>
      <c r="D10494" s="118" t="e">
        <f t="shared" ca="1" si="1"/>
        <v>#NAME?</v>
      </c>
      <c r="E10494" s="118" t="s">
        <v>33291</v>
      </c>
      <c r="F10494" s="118" t="s">
        <v>33306</v>
      </c>
      <c r="G10494" s="118"/>
      <c r="H10494" s="118" t="s">
        <v>7611</v>
      </c>
      <c r="I10494" s="118" t="s">
        <v>33307</v>
      </c>
      <c r="J10494" s="118" t="s">
        <v>7820</v>
      </c>
    </row>
    <row r="10495" spans="1:10" ht="12.75">
      <c r="A10495" s="118" t="s">
        <v>940</v>
      </c>
      <c r="B10495" s="118" t="s">
        <v>17605</v>
      </c>
      <c r="C10495" s="118" t="b">
        <v>0</v>
      </c>
      <c r="D10495" s="118" t="e">
        <f t="shared" ca="1" si="1"/>
        <v>#NAME?</v>
      </c>
      <c r="E10495" s="118" t="s">
        <v>33308</v>
      </c>
      <c r="F10495" s="118" t="s">
        <v>33309</v>
      </c>
      <c r="G10495" s="118"/>
      <c r="H10495" s="118" t="s">
        <v>4278</v>
      </c>
      <c r="I10495" s="118" t="s">
        <v>13492</v>
      </c>
      <c r="J10495" s="118" t="s">
        <v>7820</v>
      </c>
    </row>
    <row r="10496" spans="1:10" ht="12.75">
      <c r="A10496" s="118" t="s">
        <v>882</v>
      </c>
      <c r="B10496" s="118" t="s">
        <v>33310</v>
      </c>
      <c r="C10496" s="118" t="b">
        <v>0</v>
      </c>
      <c r="D10496" s="118" t="e">
        <f t="shared" ca="1" si="1"/>
        <v>#NAME?</v>
      </c>
      <c r="E10496" s="118" t="s">
        <v>33308</v>
      </c>
      <c r="F10496" s="118" t="s">
        <v>33311</v>
      </c>
      <c r="G10496" s="118"/>
      <c r="H10496" s="118" t="s">
        <v>8144</v>
      </c>
      <c r="I10496" s="118" t="s">
        <v>13492</v>
      </c>
      <c r="J10496" s="118" t="s">
        <v>7820</v>
      </c>
    </row>
    <row r="10497" spans="1:10" ht="12.75">
      <c r="A10497" s="118" t="s">
        <v>9772</v>
      </c>
      <c r="B10497" s="118" t="s">
        <v>33312</v>
      </c>
      <c r="C10497" s="118" t="b">
        <v>0</v>
      </c>
      <c r="D10497" s="118" t="e">
        <f t="shared" ca="1" si="1"/>
        <v>#NAME?</v>
      </c>
      <c r="E10497" s="118" t="s">
        <v>33308</v>
      </c>
      <c r="F10497" s="118" t="s">
        <v>33313</v>
      </c>
      <c r="G10497" s="118"/>
      <c r="H10497" s="118" t="s">
        <v>4278</v>
      </c>
      <c r="I10497" s="118" t="s">
        <v>13492</v>
      </c>
      <c r="J10497" s="118" t="s">
        <v>7820</v>
      </c>
    </row>
    <row r="10498" spans="1:10" ht="12.75">
      <c r="A10498" s="118" t="s">
        <v>1769</v>
      </c>
      <c r="B10498" s="118" t="s">
        <v>33312</v>
      </c>
      <c r="C10498" s="118" t="b">
        <v>0</v>
      </c>
      <c r="D10498" s="118" t="e">
        <f t="shared" ca="1" si="1"/>
        <v>#NAME?</v>
      </c>
      <c r="E10498" s="118" t="s">
        <v>33308</v>
      </c>
      <c r="F10498" s="118" t="s">
        <v>33314</v>
      </c>
      <c r="G10498" s="118"/>
      <c r="H10498" s="118" t="s">
        <v>7647</v>
      </c>
      <c r="I10498" s="118" t="s">
        <v>13492</v>
      </c>
      <c r="J10498" s="118" t="s">
        <v>7820</v>
      </c>
    </row>
    <row r="10499" spans="1:10" ht="12.75">
      <c r="A10499" s="118" t="s">
        <v>910</v>
      </c>
      <c r="B10499" s="118" t="s">
        <v>8141</v>
      </c>
      <c r="C10499" s="118" t="b">
        <v>0</v>
      </c>
      <c r="D10499" s="118" t="e">
        <f t="shared" ca="1" si="1"/>
        <v>#NAME?</v>
      </c>
      <c r="E10499" s="118" t="s">
        <v>33315</v>
      </c>
      <c r="F10499" s="118" t="s">
        <v>33316</v>
      </c>
      <c r="G10499" s="118"/>
      <c r="H10499" s="118" t="s">
        <v>54</v>
      </c>
      <c r="I10499" s="118" t="s">
        <v>7820</v>
      </c>
      <c r="J10499" s="118" t="s">
        <v>7820</v>
      </c>
    </row>
    <row r="10500" spans="1:10" ht="12.75">
      <c r="A10500" s="118" t="s">
        <v>8556</v>
      </c>
      <c r="B10500" s="118" t="s">
        <v>33317</v>
      </c>
      <c r="C10500" s="118" t="b">
        <v>0</v>
      </c>
      <c r="D10500" s="118" t="e">
        <f t="shared" ca="1" si="1"/>
        <v>#NAME?</v>
      </c>
      <c r="E10500" s="118" t="s">
        <v>33315</v>
      </c>
      <c r="F10500" s="118" t="s">
        <v>33318</v>
      </c>
      <c r="G10500" s="118"/>
      <c r="H10500" s="118" t="s">
        <v>54</v>
      </c>
      <c r="I10500" s="118" t="s">
        <v>7820</v>
      </c>
      <c r="J10500" s="118" t="s">
        <v>7820</v>
      </c>
    </row>
    <row r="10501" spans="1:10" ht="12.75">
      <c r="A10501" s="118" t="s">
        <v>1591</v>
      </c>
      <c r="B10501" s="118" t="s">
        <v>8365</v>
      </c>
      <c r="C10501" s="118" t="b">
        <v>0</v>
      </c>
      <c r="D10501" s="118" t="e">
        <f t="shared" ca="1" si="1"/>
        <v>#NAME?</v>
      </c>
      <c r="E10501" s="118" t="s">
        <v>33315</v>
      </c>
      <c r="F10501" s="118" t="s">
        <v>33319</v>
      </c>
      <c r="G10501" s="118"/>
      <c r="H10501" s="118" t="s">
        <v>54</v>
      </c>
      <c r="I10501" s="118" t="s">
        <v>7820</v>
      </c>
      <c r="J10501" s="118" t="s">
        <v>7820</v>
      </c>
    </row>
    <row r="10502" spans="1:10" ht="12.75">
      <c r="A10502" s="118" t="s">
        <v>995</v>
      </c>
      <c r="B10502" s="118" t="s">
        <v>17209</v>
      </c>
      <c r="C10502" s="118" t="b">
        <v>0</v>
      </c>
      <c r="D10502" s="118" t="e">
        <f t="shared" ca="1" si="1"/>
        <v>#NAME?</v>
      </c>
      <c r="E10502" s="118" t="s">
        <v>33315</v>
      </c>
      <c r="F10502" s="118" t="s">
        <v>33320</v>
      </c>
      <c r="G10502" s="118"/>
      <c r="H10502" s="118" t="s">
        <v>54</v>
      </c>
      <c r="I10502" s="118" t="s">
        <v>33321</v>
      </c>
      <c r="J10502" s="118"/>
    </row>
    <row r="10503" spans="1:10" ht="12.75">
      <c r="A10503" s="118" t="s">
        <v>15484</v>
      </c>
      <c r="B10503" s="118" t="s">
        <v>33322</v>
      </c>
      <c r="C10503" s="118" t="b">
        <v>0</v>
      </c>
      <c r="D10503" s="118" t="e">
        <f t="shared" ca="1" si="1"/>
        <v>#NAME?</v>
      </c>
      <c r="E10503" s="118" t="s">
        <v>33323</v>
      </c>
      <c r="F10503" s="118" t="s">
        <v>33324</v>
      </c>
      <c r="G10503" s="118"/>
      <c r="H10503" s="118" t="s">
        <v>26136</v>
      </c>
      <c r="I10503" s="118" t="s">
        <v>15620</v>
      </c>
      <c r="J10503" s="118" t="s">
        <v>8625</v>
      </c>
    </row>
    <row r="10504" spans="1:10" ht="12.75">
      <c r="A10504" s="118" t="s">
        <v>1892</v>
      </c>
      <c r="B10504" s="118" t="s">
        <v>33325</v>
      </c>
      <c r="C10504" s="118" t="b">
        <v>0</v>
      </c>
      <c r="D10504" s="118" t="e">
        <f t="shared" ca="1" si="1"/>
        <v>#NAME?</v>
      </c>
      <c r="E10504" s="118" t="s">
        <v>33323</v>
      </c>
      <c r="F10504" s="118" t="s">
        <v>33326</v>
      </c>
      <c r="G10504" s="118"/>
      <c r="H10504" s="118" t="s">
        <v>4276</v>
      </c>
      <c r="I10504" s="118" t="s">
        <v>15620</v>
      </c>
      <c r="J10504" s="118" t="s">
        <v>8625</v>
      </c>
    </row>
    <row r="10505" spans="1:10" ht="12.75">
      <c r="A10505" s="118" t="s">
        <v>814</v>
      </c>
      <c r="B10505" s="118" t="s">
        <v>14009</v>
      </c>
      <c r="C10505" s="118" t="b">
        <v>0</v>
      </c>
      <c r="D10505" s="118" t="e">
        <f t="shared" ca="1" si="1"/>
        <v>#NAME?</v>
      </c>
      <c r="E10505" s="118" t="s">
        <v>33327</v>
      </c>
      <c r="F10505" s="118" t="s">
        <v>33328</v>
      </c>
      <c r="G10505" s="118"/>
      <c r="H10505" s="118" t="s">
        <v>4831</v>
      </c>
      <c r="I10505" s="118" t="s">
        <v>10210</v>
      </c>
      <c r="J10505" s="118" t="s">
        <v>8625</v>
      </c>
    </row>
    <row r="10506" spans="1:10" ht="12.75">
      <c r="A10506" s="118" t="s">
        <v>33329</v>
      </c>
      <c r="B10506" s="118" t="s">
        <v>22514</v>
      </c>
      <c r="C10506" s="118" t="b">
        <v>0</v>
      </c>
      <c r="D10506" s="118" t="e">
        <f t="shared" ca="1" si="1"/>
        <v>#NAME?</v>
      </c>
      <c r="E10506" s="118" t="s">
        <v>33327</v>
      </c>
      <c r="F10506" s="118" t="s">
        <v>33330</v>
      </c>
      <c r="G10506" s="118"/>
      <c r="H10506" s="118" t="s">
        <v>4831</v>
      </c>
      <c r="I10506" s="118" t="s">
        <v>10210</v>
      </c>
      <c r="J10506" s="118" t="s">
        <v>8625</v>
      </c>
    </row>
    <row r="10507" spans="1:10" ht="12.75">
      <c r="A10507" s="118" t="s">
        <v>7789</v>
      </c>
      <c r="B10507" s="118" t="s">
        <v>1998</v>
      </c>
      <c r="C10507" s="118" t="b">
        <v>0</v>
      </c>
      <c r="D10507" s="118" t="e">
        <f t="shared" ca="1" si="1"/>
        <v>#NAME?</v>
      </c>
      <c r="E10507" s="118" t="s">
        <v>33327</v>
      </c>
      <c r="F10507" s="118" t="s">
        <v>33331</v>
      </c>
      <c r="G10507" s="118"/>
      <c r="H10507" s="118" t="s">
        <v>4227</v>
      </c>
      <c r="I10507" s="118" t="s">
        <v>10210</v>
      </c>
      <c r="J10507" s="118" t="s">
        <v>8625</v>
      </c>
    </row>
    <row r="10508" spans="1:10" ht="12.75">
      <c r="A10508" s="118" t="s">
        <v>1026</v>
      </c>
      <c r="B10508" s="118" t="s">
        <v>9085</v>
      </c>
      <c r="C10508" s="118" t="b">
        <v>0</v>
      </c>
      <c r="D10508" s="118" t="e">
        <f t="shared" ca="1" si="1"/>
        <v>#NAME?</v>
      </c>
      <c r="E10508" s="118" t="s">
        <v>33327</v>
      </c>
      <c r="F10508" s="118" t="s">
        <v>33332</v>
      </c>
      <c r="G10508" s="118"/>
      <c r="H10508" s="118" t="s">
        <v>5607</v>
      </c>
      <c r="I10508" s="118" t="s">
        <v>10210</v>
      </c>
      <c r="J10508" s="118" t="s">
        <v>8625</v>
      </c>
    </row>
    <row r="10509" spans="1:10" ht="12.75">
      <c r="A10509" s="118" t="s">
        <v>8031</v>
      </c>
      <c r="B10509" s="118" t="s">
        <v>33333</v>
      </c>
      <c r="C10509" s="118" t="b">
        <v>0</v>
      </c>
      <c r="D10509" s="118" t="e">
        <f t="shared" ca="1" si="1"/>
        <v>#NAME?</v>
      </c>
      <c r="E10509" s="118" t="s">
        <v>33327</v>
      </c>
      <c r="F10509" s="118" t="s">
        <v>33334</v>
      </c>
      <c r="G10509" s="118"/>
      <c r="H10509" s="118" t="s">
        <v>4227</v>
      </c>
      <c r="I10509" s="118" t="s">
        <v>10210</v>
      </c>
      <c r="J10509" s="118" t="s">
        <v>8625</v>
      </c>
    </row>
    <row r="10510" spans="1:10" ht="12.75">
      <c r="A10510" s="118" t="s">
        <v>1069</v>
      </c>
      <c r="B10510" s="118" t="s">
        <v>33335</v>
      </c>
      <c r="C10510" s="118" t="b">
        <v>0</v>
      </c>
      <c r="D10510" s="118" t="e">
        <f t="shared" ca="1" si="1"/>
        <v>#NAME?</v>
      </c>
      <c r="E10510" s="118" t="s">
        <v>33336</v>
      </c>
      <c r="F10510" s="118" t="s">
        <v>33337</v>
      </c>
      <c r="G10510" s="118"/>
      <c r="H10510" s="118" t="s">
        <v>5209</v>
      </c>
      <c r="I10510" s="118" t="s">
        <v>10351</v>
      </c>
      <c r="J10510" s="118" t="s">
        <v>7622</v>
      </c>
    </row>
    <row r="10511" spans="1:10" ht="12.75">
      <c r="A10511" s="118" t="s">
        <v>33338</v>
      </c>
      <c r="B10511" s="118" t="s">
        <v>1231</v>
      </c>
      <c r="C10511" s="118" t="b">
        <v>0</v>
      </c>
      <c r="D10511" s="118" t="e">
        <f t="shared" ca="1" si="1"/>
        <v>#NAME?</v>
      </c>
      <c r="E10511" s="118" t="s">
        <v>33339</v>
      </c>
      <c r="F10511" s="118" t="s">
        <v>33340</v>
      </c>
      <c r="G10511" s="118"/>
      <c r="H10511" s="118" t="s">
        <v>4311</v>
      </c>
      <c r="I10511" s="118" t="s">
        <v>8726</v>
      </c>
      <c r="J10511" s="118" t="s">
        <v>8740</v>
      </c>
    </row>
    <row r="10512" spans="1:10" ht="12.75">
      <c r="A10512" s="118" t="s">
        <v>2226</v>
      </c>
      <c r="B10512" s="118" t="s">
        <v>9192</v>
      </c>
      <c r="C10512" s="118" t="b">
        <v>0</v>
      </c>
      <c r="D10512" s="118" t="e">
        <f t="shared" ca="1" si="1"/>
        <v>#NAME?</v>
      </c>
      <c r="E10512" s="118" t="s">
        <v>33339</v>
      </c>
      <c r="F10512" s="118" t="s">
        <v>33341</v>
      </c>
      <c r="G10512" s="118"/>
      <c r="H10512" s="118" t="s">
        <v>7754</v>
      </c>
      <c r="I10512" s="118" t="s">
        <v>8726</v>
      </c>
      <c r="J10512" s="118" t="s">
        <v>8740</v>
      </c>
    </row>
    <row r="10513" spans="1:10" ht="12.75">
      <c r="A10513" s="118" t="s">
        <v>1666</v>
      </c>
      <c r="B10513" s="118" t="s">
        <v>9576</v>
      </c>
      <c r="C10513" s="118" t="b">
        <v>0</v>
      </c>
      <c r="D10513" s="118" t="e">
        <f t="shared" ca="1" si="1"/>
        <v>#NAME?</v>
      </c>
      <c r="E10513" s="118" t="s">
        <v>33342</v>
      </c>
      <c r="F10513" s="118" t="s">
        <v>33343</v>
      </c>
      <c r="G10513" s="118"/>
      <c r="H10513" s="118" t="s">
        <v>5273</v>
      </c>
      <c r="I10513" s="118" t="s">
        <v>8726</v>
      </c>
      <c r="J10513" s="118" t="s">
        <v>8740</v>
      </c>
    </row>
    <row r="10514" spans="1:10" ht="12.75">
      <c r="A10514" s="118" t="s">
        <v>1666</v>
      </c>
      <c r="B10514" s="118" t="s">
        <v>22465</v>
      </c>
      <c r="C10514" s="118" t="b">
        <v>0</v>
      </c>
      <c r="D10514" s="118" t="e">
        <f t="shared" ca="1" si="1"/>
        <v>#NAME?</v>
      </c>
      <c r="E10514" s="118" t="s">
        <v>33342</v>
      </c>
      <c r="F10514" s="118" t="s">
        <v>33344</v>
      </c>
      <c r="G10514" s="118"/>
      <c r="H10514" s="118" t="s">
        <v>4278</v>
      </c>
      <c r="I10514" s="118" t="s">
        <v>8726</v>
      </c>
      <c r="J10514" s="118" t="s">
        <v>8740</v>
      </c>
    </row>
    <row r="10515" spans="1:10" ht="12.75">
      <c r="A10515" s="118" t="s">
        <v>33345</v>
      </c>
      <c r="B10515" s="118" t="s">
        <v>27618</v>
      </c>
      <c r="C10515" s="118" t="b">
        <v>0</v>
      </c>
      <c r="D10515" s="118" t="e">
        <f t="shared" ca="1" si="1"/>
        <v>#NAME?</v>
      </c>
      <c r="E10515" s="118" t="s">
        <v>33342</v>
      </c>
      <c r="F10515" s="118" t="s">
        <v>33346</v>
      </c>
      <c r="G10515" s="118"/>
      <c r="H10515" s="118" t="s">
        <v>4278</v>
      </c>
      <c r="I10515" s="118" t="s">
        <v>8726</v>
      </c>
      <c r="J10515" s="118" t="s">
        <v>8740</v>
      </c>
    </row>
    <row r="10516" spans="1:10" ht="12.75">
      <c r="A10516" s="118" t="s">
        <v>2226</v>
      </c>
      <c r="B10516" s="118" t="s">
        <v>33347</v>
      </c>
      <c r="C10516" s="118" t="b">
        <v>0</v>
      </c>
      <c r="D10516" s="118" t="e">
        <f t="shared" ca="1" si="1"/>
        <v>#NAME?</v>
      </c>
      <c r="E10516" s="118" t="s">
        <v>33348</v>
      </c>
      <c r="F10516" s="118" t="s">
        <v>33349</v>
      </c>
      <c r="G10516" s="118"/>
      <c r="H10516" s="118" t="s">
        <v>6031</v>
      </c>
      <c r="I10516" s="118" t="s">
        <v>13774</v>
      </c>
      <c r="J10516" s="118" t="s">
        <v>9387</v>
      </c>
    </row>
    <row r="10517" spans="1:10" ht="12.75">
      <c r="A10517" s="118" t="s">
        <v>33350</v>
      </c>
      <c r="B10517" s="118" t="s">
        <v>2441</v>
      </c>
      <c r="C10517" s="118" t="b">
        <v>0</v>
      </c>
      <c r="D10517" s="118" t="e">
        <f t="shared" ca="1" si="1"/>
        <v>#NAME?</v>
      </c>
      <c r="E10517" s="118" t="s">
        <v>33351</v>
      </c>
      <c r="F10517" s="118" t="s">
        <v>33352</v>
      </c>
      <c r="G10517" s="118"/>
      <c r="H10517" s="118" t="s">
        <v>4485</v>
      </c>
      <c r="I10517" s="118" t="s">
        <v>15681</v>
      </c>
      <c r="J10517" s="118" t="s">
        <v>10630</v>
      </c>
    </row>
    <row r="10518" spans="1:10" ht="12.75">
      <c r="A10518" s="118" t="s">
        <v>33353</v>
      </c>
      <c r="B10518" s="118" t="s">
        <v>2441</v>
      </c>
      <c r="C10518" s="118" t="b">
        <v>0</v>
      </c>
      <c r="D10518" s="118" t="e">
        <f t="shared" ca="1" si="1"/>
        <v>#NAME?</v>
      </c>
      <c r="E10518" s="118" t="s">
        <v>33351</v>
      </c>
      <c r="F10518" s="118" t="s">
        <v>33354</v>
      </c>
      <c r="G10518" s="118"/>
      <c r="H10518" s="118" t="s">
        <v>33355</v>
      </c>
      <c r="I10518" s="118" t="s">
        <v>15681</v>
      </c>
      <c r="J10518" s="118" t="s">
        <v>10630</v>
      </c>
    </row>
    <row r="10519" spans="1:10" ht="12.75">
      <c r="A10519" s="118" t="s">
        <v>9126</v>
      </c>
      <c r="B10519" s="118" t="s">
        <v>33356</v>
      </c>
      <c r="C10519" s="118" t="b">
        <v>0</v>
      </c>
      <c r="D10519" s="118" t="e">
        <f t="shared" ca="1" si="1"/>
        <v>#NAME?</v>
      </c>
      <c r="E10519" s="118" t="s">
        <v>33357</v>
      </c>
      <c r="F10519" s="118" t="s">
        <v>33358</v>
      </c>
      <c r="G10519" s="118"/>
      <c r="H10519" s="118" t="s">
        <v>5607</v>
      </c>
      <c r="I10519" s="118" t="s">
        <v>22993</v>
      </c>
      <c r="J10519" s="118" t="s">
        <v>9660</v>
      </c>
    </row>
    <row r="10520" spans="1:10" ht="12.75">
      <c r="A10520" s="118" t="s">
        <v>8498</v>
      </c>
      <c r="B10520" s="118" t="s">
        <v>33359</v>
      </c>
      <c r="C10520" s="118" t="b">
        <v>0</v>
      </c>
      <c r="D10520" s="118" t="e">
        <f t="shared" ca="1" si="1"/>
        <v>#NAME?</v>
      </c>
      <c r="E10520" s="118" t="s">
        <v>33357</v>
      </c>
      <c r="F10520" s="118" t="s">
        <v>33360</v>
      </c>
      <c r="G10520" s="118"/>
      <c r="H10520" s="118" t="s">
        <v>7611</v>
      </c>
      <c r="I10520" s="118" t="s">
        <v>22993</v>
      </c>
      <c r="J10520" s="118" t="s">
        <v>9660</v>
      </c>
    </row>
    <row r="10521" spans="1:10" ht="12.75">
      <c r="A10521" s="118" t="s">
        <v>2682</v>
      </c>
      <c r="B10521" s="118" t="s">
        <v>11018</v>
      </c>
      <c r="C10521" s="118" t="b">
        <v>0</v>
      </c>
      <c r="D10521" s="118" t="e">
        <f t="shared" ca="1" si="1"/>
        <v>#NAME?</v>
      </c>
      <c r="E10521" s="118" t="s">
        <v>33357</v>
      </c>
      <c r="F10521" s="118" t="s">
        <v>33361</v>
      </c>
      <c r="G10521" s="118"/>
      <c r="H10521" s="118" t="s">
        <v>4276</v>
      </c>
      <c r="I10521" s="118" t="s">
        <v>22993</v>
      </c>
      <c r="J10521" s="118" t="s">
        <v>9660</v>
      </c>
    </row>
    <row r="10522" spans="1:10" ht="12.75">
      <c r="A10522" s="118" t="s">
        <v>882</v>
      </c>
      <c r="B10522" s="118" t="s">
        <v>11125</v>
      </c>
      <c r="C10522" s="118" t="b">
        <v>0</v>
      </c>
      <c r="D10522" s="118" t="e">
        <f t="shared" ca="1" si="1"/>
        <v>#NAME?</v>
      </c>
      <c r="E10522" s="118" t="s">
        <v>33357</v>
      </c>
      <c r="F10522" s="118" t="s">
        <v>33362</v>
      </c>
      <c r="G10522" s="118"/>
      <c r="H10522" s="118" t="s">
        <v>4276</v>
      </c>
      <c r="I10522" s="118" t="s">
        <v>22993</v>
      </c>
      <c r="J10522" s="118" t="s">
        <v>9660</v>
      </c>
    </row>
    <row r="10523" spans="1:10" ht="12.75">
      <c r="A10523" s="118" t="s">
        <v>882</v>
      </c>
      <c r="B10523" s="118" t="s">
        <v>33363</v>
      </c>
      <c r="C10523" s="118" t="b">
        <v>0</v>
      </c>
      <c r="D10523" s="118" t="e">
        <f t="shared" ca="1" si="1"/>
        <v>#NAME?</v>
      </c>
      <c r="E10523" s="118" t="s">
        <v>33357</v>
      </c>
      <c r="F10523" s="118" t="s">
        <v>33364</v>
      </c>
      <c r="G10523" s="118"/>
      <c r="H10523" s="118" t="s">
        <v>4485</v>
      </c>
      <c r="I10523" s="118" t="s">
        <v>22993</v>
      </c>
      <c r="J10523" s="118" t="s">
        <v>9660</v>
      </c>
    </row>
    <row r="10524" spans="1:10" ht="12.75">
      <c r="A10524" s="118" t="s">
        <v>10986</v>
      </c>
      <c r="B10524" s="118" t="s">
        <v>33365</v>
      </c>
      <c r="C10524" s="118" t="b">
        <v>0</v>
      </c>
      <c r="D10524" s="118" t="e">
        <f t="shared" ca="1" si="1"/>
        <v>#NAME?</v>
      </c>
      <c r="E10524" s="118" t="s">
        <v>33357</v>
      </c>
      <c r="F10524" s="118" t="s">
        <v>33366</v>
      </c>
      <c r="G10524" s="118"/>
      <c r="H10524" s="118" t="s">
        <v>4276</v>
      </c>
      <c r="I10524" s="118" t="s">
        <v>22993</v>
      </c>
      <c r="J10524" s="118" t="s">
        <v>9660</v>
      </c>
    </row>
    <row r="10525" spans="1:10" ht="12.75">
      <c r="A10525" s="118" t="s">
        <v>873</v>
      </c>
      <c r="B10525" s="118" t="s">
        <v>33367</v>
      </c>
      <c r="C10525" s="118" t="b">
        <v>0</v>
      </c>
      <c r="D10525" s="118" t="e">
        <f t="shared" ca="1" si="1"/>
        <v>#NAME?</v>
      </c>
      <c r="E10525" s="118" t="s">
        <v>33357</v>
      </c>
      <c r="F10525" s="118" t="s">
        <v>33368</v>
      </c>
      <c r="G10525" s="118"/>
      <c r="H10525" s="118" t="s">
        <v>4485</v>
      </c>
      <c r="I10525" s="118" t="s">
        <v>22993</v>
      </c>
      <c r="J10525" s="118" t="s">
        <v>9660</v>
      </c>
    </row>
    <row r="10526" spans="1:10" ht="12.75">
      <c r="A10526" s="118" t="s">
        <v>1484</v>
      </c>
      <c r="B10526" s="118" t="s">
        <v>14754</v>
      </c>
      <c r="C10526" s="118" t="b">
        <v>0</v>
      </c>
      <c r="D10526" s="118" t="e">
        <f t="shared" ca="1" si="1"/>
        <v>#NAME?</v>
      </c>
      <c r="E10526" s="118" t="s">
        <v>33357</v>
      </c>
      <c r="F10526" s="118" t="s">
        <v>33369</v>
      </c>
      <c r="G10526" s="118"/>
      <c r="H10526" s="118" t="s">
        <v>4276</v>
      </c>
      <c r="I10526" s="118" t="s">
        <v>22993</v>
      </c>
      <c r="J10526" s="118" t="s">
        <v>9660</v>
      </c>
    </row>
    <row r="10527" spans="1:10" ht="12.75">
      <c r="A10527" s="118" t="s">
        <v>33370</v>
      </c>
      <c r="B10527" s="118" t="s">
        <v>33371</v>
      </c>
      <c r="C10527" s="118" t="b">
        <v>0</v>
      </c>
      <c r="D10527" s="118" t="e">
        <f t="shared" ca="1" si="1"/>
        <v>#NAME?</v>
      </c>
      <c r="E10527" s="118" t="s">
        <v>33357</v>
      </c>
      <c r="F10527" s="118" t="s">
        <v>33372</v>
      </c>
      <c r="G10527" s="118"/>
      <c r="H10527" s="118" t="s">
        <v>16023</v>
      </c>
      <c r="I10527" s="118" t="s">
        <v>22993</v>
      </c>
      <c r="J10527" s="118" t="s">
        <v>9660</v>
      </c>
    </row>
    <row r="10528" spans="1:10" ht="12.75">
      <c r="A10528" s="118" t="s">
        <v>870</v>
      </c>
      <c r="B10528" s="118" t="s">
        <v>33373</v>
      </c>
      <c r="C10528" s="118" t="b">
        <v>0</v>
      </c>
      <c r="D10528" s="118" t="e">
        <f t="shared" ca="1" si="1"/>
        <v>#NAME?</v>
      </c>
      <c r="E10528" s="118" t="s">
        <v>33374</v>
      </c>
      <c r="F10528" s="118" t="s">
        <v>33375</v>
      </c>
      <c r="G10528" s="118"/>
      <c r="H10528" s="118" t="s">
        <v>54</v>
      </c>
      <c r="I10528" s="118" t="s">
        <v>8701</v>
      </c>
      <c r="J10528" s="118" t="s">
        <v>8702</v>
      </c>
    </row>
    <row r="10529" spans="1:10" ht="12.75">
      <c r="A10529" s="118" t="s">
        <v>929</v>
      </c>
      <c r="B10529" s="118" t="s">
        <v>33376</v>
      </c>
      <c r="C10529" s="118" t="b">
        <v>0</v>
      </c>
      <c r="D10529" s="118" t="e">
        <f t="shared" ca="1" si="1"/>
        <v>#NAME?</v>
      </c>
      <c r="E10529" s="118" t="s">
        <v>33374</v>
      </c>
      <c r="F10529" s="118" t="s">
        <v>33377</v>
      </c>
      <c r="G10529" s="118"/>
      <c r="H10529" s="118" t="s">
        <v>54</v>
      </c>
      <c r="I10529" s="118" t="s">
        <v>8701</v>
      </c>
      <c r="J10529" s="118" t="s">
        <v>8702</v>
      </c>
    </row>
    <row r="10530" spans="1:10" ht="12.75">
      <c r="A10530" s="118" t="s">
        <v>8186</v>
      </c>
      <c r="B10530" s="118" t="s">
        <v>13706</v>
      </c>
      <c r="C10530" s="118" t="b">
        <v>0</v>
      </c>
      <c r="D10530" s="118" t="e">
        <f t="shared" ca="1" si="1"/>
        <v>#NAME?</v>
      </c>
      <c r="E10530" s="118" t="s">
        <v>33378</v>
      </c>
      <c r="F10530" s="118" t="s">
        <v>33379</v>
      </c>
      <c r="G10530" s="118"/>
      <c r="H10530" s="118" t="s">
        <v>8144</v>
      </c>
      <c r="I10530" s="118" t="s">
        <v>7820</v>
      </c>
      <c r="J10530" s="118" t="s">
        <v>7820</v>
      </c>
    </row>
    <row r="10531" spans="1:10" ht="12.75">
      <c r="A10531" s="118" t="s">
        <v>29558</v>
      </c>
      <c r="B10531" s="118" t="s">
        <v>33380</v>
      </c>
      <c r="C10531" s="118" t="b">
        <v>0</v>
      </c>
      <c r="D10531" s="118" t="e">
        <f t="shared" ca="1" si="1"/>
        <v>#NAME?</v>
      </c>
      <c r="E10531" s="118" t="s">
        <v>33378</v>
      </c>
      <c r="F10531" s="118" t="s">
        <v>33381</v>
      </c>
      <c r="G10531" s="118"/>
      <c r="H10531" s="118" t="s">
        <v>4278</v>
      </c>
      <c r="I10531" s="118" t="s">
        <v>7820</v>
      </c>
      <c r="J10531" s="118" t="s">
        <v>7820</v>
      </c>
    </row>
    <row r="10532" spans="1:10" ht="12.75">
      <c r="A10532" s="118" t="s">
        <v>870</v>
      </c>
      <c r="B10532" s="118" t="s">
        <v>1124</v>
      </c>
      <c r="C10532" s="118" t="b">
        <v>0</v>
      </c>
      <c r="D10532" s="118" t="e">
        <f t="shared" ca="1" si="1"/>
        <v>#NAME?</v>
      </c>
      <c r="E10532" s="118" t="s">
        <v>33378</v>
      </c>
      <c r="F10532" s="118" t="s">
        <v>33382</v>
      </c>
      <c r="G10532" s="118"/>
      <c r="H10532" s="118" t="s">
        <v>8350</v>
      </c>
      <c r="I10532" s="118" t="s">
        <v>7820</v>
      </c>
      <c r="J10532" s="118" t="s">
        <v>7820</v>
      </c>
    </row>
    <row r="10533" spans="1:10" ht="12.75">
      <c r="A10533" s="118" t="s">
        <v>2377</v>
      </c>
      <c r="B10533" s="118" t="s">
        <v>33383</v>
      </c>
      <c r="C10533" s="118" t="b">
        <v>0</v>
      </c>
      <c r="D10533" s="118" t="e">
        <f t="shared" ca="1" si="1"/>
        <v>#NAME?</v>
      </c>
      <c r="E10533" s="118" t="s">
        <v>33378</v>
      </c>
      <c r="F10533" s="118" t="s">
        <v>33384</v>
      </c>
      <c r="G10533" s="118"/>
      <c r="H10533" s="118" t="s">
        <v>4278</v>
      </c>
      <c r="I10533" s="118" t="s">
        <v>7820</v>
      </c>
      <c r="J10533" s="118" t="s">
        <v>7820</v>
      </c>
    </row>
    <row r="10534" spans="1:10" ht="12.75">
      <c r="A10534" s="118" t="s">
        <v>798</v>
      </c>
      <c r="B10534" s="118" t="s">
        <v>33385</v>
      </c>
      <c r="C10534" s="118" t="b">
        <v>0</v>
      </c>
      <c r="D10534" s="118" t="e">
        <f t="shared" ca="1" si="1"/>
        <v>#NAME?</v>
      </c>
      <c r="E10534" s="118" t="s">
        <v>33378</v>
      </c>
      <c r="F10534" s="118" t="s">
        <v>33386</v>
      </c>
      <c r="G10534" s="118"/>
      <c r="H10534" s="118" t="s">
        <v>4278</v>
      </c>
      <c r="I10534" s="118" t="s">
        <v>7820</v>
      </c>
      <c r="J10534" s="118" t="s">
        <v>7820</v>
      </c>
    </row>
    <row r="10535" spans="1:10" ht="12.75">
      <c r="A10535" s="118" t="s">
        <v>798</v>
      </c>
      <c r="B10535" s="118" t="s">
        <v>33387</v>
      </c>
      <c r="C10535" s="118" t="b">
        <v>0</v>
      </c>
      <c r="D10535" s="118" t="e">
        <f t="shared" ca="1" si="1"/>
        <v>#NAME?</v>
      </c>
      <c r="E10535" s="118" t="s">
        <v>33378</v>
      </c>
      <c r="F10535" s="118" t="s">
        <v>33388</v>
      </c>
      <c r="G10535" s="118"/>
      <c r="H10535" s="118" t="s">
        <v>5607</v>
      </c>
      <c r="I10535" s="118" t="s">
        <v>7820</v>
      </c>
      <c r="J10535" s="118" t="s">
        <v>7820</v>
      </c>
    </row>
    <row r="10536" spans="1:10" ht="12.75">
      <c r="A10536" s="118" t="s">
        <v>1124</v>
      </c>
      <c r="B10536" s="118" t="s">
        <v>33389</v>
      </c>
      <c r="C10536" s="118" t="b">
        <v>0</v>
      </c>
      <c r="D10536" s="118" t="e">
        <f t="shared" ca="1" si="1"/>
        <v>#NAME?</v>
      </c>
      <c r="E10536" s="118" t="s">
        <v>33378</v>
      </c>
      <c r="F10536" s="118" t="s">
        <v>33390</v>
      </c>
      <c r="G10536" s="118"/>
      <c r="H10536" s="118" t="s">
        <v>54</v>
      </c>
      <c r="I10536" s="118" t="s">
        <v>7820</v>
      </c>
      <c r="J10536" s="118" t="s">
        <v>7820</v>
      </c>
    </row>
    <row r="10537" spans="1:10" ht="12.75">
      <c r="A10537" s="118" t="s">
        <v>1903</v>
      </c>
      <c r="B10537" s="118" t="s">
        <v>33391</v>
      </c>
      <c r="C10537" s="118" t="b">
        <v>0</v>
      </c>
      <c r="D10537" s="118" t="e">
        <f t="shared" ca="1" si="1"/>
        <v>#NAME?</v>
      </c>
      <c r="E10537" s="118" t="s">
        <v>33378</v>
      </c>
      <c r="F10537" s="118" t="s">
        <v>33392</v>
      </c>
      <c r="G10537" s="118"/>
      <c r="H10537" s="118" t="s">
        <v>8144</v>
      </c>
      <c r="I10537" s="118" t="s">
        <v>7820</v>
      </c>
      <c r="J10537" s="118" t="s">
        <v>7820</v>
      </c>
    </row>
    <row r="10538" spans="1:10" ht="12.75">
      <c r="A10538" s="118" t="s">
        <v>1484</v>
      </c>
      <c r="B10538" s="118" t="s">
        <v>33393</v>
      </c>
      <c r="C10538" s="118" t="b">
        <v>0</v>
      </c>
      <c r="D10538" s="118" t="e">
        <f t="shared" ca="1" si="1"/>
        <v>#NAME?</v>
      </c>
      <c r="E10538" s="118" t="s">
        <v>33378</v>
      </c>
      <c r="F10538" s="118" t="s">
        <v>33394</v>
      </c>
      <c r="G10538" s="118"/>
      <c r="H10538" s="118" t="s">
        <v>7611</v>
      </c>
      <c r="I10538" s="118" t="s">
        <v>7820</v>
      </c>
      <c r="J10538" s="118" t="s">
        <v>7820</v>
      </c>
    </row>
    <row r="10539" spans="1:10" ht="12.75">
      <c r="A10539" s="118" t="s">
        <v>8748</v>
      </c>
      <c r="B10539" s="118" t="s">
        <v>33395</v>
      </c>
      <c r="C10539" s="118" t="b">
        <v>0</v>
      </c>
      <c r="D10539" s="118" t="e">
        <f t="shared" ca="1" si="1"/>
        <v>#NAME?</v>
      </c>
      <c r="E10539" s="118" t="s">
        <v>33396</v>
      </c>
      <c r="F10539" s="118" t="s">
        <v>33397</v>
      </c>
      <c r="G10539" s="118"/>
      <c r="H10539" s="118" t="s">
        <v>26136</v>
      </c>
      <c r="I10539" s="127" t="s">
        <v>33398</v>
      </c>
      <c r="J10539" s="118"/>
    </row>
    <row r="10540" spans="1:10" ht="12.75">
      <c r="A10540" s="118" t="s">
        <v>33399</v>
      </c>
      <c r="B10540" s="118" t="s">
        <v>33400</v>
      </c>
      <c r="C10540" s="118" t="b">
        <v>0</v>
      </c>
      <c r="D10540" s="118" t="e">
        <f t="shared" ca="1" si="1"/>
        <v>#NAME?</v>
      </c>
      <c r="E10540" s="118" t="s">
        <v>33396</v>
      </c>
      <c r="F10540" s="118" t="s">
        <v>33401</v>
      </c>
      <c r="G10540" s="118"/>
      <c r="H10540" s="118" t="s">
        <v>7647</v>
      </c>
      <c r="I10540" s="127" t="s">
        <v>33398</v>
      </c>
      <c r="J10540" s="118"/>
    </row>
    <row r="10541" spans="1:10" ht="12.75">
      <c r="A10541" s="118" t="s">
        <v>17143</v>
      </c>
      <c r="B10541" s="118" t="s">
        <v>33402</v>
      </c>
      <c r="C10541" s="118" t="b">
        <v>0</v>
      </c>
      <c r="D10541" s="118" t="e">
        <f t="shared" ca="1" si="1"/>
        <v>#NAME?</v>
      </c>
      <c r="E10541" s="118" t="s">
        <v>33396</v>
      </c>
      <c r="F10541" s="118" t="s">
        <v>33403</v>
      </c>
      <c r="G10541" s="118"/>
      <c r="H10541" s="118" t="s">
        <v>4276</v>
      </c>
      <c r="I10541" s="127" t="s">
        <v>33398</v>
      </c>
      <c r="J10541" s="118"/>
    </row>
    <row r="10542" spans="1:10" ht="12.75">
      <c r="A10542" s="118" t="s">
        <v>13407</v>
      </c>
      <c r="B10542" s="118" t="s">
        <v>2307</v>
      </c>
      <c r="C10542" s="118" t="b">
        <v>0</v>
      </c>
      <c r="D10542" s="118" t="e">
        <f t="shared" ca="1" si="1"/>
        <v>#NAME?</v>
      </c>
      <c r="E10542" s="118" t="s">
        <v>33404</v>
      </c>
      <c r="F10542" s="118" t="s">
        <v>33405</v>
      </c>
      <c r="G10542" s="118"/>
      <c r="H10542" s="118" t="s">
        <v>4276</v>
      </c>
      <c r="I10542" s="118" t="s">
        <v>10718</v>
      </c>
      <c r="J10542" s="118" t="s">
        <v>10551</v>
      </c>
    </row>
    <row r="10543" spans="1:10" ht="12.75">
      <c r="A10543" s="118" t="s">
        <v>882</v>
      </c>
      <c r="B10543" s="118" t="s">
        <v>8862</v>
      </c>
      <c r="C10543" s="118" t="b">
        <v>0</v>
      </c>
      <c r="D10543" s="118" t="e">
        <f t="shared" ca="1" si="1"/>
        <v>#NAME?</v>
      </c>
      <c r="E10543" s="118" t="s">
        <v>33404</v>
      </c>
      <c r="F10543" s="118" t="s">
        <v>33406</v>
      </c>
      <c r="G10543" s="118"/>
      <c r="H10543" s="118" t="s">
        <v>4485</v>
      </c>
      <c r="I10543" s="118" t="s">
        <v>10718</v>
      </c>
      <c r="J10543" s="118" t="s">
        <v>10551</v>
      </c>
    </row>
    <row r="10544" spans="1:10" ht="12.75">
      <c r="A10544" s="118" t="s">
        <v>873</v>
      </c>
      <c r="B10544" s="118" t="s">
        <v>10129</v>
      </c>
      <c r="C10544" s="118" t="b">
        <v>0</v>
      </c>
      <c r="D10544" s="118" t="e">
        <f t="shared" ca="1" si="1"/>
        <v>#NAME?</v>
      </c>
      <c r="E10544" s="118" t="s">
        <v>33404</v>
      </c>
      <c r="F10544" s="118" t="s">
        <v>33407</v>
      </c>
      <c r="G10544" s="118"/>
      <c r="H10544" s="118" t="s">
        <v>4276</v>
      </c>
      <c r="I10544" s="118" t="s">
        <v>21042</v>
      </c>
      <c r="J10544" s="118" t="s">
        <v>8658</v>
      </c>
    </row>
    <row r="10545" spans="1:10" ht="12.75">
      <c r="A10545" s="118" t="s">
        <v>906</v>
      </c>
      <c r="B10545" s="118" t="s">
        <v>7861</v>
      </c>
      <c r="C10545" s="118" t="b">
        <v>0</v>
      </c>
      <c r="D10545" s="118" t="e">
        <f t="shared" ca="1" si="1"/>
        <v>#NAME?</v>
      </c>
      <c r="E10545" s="118" t="s">
        <v>33404</v>
      </c>
      <c r="F10545" s="118" t="s">
        <v>33408</v>
      </c>
      <c r="G10545" s="118"/>
      <c r="H10545" s="118" t="s">
        <v>4485</v>
      </c>
      <c r="I10545" s="118" t="s">
        <v>10718</v>
      </c>
      <c r="J10545" s="118" t="s">
        <v>10551</v>
      </c>
    </row>
    <row r="10546" spans="1:10" ht="12.75">
      <c r="A10546" s="118" t="s">
        <v>8894</v>
      </c>
      <c r="B10546" s="118" t="s">
        <v>33409</v>
      </c>
      <c r="C10546" s="118" t="b">
        <v>0</v>
      </c>
      <c r="D10546" s="118" t="e">
        <f t="shared" ca="1" si="1"/>
        <v>#NAME?</v>
      </c>
      <c r="E10546" s="118" t="s">
        <v>33410</v>
      </c>
      <c r="F10546" s="118" t="s">
        <v>33411</v>
      </c>
      <c r="G10546" s="118"/>
      <c r="H10546" s="118" t="s">
        <v>52</v>
      </c>
      <c r="I10546" s="118" t="s">
        <v>9131</v>
      </c>
      <c r="J10546" s="118" t="s">
        <v>7622</v>
      </c>
    </row>
    <row r="10547" spans="1:10" ht="12.75">
      <c r="A10547" s="118" t="s">
        <v>33412</v>
      </c>
      <c r="B10547" s="118" t="s">
        <v>33413</v>
      </c>
      <c r="C10547" s="118" t="b">
        <v>0</v>
      </c>
      <c r="D10547" s="118" t="e">
        <f t="shared" ca="1" si="1"/>
        <v>#NAME?</v>
      </c>
      <c r="E10547" s="118" t="s">
        <v>33410</v>
      </c>
      <c r="F10547" s="118" t="s">
        <v>33414</v>
      </c>
      <c r="G10547" s="118"/>
      <c r="H10547" s="118" t="s">
        <v>52</v>
      </c>
      <c r="I10547" s="118" t="s">
        <v>9131</v>
      </c>
      <c r="J10547" s="118" t="s">
        <v>7622</v>
      </c>
    </row>
    <row r="10548" spans="1:10" ht="12.75">
      <c r="A10548" s="118" t="s">
        <v>1666</v>
      </c>
      <c r="B10548" s="118" t="s">
        <v>963</v>
      </c>
      <c r="C10548" s="118" t="b">
        <v>0</v>
      </c>
      <c r="D10548" s="118" t="e">
        <f t="shared" ca="1" si="1"/>
        <v>#NAME?</v>
      </c>
      <c r="E10548" s="118" t="s">
        <v>33415</v>
      </c>
      <c r="F10548" s="118" t="s">
        <v>33416</v>
      </c>
      <c r="G10548" s="118"/>
      <c r="H10548" s="118" t="s">
        <v>33417</v>
      </c>
      <c r="I10548" s="118" t="s">
        <v>33418</v>
      </c>
      <c r="J10548" s="118" t="s">
        <v>33419</v>
      </c>
    </row>
    <row r="10549" spans="1:10" ht="12.75">
      <c r="A10549" s="118" t="s">
        <v>12798</v>
      </c>
      <c r="B10549" s="118" t="s">
        <v>1231</v>
      </c>
      <c r="C10549" s="118" t="b">
        <v>0</v>
      </c>
      <c r="D10549" s="118" t="e">
        <f t="shared" ca="1" si="1"/>
        <v>#NAME?</v>
      </c>
      <c r="E10549" s="118" t="s">
        <v>33420</v>
      </c>
      <c r="F10549" s="118" t="s">
        <v>33421</v>
      </c>
      <c r="G10549" s="118"/>
      <c r="H10549" s="118" t="s">
        <v>4278</v>
      </c>
      <c r="I10549" s="118" t="s">
        <v>33422</v>
      </c>
      <c r="J10549" s="118" t="s">
        <v>10630</v>
      </c>
    </row>
    <row r="10550" spans="1:10" ht="12.75">
      <c r="A10550" s="118" t="s">
        <v>33423</v>
      </c>
      <c r="B10550" s="118" t="s">
        <v>1231</v>
      </c>
      <c r="C10550" s="118" t="b">
        <v>0</v>
      </c>
      <c r="D10550" s="118" t="e">
        <f t="shared" ca="1" si="1"/>
        <v>#NAME?</v>
      </c>
      <c r="E10550" s="118" t="s">
        <v>33420</v>
      </c>
      <c r="F10550" s="118" t="s">
        <v>33424</v>
      </c>
      <c r="G10550" s="118"/>
      <c r="H10550" s="118" t="s">
        <v>4278</v>
      </c>
      <c r="I10550" s="118" t="s">
        <v>33422</v>
      </c>
      <c r="J10550" s="118" t="s">
        <v>10630</v>
      </c>
    </row>
    <row r="10551" spans="1:10" ht="12.75">
      <c r="A10551" s="118" t="s">
        <v>33425</v>
      </c>
      <c r="B10551" s="118" t="s">
        <v>33426</v>
      </c>
      <c r="C10551" s="118" t="b">
        <v>0</v>
      </c>
      <c r="D10551" s="118" t="e">
        <f t="shared" ca="1" si="1"/>
        <v>#NAME?</v>
      </c>
      <c r="E10551" s="118" t="s">
        <v>33427</v>
      </c>
      <c r="F10551" s="118" t="s">
        <v>33428</v>
      </c>
      <c r="G10551" s="118"/>
      <c r="H10551" s="118" t="s">
        <v>4831</v>
      </c>
      <c r="I10551" s="118" t="s">
        <v>12639</v>
      </c>
      <c r="J10551" s="118" t="s">
        <v>9387</v>
      </c>
    </row>
    <row r="10552" spans="1:10" ht="12.75">
      <c r="A10552" s="118" t="s">
        <v>8889</v>
      </c>
      <c r="B10552" s="118" t="s">
        <v>10580</v>
      </c>
      <c r="C10552" s="118" t="b">
        <v>0</v>
      </c>
      <c r="D10552" s="118" t="e">
        <f t="shared" ca="1" si="1"/>
        <v>#NAME?</v>
      </c>
      <c r="E10552" s="118" t="s">
        <v>33427</v>
      </c>
      <c r="F10552" s="118" t="s">
        <v>33429</v>
      </c>
      <c r="G10552" s="118"/>
      <c r="H10552" s="118" t="s">
        <v>4831</v>
      </c>
      <c r="I10552" s="118" t="s">
        <v>12639</v>
      </c>
      <c r="J10552" s="118" t="s">
        <v>9387</v>
      </c>
    </row>
    <row r="10553" spans="1:10" ht="12.75">
      <c r="A10553" s="118" t="s">
        <v>33430</v>
      </c>
      <c r="B10553" s="118" t="s">
        <v>2118</v>
      </c>
      <c r="C10553" s="118" t="b">
        <v>0</v>
      </c>
      <c r="D10553" s="118" t="e">
        <f t="shared" ca="1" si="1"/>
        <v>#NAME?</v>
      </c>
      <c r="E10553" s="118" t="s">
        <v>33427</v>
      </c>
      <c r="F10553" s="118" t="s">
        <v>33431</v>
      </c>
      <c r="G10553" s="118"/>
      <c r="H10553" s="118" t="s">
        <v>33432</v>
      </c>
      <c r="I10553" s="118" t="s">
        <v>12639</v>
      </c>
      <c r="J10553" s="118" t="s">
        <v>9387</v>
      </c>
    </row>
    <row r="10554" spans="1:10" ht="12.75">
      <c r="A10554" s="118" t="s">
        <v>8575</v>
      </c>
      <c r="B10554" s="118" t="s">
        <v>33433</v>
      </c>
      <c r="C10554" s="118" t="b">
        <v>0</v>
      </c>
      <c r="D10554" s="118" t="e">
        <f t="shared" ca="1" si="1"/>
        <v>#NAME?</v>
      </c>
      <c r="E10554" s="118" t="s">
        <v>33427</v>
      </c>
      <c r="F10554" s="118" t="s">
        <v>33434</v>
      </c>
      <c r="G10554" s="118"/>
      <c r="H10554" s="118" t="s">
        <v>6031</v>
      </c>
      <c r="I10554" s="118" t="s">
        <v>12639</v>
      </c>
      <c r="J10554" s="118" t="s">
        <v>9387</v>
      </c>
    </row>
    <row r="10555" spans="1:10" ht="12.75">
      <c r="A10555" s="118" t="s">
        <v>920</v>
      </c>
      <c r="B10555" s="118" t="s">
        <v>10541</v>
      </c>
      <c r="C10555" s="118" t="b">
        <v>0</v>
      </c>
      <c r="D10555" s="118" t="e">
        <f t="shared" ca="1" si="1"/>
        <v>#NAME?</v>
      </c>
      <c r="E10555" s="118" t="s">
        <v>33427</v>
      </c>
      <c r="F10555" s="118" t="s">
        <v>33435</v>
      </c>
      <c r="G10555" s="118"/>
      <c r="H10555" s="118" t="s">
        <v>54</v>
      </c>
      <c r="I10555" s="118" t="s">
        <v>7755</v>
      </c>
      <c r="J10555" s="118" t="s">
        <v>7756</v>
      </c>
    </row>
    <row r="10556" spans="1:10" ht="12.75">
      <c r="A10556" s="118" t="s">
        <v>1591</v>
      </c>
      <c r="B10556" s="118" t="s">
        <v>28382</v>
      </c>
      <c r="C10556" s="118" t="b">
        <v>0</v>
      </c>
      <c r="D10556" s="118" t="e">
        <f t="shared" ca="1" si="1"/>
        <v>#NAME?</v>
      </c>
      <c r="E10556" s="118" t="s">
        <v>33427</v>
      </c>
      <c r="F10556" s="118" t="s">
        <v>33436</v>
      </c>
      <c r="G10556" s="118"/>
      <c r="H10556" s="118" t="s">
        <v>54</v>
      </c>
      <c r="I10556" s="118" t="s">
        <v>12639</v>
      </c>
      <c r="J10556" s="118" t="s">
        <v>9387</v>
      </c>
    </row>
    <row r="10557" spans="1:10" ht="12.75">
      <c r="A10557" s="118" t="s">
        <v>14037</v>
      </c>
      <c r="B10557" s="118" t="s">
        <v>33437</v>
      </c>
      <c r="C10557" s="118" t="b">
        <v>0</v>
      </c>
      <c r="D10557" s="118" t="e">
        <f t="shared" ca="1" si="1"/>
        <v>#NAME?</v>
      </c>
      <c r="E10557" s="118" t="s">
        <v>33427</v>
      </c>
      <c r="F10557" s="118" t="s">
        <v>33438</v>
      </c>
      <c r="G10557" s="118"/>
      <c r="H10557" s="118" t="s">
        <v>4485</v>
      </c>
      <c r="I10557" s="118" t="s">
        <v>12639</v>
      </c>
      <c r="J10557" s="118" t="s">
        <v>9387</v>
      </c>
    </row>
    <row r="10558" spans="1:10" ht="12.75">
      <c r="A10558" s="118" t="s">
        <v>2365</v>
      </c>
      <c r="B10558" s="118" t="s">
        <v>33439</v>
      </c>
      <c r="C10558" s="118" t="b">
        <v>0</v>
      </c>
      <c r="D10558" s="118" t="e">
        <f t="shared" ca="1" si="1"/>
        <v>#NAME?</v>
      </c>
      <c r="E10558" s="118" t="s">
        <v>33427</v>
      </c>
      <c r="F10558" s="118" t="s">
        <v>33440</v>
      </c>
      <c r="G10558" s="118"/>
      <c r="H10558" s="118" t="s">
        <v>4831</v>
      </c>
      <c r="I10558" s="118" t="s">
        <v>12639</v>
      </c>
      <c r="J10558" s="118" t="s">
        <v>9387</v>
      </c>
    </row>
    <row r="10559" spans="1:10" ht="12.75">
      <c r="A10559" s="118" t="s">
        <v>8460</v>
      </c>
      <c r="B10559" s="118" t="s">
        <v>1319</v>
      </c>
      <c r="C10559" s="118" t="b">
        <v>0</v>
      </c>
      <c r="D10559" s="118" t="e">
        <f t="shared" ca="1" si="1"/>
        <v>#NAME?</v>
      </c>
      <c r="E10559" s="118" t="s">
        <v>33427</v>
      </c>
      <c r="F10559" s="118" t="s">
        <v>33441</v>
      </c>
      <c r="G10559" s="118"/>
      <c r="H10559" s="118" t="s">
        <v>54</v>
      </c>
      <c r="I10559" s="118" t="s">
        <v>12639</v>
      </c>
      <c r="J10559" s="118" t="s">
        <v>9387</v>
      </c>
    </row>
    <row r="10560" spans="1:10" ht="12.75">
      <c r="A10560" s="118" t="s">
        <v>2135</v>
      </c>
      <c r="B10560" s="118" t="s">
        <v>11357</v>
      </c>
      <c r="C10560" s="118" t="b">
        <v>0</v>
      </c>
      <c r="D10560" s="118" t="e">
        <f t="shared" ca="1" si="1"/>
        <v>#NAME?</v>
      </c>
      <c r="E10560" s="118" t="s">
        <v>33427</v>
      </c>
      <c r="F10560" s="118" t="s">
        <v>33442</v>
      </c>
      <c r="G10560" s="118"/>
      <c r="H10560" s="118" t="s">
        <v>54</v>
      </c>
      <c r="I10560" s="118" t="s">
        <v>12639</v>
      </c>
      <c r="J10560" s="118" t="s">
        <v>9387</v>
      </c>
    </row>
    <row r="10561" spans="1:10" ht="12.75">
      <c r="A10561" s="118" t="s">
        <v>944</v>
      </c>
      <c r="B10561" s="118" t="s">
        <v>33443</v>
      </c>
      <c r="C10561" s="118" t="b">
        <v>0</v>
      </c>
      <c r="D10561" s="118" t="e">
        <f t="shared" ca="1" si="1"/>
        <v>#NAME?</v>
      </c>
      <c r="E10561" s="118" t="s">
        <v>33427</v>
      </c>
      <c r="F10561" s="118" t="s">
        <v>33444</v>
      </c>
      <c r="G10561" s="118"/>
      <c r="H10561" s="118" t="s">
        <v>4831</v>
      </c>
      <c r="I10561" s="118" t="s">
        <v>7755</v>
      </c>
      <c r="J10561" s="118" t="s">
        <v>7756</v>
      </c>
    </row>
    <row r="10562" spans="1:10" ht="12.75">
      <c r="A10562" s="118" t="s">
        <v>8039</v>
      </c>
      <c r="B10562" s="118" t="s">
        <v>12069</v>
      </c>
      <c r="C10562" s="118" t="b">
        <v>0</v>
      </c>
      <c r="D10562" s="118" t="e">
        <f t="shared" ca="1" si="1"/>
        <v>#NAME?</v>
      </c>
      <c r="E10562" s="118" t="s">
        <v>33427</v>
      </c>
      <c r="F10562" s="118" t="s">
        <v>33445</v>
      </c>
      <c r="G10562" s="118"/>
      <c r="H10562" s="118" t="s">
        <v>4831</v>
      </c>
      <c r="I10562" s="118" t="s">
        <v>12639</v>
      </c>
      <c r="J10562" s="118" t="s">
        <v>9387</v>
      </c>
    </row>
    <row r="10563" spans="1:10" ht="12.75">
      <c r="A10563" s="118" t="s">
        <v>12995</v>
      </c>
      <c r="B10563" s="118" t="s">
        <v>33446</v>
      </c>
      <c r="C10563" s="118" t="b">
        <v>0</v>
      </c>
      <c r="D10563" s="118" t="e">
        <f t="shared" ca="1" si="1"/>
        <v>#NAME?</v>
      </c>
      <c r="E10563" s="118" t="s">
        <v>33427</v>
      </c>
      <c r="F10563" s="118" t="s">
        <v>33447</v>
      </c>
      <c r="G10563" s="118"/>
      <c r="H10563" s="118" t="s">
        <v>54</v>
      </c>
      <c r="I10563" s="118" t="s">
        <v>12639</v>
      </c>
      <c r="J10563" s="118" t="s">
        <v>9387</v>
      </c>
    </row>
    <row r="10564" spans="1:10" ht="12.75">
      <c r="A10564" s="118" t="s">
        <v>11162</v>
      </c>
      <c r="B10564" s="118" t="s">
        <v>11357</v>
      </c>
      <c r="C10564" s="118" t="b">
        <v>0</v>
      </c>
      <c r="D10564" s="118" t="e">
        <f t="shared" ca="1" si="1"/>
        <v>#NAME?</v>
      </c>
      <c r="E10564" s="118" t="s">
        <v>33427</v>
      </c>
      <c r="F10564" s="118" t="s">
        <v>33448</v>
      </c>
      <c r="G10564" s="118"/>
      <c r="H10564" s="118" t="s">
        <v>54</v>
      </c>
      <c r="I10564" s="118" t="s">
        <v>12639</v>
      </c>
      <c r="J10564" s="118" t="s">
        <v>9387</v>
      </c>
    </row>
    <row r="10565" spans="1:10" ht="12.75">
      <c r="A10565" s="118" t="s">
        <v>25025</v>
      </c>
      <c r="B10565" s="118" t="s">
        <v>963</v>
      </c>
      <c r="C10565" s="118" t="b">
        <v>0</v>
      </c>
      <c r="D10565" s="118" t="e">
        <f t="shared" ca="1" si="1"/>
        <v>#NAME?</v>
      </c>
      <c r="E10565" s="118" t="s">
        <v>33449</v>
      </c>
      <c r="F10565" s="118" t="s">
        <v>33450</v>
      </c>
      <c r="G10565" s="118"/>
      <c r="H10565" s="118" t="s">
        <v>4640</v>
      </c>
      <c r="I10565" s="118" t="s">
        <v>10351</v>
      </c>
      <c r="J10565" s="118" t="s">
        <v>7622</v>
      </c>
    </row>
    <row r="10566" spans="1:10" ht="12.75">
      <c r="A10566" s="118" t="s">
        <v>1302</v>
      </c>
      <c r="B10566" s="118" t="s">
        <v>17469</v>
      </c>
      <c r="C10566" s="118" t="b">
        <v>0</v>
      </c>
      <c r="D10566" s="118" t="e">
        <f t="shared" ca="1" si="1"/>
        <v>#NAME?</v>
      </c>
      <c r="E10566" s="118" t="s">
        <v>33451</v>
      </c>
      <c r="F10566" s="118" t="s">
        <v>33452</v>
      </c>
      <c r="G10566" s="118"/>
      <c r="H10566" s="118" t="s">
        <v>33453</v>
      </c>
      <c r="I10566" s="118" t="s">
        <v>33454</v>
      </c>
      <c r="J10566" s="118" t="s">
        <v>8580</v>
      </c>
    </row>
    <row r="10567" spans="1:10" ht="12.75">
      <c r="A10567" s="118" t="s">
        <v>941</v>
      </c>
      <c r="B10567" s="118" t="s">
        <v>33455</v>
      </c>
      <c r="C10567" s="118" t="b">
        <v>0</v>
      </c>
      <c r="D10567" s="118" t="e">
        <f t="shared" ca="1" si="1"/>
        <v>#NAME?</v>
      </c>
      <c r="E10567" s="118" t="s">
        <v>33451</v>
      </c>
      <c r="F10567" s="118" t="s">
        <v>33456</v>
      </c>
      <c r="G10567" s="118"/>
      <c r="H10567" s="118" t="s">
        <v>4276</v>
      </c>
      <c r="I10567" s="118" t="s">
        <v>33454</v>
      </c>
      <c r="J10567" s="118" t="s">
        <v>8580</v>
      </c>
    </row>
    <row r="10568" spans="1:10" ht="12.75">
      <c r="A10568" s="118" t="s">
        <v>2671</v>
      </c>
      <c r="B10568" s="118" t="s">
        <v>17469</v>
      </c>
      <c r="C10568" s="118" t="b">
        <v>0</v>
      </c>
      <c r="D10568" s="118" t="e">
        <f t="shared" ca="1" si="1"/>
        <v>#NAME?</v>
      </c>
      <c r="E10568" s="118" t="s">
        <v>33451</v>
      </c>
      <c r="F10568" s="118" t="s">
        <v>33457</v>
      </c>
      <c r="G10568" s="118"/>
      <c r="H10568" s="118" t="s">
        <v>4276</v>
      </c>
      <c r="I10568" s="118" t="s">
        <v>33454</v>
      </c>
      <c r="J10568" s="118" t="s">
        <v>8580</v>
      </c>
    </row>
    <row r="10569" spans="1:10" ht="12.75">
      <c r="A10569" s="118" t="s">
        <v>17890</v>
      </c>
      <c r="B10569" s="118" t="s">
        <v>30701</v>
      </c>
      <c r="C10569" s="118" t="b">
        <v>0</v>
      </c>
      <c r="D10569" s="118" t="e">
        <f t="shared" ca="1" si="1"/>
        <v>#NAME?</v>
      </c>
      <c r="E10569" s="118" t="s">
        <v>33458</v>
      </c>
      <c r="F10569" s="118" t="s">
        <v>33459</v>
      </c>
      <c r="G10569" s="118"/>
      <c r="H10569" s="118" t="s">
        <v>15124</v>
      </c>
      <c r="I10569" s="118" t="s">
        <v>25507</v>
      </c>
      <c r="J10569" s="118" t="s">
        <v>12582</v>
      </c>
    </row>
    <row r="10570" spans="1:10" ht="12.75">
      <c r="A10570" s="118" t="s">
        <v>1666</v>
      </c>
      <c r="B10570" s="118" t="s">
        <v>25811</v>
      </c>
      <c r="C10570" s="118" t="b">
        <v>0</v>
      </c>
      <c r="D10570" s="118" t="e">
        <f t="shared" ca="1" si="1"/>
        <v>#NAME?</v>
      </c>
      <c r="E10570" s="118" t="s">
        <v>33460</v>
      </c>
      <c r="F10570" s="118" t="s">
        <v>33461</v>
      </c>
      <c r="G10570" s="118"/>
      <c r="H10570" s="118" t="s">
        <v>5209</v>
      </c>
      <c r="I10570" s="118" t="s">
        <v>7820</v>
      </c>
      <c r="J10570" s="118" t="s">
        <v>7820</v>
      </c>
    </row>
    <row r="10571" spans="1:10" ht="12.75">
      <c r="A10571" s="118" t="s">
        <v>798</v>
      </c>
      <c r="B10571" s="118" t="s">
        <v>33462</v>
      </c>
      <c r="C10571" s="118" t="b">
        <v>0</v>
      </c>
      <c r="D10571" s="118" t="e">
        <f t="shared" ca="1" si="1"/>
        <v>#NAME?</v>
      </c>
      <c r="E10571" s="118" t="s">
        <v>33460</v>
      </c>
      <c r="F10571" s="118" t="s">
        <v>33463</v>
      </c>
      <c r="G10571" s="118"/>
      <c r="H10571" s="118" t="s">
        <v>54</v>
      </c>
      <c r="I10571" s="118" t="s">
        <v>10184</v>
      </c>
      <c r="J10571" s="118" t="s">
        <v>10185</v>
      </c>
    </row>
    <row r="10572" spans="1:10" ht="12.75">
      <c r="A10572" s="118" t="s">
        <v>1093</v>
      </c>
      <c r="B10572" s="118" t="s">
        <v>10517</v>
      </c>
      <c r="C10572" s="118" t="b">
        <v>0</v>
      </c>
      <c r="D10572" s="118" t="e">
        <f t="shared" ca="1" si="1"/>
        <v>#NAME?</v>
      </c>
      <c r="E10572" s="118" t="s">
        <v>33460</v>
      </c>
      <c r="F10572" s="118" t="s">
        <v>33464</v>
      </c>
      <c r="G10572" s="118"/>
      <c r="H10572" s="118" t="s">
        <v>54</v>
      </c>
      <c r="I10572" s="118" t="s">
        <v>7820</v>
      </c>
      <c r="J10572" s="118" t="s">
        <v>7820</v>
      </c>
    </row>
    <row r="10573" spans="1:10" ht="12.75">
      <c r="A10573" s="118" t="s">
        <v>2284</v>
      </c>
      <c r="B10573" s="118" t="s">
        <v>33465</v>
      </c>
      <c r="C10573" s="118" t="b">
        <v>0</v>
      </c>
      <c r="D10573" s="118" t="e">
        <f t="shared" ca="1" si="1"/>
        <v>#NAME?</v>
      </c>
      <c r="E10573" s="118" t="s">
        <v>33466</v>
      </c>
      <c r="F10573" s="118" t="s">
        <v>33467</v>
      </c>
      <c r="G10573" s="118"/>
      <c r="H10573" s="118" t="s">
        <v>54</v>
      </c>
      <c r="I10573" s="118" t="s">
        <v>8536</v>
      </c>
      <c r="J10573" s="127" t="s">
        <v>8537</v>
      </c>
    </row>
    <row r="10574" spans="1:10" ht="12.75">
      <c r="A10574" s="118" t="s">
        <v>11652</v>
      </c>
      <c r="B10574" s="118" t="s">
        <v>14454</v>
      </c>
      <c r="C10574" s="118" t="b">
        <v>0</v>
      </c>
      <c r="D10574" s="118" t="e">
        <f t="shared" ca="1" si="1"/>
        <v>#NAME?</v>
      </c>
      <c r="E10574" s="118" t="s">
        <v>33466</v>
      </c>
      <c r="F10574" s="118" t="s">
        <v>33468</v>
      </c>
      <c r="G10574" s="118"/>
      <c r="H10574" s="118" t="s">
        <v>54</v>
      </c>
      <c r="I10574" s="118" t="s">
        <v>8536</v>
      </c>
      <c r="J10574" s="127" t="s">
        <v>8537</v>
      </c>
    </row>
    <row r="10575" spans="1:10" ht="12.75">
      <c r="A10575" s="118" t="s">
        <v>33469</v>
      </c>
      <c r="B10575" s="118" t="s">
        <v>33470</v>
      </c>
      <c r="C10575" s="118" t="b">
        <v>0</v>
      </c>
      <c r="D10575" s="118" t="e">
        <f t="shared" ca="1" si="1"/>
        <v>#NAME?</v>
      </c>
      <c r="E10575" s="118" t="s">
        <v>33471</v>
      </c>
      <c r="F10575" s="118" t="s">
        <v>33472</v>
      </c>
      <c r="G10575" s="118"/>
      <c r="H10575" s="118" t="s">
        <v>4551</v>
      </c>
      <c r="I10575" s="118" t="s">
        <v>22145</v>
      </c>
      <c r="J10575" s="118" t="s">
        <v>7622</v>
      </c>
    </row>
    <row r="10576" spans="1:10" ht="12.75">
      <c r="A10576" s="118" t="s">
        <v>2682</v>
      </c>
      <c r="B10576" s="118" t="s">
        <v>33473</v>
      </c>
      <c r="C10576" s="118" t="b">
        <v>0</v>
      </c>
      <c r="D10576" s="118" t="e">
        <f t="shared" ca="1" si="1"/>
        <v>#NAME?</v>
      </c>
      <c r="E10576" s="118" t="s">
        <v>33474</v>
      </c>
      <c r="F10576" s="118" t="s">
        <v>33475</v>
      </c>
      <c r="G10576" s="118"/>
      <c r="H10576" s="118" t="s">
        <v>4305</v>
      </c>
      <c r="I10576" s="118" t="s">
        <v>22145</v>
      </c>
      <c r="J10576" s="118" t="s">
        <v>7622</v>
      </c>
    </row>
    <row r="10577" spans="1:10" ht="12.75">
      <c r="A10577" s="118" t="s">
        <v>1591</v>
      </c>
      <c r="B10577" s="118" t="s">
        <v>33476</v>
      </c>
      <c r="C10577" s="118" t="b">
        <v>0</v>
      </c>
      <c r="D10577" s="118" t="e">
        <f t="shared" ca="1" si="1"/>
        <v>#NAME?</v>
      </c>
      <c r="E10577" s="118" t="s">
        <v>33474</v>
      </c>
      <c r="F10577" s="118" t="s">
        <v>33477</v>
      </c>
      <c r="G10577" s="118"/>
      <c r="H10577" s="118" t="s">
        <v>4305</v>
      </c>
      <c r="I10577" s="118" t="s">
        <v>22145</v>
      </c>
      <c r="J10577" s="118" t="s">
        <v>7622</v>
      </c>
    </row>
    <row r="10578" spans="1:10" ht="12.75">
      <c r="A10578" s="118" t="s">
        <v>12690</v>
      </c>
      <c r="B10578" s="118" t="s">
        <v>33478</v>
      </c>
      <c r="C10578" s="118" t="b">
        <v>0</v>
      </c>
      <c r="D10578" s="118" t="e">
        <f t="shared" ca="1" si="1"/>
        <v>#NAME?</v>
      </c>
      <c r="E10578" s="118" t="s">
        <v>33479</v>
      </c>
      <c r="F10578" s="118" t="s">
        <v>33480</v>
      </c>
      <c r="G10578" s="118"/>
      <c r="H10578" s="118" t="s">
        <v>9125</v>
      </c>
      <c r="I10578" s="118" t="s">
        <v>8756</v>
      </c>
      <c r="J10578" s="118" t="s">
        <v>8756</v>
      </c>
    </row>
    <row r="10579" spans="1:10" ht="12.75">
      <c r="A10579" s="118" t="s">
        <v>826</v>
      </c>
      <c r="B10579" s="118" t="s">
        <v>33481</v>
      </c>
      <c r="C10579" s="118" t="b">
        <v>0</v>
      </c>
      <c r="D10579" s="118" t="e">
        <f t="shared" ca="1" si="1"/>
        <v>#NAME?</v>
      </c>
      <c r="E10579" s="118" t="s">
        <v>33482</v>
      </c>
      <c r="F10579" s="118" t="s">
        <v>33483</v>
      </c>
      <c r="G10579" s="118"/>
      <c r="H10579" s="118" t="s">
        <v>5273</v>
      </c>
      <c r="I10579" s="118" t="s">
        <v>10351</v>
      </c>
      <c r="J10579" s="118" t="s">
        <v>7622</v>
      </c>
    </row>
    <row r="10580" spans="1:10" ht="12.75">
      <c r="A10580" s="118" t="s">
        <v>882</v>
      </c>
      <c r="B10580" s="118" t="s">
        <v>33484</v>
      </c>
      <c r="C10580" s="118" t="b">
        <v>0</v>
      </c>
      <c r="D10580" s="118" t="e">
        <f t="shared" ca="1" si="1"/>
        <v>#NAME?</v>
      </c>
      <c r="E10580" s="118" t="s">
        <v>33482</v>
      </c>
      <c r="F10580" s="118" t="s">
        <v>33485</v>
      </c>
      <c r="G10580" s="118"/>
      <c r="H10580" s="118" t="s">
        <v>18789</v>
      </c>
      <c r="I10580" s="118" t="s">
        <v>33486</v>
      </c>
      <c r="J10580" s="118" t="s">
        <v>7636</v>
      </c>
    </row>
    <row r="10581" spans="1:10" ht="12.75">
      <c r="A10581" s="118" t="s">
        <v>8697</v>
      </c>
      <c r="B10581" s="118" t="s">
        <v>33487</v>
      </c>
      <c r="C10581" s="118" t="b">
        <v>0</v>
      </c>
      <c r="D10581" s="118" t="e">
        <f t="shared" ca="1" si="1"/>
        <v>#NAME?</v>
      </c>
      <c r="E10581" s="118" t="s">
        <v>33482</v>
      </c>
      <c r="F10581" s="118" t="s">
        <v>33488</v>
      </c>
      <c r="G10581" s="118"/>
      <c r="H10581" s="118" t="s">
        <v>4276</v>
      </c>
      <c r="I10581" s="118" t="s">
        <v>10351</v>
      </c>
      <c r="J10581" s="118" t="s">
        <v>7622</v>
      </c>
    </row>
    <row r="10582" spans="1:10" ht="12.75">
      <c r="A10582" s="118" t="s">
        <v>8861</v>
      </c>
      <c r="B10582" s="118" t="s">
        <v>33489</v>
      </c>
      <c r="C10582" s="118" t="b">
        <v>0</v>
      </c>
      <c r="D10582" s="118" t="e">
        <f t="shared" ca="1" si="1"/>
        <v>#NAME?</v>
      </c>
      <c r="E10582" s="118" t="s">
        <v>33482</v>
      </c>
      <c r="F10582" s="118" t="s">
        <v>33490</v>
      </c>
      <c r="G10582" s="118"/>
      <c r="H10582" s="118" t="s">
        <v>4276</v>
      </c>
      <c r="I10582" s="118" t="s">
        <v>14051</v>
      </c>
      <c r="J10582" s="118" t="s">
        <v>7622</v>
      </c>
    </row>
    <row r="10583" spans="1:10" ht="12.75">
      <c r="A10583" s="118" t="s">
        <v>2057</v>
      </c>
      <c r="B10583" s="118" t="s">
        <v>27920</v>
      </c>
      <c r="C10583" s="118" t="b">
        <v>0</v>
      </c>
      <c r="D10583" s="118" t="e">
        <f t="shared" ca="1" si="1"/>
        <v>#NAME?</v>
      </c>
      <c r="E10583" s="118" t="s">
        <v>33482</v>
      </c>
      <c r="F10583" s="118" t="s">
        <v>33491</v>
      </c>
      <c r="G10583" s="118"/>
      <c r="H10583" s="118" t="s">
        <v>4485</v>
      </c>
      <c r="I10583" s="118" t="s">
        <v>10351</v>
      </c>
      <c r="J10583" s="118" t="s">
        <v>7622</v>
      </c>
    </row>
    <row r="10584" spans="1:10" ht="12.75">
      <c r="A10584" s="118" t="s">
        <v>10711</v>
      </c>
      <c r="B10584" s="118" t="s">
        <v>7764</v>
      </c>
      <c r="C10584" s="118" t="b">
        <v>0</v>
      </c>
      <c r="D10584" s="118" t="e">
        <f t="shared" ca="1" si="1"/>
        <v>#NAME?</v>
      </c>
      <c r="E10584" s="118" t="s">
        <v>33492</v>
      </c>
      <c r="F10584" s="118" t="s">
        <v>33493</v>
      </c>
      <c r="G10584" s="118"/>
      <c r="H10584" s="118" t="s">
        <v>21785</v>
      </c>
      <c r="I10584" s="118" t="s">
        <v>7820</v>
      </c>
      <c r="J10584" s="118" t="s">
        <v>7820</v>
      </c>
    </row>
    <row r="10585" spans="1:10" ht="12.75">
      <c r="A10585" s="118" t="s">
        <v>33494</v>
      </c>
      <c r="B10585" s="118" t="s">
        <v>29972</v>
      </c>
      <c r="C10585" s="118" t="b">
        <v>0</v>
      </c>
      <c r="D10585" s="118" t="e">
        <f t="shared" ca="1" si="1"/>
        <v>#NAME?</v>
      </c>
      <c r="E10585" s="118" t="s">
        <v>33495</v>
      </c>
      <c r="F10585" s="118" t="s">
        <v>33496</v>
      </c>
      <c r="G10585" s="118"/>
      <c r="H10585" s="118" t="s">
        <v>54</v>
      </c>
      <c r="I10585" s="118" t="s">
        <v>22287</v>
      </c>
      <c r="J10585" s="118" t="s">
        <v>7622</v>
      </c>
    </row>
    <row r="10586" spans="1:10" ht="12.75">
      <c r="A10586" s="118" t="s">
        <v>1666</v>
      </c>
      <c r="B10586" s="118" t="s">
        <v>9987</v>
      </c>
      <c r="C10586" s="118" t="b">
        <v>0</v>
      </c>
      <c r="D10586" s="118" t="e">
        <f t="shared" ca="1" si="1"/>
        <v>#NAME?</v>
      </c>
      <c r="E10586" s="118" t="s">
        <v>33497</v>
      </c>
      <c r="F10586" s="118" t="s">
        <v>33498</v>
      </c>
      <c r="G10586" s="118"/>
      <c r="H10586" s="118" t="s">
        <v>5064</v>
      </c>
      <c r="I10586" s="118" t="s">
        <v>10351</v>
      </c>
      <c r="J10586" s="118" t="s">
        <v>7622</v>
      </c>
    </row>
    <row r="10587" spans="1:10" ht="12.75">
      <c r="A10587" s="118" t="s">
        <v>1591</v>
      </c>
      <c r="B10587" s="118" t="s">
        <v>16603</v>
      </c>
      <c r="C10587" s="118" t="b">
        <v>0</v>
      </c>
      <c r="D10587" s="118" t="e">
        <f t="shared" ca="1" si="1"/>
        <v>#NAME?</v>
      </c>
      <c r="E10587" s="118" t="s">
        <v>33497</v>
      </c>
      <c r="F10587" s="118" t="s">
        <v>33499</v>
      </c>
      <c r="G10587" s="118"/>
      <c r="H10587" s="118" t="s">
        <v>4276</v>
      </c>
      <c r="I10587" s="118" t="s">
        <v>10351</v>
      </c>
      <c r="J10587" s="118" t="s">
        <v>7622</v>
      </c>
    </row>
    <row r="10588" spans="1:10" ht="12.75">
      <c r="A10588" s="118" t="s">
        <v>8663</v>
      </c>
      <c r="B10588" s="118" t="s">
        <v>33500</v>
      </c>
      <c r="C10588" s="118" t="b">
        <v>0</v>
      </c>
      <c r="D10588" s="118" t="e">
        <f t="shared" ca="1" si="1"/>
        <v>#NAME?</v>
      </c>
      <c r="E10588" s="118" t="s">
        <v>33501</v>
      </c>
      <c r="F10588" s="118" t="s">
        <v>33502</v>
      </c>
      <c r="G10588" s="118"/>
      <c r="H10588" s="118" t="s">
        <v>4580</v>
      </c>
      <c r="I10588" s="118" t="s">
        <v>8545</v>
      </c>
      <c r="J10588" s="118" t="s">
        <v>8546</v>
      </c>
    </row>
    <row r="10589" spans="1:10" ht="12.75">
      <c r="A10589" s="118" t="s">
        <v>8748</v>
      </c>
      <c r="B10589" s="118" t="s">
        <v>17125</v>
      </c>
      <c r="C10589" s="118" t="b">
        <v>0</v>
      </c>
      <c r="D10589" s="118" t="e">
        <f t="shared" ca="1" si="1"/>
        <v>#NAME?</v>
      </c>
      <c r="E10589" s="118" t="s">
        <v>33503</v>
      </c>
      <c r="F10589" s="118" t="s">
        <v>33504</v>
      </c>
      <c r="G10589" s="118"/>
      <c r="H10589" s="118" t="s">
        <v>4276</v>
      </c>
      <c r="I10589" s="118" t="s">
        <v>16431</v>
      </c>
      <c r="J10589" s="118" t="s">
        <v>14204</v>
      </c>
    </row>
    <row r="10590" spans="1:10" ht="12.75">
      <c r="A10590" s="118" t="s">
        <v>25227</v>
      </c>
      <c r="B10590" s="118" t="s">
        <v>33505</v>
      </c>
      <c r="C10590" s="118" t="b">
        <v>0</v>
      </c>
      <c r="D10590" s="118" t="e">
        <f t="shared" ca="1" si="1"/>
        <v>#NAME?</v>
      </c>
      <c r="E10590" s="118" t="s">
        <v>33503</v>
      </c>
      <c r="F10590" s="118" t="s">
        <v>33506</v>
      </c>
      <c r="G10590" s="118"/>
      <c r="H10590" s="118" t="s">
        <v>5607</v>
      </c>
      <c r="I10590" s="118" t="s">
        <v>16431</v>
      </c>
      <c r="J10590" s="118" t="s">
        <v>14204</v>
      </c>
    </row>
    <row r="10591" spans="1:10" ht="12.75">
      <c r="A10591" s="118" t="s">
        <v>1069</v>
      </c>
      <c r="B10591" s="118" t="s">
        <v>33507</v>
      </c>
      <c r="C10591" s="118" t="b">
        <v>0</v>
      </c>
      <c r="D10591" s="118" t="e">
        <f t="shared" ca="1" si="1"/>
        <v>#NAME?</v>
      </c>
      <c r="E10591" s="118" t="s">
        <v>33503</v>
      </c>
      <c r="F10591" s="118" t="s">
        <v>33508</v>
      </c>
      <c r="G10591" s="118"/>
      <c r="H10591" s="118" t="s">
        <v>5273</v>
      </c>
      <c r="I10591" s="118" t="s">
        <v>16431</v>
      </c>
      <c r="J10591" s="118" t="s">
        <v>14204</v>
      </c>
    </row>
    <row r="10592" spans="1:10" ht="12.75">
      <c r="A10592" s="118" t="s">
        <v>33509</v>
      </c>
      <c r="B10592" s="118" t="s">
        <v>33510</v>
      </c>
      <c r="C10592" s="118" t="b">
        <v>0</v>
      </c>
      <c r="D10592" s="118" t="e">
        <f t="shared" ca="1" si="1"/>
        <v>#NAME?</v>
      </c>
      <c r="E10592" s="118" t="s">
        <v>33503</v>
      </c>
      <c r="F10592" s="118" t="s">
        <v>33511</v>
      </c>
      <c r="G10592" s="118"/>
      <c r="H10592" s="118" t="s">
        <v>5273</v>
      </c>
      <c r="I10592" s="118" t="s">
        <v>13774</v>
      </c>
      <c r="J10592" s="118" t="s">
        <v>9387</v>
      </c>
    </row>
    <row r="10593" spans="1:10" ht="12.75">
      <c r="A10593" s="118" t="s">
        <v>8748</v>
      </c>
      <c r="B10593" s="118" t="s">
        <v>33512</v>
      </c>
      <c r="C10593" s="118" t="b">
        <v>0</v>
      </c>
      <c r="D10593" s="118" t="e">
        <f t="shared" ca="1" si="1"/>
        <v>#NAME?</v>
      </c>
      <c r="E10593" s="118" t="s">
        <v>33513</v>
      </c>
      <c r="F10593" s="118" t="s">
        <v>33514</v>
      </c>
      <c r="G10593" s="118"/>
      <c r="H10593" s="118" t="s">
        <v>4872</v>
      </c>
      <c r="I10593" s="118" t="s">
        <v>7820</v>
      </c>
      <c r="J10593" s="118" t="s">
        <v>7820</v>
      </c>
    </row>
    <row r="10594" spans="1:10" ht="12.75">
      <c r="A10594" s="118" t="s">
        <v>1544</v>
      </c>
      <c r="B10594" s="118" t="s">
        <v>33515</v>
      </c>
      <c r="C10594" s="118" t="b">
        <v>0</v>
      </c>
      <c r="D10594" s="118" t="e">
        <f t="shared" ca="1" si="1"/>
        <v>#NAME?</v>
      </c>
      <c r="E10594" s="118" t="s">
        <v>33513</v>
      </c>
      <c r="F10594" s="118" t="s">
        <v>33516</v>
      </c>
      <c r="G10594" s="118"/>
      <c r="H10594" s="118" t="s">
        <v>5607</v>
      </c>
      <c r="I10594" s="118" t="s">
        <v>7820</v>
      </c>
      <c r="J10594" s="118" t="s">
        <v>7820</v>
      </c>
    </row>
    <row r="10595" spans="1:10" ht="12.75">
      <c r="A10595" s="118" t="s">
        <v>2209</v>
      </c>
      <c r="B10595" s="118" t="s">
        <v>11115</v>
      </c>
      <c r="C10595" s="118" t="b">
        <v>0</v>
      </c>
      <c r="D10595" s="118" t="e">
        <f t="shared" ca="1" si="1"/>
        <v>#NAME?</v>
      </c>
      <c r="E10595" s="118" t="s">
        <v>33513</v>
      </c>
      <c r="F10595" s="118" t="s">
        <v>33517</v>
      </c>
      <c r="G10595" s="118"/>
      <c r="H10595" s="118" t="s">
        <v>7647</v>
      </c>
      <c r="I10595" s="118" t="s">
        <v>7820</v>
      </c>
      <c r="J10595" s="118" t="s">
        <v>7820</v>
      </c>
    </row>
    <row r="10596" spans="1:10" ht="12.75">
      <c r="A10596" s="118" t="s">
        <v>33518</v>
      </c>
      <c r="B10596" s="118" t="s">
        <v>8046</v>
      </c>
      <c r="C10596" s="118" t="b">
        <v>0</v>
      </c>
      <c r="D10596" s="118" t="e">
        <f t="shared" ca="1" si="1"/>
        <v>#NAME?</v>
      </c>
      <c r="E10596" s="118" t="s">
        <v>33513</v>
      </c>
      <c r="F10596" s="118" t="s">
        <v>33519</v>
      </c>
      <c r="G10596" s="118"/>
      <c r="H10596" s="118" t="s">
        <v>4278</v>
      </c>
      <c r="I10596" s="118" t="s">
        <v>7820</v>
      </c>
      <c r="J10596" s="118" t="s">
        <v>7820</v>
      </c>
    </row>
    <row r="10597" spans="1:10" ht="12.75">
      <c r="A10597" s="118" t="s">
        <v>947</v>
      </c>
      <c r="B10597" s="118" t="s">
        <v>33520</v>
      </c>
      <c r="C10597" s="118" t="b">
        <v>0</v>
      </c>
      <c r="D10597" s="118" t="e">
        <f t="shared" ca="1" si="1"/>
        <v>#NAME?</v>
      </c>
      <c r="E10597" s="118" t="s">
        <v>33521</v>
      </c>
      <c r="F10597" s="118" t="s">
        <v>33522</v>
      </c>
      <c r="G10597" s="118"/>
      <c r="H10597" s="118" t="s">
        <v>4278</v>
      </c>
      <c r="I10597" s="118" t="s">
        <v>14054</v>
      </c>
      <c r="J10597" s="118" t="s">
        <v>19728</v>
      </c>
    </row>
    <row r="10598" spans="1:10" ht="12.75">
      <c r="A10598" s="118" t="s">
        <v>1769</v>
      </c>
      <c r="B10598" s="118" t="s">
        <v>33523</v>
      </c>
      <c r="C10598" s="118" t="b">
        <v>0</v>
      </c>
      <c r="D10598" s="118" t="e">
        <f t="shared" ca="1" si="1"/>
        <v>#NAME?</v>
      </c>
      <c r="E10598" s="118" t="s">
        <v>33521</v>
      </c>
      <c r="F10598" s="118" t="s">
        <v>33524</v>
      </c>
      <c r="G10598" s="118"/>
      <c r="H10598" s="118" t="s">
        <v>7611</v>
      </c>
      <c r="I10598" s="118" t="s">
        <v>14054</v>
      </c>
      <c r="J10598" s="118" t="s">
        <v>19728</v>
      </c>
    </row>
    <row r="10599" spans="1:10" ht="12.75">
      <c r="A10599" s="118" t="s">
        <v>9399</v>
      </c>
      <c r="B10599" s="118" t="s">
        <v>33525</v>
      </c>
      <c r="C10599" s="118" t="b">
        <v>0</v>
      </c>
      <c r="D10599" s="118" t="e">
        <f t="shared" ca="1" si="1"/>
        <v>#NAME?</v>
      </c>
      <c r="E10599" s="118" t="s">
        <v>33521</v>
      </c>
      <c r="F10599" s="118" t="s">
        <v>33526</v>
      </c>
      <c r="G10599" s="118"/>
      <c r="H10599" s="118" t="s">
        <v>54</v>
      </c>
      <c r="I10599" s="118" t="s">
        <v>14054</v>
      </c>
      <c r="J10599" s="118" t="s">
        <v>19728</v>
      </c>
    </row>
    <row r="10600" spans="1:10" ht="12.75">
      <c r="A10600" s="118" t="s">
        <v>814</v>
      </c>
      <c r="B10600" s="118" t="s">
        <v>33527</v>
      </c>
      <c r="C10600" s="118" t="b">
        <v>0</v>
      </c>
      <c r="D10600" s="118" t="e">
        <f t="shared" ca="1" si="1"/>
        <v>#NAME?</v>
      </c>
      <c r="E10600" s="118" t="s">
        <v>33528</v>
      </c>
      <c r="F10600" s="118" t="s">
        <v>33529</v>
      </c>
      <c r="G10600" s="118"/>
      <c r="H10600" s="118" t="s">
        <v>4276</v>
      </c>
      <c r="I10600" s="118"/>
      <c r="J10600" s="118"/>
    </row>
    <row r="10601" spans="1:10" ht="12.75">
      <c r="A10601" s="118" t="s">
        <v>830</v>
      </c>
      <c r="B10601" s="118" t="s">
        <v>33530</v>
      </c>
      <c r="C10601" s="118" t="b">
        <v>0</v>
      </c>
      <c r="D10601" s="118" t="e">
        <f t="shared" ca="1" si="1"/>
        <v>#NAME?</v>
      </c>
      <c r="E10601" s="118" t="s">
        <v>33531</v>
      </c>
      <c r="F10601" s="118" t="s">
        <v>33532</v>
      </c>
      <c r="G10601" s="118"/>
      <c r="H10601" s="118" t="s">
        <v>14833</v>
      </c>
      <c r="I10601" s="118" t="s">
        <v>7642</v>
      </c>
      <c r="J10601" s="118"/>
    </row>
    <row r="10602" spans="1:10" ht="12.75">
      <c r="A10602" s="118" t="s">
        <v>1026</v>
      </c>
      <c r="B10602" s="118" t="s">
        <v>7852</v>
      </c>
      <c r="C10602" s="118" t="b">
        <v>0</v>
      </c>
      <c r="D10602" s="118" t="e">
        <f t="shared" ca="1" si="1"/>
        <v>#NAME?</v>
      </c>
      <c r="E10602" s="118" t="s">
        <v>28436</v>
      </c>
      <c r="F10602" s="118" t="s">
        <v>33533</v>
      </c>
      <c r="G10602" s="118"/>
      <c r="H10602" s="118" t="s">
        <v>5273</v>
      </c>
      <c r="I10602" s="127" t="s">
        <v>30635</v>
      </c>
      <c r="J10602" s="118"/>
    </row>
    <row r="10603" spans="1:10" ht="12.75">
      <c r="A10603" s="118" t="s">
        <v>882</v>
      </c>
      <c r="B10603" s="118" t="s">
        <v>8780</v>
      </c>
      <c r="C10603" s="118" t="b">
        <v>0</v>
      </c>
      <c r="D10603" s="118" t="e">
        <f t="shared" ca="1" si="1"/>
        <v>#NAME?</v>
      </c>
      <c r="E10603" s="118" t="s">
        <v>28436</v>
      </c>
      <c r="F10603" s="118" t="s">
        <v>33534</v>
      </c>
      <c r="G10603" s="118"/>
      <c r="H10603" s="118" t="s">
        <v>5961</v>
      </c>
      <c r="I10603" s="127" t="s">
        <v>30635</v>
      </c>
      <c r="J10603" s="118"/>
    </row>
    <row r="10604" spans="1:10" ht="12.75">
      <c r="A10604" s="118" t="s">
        <v>33535</v>
      </c>
      <c r="B10604" s="118" t="s">
        <v>33536</v>
      </c>
      <c r="C10604" s="118" t="b">
        <v>0</v>
      </c>
      <c r="D10604" s="118" t="e">
        <f t="shared" ca="1" si="1"/>
        <v>#NAME?</v>
      </c>
      <c r="E10604" s="118" t="s">
        <v>28436</v>
      </c>
      <c r="F10604" s="118" t="s">
        <v>33537</v>
      </c>
      <c r="G10604" s="118"/>
      <c r="H10604" s="118" t="s">
        <v>8338</v>
      </c>
      <c r="I10604" s="127" t="s">
        <v>30635</v>
      </c>
      <c r="J10604" s="118"/>
    </row>
    <row r="10605" spans="1:10" ht="12.75">
      <c r="A10605" s="118" t="s">
        <v>1704</v>
      </c>
      <c r="B10605" s="118" t="s">
        <v>33538</v>
      </c>
      <c r="C10605" s="118" t="b">
        <v>0</v>
      </c>
      <c r="D10605" s="118" t="e">
        <f t="shared" ca="1" si="1"/>
        <v>#NAME?</v>
      </c>
      <c r="E10605" s="118" t="s">
        <v>33539</v>
      </c>
      <c r="F10605" s="118" t="s">
        <v>33540</v>
      </c>
      <c r="G10605" s="118"/>
      <c r="H10605" s="118" t="s">
        <v>33541</v>
      </c>
      <c r="I10605" s="118"/>
      <c r="J10605" s="118"/>
    </row>
    <row r="10606" spans="1:10" ht="12.75">
      <c r="A10606" s="118" t="s">
        <v>8926</v>
      </c>
      <c r="B10606" s="118" t="s">
        <v>33542</v>
      </c>
      <c r="C10606" s="118" t="b">
        <v>0</v>
      </c>
      <c r="D10606" s="118" t="e">
        <f t="shared" ca="1" si="1"/>
        <v>#NAME?</v>
      </c>
      <c r="E10606" s="118" t="s">
        <v>33539</v>
      </c>
      <c r="F10606" s="118" t="s">
        <v>33543</v>
      </c>
      <c r="G10606" s="118"/>
      <c r="H10606" s="118" t="s">
        <v>4485</v>
      </c>
      <c r="I10606" s="118"/>
      <c r="J10606" s="118"/>
    </row>
    <row r="10607" spans="1:10" ht="12.75">
      <c r="A10607" s="118" t="s">
        <v>1135</v>
      </c>
      <c r="B10607" s="118" t="s">
        <v>33544</v>
      </c>
      <c r="C10607" s="118" t="b">
        <v>0</v>
      </c>
      <c r="D10607" s="118" t="e">
        <f t="shared" ca="1" si="1"/>
        <v>#NAME?</v>
      </c>
      <c r="E10607" s="118" t="s">
        <v>33539</v>
      </c>
      <c r="F10607" s="118" t="s">
        <v>33545</v>
      </c>
      <c r="G10607" s="118"/>
      <c r="H10607" s="118" t="s">
        <v>4831</v>
      </c>
      <c r="I10607" s="118" t="s">
        <v>8990</v>
      </c>
      <c r="J10607" s="118"/>
    </row>
    <row r="10608" spans="1:10" ht="12.75">
      <c r="A10608" s="118" t="s">
        <v>33546</v>
      </c>
      <c r="B10608" s="118" t="s">
        <v>33547</v>
      </c>
      <c r="C10608" s="118" t="b">
        <v>0</v>
      </c>
      <c r="D10608" s="118" t="e">
        <f t="shared" ca="1" si="1"/>
        <v>#NAME?</v>
      </c>
      <c r="E10608" s="118" t="s">
        <v>33539</v>
      </c>
      <c r="F10608" s="118" t="s">
        <v>33548</v>
      </c>
      <c r="G10608" s="118"/>
      <c r="H10608" s="118" t="s">
        <v>33549</v>
      </c>
      <c r="I10608" s="118"/>
      <c r="J10608" s="118"/>
    </row>
    <row r="10609" spans="1:10" ht="12.75">
      <c r="A10609" s="118" t="s">
        <v>1026</v>
      </c>
      <c r="B10609" s="118" t="s">
        <v>9984</v>
      </c>
      <c r="C10609" s="118" t="b">
        <v>0</v>
      </c>
      <c r="D10609" s="118" t="e">
        <f t="shared" ca="1" si="1"/>
        <v>#NAME?</v>
      </c>
      <c r="E10609" s="118" t="s">
        <v>33539</v>
      </c>
      <c r="F10609" s="118" t="s">
        <v>33550</v>
      </c>
      <c r="G10609" s="118"/>
      <c r="H10609" s="118" t="s">
        <v>4872</v>
      </c>
      <c r="I10609" s="118" t="s">
        <v>9429</v>
      </c>
      <c r="J10609" s="118"/>
    </row>
    <row r="10610" spans="1:10" ht="12.75">
      <c r="A10610" s="118" t="s">
        <v>8351</v>
      </c>
      <c r="B10610" s="118" t="s">
        <v>1005</v>
      </c>
      <c r="C10610" s="118" t="b">
        <v>0</v>
      </c>
      <c r="D10610" s="118" t="e">
        <f t="shared" ca="1" si="1"/>
        <v>#NAME?</v>
      </c>
      <c r="E10610" s="118" t="s">
        <v>33539</v>
      </c>
      <c r="F10610" s="118" t="s">
        <v>33551</v>
      </c>
      <c r="G10610" s="118"/>
      <c r="H10610" s="118" t="s">
        <v>7784</v>
      </c>
      <c r="I10610" s="118" t="s">
        <v>9429</v>
      </c>
      <c r="J10610" s="118"/>
    </row>
    <row r="10611" spans="1:10" ht="12.75">
      <c r="A10611" s="118" t="s">
        <v>33552</v>
      </c>
      <c r="B10611" s="118" t="s">
        <v>33553</v>
      </c>
      <c r="C10611" s="118" t="b">
        <v>0</v>
      </c>
      <c r="D10611" s="118" t="e">
        <f t="shared" ca="1" si="1"/>
        <v>#NAME?</v>
      </c>
      <c r="E10611" s="118" t="s">
        <v>33539</v>
      </c>
      <c r="F10611" s="118" t="s">
        <v>33554</v>
      </c>
      <c r="G10611" s="118"/>
      <c r="H10611" s="118" t="s">
        <v>54</v>
      </c>
      <c r="I10611" s="118" t="s">
        <v>8990</v>
      </c>
      <c r="J10611" s="118"/>
    </row>
    <row r="10612" spans="1:10" ht="12.75">
      <c r="A10612" s="118" t="s">
        <v>14923</v>
      </c>
      <c r="B10612" s="118" t="s">
        <v>33555</v>
      </c>
      <c r="C10612" s="118" t="b">
        <v>0</v>
      </c>
      <c r="D10612" s="118" t="e">
        <f t="shared" ca="1" si="1"/>
        <v>#NAME?</v>
      </c>
      <c r="E10612" s="118" t="s">
        <v>33539</v>
      </c>
      <c r="F10612" s="118" t="s">
        <v>33556</v>
      </c>
      <c r="G10612" s="118"/>
      <c r="H10612" s="118" t="s">
        <v>4485</v>
      </c>
      <c r="I10612" s="118" t="s">
        <v>14638</v>
      </c>
      <c r="J10612" s="118" t="s">
        <v>14639</v>
      </c>
    </row>
    <row r="10613" spans="1:10" ht="12.75">
      <c r="A10613" s="118" t="s">
        <v>8031</v>
      </c>
      <c r="B10613" s="118" t="s">
        <v>33557</v>
      </c>
      <c r="C10613" s="118" t="b">
        <v>0</v>
      </c>
      <c r="D10613" s="118" t="e">
        <f t="shared" ca="1" si="1"/>
        <v>#NAME?</v>
      </c>
      <c r="E10613" s="118" t="s">
        <v>33539</v>
      </c>
      <c r="F10613" s="118" t="s">
        <v>33558</v>
      </c>
      <c r="G10613" s="118"/>
      <c r="H10613" s="118" t="s">
        <v>33559</v>
      </c>
      <c r="I10613" s="118" t="s">
        <v>14638</v>
      </c>
      <c r="J10613" s="118" t="s">
        <v>14639</v>
      </c>
    </row>
    <row r="10614" spans="1:10" ht="12.75">
      <c r="A10614" s="118" t="s">
        <v>2523</v>
      </c>
      <c r="B10614" s="118" t="s">
        <v>33560</v>
      </c>
      <c r="C10614" s="118" t="b">
        <v>0</v>
      </c>
      <c r="D10614" s="118" t="e">
        <f t="shared" ca="1" si="1"/>
        <v>#NAME?</v>
      </c>
      <c r="E10614" s="118" t="s">
        <v>33539</v>
      </c>
      <c r="F10614" s="118" t="s">
        <v>33561</v>
      </c>
      <c r="G10614" s="118"/>
      <c r="H10614" s="118" t="s">
        <v>4831</v>
      </c>
      <c r="I10614" s="118" t="s">
        <v>14638</v>
      </c>
      <c r="J10614" s="118" t="s">
        <v>14639</v>
      </c>
    </row>
    <row r="10615" spans="1:10" ht="12.75">
      <c r="A10615" s="118" t="s">
        <v>10606</v>
      </c>
      <c r="B10615" s="118" t="s">
        <v>24965</v>
      </c>
      <c r="C10615" s="118" t="b">
        <v>0</v>
      </c>
      <c r="D10615" s="118" t="e">
        <f t="shared" ca="1" si="1"/>
        <v>#NAME?</v>
      </c>
      <c r="E10615" s="118" t="s">
        <v>33539</v>
      </c>
      <c r="F10615" s="118" t="s">
        <v>33562</v>
      </c>
      <c r="G10615" s="118"/>
      <c r="H10615" s="118" t="s">
        <v>33559</v>
      </c>
      <c r="I10615" s="118" t="s">
        <v>8990</v>
      </c>
      <c r="J10615" s="118"/>
    </row>
    <row r="10616" spans="1:10" ht="12.75">
      <c r="A10616" s="118" t="s">
        <v>33563</v>
      </c>
      <c r="B10616" s="118" t="s">
        <v>33564</v>
      </c>
      <c r="C10616" s="118" t="b">
        <v>0</v>
      </c>
      <c r="D10616" s="118" t="e">
        <f t="shared" ca="1" si="1"/>
        <v>#NAME?</v>
      </c>
      <c r="E10616" s="118" t="s">
        <v>33539</v>
      </c>
      <c r="F10616" s="118" t="s">
        <v>33565</v>
      </c>
      <c r="G10616" s="118"/>
      <c r="H10616" s="118" t="s">
        <v>8760</v>
      </c>
      <c r="I10616" s="118" t="s">
        <v>8990</v>
      </c>
      <c r="J10616" s="118"/>
    </row>
    <row r="10617" spans="1:10" ht="12.75">
      <c r="A10617" s="118" t="s">
        <v>33566</v>
      </c>
      <c r="B10617" s="118" t="s">
        <v>27282</v>
      </c>
      <c r="C10617" s="118" t="b">
        <v>0</v>
      </c>
      <c r="D10617" s="118" t="e">
        <f t="shared" ca="1" si="1"/>
        <v>#NAME?</v>
      </c>
      <c r="E10617" s="118" t="s">
        <v>33539</v>
      </c>
      <c r="F10617" s="118" t="s">
        <v>33567</v>
      </c>
      <c r="G10617" s="118"/>
      <c r="H10617" s="118" t="s">
        <v>4872</v>
      </c>
      <c r="I10617" s="118"/>
      <c r="J10617" s="118"/>
    </row>
    <row r="10618" spans="1:10" ht="12.75">
      <c r="A10618" s="118" t="s">
        <v>9552</v>
      </c>
      <c r="B10618" s="118" t="s">
        <v>33568</v>
      </c>
      <c r="C10618" s="118" t="b">
        <v>0</v>
      </c>
      <c r="D10618" s="118" t="e">
        <f t="shared" ca="1" si="1"/>
        <v>#NAME?</v>
      </c>
      <c r="E10618" s="118" t="s">
        <v>33539</v>
      </c>
      <c r="F10618" s="118" t="s">
        <v>33569</v>
      </c>
      <c r="G10618" s="118"/>
      <c r="H10618" s="118" t="s">
        <v>4831</v>
      </c>
      <c r="I10618" s="118" t="s">
        <v>8990</v>
      </c>
      <c r="J10618" s="118"/>
    </row>
    <row r="10619" spans="1:10" ht="12.75">
      <c r="A10619" s="118" t="s">
        <v>7945</v>
      </c>
      <c r="B10619" s="118" t="s">
        <v>33570</v>
      </c>
      <c r="C10619" s="118" t="b">
        <v>0</v>
      </c>
      <c r="D10619" s="118" t="e">
        <f t="shared" ca="1" si="1"/>
        <v>#NAME?</v>
      </c>
      <c r="E10619" s="118" t="s">
        <v>33571</v>
      </c>
      <c r="F10619" s="118" t="s">
        <v>33572</v>
      </c>
      <c r="G10619" s="118"/>
      <c r="H10619" s="118" t="s">
        <v>54</v>
      </c>
      <c r="I10619" s="118" t="s">
        <v>14203</v>
      </c>
      <c r="J10619" s="118" t="s">
        <v>14204</v>
      </c>
    </row>
    <row r="10620" spans="1:10" ht="12.75">
      <c r="A10620" s="118" t="s">
        <v>7910</v>
      </c>
      <c r="B10620" s="118" t="s">
        <v>2470</v>
      </c>
      <c r="C10620" s="118" t="b">
        <v>0</v>
      </c>
      <c r="D10620" s="118" t="e">
        <f t="shared" ca="1" si="1"/>
        <v>#NAME?</v>
      </c>
      <c r="E10620" s="118" t="s">
        <v>33571</v>
      </c>
      <c r="F10620" s="118" t="s">
        <v>33573</v>
      </c>
      <c r="G10620" s="118"/>
      <c r="H10620" s="118" t="s">
        <v>31553</v>
      </c>
      <c r="I10620" s="118" t="s">
        <v>7820</v>
      </c>
      <c r="J10620" s="118" t="s">
        <v>7820</v>
      </c>
    </row>
    <row r="10621" spans="1:10" ht="12.75">
      <c r="A10621" s="118" t="s">
        <v>33574</v>
      </c>
      <c r="B10621" s="118" t="s">
        <v>33575</v>
      </c>
      <c r="C10621" s="118" t="b">
        <v>0</v>
      </c>
      <c r="D10621" s="118" t="e">
        <f t="shared" ca="1" si="1"/>
        <v>#NAME?</v>
      </c>
      <c r="E10621" s="118" t="s">
        <v>33571</v>
      </c>
      <c r="F10621" s="118" t="s">
        <v>33576</v>
      </c>
      <c r="G10621" s="118"/>
      <c r="H10621" s="118" t="s">
        <v>9348</v>
      </c>
      <c r="I10621" s="118" t="s">
        <v>7820</v>
      </c>
      <c r="J10621" s="118" t="s">
        <v>7820</v>
      </c>
    </row>
    <row r="10622" spans="1:10" ht="12.75">
      <c r="A10622" s="118" t="s">
        <v>33574</v>
      </c>
      <c r="B10622" s="118" t="s">
        <v>2646</v>
      </c>
      <c r="C10622" s="118" t="b">
        <v>0</v>
      </c>
      <c r="D10622" s="118" t="e">
        <f t="shared" ca="1" si="1"/>
        <v>#NAME?</v>
      </c>
      <c r="E10622" s="118" t="s">
        <v>33571</v>
      </c>
      <c r="F10622" s="118" t="s">
        <v>33577</v>
      </c>
      <c r="G10622" s="118"/>
      <c r="H10622" s="118" t="s">
        <v>7611</v>
      </c>
      <c r="I10622" s="118" t="s">
        <v>7820</v>
      </c>
      <c r="J10622" s="118" t="s">
        <v>7820</v>
      </c>
    </row>
    <row r="10623" spans="1:10" ht="12.75">
      <c r="A10623" s="118" t="s">
        <v>1704</v>
      </c>
      <c r="B10623" s="118" t="s">
        <v>33578</v>
      </c>
      <c r="C10623" s="118" t="b">
        <v>0</v>
      </c>
      <c r="D10623" s="118" t="e">
        <f t="shared" ca="1" si="1"/>
        <v>#NAME?</v>
      </c>
      <c r="E10623" s="118" t="s">
        <v>33571</v>
      </c>
      <c r="F10623" s="118" t="s">
        <v>33579</v>
      </c>
      <c r="G10623" s="118"/>
      <c r="H10623" s="118" t="s">
        <v>54</v>
      </c>
      <c r="I10623" s="118" t="s">
        <v>10888</v>
      </c>
      <c r="J10623" s="118" t="s">
        <v>7622</v>
      </c>
    </row>
    <row r="10624" spans="1:10" ht="12.75">
      <c r="A10624" s="118" t="s">
        <v>910</v>
      </c>
      <c r="B10624" s="118" t="s">
        <v>1922</v>
      </c>
      <c r="C10624" s="118" t="b">
        <v>0</v>
      </c>
      <c r="D10624" s="118" t="e">
        <f t="shared" ca="1" si="1"/>
        <v>#NAME?</v>
      </c>
      <c r="E10624" s="118" t="s">
        <v>33571</v>
      </c>
      <c r="F10624" s="118" t="s">
        <v>33580</v>
      </c>
      <c r="G10624" s="118"/>
      <c r="H10624" s="118" t="s">
        <v>54</v>
      </c>
      <c r="I10624" s="118" t="s">
        <v>14203</v>
      </c>
      <c r="J10624" s="118" t="s">
        <v>14204</v>
      </c>
    </row>
    <row r="10625" spans="1:10" ht="12.75">
      <c r="A10625" s="118" t="s">
        <v>26559</v>
      </c>
      <c r="B10625" s="118" t="s">
        <v>10276</v>
      </c>
      <c r="C10625" s="118" t="b">
        <v>0</v>
      </c>
      <c r="D10625" s="118" t="e">
        <f t="shared" ca="1" si="1"/>
        <v>#NAME?</v>
      </c>
      <c r="E10625" s="118" t="s">
        <v>33571</v>
      </c>
      <c r="F10625" s="118" t="s">
        <v>33581</v>
      </c>
      <c r="G10625" s="118"/>
      <c r="H10625" s="118" t="s">
        <v>4278</v>
      </c>
      <c r="I10625" s="118" t="s">
        <v>7820</v>
      </c>
      <c r="J10625" s="118" t="s">
        <v>7820</v>
      </c>
    </row>
    <row r="10626" spans="1:10" ht="12.75">
      <c r="A10626" s="118" t="s">
        <v>8556</v>
      </c>
      <c r="B10626" s="118" t="s">
        <v>1005</v>
      </c>
      <c r="C10626" s="118" t="b">
        <v>0</v>
      </c>
      <c r="D10626" s="118" t="e">
        <f t="shared" ca="1" si="1"/>
        <v>#NAME?</v>
      </c>
      <c r="E10626" s="118" t="s">
        <v>33571</v>
      </c>
      <c r="F10626" s="118" t="s">
        <v>33582</v>
      </c>
      <c r="G10626" s="118"/>
      <c r="H10626" s="118" t="s">
        <v>54</v>
      </c>
      <c r="I10626" s="118" t="s">
        <v>14203</v>
      </c>
      <c r="J10626" s="118" t="s">
        <v>14204</v>
      </c>
    </row>
    <row r="10627" spans="1:10" ht="12.75">
      <c r="A10627" s="118" t="s">
        <v>13705</v>
      </c>
      <c r="B10627" s="118" t="s">
        <v>33583</v>
      </c>
      <c r="C10627" s="118" t="b">
        <v>0</v>
      </c>
      <c r="D10627" s="118" t="e">
        <f t="shared" ca="1" si="1"/>
        <v>#NAME?</v>
      </c>
      <c r="E10627" s="118" t="s">
        <v>33571</v>
      </c>
      <c r="F10627" s="118" t="s">
        <v>33584</v>
      </c>
      <c r="G10627" s="118"/>
      <c r="H10627" s="118" t="s">
        <v>54</v>
      </c>
      <c r="I10627" s="118" t="s">
        <v>3131</v>
      </c>
      <c r="J10627" s="118" t="s">
        <v>7622</v>
      </c>
    </row>
    <row r="10628" spans="1:10" ht="12.75">
      <c r="A10628" s="118" t="s">
        <v>33585</v>
      </c>
      <c r="B10628" s="118" t="s">
        <v>33586</v>
      </c>
      <c r="C10628" s="118" t="b">
        <v>0</v>
      </c>
      <c r="D10628" s="118" t="e">
        <f t="shared" ca="1" si="1"/>
        <v>#NAME?</v>
      </c>
      <c r="E10628" s="118" t="s">
        <v>33571</v>
      </c>
      <c r="F10628" s="118" t="s">
        <v>33587</v>
      </c>
      <c r="G10628" s="118"/>
      <c r="H10628" s="118" t="s">
        <v>4278</v>
      </c>
      <c r="I10628" s="118" t="s">
        <v>10888</v>
      </c>
      <c r="J10628" s="118" t="s">
        <v>7622</v>
      </c>
    </row>
    <row r="10629" spans="1:10" ht="12.75">
      <c r="A10629" s="118" t="s">
        <v>882</v>
      </c>
      <c r="B10629" s="118" t="s">
        <v>16862</v>
      </c>
      <c r="C10629" s="118" t="b">
        <v>0</v>
      </c>
      <c r="D10629" s="118" t="e">
        <f t="shared" ca="1" si="1"/>
        <v>#NAME?</v>
      </c>
      <c r="E10629" s="118" t="s">
        <v>33571</v>
      </c>
      <c r="F10629" s="118" t="s">
        <v>33588</v>
      </c>
      <c r="G10629" s="118"/>
      <c r="H10629" s="118" t="s">
        <v>54</v>
      </c>
      <c r="I10629" s="118" t="s">
        <v>7820</v>
      </c>
      <c r="J10629" s="118" t="s">
        <v>7820</v>
      </c>
    </row>
    <row r="10630" spans="1:10" ht="12.75">
      <c r="A10630" s="118" t="s">
        <v>33589</v>
      </c>
      <c r="B10630" s="118" t="s">
        <v>33590</v>
      </c>
      <c r="C10630" s="118" t="b">
        <v>0</v>
      </c>
      <c r="D10630" s="118" t="e">
        <f t="shared" ca="1" si="1"/>
        <v>#NAME?</v>
      </c>
      <c r="E10630" s="118" t="s">
        <v>33571</v>
      </c>
      <c r="F10630" s="118" t="s">
        <v>33591</v>
      </c>
      <c r="G10630" s="118"/>
      <c r="H10630" s="118" t="s">
        <v>6031</v>
      </c>
      <c r="I10630" s="118" t="s">
        <v>7820</v>
      </c>
      <c r="J10630" s="118" t="s">
        <v>7820</v>
      </c>
    </row>
    <row r="10631" spans="1:10" ht="12.75">
      <c r="A10631" s="118" t="s">
        <v>1872</v>
      </c>
      <c r="B10631" s="118" t="s">
        <v>14180</v>
      </c>
      <c r="C10631" s="118" t="b">
        <v>0</v>
      </c>
      <c r="D10631" s="118" t="e">
        <f t="shared" ca="1" si="1"/>
        <v>#NAME?</v>
      </c>
      <c r="E10631" s="118" t="s">
        <v>33571</v>
      </c>
      <c r="F10631" s="118" t="s">
        <v>33592</v>
      </c>
      <c r="G10631" s="118"/>
      <c r="H10631" s="118" t="s">
        <v>54</v>
      </c>
      <c r="I10631" s="118" t="s">
        <v>7755</v>
      </c>
      <c r="J10631" s="118" t="s">
        <v>7756</v>
      </c>
    </row>
    <row r="10632" spans="1:10" ht="12.75">
      <c r="A10632" s="118" t="s">
        <v>10048</v>
      </c>
      <c r="B10632" s="118" t="s">
        <v>33593</v>
      </c>
      <c r="C10632" s="118" t="b">
        <v>0</v>
      </c>
      <c r="D10632" s="118" t="e">
        <f t="shared" ca="1" si="1"/>
        <v>#NAME?</v>
      </c>
      <c r="E10632" s="118" t="s">
        <v>33571</v>
      </c>
      <c r="F10632" s="118" t="s">
        <v>33594</v>
      </c>
      <c r="G10632" s="118"/>
      <c r="H10632" s="118" t="s">
        <v>9348</v>
      </c>
      <c r="I10632" s="118" t="s">
        <v>14203</v>
      </c>
      <c r="J10632" s="118" t="s">
        <v>14204</v>
      </c>
    </row>
    <row r="10633" spans="1:10" ht="12.75">
      <c r="A10633" s="118" t="s">
        <v>26393</v>
      </c>
      <c r="B10633" s="118" t="s">
        <v>33595</v>
      </c>
      <c r="C10633" s="118" t="b">
        <v>0</v>
      </c>
      <c r="D10633" s="118" t="e">
        <f t="shared" ca="1" si="1"/>
        <v>#NAME?</v>
      </c>
      <c r="E10633" s="118" t="s">
        <v>33571</v>
      </c>
      <c r="F10633" s="118" t="s">
        <v>33596</v>
      </c>
      <c r="G10633" s="118"/>
      <c r="H10633" s="118" t="s">
        <v>4278</v>
      </c>
      <c r="I10633" s="118" t="s">
        <v>7755</v>
      </c>
      <c r="J10633" s="118" t="s">
        <v>7756</v>
      </c>
    </row>
    <row r="10634" spans="1:10" ht="12.75">
      <c r="A10634" s="118" t="s">
        <v>8039</v>
      </c>
      <c r="B10634" s="118" t="s">
        <v>33597</v>
      </c>
      <c r="C10634" s="118" t="b">
        <v>0</v>
      </c>
      <c r="D10634" s="118" t="e">
        <f t="shared" ca="1" si="1"/>
        <v>#NAME?</v>
      </c>
      <c r="E10634" s="118" t="s">
        <v>33571</v>
      </c>
      <c r="F10634" s="118" t="s">
        <v>33598</v>
      </c>
      <c r="G10634" s="118"/>
      <c r="H10634" s="118" t="s">
        <v>54</v>
      </c>
      <c r="I10634" s="118" t="s">
        <v>14203</v>
      </c>
      <c r="J10634" s="118" t="s">
        <v>14204</v>
      </c>
    </row>
    <row r="10635" spans="1:10" ht="12.75">
      <c r="A10635" s="118" t="s">
        <v>28378</v>
      </c>
      <c r="B10635" s="118" t="s">
        <v>33599</v>
      </c>
      <c r="C10635" s="118" t="b">
        <v>0</v>
      </c>
      <c r="D10635" s="118" t="e">
        <f t="shared" ca="1" si="1"/>
        <v>#NAME?</v>
      </c>
      <c r="E10635" s="118" t="s">
        <v>33600</v>
      </c>
      <c r="F10635" s="118" t="s">
        <v>33601</v>
      </c>
      <c r="G10635" s="118"/>
      <c r="H10635" s="118" t="s">
        <v>4485</v>
      </c>
      <c r="I10635" s="118" t="s">
        <v>14945</v>
      </c>
      <c r="J10635" s="118"/>
    </row>
    <row r="10636" spans="1:10" ht="12.75">
      <c r="A10636" s="118" t="s">
        <v>20620</v>
      </c>
      <c r="B10636" s="118" t="s">
        <v>33602</v>
      </c>
      <c r="C10636" s="118" t="b">
        <v>0</v>
      </c>
      <c r="D10636" s="118" t="e">
        <f t="shared" ca="1" si="1"/>
        <v>#NAME?</v>
      </c>
      <c r="E10636" s="118" t="s">
        <v>33603</v>
      </c>
      <c r="F10636" s="118" t="s">
        <v>33604</v>
      </c>
      <c r="G10636" s="118"/>
      <c r="H10636" s="118" t="s">
        <v>16268</v>
      </c>
      <c r="I10636" s="118" t="s">
        <v>10284</v>
      </c>
      <c r="J10636" s="118" t="s">
        <v>9660</v>
      </c>
    </row>
    <row r="10637" spans="1:10" ht="12.75">
      <c r="A10637" s="118" t="s">
        <v>836</v>
      </c>
      <c r="B10637" s="118" t="s">
        <v>26639</v>
      </c>
      <c r="C10637" s="118" t="b">
        <v>0</v>
      </c>
      <c r="D10637" s="118" t="e">
        <f t="shared" ca="1" si="1"/>
        <v>#NAME?</v>
      </c>
      <c r="E10637" s="118" t="s">
        <v>33603</v>
      </c>
      <c r="F10637" s="118" t="s">
        <v>33605</v>
      </c>
      <c r="G10637" s="118"/>
      <c r="H10637" s="118" t="s">
        <v>8656</v>
      </c>
      <c r="I10637" s="118" t="s">
        <v>10284</v>
      </c>
      <c r="J10637" s="118" t="s">
        <v>9660</v>
      </c>
    </row>
    <row r="10638" spans="1:10" ht="12.75">
      <c r="A10638" s="118" t="s">
        <v>902</v>
      </c>
      <c r="B10638" s="118" t="s">
        <v>8183</v>
      </c>
      <c r="C10638" s="118" t="b">
        <v>0</v>
      </c>
      <c r="D10638" s="118" t="e">
        <f t="shared" ca="1" si="1"/>
        <v>#NAME?</v>
      </c>
      <c r="E10638" s="118" t="s">
        <v>33606</v>
      </c>
      <c r="F10638" s="118" t="s">
        <v>33607</v>
      </c>
      <c r="G10638" s="118"/>
      <c r="H10638" s="118" t="s">
        <v>5607</v>
      </c>
      <c r="I10638" s="118" t="s">
        <v>7590</v>
      </c>
      <c r="J10638" s="118" t="s">
        <v>7591</v>
      </c>
    </row>
    <row r="10639" spans="1:10" ht="12.75">
      <c r="A10639" s="118" t="s">
        <v>1704</v>
      </c>
      <c r="B10639" s="118" t="s">
        <v>33608</v>
      </c>
      <c r="C10639" s="118" t="b">
        <v>0</v>
      </c>
      <c r="D10639" s="118" t="e">
        <f t="shared" ca="1" si="1"/>
        <v>#NAME?</v>
      </c>
      <c r="E10639" s="118" t="s">
        <v>33606</v>
      </c>
      <c r="F10639" s="118" t="s">
        <v>33609</v>
      </c>
      <c r="G10639" s="118"/>
      <c r="H10639" s="118" t="s">
        <v>4305</v>
      </c>
      <c r="I10639" s="118" t="s">
        <v>7590</v>
      </c>
      <c r="J10639" s="118" t="s">
        <v>7591</v>
      </c>
    </row>
    <row r="10640" spans="1:10" ht="12.75">
      <c r="A10640" s="118" t="s">
        <v>910</v>
      </c>
      <c r="B10640" s="118" t="s">
        <v>2057</v>
      </c>
      <c r="C10640" s="118" t="b">
        <v>0</v>
      </c>
      <c r="D10640" s="118" t="e">
        <f t="shared" ca="1" si="1"/>
        <v>#NAME?</v>
      </c>
      <c r="E10640" s="118" t="s">
        <v>33606</v>
      </c>
      <c r="F10640" s="118" t="s">
        <v>33610</v>
      </c>
      <c r="G10640" s="118"/>
      <c r="H10640" s="118" t="s">
        <v>4831</v>
      </c>
      <c r="I10640" s="118" t="s">
        <v>7590</v>
      </c>
      <c r="J10640" s="118" t="s">
        <v>7591</v>
      </c>
    </row>
    <row r="10641" spans="1:10" ht="12.75">
      <c r="A10641" s="118" t="s">
        <v>2648</v>
      </c>
      <c r="B10641" s="118" t="s">
        <v>12300</v>
      </c>
      <c r="C10641" s="118" t="b">
        <v>0</v>
      </c>
      <c r="D10641" s="118" t="e">
        <f t="shared" ca="1" si="1"/>
        <v>#NAME?</v>
      </c>
      <c r="E10641" s="118" t="s">
        <v>33606</v>
      </c>
      <c r="F10641" s="118" t="s">
        <v>33611</v>
      </c>
      <c r="G10641" s="118"/>
      <c r="H10641" s="118" t="s">
        <v>4831</v>
      </c>
      <c r="I10641" s="118" t="s">
        <v>7590</v>
      </c>
      <c r="J10641" s="118" t="s">
        <v>7591</v>
      </c>
    </row>
    <row r="10642" spans="1:10" ht="12.75">
      <c r="A10642" s="118" t="s">
        <v>8748</v>
      </c>
      <c r="B10642" s="118" t="s">
        <v>11445</v>
      </c>
      <c r="C10642" s="118" t="b">
        <v>0</v>
      </c>
      <c r="D10642" s="118" t="e">
        <f t="shared" ca="1" si="1"/>
        <v>#NAME?</v>
      </c>
      <c r="E10642" s="118" t="s">
        <v>33606</v>
      </c>
      <c r="F10642" s="118" t="s">
        <v>33612</v>
      </c>
      <c r="G10642" s="118"/>
      <c r="H10642" s="118" t="s">
        <v>8760</v>
      </c>
      <c r="I10642" s="118" t="s">
        <v>7590</v>
      </c>
      <c r="J10642" s="118" t="s">
        <v>7591</v>
      </c>
    </row>
    <row r="10643" spans="1:10" ht="12.75">
      <c r="A10643" s="118" t="s">
        <v>1666</v>
      </c>
      <c r="B10643" s="118" t="s">
        <v>33613</v>
      </c>
      <c r="C10643" s="118" t="b">
        <v>0</v>
      </c>
      <c r="D10643" s="118" t="e">
        <f t="shared" ca="1" si="1"/>
        <v>#NAME?</v>
      </c>
      <c r="E10643" s="118" t="s">
        <v>33606</v>
      </c>
      <c r="F10643" s="118" t="s">
        <v>33614</v>
      </c>
      <c r="G10643" s="118"/>
      <c r="H10643" s="118" t="s">
        <v>4305</v>
      </c>
      <c r="I10643" s="118" t="s">
        <v>7590</v>
      </c>
      <c r="J10643" s="118" t="s">
        <v>7591</v>
      </c>
    </row>
    <row r="10644" spans="1:10" ht="12.75">
      <c r="A10644" s="118" t="s">
        <v>1666</v>
      </c>
      <c r="B10644" s="118" t="s">
        <v>33615</v>
      </c>
      <c r="C10644" s="118" t="b">
        <v>0</v>
      </c>
      <c r="D10644" s="118" t="e">
        <f t="shared" ca="1" si="1"/>
        <v>#NAME?</v>
      </c>
      <c r="E10644" s="118" t="s">
        <v>33606</v>
      </c>
      <c r="F10644" s="118" t="s">
        <v>33616</v>
      </c>
      <c r="G10644" s="118"/>
      <c r="H10644" s="118" t="s">
        <v>4485</v>
      </c>
      <c r="I10644" s="118" t="s">
        <v>7590</v>
      </c>
      <c r="J10644" s="118" t="s">
        <v>7591</v>
      </c>
    </row>
    <row r="10645" spans="1:10" ht="12.75">
      <c r="A10645" s="118" t="s">
        <v>7966</v>
      </c>
      <c r="B10645" s="118" t="s">
        <v>33617</v>
      </c>
      <c r="C10645" s="118" t="b">
        <v>0</v>
      </c>
      <c r="D10645" s="118" t="e">
        <f t="shared" ca="1" si="1"/>
        <v>#NAME?</v>
      </c>
      <c r="E10645" s="118" t="s">
        <v>33606</v>
      </c>
      <c r="F10645" s="118" t="s">
        <v>33618</v>
      </c>
      <c r="G10645" s="118"/>
      <c r="H10645" s="118" t="s">
        <v>4305</v>
      </c>
      <c r="I10645" s="118" t="s">
        <v>7590</v>
      </c>
      <c r="J10645" s="118" t="s">
        <v>7591</v>
      </c>
    </row>
    <row r="10646" spans="1:10" ht="12.75">
      <c r="A10646" s="118" t="s">
        <v>33619</v>
      </c>
      <c r="B10646" s="118" t="s">
        <v>33620</v>
      </c>
      <c r="C10646" s="118" t="b">
        <v>0</v>
      </c>
      <c r="D10646" s="118" t="e">
        <f t="shared" ca="1" si="1"/>
        <v>#NAME?</v>
      </c>
      <c r="E10646" s="118" t="s">
        <v>33606</v>
      </c>
      <c r="F10646" s="118" t="s">
        <v>33621</v>
      </c>
      <c r="G10646" s="118"/>
      <c r="H10646" s="118" t="s">
        <v>5273</v>
      </c>
      <c r="I10646" s="118" t="s">
        <v>7590</v>
      </c>
      <c r="J10646" s="118" t="s">
        <v>7591</v>
      </c>
    </row>
    <row r="10647" spans="1:10" ht="12.75">
      <c r="A10647" s="118" t="s">
        <v>10467</v>
      </c>
      <c r="B10647" s="118" t="s">
        <v>33622</v>
      </c>
      <c r="C10647" s="118" t="b">
        <v>0</v>
      </c>
      <c r="D10647" s="118" t="e">
        <f t="shared" ca="1" si="1"/>
        <v>#NAME?</v>
      </c>
      <c r="E10647" s="118" t="s">
        <v>33606</v>
      </c>
      <c r="F10647" s="118" t="s">
        <v>33623</v>
      </c>
      <c r="G10647" s="118"/>
      <c r="H10647" s="118" t="s">
        <v>4305</v>
      </c>
      <c r="I10647" s="118" t="s">
        <v>7590</v>
      </c>
      <c r="J10647" s="118" t="s">
        <v>7591</v>
      </c>
    </row>
    <row r="10648" spans="1:10" ht="12.75">
      <c r="A10648" s="118" t="s">
        <v>13705</v>
      </c>
      <c r="B10648" s="118" t="s">
        <v>12798</v>
      </c>
      <c r="C10648" s="118" t="b">
        <v>0</v>
      </c>
      <c r="D10648" s="118" t="e">
        <f t="shared" ca="1" si="1"/>
        <v>#NAME?</v>
      </c>
      <c r="E10648" s="118" t="s">
        <v>33606</v>
      </c>
      <c r="F10648" s="118" t="s">
        <v>33624</v>
      </c>
      <c r="G10648" s="118"/>
      <c r="H10648" s="118" t="s">
        <v>8760</v>
      </c>
      <c r="I10648" s="118" t="s">
        <v>7590</v>
      </c>
      <c r="J10648" s="118" t="s">
        <v>7591</v>
      </c>
    </row>
    <row r="10649" spans="1:10" ht="12.75">
      <c r="A10649" s="118" t="s">
        <v>826</v>
      </c>
      <c r="B10649" s="118" t="s">
        <v>12841</v>
      </c>
      <c r="C10649" s="118" t="b">
        <v>0</v>
      </c>
      <c r="D10649" s="118" t="e">
        <f t="shared" ca="1" si="1"/>
        <v>#NAME?</v>
      </c>
      <c r="E10649" s="118" t="s">
        <v>33606</v>
      </c>
      <c r="F10649" s="118" t="s">
        <v>33625</v>
      </c>
      <c r="G10649" s="118"/>
      <c r="H10649" s="118" t="s">
        <v>20716</v>
      </c>
      <c r="I10649" s="118" t="s">
        <v>7590</v>
      </c>
      <c r="J10649" s="118" t="s">
        <v>7591</v>
      </c>
    </row>
    <row r="10650" spans="1:10" ht="12.75">
      <c r="A10650" s="118" t="s">
        <v>8585</v>
      </c>
      <c r="B10650" s="118" t="s">
        <v>10129</v>
      </c>
      <c r="C10650" s="118" t="b">
        <v>0</v>
      </c>
      <c r="D10650" s="118" t="e">
        <f t="shared" ca="1" si="1"/>
        <v>#NAME?</v>
      </c>
      <c r="E10650" s="118" t="s">
        <v>33606</v>
      </c>
      <c r="F10650" s="118" t="s">
        <v>33626</v>
      </c>
      <c r="G10650" s="118"/>
      <c r="H10650" s="118" t="s">
        <v>8760</v>
      </c>
      <c r="I10650" s="118" t="s">
        <v>7590</v>
      </c>
      <c r="J10650" s="118" t="s">
        <v>7591</v>
      </c>
    </row>
    <row r="10651" spans="1:10" ht="12.75">
      <c r="A10651" s="118" t="s">
        <v>1845</v>
      </c>
      <c r="B10651" s="118" t="s">
        <v>33627</v>
      </c>
      <c r="C10651" s="118" t="b">
        <v>0</v>
      </c>
      <c r="D10651" s="118" t="e">
        <f t="shared" ca="1" si="1"/>
        <v>#NAME?</v>
      </c>
      <c r="E10651" s="118" t="s">
        <v>33606</v>
      </c>
      <c r="F10651" s="118" t="s">
        <v>33628</v>
      </c>
      <c r="G10651" s="118"/>
      <c r="H10651" s="118" t="s">
        <v>4485</v>
      </c>
      <c r="I10651" s="118" t="s">
        <v>7590</v>
      </c>
      <c r="J10651" s="118" t="s">
        <v>7591</v>
      </c>
    </row>
    <row r="10652" spans="1:10" ht="12.75">
      <c r="A10652" s="118" t="s">
        <v>882</v>
      </c>
      <c r="B10652" s="118" t="s">
        <v>33629</v>
      </c>
      <c r="C10652" s="118" t="b">
        <v>0</v>
      </c>
      <c r="D10652" s="118" t="e">
        <f t="shared" ca="1" si="1"/>
        <v>#NAME?</v>
      </c>
      <c r="E10652" s="118" t="s">
        <v>33606</v>
      </c>
      <c r="F10652" s="118" t="s">
        <v>33630</v>
      </c>
      <c r="G10652" s="118"/>
      <c r="H10652" s="118" t="s">
        <v>5607</v>
      </c>
      <c r="I10652" s="118" t="s">
        <v>7590</v>
      </c>
      <c r="J10652" s="118" t="s">
        <v>7591</v>
      </c>
    </row>
    <row r="10653" spans="1:10" ht="12.75">
      <c r="A10653" s="118" t="s">
        <v>1749</v>
      </c>
      <c r="B10653" s="118" t="s">
        <v>33631</v>
      </c>
      <c r="C10653" s="118" t="b">
        <v>0</v>
      </c>
      <c r="D10653" s="118" t="e">
        <f t="shared" ca="1" si="1"/>
        <v>#NAME?</v>
      </c>
      <c r="E10653" s="118" t="s">
        <v>33606</v>
      </c>
      <c r="F10653" s="118" t="s">
        <v>33632</v>
      </c>
      <c r="G10653" s="118"/>
      <c r="H10653" s="118" t="s">
        <v>4485</v>
      </c>
      <c r="I10653" s="118" t="s">
        <v>7590</v>
      </c>
      <c r="J10653" s="118" t="s">
        <v>7591</v>
      </c>
    </row>
    <row r="10654" spans="1:10" ht="12.75">
      <c r="A10654" s="118" t="s">
        <v>1544</v>
      </c>
      <c r="B10654" s="118" t="s">
        <v>33633</v>
      </c>
      <c r="C10654" s="118" t="b">
        <v>0</v>
      </c>
      <c r="D10654" s="118" t="e">
        <f t="shared" ca="1" si="1"/>
        <v>#NAME?</v>
      </c>
      <c r="E10654" s="118" t="s">
        <v>33606</v>
      </c>
      <c r="F10654" s="118" t="s">
        <v>33634</v>
      </c>
      <c r="G10654" s="118"/>
      <c r="H10654" s="118" t="s">
        <v>8760</v>
      </c>
      <c r="I10654" s="118" t="s">
        <v>7590</v>
      </c>
      <c r="J10654" s="118" t="s">
        <v>7591</v>
      </c>
    </row>
    <row r="10655" spans="1:10" ht="12.75">
      <c r="A10655" s="118" t="s">
        <v>33635</v>
      </c>
      <c r="B10655" s="118" t="s">
        <v>33636</v>
      </c>
      <c r="C10655" s="118" t="b">
        <v>0</v>
      </c>
      <c r="D10655" s="118" t="e">
        <f t="shared" ca="1" si="1"/>
        <v>#NAME?</v>
      </c>
      <c r="E10655" s="118" t="s">
        <v>33606</v>
      </c>
      <c r="F10655" s="118" t="s">
        <v>33637</v>
      </c>
      <c r="G10655" s="118"/>
      <c r="H10655" s="118" t="s">
        <v>5607</v>
      </c>
      <c r="I10655" s="118" t="s">
        <v>7590</v>
      </c>
      <c r="J10655" s="118" t="s">
        <v>7591</v>
      </c>
    </row>
    <row r="10656" spans="1:10" ht="12.75">
      <c r="A10656" s="118" t="s">
        <v>2406</v>
      </c>
      <c r="B10656" s="118" t="s">
        <v>33638</v>
      </c>
      <c r="C10656" s="118" t="b">
        <v>0</v>
      </c>
      <c r="D10656" s="118" t="e">
        <f t="shared" ca="1" si="1"/>
        <v>#NAME?</v>
      </c>
      <c r="E10656" s="118" t="s">
        <v>33606</v>
      </c>
      <c r="F10656" s="118" t="s">
        <v>33639</v>
      </c>
      <c r="G10656" s="118"/>
      <c r="H10656" s="118" t="s">
        <v>4831</v>
      </c>
      <c r="I10656" s="118" t="s">
        <v>7590</v>
      </c>
      <c r="J10656" s="118" t="s">
        <v>7591</v>
      </c>
    </row>
    <row r="10657" spans="1:10" ht="12.75">
      <c r="A10657" s="118" t="s">
        <v>2290</v>
      </c>
      <c r="B10657" s="118" t="s">
        <v>33640</v>
      </c>
      <c r="C10657" s="118" t="b">
        <v>0</v>
      </c>
      <c r="D10657" s="118" t="e">
        <f t="shared" ca="1" si="1"/>
        <v>#NAME?</v>
      </c>
      <c r="E10657" s="118" t="s">
        <v>33606</v>
      </c>
      <c r="F10657" s="118" t="s">
        <v>33641</v>
      </c>
      <c r="G10657" s="118"/>
      <c r="H10657" s="118" t="s">
        <v>4305</v>
      </c>
      <c r="I10657" s="118" t="s">
        <v>7590</v>
      </c>
      <c r="J10657" s="118" t="s">
        <v>7591</v>
      </c>
    </row>
    <row r="10658" spans="1:10" ht="12.75">
      <c r="A10658" s="118" t="s">
        <v>13782</v>
      </c>
      <c r="B10658" s="118" t="s">
        <v>33642</v>
      </c>
      <c r="C10658" s="118" t="b">
        <v>0</v>
      </c>
      <c r="D10658" s="118" t="e">
        <f t="shared" ca="1" si="1"/>
        <v>#NAME?</v>
      </c>
      <c r="E10658" s="118" t="s">
        <v>33606</v>
      </c>
      <c r="F10658" s="118" t="s">
        <v>33643</v>
      </c>
      <c r="G10658" s="118"/>
      <c r="H10658" s="118" t="s">
        <v>4872</v>
      </c>
      <c r="I10658" s="118" t="s">
        <v>7590</v>
      </c>
      <c r="J10658" s="118" t="s">
        <v>7591</v>
      </c>
    </row>
    <row r="10659" spans="1:10" ht="12.75">
      <c r="A10659" s="118" t="s">
        <v>2057</v>
      </c>
      <c r="B10659" s="118" t="s">
        <v>33644</v>
      </c>
      <c r="C10659" s="118" t="b">
        <v>0</v>
      </c>
      <c r="D10659" s="118" t="e">
        <f t="shared" ca="1" si="1"/>
        <v>#NAME?</v>
      </c>
      <c r="E10659" s="118" t="s">
        <v>33606</v>
      </c>
      <c r="F10659" s="118" t="s">
        <v>33645</v>
      </c>
      <c r="G10659" s="118"/>
      <c r="H10659" s="118" t="s">
        <v>5607</v>
      </c>
      <c r="I10659" s="118" t="s">
        <v>7590</v>
      </c>
      <c r="J10659" s="118" t="s">
        <v>7591</v>
      </c>
    </row>
    <row r="10660" spans="1:10" ht="12.75">
      <c r="A10660" s="118" t="s">
        <v>33646</v>
      </c>
      <c r="B10660" s="118" t="s">
        <v>33647</v>
      </c>
      <c r="C10660" s="118" t="b">
        <v>0</v>
      </c>
      <c r="D10660" s="118" t="e">
        <f t="shared" ca="1" si="1"/>
        <v>#NAME?</v>
      </c>
      <c r="E10660" s="118" t="s">
        <v>33606</v>
      </c>
      <c r="F10660" s="118" t="s">
        <v>33648</v>
      </c>
      <c r="G10660" s="118"/>
      <c r="H10660" s="118" t="s">
        <v>4831</v>
      </c>
      <c r="I10660" s="118" t="s">
        <v>7590</v>
      </c>
      <c r="J10660" s="118" t="s">
        <v>7591</v>
      </c>
    </row>
    <row r="10661" spans="1:10" ht="12.75">
      <c r="A10661" s="118" t="s">
        <v>2226</v>
      </c>
      <c r="B10661" s="118" t="s">
        <v>10666</v>
      </c>
      <c r="C10661" s="118" t="b">
        <v>0</v>
      </c>
      <c r="D10661" s="118" t="e">
        <f t="shared" ca="1" si="1"/>
        <v>#NAME?</v>
      </c>
      <c r="E10661" s="118" t="s">
        <v>33606</v>
      </c>
      <c r="F10661" s="118" t="s">
        <v>33649</v>
      </c>
      <c r="G10661" s="118"/>
      <c r="H10661" s="118" t="s">
        <v>4305</v>
      </c>
      <c r="I10661" s="118" t="s">
        <v>7590</v>
      </c>
      <c r="J10661" s="118" t="s">
        <v>7591</v>
      </c>
    </row>
    <row r="10662" spans="1:10" ht="12.75">
      <c r="A10662" s="118" t="s">
        <v>2523</v>
      </c>
      <c r="B10662" s="118" t="s">
        <v>33650</v>
      </c>
      <c r="C10662" s="118" t="b">
        <v>0</v>
      </c>
      <c r="D10662" s="118" t="e">
        <f t="shared" ca="1" si="1"/>
        <v>#NAME?</v>
      </c>
      <c r="E10662" s="118" t="s">
        <v>33606</v>
      </c>
      <c r="F10662" s="118" t="s">
        <v>33651</v>
      </c>
      <c r="G10662" s="118"/>
      <c r="H10662" s="118" t="s">
        <v>4831</v>
      </c>
      <c r="I10662" s="118" t="s">
        <v>7590</v>
      </c>
      <c r="J10662" s="118" t="s">
        <v>7591</v>
      </c>
    </row>
    <row r="10663" spans="1:10" ht="12.75">
      <c r="A10663" s="118" t="s">
        <v>33652</v>
      </c>
      <c r="B10663" s="118" t="s">
        <v>8528</v>
      </c>
      <c r="C10663" s="118" t="b">
        <v>0</v>
      </c>
      <c r="D10663" s="118" t="e">
        <f t="shared" ca="1" si="1"/>
        <v>#NAME?</v>
      </c>
      <c r="E10663" s="118" t="s">
        <v>33606</v>
      </c>
      <c r="F10663" s="118" t="s">
        <v>33653</v>
      </c>
      <c r="G10663" s="118"/>
      <c r="H10663" s="118" t="s">
        <v>5607</v>
      </c>
      <c r="I10663" s="118" t="s">
        <v>7590</v>
      </c>
      <c r="J10663" s="118" t="s">
        <v>7591</v>
      </c>
    </row>
    <row r="10664" spans="1:10" ht="12.75">
      <c r="A10664" s="118" t="s">
        <v>10777</v>
      </c>
      <c r="B10664" s="118" t="s">
        <v>33654</v>
      </c>
      <c r="C10664" s="118" t="b">
        <v>0</v>
      </c>
      <c r="D10664" s="118" t="e">
        <f t="shared" ca="1" si="1"/>
        <v>#NAME?</v>
      </c>
      <c r="E10664" s="118" t="s">
        <v>33606</v>
      </c>
      <c r="F10664" s="118" t="s">
        <v>33655</v>
      </c>
      <c r="G10664" s="118"/>
      <c r="H10664" s="118" t="s">
        <v>5607</v>
      </c>
      <c r="I10664" s="118" t="s">
        <v>7590</v>
      </c>
      <c r="J10664" s="118" t="s">
        <v>7591</v>
      </c>
    </row>
    <row r="10665" spans="1:10" ht="12.75">
      <c r="A10665" s="118" t="s">
        <v>33656</v>
      </c>
      <c r="B10665" s="118" t="s">
        <v>33657</v>
      </c>
      <c r="C10665" s="118" t="b">
        <v>0</v>
      </c>
      <c r="D10665" s="118" t="e">
        <f t="shared" ca="1" si="1"/>
        <v>#NAME?</v>
      </c>
      <c r="E10665" s="118" t="s">
        <v>33658</v>
      </c>
      <c r="F10665" s="118" t="s">
        <v>33659</v>
      </c>
      <c r="G10665" s="118"/>
      <c r="H10665" s="118" t="s">
        <v>54</v>
      </c>
      <c r="I10665" s="118" t="s">
        <v>7820</v>
      </c>
      <c r="J10665" s="118" t="s">
        <v>7820</v>
      </c>
    </row>
    <row r="10666" spans="1:10" ht="12.75">
      <c r="A10666" s="118" t="s">
        <v>8422</v>
      </c>
      <c r="B10666" s="118" t="s">
        <v>831</v>
      </c>
      <c r="C10666" s="118" t="b">
        <v>0</v>
      </c>
      <c r="D10666" s="118" t="e">
        <f t="shared" ca="1" si="1"/>
        <v>#NAME?</v>
      </c>
      <c r="E10666" s="118" t="s">
        <v>33658</v>
      </c>
      <c r="F10666" s="118" t="s">
        <v>33660</v>
      </c>
      <c r="G10666" s="118"/>
      <c r="H10666" s="118" t="s">
        <v>4276</v>
      </c>
      <c r="I10666" s="118" t="s">
        <v>7642</v>
      </c>
      <c r="J10666" s="118"/>
    </row>
    <row r="10667" spans="1:10" ht="12.75">
      <c r="A10667" s="118" t="s">
        <v>8748</v>
      </c>
      <c r="B10667" s="118" t="s">
        <v>33661</v>
      </c>
      <c r="C10667" s="118" t="b">
        <v>0</v>
      </c>
      <c r="D10667" s="118" t="e">
        <f t="shared" ca="1" si="1"/>
        <v>#NAME?</v>
      </c>
      <c r="E10667" s="118" t="s">
        <v>33658</v>
      </c>
      <c r="F10667" s="118" t="s">
        <v>33662</v>
      </c>
      <c r="G10667" s="118"/>
      <c r="H10667" s="118" t="s">
        <v>7784</v>
      </c>
      <c r="I10667" s="118" t="s">
        <v>7820</v>
      </c>
      <c r="J10667" s="118" t="s">
        <v>7820</v>
      </c>
    </row>
    <row r="10668" spans="1:10" ht="12.75">
      <c r="A10668" s="118" t="s">
        <v>1666</v>
      </c>
      <c r="B10668" s="118" t="s">
        <v>33663</v>
      </c>
      <c r="C10668" s="118" t="b">
        <v>0</v>
      </c>
      <c r="D10668" s="118" t="e">
        <f t="shared" ca="1" si="1"/>
        <v>#NAME?</v>
      </c>
      <c r="E10668" s="118" t="s">
        <v>33658</v>
      </c>
      <c r="F10668" s="118" t="s">
        <v>33664</v>
      </c>
      <c r="G10668" s="118"/>
      <c r="H10668" s="118" t="s">
        <v>31043</v>
      </c>
      <c r="I10668" s="118" t="s">
        <v>7820</v>
      </c>
      <c r="J10668" s="118" t="s">
        <v>7820</v>
      </c>
    </row>
    <row r="10669" spans="1:10" ht="12.75">
      <c r="A10669" s="118" t="s">
        <v>33665</v>
      </c>
      <c r="B10669" s="118" t="s">
        <v>1922</v>
      </c>
      <c r="C10669" s="118" t="b">
        <v>0</v>
      </c>
      <c r="D10669" s="118" t="e">
        <f t="shared" ca="1" si="1"/>
        <v>#NAME?</v>
      </c>
      <c r="E10669" s="118" t="s">
        <v>33658</v>
      </c>
      <c r="F10669" s="118" t="s">
        <v>33666</v>
      </c>
      <c r="G10669" s="118"/>
      <c r="H10669" s="118" t="s">
        <v>54</v>
      </c>
      <c r="I10669" s="118" t="s">
        <v>7820</v>
      </c>
      <c r="J10669" s="118" t="s">
        <v>7820</v>
      </c>
    </row>
    <row r="10670" spans="1:10" ht="12.75">
      <c r="A10670" s="118" t="s">
        <v>33667</v>
      </c>
      <c r="B10670" s="118" t="s">
        <v>33668</v>
      </c>
      <c r="C10670" s="118" t="b">
        <v>0</v>
      </c>
      <c r="D10670" s="118" t="e">
        <f t="shared" ca="1" si="1"/>
        <v>#NAME?</v>
      </c>
      <c r="E10670" s="118" t="s">
        <v>33658</v>
      </c>
      <c r="F10670" s="118" t="s">
        <v>33669</v>
      </c>
      <c r="G10670" s="118"/>
      <c r="H10670" s="118" t="s">
        <v>4276</v>
      </c>
      <c r="I10670" s="118" t="s">
        <v>8794</v>
      </c>
      <c r="J10670" s="118"/>
    </row>
    <row r="10671" spans="1:10" ht="12.75">
      <c r="A10671" s="118" t="s">
        <v>836</v>
      </c>
      <c r="B10671" s="118" t="s">
        <v>33670</v>
      </c>
      <c r="C10671" s="118" t="b">
        <v>0</v>
      </c>
      <c r="D10671" s="118" t="e">
        <f t="shared" ca="1" si="1"/>
        <v>#NAME?</v>
      </c>
      <c r="E10671" s="118" t="s">
        <v>33658</v>
      </c>
      <c r="F10671" s="118" t="s">
        <v>33671</v>
      </c>
      <c r="G10671" s="118"/>
      <c r="H10671" s="118" t="s">
        <v>54</v>
      </c>
      <c r="I10671" s="118" t="s">
        <v>10545</v>
      </c>
      <c r="J10671" s="118" t="s">
        <v>7756</v>
      </c>
    </row>
    <row r="10672" spans="1:10" ht="12.75">
      <c r="A10672" s="118" t="s">
        <v>10738</v>
      </c>
      <c r="B10672" s="118" t="s">
        <v>2057</v>
      </c>
      <c r="C10672" s="118" t="b">
        <v>0</v>
      </c>
      <c r="D10672" s="118" t="e">
        <f t="shared" ca="1" si="1"/>
        <v>#NAME?</v>
      </c>
      <c r="E10672" s="118" t="s">
        <v>33658</v>
      </c>
      <c r="F10672" s="118" t="s">
        <v>33672</v>
      </c>
      <c r="G10672" s="118"/>
      <c r="H10672" s="118" t="s">
        <v>4276</v>
      </c>
      <c r="I10672" s="118" t="s">
        <v>7820</v>
      </c>
      <c r="J10672" s="118" t="s">
        <v>7820</v>
      </c>
    </row>
    <row r="10673" spans="1:10" ht="12.75">
      <c r="A10673" s="118" t="s">
        <v>33673</v>
      </c>
      <c r="B10673" s="118" t="s">
        <v>15632</v>
      </c>
      <c r="C10673" s="118" t="b">
        <v>0</v>
      </c>
      <c r="D10673" s="118" t="e">
        <f t="shared" ca="1" si="1"/>
        <v>#NAME?</v>
      </c>
      <c r="E10673" s="118" t="s">
        <v>33658</v>
      </c>
      <c r="F10673" s="118" t="s">
        <v>33674</v>
      </c>
      <c r="G10673" s="118"/>
      <c r="H10673" s="118" t="s">
        <v>54</v>
      </c>
      <c r="I10673" s="118" t="s">
        <v>7642</v>
      </c>
      <c r="J10673" s="118"/>
    </row>
    <row r="10674" spans="1:10" ht="12.75">
      <c r="A10674" s="118" t="s">
        <v>33675</v>
      </c>
      <c r="B10674" s="118" t="s">
        <v>33676</v>
      </c>
      <c r="C10674" s="118" t="b">
        <v>0</v>
      </c>
      <c r="D10674" s="118" t="e">
        <f t="shared" ca="1" si="1"/>
        <v>#NAME?</v>
      </c>
      <c r="E10674" s="118" t="s">
        <v>33658</v>
      </c>
      <c r="F10674" s="118" t="s">
        <v>33677</v>
      </c>
      <c r="G10674" s="118"/>
      <c r="H10674" s="118" t="s">
        <v>54</v>
      </c>
      <c r="I10674" s="118" t="s">
        <v>7820</v>
      </c>
      <c r="J10674" s="118" t="s">
        <v>7820</v>
      </c>
    </row>
    <row r="10675" spans="1:10" ht="12.75">
      <c r="A10675" s="118" t="s">
        <v>1484</v>
      </c>
      <c r="B10675" s="118" t="s">
        <v>33678</v>
      </c>
      <c r="C10675" s="118" t="b">
        <v>0</v>
      </c>
      <c r="D10675" s="118" t="e">
        <f t="shared" ca="1" si="1"/>
        <v>#NAME?</v>
      </c>
      <c r="E10675" s="118" t="s">
        <v>33658</v>
      </c>
      <c r="F10675" s="118" t="s">
        <v>33679</v>
      </c>
      <c r="G10675" s="118"/>
      <c r="H10675" s="118" t="s">
        <v>4276</v>
      </c>
      <c r="I10675" s="118" t="s">
        <v>10545</v>
      </c>
      <c r="J10675" s="118" t="s">
        <v>7756</v>
      </c>
    </row>
    <row r="10676" spans="1:10" ht="12.75">
      <c r="A10676" s="118" t="s">
        <v>10342</v>
      </c>
      <c r="B10676" s="118" t="s">
        <v>33680</v>
      </c>
      <c r="C10676" s="118" t="b">
        <v>0</v>
      </c>
      <c r="D10676" s="118" t="e">
        <f t="shared" ca="1" si="1"/>
        <v>#NAME?</v>
      </c>
      <c r="E10676" s="118" t="s">
        <v>33658</v>
      </c>
      <c r="F10676" s="118" t="s">
        <v>33681</v>
      </c>
      <c r="G10676" s="118"/>
      <c r="H10676" s="118" t="s">
        <v>31043</v>
      </c>
      <c r="I10676" s="118" t="s">
        <v>7820</v>
      </c>
      <c r="J10676" s="118" t="s">
        <v>7820</v>
      </c>
    </row>
    <row r="10677" spans="1:10" ht="12.75">
      <c r="A10677" s="118" t="s">
        <v>8515</v>
      </c>
      <c r="B10677" s="118" t="s">
        <v>8584</v>
      </c>
      <c r="C10677" s="118" t="b">
        <v>0</v>
      </c>
      <c r="D10677" s="118" t="e">
        <f t="shared" ca="1" si="1"/>
        <v>#NAME?</v>
      </c>
      <c r="E10677" s="118" t="s">
        <v>33658</v>
      </c>
      <c r="F10677" s="118" t="s">
        <v>33682</v>
      </c>
      <c r="G10677" s="118"/>
      <c r="H10677" s="118" t="s">
        <v>4276</v>
      </c>
      <c r="I10677" s="118" t="s">
        <v>7820</v>
      </c>
      <c r="J10677" s="118" t="s">
        <v>7820</v>
      </c>
    </row>
    <row r="10678" spans="1:10" ht="12.75">
      <c r="A10678" s="118" t="s">
        <v>1069</v>
      </c>
      <c r="B10678" s="118" t="s">
        <v>33683</v>
      </c>
      <c r="C10678" s="118" t="b">
        <v>0</v>
      </c>
      <c r="D10678" s="118" t="e">
        <f t="shared" ca="1" si="1"/>
        <v>#NAME?</v>
      </c>
      <c r="E10678" s="118" t="s">
        <v>33658</v>
      </c>
      <c r="F10678" s="118" t="s">
        <v>33684</v>
      </c>
      <c r="G10678" s="118"/>
      <c r="H10678" s="118" t="s">
        <v>54</v>
      </c>
      <c r="I10678" s="118" t="s">
        <v>7820</v>
      </c>
      <c r="J10678" s="118" t="s">
        <v>7820</v>
      </c>
    </row>
    <row r="10679" spans="1:10" ht="12.75">
      <c r="A10679" s="118" t="s">
        <v>9018</v>
      </c>
      <c r="B10679" s="118" t="s">
        <v>20968</v>
      </c>
      <c r="C10679" s="118" t="b">
        <v>0</v>
      </c>
      <c r="D10679" s="118" t="e">
        <f t="shared" ca="1" si="1"/>
        <v>#NAME?</v>
      </c>
      <c r="E10679" s="118" t="s">
        <v>33658</v>
      </c>
      <c r="F10679" s="118" t="s">
        <v>33685</v>
      </c>
      <c r="G10679" s="118"/>
      <c r="H10679" s="118" t="s">
        <v>4276</v>
      </c>
      <c r="I10679" s="118" t="s">
        <v>7642</v>
      </c>
      <c r="J10679" s="118"/>
    </row>
    <row r="10680" spans="1:10" ht="12.75">
      <c r="A10680" s="118" t="s">
        <v>8358</v>
      </c>
      <c r="B10680" s="118" t="s">
        <v>20239</v>
      </c>
      <c r="C10680" s="118" t="b">
        <v>0</v>
      </c>
      <c r="D10680" s="118" t="e">
        <f t="shared" ca="1" si="1"/>
        <v>#NAME?</v>
      </c>
      <c r="E10680" s="118" t="s">
        <v>33658</v>
      </c>
      <c r="F10680" s="118" t="s">
        <v>33686</v>
      </c>
      <c r="G10680" s="118"/>
      <c r="H10680" s="118" t="s">
        <v>54</v>
      </c>
      <c r="I10680" s="118" t="s">
        <v>10545</v>
      </c>
      <c r="J10680" s="118" t="s">
        <v>7756</v>
      </c>
    </row>
    <row r="10681" spans="1:10" ht="12.75">
      <c r="A10681" s="118" t="s">
        <v>8358</v>
      </c>
      <c r="B10681" s="118" t="s">
        <v>17523</v>
      </c>
      <c r="C10681" s="118" t="b">
        <v>0</v>
      </c>
      <c r="D10681" s="118" t="e">
        <f t="shared" ca="1" si="1"/>
        <v>#NAME?</v>
      </c>
      <c r="E10681" s="118" t="s">
        <v>33658</v>
      </c>
      <c r="F10681" s="118" t="s">
        <v>33687</v>
      </c>
      <c r="G10681" s="118"/>
      <c r="H10681" s="118" t="s">
        <v>54</v>
      </c>
      <c r="I10681" s="118" t="s">
        <v>7820</v>
      </c>
      <c r="J10681" s="118" t="s">
        <v>7820</v>
      </c>
    </row>
    <row r="10682" spans="1:10" ht="12.75">
      <c r="A10682" s="118" t="s">
        <v>995</v>
      </c>
      <c r="B10682" s="118" t="s">
        <v>11162</v>
      </c>
      <c r="C10682" s="118" t="b">
        <v>0</v>
      </c>
      <c r="D10682" s="118" t="e">
        <f t="shared" ca="1" si="1"/>
        <v>#NAME?</v>
      </c>
      <c r="E10682" s="118" t="s">
        <v>33658</v>
      </c>
      <c r="F10682" s="118" t="s">
        <v>33688</v>
      </c>
      <c r="G10682" s="118"/>
      <c r="H10682" s="118" t="s">
        <v>10204</v>
      </c>
      <c r="I10682" s="118" t="s">
        <v>7820</v>
      </c>
      <c r="J10682" s="118" t="s">
        <v>7820</v>
      </c>
    </row>
    <row r="10683" spans="1:10" ht="12.75">
      <c r="A10683" s="118" t="s">
        <v>8431</v>
      </c>
      <c r="B10683" s="118" t="s">
        <v>33689</v>
      </c>
      <c r="C10683" s="118" t="b">
        <v>0</v>
      </c>
      <c r="D10683" s="118" t="e">
        <f t="shared" ca="1" si="1"/>
        <v>#NAME?</v>
      </c>
      <c r="E10683" s="118" t="s">
        <v>33690</v>
      </c>
      <c r="F10683" s="118" t="s">
        <v>33691</v>
      </c>
      <c r="G10683" s="118"/>
      <c r="H10683" s="118" t="s">
        <v>4276</v>
      </c>
      <c r="I10683" s="118" t="s">
        <v>9158</v>
      </c>
      <c r="J10683" s="118" t="s">
        <v>9159</v>
      </c>
    </row>
    <row r="10684" spans="1:10" ht="12.75">
      <c r="A10684" s="118" t="s">
        <v>1591</v>
      </c>
      <c r="B10684" s="118" t="s">
        <v>33692</v>
      </c>
      <c r="C10684" s="118" t="b">
        <v>0</v>
      </c>
      <c r="D10684" s="118" t="e">
        <f t="shared" ca="1" si="1"/>
        <v>#NAME?</v>
      </c>
      <c r="E10684" s="118" t="s">
        <v>33690</v>
      </c>
      <c r="F10684" s="118" t="s">
        <v>33693</v>
      </c>
      <c r="G10684" s="118"/>
      <c r="H10684" s="118" t="s">
        <v>4276</v>
      </c>
      <c r="I10684" s="118" t="s">
        <v>9158</v>
      </c>
      <c r="J10684" s="118" t="s">
        <v>9159</v>
      </c>
    </row>
    <row r="10685" spans="1:10" ht="12.75">
      <c r="A10685" s="118" t="s">
        <v>13705</v>
      </c>
      <c r="B10685" s="118" t="s">
        <v>33694</v>
      </c>
      <c r="C10685" s="118" t="b">
        <v>0</v>
      </c>
      <c r="D10685" s="118" t="e">
        <f t="shared" ca="1" si="1"/>
        <v>#NAME?</v>
      </c>
      <c r="E10685" s="118" t="s">
        <v>33690</v>
      </c>
      <c r="F10685" s="118" t="s">
        <v>33695</v>
      </c>
      <c r="G10685" s="118"/>
      <c r="H10685" s="118" t="s">
        <v>4831</v>
      </c>
      <c r="I10685" s="118" t="s">
        <v>14203</v>
      </c>
      <c r="J10685" s="118" t="s">
        <v>14204</v>
      </c>
    </row>
    <row r="10686" spans="1:10" ht="12.75">
      <c r="A10686" s="118" t="s">
        <v>882</v>
      </c>
      <c r="B10686" s="118" t="s">
        <v>11452</v>
      </c>
      <c r="C10686" s="118" t="b">
        <v>0</v>
      </c>
      <c r="D10686" s="118" t="e">
        <f t="shared" ca="1" si="1"/>
        <v>#NAME?</v>
      </c>
      <c r="E10686" s="118" t="s">
        <v>33690</v>
      </c>
      <c r="F10686" s="118" t="s">
        <v>33696</v>
      </c>
      <c r="G10686" s="118"/>
      <c r="H10686" s="118" t="s">
        <v>8144</v>
      </c>
      <c r="I10686" s="118" t="s">
        <v>9158</v>
      </c>
      <c r="J10686" s="118" t="s">
        <v>9159</v>
      </c>
    </row>
    <row r="10687" spans="1:10" ht="12.75">
      <c r="A10687" s="118" t="s">
        <v>22859</v>
      </c>
      <c r="B10687" s="118" t="s">
        <v>12126</v>
      </c>
      <c r="C10687" s="118" t="b">
        <v>0</v>
      </c>
      <c r="D10687" s="118" t="e">
        <f t="shared" ca="1" si="1"/>
        <v>#NAME?</v>
      </c>
      <c r="E10687" s="118" t="s">
        <v>33690</v>
      </c>
      <c r="F10687" s="118" t="s">
        <v>33697</v>
      </c>
      <c r="G10687" s="118"/>
      <c r="H10687" s="118" t="s">
        <v>4276</v>
      </c>
      <c r="I10687" s="118" t="s">
        <v>9158</v>
      </c>
      <c r="J10687" s="118" t="s">
        <v>9159</v>
      </c>
    </row>
    <row r="10688" spans="1:10" ht="12.75">
      <c r="A10688" s="118" t="s">
        <v>995</v>
      </c>
      <c r="B10688" s="118" t="s">
        <v>1882</v>
      </c>
      <c r="C10688" s="118" t="b">
        <v>0</v>
      </c>
      <c r="D10688" s="118" t="e">
        <f t="shared" ca="1" si="1"/>
        <v>#NAME?</v>
      </c>
      <c r="E10688" s="118" t="s">
        <v>33690</v>
      </c>
      <c r="F10688" s="118" t="s">
        <v>33698</v>
      </c>
      <c r="G10688" s="118"/>
      <c r="H10688" s="118" t="s">
        <v>4276</v>
      </c>
      <c r="I10688" s="118" t="s">
        <v>9158</v>
      </c>
      <c r="J10688" s="118" t="s">
        <v>9159</v>
      </c>
    </row>
    <row r="10689" spans="1:10" ht="12.75">
      <c r="A10689" s="118" t="s">
        <v>7905</v>
      </c>
      <c r="B10689" s="118" t="s">
        <v>13879</v>
      </c>
      <c r="C10689" s="118" t="b">
        <v>0</v>
      </c>
      <c r="D10689" s="118" t="e">
        <f t="shared" ca="1" si="1"/>
        <v>#NAME?</v>
      </c>
      <c r="E10689" s="118" t="s">
        <v>3841</v>
      </c>
      <c r="F10689" s="118" t="s">
        <v>33699</v>
      </c>
      <c r="G10689" s="118"/>
      <c r="H10689" s="118" t="s">
        <v>5607</v>
      </c>
      <c r="I10689" s="118" t="s">
        <v>7820</v>
      </c>
      <c r="J10689" s="118" t="s">
        <v>7820</v>
      </c>
    </row>
    <row r="10690" spans="1:10" ht="12.75">
      <c r="A10690" s="118" t="s">
        <v>910</v>
      </c>
      <c r="B10690" s="118" t="s">
        <v>33700</v>
      </c>
      <c r="C10690" s="118" t="b">
        <v>0</v>
      </c>
      <c r="D10690" s="118" t="e">
        <f t="shared" ca="1" si="1"/>
        <v>#NAME?</v>
      </c>
      <c r="E10690" s="118" t="s">
        <v>3841</v>
      </c>
      <c r="F10690" s="118" t="s">
        <v>33701</v>
      </c>
      <c r="G10690" s="118"/>
      <c r="H10690" s="118" t="s">
        <v>54</v>
      </c>
      <c r="I10690" s="118" t="s">
        <v>8136</v>
      </c>
      <c r="J10690" s="118" t="s">
        <v>7622</v>
      </c>
    </row>
    <row r="10691" spans="1:10" ht="12.75">
      <c r="A10691" s="118" t="s">
        <v>2035</v>
      </c>
      <c r="B10691" s="118" t="s">
        <v>33702</v>
      </c>
      <c r="C10691" s="118" t="b">
        <v>0</v>
      </c>
      <c r="D10691" s="118" t="e">
        <f t="shared" ca="1" si="1"/>
        <v>#NAME?</v>
      </c>
      <c r="E10691" s="118" t="s">
        <v>3841</v>
      </c>
      <c r="F10691" s="118" t="s">
        <v>33703</v>
      </c>
      <c r="G10691" s="118"/>
      <c r="H10691" s="118" t="s">
        <v>54</v>
      </c>
      <c r="I10691" s="118" t="s">
        <v>7820</v>
      </c>
      <c r="J10691" s="118" t="s">
        <v>7820</v>
      </c>
    </row>
    <row r="10692" spans="1:10" ht="12.75">
      <c r="A10692" s="118" t="s">
        <v>10789</v>
      </c>
      <c r="B10692" s="118" t="s">
        <v>33704</v>
      </c>
      <c r="C10692" s="118" t="b">
        <v>0</v>
      </c>
      <c r="D10692" s="118" t="e">
        <f t="shared" ca="1" si="1"/>
        <v>#NAME?</v>
      </c>
      <c r="E10692" s="118" t="s">
        <v>3841</v>
      </c>
      <c r="F10692" s="118" t="s">
        <v>33705</v>
      </c>
      <c r="G10692" s="118"/>
      <c r="H10692" s="118" t="s">
        <v>4831</v>
      </c>
      <c r="I10692" s="118" t="s">
        <v>8136</v>
      </c>
      <c r="J10692" s="118" t="s">
        <v>7622</v>
      </c>
    </row>
    <row r="10693" spans="1:10" ht="12.75">
      <c r="A10693" s="118" t="s">
        <v>870</v>
      </c>
      <c r="B10693" s="118" t="s">
        <v>26365</v>
      </c>
      <c r="C10693" s="118" t="b">
        <v>0</v>
      </c>
      <c r="D10693" s="118" t="e">
        <f t="shared" ca="1" si="1"/>
        <v>#NAME?</v>
      </c>
      <c r="E10693" s="118" t="s">
        <v>3841</v>
      </c>
      <c r="F10693" s="118" t="s">
        <v>33706</v>
      </c>
      <c r="G10693" s="118"/>
      <c r="H10693" s="118" t="s">
        <v>54</v>
      </c>
      <c r="I10693" s="118" t="s">
        <v>8136</v>
      </c>
      <c r="J10693" s="118" t="s">
        <v>7622</v>
      </c>
    </row>
    <row r="10694" spans="1:10" ht="12.75">
      <c r="A10694" s="118" t="s">
        <v>33707</v>
      </c>
      <c r="B10694" s="118" t="s">
        <v>33708</v>
      </c>
      <c r="C10694" s="118" t="b">
        <v>0</v>
      </c>
      <c r="D10694" s="118" t="e">
        <f t="shared" ca="1" si="1"/>
        <v>#NAME?</v>
      </c>
      <c r="E10694" s="118" t="s">
        <v>3841</v>
      </c>
      <c r="F10694" s="118" t="s">
        <v>33709</v>
      </c>
      <c r="G10694" s="118"/>
      <c r="H10694" s="118" t="s">
        <v>15174</v>
      </c>
      <c r="I10694" s="118" t="s">
        <v>8756</v>
      </c>
      <c r="J10694" s="118" t="s">
        <v>8756</v>
      </c>
    </row>
    <row r="10695" spans="1:10" ht="12.75">
      <c r="A10695" s="118" t="s">
        <v>14923</v>
      </c>
      <c r="B10695" s="118" t="s">
        <v>33710</v>
      </c>
      <c r="C10695" s="118" t="b">
        <v>0</v>
      </c>
      <c r="D10695" s="118" t="e">
        <f t="shared" ca="1" si="1"/>
        <v>#NAME?</v>
      </c>
      <c r="E10695" s="118" t="s">
        <v>3841</v>
      </c>
      <c r="F10695" s="118" t="s">
        <v>33711</v>
      </c>
      <c r="G10695" s="118"/>
      <c r="H10695" s="118" t="s">
        <v>54</v>
      </c>
      <c r="I10695" s="118" t="s">
        <v>8136</v>
      </c>
      <c r="J10695" s="118" t="s">
        <v>7622</v>
      </c>
    </row>
    <row r="10696" spans="1:10" ht="12.75">
      <c r="A10696" s="118" t="s">
        <v>2135</v>
      </c>
      <c r="B10696" s="118" t="s">
        <v>33712</v>
      </c>
      <c r="C10696" s="118" t="b">
        <v>0</v>
      </c>
      <c r="D10696" s="118" t="e">
        <f t="shared" ca="1" si="1"/>
        <v>#NAME?</v>
      </c>
      <c r="E10696" s="118" t="s">
        <v>3841</v>
      </c>
      <c r="F10696" s="118" t="s">
        <v>33713</v>
      </c>
      <c r="G10696" s="118"/>
      <c r="H10696" s="118" t="s">
        <v>4485</v>
      </c>
      <c r="I10696" s="118" t="s">
        <v>8136</v>
      </c>
      <c r="J10696" s="118" t="s">
        <v>7622</v>
      </c>
    </row>
    <row r="10697" spans="1:10" ht="12.75">
      <c r="A10697" s="118" t="s">
        <v>862</v>
      </c>
      <c r="B10697" s="118" t="s">
        <v>25808</v>
      </c>
      <c r="C10697" s="118" t="b">
        <v>0</v>
      </c>
      <c r="D10697" s="118" t="e">
        <f t="shared" ca="1" si="1"/>
        <v>#NAME?</v>
      </c>
      <c r="E10697" s="118" t="s">
        <v>3841</v>
      </c>
      <c r="F10697" s="118" t="s">
        <v>33714</v>
      </c>
      <c r="G10697" s="118"/>
      <c r="H10697" s="118" t="s">
        <v>4485</v>
      </c>
      <c r="I10697" s="118" t="s">
        <v>8136</v>
      </c>
      <c r="J10697" s="118" t="s">
        <v>7622</v>
      </c>
    </row>
    <row r="10698" spans="1:10" ht="12.75">
      <c r="A10698" s="118" t="s">
        <v>1769</v>
      </c>
      <c r="B10698" s="118" t="s">
        <v>33715</v>
      </c>
      <c r="C10698" s="118" t="b">
        <v>0</v>
      </c>
      <c r="D10698" s="118" t="e">
        <f t="shared" ca="1" si="1"/>
        <v>#NAME?</v>
      </c>
      <c r="E10698" s="118" t="s">
        <v>3841</v>
      </c>
      <c r="F10698" s="118" t="s">
        <v>33716</v>
      </c>
      <c r="G10698" s="118"/>
      <c r="H10698" s="118" t="s">
        <v>54</v>
      </c>
      <c r="I10698" s="118" t="s">
        <v>8136</v>
      </c>
      <c r="J10698" s="118" t="s">
        <v>7622</v>
      </c>
    </row>
    <row r="10699" spans="1:10" ht="12.75">
      <c r="A10699" s="118" t="s">
        <v>920</v>
      </c>
      <c r="B10699" s="118" t="s">
        <v>33717</v>
      </c>
      <c r="C10699" s="118" t="b">
        <v>0</v>
      </c>
      <c r="D10699" s="118" t="e">
        <f t="shared" ca="1" si="1"/>
        <v>#NAME?</v>
      </c>
      <c r="E10699" s="118" t="s">
        <v>33718</v>
      </c>
      <c r="F10699" s="118" t="s">
        <v>33719</v>
      </c>
      <c r="G10699" s="118"/>
      <c r="H10699" s="118" t="s">
        <v>5273</v>
      </c>
      <c r="I10699" s="118" t="s">
        <v>13125</v>
      </c>
      <c r="J10699" s="118" t="s">
        <v>7622</v>
      </c>
    </row>
    <row r="10700" spans="1:10" ht="12.75">
      <c r="A10700" s="118" t="s">
        <v>1591</v>
      </c>
      <c r="B10700" s="118" t="s">
        <v>33720</v>
      </c>
      <c r="C10700" s="118" t="b">
        <v>0</v>
      </c>
      <c r="D10700" s="118" t="e">
        <f t="shared" ca="1" si="1"/>
        <v>#NAME?</v>
      </c>
      <c r="E10700" s="118" t="s">
        <v>33718</v>
      </c>
      <c r="F10700" s="118" t="s">
        <v>33721</v>
      </c>
      <c r="G10700" s="118"/>
      <c r="H10700" s="118" t="s">
        <v>33722</v>
      </c>
      <c r="I10700" s="118" t="s">
        <v>14479</v>
      </c>
      <c r="J10700" s="118" t="s">
        <v>10551</v>
      </c>
    </row>
    <row r="10701" spans="1:10" ht="12.75">
      <c r="A10701" s="118" t="s">
        <v>33723</v>
      </c>
      <c r="B10701" s="118" t="s">
        <v>33724</v>
      </c>
      <c r="C10701" s="118" t="b">
        <v>0</v>
      </c>
      <c r="D10701" s="118" t="e">
        <f t="shared" ca="1" si="1"/>
        <v>#NAME?</v>
      </c>
      <c r="E10701" s="118" t="s">
        <v>33718</v>
      </c>
      <c r="F10701" s="118" t="s">
        <v>33725</v>
      </c>
      <c r="G10701" s="118"/>
      <c r="H10701" s="118" t="s">
        <v>33726</v>
      </c>
      <c r="I10701" s="118" t="s">
        <v>14479</v>
      </c>
      <c r="J10701" s="118" t="s">
        <v>10551</v>
      </c>
    </row>
    <row r="10702" spans="1:10" ht="12.75">
      <c r="A10702" s="118" t="s">
        <v>15067</v>
      </c>
      <c r="B10702" s="118" t="s">
        <v>31582</v>
      </c>
      <c r="C10702" s="118" t="b">
        <v>0</v>
      </c>
      <c r="D10702" s="118" t="e">
        <f t="shared" ca="1" si="1"/>
        <v>#NAME?</v>
      </c>
      <c r="E10702" s="118" t="s">
        <v>33718</v>
      </c>
      <c r="F10702" s="118" t="s">
        <v>33727</v>
      </c>
      <c r="G10702" s="118"/>
      <c r="H10702" s="118" t="s">
        <v>7611</v>
      </c>
      <c r="I10702" s="118" t="s">
        <v>7820</v>
      </c>
      <c r="J10702" s="118" t="s">
        <v>7820</v>
      </c>
    </row>
    <row r="10703" spans="1:10" ht="12.75">
      <c r="A10703" s="118" t="s">
        <v>1240</v>
      </c>
      <c r="B10703" s="118" t="s">
        <v>33728</v>
      </c>
      <c r="C10703" s="118" t="b">
        <v>0</v>
      </c>
      <c r="D10703" s="118" t="e">
        <f t="shared" ca="1" si="1"/>
        <v>#NAME?</v>
      </c>
      <c r="E10703" s="118" t="s">
        <v>33729</v>
      </c>
      <c r="F10703" s="118" t="s">
        <v>33730</v>
      </c>
      <c r="G10703" s="118"/>
      <c r="H10703" s="118" t="s">
        <v>7784</v>
      </c>
      <c r="I10703" s="118" t="s">
        <v>7820</v>
      </c>
      <c r="J10703" s="118" t="s">
        <v>7820</v>
      </c>
    </row>
    <row r="10704" spans="1:10" ht="12.75">
      <c r="A10704" s="118" t="s">
        <v>27819</v>
      </c>
      <c r="B10704" s="118" t="s">
        <v>33731</v>
      </c>
      <c r="C10704" s="118" t="b">
        <v>0</v>
      </c>
      <c r="D10704" s="118" t="e">
        <f t="shared" ca="1" si="1"/>
        <v>#NAME?</v>
      </c>
      <c r="E10704" s="118" t="s">
        <v>33732</v>
      </c>
      <c r="F10704" s="118" t="s">
        <v>33733</v>
      </c>
      <c r="G10704" s="118"/>
      <c r="H10704" s="118" t="s">
        <v>4278</v>
      </c>
      <c r="I10704" s="118" t="s">
        <v>9659</v>
      </c>
      <c r="J10704" s="118" t="s">
        <v>9660</v>
      </c>
    </row>
    <row r="10705" spans="1:10" ht="12.75">
      <c r="A10705" s="118" t="s">
        <v>20499</v>
      </c>
      <c r="B10705" s="118" t="s">
        <v>33731</v>
      </c>
      <c r="C10705" s="118" t="b">
        <v>0</v>
      </c>
      <c r="D10705" s="118" t="e">
        <f t="shared" ca="1" si="1"/>
        <v>#NAME?</v>
      </c>
      <c r="E10705" s="118" t="s">
        <v>33732</v>
      </c>
      <c r="F10705" s="118" t="s">
        <v>33734</v>
      </c>
      <c r="G10705" s="118"/>
      <c r="H10705" s="118" t="s">
        <v>4278</v>
      </c>
      <c r="I10705" s="118" t="s">
        <v>9659</v>
      </c>
      <c r="J10705" s="118" t="s">
        <v>9660</v>
      </c>
    </row>
    <row r="10706" spans="1:10" ht="12.75">
      <c r="A10706" s="118" t="s">
        <v>33735</v>
      </c>
      <c r="B10706" s="118" t="s">
        <v>33736</v>
      </c>
      <c r="C10706" s="118" t="b">
        <v>0</v>
      </c>
      <c r="D10706" s="118" t="e">
        <f t="shared" ca="1" si="1"/>
        <v>#NAME?</v>
      </c>
      <c r="E10706" s="118" t="s">
        <v>33737</v>
      </c>
      <c r="F10706" s="118" t="s">
        <v>33738</v>
      </c>
      <c r="G10706" s="118"/>
      <c r="H10706" s="118" t="s">
        <v>5607</v>
      </c>
      <c r="I10706" s="118" t="s">
        <v>17557</v>
      </c>
      <c r="J10706" s="118" t="s">
        <v>8313</v>
      </c>
    </row>
    <row r="10707" spans="1:10" ht="12.75">
      <c r="A10707" s="118" t="s">
        <v>27931</v>
      </c>
      <c r="B10707" s="118" t="s">
        <v>33739</v>
      </c>
      <c r="C10707" s="118" t="b">
        <v>0</v>
      </c>
      <c r="D10707" s="118" t="e">
        <f t="shared" ca="1" si="1"/>
        <v>#NAME?</v>
      </c>
      <c r="E10707" s="118" t="s">
        <v>33737</v>
      </c>
      <c r="F10707" s="118" t="s">
        <v>33740</v>
      </c>
      <c r="G10707" s="118"/>
      <c r="H10707" s="118" t="s">
        <v>4831</v>
      </c>
      <c r="I10707" s="118" t="s">
        <v>17557</v>
      </c>
      <c r="J10707" s="118" t="s">
        <v>8313</v>
      </c>
    </row>
    <row r="10708" spans="1:10" ht="12.75">
      <c r="A10708" s="118" t="s">
        <v>944</v>
      </c>
      <c r="B10708" s="118" t="s">
        <v>907</v>
      </c>
      <c r="C10708" s="118" t="b">
        <v>0</v>
      </c>
      <c r="D10708" s="118" t="e">
        <f t="shared" ca="1" si="1"/>
        <v>#NAME?</v>
      </c>
      <c r="E10708" s="118" t="s">
        <v>33737</v>
      </c>
      <c r="F10708" s="118" t="s">
        <v>33741</v>
      </c>
      <c r="G10708" s="118"/>
      <c r="H10708" s="118" t="s">
        <v>4276</v>
      </c>
      <c r="I10708" s="118" t="s">
        <v>17557</v>
      </c>
      <c r="J10708" s="118" t="s">
        <v>8313</v>
      </c>
    </row>
    <row r="10709" spans="1:10" ht="12.75">
      <c r="A10709" s="118" t="s">
        <v>33742</v>
      </c>
      <c r="B10709" s="118" t="s">
        <v>13655</v>
      </c>
      <c r="C10709" s="118" t="b">
        <v>0</v>
      </c>
      <c r="D10709" s="118" t="e">
        <f t="shared" ca="1" si="1"/>
        <v>#NAME?</v>
      </c>
      <c r="E10709" s="118" t="s">
        <v>33737</v>
      </c>
      <c r="F10709" s="118" t="s">
        <v>33743</v>
      </c>
      <c r="G10709" s="118"/>
      <c r="H10709" s="118" t="s">
        <v>4278</v>
      </c>
      <c r="I10709" s="118" t="s">
        <v>17557</v>
      </c>
      <c r="J10709" s="118" t="s">
        <v>8313</v>
      </c>
    </row>
    <row r="10710" spans="1:10" ht="12.75">
      <c r="A10710" s="118" t="s">
        <v>33744</v>
      </c>
      <c r="B10710" s="118" t="s">
        <v>995</v>
      </c>
      <c r="C10710" s="118" t="b">
        <v>0</v>
      </c>
      <c r="D10710" s="118" t="e">
        <f t="shared" ca="1" si="1"/>
        <v>#NAME?</v>
      </c>
      <c r="E10710" s="118" t="s">
        <v>33745</v>
      </c>
      <c r="F10710" s="118" t="s">
        <v>33746</v>
      </c>
      <c r="G10710" s="118"/>
      <c r="H10710" s="118" t="s">
        <v>33747</v>
      </c>
      <c r="I10710" s="118" t="s">
        <v>17557</v>
      </c>
      <c r="J10710" s="118" t="s">
        <v>8313</v>
      </c>
    </row>
    <row r="10711" spans="1:10" ht="12.75">
      <c r="A10711" s="118" t="s">
        <v>1363</v>
      </c>
      <c r="B10711" s="118" t="s">
        <v>25837</v>
      </c>
      <c r="C10711" s="118" t="b">
        <v>0</v>
      </c>
      <c r="D10711" s="118" t="e">
        <f t="shared" ca="1" si="1"/>
        <v>#NAME?</v>
      </c>
      <c r="E10711" s="118" t="s">
        <v>33745</v>
      </c>
      <c r="F10711" s="118" t="s">
        <v>33748</v>
      </c>
      <c r="G10711" s="118"/>
      <c r="H10711" s="118" t="s">
        <v>10146</v>
      </c>
      <c r="I10711" s="118" t="s">
        <v>17557</v>
      </c>
      <c r="J10711" s="118" t="s">
        <v>8313</v>
      </c>
    </row>
    <row r="10712" spans="1:10" ht="12.75">
      <c r="A10712" s="118" t="s">
        <v>836</v>
      </c>
      <c r="B10712" s="118" t="s">
        <v>13709</v>
      </c>
      <c r="C10712" s="118" t="b">
        <v>0</v>
      </c>
      <c r="D10712" s="118" t="e">
        <f t="shared" ca="1" si="1"/>
        <v>#NAME?</v>
      </c>
      <c r="E10712" s="118" t="s">
        <v>33745</v>
      </c>
      <c r="F10712" s="118" t="s">
        <v>33749</v>
      </c>
      <c r="G10712" s="118"/>
      <c r="H10712" s="118" t="s">
        <v>5607</v>
      </c>
      <c r="I10712" s="118" t="s">
        <v>17557</v>
      </c>
      <c r="J10712" s="118" t="s">
        <v>8313</v>
      </c>
    </row>
    <row r="10713" spans="1:10" ht="12.75">
      <c r="A10713" s="118" t="s">
        <v>8663</v>
      </c>
      <c r="B10713" s="118" t="s">
        <v>7831</v>
      </c>
      <c r="C10713" s="118" t="b">
        <v>0</v>
      </c>
      <c r="D10713" s="118" t="e">
        <f t="shared" ca="1" si="1"/>
        <v>#NAME?</v>
      </c>
      <c r="E10713" s="118" t="s">
        <v>33745</v>
      </c>
      <c r="F10713" s="118" t="s">
        <v>33750</v>
      </c>
      <c r="G10713" s="118"/>
      <c r="H10713" s="118" t="s">
        <v>4276</v>
      </c>
      <c r="I10713" s="118" t="s">
        <v>17557</v>
      </c>
      <c r="J10713" s="118" t="s">
        <v>8313</v>
      </c>
    </row>
    <row r="10714" spans="1:10" ht="12.75">
      <c r="A10714" s="118" t="s">
        <v>8012</v>
      </c>
      <c r="B10714" s="118" t="s">
        <v>12369</v>
      </c>
      <c r="C10714" s="118" t="b">
        <v>0</v>
      </c>
      <c r="D10714" s="118" t="e">
        <f t="shared" ca="1" si="1"/>
        <v>#NAME?</v>
      </c>
      <c r="E10714" s="118" t="s">
        <v>33745</v>
      </c>
      <c r="F10714" s="118" t="s">
        <v>33751</v>
      </c>
      <c r="G10714" s="118"/>
      <c r="H10714" s="118" t="s">
        <v>4831</v>
      </c>
      <c r="I10714" s="118" t="s">
        <v>17557</v>
      </c>
      <c r="J10714" s="118" t="s">
        <v>8313</v>
      </c>
    </row>
    <row r="10715" spans="1:10" ht="12.75">
      <c r="A10715" s="118" t="s">
        <v>33752</v>
      </c>
      <c r="B10715" s="118" t="s">
        <v>28436</v>
      </c>
      <c r="C10715" s="118" t="b">
        <v>0</v>
      </c>
      <c r="D10715" s="118" t="e">
        <f t="shared" ca="1" si="1"/>
        <v>#NAME?</v>
      </c>
      <c r="E10715" s="118" t="s">
        <v>33745</v>
      </c>
      <c r="F10715" s="118" t="s">
        <v>33753</v>
      </c>
      <c r="G10715" s="118"/>
      <c r="H10715" s="118" t="s">
        <v>4278</v>
      </c>
      <c r="I10715" s="118" t="s">
        <v>17557</v>
      </c>
      <c r="J10715" s="118" t="s">
        <v>8313</v>
      </c>
    </row>
    <row r="10716" spans="1:10" ht="12.75">
      <c r="A10716" s="118" t="s">
        <v>33754</v>
      </c>
      <c r="B10716" s="118" t="s">
        <v>1247</v>
      </c>
      <c r="C10716" s="118" t="b">
        <v>0</v>
      </c>
      <c r="D10716" s="118" t="e">
        <f t="shared" ca="1" si="1"/>
        <v>#NAME?</v>
      </c>
      <c r="E10716" s="118" t="s">
        <v>33745</v>
      </c>
      <c r="F10716" s="118" t="s">
        <v>33755</v>
      </c>
      <c r="G10716" s="118"/>
      <c r="H10716" s="118" t="s">
        <v>4831</v>
      </c>
      <c r="I10716" s="118" t="s">
        <v>17557</v>
      </c>
      <c r="J10716" s="118" t="s">
        <v>8313</v>
      </c>
    </row>
    <row r="10717" spans="1:10" ht="12.75">
      <c r="A10717" s="118" t="s">
        <v>27518</v>
      </c>
      <c r="B10717" s="118" t="s">
        <v>33756</v>
      </c>
      <c r="C10717" s="118" t="b">
        <v>0</v>
      </c>
      <c r="D10717" s="118" t="e">
        <f t="shared" ca="1" si="1"/>
        <v>#NAME?</v>
      </c>
      <c r="E10717" s="118" t="s">
        <v>33757</v>
      </c>
      <c r="F10717" s="118" t="s">
        <v>33758</v>
      </c>
      <c r="G10717" s="118"/>
      <c r="H10717" s="118" t="s">
        <v>4872</v>
      </c>
      <c r="I10717" s="118" t="s">
        <v>8545</v>
      </c>
      <c r="J10717" s="118" t="s">
        <v>8546</v>
      </c>
    </row>
    <row r="10718" spans="1:10" ht="12.75">
      <c r="A10718" s="118" t="s">
        <v>12414</v>
      </c>
      <c r="B10718" s="118" t="s">
        <v>33759</v>
      </c>
      <c r="C10718" s="118" t="b">
        <v>0</v>
      </c>
      <c r="D10718" s="118" t="e">
        <f t="shared" ca="1" si="1"/>
        <v>#NAME?</v>
      </c>
      <c r="E10718" s="118" t="s">
        <v>33757</v>
      </c>
      <c r="F10718" s="118" t="s">
        <v>33760</v>
      </c>
      <c r="G10718" s="118"/>
      <c r="H10718" s="118" t="s">
        <v>4831</v>
      </c>
      <c r="I10718" s="118" t="s">
        <v>8545</v>
      </c>
      <c r="J10718" s="118" t="s">
        <v>8546</v>
      </c>
    </row>
    <row r="10719" spans="1:10" ht="12.75">
      <c r="A10719" s="118" t="s">
        <v>13402</v>
      </c>
      <c r="B10719" s="118" t="s">
        <v>12727</v>
      </c>
      <c r="C10719" s="118" t="b">
        <v>0</v>
      </c>
      <c r="D10719" s="118" t="e">
        <f t="shared" ca="1" si="1"/>
        <v>#NAME?</v>
      </c>
      <c r="E10719" s="118" t="s">
        <v>33757</v>
      </c>
      <c r="F10719" s="118" t="s">
        <v>33761</v>
      </c>
      <c r="G10719" s="118"/>
      <c r="H10719" s="118" t="s">
        <v>4485</v>
      </c>
      <c r="I10719" s="118" t="s">
        <v>8545</v>
      </c>
      <c r="J10719" s="118" t="s">
        <v>8546</v>
      </c>
    </row>
    <row r="10720" spans="1:10" ht="12.75">
      <c r="A10720" s="118" t="s">
        <v>882</v>
      </c>
      <c r="B10720" s="118" t="s">
        <v>12543</v>
      </c>
      <c r="C10720" s="118" t="b">
        <v>0</v>
      </c>
      <c r="D10720" s="118" t="e">
        <f t="shared" ca="1" si="1"/>
        <v>#NAME?</v>
      </c>
      <c r="E10720" s="118" t="s">
        <v>33757</v>
      </c>
      <c r="F10720" s="118" t="s">
        <v>33762</v>
      </c>
      <c r="G10720" s="118"/>
      <c r="H10720" s="118" t="s">
        <v>4831</v>
      </c>
      <c r="I10720" s="118" t="s">
        <v>8545</v>
      </c>
      <c r="J10720" s="118" t="s">
        <v>8546</v>
      </c>
    </row>
    <row r="10721" spans="1:10" ht="12.75">
      <c r="A10721" s="118" t="s">
        <v>882</v>
      </c>
      <c r="B10721" s="118" t="s">
        <v>33763</v>
      </c>
      <c r="C10721" s="118" t="b">
        <v>0</v>
      </c>
      <c r="D10721" s="118" t="e">
        <f t="shared" ca="1" si="1"/>
        <v>#NAME?</v>
      </c>
      <c r="E10721" s="118" t="s">
        <v>33757</v>
      </c>
      <c r="F10721" s="118" t="s">
        <v>33764</v>
      </c>
      <c r="G10721" s="118"/>
      <c r="H10721" s="118" t="s">
        <v>4872</v>
      </c>
      <c r="I10721" s="118" t="s">
        <v>8545</v>
      </c>
      <c r="J10721" s="118" t="s">
        <v>8546</v>
      </c>
    </row>
    <row r="10722" spans="1:10" ht="12.75">
      <c r="A10722" s="118" t="s">
        <v>873</v>
      </c>
      <c r="B10722" s="118" t="s">
        <v>21835</v>
      </c>
      <c r="C10722" s="118" t="b">
        <v>0</v>
      </c>
      <c r="D10722" s="118" t="e">
        <f t="shared" ca="1" si="1"/>
        <v>#NAME?</v>
      </c>
      <c r="E10722" s="118" t="s">
        <v>33757</v>
      </c>
      <c r="F10722" s="118" t="s">
        <v>33765</v>
      </c>
      <c r="G10722" s="118"/>
      <c r="H10722" s="118" t="s">
        <v>16426</v>
      </c>
      <c r="I10722" s="118" t="s">
        <v>8545</v>
      </c>
      <c r="J10722" s="118" t="s">
        <v>8546</v>
      </c>
    </row>
    <row r="10723" spans="1:10" ht="12.75">
      <c r="A10723" s="118" t="s">
        <v>33766</v>
      </c>
      <c r="B10723" s="118" t="s">
        <v>33767</v>
      </c>
      <c r="C10723" s="118" t="b">
        <v>0</v>
      </c>
      <c r="D10723" s="118" t="e">
        <f t="shared" ca="1" si="1"/>
        <v>#NAME?</v>
      </c>
      <c r="E10723" s="118" t="s">
        <v>33768</v>
      </c>
      <c r="F10723" s="118" t="s">
        <v>33769</v>
      </c>
      <c r="G10723" s="118"/>
      <c r="H10723" s="118" t="s">
        <v>15429</v>
      </c>
      <c r="I10723" s="127" t="s">
        <v>33770</v>
      </c>
      <c r="J10723" s="118"/>
    </row>
    <row r="10724" spans="1:10" ht="12.75">
      <c r="A10724" s="118" t="s">
        <v>1666</v>
      </c>
      <c r="B10724" s="118" t="s">
        <v>1404</v>
      </c>
      <c r="C10724" s="118" t="b">
        <v>0</v>
      </c>
      <c r="D10724" s="118" t="e">
        <f t="shared" ca="1" si="1"/>
        <v>#NAME?</v>
      </c>
      <c r="E10724" s="118" t="s">
        <v>33768</v>
      </c>
      <c r="F10724" s="118" t="s">
        <v>33771</v>
      </c>
      <c r="G10724" s="118"/>
      <c r="H10724" s="118" t="s">
        <v>16092</v>
      </c>
      <c r="I10724" s="118" t="s">
        <v>11072</v>
      </c>
      <c r="J10724" s="118"/>
    </row>
    <row r="10725" spans="1:10" ht="12.75">
      <c r="A10725" s="118" t="s">
        <v>15125</v>
      </c>
      <c r="B10725" s="118" t="s">
        <v>33772</v>
      </c>
      <c r="C10725" s="118" t="b">
        <v>0</v>
      </c>
      <c r="D10725" s="118" t="e">
        <f t="shared" ca="1" si="1"/>
        <v>#NAME?</v>
      </c>
      <c r="E10725" s="118" t="s">
        <v>33768</v>
      </c>
      <c r="F10725" s="118" t="s">
        <v>33773</v>
      </c>
      <c r="G10725" s="118"/>
      <c r="H10725" s="118" t="s">
        <v>17382</v>
      </c>
      <c r="I10725" s="127" t="s">
        <v>33770</v>
      </c>
      <c r="J10725" s="118"/>
    </row>
    <row r="10726" spans="1:10" ht="12.75">
      <c r="A10726" s="118" t="s">
        <v>33774</v>
      </c>
      <c r="B10726" s="118" t="s">
        <v>33775</v>
      </c>
      <c r="C10726" s="118" t="b">
        <v>0</v>
      </c>
      <c r="D10726" s="118" t="e">
        <f t="shared" ca="1" si="1"/>
        <v>#NAME?</v>
      </c>
      <c r="E10726" s="118" t="s">
        <v>33768</v>
      </c>
      <c r="F10726" s="118" t="s">
        <v>33776</v>
      </c>
      <c r="G10726" s="118"/>
      <c r="H10726" s="118" t="s">
        <v>4831</v>
      </c>
      <c r="I10726" s="127" t="s">
        <v>33770</v>
      </c>
      <c r="J10726" s="118"/>
    </row>
    <row r="10727" spans="1:10" ht="12.75">
      <c r="A10727" s="118" t="s">
        <v>33777</v>
      </c>
      <c r="B10727" s="118" t="s">
        <v>33778</v>
      </c>
      <c r="C10727" s="118" t="b">
        <v>0</v>
      </c>
      <c r="D10727" s="118" t="e">
        <f t="shared" ca="1" si="1"/>
        <v>#NAME?</v>
      </c>
      <c r="E10727" s="118" t="s">
        <v>33768</v>
      </c>
      <c r="F10727" s="118" t="s">
        <v>33779</v>
      </c>
      <c r="G10727" s="118"/>
      <c r="H10727" s="118" t="s">
        <v>15429</v>
      </c>
      <c r="I10727" s="127" t="s">
        <v>33770</v>
      </c>
      <c r="J10727" s="118"/>
    </row>
    <row r="10728" spans="1:10" ht="12.75">
      <c r="A10728" s="118" t="s">
        <v>11175</v>
      </c>
      <c r="B10728" s="118" t="s">
        <v>33780</v>
      </c>
      <c r="C10728" s="118" t="b">
        <v>0</v>
      </c>
      <c r="D10728" s="118" t="e">
        <f t="shared" ca="1" si="1"/>
        <v>#NAME?</v>
      </c>
      <c r="E10728" s="118" t="s">
        <v>33768</v>
      </c>
      <c r="F10728" s="118" t="s">
        <v>33781</v>
      </c>
      <c r="G10728" s="118"/>
      <c r="H10728" s="118" t="s">
        <v>17382</v>
      </c>
      <c r="I10728" s="127" t="s">
        <v>7850</v>
      </c>
      <c r="J10728" s="118"/>
    </row>
    <row r="10729" spans="1:10" ht="12.75">
      <c r="A10729" s="118" t="s">
        <v>8912</v>
      </c>
      <c r="B10729" s="118" t="s">
        <v>8476</v>
      </c>
      <c r="C10729" s="118" t="b">
        <v>0</v>
      </c>
      <c r="D10729" s="118" t="e">
        <f t="shared" ca="1" si="1"/>
        <v>#NAME?</v>
      </c>
      <c r="E10729" s="118" t="s">
        <v>33768</v>
      </c>
      <c r="F10729" s="118" t="s">
        <v>33782</v>
      </c>
      <c r="G10729" s="118"/>
      <c r="H10729" s="118" t="s">
        <v>4276</v>
      </c>
      <c r="I10729" s="127" t="s">
        <v>7850</v>
      </c>
      <c r="J10729" s="118"/>
    </row>
    <row r="10730" spans="1:10" ht="12.75">
      <c r="A10730" s="118" t="s">
        <v>25424</v>
      </c>
      <c r="B10730" s="118" t="s">
        <v>13261</v>
      </c>
      <c r="C10730" s="118" t="b">
        <v>0</v>
      </c>
      <c r="D10730" s="118" t="e">
        <f t="shared" ca="1" si="1"/>
        <v>#NAME?</v>
      </c>
      <c r="E10730" s="118" t="s">
        <v>33783</v>
      </c>
      <c r="F10730" s="118" t="s">
        <v>33784</v>
      </c>
      <c r="G10730" s="118"/>
      <c r="H10730" s="118" t="s">
        <v>5264</v>
      </c>
      <c r="I10730" s="118" t="s">
        <v>13830</v>
      </c>
      <c r="J10730" s="118" t="s">
        <v>7795</v>
      </c>
    </row>
    <row r="10731" spans="1:10" ht="12.75">
      <c r="A10731" s="118" t="s">
        <v>10738</v>
      </c>
      <c r="B10731" s="118" t="s">
        <v>969</v>
      </c>
      <c r="C10731" s="118" t="b">
        <v>0</v>
      </c>
      <c r="D10731" s="118" t="e">
        <f t="shared" ca="1" si="1"/>
        <v>#NAME?</v>
      </c>
      <c r="E10731" s="118" t="s">
        <v>33785</v>
      </c>
      <c r="F10731" s="118" t="s">
        <v>33786</v>
      </c>
      <c r="G10731" s="118"/>
      <c r="H10731" s="118" t="s">
        <v>33787</v>
      </c>
      <c r="I10731" s="118" t="s">
        <v>7777</v>
      </c>
      <c r="J10731" s="118" t="s">
        <v>7636</v>
      </c>
    </row>
    <row r="10732" spans="1:10" ht="12.75">
      <c r="A10732" s="118" t="s">
        <v>8358</v>
      </c>
      <c r="B10732" s="118" t="s">
        <v>33788</v>
      </c>
      <c r="C10732" s="118" t="b">
        <v>0</v>
      </c>
      <c r="D10732" s="118" t="e">
        <f t="shared" ca="1" si="1"/>
        <v>#NAME?</v>
      </c>
      <c r="E10732" s="118" t="s">
        <v>33785</v>
      </c>
      <c r="F10732" s="118" t="s">
        <v>33789</v>
      </c>
      <c r="G10732" s="118"/>
      <c r="H10732" s="118" t="s">
        <v>33787</v>
      </c>
      <c r="I10732" s="118" t="s">
        <v>7777</v>
      </c>
      <c r="J10732" s="118" t="s">
        <v>7636</v>
      </c>
    </row>
    <row r="10733" spans="1:10" ht="12.75">
      <c r="A10733" s="118" t="s">
        <v>836</v>
      </c>
      <c r="B10733" s="118" t="s">
        <v>8017</v>
      </c>
      <c r="C10733" s="118" t="b">
        <v>0</v>
      </c>
      <c r="D10733" s="118" t="e">
        <f t="shared" ca="1" si="1"/>
        <v>#NAME?</v>
      </c>
      <c r="E10733" s="118" t="s">
        <v>33790</v>
      </c>
      <c r="F10733" s="118" t="s">
        <v>33791</v>
      </c>
      <c r="G10733" s="118"/>
      <c r="H10733" s="118" t="s">
        <v>4276</v>
      </c>
      <c r="I10733" s="118" t="s">
        <v>10545</v>
      </c>
      <c r="J10733" s="118" t="s">
        <v>7756</v>
      </c>
    </row>
    <row r="10734" spans="1:10" ht="12.75">
      <c r="A10734" s="118" t="s">
        <v>16330</v>
      </c>
      <c r="B10734" s="118" t="s">
        <v>33792</v>
      </c>
      <c r="C10734" s="118" t="b">
        <v>0</v>
      </c>
      <c r="D10734" s="118" t="e">
        <f t="shared" ca="1" si="1"/>
        <v>#NAME?</v>
      </c>
      <c r="E10734" s="118" t="s">
        <v>33790</v>
      </c>
      <c r="F10734" s="118" t="s">
        <v>33793</v>
      </c>
      <c r="G10734" s="118"/>
      <c r="H10734" s="118" t="s">
        <v>4276</v>
      </c>
      <c r="I10734" s="118" t="s">
        <v>10545</v>
      </c>
      <c r="J10734" s="118" t="s">
        <v>7756</v>
      </c>
    </row>
    <row r="10735" spans="1:10" ht="12.75">
      <c r="A10735" s="118" t="s">
        <v>1364</v>
      </c>
      <c r="B10735" s="118" t="s">
        <v>21560</v>
      </c>
      <c r="C10735" s="118" t="b">
        <v>0</v>
      </c>
      <c r="D10735" s="118" t="e">
        <f t="shared" ca="1" si="1"/>
        <v>#NAME?</v>
      </c>
      <c r="E10735" s="118" t="s">
        <v>33790</v>
      </c>
      <c r="F10735" s="118" t="s">
        <v>33794</v>
      </c>
      <c r="G10735" s="118"/>
      <c r="H10735" s="118" t="s">
        <v>33289</v>
      </c>
      <c r="I10735" s="118" t="s">
        <v>10545</v>
      </c>
      <c r="J10735" s="118" t="s">
        <v>7756</v>
      </c>
    </row>
    <row r="10736" spans="1:10" ht="12.75">
      <c r="A10736" s="118" t="s">
        <v>2057</v>
      </c>
      <c r="B10736" s="118" t="s">
        <v>26533</v>
      </c>
      <c r="C10736" s="118" t="b">
        <v>0</v>
      </c>
      <c r="D10736" s="118" t="e">
        <f t="shared" ca="1" si="1"/>
        <v>#NAME?</v>
      </c>
      <c r="E10736" s="118" t="s">
        <v>33790</v>
      </c>
      <c r="F10736" s="118" t="s">
        <v>33795</v>
      </c>
      <c r="G10736" s="118"/>
      <c r="H10736" s="118" t="s">
        <v>5273</v>
      </c>
      <c r="I10736" s="118" t="s">
        <v>10545</v>
      </c>
      <c r="J10736" s="118" t="s">
        <v>7756</v>
      </c>
    </row>
    <row r="10737" spans="1:10" ht="12.75">
      <c r="A10737" s="118" t="s">
        <v>22111</v>
      </c>
      <c r="B10737" s="118" t="s">
        <v>33796</v>
      </c>
      <c r="C10737" s="118" t="b">
        <v>0</v>
      </c>
      <c r="D10737" s="118" t="e">
        <f t="shared" ca="1" si="1"/>
        <v>#NAME?</v>
      </c>
      <c r="E10737" s="118" t="s">
        <v>33797</v>
      </c>
      <c r="F10737" s="118" t="s">
        <v>33798</v>
      </c>
      <c r="G10737" s="118"/>
      <c r="H10737" s="118" t="s">
        <v>54</v>
      </c>
      <c r="I10737" s="118" t="s">
        <v>19110</v>
      </c>
      <c r="J10737" s="118" t="s">
        <v>7636</v>
      </c>
    </row>
    <row r="10738" spans="1:10" ht="12.75">
      <c r="A10738" s="118" t="s">
        <v>1704</v>
      </c>
      <c r="B10738" s="118" t="s">
        <v>33799</v>
      </c>
      <c r="C10738" s="118" t="b">
        <v>0</v>
      </c>
      <c r="D10738" s="118" t="e">
        <f t="shared" ca="1" si="1"/>
        <v>#NAME?</v>
      </c>
      <c r="E10738" s="118" t="s">
        <v>33797</v>
      </c>
      <c r="F10738" s="118" t="s">
        <v>33800</v>
      </c>
      <c r="G10738" s="118"/>
      <c r="H10738" s="118" t="s">
        <v>4276</v>
      </c>
      <c r="I10738" s="118" t="s">
        <v>19110</v>
      </c>
      <c r="J10738" s="118" t="s">
        <v>7636</v>
      </c>
    </row>
    <row r="10739" spans="1:10" ht="12.75">
      <c r="A10739" s="118" t="s">
        <v>8748</v>
      </c>
      <c r="B10739" s="118" t="s">
        <v>33801</v>
      </c>
      <c r="C10739" s="118" t="b">
        <v>0</v>
      </c>
      <c r="D10739" s="118" t="e">
        <f t="shared" ca="1" si="1"/>
        <v>#NAME?</v>
      </c>
      <c r="E10739" s="118" t="s">
        <v>33797</v>
      </c>
      <c r="F10739" s="118" t="s">
        <v>33802</v>
      </c>
      <c r="G10739" s="118"/>
      <c r="H10739" s="118" t="s">
        <v>4831</v>
      </c>
      <c r="I10739" s="118" t="s">
        <v>19110</v>
      </c>
      <c r="J10739" s="118" t="s">
        <v>7636</v>
      </c>
    </row>
    <row r="10740" spans="1:10" ht="12.75">
      <c r="A10740" s="118" t="s">
        <v>882</v>
      </c>
      <c r="B10740" s="118" t="s">
        <v>11528</v>
      </c>
      <c r="C10740" s="118" t="b">
        <v>0</v>
      </c>
      <c r="D10740" s="118" t="e">
        <f t="shared" ca="1" si="1"/>
        <v>#NAME?</v>
      </c>
      <c r="E10740" s="118" t="s">
        <v>33797</v>
      </c>
      <c r="F10740" s="118" t="s">
        <v>33803</v>
      </c>
      <c r="G10740" s="118"/>
      <c r="H10740" s="118" t="s">
        <v>54</v>
      </c>
      <c r="I10740" s="118" t="s">
        <v>19110</v>
      </c>
      <c r="J10740" s="118" t="s">
        <v>7636</v>
      </c>
    </row>
    <row r="10741" spans="1:10" ht="12.75">
      <c r="A10741" s="118" t="s">
        <v>1704</v>
      </c>
      <c r="B10741" s="118" t="s">
        <v>33804</v>
      </c>
      <c r="C10741" s="118" t="b">
        <v>0</v>
      </c>
      <c r="D10741" s="118" t="e">
        <f t="shared" ca="1" si="1"/>
        <v>#NAME?</v>
      </c>
      <c r="E10741" s="118" t="s">
        <v>33805</v>
      </c>
      <c r="F10741" s="118" t="s">
        <v>33806</v>
      </c>
      <c r="G10741" s="118"/>
      <c r="H10741" s="118" t="s">
        <v>4278</v>
      </c>
      <c r="I10741" s="118" t="s">
        <v>18594</v>
      </c>
      <c r="J10741" s="118" t="s">
        <v>10551</v>
      </c>
    </row>
    <row r="10742" spans="1:10" ht="12.75">
      <c r="A10742" s="118" t="s">
        <v>826</v>
      </c>
      <c r="B10742" s="118" t="s">
        <v>33807</v>
      </c>
      <c r="C10742" s="118" t="b">
        <v>0</v>
      </c>
      <c r="D10742" s="118" t="e">
        <f t="shared" ca="1" si="1"/>
        <v>#NAME?</v>
      </c>
      <c r="E10742" s="118" t="s">
        <v>33805</v>
      </c>
      <c r="F10742" s="118" t="s">
        <v>33808</v>
      </c>
      <c r="G10742" s="118"/>
      <c r="H10742" s="118" t="s">
        <v>4278</v>
      </c>
      <c r="I10742" s="118" t="s">
        <v>18594</v>
      </c>
      <c r="J10742" s="118" t="s">
        <v>10551</v>
      </c>
    </row>
    <row r="10743" spans="1:10" ht="12.75">
      <c r="A10743" s="118" t="s">
        <v>2226</v>
      </c>
      <c r="B10743" s="118" t="s">
        <v>27268</v>
      </c>
      <c r="C10743" s="118" t="b">
        <v>0</v>
      </c>
      <c r="D10743" s="118" t="e">
        <f t="shared" ca="1" si="1"/>
        <v>#NAME?</v>
      </c>
      <c r="E10743" s="118" t="s">
        <v>33805</v>
      </c>
      <c r="F10743" s="118" t="s">
        <v>33809</v>
      </c>
      <c r="G10743" s="118"/>
      <c r="H10743" s="118" t="s">
        <v>4485</v>
      </c>
      <c r="I10743" s="118" t="s">
        <v>18594</v>
      </c>
      <c r="J10743" s="118" t="s">
        <v>10551</v>
      </c>
    </row>
    <row r="10744" spans="1:10" ht="12.75">
      <c r="A10744" s="118" t="s">
        <v>15067</v>
      </c>
      <c r="B10744" s="118" t="s">
        <v>33810</v>
      </c>
      <c r="C10744" s="118" t="b">
        <v>0</v>
      </c>
      <c r="D10744" s="118" t="e">
        <f t="shared" ca="1" si="1"/>
        <v>#NAME?</v>
      </c>
      <c r="E10744" s="118" t="s">
        <v>33805</v>
      </c>
      <c r="F10744" s="118" t="s">
        <v>33811</v>
      </c>
      <c r="G10744" s="118"/>
      <c r="H10744" s="118" t="s">
        <v>8760</v>
      </c>
      <c r="I10744" s="118" t="s">
        <v>18594</v>
      </c>
      <c r="J10744" s="118" t="s">
        <v>10551</v>
      </c>
    </row>
    <row r="10745" spans="1:10" ht="12.75">
      <c r="A10745" s="118" t="s">
        <v>33812</v>
      </c>
      <c r="B10745" s="118" t="s">
        <v>33813</v>
      </c>
      <c r="C10745" s="118" t="b">
        <v>0</v>
      </c>
      <c r="D10745" s="118" t="e">
        <f t="shared" ca="1" si="1"/>
        <v>#NAME?</v>
      </c>
      <c r="E10745" s="118" t="s">
        <v>33805</v>
      </c>
      <c r="F10745" s="118" t="s">
        <v>33814</v>
      </c>
      <c r="G10745" s="118"/>
      <c r="H10745" s="118" t="s">
        <v>5607</v>
      </c>
      <c r="I10745" s="118" t="s">
        <v>18594</v>
      </c>
      <c r="J10745" s="118" t="s">
        <v>10551</v>
      </c>
    </row>
    <row r="10746" spans="1:10" ht="12.75">
      <c r="A10746" s="118" t="s">
        <v>8862</v>
      </c>
      <c r="B10746" s="118" t="s">
        <v>33815</v>
      </c>
      <c r="C10746" s="118" t="b">
        <v>0</v>
      </c>
      <c r="D10746" s="118" t="e">
        <f t="shared" ca="1" si="1"/>
        <v>#NAME?</v>
      </c>
      <c r="E10746" s="118" t="s">
        <v>33816</v>
      </c>
      <c r="F10746" s="118" t="s">
        <v>33817</v>
      </c>
      <c r="G10746" s="118"/>
      <c r="H10746" s="118" t="s">
        <v>5121</v>
      </c>
      <c r="I10746" s="118" t="s">
        <v>19077</v>
      </c>
      <c r="J10746" s="118" t="s">
        <v>19078</v>
      </c>
    </row>
    <row r="10747" spans="1:10" ht="12.75">
      <c r="A10747" s="118" t="s">
        <v>11312</v>
      </c>
      <c r="B10747" s="118" t="s">
        <v>14643</v>
      </c>
      <c r="C10747" s="118" t="b">
        <v>0</v>
      </c>
      <c r="D10747" s="118" t="e">
        <f t="shared" ca="1" si="1"/>
        <v>#NAME?</v>
      </c>
      <c r="E10747" s="118" t="s">
        <v>33816</v>
      </c>
      <c r="F10747" s="118" t="s">
        <v>33818</v>
      </c>
      <c r="G10747" s="118"/>
      <c r="H10747" s="118" t="s">
        <v>4831</v>
      </c>
      <c r="I10747" s="118" t="s">
        <v>19077</v>
      </c>
      <c r="J10747" s="118" t="s">
        <v>19078</v>
      </c>
    </row>
    <row r="10748" spans="1:10" ht="12.75">
      <c r="A10748" s="118" t="s">
        <v>1235</v>
      </c>
      <c r="B10748" s="118" t="s">
        <v>33819</v>
      </c>
      <c r="C10748" s="118" t="b">
        <v>0</v>
      </c>
      <c r="D10748" s="118" t="e">
        <f t="shared" ca="1" si="1"/>
        <v>#NAME?</v>
      </c>
      <c r="E10748" s="118" t="s">
        <v>33820</v>
      </c>
      <c r="F10748" s="118" t="s">
        <v>33821</v>
      </c>
      <c r="G10748" s="118"/>
      <c r="H10748" s="118" t="s">
        <v>6031</v>
      </c>
      <c r="I10748" s="118" t="s">
        <v>33822</v>
      </c>
      <c r="J10748" s="118" t="s">
        <v>14204</v>
      </c>
    </row>
    <row r="10749" spans="1:10" ht="12.75">
      <c r="A10749" s="118" t="s">
        <v>2682</v>
      </c>
      <c r="B10749" s="118" t="s">
        <v>33823</v>
      </c>
      <c r="C10749" s="118" t="b">
        <v>0</v>
      </c>
      <c r="D10749" s="118" t="e">
        <f t="shared" ca="1" si="1"/>
        <v>#NAME?</v>
      </c>
      <c r="E10749" s="118" t="s">
        <v>33824</v>
      </c>
      <c r="F10749" s="118" t="s">
        <v>33825</v>
      </c>
      <c r="G10749" s="118"/>
      <c r="H10749" s="118" t="s">
        <v>54</v>
      </c>
      <c r="I10749" s="118" t="s">
        <v>16204</v>
      </c>
      <c r="J10749" s="118" t="s">
        <v>7756</v>
      </c>
    </row>
    <row r="10750" spans="1:10" ht="12.75">
      <c r="A10750" s="118" t="s">
        <v>2135</v>
      </c>
      <c r="B10750" s="118" t="s">
        <v>16031</v>
      </c>
      <c r="C10750" s="118" t="b">
        <v>0</v>
      </c>
      <c r="D10750" s="118" t="e">
        <f t="shared" ca="1" si="1"/>
        <v>#NAME?</v>
      </c>
      <c r="E10750" s="118" t="s">
        <v>33824</v>
      </c>
      <c r="F10750" s="118" t="s">
        <v>33826</v>
      </c>
      <c r="G10750" s="118"/>
      <c r="H10750" s="118" t="s">
        <v>4278</v>
      </c>
      <c r="I10750" s="118" t="s">
        <v>16204</v>
      </c>
      <c r="J10750" s="118" t="s">
        <v>7756</v>
      </c>
    </row>
    <row r="10751" spans="1:10" ht="12.75">
      <c r="A10751" s="118" t="s">
        <v>1069</v>
      </c>
      <c r="B10751" s="118" t="s">
        <v>33827</v>
      </c>
      <c r="C10751" s="118" t="b">
        <v>0</v>
      </c>
      <c r="D10751" s="118" t="e">
        <f t="shared" ca="1" si="1"/>
        <v>#NAME?</v>
      </c>
      <c r="E10751" s="118" t="s">
        <v>33828</v>
      </c>
      <c r="F10751" s="118" t="s">
        <v>33829</v>
      </c>
      <c r="G10751" s="118"/>
      <c r="H10751" s="118" t="s">
        <v>54</v>
      </c>
      <c r="I10751" s="118" t="s">
        <v>23268</v>
      </c>
      <c r="J10751" s="118"/>
    </row>
    <row r="10752" spans="1:10" ht="12.75">
      <c r="A10752" s="118" t="s">
        <v>1591</v>
      </c>
      <c r="B10752" s="118" t="s">
        <v>33830</v>
      </c>
      <c r="C10752" s="118" t="b">
        <v>0</v>
      </c>
      <c r="D10752" s="118" t="e">
        <f t="shared" ca="1" si="1"/>
        <v>#NAME?</v>
      </c>
      <c r="E10752" s="118" t="s">
        <v>33831</v>
      </c>
      <c r="F10752" s="118" t="s">
        <v>33832</v>
      </c>
      <c r="G10752" s="118"/>
      <c r="H10752" s="118" t="s">
        <v>9820</v>
      </c>
      <c r="I10752" s="118" t="s">
        <v>10210</v>
      </c>
      <c r="J10752" s="118" t="s">
        <v>8625</v>
      </c>
    </row>
    <row r="10753" spans="1:10" ht="12.75">
      <c r="A10753" s="118" t="s">
        <v>8460</v>
      </c>
      <c r="B10753" s="118" t="s">
        <v>33833</v>
      </c>
      <c r="C10753" s="118" t="b">
        <v>0</v>
      </c>
      <c r="D10753" s="118" t="e">
        <f t="shared" ca="1" si="1"/>
        <v>#NAME?</v>
      </c>
      <c r="E10753" s="118" t="s">
        <v>33831</v>
      </c>
      <c r="F10753" s="118" t="s">
        <v>33834</v>
      </c>
      <c r="G10753" s="118"/>
      <c r="H10753" s="118" t="s">
        <v>4485</v>
      </c>
      <c r="I10753" s="118" t="s">
        <v>10210</v>
      </c>
      <c r="J10753" s="118" t="s">
        <v>8625</v>
      </c>
    </row>
    <row r="10754" spans="1:10" ht="12.75">
      <c r="A10754" s="118" t="s">
        <v>1666</v>
      </c>
      <c r="B10754" s="118" t="s">
        <v>33835</v>
      </c>
      <c r="C10754" s="118" t="b">
        <v>0</v>
      </c>
      <c r="D10754" s="118" t="e">
        <f t="shared" ca="1" si="1"/>
        <v>#NAME?</v>
      </c>
      <c r="E10754" s="118" t="s">
        <v>33836</v>
      </c>
      <c r="F10754" s="118" t="s">
        <v>33837</v>
      </c>
      <c r="G10754" s="118"/>
      <c r="H10754" s="118" t="s">
        <v>54</v>
      </c>
      <c r="I10754" s="118" t="s">
        <v>7820</v>
      </c>
      <c r="J10754" s="118" t="s">
        <v>7820</v>
      </c>
    </row>
    <row r="10755" spans="1:10" ht="12.75">
      <c r="A10755" s="118" t="s">
        <v>1666</v>
      </c>
      <c r="B10755" s="118" t="s">
        <v>10424</v>
      </c>
      <c r="C10755" s="118" t="b">
        <v>0</v>
      </c>
      <c r="D10755" s="118" t="e">
        <f t="shared" ca="1" si="1"/>
        <v>#NAME?</v>
      </c>
      <c r="E10755" s="118" t="s">
        <v>33836</v>
      </c>
      <c r="F10755" s="118" t="s">
        <v>33838</v>
      </c>
      <c r="G10755" s="118"/>
      <c r="H10755" s="118" t="s">
        <v>8870</v>
      </c>
      <c r="I10755" s="118" t="s">
        <v>7820</v>
      </c>
      <c r="J10755" s="118" t="s">
        <v>7820</v>
      </c>
    </row>
    <row r="10756" spans="1:10" ht="12.75">
      <c r="A10756" s="118" t="s">
        <v>11919</v>
      </c>
      <c r="B10756" s="118" t="s">
        <v>926</v>
      </c>
      <c r="C10756" s="118" t="b">
        <v>0</v>
      </c>
      <c r="D10756" s="118" t="e">
        <f t="shared" ca="1" si="1"/>
        <v>#NAME?</v>
      </c>
      <c r="E10756" s="118" t="s">
        <v>33836</v>
      </c>
      <c r="F10756" s="118" t="s">
        <v>33839</v>
      </c>
      <c r="G10756" s="118"/>
      <c r="H10756" s="118" t="s">
        <v>54</v>
      </c>
      <c r="I10756" s="118" t="s">
        <v>3131</v>
      </c>
      <c r="J10756" s="118" t="s">
        <v>7622</v>
      </c>
    </row>
    <row r="10757" spans="1:10" ht="12.75">
      <c r="A10757" s="118" t="s">
        <v>1484</v>
      </c>
      <c r="B10757" s="118" t="s">
        <v>33840</v>
      </c>
      <c r="C10757" s="118" t="b">
        <v>0</v>
      </c>
      <c r="D10757" s="118" t="e">
        <f t="shared" ca="1" si="1"/>
        <v>#NAME?</v>
      </c>
      <c r="E10757" s="118" t="s">
        <v>33836</v>
      </c>
      <c r="F10757" s="118" t="s">
        <v>33841</v>
      </c>
      <c r="G10757" s="118"/>
      <c r="H10757" s="118" t="s">
        <v>9413</v>
      </c>
      <c r="I10757" s="118" t="s">
        <v>7820</v>
      </c>
      <c r="J10757" s="118" t="s">
        <v>7820</v>
      </c>
    </row>
    <row r="10758" spans="1:10" ht="12.75">
      <c r="A10758" s="118" t="s">
        <v>1484</v>
      </c>
      <c r="B10758" s="118" t="s">
        <v>16923</v>
      </c>
      <c r="C10758" s="118" t="b">
        <v>0</v>
      </c>
      <c r="D10758" s="118" t="e">
        <f t="shared" ca="1" si="1"/>
        <v>#NAME?</v>
      </c>
      <c r="E10758" s="118" t="s">
        <v>33836</v>
      </c>
      <c r="F10758" s="118" t="s">
        <v>33842</v>
      </c>
      <c r="G10758" s="118"/>
      <c r="H10758" s="118" t="s">
        <v>4278</v>
      </c>
      <c r="I10758" s="118" t="s">
        <v>3131</v>
      </c>
      <c r="J10758" s="118" t="s">
        <v>7622</v>
      </c>
    </row>
    <row r="10759" spans="1:10" ht="12.75">
      <c r="A10759" s="118" t="s">
        <v>1069</v>
      </c>
      <c r="B10759" s="118" t="s">
        <v>22628</v>
      </c>
      <c r="C10759" s="118" t="b">
        <v>0</v>
      </c>
      <c r="D10759" s="118" t="e">
        <f t="shared" ca="1" si="1"/>
        <v>#NAME?</v>
      </c>
      <c r="E10759" s="118" t="s">
        <v>33836</v>
      </c>
      <c r="F10759" s="118" t="s">
        <v>33843</v>
      </c>
      <c r="G10759" s="118"/>
      <c r="H10759" s="118" t="s">
        <v>54</v>
      </c>
      <c r="I10759" s="118" t="s">
        <v>3131</v>
      </c>
      <c r="J10759" s="118" t="s">
        <v>7622</v>
      </c>
    </row>
    <row r="10760" spans="1:10" ht="12.75">
      <c r="A10760" s="118" t="s">
        <v>20507</v>
      </c>
      <c r="B10760" s="118" t="s">
        <v>33844</v>
      </c>
      <c r="C10760" s="118" t="b">
        <v>0</v>
      </c>
      <c r="D10760" s="118" t="e">
        <f t="shared" ca="1" si="1"/>
        <v>#NAME?</v>
      </c>
      <c r="E10760" s="118" t="s">
        <v>33836</v>
      </c>
      <c r="F10760" s="118" t="s">
        <v>33845</v>
      </c>
      <c r="G10760" s="118"/>
      <c r="H10760" s="118" t="s">
        <v>4278</v>
      </c>
      <c r="I10760" s="118" t="s">
        <v>10351</v>
      </c>
      <c r="J10760" s="118" t="s">
        <v>7622</v>
      </c>
    </row>
    <row r="10761" spans="1:10" ht="12.75">
      <c r="A10761" s="118" t="s">
        <v>11456</v>
      </c>
      <c r="B10761" s="118" t="s">
        <v>16915</v>
      </c>
      <c r="C10761" s="118" t="b">
        <v>0</v>
      </c>
      <c r="D10761" s="118" t="e">
        <f t="shared" ca="1" si="1"/>
        <v>#NAME?</v>
      </c>
      <c r="E10761" s="118" t="s">
        <v>33836</v>
      </c>
      <c r="F10761" s="118" t="s">
        <v>33846</v>
      </c>
      <c r="G10761" s="118"/>
      <c r="H10761" s="118" t="s">
        <v>9413</v>
      </c>
      <c r="I10761" s="118" t="s">
        <v>7820</v>
      </c>
      <c r="J10761" s="118" t="s">
        <v>7820</v>
      </c>
    </row>
    <row r="10762" spans="1:10" ht="12.75">
      <c r="A10762" s="118" t="s">
        <v>1123</v>
      </c>
      <c r="B10762" s="118" t="s">
        <v>11308</v>
      </c>
      <c r="C10762" s="118" t="b">
        <v>0</v>
      </c>
      <c r="D10762" s="118" t="e">
        <f t="shared" ca="1" si="1"/>
        <v>#NAME?</v>
      </c>
      <c r="E10762" s="118" t="s">
        <v>33847</v>
      </c>
      <c r="F10762" s="118" t="s">
        <v>33848</v>
      </c>
      <c r="G10762" s="118"/>
      <c r="H10762" s="118" t="s">
        <v>4278</v>
      </c>
      <c r="I10762" s="118" t="s">
        <v>7820</v>
      </c>
      <c r="J10762" s="118" t="s">
        <v>7820</v>
      </c>
    </row>
    <row r="10763" spans="1:10" ht="12.75">
      <c r="A10763" s="118" t="s">
        <v>33849</v>
      </c>
      <c r="B10763" s="118" t="s">
        <v>23455</v>
      </c>
      <c r="C10763" s="118" t="b">
        <v>0</v>
      </c>
      <c r="D10763" s="118" t="e">
        <f t="shared" ca="1" si="1"/>
        <v>#NAME?</v>
      </c>
      <c r="E10763" s="118" t="s">
        <v>33847</v>
      </c>
      <c r="F10763" s="118" t="s">
        <v>33850</v>
      </c>
      <c r="G10763" s="118"/>
      <c r="H10763" s="118" t="s">
        <v>54</v>
      </c>
      <c r="I10763" s="118" t="s">
        <v>14203</v>
      </c>
      <c r="J10763" s="118" t="s">
        <v>14204</v>
      </c>
    </row>
    <row r="10764" spans="1:10" ht="12.75">
      <c r="A10764" s="118" t="s">
        <v>10073</v>
      </c>
      <c r="B10764" s="118" t="s">
        <v>33851</v>
      </c>
      <c r="C10764" s="118" t="b">
        <v>0</v>
      </c>
      <c r="D10764" s="118" t="e">
        <f t="shared" ca="1" si="1"/>
        <v>#NAME?</v>
      </c>
      <c r="E10764" s="118" t="s">
        <v>33847</v>
      </c>
      <c r="F10764" s="118" t="s">
        <v>33852</v>
      </c>
      <c r="G10764" s="118"/>
      <c r="H10764" s="118" t="s">
        <v>4831</v>
      </c>
      <c r="I10764" s="118" t="s">
        <v>14203</v>
      </c>
      <c r="J10764" s="118" t="s">
        <v>14204</v>
      </c>
    </row>
    <row r="10765" spans="1:10" ht="12.75">
      <c r="A10765" s="118" t="s">
        <v>14856</v>
      </c>
      <c r="B10765" s="118" t="s">
        <v>33853</v>
      </c>
      <c r="C10765" s="118" t="b">
        <v>0</v>
      </c>
      <c r="D10765" s="118" t="e">
        <f t="shared" ca="1" si="1"/>
        <v>#NAME?</v>
      </c>
      <c r="E10765" s="118" t="s">
        <v>33847</v>
      </c>
      <c r="F10765" s="118" t="s">
        <v>33854</v>
      </c>
      <c r="G10765" s="118"/>
      <c r="H10765" s="118" t="s">
        <v>54</v>
      </c>
      <c r="I10765" s="118" t="s">
        <v>14203</v>
      </c>
      <c r="J10765" s="118" t="s">
        <v>14204</v>
      </c>
    </row>
    <row r="10766" spans="1:10" ht="12.75">
      <c r="A10766" s="118" t="s">
        <v>22403</v>
      </c>
      <c r="B10766" s="118" t="s">
        <v>8046</v>
      </c>
      <c r="C10766" s="118" t="b">
        <v>0</v>
      </c>
      <c r="D10766" s="118" t="e">
        <f t="shared" ca="1" si="1"/>
        <v>#NAME?</v>
      </c>
      <c r="E10766" s="118" t="s">
        <v>33855</v>
      </c>
      <c r="F10766" s="118" t="s">
        <v>33856</v>
      </c>
      <c r="G10766" s="118"/>
      <c r="H10766" s="118" t="s">
        <v>5945</v>
      </c>
      <c r="I10766" s="118" t="s">
        <v>8526</v>
      </c>
      <c r="J10766" s="118" t="s">
        <v>7591</v>
      </c>
    </row>
    <row r="10767" spans="1:10" ht="12.75">
      <c r="A10767" s="118" t="s">
        <v>1495</v>
      </c>
      <c r="B10767" s="118" t="s">
        <v>33857</v>
      </c>
      <c r="C10767" s="118" t="b">
        <v>0</v>
      </c>
      <c r="D10767" s="118" t="e">
        <f t="shared" ca="1" si="1"/>
        <v>#NAME?</v>
      </c>
      <c r="E10767" s="118" t="s">
        <v>33855</v>
      </c>
      <c r="F10767" s="118" t="s">
        <v>33858</v>
      </c>
      <c r="G10767" s="118"/>
      <c r="H10767" s="118" t="s">
        <v>14171</v>
      </c>
      <c r="I10767" s="118" t="s">
        <v>8526</v>
      </c>
      <c r="J10767" s="118" t="s">
        <v>7591</v>
      </c>
    </row>
    <row r="10768" spans="1:10" ht="12.75">
      <c r="A10768" s="118" t="s">
        <v>882</v>
      </c>
      <c r="B10768" s="118" t="s">
        <v>2653</v>
      </c>
      <c r="C10768" s="118" t="b">
        <v>0</v>
      </c>
      <c r="D10768" s="118" t="e">
        <f t="shared" ca="1" si="1"/>
        <v>#NAME?</v>
      </c>
      <c r="E10768" s="118" t="s">
        <v>33859</v>
      </c>
      <c r="F10768" s="118" t="s">
        <v>33860</v>
      </c>
      <c r="G10768" s="118"/>
      <c r="H10768" s="118" t="s">
        <v>5368</v>
      </c>
      <c r="I10768" s="118" t="s">
        <v>7642</v>
      </c>
      <c r="J10768" s="118"/>
    </row>
    <row r="10769" spans="1:10" ht="12.75">
      <c r="A10769" s="118" t="s">
        <v>870</v>
      </c>
      <c r="B10769" s="118" t="s">
        <v>963</v>
      </c>
      <c r="C10769" s="118" t="b">
        <v>0</v>
      </c>
      <c r="D10769" s="118" t="e">
        <f t="shared" ca="1" si="1"/>
        <v>#NAME?</v>
      </c>
      <c r="E10769" s="118" t="s">
        <v>33861</v>
      </c>
      <c r="F10769" s="118" t="s">
        <v>33862</v>
      </c>
      <c r="G10769" s="118"/>
      <c r="H10769" s="118" t="s">
        <v>4278</v>
      </c>
      <c r="I10769" s="118" t="s">
        <v>10062</v>
      </c>
      <c r="J10769" s="118" t="s">
        <v>7756</v>
      </c>
    </row>
    <row r="10770" spans="1:10" ht="12.75">
      <c r="A10770" s="118" t="s">
        <v>1591</v>
      </c>
      <c r="B10770" s="118" t="s">
        <v>983</v>
      </c>
      <c r="C10770" s="118" t="b">
        <v>0</v>
      </c>
      <c r="D10770" s="118" t="e">
        <f t="shared" ca="1" si="1"/>
        <v>#NAME?</v>
      </c>
      <c r="E10770" s="118" t="s">
        <v>33861</v>
      </c>
      <c r="F10770" s="118" t="s">
        <v>33863</v>
      </c>
      <c r="G10770" s="118"/>
      <c r="H10770" s="118" t="s">
        <v>4278</v>
      </c>
      <c r="I10770" s="118" t="s">
        <v>10062</v>
      </c>
      <c r="J10770" s="118" t="s">
        <v>7756</v>
      </c>
    </row>
    <row r="10771" spans="1:10" ht="12.75">
      <c r="A10771" s="118" t="s">
        <v>8889</v>
      </c>
      <c r="B10771" s="118" t="s">
        <v>33864</v>
      </c>
      <c r="C10771" s="118" t="b">
        <v>0</v>
      </c>
      <c r="D10771" s="118" t="e">
        <f t="shared" ca="1" si="1"/>
        <v>#NAME?</v>
      </c>
      <c r="E10771" s="118" t="s">
        <v>33865</v>
      </c>
      <c r="F10771" s="118" t="s">
        <v>33866</v>
      </c>
      <c r="G10771" s="118"/>
      <c r="H10771" s="118" t="s">
        <v>5677</v>
      </c>
      <c r="I10771" s="118" t="s">
        <v>33867</v>
      </c>
      <c r="J10771" s="118" t="s">
        <v>7795</v>
      </c>
    </row>
    <row r="10772" spans="1:10" ht="12.75">
      <c r="A10772" s="118" t="s">
        <v>33868</v>
      </c>
      <c r="B10772" s="118" t="s">
        <v>33869</v>
      </c>
      <c r="C10772" s="118" t="b">
        <v>0</v>
      </c>
      <c r="D10772" s="118" t="e">
        <f t="shared" ca="1" si="1"/>
        <v>#NAME?</v>
      </c>
      <c r="E10772" s="118" t="s">
        <v>33865</v>
      </c>
      <c r="F10772" s="118" t="s">
        <v>33870</v>
      </c>
      <c r="G10772" s="118"/>
      <c r="H10772" s="118" t="s">
        <v>14289</v>
      </c>
      <c r="I10772" s="118" t="s">
        <v>33867</v>
      </c>
      <c r="J10772" s="118" t="s">
        <v>7795</v>
      </c>
    </row>
    <row r="10773" spans="1:10" ht="12.75">
      <c r="A10773" s="118" t="s">
        <v>9828</v>
      </c>
      <c r="B10773" s="118" t="s">
        <v>21971</v>
      </c>
      <c r="C10773" s="118" t="b">
        <v>0</v>
      </c>
      <c r="D10773" s="118" t="e">
        <f t="shared" ca="1" si="1"/>
        <v>#NAME?</v>
      </c>
      <c r="E10773" s="118" t="s">
        <v>33865</v>
      </c>
      <c r="F10773" s="118" t="s">
        <v>33871</v>
      </c>
      <c r="G10773" s="118"/>
      <c r="H10773" s="118" t="s">
        <v>7611</v>
      </c>
      <c r="I10773" s="118" t="s">
        <v>33867</v>
      </c>
      <c r="J10773" s="118" t="s">
        <v>7795</v>
      </c>
    </row>
    <row r="10774" spans="1:10" ht="12.75">
      <c r="A10774" s="118" t="s">
        <v>1591</v>
      </c>
      <c r="B10774" s="118" t="s">
        <v>33872</v>
      </c>
      <c r="C10774" s="118" t="b">
        <v>0</v>
      </c>
      <c r="D10774" s="118" t="e">
        <f t="shared" ca="1" si="1"/>
        <v>#NAME?</v>
      </c>
      <c r="E10774" s="118" t="s">
        <v>33873</v>
      </c>
      <c r="F10774" s="118" t="s">
        <v>33874</v>
      </c>
      <c r="G10774" s="118"/>
      <c r="H10774" s="118" t="s">
        <v>4276</v>
      </c>
      <c r="I10774" s="118" t="s">
        <v>3131</v>
      </c>
      <c r="J10774" s="118" t="s">
        <v>7622</v>
      </c>
    </row>
    <row r="10775" spans="1:10" ht="12.75">
      <c r="A10775" s="118" t="s">
        <v>1495</v>
      </c>
      <c r="B10775" s="118" t="s">
        <v>9009</v>
      </c>
      <c r="C10775" s="118" t="b">
        <v>0</v>
      </c>
      <c r="D10775" s="118" t="e">
        <f t="shared" ca="1" si="1"/>
        <v>#NAME?</v>
      </c>
      <c r="E10775" s="118" t="s">
        <v>33873</v>
      </c>
      <c r="F10775" s="118" t="s">
        <v>33875</v>
      </c>
      <c r="G10775" s="118"/>
      <c r="H10775" s="118" t="s">
        <v>4276</v>
      </c>
      <c r="I10775" s="118" t="s">
        <v>7820</v>
      </c>
      <c r="J10775" s="118" t="s">
        <v>7820</v>
      </c>
    </row>
    <row r="10776" spans="1:10" ht="12.75">
      <c r="A10776" s="118" t="s">
        <v>8460</v>
      </c>
      <c r="B10776" s="118" t="s">
        <v>11162</v>
      </c>
      <c r="C10776" s="118" t="b">
        <v>0</v>
      </c>
      <c r="D10776" s="118" t="e">
        <f t="shared" ca="1" si="1"/>
        <v>#NAME?</v>
      </c>
      <c r="E10776" s="118" t="s">
        <v>33873</v>
      </c>
      <c r="F10776" s="118" t="s">
        <v>33876</v>
      </c>
      <c r="G10776" s="118"/>
      <c r="H10776" s="118" t="s">
        <v>4276</v>
      </c>
      <c r="I10776" s="118" t="s">
        <v>8726</v>
      </c>
      <c r="J10776" s="127" t="s">
        <v>8740</v>
      </c>
    </row>
    <row r="10777" spans="1:10" ht="12.75">
      <c r="A10777" s="118" t="s">
        <v>10777</v>
      </c>
      <c r="B10777" s="118" t="s">
        <v>1005</v>
      </c>
      <c r="C10777" s="118" t="b">
        <v>0</v>
      </c>
      <c r="D10777" s="118" t="e">
        <f t="shared" ca="1" si="1"/>
        <v>#NAME?</v>
      </c>
      <c r="E10777" s="118" t="s">
        <v>33873</v>
      </c>
      <c r="F10777" s="118" t="s">
        <v>33877</v>
      </c>
      <c r="G10777" s="118"/>
      <c r="H10777" s="118" t="s">
        <v>4276</v>
      </c>
      <c r="I10777" s="118" t="s">
        <v>3131</v>
      </c>
      <c r="J10777" s="118" t="s">
        <v>7622</v>
      </c>
    </row>
    <row r="10778" spans="1:10" ht="12.75">
      <c r="A10778" s="118" t="s">
        <v>1474</v>
      </c>
      <c r="B10778" s="118" t="s">
        <v>33878</v>
      </c>
      <c r="C10778" s="118" t="b">
        <v>0</v>
      </c>
      <c r="D10778" s="118" t="e">
        <f t="shared" ca="1" si="1"/>
        <v>#NAME?</v>
      </c>
      <c r="E10778" s="118" t="s">
        <v>33879</v>
      </c>
      <c r="F10778" s="118" t="s">
        <v>33880</v>
      </c>
      <c r="G10778" s="118"/>
      <c r="H10778" s="118" t="s">
        <v>54</v>
      </c>
      <c r="I10778" s="118" t="s">
        <v>7642</v>
      </c>
      <c r="J10778" s="118"/>
    </row>
    <row r="10779" spans="1:10" ht="12.75">
      <c r="A10779" s="118" t="s">
        <v>1026</v>
      </c>
      <c r="B10779" s="118" t="s">
        <v>33881</v>
      </c>
      <c r="C10779" s="118" t="b">
        <v>0</v>
      </c>
      <c r="D10779" s="118" t="e">
        <f t="shared" ca="1" si="1"/>
        <v>#NAME?</v>
      </c>
      <c r="E10779" s="118" t="s">
        <v>33879</v>
      </c>
      <c r="F10779" s="118" t="s">
        <v>33882</v>
      </c>
      <c r="G10779" s="118"/>
      <c r="H10779" s="118" t="s">
        <v>54</v>
      </c>
      <c r="I10779" s="118" t="s">
        <v>7642</v>
      </c>
      <c r="J10779" s="118"/>
    </row>
    <row r="10780" spans="1:10" ht="12.75">
      <c r="A10780" s="118" t="s">
        <v>15719</v>
      </c>
      <c r="B10780" s="118" t="s">
        <v>33883</v>
      </c>
      <c r="C10780" s="118" t="b">
        <v>0</v>
      </c>
      <c r="D10780" s="118" t="e">
        <f t="shared" ca="1" si="1"/>
        <v>#NAME?</v>
      </c>
      <c r="E10780" s="118" t="s">
        <v>33879</v>
      </c>
      <c r="F10780" s="118" t="s">
        <v>33884</v>
      </c>
      <c r="G10780" s="118"/>
      <c r="H10780" s="118" t="s">
        <v>54</v>
      </c>
      <c r="I10780" s="118" t="s">
        <v>7642</v>
      </c>
      <c r="J10780" s="118"/>
    </row>
    <row r="10781" spans="1:10" ht="12.75">
      <c r="A10781" s="118" t="s">
        <v>19086</v>
      </c>
      <c r="B10781" s="118" t="s">
        <v>9522</v>
      </c>
      <c r="C10781" s="118" t="b">
        <v>0</v>
      </c>
      <c r="D10781" s="118" t="e">
        <f t="shared" ca="1" si="1"/>
        <v>#NAME?</v>
      </c>
      <c r="E10781" s="118" t="s">
        <v>33885</v>
      </c>
      <c r="F10781" s="118" t="s">
        <v>33886</v>
      </c>
      <c r="G10781" s="118"/>
      <c r="H10781" s="118" t="s">
        <v>5273</v>
      </c>
      <c r="I10781" s="118" t="s">
        <v>7755</v>
      </c>
      <c r="J10781" s="118" t="s">
        <v>7756</v>
      </c>
    </row>
    <row r="10782" spans="1:10" ht="12.75">
      <c r="A10782" s="118" t="s">
        <v>33887</v>
      </c>
      <c r="B10782" s="118" t="s">
        <v>33888</v>
      </c>
      <c r="C10782" s="118" t="b">
        <v>0</v>
      </c>
      <c r="D10782" s="118" t="e">
        <f t="shared" ca="1" si="1"/>
        <v>#NAME?</v>
      </c>
      <c r="E10782" s="118" t="s">
        <v>33885</v>
      </c>
      <c r="F10782" s="118" t="s">
        <v>33889</v>
      </c>
      <c r="G10782" s="118"/>
      <c r="H10782" s="118" t="s">
        <v>4276</v>
      </c>
      <c r="I10782" s="118" t="s">
        <v>7755</v>
      </c>
      <c r="J10782" s="118" t="s">
        <v>7756</v>
      </c>
    </row>
    <row r="10783" spans="1:10" ht="12.75">
      <c r="A10783" s="118" t="s">
        <v>29162</v>
      </c>
      <c r="B10783" s="118" t="s">
        <v>33890</v>
      </c>
      <c r="C10783" s="118" t="b">
        <v>0</v>
      </c>
      <c r="D10783" s="118" t="e">
        <f t="shared" ca="1" si="1"/>
        <v>#NAME?</v>
      </c>
      <c r="E10783" s="118" t="s">
        <v>33885</v>
      </c>
      <c r="F10783" s="118" t="s">
        <v>33891</v>
      </c>
      <c r="G10783" s="118"/>
      <c r="H10783" s="118" t="s">
        <v>5273</v>
      </c>
      <c r="I10783" s="118" t="s">
        <v>7755</v>
      </c>
      <c r="J10783" s="118" t="s">
        <v>7756</v>
      </c>
    </row>
    <row r="10784" spans="1:10" ht="12.75">
      <c r="A10784" s="118" t="s">
        <v>13586</v>
      </c>
      <c r="B10784" s="118" t="s">
        <v>33892</v>
      </c>
      <c r="C10784" s="118" t="b">
        <v>0</v>
      </c>
      <c r="D10784" s="118" t="e">
        <f t="shared" ca="1" si="1"/>
        <v>#NAME?</v>
      </c>
      <c r="E10784" s="118" t="s">
        <v>33892</v>
      </c>
      <c r="F10784" s="118" t="s">
        <v>33893</v>
      </c>
      <c r="G10784" s="118"/>
      <c r="H10784" s="118" t="s">
        <v>4278</v>
      </c>
      <c r="I10784" s="118" t="s">
        <v>9659</v>
      </c>
      <c r="J10784" s="118" t="s">
        <v>9660</v>
      </c>
    </row>
    <row r="10785" spans="1:10" ht="12.75">
      <c r="A10785" s="118" t="s">
        <v>1556</v>
      </c>
      <c r="B10785" s="118" t="s">
        <v>33894</v>
      </c>
      <c r="C10785" s="118" t="b">
        <v>0</v>
      </c>
      <c r="D10785" s="118" t="e">
        <f t="shared" ca="1" si="1"/>
        <v>#NAME?</v>
      </c>
      <c r="E10785" s="118" t="s">
        <v>33892</v>
      </c>
      <c r="F10785" s="118" t="s">
        <v>33895</v>
      </c>
      <c r="G10785" s="118"/>
      <c r="H10785" s="118" t="s">
        <v>54</v>
      </c>
      <c r="I10785" s="118" t="s">
        <v>9659</v>
      </c>
      <c r="J10785" s="118" t="s">
        <v>9660</v>
      </c>
    </row>
    <row r="10786" spans="1:10" ht="12.75">
      <c r="A10786" s="118" t="s">
        <v>8405</v>
      </c>
      <c r="B10786" s="118" t="s">
        <v>33896</v>
      </c>
      <c r="C10786" s="118" t="b">
        <v>0</v>
      </c>
      <c r="D10786" s="118" t="e">
        <f t="shared" ca="1" si="1"/>
        <v>#NAME?</v>
      </c>
      <c r="E10786" s="118" t="s">
        <v>33897</v>
      </c>
      <c r="F10786" s="118" t="s">
        <v>33898</v>
      </c>
      <c r="G10786" s="118"/>
      <c r="H10786" s="118" t="s">
        <v>54</v>
      </c>
      <c r="I10786" s="118" t="s">
        <v>17557</v>
      </c>
      <c r="J10786" s="118" t="s">
        <v>8313</v>
      </c>
    </row>
    <row r="10787" spans="1:10" ht="12.75">
      <c r="A10787" s="118" t="s">
        <v>1434</v>
      </c>
      <c r="B10787" s="118" t="s">
        <v>33899</v>
      </c>
      <c r="C10787" s="118" t="b">
        <v>0</v>
      </c>
      <c r="D10787" s="118" t="e">
        <f t="shared" ca="1" si="1"/>
        <v>#NAME?</v>
      </c>
      <c r="E10787" s="118" t="s">
        <v>33897</v>
      </c>
      <c r="F10787" s="118" t="s">
        <v>33900</v>
      </c>
      <c r="G10787" s="118"/>
      <c r="H10787" s="118" t="s">
        <v>54</v>
      </c>
      <c r="I10787" s="118" t="s">
        <v>17454</v>
      </c>
      <c r="J10787" s="118" t="s">
        <v>7636</v>
      </c>
    </row>
    <row r="10788" spans="1:10" ht="12.75">
      <c r="A10788" s="118" t="s">
        <v>1235</v>
      </c>
      <c r="B10788" s="118" t="s">
        <v>21161</v>
      </c>
      <c r="C10788" s="118" t="b">
        <v>0</v>
      </c>
      <c r="D10788" s="118" t="e">
        <f t="shared" ca="1" si="1"/>
        <v>#NAME?</v>
      </c>
      <c r="E10788" s="118" t="s">
        <v>33897</v>
      </c>
      <c r="F10788" s="118" t="s">
        <v>33901</v>
      </c>
      <c r="G10788" s="118"/>
      <c r="H10788" s="118" t="s">
        <v>54</v>
      </c>
      <c r="I10788" s="118" t="s">
        <v>17557</v>
      </c>
      <c r="J10788" s="118" t="s">
        <v>8313</v>
      </c>
    </row>
    <row r="10789" spans="1:10" ht="12.75">
      <c r="A10789" s="118" t="s">
        <v>1591</v>
      </c>
      <c r="B10789" s="118" t="s">
        <v>33902</v>
      </c>
      <c r="C10789" s="118" t="b">
        <v>0</v>
      </c>
      <c r="D10789" s="118" t="e">
        <f t="shared" ca="1" si="1"/>
        <v>#NAME?</v>
      </c>
      <c r="E10789" s="118" t="s">
        <v>33897</v>
      </c>
      <c r="F10789" s="118" t="s">
        <v>33903</v>
      </c>
      <c r="G10789" s="118"/>
      <c r="H10789" s="118" t="s">
        <v>4278</v>
      </c>
      <c r="I10789" s="118" t="s">
        <v>17557</v>
      </c>
      <c r="J10789" s="118" t="s">
        <v>8313</v>
      </c>
    </row>
    <row r="10790" spans="1:10" ht="12.75">
      <c r="A10790" s="118" t="s">
        <v>1484</v>
      </c>
      <c r="B10790" s="118" t="s">
        <v>12803</v>
      </c>
      <c r="C10790" s="118" t="b">
        <v>0</v>
      </c>
      <c r="D10790" s="118" t="e">
        <f t="shared" ca="1" si="1"/>
        <v>#NAME?</v>
      </c>
      <c r="E10790" s="118" t="s">
        <v>33904</v>
      </c>
      <c r="F10790" s="118" t="s">
        <v>33905</v>
      </c>
      <c r="G10790" s="118"/>
      <c r="H10790" s="118" t="s">
        <v>4311</v>
      </c>
      <c r="I10790" s="118" t="s">
        <v>8526</v>
      </c>
      <c r="J10790" s="118" t="s">
        <v>7591</v>
      </c>
    </row>
    <row r="10791" spans="1:10" ht="12.75">
      <c r="A10791" s="118" t="s">
        <v>814</v>
      </c>
      <c r="B10791" s="118" t="s">
        <v>19826</v>
      </c>
      <c r="C10791" s="118" t="b">
        <v>0</v>
      </c>
      <c r="D10791" s="118" t="e">
        <f t="shared" ca="1" si="1"/>
        <v>#NAME?</v>
      </c>
      <c r="E10791" s="118" t="s">
        <v>33906</v>
      </c>
      <c r="F10791" s="118" t="s">
        <v>33907</v>
      </c>
      <c r="G10791" s="118"/>
      <c r="H10791" s="118" t="s">
        <v>4485</v>
      </c>
      <c r="I10791" s="118" t="s">
        <v>8307</v>
      </c>
      <c r="J10791" s="118" t="s">
        <v>7636</v>
      </c>
    </row>
    <row r="10792" spans="1:10" ht="12.75">
      <c r="A10792" s="118" t="s">
        <v>33908</v>
      </c>
      <c r="B10792" s="118" t="s">
        <v>33909</v>
      </c>
      <c r="C10792" s="118" t="b">
        <v>0</v>
      </c>
      <c r="D10792" s="118" t="e">
        <f t="shared" ca="1" si="1"/>
        <v>#NAME?</v>
      </c>
      <c r="E10792" s="118" t="s">
        <v>33906</v>
      </c>
      <c r="F10792" s="118" t="s">
        <v>33910</v>
      </c>
      <c r="G10792" s="118"/>
      <c r="H10792" s="118" t="s">
        <v>4872</v>
      </c>
      <c r="I10792" s="118" t="s">
        <v>8307</v>
      </c>
      <c r="J10792" s="118" t="s">
        <v>7636</v>
      </c>
    </row>
    <row r="10793" spans="1:10" ht="12.75">
      <c r="A10793" s="118" t="s">
        <v>902</v>
      </c>
      <c r="B10793" s="118" t="s">
        <v>21055</v>
      </c>
      <c r="C10793" s="118" t="b">
        <v>0</v>
      </c>
      <c r="D10793" s="118" t="e">
        <f t="shared" ca="1" si="1"/>
        <v>#NAME?</v>
      </c>
      <c r="E10793" s="118" t="s">
        <v>33911</v>
      </c>
      <c r="F10793" s="118" t="s">
        <v>33912</v>
      </c>
      <c r="G10793" s="118"/>
      <c r="H10793" s="118" t="s">
        <v>4831</v>
      </c>
      <c r="I10793" s="118" t="s">
        <v>17114</v>
      </c>
      <c r="J10793" s="118" t="s">
        <v>10630</v>
      </c>
    </row>
    <row r="10794" spans="1:10" ht="12.75">
      <c r="A10794" s="118" t="s">
        <v>1235</v>
      </c>
      <c r="B10794" s="118" t="s">
        <v>33913</v>
      </c>
      <c r="C10794" s="118" t="b">
        <v>0</v>
      </c>
      <c r="D10794" s="118" t="e">
        <f t="shared" ca="1" si="1"/>
        <v>#NAME?</v>
      </c>
      <c r="E10794" s="118" t="s">
        <v>33911</v>
      </c>
      <c r="F10794" s="118" t="s">
        <v>33914</v>
      </c>
      <c r="G10794" s="118"/>
      <c r="H10794" s="118" t="s">
        <v>4872</v>
      </c>
      <c r="I10794" s="118" t="s">
        <v>17114</v>
      </c>
      <c r="J10794" s="118" t="s">
        <v>10630</v>
      </c>
    </row>
    <row r="10795" spans="1:10" ht="12.75">
      <c r="A10795" s="118" t="s">
        <v>1069</v>
      </c>
      <c r="B10795" s="118" t="s">
        <v>11799</v>
      </c>
      <c r="C10795" s="118" t="b">
        <v>0</v>
      </c>
      <c r="D10795" s="118" t="e">
        <f t="shared" ca="1" si="1"/>
        <v>#NAME?</v>
      </c>
      <c r="E10795" s="118" t="s">
        <v>33911</v>
      </c>
      <c r="F10795" s="118" t="s">
        <v>33915</v>
      </c>
      <c r="G10795" s="118"/>
      <c r="H10795" s="118" t="s">
        <v>8474</v>
      </c>
      <c r="I10795" s="118" t="s">
        <v>17114</v>
      </c>
      <c r="J10795" s="118" t="s">
        <v>10630</v>
      </c>
    </row>
    <row r="10796" spans="1:10" ht="12.75">
      <c r="A10796" s="118" t="s">
        <v>2057</v>
      </c>
      <c r="B10796" s="118" t="s">
        <v>10491</v>
      </c>
      <c r="C10796" s="118" t="b">
        <v>0</v>
      </c>
      <c r="D10796" s="118" t="e">
        <f t="shared" ca="1" si="1"/>
        <v>#NAME?</v>
      </c>
      <c r="E10796" s="118" t="s">
        <v>33911</v>
      </c>
      <c r="F10796" s="118" t="s">
        <v>33916</v>
      </c>
      <c r="G10796" s="118"/>
      <c r="H10796" s="118" t="s">
        <v>4305</v>
      </c>
      <c r="I10796" s="118" t="s">
        <v>17114</v>
      </c>
      <c r="J10796" s="118" t="s">
        <v>10630</v>
      </c>
    </row>
    <row r="10797" spans="1:10" ht="12.75">
      <c r="A10797" s="118" t="s">
        <v>1363</v>
      </c>
      <c r="B10797" s="118" t="s">
        <v>33917</v>
      </c>
      <c r="C10797" s="118" t="b">
        <v>0</v>
      </c>
      <c r="D10797" s="118" t="e">
        <f t="shared" ca="1" si="1"/>
        <v>#NAME?</v>
      </c>
      <c r="E10797" s="118" t="s">
        <v>33918</v>
      </c>
      <c r="F10797" s="118" t="s">
        <v>33919</v>
      </c>
      <c r="G10797" s="118"/>
      <c r="H10797" s="118" t="s">
        <v>54</v>
      </c>
      <c r="I10797" s="118" t="s">
        <v>29966</v>
      </c>
      <c r="J10797" s="118" t="s">
        <v>8658</v>
      </c>
    </row>
    <row r="10798" spans="1:10" ht="12.75">
      <c r="A10798" s="118" t="s">
        <v>2013</v>
      </c>
      <c r="B10798" s="118" t="s">
        <v>33920</v>
      </c>
      <c r="C10798" s="118" t="b">
        <v>0</v>
      </c>
      <c r="D10798" s="118" t="e">
        <f t="shared" ca="1" si="1"/>
        <v>#NAME?</v>
      </c>
      <c r="E10798" s="118" t="s">
        <v>33918</v>
      </c>
      <c r="F10798" s="118" t="s">
        <v>33921</v>
      </c>
      <c r="G10798" s="118"/>
      <c r="H10798" s="118" t="s">
        <v>7754</v>
      </c>
      <c r="I10798" s="118" t="s">
        <v>29966</v>
      </c>
      <c r="J10798" s="118" t="s">
        <v>8658</v>
      </c>
    </row>
    <row r="10799" spans="1:10" ht="12.75">
      <c r="A10799" s="118" t="s">
        <v>1069</v>
      </c>
      <c r="B10799" s="118" t="s">
        <v>33922</v>
      </c>
      <c r="C10799" s="118" t="b">
        <v>0</v>
      </c>
      <c r="D10799" s="118" t="e">
        <f t="shared" ca="1" si="1"/>
        <v>#NAME?</v>
      </c>
      <c r="E10799" s="118" t="s">
        <v>33918</v>
      </c>
      <c r="F10799" s="118" t="s">
        <v>33923</v>
      </c>
      <c r="G10799" s="118"/>
      <c r="H10799" s="118" t="s">
        <v>54</v>
      </c>
      <c r="I10799" s="118" t="s">
        <v>29966</v>
      </c>
      <c r="J10799" s="118" t="s">
        <v>8658</v>
      </c>
    </row>
    <row r="10800" spans="1:10" ht="12.75">
      <c r="A10800" s="118" t="s">
        <v>17858</v>
      </c>
      <c r="B10800" s="118" t="s">
        <v>20061</v>
      </c>
      <c r="C10800" s="118" t="b">
        <v>0</v>
      </c>
      <c r="D10800" s="118" t="e">
        <f t="shared" ca="1" si="1"/>
        <v>#NAME?</v>
      </c>
      <c r="E10800" s="118" t="s">
        <v>33924</v>
      </c>
      <c r="F10800" s="118" t="s">
        <v>33925</v>
      </c>
      <c r="G10800" s="118"/>
      <c r="H10800" s="118" t="s">
        <v>7611</v>
      </c>
      <c r="I10800" s="118" t="s">
        <v>14945</v>
      </c>
      <c r="J10800" s="118"/>
    </row>
    <row r="10801" spans="1:10" ht="12.75">
      <c r="A10801" s="118" t="s">
        <v>2608</v>
      </c>
      <c r="B10801" s="118" t="s">
        <v>33926</v>
      </c>
      <c r="C10801" s="118" t="b">
        <v>0</v>
      </c>
      <c r="D10801" s="118" t="e">
        <f t="shared" ca="1" si="1"/>
        <v>#NAME?</v>
      </c>
      <c r="E10801" s="118" t="s">
        <v>33924</v>
      </c>
      <c r="F10801" s="118" t="s">
        <v>33927</v>
      </c>
      <c r="G10801" s="118"/>
      <c r="H10801" s="118" t="s">
        <v>4551</v>
      </c>
      <c r="I10801" s="118" t="s">
        <v>33928</v>
      </c>
      <c r="J10801" s="118"/>
    </row>
    <row r="10802" spans="1:10" ht="12.75">
      <c r="A10802" s="118" t="s">
        <v>33929</v>
      </c>
      <c r="B10802" s="118" t="s">
        <v>33930</v>
      </c>
      <c r="C10802" s="118" t="b">
        <v>0</v>
      </c>
      <c r="D10802" s="118" t="e">
        <f t="shared" ca="1" si="1"/>
        <v>#NAME?</v>
      </c>
      <c r="E10802" s="118" t="s">
        <v>33924</v>
      </c>
      <c r="F10802" s="118" t="s">
        <v>33931</v>
      </c>
      <c r="G10802" s="118"/>
      <c r="H10802" s="118" t="s">
        <v>54</v>
      </c>
      <c r="I10802" s="118" t="s">
        <v>14945</v>
      </c>
      <c r="J10802" s="118"/>
    </row>
    <row r="10803" spans="1:10" ht="12.75">
      <c r="A10803" s="118" t="s">
        <v>8012</v>
      </c>
      <c r="B10803" s="118" t="s">
        <v>8550</v>
      </c>
      <c r="C10803" s="118" t="b">
        <v>0</v>
      </c>
      <c r="D10803" s="118" t="e">
        <f t="shared" ca="1" si="1"/>
        <v>#NAME?</v>
      </c>
      <c r="E10803" s="118" t="s">
        <v>33924</v>
      </c>
      <c r="F10803" s="118" t="s">
        <v>33932</v>
      </c>
      <c r="G10803" s="118"/>
      <c r="H10803" s="118" t="s">
        <v>4278</v>
      </c>
      <c r="I10803" s="118" t="s">
        <v>14945</v>
      </c>
      <c r="J10803" s="118"/>
    </row>
    <row r="10804" spans="1:10" ht="12.75">
      <c r="A10804" s="118" t="s">
        <v>28674</v>
      </c>
      <c r="B10804" s="118" t="s">
        <v>33933</v>
      </c>
      <c r="C10804" s="118" t="b">
        <v>0</v>
      </c>
      <c r="D10804" s="118" t="e">
        <f t="shared" ca="1" si="1"/>
        <v>#NAME?</v>
      </c>
      <c r="E10804" s="118" t="s">
        <v>33924</v>
      </c>
      <c r="F10804" s="118" t="s">
        <v>33934</v>
      </c>
      <c r="G10804" s="118"/>
      <c r="H10804" s="118" t="s">
        <v>54</v>
      </c>
      <c r="I10804" s="118" t="s">
        <v>14945</v>
      </c>
      <c r="J10804" s="118"/>
    </row>
    <row r="10805" spans="1:10" ht="12.75">
      <c r="A10805" s="118" t="s">
        <v>33935</v>
      </c>
      <c r="B10805" s="118" t="s">
        <v>18239</v>
      </c>
      <c r="C10805" s="118" t="b">
        <v>0</v>
      </c>
      <c r="D10805" s="118" t="e">
        <f t="shared" ca="1" si="1"/>
        <v>#NAME?</v>
      </c>
      <c r="E10805" s="118" t="s">
        <v>33936</v>
      </c>
      <c r="F10805" s="118" t="s">
        <v>33937</v>
      </c>
      <c r="G10805" s="118"/>
      <c r="H10805" s="118" t="s">
        <v>7611</v>
      </c>
      <c r="I10805" s="118" t="s">
        <v>8085</v>
      </c>
      <c r="J10805" s="118"/>
    </row>
    <row r="10806" spans="1:10" ht="12.75">
      <c r="A10806" s="118" t="s">
        <v>11587</v>
      </c>
      <c r="B10806" s="118" t="s">
        <v>33938</v>
      </c>
      <c r="C10806" s="118" t="b">
        <v>0</v>
      </c>
      <c r="D10806" s="118" t="e">
        <f t="shared" ca="1" si="1"/>
        <v>#NAME?</v>
      </c>
      <c r="E10806" s="118" t="s">
        <v>33936</v>
      </c>
      <c r="F10806" s="118" t="s">
        <v>33939</v>
      </c>
      <c r="G10806" s="118"/>
      <c r="H10806" s="118" t="s">
        <v>54</v>
      </c>
      <c r="I10806" s="118" t="s">
        <v>8085</v>
      </c>
      <c r="J10806" s="118"/>
    </row>
    <row r="10807" spans="1:10" ht="12.75">
      <c r="A10807" s="118" t="s">
        <v>11587</v>
      </c>
      <c r="B10807" s="118" t="s">
        <v>33940</v>
      </c>
      <c r="C10807" s="118" t="b">
        <v>0</v>
      </c>
      <c r="D10807" s="118" t="e">
        <f t="shared" ca="1" si="1"/>
        <v>#NAME?</v>
      </c>
      <c r="E10807" s="118" t="s">
        <v>33936</v>
      </c>
      <c r="F10807" s="118" t="s">
        <v>33941</v>
      </c>
      <c r="G10807" s="118"/>
      <c r="H10807" s="118" t="s">
        <v>54</v>
      </c>
      <c r="I10807" s="118" t="s">
        <v>8085</v>
      </c>
      <c r="J10807" s="118"/>
    </row>
    <row r="10808" spans="1:10" ht="12.75">
      <c r="A10808" s="118" t="s">
        <v>8268</v>
      </c>
      <c r="B10808" s="118" t="s">
        <v>33942</v>
      </c>
      <c r="C10808" s="118" t="b">
        <v>0</v>
      </c>
      <c r="D10808" s="118" t="e">
        <f t="shared" ca="1" si="1"/>
        <v>#NAME?</v>
      </c>
      <c r="E10808" s="118" t="s">
        <v>33936</v>
      </c>
      <c r="F10808" s="118" t="s">
        <v>33943</v>
      </c>
      <c r="G10808" s="118"/>
      <c r="H10808" s="118" t="s">
        <v>4278</v>
      </c>
      <c r="I10808" s="118" t="s">
        <v>8085</v>
      </c>
      <c r="J10808" s="118"/>
    </row>
    <row r="10809" spans="1:10" ht="12.75">
      <c r="A10809" s="118" t="s">
        <v>30158</v>
      </c>
      <c r="B10809" s="118" t="s">
        <v>33944</v>
      </c>
      <c r="C10809" s="118" t="b">
        <v>0</v>
      </c>
      <c r="D10809" s="118" t="e">
        <f t="shared" ca="1" si="1"/>
        <v>#NAME?</v>
      </c>
      <c r="E10809" s="118" t="s">
        <v>33936</v>
      </c>
      <c r="F10809" s="118" t="s">
        <v>33945</v>
      </c>
      <c r="G10809" s="118"/>
      <c r="H10809" s="118" t="s">
        <v>54</v>
      </c>
      <c r="I10809" s="118" t="s">
        <v>8085</v>
      </c>
      <c r="J10809" s="118"/>
    </row>
    <row r="10810" spans="1:10" ht="12.75">
      <c r="A10810" s="118" t="s">
        <v>7924</v>
      </c>
      <c r="B10810" s="118" t="s">
        <v>33946</v>
      </c>
      <c r="C10810" s="118" t="b">
        <v>0</v>
      </c>
      <c r="D10810" s="118" t="e">
        <f t="shared" ca="1" si="1"/>
        <v>#NAME?</v>
      </c>
      <c r="E10810" s="118" t="s">
        <v>33947</v>
      </c>
      <c r="F10810" s="118" t="s">
        <v>33948</v>
      </c>
      <c r="G10810" s="118"/>
      <c r="H10810" s="118" t="s">
        <v>4276</v>
      </c>
      <c r="I10810" s="118" t="s">
        <v>10550</v>
      </c>
      <c r="J10810" s="118" t="s">
        <v>10551</v>
      </c>
    </row>
    <row r="10811" spans="1:10" ht="12.75">
      <c r="A10811" s="118" t="s">
        <v>10968</v>
      </c>
      <c r="B10811" s="118" t="s">
        <v>33949</v>
      </c>
      <c r="C10811" s="118" t="b">
        <v>0</v>
      </c>
      <c r="D10811" s="118" t="e">
        <f t="shared" ca="1" si="1"/>
        <v>#NAME?</v>
      </c>
      <c r="E10811" s="118" t="s">
        <v>33947</v>
      </c>
      <c r="F10811" s="118" t="s">
        <v>33950</v>
      </c>
      <c r="G10811" s="118"/>
      <c r="H10811" s="118" t="s">
        <v>4276</v>
      </c>
      <c r="I10811" s="118" t="s">
        <v>10550</v>
      </c>
      <c r="J10811" s="118" t="s">
        <v>10551</v>
      </c>
    </row>
    <row r="10812" spans="1:10" ht="12.75">
      <c r="A10812" s="118" t="s">
        <v>836</v>
      </c>
      <c r="B10812" s="118" t="s">
        <v>16654</v>
      </c>
      <c r="C10812" s="118" t="b">
        <v>0</v>
      </c>
      <c r="D10812" s="118" t="e">
        <f t="shared" ca="1" si="1"/>
        <v>#NAME?</v>
      </c>
      <c r="E10812" s="118" t="s">
        <v>3856</v>
      </c>
      <c r="F10812" s="118" t="s">
        <v>33951</v>
      </c>
      <c r="G10812" s="118"/>
      <c r="H10812" s="118" t="s">
        <v>5818</v>
      </c>
      <c r="I10812" s="118" t="s">
        <v>7820</v>
      </c>
      <c r="J10812" s="118" t="s">
        <v>7820</v>
      </c>
    </row>
    <row r="10813" spans="1:10" ht="12.75">
      <c r="A10813" s="118" t="s">
        <v>836</v>
      </c>
      <c r="B10813" s="118" t="s">
        <v>16654</v>
      </c>
      <c r="C10813" s="118" t="b">
        <v>0</v>
      </c>
      <c r="D10813" s="118" t="e">
        <f t="shared" ca="1" si="1"/>
        <v>#NAME?</v>
      </c>
      <c r="E10813" s="118" t="s">
        <v>3856</v>
      </c>
      <c r="F10813" s="118" t="s">
        <v>33952</v>
      </c>
      <c r="G10813" s="118"/>
      <c r="H10813" s="118" t="s">
        <v>5852</v>
      </c>
      <c r="I10813" s="118" t="s">
        <v>7820</v>
      </c>
      <c r="J10813" s="118" t="s">
        <v>7820</v>
      </c>
    </row>
    <row r="10814" spans="1:10" ht="12.75">
      <c r="A10814" s="118" t="s">
        <v>830</v>
      </c>
      <c r="B10814" s="118" t="s">
        <v>9625</v>
      </c>
      <c r="C10814" s="118" t="b">
        <v>0</v>
      </c>
      <c r="D10814" s="118" t="e">
        <f t="shared" ca="1" si="1"/>
        <v>#NAME?</v>
      </c>
      <c r="E10814" s="118" t="s">
        <v>3856</v>
      </c>
      <c r="F10814" s="118" t="s">
        <v>33953</v>
      </c>
      <c r="G10814" s="118"/>
      <c r="H10814" s="118" t="s">
        <v>7647</v>
      </c>
      <c r="I10814" s="118" t="s">
        <v>7820</v>
      </c>
      <c r="J10814" s="118" t="s">
        <v>7820</v>
      </c>
    </row>
    <row r="10815" spans="1:10" ht="12.75">
      <c r="A10815" s="118" t="s">
        <v>1591</v>
      </c>
      <c r="B10815" s="118" t="s">
        <v>33954</v>
      </c>
      <c r="C10815" s="118" t="b">
        <v>0</v>
      </c>
      <c r="D10815" s="118" t="e">
        <f t="shared" ca="1" si="1"/>
        <v>#NAME?</v>
      </c>
      <c r="E10815" s="118" t="s">
        <v>3856</v>
      </c>
      <c r="F10815" s="118" t="s">
        <v>33955</v>
      </c>
      <c r="G10815" s="118"/>
      <c r="H10815" s="118" t="s">
        <v>54</v>
      </c>
      <c r="I10815" s="118" t="s">
        <v>7820</v>
      </c>
      <c r="J10815" s="118" t="s">
        <v>7820</v>
      </c>
    </row>
    <row r="10816" spans="1:10" ht="12.75">
      <c r="A10816" s="118" t="s">
        <v>2226</v>
      </c>
      <c r="B10816" s="118" t="s">
        <v>33956</v>
      </c>
      <c r="C10816" s="118" t="b">
        <v>0</v>
      </c>
      <c r="D10816" s="118" t="e">
        <f t="shared" ca="1" si="1"/>
        <v>#NAME?</v>
      </c>
      <c r="E10816" s="118" t="s">
        <v>3856</v>
      </c>
      <c r="F10816" s="118" t="s">
        <v>33957</v>
      </c>
      <c r="G10816" s="118"/>
      <c r="H10816" s="118" t="s">
        <v>4485</v>
      </c>
      <c r="I10816" s="118" t="s">
        <v>7820</v>
      </c>
      <c r="J10816" s="118" t="s">
        <v>7820</v>
      </c>
    </row>
    <row r="10817" spans="1:10" ht="12.75">
      <c r="A10817" s="118" t="s">
        <v>10606</v>
      </c>
      <c r="B10817" s="118" t="s">
        <v>33958</v>
      </c>
      <c r="C10817" s="118" t="b">
        <v>0</v>
      </c>
      <c r="D10817" s="118" t="e">
        <f t="shared" ca="1" si="1"/>
        <v>#NAME?</v>
      </c>
      <c r="E10817" s="118" t="s">
        <v>3856</v>
      </c>
      <c r="F10817" s="118" t="s">
        <v>33959</v>
      </c>
      <c r="G10817" s="118"/>
      <c r="H10817" s="118" t="s">
        <v>5852</v>
      </c>
      <c r="I10817" s="118" t="s">
        <v>7820</v>
      </c>
      <c r="J10817" s="118" t="s">
        <v>7820</v>
      </c>
    </row>
    <row r="10818" spans="1:10" ht="12.75">
      <c r="A10818" s="118" t="s">
        <v>1457</v>
      </c>
      <c r="B10818" s="118" t="s">
        <v>33960</v>
      </c>
      <c r="C10818" s="118" t="b">
        <v>0</v>
      </c>
      <c r="D10818" s="118" t="e">
        <f t="shared" ca="1" si="1"/>
        <v>#NAME?</v>
      </c>
      <c r="E10818" s="118" t="s">
        <v>3856</v>
      </c>
      <c r="F10818" s="118" t="s">
        <v>33961</v>
      </c>
      <c r="G10818" s="118"/>
      <c r="H10818" s="118" t="s">
        <v>4305</v>
      </c>
      <c r="I10818" s="118" t="s">
        <v>7820</v>
      </c>
      <c r="J10818" s="118" t="s">
        <v>7820</v>
      </c>
    </row>
    <row r="10819" spans="1:10" ht="12.75">
      <c r="A10819" s="118" t="s">
        <v>8368</v>
      </c>
      <c r="B10819" s="118" t="s">
        <v>27607</v>
      </c>
      <c r="C10819" s="118" t="b">
        <v>0</v>
      </c>
      <c r="D10819" s="118" t="e">
        <f t="shared" ca="1" si="1"/>
        <v>#NAME?</v>
      </c>
      <c r="E10819" s="118" t="s">
        <v>33962</v>
      </c>
      <c r="F10819" s="118" t="s">
        <v>33963</v>
      </c>
      <c r="G10819" s="118"/>
      <c r="H10819" s="118" t="s">
        <v>6031</v>
      </c>
      <c r="I10819" s="118" t="s">
        <v>7820</v>
      </c>
      <c r="J10819" s="118" t="s">
        <v>7820</v>
      </c>
    </row>
    <row r="10820" spans="1:10" ht="12.75">
      <c r="A10820" s="118" t="s">
        <v>940</v>
      </c>
      <c r="B10820" s="118" t="s">
        <v>26910</v>
      </c>
      <c r="C10820" s="118" t="b">
        <v>0</v>
      </c>
      <c r="D10820" s="118" t="e">
        <f t="shared" ca="1" si="1"/>
        <v>#NAME?</v>
      </c>
      <c r="E10820" s="118" t="s">
        <v>33962</v>
      </c>
      <c r="F10820" s="118" t="s">
        <v>33964</v>
      </c>
      <c r="G10820" s="118"/>
      <c r="H10820" s="118" t="s">
        <v>4640</v>
      </c>
      <c r="I10820" s="118" t="s">
        <v>7820</v>
      </c>
      <c r="J10820" s="118" t="s">
        <v>7820</v>
      </c>
    </row>
    <row r="10821" spans="1:10" ht="12.75">
      <c r="A10821" s="118" t="s">
        <v>1666</v>
      </c>
      <c r="B10821" s="118" t="s">
        <v>8769</v>
      </c>
      <c r="C10821" s="118" t="b">
        <v>0</v>
      </c>
      <c r="D10821" s="118" t="e">
        <f t="shared" ca="1" si="1"/>
        <v>#NAME?</v>
      </c>
      <c r="E10821" s="118" t="s">
        <v>33965</v>
      </c>
      <c r="F10821" s="118" t="s">
        <v>33966</v>
      </c>
      <c r="G10821" s="118"/>
      <c r="H10821" s="118" t="s">
        <v>26454</v>
      </c>
      <c r="I10821" s="118" t="s">
        <v>13830</v>
      </c>
      <c r="J10821" s="118" t="s">
        <v>7795</v>
      </c>
    </row>
    <row r="10822" spans="1:10" ht="12.75">
      <c r="A10822" s="118" t="s">
        <v>846</v>
      </c>
      <c r="B10822" s="118" t="s">
        <v>33967</v>
      </c>
      <c r="C10822" s="118" t="b">
        <v>0</v>
      </c>
      <c r="D10822" s="118" t="e">
        <f t="shared" ca="1" si="1"/>
        <v>#NAME?</v>
      </c>
      <c r="E10822" s="118" t="s">
        <v>33965</v>
      </c>
      <c r="F10822" s="118" t="s">
        <v>33968</v>
      </c>
      <c r="G10822" s="118"/>
      <c r="H10822" s="118" t="s">
        <v>33969</v>
      </c>
      <c r="I10822" s="118" t="s">
        <v>13830</v>
      </c>
      <c r="J10822" s="118" t="s">
        <v>7795</v>
      </c>
    </row>
    <row r="10823" spans="1:10" ht="12.75">
      <c r="A10823" s="118" t="s">
        <v>8358</v>
      </c>
      <c r="B10823" s="118" t="s">
        <v>33970</v>
      </c>
      <c r="C10823" s="118" t="b">
        <v>0</v>
      </c>
      <c r="D10823" s="118" t="e">
        <f t="shared" ca="1" si="1"/>
        <v>#NAME?</v>
      </c>
      <c r="E10823" s="118" t="s">
        <v>33965</v>
      </c>
      <c r="F10823" s="118" t="s">
        <v>33971</v>
      </c>
      <c r="G10823" s="118"/>
      <c r="H10823" s="118" t="s">
        <v>33972</v>
      </c>
      <c r="I10823" s="118" t="s">
        <v>13830</v>
      </c>
      <c r="J10823" s="118" t="s">
        <v>7795</v>
      </c>
    </row>
    <row r="10824" spans="1:10" ht="12.75">
      <c r="A10824" s="118" t="s">
        <v>7772</v>
      </c>
      <c r="B10824" s="118" t="s">
        <v>33973</v>
      </c>
      <c r="C10824" s="118" t="b">
        <v>0</v>
      </c>
      <c r="D10824" s="118" t="e">
        <f t="shared" ca="1" si="1"/>
        <v>#NAME?</v>
      </c>
      <c r="E10824" s="118" t="s">
        <v>33974</v>
      </c>
      <c r="F10824" s="118" t="s">
        <v>33975</v>
      </c>
      <c r="G10824" s="118"/>
      <c r="H10824" s="118" t="s">
        <v>54</v>
      </c>
      <c r="I10824" s="118" t="s">
        <v>12092</v>
      </c>
      <c r="J10824" s="118" t="s">
        <v>9660</v>
      </c>
    </row>
    <row r="10825" spans="1:10" ht="12.75">
      <c r="A10825" s="118" t="s">
        <v>830</v>
      </c>
      <c r="B10825" s="118" t="s">
        <v>33976</v>
      </c>
      <c r="C10825" s="118" t="b">
        <v>0</v>
      </c>
      <c r="D10825" s="118" t="e">
        <f t="shared" ca="1" si="1"/>
        <v>#NAME?</v>
      </c>
      <c r="E10825" s="118" t="s">
        <v>33974</v>
      </c>
      <c r="F10825" s="118" t="s">
        <v>33977</v>
      </c>
      <c r="G10825" s="118"/>
      <c r="H10825" s="118" t="s">
        <v>4485</v>
      </c>
      <c r="I10825" s="118" t="s">
        <v>12092</v>
      </c>
      <c r="J10825" s="118" t="s">
        <v>9660</v>
      </c>
    </row>
    <row r="10826" spans="1:10" ht="12.75">
      <c r="A10826" s="118" t="s">
        <v>1591</v>
      </c>
      <c r="B10826" s="118" t="s">
        <v>33978</v>
      </c>
      <c r="C10826" s="118" t="b">
        <v>0</v>
      </c>
      <c r="D10826" s="118" t="e">
        <f t="shared" ca="1" si="1"/>
        <v>#NAME?</v>
      </c>
      <c r="E10826" s="118" t="s">
        <v>33974</v>
      </c>
      <c r="F10826" s="118" t="s">
        <v>33979</v>
      </c>
      <c r="G10826" s="118"/>
      <c r="H10826" s="118" t="s">
        <v>54</v>
      </c>
      <c r="I10826" s="118" t="s">
        <v>8136</v>
      </c>
      <c r="J10826" s="118" t="s">
        <v>7622</v>
      </c>
    </row>
    <row r="10827" spans="1:10" ht="12.75">
      <c r="A10827" s="118" t="s">
        <v>2226</v>
      </c>
      <c r="B10827" s="118" t="s">
        <v>26639</v>
      </c>
      <c r="C10827" s="118" t="b">
        <v>0</v>
      </c>
      <c r="D10827" s="118" t="e">
        <f t="shared" ca="1" si="1"/>
        <v>#NAME?</v>
      </c>
      <c r="E10827" s="118" t="s">
        <v>33974</v>
      </c>
      <c r="F10827" s="118" t="s">
        <v>33980</v>
      </c>
      <c r="G10827" s="118"/>
      <c r="H10827" s="118" t="s">
        <v>54</v>
      </c>
      <c r="I10827" s="118" t="s">
        <v>8136</v>
      </c>
      <c r="J10827" s="118" t="s">
        <v>7622</v>
      </c>
    </row>
    <row r="10828" spans="1:10" ht="12.75">
      <c r="A10828" s="118" t="s">
        <v>1240</v>
      </c>
      <c r="B10828" s="118" t="s">
        <v>33981</v>
      </c>
      <c r="C10828" s="118" t="b">
        <v>0</v>
      </c>
      <c r="D10828" s="118" t="e">
        <f t="shared" ca="1" si="1"/>
        <v>#NAME?</v>
      </c>
      <c r="E10828" s="118" t="s">
        <v>33982</v>
      </c>
      <c r="F10828" s="118" t="s">
        <v>33983</v>
      </c>
      <c r="G10828" s="118"/>
      <c r="H10828" s="118" t="s">
        <v>5209</v>
      </c>
      <c r="I10828" s="118" t="s">
        <v>17353</v>
      </c>
      <c r="J10828" s="118" t="s">
        <v>7591</v>
      </c>
    </row>
    <row r="10829" spans="1:10" ht="12.75">
      <c r="A10829" s="118" t="s">
        <v>7845</v>
      </c>
      <c r="B10829" s="118" t="s">
        <v>33984</v>
      </c>
      <c r="C10829" s="118" t="b">
        <v>0</v>
      </c>
      <c r="D10829" s="118" t="e">
        <f t="shared" ca="1" si="1"/>
        <v>#NAME?</v>
      </c>
      <c r="E10829" s="118" t="s">
        <v>33985</v>
      </c>
      <c r="F10829" s="118" t="s">
        <v>33986</v>
      </c>
      <c r="G10829" s="118"/>
      <c r="H10829" s="118" t="s">
        <v>54</v>
      </c>
      <c r="I10829" s="118" t="s">
        <v>13101</v>
      </c>
      <c r="J10829" s="118"/>
    </row>
    <row r="10830" spans="1:10" ht="12.75">
      <c r="A10830" s="118" t="s">
        <v>19451</v>
      </c>
      <c r="B10830" s="118" t="s">
        <v>33987</v>
      </c>
      <c r="C10830" s="118" t="b">
        <v>0</v>
      </c>
      <c r="D10830" s="118" t="e">
        <f t="shared" ca="1" si="1"/>
        <v>#NAME?</v>
      </c>
      <c r="E10830" s="118" t="s">
        <v>33985</v>
      </c>
      <c r="F10830" s="118" t="s">
        <v>33988</v>
      </c>
      <c r="G10830" s="118"/>
      <c r="H10830" s="118" t="s">
        <v>4278</v>
      </c>
      <c r="I10830" s="118" t="s">
        <v>13101</v>
      </c>
      <c r="J10830" s="118"/>
    </row>
    <row r="10831" spans="1:10" ht="12.75">
      <c r="A10831" s="118" t="s">
        <v>24261</v>
      </c>
      <c r="B10831" s="118" t="s">
        <v>33989</v>
      </c>
      <c r="C10831" s="118" t="b">
        <v>0</v>
      </c>
      <c r="D10831" s="118" t="e">
        <f t="shared" ca="1" si="1"/>
        <v>#NAME?</v>
      </c>
      <c r="E10831" s="118" t="s">
        <v>33985</v>
      </c>
      <c r="F10831" s="118" t="s">
        <v>33990</v>
      </c>
      <c r="G10831" s="118"/>
      <c r="H10831" s="118" t="s">
        <v>4908</v>
      </c>
      <c r="I10831" s="118" t="s">
        <v>13101</v>
      </c>
      <c r="J10831" s="118"/>
    </row>
    <row r="10832" spans="1:10" ht="12.75">
      <c r="A10832" s="118" t="s">
        <v>19451</v>
      </c>
      <c r="B10832" s="118" t="s">
        <v>33991</v>
      </c>
      <c r="C10832" s="118" t="b">
        <v>0</v>
      </c>
      <c r="D10832" s="118" t="e">
        <f t="shared" ca="1" si="1"/>
        <v>#NAME?</v>
      </c>
      <c r="E10832" s="118" t="s">
        <v>33992</v>
      </c>
      <c r="F10832" s="118" t="s">
        <v>33993</v>
      </c>
      <c r="G10832" s="118"/>
      <c r="H10832" s="118" t="s">
        <v>33994</v>
      </c>
      <c r="I10832" s="118" t="s">
        <v>8136</v>
      </c>
      <c r="J10832" s="118" t="s">
        <v>7622</v>
      </c>
    </row>
    <row r="10833" spans="1:10" ht="12.75">
      <c r="A10833" s="118" t="s">
        <v>1666</v>
      </c>
      <c r="B10833" s="118" t="s">
        <v>33995</v>
      </c>
      <c r="C10833" s="118" t="b">
        <v>0</v>
      </c>
      <c r="D10833" s="118" t="e">
        <f t="shared" ca="1" si="1"/>
        <v>#NAME?</v>
      </c>
      <c r="E10833" s="118" t="s">
        <v>33996</v>
      </c>
      <c r="F10833" s="118" t="s">
        <v>33997</v>
      </c>
      <c r="G10833" s="118"/>
      <c r="H10833" s="118" t="s">
        <v>54</v>
      </c>
      <c r="I10833" s="118" t="s">
        <v>10888</v>
      </c>
      <c r="J10833" s="118" t="s">
        <v>7622</v>
      </c>
    </row>
    <row r="10834" spans="1:10" ht="12.75">
      <c r="A10834" s="118" t="s">
        <v>1591</v>
      </c>
      <c r="B10834" s="118" t="s">
        <v>33998</v>
      </c>
      <c r="C10834" s="118" t="b">
        <v>0</v>
      </c>
      <c r="D10834" s="118" t="e">
        <f t="shared" ca="1" si="1"/>
        <v>#NAME?</v>
      </c>
      <c r="E10834" s="118" t="s">
        <v>33996</v>
      </c>
      <c r="F10834" s="118" t="s">
        <v>33999</v>
      </c>
      <c r="G10834" s="118"/>
      <c r="H10834" s="118" t="s">
        <v>8144</v>
      </c>
      <c r="I10834" s="118" t="s">
        <v>10888</v>
      </c>
      <c r="J10834" s="118" t="s">
        <v>7622</v>
      </c>
    </row>
    <row r="10835" spans="1:10" ht="12.75">
      <c r="A10835" s="118" t="s">
        <v>1544</v>
      </c>
      <c r="B10835" s="118" t="s">
        <v>1922</v>
      </c>
      <c r="C10835" s="118" t="b">
        <v>0</v>
      </c>
      <c r="D10835" s="118" t="e">
        <f t="shared" ca="1" si="1"/>
        <v>#NAME?</v>
      </c>
      <c r="E10835" s="118" t="s">
        <v>33996</v>
      </c>
      <c r="F10835" s="118" t="s">
        <v>34000</v>
      </c>
      <c r="G10835" s="118"/>
      <c r="H10835" s="118" t="s">
        <v>8144</v>
      </c>
      <c r="I10835" s="118" t="s">
        <v>10888</v>
      </c>
      <c r="J10835" s="118" t="s">
        <v>7622</v>
      </c>
    </row>
    <row r="10836" spans="1:10" ht="12.75">
      <c r="A10836" s="118" t="s">
        <v>1540</v>
      </c>
      <c r="B10836" s="118" t="s">
        <v>34001</v>
      </c>
      <c r="C10836" s="118" t="b">
        <v>0</v>
      </c>
      <c r="D10836" s="118" t="e">
        <f t="shared" ca="1" si="1"/>
        <v>#NAME?</v>
      </c>
      <c r="E10836" s="118" t="s">
        <v>33996</v>
      </c>
      <c r="F10836" s="118" t="s">
        <v>34002</v>
      </c>
      <c r="G10836" s="118"/>
      <c r="H10836" s="118" t="s">
        <v>4278</v>
      </c>
      <c r="I10836" s="118" t="s">
        <v>10888</v>
      </c>
      <c r="J10836" s="118" t="s">
        <v>7622</v>
      </c>
    </row>
    <row r="10837" spans="1:10" ht="12.75">
      <c r="A10837" s="118" t="s">
        <v>1769</v>
      </c>
      <c r="B10837" s="118" t="s">
        <v>34003</v>
      </c>
      <c r="C10837" s="118" t="b">
        <v>0</v>
      </c>
      <c r="D10837" s="118" t="e">
        <f t="shared" ca="1" si="1"/>
        <v>#NAME?</v>
      </c>
      <c r="E10837" s="118" t="s">
        <v>33996</v>
      </c>
      <c r="F10837" s="118" t="s">
        <v>34004</v>
      </c>
      <c r="G10837" s="118"/>
      <c r="H10837" s="118" t="s">
        <v>4551</v>
      </c>
      <c r="I10837" s="118" t="s">
        <v>10888</v>
      </c>
      <c r="J10837" s="118" t="s">
        <v>7622</v>
      </c>
    </row>
    <row r="10838" spans="1:10" ht="12.75">
      <c r="A10838" s="118" t="s">
        <v>7945</v>
      </c>
      <c r="B10838" s="118" t="s">
        <v>32847</v>
      </c>
      <c r="C10838" s="118" t="b">
        <v>0</v>
      </c>
      <c r="D10838" s="118" t="e">
        <f t="shared" ca="1" si="1"/>
        <v>#NAME?</v>
      </c>
      <c r="E10838" s="118" t="s">
        <v>34005</v>
      </c>
      <c r="F10838" s="118" t="s">
        <v>34006</v>
      </c>
      <c r="G10838" s="118"/>
      <c r="H10838" s="118" t="s">
        <v>4276</v>
      </c>
      <c r="I10838" s="118" t="s">
        <v>10184</v>
      </c>
      <c r="J10838" s="118" t="s">
        <v>10185</v>
      </c>
    </row>
    <row r="10839" spans="1:10" ht="12.75">
      <c r="A10839" s="118" t="s">
        <v>940</v>
      </c>
      <c r="B10839" s="118" t="s">
        <v>22832</v>
      </c>
      <c r="C10839" s="118" t="b">
        <v>0</v>
      </c>
      <c r="D10839" s="118" t="e">
        <f t="shared" ca="1" si="1"/>
        <v>#NAME?</v>
      </c>
      <c r="E10839" s="118" t="s">
        <v>34005</v>
      </c>
      <c r="F10839" s="118" t="s">
        <v>34007</v>
      </c>
      <c r="G10839" s="118"/>
      <c r="H10839" s="118" t="s">
        <v>17200</v>
      </c>
      <c r="I10839" s="118" t="s">
        <v>10184</v>
      </c>
      <c r="J10839" s="118" t="s">
        <v>10185</v>
      </c>
    </row>
    <row r="10840" spans="1:10" ht="12.75">
      <c r="A10840" s="118" t="s">
        <v>34008</v>
      </c>
      <c r="B10840" s="118" t="s">
        <v>34009</v>
      </c>
      <c r="C10840" s="118" t="b">
        <v>0</v>
      </c>
      <c r="D10840" s="118" t="e">
        <f t="shared" ca="1" si="1"/>
        <v>#NAME?</v>
      </c>
      <c r="E10840" s="118" t="s">
        <v>34010</v>
      </c>
      <c r="F10840" s="118" t="s">
        <v>34011</v>
      </c>
      <c r="G10840" s="118"/>
      <c r="H10840" s="118" t="s">
        <v>5961</v>
      </c>
      <c r="I10840" s="118" t="s">
        <v>15242</v>
      </c>
      <c r="J10840" s="118"/>
    </row>
    <row r="10841" spans="1:10" ht="12.75">
      <c r="A10841" s="118" t="s">
        <v>8748</v>
      </c>
      <c r="B10841" s="118" t="s">
        <v>34012</v>
      </c>
      <c r="C10841" s="118" t="b">
        <v>0</v>
      </c>
      <c r="D10841" s="118" t="e">
        <f t="shared" ca="1" si="1"/>
        <v>#NAME?</v>
      </c>
      <c r="E10841" s="118" t="s">
        <v>34010</v>
      </c>
      <c r="F10841" s="118" t="s">
        <v>34013</v>
      </c>
      <c r="G10841" s="118"/>
      <c r="H10841" s="118" t="s">
        <v>5961</v>
      </c>
      <c r="I10841" s="118" t="s">
        <v>15242</v>
      </c>
      <c r="J10841" s="118"/>
    </row>
    <row r="10842" spans="1:10" ht="12.75">
      <c r="A10842" s="118" t="s">
        <v>2029</v>
      </c>
      <c r="B10842" s="118" t="s">
        <v>34014</v>
      </c>
      <c r="C10842" s="118" t="b">
        <v>0</v>
      </c>
      <c r="D10842" s="118" t="e">
        <f t="shared" ca="1" si="1"/>
        <v>#NAME?</v>
      </c>
      <c r="E10842" s="118" t="s">
        <v>34010</v>
      </c>
      <c r="F10842" s="118" t="s">
        <v>34015</v>
      </c>
      <c r="G10842" s="118"/>
      <c r="H10842" s="118" t="s">
        <v>4276</v>
      </c>
      <c r="I10842" s="118" t="s">
        <v>15242</v>
      </c>
      <c r="J10842" s="118"/>
    </row>
    <row r="10843" spans="1:10" ht="12.75">
      <c r="A10843" s="118" t="s">
        <v>34016</v>
      </c>
      <c r="B10843" s="118" t="s">
        <v>34017</v>
      </c>
      <c r="C10843" s="118" t="b">
        <v>0</v>
      </c>
      <c r="D10843" s="118" t="e">
        <f t="shared" ca="1" si="1"/>
        <v>#NAME?</v>
      </c>
      <c r="E10843" s="118" t="s">
        <v>34018</v>
      </c>
      <c r="F10843" s="118" t="s">
        <v>34019</v>
      </c>
      <c r="G10843" s="118"/>
      <c r="H10843" s="118" t="s">
        <v>8671</v>
      </c>
      <c r="I10843" s="118" t="s">
        <v>11777</v>
      </c>
      <c r="J10843" s="118"/>
    </row>
    <row r="10844" spans="1:10" ht="12.75">
      <c r="A10844" s="118" t="s">
        <v>8409</v>
      </c>
      <c r="B10844" s="118" t="s">
        <v>18876</v>
      </c>
      <c r="C10844" s="118" t="b">
        <v>0</v>
      </c>
      <c r="D10844" s="118" t="e">
        <f t="shared" ca="1" si="1"/>
        <v>#NAME?</v>
      </c>
      <c r="E10844" s="118" t="s">
        <v>34020</v>
      </c>
      <c r="F10844" s="118" t="s">
        <v>34021</v>
      </c>
      <c r="G10844" s="118"/>
      <c r="H10844" s="118" t="s">
        <v>8602</v>
      </c>
      <c r="I10844" s="118" t="s">
        <v>16431</v>
      </c>
      <c r="J10844" s="118" t="s">
        <v>14204</v>
      </c>
    </row>
    <row r="10845" spans="1:10" ht="12.75">
      <c r="A10845" s="118" t="s">
        <v>15067</v>
      </c>
      <c r="B10845" s="118" t="s">
        <v>27532</v>
      </c>
      <c r="C10845" s="118" t="b">
        <v>0</v>
      </c>
      <c r="D10845" s="118" t="e">
        <f t="shared" ca="1" si="1"/>
        <v>#NAME?</v>
      </c>
      <c r="E10845" s="118" t="s">
        <v>34020</v>
      </c>
      <c r="F10845" s="118" t="s">
        <v>34022</v>
      </c>
      <c r="G10845" s="118"/>
      <c r="H10845" s="118" t="s">
        <v>4640</v>
      </c>
      <c r="I10845" s="118" t="s">
        <v>16431</v>
      </c>
      <c r="J10845" s="118" t="s">
        <v>14204</v>
      </c>
    </row>
    <row r="10846" spans="1:10" ht="12.75">
      <c r="A10846" s="118" t="s">
        <v>989</v>
      </c>
      <c r="B10846" s="118" t="s">
        <v>34023</v>
      </c>
      <c r="C10846" s="118" t="b">
        <v>0</v>
      </c>
      <c r="D10846" s="118" t="e">
        <f t="shared" ca="1" si="1"/>
        <v>#NAME?</v>
      </c>
      <c r="E10846" s="118" t="s">
        <v>34024</v>
      </c>
      <c r="F10846" s="118" t="s">
        <v>34025</v>
      </c>
      <c r="G10846" s="118"/>
      <c r="H10846" s="118" t="s">
        <v>15124</v>
      </c>
      <c r="I10846" s="118" t="s">
        <v>10351</v>
      </c>
      <c r="J10846" s="118" t="s">
        <v>7622</v>
      </c>
    </row>
    <row r="10847" spans="1:10" ht="12.75">
      <c r="A10847" s="118" t="s">
        <v>34026</v>
      </c>
      <c r="B10847" s="118" t="s">
        <v>14231</v>
      </c>
      <c r="C10847" s="118" t="b">
        <v>0</v>
      </c>
      <c r="D10847" s="118" t="e">
        <f t="shared" ca="1" si="1"/>
        <v>#NAME?</v>
      </c>
      <c r="E10847" s="118" t="s">
        <v>34027</v>
      </c>
      <c r="F10847" s="118" t="s">
        <v>34028</v>
      </c>
      <c r="G10847" s="118"/>
      <c r="H10847" s="118" t="s">
        <v>4276</v>
      </c>
      <c r="I10847" s="118" t="s">
        <v>34029</v>
      </c>
      <c r="J10847" s="118"/>
    </row>
    <row r="10848" spans="1:10" ht="12.75">
      <c r="A10848" s="118" t="s">
        <v>814</v>
      </c>
      <c r="B10848" s="118" t="s">
        <v>16392</v>
      </c>
      <c r="C10848" s="118" t="b">
        <v>0</v>
      </c>
      <c r="D10848" s="118" t="e">
        <f t="shared" ca="1" si="1"/>
        <v>#NAME?</v>
      </c>
      <c r="E10848" s="118" t="s">
        <v>34030</v>
      </c>
      <c r="F10848" s="118" t="s">
        <v>34031</v>
      </c>
      <c r="G10848" s="118"/>
      <c r="H10848" s="118" t="s">
        <v>5121</v>
      </c>
      <c r="I10848" s="118" t="s">
        <v>34032</v>
      </c>
      <c r="J10848" s="118" t="s">
        <v>8313</v>
      </c>
    </row>
    <row r="10849" spans="1:10" ht="12.75">
      <c r="A10849" s="118" t="s">
        <v>1704</v>
      </c>
      <c r="B10849" s="118" t="s">
        <v>34033</v>
      </c>
      <c r="C10849" s="118" t="b">
        <v>0</v>
      </c>
      <c r="D10849" s="118" t="e">
        <f t="shared" ca="1" si="1"/>
        <v>#NAME?</v>
      </c>
      <c r="E10849" s="118" t="s">
        <v>34034</v>
      </c>
      <c r="F10849" s="118" t="s">
        <v>34035</v>
      </c>
      <c r="G10849" s="118"/>
      <c r="H10849" s="118" t="s">
        <v>34036</v>
      </c>
      <c r="I10849" s="118" t="s">
        <v>1699</v>
      </c>
      <c r="J10849" s="118" t="s">
        <v>7795</v>
      </c>
    </row>
    <row r="10850" spans="1:10" ht="12.75">
      <c r="A10850" s="118" t="s">
        <v>8981</v>
      </c>
      <c r="B10850" s="118" t="s">
        <v>34037</v>
      </c>
      <c r="C10850" s="118" t="b">
        <v>0</v>
      </c>
      <c r="D10850" s="118" t="e">
        <f t="shared" ca="1" si="1"/>
        <v>#NAME?</v>
      </c>
      <c r="E10850" s="118" t="s">
        <v>34034</v>
      </c>
      <c r="F10850" s="118" t="s">
        <v>34038</v>
      </c>
      <c r="G10850" s="118"/>
      <c r="H10850" s="118" t="s">
        <v>34039</v>
      </c>
      <c r="I10850" s="118" t="s">
        <v>1699</v>
      </c>
      <c r="J10850" s="118" t="s">
        <v>7795</v>
      </c>
    </row>
    <row r="10851" spans="1:10" ht="12.75">
      <c r="A10851" s="118" t="s">
        <v>11890</v>
      </c>
      <c r="B10851" s="118" t="s">
        <v>34040</v>
      </c>
      <c r="C10851" s="118" t="b">
        <v>0</v>
      </c>
      <c r="D10851" s="118" t="e">
        <f t="shared" ca="1" si="1"/>
        <v>#NAME?</v>
      </c>
      <c r="E10851" s="118" t="s">
        <v>34041</v>
      </c>
      <c r="F10851" s="118" t="s">
        <v>34042</v>
      </c>
      <c r="G10851" s="118"/>
      <c r="H10851" s="118" t="s">
        <v>8671</v>
      </c>
      <c r="I10851" s="118" t="s">
        <v>34043</v>
      </c>
      <c r="J10851" s="118"/>
    </row>
    <row r="10852" spans="1:10" ht="12.75">
      <c r="A10852" s="118" t="s">
        <v>11175</v>
      </c>
      <c r="B10852" s="118" t="s">
        <v>34044</v>
      </c>
      <c r="C10852" s="118" t="b">
        <v>0</v>
      </c>
      <c r="D10852" s="118" t="e">
        <f t="shared" ca="1" si="1"/>
        <v>#NAME?</v>
      </c>
      <c r="E10852" s="118" t="s">
        <v>34041</v>
      </c>
      <c r="F10852" s="118" t="s">
        <v>34045</v>
      </c>
      <c r="G10852" s="118"/>
      <c r="H10852" s="118" t="s">
        <v>34046</v>
      </c>
      <c r="I10852" s="118" t="s">
        <v>34043</v>
      </c>
      <c r="J10852" s="118"/>
    </row>
    <row r="10853" spans="1:10" ht="12.75">
      <c r="A10853" s="118" t="s">
        <v>34047</v>
      </c>
      <c r="B10853" s="118" t="s">
        <v>34048</v>
      </c>
      <c r="C10853" s="118" t="b">
        <v>0</v>
      </c>
      <c r="D10853" s="118" t="e">
        <f t="shared" ca="1" si="1"/>
        <v>#NAME?</v>
      </c>
      <c r="E10853" s="118" t="s">
        <v>34041</v>
      </c>
      <c r="F10853" s="118" t="s">
        <v>34049</v>
      </c>
      <c r="G10853" s="118"/>
      <c r="H10853" s="118" t="s">
        <v>5273</v>
      </c>
      <c r="I10853" s="118" t="s">
        <v>34043</v>
      </c>
      <c r="J10853" s="118"/>
    </row>
    <row r="10854" spans="1:10" ht="12.75">
      <c r="A10854" s="118" t="s">
        <v>34050</v>
      </c>
      <c r="B10854" s="118" t="s">
        <v>2465</v>
      </c>
      <c r="C10854" s="118" t="b">
        <v>0</v>
      </c>
      <c r="D10854" s="118" t="e">
        <f t="shared" ca="1" si="1"/>
        <v>#NAME?</v>
      </c>
      <c r="E10854" s="118" t="s">
        <v>34051</v>
      </c>
      <c r="F10854" s="118" t="s">
        <v>34052</v>
      </c>
      <c r="G10854" s="118"/>
      <c r="H10854" s="118" t="s">
        <v>4276</v>
      </c>
      <c r="I10854" s="118" t="s">
        <v>7642</v>
      </c>
      <c r="J10854" s="118"/>
    </row>
    <row r="10855" spans="1:10" ht="12.75">
      <c r="A10855" s="118" t="s">
        <v>1256</v>
      </c>
      <c r="B10855" s="118" t="s">
        <v>34053</v>
      </c>
      <c r="C10855" s="118" t="b">
        <v>0</v>
      </c>
      <c r="D10855" s="118" t="e">
        <f t="shared" ca="1" si="1"/>
        <v>#NAME?</v>
      </c>
      <c r="E10855" s="118" t="s">
        <v>34051</v>
      </c>
      <c r="F10855" s="118" t="s">
        <v>34054</v>
      </c>
      <c r="G10855" s="118"/>
      <c r="H10855" s="118" t="s">
        <v>5273</v>
      </c>
      <c r="I10855" s="118" t="s">
        <v>7642</v>
      </c>
      <c r="J10855" s="118"/>
    </row>
    <row r="10856" spans="1:10" ht="12.75">
      <c r="A10856" s="118" t="s">
        <v>9372</v>
      </c>
      <c r="B10856" s="118" t="s">
        <v>9962</v>
      </c>
      <c r="C10856" s="118" t="b">
        <v>0</v>
      </c>
      <c r="D10856" s="118" t="e">
        <f t="shared" ca="1" si="1"/>
        <v>#NAME?</v>
      </c>
      <c r="E10856" s="118" t="s">
        <v>34055</v>
      </c>
      <c r="F10856" s="118" t="s">
        <v>34056</v>
      </c>
      <c r="G10856" s="118"/>
      <c r="H10856" s="118" t="s">
        <v>5064</v>
      </c>
      <c r="I10856" s="118" t="s">
        <v>11908</v>
      </c>
      <c r="J10856" s="118"/>
    </row>
    <row r="10857" spans="1:10" ht="12.75">
      <c r="A10857" s="118" t="s">
        <v>1666</v>
      </c>
      <c r="B10857" s="118" t="s">
        <v>18123</v>
      </c>
      <c r="C10857" s="118" t="b">
        <v>0</v>
      </c>
      <c r="D10857" s="118" t="e">
        <f t="shared" ca="1" si="1"/>
        <v>#NAME?</v>
      </c>
      <c r="E10857" s="118" t="s">
        <v>34057</v>
      </c>
      <c r="F10857" s="118" t="s">
        <v>34058</v>
      </c>
      <c r="G10857" s="118"/>
      <c r="H10857" s="118" t="s">
        <v>4276</v>
      </c>
      <c r="I10857" s="118" t="s">
        <v>7820</v>
      </c>
      <c r="J10857" s="118" t="s">
        <v>7820</v>
      </c>
    </row>
    <row r="10858" spans="1:10" ht="12.75">
      <c r="A10858" s="118" t="s">
        <v>846</v>
      </c>
      <c r="B10858" s="118" t="s">
        <v>34059</v>
      </c>
      <c r="C10858" s="118" t="b">
        <v>0</v>
      </c>
      <c r="D10858" s="118" t="e">
        <f t="shared" ca="1" si="1"/>
        <v>#NAME?</v>
      </c>
      <c r="E10858" s="118" t="s">
        <v>34057</v>
      </c>
      <c r="F10858" s="118" t="s">
        <v>34060</v>
      </c>
      <c r="G10858" s="118"/>
      <c r="H10858" s="118" t="s">
        <v>4276</v>
      </c>
      <c r="I10858" s="118" t="s">
        <v>7820</v>
      </c>
      <c r="J10858" s="118" t="s">
        <v>7820</v>
      </c>
    </row>
    <row r="10859" spans="1:10" ht="12.75">
      <c r="A10859" s="118" t="s">
        <v>34061</v>
      </c>
      <c r="B10859" s="118" t="s">
        <v>34062</v>
      </c>
      <c r="C10859" s="118" t="b">
        <v>0</v>
      </c>
      <c r="D10859" s="118" t="e">
        <f t="shared" ca="1" si="1"/>
        <v>#NAME?</v>
      </c>
      <c r="E10859" s="118" t="s">
        <v>34063</v>
      </c>
      <c r="F10859" s="118" t="s">
        <v>34064</v>
      </c>
      <c r="G10859" s="118"/>
      <c r="H10859" s="118" t="s">
        <v>5273</v>
      </c>
      <c r="I10859" s="118" t="s">
        <v>7684</v>
      </c>
      <c r="J10859" s="118"/>
    </row>
    <row r="10860" spans="1:10" ht="12.75">
      <c r="A10860" s="118" t="s">
        <v>7685</v>
      </c>
      <c r="B10860" s="118" t="s">
        <v>34065</v>
      </c>
      <c r="C10860" s="118" t="b">
        <v>0</v>
      </c>
      <c r="D10860" s="118" t="e">
        <f t="shared" ca="1" si="1"/>
        <v>#NAME?</v>
      </c>
      <c r="E10860" s="118" t="s">
        <v>34063</v>
      </c>
      <c r="F10860" s="118" t="s">
        <v>34066</v>
      </c>
      <c r="G10860" s="118"/>
      <c r="H10860" s="118" t="s">
        <v>54</v>
      </c>
      <c r="I10860" s="118" t="s">
        <v>7684</v>
      </c>
      <c r="J10860" s="118"/>
    </row>
    <row r="10861" spans="1:10" ht="12.75">
      <c r="A10861" s="118" t="s">
        <v>34067</v>
      </c>
      <c r="B10861" s="118" t="s">
        <v>34068</v>
      </c>
      <c r="C10861" s="118" t="b">
        <v>0</v>
      </c>
      <c r="D10861" s="118" t="e">
        <f t="shared" ca="1" si="1"/>
        <v>#NAME?</v>
      </c>
      <c r="E10861" s="118" t="s">
        <v>34063</v>
      </c>
      <c r="F10861" s="118" t="s">
        <v>34069</v>
      </c>
      <c r="G10861" s="118"/>
      <c r="H10861" s="118" t="s">
        <v>4485</v>
      </c>
      <c r="I10861" s="118" t="s">
        <v>7684</v>
      </c>
      <c r="J10861" s="118"/>
    </row>
    <row r="10862" spans="1:10" ht="12.75">
      <c r="A10862" s="118" t="s">
        <v>18694</v>
      </c>
      <c r="B10862" s="118" t="s">
        <v>34070</v>
      </c>
      <c r="C10862" s="118" t="b">
        <v>0</v>
      </c>
      <c r="D10862" s="118" t="e">
        <f t="shared" ca="1" si="1"/>
        <v>#NAME?</v>
      </c>
      <c r="E10862" s="118" t="s">
        <v>34063</v>
      </c>
      <c r="F10862" s="118" t="s">
        <v>34071</v>
      </c>
      <c r="G10862" s="118"/>
      <c r="H10862" s="118" t="s">
        <v>54</v>
      </c>
      <c r="I10862" s="118" t="s">
        <v>7684</v>
      </c>
      <c r="J10862" s="118"/>
    </row>
    <row r="10863" spans="1:10" ht="12.75">
      <c r="A10863" s="118" t="s">
        <v>20251</v>
      </c>
      <c r="B10863" s="118" t="s">
        <v>34072</v>
      </c>
      <c r="C10863" s="118" t="b">
        <v>0</v>
      </c>
      <c r="D10863" s="118" t="e">
        <f t="shared" ca="1" si="1"/>
        <v>#NAME?</v>
      </c>
      <c r="E10863" s="118" t="s">
        <v>34063</v>
      </c>
      <c r="F10863" s="118" t="s">
        <v>34073</v>
      </c>
      <c r="G10863" s="118"/>
      <c r="H10863" s="118" t="s">
        <v>5273</v>
      </c>
      <c r="I10863" s="118" t="s">
        <v>7684</v>
      </c>
      <c r="J10863" s="118"/>
    </row>
    <row r="10864" spans="1:10" ht="12.75">
      <c r="A10864" s="118" t="s">
        <v>34074</v>
      </c>
      <c r="B10864" s="118" t="s">
        <v>34075</v>
      </c>
      <c r="C10864" s="118" t="b">
        <v>0</v>
      </c>
      <c r="D10864" s="118" t="e">
        <f t="shared" ca="1" si="1"/>
        <v>#NAME?</v>
      </c>
      <c r="E10864" s="118" t="s">
        <v>34063</v>
      </c>
      <c r="F10864" s="118" t="s">
        <v>34076</v>
      </c>
      <c r="G10864" s="118"/>
      <c r="H10864" s="118" t="s">
        <v>54</v>
      </c>
      <c r="I10864" s="118" t="s">
        <v>7684</v>
      </c>
      <c r="J10864" s="118"/>
    </row>
    <row r="10865" spans="1:10" ht="12.75">
      <c r="A10865" s="118" t="s">
        <v>34077</v>
      </c>
      <c r="B10865" s="118" t="s">
        <v>34078</v>
      </c>
      <c r="C10865" s="118" t="b">
        <v>0</v>
      </c>
      <c r="D10865" s="118" t="e">
        <f t="shared" ca="1" si="1"/>
        <v>#NAME?</v>
      </c>
      <c r="E10865" s="118" t="s">
        <v>34063</v>
      </c>
      <c r="F10865" s="118" t="s">
        <v>34079</v>
      </c>
      <c r="G10865" s="118"/>
      <c r="H10865" s="118" t="s">
        <v>54</v>
      </c>
      <c r="I10865" s="118" t="s">
        <v>7684</v>
      </c>
      <c r="J10865" s="118"/>
    </row>
    <row r="10866" spans="1:10" ht="12.75">
      <c r="A10866" s="118" t="s">
        <v>814</v>
      </c>
      <c r="B10866" s="118" t="s">
        <v>34080</v>
      </c>
      <c r="C10866" s="118" t="b">
        <v>0</v>
      </c>
      <c r="D10866" s="118" t="e">
        <f t="shared" ca="1" si="1"/>
        <v>#NAME?</v>
      </c>
      <c r="E10866" s="118" t="s">
        <v>34081</v>
      </c>
      <c r="F10866" s="118" t="s">
        <v>34082</v>
      </c>
      <c r="G10866" s="118"/>
      <c r="H10866" s="118" t="s">
        <v>4485</v>
      </c>
      <c r="I10866" s="118" t="s">
        <v>9659</v>
      </c>
      <c r="J10866" s="118" t="s">
        <v>9660</v>
      </c>
    </row>
    <row r="10867" spans="1:10" ht="12.75">
      <c r="A10867" s="118" t="s">
        <v>2674</v>
      </c>
      <c r="B10867" s="118" t="s">
        <v>16603</v>
      </c>
      <c r="C10867" s="118" t="b">
        <v>0</v>
      </c>
      <c r="D10867" s="118" t="e">
        <f t="shared" ca="1" si="1"/>
        <v>#NAME?</v>
      </c>
      <c r="E10867" s="118" t="s">
        <v>34081</v>
      </c>
      <c r="F10867" s="118" t="s">
        <v>34083</v>
      </c>
      <c r="G10867" s="118"/>
      <c r="H10867" s="118" t="s">
        <v>54</v>
      </c>
      <c r="I10867" s="118" t="s">
        <v>9659</v>
      </c>
      <c r="J10867" s="118" t="s">
        <v>9660</v>
      </c>
    </row>
    <row r="10868" spans="1:10" ht="12.75">
      <c r="A10868" s="118" t="s">
        <v>7729</v>
      </c>
      <c r="B10868" s="118" t="s">
        <v>34084</v>
      </c>
      <c r="C10868" s="118" t="b">
        <v>0</v>
      </c>
      <c r="D10868" s="118" t="e">
        <f t="shared" ca="1" si="1"/>
        <v>#NAME?</v>
      </c>
      <c r="E10868" s="118" t="s">
        <v>34081</v>
      </c>
      <c r="F10868" s="118" t="s">
        <v>34085</v>
      </c>
      <c r="G10868" s="118"/>
      <c r="H10868" s="118" t="s">
        <v>7611</v>
      </c>
      <c r="I10868" s="118" t="s">
        <v>9659</v>
      </c>
      <c r="J10868" s="118" t="s">
        <v>9660</v>
      </c>
    </row>
    <row r="10869" spans="1:10" ht="12.75">
      <c r="A10869" s="118" t="s">
        <v>870</v>
      </c>
      <c r="B10869" s="118" t="s">
        <v>34086</v>
      </c>
      <c r="C10869" s="118" t="b">
        <v>0</v>
      </c>
      <c r="D10869" s="118" t="e">
        <f t="shared" ca="1" si="1"/>
        <v>#NAME?</v>
      </c>
      <c r="E10869" s="118" t="s">
        <v>34081</v>
      </c>
      <c r="F10869" s="118" t="s">
        <v>34087</v>
      </c>
      <c r="G10869" s="118"/>
      <c r="H10869" s="118" t="s">
        <v>4485</v>
      </c>
      <c r="I10869" s="118" t="s">
        <v>9131</v>
      </c>
      <c r="J10869" s="118" t="s">
        <v>7622</v>
      </c>
    </row>
    <row r="10870" spans="1:10" ht="12.75">
      <c r="A10870" s="118" t="s">
        <v>10986</v>
      </c>
      <c r="B10870" s="118" t="s">
        <v>34088</v>
      </c>
      <c r="C10870" s="118" t="b">
        <v>0</v>
      </c>
      <c r="D10870" s="118" t="e">
        <f t="shared" ca="1" si="1"/>
        <v>#NAME?</v>
      </c>
      <c r="E10870" s="118" t="s">
        <v>34081</v>
      </c>
      <c r="F10870" s="118" t="s">
        <v>34089</v>
      </c>
      <c r="G10870" s="118"/>
      <c r="H10870" s="118" t="s">
        <v>4227</v>
      </c>
      <c r="I10870" s="118" t="s">
        <v>9131</v>
      </c>
      <c r="J10870" s="118" t="s">
        <v>7622</v>
      </c>
    </row>
    <row r="10871" spans="1:10" ht="12.75">
      <c r="A10871" s="118" t="s">
        <v>2135</v>
      </c>
      <c r="B10871" s="118" t="s">
        <v>10606</v>
      </c>
      <c r="C10871" s="118" t="b">
        <v>0</v>
      </c>
      <c r="D10871" s="118" t="e">
        <f t="shared" ca="1" si="1"/>
        <v>#NAME?</v>
      </c>
      <c r="E10871" s="118" t="s">
        <v>34081</v>
      </c>
      <c r="F10871" s="118" t="s">
        <v>34090</v>
      </c>
      <c r="G10871" s="118"/>
      <c r="H10871" s="118" t="s">
        <v>4227</v>
      </c>
      <c r="I10871" s="118" t="s">
        <v>9659</v>
      </c>
      <c r="J10871" s="118" t="s">
        <v>9660</v>
      </c>
    </row>
    <row r="10872" spans="1:10" ht="12.75">
      <c r="A10872" s="118" t="s">
        <v>814</v>
      </c>
      <c r="B10872" s="118" t="s">
        <v>14655</v>
      </c>
      <c r="C10872" s="118" t="b">
        <v>0</v>
      </c>
      <c r="D10872" s="118" t="e">
        <f t="shared" ca="1" si="1"/>
        <v>#NAME?</v>
      </c>
      <c r="E10872" s="118" t="s">
        <v>34091</v>
      </c>
      <c r="F10872" s="118" t="s">
        <v>34092</v>
      </c>
      <c r="G10872" s="118"/>
      <c r="H10872" s="118" t="s">
        <v>4278</v>
      </c>
      <c r="I10872" s="118"/>
      <c r="J10872" s="118"/>
    </row>
    <row r="10873" spans="1:10" ht="12.75">
      <c r="A10873" s="118" t="s">
        <v>11845</v>
      </c>
      <c r="B10873" s="118" t="s">
        <v>34093</v>
      </c>
      <c r="C10873" s="118" t="b">
        <v>0</v>
      </c>
      <c r="D10873" s="118" t="e">
        <f t="shared" ca="1" si="1"/>
        <v>#NAME?</v>
      </c>
      <c r="E10873" s="118" t="s">
        <v>34094</v>
      </c>
      <c r="F10873" s="118" t="s">
        <v>34095</v>
      </c>
      <c r="G10873" s="118"/>
      <c r="H10873" s="118" t="s">
        <v>4276</v>
      </c>
      <c r="I10873" s="118" t="s">
        <v>14234</v>
      </c>
      <c r="J10873" s="118"/>
    </row>
    <row r="10874" spans="1:10" ht="12.75">
      <c r="A10874" s="118" t="s">
        <v>34096</v>
      </c>
      <c r="B10874" s="118" t="s">
        <v>34097</v>
      </c>
      <c r="C10874" s="118" t="b">
        <v>0</v>
      </c>
      <c r="D10874" s="118" t="e">
        <f t="shared" ca="1" si="1"/>
        <v>#NAME?</v>
      </c>
      <c r="E10874" s="118" t="s">
        <v>34094</v>
      </c>
      <c r="F10874" s="118" t="s">
        <v>34098</v>
      </c>
      <c r="G10874" s="118"/>
      <c r="H10874" s="118" t="s">
        <v>4831</v>
      </c>
      <c r="I10874" s="118" t="s">
        <v>14234</v>
      </c>
      <c r="J10874" s="118"/>
    </row>
    <row r="10875" spans="1:10" ht="12.75">
      <c r="A10875" s="118" t="s">
        <v>34099</v>
      </c>
      <c r="B10875" s="118" t="s">
        <v>23726</v>
      </c>
      <c r="C10875" s="118" t="b">
        <v>0</v>
      </c>
      <c r="D10875" s="118" t="e">
        <f t="shared" ca="1" si="1"/>
        <v>#NAME?</v>
      </c>
      <c r="E10875" s="118" t="s">
        <v>34094</v>
      </c>
      <c r="F10875" s="118" t="s">
        <v>34100</v>
      </c>
      <c r="G10875" s="118"/>
      <c r="H10875" s="118" t="s">
        <v>4831</v>
      </c>
      <c r="I10875" s="118" t="s">
        <v>14234</v>
      </c>
      <c r="J10875" s="118"/>
    </row>
    <row r="10876" spans="1:10" ht="12.75">
      <c r="A10876" s="118" t="s">
        <v>34101</v>
      </c>
      <c r="B10876" s="118" t="s">
        <v>23726</v>
      </c>
      <c r="C10876" s="118" t="b">
        <v>0</v>
      </c>
      <c r="D10876" s="118" t="e">
        <f t="shared" ca="1" si="1"/>
        <v>#NAME?</v>
      </c>
      <c r="E10876" s="118" t="s">
        <v>34094</v>
      </c>
      <c r="F10876" s="118" t="s">
        <v>34102</v>
      </c>
      <c r="G10876" s="118"/>
      <c r="H10876" s="118" t="s">
        <v>4831</v>
      </c>
      <c r="I10876" s="118" t="s">
        <v>14234</v>
      </c>
      <c r="J10876" s="118"/>
    </row>
    <row r="10877" spans="1:10" ht="12.75">
      <c r="A10877" s="118" t="s">
        <v>16727</v>
      </c>
      <c r="B10877" s="118" t="s">
        <v>34103</v>
      </c>
      <c r="C10877" s="118" t="b">
        <v>0</v>
      </c>
      <c r="D10877" s="118" t="e">
        <f t="shared" ca="1" si="1"/>
        <v>#NAME?</v>
      </c>
      <c r="E10877" s="118" t="s">
        <v>34094</v>
      </c>
      <c r="F10877" s="118" t="s">
        <v>34104</v>
      </c>
      <c r="G10877" s="118"/>
      <c r="H10877" s="118" t="s">
        <v>4276</v>
      </c>
      <c r="I10877" s="118" t="s">
        <v>14234</v>
      </c>
      <c r="J10877" s="118"/>
    </row>
    <row r="10878" spans="1:10" ht="12.75">
      <c r="A10878" s="118" t="s">
        <v>13867</v>
      </c>
      <c r="B10878" s="118" t="s">
        <v>24561</v>
      </c>
      <c r="C10878" s="118" t="b">
        <v>0</v>
      </c>
      <c r="D10878" s="118" t="e">
        <f t="shared" ca="1" si="1"/>
        <v>#NAME?</v>
      </c>
      <c r="E10878" s="118" t="s">
        <v>34094</v>
      </c>
      <c r="F10878" s="118" t="s">
        <v>34105</v>
      </c>
      <c r="G10878" s="118"/>
      <c r="H10878" s="118" t="s">
        <v>4276</v>
      </c>
      <c r="I10878" s="118" t="s">
        <v>14234</v>
      </c>
      <c r="J10878" s="118"/>
    </row>
    <row r="10879" spans="1:10" ht="12.75">
      <c r="A10879" s="118" t="s">
        <v>9892</v>
      </c>
      <c r="B10879" s="118" t="s">
        <v>1536</v>
      </c>
      <c r="C10879" s="118" t="b">
        <v>0</v>
      </c>
      <c r="D10879" s="118" t="e">
        <f t="shared" ca="1" si="1"/>
        <v>#NAME?</v>
      </c>
      <c r="E10879" s="118" t="s">
        <v>34094</v>
      </c>
      <c r="F10879" s="118" t="s">
        <v>34106</v>
      </c>
      <c r="G10879" s="118"/>
      <c r="H10879" s="118" t="s">
        <v>4276</v>
      </c>
      <c r="I10879" s="118" t="s">
        <v>14234</v>
      </c>
      <c r="J10879" s="118"/>
    </row>
    <row r="10880" spans="1:10" ht="12.75">
      <c r="A10880" s="118" t="s">
        <v>11456</v>
      </c>
      <c r="B10880" s="118" t="s">
        <v>34107</v>
      </c>
      <c r="C10880" s="118" t="b">
        <v>0</v>
      </c>
      <c r="D10880" s="118" t="e">
        <f t="shared" ca="1" si="1"/>
        <v>#NAME?</v>
      </c>
      <c r="E10880" s="118" t="s">
        <v>34108</v>
      </c>
      <c r="F10880" s="118" t="s">
        <v>34109</v>
      </c>
      <c r="G10880" s="118"/>
      <c r="H10880" s="118" t="s">
        <v>15701</v>
      </c>
      <c r="I10880" s="118" t="s">
        <v>14051</v>
      </c>
      <c r="J10880" s="118" t="s">
        <v>7622</v>
      </c>
    </row>
    <row r="10881" spans="1:10" ht="12.75">
      <c r="A10881" s="118" t="s">
        <v>8405</v>
      </c>
      <c r="B10881" s="118" t="s">
        <v>34110</v>
      </c>
      <c r="C10881" s="118" t="b">
        <v>0</v>
      </c>
      <c r="D10881" s="118" t="e">
        <f t="shared" ca="1" si="1"/>
        <v>#NAME?</v>
      </c>
      <c r="E10881" s="118" t="s">
        <v>34111</v>
      </c>
      <c r="F10881" s="118" t="s">
        <v>34112</v>
      </c>
      <c r="G10881" s="118"/>
      <c r="H10881" s="118" t="s">
        <v>7611</v>
      </c>
      <c r="I10881" s="118" t="s">
        <v>3131</v>
      </c>
      <c r="J10881" s="118" t="s">
        <v>7622</v>
      </c>
    </row>
    <row r="10882" spans="1:10" ht="12.75">
      <c r="A10882" s="118" t="s">
        <v>1666</v>
      </c>
      <c r="B10882" s="118" t="s">
        <v>34113</v>
      </c>
      <c r="C10882" s="118" t="b">
        <v>0</v>
      </c>
      <c r="D10882" s="118" t="e">
        <f t="shared" ca="1" si="1"/>
        <v>#NAME?</v>
      </c>
      <c r="E10882" s="118" t="s">
        <v>34111</v>
      </c>
      <c r="F10882" s="118" t="s">
        <v>34114</v>
      </c>
      <c r="G10882" s="118"/>
      <c r="H10882" s="118" t="s">
        <v>4276</v>
      </c>
      <c r="I10882" s="118" t="s">
        <v>3131</v>
      </c>
      <c r="J10882" s="118" t="s">
        <v>7622</v>
      </c>
    </row>
    <row r="10883" spans="1:10" ht="12.75">
      <c r="A10883" s="118" t="s">
        <v>8351</v>
      </c>
      <c r="B10883" s="118" t="s">
        <v>23649</v>
      </c>
      <c r="C10883" s="118" t="b">
        <v>0</v>
      </c>
      <c r="D10883" s="118" t="e">
        <f t="shared" ca="1" si="1"/>
        <v>#NAME?</v>
      </c>
      <c r="E10883" s="118" t="s">
        <v>34111</v>
      </c>
      <c r="F10883" s="118" t="s">
        <v>34115</v>
      </c>
      <c r="G10883" s="118"/>
      <c r="H10883" s="118" t="s">
        <v>4276</v>
      </c>
      <c r="I10883" s="118" t="s">
        <v>3131</v>
      </c>
      <c r="J10883" s="118" t="s">
        <v>7622</v>
      </c>
    </row>
    <row r="10884" spans="1:10" ht="12.75">
      <c r="A10884" s="118" t="s">
        <v>2377</v>
      </c>
      <c r="B10884" s="118" t="s">
        <v>13826</v>
      </c>
      <c r="C10884" s="118" t="b">
        <v>0</v>
      </c>
      <c r="D10884" s="118" t="e">
        <f t="shared" ca="1" si="1"/>
        <v>#NAME?</v>
      </c>
      <c r="E10884" s="118" t="s">
        <v>34116</v>
      </c>
      <c r="F10884" s="118" t="s">
        <v>34117</v>
      </c>
      <c r="G10884" s="118"/>
      <c r="H10884" s="118" t="s">
        <v>21749</v>
      </c>
      <c r="I10884" s="118" t="s">
        <v>7820</v>
      </c>
      <c r="J10884" s="118" t="s">
        <v>7820</v>
      </c>
    </row>
    <row r="10885" spans="1:10" ht="12.75">
      <c r="A10885" s="118" t="s">
        <v>11837</v>
      </c>
      <c r="B10885" s="118" t="s">
        <v>21501</v>
      </c>
      <c r="C10885" s="118" t="b">
        <v>0</v>
      </c>
      <c r="D10885" s="118" t="e">
        <f t="shared" ca="1" si="1"/>
        <v>#NAME?</v>
      </c>
      <c r="E10885" s="118" t="s">
        <v>34118</v>
      </c>
      <c r="F10885" s="118" t="s">
        <v>34119</v>
      </c>
      <c r="G10885" s="118"/>
      <c r="H10885" s="118" t="s">
        <v>4831</v>
      </c>
      <c r="I10885" s="118" t="s">
        <v>8050</v>
      </c>
      <c r="J10885" s="118"/>
    </row>
    <row r="10886" spans="1:10" ht="12.75">
      <c r="A10886" s="118" t="s">
        <v>10931</v>
      </c>
      <c r="B10886" s="118" t="s">
        <v>34120</v>
      </c>
      <c r="C10886" s="118" t="b">
        <v>0</v>
      </c>
      <c r="D10886" s="118" t="e">
        <f t="shared" ca="1" si="1"/>
        <v>#NAME?</v>
      </c>
      <c r="E10886" s="118" t="s">
        <v>34118</v>
      </c>
      <c r="F10886" s="118" t="s">
        <v>34121</v>
      </c>
      <c r="G10886" s="118"/>
      <c r="H10886" s="118" t="s">
        <v>7599</v>
      </c>
      <c r="I10886" s="118" t="s">
        <v>8050</v>
      </c>
      <c r="J10886" s="118"/>
    </row>
    <row r="10887" spans="1:10" ht="12.75">
      <c r="A10887" s="118" t="s">
        <v>23982</v>
      </c>
      <c r="B10887" s="118" t="s">
        <v>8528</v>
      </c>
      <c r="C10887" s="118" t="b">
        <v>0</v>
      </c>
      <c r="D10887" s="118" t="e">
        <f t="shared" ca="1" si="1"/>
        <v>#NAME?</v>
      </c>
      <c r="E10887" s="118" t="s">
        <v>34118</v>
      </c>
      <c r="F10887" s="118" t="s">
        <v>34122</v>
      </c>
      <c r="G10887" s="118"/>
      <c r="H10887" s="118" t="s">
        <v>4276</v>
      </c>
      <c r="I10887" s="118" t="s">
        <v>11902</v>
      </c>
      <c r="J10887" s="118"/>
    </row>
    <row r="10888" spans="1:10" ht="12.75">
      <c r="A10888" s="118" t="s">
        <v>34123</v>
      </c>
      <c r="B10888" s="118" t="s">
        <v>34124</v>
      </c>
      <c r="C10888" s="118" t="b">
        <v>0</v>
      </c>
      <c r="D10888" s="118" t="e">
        <f t="shared" ca="1" si="1"/>
        <v>#NAME?</v>
      </c>
      <c r="E10888" s="118" t="s">
        <v>34118</v>
      </c>
      <c r="F10888" s="118" t="s">
        <v>34125</v>
      </c>
      <c r="G10888" s="118"/>
      <c r="H10888" s="118" t="s">
        <v>5302</v>
      </c>
      <c r="I10888" s="118" t="s">
        <v>8050</v>
      </c>
      <c r="J10888" s="118"/>
    </row>
    <row r="10889" spans="1:10" ht="12.75">
      <c r="A10889" s="118" t="s">
        <v>29678</v>
      </c>
      <c r="B10889" s="118" t="s">
        <v>17330</v>
      </c>
      <c r="C10889" s="118" t="b">
        <v>0</v>
      </c>
      <c r="D10889" s="118" t="e">
        <f t="shared" ca="1" si="1"/>
        <v>#NAME?</v>
      </c>
      <c r="E10889" s="118" t="s">
        <v>34126</v>
      </c>
      <c r="F10889" s="118" t="s">
        <v>34127</v>
      </c>
      <c r="G10889" s="118"/>
      <c r="H10889" s="118" t="s">
        <v>5134</v>
      </c>
      <c r="I10889" s="118" t="s">
        <v>9429</v>
      </c>
      <c r="J10889" s="118"/>
    </row>
    <row r="10890" spans="1:10" ht="12.75">
      <c r="A10890" s="118" t="s">
        <v>34128</v>
      </c>
      <c r="B10890" s="118" t="s">
        <v>7608</v>
      </c>
      <c r="C10890" s="118" t="b">
        <v>0</v>
      </c>
      <c r="D10890" s="118" t="e">
        <f t="shared" ca="1" si="1"/>
        <v>#NAME?</v>
      </c>
      <c r="E10890" s="118" t="s">
        <v>34126</v>
      </c>
      <c r="F10890" s="118" t="s">
        <v>34129</v>
      </c>
      <c r="G10890" s="118"/>
      <c r="H10890" s="118" t="s">
        <v>4276</v>
      </c>
      <c r="I10890" s="118" t="s">
        <v>9429</v>
      </c>
      <c r="J10890" s="118"/>
    </row>
    <row r="10891" spans="1:10" ht="12.75">
      <c r="A10891" s="118" t="s">
        <v>34130</v>
      </c>
      <c r="B10891" s="118" t="s">
        <v>9431</v>
      </c>
      <c r="C10891" s="118" t="b">
        <v>0</v>
      </c>
      <c r="D10891" s="118" t="e">
        <f t="shared" ca="1" si="1"/>
        <v>#NAME?</v>
      </c>
      <c r="E10891" s="118" t="s">
        <v>34126</v>
      </c>
      <c r="F10891" s="118" t="s">
        <v>34131</v>
      </c>
      <c r="G10891" s="118"/>
      <c r="H10891" s="118" t="s">
        <v>4640</v>
      </c>
      <c r="I10891" s="118" t="s">
        <v>9429</v>
      </c>
      <c r="J10891" s="118"/>
    </row>
    <row r="10892" spans="1:10" ht="12.75">
      <c r="A10892" s="118" t="s">
        <v>8515</v>
      </c>
      <c r="B10892" s="118" t="s">
        <v>34132</v>
      </c>
      <c r="C10892" s="118" t="b">
        <v>0</v>
      </c>
      <c r="D10892" s="118" t="e">
        <f t="shared" ca="1" si="1"/>
        <v>#NAME?</v>
      </c>
      <c r="E10892" s="118" t="s">
        <v>34133</v>
      </c>
      <c r="F10892" s="118" t="s">
        <v>34134</v>
      </c>
      <c r="G10892" s="118"/>
      <c r="H10892" s="118" t="s">
        <v>4831</v>
      </c>
      <c r="I10892" s="118" t="s">
        <v>30214</v>
      </c>
      <c r="J10892" s="118" t="s">
        <v>7622</v>
      </c>
    </row>
    <row r="10893" spans="1:10" ht="12.75">
      <c r="A10893" s="118" t="s">
        <v>16754</v>
      </c>
      <c r="B10893" s="118" t="s">
        <v>34135</v>
      </c>
      <c r="C10893" s="118" t="b">
        <v>0</v>
      </c>
      <c r="D10893" s="118" t="e">
        <f t="shared" ca="1" si="1"/>
        <v>#NAME?</v>
      </c>
      <c r="E10893" s="118" t="s">
        <v>34136</v>
      </c>
      <c r="F10893" s="118" t="s">
        <v>34137</v>
      </c>
      <c r="G10893" s="118"/>
      <c r="H10893" s="118" t="s">
        <v>21129</v>
      </c>
      <c r="I10893" s="118" t="s">
        <v>7777</v>
      </c>
      <c r="J10893" s="118" t="s">
        <v>7636</v>
      </c>
    </row>
    <row r="10894" spans="1:10" ht="12.75">
      <c r="A10894" s="118" t="s">
        <v>8889</v>
      </c>
      <c r="B10894" s="118" t="s">
        <v>34138</v>
      </c>
      <c r="C10894" s="118" t="b">
        <v>0</v>
      </c>
      <c r="D10894" s="118" t="e">
        <f t="shared" ca="1" si="1"/>
        <v>#NAME?</v>
      </c>
      <c r="E10894" s="118" t="s">
        <v>34139</v>
      </c>
      <c r="F10894" s="118" t="s">
        <v>34140</v>
      </c>
      <c r="G10894" s="118"/>
      <c r="H10894" s="118" t="s">
        <v>8870</v>
      </c>
      <c r="I10894" s="118" t="s">
        <v>7820</v>
      </c>
      <c r="J10894" s="118" t="s">
        <v>7820</v>
      </c>
    </row>
    <row r="10895" spans="1:10" ht="12.75">
      <c r="A10895" s="118" t="s">
        <v>870</v>
      </c>
      <c r="B10895" s="118" t="s">
        <v>34141</v>
      </c>
      <c r="C10895" s="118" t="b">
        <v>0</v>
      </c>
      <c r="D10895" s="118" t="e">
        <f t="shared" ca="1" si="1"/>
        <v>#NAME?</v>
      </c>
      <c r="E10895" s="118" t="s">
        <v>34139</v>
      </c>
      <c r="F10895" s="118" t="s">
        <v>34142</v>
      </c>
      <c r="G10895" s="118"/>
      <c r="H10895" s="118" t="s">
        <v>4485</v>
      </c>
      <c r="I10895" s="118" t="s">
        <v>7820</v>
      </c>
      <c r="J10895" s="118" t="s">
        <v>7820</v>
      </c>
    </row>
    <row r="10896" spans="1:10" ht="12.75">
      <c r="A10896" s="118" t="s">
        <v>1081</v>
      </c>
      <c r="B10896" s="118" t="s">
        <v>34143</v>
      </c>
      <c r="C10896" s="118" t="b">
        <v>0</v>
      </c>
      <c r="D10896" s="118" t="e">
        <f t="shared" ca="1" si="1"/>
        <v>#NAME?</v>
      </c>
      <c r="E10896" s="118" t="s">
        <v>34139</v>
      </c>
      <c r="F10896" s="118" t="s">
        <v>34144</v>
      </c>
      <c r="G10896" s="118"/>
      <c r="H10896" s="118" t="s">
        <v>13544</v>
      </c>
      <c r="I10896" s="118" t="s">
        <v>7820</v>
      </c>
      <c r="J10896" s="118" t="s">
        <v>7820</v>
      </c>
    </row>
    <row r="10897" spans="1:10" ht="12.75">
      <c r="A10897" s="118" t="s">
        <v>10738</v>
      </c>
      <c r="B10897" s="118" t="s">
        <v>34145</v>
      </c>
      <c r="C10897" s="118" t="b">
        <v>0</v>
      </c>
      <c r="D10897" s="118" t="e">
        <f t="shared" ca="1" si="1"/>
        <v>#NAME?</v>
      </c>
      <c r="E10897" s="118" t="s">
        <v>34139</v>
      </c>
      <c r="F10897" s="118" t="s">
        <v>34146</v>
      </c>
      <c r="G10897" s="118"/>
      <c r="H10897" s="118" t="s">
        <v>4278</v>
      </c>
      <c r="I10897" s="118" t="s">
        <v>10351</v>
      </c>
      <c r="J10897" s="118" t="s">
        <v>7622</v>
      </c>
    </row>
    <row r="10898" spans="1:10" ht="12.75">
      <c r="A10898" s="118" t="s">
        <v>2013</v>
      </c>
      <c r="B10898" s="118" t="s">
        <v>1828</v>
      </c>
      <c r="C10898" s="118" t="b">
        <v>0</v>
      </c>
      <c r="D10898" s="118" t="e">
        <f t="shared" ca="1" si="1"/>
        <v>#NAME?</v>
      </c>
      <c r="E10898" s="118" t="s">
        <v>34139</v>
      </c>
      <c r="F10898" s="118" t="s">
        <v>34147</v>
      </c>
      <c r="G10898" s="118"/>
      <c r="H10898" s="118" t="s">
        <v>4831</v>
      </c>
      <c r="I10898" s="118" t="s">
        <v>10351</v>
      </c>
      <c r="J10898" s="118" t="s">
        <v>7622</v>
      </c>
    </row>
    <row r="10899" spans="1:10" ht="12.75">
      <c r="A10899" s="118" t="s">
        <v>12639</v>
      </c>
      <c r="B10899" s="118" t="s">
        <v>34148</v>
      </c>
      <c r="C10899" s="118" t="b">
        <v>0</v>
      </c>
      <c r="D10899" s="118" t="e">
        <f t="shared" ca="1" si="1"/>
        <v>#NAME?</v>
      </c>
      <c r="E10899" s="118" t="s">
        <v>34149</v>
      </c>
      <c r="F10899" s="118" t="s">
        <v>34150</v>
      </c>
      <c r="G10899" s="118"/>
      <c r="H10899" s="118" t="s">
        <v>34151</v>
      </c>
      <c r="I10899" s="118" t="s">
        <v>12003</v>
      </c>
      <c r="J10899" s="118" t="s">
        <v>7622</v>
      </c>
    </row>
    <row r="10900" spans="1:10" ht="12.75">
      <c r="A10900" s="118" t="s">
        <v>12624</v>
      </c>
      <c r="B10900" s="118" t="s">
        <v>8013</v>
      </c>
      <c r="C10900" s="118" t="b">
        <v>0</v>
      </c>
      <c r="D10900" s="118" t="e">
        <f t="shared" ca="1" si="1"/>
        <v>#NAME?</v>
      </c>
      <c r="E10900" s="118" t="s">
        <v>34149</v>
      </c>
      <c r="F10900" s="118" t="s">
        <v>34152</v>
      </c>
      <c r="G10900" s="118"/>
      <c r="H10900" s="118" t="s">
        <v>4276</v>
      </c>
      <c r="I10900" s="118" t="s">
        <v>12003</v>
      </c>
      <c r="J10900" s="118" t="s">
        <v>7622</v>
      </c>
    </row>
    <row r="10901" spans="1:10" ht="12.75">
      <c r="A10901" s="118" t="s">
        <v>34153</v>
      </c>
      <c r="B10901" s="118" t="s">
        <v>2209</v>
      </c>
      <c r="C10901" s="118" t="b">
        <v>0</v>
      </c>
      <c r="D10901" s="118" t="e">
        <f t="shared" ca="1" si="1"/>
        <v>#NAME?</v>
      </c>
      <c r="E10901" s="118" t="s">
        <v>34149</v>
      </c>
      <c r="F10901" s="118" t="s">
        <v>34154</v>
      </c>
      <c r="G10901" s="118"/>
      <c r="H10901" s="118" t="s">
        <v>34155</v>
      </c>
      <c r="I10901" s="118" t="s">
        <v>12003</v>
      </c>
      <c r="J10901" s="118" t="s">
        <v>7622</v>
      </c>
    </row>
    <row r="10902" spans="1:10" ht="12.75">
      <c r="A10902" s="118" t="s">
        <v>1484</v>
      </c>
      <c r="B10902" s="118" t="s">
        <v>34156</v>
      </c>
      <c r="C10902" s="118" t="b">
        <v>0</v>
      </c>
      <c r="D10902" s="118" t="e">
        <f t="shared" ca="1" si="1"/>
        <v>#NAME?</v>
      </c>
      <c r="E10902" s="118" t="s">
        <v>34149</v>
      </c>
      <c r="F10902" s="118" t="s">
        <v>34157</v>
      </c>
      <c r="G10902" s="118"/>
      <c r="H10902" s="118" t="s">
        <v>4276</v>
      </c>
      <c r="I10902" s="118" t="s">
        <v>12003</v>
      </c>
      <c r="J10902" s="118" t="s">
        <v>7622</v>
      </c>
    </row>
    <row r="10903" spans="1:10" ht="12.75">
      <c r="A10903" s="118" t="s">
        <v>1069</v>
      </c>
      <c r="B10903" s="118" t="s">
        <v>15086</v>
      </c>
      <c r="C10903" s="118" t="b">
        <v>0</v>
      </c>
      <c r="D10903" s="118" t="e">
        <f t="shared" ca="1" si="1"/>
        <v>#NAME?</v>
      </c>
      <c r="E10903" s="118" t="s">
        <v>34149</v>
      </c>
      <c r="F10903" s="118" t="s">
        <v>34158</v>
      </c>
      <c r="G10903" s="118"/>
      <c r="H10903" s="118" t="s">
        <v>4276</v>
      </c>
      <c r="I10903" s="118" t="s">
        <v>12003</v>
      </c>
      <c r="J10903" s="118" t="s">
        <v>7622</v>
      </c>
    </row>
    <row r="10904" spans="1:10" ht="12.75">
      <c r="A10904" s="118" t="s">
        <v>1069</v>
      </c>
      <c r="B10904" s="118" t="s">
        <v>1516</v>
      </c>
      <c r="C10904" s="118" t="b">
        <v>0</v>
      </c>
      <c r="D10904" s="118" t="e">
        <f t="shared" ca="1" si="1"/>
        <v>#NAME?</v>
      </c>
      <c r="E10904" s="118" t="s">
        <v>34149</v>
      </c>
      <c r="F10904" s="118" t="s">
        <v>34159</v>
      </c>
      <c r="G10904" s="118"/>
      <c r="H10904" s="118" t="s">
        <v>8760</v>
      </c>
      <c r="I10904" s="118" t="s">
        <v>12003</v>
      </c>
      <c r="J10904" s="118" t="s">
        <v>7622</v>
      </c>
    </row>
    <row r="10905" spans="1:10" ht="12.75">
      <c r="A10905" s="118" t="s">
        <v>10711</v>
      </c>
      <c r="B10905" s="118" t="s">
        <v>34160</v>
      </c>
      <c r="C10905" s="118" t="b">
        <v>0</v>
      </c>
      <c r="D10905" s="118" t="e">
        <f t="shared" ca="1" si="1"/>
        <v>#NAME?</v>
      </c>
      <c r="E10905" s="118" t="s">
        <v>34149</v>
      </c>
      <c r="F10905" s="118" t="s">
        <v>34161</v>
      </c>
      <c r="G10905" s="118"/>
      <c r="H10905" s="118" t="s">
        <v>4276</v>
      </c>
      <c r="I10905" s="118" t="s">
        <v>12003</v>
      </c>
      <c r="J10905" s="118" t="s">
        <v>7622</v>
      </c>
    </row>
    <row r="10906" spans="1:10" ht="12.75">
      <c r="A10906" s="118" t="s">
        <v>1591</v>
      </c>
      <c r="B10906" s="118" t="s">
        <v>34162</v>
      </c>
      <c r="C10906" s="118" t="b">
        <v>0</v>
      </c>
      <c r="D10906" s="118" t="e">
        <f t="shared" ca="1" si="1"/>
        <v>#NAME?</v>
      </c>
      <c r="E10906" s="118" t="s">
        <v>34163</v>
      </c>
      <c r="F10906" s="118" t="s">
        <v>34164</v>
      </c>
      <c r="G10906" s="118"/>
      <c r="H10906" s="118" t="s">
        <v>7784</v>
      </c>
      <c r="I10906" s="118" t="s">
        <v>7820</v>
      </c>
      <c r="J10906" s="118" t="s">
        <v>7820</v>
      </c>
    </row>
    <row r="10907" spans="1:10" ht="12.75">
      <c r="A10907" s="118" t="s">
        <v>882</v>
      </c>
      <c r="B10907" s="118" t="s">
        <v>34165</v>
      </c>
      <c r="C10907" s="118" t="b">
        <v>0</v>
      </c>
      <c r="D10907" s="118" t="e">
        <f t="shared" ca="1" si="1"/>
        <v>#NAME?</v>
      </c>
      <c r="E10907" s="118" t="s">
        <v>34163</v>
      </c>
      <c r="F10907" s="118" t="s">
        <v>34166</v>
      </c>
      <c r="G10907" s="118"/>
      <c r="H10907" s="118" t="s">
        <v>34167</v>
      </c>
      <c r="I10907" s="118" t="s">
        <v>7820</v>
      </c>
      <c r="J10907" s="118" t="s">
        <v>7820</v>
      </c>
    </row>
    <row r="10908" spans="1:10" ht="12.75">
      <c r="A10908" s="118" t="s">
        <v>2523</v>
      </c>
      <c r="B10908" s="118" t="s">
        <v>34168</v>
      </c>
      <c r="C10908" s="118" t="b">
        <v>0</v>
      </c>
      <c r="D10908" s="118" t="e">
        <f t="shared" ca="1" si="1"/>
        <v>#NAME?</v>
      </c>
      <c r="E10908" s="118" t="s">
        <v>34163</v>
      </c>
      <c r="F10908" s="118" t="s">
        <v>34169</v>
      </c>
      <c r="G10908" s="118"/>
      <c r="H10908" s="118" t="s">
        <v>22079</v>
      </c>
      <c r="I10908" s="118" t="s">
        <v>7820</v>
      </c>
      <c r="J10908" s="118" t="s">
        <v>7820</v>
      </c>
    </row>
    <row r="10909" spans="1:10" ht="12.75">
      <c r="A10909" s="118" t="s">
        <v>10777</v>
      </c>
      <c r="B10909" s="118" t="s">
        <v>34170</v>
      </c>
      <c r="C10909" s="118" t="b">
        <v>0</v>
      </c>
      <c r="D10909" s="118" t="e">
        <f t="shared" ca="1" si="1"/>
        <v>#NAME?</v>
      </c>
      <c r="E10909" s="118" t="s">
        <v>34163</v>
      </c>
      <c r="F10909" s="118" t="s">
        <v>34171</v>
      </c>
      <c r="G10909" s="118"/>
      <c r="H10909" s="118" t="s">
        <v>4276</v>
      </c>
      <c r="I10909" s="118" t="s">
        <v>7820</v>
      </c>
      <c r="J10909" s="118" t="s">
        <v>7820</v>
      </c>
    </row>
    <row r="10910" spans="1:10" ht="12.75">
      <c r="A10910" s="118" t="s">
        <v>2589</v>
      </c>
      <c r="B10910" s="118" t="s">
        <v>8895</v>
      </c>
      <c r="C10910" s="118" t="b">
        <v>0</v>
      </c>
      <c r="D10910" s="118" t="e">
        <f t="shared" ca="1" si="1"/>
        <v>#NAME?</v>
      </c>
      <c r="E10910" s="118" t="s">
        <v>34172</v>
      </c>
      <c r="F10910" s="118" t="s">
        <v>34173</v>
      </c>
      <c r="G10910" s="118"/>
      <c r="H10910" s="118" t="s">
        <v>4278</v>
      </c>
      <c r="I10910" s="118" t="s">
        <v>3131</v>
      </c>
      <c r="J10910" s="118" t="s">
        <v>7622</v>
      </c>
    </row>
    <row r="10911" spans="1:10" ht="12.75">
      <c r="A10911" s="118" t="s">
        <v>10115</v>
      </c>
      <c r="B10911" s="118" t="s">
        <v>2576</v>
      </c>
      <c r="C10911" s="118" t="b">
        <v>0</v>
      </c>
      <c r="D10911" s="118" t="e">
        <f t="shared" ca="1" si="1"/>
        <v>#NAME?</v>
      </c>
      <c r="E10911" s="118" t="s">
        <v>34174</v>
      </c>
      <c r="F10911" s="118" t="s">
        <v>34175</v>
      </c>
      <c r="G10911" s="118"/>
      <c r="H10911" s="118" t="s">
        <v>29958</v>
      </c>
      <c r="I10911" s="118" t="s">
        <v>1603</v>
      </c>
      <c r="J10911" s="118" t="s">
        <v>7756</v>
      </c>
    </row>
    <row r="10912" spans="1:10" ht="12.75">
      <c r="A10912" s="118" t="s">
        <v>10407</v>
      </c>
      <c r="B10912" s="118" t="s">
        <v>32991</v>
      </c>
      <c r="C10912" s="118" t="b">
        <v>0</v>
      </c>
      <c r="D10912" s="118" t="e">
        <f t="shared" ca="1" si="1"/>
        <v>#NAME?</v>
      </c>
      <c r="E10912" s="118" t="s">
        <v>34174</v>
      </c>
      <c r="F10912" s="118" t="s">
        <v>34176</v>
      </c>
      <c r="G10912" s="118"/>
      <c r="H10912" s="118" t="s">
        <v>9483</v>
      </c>
      <c r="I10912" s="118" t="s">
        <v>1603</v>
      </c>
      <c r="J10912" s="118" t="s">
        <v>7756</v>
      </c>
    </row>
    <row r="10913" spans="1:10" ht="12.75">
      <c r="A10913" s="118" t="s">
        <v>11213</v>
      </c>
      <c r="B10913" s="118" t="s">
        <v>9034</v>
      </c>
      <c r="C10913" s="118" t="b">
        <v>0</v>
      </c>
      <c r="D10913" s="118" t="e">
        <f t="shared" ca="1" si="1"/>
        <v>#NAME?</v>
      </c>
      <c r="E10913" s="118" t="s">
        <v>34174</v>
      </c>
      <c r="F10913" s="118" t="s">
        <v>34177</v>
      </c>
      <c r="G10913" s="118"/>
      <c r="H10913" s="118" t="s">
        <v>4276</v>
      </c>
      <c r="I10913" s="118" t="s">
        <v>1603</v>
      </c>
      <c r="J10913" s="118" t="s">
        <v>7756</v>
      </c>
    </row>
    <row r="10914" spans="1:10" ht="12.75">
      <c r="A10914" s="118" t="s">
        <v>836</v>
      </c>
      <c r="B10914" s="118" t="s">
        <v>34178</v>
      </c>
      <c r="C10914" s="118" t="b">
        <v>0</v>
      </c>
      <c r="D10914" s="118" t="e">
        <f t="shared" ca="1" si="1"/>
        <v>#NAME?</v>
      </c>
      <c r="E10914" s="118" t="s">
        <v>34174</v>
      </c>
      <c r="F10914" s="118" t="s">
        <v>34179</v>
      </c>
      <c r="G10914" s="118"/>
      <c r="H10914" s="118" t="s">
        <v>4485</v>
      </c>
      <c r="I10914" s="118" t="s">
        <v>1603</v>
      </c>
      <c r="J10914" s="118" t="s">
        <v>7756</v>
      </c>
    </row>
    <row r="10915" spans="1:10" ht="12.75">
      <c r="A10915" s="118" t="s">
        <v>8556</v>
      </c>
      <c r="B10915" s="118" t="s">
        <v>2576</v>
      </c>
      <c r="C10915" s="118" t="b">
        <v>0</v>
      </c>
      <c r="D10915" s="118" t="e">
        <f t="shared" ca="1" si="1"/>
        <v>#NAME?</v>
      </c>
      <c r="E10915" s="118" t="s">
        <v>34174</v>
      </c>
      <c r="F10915" s="118" t="s">
        <v>34180</v>
      </c>
      <c r="G10915" s="118"/>
      <c r="H10915" s="118" t="s">
        <v>4276</v>
      </c>
      <c r="I10915" s="118" t="s">
        <v>1603</v>
      </c>
      <c r="J10915" s="118" t="s">
        <v>7756</v>
      </c>
    </row>
    <row r="10916" spans="1:10" ht="12.75">
      <c r="A10916" s="118" t="s">
        <v>826</v>
      </c>
      <c r="B10916" s="118" t="s">
        <v>30799</v>
      </c>
      <c r="C10916" s="118" t="b">
        <v>0</v>
      </c>
      <c r="D10916" s="118" t="e">
        <f t="shared" ca="1" si="1"/>
        <v>#NAME?</v>
      </c>
      <c r="E10916" s="118" t="s">
        <v>34174</v>
      </c>
      <c r="F10916" s="118" t="s">
        <v>34181</v>
      </c>
      <c r="G10916" s="118"/>
      <c r="H10916" s="118" t="s">
        <v>4276</v>
      </c>
      <c r="I10916" s="118" t="s">
        <v>1603</v>
      </c>
      <c r="J10916" s="118" t="s">
        <v>7756</v>
      </c>
    </row>
    <row r="10917" spans="1:10" ht="12.75">
      <c r="A10917" s="118" t="s">
        <v>9624</v>
      </c>
      <c r="B10917" s="118" t="s">
        <v>34182</v>
      </c>
      <c r="C10917" s="118" t="b">
        <v>0</v>
      </c>
      <c r="D10917" s="118" t="e">
        <f t="shared" ca="1" si="1"/>
        <v>#NAME?</v>
      </c>
      <c r="E10917" s="118" t="s">
        <v>34174</v>
      </c>
      <c r="F10917" s="118" t="s">
        <v>34183</v>
      </c>
      <c r="G10917" s="118"/>
      <c r="H10917" s="118" t="s">
        <v>8144</v>
      </c>
      <c r="I10917" s="118" t="s">
        <v>1603</v>
      </c>
      <c r="J10917" s="118" t="s">
        <v>7756</v>
      </c>
    </row>
    <row r="10918" spans="1:10" ht="12.75">
      <c r="A10918" s="118" t="s">
        <v>10777</v>
      </c>
      <c r="B10918" s="118" t="s">
        <v>34184</v>
      </c>
      <c r="C10918" s="118" t="b">
        <v>0</v>
      </c>
      <c r="D10918" s="118" t="e">
        <f t="shared" ca="1" si="1"/>
        <v>#NAME?</v>
      </c>
      <c r="E10918" s="118" t="s">
        <v>34174</v>
      </c>
      <c r="F10918" s="118" t="s">
        <v>34185</v>
      </c>
      <c r="G10918" s="118"/>
      <c r="H10918" s="118" t="s">
        <v>7611</v>
      </c>
      <c r="I10918" s="118" t="s">
        <v>1603</v>
      </c>
      <c r="J10918" s="118" t="s">
        <v>7756</v>
      </c>
    </row>
    <row r="10919" spans="1:10" ht="12.75">
      <c r="A10919" s="118" t="s">
        <v>1591</v>
      </c>
      <c r="B10919" s="118" t="s">
        <v>34186</v>
      </c>
      <c r="C10919" s="118" t="b">
        <v>0</v>
      </c>
      <c r="D10919" s="118" t="e">
        <f t="shared" ca="1" si="1"/>
        <v>#NAME?</v>
      </c>
      <c r="E10919" s="118" t="s">
        <v>34187</v>
      </c>
      <c r="F10919" s="118" t="s">
        <v>34188</v>
      </c>
      <c r="G10919" s="118"/>
      <c r="H10919" s="118" t="s">
        <v>4276</v>
      </c>
      <c r="I10919" s="118" t="s">
        <v>7815</v>
      </c>
      <c r="J10919" s="118"/>
    </row>
    <row r="10920" spans="1:10" ht="12.75">
      <c r="A10920" s="118" t="s">
        <v>1903</v>
      </c>
      <c r="B10920" s="118" t="s">
        <v>7626</v>
      </c>
      <c r="C10920" s="118" t="b">
        <v>0</v>
      </c>
      <c r="D10920" s="118" t="e">
        <f t="shared" ca="1" si="1"/>
        <v>#NAME?</v>
      </c>
      <c r="E10920" s="118" t="s">
        <v>34187</v>
      </c>
      <c r="F10920" s="118" t="s">
        <v>34189</v>
      </c>
      <c r="G10920" s="118"/>
      <c r="H10920" s="118" t="s">
        <v>54</v>
      </c>
      <c r="I10920" s="118" t="s">
        <v>7815</v>
      </c>
      <c r="J10920" s="118"/>
    </row>
    <row r="10921" spans="1:10" ht="12.75">
      <c r="A10921" s="118" t="s">
        <v>11587</v>
      </c>
      <c r="B10921" s="118" t="s">
        <v>34190</v>
      </c>
      <c r="C10921" s="118" t="b">
        <v>0</v>
      </c>
      <c r="D10921" s="118" t="e">
        <f t="shared" ca="1" si="1"/>
        <v>#NAME?</v>
      </c>
      <c r="E10921" s="118" t="s">
        <v>5882</v>
      </c>
      <c r="F10921" s="118" t="s">
        <v>34191</v>
      </c>
      <c r="G10921" s="118"/>
      <c r="H10921" s="118" t="s">
        <v>8144</v>
      </c>
      <c r="I10921" s="118" t="s">
        <v>9131</v>
      </c>
      <c r="J10921" s="118" t="s">
        <v>7622</v>
      </c>
    </row>
    <row r="10922" spans="1:10" ht="12.75">
      <c r="A10922" s="118" t="s">
        <v>7851</v>
      </c>
      <c r="B10922" s="118" t="s">
        <v>34192</v>
      </c>
      <c r="C10922" s="118" t="b">
        <v>0</v>
      </c>
      <c r="D10922" s="118" t="e">
        <f t="shared" ca="1" si="1"/>
        <v>#NAME?</v>
      </c>
      <c r="E10922" s="118" t="s">
        <v>5882</v>
      </c>
      <c r="F10922" s="118" t="s">
        <v>34193</v>
      </c>
      <c r="G10922" s="118"/>
      <c r="H10922" s="118" t="s">
        <v>4276</v>
      </c>
      <c r="I10922" s="118" t="s">
        <v>7642</v>
      </c>
      <c r="J10922" s="118"/>
    </row>
    <row r="10923" spans="1:10" ht="12.75">
      <c r="A10923" s="118" t="s">
        <v>13279</v>
      </c>
      <c r="B10923" s="118" t="s">
        <v>34194</v>
      </c>
      <c r="C10923" s="118" t="b">
        <v>0</v>
      </c>
      <c r="D10923" s="118" t="e">
        <f t="shared" ca="1" si="1"/>
        <v>#NAME?</v>
      </c>
      <c r="E10923" s="118" t="s">
        <v>5882</v>
      </c>
      <c r="F10923" s="118" t="s">
        <v>34195</v>
      </c>
      <c r="G10923" s="118"/>
      <c r="H10923" s="118" t="s">
        <v>7611</v>
      </c>
      <c r="I10923" s="118" t="s">
        <v>9131</v>
      </c>
      <c r="J10923" s="118" t="s">
        <v>7622</v>
      </c>
    </row>
    <row r="10924" spans="1:10" ht="12.75">
      <c r="A10924" s="118" t="s">
        <v>1666</v>
      </c>
      <c r="B10924" s="118" t="s">
        <v>34196</v>
      </c>
      <c r="C10924" s="118" t="b">
        <v>0</v>
      </c>
      <c r="D10924" s="118" t="e">
        <f t="shared" ca="1" si="1"/>
        <v>#NAME?</v>
      </c>
      <c r="E10924" s="118" t="s">
        <v>5882</v>
      </c>
      <c r="F10924" s="118" t="s">
        <v>34197</v>
      </c>
      <c r="G10924" s="118"/>
      <c r="H10924" s="118" t="s">
        <v>4276</v>
      </c>
      <c r="I10924" s="118" t="s">
        <v>9131</v>
      </c>
      <c r="J10924" s="118" t="s">
        <v>7622</v>
      </c>
    </row>
    <row r="10925" spans="1:10" ht="12.75">
      <c r="A10925" s="118" t="s">
        <v>8186</v>
      </c>
      <c r="B10925" s="118" t="s">
        <v>26910</v>
      </c>
      <c r="C10925" s="118" t="b">
        <v>0</v>
      </c>
      <c r="D10925" s="118" t="e">
        <f t="shared" ca="1" si="1"/>
        <v>#NAME?</v>
      </c>
      <c r="E10925" s="118" t="s">
        <v>5882</v>
      </c>
      <c r="F10925" s="118" t="s">
        <v>34198</v>
      </c>
      <c r="G10925" s="118"/>
      <c r="H10925" s="118" t="s">
        <v>4276</v>
      </c>
      <c r="I10925" s="118" t="s">
        <v>9131</v>
      </c>
      <c r="J10925" s="118" t="s">
        <v>7622</v>
      </c>
    </row>
    <row r="10926" spans="1:10" ht="12.75">
      <c r="A10926" s="118" t="s">
        <v>13750</v>
      </c>
      <c r="B10926" s="118" t="s">
        <v>34199</v>
      </c>
      <c r="C10926" s="118" t="b">
        <v>0</v>
      </c>
      <c r="D10926" s="118" t="e">
        <f t="shared" ca="1" si="1"/>
        <v>#NAME?</v>
      </c>
      <c r="E10926" s="118" t="s">
        <v>5882</v>
      </c>
      <c r="F10926" s="118" t="s">
        <v>34200</v>
      </c>
      <c r="G10926" s="118"/>
      <c r="H10926" s="118" t="s">
        <v>16426</v>
      </c>
      <c r="I10926" s="118" t="s">
        <v>9131</v>
      </c>
      <c r="J10926" s="118" t="s">
        <v>7622</v>
      </c>
    </row>
    <row r="10927" spans="1:10" ht="12.75">
      <c r="A10927" s="118" t="s">
        <v>8055</v>
      </c>
      <c r="B10927" s="118" t="s">
        <v>34201</v>
      </c>
      <c r="C10927" s="118" t="b">
        <v>0</v>
      </c>
      <c r="D10927" s="118" t="e">
        <f t="shared" ca="1" si="1"/>
        <v>#NAME?</v>
      </c>
      <c r="E10927" s="118" t="s">
        <v>5882</v>
      </c>
      <c r="F10927" s="118" t="s">
        <v>34202</v>
      </c>
      <c r="G10927" s="118"/>
      <c r="H10927" s="118" t="s">
        <v>4276</v>
      </c>
      <c r="I10927" s="118" t="s">
        <v>9131</v>
      </c>
      <c r="J10927" s="118" t="s">
        <v>7622</v>
      </c>
    </row>
    <row r="10928" spans="1:10" ht="12.75">
      <c r="A10928" s="118" t="s">
        <v>2434</v>
      </c>
      <c r="B10928" s="118" t="s">
        <v>34203</v>
      </c>
      <c r="C10928" s="118" t="b">
        <v>0</v>
      </c>
      <c r="D10928" s="118" t="e">
        <f t="shared" ca="1" si="1"/>
        <v>#NAME?</v>
      </c>
      <c r="E10928" s="118" t="s">
        <v>5882</v>
      </c>
      <c r="F10928" s="118" t="s">
        <v>34204</v>
      </c>
      <c r="G10928" s="118"/>
      <c r="H10928" s="118" t="s">
        <v>4276</v>
      </c>
      <c r="I10928" s="118" t="s">
        <v>9131</v>
      </c>
      <c r="J10928" s="118" t="s">
        <v>7622</v>
      </c>
    </row>
    <row r="10929" spans="1:10" ht="12.75">
      <c r="A10929" s="118" t="s">
        <v>10365</v>
      </c>
      <c r="B10929" s="118" t="s">
        <v>34205</v>
      </c>
      <c r="C10929" s="118" t="b">
        <v>0</v>
      </c>
      <c r="D10929" s="118" t="e">
        <f t="shared" ca="1" si="1"/>
        <v>#NAME?</v>
      </c>
      <c r="E10929" s="118" t="s">
        <v>5882</v>
      </c>
      <c r="F10929" s="118" t="s">
        <v>34206</v>
      </c>
      <c r="G10929" s="118"/>
      <c r="H10929" s="118" t="s">
        <v>8267</v>
      </c>
      <c r="I10929" s="118" t="s">
        <v>9131</v>
      </c>
      <c r="J10929" s="118" t="s">
        <v>7622</v>
      </c>
    </row>
    <row r="10930" spans="1:10" ht="12.75">
      <c r="A10930" s="118" t="s">
        <v>10385</v>
      </c>
      <c r="B10930" s="118" t="s">
        <v>34207</v>
      </c>
      <c r="C10930" s="118" t="b">
        <v>0</v>
      </c>
      <c r="D10930" s="118" t="e">
        <f t="shared" ca="1" si="1"/>
        <v>#NAME?</v>
      </c>
      <c r="E10930" s="118" t="s">
        <v>5882</v>
      </c>
      <c r="F10930" s="118" t="s">
        <v>34208</v>
      </c>
      <c r="G10930" s="118"/>
      <c r="H10930" s="118" t="s">
        <v>4872</v>
      </c>
      <c r="I10930" s="118" t="s">
        <v>9131</v>
      </c>
      <c r="J10930" s="118" t="s">
        <v>7622</v>
      </c>
    </row>
    <row r="10931" spans="1:10" ht="12.75">
      <c r="A10931" s="118" t="s">
        <v>34209</v>
      </c>
      <c r="B10931" s="118" t="s">
        <v>17318</v>
      </c>
      <c r="C10931" s="118" t="b">
        <v>0</v>
      </c>
      <c r="D10931" s="118" t="e">
        <f t="shared" ca="1" si="1"/>
        <v>#NAME?</v>
      </c>
      <c r="E10931" s="118" t="s">
        <v>5882</v>
      </c>
      <c r="F10931" s="118" t="s">
        <v>34210</v>
      </c>
      <c r="G10931" s="118"/>
      <c r="H10931" s="118" t="s">
        <v>5607</v>
      </c>
      <c r="I10931" s="118" t="s">
        <v>9131</v>
      </c>
      <c r="J10931" s="118" t="s">
        <v>7622</v>
      </c>
    </row>
    <row r="10932" spans="1:10" ht="12.75">
      <c r="A10932" s="118" t="s">
        <v>34211</v>
      </c>
      <c r="B10932" s="118" t="s">
        <v>34212</v>
      </c>
      <c r="C10932" s="118" t="b">
        <v>0</v>
      </c>
      <c r="D10932" s="118" t="e">
        <f t="shared" ca="1" si="1"/>
        <v>#NAME?</v>
      </c>
      <c r="E10932" s="118" t="s">
        <v>5882</v>
      </c>
      <c r="F10932" s="118" t="s">
        <v>34213</v>
      </c>
      <c r="G10932" s="118"/>
      <c r="H10932" s="118" t="s">
        <v>4872</v>
      </c>
      <c r="I10932" s="118" t="s">
        <v>9131</v>
      </c>
      <c r="J10932" s="118" t="s">
        <v>7622</v>
      </c>
    </row>
    <row r="10933" spans="1:10" ht="12.75">
      <c r="A10933" s="118" t="s">
        <v>8889</v>
      </c>
      <c r="B10933" s="118" t="s">
        <v>13516</v>
      </c>
      <c r="C10933" s="118" t="b">
        <v>0</v>
      </c>
      <c r="D10933" s="118" t="e">
        <f t="shared" ca="1" si="1"/>
        <v>#NAME?</v>
      </c>
      <c r="E10933" s="118" t="s">
        <v>34214</v>
      </c>
      <c r="F10933" s="118" t="s">
        <v>34215</v>
      </c>
      <c r="G10933" s="118"/>
      <c r="H10933" s="118" t="s">
        <v>18157</v>
      </c>
      <c r="I10933" s="118" t="s">
        <v>7820</v>
      </c>
      <c r="J10933" s="118" t="s">
        <v>7820</v>
      </c>
    </row>
    <row r="10934" spans="1:10" ht="12.75">
      <c r="A10934" s="118" t="s">
        <v>1817</v>
      </c>
      <c r="B10934" s="118" t="s">
        <v>34216</v>
      </c>
      <c r="C10934" s="118" t="b">
        <v>0</v>
      </c>
      <c r="D10934" s="118" t="e">
        <f t="shared" ca="1" si="1"/>
        <v>#NAME?</v>
      </c>
      <c r="E10934" s="118" t="s">
        <v>34214</v>
      </c>
      <c r="F10934" s="118" t="s">
        <v>34217</v>
      </c>
      <c r="G10934" s="118"/>
      <c r="H10934" s="118" t="s">
        <v>7754</v>
      </c>
      <c r="I10934" s="118" t="s">
        <v>7820</v>
      </c>
      <c r="J10934" s="118" t="s">
        <v>7820</v>
      </c>
    </row>
    <row r="10935" spans="1:10" ht="12.75">
      <c r="A10935" s="118" t="s">
        <v>34218</v>
      </c>
      <c r="B10935" s="118" t="s">
        <v>34219</v>
      </c>
      <c r="C10935" s="118" t="b">
        <v>0</v>
      </c>
      <c r="D10935" s="118" t="e">
        <f t="shared" ca="1" si="1"/>
        <v>#NAME?</v>
      </c>
      <c r="E10935" s="118" t="s">
        <v>34214</v>
      </c>
      <c r="F10935" s="118" t="s">
        <v>34220</v>
      </c>
      <c r="G10935" s="118"/>
      <c r="H10935" s="118" t="s">
        <v>14123</v>
      </c>
      <c r="I10935" s="118" t="s">
        <v>7820</v>
      </c>
      <c r="J10935" s="118" t="s">
        <v>7820</v>
      </c>
    </row>
    <row r="10936" spans="1:10" ht="12.75">
      <c r="A10936" s="118" t="s">
        <v>1591</v>
      </c>
      <c r="B10936" s="118" t="s">
        <v>34221</v>
      </c>
      <c r="C10936" s="118" t="b">
        <v>0</v>
      </c>
      <c r="D10936" s="118" t="e">
        <f t="shared" ca="1" si="1"/>
        <v>#NAME?</v>
      </c>
      <c r="E10936" s="118" t="s">
        <v>34214</v>
      </c>
      <c r="F10936" s="118" t="s">
        <v>34222</v>
      </c>
      <c r="G10936" s="118"/>
      <c r="H10936" s="118" t="s">
        <v>34223</v>
      </c>
      <c r="I10936" s="118" t="s">
        <v>7820</v>
      </c>
      <c r="J10936" s="118" t="s">
        <v>7820</v>
      </c>
    </row>
    <row r="10937" spans="1:10" ht="12.75">
      <c r="A10937" s="118" t="s">
        <v>1081</v>
      </c>
      <c r="B10937" s="118" t="s">
        <v>33864</v>
      </c>
      <c r="C10937" s="118" t="b">
        <v>0</v>
      </c>
      <c r="D10937" s="118" t="e">
        <f t="shared" ca="1" si="1"/>
        <v>#NAME?</v>
      </c>
      <c r="E10937" s="118" t="s">
        <v>34214</v>
      </c>
      <c r="F10937" s="118" t="s">
        <v>34224</v>
      </c>
      <c r="G10937" s="118"/>
      <c r="H10937" s="118" t="s">
        <v>11136</v>
      </c>
      <c r="I10937" s="118" t="s">
        <v>7820</v>
      </c>
      <c r="J10937" s="118" t="s">
        <v>7820</v>
      </c>
    </row>
    <row r="10938" spans="1:10" ht="12.75">
      <c r="A10938" s="118" t="s">
        <v>34225</v>
      </c>
      <c r="B10938" s="118" t="s">
        <v>34226</v>
      </c>
      <c r="C10938" s="118" t="b">
        <v>0</v>
      </c>
      <c r="D10938" s="118" t="e">
        <f t="shared" ca="1" si="1"/>
        <v>#NAME?</v>
      </c>
      <c r="E10938" s="118" t="s">
        <v>34214</v>
      </c>
      <c r="F10938" s="118" t="s">
        <v>34227</v>
      </c>
      <c r="G10938" s="118"/>
      <c r="H10938" s="118" t="s">
        <v>5607</v>
      </c>
      <c r="I10938" s="118" t="s">
        <v>7820</v>
      </c>
      <c r="J10938" s="118" t="s">
        <v>7820</v>
      </c>
    </row>
    <row r="10939" spans="1:10" ht="12.75">
      <c r="A10939" s="118" t="s">
        <v>798</v>
      </c>
      <c r="B10939" s="118" t="s">
        <v>9972</v>
      </c>
      <c r="C10939" s="118" t="b">
        <v>0</v>
      </c>
      <c r="D10939" s="118" t="e">
        <f t="shared" ca="1" si="1"/>
        <v>#NAME?</v>
      </c>
      <c r="E10939" s="118" t="s">
        <v>34214</v>
      </c>
      <c r="F10939" s="118" t="s">
        <v>34228</v>
      </c>
      <c r="G10939" s="118"/>
      <c r="H10939" s="118" t="s">
        <v>4872</v>
      </c>
      <c r="I10939" s="118" t="s">
        <v>7820</v>
      </c>
      <c r="J10939" s="118" t="s">
        <v>7820</v>
      </c>
    </row>
    <row r="10940" spans="1:10" ht="12.75">
      <c r="A10940" s="118" t="s">
        <v>882</v>
      </c>
      <c r="B10940" s="118" t="s">
        <v>34229</v>
      </c>
      <c r="C10940" s="118" t="b">
        <v>0</v>
      </c>
      <c r="D10940" s="118" t="e">
        <f t="shared" ca="1" si="1"/>
        <v>#NAME?</v>
      </c>
      <c r="E10940" s="118" t="s">
        <v>34214</v>
      </c>
      <c r="F10940" s="118" t="s">
        <v>34230</v>
      </c>
      <c r="G10940" s="118"/>
      <c r="H10940" s="118" t="s">
        <v>23153</v>
      </c>
      <c r="I10940" s="118" t="s">
        <v>7820</v>
      </c>
      <c r="J10940" s="118" t="s">
        <v>7820</v>
      </c>
    </row>
    <row r="10941" spans="1:10" ht="12.75">
      <c r="A10941" s="118" t="s">
        <v>8894</v>
      </c>
      <c r="B10941" s="118" t="s">
        <v>15160</v>
      </c>
      <c r="C10941" s="118" t="b">
        <v>0</v>
      </c>
      <c r="D10941" s="118" t="e">
        <f t="shared" ca="1" si="1"/>
        <v>#NAME?</v>
      </c>
      <c r="E10941" s="118" t="s">
        <v>34214</v>
      </c>
      <c r="F10941" s="118" t="s">
        <v>34231</v>
      </c>
      <c r="G10941" s="118"/>
      <c r="H10941" s="118" t="s">
        <v>4831</v>
      </c>
      <c r="I10941" s="118" t="s">
        <v>7820</v>
      </c>
      <c r="J10941" s="118" t="s">
        <v>7820</v>
      </c>
    </row>
    <row r="10942" spans="1:10" ht="12.75">
      <c r="A10942" s="118" t="s">
        <v>873</v>
      </c>
      <c r="B10942" s="118" t="s">
        <v>17521</v>
      </c>
      <c r="C10942" s="118" t="b">
        <v>0</v>
      </c>
      <c r="D10942" s="118" t="e">
        <f t="shared" ca="1" si="1"/>
        <v>#NAME?</v>
      </c>
      <c r="E10942" s="118" t="s">
        <v>34214</v>
      </c>
      <c r="F10942" s="118" t="s">
        <v>34232</v>
      </c>
      <c r="G10942" s="118"/>
      <c r="H10942" s="118" t="s">
        <v>4872</v>
      </c>
      <c r="I10942" s="118" t="s">
        <v>7820</v>
      </c>
      <c r="J10942" s="118" t="s">
        <v>7820</v>
      </c>
    </row>
    <row r="10943" spans="1:10" ht="12.75">
      <c r="A10943" s="118" t="s">
        <v>995</v>
      </c>
      <c r="B10943" s="118" t="s">
        <v>34233</v>
      </c>
      <c r="C10943" s="118" t="b">
        <v>0</v>
      </c>
      <c r="D10943" s="118" t="e">
        <f t="shared" ca="1" si="1"/>
        <v>#NAME?</v>
      </c>
      <c r="E10943" s="118" t="s">
        <v>34214</v>
      </c>
      <c r="F10943" s="118" t="s">
        <v>34234</v>
      </c>
      <c r="G10943" s="118"/>
      <c r="H10943" s="118" t="s">
        <v>18157</v>
      </c>
      <c r="I10943" s="118" t="s">
        <v>7820</v>
      </c>
      <c r="J10943" s="118" t="s">
        <v>7820</v>
      </c>
    </row>
    <row r="10944" spans="1:10" ht="12.75">
      <c r="A10944" s="118" t="s">
        <v>8889</v>
      </c>
      <c r="B10944" s="118" t="s">
        <v>34235</v>
      </c>
      <c r="C10944" s="118" t="b">
        <v>0</v>
      </c>
      <c r="D10944" s="118" t="e">
        <f t="shared" ca="1" si="1"/>
        <v>#NAME?</v>
      </c>
      <c r="E10944" s="118" t="s">
        <v>34236</v>
      </c>
      <c r="F10944" s="118" t="s">
        <v>34237</v>
      </c>
      <c r="G10944" s="118"/>
      <c r="H10944" s="118" t="s">
        <v>7784</v>
      </c>
      <c r="I10944" s="118" t="s">
        <v>7820</v>
      </c>
      <c r="J10944" s="118" t="s">
        <v>7820</v>
      </c>
    </row>
    <row r="10945" spans="1:10" ht="12.75">
      <c r="A10945" s="118" t="s">
        <v>1666</v>
      </c>
      <c r="B10945" s="118" t="s">
        <v>34238</v>
      </c>
      <c r="C10945" s="118" t="b">
        <v>0</v>
      </c>
      <c r="D10945" s="118" t="e">
        <f t="shared" ca="1" si="1"/>
        <v>#NAME?</v>
      </c>
      <c r="E10945" s="118" t="s">
        <v>34236</v>
      </c>
      <c r="F10945" s="118" t="s">
        <v>34239</v>
      </c>
      <c r="G10945" s="118"/>
      <c r="H10945" s="118" t="s">
        <v>7784</v>
      </c>
      <c r="I10945" s="118" t="s">
        <v>7820</v>
      </c>
      <c r="J10945" s="118" t="s">
        <v>7820</v>
      </c>
    </row>
    <row r="10946" spans="1:10" ht="12.75">
      <c r="A10946" s="118" t="s">
        <v>1591</v>
      </c>
      <c r="B10946" s="118" t="s">
        <v>34240</v>
      </c>
      <c r="C10946" s="118" t="b">
        <v>0</v>
      </c>
      <c r="D10946" s="118" t="e">
        <f t="shared" ca="1" si="1"/>
        <v>#NAME?</v>
      </c>
      <c r="E10946" s="118" t="s">
        <v>34236</v>
      </c>
      <c r="F10946" s="118" t="s">
        <v>34241</v>
      </c>
      <c r="G10946" s="118"/>
      <c r="H10946" s="118" t="s">
        <v>7784</v>
      </c>
      <c r="I10946" s="118" t="s">
        <v>7820</v>
      </c>
      <c r="J10946" s="118" t="s">
        <v>7820</v>
      </c>
    </row>
    <row r="10947" spans="1:10" ht="12.75">
      <c r="A10947" s="118" t="s">
        <v>2013</v>
      </c>
      <c r="B10947" s="118" t="s">
        <v>34242</v>
      </c>
      <c r="C10947" s="118" t="b">
        <v>0</v>
      </c>
      <c r="D10947" s="118" t="e">
        <f t="shared" ca="1" si="1"/>
        <v>#NAME?</v>
      </c>
      <c r="E10947" s="118" t="s">
        <v>34236</v>
      </c>
      <c r="F10947" s="118" t="s">
        <v>34243</v>
      </c>
      <c r="G10947" s="118"/>
      <c r="H10947" s="118" t="s">
        <v>7611</v>
      </c>
      <c r="I10947" s="118" t="s">
        <v>7820</v>
      </c>
      <c r="J10947" s="118" t="s">
        <v>7820</v>
      </c>
    </row>
    <row r="10948" spans="1:10" ht="12.75">
      <c r="A10948" s="118" t="s">
        <v>870</v>
      </c>
      <c r="B10948" s="118" t="s">
        <v>34244</v>
      </c>
      <c r="C10948" s="118" t="b">
        <v>0</v>
      </c>
      <c r="D10948" s="118" t="e">
        <f t="shared" ca="1" si="1"/>
        <v>#NAME?</v>
      </c>
      <c r="E10948" s="118" t="s">
        <v>34245</v>
      </c>
      <c r="F10948" s="118" t="s">
        <v>34246</v>
      </c>
      <c r="G10948" s="118"/>
      <c r="H10948" s="118" t="s">
        <v>54</v>
      </c>
      <c r="I10948" s="118" t="s">
        <v>34247</v>
      </c>
      <c r="J10948" s="118" t="s">
        <v>10551</v>
      </c>
    </row>
    <row r="10949" spans="1:10" ht="12.75">
      <c r="A10949" s="118" t="s">
        <v>10836</v>
      </c>
      <c r="B10949" s="118" t="s">
        <v>2625</v>
      </c>
      <c r="C10949" s="118" t="b">
        <v>0</v>
      </c>
      <c r="D10949" s="118" t="e">
        <f t="shared" ca="1" si="1"/>
        <v>#NAME?</v>
      </c>
      <c r="E10949" s="118" t="s">
        <v>34248</v>
      </c>
      <c r="F10949" s="118" t="s">
        <v>34249</v>
      </c>
      <c r="G10949" s="118"/>
      <c r="H10949" s="118" t="s">
        <v>10146</v>
      </c>
      <c r="I10949" s="118" t="s">
        <v>7755</v>
      </c>
      <c r="J10949" s="118" t="s">
        <v>7756</v>
      </c>
    </row>
    <row r="10950" spans="1:10" ht="12.75">
      <c r="A10950" s="118" t="s">
        <v>34250</v>
      </c>
      <c r="B10950" s="118" t="s">
        <v>10545</v>
      </c>
      <c r="C10950" s="118" t="b">
        <v>0</v>
      </c>
      <c r="D10950" s="118" t="e">
        <f t="shared" ca="1" si="1"/>
        <v>#NAME?</v>
      </c>
      <c r="E10950" s="118" t="s">
        <v>34248</v>
      </c>
      <c r="F10950" s="118" t="s">
        <v>34251</v>
      </c>
      <c r="G10950" s="118"/>
      <c r="H10950" s="118" t="s">
        <v>7611</v>
      </c>
      <c r="I10950" s="118" t="s">
        <v>7755</v>
      </c>
      <c r="J10950" s="118" t="s">
        <v>7756</v>
      </c>
    </row>
    <row r="10951" spans="1:10" ht="12.75">
      <c r="A10951" s="118" t="s">
        <v>34252</v>
      </c>
      <c r="B10951" s="118" t="s">
        <v>1288</v>
      </c>
      <c r="C10951" s="118" t="b">
        <v>0</v>
      </c>
      <c r="D10951" s="118" t="e">
        <f t="shared" ca="1" si="1"/>
        <v>#NAME?</v>
      </c>
      <c r="E10951" s="118" t="s">
        <v>34253</v>
      </c>
      <c r="F10951" s="118" t="s">
        <v>34254</v>
      </c>
      <c r="G10951" s="118"/>
      <c r="H10951" s="118" t="s">
        <v>5607</v>
      </c>
      <c r="I10951" s="118" t="s">
        <v>7642</v>
      </c>
      <c r="J10951" s="118"/>
    </row>
    <row r="10952" spans="1:10" ht="12.75">
      <c r="A10952" s="118" t="s">
        <v>34255</v>
      </c>
      <c r="B10952" s="118" t="s">
        <v>34256</v>
      </c>
      <c r="C10952" s="118" t="b">
        <v>0</v>
      </c>
      <c r="D10952" s="118" t="e">
        <f t="shared" ca="1" si="1"/>
        <v>#NAME?</v>
      </c>
      <c r="E10952" s="118" t="s">
        <v>34253</v>
      </c>
      <c r="F10952" s="118" t="s">
        <v>34257</v>
      </c>
      <c r="G10952" s="118"/>
      <c r="H10952" s="118" t="s">
        <v>54</v>
      </c>
      <c r="I10952" s="118" t="s">
        <v>7642</v>
      </c>
      <c r="J10952" s="118"/>
    </row>
    <row r="10953" spans="1:10" ht="12.75">
      <c r="A10953" s="118" t="s">
        <v>1240</v>
      </c>
      <c r="B10953" s="118" t="s">
        <v>34258</v>
      </c>
      <c r="C10953" s="118" t="b">
        <v>0</v>
      </c>
      <c r="D10953" s="118" t="e">
        <f t="shared" ca="1" si="1"/>
        <v>#NAME?</v>
      </c>
      <c r="E10953" s="118" t="s">
        <v>34253</v>
      </c>
      <c r="F10953" s="118" t="s">
        <v>34259</v>
      </c>
      <c r="G10953" s="118"/>
      <c r="H10953" s="118" t="s">
        <v>4485</v>
      </c>
      <c r="I10953" s="118" t="s">
        <v>7642</v>
      </c>
      <c r="J10953" s="118"/>
    </row>
    <row r="10954" spans="1:10" ht="12.75">
      <c r="A10954" s="118" t="s">
        <v>34260</v>
      </c>
      <c r="B10954" s="118" t="s">
        <v>34261</v>
      </c>
      <c r="C10954" s="118" t="b">
        <v>0</v>
      </c>
      <c r="D10954" s="118" t="e">
        <f t="shared" ca="1" si="1"/>
        <v>#NAME?</v>
      </c>
      <c r="E10954" s="118" t="s">
        <v>34253</v>
      </c>
      <c r="F10954" s="118" t="s">
        <v>34262</v>
      </c>
      <c r="G10954" s="118"/>
      <c r="H10954" s="118" t="s">
        <v>4278</v>
      </c>
      <c r="I10954" s="118" t="s">
        <v>7642</v>
      </c>
      <c r="J10954" s="118"/>
    </row>
    <row r="10955" spans="1:10" ht="12.75">
      <c r="A10955" s="118" t="s">
        <v>1323</v>
      </c>
      <c r="B10955" s="118" t="s">
        <v>34263</v>
      </c>
      <c r="C10955" s="118" t="b">
        <v>0</v>
      </c>
      <c r="D10955" s="118" t="e">
        <f t="shared" ca="1" si="1"/>
        <v>#NAME?</v>
      </c>
      <c r="E10955" s="118" t="s">
        <v>34253</v>
      </c>
      <c r="F10955" s="118" t="s">
        <v>34264</v>
      </c>
      <c r="G10955" s="118"/>
      <c r="H10955" s="118" t="s">
        <v>54</v>
      </c>
      <c r="I10955" s="118" t="s">
        <v>7642</v>
      </c>
      <c r="J10955" s="118"/>
    </row>
    <row r="10956" spans="1:10" ht="12.75">
      <c r="A10956" s="118" t="s">
        <v>1173</v>
      </c>
      <c r="B10956" s="118" t="s">
        <v>34265</v>
      </c>
      <c r="C10956" s="118" t="b">
        <v>0</v>
      </c>
      <c r="D10956" s="118" t="e">
        <f t="shared" ca="1" si="1"/>
        <v>#NAME?</v>
      </c>
      <c r="E10956" s="118" t="s">
        <v>34266</v>
      </c>
      <c r="F10956" s="118" t="s">
        <v>34267</v>
      </c>
      <c r="G10956" s="118"/>
      <c r="H10956" s="118" t="s">
        <v>4276</v>
      </c>
      <c r="I10956" s="118" t="s">
        <v>10205</v>
      </c>
      <c r="J10956" s="118" t="s">
        <v>9660</v>
      </c>
    </row>
    <row r="10957" spans="1:10" ht="12.75">
      <c r="A10957" s="118" t="s">
        <v>8981</v>
      </c>
      <c r="B10957" s="118" t="s">
        <v>14771</v>
      </c>
      <c r="C10957" s="118" t="b">
        <v>0</v>
      </c>
      <c r="D10957" s="118" t="e">
        <f t="shared" ca="1" si="1"/>
        <v>#NAME?</v>
      </c>
      <c r="E10957" s="118" t="s">
        <v>34266</v>
      </c>
      <c r="F10957" s="118" t="s">
        <v>34268</v>
      </c>
      <c r="G10957" s="118"/>
      <c r="H10957" s="118" t="s">
        <v>4276</v>
      </c>
      <c r="I10957" s="118" t="s">
        <v>10205</v>
      </c>
      <c r="J10957" s="118" t="s">
        <v>9660</v>
      </c>
    </row>
    <row r="10958" spans="1:10" ht="12.75">
      <c r="A10958" s="118" t="s">
        <v>10606</v>
      </c>
      <c r="B10958" s="118" t="s">
        <v>34265</v>
      </c>
      <c r="C10958" s="118" t="b">
        <v>0</v>
      </c>
      <c r="D10958" s="118" t="e">
        <f t="shared" ca="1" si="1"/>
        <v>#NAME?</v>
      </c>
      <c r="E10958" s="118" t="s">
        <v>34266</v>
      </c>
      <c r="F10958" s="118" t="s">
        <v>34269</v>
      </c>
      <c r="G10958" s="118"/>
      <c r="H10958" s="118" t="s">
        <v>4276</v>
      </c>
      <c r="I10958" s="118" t="s">
        <v>10205</v>
      </c>
      <c r="J10958" s="118" t="s">
        <v>9660</v>
      </c>
    </row>
    <row r="10959" spans="1:10" ht="12.75">
      <c r="A10959" s="118" t="s">
        <v>34270</v>
      </c>
      <c r="B10959" s="118" t="s">
        <v>14488</v>
      </c>
      <c r="C10959" s="118" t="b">
        <v>0</v>
      </c>
      <c r="D10959" s="118" t="e">
        <f t="shared" ca="1" si="1"/>
        <v>#NAME?</v>
      </c>
      <c r="E10959" s="118" t="s">
        <v>34271</v>
      </c>
      <c r="F10959" s="118" t="s">
        <v>34272</v>
      </c>
      <c r="G10959" s="118"/>
      <c r="H10959" s="118" t="s">
        <v>5607</v>
      </c>
      <c r="I10959" s="118" t="s">
        <v>8312</v>
      </c>
      <c r="J10959" s="118" t="s">
        <v>8313</v>
      </c>
    </row>
    <row r="10960" spans="1:10" ht="12.75">
      <c r="A10960" s="118" t="s">
        <v>34273</v>
      </c>
      <c r="B10960" s="118" t="s">
        <v>14741</v>
      </c>
      <c r="C10960" s="118" t="b">
        <v>0</v>
      </c>
      <c r="D10960" s="118" t="e">
        <f t="shared" ca="1" si="1"/>
        <v>#NAME?</v>
      </c>
      <c r="E10960" s="118" t="s">
        <v>34271</v>
      </c>
      <c r="F10960" s="118" t="s">
        <v>34274</v>
      </c>
      <c r="G10960" s="118"/>
      <c r="H10960" s="118" t="s">
        <v>4305</v>
      </c>
      <c r="I10960" s="118" t="s">
        <v>8312</v>
      </c>
      <c r="J10960" s="118" t="s">
        <v>8313</v>
      </c>
    </row>
    <row r="10961" spans="1:10" ht="12.75">
      <c r="A10961" s="118" t="s">
        <v>798</v>
      </c>
      <c r="B10961" s="118" t="s">
        <v>7764</v>
      </c>
      <c r="C10961" s="118" t="b">
        <v>0</v>
      </c>
      <c r="D10961" s="118" t="e">
        <f t="shared" ca="1" si="1"/>
        <v>#NAME?</v>
      </c>
      <c r="E10961" s="118" t="s">
        <v>34271</v>
      </c>
      <c r="F10961" s="118" t="s">
        <v>34275</v>
      </c>
      <c r="G10961" s="118"/>
      <c r="H10961" s="118" t="s">
        <v>4305</v>
      </c>
      <c r="I10961" s="118" t="s">
        <v>8312</v>
      </c>
      <c r="J10961" s="118" t="s">
        <v>8313</v>
      </c>
    </row>
    <row r="10962" spans="1:10" ht="12.75">
      <c r="A10962" s="118" t="s">
        <v>1769</v>
      </c>
      <c r="B10962" s="118" t="s">
        <v>1247</v>
      </c>
      <c r="C10962" s="118" t="b">
        <v>0</v>
      </c>
      <c r="D10962" s="118" t="e">
        <f t="shared" ca="1" si="1"/>
        <v>#NAME?</v>
      </c>
      <c r="E10962" s="118" t="s">
        <v>34271</v>
      </c>
      <c r="F10962" s="118" t="s">
        <v>34276</v>
      </c>
      <c r="G10962" s="118"/>
      <c r="H10962" s="118" t="s">
        <v>4305</v>
      </c>
      <c r="I10962" s="118" t="s">
        <v>8312</v>
      </c>
      <c r="J10962" s="118" t="s">
        <v>8313</v>
      </c>
    </row>
    <row r="10963" spans="1:10" ht="12.75">
      <c r="A10963" s="118" t="s">
        <v>34277</v>
      </c>
      <c r="B10963" s="118" t="s">
        <v>34278</v>
      </c>
      <c r="C10963" s="118" t="b">
        <v>0</v>
      </c>
      <c r="D10963" s="118" t="e">
        <f t="shared" ca="1" si="1"/>
        <v>#NAME?</v>
      </c>
      <c r="E10963" s="118" t="s">
        <v>34279</v>
      </c>
      <c r="F10963" s="118" t="s">
        <v>34280</v>
      </c>
      <c r="G10963" s="118"/>
      <c r="H10963" s="118" t="s">
        <v>7611</v>
      </c>
      <c r="I10963" s="118" t="s">
        <v>34281</v>
      </c>
      <c r="J10963" s="118" t="s">
        <v>7820</v>
      </c>
    </row>
    <row r="10964" spans="1:10" ht="12.75">
      <c r="A10964" s="118" t="s">
        <v>8422</v>
      </c>
      <c r="B10964" s="118" t="s">
        <v>25068</v>
      </c>
      <c r="C10964" s="118" t="b">
        <v>0</v>
      </c>
      <c r="D10964" s="118" t="e">
        <f t="shared" ca="1" si="1"/>
        <v>#NAME?</v>
      </c>
      <c r="E10964" s="118" t="s">
        <v>34279</v>
      </c>
      <c r="F10964" s="118" t="s">
        <v>34282</v>
      </c>
      <c r="G10964" s="118"/>
      <c r="H10964" s="118" t="s">
        <v>5607</v>
      </c>
      <c r="I10964" s="118" t="s">
        <v>34281</v>
      </c>
      <c r="J10964" s="118" t="s">
        <v>7820</v>
      </c>
    </row>
    <row r="10965" spans="1:10" ht="12.75">
      <c r="A10965" s="118" t="s">
        <v>12369</v>
      </c>
      <c r="B10965" s="118" t="s">
        <v>34283</v>
      </c>
      <c r="C10965" s="118" t="b">
        <v>0</v>
      </c>
      <c r="D10965" s="118" t="e">
        <f t="shared" ca="1" si="1"/>
        <v>#NAME?</v>
      </c>
      <c r="E10965" s="118" t="s">
        <v>34279</v>
      </c>
      <c r="F10965" s="118" t="s">
        <v>34284</v>
      </c>
      <c r="G10965" s="118"/>
      <c r="H10965" s="118" t="s">
        <v>4278</v>
      </c>
      <c r="I10965" s="118" t="s">
        <v>34281</v>
      </c>
      <c r="J10965" s="118" t="s">
        <v>7820</v>
      </c>
    </row>
    <row r="10966" spans="1:10" ht="12.75">
      <c r="A10966" s="118" t="s">
        <v>830</v>
      </c>
      <c r="B10966" s="118" t="s">
        <v>25848</v>
      </c>
      <c r="C10966" s="118" t="b">
        <v>0</v>
      </c>
      <c r="D10966" s="118" t="e">
        <f t="shared" ca="1" si="1"/>
        <v>#NAME?</v>
      </c>
      <c r="E10966" s="118" t="s">
        <v>34279</v>
      </c>
      <c r="F10966" s="118" t="s">
        <v>34285</v>
      </c>
      <c r="G10966" s="118"/>
      <c r="H10966" s="118" t="s">
        <v>4831</v>
      </c>
      <c r="I10966" s="118" t="s">
        <v>34281</v>
      </c>
      <c r="J10966" s="118" t="s">
        <v>7820</v>
      </c>
    </row>
    <row r="10967" spans="1:10" ht="12.75">
      <c r="A10967" s="118" t="s">
        <v>2135</v>
      </c>
      <c r="B10967" s="118" t="s">
        <v>34286</v>
      </c>
      <c r="C10967" s="118" t="b">
        <v>0</v>
      </c>
      <c r="D10967" s="118" t="e">
        <f t="shared" ca="1" si="1"/>
        <v>#NAME?</v>
      </c>
      <c r="E10967" s="118" t="s">
        <v>34279</v>
      </c>
      <c r="F10967" s="118" t="s">
        <v>34287</v>
      </c>
      <c r="G10967" s="118"/>
      <c r="H10967" s="118" t="s">
        <v>4485</v>
      </c>
      <c r="I10967" s="118" t="s">
        <v>34281</v>
      </c>
      <c r="J10967" s="118" t="s">
        <v>7820</v>
      </c>
    </row>
    <row r="10968" spans="1:10" ht="12.75">
      <c r="A10968" s="118" t="s">
        <v>2135</v>
      </c>
      <c r="B10968" s="118" t="s">
        <v>34288</v>
      </c>
      <c r="C10968" s="118" t="b">
        <v>0</v>
      </c>
      <c r="D10968" s="118" t="e">
        <f t="shared" ca="1" si="1"/>
        <v>#NAME?</v>
      </c>
      <c r="E10968" s="118" t="s">
        <v>34279</v>
      </c>
      <c r="F10968" s="118" t="s">
        <v>34289</v>
      </c>
      <c r="G10968" s="118"/>
      <c r="H10968" s="118" t="s">
        <v>4831</v>
      </c>
      <c r="I10968" s="118" t="s">
        <v>34281</v>
      </c>
      <c r="J10968" s="118" t="s">
        <v>7820</v>
      </c>
    </row>
    <row r="10969" spans="1:10" ht="12.75">
      <c r="A10969" s="118" t="s">
        <v>10711</v>
      </c>
      <c r="B10969" s="118" t="s">
        <v>16603</v>
      </c>
      <c r="C10969" s="118" t="b">
        <v>0</v>
      </c>
      <c r="D10969" s="118" t="e">
        <f t="shared" ca="1" si="1"/>
        <v>#NAME?</v>
      </c>
      <c r="E10969" s="118" t="s">
        <v>34279</v>
      </c>
      <c r="F10969" s="118" t="s">
        <v>34290</v>
      </c>
      <c r="G10969" s="118"/>
      <c r="H10969" s="118" t="s">
        <v>4485</v>
      </c>
      <c r="I10969" s="118" t="s">
        <v>34281</v>
      </c>
      <c r="J10969" s="118" t="s">
        <v>7820</v>
      </c>
    </row>
    <row r="10970" spans="1:10" ht="12.75">
      <c r="A10970" s="118" t="s">
        <v>9399</v>
      </c>
      <c r="B10970" s="118" t="s">
        <v>34291</v>
      </c>
      <c r="C10970" s="118" t="b">
        <v>0</v>
      </c>
      <c r="D10970" s="118" t="e">
        <f t="shared" ca="1" si="1"/>
        <v>#NAME?</v>
      </c>
      <c r="E10970" s="118" t="s">
        <v>34279</v>
      </c>
      <c r="F10970" s="118" t="s">
        <v>34292</v>
      </c>
      <c r="G10970" s="118"/>
      <c r="H10970" s="118" t="s">
        <v>34293</v>
      </c>
      <c r="I10970" s="118" t="s">
        <v>34281</v>
      </c>
      <c r="J10970" s="118" t="s">
        <v>7820</v>
      </c>
    </row>
    <row r="10971" spans="1:10" ht="12.75">
      <c r="A10971" s="118" t="s">
        <v>10777</v>
      </c>
      <c r="B10971" s="118" t="s">
        <v>34294</v>
      </c>
      <c r="C10971" s="118" t="b">
        <v>0</v>
      </c>
      <c r="D10971" s="118" t="e">
        <f t="shared" ca="1" si="1"/>
        <v>#NAME?</v>
      </c>
      <c r="E10971" s="118" t="s">
        <v>34279</v>
      </c>
      <c r="F10971" s="118" t="s">
        <v>34295</v>
      </c>
      <c r="G10971" s="118"/>
      <c r="H10971" s="118" t="s">
        <v>34296</v>
      </c>
      <c r="I10971" s="118" t="s">
        <v>34281</v>
      </c>
      <c r="J10971" s="118" t="s">
        <v>7820</v>
      </c>
    </row>
    <row r="10972" spans="1:10" ht="12.75">
      <c r="A10972" s="118" t="s">
        <v>7945</v>
      </c>
      <c r="B10972" s="118" t="s">
        <v>15835</v>
      </c>
      <c r="C10972" s="118" t="b">
        <v>0</v>
      </c>
      <c r="D10972" s="118" t="e">
        <f t="shared" ca="1" si="1"/>
        <v>#NAME?</v>
      </c>
      <c r="E10972" s="118" t="s">
        <v>34297</v>
      </c>
      <c r="F10972" s="118" t="s">
        <v>34298</v>
      </c>
      <c r="G10972" s="118"/>
      <c r="H10972" s="118" t="s">
        <v>4278</v>
      </c>
      <c r="I10972" s="118" t="s">
        <v>10521</v>
      </c>
      <c r="J10972" s="118"/>
    </row>
    <row r="10973" spans="1:10" ht="12.75">
      <c r="A10973" s="118" t="s">
        <v>34299</v>
      </c>
      <c r="B10973" s="118" t="s">
        <v>34300</v>
      </c>
      <c r="C10973" s="118" t="b">
        <v>0</v>
      </c>
      <c r="D10973" s="118" t="e">
        <f t="shared" ca="1" si="1"/>
        <v>#NAME?</v>
      </c>
      <c r="E10973" s="118" t="s">
        <v>34297</v>
      </c>
      <c r="F10973" s="118" t="s">
        <v>34301</v>
      </c>
      <c r="G10973" s="118"/>
      <c r="H10973" s="118" t="s">
        <v>4278</v>
      </c>
      <c r="I10973" s="118" t="s">
        <v>10521</v>
      </c>
      <c r="J10973" s="118"/>
    </row>
    <row r="10974" spans="1:10" ht="12.75">
      <c r="A10974" s="118" t="s">
        <v>2500</v>
      </c>
      <c r="B10974" s="118" t="s">
        <v>12871</v>
      </c>
      <c r="C10974" s="118" t="b">
        <v>0</v>
      </c>
      <c r="D10974" s="118" t="e">
        <f t="shared" ca="1" si="1"/>
        <v>#NAME?</v>
      </c>
      <c r="E10974" s="118" t="s">
        <v>34297</v>
      </c>
      <c r="F10974" s="118" t="s">
        <v>34302</v>
      </c>
      <c r="G10974" s="118"/>
      <c r="H10974" s="118" t="s">
        <v>8346</v>
      </c>
      <c r="I10974" s="118" t="s">
        <v>10521</v>
      </c>
      <c r="J10974" s="118"/>
    </row>
    <row r="10975" spans="1:10" ht="12.75">
      <c r="A10975" s="118" t="s">
        <v>1484</v>
      </c>
      <c r="B10975" s="118" t="s">
        <v>24994</v>
      </c>
      <c r="C10975" s="118" t="b">
        <v>0</v>
      </c>
      <c r="D10975" s="118" t="e">
        <f t="shared" ca="1" si="1"/>
        <v>#NAME?</v>
      </c>
      <c r="E10975" s="118" t="s">
        <v>34297</v>
      </c>
      <c r="F10975" s="118" t="s">
        <v>34303</v>
      </c>
      <c r="G10975" s="118"/>
      <c r="H10975" s="118" t="s">
        <v>4278</v>
      </c>
      <c r="I10975" s="118" t="s">
        <v>10521</v>
      </c>
      <c r="J10975" s="118"/>
    </row>
    <row r="10976" spans="1:10" ht="12.75">
      <c r="A10976" s="118" t="s">
        <v>34304</v>
      </c>
      <c r="B10976" s="118" t="s">
        <v>34305</v>
      </c>
      <c r="C10976" s="118" t="b">
        <v>0</v>
      </c>
      <c r="D10976" s="118" t="e">
        <f t="shared" ca="1" si="1"/>
        <v>#NAME?</v>
      </c>
      <c r="E10976" s="118" t="s">
        <v>34306</v>
      </c>
      <c r="F10976" s="118" t="s">
        <v>34307</v>
      </c>
      <c r="G10976" s="118"/>
      <c r="H10976" s="118" t="s">
        <v>5279</v>
      </c>
      <c r="I10976" s="118" t="s">
        <v>9788</v>
      </c>
      <c r="J10976" s="118"/>
    </row>
    <row r="10977" spans="1:10" ht="12.75">
      <c r="A10977" s="118" t="s">
        <v>1591</v>
      </c>
      <c r="B10977" s="118" t="s">
        <v>15802</v>
      </c>
      <c r="C10977" s="118" t="b">
        <v>0</v>
      </c>
      <c r="D10977" s="118" t="e">
        <f t="shared" ca="1" si="1"/>
        <v>#NAME?</v>
      </c>
      <c r="E10977" s="118" t="s">
        <v>34306</v>
      </c>
      <c r="F10977" s="118" t="s">
        <v>34308</v>
      </c>
      <c r="G10977" s="118"/>
      <c r="H10977" s="118" t="s">
        <v>4640</v>
      </c>
      <c r="I10977" s="118" t="s">
        <v>9788</v>
      </c>
      <c r="J10977" s="118"/>
    </row>
    <row r="10978" spans="1:10" ht="12.75">
      <c r="A10978" s="118" t="s">
        <v>34309</v>
      </c>
      <c r="B10978" s="118" t="s">
        <v>34310</v>
      </c>
      <c r="C10978" s="118" t="b">
        <v>0</v>
      </c>
      <c r="D10978" s="118" t="e">
        <f t="shared" ca="1" si="1"/>
        <v>#NAME?</v>
      </c>
      <c r="E10978" s="118" t="s">
        <v>34306</v>
      </c>
      <c r="F10978" s="118" t="s">
        <v>34311</v>
      </c>
      <c r="G10978" s="118"/>
      <c r="H10978" s="118" t="s">
        <v>34312</v>
      </c>
      <c r="I10978" s="118" t="s">
        <v>9788</v>
      </c>
      <c r="J10978" s="118"/>
    </row>
    <row r="10979" spans="1:10" ht="12.75">
      <c r="A10979" s="118" t="s">
        <v>814</v>
      </c>
      <c r="B10979" s="118" t="s">
        <v>34313</v>
      </c>
      <c r="C10979" s="118" t="b">
        <v>0</v>
      </c>
      <c r="D10979" s="118" t="e">
        <f t="shared" ca="1" si="1"/>
        <v>#NAME?</v>
      </c>
      <c r="E10979" s="118" t="s">
        <v>34314</v>
      </c>
      <c r="F10979" s="118" t="s">
        <v>34315</v>
      </c>
      <c r="G10979" s="118"/>
      <c r="H10979" s="118" t="s">
        <v>34316</v>
      </c>
      <c r="I10979" s="118" t="s">
        <v>10545</v>
      </c>
      <c r="J10979" s="118" t="s">
        <v>7756</v>
      </c>
    </row>
    <row r="10980" spans="1:10" ht="12.75">
      <c r="A10980" s="118" t="s">
        <v>13279</v>
      </c>
      <c r="B10980" s="118" t="s">
        <v>34317</v>
      </c>
      <c r="C10980" s="118" t="b">
        <v>0</v>
      </c>
      <c r="D10980" s="118" t="e">
        <f t="shared" ca="1" si="1"/>
        <v>#NAME?</v>
      </c>
      <c r="E10980" s="118" t="s">
        <v>34314</v>
      </c>
      <c r="F10980" s="118" t="s">
        <v>34318</v>
      </c>
      <c r="G10980" s="118"/>
      <c r="H10980" s="118" t="s">
        <v>54</v>
      </c>
      <c r="I10980" s="118" t="s">
        <v>10545</v>
      </c>
      <c r="J10980" s="118" t="s">
        <v>7756</v>
      </c>
    </row>
    <row r="10981" spans="1:10" ht="12.75">
      <c r="A10981" s="118" t="s">
        <v>1666</v>
      </c>
      <c r="B10981" s="118" t="s">
        <v>14684</v>
      </c>
      <c r="C10981" s="118" t="b">
        <v>0</v>
      </c>
      <c r="D10981" s="118" t="e">
        <f t="shared" ca="1" si="1"/>
        <v>#NAME?</v>
      </c>
      <c r="E10981" s="118" t="s">
        <v>34314</v>
      </c>
      <c r="F10981" s="118" t="s">
        <v>34319</v>
      </c>
      <c r="G10981" s="118"/>
      <c r="H10981" s="118" t="s">
        <v>34316</v>
      </c>
      <c r="I10981" s="118" t="s">
        <v>10545</v>
      </c>
      <c r="J10981" s="118" t="s">
        <v>7756</v>
      </c>
    </row>
    <row r="10982" spans="1:10" ht="12.75">
      <c r="A10982" s="118" t="s">
        <v>17841</v>
      </c>
      <c r="B10982" s="118" t="s">
        <v>13298</v>
      </c>
      <c r="C10982" s="118" t="b">
        <v>0</v>
      </c>
      <c r="D10982" s="118" t="e">
        <f t="shared" ca="1" si="1"/>
        <v>#NAME?</v>
      </c>
      <c r="E10982" s="118" t="s">
        <v>34314</v>
      </c>
      <c r="F10982" s="118" t="s">
        <v>34320</v>
      </c>
      <c r="G10982" s="118"/>
      <c r="H10982" s="118" t="s">
        <v>7647</v>
      </c>
      <c r="I10982" s="118" t="s">
        <v>10545</v>
      </c>
      <c r="J10982" s="118" t="s">
        <v>7756</v>
      </c>
    </row>
    <row r="10983" spans="1:10" ht="12.75">
      <c r="A10983" s="118" t="s">
        <v>1591</v>
      </c>
      <c r="B10983" s="118" t="s">
        <v>34321</v>
      </c>
      <c r="C10983" s="118" t="b">
        <v>0</v>
      </c>
      <c r="D10983" s="118" t="e">
        <f t="shared" ca="1" si="1"/>
        <v>#NAME?</v>
      </c>
      <c r="E10983" s="118" t="s">
        <v>34314</v>
      </c>
      <c r="F10983" s="118" t="s">
        <v>34322</v>
      </c>
      <c r="G10983" s="118"/>
      <c r="H10983" s="118" t="s">
        <v>54</v>
      </c>
      <c r="I10983" s="118" t="s">
        <v>10834</v>
      </c>
      <c r="J10983" s="118" t="s">
        <v>10835</v>
      </c>
    </row>
    <row r="10984" spans="1:10" ht="12.75">
      <c r="A10984" s="118" t="s">
        <v>34323</v>
      </c>
      <c r="B10984" s="118" t="s">
        <v>20408</v>
      </c>
      <c r="C10984" s="118" t="b">
        <v>0</v>
      </c>
      <c r="D10984" s="118" t="e">
        <f t="shared" ca="1" si="1"/>
        <v>#NAME?</v>
      </c>
      <c r="E10984" s="118" t="s">
        <v>34314</v>
      </c>
      <c r="F10984" s="118" t="s">
        <v>34324</v>
      </c>
      <c r="G10984" s="118"/>
      <c r="H10984" s="118" t="s">
        <v>5279</v>
      </c>
      <c r="I10984" s="118" t="s">
        <v>10545</v>
      </c>
      <c r="J10984" s="118" t="s">
        <v>7756</v>
      </c>
    </row>
    <row r="10985" spans="1:10" ht="12.75">
      <c r="A10985" s="118" t="s">
        <v>1484</v>
      </c>
      <c r="B10985" s="118" t="s">
        <v>10606</v>
      </c>
      <c r="C10985" s="118" t="b">
        <v>0</v>
      </c>
      <c r="D10985" s="118" t="e">
        <f t="shared" ca="1" si="1"/>
        <v>#NAME?</v>
      </c>
      <c r="E10985" s="118" t="s">
        <v>34314</v>
      </c>
      <c r="F10985" s="118" t="s">
        <v>34325</v>
      </c>
      <c r="G10985" s="118"/>
      <c r="H10985" s="118" t="s">
        <v>4276</v>
      </c>
      <c r="I10985" s="118" t="s">
        <v>15194</v>
      </c>
      <c r="J10985" s="118"/>
    </row>
    <row r="10986" spans="1:10" ht="12.75">
      <c r="A10986" s="118" t="s">
        <v>20420</v>
      </c>
      <c r="B10986" s="118" t="s">
        <v>34326</v>
      </c>
      <c r="C10986" s="118" t="b">
        <v>0</v>
      </c>
      <c r="D10986" s="118" t="e">
        <f t="shared" ca="1" si="1"/>
        <v>#NAME?</v>
      </c>
      <c r="E10986" s="118" t="s">
        <v>34314</v>
      </c>
      <c r="F10986" s="118" t="s">
        <v>34327</v>
      </c>
      <c r="G10986" s="118"/>
      <c r="H10986" s="118" t="s">
        <v>4276</v>
      </c>
      <c r="I10986" s="118" t="s">
        <v>10545</v>
      </c>
      <c r="J10986" s="118" t="s">
        <v>7756</v>
      </c>
    </row>
    <row r="10987" spans="1:10" ht="12.75">
      <c r="A10987" s="118" t="s">
        <v>1484</v>
      </c>
      <c r="B10987" s="118" t="s">
        <v>34328</v>
      </c>
      <c r="C10987" s="118" t="b">
        <v>0</v>
      </c>
      <c r="D10987" s="118" t="e">
        <f t="shared" ca="1" si="1"/>
        <v>#NAME?</v>
      </c>
      <c r="E10987" s="118" t="s">
        <v>34329</v>
      </c>
      <c r="F10987" s="118" t="s">
        <v>34330</v>
      </c>
      <c r="G10987" s="118"/>
      <c r="H10987" s="118" t="s">
        <v>4276</v>
      </c>
      <c r="I10987" s="118" t="s">
        <v>7590</v>
      </c>
      <c r="J10987" s="118" t="s">
        <v>7591</v>
      </c>
    </row>
    <row r="10988" spans="1:10" ht="12.75">
      <c r="A10988" s="118" t="s">
        <v>2135</v>
      </c>
      <c r="B10988" s="118" t="s">
        <v>34331</v>
      </c>
      <c r="C10988" s="118" t="b">
        <v>0</v>
      </c>
      <c r="D10988" s="118" t="e">
        <f t="shared" ca="1" si="1"/>
        <v>#NAME?</v>
      </c>
      <c r="E10988" s="118" t="s">
        <v>34329</v>
      </c>
      <c r="F10988" s="118" t="s">
        <v>34332</v>
      </c>
      <c r="G10988" s="118"/>
      <c r="H10988" s="118" t="s">
        <v>4276</v>
      </c>
      <c r="I10988" s="118" t="s">
        <v>7590</v>
      </c>
      <c r="J10988" s="118" t="s">
        <v>7591</v>
      </c>
    </row>
    <row r="10989" spans="1:10" ht="12.75">
      <c r="A10989" s="118" t="s">
        <v>2226</v>
      </c>
      <c r="B10989" s="118" t="s">
        <v>34333</v>
      </c>
      <c r="C10989" s="118" t="b">
        <v>0</v>
      </c>
      <c r="D10989" s="118" t="e">
        <f t="shared" ca="1" si="1"/>
        <v>#NAME?</v>
      </c>
      <c r="E10989" s="118" t="s">
        <v>34329</v>
      </c>
      <c r="F10989" s="118" t="s">
        <v>34334</v>
      </c>
      <c r="G10989" s="118"/>
      <c r="H10989" s="118" t="s">
        <v>7611</v>
      </c>
      <c r="I10989" s="118" t="s">
        <v>7590</v>
      </c>
      <c r="J10989" s="118" t="s">
        <v>7591</v>
      </c>
    </row>
    <row r="10990" spans="1:10" ht="12.75">
      <c r="A10990" s="118" t="s">
        <v>8730</v>
      </c>
      <c r="B10990" s="118" t="s">
        <v>10694</v>
      </c>
      <c r="C10990" s="118" t="b">
        <v>0</v>
      </c>
      <c r="D10990" s="118" t="e">
        <f t="shared" ca="1" si="1"/>
        <v>#NAME?</v>
      </c>
      <c r="E10990" s="118" t="s">
        <v>34329</v>
      </c>
      <c r="F10990" s="118" t="s">
        <v>34335</v>
      </c>
      <c r="G10990" s="118"/>
      <c r="H10990" s="118" t="s">
        <v>4276</v>
      </c>
      <c r="I10990" s="118" t="s">
        <v>7590</v>
      </c>
      <c r="J10990" s="118" t="s">
        <v>7591</v>
      </c>
    </row>
    <row r="10991" spans="1:10" ht="12.75">
      <c r="A10991" s="118" t="s">
        <v>19466</v>
      </c>
      <c r="B10991" s="118" t="s">
        <v>2057</v>
      </c>
      <c r="C10991" s="118" t="b">
        <v>0</v>
      </c>
      <c r="D10991" s="118" t="e">
        <f t="shared" ca="1" si="1"/>
        <v>#NAME?</v>
      </c>
      <c r="E10991" s="118" t="s">
        <v>34329</v>
      </c>
      <c r="F10991" s="118" t="s">
        <v>34336</v>
      </c>
      <c r="G10991" s="118"/>
      <c r="H10991" s="118" t="s">
        <v>16508</v>
      </c>
      <c r="I10991" s="118" t="s">
        <v>7590</v>
      </c>
      <c r="J10991" s="118" t="s">
        <v>7591</v>
      </c>
    </row>
    <row r="10992" spans="1:10" ht="12.75">
      <c r="A10992" s="118" t="s">
        <v>2671</v>
      </c>
      <c r="B10992" s="118" t="s">
        <v>10030</v>
      </c>
      <c r="C10992" s="118" t="b">
        <v>0</v>
      </c>
      <c r="D10992" s="118" t="e">
        <f t="shared" ca="1" si="1"/>
        <v>#NAME?</v>
      </c>
      <c r="E10992" s="118" t="s">
        <v>34337</v>
      </c>
      <c r="F10992" s="118" t="s">
        <v>34338</v>
      </c>
      <c r="G10992" s="118"/>
      <c r="H10992" s="118" t="s">
        <v>34339</v>
      </c>
      <c r="I10992" s="118" t="s">
        <v>10888</v>
      </c>
      <c r="J10992" s="118" t="s">
        <v>7622</v>
      </c>
    </row>
    <row r="10993" spans="1:10" ht="12.75">
      <c r="A10993" s="118" t="s">
        <v>830</v>
      </c>
      <c r="B10993" s="118" t="s">
        <v>34340</v>
      </c>
      <c r="C10993" s="118" t="b">
        <v>0</v>
      </c>
      <c r="D10993" s="118" t="e">
        <f t="shared" ca="1" si="1"/>
        <v>#NAME?</v>
      </c>
      <c r="E10993" s="118" t="s">
        <v>34337</v>
      </c>
      <c r="F10993" s="118" t="s">
        <v>34341</v>
      </c>
      <c r="G10993" s="118"/>
      <c r="H10993" s="118" t="s">
        <v>4276</v>
      </c>
      <c r="I10993" s="118" t="s">
        <v>10888</v>
      </c>
      <c r="J10993" s="118" t="s">
        <v>7622</v>
      </c>
    </row>
    <row r="10994" spans="1:10" ht="12.75">
      <c r="A10994" s="118" t="s">
        <v>1544</v>
      </c>
      <c r="B10994" s="118" t="s">
        <v>1922</v>
      </c>
      <c r="C10994" s="118" t="b">
        <v>0</v>
      </c>
      <c r="D10994" s="118" t="e">
        <f t="shared" ca="1" si="1"/>
        <v>#NAME?</v>
      </c>
      <c r="E10994" s="118" t="s">
        <v>34337</v>
      </c>
      <c r="F10994" s="118" t="s">
        <v>34342</v>
      </c>
      <c r="G10994" s="118"/>
      <c r="H10994" s="118" t="s">
        <v>4640</v>
      </c>
      <c r="I10994" s="118" t="s">
        <v>10888</v>
      </c>
      <c r="J10994" s="118" t="s">
        <v>7622</v>
      </c>
    </row>
    <row r="10995" spans="1:10" ht="12.75">
      <c r="A10995" s="118" t="s">
        <v>1484</v>
      </c>
      <c r="B10995" s="118" t="s">
        <v>9600</v>
      </c>
      <c r="C10995" s="118" t="b">
        <v>0</v>
      </c>
      <c r="D10995" s="118" t="e">
        <f t="shared" ca="1" si="1"/>
        <v>#NAME?</v>
      </c>
      <c r="E10995" s="118" t="s">
        <v>34337</v>
      </c>
      <c r="F10995" s="118" t="s">
        <v>34343</v>
      </c>
      <c r="G10995" s="118"/>
      <c r="H10995" s="118" t="s">
        <v>34344</v>
      </c>
      <c r="I10995" s="118" t="s">
        <v>10888</v>
      </c>
      <c r="J10995" s="118" t="s">
        <v>7622</v>
      </c>
    </row>
    <row r="10996" spans="1:10" ht="12.75">
      <c r="A10996" s="118" t="s">
        <v>1769</v>
      </c>
      <c r="B10996" s="118" t="s">
        <v>34345</v>
      </c>
      <c r="C10996" s="118" t="b">
        <v>0</v>
      </c>
      <c r="D10996" s="118" t="e">
        <f t="shared" ca="1" si="1"/>
        <v>#NAME?</v>
      </c>
      <c r="E10996" s="118" t="s">
        <v>34337</v>
      </c>
      <c r="F10996" s="118" t="s">
        <v>34346</v>
      </c>
      <c r="G10996" s="118"/>
      <c r="H10996" s="118" t="s">
        <v>7611</v>
      </c>
      <c r="I10996" s="118" t="s">
        <v>10888</v>
      </c>
      <c r="J10996" s="118" t="s">
        <v>7622</v>
      </c>
    </row>
    <row r="10997" spans="1:10" ht="12.75">
      <c r="A10997" s="118" t="s">
        <v>14441</v>
      </c>
      <c r="B10997" s="118" t="s">
        <v>34347</v>
      </c>
      <c r="C10997" s="118" t="b">
        <v>0</v>
      </c>
      <c r="D10997" s="118" t="e">
        <f t="shared" ca="1" si="1"/>
        <v>#NAME?</v>
      </c>
      <c r="E10997" s="118" t="s">
        <v>34348</v>
      </c>
      <c r="F10997" s="118" t="s">
        <v>34349</v>
      </c>
      <c r="G10997" s="118"/>
      <c r="H10997" s="118" t="s">
        <v>4640</v>
      </c>
      <c r="I10997" s="118" t="s">
        <v>34350</v>
      </c>
      <c r="J10997" s="118"/>
    </row>
    <row r="10998" spans="1:10" ht="12.75">
      <c r="A10998" s="118" t="s">
        <v>814</v>
      </c>
      <c r="B10998" s="118" t="s">
        <v>34351</v>
      </c>
      <c r="C10998" s="118" t="b">
        <v>0</v>
      </c>
      <c r="D10998" s="118" t="e">
        <f t="shared" ca="1" si="1"/>
        <v>#NAME?</v>
      </c>
      <c r="E10998" s="118" t="s">
        <v>34352</v>
      </c>
      <c r="F10998" s="118" t="s">
        <v>34353</v>
      </c>
      <c r="G10998" s="118"/>
      <c r="H10998" s="118" t="s">
        <v>7611</v>
      </c>
      <c r="I10998" s="118" t="s">
        <v>7755</v>
      </c>
      <c r="J10998" s="118" t="s">
        <v>7756</v>
      </c>
    </row>
    <row r="10999" spans="1:10" ht="12.75">
      <c r="A10999" s="118" t="s">
        <v>11354</v>
      </c>
      <c r="B10999" s="118" t="s">
        <v>1998</v>
      </c>
      <c r="C10999" s="118" t="b">
        <v>0</v>
      </c>
      <c r="D10999" s="118" t="e">
        <f t="shared" ca="1" si="1"/>
        <v>#NAME?</v>
      </c>
      <c r="E10999" s="118" t="s">
        <v>34352</v>
      </c>
      <c r="F10999" s="118" t="s">
        <v>34354</v>
      </c>
      <c r="G10999" s="118"/>
      <c r="H10999" s="118" t="s">
        <v>4305</v>
      </c>
      <c r="I10999" s="118" t="s">
        <v>7755</v>
      </c>
      <c r="J10999" s="118" t="s">
        <v>7756</v>
      </c>
    </row>
    <row r="11000" spans="1:10" ht="12.75">
      <c r="A11000" s="118" t="s">
        <v>8090</v>
      </c>
      <c r="B11000" s="118" t="s">
        <v>34355</v>
      </c>
      <c r="C11000" s="118" t="b">
        <v>0</v>
      </c>
      <c r="D11000" s="118" t="e">
        <f t="shared" ca="1" si="1"/>
        <v>#NAME?</v>
      </c>
      <c r="E11000" s="118" t="s">
        <v>34356</v>
      </c>
      <c r="F11000" s="118" t="s">
        <v>34357</v>
      </c>
      <c r="G11000" s="118"/>
      <c r="H11000" s="118" t="s">
        <v>54</v>
      </c>
      <c r="I11000" s="118" t="s">
        <v>8085</v>
      </c>
      <c r="J11000" s="118"/>
    </row>
    <row r="11001" spans="1:10" ht="12.75">
      <c r="A11001" s="118" t="s">
        <v>826</v>
      </c>
      <c r="B11001" s="118" t="s">
        <v>1904</v>
      </c>
      <c r="C11001" s="118" t="b">
        <v>0</v>
      </c>
      <c r="D11001" s="118" t="e">
        <f t="shared" ca="1" si="1"/>
        <v>#NAME?</v>
      </c>
      <c r="E11001" s="118" t="s">
        <v>34358</v>
      </c>
      <c r="F11001" s="118" t="s">
        <v>34359</v>
      </c>
      <c r="G11001" s="118"/>
      <c r="H11001" s="118" t="s">
        <v>54</v>
      </c>
      <c r="I11001" s="118" t="s">
        <v>7820</v>
      </c>
      <c r="J11001" s="118" t="s">
        <v>7820</v>
      </c>
    </row>
    <row r="11002" spans="1:10" ht="12.75">
      <c r="A11002" s="118" t="s">
        <v>34360</v>
      </c>
      <c r="B11002" s="118" t="s">
        <v>34361</v>
      </c>
      <c r="C11002" s="118" t="b">
        <v>0</v>
      </c>
      <c r="D11002" s="118" t="e">
        <f t="shared" ca="1" si="1"/>
        <v>#NAME?</v>
      </c>
      <c r="E11002" s="118" t="s">
        <v>34358</v>
      </c>
      <c r="F11002" s="118" t="s">
        <v>34362</v>
      </c>
      <c r="G11002" s="118"/>
      <c r="H11002" s="118" t="s">
        <v>54</v>
      </c>
      <c r="I11002" s="118" t="s">
        <v>7820</v>
      </c>
      <c r="J11002" s="118" t="s">
        <v>7820</v>
      </c>
    </row>
    <row r="11003" spans="1:10" ht="12.75">
      <c r="A11003" s="118" t="s">
        <v>1069</v>
      </c>
      <c r="B11003" s="118" t="s">
        <v>34363</v>
      </c>
      <c r="C11003" s="118" t="b">
        <v>0</v>
      </c>
      <c r="D11003" s="118" t="e">
        <f t="shared" ca="1" si="1"/>
        <v>#NAME?</v>
      </c>
      <c r="E11003" s="118" t="s">
        <v>34358</v>
      </c>
      <c r="F11003" s="118" t="s">
        <v>34364</v>
      </c>
      <c r="G11003" s="118"/>
      <c r="H11003" s="118" t="s">
        <v>7611</v>
      </c>
      <c r="I11003" s="118" t="s">
        <v>7820</v>
      </c>
      <c r="J11003" s="118" t="s">
        <v>7820</v>
      </c>
    </row>
    <row r="11004" spans="1:10" ht="12.75">
      <c r="A11004" s="118" t="s">
        <v>814</v>
      </c>
      <c r="B11004" s="118" t="s">
        <v>23780</v>
      </c>
      <c r="C11004" s="118" t="b">
        <v>0</v>
      </c>
      <c r="D11004" s="118" t="e">
        <f t="shared" ca="1" si="1"/>
        <v>#NAME?</v>
      </c>
      <c r="E11004" s="118" t="s">
        <v>34365</v>
      </c>
      <c r="F11004" s="118" t="s">
        <v>34366</v>
      </c>
      <c r="G11004" s="118"/>
      <c r="H11004" s="118" t="s">
        <v>4831</v>
      </c>
      <c r="I11004" s="118" t="s">
        <v>23463</v>
      </c>
      <c r="J11004" s="118" t="s">
        <v>9660</v>
      </c>
    </row>
    <row r="11005" spans="1:10" ht="12.75">
      <c r="A11005" s="118" t="s">
        <v>34367</v>
      </c>
      <c r="B11005" s="118" t="s">
        <v>34368</v>
      </c>
      <c r="C11005" s="118" t="b">
        <v>0</v>
      </c>
      <c r="D11005" s="118" t="e">
        <f t="shared" ca="1" si="1"/>
        <v>#NAME?</v>
      </c>
      <c r="E11005" s="118" t="s">
        <v>34365</v>
      </c>
      <c r="F11005" s="118" t="s">
        <v>34369</v>
      </c>
      <c r="G11005" s="118"/>
      <c r="H11005" s="118" t="s">
        <v>4276</v>
      </c>
      <c r="I11005" s="118" t="s">
        <v>23463</v>
      </c>
      <c r="J11005" s="118" t="s">
        <v>9660</v>
      </c>
    </row>
    <row r="11006" spans="1:10" ht="12.75">
      <c r="A11006" s="118" t="s">
        <v>10275</v>
      </c>
      <c r="B11006" s="118" t="s">
        <v>2135</v>
      </c>
      <c r="C11006" s="118" t="b">
        <v>0</v>
      </c>
      <c r="D11006" s="118" t="e">
        <f t="shared" ca="1" si="1"/>
        <v>#NAME?</v>
      </c>
      <c r="E11006" s="118" t="s">
        <v>34365</v>
      </c>
      <c r="F11006" s="118" t="s">
        <v>34370</v>
      </c>
      <c r="G11006" s="118"/>
      <c r="H11006" s="118" t="s">
        <v>4276</v>
      </c>
      <c r="I11006" s="118" t="s">
        <v>23463</v>
      </c>
      <c r="J11006" s="118" t="s">
        <v>9660</v>
      </c>
    </row>
    <row r="11007" spans="1:10" ht="12.75">
      <c r="A11007" s="118" t="s">
        <v>2645</v>
      </c>
      <c r="B11007" s="118" t="s">
        <v>2118</v>
      </c>
      <c r="C11007" s="118" t="b">
        <v>0</v>
      </c>
      <c r="D11007" s="118" t="e">
        <f t="shared" ca="1" si="1"/>
        <v>#NAME?</v>
      </c>
      <c r="E11007" s="118" t="s">
        <v>5902</v>
      </c>
      <c r="F11007" s="118" t="s">
        <v>34371</v>
      </c>
      <c r="G11007" s="118"/>
      <c r="H11007" s="118" t="s">
        <v>4278</v>
      </c>
      <c r="I11007" s="118" t="s">
        <v>7820</v>
      </c>
      <c r="J11007" s="118" t="s">
        <v>7820</v>
      </c>
    </row>
    <row r="11008" spans="1:10" ht="12.75">
      <c r="A11008" s="118" t="s">
        <v>15484</v>
      </c>
      <c r="B11008" s="118" t="s">
        <v>34372</v>
      </c>
      <c r="C11008" s="118" t="b">
        <v>0</v>
      </c>
      <c r="D11008" s="118" t="e">
        <f t="shared" ca="1" si="1"/>
        <v>#NAME?</v>
      </c>
      <c r="E11008" s="118" t="s">
        <v>5902</v>
      </c>
      <c r="F11008" s="118" t="s">
        <v>34373</v>
      </c>
      <c r="G11008" s="118"/>
      <c r="H11008" s="118" t="s">
        <v>4485</v>
      </c>
      <c r="I11008" s="118" t="s">
        <v>7820</v>
      </c>
      <c r="J11008" s="118" t="s">
        <v>7820</v>
      </c>
    </row>
    <row r="11009" spans="1:10" ht="12.75">
      <c r="A11009" s="118" t="s">
        <v>1591</v>
      </c>
      <c r="B11009" s="118" t="s">
        <v>22385</v>
      </c>
      <c r="C11009" s="118" t="b">
        <v>0</v>
      </c>
      <c r="D11009" s="118" t="e">
        <f t="shared" ca="1" si="1"/>
        <v>#NAME?</v>
      </c>
      <c r="E11009" s="118" t="s">
        <v>5902</v>
      </c>
      <c r="F11009" s="118" t="s">
        <v>34374</v>
      </c>
      <c r="G11009" s="118"/>
      <c r="H11009" s="118" t="s">
        <v>34375</v>
      </c>
      <c r="I11009" s="118" t="s">
        <v>7820</v>
      </c>
      <c r="J11009" s="118" t="s">
        <v>7820</v>
      </c>
    </row>
    <row r="11010" spans="1:10" ht="12.75">
      <c r="A11010" s="118" t="s">
        <v>1699</v>
      </c>
      <c r="B11010" s="118" t="s">
        <v>34376</v>
      </c>
      <c r="C11010" s="118" t="b">
        <v>0</v>
      </c>
      <c r="D11010" s="118" t="e">
        <f t="shared" ca="1" si="1"/>
        <v>#NAME?</v>
      </c>
      <c r="E11010" s="118" t="s">
        <v>34377</v>
      </c>
      <c r="F11010" s="118" t="s">
        <v>34378</v>
      </c>
      <c r="G11010" s="118"/>
      <c r="H11010" s="118" t="s">
        <v>54</v>
      </c>
      <c r="I11010" s="118" t="s">
        <v>1699</v>
      </c>
      <c r="J11010" s="118" t="s">
        <v>7795</v>
      </c>
    </row>
    <row r="11011" spans="1:10" ht="12.75">
      <c r="A11011" s="118" t="s">
        <v>34379</v>
      </c>
      <c r="B11011" s="118" t="s">
        <v>2601</v>
      </c>
      <c r="C11011" s="118" t="b">
        <v>0</v>
      </c>
      <c r="D11011" s="118" t="e">
        <f t="shared" ca="1" si="1"/>
        <v>#NAME?</v>
      </c>
      <c r="E11011" s="118" t="s">
        <v>34377</v>
      </c>
      <c r="F11011" s="118" t="s">
        <v>34380</v>
      </c>
      <c r="G11011" s="118"/>
      <c r="H11011" s="118" t="s">
        <v>5584</v>
      </c>
      <c r="I11011" s="118" t="s">
        <v>1699</v>
      </c>
      <c r="J11011" s="118" t="s">
        <v>7795</v>
      </c>
    </row>
    <row r="11012" spans="1:10" ht="12.75">
      <c r="A11012" s="118" t="s">
        <v>34381</v>
      </c>
      <c r="B11012" s="118" t="s">
        <v>34382</v>
      </c>
      <c r="C11012" s="118" t="b">
        <v>0</v>
      </c>
      <c r="D11012" s="118" t="e">
        <f t="shared" ca="1" si="1"/>
        <v>#NAME?</v>
      </c>
      <c r="E11012" s="118" t="s">
        <v>34383</v>
      </c>
      <c r="F11012" s="118" t="s">
        <v>34384</v>
      </c>
      <c r="G11012" s="118"/>
      <c r="H11012" s="118" t="s">
        <v>4278</v>
      </c>
      <c r="I11012" s="118" t="s">
        <v>10454</v>
      </c>
      <c r="J11012" s="118" t="s">
        <v>7622</v>
      </c>
    </row>
    <row r="11013" spans="1:10" ht="12.75">
      <c r="A11013" s="118" t="s">
        <v>8498</v>
      </c>
      <c r="B11013" s="118" t="s">
        <v>34385</v>
      </c>
      <c r="C11013" s="118" t="b">
        <v>0</v>
      </c>
      <c r="D11013" s="118" t="e">
        <f t="shared" ca="1" si="1"/>
        <v>#NAME?</v>
      </c>
      <c r="E11013" s="118" t="s">
        <v>34386</v>
      </c>
      <c r="F11013" s="118" t="s">
        <v>34387</v>
      </c>
      <c r="G11013" s="118"/>
      <c r="H11013" s="118" t="s">
        <v>4276</v>
      </c>
      <c r="I11013" s="118" t="s">
        <v>8131</v>
      </c>
      <c r="J11013" s="118" t="s">
        <v>7622</v>
      </c>
    </row>
    <row r="11014" spans="1:10" ht="12.75">
      <c r="A11014" s="118" t="s">
        <v>1544</v>
      </c>
      <c r="B11014" s="118" t="s">
        <v>11125</v>
      </c>
      <c r="C11014" s="118" t="b">
        <v>0</v>
      </c>
      <c r="D11014" s="118" t="e">
        <f t="shared" ca="1" si="1"/>
        <v>#NAME?</v>
      </c>
      <c r="E11014" s="118" t="s">
        <v>34386</v>
      </c>
      <c r="F11014" s="118" t="s">
        <v>34388</v>
      </c>
      <c r="G11014" s="118"/>
      <c r="H11014" s="118" t="s">
        <v>4831</v>
      </c>
      <c r="I11014" s="118" t="s">
        <v>8131</v>
      </c>
      <c r="J11014" s="118" t="s">
        <v>7622</v>
      </c>
    </row>
    <row r="11015" spans="1:10" ht="12.75">
      <c r="A11015" s="118" t="s">
        <v>7945</v>
      </c>
      <c r="B11015" s="118" t="s">
        <v>11936</v>
      </c>
      <c r="C11015" s="118" t="b">
        <v>0</v>
      </c>
      <c r="D11015" s="118" t="e">
        <f t="shared" ca="1" si="1"/>
        <v>#NAME?</v>
      </c>
      <c r="E11015" s="118" t="s">
        <v>34389</v>
      </c>
      <c r="F11015" s="118" t="s">
        <v>34390</v>
      </c>
      <c r="G11015" s="118"/>
      <c r="H11015" s="118" t="s">
        <v>5607</v>
      </c>
      <c r="I11015" s="118" t="s">
        <v>34391</v>
      </c>
      <c r="J11015" s="118" t="s">
        <v>7591</v>
      </c>
    </row>
    <row r="11016" spans="1:10" ht="12.75">
      <c r="A11016" s="118" t="s">
        <v>1666</v>
      </c>
      <c r="B11016" s="118" t="s">
        <v>34392</v>
      </c>
      <c r="C11016" s="118" t="b">
        <v>0</v>
      </c>
      <c r="D11016" s="118" t="e">
        <f t="shared" ca="1" si="1"/>
        <v>#NAME?</v>
      </c>
      <c r="E11016" s="118" t="s">
        <v>34389</v>
      </c>
      <c r="F11016" s="118" t="s">
        <v>34393</v>
      </c>
      <c r="G11016" s="118"/>
      <c r="H11016" s="118" t="s">
        <v>7647</v>
      </c>
      <c r="I11016" s="118" t="s">
        <v>34391</v>
      </c>
      <c r="J11016" s="118" t="s">
        <v>7591</v>
      </c>
    </row>
    <row r="11017" spans="1:10" ht="12.75">
      <c r="A11017" s="118" t="s">
        <v>34394</v>
      </c>
      <c r="B11017" s="118" t="s">
        <v>13896</v>
      </c>
      <c r="C11017" s="118" t="b">
        <v>0</v>
      </c>
      <c r="D11017" s="118" t="e">
        <f t="shared" ca="1" si="1"/>
        <v>#NAME?</v>
      </c>
      <c r="E11017" s="118" t="s">
        <v>34389</v>
      </c>
      <c r="F11017" s="118" t="s">
        <v>34395</v>
      </c>
      <c r="G11017" s="118"/>
      <c r="H11017" s="118" t="s">
        <v>54</v>
      </c>
      <c r="I11017" s="118" t="s">
        <v>34391</v>
      </c>
      <c r="J11017" s="118" t="s">
        <v>7591</v>
      </c>
    </row>
    <row r="11018" spans="1:10" ht="12.75">
      <c r="A11018" s="118" t="s">
        <v>836</v>
      </c>
      <c r="B11018" s="118" t="s">
        <v>34396</v>
      </c>
      <c r="C11018" s="118" t="b">
        <v>0</v>
      </c>
      <c r="D11018" s="118" t="e">
        <f t="shared" ca="1" si="1"/>
        <v>#NAME?</v>
      </c>
      <c r="E11018" s="118" t="s">
        <v>34389</v>
      </c>
      <c r="F11018" s="118" t="s">
        <v>34397</v>
      </c>
      <c r="G11018" s="118"/>
      <c r="H11018" s="118" t="s">
        <v>4831</v>
      </c>
      <c r="I11018" s="118" t="s">
        <v>34391</v>
      </c>
      <c r="J11018" s="118" t="s">
        <v>7591</v>
      </c>
    </row>
    <row r="11019" spans="1:10" ht="12.75">
      <c r="A11019" s="118" t="s">
        <v>2068</v>
      </c>
      <c r="B11019" s="118" t="s">
        <v>8634</v>
      </c>
      <c r="C11019" s="118" t="b">
        <v>0</v>
      </c>
      <c r="D11019" s="118" t="e">
        <f t="shared" ca="1" si="1"/>
        <v>#NAME?</v>
      </c>
      <c r="E11019" s="118" t="s">
        <v>34389</v>
      </c>
      <c r="F11019" s="118" t="s">
        <v>34398</v>
      </c>
      <c r="G11019" s="118"/>
      <c r="H11019" s="118" t="s">
        <v>54</v>
      </c>
      <c r="I11019" s="118" t="s">
        <v>3131</v>
      </c>
      <c r="J11019" s="118" t="s">
        <v>7622</v>
      </c>
    </row>
    <row r="11020" spans="1:10" ht="12.75">
      <c r="A11020" s="118" t="s">
        <v>1903</v>
      </c>
      <c r="B11020" s="118" t="s">
        <v>34399</v>
      </c>
      <c r="C11020" s="118" t="b">
        <v>0</v>
      </c>
      <c r="D11020" s="118" t="e">
        <f t="shared" ca="1" si="1"/>
        <v>#NAME?</v>
      </c>
      <c r="E11020" s="118" t="s">
        <v>34389</v>
      </c>
      <c r="F11020" s="118" t="s">
        <v>34400</v>
      </c>
      <c r="G11020" s="118"/>
      <c r="H11020" s="118" t="s">
        <v>5607</v>
      </c>
      <c r="I11020" s="118" t="s">
        <v>3131</v>
      </c>
      <c r="J11020" s="118" t="s">
        <v>7622</v>
      </c>
    </row>
    <row r="11021" spans="1:10" ht="12.75">
      <c r="A11021" s="118" t="s">
        <v>995</v>
      </c>
      <c r="B11021" s="118" t="s">
        <v>27911</v>
      </c>
      <c r="C11021" s="118" t="b">
        <v>0</v>
      </c>
      <c r="D11021" s="118" t="e">
        <f t="shared" ca="1" si="1"/>
        <v>#NAME?</v>
      </c>
      <c r="E11021" s="118" t="s">
        <v>34389</v>
      </c>
      <c r="F11021" s="118" t="s">
        <v>34401</v>
      </c>
      <c r="G11021" s="118"/>
      <c r="H11021" s="118" t="s">
        <v>54</v>
      </c>
      <c r="I11021" s="118" t="s">
        <v>34391</v>
      </c>
      <c r="J11021" s="118" t="s">
        <v>7591</v>
      </c>
    </row>
    <row r="11022" spans="1:10" ht="12.75">
      <c r="A11022" s="118" t="s">
        <v>10711</v>
      </c>
      <c r="B11022" s="118" t="s">
        <v>34402</v>
      </c>
      <c r="C11022" s="118" t="b">
        <v>0</v>
      </c>
      <c r="D11022" s="118" t="e">
        <f t="shared" ca="1" si="1"/>
        <v>#NAME?</v>
      </c>
      <c r="E11022" s="118" t="s">
        <v>34389</v>
      </c>
      <c r="F11022" s="118" t="s">
        <v>34403</v>
      </c>
      <c r="G11022" s="118"/>
      <c r="H11022" s="118" t="s">
        <v>54</v>
      </c>
      <c r="I11022" s="118" t="s">
        <v>3131</v>
      </c>
      <c r="J11022" s="118" t="s">
        <v>7622</v>
      </c>
    </row>
    <row r="11023" spans="1:10" ht="12.75">
      <c r="A11023" s="118" t="s">
        <v>1240</v>
      </c>
      <c r="B11023" s="118" t="s">
        <v>34404</v>
      </c>
      <c r="C11023" s="118" t="b">
        <v>0</v>
      </c>
      <c r="D11023" s="118" t="e">
        <f t="shared" ca="1" si="1"/>
        <v>#NAME?</v>
      </c>
      <c r="E11023" s="118" t="s">
        <v>34405</v>
      </c>
      <c r="F11023" s="118" t="s">
        <v>34406</v>
      </c>
      <c r="G11023" s="118"/>
      <c r="H11023" s="118" t="s">
        <v>4831</v>
      </c>
      <c r="I11023" s="118" t="s">
        <v>23059</v>
      </c>
      <c r="J11023" s="118" t="s">
        <v>23060</v>
      </c>
    </row>
    <row r="11024" spans="1:10" ht="12.75">
      <c r="A11024" s="118" t="s">
        <v>8460</v>
      </c>
      <c r="B11024" s="118" t="s">
        <v>34407</v>
      </c>
      <c r="C11024" s="118" t="b">
        <v>0</v>
      </c>
      <c r="D11024" s="118" t="e">
        <f t="shared" ca="1" si="1"/>
        <v>#NAME?</v>
      </c>
      <c r="E11024" s="118" t="s">
        <v>34405</v>
      </c>
      <c r="F11024" s="118" t="s">
        <v>34408</v>
      </c>
      <c r="G11024" s="118"/>
      <c r="H11024" s="118" t="s">
        <v>5064</v>
      </c>
      <c r="I11024" s="118" t="s">
        <v>23059</v>
      </c>
      <c r="J11024" s="118" t="s">
        <v>23060</v>
      </c>
    </row>
    <row r="11025" spans="1:10" ht="12.75">
      <c r="A11025" s="118" t="s">
        <v>8358</v>
      </c>
      <c r="B11025" s="118" t="s">
        <v>15039</v>
      </c>
      <c r="C11025" s="118" t="b">
        <v>0</v>
      </c>
      <c r="D11025" s="118" t="e">
        <f t="shared" ca="1" si="1"/>
        <v>#NAME?</v>
      </c>
      <c r="E11025" s="118" t="s">
        <v>34405</v>
      </c>
      <c r="F11025" s="118" t="s">
        <v>34409</v>
      </c>
      <c r="G11025" s="118"/>
      <c r="H11025" s="118" t="s">
        <v>34410</v>
      </c>
      <c r="I11025" s="118" t="s">
        <v>23059</v>
      </c>
      <c r="J11025" s="118" t="s">
        <v>23060</v>
      </c>
    </row>
    <row r="11026" spans="1:10" ht="12.75">
      <c r="A11026" s="118" t="s">
        <v>7996</v>
      </c>
      <c r="B11026" s="118" t="s">
        <v>34411</v>
      </c>
      <c r="C11026" s="118" t="b">
        <v>0</v>
      </c>
      <c r="D11026" s="118" t="e">
        <f t="shared" ca="1" si="1"/>
        <v>#NAME?</v>
      </c>
      <c r="E11026" s="118" t="s">
        <v>34412</v>
      </c>
      <c r="F11026" s="118" t="s">
        <v>34413</v>
      </c>
      <c r="G11026" s="118"/>
      <c r="H11026" s="118" t="s">
        <v>4305</v>
      </c>
      <c r="I11026" s="118" t="s">
        <v>8725</v>
      </c>
      <c r="J11026" s="118" t="s">
        <v>8726</v>
      </c>
    </row>
    <row r="11027" spans="1:10" ht="12.75">
      <c r="A11027" s="118" t="s">
        <v>8405</v>
      </c>
      <c r="B11027" s="118" t="s">
        <v>34414</v>
      </c>
      <c r="C11027" s="118" t="b">
        <v>0</v>
      </c>
      <c r="D11027" s="118" t="e">
        <f t="shared" ca="1" si="1"/>
        <v>#NAME?</v>
      </c>
      <c r="E11027" s="118" t="s">
        <v>34415</v>
      </c>
      <c r="F11027" s="118" t="s">
        <v>34416</v>
      </c>
      <c r="G11027" s="118"/>
      <c r="H11027" s="118" t="s">
        <v>4485</v>
      </c>
      <c r="I11027" s="118" t="s">
        <v>7820</v>
      </c>
      <c r="J11027" s="118" t="s">
        <v>7820</v>
      </c>
    </row>
    <row r="11028" spans="1:10" ht="12.75">
      <c r="A11028" s="118" t="s">
        <v>12369</v>
      </c>
      <c r="B11028" s="118" t="s">
        <v>12772</v>
      </c>
      <c r="C11028" s="118" t="b">
        <v>0</v>
      </c>
      <c r="D11028" s="118" t="e">
        <f t="shared" ca="1" si="1"/>
        <v>#NAME?</v>
      </c>
      <c r="E11028" s="118" t="s">
        <v>34415</v>
      </c>
      <c r="F11028" s="118" t="s">
        <v>34417</v>
      </c>
      <c r="G11028" s="118"/>
      <c r="H11028" s="118" t="s">
        <v>27089</v>
      </c>
      <c r="I11028" s="118" t="s">
        <v>7820</v>
      </c>
      <c r="J11028" s="118" t="s">
        <v>7820</v>
      </c>
    </row>
    <row r="11029" spans="1:10" ht="12.75">
      <c r="A11029" s="118" t="s">
        <v>2135</v>
      </c>
      <c r="B11029" s="118" t="s">
        <v>7985</v>
      </c>
      <c r="C11029" s="118" t="b">
        <v>0</v>
      </c>
      <c r="D11029" s="118" t="e">
        <f t="shared" ca="1" si="1"/>
        <v>#NAME?</v>
      </c>
      <c r="E11029" s="118" t="s">
        <v>34415</v>
      </c>
      <c r="F11029" s="118" t="s">
        <v>34418</v>
      </c>
      <c r="G11029" s="118"/>
      <c r="H11029" s="118" t="s">
        <v>54</v>
      </c>
      <c r="I11029" s="118" t="s">
        <v>7820</v>
      </c>
      <c r="J11029" s="118" t="s">
        <v>7820</v>
      </c>
    </row>
    <row r="11030" spans="1:10" ht="12.75">
      <c r="A11030" s="118" t="s">
        <v>846</v>
      </c>
      <c r="B11030" s="118" t="s">
        <v>34419</v>
      </c>
      <c r="C11030" s="118" t="b">
        <v>0</v>
      </c>
      <c r="D11030" s="118" t="e">
        <f t="shared" ca="1" si="1"/>
        <v>#NAME?</v>
      </c>
      <c r="E11030" s="118" t="s">
        <v>34420</v>
      </c>
      <c r="F11030" s="118" t="s">
        <v>34421</v>
      </c>
      <c r="G11030" s="118"/>
      <c r="H11030" s="118" t="s">
        <v>54</v>
      </c>
      <c r="I11030" s="118" t="s">
        <v>7820</v>
      </c>
      <c r="J11030" s="118" t="s">
        <v>7820</v>
      </c>
    </row>
    <row r="11031" spans="1:10" ht="12.75">
      <c r="A11031" s="118" t="s">
        <v>34422</v>
      </c>
      <c r="B11031" s="118" t="s">
        <v>34423</v>
      </c>
      <c r="C11031" s="118" t="b">
        <v>0</v>
      </c>
      <c r="D11031" s="118" t="e">
        <f t="shared" ca="1" si="1"/>
        <v>#NAME?</v>
      </c>
      <c r="E11031" s="118" t="s">
        <v>34420</v>
      </c>
      <c r="F11031" s="118" t="s">
        <v>34424</v>
      </c>
      <c r="G11031" s="118"/>
      <c r="H11031" s="118" t="s">
        <v>54</v>
      </c>
      <c r="I11031" s="118" t="s">
        <v>10184</v>
      </c>
      <c r="J11031" s="118" t="s">
        <v>10185</v>
      </c>
    </row>
    <row r="11032" spans="1:10" ht="12.75">
      <c r="A11032" s="118" t="s">
        <v>1093</v>
      </c>
      <c r="B11032" s="118" t="s">
        <v>34425</v>
      </c>
      <c r="C11032" s="118" t="b">
        <v>0</v>
      </c>
      <c r="D11032" s="118" t="e">
        <f t="shared" ca="1" si="1"/>
        <v>#NAME?</v>
      </c>
      <c r="E11032" s="118" t="s">
        <v>34420</v>
      </c>
      <c r="F11032" s="118" t="s">
        <v>34426</v>
      </c>
      <c r="G11032" s="118"/>
      <c r="H11032" s="118" t="s">
        <v>54</v>
      </c>
      <c r="I11032" s="118" t="s">
        <v>7642</v>
      </c>
      <c r="J11032" s="118"/>
    </row>
    <row r="11033" spans="1:10" ht="12.75">
      <c r="A11033" s="118" t="s">
        <v>12611</v>
      </c>
      <c r="B11033" s="118" t="s">
        <v>34427</v>
      </c>
      <c r="C11033" s="118" t="b">
        <v>0</v>
      </c>
      <c r="D11033" s="118" t="e">
        <f t="shared" ca="1" si="1"/>
        <v>#NAME?</v>
      </c>
      <c r="E11033" s="118" t="s">
        <v>34428</v>
      </c>
      <c r="F11033" s="118" t="s">
        <v>34429</v>
      </c>
      <c r="G11033" s="118"/>
      <c r="H11033" s="118" t="s">
        <v>34430</v>
      </c>
      <c r="I11033" s="118" t="s">
        <v>28168</v>
      </c>
      <c r="J11033" s="118" t="s">
        <v>7622</v>
      </c>
    </row>
    <row r="11034" spans="1:10" ht="12.75">
      <c r="A11034" s="118" t="s">
        <v>34431</v>
      </c>
      <c r="B11034" s="118" t="s">
        <v>34432</v>
      </c>
      <c r="C11034" s="118" t="b">
        <v>0</v>
      </c>
      <c r="D11034" s="118" t="e">
        <f t="shared" ca="1" si="1"/>
        <v>#NAME?</v>
      </c>
      <c r="E11034" s="118" t="s">
        <v>34433</v>
      </c>
      <c r="F11034" s="118" t="s">
        <v>34434</v>
      </c>
      <c r="G11034" s="118"/>
      <c r="H11034" s="118" t="s">
        <v>5607</v>
      </c>
      <c r="I11034" s="118" t="s">
        <v>8112</v>
      </c>
      <c r="J11034" s="118"/>
    </row>
    <row r="11035" spans="1:10" ht="12.75">
      <c r="A11035" s="118" t="s">
        <v>34435</v>
      </c>
      <c r="B11035" s="118" t="s">
        <v>34436</v>
      </c>
      <c r="C11035" s="118" t="b">
        <v>0</v>
      </c>
      <c r="D11035" s="118" t="e">
        <f t="shared" ca="1" si="1"/>
        <v>#NAME?</v>
      </c>
      <c r="E11035" s="118" t="s">
        <v>34433</v>
      </c>
      <c r="F11035" s="118" t="s">
        <v>34437</v>
      </c>
      <c r="G11035" s="118"/>
      <c r="H11035" s="118" t="s">
        <v>5209</v>
      </c>
      <c r="I11035" s="118" t="s">
        <v>8112</v>
      </c>
      <c r="J11035" s="118"/>
    </row>
    <row r="11036" spans="1:10" ht="12.75">
      <c r="A11036" s="118" t="s">
        <v>7851</v>
      </c>
      <c r="B11036" s="118" t="s">
        <v>34438</v>
      </c>
      <c r="C11036" s="118" t="b">
        <v>0</v>
      </c>
      <c r="D11036" s="118" t="e">
        <f t="shared" ca="1" si="1"/>
        <v>#NAME?</v>
      </c>
      <c r="E11036" s="118" t="s">
        <v>34439</v>
      </c>
      <c r="F11036" s="118" t="s">
        <v>34440</v>
      </c>
      <c r="G11036" s="118"/>
      <c r="H11036" s="118" t="s">
        <v>34441</v>
      </c>
      <c r="I11036" s="118" t="s">
        <v>8085</v>
      </c>
      <c r="J11036" s="118"/>
    </row>
    <row r="11037" spans="1:10" ht="12.75">
      <c r="A11037" s="118" t="s">
        <v>7959</v>
      </c>
      <c r="B11037" s="118" t="s">
        <v>14800</v>
      </c>
      <c r="C11037" s="118" t="b">
        <v>0</v>
      </c>
      <c r="D11037" s="118" t="e">
        <f t="shared" ca="1" si="1"/>
        <v>#NAME?</v>
      </c>
      <c r="E11037" s="118" t="s">
        <v>34439</v>
      </c>
      <c r="F11037" s="118" t="s">
        <v>34442</v>
      </c>
      <c r="G11037" s="118"/>
      <c r="H11037" s="118" t="s">
        <v>34443</v>
      </c>
      <c r="I11037" s="118" t="s">
        <v>8085</v>
      </c>
      <c r="J11037" s="118"/>
    </row>
    <row r="11038" spans="1:10" ht="12.75">
      <c r="A11038" s="118" t="s">
        <v>8268</v>
      </c>
      <c r="B11038" s="118" t="s">
        <v>14568</v>
      </c>
      <c r="C11038" s="118" t="b">
        <v>0</v>
      </c>
      <c r="D11038" s="118" t="e">
        <f t="shared" ca="1" si="1"/>
        <v>#NAME?</v>
      </c>
      <c r="E11038" s="118" t="s">
        <v>34439</v>
      </c>
      <c r="F11038" s="118" t="s">
        <v>34444</v>
      </c>
      <c r="G11038" s="118"/>
      <c r="H11038" s="118" t="s">
        <v>34445</v>
      </c>
      <c r="I11038" s="118" t="s">
        <v>8085</v>
      </c>
      <c r="J11038" s="118"/>
    </row>
    <row r="11039" spans="1:10" ht="12.75">
      <c r="A11039" s="118" t="s">
        <v>11312</v>
      </c>
      <c r="B11039" s="118" t="s">
        <v>8917</v>
      </c>
      <c r="C11039" s="118" t="b">
        <v>0</v>
      </c>
      <c r="D11039" s="118" t="e">
        <f t="shared" ca="1" si="1"/>
        <v>#NAME?</v>
      </c>
      <c r="E11039" s="118" t="s">
        <v>34439</v>
      </c>
      <c r="F11039" s="118" t="s">
        <v>34446</v>
      </c>
      <c r="G11039" s="118"/>
      <c r="H11039" s="118" t="s">
        <v>34447</v>
      </c>
      <c r="I11039" s="118" t="s">
        <v>8085</v>
      </c>
      <c r="J11039" s="118"/>
    </row>
    <row r="11040" spans="1:10" ht="12.75">
      <c r="A11040" s="118" t="s">
        <v>18077</v>
      </c>
      <c r="B11040" s="118" t="s">
        <v>34448</v>
      </c>
      <c r="C11040" s="118" t="b">
        <v>0</v>
      </c>
      <c r="D11040" s="118" t="e">
        <f t="shared" ca="1" si="1"/>
        <v>#NAME?</v>
      </c>
      <c r="E11040" s="118" t="s">
        <v>34439</v>
      </c>
      <c r="F11040" s="118" t="s">
        <v>34449</v>
      </c>
      <c r="G11040" s="118"/>
      <c r="H11040" s="118" t="s">
        <v>34450</v>
      </c>
      <c r="I11040" s="118" t="s">
        <v>8085</v>
      </c>
      <c r="J11040" s="118"/>
    </row>
    <row r="11041" spans="1:10" ht="12.75">
      <c r="A11041" s="118" t="s">
        <v>7872</v>
      </c>
      <c r="B11041" s="118" t="s">
        <v>34451</v>
      </c>
      <c r="C11041" s="118" t="b">
        <v>0</v>
      </c>
      <c r="D11041" s="118" t="e">
        <f t="shared" ca="1" si="1"/>
        <v>#NAME?</v>
      </c>
      <c r="E11041" s="118" t="s">
        <v>34439</v>
      </c>
      <c r="F11041" s="118" t="s">
        <v>34452</v>
      </c>
      <c r="G11041" s="118"/>
      <c r="H11041" s="118" t="s">
        <v>34453</v>
      </c>
      <c r="I11041" s="118" t="s">
        <v>8085</v>
      </c>
      <c r="J11041" s="118"/>
    </row>
    <row r="11042" spans="1:10" ht="12.75">
      <c r="A11042" s="118" t="s">
        <v>15552</v>
      </c>
      <c r="B11042" s="118" t="s">
        <v>34454</v>
      </c>
      <c r="C11042" s="118" t="b">
        <v>0</v>
      </c>
      <c r="D11042" s="118" t="e">
        <f t="shared" ca="1" si="1"/>
        <v>#NAME?</v>
      </c>
      <c r="E11042" s="118" t="s">
        <v>34455</v>
      </c>
      <c r="F11042" s="118" t="s">
        <v>34456</v>
      </c>
      <c r="G11042" s="118"/>
      <c r="H11042" s="118" t="s">
        <v>7611</v>
      </c>
      <c r="I11042" s="118" t="s">
        <v>7820</v>
      </c>
      <c r="J11042" s="118" t="s">
        <v>7820</v>
      </c>
    </row>
    <row r="11043" spans="1:10" ht="12.75">
      <c r="A11043" s="118" t="s">
        <v>2682</v>
      </c>
      <c r="B11043" s="118" t="s">
        <v>34457</v>
      </c>
      <c r="C11043" s="118" t="b">
        <v>0</v>
      </c>
      <c r="D11043" s="118" t="e">
        <f t="shared" ca="1" si="1"/>
        <v>#NAME?</v>
      </c>
      <c r="E11043" s="118" t="s">
        <v>34455</v>
      </c>
      <c r="F11043" s="118" t="s">
        <v>34458</v>
      </c>
      <c r="G11043" s="118"/>
      <c r="H11043" s="118" t="s">
        <v>10772</v>
      </c>
      <c r="I11043" s="118" t="s">
        <v>7820</v>
      </c>
      <c r="J11043" s="118" t="s">
        <v>7820</v>
      </c>
    </row>
    <row r="11044" spans="1:10" ht="12.75">
      <c r="A11044" s="118" t="s">
        <v>2013</v>
      </c>
      <c r="B11044" s="118" t="s">
        <v>34459</v>
      </c>
      <c r="C11044" s="118" t="b">
        <v>0</v>
      </c>
      <c r="D11044" s="118" t="e">
        <f t="shared" ca="1" si="1"/>
        <v>#NAME?</v>
      </c>
      <c r="E11044" s="118" t="s">
        <v>34455</v>
      </c>
      <c r="F11044" s="118" t="s">
        <v>34460</v>
      </c>
      <c r="G11044" s="118"/>
      <c r="H11044" s="118" t="s">
        <v>10772</v>
      </c>
      <c r="I11044" s="118" t="s">
        <v>7820</v>
      </c>
      <c r="J11044" s="118" t="s">
        <v>7820</v>
      </c>
    </row>
    <row r="11045" spans="1:10" ht="12.75">
      <c r="A11045" s="118" t="s">
        <v>1544</v>
      </c>
      <c r="B11045" s="118" t="s">
        <v>34461</v>
      </c>
      <c r="C11045" s="118" t="b">
        <v>0</v>
      </c>
      <c r="D11045" s="118" t="e">
        <f t="shared" ca="1" si="1"/>
        <v>#NAME?</v>
      </c>
      <c r="E11045" s="118" t="s">
        <v>34462</v>
      </c>
      <c r="F11045" s="118" t="s">
        <v>34463</v>
      </c>
      <c r="G11045" s="118"/>
      <c r="H11045" s="118" t="s">
        <v>54</v>
      </c>
      <c r="I11045" s="118" t="s">
        <v>8725</v>
      </c>
      <c r="J11045" s="118" t="s">
        <v>8726</v>
      </c>
    </row>
    <row r="11046" spans="1:10" ht="12.75">
      <c r="A11046" s="118" t="s">
        <v>8894</v>
      </c>
      <c r="B11046" s="118" t="s">
        <v>28828</v>
      </c>
      <c r="C11046" s="118" t="b">
        <v>0</v>
      </c>
      <c r="D11046" s="118" t="e">
        <f t="shared" ca="1" si="1"/>
        <v>#NAME?</v>
      </c>
      <c r="E11046" s="118" t="s">
        <v>34462</v>
      </c>
      <c r="F11046" s="118" t="s">
        <v>34464</v>
      </c>
      <c r="G11046" s="118"/>
      <c r="H11046" s="118" t="s">
        <v>54</v>
      </c>
      <c r="I11046" s="118" t="s">
        <v>8725</v>
      </c>
      <c r="J11046" s="118" t="s">
        <v>8726</v>
      </c>
    </row>
    <row r="11047" spans="1:10" ht="12.75">
      <c r="A11047" s="118" t="s">
        <v>8016</v>
      </c>
      <c r="B11047" s="118" t="s">
        <v>26910</v>
      </c>
      <c r="C11047" s="118" t="b">
        <v>0</v>
      </c>
      <c r="D11047" s="118" t="e">
        <f t="shared" ca="1" si="1"/>
        <v>#NAME?</v>
      </c>
      <c r="E11047" s="118" t="s">
        <v>34462</v>
      </c>
      <c r="F11047" s="118" t="s">
        <v>34465</v>
      </c>
      <c r="G11047" s="118"/>
      <c r="H11047" s="118" t="s">
        <v>54</v>
      </c>
      <c r="I11047" s="118" t="s">
        <v>8725</v>
      </c>
      <c r="J11047" s="118" t="s">
        <v>8726</v>
      </c>
    </row>
    <row r="11048" spans="1:10" ht="12.75">
      <c r="A11048" s="118" t="s">
        <v>8405</v>
      </c>
      <c r="B11048" s="118" t="s">
        <v>14771</v>
      </c>
      <c r="C11048" s="118" t="b">
        <v>0</v>
      </c>
      <c r="D11048" s="118" t="e">
        <f t="shared" ca="1" si="1"/>
        <v>#NAME?</v>
      </c>
      <c r="E11048" s="118" t="s">
        <v>34466</v>
      </c>
      <c r="F11048" s="118" t="s">
        <v>34467</v>
      </c>
      <c r="G11048" s="118"/>
      <c r="H11048" s="118" t="s">
        <v>8474</v>
      </c>
      <c r="I11048" s="118" t="s">
        <v>7777</v>
      </c>
      <c r="J11048" s="118" t="s">
        <v>7636</v>
      </c>
    </row>
    <row r="11049" spans="1:10" ht="12.75">
      <c r="A11049" s="118" t="s">
        <v>34468</v>
      </c>
      <c r="B11049" s="118" t="s">
        <v>17407</v>
      </c>
      <c r="C11049" s="118" t="b">
        <v>0</v>
      </c>
      <c r="D11049" s="118" t="e">
        <f t="shared" ca="1" si="1"/>
        <v>#NAME?</v>
      </c>
      <c r="E11049" s="118" t="s">
        <v>34466</v>
      </c>
      <c r="F11049" s="118" t="s">
        <v>34469</v>
      </c>
      <c r="G11049" s="118"/>
      <c r="H11049" s="118" t="s">
        <v>4276</v>
      </c>
      <c r="I11049" s="118" t="s">
        <v>7777</v>
      </c>
      <c r="J11049" s="118" t="s">
        <v>7636</v>
      </c>
    </row>
    <row r="11050" spans="1:10" ht="12.75">
      <c r="A11050" s="118" t="s">
        <v>7789</v>
      </c>
      <c r="B11050" s="118" t="s">
        <v>34470</v>
      </c>
      <c r="C11050" s="118" t="b">
        <v>0</v>
      </c>
      <c r="D11050" s="118" t="e">
        <f t="shared" ca="1" si="1"/>
        <v>#NAME?</v>
      </c>
      <c r="E11050" s="118" t="s">
        <v>34466</v>
      </c>
      <c r="F11050" s="118" t="s">
        <v>34471</v>
      </c>
      <c r="G11050" s="118"/>
      <c r="H11050" s="118" t="s">
        <v>5064</v>
      </c>
      <c r="I11050" s="118" t="s">
        <v>7777</v>
      </c>
      <c r="J11050" s="118" t="s">
        <v>7636</v>
      </c>
    </row>
    <row r="11051" spans="1:10" ht="12.75">
      <c r="A11051" s="118" t="s">
        <v>798</v>
      </c>
      <c r="B11051" s="118" t="s">
        <v>34472</v>
      </c>
      <c r="C11051" s="118" t="b">
        <v>0</v>
      </c>
      <c r="D11051" s="118" t="e">
        <f t="shared" ca="1" si="1"/>
        <v>#NAME?</v>
      </c>
      <c r="E11051" s="118" t="s">
        <v>34466</v>
      </c>
      <c r="F11051" s="118" t="s">
        <v>34473</v>
      </c>
      <c r="G11051" s="118"/>
      <c r="H11051" s="118" t="s">
        <v>4485</v>
      </c>
      <c r="I11051" s="118" t="s">
        <v>7777</v>
      </c>
      <c r="J11051" s="118" t="s">
        <v>7636</v>
      </c>
    </row>
    <row r="11052" spans="1:10" ht="12.75">
      <c r="A11052" s="118" t="s">
        <v>2220</v>
      </c>
      <c r="B11052" s="118" t="s">
        <v>34474</v>
      </c>
      <c r="C11052" s="118" t="b">
        <v>0</v>
      </c>
      <c r="D11052" s="118" t="e">
        <f t="shared" ca="1" si="1"/>
        <v>#NAME?</v>
      </c>
      <c r="E11052" s="118" t="s">
        <v>34475</v>
      </c>
      <c r="F11052" s="118" t="s">
        <v>34476</v>
      </c>
      <c r="G11052" s="118"/>
      <c r="H11052" s="118" t="s">
        <v>4872</v>
      </c>
      <c r="I11052" s="118" t="s">
        <v>13063</v>
      </c>
      <c r="J11052" s="118" t="s">
        <v>13064</v>
      </c>
    </row>
    <row r="11053" spans="1:10" ht="12.75">
      <c r="A11053" s="118" t="s">
        <v>2671</v>
      </c>
      <c r="B11053" s="118" t="s">
        <v>34477</v>
      </c>
      <c r="C11053" s="118" t="b">
        <v>0</v>
      </c>
      <c r="D11053" s="118" t="e">
        <f t="shared" ca="1" si="1"/>
        <v>#NAME?</v>
      </c>
      <c r="E11053" s="118" t="s">
        <v>34475</v>
      </c>
      <c r="F11053" s="118" t="s">
        <v>34478</v>
      </c>
      <c r="G11053" s="118"/>
      <c r="H11053" s="118" t="s">
        <v>4276</v>
      </c>
      <c r="I11053" s="118" t="s">
        <v>13063</v>
      </c>
      <c r="J11053" s="118" t="s">
        <v>13064</v>
      </c>
    </row>
    <row r="11054" spans="1:10" ht="12.75">
      <c r="A11054" s="118" t="s">
        <v>1881</v>
      </c>
      <c r="B11054" s="118" t="s">
        <v>34479</v>
      </c>
      <c r="C11054" s="118" t="b">
        <v>0</v>
      </c>
      <c r="D11054" s="118" t="e">
        <f t="shared" ca="1" si="1"/>
        <v>#NAME?</v>
      </c>
      <c r="E11054" s="118" t="s">
        <v>34475</v>
      </c>
      <c r="F11054" s="118" t="s">
        <v>34480</v>
      </c>
      <c r="G11054" s="118"/>
      <c r="H11054" s="118" t="s">
        <v>4276</v>
      </c>
      <c r="I11054" s="118" t="s">
        <v>13063</v>
      </c>
      <c r="J11054" s="118" t="s">
        <v>13064</v>
      </c>
    </row>
    <row r="11055" spans="1:10" ht="12.75">
      <c r="A11055" s="118" t="s">
        <v>2057</v>
      </c>
      <c r="B11055" s="118" t="s">
        <v>1676</v>
      </c>
      <c r="C11055" s="118" t="b">
        <v>0</v>
      </c>
      <c r="D11055" s="118" t="e">
        <f t="shared" ca="1" si="1"/>
        <v>#NAME?</v>
      </c>
      <c r="E11055" s="118" t="s">
        <v>34475</v>
      </c>
      <c r="F11055" s="118" t="s">
        <v>34481</v>
      </c>
      <c r="G11055" s="118"/>
      <c r="H11055" s="118" t="s">
        <v>7611</v>
      </c>
      <c r="I11055" s="118" t="s">
        <v>13063</v>
      </c>
      <c r="J11055" s="118" t="s">
        <v>13064</v>
      </c>
    </row>
    <row r="11056" spans="1:10" ht="12.75">
      <c r="A11056" s="118" t="s">
        <v>18155</v>
      </c>
      <c r="B11056" s="118" t="s">
        <v>34482</v>
      </c>
      <c r="C11056" s="118" t="b">
        <v>0</v>
      </c>
      <c r="D11056" s="118" t="e">
        <f t="shared" ca="1" si="1"/>
        <v>#NAME?</v>
      </c>
      <c r="E11056" s="118" t="s">
        <v>34483</v>
      </c>
      <c r="F11056" s="118" t="s">
        <v>34484</v>
      </c>
      <c r="G11056" s="118"/>
      <c r="H11056" s="118" t="s">
        <v>4276</v>
      </c>
      <c r="I11056" s="118" t="s">
        <v>11661</v>
      </c>
      <c r="J11056" s="118"/>
    </row>
    <row r="11057" spans="1:10" ht="12.75">
      <c r="A11057" s="118" t="s">
        <v>34485</v>
      </c>
      <c r="B11057" s="118" t="s">
        <v>34486</v>
      </c>
      <c r="C11057" s="118" t="b">
        <v>0</v>
      </c>
      <c r="D11057" s="118" t="e">
        <f t="shared" ca="1" si="1"/>
        <v>#NAME?</v>
      </c>
      <c r="E11057" s="118" t="s">
        <v>34487</v>
      </c>
      <c r="F11057" s="118" t="s">
        <v>34488</v>
      </c>
      <c r="G11057" s="118"/>
      <c r="H11057" s="118" t="s">
        <v>34489</v>
      </c>
      <c r="I11057" s="118" t="s">
        <v>34490</v>
      </c>
      <c r="J11057" s="118"/>
    </row>
    <row r="11058" spans="1:10" ht="12.75">
      <c r="A11058" s="118" t="s">
        <v>34491</v>
      </c>
      <c r="B11058" s="118" t="s">
        <v>34492</v>
      </c>
      <c r="C11058" s="118" t="b">
        <v>0</v>
      </c>
      <c r="D11058" s="118" t="e">
        <f t="shared" ca="1" si="1"/>
        <v>#NAME?</v>
      </c>
      <c r="E11058" s="118" t="s">
        <v>34487</v>
      </c>
      <c r="F11058" s="118" t="s">
        <v>34493</v>
      </c>
      <c r="G11058" s="118"/>
      <c r="H11058" s="118" t="s">
        <v>4305</v>
      </c>
      <c r="I11058" s="118" t="s">
        <v>34490</v>
      </c>
      <c r="J11058" s="118"/>
    </row>
    <row r="11059" spans="1:10" ht="12.75">
      <c r="A11059" s="118" t="s">
        <v>34494</v>
      </c>
      <c r="B11059" s="118" t="s">
        <v>32985</v>
      </c>
      <c r="C11059" s="118" t="b">
        <v>0</v>
      </c>
      <c r="D11059" s="118" t="e">
        <f t="shared" ca="1" si="1"/>
        <v>#NAME?</v>
      </c>
      <c r="E11059" s="118" t="s">
        <v>34487</v>
      </c>
      <c r="F11059" s="118" t="s">
        <v>34495</v>
      </c>
      <c r="G11059" s="118"/>
      <c r="H11059" s="118" t="s">
        <v>34496</v>
      </c>
      <c r="I11059" s="118" t="s">
        <v>34490</v>
      </c>
      <c r="J11059" s="118"/>
    </row>
    <row r="11060" spans="1:10" ht="12.75">
      <c r="A11060" s="118" t="s">
        <v>17699</v>
      </c>
      <c r="B11060" s="118" t="s">
        <v>15802</v>
      </c>
      <c r="C11060" s="118" t="b">
        <v>0</v>
      </c>
      <c r="D11060" s="118" t="e">
        <f t="shared" ca="1" si="1"/>
        <v>#NAME?</v>
      </c>
      <c r="E11060" s="118" t="s">
        <v>34487</v>
      </c>
      <c r="F11060" s="118" t="s">
        <v>34497</v>
      </c>
      <c r="G11060" s="118"/>
      <c r="H11060" s="118" t="s">
        <v>4305</v>
      </c>
      <c r="I11060" s="118" t="s">
        <v>34490</v>
      </c>
      <c r="J11060" s="118"/>
    </row>
    <row r="11061" spans="1:10" ht="12.75">
      <c r="A11061" s="118" t="s">
        <v>34498</v>
      </c>
      <c r="B11061" s="118" t="s">
        <v>34499</v>
      </c>
      <c r="C11061" s="118" t="b">
        <v>0</v>
      </c>
      <c r="D11061" s="118" t="e">
        <f t="shared" ca="1" si="1"/>
        <v>#NAME?</v>
      </c>
      <c r="E11061" s="118" t="s">
        <v>34487</v>
      </c>
      <c r="F11061" s="118" t="s">
        <v>34500</v>
      </c>
      <c r="G11061" s="118"/>
      <c r="H11061" s="118" t="s">
        <v>5368</v>
      </c>
      <c r="I11061" s="118" t="s">
        <v>34490</v>
      </c>
      <c r="J11061" s="118"/>
    </row>
    <row r="11062" spans="1:10" ht="12.75">
      <c r="A11062" s="118" t="s">
        <v>7872</v>
      </c>
      <c r="B11062" s="118" t="s">
        <v>34501</v>
      </c>
      <c r="C11062" s="118" t="b">
        <v>0</v>
      </c>
      <c r="D11062" s="118" t="e">
        <f t="shared" ca="1" si="1"/>
        <v>#NAME?</v>
      </c>
      <c r="E11062" s="118" t="s">
        <v>34487</v>
      </c>
      <c r="F11062" s="118" t="s">
        <v>34502</v>
      </c>
      <c r="G11062" s="118"/>
      <c r="H11062" s="118" t="s">
        <v>54</v>
      </c>
      <c r="I11062" s="118" t="s">
        <v>34490</v>
      </c>
      <c r="J11062" s="118"/>
    </row>
    <row r="11063" spans="1:10" ht="12.75">
      <c r="A11063" s="118" t="s">
        <v>34503</v>
      </c>
      <c r="B11063" s="118" t="s">
        <v>34504</v>
      </c>
      <c r="C11063" s="118" t="b">
        <v>0</v>
      </c>
      <c r="D11063" s="118" t="e">
        <f t="shared" ca="1" si="1"/>
        <v>#NAME?</v>
      </c>
      <c r="E11063" s="118" t="s">
        <v>34487</v>
      </c>
      <c r="F11063" s="118" t="s">
        <v>34505</v>
      </c>
      <c r="G11063" s="118"/>
      <c r="H11063" s="118" t="s">
        <v>4278</v>
      </c>
      <c r="I11063" s="118" t="s">
        <v>34490</v>
      </c>
      <c r="J11063" s="118"/>
    </row>
    <row r="11064" spans="1:10" ht="12.75">
      <c r="A11064" s="118" t="s">
        <v>34506</v>
      </c>
      <c r="B11064" s="118" t="s">
        <v>969</v>
      </c>
      <c r="C11064" s="118" t="b">
        <v>0</v>
      </c>
      <c r="D11064" s="118" t="e">
        <f t="shared" ca="1" si="1"/>
        <v>#NAME?</v>
      </c>
      <c r="E11064" s="118" t="s">
        <v>34507</v>
      </c>
      <c r="F11064" s="118" t="s">
        <v>34508</v>
      </c>
      <c r="G11064" s="118"/>
      <c r="H11064" s="118" t="s">
        <v>5264</v>
      </c>
      <c r="I11064" s="118" t="s">
        <v>34509</v>
      </c>
      <c r="J11064" s="118" t="s">
        <v>7820</v>
      </c>
    </row>
    <row r="11065" spans="1:10" ht="12.75">
      <c r="A11065" s="118" t="s">
        <v>34510</v>
      </c>
      <c r="B11065" s="118" t="s">
        <v>1556</v>
      </c>
      <c r="C11065" s="118" t="b">
        <v>0</v>
      </c>
      <c r="D11065" s="118" t="e">
        <f t="shared" ca="1" si="1"/>
        <v>#NAME?</v>
      </c>
      <c r="E11065" s="118" t="s">
        <v>34511</v>
      </c>
      <c r="F11065" s="118" t="s">
        <v>34512</v>
      </c>
      <c r="G11065" s="118"/>
      <c r="H11065" s="118" t="s">
        <v>4551</v>
      </c>
      <c r="I11065" s="118" t="s">
        <v>11777</v>
      </c>
      <c r="J11065" s="118"/>
    </row>
    <row r="11066" spans="1:10" ht="12.75">
      <c r="A11066" s="118" t="s">
        <v>24378</v>
      </c>
      <c r="B11066" s="118" t="s">
        <v>27140</v>
      </c>
      <c r="C11066" s="118" t="b">
        <v>0</v>
      </c>
      <c r="D11066" s="118" t="e">
        <f t="shared" ca="1" si="1"/>
        <v>#NAME?</v>
      </c>
      <c r="E11066" s="118" t="s">
        <v>34511</v>
      </c>
      <c r="F11066" s="118" t="s">
        <v>34513</v>
      </c>
      <c r="G11066" s="118"/>
      <c r="H11066" s="118" t="s">
        <v>4551</v>
      </c>
      <c r="I11066" s="118" t="s">
        <v>8050</v>
      </c>
      <c r="J11066" s="118"/>
    </row>
    <row r="11067" spans="1:10" ht="12.75">
      <c r="A11067" s="118" t="s">
        <v>14417</v>
      </c>
      <c r="B11067" s="118" t="s">
        <v>34514</v>
      </c>
      <c r="C11067" s="118" t="b">
        <v>0</v>
      </c>
      <c r="D11067" s="118" t="e">
        <f t="shared" ca="1" si="1"/>
        <v>#NAME?</v>
      </c>
      <c r="E11067" s="118" t="s">
        <v>34511</v>
      </c>
      <c r="F11067" s="118" t="s">
        <v>34515</v>
      </c>
      <c r="G11067" s="118"/>
      <c r="H11067" s="118" t="s">
        <v>5264</v>
      </c>
      <c r="I11067" s="118" t="s">
        <v>8050</v>
      </c>
      <c r="J11067" s="118"/>
    </row>
    <row r="11068" spans="1:10" ht="12.75">
      <c r="A11068" s="118" t="s">
        <v>34516</v>
      </c>
      <c r="B11068" s="118" t="s">
        <v>34517</v>
      </c>
      <c r="C11068" s="118" t="b">
        <v>0</v>
      </c>
      <c r="D11068" s="118" t="e">
        <f t="shared" ca="1" si="1"/>
        <v>#NAME?</v>
      </c>
      <c r="E11068" s="118" t="s">
        <v>34511</v>
      </c>
      <c r="F11068" s="118" t="s">
        <v>34518</v>
      </c>
      <c r="G11068" s="118"/>
      <c r="H11068" s="118" t="s">
        <v>54</v>
      </c>
      <c r="I11068" s="118" t="s">
        <v>8050</v>
      </c>
      <c r="J11068" s="118"/>
    </row>
    <row r="11069" spans="1:10" ht="12.75">
      <c r="A11069" s="118" t="s">
        <v>8024</v>
      </c>
      <c r="B11069" s="118" t="s">
        <v>34519</v>
      </c>
      <c r="C11069" s="118" t="b">
        <v>0</v>
      </c>
      <c r="D11069" s="118" t="e">
        <f t="shared" ca="1" si="1"/>
        <v>#NAME?</v>
      </c>
      <c r="E11069" s="118" t="s">
        <v>34511</v>
      </c>
      <c r="F11069" s="118" t="s">
        <v>34520</v>
      </c>
      <c r="G11069" s="118"/>
      <c r="H11069" s="118" t="s">
        <v>8144</v>
      </c>
      <c r="I11069" s="118" t="s">
        <v>11777</v>
      </c>
      <c r="J11069" s="118"/>
    </row>
    <row r="11070" spans="1:10" ht="12.75">
      <c r="A11070" s="118" t="s">
        <v>34521</v>
      </c>
      <c r="B11070" s="118" t="s">
        <v>2441</v>
      </c>
      <c r="C11070" s="118" t="b">
        <v>0</v>
      </c>
      <c r="D11070" s="118" t="e">
        <f t="shared" ca="1" si="1"/>
        <v>#NAME?</v>
      </c>
      <c r="E11070" s="118" t="s">
        <v>34511</v>
      </c>
      <c r="F11070" s="118" t="s">
        <v>34522</v>
      </c>
      <c r="G11070" s="118"/>
      <c r="H11070" s="118" t="s">
        <v>5264</v>
      </c>
      <c r="I11070" s="118" t="s">
        <v>8050</v>
      </c>
      <c r="J11070" s="118"/>
    </row>
    <row r="11071" spans="1:10" ht="12.75">
      <c r="A11071" s="118" t="s">
        <v>1817</v>
      </c>
      <c r="B11071" s="118" t="s">
        <v>34523</v>
      </c>
      <c r="C11071" s="118" t="b">
        <v>0</v>
      </c>
      <c r="D11071" s="118" t="e">
        <f t="shared" ca="1" si="1"/>
        <v>#NAME?</v>
      </c>
      <c r="E11071" s="118" t="s">
        <v>34524</v>
      </c>
      <c r="F11071" s="118" t="s">
        <v>34525</v>
      </c>
      <c r="G11071" s="118"/>
      <c r="H11071" s="118" t="s">
        <v>54</v>
      </c>
      <c r="I11071" s="118" t="s">
        <v>8085</v>
      </c>
      <c r="J11071" s="118"/>
    </row>
    <row r="11072" spans="1:10" ht="12.75">
      <c r="A11072" s="118" t="s">
        <v>947</v>
      </c>
      <c r="B11072" s="118" t="s">
        <v>34526</v>
      </c>
      <c r="C11072" s="118" t="b">
        <v>0</v>
      </c>
      <c r="D11072" s="118" t="e">
        <f t="shared" ca="1" si="1"/>
        <v>#NAME?</v>
      </c>
      <c r="E11072" s="118" t="s">
        <v>34524</v>
      </c>
      <c r="F11072" s="118" t="s">
        <v>34527</v>
      </c>
      <c r="G11072" s="118"/>
      <c r="H11072" s="118" t="s">
        <v>34528</v>
      </c>
      <c r="I11072" s="118" t="s">
        <v>8085</v>
      </c>
      <c r="J11072" s="118"/>
    </row>
    <row r="11073" spans="1:10" ht="12.75">
      <c r="A11073" s="118" t="s">
        <v>34529</v>
      </c>
      <c r="B11073" s="118" t="s">
        <v>34530</v>
      </c>
      <c r="C11073" s="118" t="b">
        <v>0</v>
      </c>
      <c r="D11073" s="118" t="e">
        <f t="shared" ca="1" si="1"/>
        <v>#NAME?</v>
      </c>
      <c r="E11073" s="118" t="s">
        <v>34524</v>
      </c>
      <c r="F11073" s="118" t="s">
        <v>34531</v>
      </c>
      <c r="G11073" s="118"/>
      <c r="H11073" s="118" t="s">
        <v>7647</v>
      </c>
      <c r="I11073" s="118" t="s">
        <v>8085</v>
      </c>
      <c r="J11073" s="118"/>
    </row>
    <row r="11074" spans="1:10" ht="12.75">
      <c r="A11074" s="118" t="s">
        <v>13685</v>
      </c>
      <c r="B11074" s="118" t="s">
        <v>34532</v>
      </c>
      <c r="C11074" s="118" t="b">
        <v>0</v>
      </c>
      <c r="D11074" s="118" t="e">
        <f t="shared" ca="1" si="1"/>
        <v>#NAME?</v>
      </c>
      <c r="E11074" s="118" t="s">
        <v>34524</v>
      </c>
      <c r="F11074" s="118" t="s">
        <v>34533</v>
      </c>
      <c r="G11074" s="118"/>
      <c r="H11074" s="118" t="s">
        <v>4278</v>
      </c>
      <c r="I11074" s="118" t="s">
        <v>8085</v>
      </c>
      <c r="J11074" s="118"/>
    </row>
    <row r="11075" spans="1:10" ht="12.75">
      <c r="A11075" s="118" t="s">
        <v>14795</v>
      </c>
      <c r="B11075" s="118" t="s">
        <v>34534</v>
      </c>
      <c r="C11075" s="118" t="b">
        <v>0</v>
      </c>
      <c r="D11075" s="118" t="e">
        <f t="shared" ca="1" si="1"/>
        <v>#NAME?</v>
      </c>
      <c r="E11075" s="118" t="s">
        <v>34524</v>
      </c>
      <c r="F11075" s="118" t="s">
        <v>34535</v>
      </c>
      <c r="G11075" s="118"/>
      <c r="H11075" s="118" t="s">
        <v>7611</v>
      </c>
      <c r="I11075" s="118" t="s">
        <v>8085</v>
      </c>
      <c r="J11075" s="118"/>
    </row>
    <row r="11076" spans="1:10" ht="12.75">
      <c r="A11076" s="118" t="s">
        <v>9584</v>
      </c>
      <c r="B11076" s="118" t="s">
        <v>34536</v>
      </c>
      <c r="C11076" s="118" t="b">
        <v>0</v>
      </c>
      <c r="D11076" s="118" t="e">
        <f t="shared" ca="1" si="1"/>
        <v>#NAME?</v>
      </c>
      <c r="E11076" s="118" t="s">
        <v>34524</v>
      </c>
      <c r="F11076" s="118" t="s">
        <v>34537</v>
      </c>
      <c r="G11076" s="118"/>
      <c r="H11076" s="118" t="s">
        <v>54</v>
      </c>
      <c r="I11076" s="118" t="s">
        <v>8085</v>
      </c>
      <c r="J11076" s="118"/>
    </row>
    <row r="11077" spans="1:10" ht="12.75">
      <c r="A11077" s="118" t="s">
        <v>12785</v>
      </c>
      <c r="B11077" s="118" t="s">
        <v>34538</v>
      </c>
      <c r="C11077" s="118" t="b">
        <v>0</v>
      </c>
      <c r="D11077" s="118" t="e">
        <f t="shared" ca="1" si="1"/>
        <v>#NAME?</v>
      </c>
      <c r="E11077" s="118" t="s">
        <v>34524</v>
      </c>
      <c r="F11077" s="118" t="s">
        <v>34539</v>
      </c>
      <c r="G11077" s="118"/>
      <c r="H11077" s="118" t="s">
        <v>34540</v>
      </c>
      <c r="I11077" s="118" t="s">
        <v>8085</v>
      </c>
      <c r="J11077" s="118"/>
    </row>
    <row r="11078" spans="1:10" ht="12.75">
      <c r="A11078" s="118" t="s">
        <v>17699</v>
      </c>
      <c r="B11078" s="118" t="s">
        <v>34541</v>
      </c>
      <c r="C11078" s="118" t="b">
        <v>0</v>
      </c>
      <c r="D11078" s="118" t="e">
        <f t="shared" ca="1" si="1"/>
        <v>#NAME?</v>
      </c>
      <c r="E11078" s="118" t="s">
        <v>34524</v>
      </c>
      <c r="F11078" s="118" t="s">
        <v>34542</v>
      </c>
      <c r="G11078" s="118"/>
      <c r="H11078" s="118" t="s">
        <v>34543</v>
      </c>
      <c r="I11078" s="118" t="s">
        <v>8085</v>
      </c>
      <c r="J11078" s="118"/>
    </row>
    <row r="11079" spans="1:10" ht="12.75">
      <c r="A11079" s="118" t="s">
        <v>18277</v>
      </c>
      <c r="B11079" s="118" t="s">
        <v>34544</v>
      </c>
      <c r="C11079" s="118" t="b">
        <v>0</v>
      </c>
      <c r="D11079" s="118" t="e">
        <f t="shared" ca="1" si="1"/>
        <v>#NAME?</v>
      </c>
      <c r="E11079" s="118" t="s">
        <v>34524</v>
      </c>
      <c r="F11079" s="118" t="s">
        <v>34545</v>
      </c>
      <c r="G11079" s="118"/>
      <c r="H11079" s="118" t="s">
        <v>34540</v>
      </c>
      <c r="I11079" s="118" t="s">
        <v>8085</v>
      </c>
      <c r="J11079" s="118"/>
    </row>
    <row r="11080" spans="1:10" ht="12.75">
      <c r="A11080" s="118" t="s">
        <v>27010</v>
      </c>
      <c r="B11080" s="118" t="s">
        <v>34546</v>
      </c>
      <c r="C11080" s="118" t="b">
        <v>0</v>
      </c>
      <c r="D11080" s="118" t="e">
        <f t="shared" ca="1" si="1"/>
        <v>#NAME?</v>
      </c>
      <c r="E11080" s="118" t="s">
        <v>34524</v>
      </c>
      <c r="F11080" s="118" t="s">
        <v>34547</v>
      </c>
      <c r="G11080" s="118"/>
      <c r="H11080" s="118" t="s">
        <v>7647</v>
      </c>
      <c r="I11080" s="118" t="s">
        <v>8085</v>
      </c>
      <c r="J11080" s="118"/>
    </row>
    <row r="11081" spans="1:10" ht="12.75">
      <c r="A11081" s="118" t="s">
        <v>12792</v>
      </c>
      <c r="B11081" s="118" t="s">
        <v>34548</v>
      </c>
      <c r="C11081" s="118" t="b">
        <v>0</v>
      </c>
      <c r="D11081" s="118" t="e">
        <f t="shared" ca="1" si="1"/>
        <v>#NAME?</v>
      </c>
      <c r="E11081" s="118" t="s">
        <v>34524</v>
      </c>
      <c r="F11081" s="118" t="s">
        <v>34549</v>
      </c>
      <c r="G11081" s="118"/>
      <c r="H11081" s="118" t="s">
        <v>54</v>
      </c>
      <c r="I11081" s="118" t="s">
        <v>8085</v>
      </c>
      <c r="J11081" s="118"/>
    </row>
    <row r="11082" spans="1:10" ht="12.75">
      <c r="A11082" s="118" t="s">
        <v>12792</v>
      </c>
      <c r="B11082" s="118" t="s">
        <v>34550</v>
      </c>
      <c r="C11082" s="118" t="b">
        <v>0</v>
      </c>
      <c r="D11082" s="118" t="e">
        <f t="shared" ca="1" si="1"/>
        <v>#NAME?</v>
      </c>
      <c r="E11082" s="118" t="s">
        <v>34524</v>
      </c>
      <c r="F11082" s="118" t="s">
        <v>34551</v>
      </c>
      <c r="G11082" s="118"/>
      <c r="H11082" s="118" t="s">
        <v>54</v>
      </c>
      <c r="I11082" s="118" t="s">
        <v>8085</v>
      </c>
      <c r="J11082" s="118"/>
    </row>
    <row r="11083" spans="1:10" ht="12.75">
      <c r="A11083" s="118" t="s">
        <v>33412</v>
      </c>
      <c r="B11083" s="118" t="s">
        <v>34552</v>
      </c>
      <c r="C11083" s="118" t="b">
        <v>0</v>
      </c>
      <c r="D11083" s="118" t="e">
        <f t="shared" ca="1" si="1"/>
        <v>#NAME?</v>
      </c>
      <c r="E11083" s="118" t="s">
        <v>34524</v>
      </c>
      <c r="F11083" s="118" t="s">
        <v>34553</v>
      </c>
      <c r="G11083" s="118"/>
      <c r="H11083" s="118" t="s">
        <v>7647</v>
      </c>
      <c r="I11083" s="118" t="s">
        <v>8085</v>
      </c>
      <c r="J11083" s="118"/>
    </row>
    <row r="11084" spans="1:10" ht="12.75">
      <c r="A11084" s="118" t="s">
        <v>34554</v>
      </c>
      <c r="B11084" s="118" t="s">
        <v>34555</v>
      </c>
      <c r="C11084" s="118" t="b">
        <v>0</v>
      </c>
      <c r="D11084" s="118" t="e">
        <f t="shared" ca="1" si="1"/>
        <v>#NAME?</v>
      </c>
      <c r="E11084" s="118" t="s">
        <v>34524</v>
      </c>
      <c r="F11084" s="118" t="s">
        <v>34556</v>
      </c>
      <c r="G11084" s="118"/>
      <c r="H11084" s="118" t="s">
        <v>54</v>
      </c>
      <c r="I11084" s="118" t="s">
        <v>8085</v>
      </c>
      <c r="J11084" s="118"/>
    </row>
    <row r="11085" spans="1:10" ht="12.75">
      <c r="A11085" s="118" t="s">
        <v>1484</v>
      </c>
      <c r="B11085" s="118" t="s">
        <v>34557</v>
      </c>
      <c r="C11085" s="118" t="b">
        <v>0</v>
      </c>
      <c r="D11085" s="118" t="e">
        <f t="shared" ca="1" si="1"/>
        <v>#NAME?</v>
      </c>
      <c r="E11085" s="118" t="s">
        <v>34524</v>
      </c>
      <c r="F11085" s="118" t="s">
        <v>34558</v>
      </c>
      <c r="G11085" s="118"/>
      <c r="H11085" s="118" t="s">
        <v>34540</v>
      </c>
      <c r="I11085" s="118" t="s">
        <v>8085</v>
      </c>
      <c r="J11085" s="118"/>
    </row>
    <row r="11086" spans="1:10" ht="12.75">
      <c r="A11086" s="118" t="s">
        <v>1915</v>
      </c>
      <c r="B11086" s="118" t="s">
        <v>34559</v>
      </c>
      <c r="C11086" s="118" t="b">
        <v>0</v>
      </c>
      <c r="D11086" s="118" t="e">
        <f t="shared" ca="1" si="1"/>
        <v>#NAME?</v>
      </c>
      <c r="E11086" s="118" t="s">
        <v>34524</v>
      </c>
      <c r="F11086" s="118" t="s">
        <v>34560</v>
      </c>
      <c r="G11086" s="118"/>
      <c r="H11086" s="118" t="s">
        <v>54</v>
      </c>
      <c r="I11086" s="118" t="s">
        <v>8085</v>
      </c>
      <c r="J11086" s="118"/>
    </row>
    <row r="11087" spans="1:10" ht="12.75">
      <c r="A11087" s="118" t="s">
        <v>34561</v>
      </c>
      <c r="B11087" s="118" t="s">
        <v>12346</v>
      </c>
      <c r="C11087" s="118" t="b">
        <v>0</v>
      </c>
      <c r="D11087" s="118" t="e">
        <f t="shared" ca="1" si="1"/>
        <v>#NAME?</v>
      </c>
      <c r="E11087" s="118" t="s">
        <v>34562</v>
      </c>
      <c r="F11087" s="118" t="s">
        <v>34563</v>
      </c>
      <c r="G11087" s="118"/>
      <c r="H11087" s="118" t="s">
        <v>6031</v>
      </c>
      <c r="I11087" s="118" t="s">
        <v>7755</v>
      </c>
      <c r="J11087" s="118" t="s">
        <v>7756</v>
      </c>
    </row>
    <row r="11088" spans="1:10" ht="12.75">
      <c r="A11088" s="118" t="s">
        <v>826</v>
      </c>
      <c r="B11088" s="118" t="s">
        <v>17525</v>
      </c>
      <c r="C11088" s="118" t="b">
        <v>0</v>
      </c>
      <c r="D11088" s="118" t="e">
        <f t="shared" ca="1" si="1"/>
        <v>#NAME?</v>
      </c>
      <c r="E11088" s="118" t="s">
        <v>34562</v>
      </c>
      <c r="F11088" s="118" t="s">
        <v>34564</v>
      </c>
      <c r="G11088" s="118"/>
      <c r="H11088" s="118" t="s">
        <v>4640</v>
      </c>
      <c r="I11088" s="118" t="s">
        <v>7755</v>
      </c>
      <c r="J11088" s="118" t="s">
        <v>7756</v>
      </c>
    </row>
    <row r="11089" spans="1:10" ht="12.75">
      <c r="A11089" s="118" t="s">
        <v>8422</v>
      </c>
      <c r="B11089" s="118" t="s">
        <v>34565</v>
      </c>
      <c r="C11089" s="118" t="b">
        <v>0</v>
      </c>
      <c r="D11089" s="118" t="e">
        <f t="shared" ca="1" si="1"/>
        <v>#NAME?</v>
      </c>
      <c r="E11089" s="118" t="s">
        <v>34566</v>
      </c>
      <c r="F11089" s="118" t="s">
        <v>34567</v>
      </c>
      <c r="G11089" s="118"/>
      <c r="H11089" s="118" t="s">
        <v>54</v>
      </c>
      <c r="I11089" s="118" t="s">
        <v>34568</v>
      </c>
      <c r="J11089" s="118" t="s">
        <v>7622</v>
      </c>
    </row>
    <row r="11090" spans="1:10" ht="12.75">
      <c r="A11090" s="118" t="s">
        <v>846</v>
      </c>
      <c r="B11090" s="118" t="s">
        <v>34569</v>
      </c>
      <c r="C11090" s="118" t="b">
        <v>0</v>
      </c>
      <c r="D11090" s="118" t="e">
        <f t="shared" ca="1" si="1"/>
        <v>#NAME?</v>
      </c>
      <c r="E11090" s="118" t="s">
        <v>34566</v>
      </c>
      <c r="F11090" s="118" t="s">
        <v>34570</v>
      </c>
      <c r="G11090" s="118"/>
      <c r="H11090" s="118" t="s">
        <v>4278</v>
      </c>
      <c r="I11090" s="118" t="s">
        <v>34568</v>
      </c>
      <c r="J11090" s="118" t="s">
        <v>7622</v>
      </c>
    </row>
    <row r="11091" spans="1:10" ht="12.75">
      <c r="A11091" s="118" t="s">
        <v>15596</v>
      </c>
      <c r="B11091" s="118" t="s">
        <v>1005</v>
      </c>
      <c r="C11091" s="118" t="b">
        <v>0</v>
      </c>
      <c r="D11091" s="118" t="e">
        <f t="shared" ca="1" si="1"/>
        <v>#NAME?</v>
      </c>
      <c r="E11091" s="118" t="s">
        <v>34566</v>
      </c>
      <c r="F11091" s="118" t="s">
        <v>34571</v>
      </c>
      <c r="G11091" s="118"/>
      <c r="H11091" s="118" t="s">
        <v>54</v>
      </c>
      <c r="I11091" s="118" t="s">
        <v>34568</v>
      </c>
      <c r="J11091" s="118" t="s">
        <v>7622</v>
      </c>
    </row>
    <row r="11092" spans="1:10" ht="12.75">
      <c r="A11092" s="118" t="s">
        <v>940</v>
      </c>
      <c r="B11092" s="118" t="s">
        <v>34572</v>
      </c>
      <c r="C11092" s="118" t="b">
        <v>0</v>
      </c>
      <c r="D11092" s="118" t="e">
        <f t="shared" ca="1" si="1"/>
        <v>#NAME?</v>
      </c>
      <c r="E11092" s="118" t="s">
        <v>34566</v>
      </c>
      <c r="F11092" s="118" t="s">
        <v>34573</v>
      </c>
      <c r="G11092" s="118"/>
      <c r="H11092" s="118" t="s">
        <v>54</v>
      </c>
      <c r="I11092" s="118" t="s">
        <v>34568</v>
      </c>
      <c r="J11092" s="118" t="s">
        <v>7622</v>
      </c>
    </row>
    <row r="11093" spans="1:10" ht="12.75">
      <c r="A11093" s="118" t="s">
        <v>1484</v>
      </c>
      <c r="B11093" s="118" t="s">
        <v>34572</v>
      </c>
      <c r="C11093" s="118" t="b">
        <v>0</v>
      </c>
      <c r="D11093" s="118" t="e">
        <f t="shared" ca="1" si="1"/>
        <v>#NAME?</v>
      </c>
      <c r="E11093" s="118" t="s">
        <v>34566</v>
      </c>
      <c r="F11093" s="118" t="s">
        <v>34574</v>
      </c>
      <c r="G11093" s="118"/>
      <c r="H11093" s="118" t="s">
        <v>4278</v>
      </c>
      <c r="I11093" s="118" t="s">
        <v>34568</v>
      </c>
      <c r="J11093" s="118" t="s">
        <v>7622</v>
      </c>
    </row>
    <row r="11094" spans="1:10" ht="12.75">
      <c r="A11094" s="118" t="s">
        <v>1069</v>
      </c>
      <c r="B11094" s="118" t="s">
        <v>34572</v>
      </c>
      <c r="C11094" s="118" t="b">
        <v>0</v>
      </c>
      <c r="D11094" s="118" t="e">
        <f t="shared" ca="1" si="1"/>
        <v>#NAME?</v>
      </c>
      <c r="E11094" s="118" t="s">
        <v>34566</v>
      </c>
      <c r="F11094" s="118" t="s">
        <v>34575</v>
      </c>
      <c r="G11094" s="118"/>
      <c r="H11094" s="118" t="s">
        <v>4278</v>
      </c>
      <c r="I11094" s="118" t="s">
        <v>34568</v>
      </c>
      <c r="J11094" s="118" t="s">
        <v>7622</v>
      </c>
    </row>
    <row r="11095" spans="1:10" ht="12.75">
      <c r="A11095" s="118" t="s">
        <v>13198</v>
      </c>
      <c r="B11095" s="118" t="s">
        <v>2057</v>
      </c>
      <c r="C11095" s="118" t="b">
        <v>0</v>
      </c>
      <c r="D11095" s="118" t="e">
        <f t="shared" ca="1" si="1"/>
        <v>#NAME?</v>
      </c>
      <c r="E11095" s="118" t="s">
        <v>34566</v>
      </c>
      <c r="F11095" s="118" t="s">
        <v>34576</v>
      </c>
      <c r="G11095" s="118"/>
      <c r="H11095" s="118" t="s">
        <v>54</v>
      </c>
      <c r="I11095" s="118" t="s">
        <v>34568</v>
      </c>
      <c r="J11095" s="118" t="s">
        <v>7622</v>
      </c>
    </row>
    <row r="11096" spans="1:10" ht="12.75">
      <c r="A11096" s="118" t="s">
        <v>8405</v>
      </c>
      <c r="B11096" s="118" t="s">
        <v>11179</v>
      </c>
      <c r="C11096" s="118" t="b">
        <v>0</v>
      </c>
      <c r="D11096" s="118" t="e">
        <f t="shared" ca="1" si="1"/>
        <v>#NAME?</v>
      </c>
      <c r="E11096" s="118" t="s">
        <v>34577</v>
      </c>
      <c r="F11096" s="118" t="s">
        <v>34578</v>
      </c>
      <c r="G11096" s="118"/>
      <c r="H11096" s="118" t="s">
        <v>4276</v>
      </c>
      <c r="I11096" s="118" t="s">
        <v>8136</v>
      </c>
      <c r="J11096" s="118" t="s">
        <v>7622</v>
      </c>
    </row>
    <row r="11097" spans="1:10" ht="12.75">
      <c r="A11097" s="118" t="s">
        <v>8186</v>
      </c>
      <c r="B11097" s="118" t="s">
        <v>9679</v>
      </c>
      <c r="C11097" s="118" t="b">
        <v>0</v>
      </c>
      <c r="D11097" s="118" t="e">
        <f t="shared" ca="1" si="1"/>
        <v>#NAME?</v>
      </c>
      <c r="E11097" s="118" t="s">
        <v>34577</v>
      </c>
      <c r="F11097" s="118" t="s">
        <v>34579</v>
      </c>
      <c r="G11097" s="118"/>
      <c r="H11097" s="118" t="s">
        <v>4276</v>
      </c>
      <c r="I11097" s="118" t="s">
        <v>8136</v>
      </c>
      <c r="J11097" s="118" t="s">
        <v>7622</v>
      </c>
    </row>
    <row r="11098" spans="1:10" ht="12.75">
      <c r="A11098" s="118" t="s">
        <v>2682</v>
      </c>
      <c r="B11098" s="118" t="s">
        <v>11179</v>
      </c>
      <c r="C11098" s="118" t="b">
        <v>0</v>
      </c>
      <c r="D11098" s="118" t="e">
        <f t="shared" ca="1" si="1"/>
        <v>#NAME?</v>
      </c>
      <c r="E11098" s="118" t="s">
        <v>34577</v>
      </c>
      <c r="F11098" s="118" t="s">
        <v>34580</v>
      </c>
      <c r="G11098" s="118"/>
      <c r="H11098" s="118" t="s">
        <v>4276</v>
      </c>
      <c r="I11098" s="118" t="s">
        <v>8136</v>
      </c>
      <c r="J11098" s="118" t="s">
        <v>7622</v>
      </c>
    </row>
    <row r="11099" spans="1:10" ht="12.75">
      <c r="A11099" s="118" t="s">
        <v>34581</v>
      </c>
      <c r="B11099" s="118" t="s">
        <v>2615</v>
      </c>
      <c r="C11099" s="118" t="b">
        <v>0</v>
      </c>
      <c r="D11099" s="118" t="e">
        <f t="shared" ca="1" si="1"/>
        <v>#NAME?</v>
      </c>
      <c r="E11099" s="118" t="s">
        <v>34582</v>
      </c>
      <c r="F11099" s="118" t="s">
        <v>34583</v>
      </c>
      <c r="G11099" s="118"/>
      <c r="H11099" s="118" t="s">
        <v>54</v>
      </c>
      <c r="I11099" s="118" t="s">
        <v>7820</v>
      </c>
      <c r="J11099" s="118" t="s">
        <v>7820</v>
      </c>
    </row>
    <row r="11100" spans="1:10" ht="12.75">
      <c r="A11100" s="118" t="s">
        <v>17143</v>
      </c>
      <c r="B11100" s="118" t="s">
        <v>17144</v>
      </c>
      <c r="C11100" s="118" t="b">
        <v>0</v>
      </c>
      <c r="D11100" s="118" t="e">
        <f t="shared" ca="1" si="1"/>
        <v>#NAME?</v>
      </c>
      <c r="E11100" s="118" t="s">
        <v>34582</v>
      </c>
      <c r="F11100" s="118" t="s">
        <v>34584</v>
      </c>
      <c r="G11100" s="118"/>
      <c r="H11100" s="118" t="s">
        <v>4278</v>
      </c>
      <c r="I11100" s="118" t="s">
        <v>7820</v>
      </c>
      <c r="J11100" s="118" t="s">
        <v>7820</v>
      </c>
    </row>
    <row r="11101" spans="1:10" ht="12.75">
      <c r="A11101" s="118" t="s">
        <v>13279</v>
      </c>
      <c r="B11101" s="118" t="s">
        <v>34585</v>
      </c>
      <c r="C11101" s="118" t="b">
        <v>0</v>
      </c>
      <c r="D11101" s="118" t="e">
        <f t="shared" ca="1" si="1"/>
        <v>#NAME?</v>
      </c>
      <c r="E11101" s="118" t="s">
        <v>34586</v>
      </c>
      <c r="F11101" s="118" t="s">
        <v>34587</v>
      </c>
      <c r="G11101" s="118"/>
      <c r="H11101" s="118" t="s">
        <v>4276</v>
      </c>
      <c r="I11101" s="118" t="s">
        <v>14479</v>
      </c>
      <c r="J11101" s="118" t="s">
        <v>10551</v>
      </c>
    </row>
    <row r="11102" spans="1:10" ht="12.75">
      <c r="A11102" s="118" t="s">
        <v>882</v>
      </c>
      <c r="B11102" s="118" t="s">
        <v>19150</v>
      </c>
      <c r="C11102" s="118" t="b">
        <v>0</v>
      </c>
      <c r="D11102" s="118" t="e">
        <f t="shared" ca="1" si="1"/>
        <v>#NAME?</v>
      </c>
      <c r="E11102" s="118" t="s">
        <v>34586</v>
      </c>
      <c r="F11102" s="118" t="s">
        <v>34588</v>
      </c>
      <c r="G11102" s="118"/>
      <c r="H11102" s="118" t="s">
        <v>4276</v>
      </c>
      <c r="I11102" s="118" t="s">
        <v>14479</v>
      </c>
      <c r="J11102" s="118" t="s">
        <v>10551</v>
      </c>
    </row>
    <row r="11103" spans="1:10" ht="12.75">
      <c r="A11103" s="118" t="s">
        <v>1666</v>
      </c>
      <c r="B11103" s="118" t="s">
        <v>1005</v>
      </c>
      <c r="C11103" s="118" t="b">
        <v>0</v>
      </c>
      <c r="D11103" s="118" t="e">
        <f t="shared" ca="1" si="1"/>
        <v>#NAME?</v>
      </c>
      <c r="E11103" s="118" t="s">
        <v>34589</v>
      </c>
      <c r="F11103" s="118" t="s">
        <v>34590</v>
      </c>
      <c r="G11103" s="118"/>
      <c r="H11103" s="118" t="s">
        <v>4278</v>
      </c>
      <c r="I11103" s="118" t="s">
        <v>1603</v>
      </c>
      <c r="J11103" s="118" t="s">
        <v>7756</v>
      </c>
    </row>
    <row r="11104" spans="1:10" ht="12.75">
      <c r="A11104" s="118" t="s">
        <v>34591</v>
      </c>
      <c r="B11104" s="118" t="s">
        <v>10878</v>
      </c>
      <c r="C11104" s="118" t="b">
        <v>0</v>
      </c>
      <c r="D11104" s="118" t="e">
        <f t="shared" ca="1" si="1"/>
        <v>#NAME?</v>
      </c>
      <c r="E11104" s="118" t="s">
        <v>34592</v>
      </c>
      <c r="F11104" s="118" t="s">
        <v>34593</v>
      </c>
      <c r="G11104" s="118"/>
      <c r="H11104" s="118" t="s">
        <v>4485</v>
      </c>
      <c r="I11104" s="118" t="s">
        <v>7820</v>
      </c>
      <c r="J11104" s="118" t="s">
        <v>7820</v>
      </c>
    </row>
    <row r="11105" spans="1:10" ht="12.75">
      <c r="A11105" s="118" t="s">
        <v>1666</v>
      </c>
      <c r="B11105" s="118" t="s">
        <v>34594</v>
      </c>
      <c r="C11105" s="118" t="b">
        <v>0</v>
      </c>
      <c r="D11105" s="118" t="e">
        <f t="shared" ca="1" si="1"/>
        <v>#NAME?</v>
      </c>
      <c r="E11105" s="118" t="s">
        <v>34592</v>
      </c>
      <c r="F11105" s="118" t="s">
        <v>34595</v>
      </c>
      <c r="G11105" s="118"/>
      <c r="H11105" s="118" t="s">
        <v>5209</v>
      </c>
      <c r="I11105" s="118" t="s">
        <v>7820</v>
      </c>
      <c r="J11105" s="118" t="s">
        <v>7820</v>
      </c>
    </row>
    <row r="11106" spans="1:10" ht="12.75">
      <c r="A11106" s="118" t="s">
        <v>1666</v>
      </c>
      <c r="B11106" s="118" t="s">
        <v>9246</v>
      </c>
      <c r="C11106" s="118" t="b">
        <v>0</v>
      </c>
      <c r="D11106" s="118" t="e">
        <f t="shared" ca="1" si="1"/>
        <v>#NAME?</v>
      </c>
      <c r="E11106" s="118" t="s">
        <v>34592</v>
      </c>
      <c r="F11106" s="118" t="s">
        <v>34596</v>
      </c>
      <c r="G11106" s="118"/>
      <c r="H11106" s="118" t="s">
        <v>4872</v>
      </c>
      <c r="I11106" s="118" t="s">
        <v>7820</v>
      </c>
      <c r="J11106" s="118" t="s">
        <v>7820</v>
      </c>
    </row>
    <row r="11107" spans="1:10" ht="12.75">
      <c r="A11107" s="118" t="s">
        <v>11213</v>
      </c>
      <c r="B11107" s="118" t="s">
        <v>926</v>
      </c>
      <c r="C11107" s="118" t="b">
        <v>0</v>
      </c>
      <c r="D11107" s="118" t="e">
        <f t="shared" ca="1" si="1"/>
        <v>#NAME?</v>
      </c>
      <c r="E11107" s="118" t="s">
        <v>34592</v>
      </c>
      <c r="F11107" s="118" t="s">
        <v>34597</v>
      </c>
      <c r="G11107" s="118"/>
      <c r="H11107" s="118" t="s">
        <v>7611</v>
      </c>
      <c r="I11107" s="118" t="s">
        <v>7820</v>
      </c>
      <c r="J11107" s="118" t="s">
        <v>7820</v>
      </c>
    </row>
    <row r="11108" spans="1:10" ht="12.75">
      <c r="A11108" s="118" t="s">
        <v>846</v>
      </c>
      <c r="B11108" s="118" t="s">
        <v>34598</v>
      </c>
      <c r="C11108" s="118" t="b">
        <v>0</v>
      </c>
      <c r="D11108" s="118" t="e">
        <f t="shared" ca="1" si="1"/>
        <v>#NAME?</v>
      </c>
      <c r="E11108" s="118" t="s">
        <v>34592</v>
      </c>
      <c r="F11108" s="118" t="s">
        <v>34599</v>
      </c>
      <c r="G11108" s="118"/>
      <c r="H11108" s="118" t="s">
        <v>54</v>
      </c>
      <c r="I11108" s="118" t="s">
        <v>7820</v>
      </c>
      <c r="J11108" s="118" t="s">
        <v>7820</v>
      </c>
    </row>
    <row r="11109" spans="1:10" ht="12.75">
      <c r="A11109" s="118" t="s">
        <v>17841</v>
      </c>
      <c r="B11109" s="118" t="s">
        <v>34600</v>
      </c>
      <c r="C11109" s="118" t="b">
        <v>0</v>
      </c>
      <c r="D11109" s="118" t="e">
        <f t="shared" ca="1" si="1"/>
        <v>#NAME?</v>
      </c>
      <c r="E11109" s="118" t="s">
        <v>34592</v>
      </c>
      <c r="F11109" s="118" t="s">
        <v>34601</v>
      </c>
      <c r="G11109" s="118"/>
      <c r="H11109" s="118" t="s">
        <v>4872</v>
      </c>
      <c r="I11109" s="118" t="s">
        <v>7820</v>
      </c>
      <c r="J11109" s="118" t="s">
        <v>7820</v>
      </c>
    </row>
    <row r="11110" spans="1:10" ht="12.75">
      <c r="A11110" s="118" t="s">
        <v>27944</v>
      </c>
      <c r="B11110" s="118" t="s">
        <v>8862</v>
      </c>
      <c r="C11110" s="118" t="b">
        <v>0</v>
      </c>
      <c r="D11110" s="118" t="e">
        <f t="shared" ca="1" si="1"/>
        <v>#NAME?</v>
      </c>
      <c r="E11110" s="118" t="s">
        <v>34592</v>
      </c>
      <c r="F11110" s="118" t="s">
        <v>34602</v>
      </c>
      <c r="G11110" s="118"/>
      <c r="H11110" s="118" t="s">
        <v>34603</v>
      </c>
      <c r="I11110" s="118" t="s">
        <v>7820</v>
      </c>
      <c r="J11110" s="118" t="s">
        <v>7820</v>
      </c>
    </row>
    <row r="11111" spans="1:10" ht="12.75">
      <c r="A11111" s="118" t="s">
        <v>836</v>
      </c>
      <c r="B11111" s="118" t="s">
        <v>34604</v>
      </c>
      <c r="C11111" s="118" t="b">
        <v>0</v>
      </c>
      <c r="D11111" s="118" t="e">
        <f t="shared" ca="1" si="1"/>
        <v>#NAME?</v>
      </c>
      <c r="E11111" s="118" t="s">
        <v>34592</v>
      </c>
      <c r="F11111" s="118" t="s">
        <v>34605</v>
      </c>
      <c r="G11111" s="118"/>
      <c r="H11111" s="118" t="s">
        <v>54</v>
      </c>
      <c r="I11111" s="118" t="s">
        <v>7820</v>
      </c>
      <c r="J11111" s="118" t="s">
        <v>7820</v>
      </c>
    </row>
    <row r="11112" spans="1:10" ht="12.75">
      <c r="A11112" s="118" t="s">
        <v>1591</v>
      </c>
      <c r="B11112" s="118" t="s">
        <v>7985</v>
      </c>
      <c r="C11112" s="118" t="b">
        <v>0</v>
      </c>
      <c r="D11112" s="118" t="e">
        <f t="shared" ca="1" si="1"/>
        <v>#NAME?</v>
      </c>
      <c r="E11112" s="118" t="s">
        <v>34592</v>
      </c>
      <c r="F11112" s="118" t="s">
        <v>34606</v>
      </c>
      <c r="G11112" s="118"/>
      <c r="H11112" s="118" t="s">
        <v>34607</v>
      </c>
      <c r="I11112" s="118" t="s">
        <v>7820</v>
      </c>
      <c r="J11112" s="118" t="s">
        <v>7820</v>
      </c>
    </row>
    <row r="11113" spans="1:10" ht="12.75">
      <c r="A11113" s="118" t="s">
        <v>1591</v>
      </c>
      <c r="B11113" s="118" t="s">
        <v>34608</v>
      </c>
      <c r="C11113" s="118" t="b">
        <v>0</v>
      </c>
      <c r="D11113" s="118" t="e">
        <f t="shared" ca="1" si="1"/>
        <v>#NAME?</v>
      </c>
      <c r="E11113" s="118" t="s">
        <v>34592</v>
      </c>
      <c r="F11113" s="118" t="s">
        <v>34609</v>
      </c>
      <c r="G11113" s="118"/>
      <c r="H11113" s="118" t="s">
        <v>4485</v>
      </c>
      <c r="I11113" s="118" t="s">
        <v>7820</v>
      </c>
      <c r="J11113" s="118" t="s">
        <v>7820</v>
      </c>
    </row>
    <row r="11114" spans="1:10" ht="12.75">
      <c r="A11114" s="118" t="s">
        <v>10467</v>
      </c>
      <c r="B11114" s="118" t="s">
        <v>34610</v>
      </c>
      <c r="C11114" s="118" t="b">
        <v>0</v>
      </c>
      <c r="D11114" s="118" t="e">
        <f t="shared" ca="1" si="1"/>
        <v>#NAME?</v>
      </c>
      <c r="E11114" s="118" t="s">
        <v>34592</v>
      </c>
      <c r="F11114" s="118" t="s">
        <v>34611</v>
      </c>
      <c r="G11114" s="118"/>
      <c r="H11114" s="118" t="s">
        <v>4872</v>
      </c>
      <c r="I11114" s="118" t="s">
        <v>7820</v>
      </c>
      <c r="J11114" s="118" t="s">
        <v>7820</v>
      </c>
    </row>
    <row r="11115" spans="1:10" ht="12.75">
      <c r="A11115" s="118" t="s">
        <v>1081</v>
      </c>
      <c r="B11115" s="118" t="s">
        <v>16978</v>
      </c>
      <c r="C11115" s="118" t="b">
        <v>0</v>
      </c>
      <c r="D11115" s="118" t="e">
        <f t="shared" ca="1" si="1"/>
        <v>#NAME?</v>
      </c>
      <c r="E11115" s="118" t="s">
        <v>34592</v>
      </c>
      <c r="F11115" s="118" t="s">
        <v>34612</v>
      </c>
      <c r="G11115" s="118"/>
      <c r="H11115" s="118" t="s">
        <v>32988</v>
      </c>
      <c r="I11115" s="118" t="s">
        <v>7820</v>
      </c>
      <c r="J11115" s="118" t="s">
        <v>7820</v>
      </c>
    </row>
    <row r="11116" spans="1:10" ht="12.75">
      <c r="A11116" s="118" t="s">
        <v>2377</v>
      </c>
      <c r="B11116" s="118" t="s">
        <v>17841</v>
      </c>
      <c r="C11116" s="118" t="b">
        <v>0</v>
      </c>
      <c r="D11116" s="118" t="e">
        <f t="shared" ca="1" si="1"/>
        <v>#NAME?</v>
      </c>
      <c r="E11116" s="118" t="s">
        <v>34592</v>
      </c>
      <c r="F11116" s="118" t="s">
        <v>34613</v>
      </c>
      <c r="G11116" s="118"/>
      <c r="H11116" s="118" t="s">
        <v>5607</v>
      </c>
      <c r="I11116" s="118" t="s">
        <v>7820</v>
      </c>
      <c r="J11116" s="118" t="s">
        <v>7820</v>
      </c>
    </row>
    <row r="11117" spans="1:10" ht="12.75">
      <c r="A11117" s="118" t="s">
        <v>9624</v>
      </c>
      <c r="B11117" s="118" t="s">
        <v>34614</v>
      </c>
      <c r="C11117" s="118" t="b">
        <v>0</v>
      </c>
      <c r="D11117" s="118" t="e">
        <f t="shared" ca="1" si="1"/>
        <v>#NAME?</v>
      </c>
      <c r="E11117" s="118" t="s">
        <v>34592</v>
      </c>
      <c r="F11117" s="118" t="s">
        <v>34615</v>
      </c>
      <c r="G11117" s="118"/>
      <c r="H11117" s="118" t="s">
        <v>5607</v>
      </c>
      <c r="I11117" s="118" t="s">
        <v>7820</v>
      </c>
      <c r="J11117" s="118" t="s">
        <v>7820</v>
      </c>
    </row>
    <row r="11118" spans="1:10" ht="12.75">
      <c r="A11118" s="118" t="s">
        <v>2529</v>
      </c>
      <c r="B11118" s="118" t="s">
        <v>7831</v>
      </c>
      <c r="C11118" s="118" t="b">
        <v>0</v>
      </c>
      <c r="D11118" s="118" t="e">
        <f t="shared" ca="1" si="1"/>
        <v>#NAME?</v>
      </c>
      <c r="E11118" s="118" t="s">
        <v>34592</v>
      </c>
      <c r="F11118" s="118" t="s">
        <v>34616</v>
      </c>
      <c r="G11118" s="118"/>
      <c r="H11118" s="118" t="s">
        <v>34617</v>
      </c>
      <c r="I11118" s="118" t="s">
        <v>7820</v>
      </c>
      <c r="J11118" s="118" t="s">
        <v>7820</v>
      </c>
    </row>
    <row r="11119" spans="1:10" ht="12.75">
      <c r="A11119" s="118" t="s">
        <v>7924</v>
      </c>
      <c r="B11119" s="118" t="s">
        <v>34618</v>
      </c>
      <c r="C11119" s="118" t="b">
        <v>0</v>
      </c>
      <c r="D11119" s="118" t="e">
        <f t="shared" ca="1" si="1"/>
        <v>#NAME?</v>
      </c>
      <c r="E11119" s="118" t="s">
        <v>34592</v>
      </c>
      <c r="F11119" s="118" t="s">
        <v>34619</v>
      </c>
      <c r="G11119" s="118"/>
      <c r="H11119" s="118" t="s">
        <v>4831</v>
      </c>
      <c r="I11119" s="118" t="s">
        <v>7820</v>
      </c>
      <c r="J11119" s="118" t="s">
        <v>7820</v>
      </c>
    </row>
    <row r="11120" spans="1:10" ht="12.75">
      <c r="A11120" s="118" t="s">
        <v>882</v>
      </c>
      <c r="B11120" s="118" t="s">
        <v>14866</v>
      </c>
      <c r="C11120" s="118" t="b">
        <v>0</v>
      </c>
      <c r="D11120" s="118" t="e">
        <f t="shared" ca="1" si="1"/>
        <v>#NAME?</v>
      </c>
      <c r="E11120" s="118" t="s">
        <v>34592</v>
      </c>
      <c r="F11120" s="118" t="s">
        <v>34620</v>
      </c>
      <c r="G11120" s="118"/>
      <c r="H11120" s="118" t="s">
        <v>54</v>
      </c>
      <c r="I11120" s="118" t="s">
        <v>7820</v>
      </c>
      <c r="J11120" s="118" t="s">
        <v>7820</v>
      </c>
    </row>
    <row r="11121" spans="1:10" ht="12.75">
      <c r="A11121" s="118" t="s">
        <v>882</v>
      </c>
      <c r="B11121" s="118" t="s">
        <v>9410</v>
      </c>
      <c r="C11121" s="118" t="b">
        <v>0</v>
      </c>
      <c r="D11121" s="118" t="e">
        <f t="shared" ca="1" si="1"/>
        <v>#NAME?</v>
      </c>
      <c r="E11121" s="118" t="s">
        <v>34592</v>
      </c>
      <c r="F11121" s="118" t="s">
        <v>34621</v>
      </c>
      <c r="G11121" s="118"/>
      <c r="H11121" s="118" t="s">
        <v>4831</v>
      </c>
      <c r="I11121" s="118" t="s">
        <v>7820</v>
      </c>
      <c r="J11121" s="118" t="s">
        <v>7820</v>
      </c>
    </row>
    <row r="11122" spans="1:10" ht="12.75">
      <c r="A11122" s="118" t="s">
        <v>20740</v>
      </c>
      <c r="B11122" s="118" t="s">
        <v>34622</v>
      </c>
      <c r="C11122" s="118" t="b">
        <v>0</v>
      </c>
      <c r="D11122" s="118" t="e">
        <f t="shared" ca="1" si="1"/>
        <v>#NAME?</v>
      </c>
      <c r="E11122" s="118" t="s">
        <v>34592</v>
      </c>
      <c r="F11122" s="118" t="s">
        <v>34623</v>
      </c>
      <c r="G11122" s="118"/>
      <c r="H11122" s="118" t="s">
        <v>4872</v>
      </c>
      <c r="I11122" s="118" t="s">
        <v>7820</v>
      </c>
      <c r="J11122" s="118" t="s">
        <v>7820</v>
      </c>
    </row>
    <row r="11123" spans="1:10" ht="12.75">
      <c r="A11123" s="118" t="s">
        <v>1903</v>
      </c>
      <c r="B11123" s="118" t="s">
        <v>34624</v>
      </c>
      <c r="C11123" s="118" t="b">
        <v>0</v>
      </c>
      <c r="D11123" s="118" t="e">
        <f t="shared" ca="1" si="1"/>
        <v>#NAME?</v>
      </c>
      <c r="E11123" s="118" t="s">
        <v>34592</v>
      </c>
      <c r="F11123" s="118" t="s">
        <v>34625</v>
      </c>
      <c r="G11123" s="118"/>
      <c r="H11123" s="118" t="s">
        <v>5607</v>
      </c>
      <c r="I11123" s="118" t="s">
        <v>7820</v>
      </c>
      <c r="J11123" s="118" t="s">
        <v>7820</v>
      </c>
    </row>
    <row r="11124" spans="1:10" ht="12.75">
      <c r="A11124" s="118" t="s">
        <v>873</v>
      </c>
      <c r="B11124" s="118" t="s">
        <v>9181</v>
      </c>
      <c r="C11124" s="118" t="b">
        <v>0</v>
      </c>
      <c r="D11124" s="118" t="e">
        <f t="shared" ca="1" si="1"/>
        <v>#NAME?</v>
      </c>
      <c r="E11124" s="118" t="s">
        <v>34592</v>
      </c>
      <c r="F11124" s="118" t="s">
        <v>34626</v>
      </c>
      <c r="G11124" s="118"/>
      <c r="H11124" s="118" t="s">
        <v>54</v>
      </c>
      <c r="I11124" s="118" t="s">
        <v>7820</v>
      </c>
      <c r="J11124" s="118" t="s">
        <v>7820</v>
      </c>
    </row>
    <row r="11125" spans="1:10" ht="12.75">
      <c r="A11125" s="118" t="s">
        <v>1484</v>
      </c>
      <c r="B11125" s="118" t="s">
        <v>34627</v>
      </c>
      <c r="C11125" s="118" t="b">
        <v>0</v>
      </c>
      <c r="D11125" s="118" t="e">
        <f t="shared" ca="1" si="1"/>
        <v>#NAME?</v>
      </c>
      <c r="E11125" s="118" t="s">
        <v>34592</v>
      </c>
      <c r="F11125" s="118" t="s">
        <v>34628</v>
      </c>
      <c r="G11125" s="118"/>
      <c r="H11125" s="118" t="s">
        <v>4831</v>
      </c>
      <c r="I11125" s="118" t="s">
        <v>7820</v>
      </c>
      <c r="J11125" s="118" t="s">
        <v>7820</v>
      </c>
    </row>
    <row r="11126" spans="1:10" ht="12.75">
      <c r="A11126" s="118" t="s">
        <v>1591</v>
      </c>
      <c r="B11126" s="118" t="s">
        <v>15948</v>
      </c>
      <c r="C11126" s="118" t="b">
        <v>0</v>
      </c>
      <c r="D11126" s="118" t="e">
        <f t="shared" ca="1" si="1"/>
        <v>#NAME?</v>
      </c>
      <c r="E11126" s="118" t="s">
        <v>34629</v>
      </c>
      <c r="F11126" s="118" t="s">
        <v>34630</v>
      </c>
      <c r="G11126" s="118"/>
      <c r="H11126" s="118" t="s">
        <v>4278</v>
      </c>
      <c r="I11126" s="118" t="s">
        <v>7755</v>
      </c>
      <c r="J11126" s="118" t="s">
        <v>7756</v>
      </c>
    </row>
    <row r="11127" spans="1:10" ht="12.75">
      <c r="A11127" s="118" t="s">
        <v>882</v>
      </c>
      <c r="B11127" s="118" t="s">
        <v>34631</v>
      </c>
      <c r="C11127" s="118" t="b">
        <v>0</v>
      </c>
      <c r="D11127" s="118" t="e">
        <f t="shared" ca="1" si="1"/>
        <v>#NAME?</v>
      </c>
      <c r="E11127" s="118" t="s">
        <v>34629</v>
      </c>
      <c r="F11127" s="118" t="s">
        <v>34632</v>
      </c>
      <c r="G11127" s="118"/>
      <c r="H11127" s="118" t="s">
        <v>7670</v>
      </c>
      <c r="I11127" s="118" t="s">
        <v>7755</v>
      </c>
      <c r="J11127" s="118" t="s">
        <v>7756</v>
      </c>
    </row>
    <row r="11128" spans="1:10" ht="12.75">
      <c r="A11128" s="118" t="s">
        <v>13128</v>
      </c>
      <c r="B11128" s="118" t="s">
        <v>8553</v>
      </c>
      <c r="C11128" s="118" t="b">
        <v>0</v>
      </c>
      <c r="D11128" s="118" t="e">
        <f t="shared" ca="1" si="1"/>
        <v>#NAME?</v>
      </c>
      <c r="E11128" s="118" t="s">
        <v>34629</v>
      </c>
      <c r="F11128" s="118" t="s">
        <v>34633</v>
      </c>
      <c r="G11128" s="118"/>
      <c r="H11128" s="118" t="s">
        <v>4276</v>
      </c>
      <c r="I11128" s="118" t="s">
        <v>7755</v>
      </c>
      <c r="J11128" s="118" t="s">
        <v>7756</v>
      </c>
    </row>
    <row r="11129" spans="1:10" ht="12.75">
      <c r="A11129" s="118" t="s">
        <v>34634</v>
      </c>
      <c r="B11129" s="118" t="s">
        <v>34635</v>
      </c>
      <c r="C11129" s="118" t="b">
        <v>0</v>
      </c>
      <c r="D11129" s="118" t="e">
        <f t="shared" ca="1" si="1"/>
        <v>#NAME?</v>
      </c>
      <c r="E11129" s="118" t="s">
        <v>736</v>
      </c>
      <c r="F11129" s="118" t="s">
        <v>34636</v>
      </c>
      <c r="G11129" s="118"/>
      <c r="H11129" s="118" t="s">
        <v>54</v>
      </c>
      <c r="I11129" s="118" t="s">
        <v>8136</v>
      </c>
      <c r="J11129" s="118" t="s">
        <v>7622</v>
      </c>
    </row>
    <row r="11130" spans="1:10" ht="12.75">
      <c r="A11130" s="118" t="s">
        <v>22111</v>
      </c>
      <c r="B11130" s="118" t="s">
        <v>34637</v>
      </c>
      <c r="C11130" s="118" t="b">
        <v>0</v>
      </c>
      <c r="D11130" s="118" t="e">
        <f t="shared" ca="1" si="1"/>
        <v>#NAME?</v>
      </c>
      <c r="E11130" s="118" t="s">
        <v>736</v>
      </c>
      <c r="F11130" s="118" t="s">
        <v>34638</v>
      </c>
      <c r="G11130" s="118"/>
      <c r="H11130" s="118" t="s">
        <v>54</v>
      </c>
      <c r="I11130" s="118" t="s">
        <v>8136</v>
      </c>
      <c r="J11130" s="118" t="s">
        <v>7622</v>
      </c>
    </row>
    <row r="11131" spans="1:10" ht="12.75">
      <c r="A11131" s="118" t="s">
        <v>814</v>
      </c>
      <c r="B11131" s="118" t="s">
        <v>10073</v>
      </c>
      <c r="C11131" s="118" t="b">
        <v>0</v>
      </c>
      <c r="D11131" s="118" t="e">
        <f t="shared" ca="1" si="1"/>
        <v>#NAME?</v>
      </c>
      <c r="E11131" s="118" t="s">
        <v>736</v>
      </c>
      <c r="F11131" s="118" t="s">
        <v>34639</v>
      </c>
      <c r="G11131" s="118"/>
      <c r="H11131" s="118" t="s">
        <v>54</v>
      </c>
      <c r="I11131" s="118" t="s">
        <v>8136</v>
      </c>
      <c r="J11131" s="118" t="s">
        <v>7622</v>
      </c>
    </row>
    <row r="11132" spans="1:10" ht="12.75">
      <c r="A11132" s="118" t="s">
        <v>9126</v>
      </c>
      <c r="B11132" s="118" t="s">
        <v>34640</v>
      </c>
      <c r="C11132" s="118" t="b">
        <v>0</v>
      </c>
      <c r="D11132" s="118" t="e">
        <f t="shared" ca="1" si="1"/>
        <v>#NAME?</v>
      </c>
      <c r="E11132" s="118" t="s">
        <v>736</v>
      </c>
      <c r="F11132" s="118" t="s">
        <v>34641</v>
      </c>
      <c r="G11132" s="118"/>
      <c r="H11132" s="118" t="s">
        <v>54</v>
      </c>
      <c r="I11132" s="118" t="s">
        <v>8136</v>
      </c>
      <c r="J11132" s="118" t="s">
        <v>7622</v>
      </c>
    </row>
    <row r="11133" spans="1:10" ht="12.75">
      <c r="A11133" s="118" t="s">
        <v>10062</v>
      </c>
      <c r="B11133" s="118" t="s">
        <v>34642</v>
      </c>
      <c r="C11133" s="118" t="b">
        <v>0</v>
      </c>
      <c r="D11133" s="118" t="e">
        <f t="shared" ca="1" si="1"/>
        <v>#NAME?</v>
      </c>
      <c r="E11133" s="118" t="s">
        <v>736</v>
      </c>
      <c r="F11133" s="118" t="s">
        <v>34643</v>
      </c>
      <c r="G11133" s="118"/>
      <c r="H11133" s="118" t="s">
        <v>54</v>
      </c>
      <c r="I11133" s="118" t="s">
        <v>8136</v>
      </c>
      <c r="J11133" s="118" t="s">
        <v>7622</v>
      </c>
    </row>
    <row r="11134" spans="1:10" ht="12.75">
      <c r="A11134" s="118" t="s">
        <v>10990</v>
      </c>
      <c r="B11134" s="118" t="s">
        <v>20458</v>
      </c>
      <c r="C11134" s="118" t="b">
        <v>0</v>
      </c>
      <c r="D11134" s="118" t="e">
        <f t="shared" ca="1" si="1"/>
        <v>#NAME?</v>
      </c>
      <c r="E11134" s="118" t="s">
        <v>736</v>
      </c>
      <c r="F11134" s="118" t="s">
        <v>34644</v>
      </c>
      <c r="G11134" s="118"/>
      <c r="H11134" s="118" t="s">
        <v>54</v>
      </c>
      <c r="I11134" s="118" t="s">
        <v>8136</v>
      </c>
      <c r="J11134" s="118" t="s">
        <v>7622</v>
      </c>
    </row>
    <row r="11135" spans="1:10" ht="12.75">
      <c r="A11135" s="118" t="s">
        <v>11213</v>
      </c>
      <c r="B11135" s="118" t="s">
        <v>34645</v>
      </c>
      <c r="C11135" s="118" t="b">
        <v>0</v>
      </c>
      <c r="D11135" s="118" t="e">
        <f t="shared" ca="1" si="1"/>
        <v>#NAME?</v>
      </c>
      <c r="E11135" s="118" t="s">
        <v>736</v>
      </c>
      <c r="F11135" s="118" t="s">
        <v>34646</v>
      </c>
      <c r="G11135" s="118"/>
      <c r="H11135" s="118" t="s">
        <v>54</v>
      </c>
      <c r="I11135" s="118" t="s">
        <v>8136</v>
      </c>
      <c r="J11135" s="118" t="s">
        <v>7622</v>
      </c>
    </row>
    <row r="11136" spans="1:10" ht="12.75">
      <c r="A11136" s="118" t="s">
        <v>1340</v>
      </c>
      <c r="B11136" s="118" t="s">
        <v>10580</v>
      </c>
      <c r="C11136" s="118" t="b">
        <v>0</v>
      </c>
      <c r="D11136" s="118" t="e">
        <f t="shared" ca="1" si="1"/>
        <v>#NAME?</v>
      </c>
      <c r="E11136" s="118" t="s">
        <v>736</v>
      </c>
      <c r="F11136" s="118" t="s">
        <v>34647</v>
      </c>
      <c r="G11136" s="118"/>
      <c r="H11136" s="118" t="s">
        <v>54</v>
      </c>
      <c r="I11136" s="118" t="s">
        <v>8136</v>
      </c>
      <c r="J11136" s="118" t="s">
        <v>7622</v>
      </c>
    </row>
    <row r="11137" spans="1:10" ht="12.75">
      <c r="A11137" s="118" t="s">
        <v>2682</v>
      </c>
      <c r="B11137" s="118" t="s">
        <v>23672</v>
      </c>
      <c r="C11137" s="118" t="b">
        <v>0</v>
      </c>
      <c r="D11137" s="118" t="e">
        <f t="shared" ca="1" si="1"/>
        <v>#NAME?</v>
      </c>
      <c r="E11137" s="118" t="s">
        <v>736</v>
      </c>
      <c r="F11137" s="118" t="s">
        <v>34648</v>
      </c>
      <c r="G11137" s="118"/>
      <c r="H11137" s="118" t="s">
        <v>54</v>
      </c>
      <c r="I11137" s="118" t="s">
        <v>8136</v>
      </c>
      <c r="J11137" s="118" t="s">
        <v>7622</v>
      </c>
    </row>
    <row r="11138" spans="1:10" ht="12.75">
      <c r="A11138" s="118" t="s">
        <v>940</v>
      </c>
      <c r="B11138" s="118" t="s">
        <v>11904</v>
      </c>
      <c r="C11138" s="118" t="b">
        <v>0</v>
      </c>
      <c r="D11138" s="118" t="e">
        <f t="shared" ca="1" si="1"/>
        <v>#NAME?</v>
      </c>
      <c r="E11138" s="118" t="s">
        <v>736</v>
      </c>
      <c r="F11138" s="118" t="s">
        <v>34649</v>
      </c>
      <c r="G11138" s="118"/>
      <c r="H11138" s="118" t="s">
        <v>54</v>
      </c>
      <c r="I11138" s="118" t="s">
        <v>8136</v>
      </c>
      <c r="J11138" s="118" t="s">
        <v>7622</v>
      </c>
    </row>
    <row r="11139" spans="1:10" ht="12.75">
      <c r="A11139" s="118" t="s">
        <v>1240</v>
      </c>
      <c r="B11139" s="118" t="s">
        <v>9085</v>
      </c>
      <c r="C11139" s="118" t="b">
        <v>0</v>
      </c>
      <c r="D11139" s="118" t="e">
        <f t="shared" ca="1" si="1"/>
        <v>#NAME?</v>
      </c>
      <c r="E11139" s="118" t="s">
        <v>736</v>
      </c>
      <c r="F11139" s="118" t="s">
        <v>34650</v>
      </c>
      <c r="G11139" s="118"/>
      <c r="H11139" s="118" t="s">
        <v>54</v>
      </c>
      <c r="I11139" s="118" t="s">
        <v>8136</v>
      </c>
      <c r="J11139" s="118" t="s">
        <v>7622</v>
      </c>
    </row>
    <row r="11140" spans="1:10" ht="12.75">
      <c r="A11140" s="118" t="s">
        <v>882</v>
      </c>
      <c r="B11140" s="118" t="s">
        <v>34651</v>
      </c>
      <c r="C11140" s="118" t="b">
        <v>0</v>
      </c>
      <c r="D11140" s="118" t="e">
        <f t="shared" ca="1" si="1"/>
        <v>#NAME?</v>
      </c>
      <c r="E11140" s="118" t="s">
        <v>736</v>
      </c>
      <c r="F11140" s="118" t="s">
        <v>34652</v>
      </c>
      <c r="G11140" s="118"/>
      <c r="H11140" s="118" t="s">
        <v>4278</v>
      </c>
      <c r="I11140" s="118" t="s">
        <v>8136</v>
      </c>
      <c r="J11140" s="118" t="s">
        <v>7622</v>
      </c>
    </row>
    <row r="11141" spans="1:10" ht="12.75">
      <c r="A11141" s="118" t="s">
        <v>882</v>
      </c>
      <c r="B11141" s="118" t="s">
        <v>31643</v>
      </c>
      <c r="C11141" s="118" t="b">
        <v>0</v>
      </c>
      <c r="D11141" s="118" t="e">
        <f t="shared" ca="1" si="1"/>
        <v>#NAME?</v>
      </c>
      <c r="E11141" s="118" t="s">
        <v>736</v>
      </c>
      <c r="F11141" s="118" t="s">
        <v>34653</v>
      </c>
      <c r="G11141" s="118"/>
      <c r="H11141" s="118" t="s">
        <v>54</v>
      </c>
      <c r="I11141" s="118" t="s">
        <v>8136</v>
      </c>
      <c r="J11141" s="118" t="s">
        <v>7622</v>
      </c>
    </row>
    <row r="11142" spans="1:10" ht="12.75">
      <c r="A11142" s="118" t="s">
        <v>882</v>
      </c>
      <c r="B11142" s="118" t="s">
        <v>12316</v>
      </c>
      <c r="C11142" s="118" t="b">
        <v>0</v>
      </c>
      <c r="D11142" s="118" t="e">
        <f t="shared" ca="1" si="1"/>
        <v>#NAME?</v>
      </c>
      <c r="E11142" s="118" t="s">
        <v>736</v>
      </c>
      <c r="F11142" s="118" t="s">
        <v>34654</v>
      </c>
      <c r="G11142" s="118"/>
      <c r="H11142" s="118" t="s">
        <v>54</v>
      </c>
      <c r="I11142" s="118" t="s">
        <v>8136</v>
      </c>
      <c r="J11142" s="118" t="s">
        <v>7622</v>
      </c>
    </row>
    <row r="11143" spans="1:10" ht="12.75">
      <c r="A11143" s="118" t="s">
        <v>882</v>
      </c>
      <c r="B11143" s="118" t="s">
        <v>10741</v>
      </c>
      <c r="C11143" s="118" t="b">
        <v>0</v>
      </c>
      <c r="D11143" s="118" t="e">
        <f t="shared" ca="1" si="1"/>
        <v>#NAME?</v>
      </c>
      <c r="E11143" s="118" t="s">
        <v>736</v>
      </c>
      <c r="F11143" s="118" t="s">
        <v>34655</v>
      </c>
      <c r="G11143" s="118"/>
      <c r="H11143" s="118" t="s">
        <v>54</v>
      </c>
      <c r="I11143" s="118" t="s">
        <v>8136</v>
      </c>
      <c r="J11143" s="118" t="s">
        <v>7622</v>
      </c>
    </row>
    <row r="11144" spans="1:10" ht="12.75">
      <c r="A11144" s="118" t="s">
        <v>9824</v>
      </c>
      <c r="B11144" s="118" t="s">
        <v>34656</v>
      </c>
      <c r="C11144" s="118" t="b">
        <v>0</v>
      </c>
      <c r="D11144" s="118" t="e">
        <f t="shared" ca="1" si="1"/>
        <v>#NAME?</v>
      </c>
      <c r="E11144" s="118" t="s">
        <v>736</v>
      </c>
      <c r="F11144" s="118" t="s">
        <v>34657</v>
      </c>
      <c r="G11144" s="118"/>
      <c r="H11144" s="118" t="s">
        <v>54</v>
      </c>
      <c r="I11144" s="118" t="s">
        <v>8136</v>
      </c>
      <c r="J11144" s="118" t="s">
        <v>7622</v>
      </c>
    </row>
    <row r="11145" spans="1:10" ht="12.75">
      <c r="A11145" s="118" t="s">
        <v>2406</v>
      </c>
      <c r="B11145" s="118" t="s">
        <v>34658</v>
      </c>
      <c r="C11145" s="118" t="b">
        <v>0</v>
      </c>
      <c r="D11145" s="118" t="e">
        <f t="shared" ca="1" si="1"/>
        <v>#NAME?</v>
      </c>
      <c r="E11145" s="118" t="s">
        <v>736</v>
      </c>
      <c r="F11145" s="118" t="s">
        <v>34659</v>
      </c>
      <c r="G11145" s="118"/>
      <c r="H11145" s="118" t="s">
        <v>54</v>
      </c>
      <c r="I11145" s="118" t="s">
        <v>8136</v>
      </c>
      <c r="J11145" s="118" t="s">
        <v>7622</v>
      </c>
    </row>
    <row r="11146" spans="1:10" ht="12.75">
      <c r="A11146" s="118" t="s">
        <v>34660</v>
      </c>
      <c r="B11146" s="118" t="s">
        <v>17068</v>
      </c>
      <c r="C11146" s="118" t="b">
        <v>0</v>
      </c>
      <c r="D11146" s="118" t="e">
        <f t="shared" ca="1" si="1"/>
        <v>#NAME?</v>
      </c>
      <c r="E11146" s="118" t="s">
        <v>736</v>
      </c>
      <c r="F11146" s="118" t="s">
        <v>34661</v>
      </c>
      <c r="G11146" s="118"/>
      <c r="H11146" s="118" t="s">
        <v>54</v>
      </c>
      <c r="I11146" s="118" t="s">
        <v>8136</v>
      </c>
      <c r="J11146" s="118" t="s">
        <v>7622</v>
      </c>
    </row>
    <row r="11147" spans="1:10" ht="12.75">
      <c r="A11147" s="118" t="s">
        <v>2135</v>
      </c>
      <c r="B11147" s="118" t="s">
        <v>11354</v>
      </c>
      <c r="C11147" s="118" t="b">
        <v>0</v>
      </c>
      <c r="D11147" s="118" t="e">
        <f t="shared" ca="1" si="1"/>
        <v>#NAME?</v>
      </c>
      <c r="E11147" s="118" t="s">
        <v>736</v>
      </c>
      <c r="F11147" s="118" t="s">
        <v>34662</v>
      </c>
      <c r="G11147" s="118"/>
      <c r="H11147" s="118" t="s">
        <v>54</v>
      </c>
      <c r="I11147" s="118" t="s">
        <v>8136</v>
      </c>
      <c r="J11147" s="118" t="s">
        <v>7622</v>
      </c>
    </row>
    <row r="11148" spans="1:10" ht="12.75">
      <c r="A11148" s="118" t="s">
        <v>10711</v>
      </c>
      <c r="B11148" s="118" t="s">
        <v>1005</v>
      </c>
      <c r="C11148" s="118" t="b">
        <v>0</v>
      </c>
      <c r="D11148" s="118" t="e">
        <f t="shared" ca="1" si="1"/>
        <v>#NAME?</v>
      </c>
      <c r="E11148" s="118" t="s">
        <v>736</v>
      </c>
      <c r="F11148" s="118" t="s">
        <v>34663</v>
      </c>
      <c r="G11148" s="118"/>
      <c r="H11148" s="118" t="s">
        <v>54</v>
      </c>
      <c r="I11148" s="118" t="s">
        <v>8136</v>
      </c>
      <c r="J11148" s="118" t="s">
        <v>7622</v>
      </c>
    </row>
    <row r="11149" spans="1:10" ht="12.75">
      <c r="A11149" s="118" t="s">
        <v>15067</v>
      </c>
      <c r="B11149" s="118" t="s">
        <v>34664</v>
      </c>
      <c r="C11149" s="118" t="b">
        <v>0</v>
      </c>
      <c r="D11149" s="118" t="e">
        <f t="shared" ca="1" si="1"/>
        <v>#NAME?</v>
      </c>
      <c r="E11149" s="118" t="s">
        <v>736</v>
      </c>
      <c r="F11149" s="118" t="s">
        <v>34665</v>
      </c>
      <c r="G11149" s="118"/>
      <c r="H11149" s="118" t="s">
        <v>54</v>
      </c>
      <c r="I11149" s="118" t="s">
        <v>8136</v>
      </c>
      <c r="J11149" s="118" t="s">
        <v>7622</v>
      </c>
    </row>
    <row r="11150" spans="1:10" ht="12.75">
      <c r="A11150" s="118" t="s">
        <v>10229</v>
      </c>
      <c r="B11150" s="118" t="s">
        <v>34666</v>
      </c>
      <c r="C11150" s="118" t="b">
        <v>0</v>
      </c>
      <c r="D11150" s="118" t="e">
        <f t="shared" ca="1" si="1"/>
        <v>#NAME?</v>
      </c>
      <c r="E11150" s="118" t="s">
        <v>736</v>
      </c>
      <c r="F11150" s="118" t="s">
        <v>34667</v>
      </c>
      <c r="G11150" s="118"/>
      <c r="H11150" s="118" t="s">
        <v>54</v>
      </c>
      <c r="I11150" s="118" t="s">
        <v>8136</v>
      </c>
      <c r="J11150" s="118" t="s">
        <v>7622</v>
      </c>
    </row>
    <row r="11151" spans="1:10" ht="12.75">
      <c r="A11151" s="118" t="s">
        <v>34668</v>
      </c>
      <c r="B11151" s="118" t="s">
        <v>27168</v>
      </c>
      <c r="C11151" s="118" t="b">
        <v>0</v>
      </c>
      <c r="D11151" s="118" t="e">
        <f t="shared" ca="1" si="1"/>
        <v>#NAME?</v>
      </c>
      <c r="E11151" s="118" t="s">
        <v>34669</v>
      </c>
      <c r="F11151" s="118" t="s">
        <v>34670</v>
      </c>
      <c r="G11151" s="118"/>
      <c r="H11151" s="118" t="s">
        <v>5607</v>
      </c>
      <c r="I11151" s="118" t="s">
        <v>8883</v>
      </c>
      <c r="J11151" s="118"/>
    </row>
    <row r="11152" spans="1:10" ht="12.75">
      <c r="A11152" s="118" t="s">
        <v>2306</v>
      </c>
      <c r="B11152" s="118" t="s">
        <v>10027</v>
      </c>
      <c r="C11152" s="118" t="b">
        <v>0</v>
      </c>
      <c r="D11152" s="118" t="e">
        <f t="shared" ca="1" si="1"/>
        <v>#NAME?</v>
      </c>
      <c r="E11152" s="118" t="s">
        <v>34669</v>
      </c>
      <c r="F11152" s="118" t="s">
        <v>34671</v>
      </c>
      <c r="G11152" s="118"/>
      <c r="H11152" s="118" t="s">
        <v>4276</v>
      </c>
      <c r="I11152" s="118" t="s">
        <v>8883</v>
      </c>
      <c r="J11152" s="118"/>
    </row>
    <row r="11153" spans="1:10" ht="12.75">
      <c r="A11153" s="118" t="s">
        <v>14522</v>
      </c>
      <c r="B11153" s="118" t="s">
        <v>1021</v>
      </c>
      <c r="C11153" s="118" t="b">
        <v>0</v>
      </c>
      <c r="D11153" s="118" t="e">
        <f t="shared" ca="1" si="1"/>
        <v>#NAME?</v>
      </c>
      <c r="E11153" s="118" t="s">
        <v>34669</v>
      </c>
      <c r="F11153" s="118" t="s">
        <v>34672</v>
      </c>
      <c r="G11153" s="118"/>
      <c r="H11153" s="118" t="s">
        <v>4276</v>
      </c>
      <c r="I11153" s="118"/>
      <c r="J11153" s="118"/>
    </row>
    <row r="11154" spans="1:10" ht="12.75">
      <c r="A11154" s="118" t="s">
        <v>2589</v>
      </c>
      <c r="B11154" s="118" t="s">
        <v>1278</v>
      </c>
      <c r="C11154" s="118" t="b">
        <v>0</v>
      </c>
      <c r="D11154" s="118" t="e">
        <f t="shared" ca="1" si="1"/>
        <v>#NAME?</v>
      </c>
      <c r="E11154" s="118" t="s">
        <v>34669</v>
      </c>
      <c r="F11154" s="118" t="s">
        <v>34673</v>
      </c>
      <c r="G11154" s="118"/>
      <c r="H11154" s="118" t="s">
        <v>4831</v>
      </c>
      <c r="I11154" s="118" t="s">
        <v>10521</v>
      </c>
      <c r="J11154" s="118"/>
    </row>
    <row r="11155" spans="1:10" ht="12.75">
      <c r="A11155" s="118" t="s">
        <v>8981</v>
      </c>
      <c r="B11155" s="118" t="s">
        <v>1307</v>
      </c>
      <c r="C11155" s="118" t="b">
        <v>0</v>
      </c>
      <c r="D11155" s="118" t="e">
        <f t="shared" ca="1" si="1"/>
        <v>#NAME?</v>
      </c>
      <c r="E11155" s="118" t="s">
        <v>34669</v>
      </c>
      <c r="F11155" s="118" t="s">
        <v>34674</v>
      </c>
      <c r="G11155" s="118"/>
      <c r="H11155" s="118" t="s">
        <v>4831</v>
      </c>
      <c r="I11155" s="118" t="s">
        <v>8883</v>
      </c>
      <c r="J11155" s="118"/>
    </row>
    <row r="11156" spans="1:10" ht="12.75">
      <c r="A11156" s="118" t="s">
        <v>8178</v>
      </c>
      <c r="B11156" s="118" t="s">
        <v>9962</v>
      </c>
      <c r="C11156" s="118" t="b">
        <v>0</v>
      </c>
      <c r="D11156" s="118" t="e">
        <f t="shared" ca="1" si="1"/>
        <v>#NAME?</v>
      </c>
      <c r="E11156" s="118" t="s">
        <v>34669</v>
      </c>
      <c r="F11156" s="118" t="s">
        <v>34675</v>
      </c>
      <c r="G11156" s="118"/>
      <c r="H11156" s="118" t="s">
        <v>54</v>
      </c>
      <c r="I11156" s="118"/>
      <c r="J11156" s="118"/>
    </row>
    <row r="11157" spans="1:10" ht="12.75">
      <c r="A11157" s="118" t="s">
        <v>2246</v>
      </c>
      <c r="B11157" s="118" t="s">
        <v>34676</v>
      </c>
      <c r="C11157" s="118" t="b">
        <v>0</v>
      </c>
      <c r="D11157" s="118" t="e">
        <f t="shared" ca="1" si="1"/>
        <v>#NAME?</v>
      </c>
      <c r="E11157" s="118" t="s">
        <v>34669</v>
      </c>
      <c r="F11157" s="118" t="s">
        <v>34677</v>
      </c>
      <c r="G11157" s="118"/>
      <c r="H11157" s="118" t="s">
        <v>4831</v>
      </c>
      <c r="I11157" s="118"/>
      <c r="J11157" s="118"/>
    </row>
    <row r="11158" spans="1:10" ht="12.75">
      <c r="A11158" s="118" t="s">
        <v>34678</v>
      </c>
      <c r="B11158" s="118" t="s">
        <v>1307</v>
      </c>
      <c r="C11158" s="118" t="b">
        <v>0</v>
      </c>
      <c r="D11158" s="118" t="e">
        <f t="shared" ca="1" si="1"/>
        <v>#NAME?</v>
      </c>
      <c r="E11158" s="118" t="s">
        <v>34669</v>
      </c>
      <c r="F11158" s="118" t="s">
        <v>34679</v>
      </c>
      <c r="G11158" s="118"/>
      <c r="H11158" s="118" t="s">
        <v>4831</v>
      </c>
      <c r="I11158" s="118" t="s">
        <v>8883</v>
      </c>
      <c r="J11158" s="118"/>
    </row>
    <row r="11159" spans="1:10" ht="12.75">
      <c r="A11159" s="118" t="s">
        <v>2079</v>
      </c>
      <c r="B11159" s="118" t="s">
        <v>21013</v>
      </c>
      <c r="C11159" s="118" t="b">
        <v>0</v>
      </c>
      <c r="D11159" s="118" t="e">
        <f t="shared" ca="1" si="1"/>
        <v>#NAME?</v>
      </c>
      <c r="E11159" s="118" t="s">
        <v>34669</v>
      </c>
      <c r="F11159" s="118" t="s">
        <v>34680</v>
      </c>
      <c r="G11159" s="118"/>
      <c r="H11159" s="118" t="s">
        <v>4831</v>
      </c>
      <c r="I11159" s="118" t="s">
        <v>10521</v>
      </c>
      <c r="J11159" s="118"/>
    </row>
    <row r="11160" spans="1:10" ht="12.75">
      <c r="A11160" s="118" t="s">
        <v>826</v>
      </c>
      <c r="B11160" s="118" t="s">
        <v>8406</v>
      </c>
      <c r="C11160" s="118" t="b">
        <v>0</v>
      </c>
      <c r="D11160" s="118" t="e">
        <f t="shared" ca="1" si="1"/>
        <v>#NAME?</v>
      </c>
      <c r="E11160" s="118" t="s">
        <v>34669</v>
      </c>
      <c r="F11160" s="118" t="s">
        <v>34681</v>
      </c>
      <c r="G11160" s="118"/>
      <c r="H11160" s="118" t="s">
        <v>4831</v>
      </c>
      <c r="I11160" s="118" t="s">
        <v>8883</v>
      </c>
      <c r="J11160" s="118"/>
    </row>
    <row r="11161" spans="1:10" ht="12.75">
      <c r="A11161" s="118" t="s">
        <v>826</v>
      </c>
      <c r="B11161" s="118" t="s">
        <v>12871</v>
      </c>
      <c r="C11161" s="118" t="b">
        <v>0</v>
      </c>
      <c r="D11161" s="118" t="e">
        <f t="shared" ca="1" si="1"/>
        <v>#NAME?</v>
      </c>
      <c r="E11161" s="118" t="s">
        <v>34669</v>
      </c>
      <c r="F11161" s="118" t="s">
        <v>34682</v>
      </c>
      <c r="G11161" s="118"/>
      <c r="H11161" s="118" t="s">
        <v>54</v>
      </c>
      <c r="I11161" s="118" t="s">
        <v>10521</v>
      </c>
      <c r="J11161" s="118"/>
    </row>
    <row r="11162" spans="1:10" ht="12.75">
      <c r="A11162" s="118" t="s">
        <v>34683</v>
      </c>
      <c r="B11162" s="118" t="s">
        <v>1916</v>
      </c>
      <c r="C11162" s="118" t="b">
        <v>0</v>
      </c>
      <c r="D11162" s="118" t="e">
        <f t="shared" ca="1" si="1"/>
        <v>#NAME?</v>
      </c>
      <c r="E11162" s="118" t="s">
        <v>34669</v>
      </c>
      <c r="F11162" s="118" t="s">
        <v>34684</v>
      </c>
      <c r="G11162" s="118"/>
      <c r="H11162" s="118" t="s">
        <v>54</v>
      </c>
      <c r="I11162" s="118" t="s">
        <v>8883</v>
      </c>
      <c r="J11162" s="118"/>
    </row>
    <row r="11163" spans="1:10" ht="12.75">
      <c r="A11163" s="118" t="s">
        <v>1005</v>
      </c>
      <c r="B11163" s="118" t="s">
        <v>1916</v>
      </c>
      <c r="C11163" s="118" t="b">
        <v>0</v>
      </c>
      <c r="D11163" s="118" t="e">
        <f t="shared" ca="1" si="1"/>
        <v>#NAME?</v>
      </c>
      <c r="E11163" s="118" t="s">
        <v>34669</v>
      </c>
      <c r="F11163" s="118" t="s">
        <v>34685</v>
      </c>
      <c r="G11163" s="118"/>
      <c r="H11163" s="118" t="s">
        <v>4831</v>
      </c>
      <c r="I11163" s="118" t="s">
        <v>8883</v>
      </c>
      <c r="J11163" s="118"/>
    </row>
    <row r="11164" spans="1:10" ht="12.75">
      <c r="A11164" s="118" t="s">
        <v>882</v>
      </c>
      <c r="B11164" s="118" t="s">
        <v>16598</v>
      </c>
      <c r="C11164" s="118" t="b">
        <v>0</v>
      </c>
      <c r="D11164" s="118" t="e">
        <f t="shared" ca="1" si="1"/>
        <v>#NAME?</v>
      </c>
      <c r="E11164" s="118" t="s">
        <v>34669</v>
      </c>
      <c r="F11164" s="118" t="s">
        <v>34686</v>
      </c>
      <c r="G11164" s="118"/>
      <c r="H11164" s="118" t="s">
        <v>4831</v>
      </c>
      <c r="I11164" s="118"/>
      <c r="J11164" s="118"/>
    </row>
    <row r="11165" spans="1:10" ht="12.75">
      <c r="A11165" s="118" t="s">
        <v>1495</v>
      </c>
      <c r="B11165" s="118" t="s">
        <v>23568</v>
      </c>
      <c r="C11165" s="118" t="b">
        <v>0</v>
      </c>
      <c r="D11165" s="118" t="e">
        <f t="shared" ca="1" si="1"/>
        <v>#NAME?</v>
      </c>
      <c r="E11165" s="118" t="s">
        <v>34669</v>
      </c>
      <c r="F11165" s="118" t="s">
        <v>34687</v>
      </c>
      <c r="G11165" s="118"/>
      <c r="H11165" s="118" t="s">
        <v>4852</v>
      </c>
      <c r="I11165" s="118" t="s">
        <v>10521</v>
      </c>
      <c r="J11165" s="118"/>
    </row>
    <row r="11166" spans="1:10" ht="12.75">
      <c r="A11166" s="118" t="s">
        <v>1625</v>
      </c>
      <c r="B11166" s="118" t="s">
        <v>28861</v>
      </c>
      <c r="C11166" s="118" t="b">
        <v>0</v>
      </c>
      <c r="D11166" s="118" t="e">
        <f t="shared" ca="1" si="1"/>
        <v>#NAME?</v>
      </c>
      <c r="E11166" s="118" t="s">
        <v>34669</v>
      </c>
      <c r="F11166" s="118" t="s">
        <v>34688</v>
      </c>
      <c r="G11166" s="118"/>
      <c r="H11166" s="118" t="s">
        <v>8144</v>
      </c>
      <c r="I11166" s="118" t="s">
        <v>10521</v>
      </c>
      <c r="J11166" s="118"/>
    </row>
    <row r="11167" spans="1:10" ht="12.75">
      <c r="A11167" s="118" t="s">
        <v>34689</v>
      </c>
      <c r="B11167" s="118" t="s">
        <v>1257</v>
      </c>
      <c r="C11167" s="118" t="b">
        <v>0</v>
      </c>
      <c r="D11167" s="118" t="e">
        <f t="shared" ca="1" si="1"/>
        <v>#NAME?</v>
      </c>
      <c r="E11167" s="118" t="s">
        <v>34669</v>
      </c>
      <c r="F11167" s="118" t="s">
        <v>34690</v>
      </c>
      <c r="G11167" s="118"/>
      <c r="H11167" s="118" t="s">
        <v>5607</v>
      </c>
      <c r="I11167" s="118" t="s">
        <v>8883</v>
      </c>
      <c r="J11167" s="118"/>
    </row>
    <row r="11168" spans="1:10" ht="12.75">
      <c r="A11168" s="118" t="s">
        <v>17009</v>
      </c>
      <c r="B11168" s="118" t="s">
        <v>16375</v>
      </c>
      <c r="C11168" s="118" t="b">
        <v>0</v>
      </c>
      <c r="D11168" s="118" t="e">
        <f t="shared" ca="1" si="1"/>
        <v>#NAME?</v>
      </c>
      <c r="E11168" s="118" t="s">
        <v>34669</v>
      </c>
      <c r="F11168" s="118" t="s">
        <v>34691</v>
      </c>
      <c r="G11168" s="118"/>
      <c r="H11168" s="118" t="s">
        <v>4831</v>
      </c>
      <c r="I11168" s="118" t="s">
        <v>8883</v>
      </c>
      <c r="J11168" s="118"/>
    </row>
    <row r="11169" spans="1:10" ht="12.75">
      <c r="A11169" s="118" t="s">
        <v>2523</v>
      </c>
      <c r="B11169" s="118" t="s">
        <v>30007</v>
      </c>
      <c r="C11169" s="118" t="b">
        <v>0</v>
      </c>
      <c r="D11169" s="118" t="e">
        <f t="shared" ca="1" si="1"/>
        <v>#NAME?</v>
      </c>
      <c r="E11169" s="118" t="s">
        <v>34669</v>
      </c>
      <c r="F11169" s="118" t="s">
        <v>34692</v>
      </c>
      <c r="G11169" s="118"/>
      <c r="H11169" s="118" t="s">
        <v>54</v>
      </c>
      <c r="I11169" s="118" t="s">
        <v>10521</v>
      </c>
      <c r="J11169" s="118"/>
    </row>
    <row r="11170" spans="1:10" ht="12.75">
      <c r="A11170" s="118" t="s">
        <v>34693</v>
      </c>
      <c r="B11170" s="118" t="s">
        <v>2372</v>
      </c>
      <c r="C11170" s="118" t="b">
        <v>0</v>
      </c>
      <c r="D11170" s="118" t="e">
        <f t="shared" ca="1" si="1"/>
        <v>#NAME?</v>
      </c>
      <c r="E11170" s="118" t="s">
        <v>34669</v>
      </c>
      <c r="F11170" s="118" t="s">
        <v>34694</v>
      </c>
      <c r="G11170" s="118"/>
      <c r="H11170" s="118" t="s">
        <v>4831</v>
      </c>
      <c r="I11170" s="118" t="s">
        <v>10521</v>
      </c>
      <c r="J11170" s="118"/>
    </row>
    <row r="11171" spans="1:10" ht="12.75">
      <c r="A11171" s="118" t="s">
        <v>10010</v>
      </c>
      <c r="B11171" s="118" t="s">
        <v>17051</v>
      </c>
      <c r="C11171" s="118" t="b">
        <v>0</v>
      </c>
      <c r="D11171" s="118" t="e">
        <f t="shared" ca="1" si="1"/>
        <v>#NAME?</v>
      </c>
      <c r="E11171" s="118" t="s">
        <v>34669</v>
      </c>
      <c r="F11171" s="118" t="s">
        <v>34695</v>
      </c>
      <c r="G11171" s="118"/>
      <c r="H11171" s="118" t="s">
        <v>7611</v>
      </c>
      <c r="I11171" s="118"/>
      <c r="J11171" s="118"/>
    </row>
    <row r="11172" spans="1:10" ht="12.75">
      <c r="A11172" s="118" t="s">
        <v>34696</v>
      </c>
      <c r="B11172" s="118" t="s">
        <v>27168</v>
      </c>
      <c r="C11172" s="118" t="b">
        <v>0</v>
      </c>
      <c r="D11172" s="118" t="e">
        <f t="shared" ca="1" si="1"/>
        <v>#NAME?</v>
      </c>
      <c r="E11172" s="118" t="s">
        <v>34669</v>
      </c>
      <c r="F11172" s="118" t="s">
        <v>34697</v>
      </c>
      <c r="G11172" s="118"/>
      <c r="H11172" s="118" t="s">
        <v>4831</v>
      </c>
      <c r="I11172" s="118" t="s">
        <v>8883</v>
      </c>
      <c r="J11172" s="118"/>
    </row>
    <row r="11173" spans="1:10" ht="12.75">
      <c r="A11173" s="118" t="s">
        <v>34698</v>
      </c>
      <c r="B11173" s="118" t="s">
        <v>1485</v>
      </c>
      <c r="C11173" s="118" t="b">
        <v>0</v>
      </c>
      <c r="D11173" s="118" t="e">
        <f t="shared" ca="1" si="1"/>
        <v>#NAME?</v>
      </c>
      <c r="E11173" s="118" t="s">
        <v>34669</v>
      </c>
      <c r="F11173" s="118" t="s">
        <v>34699</v>
      </c>
      <c r="G11173" s="118"/>
      <c r="H11173" s="118" t="s">
        <v>54</v>
      </c>
      <c r="I11173" s="118"/>
      <c r="J11173" s="118"/>
    </row>
    <row r="11174" spans="1:10" ht="12.75">
      <c r="A11174" s="118" t="s">
        <v>9552</v>
      </c>
      <c r="B11174" s="118" t="s">
        <v>16598</v>
      </c>
      <c r="C11174" s="118" t="b">
        <v>0</v>
      </c>
      <c r="D11174" s="118" t="e">
        <f t="shared" ca="1" si="1"/>
        <v>#NAME?</v>
      </c>
      <c r="E11174" s="118" t="s">
        <v>34669</v>
      </c>
      <c r="F11174" s="118" t="s">
        <v>34700</v>
      </c>
      <c r="G11174" s="118"/>
      <c r="H11174" s="118" t="s">
        <v>4276</v>
      </c>
      <c r="I11174" s="118" t="s">
        <v>8883</v>
      </c>
      <c r="J11174" s="118"/>
    </row>
    <row r="11175" spans="1:10" ht="12.75">
      <c r="A11175" s="118" t="s">
        <v>34701</v>
      </c>
      <c r="B11175" s="118" t="s">
        <v>1307</v>
      </c>
      <c r="C11175" s="118" t="b">
        <v>0</v>
      </c>
      <c r="D11175" s="118" t="e">
        <f t="shared" ca="1" si="1"/>
        <v>#NAME?</v>
      </c>
      <c r="E11175" s="118" t="s">
        <v>34669</v>
      </c>
      <c r="F11175" s="118" t="s">
        <v>34702</v>
      </c>
      <c r="G11175" s="118"/>
      <c r="H11175" s="118" t="s">
        <v>4831</v>
      </c>
      <c r="I11175" s="118" t="s">
        <v>10521</v>
      </c>
      <c r="J11175" s="118"/>
    </row>
    <row r="11176" spans="1:10" ht="12.75">
      <c r="A11176" s="118" t="s">
        <v>21535</v>
      </c>
      <c r="B11176" s="118" t="s">
        <v>34703</v>
      </c>
      <c r="C11176" s="118" t="b">
        <v>0</v>
      </c>
      <c r="D11176" s="118" t="e">
        <f t="shared" ca="1" si="1"/>
        <v>#NAME?</v>
      </c>
      <c r="E11176" s="118" t="s">
        <v>34704</v>
      </c>
      <c r="F11176" s="118" t="s">
        <v>34705</v>
      </c>
      <c r="G11176" s="118"/>
      <c r="H11176" s="118" t="s">
        <v>4276</v>
      </c>
      <c r="I11176" s="118" t="s">
        <v>8050</v>
      </c>
      <c r="J11176" s="118"/>
    </row>
    <row r="11177" spans="1:10" ht="12.75">
      <c r="A11177" s="118" t="s">
        <v>34706</v>
      </c>
      <c r="B11177" s="118" t="s">
        <v>18577</v>
      </c>
      <c r="C11177" s="118" t="b">
        <v>0</v>
      </c>
      <c r="D11177" s="118" t="e">
        <f t="shared" ca="1" si="1"/>
        <v>#NAME?</v>
      </c>
      <c r="E11177" s="118" t="s">
        <v>34704</v>
      </c>
      <c r="F11177" s="118" t="s">
        <v>34707</v>
      </c>
      <c r="G11177" s="118"/>
      <c r="H11177" s="118" t="s">
        <v>4831</v>
      </c>
      <c r="I11177" s="118" t="s">
        <v>8050</v>
      </c>
      <c r="J11177" s="118"/>
    </row>
    <row r="11178" spans="1:10" ht="12.75">
      <c r="A11178" s="118" t="s">
        <v>34708</v>
      </c>
      <c r="B11178" s="118" t="s">
        <v>34709</v>
      </c>
      <c r="C11178" s="118" t="b">
        <v>0</v>
      </c>
      <c r="D11178" s="118" t="e">
        <f t="shared" ca="1" si="1"/>
        <v>#NAME?</v>
      </c>
      <c r="E11178" s="118" t="s">
        <v>34704</v>
      </c>
      <c r="F11178" s="118" t="s">
        <v>34710</v>
      </c>
      <c r="G11178" s="118"/>
      <c r="H11178" s="118" t="s">
        <v>4831</v>
      </c>
      <c r="I11178" s="118" t="s">
        <v>8050</v>
      </c>
      <c r="J11178" s="118"/>
    </row>
    <row r="11179" spans="1:10" ht="12.75">
      <c r="A11179" s="118" t="s">
        <v>10931</v>
      </c>
      <c r="B11179" s="118" t="s">
        <v>34711</v>
      </c>
      <c r="C11179" s="118" t="b">
        <v>0</v>
      </c>
      <c r="D11179" s="118" t="e">
        <f t="shared" ca="1" si="1"/>
        <v>#NAME?</v>
      </c>
      <c r="E11179" s="118" t="s">
        <v>34704</v>
      </c>
      <c r="F11179" s="118" t="s">
        <v>34712</v>
      </c>
      <c r="G11179" s="118"/>
      <c r="H11179" s="118" t="s">
        <v>4485</v>
      </c>
      <c r="I11179" s="118" t="s">
        <v>8050</v>
      </c>
      <c r="J11179" s="118"/>
    </row>
    <row r="11180" spans="1:10" ht="12.75">
      <c r="A11180" s="118" t="s">
        <v>5212</v>
      </c>
      <c r="B11180" s="118" t="s">
        <v>34713</v>
      </c>
      <c r="C11180" s="118" t="b">
        <v>0</v>
      </c>
      <c r="D11180" s="118" t="e">
        <f t="shared" ca="1" si="1"/>
        <v>#NAME?</v>
      </c>
      <c r="E11180" s="118" t="s">
        <v>34704</v>
      </c>
      <c r="F11180" s="118" t="s">
        <v>34714</v>
      </c>
      <c r="G11180" s="118"/>
      <c r="H11180" s="118" t="s">
        <v>4276</v>
      </c>
      <c r="I11180" s="118" t="s">
        <v>11777</v>
      </c>
      <c r="J11180" s="118"/>
    </row>
    <row r="11181" spans="1:10" ht="12.75">
      <c r="A11181" s="118" t="s">
        <v>34715</v>
      </c>
      <c r="B11181" s="118" t="s">
        <v>30492</v>
      </c>
      <c r="C11181" s="118" t="b">
        <v>0</v>
      </c>
      <c r="D11181" s="118" t="e">
        <f t="shared" ca="1" si="1"/>
        <v>#NAME?</v>
      </c>
      <c r="E11181" s="118" t="s">
        <v>34704</v>
      </c>
      <c r="F11181" s="118" t="s">
        <v>34716</v>
      </c>
      <c r="G11181" s="118"/>
      <c r="H11181" s="118" t="s">
        <v>4831</v>
      </c>
      <c r="I11181" s="118" t="s">
        <v>8050</v>
      </c>
      <c r="J11181" s="118"/>
    </row>
    <row r="11182" spans="1:10" ht="12.75">
      <c r="A11182" s="118" t="s">
        <v>8323</v>
      </c>
      <c r="B11182" s="118" t="s">
        <v>34717</v>
      </c>
      <c r="C11182" s="118" t="b">
        <v>0</v>
      </c>
      <c r="D11182" s="118" t="e">
        <f t="shared" ca="1" si="1"/>
        <v>#NAME?</v>
      </c>
      <c r="E11182" s="118" t="s">
        <v>34704</v>
      </c>
      <c r="F11182" s="118" t="s">
        <v>34718</v>
      </c>
      <c r="G11182" s="118"/>
      <c r="H11182" s="118" t="s">
        <v>4276</v>
      </c>
      <c r="I11182" s="118" t="s">
        <v>11902</v>
      </c>
      <c r="J11182" s="118"/>
    </row>
    <row r="11183" spans="1:10" ht="12.75">
      <c r="A11183" s="118" t="s">
        <v>13081</v>
      </c>
      <c r="B11183" s="118" t="s">
        <v>34719</v>
      </c>
      <c r="C11183" s="118" t="b">
        <v>0</v>
      </c>
      <c r="D11183" s="118" t="e">
        <f t="shared" ca="1" si="1"/>
        <v>#NAME?</v>
      </c>
      <c r="E11183" s="118" t="s">
        <v>34704</v>
      </c>
      <c r="F11183" s="118" t="s">
        <v>34720</v>
      </c>
      <c r="G11183" s="118"/>
      <c r="H11183" s="118" t="s">
        <v>4485</v>
      </c>
      <c r="I11183" s="118" t="s">
        <v>11777</v>
      </c>
      <c r="J11183" s="118"/>
    </row>
    <row r="11184" spans="1:10" ht="12.75">
      <c r="A11184" s="118" t="s">
        <v>2464</v>
      </c>
      <c r="B11184" s="118" t="s">
        <v>34721</v>
      </c>
      <c r="C11184" s="118" t="b">
        <v>0</v>
      </c>
      <c r="D11184" s="118" t="e">
        <f t="shared" ca="1" si="1"/>
        <v>#NAME?</v>
      </c>
      <c r="E11184" s="118" t="s">
        <v>34704</v>
      </c>
      <c r="F11184" s="118" t="s">
        <v>34722</v>
      </c>
      <c r="G11184" s="118"/>
      <c r="H11184" s="118" t="s">
        <v>5607</v>
      </c>
      <c r="I11184" s="118" t="s">
        <v>11777</v>
      </c>
      <c r="J11184" s="118"/>
    </row>
    <row r="11185" spans="1:10" ht="12.75">
      <c r="A11185" s="118" t="s">
        <v>34723</v>
      </c>
      <c r="B11185" s="118" t="s">
        <v>34724</v>
      </c>
      <c r="C11185" s="118" t="b">
        <v>0</v>
      </c>
      <c r="D11185" s="118" t="e">
        <f t="shared" ca="1" si="1"/>
        <v>#NAME?</v>
      </c>
      <c r="E11185" s="118" t="s">
        <v>34704</v>
      </c>
      <c r="F11185" s="118" t="s">
        <v>34725</v>
      </c>
      <c r="G11185" s="118"/>
      <c r="H11185" s="118" t="s">
        <v>34726</v>
      </c>
      <c r="I11185" s="118" t="s">
        <v>8050</v>
      </c>
      <c r="J11185" s="118"/>
    </row>
    <row r="11186" spans="1:10" ht="12.75">
      <c r="A11186" s="118" t="s">
        <v>34727</v>
      </c>
      <c r="B11186" s="118" t="s">
        <v>2441</v>
      </c>
      <c r="C11186" s="118" t="b">
        <v>0</v>
      </c>
      <c r="D11186" s="118" t="e">
        <f t="shared" ca="1" si="1"/>
        <v>#NAME?</v>
      </c>
      <c r="E11186" s="118" t="s">
        <v>34704</v>
      </c>
      <c r="F11186" s="118" t="s">
        <v>34728</v>
      </c>
      <c r="G11186" s="118"/>
      <c r="H11186" s="118" t="s">
        <v>4276</v>
      </c>
      <c r="I11186" s="118" t="s">
        <v>8050</v>
      </c>
      <c r="J11186" s="118"/>
    </row>
    <row r="11187" spans="1:10" ht="12.75">
      <c r="A11187" s="118" t="s">
        <v>34521</v>
      </c>
      <c r="B11187" s="118" t="s">
        <v>16780</v>
      </c>
      <c r="C11187" s="118" t="b">
        <v>0</v>
      </c>
      <c r="D11187" s="118" t="e">
        <f t="shared" ca="1" si="1"/>
        <v>#NAME?</v>
      </c>
      <c r="E11187" s="118" t="s">
        <v>34704</v>
      </c>
      <c r="F11187" s="118" t="s">
        <v>34729</v>
      </c>
      <c r="G11187" s="118"/>
      <c r="H11187" s="118" t="s">
        <v>4485</v>
      </c>
      <c r="I11187" s="118" t="s">
        <v>8050</v>
      </c>
      <c r="J11187" s="118"/>
    </row>
    <row r="11188" spans="1:10" ht="12.75">
      <c r="A11188" s="118" t="s">
        <v>34730</v>
      </c>
      <c r="B11188" s="118" t="s">
        <v>34731</v>
      </c>
      <c r="C11188" s="118" t="b">
        <v>0</v>
      </c>
      <c r="D11188" s="118" t="e">
        <f t="shared" ca="1" si="1"/>
        <v>#NAME?</v>
      </c>
      <c r="E11188" s="118" t="s">
        <v>34704</v>
      </c>
      <c r="F11188" s="118" t="s">
        <v>34732</v>
      </c>
      <c r="G11188" s="118"/>
      <c r="H11188" s="118" t="s">
        <v>4276</v>
      </c>
      <c r="I11188" s="118" t="s">
        <v>8050</v>
      </c>
      <c r="J11188" s="118"/>
    </row>
    <row r="11189" spans="1:10" ht="12.75">
      <c r="A11189" s="118" t="s">
        <v>34733</v>
      </c>
      <c r="B11189" s="118" t="s">
        <v>14379</v>
      </c>
      <c r="C11189" s="118" t="b">
        <v>0</v>
      </c>
      <c r="D11189" s="118" t="e">
        <f t="shared" ca="1" si="1"/>
        <v>#NAME?</v>
      </c>
      <c r="E11189" s="118" t="s">
        <v>34704</v>
      </c>
      <c r="F11189" s="118" t="s">
        <v>34734</v>
      </c>
      <c r="G11189" s="118"/>
      <c r="H11189" s="118" t="s">
        <v>8144</v>
      </c>
      <c r="I11189" s="118" t="s">
        <v>11777</v>
      </c>
      <c r="J11189" s="118"/>
    </row>
    <row r="11190" spans="1:10" ht="12.75">
      <c r="A11190" s="118" t="s">
        <v>34735</v>
      </c>
      <c r="B11190" s="118" t="s">
        <v>34736</v>
      </c>
      <c r="C11190" s="118" t="b">
        <v>0</v>
      </c>
      <c r="D11190" s="118" t="e">
        <f t="shared" ca="1" si="1"/>
        <v>#NAME?</v>
      </c>
      <c r="E11190" s="118" t="s">
        <v>34737</v>
      </c>
      <c r="F11190" s="118" t="s">
        <v>34738</v>
      </c>
      <c r="G11190" s="118"/>
      <c r="H11190" s="118" t="s">
        <v>54</v>
      </c>
      <c r="I11190" s="118" t="s">
        <v>8204</v>
      </c>
      <c r="J11190" s="118"/>
    </row>
    <row r="11191" spans="1:10" ht="12.75">
      <c r="A11191" s="118" t="s">
        <v>25878</v>
      </c>
      <c r="B11191" s="118" t="s">
        <v>34739</v>
      </c>
      <c r="C11191" s="118" t="b">
        <v>0</v>
      </c>
      <c r="D11191" s="118" t="e">
        <f t="shared" ca="1" si="1"/>
        <v>#NAME?</v>
      </c>
      <c r="E11191" s="118" t="s">
        <v>34737</v>
      </c>
      <c r="F11191" s="118" t="s">
        <v>34740</v>
      </c>
      <c r="G11191" s="118"/>
      <c r="H11191" s="118" t="s">
        <v>54</v>
      </c>
      <c r="I11191" s="118" t="s">
        <v>8204</v>
      </c>
      <c r="J11191" s="118"/>
    </row>
    <row r="11192" spans="1:10" ht="12.75">
      <c r="A11192" s="118" t="s">
        <v>34741</v>
      </c>
      <c r="B11192" s="118" t="s">
        <v>926</v>
      </c>
      <c r="C11192" s="118" t="b">
        <v>0</v>
      </c>
      <c r="D11192" s="118" t="e">
        <f t="shared" ca="1" si="1"/>
        <v>#NAME?</v>
      </c>
      <c r="E11192" s="118" t="s">
        <v>34737</v>
      </c>
      <c r="F11192" s="118" t="s">
        <v>34742</v>
      </c>
      <c r="G11192" s="118"/>
      <c r="H11192" s="118" t="s">
        <v>54</v>
      </c>
      <c r="I11192" s="118" t="s">
        <v>8204</v>
      </c>
      <c r="J11192" s="118"/>
    </row>
    <row r="11193" spans="1:10" ht="12.75">
      <c r="A11193" s="118" t="s">
        <v>22218</v>
      </c>
      <c r="B11193" s="118" t="s">
        <v>34743</v>
      </c>
      <c r="C11193" s="118" t="b">
        <v>0</v>
      </c>
      <c r="D11193" s="118" t="e">
        <f t="shared" ca="1" si="1"/>
        <v>#NAME?</v>
      </c>
      <c r="E11193" s="118" t="s">
        <v>34737</v>
      </c>
      <c r="F11193" s="118" t="s">
        <v>34744</v>
      </c>
      <c r="G11193" s="118"/>
      <c r="H11193" s="118" t="s">
        <v>5607</v>
      </c>
      <c r="I11193" s="118" t="s">
        <v>8204</v>
      </c>
      <c r="J11193" s="118"/>
    </row>
    <row r="11194" spans="1:10" ht="12.75">
      <c r="A11194" s="118" t="s">
        <v>873</v>
      </c>
      <c r="B11194" s="118" t="s">
        <v>26067</v>
      </c>
      <c r="C11194" s="118" t="b">
        <v>0</v>
      </c>
      <c r="D11194" s="118" t="e">
        <f t="shared" ca="1" si="1"/>
        <v>#NAME?</v>
      </c>
      <c r="E11194" s="118" t="s">
        <v>34745</v>
      </c>
      <c r="F11194" s="118" t="s">
        <v>34746</v>
      </c>
      <c r="G11194" s="118"/>
      <c r="H11194" s="118" t="s">
        <v>7647</v>
      </c>
      <c r="I11194" s="118" t="s">
        <v>8545</v>
      </c>
      <c r="J11194" s="118" t="s">
        <v>8546</v>
      </c>
    </row>
    <row r="11195" spans="1:10" ht="12.75">
      <c r="A11195" s="118" t="s">
        <v>7838</v>
      </c>
      <c r="B11195" s="118" t="s">
        <v>13979</v>
      </c>
      <c r="C11195" s="118" t="b">
        <v>0</v>
      </c>
      <c r="D11195" s="118" t="e">
        <f t="shared" ca="1" si="1"/>
        <v>#NAME?</v>
      </c>
      <c r="E11195" s="118" t="s">
        <v>34745</v>
      </c>
      <c r="F11195" s="118" t="s">
        <v>34747</v>
      </c>
      <c r="G11195" s="118"/>
      <c r="H11195" s="118" t="s">
        <v>4485</v>
      </c>
      <c r="I11195" s="118" t="s">
        <v>8545</v>
      </c>
      <c r="J11195" s="118" t="s">
        <v>8546</v>
      </c>
    </row>
    <row r="11196" spans="1:10" ht="12.75">
      <c r="A11196" s="118" t="s">
        <v>34748</v>
      </c>
      <c r="B11196" s="118" t="s">
        <v>34749</v>
      </c>
      <c r="C11196" s="118" t="b">
        <v>0</v>
      </c>
      <c r="D11196" s="118" t="e">
        <f t="shared" ca="1" si="1"/>
        <v>#NAME?</v>
      </c>
      <c r="E11196" s="118" t="s">
        <v>34745</v>
      </c>
      <c r="F11196" s="118" t="s">
        <v>34750</v>
      </c>
      <c r="G11196" s="118"/>
      <c r="H11196" s="118" t="s">
        <v>5064</v>
      </c>
      <c r="I11196" s="118" t="s">
        <v>8545</v>
      </c>
      <c r="J11196" s="118" t="s">
        <v>8546</v>
      </c>
    </row>
    <row r="11197" spans="1:10" ht="12.75">
      <c r="A11197" s="118" t="s">
        <v>1666</v>
      </c>
      <c r="B11197" s="118" t="s">
        <v>10151</v>
      </c>
      <c r="C11197" s="118" t="b">
        <v>0</v>
      </c>
      <c r="D11197" s="118" t="e">
        <f t="shared" ca="1" si="1"/>
        <v>#NAME?</v>
      </c>
      <c r="E11197" s="118" t="s">
        <v>34751</v>
      </c>
      <c r="F11197" s="118" t="s">
        <v>34752</v>
      </c>
      <c r="G11197" s="118"/>
      <c r="H11197" s="118" t="s">
        <v>54</v>
      </c>
      <c r="I11197" s="118" t="s">
        <v>3131</v>
      </c>
      <c r="J11197" s="118" t="s">
        <v>7622</v>
      </c>
    </row>
    <row r="11198" spans="1:10" ht="12.75">
      <c r="A11198" s="118" t="s">
        <v>34753</v>
      </c>
      <c r="B11198" s="118" t="s">
        <v>34754</v>
      </c>
      <c r="C11198" s="118" t="b">
        <v>0</v>
      </c>
      <c r="D11198" s="118" t="e">
        <f t="shared" ca="1" si="1"/>
        <v>#NAME?</v>
      </c>
      <c r="E11198" s="118" t="s">
        <v>34751</v>
      </c>
      <c r="F11198" s="118" t="s">
        <v>34755</v>
      </c>
      <c r="G11198" s="118"/>
      <c r="H11198" s="118" t="s">
        <v>5607</v>
      </c>
      <c r="I11198" s="118" t="s">
        <v>3131</v>
      </c>
      <c r="J11198" s="118" t="s">
        <v>7622</v>
      </c>
    </row>
    <row r="11199" spans="1:10" ht="12.75">
      <c r="A11199" s="118" t="s">
        <v>1591</v>
      </c>
      <c r="B11199" s="118" t="s">
        <v>34756</v>
      </c>
      <c r="C11199" s="118" t="b">
        <v>0</v>
      </c>
      <c r="D11199" s="118" t="e">
        <f t="shared" ca="1" si="1"/>
        <v>#NAME?</v>
      </c>
      <c r="E11199" s="118" t="s">
        <v>34751</v>
      </c>
      <c r="F11199" s="118" t="s">
        <v>34757</v>
      </c>
      <c r="G11199" s="118"/>
      <c r="H11199" s="118" t="s">
        <v>5607</v>
      </c>
      <c r="I11199" s="118" t="s">
        <v>3131</v>
      </c>
      <c r="J11199" s="118" t="s">
        <v>7622</v>
      </c>
    </row>
    <row r="11200" spans="1:10" ht="12.75">
      <c r="A11200" s="118" t="s">
        <v>826</v>
      </c>
      <c r="B11200" s="118" t="s">
        <v>9596</v>
      </c>
      <c r="C11200" s="118" t="b">
        <v>0</v>
      </c>
      <c r="D11200" s="118" t="e">
        <f t="shared" ca="1" si="1"/>
        <v>#NAME?</v>
      </c>
      <c r="E11200" s="118" t="s">
        <v>34751</v>
      </c>
      <c r="F11200" s="118" t="s">
        <v>34758</v>
      </c>
      <c r="G11200" s="118"/>
      <c r="H11200" s="118" t="s">
        <v>54</v>
      </c>
      <c r="I11200" s="118" t="s">
        <v>3131</v>
      </c>
      <c r="J11200" s="118" t="s">
        <v>7622</v>
      </c>
    </row>
    <row r="11201" spans="1:10" ht="12.75">
      <c r="A11201" s="118" t="s">
        <v>1328</v>
      </c>
      <c r="B11201" s="118" t="s">
        <v>34759</v>
      </c>
      <c r="C11201" s="118" t="b">
        <v>0</v>
      </c>
      <c r="D11201" s="118" t="e">
        <f t="shared" ca="1" si="1"/>
        <v>#NAME?</v>
      </c>
      <c r="E11201" s="118" t="s">
        <v>34751</v>
      </c>
      <c r="F11201" s="118" t="s">
        <v>34760</v>
      </c>
      <c r="G11201" s="118"/>
      <c r="H11201" s="118" t="s">
        <v>54</v>
      </c>
      <c r="I11201" s="118" t="s">
        <v>3131</v>
      </c>
      <c r="J11201" s="118" t="s">
        <v>7622</v>
      </c>
    </row>
    <row r="11202" spans="1:10" ht="12.75">
      <c r="A11202" s="118" t="s">
        <v>34761</v>
      </c>
      <c r="B11202" s="118" t="s">
        <v>34762</v>
      </c>
      <c r="C11202" s="118" t="b">
        <v>0</v>
      </c>
      <c r="D11202" s="118" t="e">
        <f t="shared" ca="1" si="1"/>
        <v>#NAME?</v>
      </c>
      <c r="E11202" s="118" t="s">
        <v>34751</v>
      </c>
      <c r="F11202" s="118" t="s">
        <v>34763</v>
      </c>
      <c r="G11202" s="118"/>
      <c r="H11202" s="118" t="s">
        <v>4831</v>
      </c>
      <c r="I11202" s="118" t="s">
        <v>3131</v>
      </c>
      <c r="J11202" s="118" t="s">
        <v>7622</v>
      </c>
    </row>
    <row r="11203" spans="1:10" ht="12.75">
      <c r="A11203" s="118" t="s">
        <v>34764</v>
      </c>
      <c r="B11203" s="118" t="s">
        <v>34765</v>
      </c>
      <c r="C11203" s="118" t="b">
        <v>0</v>
      </c>
      <c r="D11203" s="118" t="e">
        <f t="shared" ca="1" si="1"/>
        <v>#NAME?</v>
      </c>
      <c r="E11203" s="118" t="s">
        <v>34751</v>
      </c>
      <c r="F11203" s="118" t="s">
        <v>34766</v>
      </c>
      <c r="G11203" s="118"/>
      <c r="H11203" s="118" t="s">
        <v>34767</v>
      </c>
      <c r="I11203" s="118" t="s">
        <v>3131</v>
      </c>
      <c r="J11203" s="118" t="s">
        <v>7622</v>
      </c>
    </row>
    <row r="11204" spans="1:10" ht="12.75">
      <c r="A11204" s="118" t="s">
        <v>10048</v>
      </c>
      <c r="B11204" s="118" t="s">
        <v>11115</v>
      </c>
      <c r="C11204" s="118" t="b">
        <v>0</v>
      </c>
      <c r="D11204" s="118" t="e">
        <f t="shared" ca="1" si="1"/>
        <v>#NAME?</v>
      </c>
      <c r="E11204" s="118" t="s">
        <v>34751</v>
      </c>
      <c r="F11204" s="118" t="s">
        <v>34768</v>
      </c>
      <c r="G11204" s="118"/>
      <c r="H11204" s="118" t="s">
        <v>4831</v>
      </c>
      <c r="I11204" s="118" t="s">
        <v>3131</v>
      </c>
      <c r="J11204" s="118" t="s">
        <v>7622</v>
      </c>
    </row>
    <row r="11205" spans="1:10" ht="12.75">
      <c r="A11205" s="118" t="s">
        <v>1769</v>
      </c>
      <c r="B11205" s="118" t="s">
        <v>9085</v>
      </c>
      <c r="C11205" s="118" t="b">
        <v>0</v>
      </c>
      <c r="D11205" s="118" t="e">
        <f t="shared" ca="1" si="1"/>
        <v>#NAME?</v>
      </c>
      <c r="E11205" s="118" t="s">
        <v>34751</v>
      </c>
      <c r="F11205" s="118" t="s">
        <v>34769</v>
      </c>
      <c r="G11205" s="118"/>
      <c r="H11205" s="118" t="s">
        <v>10146</v>
      </c>
      <c r="I11205" s="118" t="s">
        <v>3131</v>
      </c>
      <c r="J11205" s="118" t="s">
        <v>7622</v>
      </c>
    </row>
    <row r="11206" spans="1:10" ht="12.75">
      <c r="A11206" s="118" t="s">
        <v>2636</v>
      </c>
      <c r="B11206" s="118" t="s">
        <v>10996</v>
      </c>
      <c r="C11206" s="118" t="b">
        <v>0</v>
      </c>
      <c r="D11206" s="118" t="e">
        <f t="shared" ca="1" si="1"/>
        <v>#NAME?</v>
      </c>
      <c r="E11206" s="118" t="s">
        <v>34770</v>
      </c>
      <c r="F11206" s="118" t="s">
        <v>34771</v>
      </c>
      <c r="G11206" s="118"/>
      <c r="H11206" s="118" t="s">
        <v>4831</v>
      </c>
      <c r="I11206" s="118" t="s">
        <v>11689</v>
      </c>
      <c r="J11206" s="118" t="s">
        <v>7636</v>
      </c>
    </row>
    <row r="11207" spans="1:10" ht="12.75">
      <c r="A11207" s="118" t="s">
        <v>8460</v>
      </c>
      <c r="B11207" s="118" t="s">
        <v>11146</v>
      </c>
      <c r="C11207" s="118" t="b">
        <v>0</v>
      </c>
      <c r="D11207" s="118" t="e">
        <f t="shared" ca="1" si="1"/>
        <v>#NAME?</v>
      </c>
      <c r="E11207" s="118" t="s">
        <v>34770</v>
      </c>
      <c r="F11207" s="118" t="s">
        <v>34772</v>
      </c>
      <c r="G11207" s="118"/>
      <c r="H11207" s="118" t="s">
        <v>4831</v>
      </c>
      <c r="I11207" s="118" t="s">
        <v>11689</v>
      </c>
      <c r="J11207" s="118" t="s">
        <v>7636</v>
      </c>
    </row>
    <row r="11208" spans="1:10" ht="12.75">
      <c r="A11208" s="118" t="s">
        <v>8039</v>
      </c>
      <c r="B11208" s="118" t="s">
        <v>34773</v>
      </c>
      <c r="C11208" s="118" t="b">
        <v>0</v>
      </c>
      <c r="D11208" s="118" t="e">
        <f t="shared" ca="1" si="1"/>
        <v>#NAME?</v>
      </c>
      <c r="E11208" s="118" t="s">
        <v>34770</v>
      </c>
      <c r="F11208" s="118" t="s">
        <v>34774</v>
      </c>
      <c r="G11208" s="118"/>
      <c r="H11208" s="118" t="s">
        <v>17328</v>
      </c>
      <c r="I11208" s="118" t="s">
        <v>11689</v>
      </c>
      <c r="J11208" s="118" t="s">
        <v>7636</v>
      </c>
    </row>
    <row r="11209" spans="1:10" ht="12.75">
      <c r="A11209" s="118" t="s">
        <v>821</v>
      </c>
      <c r="B11209" s="118" t="s">
        <v>34775</v>
      </c>
      <c r="C11209" s="118" t="b">
        <v>0</v>
      </c>
      <c r="D11209" s="118" t="e">
        <f t="shared" ca="1" si="1"/>
        <v>#NAME?</v>
      </c>
      <c r="E11209" s="118" t="s">
        <v>34776</v>
      </c>
      <c r="F11209" s="118" t="s">
        <v>34777</v>
      </c>
      <c r="G11209" s="118"/>
      <c r="H11209" s="118" t="s">
        <v>5961</v>
      </c>
      <c r="I11209" s="118" t="s">
        <v>8085</v>
      </c>
      <c r="J11209" s="118"/>
    </row>
    <row r="11210" spans="1:10" ht="12.75">
      <c r="A11210" s="118" t="s">
        <v>7945</v>
      </c>
      <c r="B11210" s="118" t="s">
        <v>21592</v>
      </c>
      <c r="C11210" s="118" t="b">
        <v>0</v>
      </c>
      <c r="D11210" s="118" t="e">
        <f t="shared" ca="1" si="1"/>
        <v>#NAME?</v>
      </c>
      <c r="E11210" s="118" t="s">
        <v>34778</v>
      </c>
      <c r="F11210" s="118" t="s">
        <v>34779</v>
      </c>
      <c r="G11210" s="118"/>
      <c r="H11210" s="118" t="s">
        <v>34780</v>
      </c>
      <c r="I11210" s="118" t="s">
        <v>31452</v>
      </c>
      <c r="J11210" s="118"/>
    </row>
    <row r="11211" spans="1:10" ht="12.75">
      <c r="A11211" s="118" t="s">
        <v>1302</v>
      </c>
      <c r="B11211" s="118" t="s">
        <v>34781</v>
      </c>
      <c r="C11211" s="118" t="b">
        <v>0</v>
      </c>
      <c r="D11211" s="118" t="e">
        <f t="shared" ca="1" si="1"/>
        <v>#NAME?</v>
      </c>
      <c r="E11211" s="118" t="s">
        <v>34778</v>
      </c>
      <c r="F11211" s="118" t="s">
        <v>34782</v>
      </c>
      <c r="G11211" s="118"/>
      <c r="H11211" s="118" t="s">
        <v>34780</v>
      </c>
      <c r="I11211" s="118" t="s">
        <v>31452</v>
      </c>
      <c r="J11211" s="118"/>
    </row>
    <row r="11212" spans="1:10" ht="12.75">
      <c r="A11212" s="118" t="s">
        <v>1069</v>
      </c>
      <c r="B11212" s="118" t="s">
        <v>1364</v>
      </c>
      <c r="C11212" s="118" t="b">
        <v>0</v>
      </c>
      <c r="D11212" s="118" t="e">
        <f t="shared" ca="1" si="1"/>
        <v>#NAME?</v>
      </c>
      <c r="E11212" s="118" t="s">
        <v>34778</v>
      </c>
      <c r="F11212" s="118" t="s">
        <v>34783</v>
      </c>
      <c r="G11212" s="118"/>
      <c r="H11212" s="118" t="s">
        <v>5273</v>
      </c>
      <c r="I11212" s="118" t="s">
        <v>31452</v>
      </c>
      <c r="J11212" s="118"/>
    </row>
    <row r="11213" spans="1:10" ht="12.75">
      <c r="A11213" s="118" t="s">
        <v>826</v>
      </c>
      <c r="B11213" s="118" t="s">
        <v>24465</v>
      </c>
      <c r="C11213" s="118" t="b">
        <v>0</v>
      </c>
      <c r="D11213" s="118" t="e">
        <f t="shared" ca="1" si="1"/>
        <v>#NAME?</v>
      </c>
      <c r="E11213" s="118" t="s">
        <v>34784</v>
      </c>
      <c r="F11213" s="118" t="s">
        <v>34785</v>
      </c>
      <c r="G11213" s="118"/>
      <c r="H11213" s="118" t="s">
        <v>54</v>
      </c>
      <c r="I11213" s="118" t="s">
        <v>7820</v>
      </c>
      <c r="J11213" s="118" t="s">
        <v>7820</v>
      </c>
    </row>
    <row r="11214" spans="1:10" ht="12.75">
      <c r="A11214" s="118" t="s">
        <v>798</v>
      </c>
      <c r="B11214" s="118" t="s">
        <v>34786</v>
      </c>
      <c r="C11214" s="118" t="b">
        <v>0</v>
      </c>
      <c r="D11214" s="118" t="e">
        <f t="shared" ca="1" si="1"/>
        <v>#NAME?</v>
      </c>
      <c r="E11214" s="118" t="s">
        <v>34787</v>
      </c>
      <c r="F11214" s="118" t="s">
        <v>34788</v>
      </c>
      <c r="G11214" s="118"/>
      <c r="H11214" s="118" t="s">
        <v>54</v>
      </c>
      <c r="I11214" s="118" t="s">
        <v>10284</v>
      </c>
      <c r="J11214" s="118" t="s">
        <v>9660</v>
      </c>
    </row>
    <row r="11215" spans="1:10" ht="12.75">
      <c r="A11215" s="118" t="s">
        <v>995</v>
      </c>
      <c r="B11215" s="118" t="s">
        <v>34789</v>
      </c>
      <c r="C11215" s="118" t="b">
        <v>0</v>
      </c>
      <c r="D11215" s="118" t="e">
        <f t="shared" ca="1" si="1"/>
        <v>#NAME?</v>
      </c>
      <c r="E11215" s="118" t="s">
        <v>34787</v>
      </c>
      <c r="F11215" s="118" t="s">
        <v>34790</v>
      </c>
      <c r="G11215" s="118"/>
      <c r="H11215" s="118" t="s">
        <v>4278</v>
      </c>
      <c r="I11215" s="118" t="s">
        <v>10284</v>
      </c>
      <c r="J11215" s="118" t="s">
        <v>9660</v>
      </c>
    </row>
    <row r="11216" spans="1:10" ht="12.75">
      <c r="A11216" s="118" t="s">
        <v>2339</v>
      </c>
      <c r="B11216" s="118" t="s">
        <v>34791</v>
      </c>
      <c r="C11216" s="118" t="b">
        <v>0</v>
      </c>
      <c r="D11216" s="118" t="e">
        <f t="shared" ca="1" si="1"/>
        <v>#NAME?</v>
      </c>
      <c r="E11216" s="118" t="s">
        <v>34792</v>
      </c>
      <c r="F11216" s="118" t="s">
        <v>34793</v>
      </c>
      <c r="G11216" s="118"/>
      <c r="H11216" s="118" t="s">
        <v>4305</v>
      </c>
      <c r="I11216" s="118" t="s">
        <v>34794</v>
      </c>
      <c r="J11216" s="118"/>
    </row>
    <row r="11217" spans="1:10" ht="12.75">
      <c r="A11217" s="118" t="s">
        <v>1666</v>
      </c>
      <c r="B11217" s="118" t="s">
        <v>34795</v>
      </c>
      <c r="C11217" s="118" t="b">
        <v>0</v>
      </c>
      <c r="D11217" s="118" t="e">
        <f t="shared" ca="1" si="1"/>
        <v>#NAME?</v>
      </c>
      <c r="E11217" s="118" t="s">
        <v>34792</v>
      </c>
      <c r="F11217" s="118" t="s">
        <v>34796</v>
      </c>
      <c r="G11217" s="118"/>
      <c r="H11217" s="118" t="s">
        <v>34797</v>
      </c>
      <c r="I11217" s="118" t="s">
        <v>34794</v>
      </c>
      <c r="J11217" s="118"/>
    </row>
    <row r="11218" spans="1:10" ht="12.75">
      <c r="A11218" s="118" t="s">
        <v>14345</v>
      </c>
      <c r="B11218" s="118" t="s">
        <v>34798</v>
      </c>
      <c r="C11218" s="118" t="b">
        <v>0</v>
      </c>
      <c r="D11218" s="118" t="e">
        <f t="shared" ca="1" si="1"/>
        <v>#NAME?</v>
      </c>
      <c r="E11218" s="118" t="s">
        <v>34792</v>
      </c>
      <c r="F11218" s="118" t="s">
        <v>34799</v>
      </c>
      <c r="G11218" s="118"/>
      <c r="H11218" s="118" t="s">
        <v>4305</v>
      </c>
      <c r="I11218" s="118" t="s">
        <v>34794</v>
      </c>
      <c r="J11218" s="118"/>
    </row>
    <row r="11219" spans="1:10" ht="12.75">
      <c r="A11219" s="118" t="s">
        <v>16225</v>
      </c>
      <c r="B11219" s="118" t="s">
        <v>34800</v>
      </c>
      <c r="C11219" s="118" t="b">
        <v>0</v>
      </c>
      <c r="D11219" s="118" t="e">
        <f t="shared" ca="1" si="1"/>
        <v>#NAME?</v>
      </c>
      <c r="E11219" s="118" t="s">
        <v>34792</v>
      </c>
      <c r="F11219" s="118" t="s">
        <v>34801</v>
      </c>
      <c r="G11219" s="118"/>
      <c r="H11219" s="118" t="s">
        <v>4640</v>
      </c>
      <c r="I11219" s="118" t="s">
        <v>34794</v>
      </c>
      <c r="J11219" s="118"/>
    </row>
    <row r="11220" spans="1:10" ht="12.75">
      <c r="A11220" s="118" t="s">
        <v>10342</v>
      </c>
      <c r="B11220" s="118" t="s">
        <v>34802</v>
      </c>
      <c r="C11220" s="118" t="b">
        <v>0</v>
      </c>
      <c r="D11220" s="118" t="e">
        <f t="shared" ca="1" si="1"/>
        <v>#NAME?</v>
      </c>
      <c r="E11220" s="118" t="s">
        <v>34792</v>
      </c>
      <c r="F11220" s="118" t="s">
        <v>34803</v>
      </c>
      <c r="G11220" s="118"/>
      <c r="H11220" s="118" t="s">
        <v>7611</v>
      </c>
      <c r="I11220" s="118" t="s">
        <v>34794</v>
      </c>
      <c r="J11220" s="118"/>
    </row>
    <row r="11221" spans="1:10" ht="12.75">
      <c r="A11221" s="118" t="s">
        <v>10910</v>
      </c>
      <c r="B11221" s="118" t="s">
        <v>34804</v>
      </c>
      <c r="C11221" s="118" t="b">
        <v>0</v>
      </c>
      <c r="D11221" s="118" t="e">
        <f t="shared" ca="1" si="1"/>
        <v>#NAME?</v>
      </c>
      <c r="E11221" s="118" t="s">
        <v>34792</v>
      </c>
      <c r="F11221" s="118" t="s">
        <v>34805</v>
      </c>
      <c r="G11221" s="118"/>
      <c r="H11221" s="118" t="s">
        <v>54</v>
      </c>
      <c r="I11221" s="118" t="s">
        <v>34794</v>
      </c>
      <c r="J11221" s="118"/>
    </row>
    <row r="11222" spans="1:10" ht="12.75">
      <c r="A11222" s="118" t="s">
        <v>34806</v>
      </c>
      <c r="B11222" s="118" t="s">
        <v>34807</v>
      </c>
      <c r="C11222" s="118" t="b">
        <v>0</v>
      </c>
      <c r="D11222" s="118" t="e">
        <f t="shared" ca="1" si="1"/>
        <v>#NAME?</v>
      </c>
      <c r="E11222" s="118" t="s">
        <v>34792</v>
      </c>
      <c r="F11222" s="118" t="s">
        <v>34808</v>
      </c>
      <c r="G11222" s="118"/>
      <c r="H11222" s="118" t="s">
        <v>5607</v>
      </c>
      <c r="I11222" s="118" t="s">
        <v>34794</v>
      </c>
      <c r="J11222" s="118"/>
    </row>
    <row r="11223" spans="1:10" ht="12.75">
      <c r="A11223" s="118" t="s">
        <v>1699</v>
      </c>
      <c r="B11223" s="118" t="s">
        <v>34809</v>
      </c>
      <c r="C11223" s="118" t="b">
        <v>0</v>
      </c>
      <c r="D11223" s="118" t="e">
        <f t="shared" ca="1" si="1"/>
        <v>#NAME?</v>
      </c>
      <c r="E11223" s="118" t="s">
        <v>34810</v>
      </c>
      <c r="F11223" s="118" t="s">
        <v>34811</v>
      </c>
      <c r="G11223" s="118"/>
      <c r="H11223" s="118" t="s">
        <v>4278</v>
      </c>
      <c r="I11223" s="118" t="s">
        <v>33867</v>
      </c>
      <c r="J11223" s="118" t="s">
        <v>7795</v>
      </c>
    </row>
    <row r="11224" spans="1:10" ht="12.75">
      <c r="A11224" s="118" t="s">
        <v>34812</v>
      </c>
      <c r="B11224" s="118" t="s">
        <v>34813</v>
      </c>
      <c r="C11224" s="118" t="b">
        <v>0</v>
      </c>
      <c r="D11224" s="118" t="e">
        <f t="shared" ca="1" si="1"/>
        <v>#NAME?</v>
      </c>
      <c r="E11224" s="118" t="s">
        <v>34814</v>
      </c>
      <c r="F11224" s="118" t="s">
        <v>34815</v>
      </c>
      <c r="G11224" s="118"/>
      <c r="H11224" s="118" t="s">
        <v>54</v>
      </c>
      <c r="I11224" s="118" t="s">
        <v>22847</v>
      </c>
      <c r="J11224" s="118" t="s">
        <v>7820</v>
      </c>
    </row>
    <row r="11225" spans="1:10" ht="12.75">
      <c r="A11225" s="118" t="s">
        <v>814</v>
      </c>
      <c r="B11225" s="118" t="s">
        <v>15389</v>
      </c>
      <c r="C11225" s="118" t="b">
        <v>0</v>
      </c>
      <c r="D11225" s="118" t="e">
        <f t="shared" ca="1" si="1"/>
        <v>#NAME?</v>
      </c>
      <c r="E11225" s="118" t="s">
        <v>34814</v>
      </c>
      <c r="F11225" s="118" t="s">
        <v>34816</v>
      </c>
      <c r="G11225" s="118"/>
      <c r="H11225" s="118" t="s">
        <v>4872</v>
      </c>
      <c r="I11225" s="118" t="s">
        <v>22847</v>
      </c>
      <c r="J11225" s="118" t="s">
        <v>7820</v>
      </c>
    </row>
    <row r="11226" spans="1:10" ht="12.75">
      <c r="A11226" s="118" t="s">
        <v>34817</v>
      </c>
      <c r="B11226" s="118" t="s">
        <v>34818</v>
      </c>
      <c r="C11226" s="118" t="b">
        <v>0</v>
      </c>
      <c r="D11226" s="118" t="e">
        <f t="shared" ca="1" si="1"/>
        <v>#NAME?</v>
      </c>
      <c r="E11226" s="118" t="s">
        <v>34814</v>
      </c>
      <c r="F11226" s="118" t="s">
        <v>34819</v>
      </c>
      <c r="G11226" s="118"/>
      <c r="H11226" s="118" t="s">
        <v>5607</v>
      </c>
      <c r="I11226" s="118" t="s">
        <v>22847</v>
      </c>
      <c r="J11226" s="118" t="s">
        <v>7820</v>
      </c>
    </row>
    <row r="11227" spans="1:10" ht="12.75">
      <c r="A11227" s="118" t="s">
        <v>798</v>
      </c>
      <c r="B11227" s="118" t="s">
        <v>34820</v>
      </c>
      <c r="C11227" s="118" t="b">
        <v>0</v>
      </c>
      <c r="D11227" s="118" t="e">
        <f t="shared" ca="1" si="1"/>
        <v>#NAME?</v>
      </c>
      <c r="E11227" s="118" t="s">
        <v>34821</v>
      </c>
      <c r="F11227" s="118" t="s">
        <v>34822</v>
      </c>
      <c r="G11227" s="118"/>
      <c r="H11227" s="118" t="s">
        <v>4278</v>
      </c>
      <c r="I11227" s="118" t="s">
        <v>10888</v>
      </c>
      <c r="J11227" s="118" t="s">
        <v>7622</v>
      </c>
    </row>
    <row r="11228" spans="1:10" ht="12.75">
      <c r="A11228" s="118" t="s">
        <v>34823</v>
      </c>
      <c r="B11228" s="118" t="s">
        <v>34824</v>
      </c>
      <c r="C11228" s="118" t="b">
        <v>0</v>
      </c>
      <c r="D11228" s="118" t="e">
        <f t="shared" ca="1" si="1"/>
        <v>#NAME?</v>
      </c>
      <c r="E11228" s="118" t="s">
        <v>34825</v>
      </c>
      <c r="F11228" s="118" t="s">
        <v>34826</v>
      </c>
      <c r="G11228" s="118"/>
      <c r="H11228" s="118" t="s">
        <v>4278</v>
      </c>
      <c r="I11228" s="118" t="s">
        <v>9131</v>
      </c>
      <c r="J11228" s="118" t="s">
        <v>7622</v>
      </c>
    </row>
    <row r="11229" spans="1:10" ht="12.75">
      <c r="A11229" s="118" t="s">
        <v>9828</v>
      </c>
      <c r="B11229" s="118" t="s">
        <v>34827</v>
      </c>
      <c r="C11229" s="118" t="b">
        <v>0</v>
      </c>
      <c r="D11229" s="118" t="e">
        <f t="shared" ca="1" si="1"/>
        <v>#NAME?</v>
      </c>
      <c r="E11229" s="118" t="s">
        <v>34825</v>
      </c>
      <c r="F11229" s="118" t="s">
        <v>34828</v>
      </c>
      <c r="G11229" s="118"/>
      <c r="H11229" s="118"/>
      <c r="I11229" s="118" t="s">
        <v>9131</v>
      </c>
      <c r="J11229" s="118" t="s">
        <v>7622</v>
      </c>
    </row>
    <row r="11230" spans="1:10" ht="12.75">
      <c r="A11230" s="118" t="s">
        <v>34829</v>
      </c>
      <c r="B11230" s="118" t="s">
        <v>34824</v>
      </c>
      <c r="C11230" s="118" t="b">
        <v>0</v>
      </c>
      <c r="D11230" s="118" t="e">
        <f t="shared" ca="1" si="1"/>
        <v>#NAME?</v>
      </c>
      <c r="E11230" s="118" t="s">
        <v>34825</v>
      </c>
      <c r="F11230" s="118" t="s">
        <v>34830</v>
      </c>
      <c r="G11230" s="118"/>
      <c r="H11230" s="118" t="s">
        <v>4278</v>
      </c>
      <c r="I11230" s="118" t="s">
        <v>9131</v>
      </c>
      <c r="J11230" s="118" t="s">
        <v>7622</v>
      </c>
    </row>
    <row r="11231" spans="1:10" ht="12.75">
      <c r="A11231" s="118" t="s">
        <v>814</v>
      </c>
      <c r="B11231" s="118" t="s">
        <v>12369</v>
      </c>
      <c r="C11231" s="118" t="b">
        <v>0</v>
      </c>
      <c r="D11231" s="118" t="e">
        <f t="shared" ca="1" si="1"/>
        <v>#NAME?</v>
      </c>
      <c r="E11231" s="118" t="s">
        <v>34831</v>
      </c>
      <c r="F11231" s="118" t="s">
        <v>34832</v>
      </c>
      <c r="G11231" s="118"/>
      <c r="H11231" s="118" t="s">
        <v>54</v>
      </c>
      <c r="I11231" s="118" t="s">
        <v>10351</v>
      </c>
      <c r="J11231" s="118" t="s">
        <v>7622</v>
      </c>
    </row>
    <row r="11232" spans="1:10" ht="12.75">
      <c r="A11232" s="118" t="s">
        <v>34658</v>
      </c>
      <c r="B11232" s="118" t="s">
        <v>9085</v>
      </c>
      <c r="C11232" s="118" t="b">
        <v>0</v>
      </c>
      <c r="D11232" s="118" t="e">
        <f t="shared" ca="1" si="1"/>
        <v>#NAME?</v>
      </c>
      <c r="E11232" s="118" t="s">
        <v>34831</v>
      </c>
      <c r="F11232" s="118" t="s">
        <v>34833</v>
      </c>
      <c r="G11232" s="118"/>
      <c r="H11232" s="118" t="s">
        <v>5607</v>
      </c>
      <c r="I11232" s="118" t="s">
        <v>10351</v>
      </c>
      <c r="J11232" s="118" t="s">
        <v>7622</v>
      </c>
    </row>
    <row r="11233" spans="1:10" ht="12.75">
      <c r="A11233" s="118" t="s">
        <v>2365</v>
      </c>
      <c r="B11233" s="118" t="s">
        <v>34834</v>
      </c>
      <c r="C11233" s="118" t="b">
        <v>0</v>
      </c>
      <c r="D11233" s="118" t="e">
        <f t="shared" ca="1" si="1"/>
        <v>#NAME?</v>
      </c>
      <c r="E11233" s="118" t="s">
        <v>34831</v>
      </c>
      <c r="F11233" s="118" t="s">
        <v>34835</v>
      </c>
      <c r="G11233" s="118"/>
      <c r="H11233" s="118" t="s">
        <v>4831</v>
      </c>
      <c r="I11233" s="118" t="s">
        <v>10351</v>
      </c>
      <c r="J11233" s="118" t="s">
        <v>7622</v>
      </c>
    </row>
    <row r="11234" spans="1:10" ht="12.75">
      <c r="A11234" s="118" t="s">
        <v>1892</v>
      </c>
      <c r="B11234" s="118" t="s">
        <v>17810</v>
      </c>
      <c r="C11234" s="118" t="b">
        <v>0</v>
      </c>
      <c r="D11234" s="118" t="e">
        <f t="shared" ca="1" si="1"/>
        <v>#NAME?</v>
      </c>
      <c r="E11234" s="118" t="s">
        <v>34831</v>
      </c>
      <c r="F11234" s="118" t="s">
        <v>34836</v>
      </c>
      <c r="G11234" s="118"/>
      <c r="H11234" s="118" t="s">
        <v>5607</v>
      </c>
      <c r="I11234" s="118" t="s">
        <v>10351</v>
      </c>
      <c r="J11234" s="118" t="s">
        <v>7622</v>
      </c>
    </row>
    <row r="11235" spans="1:10" ht="12.75">
      <c r="A11235" s="118" t="s">
        <v>882</v>
      </c>
      <c r="B11235" s="118" t="s">
        <v>34837</v>
      </c>
      <c r="C11235" s="118" t="b">
        <v>0</v>
      </c>
      <c r="D11235" s="118" t="e">
        <f t="shared" ca="1" si="1"/>
        <v>#NAME?</v>
      </c>
      <c r="E11235" s="118" t="s">
        <v>34831</v>
      </c>
      <c r="F11235" s="118" t="s">
        <v>34838</v>
      </c>
      <c r="G11235" s="118"/>
      <c r="H11235" s="118" t="s">
        <v>54</v>
      </c>
      <c r="I11235" s="118" t="s">
        <v>10351</v>
      </c>
      <c r="J11235" s="118" t="s">
        <v>7622</v>
      </c>
    </row>
    <row r="11236" spans="1:10" ht="12.75">
      <c r="A11236" s="118" t="s">
        <v>1484</v>
      </c>
      <c r="B11236" s="118" t="s">
        <v>34839</v>
      </c>
      <c r="C11236" s="118" t="b">
        <v>0</v>
      </c>
      <c r="D11236" s="118" t="e">
        <f t="shared" ca="1" si="1"/>
        <v>#NAME?</v>
      </c>
      <c r="E11236" s="118" t="s">
        <v>34831</v>
      </c>
      <c r="F11236" s="118" t="s">
        <v>34840</v>
      </c>
      <c r="G11236" s="118"/>
      <c r="H11236" s="118" t="s">
        <v>7611</v>
      </c>
      <c r="I11236" s="118" t="s">
        <v>10351</v>
      </c>
      <c r="J11236" s="118" t="s">
        <v>7622</v>
      </c>
    </row>
    <row r="11237" spans="1:10" ht="12.75">
      <c r="A11237" s="118" t="s">
        <v>8358</v>
      </c>
      <c r="B11237" s="118" t="s">
        <v>10837</v>
      </c>
      <c r="C11237" s="118" t="b">
        <v>0</v>
      </c>
      <c r="D11237" s="118" t="e">
        <f t="shared" ca="1" si="1"/>
        <v>#NAME?</v>
      </c>
      <c r="E11237" s="118" t="s">
        <v>34831</v>
      </c>
      <c r="F11237" s="118" t="s">
        <v>34841</v>
      </c>
      <c r="G11237" s="118"/>
      <c r="H11237" s="118" t="s">
        <v>54</v>
      </c>
      <c r="I11237" s="118" t="s">
        <v>10351</v>
      </c>
      <c r="J11237" s="118" t="s">
        <v>7622</v>
      </c>
    </row>
    <row r="11238" spans="1:10" ht="12.75">
      <c r="A11238" s="118" t="s">
        <v>20499</v>
      </c>
      <c r="B11238" s="118" t="s">
        <v>32238</v>
      </c>
      <c r="C11238" s="118" t="b">
        <v>0</v>
      </c>
      <c r="D11238" s="118" t="e">
        <f t="shared" ca="1" si="1"/>
        <v>#NAME?</v>
      </c>
      <c r="E11238" s="118" t="s">
        <v>34842</v>
      </c>
      <c r="F11238" s="118" t="s">
        <v>34843</v>
      </c>
      <c r="G11238" s="118"/>
      <c r="H11238" s="118" t="s">
        <v>4278</v>
      </c>
      <c r="I11238" s="118" t="s">
        <v>34844</v>
      </c>
      <c r="J11238" s="118" t="s">
        <v>9387</v>
      </c>
    </row>
    <row r="11239" spans="1:10" ht="12.75">
      <c r="A11239" s="118" t="s">
        <v>13530</v>
      </c>
      <c r="B11239" s="118" t="s">
        <v>34845</v>
      </c>
      <c r="C11239" s="118" t="b">
        <v>0</v>
      </c>
      <c r="D11239" s="118" t="e">
        <f t="shared" ca="1" si="1"/>
        <v>#NAME?</v>
      </c>
      <c r="E11239" s="118" t="s">
        <v>34846</v>
      </c>
      <c r="F11239" s="118" t="s">
        <v>34847</v>
      </c>
      <c r="G11239" s="118"/>
      <c r="H11239" s="118" t="s">
        <v>4640</v>
      </c>
      <c r="I11239" s="118" t="s">
        <v>29966</v>
      </c>
      <c r="J11239" s="118" t="s">
        <v>8658</v>
      </c>
    </row>
    <row r="11240" spans="1:10" ht="12.75">
      <c r="A11240" s="118" t="s">
        <v>1328</v>
      </c>
      <c r="B11240" s="118" t="s">
        <v>34848</v>
      </c>
      <c r="C11240" s="118" t="b">
        <v>0</v>
      </c>
      <c r="D11240" s="118" t="e">
        <f t="shared" ca="1" si="1"/>
        <v>#NAME?</v>
      </c>
      <c r="E11240" s="118" t="s">
        <v>34846</v>
      </c>
      <c r="F11240" s="118" t="s">
        <v>34849</v>
      </c>
      <c r="G11240" s="118"/>
      <c r="H11240" s="118" t="s">
        <v>5677</v>
      </c>
      <c r="I11240" s="118" t="s">
        <v>29966</v>
      </c>
      <c r="J11240" s="118" t="s">
        <v>8658</v>
      </c>
    </row>
    <row r="11241" spans="1:10" ht="12.75">
      <c r="A11241" s="118" t="s">
        <v>1603</v>
      </c>
      <c r="B11241" s="118" t="s">
        <v>34850</v>
      </c>
      <c r="C11241" s="118" t="b">
        <v>0</v>
      </c>
      <c r="D11241" s="118" t="e">
        <f t="shared" ca="1" si="1"/>
        <v>#NAME?</v>
      </c>
      <c r="E11241" s="118" t="s">
        <v>3907</v>
      </c>
      <c r="F11241" s="118" t="s">
        <v>34851</v>
      </c>
      <c r="G11241" s="118"/>
      <c r="H11241" s="118" t="s">
        <v>7611</v>
      </c>
      <c r="I11241" s="118" t="s">
        <v>8136</v>
      </c>
      <c r="J11241" s="118" t="s">
        <v>7622</v>
      </c>
    </row>
    <row r="11242" spans="1:10" ht="12.75">
      <c r="A11242" s="118" t="s">
        <v>830</v>
      </c>
      <c r="B11242" s="118" t="s">
        <v>34852</v>
      </c>
      <c r="C11242" s="118" t="b">
        <v>0</v>
      </c>
      <c r="D11242" s="118" t="e">
        <f t="shared" ca="1" si="1"/>
        <v>#NAME?</v>
      </c>
      <c r="E11242" s="118" t="s">
        <v>3907</v>
      </c>
      <c r="F11242" s="118" t="s">
        <v>34853</v>
      </c>
      <c r="G11242" s="118"/>
      <c r="H11242" s="118" t="s">
        <v>4276</v>
      </c>
      <c r="I11242" s="118" t="s">
        <v>8136</v>
      </c>
      <c r="J11242" s="118" t="s">
        <v>7622</v>
      </c>
    </row>
    <row r="11243" spans="1:10" ht="12.75">
      <c r="A11243" s="118" t="s">
        <v>16727</v>
      </c>
      <c r="B11243" s="118" t="s">
        <v>30492</v>
      </c>
      <c r="C11243" s="118" t="b">
        <v>0</v>
      </c>
      <c r="D11243" s="118" t="e">
        <f t="shared" ca="1" si="1"/>
        <v>#NAME?</v>
      </c>
      <c r="E11243" s="118" t="s">
        <v>3907</v>
      </c>
      <c r="F11243" s="118" t="s">
        <v>34854</v>
      </c>
      <c r="G11243" s="118"/>
      <c r="H11243" s="118" t="s">
        <v>4276</v>
      </c>
      <c r="I11243" s="118" t="s">
        <v>8136</v>
      </c>
      <c r="J11243" s="118" t="s">
        <v>7622</v>
      </c>
    </row>
    <row r="11244" spans="1:10" ht="12.75">
      <c r="A11244" s="118" t="s">
        <v>8460</v>
      </c>
      <c r="B11244" s="118" t="s">
        <v>34855</v>
      </c>
      <c r="C11244" s="118" t="b">
        <v>0</v>
      </c>
      <c r="D11244" s="118" t="e">
        <f t="shared" ca="1" si="1"/>
        <v>#NAME?</v>
      </c>
      <c r="E11244" s="118" t="s">
        <v>3907</v>
      </c>
      <c r="F11244" s="118" t="s">
        <v>34856</v>
      </c>
      <c r="G11244" s="118"/>
      <c r="H11244" s="118" t="s">
        <v>4276</v>
      </c>
      <c r="I11244" s="118" t="s">
        <v>8136</v>
      </c>
      <c r="J11244" s="118" t="s">
        <v>7622</v>
      </c>
    </row>
    <row r="11245" spans="1:10" ht="12.75">
      <c r="A11245" s="118" t="s">
        <v>34857</v>
      </c>
      <c r="B11245" s="118" t="s">
        <v>9318</v>
      </c>
      <c r="C11245" s="118" t="b">
        <v>0</v>
      </c>
      <c r="D11245" s="118" t="e">
        <f t="shared" ca="1" si="1"/>
        <v>#NAME?</v>
      </c>
      <c r="E11245" s="118" t="s">
        <v>3907</v>
      </c>
      <c r="F11245" s="118" t="s">
        <v>34858</v>
      </c>
      <c r="G11245" s="118"/>
      <c r="H11245" s="118" t="s">
        <v>4276</v>
      </c>
      <c r="I11245" s="118" t="s">
        <v>8136</v>
      </c>
      <c r="J11245" s="118" t="s">
        <v>7622</v>
      </c>
    </row>
    <row r="11246" spans="1:10" ht="12.75">
      <c r="A11246" s="118" t="s">
        <v>1591</v>
      </c>
      <c r="B11246" s="118" t="s">
        <v>25243</v>
      </c>
      <c r="C11246" s="118" t="b">
        <v>0</v>
      </c>
      <c r="D11246" s="118" t="e">
        <f t="shared" ca="1" si="1"/>
        <v>#NAME?</v>
      </c>
      <c r="E11246" s="118" t="s">
        <v>34859</v>
      </c>
      <c r="F11246" s="118" t="s">
        <v>34860</v>
      </c>
      <c r="G11246" s="118"/>
      <c r="H11246" s="118" t="s">
        <v>4276</v>
      </c>
      <c r="I11246" s="118" t="s">
        <v>34861</v>
      </c>
      <c r="J11246" s="118" t="s">
        <v>7820</v>
      </c>
    </row>
    <row r="11247" spans="1:10" ht="12.75">
      <c r="A11247" s="118" t="s">
        <v>34862</v>
      </c>
      <c r="B11247" s="118" t="s">
        <v>9962</v>
      </c>
      <c r="C11247" s="118" t="b">
        <v>0</v>
      </c>
      <c r="D11247" s="118" t="e">
        <f t="shared" ca="1" si="1"/>
        <v>#NAME?</v>
      </c>
      <c r="E11247" s="118" t="s">
        <v>34863</v>
      </c>
      <c r="F11247" s="118" t="s">
        <v>34864</v>
      </c>
      <c r="G11247" s="118"/>
      <c r="H11247" s="118" t="s">
        <v>5064</v>
      </c>
      <c r="I11247" s="118" t="s">
        <v>16217</v>
      </c>
      <c r="J11247" s="118"/>
    </row>
    <row r="11248" spans="1:10" ht="12.75">
      <c r="A11248" s="118" t="s">
        <v>34865</v>
      </c>
      <c r="B11248" s="118" t="s">
        <v>21014</v>
      </c>
      <c r="C11248" s="118" t="b">
        <v>0</v>
      </c>
      <c r="D11248" s="118" t="e">
        <f t="shared" ca="1" si="1"/>
        <v>#NAME?</v>
      </c>
      <c r="E11248" s="118" t="s">
        <v>34866</v>
      </c>
      <c r="F11248" s="118" t="s">
        <v>34867</v>
      </c>
      <c r="G11248" s="118"/>
      <c r="H11248" s="118" t="s">
        <v>4276</v>
      </c>
      <c r="I11248" s="118" t="s">
        <v>16217</v>
      </c>
      <c r="J11248" s="118"/>
    </row>
    <row r="11249" spans="1:10" ht="12.75">
      <c r="A11249" s="118" t="s">
        <v>1307</v>
      </c>
      <c r="B11249" s="118" t="s">
        <v>11904</v>
      </c>
      <c r="C11249" s="118" t="b">
        <v>0</v>
      </c>
      <c r="D11249" s="118" t="e">
        <f t="shared" ca="1" si="1"/>
        <v>#NAME?</v>
      </c>
      <c r="E11249" s="118" t="s">
        <v>34866</v>
      </c>
      <c r="F11249" s="118" t="s">
        <v>34868</v>
      </c>
      <c r="G11249" s="118"/>
      <c r="H11249" s="118" t="s">
        <v>4276</v>
      </c>
      <c r="I11249" s="118" t="s">
        <v>16217</v>
      </c>
      <c r="J11249" s="118"/>
    </row>
    <row r="11250" spans="1:10" ht="12.75">
      <c r="A11250" s="118" t="s">
        <v>920</v>
      </c>
      <c r="B11250" s="118" t="s">
        <v>34869</v>
      </c>
      <c r="C11250" s="118" t="b">
        <v>0</v>
      </c>
      <c r="D11250" s="118" t="e">
        <f t="shared" ca="1" si="1"/>
        <v>#NAME?</v>
      </c>
      <c r="E11250" s="118" t="s">
        <v>34870</v>
      </c>
      <c r="F11250" s="118" t="s">
        <v>34871</v>
      </c>
      <c r="G11250" s="118"/>
      <c r="H11250" s="118" t="s">
        <v>4276</v>
      </c>
      <c r="I11250" s="118" t="s">
        <v>15914</v>
      </c>
      <c r="J11250" s="118" t="s">
        <v>7622</v>
      </c>
    </row>
    <row r="11251" spans="1:10" ht="12.75">
      <c r="A11251" s="118" t="s">
        <v>2013</v>
      </c>
      <c r="B11251" s="118" t="s">
        <v>25854</v>
      </c>
      <c r="C11251" s="118" t="b">
        <v>0</v>
      </c>
      <c r="D11251" s="118" t="e">
        <f t="shared" ca="1" si="1"/>
        <v>#NAME?</v>
      </c>
      <c r="E11251" s="118" t="s">
        <v>34870</v>
      </c>
      <c r="F11251" s="118" t="s">
        <v>34872</v>
      </c>
      <c r="G11251" s="118"/>
      <c r="H11251" s="118" t="s">
        <v>4276</v>
      </c>
      <c r="I11251" s="118" t="s">
        <v>15914</v>
      </c>
      <c r="J11251" s="118" t="s">
        <v>7622</v>
      </c>
    </row>
    <row r="11252" spans="1:10" ht="12.75">
      <c r="A11252" s="118" t="s">
        <v>1591</v>
      </c>
      <c r="B11252" s="118" t="s">
        <v>34873</v>
      </c>
      <c r="C11252" s="118" t="b">
        <v>0</v>
      </c>
      <c r="D11252" s="118" t="e">
        <f t="shared" ca="1" si="1"/>
        <v>#NAME?</v>
      </c>
      <c r="E11252" s="118" t="s">
        <v>34874</v>
      </c>
      <c r="F11252" s="118" t="s">
        <v>34875</v>
      </c>
      <c r="G11252" s="118"/>
      <c r="H11252" s="118" t="s">
        <v>5584</v>
      </c>
      <c r="I11252" s="118" t="s">
        <v>34876</v>
      </c>
      <c r="J11252" s="118" t="s">
        <v>7591</v>
      </c>
    </row>
    <row r="11253" spans="1:10" ht="12.75">
      <c r="A11253" s="118" t="s">
        <v>1026</v>
      </c>
      <c r="B11253" s="118" t="s">
        <v>13826</v>
      </c>
      <c r="C11253" s="118" t="b">
        <v>0</v>
      </c>
      <c r="D11253" s="118" t="e">
        <f t="shared" ca="1" si="1"/>
        <v>#NAME?</v>
      </c>
      <c r="E11253" s="118" t="s">
        <v>34877</v>
      </c>
      <c r="F11253" s="118" t="s">
        <v>34878</v>
      </c>
      <c r="G11253" s="118"/>
      <c r="H11253" s="118" t="s">
        <v>34879</v>
      </c>
      <c r="I11253" s="118" t="s">
        <v>7777</v>
      </c>
      <c r="J11253" s="118" t="s">
        <v>7636</v>
      </c>
    </row>
    <row r="11254" spans="1:10" ht="12.75">
      <c r="A11254" s="118" t="s">
        <v>862</v>
      </c>
      <c r="B11254" s="118" t="s">
        <v>13252</v>
      </c>
      <c r="C11254" s="118" t="b">
        <v>0</v>
      </c>
      <c r="D11254" s="118" t="e">
        <f t="shared" ca="1" si="1"/>
        <v>#NAME?</v>
      </c>
      <c r="E11254" s="118" t="s">
        <v>34877</v>
      </c>
      <c r="F11254" s="118" t="s">
        <v>34880</v>
      </c>
      <c r="G11254" s="118"/>
      <c r="H11254" s="118" t="s">
        <v>4485</v>
      </c>
      <c r="I11254" s="118" t="s">
        <v>7777</v>
      </c>
      <c r="J11254" s="118" t="s">
        <v>7636</v>
      </c>
    </row>
    <row r="11255" spans="1:10" ht="12.75">
      <c r="A11255" s="118" t="s">
        <v>1666</v>
      </c>
      <c r="B11255" s="118" t="s">
        <v>34881</v>
      </c>
      <c r="C11255" s="118" t="b">
        <v>0</v>
      </c>
      <c r="D11255" s="118" t="e">
        <f t="shared" ca="1" si="1"/>
        <v>#NAME?</v>
      </c>
      <c r="E11255" s="118" t="s">
        <v>34882</v>
      </c>
      <c r="F11255" s="118" t="s">
        <v>34883</v>
      </c>
      <c r="G11255" s="118"/>
      <c r="H11255" s="118" t="s">
        <v>4278</v>
      </c>
      <c r="I11255" s="118" t="s">
        <v>11482</v>
      </c>
      <c r="J11255" s="118"/>
    </row>
    <row r="11256" spans="1:10" ht="12.75">
      <c r="A11256" s="118" t="s">
        <v>846</v>
      </c>
      <c r="B11256" s="118" t="s">
        <v>34884</v>
      </c>
      <c r="C11256" s="118" t="b">
        <v>0</v>
      </c>
      <c r="D11256" s="118" t="e">
        <f t="shared" ca="1" si="1"/>
        <v>#NAME?</v>
      </c>
      <c r="E11256" s="118" t="s">
        <v>34882</v>
      </c>
      <c r="F11256" s="118" t="s">
        <v>34885</v>
      </c>
      <c r="G11256" s="118"/>
      <c r="H11256" s="118" t="s">
        <v>5961</v>
      </c>
      <c r="I11256" s="118" t="s">
        <v>11482</v>
      </c>
      <c r="J11256" s="118"/>
    </row>
    <row r="11257" spans="1:10" ht="12.75">
      <c r="A11257" s="118" t="s">
        <v>9226</v>
      </c>
      <c r="B11257" s="118" t="s">
        <v>34886</v>
      </c>
      <c r="C11257" s="118" t="b">
        <v>0</v>
      </c>
      <c r="D11257" s="118" t="e">
        <f t="shared" ca="1" si="1"/>
        <v>#NAME?</v>
      </c>
      <c r="E11257" s="118" t="s">
        <v>34882</v>
      </c>
      <c r="F11257" s="118" t="s">
        <v>34887</v>
      </c>
      <c r="G11257" s="118"/>
      <c r="H11257" s="118" t="s">
        <v>5961</v>
      </c>
      <c r="I11257" s="118" t="s">
        <v>11482</v>
      </c>
      <c r="J11257" s="118"/>
    </row>
    <row r="11258" spans="1:10" ht="12.75">
      <c r="A11258" s="118" t="s">
        <v>7893</v>
      </c>
      <c r="B11258" s="118" t="s">
        <v>34888</v>
      </c>
      <c r="C11258" s="118" t="b">
        <v>0</v>
      </c>
      <c r="D11258" s="118" t="e">
        <f t="shared" ca="1" si="1"/>
        <v>#NAME?</v>
      </c>
      <c r="E11258" s="118" t="s">
        <v>34882</v>
      </c>
      <c r="F11258" s="118" t="s">
        <v>34889</v>
      </c>
      <c r="G11258" s="118"/>
      <c r="H11258" s="118" t="s">
        <v>4278</v>
      </c>
      <c r="I11258" s="118" t="s">
        <v>11482</v>
      </c>
      <c r="J11258" s="118"/>
    </row>
    <row r="11259" spans="1:10" ht="12.75">
      <c r="A11259" s="118" t="s">
        <v>12004</v>
      </c>
      <c r="B11259" s="118" t="s">
        <v>34890</v>
      </c>
      <c r="C11259" s="118" t="b">
        <v>0</v>
      </c>
      <c r="D11259" s="118" t="e">
        <f t="shared" ca="1" si="1"/>
        <v>#NAME?</v>
      </c>
      <c r="E11259" s="118" t="s">
        <v>34882</v>
      </c>
      <c r="F11259" s="118" t="s">
        <v>34891</v>
      </c>
      <c r="G11259" s="118"/>
      <c r="H11259" s="118" t="s">
        <v>5961</v>
      </c>
      <c r="I11259" s="118" t="s">
        <v>11482</v>
      </c>
      <c r="J11259" s="118"/>
    </row>
    <row r="11260" spans="1:10" ht="12.75">
      <c r="A11260" s="118" t="s">
        <v>34892</v>
      </c>
      <c r="B11260" s="118" t="s">
        <v>13826</v>
      </c>
      <c r="C11260" s="118" t="b">
        <v>0</v>
      </c>
      <c r="D11260" s="118" t="e">
        <f t="shared" ca="1" si="1"/>
        <v>#NAME?</v>
      </c>
      <c r="E11260" s="118" t="s">
        <v>34893</v>
      </c>
      <c r="F11260" s="118" t="s">
        <v>34894</v>
      </c>
      <c r="G11260" s="118"/>
      <c r="H11260" s="118" t="s">
        <v>54</v>
      </c>
      <c r="I11260" s="118" t="s">
        <v>34895</v>
      </c>
      <c r="J11260" s="118" t="s">
        <v>11762</v>
      </c>
    </row>
    <row r="11261" spans="1:10" ht="12.75">
      <c r="A11261" s="118" t="s">
        <v>2013</v>
      </c>
      <c r="B11261" s="118" t="s">
        <v>34896</v>
      </c>
      <c r="C11261" s="118" t="b">
        <v>0</v>
      </c>
      <c r="D11261" s="118" t="e">
        <f t="shared" ca="1" si="1"/>
        <v>#NAME?</v>
      </c>
      <c r="E11261" s="118" t="s">
        <v>34893</v>
      </c>
      <c r="F11261" s="118" t="s">
        <v>34897</v>
      </c>
      <c r="G11261" s="118"/>
      <c r="H11261" s="118" t="s">
        <v>54</v>
      </c>
      <c r="I11261" s="118" t="s">
        <v>34895</v>
      </c>
      <c r="J11261" s="118" t="s">
        <v>11762</v>
      </c>
    </row>
    <row r="11262" spans="1:10" ht="12.75">
      <c r="A11262" s="118" t="s">
        <v>2523</v>
      </c>
      <c r="B11262" s="118" t="s">
        <v>14572</v>
      </c>
      <c r="C11262" s="118" t="b">
        <v>0</v>
      </c>
      <c r="D11262" s="118" t="e">
        <f t="shared" ca="1" si="1"/>
        <v>#NAME?</v>
      </c>
      <c r="E11262" s="118" t="s">
        <v>34893</v>
      </c>
      <c r="F11262" s="118" t="s">
        <v>34898</v>
      </c>
      <c r="G11262" s="118"/>
      <c r="H11262" s="118" t="s">
        <v>54</v>
      </c>
      <c r="I11262" s="118" t="s">
        <v>34895</v>
      </c>
      <c r="J11262" s="118" t="s">
        <v>11762</v>
      </c>
    </row>
    <row r="11263" spans="1:10" ht="12.75">
      <c r="A11263" s="118" t="s">
        <v>7629</v>
      </c>
      <c r="B11263" s="118" t="s">
        <v>34899</v>
      </c>
      <c r="C11263" s="118" t="b">
        <v>0</v>
      </c>
      <c r="D11263" s="118" t="e">
        <f t="shared" ca="1" si="1"/>
        <v>#NAME?</v>
      </c>
      <c r="E11263" s="118" t="s">
        <v>34900</v>
      </c>
      <c r="F11263" s="118" t="s">
        <v>34901</v>
      </c>
      <c r="G11263" s="118"/>
      <c r="H11263" s="118" t="s">
        <v>5677</v>
      </c>
      <c r="I11263" s="118" t="s">
        <v>8136</v>
      </c>
      <c r="J11263" s="118" t="s">
        <v>7622</v>
      </c>
    </row>
    <row r="11264" spans="1:10" ht="12.75">
      <c r="A11264" s="118" t="s">
        <v>1591</v>
      </c>
      <c r="B11264" s="118" t="s">
        <v>34902</v>
      </c>
      <c r="C11264" s="118" t="b">
        <v>0</v>
      </c>
      <c r="D11264" s="118" t="e">
        <f t="shared" ca="1" si="1"/>
        <v>#NAME?</v>
      </c>
      <c r="E11264" s="118" t="s">
        <v>34903</v>
      </c>
      <c r="F11264" s="118" t="s">
        <v>34904</v>
      </c>
      <c r="G11264" s="118"/>
      <c r="H11264" s="118" t="s">
        <v>54</v>
      </c>
      <c r="I11264" s="118" t="s">
        <v>7777</v>
      </c>
      <c r="J11264" s="118" t="s">
        <v>7636</v>
      </c>
    </row>
    <row r="11265" spans="1:10" ht="12.75">
      <c r="A11265" s="118" t="s">
        <v>34905</v>
      </c>
      <c r="B11265" s="118" t="s">
        <v>16188</v>
      </c>
      <c r="C11265" s="118" t="b">
        <v>0</v>
      </c>
      <c r="D11265" s="118" t="e">
        <f t="shared" ca="1" si="1"/>
        <v>#NAME?</v>
      </c>
      <c r="E11265" s="118" t="s">
        <v>34903</v>
      </c>
      <c r="F11265" s="118" t="s">
        <v>34906</v>
      </c>
      <c r="G11265" s="118"/>
      <c r="H11265" s="118" t="s">
        <v>7647</v>
      </c>
      <c r="I11265" s="118" t="s">
        <v>7777</v>
      </c>
      <c r="J11265" s="118" t="s">
        <v>7636</v>
      </c>
    </row>
    <row r="11266" spans="1:10" ht="12.75">
      <c r="A11266" s="118" t="s">
        <v>1544</v>
      </c>
      <c r="B11266" s="118" t="s">
        <v>10965</v>
      </c>
      <c r="C11266" s="118" t="b">
        <v>0</v>
      </c>
      <c r="D11266" s="118" t="e">
        <f t="shared" ca="1" si="1"/>
        <v>#NAME?</v>
      </c>
      <c r="E11266" s="118" t="s">
        <v>34903</v>
      </c>
      <c r="F11266" s="118" t="s">
        <v>34907</v>
      </c>
      <c r="G11266" s="118"/>
      <c r="H11266" s="118" t="s">
        <v>54</v>
      </c>
      <c r="I11266" s="118" t="s">
        <v>7777</v>
      </c>
      <c r="J11266" s="118" t="s">
        <v>7636</v>
      </c>
    </row>
    <row r="11267" spans="1:10" ht="12.75">
      <c r="A11267" s="118" t="s">
        <v>15203</v>
      </c>
      <c r="B11267" s="118" t="s">
        <v>17890</v>
      </c>
      <c r="C11267" s="118" t="b">
        <v>0</v>
      </c>
      <c r="D11267" s="118" t="e">
        <f t="shared" ca="1" si="1"/>
        <v>#NAME?</v>
      </c>
      <c r="E11267" s="118" t="s">
        <v>34903</v>
      </c>
      <c r="F11267" s="118" t="s">
        <v>34908</v>
      </c>
      <c r="G11267" s="118"/>
      <c r="H11267" s="118" t="s">
        <v>5607</v>
      </c>
      <c r="I11267" s="118" t="s">
        <v>7777</v>
      </c>
      <c r="J11267" s="118" t="s">
        <v>7636</v>
      </c>
    </row>
    <row r="11268" spans="1:10" ht="12.75">
      <c r="A11268" s="118" t="s">
        <v>2057</v>
      </c>
      <c r="B11268" s="118" t="s">
        <v>34909</v>
      </c>
      <c r="C11268" s="118" t="b">
        <v>0</v>
      </c>
      <c r="D11268" s="118" t="e">
        <f t="shared" ca="1" si="1"/>
        <v>#NAME?</v>
      </c>
      <c r="E11268" s="118" t="s">
        <v>34903</v>
      </c>
      <c r="F11268" s="118" t="s">
        <v>34910</v>
      </c>
      <c r="G11268" s="118"/>
      <c r="H11268" s="118" t="s">
        <v>54</v>
      </c>
      <c r="I11268" s="118" t="s">
        <v>7777</v>
      </c>
      <c r="J11268" s="118" t="s">
        <v>7636</v>
      </c>
    </row>
    <row r="11269" spans="1:10" ht="12.75">
      <c r="A11269" s="118" t="s">
        <v>8575</v>
      </c>
      <c r="B11269" s="118" t="s">
        <v>22857</v>
      </c>
      <c r="C11269" s="118" t="b">
        <v>0</v>
      </c>
      <c r="D11269" s="118" t="e">
        <f t="shared" ca="1" si="1"/>
        <v>#NAME?</v>
      </c>
      <c r="E11269" s="118" t="s">
        <v>34911</v>
      </c>
      <c r="F11269" s="118" t="s">
        <v>34912</v>
      </c>
      <c r="G11269" s="118"/>
      <c r="H11269" s="118" t="s">
        <v>4278</v>
      </c>
      <c r="I11269" s="118" t="s">
        <v>7820</v>
      </c>
      <c r="J11269" s="118" t="s">
        <v>7820</v>
      </c>
    </row>
    <row r="11270" spans="1:10" ht="12.75">
      <c r="A11270" s="118" t="s">
        <v>882</v>
      </c>
      <c r="B11270" s="118" t="s">
        <v>9085</v>
      </c>
      <c r="C11270" s="118" t="b">
        <v>0</v>
      </c>
      <c r="D11270" s="118" t="e">
        <f t="shared" ca="1" si="1"/>
        <v>#NAME?</v>
      </c>
      <c r="E11270" s="118" t="s">
        <v>34911</v>
      </c>
      <c r="F11270" s="118" t="s">
        <v>34913</v>
      </c>
      <c r="G11270" s="118"/>
      <c r="H11270" s="118" t="s">
        <v>4485</v>
      </c>
      <c r="I11270" s="118" t="s">
        <v>7820</v>
      </c>
      <c r="J11270" s="118" t="s">
        <v>7820</v>
      </c>
    </row>
    <row r="11271" spans="1:10" ht="12.75">
      <c r="A11271" s="118" t="s">
        <v>2226</v>
      </c>
      <c r="B11271" s="118" t="s">
        <v>8584</v>
      </c>
      <c r="C11271" s="118" t="b">
        <v>0</v>
      </c>
      <c r="D11271" s="118" t="e">
        <f t="shared" ca="1" si="1"/>
        <v>#NAME?</v>
      </c>
      <c r="E11271" s="118" t="s">
        <v>34911</v>
      </c>
      <c r="F11271" s="118" t="s">
        <v>34914</v>
      </c>
      <c r="G11271" s="118"/>
      <c r="H11271" s="118" t="s">
        <v>4278</v>
      </c>
      <c r="I11271" s="118" t="s">
        <v>7820</v>
      </c>
      <c r="J11271" s="118" t="s">
        <v>7820</v>
      </c>
    </row>
    <row r="11272" spans="1:10" ht="12.75">
      <c r="A11272" s="118" t="s">
        <v>23995</v>
      </c>
      <c r="B11272" s="118" t="s">
        <v>34915</v>
      </c>
      <c r="C11272" s="118" t="b">
        <v>0</v>
      </c>
      <c r="D11272" s="118" t="e">
        <f t="shared" ca="1" si="1"/>
        <v>#NAME?</v>
      </c>
      <c r="E11272" s="118" t="s">
        <v>34911</v>
      </c>
      <c r="F11272" s="118" t="s">
        <v>34916</v>
      </c>
      <c r="G11272" s="118"/>
      <c r="H11272" s="118" t="s">
        <v>4485</v>
      </c>
      <c r="I11272" s="118" t="s">
        <v>7820</v>
      </c>
      <c r="J11272" s="118" t="s">
        <v>7820</v>
      </c>
    </row>
    <row r="11273" spans="1:10" ht="12.75">
      <c r="A11273" s="118" t="s">
        <v>8405</v>
      </c>
      <c r="B11273" s="118" t="s">
        <v>34917</v>
      </c>
      <c r="C11273" s="118" t="b">
        <v>0</v>
      </c>
      <c r="D11273" s="118" t="e">
        <f t="shared" ca="1" si="1"/>
        <v>#NAME?</v>
      </c>
      <c r="E11273" s="118" t="s">
        <v>34918</v>
      </c>
      <c r="F11273" s="118" t="s">
        <v>34919</v>
      </c>
      <c r="G11273" s="118"/>
      <c r="H11273" s="118" t="s">
        <v>5273</v>
      </c>
      <c r="I11273" s="118" t="s">
        <v>12003</v>
      </c>
      <c r="J11273" s="118" t="s">
        <v>7622</v>
      </c>
    </row>
    <row r="11274" spans="1:10" ht="12.75">
      <c r="A11274" s="118" t="s">
        <v>1484</v>
      </c>
      <c r="B11274" s="118" t="s">
        <v>34920</v>
      </c>
      <c r="C11274" s="118" t="b">
        <v>0</v>
      </c>
      <c r="D11274" s="118" t="e">
        <f t="shared" ca="1" si="1"/>
        <v>#NAME?</v>
      </c>
      <c r="E11274" s="118" t="s">
        <v>34918</v>
      </c>
      <c r="F11274" s="118" t="s">
        <v>34921</v>
      </c>
      <c r="G11274" s="118"/>
      <c r="H11274" s="118" t="s">
        <v>4276</v>
      </c>
      <c r="I11274" s="118" t="s">
        <v>12003</v>
      </c>
      <c r="J11274" s="118" t="s">
        <v>7622</v>
      </c>
    </row>
    <row r="11275" spans="1:10" ht="12.75">
      <c r="A11275" s="118" t="s">
        <v>11936</v>
      </c>
      <c r="B11275" s="118" t="s">
        <v>9085</v>
      </c>
      <c r="C11275" s="118" t="b">
        <v>0</v>
      </c>
      <c r="D11275" s="118" t="e">
        <f t="shared" ca="1" si="1"/>
        <v>#NAME?</v>
      </c>
      <c r="E11275" s="118" t="s">
        <v>34918</v>
      </c>
      <c r="F11275" s="118" t="s">
        <v>34922</v>
      </c>
      <c r="G11275" s="118"/>
      <c r="H11275" s="118" t="s">
        <v>8144</v>
      </c>
      <c r="I11275" s="118" t="s">
        <v>12003</v>
      </c>
      <c r="J11275" s="118" t="s">
        <v>7622</v>
      </c>
    </row>
    <row r="11276" spans="1:10" ht="12.75">
      <c r="A11276" s="118" t="s">
        <v>11936</v>
      </c>
      <c r="B11276" s="118" t="s">
        <v>34923</v>
      </c>
      <c r="C11276" s="118" t="b">
        <v>0</v>
      </c>
      <c r="D11276" s="118" t="e">
        <f t="shared" ca="1" si="1"/>
        <v>#NAME?</v>
      </c>
      <c r="E11276" s="118" t="s">
        <v>34918</v>
      </c>
      <c r="F11276" s="118" t="s">
        <v>34924</v>
      </c>
      <c r="G11276" s="118"/>
      <c r="H11276" s="118" t="s">
        <v>8144</v>
      </c>
      <c r="I11276" s="118" t="s">
        <v>12003</v>
      </c>
      <c r="J11276" s="118" t="s">
        <v>7622</v>
      </c>
    </row>
    <row r="11277" spans="1:10" ht="12.75">
      <c r="A11277" s="118" t="s">
        <v>8460</v>
      </c>
      <c r="B11277" s="118" t="s">
        <v>2209</v>
      </c>
      <c r="C11277" s="118" t="b">
        <v>0</v>
      </c>
      <c r="D11277" s="118" t="e">
        <f t="shared" ca="1" si="1"/>
        <v>#NAME?</v>
      </c>
      <c r="E11277" s="118" t="s">
        <v>34918</v>
      </c>
      <c r="F11277" s="118" t="s">
        <v>34925</v>
      </c>
      <c r="G11277" s="118"/>
      <c r="H11277" s="118" t="s">
        <v>8144</v>
      </c>
      <c r="I11277" s="118" t="s">
        <v>12003</v>
      </c>
      <c r="J11277" s="118" t="s">
        <v>7622</v>
      </c>
    </row>
    <row r="11278" spans="1:10" ht="12.75">
      <c r="A11278" s="118" t="s">
        <v>989</v>
      </c>
      <c r="B11278" s="118" t="s">
        <v>34926</v>
      </c>
      <c r="C11278" s="118" t="b">
        <v>0</v>
      </c>
      <c r="D11278" s="118" t="e">
        <f t="shared" ca="1" si="1"/>
        <v>#NAME?</v>
      </c>
      <c r="E11278" s="118" t="s">
        <v>34927</v>
      </c>
      <c r="F11278" s="118" t="s">
        <v>34928</v>
      </c>
      <c r="G11278" s="118"/>
      <c r="H11278" s="118" t="s">
        <v>4831</v>
      </c>
      <c r="I11278" s="118" t="s">
        <v>11761</v>
      </c>
      <c r="J11278" s="118" t="s">
        <v>11762</v>
      </c>
    </row>
    <row r="11279" spans="1:10" ht="12.75">
      <c r="A11279" s="118" t="s">
        <v>1123</v>
      </c>
      <c r="B11279" s="118" t="s">
        <v>34929</v>
      </c>
      <c r="C11279" s="118" t="b">
        <v>0</v>
      </c>
      <c r="D11279" s="118" t="e">
        <f t="shared" ca="1" si="1"/>
        <v>#NAME?</v>
      </c>
      <c r="E11279" s="118" t="s">
        <v>34927</v>
      </c>
      <c r="F11279" s="118" t="s">
        <v>34930</v>
      </c>
      <c r="G11279" s="118"/>
      <c r="H11279" s="118" t="s">
        <v>54</v>
      </c>
      <c r="I11279" s="118" t="s">
        <v>11761</v>
      </c>
      <c r="J11279" s="118" t="s">
        <v>11762</v>
      </c>
    </row>
    <row r="11280" spans="1:10" ht="12.75">
      <c r="A11280" s="118" t="s">
        <v>2135</v>
      </c>
      <c r="B11280" s="118" t="s">
        <v>34931</v>
      </c>
      <c r="C11280" s="118" t="b">
        <v>0</v>
      </c>
      <c r="D11280" s="118" t="e">
        <f t="shared" ca="1" si="1"/>
        <v>#NAME?</v>
      </c>
      <c r="E11280" s="118" t="s">
        <v>34927</v>
      </c>
      <c r="F11280" s="118" t="s">
        <v>34932</v>
      </c>
      <c r="G11280" s="118"/>
      <c r="H11280" s="118" t="s">
        <v>54</v>
      </c>
      <c r="I11280" s="118" t="s">
        <v>11761</v>
      </c>
      <c r="J11280" s="118" t="s">
        <v>11762</v>
      </c>
    </row>
    <row r="11281" spans="1:10" ht="12.75">
      <c r="A11281" s="118" t="s">
        <v>995</v>
      </c>
      <c r="B11281" s="118" t="s">
        <v>34933</v>
      </c>
      <c r="C11281" s="118" t="b">
        <v>0</v>
      </c>
      <c r="D11281" s="118" t="e">
        <f t="shared" ca="1" si="1"/>
        <v>#NAME?</v>
      </c>
      <c r="E11281" s="118" t="s">
        <v>34927</v>
      </c>
      <c r="F11281" s="118" t="s">
        <v>34934</v>
      </c>
      <c r="G11281" s="118"/>
      <c r="H11281" s="118" t="s">
        <v>54</v>
      </c>
      <c r="I11281" s="118" t="s">
        <v>11761</v>
      </c>
      <c r="J11281" s="118" t="s">
        <v>11762</v>
      </c>
    </row>
    <row r="11282" spans="1:10" ht="12.75">
      <c r="A11282" s="118" t="s">
        <v>9703</v>
      </c>
      <c r="B11282" s="118" t="s">
        <v>34935</v>
      </c>
      <c r="C11282" s="118" t="b">
        <v>0</v>
      </c>
      <c r="D11282" s="118" t="e">
        <f t="shared" ca="1" si="1"/>
        <v>#NAME?</v>
      </c>
      <c r="E11282" s="118" t="s">
        <v>34936</v>
      </c>
      <c r="F11282" s="118" t="s">
        <v>34937</v>
      </c>
      <c r="G11282" s="118"/>
      <c r="H11282" s="118" t="s">
        <v>4278</v>
      </c>
      <c r="I11282" s="118" t="s">
        <v>11278</v>
      </c>
      <c r="J11282" s="118"/>
    </row>
    <row r="11283" spans="1:10" ht="12.75">
      <c r="A11283" s="118" t="s">
        <v>1124</v>
      </c>
      <c r="B11283" s="118" t="s">
        <v>34938</v>
      </c>
      <c r="C11283" s="118" t="b">
        <v>0</v>
      </c>
      <c r="D11283" s="118" t="e">
        <f t="shared" ca="1" si="1"/>
        <v>#NAME?</v>
      </c>
      <c r="E11283" s="118" t="s">
        <v>34936</v>
      </c>
      <c r="F11283" s="118" t="s">
        <v>34939</v>
      </c>
      <c r="G11283" s="118"/>
      <c r="H11283" s="118" t="s">
        <v>4278</v>
      </c>
      <c r="I11283" s="118" t="s">
        <v>11278</v>
      </c>
      <c r="J11283" s="118"/>
    </row>
    <row r="11284" spans="1:10" ht="12.75">
      <c r="A11284" s="118" t="s">
        <v>13344</v>
      </c>
      <c r="B11284" s="118" t="s">
        <v>34940</v>
      </c>
      <c r="C11284" s="118" t="b">
        <v>0</v>
      </c>
      <c r="D11284" s="118" t="e">
        <f t="shared" ca="1" si="1"/>
        <v>#NAME?</v>
      </c>
      <c r="E11284" s="118" t="s">
        <v>34941</v>
      </c>
      <c r="F11284" s="118" t="s">
        <v>34942</v>
      </c>
      <c r="G11284" s="118"/>
      <c r="H11284" s="118" t="s">
        <v>4278</v>
      </c>
      <c r="I11284" s="118" t="s">
        <v>34943</v>
      </c>
      <c r="J11284" s="118"/>
    </row>
    <row r="11285" spans="1:10" ht="12.75">
      <c r="A11285" s="118" t="s">
        <v>14154</v>
      </c>
      <c r="B11285" s="118" t="s">
        <v>34944</v>
      </c>
      <c r="C11285" s="118" t="b">
        <v>0</v>
      </c>
      <c r="D11285" s="118" t="e">
        <f t="shared" ca="1" si="1"/>
        <v>#NAME?</v>
      </c>
      <c r="E11285" s="118" t="s">
        <v>34941</v>
      </c>
      <c r="F11285" s="118" t="s">
        <v>34945</v>
      </c>
      <c r="G11285" s="118"/>
      <c r="H11285" s="118" t="s">
        <v>4278</v>
      </c>
      <c r="I11285" s="118" t="s">
        <v>34943</v>
      </c>
      <c r="J11285" s="118"/>
    </row>
    <row r="11286" spans="1:10" ht="12.75">
      <c r="A11286" s="118" t="s">
        <v>34946</v>
      </c>
      <c r="B11286" s="118" t="s">
        <v>34947</v>
      </c>
      <c r="C11286" s="118" t="b">
        <v>0</v>
      </c>
      <c r="D11286" s="118" t="e">
        <f t="shared" ca="1" si="1"/>
        <v>#NAME?</v>
      </c>
      <c r="E11286" s="118" t="s">
        <v>34941</v>
      </c>
      <c r="F11286" s="118" t="s">
        <v>34948</v>
      </c>
      <c r="G11286" s="118"/>
      <c r="H11286" s="118" t="s">
        <v>4278</v>
      </c>
      <c r="I11286" s="118" t="s">
        <v>34943</v>
      </c>
      <c r="J11286" s="118"/>
    </row>
    <row r="11287" spans="1:10" ht="12.75">
      <c r="A11287" s="118" t="s">
        <v>34949</v>
      </c>
      <c r="B11287" s="118" t="s">
        <v>34950</v>
      </c>
      <c r="C11287" s="118" t="b">
        <v>0</v>
      </c>
      <c r="D11287" s="118" t="e">
        <f t="shared" ca="1" si="1"/>
        <v>#NAME?</v>
      </c>
      <c r="E11287" s="118" t="s">
        <v>34941</v>
      </c>
      <c r="F11287" s="118" t="s">
        <v>34951</v>
      </c>
      <c r="G11287" s="118"/>
      <c r="H11287" s="118" t="s">
        <v>10246</v>
      </c>
      <c r="I11287" s="118" t="s">
        <v>34943</v>
      </c>
      <c r="J11287" s="118"/>
    </row>
    <row r="11288" spans="1:10" ht="12.75">
      <c r="A11288" s="118" t="s">
        <v>19202</v>
      </c>
      <c r="B11288" s="118" t="s">
        <v>9085</v>
      </c>
      <c r="C11288" s="118" t="b">
        <v>0</v>
      </c>
      <c r="D11288" s="118" t="e">
        <f t="shared" ca="1" si="1"/>
        <v>#NAME?</v>
      </c>
      <c r="E11288" s="118" t="s">
        <v>34941</v>
      </c>
      <c r="F11288" s="118" t="s">
        <v>34952</v>
      </c>
      <c r="G11288" s="118"/>
      <c r="H11288" s="118" t="s">
        <v>15056</v>
      </c>
      <c r="I11288" s="118" t="s">
        <v>34943</v>
      </c>
      <c r="J11288" s="118"/>
    </row>
    <row r="11289" spans="1:10" ht="12.75">
      <c r="A11289" s="118" t="s">
        <v>34953</v>
      </c>
      <c r="B11289" s="118" t="s">
        <v>34954</v>
      </c>
      <c r="C11289" s="118" t="b">
        <v>0</v>
      </c>
      <c r="D11289" s="118" t="e">
        <f t="shared" ca="1" si="1"/>
        <v>#NAME?</v>
      </c>
      <c r="E11289" s="118" t="s">
        <v>34941</v>
      </c>
      <c r="F11289" s="118" t="s">
        <v>34955</v>
      </c>
      <c r="G11289" s="118"/>
      <c r="H11289" s="118" t="s">
        <v>4278</v>
      </c>
      <c r="I11289" s="118" t="s">
        <v>34943</v>
      </c>
      <c r="J11289" s="118"/>
    </row>
    <row r="11290" spans="1:10" ht="12.75">
      <c r="A11290" s="118" t="s">
        <v>14874</v>
      </c>
      <c r="B11290" s="118" t="s">
        <v>34956</v>
      </c>
      <c r="C11290" s="118" t="b">
        <v>0</v>
      </c>
      <c r="D11290" s="118" t="e">
        <f t="shared" ca="1" si="1"/>
        <v>#NAME?</v>
      </c>
      <c r="E11290" s="118" t="s">
        <v>34941</v>
      </c>
      <c r="F11290" s="118" t="s">
        <v>34957</v>
      </c>
      <c r="G11290" s="118"/>
      <c r="H11290" s="118" t="s">
        <v>54</v>
      </c>
      <c r="I11290" s="118" t="s">
        <v>34943</v>
      </c>
      <c r="J11290" s="118"/>
    </row>
    <row r="11291" spans="1:10" ht="12.75">
      <c r="A11291" s="118" t="s">
        <v>34958</v>
      </c>
      <c r="B11291" s="118" t="s">
        <v>11850</v>
      </c>
      <c r="C11291" s="118" t="b">
        <v>0</v>
      </c>
      <c r="D11291" s="118" t="e">
        <f t="shared" ca="1" si="1"/>
        <v>#NAME?</v>
      </c>
      <c r="E11291" s="118" t="s">
        <v>34959</v>
      </c>
      <c r="F11291" s="118" t="s">
        <v>34960</v>
      </c>
      <c r="G11291" s="118"/>
      <c r="H11291" s="118" t="s">
        <v>8474</v>
      </c>
      <c r="I11291" s="118" t="s">
        <v>8050</v>
      </c>
      <c r="J11291" s="118"/>
    </row>
    <row r="11292" spans="1:10" ht="12.75">
      <c r="A11292" s="118" t="s">
        <v>34961</v>
      </c>
      <c r="B11292" s="118" t="s">
        <v>34962</v>
      </c>
      <c r="C11292" s="118" t="b">
        <v>0</v>
      </c>
      <c r="D11292" s="118" t="e">
        <f t="shared" ca="1" si="1"/>
        <v>#NAME?</v>
      </c>
      <c r="E11292" s="118" t="s">
        <v>34963</v>
      </c>
      <c r="F11292" s="118" t="s">
        <v>34964</v>
      </c>
      <c r="G11292" s="118"/>
      <c r="H11292" s="118" t="s">
        <v>4278</v>
      </c>
      <c r="I11292" s="118" t="s">
        <v>26761</v>
      </c>
      <c r="J11292" s="118" t="s">
        <v>12582</v>
      </c>
    </row>
    <row r="11293" spans="1:10" ht="12.75">
      <c r="A11293" s="118" t="s">
        <v>34965</v>
      </c>
      <c r="B11293" s="118" t="s">
        <v>34966</v>
      </c>
      <c r="C11293" s="118" t="b">
        <v>0</v>
      </c>
      <c r="D11293" s="118" t="e">
        <f t="shared" ca="1" si="1"/>
        <v>#NAME?</v>
      </c>
      <c r="E11293" s="118" t="s">
        <v>34963</v>
      </c>
      <c r="F11293" s="118" t="s">
        <v>34967</v>
      </c>
      <c r="G11293" s="118"/>
      <c r="H11293" s="118" t="s">
        <v>4278</v>
      </c>
      <c r="I11293" s="118" t="s">
        <v>26761</v>
      </c>
      <c r="J11293" s="118" t="s">
        <v>12582</v>
      </c>
    </row>
    <row r="11294" spans="1:10" ht="12.75">
      <c r="A11294" s="118" t="s">
        <v>34968</v>
      </c>
      <c r="B11294" s="118" t="s">
        <v>1076</v>
      </c>
      <c r="C11294" s="118" t="b">
        <v>0</v>
      </c>
      <c r="D11294" s="118" t="e">
        <f t="shared" ca="1" si="1"/>
        <v>#NAME?</v>
      </c>
      <c r="E11294" s="118" t="s">
        <v>34963</v>
      </c>
      <c r="F11294" s="118" t="s">
        <v>34969</v>
      </c>
      <c r="G11294" s="118"/>
      <c r="H11294" s="118" t="s">
        <v>4278</v>
      </c>
      <c r="I11294" s="118" t="s">
        <v>26761</v>
      </c>
      <c r="J11294" s="118" t="s">
        <v>12582</v>
      </c>
    </row>
    <row r="11295" spans="1:10" ht="12.75">
      <c r="A11295" s="118" t="s">
        <v>24521</v>
      </c>
      <c r="B11295" s="118" t="s">
        <v>34970</v>
      </c>
      <c r="C11295" s="118" t="b">
        <v>0</v>
      </c>
      <c r="D11295" s="118" t="e">
        <f t="shared" ca="1" si="1"/>
        <v>#NAME?</v>
      </c>
      <c r="E11295" s="118" t="s">
        <v>34971</v>
      </c>
      <c r="F11295" s="118" t="s">
        <v>34972</v>
      </c>
      <c r="G11295" s="118"/>
      <c r="H11295" s="118" t="s">
        <v>17382</v>
      </c>
      <c r="I11295" s="118" t="s">
        <v>8925</v>
      </c>
      <c r="J11295" s="118"/>
    </row>
    <row r="11296" spans="1:10" ht="12.75">
      <c r="A11296" s="118" t="s">
        <v>8978</v>
      </c>
      <c r="B11296" s="118" t="s">
        <v>34973</v>
      </c>
      <c r="C11296" s="118" t="b">
        <v>0</v>
      </c>
      <c r="D11296" s="118" t="e">
        <f t="shared" ca="1" si="1"/>
        <v>#NAME?</v>
      </c>
      <c r="E11296" s="118" t="s">
        <v>34971</v>
      </c>
      <c r="F11296" s="118" t="s">
        <v>34974</v>
      </c>
      <c r="G11296" s="118"/>
      <c r="H11296" s="118" t="s">
        <v>4278</v>
      </c>
      <c r="I11296" s="118" t="s">
        <v>8925</v>
      </c>
      <c r="J11296" s="118"/>
    </row>
    <row r="11297" spans="1:10" ht="12.75">
      <c r="A11297" s="118" t="s">
        <v>9715</v>
      </c>
      <c r="B11297" s="118" t="s">
        <v>34975</v>
      </c>
      <c r="C11297" s="118" t="b">
        <v>0</v>
      </c>
      <c r="D11297" s="118" t="e">
        <f t="shared" ca="1" si="1"/>
        <v>#NAME?</v>
      </c>
      <c r="E11297" s="118" t="s">
        <v>34971</v>
      </c>
      <c r="F11297" s="118" t="s">
        <v>34976</v>
      </c>
      <c r="G11297" s="118"/>
      <c r="H11297" s="118" t="s">
        <v>7611</v>
      </c>
      <c r="I11297" s="118" t="s">
        <v>8925</v>
      </c>
      <c r="J11297" s="118"/>
    </row>
    <row r="11298" spans="1:10" ht="12.75">
      <c r="A11298" s="118" t="s">
        <v>882</v>
      </c>
      <c r="B11298" s="118" t="s">
        <v>34977</v>
      </c>
      <c r="C11298" s="118" t="b">
        <v>0</v>
      </c>
      <c r="D11298" s="118" t="e">
        <f t="shared" ca="1" si="1"/>
        <v>#NAME?</v>
      </c>
      <c r="E11298" s="118" t="s">
        <v>34971</v>
      </c>
      <c r="F11298" s="118" t="s">
        <v>34978</v>
      </c>
      <c r="G11298" s="118"/>
      <c r="H11298" s="118" t="s">
        <v>16738</v>
      </c>
      <c r="I11298" s="118" t="s">
        <v>8925</v>
      </c>
      <c r="J11298" s="118"/>
    </row>
    <row r="11299" spans="1:10" ht="12.75">
      <c r="A11299" s="118" t="s">
        <v>1093</v>
      </c>
      <c r="B11299" s="118" t="s">
        <v>34979</v>
      </c>
      <c r="C11299" s="118" t="b">
        <v>0</v>
      </c>
      <c r="D11299" s="118" t="e">
        <f t="shared" ca="1" si="1"/>
        <v>#NAME?</v>
      </c>
      <c r="E11299" s="118" t="s">
        <v>34971</v>
      </c>
      <c r="F11299" s="118" t="s">
        <v>34980</v>
      </c>
      <c r="G11299" s="118"/>
      <c r="H11299" s="118" t="s">
        <v>16092</v>
      </c>
      <c r="I11299" s="118" t="s">
        <v>8925</v>
      </c>
      <c r="J11299" s="118"/>
    </row>
    <row r="11300" spans="1:10" ht="12.75">
      <c r="A11300" s="118" t="s">
        <v>29258</v>
      </c>
      <c r="B11300" s="118" t="s">
        <v>32828</v>
      </c>
      <c r="C11300" s="118" t="b">
        <v>0</v>
      </c>
      <c r="D11300" s="118" t="e">
        <f t="shared" ca="1" si="1"/>
        <v>#NAME?</v>
      </c>
      <c r="E11300" s="118" t="s">
        <v>34971</v>
      </c>
      <c r="F11300" s="118" t="s">
        <v>34981</v>
      </c>
      <c r="G11300" s="118"/>
      <c r="H11300" s="118" t="s">
        <v>4640</v>
      </c>
      <c r="I11300" s="118" t="s">
        <v>8925</v>
      </c>
      <c r="J11300" s="118"/>
    </row>
    <row r="11301" spans="1:10" ht="12.75">
      <c r="A11301" s="118" t="s">
        <v>16379</v>
      </c>
      <c r="B11301" s="118" t="s">
        <v>1485</v>
      </c>
      <c r="C11301" s="118" t="b">
        <v>0</v>
      </c>
      <c r="D11301" s="118" t="e">
        <f t="shared" ca="1" si="1"/>
        <v>#NAME?</v>
      </c>
      <c r="E11301" s="118" t="s">
        <v>34971</v>
      </c>
      <c r="F11301" s="118" t="s">
        <v>34982</v>
      </c>
      <c r="G11301" s="118"/>
      <c r="H11301" s="118" t="s">
        <v>16738</v>
      </c>
      <c r="I11301" s="118" t="s">
        <v>8883</v>
      </c>
      <c r="J11301" s="118"/>
    </row>
    <row r="11302" spans="1:10" ht="12.75">
      <c r="A11302" s="118" t="s">
        <v>34983</v>
      </c>
      <c r="B11302" s="118" t="s">
        <v>34984</v>
      </c>
      <c r="C11302" s="118" t="b">
        <v>0</v>
      </c>
      <c r="D11302" s="118" t="e">
        <f t="shared" ca="1" si="1"/>
        <v>#NAME?</v>
      </c>
      <c r="E11302" s="118" t="s">
        <v>34971</v>
      </c>
      <c r="F11302" s="118" t="s">
        <v>34985</v>
      </c>
      <c r="G11302" s="118"/>
      <c r="H11302" s="118" t="s">
        <v>16092</v>
      </c>
      <c r="I11302" s="118" t="s">
        <v>8925</v>
      </c>
      <c r="J11302" s="118"/>
    </row>
    <row r="11303" spans="1:10" ht="12.75">
      <c r="A11303" s="118" t="s">
        <v>1666</v>
      </c>
      <c r="B11303" s="118" t="s">
        <v>34986</v>
      </c>
      <c r="C11303" s="118" t="b">
        <v>0</v>
      </c>
      <c r="D11303" s="118" t="e">
        <f t="shared" ca="1" si="1"/>
        <v>#NAME?</v>
      </c>
      <c r="E11303" s="118" t="s">
        <v>34987</v>
      </c>
      <c r="F11303" s="118" t="s">
        <v>34988</v>
      </c>
      <c r="G11303" s="118"/>
      <c r="H11303" s="118" t="s">
        <v>4278</v>
      </c>
      <c r="I11303" s="118" t="s">
        <v>10888</v>
      </c>
      <c r="J11303" s="118" t="s">
        <v>7622</v>
      </c>
    </row>
    <row r="11304" spans="1:10" ht="12.75">
      <c r="A11304" s="118" t="s">
        <v>2636</v>
      </c>
      <c r="B11304" s="118" t="s">
        <v>17715</v>
      </c>
      <c r="C11304" s="118" t="b">
        <v>0</v>
      </c>
      <c r="D11304" s="118" t="e">
        <f t="shared" ca="1" si="1"/>
        <v>#NAME?</v>
      </c>
      <c r="E11304" s="118" t="s">
        <v>34987</v>
      </c>
      <c r="F11304" s="118" t="s">
        <v>34989</v>
      </c>
      <c r="G11304" s="118"/>
      <c r="H11304" s="118" t="s">
        <v>54</v>
      </c>
      <c r="I11304" s="118"/>
      <c r="J11304" s="118"/>
    </row>
    <row r="11305" spans="1:10" ht="12.75">
      <c r="A11305" s="118" t="s">
        <v>846</v>
      </c>
      <c r="B11305" s="118" t="s">
        <v>34990</v>
      </c>
      <c r="C11305" s="118" t="b">
        <v>0</v>
      </c>
      <c r="D11305" s="118" t="e">
        <f t="shared" ca="1" si="1"/>
        <v>#NAME?</v>
      </c>
      <c r="E11305" s="118" t="s">
        <v>34987</v>
      </c>
      <c r="F11305" s="118" t="s">
        <v>34991</v>
      </c>
      <c r="G11305" s="118"/>
      <c r="H11305" s="118" t="s">
        <v>4278</v>
      </c>
      <c r="I11305" s="118" t="s">
        <v>10888</v>
      </c>
      <c r="J11305" s="118" t="s">
        <v>7622</v>
      </c>
    </row>
    <row r="11306" spans="1:10" ht="12.75">
      <c r="A11306" s="118" t="s">
        <v>873</v>
      </c>
      <c r="B11306" s="118" t="s">
        <v>29470</v>
      </c>
      <c r="C11306" s="118" t="b">
        <v>0</v>
      </c>
      <c r="D11306" s="118" t="e">
        <f t="shared" ca="1" si="1"/>
        <v>#NAME?</v>
      </c>
      <c r="E11306" s="118" t="s">
        <v>34987</v>
      </c>
      <c r="F11306" s="118" t="s">
        <v>34992</v>
      </c>
      <c r="G11306" s="118"/>
      <c r="H11306" s="118" t="s">
        <v>4278</v>
      </c>
      <c r="I11306" s="118"/>
      <c r="J11306" s="118"/>
    </row>
    <row r="11307" spans="1:10" ht="12.75">
      <c r="A11307" s="118" t="s">
        <v>2135</v>
      </c>
      <c r="B11307" s="118" t="s">
        <v>34993</v>
      </c>
      <c r="C11307" s="118" t="b">
        <v>0</v>
      </c>
      <c r="D11307" s="118" t="e">
        <f t="shared" ca="1" si="1"/>
        <v>#NAME?</v>
      </c>
      <c r="E11307" s="118" t="s">
        <v>34994</v>
      </c>
      <c r="F11307" s="118" t="s">
        <v>34995</v>
      </c>
      <c r="G11307" s="118"/>
      <c r="H11307" s="118" t="s">
        <v>4278</v>
      </c>
      <c r="I11307" s="118" t="s">
        <v>17820</v>
      </c>
      <c r="J11307" s="118" t="s">
        <v>8726</v>
      </c>
    </row>
    <row r="11308" spans="1:10" ht="12.75">
      <c r="A11308" s="118" t="s">
        <v>34996</v>
      </c>
      <c r="B11308" s="118" t="s">
        <v>16348</v>
      </c>
      <c r="C11308" s="118" t="b">
        <v>0</v>
      </c>
      <c r="D11308" s="118" t="e">
        <f t="shared" ca="1" si="1"/>
        <v>#NAME?</v>
      </c>
      <c r="E11308" s="118" t="s">
        <v>3913</v>
      </c>
      <c r="F11308" s="118" t="s">
        <v>34997</v>
      </c>
      <c r="G11308" s="118"/>
      <c r="H11308" s="118" t="s">
        <v>7647</v>
      </c>
      <c r="I11308" s="118" t="s">
        <v>12003</v>
      </c>
      <c r="J11308" s="118" t="s">
        <v>7622</v>
      </c>
    </row>
    <row r="11309" spans="1:10" ht="12.75">
      <c r="A11309" s="118" t="s">
        <v>902</v>
      </c>
      <c r="B11309" s="118" t="s">
        <v>9552</v>
      </c>
      <c r="C11309" s="118" t="b">
        <v>0</v>
      </c>
      <c r="D11309" s="118" t="e">
        <f t="shared" ca="1" si="1"/>
        <v>#NAME?</v>
      </c>
      <c r="E11309" s="118" t="s">
        <v>3913</v>
      </c>
      <c r="F11309" s="118" t="s">
        <v>34998</v>
      </c>
      <c r="G11309" s="118"/>
      <c r="H11309" s="118" t="s">
        <v>4276</v>
      </c>
      <c r="I11309" s="118" t="s">
        <v>12003</v>
      </c>
      <c r="J11309" s="118" t="s">
        <v>7622</v>
      </c>
    </row>
    <row r="11310" spans="1:10" ht="12.75">
      <c r="A11310" s="118" t="s">
        <v>1666</v>
      </c>
      <c r="B11310" s="118" t="s">
        <v>8132</v>
      </c>
      <c r="C11310" s="118" t="b">
        <v>0</v>
      </c>
      <c r="D11310" s="118" t="e">
        <f t="shared" ca="1" si="1"/>
        <v>#NAME?</v>
      </c>
      <c r="E11310" s="118" t="s">
        <v>3913</v>
      </c>
      <c r="F11310" s="118" t="s">
        <v>34999</v>
      </c>
      <c r="G11310" s="118"/>
      <c r="H11310" s="118" t="s">
        <v>4276</v>
      </c>
      <c r="I11310" s="118" t="s">
        <v>12003</v>
      </c>
      <c r="J11310" s="118" t="s">
        <v>7622</v>
      </c>
    </row>
    <row r="11311" spans="1:10" ht="12.75">
      <c r="A11311" s="118" t="s">
        <v>798</v>
      </c>
      <c r="B11311" s="118" t="s">
        <v>35000</v>
      </c>
      <c r="C11311" s="118" t="b">
        <v>0</v>
      </c>
      <c r="D11311" s="118" t="e">
        <f t="shared" ca="1" si="1"/>
        <v>#NAME?</v>
      </c>
      <c r="E11311" s="118" t="s">
        <v>3913</v>
      </c>
      <c r="F11311" s="118" t="s">
        <v>35001</v>
      </c>
      <c r="G11311" s="118"/>
      <c r="H11311" s="118" t="s">
        <v>4276</v>
      </c>
      <c r="I11311" s="118" t="s">
        <v>12003</v>
      </c>
      <c r="J11311" s="118" t="s">
        <v>7622</v>
      </c>
    </row>
    <row r="11312" spans="1:10" ht="12.75">
      <c r="A11312" s="118" t="s">
        <v>1484</v>
      </c>
      <c r="B11312" s="118" t="s">
        <v>17281</v>
      </c>
      <c r="C11312" s="118" t="b">
        <v>0</v>
      </c>
      <c r="D11312" s="118" t="e">
        <f t="shared" ca="1" si="1"/>
        <v>#NAME?</v>
      </c>
      <c r="E11312" s="118" t="s">
        <v>3913</v>
      </c>
      <c r="F11312" s="118" t="s">
        <v>35002</v>
      </c>
      <c r="G11312" s="118"/>
      <c r="H11312" s="118" t="s">
        <v>4276</v>
      </c>
      <c r="I11312" s="118" t="s">
        <v>12003</v>
      </c>
      <c r="J11312" s="118" t="s">
        <v>7622</v>
      </c>
    </row>
    <row r="11313" spans="1:10" ht="12.75">
      <c r="A11313" s="118" t="s">
        <v>2523</v>
      </c>
      <c r="B11313" s="118" t="s">
        <v>8550</v>
      </c>
      <c r="C11313" s="118" t="b">
        <v>0</v>
      </c>
      <c r="D11313" s="118" t="e">
        <f t="shared" ca="1" si="1"/>
        <v>#NAME?</v>
      </c>
      <c r="E11313" s="118" t="s">
        <v>3913</v>
      </c>
      <c r="F11313" s="118" t="s">
        <v>35003</v>
      </c>
      <c r="G11313" s="118"/>
      <c r="H11313" s="118" t="s">
        <v>4276</v>
      </c>
      <c r="I11313" s="118" t="s">
        <v>12003</v>
      </c>
      <c r="J11313" s="118" t="s">
        <v>7622</v>
      </c>
    </row>
    <row r="11314" spans="1:10" ht="12.75">
      <c r="A11314" s="118" t="s">
        <v>8039</v>
      </c>
      <c r="B11314" s="118" t="s">
        <v>35004</v>
      </c>
      <c r="C11314" s="118" t="b">
        <v>0</v>
      </c>
      <c r="D11314" s="118" t="e">
        <f t="shared" ca="1" si="1"/>
        <v>#NAME?</v>
      </c>
      <c r="E11314" s="118" t="s">
        <v>3913</v>
      </c>
      <c r="F11314" s="118" t="s">
        <v>35005</v>
      </c>
      <c r="G11314" s="118"/>
      <c r="H11314" s="118" t="s">
        <v>4276</v>
      </c>
      <c r="I11314" s="118" t="s">
        <v>12003</v>
      </c>
      <c r="J11314" s="118" t="s">
        <v>7622</v>
      </c>
    </row>
    <row r="11315" spans="1:10" ht="12.75">
      <c r="A11315" s="118" t="s">
        <v>30667</v>
      </c>
      <c r="B11315" s="118" t="s">
        <v>35006</v>
      </c>
      <c r="C11315" s="118" t="b">
        <v>0</v>
      </c>
      <c r="D11315" s="118" t="e">
        <f t="shared" ca="1" si="1"/>
        <v>#NAME?</v>
      </c>
      <c r="E11315" s="118" t="s">
        <v>3913</v>
      </c>
      <c r="F11315" s="118" t="s">
        <v>35007</v>
      </c>
      <c r="G11315" s="118"/>
      <c r="H11315" s="118" t="s">
        <v>7647</v>
      </c>
      <c r="I11315" s="118" t="s">
        <v>12003</v>
      </c>
      <c r="J11315" s="118" t="s">
        <v>7622</v>
      </c>
    </row>
    <row r="11316" spans="1:10" ht="12.75">
      <c r="A11316" s="118" t="s">
        <v>35008</v>
      </c>
      <c r="B11316" s="118" t="s">
        <v>8652</v>
      </c>
      <c r="C11316" s="118" t="b">
        <v>0</v>
      </c>
      <c r="D11316" s="118" t="e">
        <f t="shared" ca="1" si="1"/>
        <v>#NAME?</v>
      </c>
      <c r="E11316" s="118" t="s">
        <v>35009</v>
      </c>
      <c r="F11316" s="118" t="s">
        <v>35010</v>
      </c>
      <c r="G11316" s="118"/>
      <c r="H11316" s="118" t="s">
        <v>4276</v>
      </c>
      <c r="I11316" s="118" t="s">
        <v>10521</v>
      </c>
      <c r="J11316" s="118"/>
    </row>
    <row r="11317" spans="1:10" ht="12.75">
      <c r="A11317" s="118" t="s">
        <v>8039</v>
      </c>
      <c r="B11317" s="118" t="s">
        <v>35011</v>
      </c>
      <c r="C11317" s="118" t="b">
        <v>0</v>
      </c>
      <c r="D11317" s="118" t="e">
        <f t="shared" ca="1" si="1"/>
        <v>#NAME?</v>
      </c>
      <c r="E11317" s="118" t="s">
        <v>35009</v>
      </c>
      <c r="F11317" s="118" t="s">
        <v>35012</v>
      </c>
      <c r="G11317" s="118"/>
      <c r="H11317" s="118" t="s">
        <v>4276</v>
      </c>
      <c r="I11317" s="118" t="s">
        <v>10521</v>
      </c>
      <c r="J11317" s="118"/>
    </row>
    <row r="11318" spans="1:10" ht="12.75">
      <c r="A11318" s="118" t="s">
        <v>35013</v>
      </c>
      <c r="B11318" s="118" t="s">
        <v>35014</v>
      </c>
      <c r="C11318" s="118" t="b">
        <v>0</v>
      </c>
      <c r="D11318" s="118" t="e">
        <f t="shared" ca="1" si="1"/>
        <v>#NAME?</v>
      </c>
      <c r="E11318" s="118" t="s">
        <v>35015</v>
      </c>
      <c r="F11318" s="118" t="s">
        <v>35016</v>
      </c>
      <c r="G11318" s="118"/>
      <c r="H11318" s="118" t="s">
        <v>4276</v>
      </c>
      <c r="I11318" s="118" t="s">
        <v>7820</v>
      </c>
      <c r="J11318" s="118" t="s">
        <v>7820</v>
      </c>
    </row>
    <row r="11319" spans="1:10" ht="12.75">
      <c r="A11319" s="118" t="s">
        <v>19208</v>
      </c>
      <c r="B11319" s="118" t="s">
        <v>35017</v>
      </c>
      <c r="C11319" s="118" t="b">
        <v>0</v>
      </c>
      <c r="D11319" s="118" t="e">
        <f t="shared" ca="1" si="1"/>
        <v>#NAME?</v>
      </c>
      <c r="E11319" s="118" t="s">
        <v>35015</v>
      </c>
      <c r="F11319" s="118" t="s">
        <v>35018</v>
      </c>
      <c r="G11319" s="118"/>
      <c r="H11319" s="118" t="s">
        <v>4278</v>
      </c>
      <c r="I11319" s="118" t="s">
        <v>7820</v>
      </c>
      <c r="J11319" s="118" t="s">
        <v>7820</v>
      </c>
    </row>
    <row r="11320" spans="1:10" ht="12.75">
      <c r="A11320" s="118" t="s">
        <v>8405</v>
      </c>
      <c r="B11320" s="118" t="s">
        <v>19806</v>
      </c>
      <c r="C11320" s="118" t="b">
        <v>0</v>
      </c>
      <c r="D11320" s="118" t="e">
        <f t="shared" ca="1" si="1"/>
        <v>#NAME?</v>
      </c>
      <c r="E11320" s="118" t="s">
        <v>35019</v>
      </c>
      <c r="F11320" s="118" t="s">
        <v>35020</v>
      </c>
      <c r="G11320" s="118"/>
      <c r="H11320" s="118" t="s">
        <v>4276</v>
      </c>
      <c r="I11320" s="118" t="s">
        <v>3131</v>
      </c>
      <c r="J11320" s="118" t="s">
        <v>7622</v>
      </c>
    </row>
    <row r="11321" spans="1:10" ht="12.75">
      <c r="A11321" s="118" t="s">
        <v>10275</v>
      </c>
      <c r="B11321" s="118" t="s">
        <v>35021</v>
      </c>
      <c r="C11321" s="118" t="b">
        <v>0</v>
      </c>
      <c r="D11321" s="118" t="e">
        <f t="shared" ca="1" si="1"/>
        <v>#NAME?</v>
      </c>
      <c r="E11321" s="118" t="s">
        <v>35019</v>
      </c>
      <c r="F11321" s="118" t="s">
        <v>35022</v>
      </c>
      <c r="G11321" s="118"/>
      <c r="H11321" s="118" t="s">
        <v>4276</v>
      </c>
      <c r="I11321" s="118" t="s">
        <v>3131</v>
      </c>
      <c r="J11321" s="118" t="s">
        <v>7622</v>
      </c>
    </row>
    <row r="11322" spans="1:10" ht="12.75">
      <c r="A11322" s="118" t="s">
        <v>1414</v>
      </c>
      <c r="B11322" s="118" t="s">
        <v>35023</v>
      </c>
      <c r="C11322" s="118" t="b">
        <v>0</v>
      </c>
      <c r="D11322" s="118" t="e">
        <f t="shared" ca="1" si="1"/>
        <v>#NAME?</v>
      </c>
      <c r="E11322" s="118" t="s">
        <v>35019</v>
      </c>
      <c r="F11322" s="118" t="s">
        <v>35024</v>
      </c>
      <c r="G11322" s="118"/>
      <c r="H11322" s="118" t="s">
        <v>8144</v>
      </c>
      <c r="I11322" s="118" t="s">
        <v>3131</v>
      </c>
      <c r="J11322" s="118" t="s">
        <v>7622</v>
      </c>
    </row>
    <row r="11323" spans="1:10" ht="12.75">
      <c r="A11323" s="118" t="s">
        <v>1484</v>
      </c>
      <c r="B11323" s="118" t="s">
        <v>35025</v>
      </c>
      <c r="C11323" s="118" t="b">
        <v>0</v>
      </c>
      <c r="D11323" s="118" t="e">
        <f t="shared" ca="1" si="1"/>
        <v>#NAME?</v>
      </c>
      <c r="E11323" s="118" t="s">
        <v>35019</v>
      </c>
      <c r="F11323" s="118" t="s">
        <v>35026</v>
      </c>
      <c r="G11323" s="118"/>
      <c r="H11323" s="118" t="s">
        <v>4276</v>
      </c>
      <c r="I11323" s="118" t="s">
        <v>3131</v>
      </c>
      <c r="J11323" s="118" t="s">
        <v>7622</v>
      </c>
    </row>
    <row r="11324" spans="1:10" ht="12.75">
      <c r="A11324" s="118" t="s">
        <v>836</v>
      </c>
      <c r="B11324" s="118" t="s">
        <v>7831</v>
      </c>
      <c r="C11324" s="118" t="b">
        <v>0</v>
      </c>
      <c r="D11324" s="118" t="e">
        <f t="shared" ca="1" si="1"/>
        <v>#NAME?</v>
      </c>
      <c r="E11324" s="118" t="s">
        <v>35027</v>
      </c>
      <c r="F11324" s="118" t="s">
        <v>35028</v>
      </c>
      <c r="G11324" s="118"/>
      <c r="H11324" s="118" t="s">
        <v>4278</v>
      </c>
      <c r="I11324" s="118" t="s">
        <v>10184</v>
      </c>
      <c r="J11324" s="118" t="s">
        <v>10185</v>
      </c>
    </row>
    <row r="11325" spans="1:10" ht="12.75">
      <c r="A11325" s="118" t="s">
        <v>27061</v>
      </c>
      <c r="B11325" s="118" t="s">
        <v>35029</v>
      </c>
      <c r="C11325" s="118" t="b">
        <v>0</v>
      </c>
      <c r="D11325" s="118" t="e">
        <f t="shared" ca="1" si="1"/>
        <v>#NAME?</v>
      </c>
      <c r="E11325" s="118" t="s">
        <v>35030</v>
      </c>
      <c r="F11325" s="118" t="s">
        <v>35031</v>
      </c>
      <c r="G11325" s="118"/>
      <c r="H11325" s="118" t="s">
        <v>4276</v>
      </c>
      <c r="I11325" s="118" t="s">
        <v>10284</v>
      </c>
      <c r="J11325" s="118" t="s">
        <v>9660</v>
      </c>
    </row>
    <row r="11326" spans="1:10" ht="12.75">
      <c r="A11326" s="118" t="s">
        <v>1573</v>
      </c>
      <c r="B11326" s="118" t="s">
        <v>1307</v>
      </c>
      <c r="C11326" s="118" t="b">
        <v>0</v>
      </c>
      <c r="D11326" s="118" t="e">
        <f t="shared" ca="1" si="1"/>
        <v>#NAME?</v>
      </c>
      <c r="E11326" s="118" t="s">
        <v>35030</v>
      </c>
      <c r="F11326" s="118" t="s">
        <v>35032</v>
      </c>
      <c r="G11326" s="118"/>
      <c r="H11326" s="118" t="s">
        <v>4831</v>
      </c>
      <c r="I11326" s="118" t="s">
        <v>10284</v>
      </c>
      <c r="J11326" s="118" t="s">
        <v>9660</v>
      </c>
    </row>
    <row r="11327" spans="1:10" ht="12.75">
      <c r="A11327" s="118" t="s">
        <v>20390</v>
      </c>
      <c r="B11327" s="118" t="s">
        <v>35033</v>
      </c>
      <c r="C11327" s="118" t="b">
        <v>0</v>
      </c>
      <c r="D11327" s="118" t="e">
        <f t="shared" ca="1" si="1"/>
        <v>#NAME?</v>
      </c>
      <c r="E11327" s="118" t="s">
        <v>35030</v>
      </c>
      <c r="F11327" s="118" t="s">
        <v>35034</v>
      </c>
      <c r="G11327" s="118"/>
      <c r="H11327" s="118"/>
      <c r="I11327" s="118" t="s">
        <v>10284</v>
      </c>
      <c r="J11327" s="118" t="s">
        <v>9660</v>
      </c>
    </row>
    <row r="11328" spans="1:10" ht="12.75">
      <c r="A11328" s="118" t="s">
        <v>882</v>
      </c>
      <c r="B11328" s="118" t="s">
        <v>35035</v>
      </c>
      <c r="C11328" s="118" t="b">
        <v>0</v>
      </c>
      <c r="D11328" s="118" t="e">
        <f t="shared" ca="1" si="1"/>
        <v>#NAME?</v>
      </c>
      <c r="E11328" s="118" t="s">
        <v>35030</v>
      </c>
      <c r="F11328" s="118" t="s">
        <v>35036</v>
      </c>
      <c r="G11328" s="118"/>
      <c r="H11328" s="118" t="s">
        <v>4276</v>
      </c>
      <c r="I11328" s="118" t="s">
        <v>7590</v>
      </c>
      <c r="J11328" s="118" t="s">
        <v>7591</v>
      </c>
    </row>
    <row r="11329" spans="1:10" ht="12.75">
      <c r="A11329" s="118" t="s">
        <v>1075</v>
      </c>
      <c r="B11329" s="118" t="s">
        <v>35037</v>
      </c>
      <c r="C11329" s="118" t="b">
        <v>0</v>
      </c>
      <c r="D11329" s="118" t="e">
        <f t="shared" ca="1" si="1"/>
        <v>#NAME?</v>
      </c>
      <c r="E11329" s="118" t="s">
        <v>35038</v>
      </c>
      <c r="F11329" s="118" t="s">
        <v>35039</v>
      </c>
      <c r="G11329" s="118"/>
      <c r="H11329" s="118" t="s">
        <v>4276</v>
      </c>
      <c r="I11329" s="118" t="s">
        <v>16556</v>
      </c>
      <c r="J11329" s="118" t="s">
        <v>8580</v>
      </c>
    </row>
    <row r="11330" spans="1:10" ht="12.75">
      <c r="A11330" s="118" t="s">
        <v>8076</v>
      </c>
      <c r="B11330" s="118" t="s">
        <v>8550</v>
      </c>
      <c r="C11330" s="118" t="b">
        <v>0</v>
      </c>
      <c r="D11330" s="118" t="e">
        <f t="shared" ca="1" si="1"/>
        <v>#NAME?</v>
      </c>
      <c r="E11330" s="118" t="s">
        <v>35038</v>
      </c>
      <c r="F11330" s="118" t="s">
        <v>35040</v>
      </c>
      <c r="G11330" s="118"/>
      <c r="H11330" s="118" t="s">
        <v>4872</v>
      </c>
      <c r="I11330" s="118" t="s">
        <v>16556</v>
      </c>
      <c r="J11330" s="118" t="s">
        <v>8580</v>
      </c>
    </row>
    <row r="11331" spans="1:10" ht="12.75">
      <c r="A11331" s="118" t="s">
        <v>2135</v>
      </c>
      <c r="B11331" s="118" t="s">
        <v>11743</v>
      </c>
      <c r="C11331" s="118" t="b">
        <v>0</v>
      </c>
      <c r="D11331" s="118" t="e">
        <f t="shared" ca="1" si="1"/>
        <v>#NAME?</v>
      </c>
      <c r="E11331" s="118" t="s">
        <v>35038</v>
      </c>
      <c r="F11331" s="118" t="s">
        <v>35041</v>
      </c>
      <c r="G11331" s="118"/>
      <c r="H11331" s="118" t="s">
        <v>4276</v>
      </c>
      <c r="I11331" s="118" t="s">
        <v>16556</v>
      </c>
      <c r="J11331" s="118" t="s">
        <v>8580</v>
      </c>
    </row>
    <row r="11332" spans="1:10" ht="12.75">
      <c r="A11332" s="118" t="s">
        <v>12995</v>
      </c>
      <c r="B11332" s="118" t="s">
        <v>19720</v>
      </c>
      <c r="C11332" s="118" t="b">
        <v>0</v>
      </c>
      <c r="D11332" s="118" t="e">
        <f t="shared" ca="1" si="1"/>
        <v>#NAME?</v>
      </c>
      <c r="E11332" s="118" t="s">
        <v>35038</v>
      </c>
      <c r="F11332" s="118" t="s">
        <v>35042</v>
      </c>
      <c r="G11332" s="118"/>
      <c r="H11332" s="118" t="s">
        <v>7611</v>
      </c>
      <c r="I11332" s="118" t="s">
        <v>16556</v>
      </c>
      <c r="J11332" s="118" t="s">
        <v>8580</v>
      </c>
    </row>
    <row r="11333" spans="1:10" ht="12.75">
      <c r="A11333" s="118" t="s">
        <v>836</v>
      </c>
      <c r="B11333" s="118" t="s">
        <v>25380</v>
      </c>
      <c r="C11333" s="118" t="b">
        <v>0</v>
      </c>
      <c r="D11333" s="118" t="e">
        <f t="shared" ca="1" si="1"/>
        <v>#NAME?</v>
      </c>
      <c r="E11333" s="118" t="s">
        <v>35043</v>
      </c>
      <c r="F11333" s="118" t="s">
        <v>35044</v>
      </c>
      <c r="G11333" s="118"/>
      <c r="H11333" s="118" t="s">
        <v>4276</v>
      </c>
      <c r="I11333" s="118" t="s">
        <v>7820</v>
      </c>
      <c r="J11333" s="118" t="s">
        <v>7820</v>
      </c>
    </row>
    <row r="11334" spans="1:10" ht="12.75">
      <c r="A11334" s="118" t="s">
        <v>10990</v>
      </c>
      <c r="B11334" s="118" t="s">
        <v>8899</v>
      </c>
      <c r="C11334" s="118" t="b">
        <v>0</v>
      </c>
      <c r="D11334" s="118" t="e">
        <f t="shared" ca="1" si="1"/>
        <v>#NAME?</v>
      </c>
      <c r="E11334" s="118" t="s">
        <v>35045</v>
      </c>
      <c r="F11334" s="118" t="s">
        <v>35046</v>
      </c>
      <c r="G11334" s="118"/>
      <c r="H11334" s="118" t="s">
        <v>4276</v>
      </c>
      <c r="I11334" s="118" t="s">
        <v>7820</v>
      </c>
      <c r="J11334" s="118" t="s">
        <v>7820</v>
      </c>
    </row>
    <row r="11335" spans="1:10" ht="12.75">
      <c r="A11335" s="118" t="s">
        <v>1602</v>
      </c>
      <c r="B11335" s="118" t="s">
        <v>35047</v>
      </c>
      <c r="C11335" s="118" t="b">
        <v>0</v>
      </c>
      <c r="D11335" s="118" t="e">
        <f t="shared" ca="1" si="1"/>
        <v>#NAME?</v>
      </c>
      <c r="E11335" s="118" t="s">
        <v>35045</v>
      </c>
      <c r="F11335" s="118" t="s">
        <v>35048</v>
      </c>
      <c r="G11335" s="118"/>
      <c r="H11335" s="118" t="s">
        <v>4276</v>
      </c>
      <c r="I11335" s="118" t="s">
        <v>7820</v>
      </c>
      <c r="J11335" s="118" t="s">
        <v>7820</v>
      </c>
    </row>
    <row r="11336" spans="1:10" ht="12.75">
      <c r="A11336" s="118" t="s">
        <v>1026</v>
      </c>
      <c r="B11336" s="118" t="s">
        <v>8017</v>
      </c>
      <c r="C11336" s="118" t="b">
        <v>0</v>
      </c>
      <c r="D11336" s="118" t="e">
        <f t="shared" ca="1" si="1"/>
        <v>#NAME?</v>
      </c>
      <c r="E11336" s="118" t="s">
        <v>35045</v>
      </c>
      <c r="F11336" s="118" t="s">
        <v>35049</v>
      </c>
      <c r="G11336" s="118"/>
      <c r="H11336" s="118" t="s">
        <v>4485</v>
      </c>
      <c r="I11336" s="118" t="s">
        <v>7590</v>
      </c>
      <c r="J11336" s="118" t="s">
        <v>7591</v>
      </c>
    </row>
    <row r="11337" spans="1:10" ht="12.75">
      <c r="A11337" s="118" t="s">
        <v>10738</v>
      </c>
      <c r="B11337" s="118" t="s">
        <v>9522</v>
      </c>
      <c r="C11337" s="118" t="b">
        <v>0</v>
      </c>
      <c r="D11337" s="118" t="e">
        <f t="shared" ca="1" si="1"/>
        <v>#NAME?</v>
      </c>
      <c r="E11337" s="118" t="s">
        <v>35045</v>
      </c>
      <c r="F11337" s="118" t="s">
        <v>35050</v>
      </c>
      <c r="G11337" s="118"/>
      <c r="H11337" s="118" t="s">
        <v>10204</v>
      </c>
      <c r="I11337" s="118" t="s">
        <v>7820</v>
      </c>
      <c r="J11337" s="118" t="s">
        <v>7820</v>
      </c>
    </row>
    <row r="11338" spans="1:10" ht="12.75">
      <c r="A11338" s="118" t="s">
        <v>826</v>
      </c>
      <c r="B11338" s="118" t="s">
        <v>35051</v>
      </c>
      <c r="C11338" s="118" t="b">
        <v>0</v>
      </c>
      <c r="D11338" s="118" t="e">
        <f t="shared" ca="1" si="1"/>
        <v>#NAME?</v>
      </c>
      <c r="E11338" s="118" t="s">
        <v>35045</v>
      </c>
      <c r="F11338" s="118" t="s">
        <v>35052</v>
      </c>
      <c r="G11338" s="118"/>
      <c r="H11338" s="118" t="s">
        <v>4276</v>
      </c>
      <c r="I11338" s="118" t="s">
        <v>7590</v>
      </c>
      <c r="J11338" s="118" t="s">
        <v>7591</v>
      </c>
    </row>
    <row r="11339" spans="1:10" ht="12.75">
      <c r="A11339" s="118" t="s">
        <v>35053</v>
      </c>
      <c r="B11339" s="118" t="s">
        <v>35054</v>
      </c>
      <c r="C11339" s="118" t="b">
        <v>0</v>
      </c>
      <c r="D11339" s="118" t="e">
        <f t="shared" ca="1" si="1"/>
        <v>#NAME?</v>
      </c>
      <c r="E11339" s="118" t="s">
        <v>35045</v>
      </c>
      <c r="F11339" s="118" t="s">
        <v>35055</v>
      </c>
      <c r="G11339" s="118"/>
      <c r="H11339" s="118" t="s">
        <v>4485</v>
      </c>
      <c r="I11339" s="118" t="s">
        <v>7820</v>
      </c>
      <c r="J11339" s="118" t="s">
        <v>7820</v>
      </c>
    </row>
    <row r="11340" spans="1:10" ht="12.75">
      <c r="A11340" s="118" t="s">
        <v>11354</v>
      </c>
      <c r="B11340" s="118" t="s">
        <v>9508</v>
      </c>
      <c r="C11340" s="118" t="b">
        <v>0</v>
      </c>
      <c r="D11340" s="118" t="e">
        <f t="shared" ca="1" si="1"/>
        <v>#NAME?</v>
      </c>
      <c r="E11340" s="118" t="s">
        <v>35056</v>
      </c>
      <c r="F11340" s="118" t="s">
        <v>35057</v>
      </c>
      <c r="G11340" s="118"/>
      <c r="H11340" s="118" t="s">
        <v>54</v>
      </c>
      <c r="I11340" s="118" t="s">
        <v>7820</v>
      </c>
      <c r="J11340" s="118" t="s">
        <v>7820</v>
      </c>
    </row>
    <row r="11341" spans="1:10" ht="12.75">
      <c r="A11341" s="118" t="s">
        <v>1173</v>
      </c>
      <c r="B11341" s="118" t="s">
        <v>8886</v>
      </c>
      <c r="C11341" s="118" t="b">
        <v>0</v>
      </c>
      <c r="D11341" s="118" t="e">
        <f t="shared" ca="1" si="1"/>
        <v>#NAME?</v>
      </c>
      <c r="E11341" s="118" t="s">
        <v>35056</v>
      </c>
      <c r="F11341" s="118" t="s">
        <v>35058</v>
      </c>
      <c r="G11341" s="118"/>
      <c r="H11341" s="118" t="s">
        <v>54</v>
      </c>
      <c r="I11341" s="118" t="s">
        <v>7820</v>
      </c>
      <c r="J11341" s="118" t="s">
        <v>7820</v>
      </c>
    </row>
    <row r="11342" spans="1:10" ht="12.75">
      <c r="A11342" s="118" t="s">
        <v>22218</v>
      </c>
      <c r="B11342" s="118" t="s">
        <v>35059</v>
      </c>
      <c r="C11342" s="118" t="b">
        <v>0</v>
      </c>
      <c r="D11342" s="118" t="e">
        <f t="shared" ca="1" si="1"/>
        <v>#NAME?</v>
      </c>
      <c r="E11342" s="118" t="s">
        <v>35060</v>
      </c>
      <c r="F11342" s="118" t="s">
        <v>35061</v>
      </c>
      <c r="G11342" s="118"/>
      <c r="H11342" s="118" t="s">
        <v>5264</v>
      </c>
      <c r="I11342" s="118" t="s">
        <v>9743</v>
      </c>
      <c r="J11342" s="118" t="s">
        <v>7622</v>
      </c>
    </row>
    <row r="11343" spans="1:10" ht="12.75">
      <c r="A11343" s="118" t="s">
        <v>35062</v>
      </c>
      <c r="B11343" s="118" t="s">
        <v>35063</v>
      </c>
      <c r="C11343" s="118" t="b">
        <v>0</v>
      </c>
      <c r="D11343" s="118" t="e">
        <f t="shared" ca="1" si="1"/>
        <v>#NAME?</v>
      </c>
      <c r="E11343" s="118" t="s">
        <v>35064</v>
      </c>
      <c r="F11343" s="118" t="s">
        <v>35065</v>
      </c>
      <c r="G11343" s="118"/>
      <c r="H11343" s="118" t="s">
        <v>4276</v>
      </c>
      <c r="I11343" s="118" t="s">
        <v>12902</v>
      </c>
      <c r="J11343" s="118" t="s">
        <v>12903</v>
      </c>
    </row>
    <row r="11344" spans="1:10" ht="12.75">
      <c r="A11344" s="118" t="s">
        <v>814</v>
      </c>
      <c r="B11344" s="118" t="s">
        <v>35066</v>
      </c>
      <c r="C11344" s="118" t="b">
        <v>0</v>
      </c>
      <c r="D11344" s="118" t="e">
        <f t="shared" ca="1" si="1"/>
        <v>#NAME?</v>
      </c>
      <c r="E11344" s="118" t="s">
        <v>35067</v>
      </c>
      <c r="F11344" s="118" t="s">
        <v>35068</v>
      </c>
      <c r="G11344" s="118"/>
      <c r="H11344" s="118" t="s">
        <v>35069</v>
      </c>
      <c r="I11344" s="118" t="s">
        <v>7777</v>
      </c>
      <c r="J11344" s="118" t="s">
        <v>7636</v>
      </c>
    </row>
    <row r="11345" spans="1:10" ht="12.75">
      <c r="A11345" s="118" t="s">
        <v>1240</v>
      </c>
      <c r="B11345" s="118" t="s">
        <v>35070</v>
      </c>
      <c r="C11345" s="118" t="b">
        <v>0</v>
      </c>
      <c r="D11345" s="118" t="e">
        <f t="shared" ca="1" si="1"/>
        <v>#NAME?</v>
      </c>
      <c r="E11345" s="118" t="s">
        <v>35067</v>
      </c>
      <c r="F11345" s="118" t="s">
        <v>35071</v>
      </c>
      <c r="G11345" s="118"/>
      <c r="H11345" s="118" t="s">
        <v>35072</v>
      </c>
      <c r="I11345" s="118" t="s">
        <v>7777</v>
      </c>
      <c r="J11345" s="118" t="s">
        <v>7636</v>
      </c>
    </row>
    <row r="11346" spans="1:10" ht="12.75">
      <c r="A11346" s="118" t="s">
        <v>8405</v>
      </c>
      <c r="B11346" s="118" t="s">
        <v>35073</v>
      </c>
      <c r="C11346" s="118" t="b">
        <v>0</v>
      </c>
      <c r="D11346" s="118" t="e">
        <f t="shared" ca="1" si="1"/>
        <v>#NAME?</v>
      </c>
      <c r="E11346" s="118" t="s">
        <v>35074</v>
      </c>
      <c r="F11346" s="118" t="s">
        <v>35075</v>
      </c>
      <c r="G11346" s="118"/>
      <c r="H11346" s="118" t="s">
        <v>7611</v>
      </c>
      <c r="I11346" s="118" t="s">
        <v>7755</v>
      </c>
      <c r="J11346" s="118" t="s">
        <v>7756</v>
      </c>
    </row>
    <row r="11347" spans="1:10" ht="12.75">
      <c r="A11347" s="118" t="s">
        <v>798</v>
      </c>
      <c r="B11347" s="118" t="s">
        <v>35076</v>
      </c>
      <c r="C11347" s="118" t="b">
        <v>0</v>
      </c>
      <c r="D11347" s="118" t="e">
        <f t="shared" ca="1" si="1"/>
        <v>#NAME?</v>
      </c>
      <c r="E11347" s="118" t="s">
        <v>35074</v>
      </c>
      <c r="F11347" s="118" t="s">
        <v>35077</v>
      </c>
      <c r="G11347" s="118"/>
      <c r="H11347" s="118" t="s">
        <v>4305</v>
      </c>
      <c r="I11347" s="118" t="s">
        <v>7755</v>
      </c>
      <c r="J11347" s="118" t="s">
        <v>7756</v>
      </c>
    </row>
    <row r="11348" spans="1:10" ht="12.75">
      <c r="A11348" s="118" t="s">
        <v>882</v>
      </c>
      <c r="B11348" s="118" t="s">
        <v>35078</v>
      </c>
      <c r="C11348" s="118" t="b">
        <v>0</v>
      </c>
      <c r="D11348" s="118" t="e">
        <f t="shared" ca="1" si="1"/>
        <v>#NAME?</v>
      </c>
      <c r="E11348" s="118" t="s">
        <v>35074</v>
      </c>
      <c r="F11348" s="118" t="s">
        <v>35079</v>
      </c>
      <c r="G11348" s="118"/>
      <c r="H11348" s="118" t="s">
        <v>4305</v>
      </c>
      <c r="I11348" s="118" t="s">
        <v>7755</v>
      </c>
      <c r="J11348" s="118" t="s">
        <v>7756</v>
      </c>
    </row>
    <row r="11349" spans="1:10" ht="12.75">
      <c r="A11349" s="118" t="s">
        <v>8246</v>
      </c>
      <c r="B11349" s="118" t="s">
        <v>8192</v>
      </c>
      <c r="C11349" s="118" t="b">
        <v>0</v>
      </c>
      <c r="D11349" s="118" t="e">
        <f t="shared" ca="1" si="1"/>
        <v>#NAME?</v>
      </c>
      <c r="E11349" s="118" t="s">
        <v>35080</v>
      </c>
      <c r="F11349" s="118" t="s">
        <v>35081</v>
      </c>
      <c r="G11349" s="118"/>
      <c r="H11349" s="118" t="s">
        <v>4852</v>
      </c>
      <c r="I11349" s="118" t="s">
        <v>8136</v>
      </c>
      <c r="J11349" s="118" t="s">
        <v>7622</v>
      </c>
    </row>
    <row r="11350" spans="1:10" ht="12.75">
      <c r="A11350" s="118" t="s">
        <v>7945</v>
      </c>
      <c r="B11350" s="118" t="s">
        <v>1603</v>
      </c>
      <c r="C11350" s="118" t="b">
        <v>0</v>
      </c>
      <c r="D11350" s="118" t="e">
        <f t="shared" ca="1" si="1"/>
        <v>#NAME?</v>
      </c>
      <c r="E11350" s="118" t="s">
        <v>35080</v>
      </c>
      <c r="F11350" s="118" t="s">
        <v>35082</v>
      </c>
      <c r="G11350" s="118"/>
      <c r="H11350" s="118" t="s">
        <v>7784</v>
      </c>
      <c r="I11350" s="118" t="s">
        <v>8136</v>
      </c>
      <c r="J11350" s="118" t="s">
        <v>7622</v>
      </c>
    </row>
    <row r="11351" spans="1:10" ht="12.75">
      <c r="A11351" s="118" t="s">
        <v>8889</v>
      </c>
      <c r="B11351" s="118" t="s">
        <v>10357</v>
      </c>
      <c r="C11351" s="118" t="b">
        <v>0</v>
      </c>
      <c r="D11351" s="118" t="e">
        <f t="shared" ca="1" si="1"/>
        <v>#NAME?</v>
      </c>
      <c r="E11351" s="118" t="s">
        <v>35080</v>
      </c>
      <c r="F11351" s="118" t="s">
        <v>35083</v>
      </c>
      <c r="G11351" s="118"/>
      <c r="H11351" s="118" t="s">
        <v>7784</v>
      </c>
      <c r="I11351" s="118" t="s">
        <v>8136</v>
      </c>
      <c r="J11351" s="118" t="s">
        <v>7622</v>
      </c>
    </row>
    <row r="11352" spans="1:10" ht="12.75">
      <c r="A11352" s="118" t="s">
        <v>1666</v>
      </c>
      <c r="B11352" s="118" t="s">
        <v>19431</v>
      </c>
      <c r="C11352" s="118" t="b">
        <v>0</v>
      </c>
      <c r="D11352" s="118" t="e">
        <f t="shared" ca="1" si="1"/>
        <v>#NAME?</v>
      </c>
      <c r="E11352" s="118" t="s">
        <v>35080</v>
      </c>
      <c r="F11352" s="118" t="s">
        <v>35084</v>
      </c>
      <c r="G11352" s="118"/>
      <c r="H11352" s="118" t="s">
        <v>35085</v>
      </c>
      <c r="I11352" s="118" t="s">
        <v>8136</v>
      </c>
      <c r="J11352" s="118" t="s">
        <v>7622</v>
      </c>
    </row>
    <row r="11353" spans="1:10" ht="12.75">
      <c r="A11353" s="118" t="s">
        <v>35086</v>
      </c>
      <c r="B11353" s="118" t="s">
        <v>35087</v>
      </c>
      <c r="C11353" s="118" t="b">
        <v>0</v>
      </c>
      <c r="D11353" s="118" t="e">
        <f t="shared" ca="1" si="1"/>
        <v>#NAME?</v>
      </c>
      <c r="E11353" s="118" t="s">
        <v>35080</v>
      </c>
      <c r="F11353" s="118" t="s">
        <v>35088</v>
      </c>
      <c r="G11353" s="118"/>
      <c r="H11353" s="118" t="s">
        <v>35089</v>
      </c>
      <c r="I11353" s="118" t="s">
        <v>7642</v>
      </c>
      <c r="J11353" s="118"/>
    </row>
    <row r="11354" spans="1:10" ht="12.75">
      <c r="A11354" s="118" t="s">
        <v>846</v>
      </c>
      <c r="B11354" s="118" t="s">
        <v>12871</v>
      </c>
      <c r="C11354" s="118" t="b">
        <v>0</v>
      </c>
      <c r="D11354" s="118" t="e">
        <f t="shared" ca="1" si="1"/>
        <v>#NAME?</v>
      </c>
      <c r="E11354" s="118" t="s">
        <v>35080</v>
      </c>
      <c r="F11354" s="118" t="s">
        <v>35090</v>
      </c>
      <c r="G11354" s="118"/>
      <c r="H11354" s="118" t="s">
        <v>4276</v>
      </c>
      <c r="I11354" s="118"/>
      <c r="J11354" s="118"/>
    </row>
    <row r="11355" spans="1:10" ht="12.75">
      <c r="A11355" s="118" t="s">
        <v>13407</v>
      </c>
      <c r="B11355" s="118" t="s">
        <v>9170</v>
      </c>
      <c r="C11355" s="118" t="b">
        <v>0</v>
      </c>
      <c r="D11355" s="118" t="e">
        <f t="shared" ca="1" si="1"/>
        <v>#NAME?</v>
      </c>
      <c r="E11355" s="118" t="s">
        <v>35080</v>
      </c>
      <c r="F11355" s="118" t="s">
        <v>35091</v>
      </c>
      <c r="G11355" s="118"/>
      <c r="H11355" s="118" t="s">
        <v>4311</v>
      </c>
      <c r="I11355" s="118" t="s">
        <v>7820</v>
      </c>
      <c r="J11355" s="118" t="s">
        <v>7820</v>
      </c>
    </row>
    <row r="11356" spans="1:10" ht="12.75">
      <c r="A11356" s="118" t="s">
        <v>2671</v>
      </c>
      <c r="B11356" s="118" t="s">
        <v>35092</v>
      </c>
      <c r="C11356" s="118" t="b">
        <v>0</v>
      </c>
      <c r="D11356" s="118" t="e">
        <f t="shared" ca="1" si="1"/>
        <v>#NAME?</v>
      </c>
      <c r="E11356" s="118" t="s">
        <v>35080</v>
      </c>
      <c r="F11356" s="118" t="s">
        <v>35093</v>
      </c>
      <c r="G11356" s="118"/>
      <c r="H11356" s="118" t="s">
        <v>35089</v>
      </c>
      <c r="I11356" s="118" t="s">
        <v>7820</v>
      </c>
      <c r="J11356" s="118" t="s">
        <v>7820</v>
      </c>
    </row>
    <row r="11357" spans="1:10" ht="12.75">
      <c r="A11357" s="118" t="s">
        <v>27684</v>
      </c>
      <c r="B11357" s="118" t="s">
        <v>27685</v>
      </c>
      <c r="C11357" s="118" t="b">
        <v>0</v>
      </c>
      <c r="D11357" s="118" t="e">
        <f t="shared" ca="1" si="1"/>
        <v>#NAME?</v>
      </c>
      <c r="E11357" s="118" t="s">
        <v>35080</v>
      </c>
      <c r="F11357" s="118" t="s">
        <v>35094</v>
      </c>
      <c r="G11357" s="118"/>
      <c r="H11357" s="118" t="s">
        <v>4276</v>
      </c>
      <c r="I11357" s="118" t="s">
        <v>8136</v>
      </c>
      <c r="J11357" s="118" t="s">
        <v>7622</v>
      </c>
    </row>
    <row r="11358" spans="1:10" ht="12.75">
      <c r="A11358" s="118" t="s">
        <v>2682</v>
      </c>
      <c r="B11358" s="118" t="s">
        <v>2279</v>
      </c>
      <c r="C11358" s="118" t="b">
        <v>0</v>
      </c>
      <c r="D11358" s="118" t="e">
        <f t="shared" ca="1" si="1"/>
        <v>#NAME?</v>
      </c>
      <c r="E11358" s="118" t="s">
        <v>35080</v>
      </c>
      <c r="F11358" s="118" t="s">
        <v>35095</v>
      </c>
      <c r="G11358" s="118"/>
      <c r="H11358" s="118" t="s">
        <v>35096</v>
      </c>
      <c r="I11358" s="118" t="s">
        <v>8136</v>
      </c>
      <c r="J11358" s="118" t="s">
        <v>7622</v>
      </c>
    </row>
    <row r="11359" spans="1:10" ht="12.75">
      <c r="A11359" s="118" t="s">
        <v>1591</v>
      </c>
      <c r="B11359" s="118" t="s">
        <v>9173</v>
      </c>
      <c r="C11359" s="118" t="b">
        <v>0</v>
      </c>
      <c r="D11359" s="118" t="e">
        <f t="shared" ca="1" si="1"/>
        <v>#NAME?</v>
      </c>
      <c r="E11359" s="118" t="s">
        <v>35080</v>
      </c>
      <c r="F11359" s="118" t="s">
        <v>35097</v>
      </c>
      <c r="G11359" s="118"/>
      <c r="H11359" s="118" t="s">
        <v>4276</v>
      </c>
      <c r="I11359" s="118" t="s">
        <v>8136</v>
      </c>
      <c r="J11359" s="118" t="s">
        <v>7622</v>
      </c>
    </row>
    <row r="11360" spans="1:10" ht="12.75">
      <c r="A11360" s="118" t="s">
        <v>10738</v>
      </c>
      <c r="B11360" s="118" t="s">
        <v>22826</v>
      </c>
      <c r="C11360" s="118" t="b">
        <v>0</v>
      </c>
      <c r="D11360" s="118" t="e">
        <f t="shared" ca="1" si="1"/>
        <v>#NAME?</v>
      </c>
      <c r="E11360" s="118" t="s">
        <v>35080</v>
      </c>
      <c r="F11360" s="118" t="s">
        <v>35098</v>
      </c>
      <c r="G11360" s="118"/>
      <c r="H11360" s="118" t="s">
        <v>35089</v>
      </c>
      <c r="I11360" s="118"/>
      <c r="J11360" s="118"/>
    </row>
    <row r="11361" spans="1:10" ht="12.75">
      <c r="A11361" s="118" t="s">
        <v>853</v>
      </c>
      <c r="B11361" s="118" t="s">
        <v>35099</v>
      </c>
      <c r="C11361" s="118" t="b">
        <v>0</v>
      </c>
      <c r="D11361" s="118" t="e">
        <f t="shared" ca="1" si="1"/>
        <v>#NAME?</v>
      </c>
      <c r="E11361" s="118" t="s">
        <v>35080</v>
      </c>
      <c r="F11361" s="118" t="s">
        <v>35100</v>
      </c>
      <c r="G11361" s="118"/>
      <c r="H11361" s="118" t="s">
        <v>4276</v>
      </c>
      <c r="I11361" s="118" t="s">
        <v>8136</v>
      </c>
      <c r="J11361" s="118" t="s">
        <v>7622</v>
      </c>
    </row>
    <row r="11362" spans="1:10" ht="12.75">
      <c r="A11362" s="118" t="s">
        <v>798</v>
      </c>
      <c r="B11362" s="118" t="s">
        <v>35101</v>
      </c>
      <c r="C11362" s="118" t="b">
        <v>0</v>
      </c>
      <c r="D11362" s="118" t="e">
        <f t="shared" ca="1" si="1"/>
        <v>#NAME?</v>
      </c>
      <c r="E11362" s="118" t="s">
        <v>35080</v>
      </c>
      <c r="F11362" s="118" t="s">
        <v>35102</v>
      </c>
      <c r="G11362" s="118"/>
      <c r="H11362" s="118" t="s">
        <v>35103</v>
      </c>
      <c r="I11362" s="118" t="s">
        <v>7642</v>
      </c>
      <c r="J11362" s="118"/>
    </row>
    <row r="11363" spans="1:10" ht="12.75">
      <c r="A11363" s="118" t="s">
        <v>1124</v>
      </c>
      <c r="B11363" s="118" t="s">
        <v>35104</v>
      </c>
      <c r="C11363" s="118" t="b">
        <v>0</v>
      </c>
      <c r="D11363" s="118" t="e">
        <f t="shared" ca="1" si="1"/>
        <v>#NAME?</v>
      </c>
      <c r="E11363" s="118" t="s">
        <v>35080</v>
      </c>
      <c r="F11363" s="118" t="s">
        <v>35105</v>
      </c>
      <c r="G11363" s="118"/>
      <c r="H11363" s="118" t="s">
        <v>4276</v>
      </c>
      <c r="I11363" s="118" t="s">
        <v>12003</v>
      </c>
      <c r="J11363" s="118" t="s">
        <v>7622</v>
      </c>
    </row>
    <row r="11364" spans="1:10" ht="12.75">
      <c r="A11364" s="118" t="s">
        <v>1544</v>
      </c>
      <c r="B11364" s="118" t="s">
        <v>35106</v>
      </c>
      <c r="C11364" s="118" t="b">
        <v>0</v>
      </c>
      <c r="D11364" s="118" t="e">
        <f t="shared" ca="1" si="1"/>
        <v>#NAME?</v>
      </c>
      <c r="E11364" s="118" t="s">
        <v>35080</v>
      </c>
      <c r="F11364" s="118" t="s">
        <v>35107</v>
      </c>
      <c r="G11364" s="118"/>
      <c r="H11364" s="118" t="s">
        <v>35089</v>
      </c>
      <c r="I11364" s="118" t="s">
        <v>7820</v>
      </c>
      <c r="J11364" s="118" t="s">
        <v>7820</v>
      </c>
    </row>
    <row r="11365" spans="1:10" ht="12.75">
      <c r="A11365" s="118" t="s">
        <v>873</v>
      </c>
      <c r="B11365" s="118" t="s">
        <v>35108</v>
      </c>
      <c r="C11365" s="118" t="b">
        <v>0</v>
      </c>
      <c r="D11365" s="118" t="e">
        <f t="shared" ca="1" si="1"/>
        <v>#NAME?</v>
      </c>
      <c r="E11365" s="118" t="s">
        <v>35080</v>
      </c>
      <c r="F11365" s="118" t="s">
        <v>35109</v>
      </c>
      <c r="G11365" s="118"/>
      <c r="H11365" s="118" t="s">
        <v>4276</v>
      </c>
      <c r="I11365" s="118" t="s">
        <v>8136</v>
      </c>
      <c r="J11365" s="118" t="s">
        <v>7622</v>
      </c>
    </row>
    <row r="11366" spans="1:10" ht="12.75">
      <c r="A11366" s="118" t="s">
        <v>9219</v>
      </c>
      <c r="B11366" s="118" t="s">
        <v>18652</v>
      </c>
      <c r="C11366" s="118" t="b">
        <v>0</v>
      </c>
      <c r="D11366" s="118" t="e">
        <f t="shared" ca="1" si="1"/>
        <v>#NAME?</v>
      </c>
      <c r="E11366" s="118" t="s">
        <v>35080</v>
      </c>
      <c r="F11366" s="118" t="s">
        <v>35110</v>
      </c>
      <c r="G11366" s="118"/>
      <c r="H11366" s="118" t="s">
        <v>4276</v>
      </c>
      <c r="I11366" s="118" t="s">
        <v>12003</v>
      </c>
      <c r="J11366" s="118" t="s">
        <v>7622</v>
      </c>
    </row>
    <row r="11367" spans="1:10" ht="12.75">
      <c r="A11367" s="118" t="s">
        <v>862</v>
      </c>
      <c r="B11367" s="118" t="s">
        <v>35111</v>
      </c>
      <c r="C11367" s="118" t="b">
        <v>0</v>
      </c>
      <c r="D11367" s="118" t="e">
        <f t="shared" ca="1" si="1"/>
        <v>#NAME?</v>
      </c>
      <c r="E11367" s="118" t="s">
        <v>35080</v>
      </c>
      <c r="F11367" s="118" t="s">
        <v>35112</v>
      </c>
      <c r="G11367" s="118"/>
      <c r="H11367" s="118" t="s">
        <v>5273</v>
      </c>
      <c r="I11367" s="118" t="s">
        <v>7642</v>
      </c>
      <c r="J11367" s="118"/>
    </row>
    <row r="11368" spans="1:10" ht="12.75">
      <c r="A11368" s="118" t="s">
        <v>8031</v>
      </c>
      <c r="B11368" s="118" t="s">
        <v>17123</v>
      </c>
      <c r="C11368" s="118" t="b">
        <v>0</v>
      </c>
      <c r="D11368" s="118" t="e">
        <f t="shared" ca="1" si="1"/>
        <v>#NAME?</v>
      </c>
      <c r="E11368" s="118" t="s">
        <v>35080</v>
      </c>
      <c r="F11368" s="118" t="s">
        <v>35113</v>
      </c>
      <c r="G11368" s="118"/>
      <c r="H11368" s="118" t="s">
        <v>4276</v>
      </c>
      <c r="I11368" s="118" t="s">
        <v>7642</v>
      </c>
      <c r="J11368" s="118"/>
    </row>
    <row r="11369" spans="1:10" ht="12.75">
      <c r="A11369" s="118" t="s">
        <v>8358</v>
      </c>
      <c r="B11369" s="118" t="s">
        <v>8895</v>
      </c>
      <c r="C11369" s="118" t="b">
        <v>0</v>
      </c>
      <c r="D11369" s="118" t="e">
        <f t="shared" ca="1" si="1"/>
        <v>#NAME?</v>
      </c>
      <c r="E11369" s="118" t="s">
        <v>35080</v>
      </c>
      <c r="F11369" s="118" t="s">
        <v>35114</v>
      </c>
      <c r="G11369" s="118"/>
      <c r="H11369" s="118" t="s">
        <v>5273</v>
      </c>
      <c r="I11369" s="118" t="s">
        <v>8136</v>
      </c>
      <c r="J11369" s="118" t="s">
        <v>7622</v>
      </c>
    </row>
    <row r="11370" spans="1:10" ht="12.75">
      <c r="A11370" s="118" t="s">
        <v>814</v>
      </c>
      <c r="B11370" s="118" t="s">
        <v>35115</v>
      </c>
      <c r="C11370" s="118" t="b">
        <v>0</v>
      </c>
      <c r="D11370" s="118" t="e">
        <f t="shared" ca="1" si="1"/>
        <v>#NAME?</v>
      </c>
      <c r="E11370" s="118" t="s">
        <v>35116</v>
      </c>
      <c r="F11370" s="118" t="s">
        <v>35117</v>
      </c>
      <c r="G11370" s="118"/>
      <c r="H11370" s="118" t="s">
        <v>4831</v>
      </c>
      <c r="I11370" s="118" t="s">
        <v>16335</v>
      </c>
      <c r="J11370" s="118" t="s">
        <v>7636</v>
      </c>
    </row>
    <row r="11371" spans="1:10" ht="12.75">
      <c r="A11371" s="118" t="s">
        <v>8748</v>
      </c>
      <c r="B11371" s="118" t="s">
        <v>17991</v>
      </c>
      <c r="C11371" s="118" t="b">
        <v>0</v>
      </c>
      <c r="D11371" s="118" t="e">
        <f t="shared" ca="1" si="1"/>
        <v>#NAME?</v>
      </c>
      <c r="E11371" s="118" t="s">
        <v>35116</v>
      </c>
      <c r="F11371" s="118" t="s">
        <v>35118</v>
      </c>
      <c r="G11371" s="118"/>
      <c r="H11371" s="118" t="s">
        <v>4278</v>
      </c>
      <c r="I11371" s="118" t="s">
        <v>16335</v>
      </c>
      <c r="J11371" s="118" t="s">
        <v>7636</v>
      </c>
    </row>
    <row r="11372" spans="1:10" ht="12.75">
      <c r="A11372" s="118" t="s">
        <v>10275</v>
      </c>
      <c r="B11372" s="118" t="s">
        <v>8773</v>
      </c>
      <c r="C11372" s="118" t="b">
        <v>0</v>
      </c>
      <c r="D11372" s="118" t="e">
        <f t="shared" ca="1" si="1"/>
        <v>#NAME?</v>
      </c>
      <c r="E11372" s="118" t="s">
        <v>35116</v>
      </c>
      <c r="F11372" s="118" t="s">
        <v>35119</v>
      </c>
      <c r="G11372" s="118"/>
      <c r="H11372" s="118" t="s">
        <v>4278</v>
      </c>
      <c r="I11372" s="118" t="s">
        <v>16335</v>
      </c>
      <c r="J11372" s="118" t="s">
        <v>7636</v>
      </c>
    </row>
    <row r="11373" spans="1:10" ht="12.75">
      <c r="A11373" s="118" t="s">
        <v>2140</v>
      </c>
      <c r="B11373" s="118" t="s">
        <v>35120</v>
      </c>
      <c r="C11373" s="118" t="b">
        <v>0</v>
      </c>
      <c r="D11373" s="118" t="e">
        <f t="shared" ca="1" si="1"/>
        <v>#NAME?</v>
      </c>
      <c r="E11373" s="118" t="s">
        <v>35116</v>
      </c>
      <c r="F11373" s="118" t="s">
        <v>35121</v>
      </c>
      <c r="G11373" s="118"/>
      <c r="H11373" s="118" t="s">
        <v>4831</v>
      </c>
      <c r="I11373" s="118" t="s">
        <v>16335</v>
      </c>
      <c r="J11373" s="118" t="s">
        <v>7636</v>
      </c>
    </row>
    <row r="11374" spans="1:10" ht="12.75">
      <c r="A11374" s="118" t="s">
        <v>989</v>
      </c>
      <c r="B11374" s="118" t="s">
        <v>35122</v>
      </c>
      <c r="C11374" s="118" t="b">
        <v>0</v>
      </c>
      <c r="D11374" s="118" t="e">
        <f t="shared" ca="1" si="1"/>
        <v>#NAME?</v>
      </c>
      <c r="E11374" s="118" t="s">
        <v>35123</v>
      </c>
      <c r="F11374" s="118" t="s">
        <v>35124</v>
      </c>
      <c r="G11374" s="118"/>
      <c r="H11374" s="118" t="s">
        <v>15701</v>
      </c>
      <c r="I11374" s="118" t="s">
        <v>10351</v>
      </c>
      <c r="J11374" s="118" t="s">
        <v>7622</v>
      </c>
    </row>
    <row r="11375" spans="1:10" ht="12.75">
      <c r="A11375" s="118" t="s">
        <v>11419</v>
      </c>
      <c r="B11375" s="118" t="s">
        <v>35125</v>
      </c>
      <c r="C11375" s="118" t="b">
        <v>0</v>
      </c>
      <c r="D11375" s="118" t="e">
        <f t="shared" ca="1" si="1"/>
        <v>#NAME?</v>
      </c>
      <c r="E11375" s="118" t="s">
        <v>35126</v>
      </c>
      <c r="F11375" s="118" t="s">
        <v>35127</v>
      </c>
      <c r="G11375" s="118"/>
      <c r="H11375" s="118" t="s">
        <v>54</v>
      </c>
      <c r="I11375" s="118" t="s">
        <v>7642</v>
      </c>
      <c r="J11375" s="118"/>
    </row>
    <row r="11376" spans="1:10" ht="12.75">
      <c r="A11376" s="118" t="s">
        <v>7905</v>
      </c>
      <c r="B11376" s="118" t="s">
        <v>34070</v>
      </c>
      <c r="C11376" s="118" t="b">
        <v>0</v>
      </c>
      <c r="D11376" s="118" t="e">
        <f t="shared" ca="1" si="1"/>
        <v>#NAME?</v>
      </c>
      <c r="E11376" s="118" t="s">
        <v>35126</v>
      </c>
      <c r="F11376" s="118" t="s">
        <v>35128</v>
      </c>
      <c r="G11376" s="118"/>
      <c r="H11376" s="118" t="s">
        <v>54</v>
      </c>
      <c r="I11376" s="118" t="s">
        <v>7684</v>
      </c>
      <c r="J11376" s="118"/>
    </row>
    <row r="11377" spans="1:10" ht="12.75">
      <c r="A11377" s="118" t="s">
        <v>8314</v>
      </c>
      <c r="B11377" s="118" t="s">
        <v>983</v>
      </c>
      <c r="C11377" s="118" t="b">
        <v>0</v>
      </c>
      <c r="D11377" s="118" t="e">
        <f t="shared" ca="1" si="1"/>
        <v>#NAME?</v>
      </c>
      <c r="E11377" s="118" t="s">
        <v>35126</v>
      </c>
      <c r="F11377" s="118" t="s">
        <v>35129</v>
      </c>
      <c r="G11377" s="118"/>
      <c r="H11377" s="118" t="s">
        <v>54</v>
      </c>
      <c r="I11377" s="118" t="s">
        <v>7642</v>
      </c>
      <c r="J11377" s="118"/>
    </row>
    <row r="11378" spans="1:10" ht="12.75">
      <c r="A11378" s="118" t="s">
        <v>24860</v>
      </c>
      <c r="B11378" s="118" t="s">
        <v>35130</v>
      </c>
      <c r="C11378" s="118" t="b">
        <v>0</v>
      </c>
      <c r="D11378" s="118" t="e">
        <f t="shared" ca="1" si="1"/>
        <v>#NAME?</v>
      </c>
      <c r="E11378" s="118" t="s">
        <v>35126</v>
      </c>
      <c r="F11378" s="118" t="s">
        <v>35131</v>
      </c>
      <c r="G11378" s="118"/>
      <c r="H11378" s="118" t="s">
        <v>54</v>
      </c>
      <c r="I11378" s="118" t="s">
        <v>7642</v>
      </c>
      <c r="J11378" s="118"/>
    </row>
    <row r="11379" spans="1:10" ht="12.75">
      <c r="A11379" s="118" t="s">
        <v>7966</v>
      </c>
      <c r="B11379" s="118" t="s">
        <v>35132</v>
      </c>
      <c r="C11379" s="118" t="b">
        <v>0</v>
      </c>
      <c r="D11379" s="118" t="e">
        <f t="shared" ca="1" si="1"/>
        <v>#NAME?</v>
      </c>
      <c r="E11379" s="118" t="s">
        <v>35126</v>
      </c>
      <c r="F11379" s="118" t="s">
        <v>35133</v>
      </c>
      <c r="G11379" s="118"/>
      <c r="H11379" s="118" t="s">
        <v>54</v>
      </c>
      <c r="I11379" s="118" t="s">
        <v>7642</v>
      </c>
      <c r="J11379" s="118"/>
    </row>
    <row r="11380" spans="1:10" ht="12.75">
      <c r="A11380" s="118" t="s">
        <v>2681</v>
      </c>
      <c r="B11380" s="118" t="s">
        <v>8444</v>
      </c>
      <c r="C11380" s="118" t="b">
        <v>0</v>
      </c>
      <c r="D11380" s="118" t="e">
        <f t="shared" ca="1" si="1"/>
        <v>#NAME?</v>
      </c>
      <c r="E11380" s="118" t="s">
        <v>35126</v>
      </c>
      <c r="F11380" s="118" t="s">
        <v>35134</v>
      </c>
      <c r="G11380" s="118"/>
      <c r="H11380" s="118" t="s">
        <v>54</v>
      </c>
      <c r="I11380" s="118" t="s">
        <v>7642</v>
      </c>
      <c r="J11380" s="118"/>
    </row>
    <row r="11381" spans="1:10" ht="12.75">
      <c r="A11381" s="118" t="s">
        <v>35135</v>
      </c>
      <c r="B11381" s="118" t="s">
        <v>35136</v>
      </c>
      <c r="C11381" s="118" t="b">
        <v>0</v>
      </c>
      <c r="D11381" s="118" t="e">
        <f t="shared" ca="1" si="1"/>
        <v>#NAME?</v>
      </c>
      <c r="E11381" s="118" t="s">
        <v>35126</v>
      </c>
      <c r="F11381" s="118" t="s">
        <v>35137</v>
      </c>
      <c r="G11381" s="118"/>
      <c r="H11381" s="118" t="s">
        <v>54</v>
      </c>
      <c r="I11381" s="118" t="s">
        <v>7684</v>
      </c>
      <c r="J11381" s="118"/>
    </row>
    <row r="11382" spans="1:10" ht="12.75">
      <c r="A11382" s="118" t="s">
        <v>1495</v>
      </c>
      <c r="B11382" s="118" t="s">
        <v>35138</v>
      </c>
      <c r="C11382" s="118" t="b">
        <v>0</v>
      </c>
      <c r="D11382" s="118" t="e">
        <f t="shared" ca="1" si="1"/>
        <v>#NAME?</v>
      </c>
      <c r="E11382" s="118" t="s">
        <v>35126</v>
      </c>
      <c r="F11382" s="118" t="s">
        <v>35139</v>
      </c>
      <c r="G11382" s="118"/>
      <c r="H11382" s="118" t="s">
        <v>4278</v>
      </c>
      <c r="I11382" s="118" t="s">
        <v>7642</v>
      </c>
      <c r="J11382" s="118"/>
    </row>
    <row r="11383" spans="1:10" ht="12.75">
      <c r="A11383" s="118" t="s">
        <v>1872</v>
      </c>
      <c r="B11383" s="118" t="s">
        <v>21838</v>
      </c>
      <c r="C11383" s="118" t="b">
        <v>0</v>
      </c>
      <c r="D11383" s="118" t="e">
        <f t="shared" ca="1" si="1"/>
        <v>#NAME?</v>
      </c>
      <c r="E11383" s="118" t="s">
        <v>35140</v>
      </c>
      <c r="F11383" s="118" t="s">
        <v>35141</v>
      </c>
      <c r="G11383" s="118"/>
      <c r="H11383" s="118" t="s">
        <v>35142</v>
      </c>
      <c r="I11383" s="118" t="s">
        <v>10629</v>
      </c>
      <c r="J11383" s="118" t="s">
        <v>10630</v>
      </c>
    </row>
    <row r="11384" spans="1:10" ht="12.75">
      <c r="A11384" s="118" t="s">
        <v>35143</v>
      </c>
      <c r="B11384" s="118" t="s">
        <v>35144</v>
      </c>
      <c r="C11384" s="118" t="b">
        <v>0</v>
      </c>
      <c r="D11384" s="118" t="e">
        <f t="shared" ca="1" si="1"/>
        <v>#NAME?</v>
      </c>
      <c r="E11384" s="118" t="s">
        <v>35140</v>
      </c>
      <c r="F11384" s="118" t="s">
        <v>35145</v>
      </c>
      <c r="G11384" s="118"/>
      <c r="H11384" s="118" t="s">
        <v>4278</v>
      </c>
      <c r="I11384" s="118" t="s">
        <v>10629</v>
      </c>
      <c r="J11384" s="118" t="s">
        <v>10630</v>
      </c>
    </row>
    <row r="11385" spans="1:10" ht="12.75">
      <c r="A11385" s="118" t="s">
        <v>33136</v>
      </c>
      <c r="B11385" s="118" t="s">
        <v>35146</v>
      </c>
      <c r="C11385" s="118" t="b">
        <v>0</v>
      </c>
      <c r="D11385" s="118" t="e">
        <f t="shared" ca="1" si="1"/>
        <v>#NAME?</v>
      </c>
      <c r="E11385" s="118" t="s">
        <v>35147</v>
      </c>
      <c r="F11385" s="118" t="s">
        <v>35148</v>
      </c>
      <c r="G11385" s="118"/>
      <c r="H11385" s="118" t="s">
        <v>4485</v>
      </c>
      <c r="I11385" s="118" t="s">
        <v>1603</v>
      </c>
      <c r="J11385" s="118" t="s">
        <v>7756</v>
      </c>
    </row>
    <row r="11386" spans="1:10" ht="12.75">
      <c r="A11386" s="118" t="s">
        <v>10541</v>
      </c>
      <c r="B11386" s="118" t="s">
        <v>35149</v>
      </c>
      <c r="C11386" s="118" t="b">
        <v>0</v>
      </c>
      <c r="D11386" s="118" t="e">
        <f t="shared" ca="1" si="1"/>
        <v>#NAME?</v>
      </c>
      <c r="E11386" s="118" t="s">
        <v>35147</v>
      </c>
      <c r="F11386" s="118" t="s">
        <v>35150</v>
      </c>
      <c r="G11386" s="118"/>
      <c r="H11386" s="118" t="s">
        <v>4485</v>
      </c>
      <c r="I11386" s="118" t="s">
        <v>1603</v>
      </c>
      <c r="J11386" s="118" t="s">
        <v>7756</v>
      </c>
    </row>
    <row r="11387" spans="1:10" ht="12.75">
      <c r="A11387" s="118" t="s">
        <v>35151</v>
      </c>
      <c r="B11387" s="118" t="s">
        <v>2641</v>
      </c>
      <c r="C11387" s="118" t="b">
        <v>0</v>
      </c>
      <c r="D11387" s="118" t="e">
        <f t="shared" ca="1" si="1"/>
        <v>#NAME?</v>
      </c>
      <c r="E11387" s="118" t="s">
        <v>35152</v>
      </c>
      <c r="F11387" s="118" t="s">
        <v>35153</v>
      </c>
      <c r="G11387" s="118"/>
      <c r="H11387" s="118" t="s">
        <v>4305</v>
      </c>
      <c r="I11387" s="118" t="s">
        <v>13101</v>
      </c>
      <c r="J11387" s="118"/>
    </row>
    <row r="11388" spans="1:10" ht="12.75">
      <c r="A11388" s="118" t="s">
        <v>11300</v>
      </c>
      <c r="B11388" s="118" t="s">
        <v>35154</v>
      </c>
      <c r="C11388" s="118" t="b">
        <v>0</v>
      </c>
      <c r="D11388" s="118" t="e">
        <f t="shared" ca="1" si="1"/>
        <v>#NAME?</v>
      </c>
      <c r="E11388" s="118" t="s">
        <v>35155</v>
      </c>
      <c r="F11388" s="118" t="s">
        <v>35156</v>
      </c>
      <c r="G11388" s="118"/>
      <c r="H11388" s="118" t="s">
        <v>4640</v>
      </c>
      <c r="I11388" s="118"/>
      <c r="J11388" s="118"/>
    </row>
    <row r="11389" spans="1:10" ht="12.75">
      <c r="A11389" s="118" t="s">
        <v>8606</v>
      </c>
      <c r="B11389" s="118" t="s">
        <v>21295</v>
      </c>
      <c r="C11389" s="118" t="b">
        <v>0</v>
      </c>
      <c r="D11389" s="118" t="e">
        <f t="shared" ca="1" si="1"/>
        <v>#NAME?</v>
      </c>
      <c r="E11389" s="118" t="s">
        <v>35157</v>
      </c>
      <c r="F11389" s="118" t="s">
        <v>35158</v>
      </c>
      <c r="G11389" s="118"/>
      <c r="H11389" s="118" t="s">
        <v>5064</v>
      </c>
      <c r="I11389" s="118" t="s">
        <v>8883</v>
      </c>
      <c r="J11389" s="118"/>
    </row>
    <row r="11390" spans="1:10" ht="12.75">
      <c r="A11390" s="118" t="s">
        <v>1704</v>
      </c>
      <c r="B11390" s="118" t="s">
        <v>35159</v>
      </c>
      <c r="C11390" s="118" t="b">
        <v>0</v>
      </c>
      <c r="D11390" s="118" t="e">
        <f t="shared" ca="1" si="1"/>
        <v>#NAME?</v>
      </c>
      <c r="E11390" s="118" t="s">
        <v>35157</v>
      </c>
      <c r="F11390" s="118" t="s">
        <v>35160</v>
      </c>
      <c r="G11390" s="118"/>
      <c r="H11390" s="118" t="s">
        <v>5264</v>
      </c>
      <c r="I11390" s="118" t="s">
        <v>8883</v>
      </c>
      <c r="J11390" s="118"/>
    </row>
    <row r="11391" spans="1:10" ht="12.75">
      <c r="A11391" s="118" t="s">
        <v>995</v>
      </c>
      <c r="B11391" s="118" t="s">
        <v>1005</v>
      </c>
      <c r="C11391" s="118" t="b">
        <v>0</v>
      </c>
      <c r="D11391" s="118" t="e">
        <f t="shared" ca="1" si="1"/>
        <v>#NAME?</v>
      </c>
      <c r="E11391" s="118" t="s">
        <v>35157</v>
      </c>
      <c r="F11391" s="118" t="s">
        <v>35161</v>
      </c>
      <c r="G11391" s="118"/>
      <c r="H11391" s="118" t="s">
        <v>5264</v>
      </c>
      <c r="I11391" s="118" t="s">
        <v>8883</v>
      </c>
      <c r="J11391" s="118"/>
    </row>
    <row r="11392" spans="1:10" ht="12.75">
      <c r="A11392" s="118" t="s">
        <v>7685</v>
      </c>
      <c r="B11392" s="118" t="s">
        <v>35162</v>
      </c>
      <c r="C11392" s="118" t="b">
        <v>0</v>
      </c>
      <c r="D11392" s="118" t="e">
        <f t="shared" ca="1" si="1"/>
        <v>#NAME?</v>
      </c>
      <c r="E11392" s="118" t="s">
        <v>35163</v>
      </c>
      <c r="F11392" s="118" t="s">
        <v>35164</v>
      </c>
      <c r="G11392" s="118"/>
      <c r="H11392" s="118" t="s">
        <v>4278</v>
      </c>
      <c r="I11392" s="118" t="s">
        <v>7684</v>
      </c>
      <c r="J11392" s="118"/>
    </row>
    <row r="11393" spans="1:10" ht="12.75">
      <c r="A11393" s="118" t="s">
        <v>14897</v>
      </c>
      <c r="B11393" s="118" t="s">
        <v>35165</v>
      </c>
      <c r="C11393" s="118" t="b">
        <v>0</v>
      </c>
      <c r="D11393" s="118" t="e">
        <f t="shared" ca="1" si="1"/>
        <v>#NAME?</v>
      </c>
      <c r="E11393" s="118" t="s">
        <v>35163</v>
      </c>
      <c r="F11393" s="118" t="s">
        <v>35166</v>
      </c>
      <c r="G11393" s="118"/>
      <c r="H11393" s="118" t="s">
        <v>35167</v>
      </c>
      <c r="I11393" s="118" t="s">
        <v>17648</v>
      </c>
      <c r="J11393" s="118"/>
    </row>
    <row r="11394" spans="1:10" ht="12.75">
      <c r="A11394" s="118" t="s">
        <v>16523</v>
      </c>
      <c r="B11394" s="118" t="s">
        <v>35168</v>
      </c>
      <c r="C11394" s="118" t="b">
        <v>0</v>
      </c>
      <c r="D11394" s="118" t="e">
        <f t="shared" ca="1" si="1"/>
        <v>#NAME?</v>
      </c>
      <c r="E11394" s="118" t="s">
        <v>35163</v>
      </c>
      <c r="F11394" s="118" t="s">
        <v>35169</v>
      </c>
      <c r="G11394" s="118"/>
      <c r="H11394" s="118" t="s">
        <v>4640</v>
      </c>
      <c r="I11394" s="118" t="s">
        <v>17648</v>
      </c>
      <c r="J11394" s="118"/>
    </row>
    <row r="11395" spans="1:10" ht="12.75">
      <c r="A11395" s="118" t="s">
        <v>16523</v>
      </c>
      <c r="B11395" s="118" t="s">
        <v>1069</v>
      </c>
      <c r="C11395" s="118" t="b">
        <v>0</v>
      </c>
      <c r="D11395" s="118" t="e">
        <f t="shared" ca="1" si="1"/>
        <v>#NAME?</v>
      </c>
      <c r="E11395" s="118" t="s">
        <v>35163</v>
      </c>
      <c r="F11395" s="118" t="s">
        <v>35170</v>
      </c>
      <c r="G11395" s="118"/>
      <c r="H11395" s="118" t="s">
        <v>4278</v>
      </c>
      <c r="I11395" s="118" t="s">
        <v>17648</v>
      </c>
      <c r="J11395" s="118"/>
    </row>
    <row r="11396" spans="1:10" ht="12.75">
      <c r="A11396" s="118" t="s">
        <v>12567</v>
      </c>
      <c r="B11396" s="118" t="s">
        <v>35171</v>
      </c>
      <c r="C11396" s="118" t="b">
        <v>0</v>
      </c>
      <c r="D11396" s="118" t="e">
        <f t="shared" ca="1" si="1"/>
        <v>#NAME?</v>
      </c>
      <c r="E11396" s="118" t="s">
        <v>35163</v>
      </c>
      <c r="F11396" s="118" t="s">
        <v>35172</v>
      </c>
      <c r="G11396" s="118"/>
      <c r="H11396" s="118" t="s">
        <v>35167</v>
      </c>
      <c r="I11396" s="118" t="s">
        <v>17648</v>
      </c>
      <c r="J11396" s="118"/>
    </row>
    <row r="11397" spans="1:10" ht="12.75">
      <c r="A11397" s="118" t="s">
        <v>8280</v>
      </c>
      <c r="B11397" s="118" t="s">
        <v>35173</v>
      </c>
      <c r="C11397" s="118" t="b">
        <v>0</v>
      </c>
      <c r="D11397" s="118" t="e">
        <f t="shared" ca="1" si="1"/>
        <v>#NAME?</v>
      </c>
      <c r="E11397" s="118" t="s">
        <v>35163</v>
      </c>
      <c r="F11397" s="118" t="s">
        <v>35174</v>
      </c>
      <c r="G11397" s="118"/>
      <c r="H11397" s="118" t="s">
        <v>4278</v>
      </c>
      <c r="I11397" s="118" t="s">
        <v>17648</v>
      </c>
      <c r="J11397" s="118"/>
    </row>
    <row r="11398" spans="1:10" ht="12.75">
      <c r="A11398" s="118" t="s">
        <v>7860</v>
      </c>
      <c r="B11398" s="118" t="s">
        <v>35175</v>
      </c>
      <c r="C11398" s="118" t="b">
        <v>0</v>
      </c>
      <c r="D11398" s="118" t="e">
        <f t="shared" ca="1" si="1"/>
        <v>#NAME?</v>
      </c>
      <c r="E11398" s="118" t="s">
        <v>35163</v>
      </c>
      <c r="F11398" s="118" t="s">
        <v>35176</v>
      </c>
      <c r="G11398" s="118"/>
      <c r="H11398" s="118" t="s">
        <v>35167</v>
      </c>
      <c r="I11398" s="118" t="s">
        <v>17648</v>
      </c>
      <c r="J11398" s="118"/>
    </row>
    <row r="11399" spans="1:10" ht="12.75">
      <c r="A11399" s="118" t="s">
        <v>1544</v>
      </c>
      <c r="B11399" s="118" t="s">
        <v>21142</v>
      </c>
      <c r="C11399" s="118" t="b">
        <v>0</v>
      </c>
      <c r="D11399" s="118" t="e">
        <f t="shared" ca="1" si="1"/>
        <v>#NAME?</v>
      </c>
      <c r="E11399" s="118" t="s">
        <v>35177</v>
      </c>
      <c r="F11399" s="118" t="s">
        <v>35178</v>
      </c>
      <c r="G11399" s="118"/>
      <c r="H11399" s="118" t="s">
        <v>8144</v>
      </c>
      <c r="I11399" s="118" t="s">
        <v>10567</v>
      </c>
      <c r="J11399" s="118" t="s">
        <v>7622</v>
      </c>
    </row>
    <row r="11400" spans="1:10" ht="12.75">
      <c r="A11400" s="118" t="s">
        <v>929</v>
      </c>
      <c r="B11400" s="118" t="s">
        <v>35179</v>
      </c>
      <c r="C11400" s="118" t="b">
        <v>0</v>
      </c>
      <c r="D11400" s="118" t="e">
        <f t="shared" ca="1" si="1"/>
        <v>#NAME?</v>
      </c>
      <c r="E11400" s="118" t="s">
        <v>35177</v>
      </c>
      <c r="F11400" s="118" t="s">
        <v>35180</v>
      </c>
      <c r="G11400" s="118"/>
      <c r="H11400" s="118" t="s">
        <v>54</v>
      </c>
      <c r="I11400" s="118" t="s">
        <v>10567</v>
      </c>
      <c r="J11400" s="118" t="s">
        <v>7622</v>
      </c>
    </row>
    <row r="11401" spans="1:10" ht="12.75">
      <c r="A11401" s="118" t="s">
        <v>28272</v>
      </c>
      <c r="B11401" s="118" t="s">
        <v>35181</v>
      </c>
      <c r="C11401" s="118" t="b">
        <v>0</v>
      </c>
      <c r="D11401" s="118" t="e">
        <f t="shared" ca="1" si="1"/>
        <v>#NAME?</v>
      </c>
      <c r="E11401" s="118" t="s">
        <v>35182</v>
      </c>
      <c r="F11401" s="118" t="s">
        <v>35183</v>
      </c>
      <c r="G11401" s="118"/>
      <c r="H11401" s="118" t="s">
        <v>35184</v>
      </c>
      <c r="I11401" s="118" t="s">
        <v>9364</v>
      </c>
      <c r="J11401" s="118"/>
    </row>
    <row r="11402" spans="1:10" ht="12.75">
      <c r="A11402" s="118" t="s">
        <v>35185</v>
      </c>
      <c r="B11402" s="118" t="s">
        <v>35186</v>
      </c>
      <c r="C11402" s="118" t="b">
        <v>0</v>
      </c>
      <c r="D11402" s="118" t="e">
        <f t="shared" ca="1" si="1"/>
        <v>#NAME?</v>
      </c>
      <c r="E11402" s="118" t="s">
        <v>35182</v>
      </c>
      <c r="F11402" s="118" t="s">
        <v>35187</v>
      </c>
      <c r="G11402" s="118"/>
      <c r="H11402" s="118" t="s">
        <v>35188</v>
      </c>
      <c r="I11402" s="118" t="s">
        <v>9364</v>
      </c>
      <c r="J11402" s="118"/>
    </row>
    <row r="11403" spans="1:10" ht="12.75">
      <c r="A11403" s="118" t="s">
        <v>35189</v>
      </c>
      <c r="B11403" s="118" t="s">
        <v>35190</v>
      </c>
      <c r="C11403" s="118" t="b">
        <v>0</v>
      </c>
      <c r="D11403" s="118" t="e">
        <f t="shared" ca="1" si="1"/>
        <v>#NAME?</v>
      </c>
      <c r="E11403" s="118" t="s">
        <v>35182</v>
      </c>
      <c r="F11403" s="118" t="s">
        <v>35191</v>
      </c>
      <c r="G11403" s="118"/>
      <c r="H11403" s="118" t="s">
        <v>35192</v>
      </c>
      <c r="I11403" s="118" t="s">
        <v>9364</v>
      </c>
      <c r="J11403" s="118"/>
    </row>
    <row r="11404" spans="1:10" ht="12.75">
      <c r="A11404" s="118" t="s">
        <v>35193</v>
      </c>
      <c r="B11404" s="118" t="s">
        <v>35194</v>
      </c>
      <c r="C11404" s="118" t="b">
        <v>0</v>
      </c>
      <c r="D11404" s="118" t="e">
        <f t="shared" ca="1" si="1"/>
        <v>#NAME?</v>
      </c>
      <c r="E11404" s="118" t="s">
        <v>35182</v>
      </c>
      <c r="F11404" s="118" t="s">
        <v>35195</v>
      </c>
      <c r="G11404" s="118"/>
      <c r="H11404" s="118" t="s">
        <v>35196</v>
      </c>
      <c r="I11404" s="118" t="s">
        <v>9364</v>
      </c>
      <c r="J11404" s="118"/>
    </row>
    <row r="11405" spans="1:10" ht="12.75">
      <c r="A11405" s="118" t="s">
        <v>35197</v>
      </c>
      <c r="B11405" s="118" t="s">
        <v>35198</v>
      </c>
      <c r="C11405" s="118" t="b">
        <v>0</v>
      </c>
      <c r="D11405" s="118" t="e">
        <f t="shared" ca="1" si="1"/>
        <v>#NAME?</v>
      </c>
      <c r="E11405" s="118" t="s">
        <v>35182</v>
      </c>
      <c r="F11405" s="118" t="s">
        <v>35199</v>
      </c>
      <c r="G11405" s="118"/>
      <c r="H11405" s="118" t="s">
        <v>5064</v>
      </c>
      <c r="I11405" s="118" t="s">
        <v>9364</v>
      </c>
      <c r="J11405" s="118"/>
    </row>
    <row r="11406" spans="1:10" ht="12.75">
      <c r="A11406" s="118" t="s">
        <v>17264</v>
      </c>
      <c r="B11406" s="118" t="s">
        <v>35200</v>
      </c>
      <c r="C11406" s="118" t="b">
        <v>0</v>
      </c>
      <c r="D11406" s="118" t="e">
        <f t="shared" ca="1" si="1"/>
        <v>#NAME?</v>
      </c>
      <c r="E11406" s="118" t="s">
        <v>35182</v>
      </c>
      <c r="F11406" s="118" t="s">
        <v>35201</v>
      </c>
      <c r="G11406" s="118"/>
      <c r="H11406" s="118" t="s">
        <v>23341</v>
      </c>
      <c r="I11406" s="118" t="s">
        <v>9364</v>
      </c>
      <c r="J11406" s="118"/>
    </row>
    <row r="11407" spans="1:10" ht="12.75">
      <c r="A11407" s="118" t="s">
        <v>35202</v>
      </c>
      <c r="B11407" s="118" t="s">
        <v>35203</v>
      </c>
      <c r="C11407" s="118" t="b">
        <v>0</v>
      </c>
      <c r="D11407" s="118" t="e">
        <f t="shared" ca="1" si="1"/>
        <v>#NAME?</v>
      </c>
      <c r="E11407" s="118" t="s">
        <v>35182</v>
      </c>
      <c r="F11407" s="118" t="s">
        <v>35204</v>
      </c>
      <c r="G11407" s="118"/>
      <c r="H11407" s="118" t="s">
        <v>9870</v>
      </c>
      <c r="I11407" s="118" t="s">
        <v>9364</v>
      </c>
      <c r="J11407" s="118"/>
    </row>
    <row r="11408" spans="1:10" ht="12.75">
      <c r="A11408" s="118" t="s">
        <v>7945</v>
      </c>
      <c r="B11408" s="118" t="s">
        <v>34909</v>
      </c>
      <c r="C11408" s="118" t="b">
        <v>0</v>
      </c>
      <c r="D11408" s="118" t="e">
        <f t="shared" ca="1" si="1"/>
        <v>#NAME?</v>
      </c>
      <c r="E11408" s="118" t="s">
        <v>502</v>
      </c>
      <c r="F11408" s="118" t="s">
        <v>35205</v>
      </c>
      <c r="G11408" s="118"/>
      <c r="H11408" s="118" t="s">
        <v>4276</v>
      </c>
      <c r="I11408" s="118" t="s">
        <v>7820</v>
      </c>
      <c r="J11408" s="118" t="s">
        <v>7820</v>
      </c>
    </row>
    <row r="11409" spans="1:10" ht="12.75">
      <c r="A11409" s="118" t="s">
        <v>35206</v>
      </c>
      <c r="B11409" s="118" t="s">
        <v>28251</v>
      </c>
      <c r="C11409" s="118" t="b">
        <v>0</v>
      </c>
      <c r="D11409" s="118" t="e">
        <f t="shared" ca="1" si="1"/>
        <v>#NAME?</v>
      </c>
      <c r="E11409" s="118" t="s">
        <v>502</v>
      </c>
      <c r="F11409" s="118" t="s">
        <v>35207</v>
      </c>
      <c r="G11409" s="118"/>
      <c r="H11409" s="118" t="s">
        <v>4276</v>
      </c>
      <c r="I11409" s="118" t="s">
        <v>7820</v>
      </c>
      <c r="J11409" s="118" t="s">
        <v>7820</v>
      </c>
    </row>
    <row r="11410" spans="1:10" ht="12.75">
      <c r="A11410" s="118" t="s">
        <v>28060</v>
      </c>
      <c r="B11410" s="118" t="s">
        <v>35208</v>
      </c>
      <c r="C11410" s="118" t="b">
        <v>0</v>
      </c>
      <c r="D11410" s="118" t="e">
        <f t="shared" ca="1" si="1"/>
        <v>#NAME?</v>
      </c>
      <c r="E11410" s="118" t="s">
        <v>502</v>
      </c>
      <c r="F11410" s="118" t="s">
        <v>35209</v>
      </c>
      <c r="G11410" s="118"/>
      <c r="H11410" s="118" t="s">
        <v>4276</v>
      </c>
      <c r="I11410" s="118" t="s">
        <v>9386</v>
      </c>
      <c r="J11410" s="118" t="s">
        <v>9387</v>
      </c>
    </row>
    <row r="11411" spans="1:10" ht="12.75">
      <c r="A11411" s="118" t="s">
        <v>8748</v>
      </c>
      <c r="B11411" s="118" t="s">
        <v>35210</v>
      </c>
      <c r="C11411" s="118" t="b">
        <v>0</v>
      </c>
      <c r="D11411" s="118" t="e">
        <f t="shared" ca="1" si="1"/>
        <v>#NAME?</v>
      </c>
      <c r="E11411" s="118" t="s">
        <v>502</v>
      </c>
      <c r="F11411" s="118" t="s">
        <v>35211</v>
      </c>
      <c r="G11411" s="118"/>
      <c r="H11411" s="118" t="s">
        <v>5607</v>
      </c>
      <c r="I11411" s="118" t="s">
        <v>35212</v>
      </c>
      <c r="J11411" s="118" t="s">
        <v>7622</v>
      </c>
    </row>
    <row r="11412" spans="1:10" ht="12.75">
      <c r="A11412" s="118" t="s">
        <v>2220</v>
      </c>
      <c r="B11412" s="118" t="s">
        <v>35213</v>
      </c>
      <c r="C11412" s="118" t="b">
        <v>0</v>
      </c>
      <c r="D11412" s="118" t="e">
        <f t="shared" ca="1" si="1"/>
        <v>#NAME?</v>
      </c>
      <c r="E11412" s="118" t="s">
        <v>502</v>
      </c>
      <c r="F11412" s="118" t="s">
        <v>35214</v>
      </c>
      <c r="G11412" s="118"/>
      <c r="H11412" s="118" t="s">
        <v>5302</v>
      </c>
      <c r="I11412" s="118" t="s">
        <v>9386</v>
      </c>
      <c r="J11412" s="118" t="s">
        <v>9387</v>
      </c>
    </row>
    <row r="11413" spans="1:10" ht="12.75">
      <c r="A11413" s="118" t="s">
        <v>1666</v>
      </c>
      <c r="B11413" s="118" t="s">
        <v>35215</v>
      </c>
      <c r="C11413" s="118" t="b">
        <v>0</v>
      </c>
      <c r="D11413" s="118" t="e">
        <f t="shared" ca="1" si="1"/>
        <v>#NAME?</v>
      </c>
      <c r="E11413" s="118" t="s">
        <v>502</v>
      </c>
      <c r="F11413" s="118" t="s">
        <v>35216</v>
      </c>
      <c r="G11413" s="118"/>
      <c r="H11413" s="118" t="s">
        <v>4276</v>
      </c>
      <c r="I11413" s="118" t="s">
        <v>9386</v>
      </c>
      <c r="J11413" s="118" t="s">
        <v>9387</v>
      </c>
    </row>
    <row r="11414" spans="1:10" ht="12.75">
      <c r="A11414" s="118" t="s">
        <v>13750</v>
      </c>
      <c r="B11414" s="118" t="s">
        <v>2209</v>
      </c>
      <c r="C11414" s="118" t="b">
        <v>0</v>
      </c>
      <c r="D11414" s="118" t="e">
        <f t="shared" ca="1" si="1"/>
        <v>#NAME?</v>
      </c>
      <c r="E11414" s="118" t="s">
        <v>502</v>
      </c>
      <c r="F11414" s="118" t="s">
        <v>35217</v>
      </c>
      <c r="G11414" s="118"/>
      <c r="H11414" s="118" t="s">
        <v>23270</v>
      </c>
      <c r="I11414" s="118" t="s">
        <v>9386</v>
      </c>
      <c r="J11414" s="118" t="s">
        <v>9387</v>
      </c>
    </row>
    <row r="11415" spans="1:10" ht="12.75">
      <c r="A11415" s="118" t="s">
        <v>9772</v>
      </c>
      <c r="B11415" s="118" t="s">
        <v>35218</v>
      </c>
      <c r="C11415" s="118" t="b">
        <v>0</v>
      </c>
      <c r="D11415" s="118" t="e">
        <f t="shared" ca="1" si="1"/>
        <v>#NAME?</v>
      </c>
      <c r="E11415" s="118" t="s">
        <v>502</v>
      </c>
      <c r="F11415" s="118" t="s">
        <v>35219</v>
      </c>
      <c r="G11415" s="118"/>
      <c r="H11415" s="118" t="s">
        <v>35220</v>
      </c>
      <c r="I11415" s="118" t="s">
        <v>7820</v>
      </c>
      <c r="J11415" s="118" t="s">
        <v>7820</v>
      </c>
    </row>
    <row r="11416" spans="1:10" ht="12.75">
      <c r="A11416" s="118" t="s">
        <v>21155</v>
      </c>
      <c r="B11416" s="118" t="s">
        <v>35221</v>
      </c>
      <c r="C11416" s="118" t="b">
        <v>0</v>
      </c>
      <c r="D11416" s="118" t="e">
        <f t="shared" ca="1" si="1"/>
        <v>#NAME?</v>
      </c>
      <c r="E11416" s="118" t="s">
        <v>502</v>
      </c>
      <c r="F11416" s="118" t="s">
        <v>35222</v>
      </c>
      <c r="G11416" s="118"/>
      <c r="H11416" s="118" t="s">
        <v>5607</v>
      </c>
      <c r="I11416" s="118" t="s">
        <v>9386</v>
      </c>
      <c r="J11416" s="118" t="s">
        <v>9387</v>
      </c>
    </row>
    <row r="11417" spans="1:10" ht="12.75">
      <c r="A11417" s="118" t="s">
        <v>9679</v>
      </c>
      <c r="B11417" s="118" t="s">
        <v>35223</v>
      </c>
      <c r="C11417" s="118" t="b">
        <v>0</v>
      </c>
      <c r="D11417" s="118" t="e">
        <f t="shared" ca="1" si="1"/>
        <v>#NAME?</v>
      </c>
      <c r="E11417" s="118" t="s">
        <v>35224</v>
      </c>
      <c r="F11417" s="118" t="s">
        <v>35225</v>
      </c>
      <c r="G11417" s="118"/>
      <c r="H11417" s="118" t="s">
        <v>7599</v>
      </c>
      <c r="I11417" s="118" t="s">
        <v>7820</v>
      </c>
      <c r="J11417" s="118" t="s">
        <v>7820</v>
      </c>
    </row>
    <row r="11418" spans="1:10" ht="12.75">
      <c r="A11418" s="118" t="s">
        <v>1363</v>
      </c>
      <c r="B11418" s="118" t="s">
        <v>2019</v>
      </c>
      <c r="C11418" s="118" t="b">
        <v>0</v>
      </c>
      <c r="D11418" s="118" t="e">
        <f t="shared" ca="1" si="1"/>
        <v>#NAME?</v>
      </c>
      <c r="E11418" s="118" t="s">
        <v>35224</v>
      </c>
      <c r="F11418" s="118" t="s">
        <v>35226</v>
      </c>
      <c r="G11418" s="118"/>
      <c r="H11418" s="118" t="s">
        <v>4276</v>
      </c>
      <c r="I11418" s="118" t="s">
        <v>7820</v>
      </c>
      <c r="J11418" s="118" t="s">
        <v>7820</v>
      </c>
    </row>
    <row r="11419" spans="1:10" ht="12.75">
      <c r="A11419" s="118" t="s">
        <v>1797</v>
      </c>
      <c r="B11419" s="118" t="s">
        <v>10225</v>
      </c>
      <c r="C11419" s="118" t="b">
        <v>0</v>
      </c>
      <c r="D11419" s="118" t="e">
        <f t="shared" ca="1" si="1"/>
        <v>#NAME?</v>
      </c>
      <c r="E11419" s="118" t="s">
        <v>35224</v>
      </c>
      <c r="F11419" s="118" t="s">
        <v>35227</v>
      </c>
      <c r="G11419" s="118"/>
      <c r="H11419" s="118" t="s">
        <v>5607</v>
      </c>
      <c r="I11419" s="118" t="s">
        <v>7820</v>
      </c>
      <c r="J11419" s="118" t="s">
        <v>7820</v>
      </c>
    </row>
    <row r="11420" spans="1:10" ht="12.75">
      <c r="A11420" s="118" t="s">
        <v>8589</v>
      </c>
      <c r="B11420" s="118" t="s">
        <v>35228</v>
      </c>
      <c r="C11420" s="118" t="b">
        <v>0</v>
      </c>
      <c r="D11420" s="118" t="e">
        <f t="shared" ca="1" si="1"/>
        <v>#NAME?</v>
      </c>
      <c r="E11420" s="118" t="s">
        <v>35229</v>
      </c>
      <c r="F11420" s="118" t="s">
        <v>35230</v>
      </c>
      <c r="G11420" s="118"/>
      <c r="H11420" s="118" t="s">
        <v>54</v>
      </c>
      <c r="I11420" s="118" t="s">
        <v>11072</v>
      </c>
      <c r="J11420" s="118"/>
    </row>
    <row r="11421" spans="1:10" ht="12.75">
      <c r="A11421" s="118" t="s">
        <v>35231</v>
      </c>
      <c r="B11421" s="118" t="s">
        <v>35232</v>
      </c>
      <c r="C11421" s="118" t="b">
        <v>0</v>
      </c>
      <c r="D11421" s="118" t="e">
        <f t="shared" ca="1" si="1"/>
        <v>#NAME?</v>
      </c>
      <c r="E11421" s="118" t="s">
        <v>35229</v>
      </c>
      <c r="F11421" s="118" t="s">
        <v>35233</v>
      </c>
      <c r="G11421" s="118"/>
      <c r="H11421" s="118" t="s">
        <v>54</v>
      </c>
      <c r="I11421" s="118" t="s">
        <v>11072</v>
      </c>
      <c r="J11421" s="118"/>
    </row>
    <row r="11422" spans="1:10" ht="12.75">
      <c r="A11422" s="118" t="s">
        <v>35234</v>
      </c>
      <c r="B11422" s="118" t="s">
        <v>35235</v>
      </c>
      <c r="C11422" s="118" t="b">
        <v>0</v>
      </c>
      <c r="D11422" s="118" t="e">
        <f t="shared" ca="1" si="1"/>
        <v>#NAME?</v>
      </c>
      <c r="E11422" s="118" t="s">
        <v>35229</v>
      </c>
      <c r="F11422" s="118" t="s">
        <v>35236</v>
      </c>
      <c r="G11422" s="118"/>
      <c r="H11422" s="118" t="s">
        <v>7611</v>
      </c>
      <c r="I11422" s="118" t="s">
        <v>11072</v>
      </c>
      <c r="J11422" s="118"/>
    </row>
    <row r="11423" spans="1:10" ht="12.75">
      <c r="A11423" s="118" t="s">
        <v>22224</v>
      </c>
      <c r="B11423" s="118" t="s">
        <v>35237</v>
      </c>
      <c r="C11423" s="118" t="b">
        <v>0</v>
      </c>
      <c r="D11423" s="118" t="e">
        <f t="shared" ca="1" si="1"/>
        <v>#NAME?</v>
      </c>
      <c r="E11423" s="118" t="s">
        <v>35229</v>
      </c>
      <c r="F11423" s="118" t="s">
        <v>35238</v>
      </c>
      <c r="G11423" s="118"/>
      <c r="H11423" s="118" t="s">
        <v>5852</v>
      </c>
      <c r="I11423" s="118" t="s">
        <v>11072</v>
      </c>
      <c r="J11423" s="118"/>
    </row>
    <row r="11424" spans="1:10" ht="12.75">
      <c r="A11424" s="118" t="s">
        <v>17520</v>
      </c>
      <c r="B11424" s="118" t="s">
        <v>35239</v>
      </c>
      <c r="C11424" s="118" t="b">
        <v>0</v>
      </c>
      <c r="D11424" s="118" t="e">
        <f t="shared" ca="1" si="1"/>
        <v>#NAME?</v>
      </c>
      <c r="E11424" s="118" t="s">
        <v>35240</v>
      </c>
      <c r="F11424" s="118" t="s">
        <v>35241</v>
      </c>
      <c r="G11424" s="118"/>
      <c r="H11424" s="118" t="s">
        <v>54</v>
      </c>
      <c r="I11424" s="118" t="s">
        <v>8725</v>
      </c>
      <c r="J11424" s="118" t="s">
        <v>8726</v>
      </c>
    </row>
    <row r="11425" spans="1:10" ht="12.75">
      <c r="A11425" s="118" t="s">
        <v>35242</v>
      </c>
      <c r="B11425" s="118" t="s">
        <v>21192</v>
      </c>
      <c r="C11425" s="118" t="b">
        <v>0</v>
      </c>
      <c r="D11425" s="118" t="e">
        <f t="shared" ca="1" si="1"/>
        <v>#NAME?</v>
      </c>
      <c r="E11425" s="118" t="s">
        <v>35243</v>
      </c>
      <c r="F11425" s="118" t="s">
        <v>35244</v>
      </c>
      <c r="G11425" s="118"/>
      <c r="H11425" s="118" t="s">
        <v>5273</v>
      </c>
      <c r="I11425" s="118"/>
      <c r="J11425" s="118"/>
    </row>
    <row r="11426" spans="1:10" ht="12.75">
      <c r="A11426" s="118" t="s">
        <v>1266</v>
      </c>
      <c r="B11426" s="118" t="s">
        <v>35245</v>
      </c>
      <c r="C11426" s="118" t="b">
        <v>0</v>
      </c>
      <c r="D11426" s="118" t="e">
        <f t="shared" ca="1" si="1"/>
        <v>#NAME?</v>
      </c>
      <c r="E11426" s="118" t="s">
        <v>35246</v>
      </c>
      <c r="F11426" s="118" t="s">
        <v>35247</v>
      </c>
      <c r="G11426" s="118"/>
      <c r="H11426" s="118" t="s">
        <v>7754</v>
      </c>
      <c r="I11426" s="118" t="s">
        <v>10351</v>
      </c>
      <c r="J11426" s="118" t="s">
        <v>7622</v>
      </c>
    </row>
    <row r="11427" spans="1:10" ht="12.75">
      <c r="A11427" s="118" t="s">
        <v>8422</v>
      </c>
      <c r="B11427" s="118" t="s">
        <v>35248</v>
      </c>
      <c r="C11427" s="118" t="b">
        <v>0</v>
      </c>
      <c r="D11427" s="118" t="e">
        <f t="shared" ca="1" si="1"/>
        <v>#NAME?</v>
      </c>
      <c r="E11427" s="118" t="s">
        <v>35246</v>
      </c>
      <c r="F11427" s="118" t="s">
        <v>35249</v>
      </c>
      <c r="G11427" s="118"/>
      <c r="H11427" s="118" t="s">
        <v>35250</v>
      </c>
      <c r="I11427" s="118" t="s">
        <v>10351</v>
      </c>
      <c r="J11427" s="118" t="s">
        <v>7622</v>
      </c>
    </row>
    <row r="11428" spans="1:10" ht="12.75">
      <c r="A11428" s="118" t="s">
        <v>870</v>
      </c>
      <c r="B11428" s="118" t="s">
        <v>8077</v>
      </c>
      <c r="C11428" s="118" t="b">
        <v>0</v>
      </c>
      <c r="D11428" s="118" t="e">
        <f t="shared" ca="1" si="1"/>
        <v>#NAME?</v>
      </c>
      <c r="E11428" s="118" t="s">
        <v>35246</v>
      </c>
      <c r="F11428" s="118" t="s">
        <v>35251</v>
      </c>
      <c r="G11428" s="118"/>
      <c r="H11428" s="118" t="s">
        <v>10613</v>
      </c>
      <c r="I11428" s="118" t="s">
        <v>10351</v>
      </c>
      <c r="J11428" s="118" t="s">
        <v>7622</v>
      </c>
    </row>
    <row r="11429" spans="1:10" ht="12.75">
      <c r="A11429" s="118" t="s">
        <v>22403</v>
      </c>
      <c r="B11429" s="118" t="s">
        <v>35252</v>
      </c>
      <c r="C11429" s="118" t="b">
        <v>0</v>
      </c>
      <c r="D11429" s="118" t="e">
        <f t="shared" ca="1" si="1"/>
        <v>#NAME?</v>
      </c>
      <c r="E11429" s="118" t="s">
        <v>35246</v>
      </c>
      <c r="F11429" s="118" t="s">
        <v>35253</v>
      </c>
      <c r="G11429" s="118"/>
      <c r="H11429" s="118" t="s">
        <v>35254</v>
      </c>
      <c r="I11429" s="118" t="s">
        <v>10351</v>
      </c>
      <c r="J11429" s="118" t="s">
        <v>7622</v>
      </c>
    </row>
    <row r="11430" spans="1:10" ht="12.75">
      <c r="A11430" s="118" t="s">
        <v>940</v>
      </c>
      <c r="B11430" s="118" t="s">
        <v>12543</v>
      </c>
      <c r="C11430" s="118" t="b">
        <v>0</v>
      </c>
      <c r="D11430" s="118" t="e">
        <f t="shared" ca="1" si="1"/>
        <v>#NAME?</v>
      </c>
      <c r="E11430" s="118" t="s">
        <v>35246</v>
      </c>
      <c r="F11430" s="118" t="s">
        <v>35255</v>
      </c>
      <c r="G11430" s="118"/>
      <c r="H11430" s="118" t="s">
        <v>27958</v>
      </c>
      <c r="I11430" s="118" t="s">
        <v>10351</v>
      </c>
      <c r="J11430" s="118" t="s">
        <v>7622</v>
      </c>
    </row>
    <row r="11431" spans="1:10" ht="12.75">
      <c r="A11431" s="118" t="s">
        <v>9772</v>
      </c>
      <c r="B11431" s="118" t="s">
        <v>35256</v>
      </c>
      <c r="C11431" s="118" t="b">
        <v>0</v>
      </c>
      <c r="D11431" s="118" t="e">
        <f t="shared" ca="1" si="1"/>
        <v>#NAME?</v>
      </c>
      <c r="E11431" s="118" t="s">
        <v>35246</v>
      </c>
      <c r="F11431" s="118" t="s">
        <v>35257</v>
      </c>
      <c r="G11431" s="118"/>
      <c r="H11431" s="118" t="s">
        <v>35258</v>
      </c>
      <c r="I11431" s="118" t="s">
        <v>10351</v>
      </c>
      <c r="J11431" s="118" t="s">
        <v>7622</v>
      </c>
    </row>
    <row r="11432" spans="1:10" ht="12.75">
      <c r="A11432" s="118" t="s">
        <v>2135</v>
      </c>
      <c r="B11432" s="118" t="s">
        <v>18181</v>
      </c>
      <c r="C11432" s="118" t="b">
        <v>0</v>
      </c>
      <c r="D11432" s="118" t="e">
        <f t="shared" ca="1" si="1"/>
        <v>#NAME?</v>
      </c>
      <c r="E11432" s="118" t="s">
        <v>35259</v>
      </c>
      <c r="F11432" s="118" t="s">
        <v>35260</v>
      </c>
      <c r="G11432" s="118"/>
      <c r="H11432" s="118" t="s">
        <v>4640</v>
      </c>
      <c r="I11432" s="118" t="s">
        <v>17181</v>
      </c>
      <c r="J11432" s="118" t="s">
        <v>8658</v>
      </c>
    </row>
    <row r="11433" spans="1:10" ht="12.75">
      <c r="A11433" s="118" t="s">
        <v>1797</v>
      </c>
      <c r="B11433" s="118" t="s">
        <v>10580</v>
      </c>
      <c r="C11433" s="118" t="b">
        <v>0</v>
      </c>
      <c r="D11433" s="118" t="e">
        <f t="shared" ca="1" si="1"/>
        <v>#NAME?</v>
      </c>
      <c r="E11433" s="118" t="s">
        <v>35261</v>
      </c>
      <c r="F11433" s="118" t="s">
        <v>35262</v>
      </c>
      <c r="G11433" s="118"/>
      <c r="H11433" s="118" t="s">
        <v>4485</v>
      </c>
      <c r="I11433" s="118" t="s">
        <v>10694</v>
      </c>
      <c r="J11433" s="118" t="s">
        <v>30080</v>
      </c>
    </row>
    <row r="11434" spans="1:10" ht="12.75">
      <c r="A11434" s="118" t="s">
        <v>8663</v>
      </c>
      <c r="B11434" s="118" t="s">
        <v>10580</v>
      </c>
      <c r="C11434" s="118" t="b">
        <v>0</v>
      </c>
      <c r="D11434" s="118" t="e">
        <f t="shared" ca="1" si="1"/>
        <v>#NAME?</v>
      </c>
      <c r="E11434" s="118" t="s">
        <v>35261</v>
      </c>
      <c r="F11434" s="118" t="s">
        <v>35263</v>
      </c>
      <c r="G11434" s="118"/>
      <c r="H11434" s="118" t="s">
        <v>4278</v>
      </c>
      <c r="I11434" s="118" t="s">
        <v>17660</v>
      </c>
      <c r="J11434" s="118" t="s">
        <v>7622</v>
      </c>
    </row>
    <row r="11435" spans="1:10" ht="12.75">
      <c r="A11435" s="118" t="s">
        <v>947</v>
      </c>
      <c r="B11435" s="118" t="s">
        <v>21835</v>
      </c>
      <c r="C11435" s="118" t="b">
        <v>0</v>
      </c>
      <c r="D11435" s="118" t="e">
        <f t="shared" ca="1" si="1"/>
        <v>#NAME?</v>
      </c>
      <c r="E11435" s="118" t="s">
        <v>35264</v>
      </c>
      <c r="F11435" s="118" t="s">
        <v>35265</v>
      </c>
      <c r="G11435" s="118"/>
      <c r="H11435" s="118" t="s">
        <v>10066</v>
      </c>
      <c r="I11435" s="118" t="s">
        <v>8312</v>
      </c>
      <c r="J11435" s="118" t="s">
        <v>8313</v>
      </c>
    </row>
    <row r="11436" spans="1:10" ht="12.75">
      <c r="A11436" s="118" t="s">
        <v>35266</v>
      </c>
      <c r="B11436" s="118" t="s">
        <v>35267</v>
      </c>
      <c r="C11436" s="118" t="b">
        <v>0</v>
      </c>
      <c r="D11436" s="118" t="e">
        <f t="shared" ca="1" si="1"/>
        <v>#NAME?</v>
      </c>
      <c r="E11436" s="118" t="s">
        <v>35268</v>
      </c>
      <c r="F11436" s="118" t="s">
        <v>35269</v>
      </c>
      <c r="G11436" s="118"/>
      <c r="H11436" s="118" t="s">
        <v>4278</v>
      </c>
      <c r="I11436" s="118" t="s">
        <v>35270</v>
      </c>
      <c r="J11436" s="118"/>
    </row>
    <row r="11437" spans="1:10" ht="12.75">
      <c r="A11437" s="118" t="s">
        <v>35271</v>
      </c>
      <c r="B11437" s="118" t="s">
        <v>2642</v>
      </c>
      <c r="C11437" s="118" t="b">
        <v>0</v>
      </c>
      <c r="D11437" s="118" t="e">
        <f t="shared" ca="1" si="1"/>
        <v>#NAME?</v>
      </c>
      <c r="E11437" s="118" t="s">
        <v>35272</v>
      </c>
      <c r="F11437" s="118" t="s">
        <v>35273</v>
      </c>
      <c r="G11437" s="118"/>
      <c r="H11437" s="118" t="s">
        <v>4640</v>
      </c>
      <c r="I11437" s="118" t="s">
        <v>18407</v>
      </c>
      <c r="J11437" s="118"/>
    </row>
    <row r="11438" spans="1:10" ht="12.75">
      <c r="A11438" s="118" t="s">
        <v>1173</v>
      </c>
      <c r="B11438" s="118" t="s">
        <v>13647</v>
      </c>
      <c r="C11438" s="118" t="b">
        <v>0</v>
      </c>
      <c r="D11438" s="118" t="e">
        <f t="shared" ca="1" si="1"/>
        <v>#NAME?</v>
      </c>
      <c r="E11438" s="118" t="s">
        <v>35274</v>
      </c>
      <c r="F11438" s="118" t="s">
        <v>35275</v>
      </c>
      <c r="G11438" s="118"/>
      <c r="H11438" s="118" t="s">
        <v>4276</v>
      </c>
      <c r="I11438" s="118"/>
      <c r="J11438" s="118"/>
    </row>
    <row r="11439" spans="1:10" ht="12.75">
      <c r="A11439" s="118" t="s">
        <v>35276</v>
      </c>
      <c r="B11439" s="118" t="s">
        <v>23726</v>
      </c>
      <c r="C11439" s="118" t="b">
        <v>0</v>
      </c>
      <c r="D11439" s="118" t="e">
        <f t="shared" ca="1" si="1"/>
        <v>#NAME?</v>
      </c>
      <c r="E11439" s="118" t="s">
        <v>35277</v>
      </c>
      <c r="F11439" s="118" t="s">
        <v>35278</v>
      </c>
      <c r="G11439" s="118"/>
      <c r="H11439" s="118" t="s">
        <v>5607</v>
      </c>
      <c r="I11439" s="118" t="s">
        <v>7642</v>
      </c>
      <c r="J11439" s="118"/>
    </row>
    <row r="11440" spans="1:10" ht="12.75">
      <c r="A11440" s="118" t="s">
        <v>8844</v>
      </c>
      <c r="B11440" s="118" t="s">
        <v>26146</v>
      </c>
      <c r="C11440" s="118" t="b">
        <v>0</v>
      </c>
      <c r="D11440" s="118" t="e">
        <f t="shared" ca="1" si="1"/>
        <v>#NAME?</v>
      </c>
      <c r="E11440" s="118" t="s">
        <v>35277</v>
      </c>
      <c r="F11440" s="118" t="s">
        <v>35279</v>
      </c>
      <c r="G11440" s="118"/>
      <c r="H11440" s="118" t="s">
        <v>4276</v>
      </c>
      <c r="I11440" s="118" t="s">
        <v>7642</v>
      </c>
      <c r="J11440" s="118"/>
    </row>
    <row r="11441" spans="1:10" ht="12.75">
      <c r="A11441" s="118" t="s">
        <v>28664</v>
      </c>
      <c r="B11441" s="118" t="s">
        <v>8141</v>
      </c>
      <c r="C11441" s="118" t="b">
        <v>0</v>
      </c>
      <c r="D11441" s="118" t="e">
        <f t="shared" ca="1" si="1"/>
        <v>#NAME?</v>
      </c>
      <c r="E11441" s="118" t="s">
        <v>35277</v>
      </c>
      <c r="F11441" s="118" t="s">
        <v>35280</v>
      </c>
      <c r="G11441" s="118"/>
      <c r="H11441" s="118" t="s">
        <v>7611</v>
      </c>
      <c r="I11441" s="118" t="s">
        <v>7642</v>
      </c>
      <c r="J11441" s="118"/>
    </row>
    <row r="11442" spans="1:10" ht="12.75">
      <c r="A11442" s="118" t="s">
        <v>920</v>
      </c>
      <c r="B11442" s="118" t="s">
        <v>995</v>
      </c>
      <c r="C11442" s="118" t="b">
        <v>0</v>
      </c>
      <c r="D11442" s="118" t="e">
        <f t="shared" ca="1" si="1"/>
        <v>#NAME?</v>
      </c>
      <c r="E11442" s="118" t="s">
        <v>35277</v>
      </c>
      <c r="F11442" s="118" t="s">
        <v>35281</v>
      </c>
      <c r="G11442" s="118"/>
      <c r="H11442" s="118" t="s">
        <v>5607</v>
      </c>
      <c r="I11442" s="118" t="s">
        <v>7642</v>
      </c>
      <c r="J11442" s="118"/>
    </row>
    <row r="11443" spans="1:10" ht="12.75">
      <c r="A11443" s="118" t="s">
        <v>1585</v>
      </c>
      <c r="B11443" s="118" t="s">
        <v>35282</v>
      </c>
      <c r="C11443" s="118" t="b">
        <v>0</v>
      </c>
      <c r="D11443" s="118" t="e">
        <f t="shared" ca="1" si="1"/>
        <v>#NAME?</v>
      </c>
      <c r="E11443" s="118" t="s">
        <v>35277</v>
      </c>
      <c r="F11443" s="118" t="s">
        <v>35283</v>
      </c>
      <c r="G11443" s="118"/>
      <c r="H11443" s="118" t="s">
        <v>8035</v>
      </c>
      <c r="I11443" s="118" t="s">
        <v>7642</v>
      </c>
      <c r="J11443" s="118"/>
    </row>
    <row r="11444" spans="1:10" ht="12.75">
      <c r="A11444" s="118" t="s">
        <v>10467</v>
      </c>
      <c r="B11444" s="118" t="s">
        <v>24276</v>
      </c>
      <c r="C11444" s="118" t="b">
        <v>0</v>
      </c>
      <c r="D11444" s="118" t="e">
        <f t="shared" ca="1" si="1"/>
        <v>#NAME?</v>
      </c>
      <c r="E11444" s="118" t="s">
        <v>35277</v>
      </c>
      <c r="F11444" s="118" t="s">
        <v>35284</v>
      </c>
      <c r="G11444" s="118"/>
      <c r="H11444" s="118" t="s">
        <v>4485</v>
      </c>
      <c r="I11444" s="118" t="s">
        <v>7642</v>
      </c>
      <c r="J11444" s="118"/>
    </row>
    <row r="11445" spans="1:10" ht="12.75">
      <c r="A11445" s="118" t="s">
        <v>983</v>
      </c>
      <c r="B11445" s="118" t="s">
        <v>35285</v>
      </c>
      <c r="C11445" s="118" t="b">
        <v>0</v>
      </c>
      <c r="D11445" s="118" t="e">
        <f t="shared" ca="1" si="1"/>
        <v>#NAME?</v>
      </c>
      <c r="E11445" s="118" t="s">
        <v>35277</v>
      </c>
      <c r="F11445" s="118" t="s">
        <v>35286</v>
      </c>
      <c r="G11445" s="118"/>
      <c r="H11445" s="118" t="s">
        <v>4276</v>
      </c>
      <c r="I11445" s="118" t="s">
        <v>7642</v>
      </c>
      <c r="J11445" s="118"/>
    </row>
    <row r="11446" spans="1:10" ht="12.75">
      <c r="A11446" s="118" t="s">
        <v>1484</v>
      </c>
      <c r="B11446" s="118" t="s">
        <v>35287</v>
      </c>
      <c r="C11446" s="118" t="b">
        <v>0</v>
      </c>
      <c r="D11446" s="118" t="e">
        <f t="shared" ca="1" si="1"/>
        <v>#NAME?</v>
      </c>
      <c r="E11446" s="118" t="s">
        <v>35277</v>
      </c>
      <c r="F11446" s="118" t="s">
        <v>35288</v>
      </c>
      <c r="G11446" s="118"/>
      <c r="H11446" s="118" t="s">
        <v>5279</v>
      </c>
      <c r="I11446" s="118" t="s">
        <v>7642</v>
      </c>
      <c r="J11446" s="118"/>
    </row>
    <row r="11447" spans="1:10" ht="12.75">
      <c r="A11447" s="118" t="s">
        <v>7945</v>
      </c>
      <c r="B11447" s="118" t="s">
        <v>35289</v>
      </c>
      <c r="C11447" s="118" t="b">
        <v>0</v>
      </c>
      <c r="D11447" s="118" t="e">
        <f t="shared" ca="1" si="1"/>
        <v>#NAME?</v>
      </c>
      <c r="E11447" s="118" t="s">
        <v>35290</v>
      </c>
      <c r="F11447" s="118" t="s">
        <v>35291</v>
      </c>
      <c r="G11447" s="118"/>
      <c r="H11447" s="118" t="s">
        <v>54</v>
      </c>
      <c r="I11447" s="118" t="s">
        <v>7820</v>
      </c>
      <c r="J11447" s="118" t="s">
        <v>7820</v>
      </c>
    </row>
    <row r="11448" spans="1:10" ht="12.75">
      <c r="A11448" s="118" t="s">
        <v>1075</v>
      </c>
      <c r="B11448" s="118" t="s">
        <v>35292</v>
      </c>
      <c r="C11448" s="118" t="b">
        <v>0</v>
      </c>
      <c r="D11448" s="118" t="e">
        <f t="shared" ca="1" si="1"/>
        <v>#NAME?</v>
      </c>
      <c r="E11448" s="118" t="s">
        <v>35290</v>
      </c>
      <c r="F11448" s="118" t="s">
        <v>35293</v>
      </c>
      <c r="G11448" s="118"/>
      <c r="H11448" s="118" t="s">
        <v>4831</v>
      </c>
      <c r="I11448" s="118" t="s">
        <v>7820</v>
      </c>
      <c r="J11448" s="118" t="s">
        <v>7820</v>
      </c>
    </row>
    <row r="11449" spans="1:10" ht="12.75">
      <c r="A11449" s="118" t="s">
        <v>12041</v>
      </c>
      <c r="B11449" s="118" t="s">
        <v>19986</v>
      </c>
      <c r="C11449" s="118" t="b">
        <v>0</v>
      </c>
      <c r="D11449" s="118" t="e">
        <f t="shared" ca="1" si="1"/>
        <v>#NAME?</v>
      </c>
      <c r="E11449" s="118" t="s">
        <v>35290</v>
      </c>
      <c r="F11449" s="118" t="s">
        <v>35294</v>
      </c>
      <c r="G11449" s="118"/>
      <c r="H11449" s="118" t="s">
        <v>4831</v>
      </c>
      <c r="I11449" s="118" t="s">
        <v>7820</v>
      </c>
      <c r="J11449" s="118" t="s">
        <v>7820</v>
      </c>
    </row>
    <row r="11450" spans="1:10" ht="12.75">
      <c r="A11450" s="118" t="s">
        <v>7966</v>
      </c>
      <c r="B11450" s="118" t="s">
        <v>32920</v>
      </c>
      <c r="C11450" s="118" t="b">
        <v>0</v>
      </c>
      <c r="D11450" s="118" t="e">
        <f t="shared" ca="1" si="1"/>
        <v>#NAME?</v>
      </c>
      <c r="E11450" s="118" t="s">
        <v>35290</v>
      </c>
      <c r="F11450" s="118" t="s">
        <v>35295</v>
      </c>
      <c r="G11450" s="118"/>
      <c r="H11450" s="118" t="s">
        <v>23114</v>
      </c>
      <c r="I11450" s="118" t="s">
        <v>7820</v>
      </c>
      <c r="J11450" s="118" t="s">
        <v>7820</v>
      </c>
    </row>
    <row r="11451" spans="1:10" ht="12.75">
      <c r="A11451" s="118" t="s">
        <v>35296</v>
      </c>
      <c r="B11451" s="118" t="s">
        <v>35297</v>
      </c>
      <c r="C11451" s="118" t="b">
        <v>0</v>
      </c>
      <c r="D11451" s="118" t="e">
        <f t="shared" ca="1" si="1"/>
        <v>#NAME?</v>
      </c>
      <c r="E11451" s="118" t="s">
        <v>35290</v>
      </c>
      <c r="F11451" s="118" t="s">
        <v>35298</v>
      </c>
      <c r="G11451" s="118"/>
      <c r="H11451" s="118" t="s">
        <v>5607</v>
      </c>
      <c r="I11451" s="118" t="s">
        <v>7820</v>
      </c>
      <c r="J11451" s="118" t="s">
        <v>7820</v>
      </c>
    </row>
    <row r="11452" spans="1:10" ht="12.75">
      <c r="A11452" s="118" t="s">
        <v>1591</v>
      </c>
      <c r="B11452" s="118" t="s">
        <v>35299</v>
      </c>
      <c r="C11452" s="118" t="b">
        <v>0</v>
      </c>
      <c r="D11452" s="118" t="e">
        <f t="shared" ca="1" si="1"/>
        <v>#NAME?</v>
      </c>
      <c r="E11452" s="118" t="s">
        <v>35290</v>
      </c>
      <c r="F11452" s="118" t="s">
        <v>35300</v>
      </c>
      <c r="G11452" s="118"/>
      <c r="H11452" s="118" t="s">
        <v>54</v>
      </c>
      <c r="I11452" s="118" t="s">
        <v>7820</v>
      </c>
      <c r="J11452" s="118" t="s">
        <v>7820</v>
      </c>
    </row>
    <row r="11453" spans="1:10" ht="12.75">
      <c r="A11453" s="118" t="s">
        <v>1591</v>
      </c>
      <c r="B11453" s="118" t="s">
        <v>35301</v>
      </c>
      <c r="C11453" s="118" t="b">
        <v>0</v>
      </c>
      <c r="D11453" s="118" t="e">
        <f t="shared" ca="1" si="1"/>
        <v>#NAME?</v>
      </c>
      <c r="E11453" s="118" t="s">
        <v>35290</v>
      </c>
      <c r="F11453" s="118" t="s">
        <v>35302</v>
      </c>
      <c r="G11453" s="118"/>
      <c r="H11453" s="118" t="s">
        <v>5607</v>
      </c>
      <c r="I11453" s="118" t="s">
        <v>7820</v>
      </c>
      <c r="J11453" s="118" t="s">
        <v>7820</v>
      </c>
    </row>
    <row r="11454" spans="1:10" ht="12.75">
      <c r="A11454" s="118" t="s">
        <v>15147</v>
      </c>
      <c r="B11454" s="118" t="s">
        <v>24968</v>
      </c>
      <c r="C11454" s="118" t="b">
        <v>0</v>
      </c>
      <c r="D11454" s="118" t="e">
        <f t="shared" ca="1" si="1"/>
        <v>#NAME?</v>
      </c>
      <c r="E11454" s="118" t="s">
        <v>35290</v>
      </c>
      <c r="F11454" s="118" t="s">
        <v>35303</v>
      </c>
      <c r="G11454" s="118"/>
      <c r="H11454" s="118" t="s">
        <v>54</v>
      </c>
      <c r="I11454" s="118" t="s">
        <v>7820</v>
      </c>
      <c r="J11454" s="118" t="s">
        <v>7820</v>
      </c>
    </row>
    <row r="11455" spans="1:10" ht="12.75">
      <c r="A11455" s="118" t="s">
        <v>862</v>
      </c>
      <c r="B11455" s="118" t="s">
        <v>35304</v>
      </c>
      <c r="C11455" s="118" t="b">
        <v>0</v>
      </c>
      <c r="D11455" s="118" t="e">
        <f t="shared" ca="1" si="1"/>
        <v>#NAME?</v>
      </c>
      <c r="E11455" s="118" t="s">
        <v>35290</v>
      </c>
      <c r="F11455" s="118" t="s">
        <v>35305</v>
      </c>
      <c r="G11455" s="118"/>
      <c r="H11455" s="118" t="s">
        <v>54</v>
      </c>
      <c r="I11455" s="118" t="s">
        <v>7820</v>
      </c>
      <c r="J11455" s="118" t="s">
        <v>7820</v>
      </c>
    </row>
    <row r="11456" spans="1:10" ht="12.75">
      <c r="A11456" s="118" t="s">
        <v>2523</v>
      </c>
      <c r="B11456" s="118" t="s">
        <v>35306</v>
      </c>
      <c r="C11456" s="118" t="b">
        <v>0</v>
      </c>
      <c r="D11456" s="118" t="e">
        <f t="shared" ca="1" si="1"/>
        <v>#NAME?</v>
      </c>
      <c r="E11456" s="118" t="s">
        <v>35290</v>
      </c>
      <c r="F11456" s="118" t="s">
        <v>35307</v>
      </c>
      <c r="G11456" s="118"/>
      <c r="H11456" s="118" t="s">
        <v>7611</v>
      </c>
      <c r="I11456" s="118" t="s">
        <v>7820</v>
      </c>
      <c r="J11456" s="118" t="s">
        <v>7820</v>
      </c>
    </row>
    <row r="11457" spans="1:10" ht="12.75">
      <c r="A11457" s="118" t="s">
        <v>35308</v>
      </c>
      <c r="B11457" s="118" t="s">
        <v>27140</v>
      </c>
      <c r="C11457" s="118" t="b">
        <v>0</v>
      </c>
      <c r="D11457" s="118" t="e">
        <f t="shared" ca="1" si="1"/>
        <v>#NAME?</v>
      </c>
      <c r="E11457" s="118" t="s">
        <v>35290</v>
      </c>
      <c r="F11457" s="118" t="s">
        <v>35309</v>
      </c>
      <c r="G11457" s="118"/>
      <c r="H11457" s="118" t="s">
        <v>4485</v>
      </c>
      <c r="I11457" s="118" t="s">
        <v>7820</v>
      </c>
      <c r="J11457" s="118" t="s">
        <v>7820</v>
      </c>
    </row>
    <row r="11458" spans="1:10" ht="12.75">
      <c r="A11458" s="118" t="s">
        <v>33286</v>
      </c>
      <c r="B11458" s="118" t="s">
        <v>35310</v>
      </c>
      <c r="C11458" s="118" t="b">
        <v>0</v>
      </c>
      <c r="D11458" s="118" t="e">
        <f t="shared" ca="1" si="1"/>
        <v>#NAME?</v>
      </c>
      <c r="E11458" s="118" t="s">
        <v>35290</v>
      </c>
      <c r="F11458" s="118" t="s">
        <v>35311</v>
      </c>
      <c r="G11458" s="118"/>
      <c r="H11458" s="118" t="s">
        <v>4485</v>
      </c>
      <c r="I11458" s="118" t="s">
        <v>7820</v>
      </c>
      <c r="J11458" s="118" t="s">
        <v>7820</v>
      </c>
    </row>
    <row r="11459" spans="1:10" ht="12.75">
      <c r="A11459" s="118" t="s">
        <v>10777</v>
      </c>
      <c r="B11459" s="118" t="s">
        <v>27944</v>
      </c>
      <c r="C11459" s="118" t="b">
        <v>0</v>
      </c>
      <c r="D11459" s="118" t="e">
        <f t="shared" ca="1" si="1"/>
        <v>#NAME?</v>
      </c>
      <c r="E11459" s="118" t="s">
        <v>35290</v>
      </c>
      <c r="F11459" s="118" t="s">
        <v>35312</v>
      </c>
      <c r="G11459" s="118"/>
      <c r="H11459" s="118" t="s">
        <v>5607</v>
      </c>
      <c r="I11459" s="118" t="s">
        <v>7820</v>
      </c>
      <c r="J11459" s="118" t="s">
        <v>7820</v>
      </c>
    </row>
    <row r="11460" spans="1:10" ht="12.75">
      <c r="A11460" s="118" t="s">
        <v>16603</v>
      </c>
      <c r="B11460" s="118" t="s">
        <v>35313</v>
      </c>
      <c r="C11460" s="118" t="b">
        <v>0</v>
      </c>
      <c r="D11460" s="118" t="e">
        <f t="shared" ca="1" si="1"/>
        <v>#NAME?</v>
      </c>
      <c r="E11460" s="118" t="s">
        <v>35314</v>
      </c>
      <c r="F11460" s="118" t="s">
        <v>35315</v>
      </c>
      <c r="G11460" s="118"/>
      <c r="H11460" s="118" t="s">
        <v>7754</v>
      </c>
      <c r="I11460" s="118" t="s">
        <v>15681</v>
      </c>
      <c r="J11460" s="118" t="s">
        <v>10630</v>
      </c>
    </row>
    <row r="11461" spans="1:10" ht="12.75">
      <c r="A11461" s="118" t="s">
        <v>12369</v>
      </c>
      <c r="B11461" s="118" t="s">
        <v>35316</v>
      </c>
      <c r="C11461" s="118" t="b">
        <v>0</v>
      </c>
      <c r="D11461" s="118" t="e">
        <f t="shared" ca="1" si="1"/>
        <v>#NAME?</v>
      </c>
      <c r="E11461" s="118" t="s">
        <v>35317</v>
      </c>
      <c r="F11461" s="118" t="s">
        <v>35318</v>
      </c>
      <c r="G11461" s="118"/>
      <c r="H11461" s="118" t="s">
        <v>4305</v>
      </c>
      <c r="I11461" s="118" t="s">
        <v>16169</v>
      </c>
      <c r="J11461" s="118" t="s">
        <v>9768</v>
      </c>
    </row>
    <row r="11462" spans="1:10" ht="12.75">
      <c r="A11462" s="118" t="s">
        <v>1769</v>
      </c>
      <c r="B11462" s="118" t="s">
        <v>11799</v>
      </c>
      <c r="C11462" s="118" t="b">
        <v>0</v>
      </c>
      <c r="D11462" s="118" t="e">
        <f t="shared" ca="1" si="1"/>
        <v>#NAME?</v>
      </c>
      <c r="E11462" s="118" t="s">
        <v>35317</v>
      </c>
      <c r="F11462" s="118" t="s">
        <v>35319</v>
      </c>
      <c r="G11462" s="118"/>
      <c r="H11462" s="118" t="s">
        <v>4305</v>
      </c>
      <c r="I11462" s="118" t="s">
        <v>16169</v>
      </c>
      <c r="J11462" s="118" t="s">
        <v>9768</v>
      </c>
    </row>
    <row r="11463" spans="1:10" ht="12.75">
      <c r="A11463" s="118" t="s">
        <v>11977</v>
      </c>
      <c r="B11463" s="118" t="s">
        <v>35320</v>
      </c>
      <c r="C11463" s="118" t="b">
        <v>0</v>
      </c>
      <c r="D11463" s="118" t="e">
        <f t="shared" ca="1" si="1"/>
        <v>#NAME?</v>
      </c>
      <c r="E11463" s="118" t="s">
        <v>35321</v>
      </c>
      <c r="F11463" s="118" t="s">
        <v>35322</v>
      </c>
      <c r="G11463" s="118"/>
      <c r="H11463" s="118" t="s">
        <v>5961</v>
      </c>
      <c r="I11463" s="118" t="s">
        <v>8925</v>
      </c>
      <c r="J11463" s="118"/>
    </row>
    <row r="11464" spans="1:10" ht="12.75">
      <c r="A11464" s="118" t="s">
        <v>9071</v>
      </c>
      <c r="B11464" s="118" t="s">
        <v>35323</v>
      </c>
      <c r="C11464" s="118" t="b">
        <v>0</v>
      </c>
      <c r="D11464" s="118" t="e">
        <f t="shared" ca="1" si="1"/>
        <v>#NAME?</v>
      </c>
      <c r="E11464" s="118" t="s">
        <v>35321</v>
      </c>
      <c r="F11464" s="118" t="s">
        <v>35324</v>
      </c>
      <c r="G11464" s="118"/>
      <c r="H11464" s="118" t="s">
        <v>4278</v>
      </c>
      <c r="I11464" s="118" t="s">
        <v>8925</v>
      </c>
      <c r="J11464" s="118"/>
    </row>
    <row r="11465" spans="1:10" ht="12.75">
      <c r="A11465" s="118" t="s">
        <v>23219</v>
      </c>
      <c r="B11465" s="118" t="s">
        <v>13261</v>
      </c>
      <c r="C11465" s="118" t="b">
        <v>0</v>
      </c>
      <c r="D11465" s="118" t="e">
        <f t="shared" ca="1" si="1"/>
        <v>#NAME?</v>
      </c>
      <c r="E11465" s="118" t="s">
        <v>35321</v>
      </c>
      <c r="F11465" s="118" t="s">
        <v>35325</v>
      </c>
      <c r="G11465" s="118"/>
      <c r="H11465" s="118" t="s">
        <v>4278</v>
      </c>
      <c r="I11465" s="118" t="s">
        <v>8925</v>
      </c>
      <c r="J11465" s="118"/>
    </row>
    <row r="11466" spans="1:10" ht="12.75">
      <c r="A11466" s="118" t="s">
        <v>1666</v>
      </c>
      <c r="B11466" s="118" t="s">
        <v>35326</v>
      </c>
      <c r="C11466" s="118" t="b">
        <v>0</v>
      </c>
      <c r="D11466" s="118" t="e">
        <f t="shared" ca="1" si="1"/>
        <v>#NAME?</v>
      </c>
      <c r="E11466" s="118" t="s">
        <v>35327</v>
      </c>
      <c r="F11466" s="118" t="s">
        <v>35328</v>
      </c>
      <c r="G11466" s="118"/>
      <c r="H11466" s="118" t="s">
        <v>54</v>
      </c>
      <c r="I11466" s="118" t="s">
        <v>12500</v>
      </c>
      <c r="J11466" s="118" t="s">
        <v>7622</v>
      </c>
    </row>
    <row r="11467" spans="1:10" ht="12.75">
      <c r="A11467" s="118" t="s">
        <v>7685</v>
      </c>
      <c r="B11467" s="118" t="s">
        <v>35329</v>
      </c>
      <c r="C11467" s="118" t="b">
        <v>0</v>
      </c>
      <c r="D11467" s="118" t="e">
        <f t="shared" ca="1" si="1"/>
        <v>#NAME?</v>
      </c>
      <c r="E11467" s="118" t="s">
        <v>35330</v>
      </c>
      <c r="F11467" s="118" t="s">
        <v>35331</v>
      </c>
      <c r="G11467" s="118"/>
      <c r="H11467" s="118" t="s">
        <v>4278</v>
      </c>
      <c r="I11467" s="118" t="s">
        <v>7684</v>
      </c>
      <c r="J11467" s="118"/>
    </row>
    <row r="11468" spans="1:10" ht="12.75">
      <c r="A11468" s="118" t="s">
        <v>12567</v>
      </c>
      <c r="B11468" s="118" t="s">
        <v>35332</v>
      </c>
      <c r="C11468" s="118" t="b">
        <v>0</v>
      </c>
      <c r="D11468" s="118" t="e">
        <f t="shared" ca="1" si="1"/>
        <v>#NAME?</v>
      </c>
      <c r="E11468" s="118" t="s">
        <v>35330</v>
      </c>
      <c r="F11468" s="118" t="s">
        <v>35333</v>
      </c>
      <c r="G11468" s="118"/>
      <c r="H11468" s="118" t="s">
        <v>20943</v>
      </c>
      <c r="I11468" s="118" t="s">
        <v>7684</v>
      </c>
      <c r="J11468" s="118"/>
    </row>
    <row r="11469" spans="1:10" ht="12.75">
      <c r="A11469" s="118" t="s">
        <v>19383</v>
      </c>
      <c r="B11469" s="118" t="s">
        <v>35334</v>
      </c>
      <c r="C11469" s="118" t="b">
        <v>0</v>
      </c>
      <c r="D11469" s="118" t="e">
        <f t="shared" ca="1" si="1"/>
        <v>#NAME?</v>
      </c>
      <c r="E11469" s="118" t="s">
        <v>35330</v>
      </c>
      <c r="F11469" s="118" t="s">
        <v>35335</v>
      </c>
      <c r="G11469" s="118"/>
      <c r="H11469" s="118" t="s">
        <v>54</v>
      </c>
      <c r="I11469" s="118" t="s">
        <v>7684</v>
      </c>
      <c r="J11469" s="118"/>
    </row>
    <row r="11470" spans="1:10" ht="12.75">
      <c r="A11470" s="118" t="s">
        <v>7917</v>
      </c>
      <c r="B11470" s="118" t="s">
        <v>24965</v>
      </c>
      <c r="C11470" s="118" t="b">
        <v>0</v>
      </c>
      <c r="D11470" s="118" t="e">
        <f t="shared" ca="1" si="1"/>
        <v>#NAME?</v>
      </c>
      <c r="E11470" s="118" t="s">
        <v>35330</v>
      </c>
      <c r="F11470" s="118" t="s">
        <v>35336</v>
      </c>
      <c r="G11470" s="118"/>
      <c r="H11470" s="118" t="s">
        <v>7647</v>
      </c>
      <c r="I11470" s="118" t="s">
        <v>7684</v>
      </c>
      <c r="J11470" s="118"/>
    </row>
    <row r="11471" spans="1:10" ht="12.75">
      <c r="A11471" s="118" t="s">
        <v>35337</v>
      </c>
      <c r="B11471" s="118" t="s">
        <v>19551</v>
      </c>
      <c r="C11471" s="118" t="b">
        <v>0</v>
      </c>
      <c r="D11471" s="118" t="e">
        <f t="shared" ca="1" si="1"/>
        <v>#NAME?</v>
      </c>
      <c r="E11471" s="118" t="s">
        <v>35330</v>
      </c>
      <c r="F11471" s="118" t="s">
        <v>35338</v>
      </c>
      <c r="G11471" s="118"/>
      <c r="H11471" s="118" t="s">
        <v>54</v>
      </c>
      <c r="I11471" s="118" t="s">
        <v>7684</v>
      </c>
      <c r="J11471" s="118"/>
    </row>
    <row r="11472" spans="1:10" ht="12.75">
      <c r="A11472" s="118" t="s">
        <v>35339</v>
      </c>
      <c r="B11472" s="118" t="s">
        <v>35340</v>
      </c>
      <c r="C11472" s="118" t="b">
        <v>0</v>
      </c>
      <c r="D11472" s="118" t="e">
        <f t="shared" ca="1" si="1"/>
        <v>#NAME?</v>
      </c>
      <c r="E11472" s="118" t="s">
        <v>35330</v>
      </c>
      <c r="F11472" s="118" t="s">
        <v>35341</v>
      </c>
      <c r="G11472" s="118"/>
      <c r="H11472" s="118" t="s">
        <v>35342</v>
      </c>
      <c r="I11472" s="118" t="s">
        <v>7684</v>
      </c>
      <c r="J11472" s="118"/>
    </row>
    <row r="11473" spans="1:10" ht="12.75">
      <c r="A11473" s="118" t="s">
        <v>882</v>
      </c>
      <c r="B11473" s="118" t="s">
        <v>35343</v>
      </c>
      <c r="C11473" s="118" t="b">
        <v>0</v>
      </c>
      <c r="D11473" s="118" t="e">
        <f t="shared" ca="1" si="1"/>
        <v>#NAME?</v>
      </c>
      <c r="E11473" s="118" t="s">
        <v>35330</v>
      </c>
      <c r="F11473" s="118" t="s">
        <v>35344</v>
      </c>
      <c r="G11473" s="118"/>
      <c r="H11473" s="118" t="s">
        <v>4872</v>
      </c>
      <c r="I11473" s="118" t="s">
        <v>7684</v>
      </c>
      <c r="J11473" s="118"/>
    </row>
    <row r="11474" spans="1:10" ht="12.75">
      <c r="A11474" s="118" t="s">
        <v>35345</v>
      </c>
      <c r="B11474" s="118" t="s">
        <v>35346</v>
      </c>
      <c r="C11474" s="118" t="b">
        <v>0</v>
      </c>
      <c r="D11474" s="118" t="e">
        <f t="shared" ca="1" si="1"/>
        <v>#NAME?</v>
      </c>
      <c r="E11474" s="118" t="s">
        <v>35330</v>
      </c>
      <c r="F11474" s="118" t="s">
        <v>35347</v>
      </c>
      <c r="G11474" s="118"/>
      <c r="H11474" s="118" t="s">
        <v>20206</v>
      </c>
      <c r="I11474" s="118" t="s">
        <v>7684</v>
      </c>
      <c r="J11474" s="118"/>
    </row>
    <row r="11475" spans="1:10" ht="12.75">
      <c r="A11475" s="118" t="s">
        <v>35348</v>
      </c>
      <c r="B11475" s="118" t="s">
        <v>35349</v>
      </c>
      <c r="C11475" s="118" t="b">
        <v>0</v>
      </c>
      <c r="D11475" s="118" t="e">
        <f t="shared" ca="1" si="1"/>
        <v>#NAME?</v>
      </c>
      <c r="E11475" s="118" t="s">
        <v>35330</v>
      </c>
      <c r="F11475" s="118" t="s">
        <v>35350</v>
      </c>
      <c r="G11475" s="118"/>
      <c r="H11475" s="118" t="s">
        <v>4278</v>
      </c>
      <c r="I11475" s="118" t="s">
        <v>7684</v>
      </c>
      <c r="J11475" s="118"/>
    </row>
    <row r="11476" spans="1:10" ht="12.75">
      <c r="A11476" s="118" t="s">
        <v>9198</v>
      </c>
      <c r="B11476" s="118" t="s">
        <v>35351</v>
      </c>
      <c r="C11476" s="118" t="b">
        <v>0</v>
      </c>
      <c r="D11476" s="118" t="e">
        <f t="shared" ca="1" si="1"/>
        <v>#NAME?</v>
      </c>
      <c r="E11476" s="118" t="s">
        <v>35352</v>
      </c>
      <c r="F11476" s="118" t="s">
        <v>35353</v>
      </c>
      <c r="G11476" s="118"/>
      <c r="H11476" s="118" t="s">
        <v>4551</v>
      </c>
      <c r="I11476" s="118" t="s">
        <v>8136</v>
      </c>
      <c r="J11476" s="118" t="s">
        <v>7622</v>
      </c>
    </row>
    <row r="11477" spans="1:10" ht="12.75">
      <c r="A11477" s="118" t="s">
        <v>18577</v>
      </c>
      <c r="B11477" s="118" t="s">
        <v>12376</v>
      </c>
      <c r="C11477" s="118" t="b">
        <v>0</v>
      </c>
      <c r="D11477" s="118" t="e">
        <f t="shared" ca="1" si="1"/>
        <v>#NAME?</v>
      </c>
      <c r="E11477" s="118" t="s">
        <v>35352</v>
      </c>
      <c r="F11477" s="118" t="s">
        <v>35354</v>
      </c>
      <c r="G11477" s="118"/>
      <c r="H11477" s="118" t="s">
        <v>4305</v>
      </c>
      <c r="I11477" s="118" t="s">
        <v>8136</v>
      </c>
      <c r="J11477" s="118" t="s">
        <v>7622</v>
      </c>
    </row>
    <row r="11478" spans="1:10" ht="12.75">
      <c r="A11478" s="118" t="s">
        <v>1704</v>
      </c>
      <c r="B11478" s="118" t="s">
        <v>11770</v>
      </c>
      <c r="C11478" s="118" t="b">
        <v>0</v>
      </c>
      <c r="D11478" s="118" t="e">
        <f t="shared" ca="1" si="1"/>
        <v>#NAME?</v>
      </c>
      <c r="E11478" s="118" t="s">
        <v>35352</v>
      </c>
      <c r="F11478" s="118" t="s">
        <v>35355</v>
      </c>
      <c r="G11478" s="118"/>
      <c r="H11478" s="118" t="s">
        <v>54</v>
      </c>
      <c r="I11478" s="118" t="s">
        <v>8136</v>
      </c>
      <c r="J11478" s="118" t="s">
        <v>7622</v>
      </c>
    </row>
    <row r="11479" spans="1:10" ht="12.75">
      <c r="A11479" s="118" t="s">
        <v>1861</v>
      </c>
      <c r="B11479" s="118" t="s">
        <v>35356</v>
      </c>
      <c r="C11479" s="118" t="b">
        <v>0</v>
      </c>
      <c r="D11479" s="118" t="e">
        <f t="shared" ca="1" si="1"/>
        <v>#NAME?</v>
      </c>
      <c r="E11479" s="118" t="s">
        <v>35352</v>
      </c>
      <c r="F11479" s="118" t="s">
        <v>35357</v>
      </c>
      <c r="G11479" s="118"/>
      <c r="H11479" s="118" t="s">
        <v>5607</v>
      </c>
      <c r="I11479" s="118" t="s">
        <v>8136</v>
      </c>
      <c r="J11479" s="118" t="s">
        <v>7622</v>
      </c>
    </row>
    <row r="11480" spans="1:10" ht="12.75">
      <c r="A11480" s="118" t="s">
        <v>846</v>
      </c>
      <c r="B11480" s="118" t="s">
        <v>13641</v>
      </c>
      <c r="C11480" s="118" t="b">
        <v>0</v>
      </c>
      <c r="D11480" s="118" t="e">
        <f t="shared" ca="1" si="1"/>
        <v>#NAME?</v>
      </c>
      <c r="E11480" s="118" t="s">
        <v>35352</v>
      </c>
      <c r="F11480" s="118" t="s">
        <v>35358</v>
      </c>
      <c r="G11480" s="118"/>
      <c r="H11480" s="118" t="s">
        <v>4305</v>
      </c>
      <c r="I11480" s="118" t="s">
        <v>8136</v>
      </c>
      <c r="J11480" s="118" t="s">
        <v>7622</v>
      </c>
    </row>
    <row r="11481" spans="1:10" ht="12.75">
      <c r="A11481" s="118" t="s">
        <v>35359</v>
      </c>
      <c r="B11481" s="118" t="s">
        <v>35360</v>
      </c>
      <c r="C11481" s="118" t="b">
        <v>0</v>
      </c>
      <c r="D11481" s="118" t="e">
        <f t="shared" ca="1" si="1"/>
        <v>#NAME?</v>
      </c>
      <c r="E11481" s="118" t="s">
        <v>35352</v>
      </c>
      <c r="F11481" s="118" t="s">
        <v>35361</v>
      </c>
      <c r="G11481" s="118"/>
      <c r="H11481" s="118" t="s">
        <v>8144</v>
      </c>
      <c r="I11481" s="118" t="s">
        <v>8136</v>
      </c>
      <c r="J11481" s="118" t="s">
        <v>7622</v>
      </c>
    </row>
    <row r="11482" spans="1:10" ht="12.75">
      <c r="A11482" s="118" t="s">
        <v>35362</v>
      </c>
      <c r="B11482" s="118" t="s">
        <v>35363</v>
      </c>
      <c r="C11482" s="118" t="b">
        <v>0</v>
      </c>
      <c r="D11482" s="118" t="e">
        <f t="shared" ca="1" si="1"/>
        <v>#NAME?</v>
      </c>
      <c r="E11482" s="118" t="s">
        <v>35352</v>
      </c>
      <c r="F11482" s="118" t="s">
        <v>35364</v>
      </c>
      <c r="G11482" s="118"/>
      <c r="H11482" s="118" t="s">
        <v>8671</v>
      </c>
      <c r="I11482" s="118" t="s">
        <v>8136</v>
      </c>
      <c r="J11482" s="118" t="s">
        <v>7622</v>
      </c>
    </row>
    <row r="11483" spans="1:10" ht="12.75">
      <c r="A11483" s="118" t="s">
        <v>836</v>
      </c>
      <c r="B11483" s="118" t="s">
        <v>15264</v>
      </c>
      <c r="C11483" s="118" t="b">
        <v>0</v>
      </c>
      <c r="D11483" s="118" t="e">
        <f t="shared" ca="1" si="1"/>
        <v>#NAME?</v>
      </c>
      <c r="E11483" s="118" t="s">
        <v>35352</v>
      </c>
      <c r="F11483" s="118" t="s">
        <v>35365</v>
      </c>
      <c r="G11483" s="118"/>
      <c r="H11483" s="118" t="s">
        <v>4305</v>
      </c>
      <c r="I11483" s="118" t="s">
        <v>8136</v>
      </c>
      <c r="J11483" s="118" t="s">
        <v>7622</v>
      </c>
    </row>
    <row r="11484" spans="1:10" ht="12.75">
      <c r="A11484" s="118" t="s">
        <v>11919</v>
      </c>
      <c r="B11484" s="118" t="s">
        <v>836</v>
      </c>
      <c r="C11484" s="118" t="b">
        <v>0</v>
      </c>
      <c r="D11484" s="118" t="e">
        <f t="shared" ca="1" si="1"/>
        <v>#NAME?</v>
      </c>
      <c r="E11484" s="118" t="s">
        <v>35352</v>
      </c>
      <c r="F11484" s="118" t="s">
        <v>35366</v>
      </c>
      <c r="G11484" s="118"/>
      <c r="H11484" s="118" t="s">
        <v>54</v>
      </c>
      <c r="I11484" s="118" t="s">
        <v>8136</v>
      </c>
      <c r="J11484" s="118" t="s">
        <v>7622</v>
      </c>
    </row>
    <row r="11485" spans="1:10" ht="12.75">
      <c r="A11485" s="118" t="s">
        <v>882</v>
      </c>
      <c r="B11485" s="118" t="s">
        <v>1370</v>
      </c>
      <c r="C11485" s="118" t="b">
        <v>0</v>
      </c>
      <c r="D11485" s="118" t="e">
        <f t="shared" ca="1" si="1"/>
        <v>#NAME?</v>
      </c>
      <c r="E11485" s="118" t="s">
        <v>35352</v>
      </c>
      <c r="F11485" s="118" t="s">
        <v>35367</v>
      </c>
      <c r="G11485" s="118"/>
      <c r="H11485" s="118" t="s">
        <v>4305</v>
      </c>
      <c r="I11485" s="118" t="s">
        <v>8136</v>
      </c>
      <c r="J11485" s="118" t="s">
        <v>7622</v>
      </c>
    </row>
    <row r="11486" spans="1:10" ht="12.75">
      <c r="A11486" s="118" t="s">
        <v>29692</v>
      </c>
      <c r="B11486" s="118" t="s">
        <v>35368</v>
      </c>
      <c r="C11486" s="118" t="b">
        <v>0</v>
      </c>
      <c r="D11486" s="118" t="e">
        <f t="shared" ca="1" si="1"/>
        <v>#NAME?</v>
      </c>
      <c r="E11486" s="118" t="s">
        <v>35352</v>
      </c>
      <c r="F11486" s="118" t="s">
        <v>35369</v>
      </c>
      <c r="G11486" s="118"/>
      <c r="H11486" s="118" t="s">
        <v>8346</v>
      </c>
      <c r="I11486" s="118" t="s">
        <v>8136</v>
      </c>
      <c r="J11486" s="118" t="s">
        <v>7622</v>
      </c>
    </row>
    <row r="11487" spans="1:10" ht="12.75">
      <c r="A11487" s="118" t="s">
        <v>29829</v>
      </c>
      <c r="B11487" s="118" t="s">
        <v>35370</v>
      </c>
      <c r="C11487" s="118" t="b">
        <v>0</v>
      </c>
      <c r="D11487" s="118" t="e">
        <f t="shared" ca="1" si="1"/>
        <v>#NAME?</v>
      </c>
      <c r="E11487" s="118" t="s">
        <v>35352</v>
      </c>
      <c r="F11487" s="118" t="s">
        <v>35371</v>
      </c>
      <c r="G11487" s="118"/>
      <c r="H11487" s="118" t="s">
        <v>4305</v>
      </c>
      <c r="I11487" s="118" t="s">
        <v>8136</v>
      </c>
      <c r="J11487" s="118" t="s">
        <v>7622</v>
      </c>
    </row>
    <row r="11488" spans="1:10" ht="12.75">
      <c r="A11488" s="118" t="s">
        <v>35372</v>
      </c>
      <c r="B11488" s="118" t="s">
        <v>17603</v>
      </c>
      <c r="C11488" s="118" t="b">
        <v>0</v>
      </c>
      <c r="D11488" s="118" t="e">
        <f t="shared" ca="1" si="1"/>
        <v>#NAME?</v>
      </c>
      <c r="E11488" s="118" t="s">
        <v>35352</v>
      </c>
      <c r="F11488" s="118" t="s">
        <v>35373</v>
      </c>
      <c r="G11488" s="118"/>
      <c r="H11488" s="118" t="s">
        <v>9483</v>
      </c>
      <c r="I11488" s="118" t="s">
        <v>8136</v>
      </c>
      <c r="J11488" s="118" t="s">
        <v>7622</v>
      </c>
    </row>
    <row r="11489" spans="1:10" ht="12.75">
      <c r="A11489" s="118" t="s">
        <v>8748</v>
      </c>
      <c r="B11489" s="118" t="s">
        <v>17330</v>
      </c>
      <c r="C11489" s="118" t="b">
        <v>0</v>
      </c>
      <c r="D11489" s="118" t="e">
        <f t="shared" ca="1" si="1"/>
        <v>#NAME?</v>
      </c>
      <c r="E11489" s="118" t="s">
        <v>35374</v>
      </c>
      <c r="F11489" s="118" t="s">
        <v>35375</v>
      </c>
      <c r="G11489" s="118"/>
      <c r="H11489" s="118" t="s">
        <v>5359</v>
      </c>
      <c r="I11489" s="118" t="s">
        <v>9429</v>
      </c>
      <c r="J11489" s="118"/>
    </row>
    <row r="11490" spans="1:10" ht="12.75">
      <c r="A11490" s="118" t="s">
        <v>862</v>
      </c>
      <c r="B11490" s="118" t="s">
        <v>1005</v>
      </c>
      <c r="C11490" s="118" t="b">
        <v>0</v>
      </c>
      <c r="D11490" s="118" t="e">
        <f t="shared" ca="1" si="1"/>
        <v>#NAME?</v>
      </c>
      <c r="E11490" s="118" t="s">
        <v>35374</v>
      </c>
      <c r="F11490" s="118" t="s">
        <v>35376</v>
      </c>
      <c r="G11490" s="118"/>
      <c r="H11490" s="118" t="s">
        <v>5264</v>
      </c>
      <c r="I11490" s="118" t="s">
        <v>9429</v>
      </c>
      <c r="J11490" s="118"/>
    </row>
    <row r="11491" spans="1:10" ht="12.75">
      <c r="A11491" s="118" t="s">
        <v>814</v>
      </c>
      <c r="B11491" s="118" t="s">
        <v>14224</v>
      </c>
      <c r="C11491" s="118" t="b">
        <v>0</v>
      </c>
      <c r="D11491" s="118" t="e">
        <f t="shared" ca="1" si="1"/>
        <v>#NAME?</v>
      </c>
      <c r="E11491" s="118" t="s">
        <v>35377</v>
      </c>
      <c r="F11491" s="118" t="s">
        <v>35378</v>
      </c>
      <c r="G11491" s="118"/>
      <c r="H11491" s="118" t="s">
        <v>15098</v>
      </c>
      <c r="I11491" s="118" t="s">
        <v>10351</v>
      </c>
      <c r="J11491" s="118" t="s">
        <v>7622</v>
      </c>
    </row>
    <row r="11492" spans="1:10" ht="12.75">
      <c r="A11492" s="118" t="s">
        <v>1123</v>
      </c>
      <c r="B11492" s="118" t="s">
        <v>35379</v>
      </c>
      <c r="C11492" s="118" t="b">
        <v>0</v>
      </c>
      <c r="D11492" s="118" t="e">
        <f t="shared" ca="1" si="1"/>
        <v>#NAME?</v>
      </c>
      <c r="E11492" s="118" t="s">
        <v>35377</v>
      </c>
      <c r="F11492" s="118" t="s">
        <v>35380</v>
      </c>
      <c r="G11492" s="118"/>
      <c r="H11492" s="118" t="s">
        <v>4278</v>
      </c>
      <c r="I11492" s="118" t="s">
        <v>7820</v>
      </c>
      <c r="J11492" s="118" t="s">
        <v>7820</v>
      </c>
    </row>
    <row r="11493" spans="1:10" ht="12.75">
      <c r="A11493" s="118" t="s">
        <v>1704</v>
      </c>
      <c r="B11493" s="118" t="s">
        <v>35381</v>
      </c>
      <c r="C11493" s="118" t="b">
        <v>0</v>
      </c>
      <c r="D11493" s="118" t="e">
        <f t="shared" ca="1" si="1"/>
        <v>#NAME?</v>
      </c>
      <c r="E11493" s="118" t="s">
        <v>35377</v>
      </c>
      <c r="F11493" s="118" t="s">
        <v>35382</v>
      </c>
      <c r="G11493" s="118"/>
      <c r="H11493" s="118" t="s">
        <v>35383</v>
      </c>
      <c r="I11493" s="118" t="s">
        <v>10351</v>
      </c>
      <c r="J11493" s="118" t="s">
        <v>7622</v>
      </c>
    </row>
    <row r="11494" spans="1:10" ht="12.75">
      <c r="A11494" s="118" t="s">
        <v>8422</v>
      </c>
      <c r="B11494" s="118" t="s">
        <v>35384</v>
      </c>
      <c r="C11494" s="118" t="b">
        <v>0</v>
      </c>
      <c r="D11494" s="118" t="e">
        <f t="shared" ca="1" si="1"/>
        <v>#NAME?</v>
      </c>
      <c r="E11494" s="118" t="s">
        <v>35377</v>
      </c>
      <c r="F11494" s="118" t="s">
        <v>35385</v>
      </c>
      <c r="G11494" s="118"/>
      <c r="H11494" s="118" t="s">
        <v>4278</v>
      </c>
      <c r="I11494" s="118" t="s">
        <v>10351</v>
      </c>
      <c r="J11494" s="118" t="s">
        <v>7622</v>
      </c>
    </row>
    <row r="11495" spans="1:10" ht="12.75">
      <c r="A11495" s="118" t="s">
        <v>1769</v>
      </c>
      <c r="B11495" s="118" t="s">
        <v>35386</v>
      </c>
      <c r="C11495" s="118" t="b">
        <v>0</v>
      </c>
      <c r="D11495" s="118" t="e">
        <f t="shared" ca="1" si="1"/>
        <v>#NAME?</v>
      </c>
      <c r="E11495" s="118" t="s">
        <v>35377</v>
      </c>
      <c r="F11495" s="118" t="s">
        <v>35387</v>
      </c>
      <c r="G11495" s="118"/>
      <c r="H11495" s="118" t="s">
        <v>8760</v>
      </c>
      <c r="I11495" s="118" t="s">
        <v>7820</v>
      </c>
      <c r="J11495" s="118" t="s">
        <v>7820</v>
      </c>
    </row>
    <row r="11496" spans="1:10" ht="12.75">
      <c r="A11496" s="118" t="s">
        <v>8365</v>
      </c>
      <c r="B11496" s="118" t="s">
        <v>35388</v>
      </c>
      <c r="C11496" s="118" t="b">
        <v>0</v>
      </c>
      <c r="D11496" s="118" t="e">
        <f t="shared" ca="1" si="1"/>
        <v>#NAME?</v>
      </c>
      <c r="E11496" s="118" t="s">
        <v>35377</v>
      </c>
      <c r="F11496" s="118" t="s">
        <v>35389</v>
      </c>
      <c r="G11496" s="118"/>
      <c r="H11496" s="118" t="s">
        <v>4278</v>
      </c>
      <c r="I11496" s="118" t="s">
        <v>10351</v>
      </c>
      <c r="J11496" s="118" t="s">
        <v>7622</v>
      </c>
    </row>
    <row r="11497" spans="1:10" ht="12.75">
      <c r="A11497" s="118" t="s">
        <v>7941</v>
      </c>
      <c r="B11497" s="118" t="s">
        <v>35390</v>
      </c>
      <c r="C11497" s="118" t="b">
        <v>0</v>
      </c>
      <c r="D11497" s="118" t="e">
        <f t="shared" ca="1" si="1"/>
        <v>#NAME?</v>
      </c>
      <c r="E11497" s="118" t="s">
        <v>35377</v>
      </c>
      <c r="F11497" s="118" t="s">
        <v>35391</v>
      </c>
      <c r="G11497" s="118"/>
      <c r="H11497" s="118" t="s">
        <v>8474</v>
      </c>
      <c r="I11497" s="118" t="s">
        <v>10351</v>
      </c>
      <c r="J11497" s="118" t="s">
        <v>7622</v>
      </c>
    </row>
    <row r="11498" spans="1:10" ht="12.75">
      <c r="A11498" s="118" t="s">
        <v>19365</v>
      </c>
      <c r="B11498" s="118" t="s">
        <v>35392</v>
      </c>
      <c r="C11498" s="118" t="b">
        <v>0</v>
      </c>
      <c r="D11498" s="118" t="e">
        <f t="shared" ca="1" si="1"/>
        <v>#NAME?</v>
      </c>
      <c r="E11498" s="118" t="s">
        <v>35393</v>
      </c>
      <c r="F11498" s="118" t="s">
        <v>35394</v>
      </c>
      <c r="G11498" s="118"/>
      <c r="H11498" s="118" t="s">
        <v>54</v>
      </c>
      <c r="I11498" s="118" t="s">
        <v>7881</v>
      </c>
      <c r="J11498" s="118"/>
    </row>
    <row r="11499" spans="1:10" ht="12.75">
      <c r="A11499" s="118" t="s">
        <v>1069</v>
      </c>
      <c r="B11499" s="118" t="s">
        <v>35395</v>
      </c>
      <c r="C11499" s="118" t="b">
        <v>0</v>
      </c>
      <c r="D11499" s="118" t="e">
        <f t="shared" ca="1" si="1"/>
        <v>#NAME?</v>
      </c>
      <c r="E11499" s="118" t="s">
        <v>35393</v>
      </c>
      <c r="F11499" s="118" t="s">
        <v>35396</v>
      </c>
      <c r="G11499" s="118"/>
      <c r="H11499" s="118" t="s">
        <v>54</v>
      </c>
      <c r="I11499" s="118" t="s">
        <v>7881</v>
      </c>
      <c r="J11499" s="118"/>
    </row>
    <row r="11500" spans="1:10" ht="12.75">
      <c r="A11500" s="118" t="s">
        <v>8748</v>
      </c>
      <c r="B11500" s="118" t="s">
        <v>35397</v>
      </c>
      <c r="C11500" s="118" t="b">
        <v>0</v>
      </c>
      <c r="D11500" s="118" t="e">
        <f t="shared" ca="1" si="1"/>
        <v>#NAME?</v>
      </c>
      <c r="E11500" s="118" t="s">
        <v>35398</v>
      </c>
      <c r="F11500" s="118" t="s">
        <v>35399</v>
      </c>
      <c r="G11500" s="118"/>
      <c r="H11500" s="118" t="s">
        <v>4276</v>
      </c>
      <c r="I11500" s="118" t="s">
        <v>15134</v>
      </c>
      <c r="J11500" s="118" t="s">
        <v>7622</v>
      </c>
    </row>
    <row r="11501" spans="1:10" ht="12.75">
      <c r="A11501" s="118" t="s">
        <v>1969</v>
      </c>
      <c r="B11501" s="118" t="s">
        <v>920</v>
      </c>
      <c r="C11501" s="118" t="b">
        <v>0</v>
      </c>
      <c r="D11501" s="118" t="e">
        <f t="shared" ca="1" si="1"/>
        <v>#NAME?</v>
      </c>
      <c r="E11501" s="118" t="s">
        <v>35400</v>
      </c>
      <c r="F11501" s="118" t="s">
        <v>35401</v>
      </c>
      <c r="G11501" s="118"/>
      <c r="H11501" s="118" t="s">
        <v>5584</v>
      </c>
      <c r="I11501" s="118" t="s">
        <v>19958</v>
      </c>
      <c r="J11501" s="118" t="s">
        <v>7591</v>
      </c>
    </row>
    <row r="11502" spans="1:10" ht="12.75">
      <c r="A11502" s="118" t="s">
        <v>1828</v>
      </c>
      <c r="B11502" s="118" t="s">
        <v>1435</v>
      </c>
      <c r="C11502" s="118" t="b">
        <v>0</v>
      </c>
      <c r="D11502" s="118" t="e">
        <f t="shared" ca="1" si="1"/>
        <v>#NAME?</v>
      </c>
      <c r="E11502" s="118" t="s">
        <v>35400</v>
      </c>
      <c r="F11502" s="118" t="s">
        <v>35402</v>
      </c>
      <c r="G11502" s="118"/>
      <c r="H11502" s="118" t="s">
        <v>4305</v>
      </c>
      <c r="I11502" s="118" t="s">
        <v>19958</v>
      </c>
      <c r="J11502" s="118" t="s">
        <v>7591</v>
      </c>
    </row>
    <row r="11503" spans="1:10" ht="12.75">
      <c r="A11503" s="118" t="s">
        <v>910</v>
      </c>
      <c r="B11503" s="118" t="s">
        <v>35403</v>
      </c>
      <c r="C11503" s="118" t="b">
        <v>0</v>
      </c>
      <c r="D11503" s="118" t="e">
        <f t="shared" ca="1" si="1"/>
        <v>#NAME?</v>
      </c>
      <c r="E11503" s="118" t="s">
        <v>35404</v>
      </c>
      <c r="F11503" s="118" t="s">
        <v>35405</v>
      </c>
      <c r="G11503" s="118"/>
      <c r="H11503" s="118" t="s">
        <v>7611</v>
      </c>
      <c r="I11503" s="118" t="s">
        <v>22145</v>
      </c>
      <c r="J11503" s="118" t="s">
        <v>7622</v>
      </c>
    </row>
    <row r="11504" spans="1:10" ht="12.75">
      <c r="A11504" s="118" t="s">
        <v>1666</v>
      </c>
      <c r="B11504" s="118" t="s">
        <v>963</v>
      </c>
      <c r="C11504" s="118" t="b">
        <v>0</v>
      </c>
      <c r="D11504" s="118" t="e">
        <f t="shared" ca="1" si="1"/>
        <v>#NAME?</v>
      </c>
      <c r="E11504" s="118" t="s">
        <v>35404</v>
      </c>
      <c r="F11504" s="118" t="s">
        <v>35406</v>
      </c>
      <c r="G11504" s="118"/>
      <c r="H11504" s="118" t="s">
        <v>5064</v>
      </c>
      <c r="I11504" s="118" t="s">
        <v>22145</v>
      </c>
      <c r="J11504" s="118" t="s">
        <v>7622</v>
      </c>
    </row>
    <row r="11505" spans="1:10" ht="12.75">
      <c r="A11505" s="118" t="s">
        <v>846</v>
      </c>
      <c r="B11505" s="118" t="s">
        <v>35407</v>
      </c>
      <c r="C11505" s="118" t="b">
        <v>0</v>
      </c>
      <c r="D11505" s="118" t="e">
        <f t="shared" ca="1" si="1"/>
        <v>#NAME?</v>
      </c>
      <c r="E11505" s="118" t="s">
        <v>35404</v>
      </c>
      <c r="F11505" s="118" t="s">
        <v>35408</v>
      </c>
      <c r="G11505" s="118"/>
      <c r="H11505" s="118" t="s">
        <v>4831</v>
      </c>
      <c r="I11505" s="118" t="s">
        <v>8726</v>
      </c>
      <c r="J11505" s="127" t="s">
        <v>8740</v>
      </c>
    </row>
    <row r="11506" spans="1:10" ht="12.75">
      <c r="A11506" s="118" t="s">
        <v>1340</v>
      </c>
      <c r="B11506" s="118" t="s">
        <v>35409</v>
      </c>
      <c r="C11506" s="118" t="b">
        <v>0</v>
      </c>
      <c r="D11506" s="118" t="e">
        <f t="shared" ca="1" si="1"/>
        <v>#NAME?</v>
      </c>
      <c r="E11506" s="118" t="s">
        <v>35404</v>
      </c>
      <c r="F11506" s="118" t="s">
        <v>35410</v>
      </c>
      <c r="G11506" s="118"/>
      <c r="H11506" s="118" t="s">
        <v>8474</v>
      </c>
      <c r="I11506" s="118" t="s">
        <v>8726</v>
      </c>
      <c r="J11506" s="127" t="s">
        <v>8740</v>
      </c>
    </row>
    <row r="11507" spans="1:10" ht="12.75">
      <c r="A11507" s="118" t="s">
        <v>2079</v>
      </c>
      <c r="B11507" s="118" t="s">
        <v>13778</v>
      </c>
      <c r="C11507" s="118" t="b">
        <v>0</v>
      </c>
      <c r="D11507" s="118" t="e">
        <f t="shared" ca="1" si="1"/>
        <v>#NAME?</v>
      </c>
      <c r="E11507" s="118" t="s">
        <v>35404</v>
      </c>
      <c r="F11507" s="118" t="s">
        <v>35411</v>
      </c>
      <c r="G11507" s="118"/>
      <c r="H11507" s="118" t="s">
        <v>35412</v>
      </c>
      <c r="I11507" s="118" t="s">
        <v>22145</v>
      </c>
      <c r="J11507" s="118" t="s">
        <v>7622</v>
      </c>
    </row>
    <row r="11508" spans="1:10" ht="12.75">
      <c r="A11508" s="118" t="s">
        <v>2523</v>
      </c>
      <c r="B11508" s="118" t="s">
        <v>1689</v>
      </c>
      <c r="C11508" s="118" t="b">
        <v>0</v>
      </c>
      <c r="D11508" s="118" t="e">
        <f t="shared" ca="1" si="1"/>
        <v>#NAME?</v>
      </c>
      <c r="E11508" s="118" t="s">
        <v>35404</v>
      </c>
      <c r="F11508" s="118" t="s">
        <v>35413</v>
      </c>
      <c r="G11508" s="118"/>
      <c r="H11508" s="118" t="s">
        <v>5279</v>
      </c>
      <c r="I11508" s="118" t="s">
        <v>22145</v>
      </c>
      <c r="J11508" s="118" t="s">
        <v>7622</v>
      </c>
    </row>
    <row r="11509" spans="1:10" ht="12.75">
      <c r="A11509" s="118" t="s">
        <v>8475</v>
      </c>
      <c r="B11509" s="118" t="s">
        <v>35414</v>
      </c>
      <c r="C11509" s="118" t="b">
        <v>0</v>
      </c>
      <c r="D11509" s="118" t="e">
        <f t="shared" ca="1" si="1"/>
        <v>#NAME?</v>
      </c>
      <c r="E11509" s="118" t="s">
        <v>35404</v>
      </c>
      <c r="F11509" s="118" t="s">
        <v>35415</v>
      </c>
      <c r="G11509" s="118"/>
      <c r="H11509" s="118" t="s">
        <v>8474</v>
      </c>
      <c r="I11509" s="118" t="s">
        <v>22145</v>
      </c>
      <c r="J11509" s="118" t="s">
        <v>7622</v>
      </c>
    </row>
    <row r="11510" spans="1:10" ht="12.75">
      <c r="A11510" s="118" t="s">
        <v>2671</v>
      </c>
      <c r="B11510" s="118" t="s">
        <v>35416</v>
      </c>
      <c r="C11510" s="118" t="b">
        <v>0</v>
      </c>
      <c r="D11510" s="118" t="e">
        <f t="shared" ca="1" si="1"/>
        <v>#NAME?</v>
      </c>
      <c r="E11510" s="118" t="s">
        <v>35417</v>
      </c>
      <c r="F11510" s="118" t="s">
        <v>35418</v>
      </c>
      <c r="G11510" s="118"/>
      <c r="H11510" s="118" t="s">
        <v>4278</v>
      </c>
      <c r="I11510" s="118" t="s">
        <v>35419</v>
      </c>
      <c r="J11510" s="118" t="s">
        <v>7820</v>
      </c>
    </row>
    <row r="11511" spans="1:10" ht="12.75">
      <c r="A11511" s="118" t="s">
        <v>2416</v>
      </c>
      <c r="B11511" s="118" t="s">
        <v>13826</v>
      </c>
      <c r="C11511" s="118" t="b">
        <v>0</v>
      </c>
      <c r="D11511" s="118" t="e">
        <f t="shared" ca="1" si="1"/>
        <v>#NAME?</v>
      </c>
      <c r="E11511" s="118" t="s">
        <v>35420</v>
      </c>
      <c r="F11511" s="118" t="s">
        <v>35421</v>
      </c>
      <c r="G11511" s="118"/>
      <c r="H11511" s="118" t="s">
        <v>5607</v>
      </c>
      <c r="I11511" s="118" t="s">
        <v>10099</v>
      </c>
      <c r="J11511" s="118" t="s">
        <v>8580</v>
      </c>
    </row>
    <row r="11512" spans="1:10" ht="12.75">
      <c r="A11512" s="118" t="s">
        <v>18567</v>
      </c>
      <c r="B11512" s="118" t="s">
        <v>11803</v>
      </c>
      <c r="C11512" s="118" t="b">
        <v>0</v>
      </c>
      <c r="D11512" s="118" t="e">
        <f t="shared" ca="1" si="1"/>
        <v>#NAME?</v>
      </c>
      <c r="E11512" s="118" t="s">
        <v>35420</v>
      </c>
      <c r="F11512" s="118" t="s">
        <v>35422</v>
      </c>
      <c r="G11512" s="118"/>
      <c r="H11512" s="118" t="s">
        <v>4831</v>
      </c>
      <c r="I11512" s="118" t="s">
        <v>10099</v>
      </c>
      <c r="J11512" s="118" t="s">
        <v>8580</v>
      </c>
    </row>
    <row r="11513" spans="1:10" ht="12.75">
      <c r="A11513" s="118" t="s">
        <v>12495</v>
      </c>
      <c r="B11513" s="118" t="s">
        <v>35423</v>
      </c>
      <c r="C11513" s="118" t="b">
        <v>0</v>
      </c>
      <c r="D11513" s="118" t="e">
        <f t="shared" ca="1" si="1"/>
        <v>#NAME?</v>
      </c>
      <c r="E11513" s="118" t="s">
        <v>35420</v>
      </c>
      <c r="F11513" s="118" t="s">
        <v>35424</v>
      </c>
      <c r="G11513" s="118"/>
      <c r="H11513" s="118" t="s">
        <v>4831</v>
      </c>
      <c r="I11513" s="118" t="s">
        <v>10099</v>
      </c>
      <c r="J11513" s="118" t="s">
        <v>8580</v>
      </c>
    </row>
    <row r="11514" spans="1:10" ht="12.75">
      <c r="A11514" s="118" t="s">
        <v>11382</v>
      </c>
      <c r="B11514" s="118" t="s">
        <v>1231</v>
      </c>
      <c r="C11514" s="118" t="b">
        <v>0</v>
      </c>
      <c r="D11514" s="118" t="e">
        <f t="shared" ca="1" si="1"/>
        <v>#NAME?</v>
      </c>
      <c r="E11514" s="118" t="s">
        <v>35420</v>
      </c>
      <c r="F11514" s="118" t="s">
        <v>35425</v>
      </c>
      <c r="G11514" s="118"/>
      <c r="H11514" s="118" t="s">
        <v>5607</v>
      </c>
      <c r="I11514" s="118" t="s">
        <v>10099</v>
      </c>
      <c r="J11514" s="118" t="s">
        <v>8580</v>
      </c>
    </row>
    <row r="11515" spans="1:10" ht="12.75">
      <c r="A11515" s="118" t="s">
        <v>910</v>
      </c>
      <c r="B11515" s="118" t="s">
        <v>26533</v>
      </c>
      <c r="C11515" s="118" t="b">
        <v>0</v>
      </c>
      <c r="D11515" s="118" t="e">
        <f t="shared" ca="1" si="1"/>
        <v>#NAME?</v>
      </c>
      <c r="E11515" s="118" t="s">
        <v>35420</v>
      </c>
      <c r="F11515" s="118" t="s">
        <v>35426</v>
      </c>
      <c r="G11515" s="118"/>
      <c r="H11515" s="118" t="s">
        <v>5607</v>
      </c>
      <c r="I11515" s="118" t="s">
        <v>10099</v>
      </c>
      <c r="J11515" s="118" t="s">
        <v>8580</v>
      </c>
    </row>
    <row r="11516" spans="1:10" ht="12.75">
      <c r="A11516" s="118" t="s">
        <v>12482</v>
      </c>
      <c r="B11516" s="118" t="s">
        <v>29961</v>
      </c>
      <c r="C11516" s="118" t="b">
        <v>0</v>
      </c>
      <c r="D11516" s="118" t="e">
        <f t="shared" ca="1" si="1"/>
        <v>#NAME?</v>
      </c>
      <c r="E11516" s="118" t="s">
        <v>35420</v>
      </c>
      <c r="F11516" s="118" t="s">
        <v>35427</v>
      </c>
      <c r="G11516" s="118"/>
      <c r="H11516" s="118" t="s">
        <v>35428</v>
      </c>
      <c r="I11516" s="118" t="s">
        <v>10099</v>
      </c>
      <c r="J11516" s="118" t="s">
        <v>8580</v>
      </c>
    </row>
    <row r="11517" spans="1:10" ht="12.75">
      <c r="A11517" s="118" t="s">
        <v>35429</v>
      </c>
      <c r="B11517" s="118" t="s">
        <v>13826</v>
      </c>
      <c r="C11517" s="118" t="b">
        <v>0</v>
      </c>
      <c r="D11517" s="118" t="e">
        <f t="shared" ca="1" si="1"/>
        <v>#NAME?</v>
      </c>
      <c r="E11517" s="118" t="s">
        <v>35420</v>
      </c>
      <c r="F11517" s="118" t="s">
        <v>35430</v>
      </c>
      <c r="G11517" s="118"/>
      <c r="H11517" s="118" t="s">
        <v>4485</v>
      </c>
      <c r="I11517" s="118" t="s">
        <v>10099</v>
      </c>
      <c r="J11517" s="118" t="s">
        <v>8580</v>
      </c>
    </row>
    <row r="11518" spans="1:10" ht="12.75">
      <c r="A11518" s="118" t="s">
        <v>2529</v>
      </c>
      <c r="B11518" s="118" t="s">
        <v>20593</v>
      </c>
      <c r="C11518" s="118" t="b">
        <v>0</v>
      </c>
      <c r="D11518" s="118" t="e">
        <f t="shared" ca="1" si="1"/>
        <v>#NAME?</v>
      </c>
      <c r="E11518" s="118" t="s">
        <v>35420</v>
      </c>
      <c r="F11518" s="118" t="s">
        <v>35431</v>
      </c>
      <c r="G11518" s="118"/>
      <c r="H11518" s="118" t="s">
        <v>4276</v>
      </c>
      <c r="I11518" s="118" t="s">
        <v>10099</v>
      </c>
      <c r="J11518" s="118" t="s">
        <v>8580</v>
      </c>
    </row>
    <row r="11519" spans="1:10" ht="12.75">
      <c r="A11519" s="118" t="s">
        <v>798</v>
      </c>
      <c r="B11519" s="118" t="s">
        <v>14488</v>
      </c>
      <c r="C11519" s="118" t="b">
        <v>0</v>
      </c>
      <c r="D11519" s="118" t="e">
        <f t="shared" ca="1" si="1"/>
        <v>#NAME?</v>
      </c>
      <c r="E11519" s="118" t="s">
        <v>35420</v>
      </c>
      <c r="F11519" s="118" t="s">
        <v>35432</v>
      </c>
      <c r="G11519" s="118"/>
      <c r="H11519" s="118" t="s">
        <v>4276</v>
      </c>
      <c r="I11519" s="118" t="s">
        <v>10099</v>
      </c>
      <c r="J11519" s="118" t="s">
        <v>8580</v>
      </c>
    </row>
    <row r="11520" spans="1:10" ht="12.75">
      <c r="A11520" s="118" t="s">
        <v>798</v>
      </c>
      <c r="B11520" s="118" t="s">
        <v>16947</v>
      </c>
      <c r="C11520" s="118" t="b">
        <v>0</v>
      </c>
      <c r="D11520" s="118" t="e">
        <f t="shared" ca="1" si="1"/>
        <v>#NAME?</v>
      </c>
      <c r="E11520" s="118" t="s">
        <v>35420</v>
      </c>
      <c r="F11520" s="118" t="s">
        <v>35433</v>
      </c>
      <c r="G11520" s="118"/>
      <c r="H11520" s="118" t="s">
        <v>5607</v>
      </c>
      <c r="I11520" s="118" t="s">
        <v>10099</v>
      </c>
      <c r="J11520" s="118" t="s">
        <v>8580</v>
      </c>
    </row>
    <row r="11521" spans="1:10" ht="12.75">
      <c r="A11521" s="118" t="s">
        <v>940</v>
      </c>
      <c r="B11521" s="118" t="s">
        <v>18688</v>
      </c>
      <c r="C11521" s="118" t="b">
        <v>0</v>
      </c>
      <c r="D11521" s="118" t="e">
        <f t="shared" ca="1" si="1"/>
        <v>#NAME?</v>
      </c>
      <c r="E11521" s="118" t="s">
        <v>35420</v>
      </c>
      <c r="F11521" s="118" t="s">
        <v>35434</v>
      </c>
      <c r="G11521" s="118"/>
      <c r="H11521" s="118" t="s">
        <v>4831</v>
      </c>
      <c r="I11521" s="118" t="s">
        <v>10099</v>
      </c>
      <c r="J11521" s="118" t="s">
        <v>8580</v>
      </c>
    </row>
    <row r="11522" spans="1:10" ht="12.75">
      <c r="A11522" s="118" t="s">
        <v>1484</v>
      </c>
      <c r="B11522" s="118" t="s">
        <v>35435</v>
      </c>
      <c r="C11522" s="118" t="b">
        <v>0</v>
      </c>
      <c r="D11522" s="118" t="e">
        <f t="shared" ca="1" si="1"/>
        <v>#NAME?</v>
      </c>
      <c r="E11522" s="118" t="s">
        <v>35420</v>
      </c>
      <c r="F11522" s="118" t="s">
        <v>35436</v>
      </c>
      <c r="G11522" s="118"/>
      <c r="H11522" s="118" t="s">
        <v>4485</v>
      </c>
      <c r="I11522" s="118" t="s">
        <v>10099</v>
      </c>
      <c r="J11522" s="118" t="s">
        <v>8580</v>
      </c>
    </row>
    <row r="11523" spans="1:10" ht="12.75">
      <c r="A11523" s="118" t="s">
        <v>10793</v>
      </c>
      <c r="B11523" s="118" t="s">
        <v>14813</v>
      </c>
      <c r="C11523" s="118" t="b">
        <v>0</v>
      </c>
      <c r="D11523" s="118" t="e">
        <f t="shared" ca="1" si="1"/>
        <v>#NAME?</v>
      </c>
      <c r="E11523" s="118" t="s">
        <v>35420</v>
      </c>
      <c r="F11523" s="118" t="s">
        <v>35437</v>
      </c>
      <c r="G11523" s="118"/>
      <c r="H11523" s="118" t="s">
        <v>35428</v>
      </c>
      <c r="I11523" s="118" t="s">
        <v>10099</v>
      </c>
      <c r="J11523" s="118" t="s">
        <v>8580</v>
      </c>
    </row>
    <row r="11524" spans="1:10" ht="12.75">
      <c r="A11524" s="118" t="s">
        <v>8039</v>
      </c>
      <c r="B11524" s="118" t="s">
        <v>18427</v>
      </c>
      <c r="C11524" s="118" t="b">
        <v>0</v>
      </c>
      <c r="D11524" s="118" t="e">
        <f t="shared" ca="1" si="1"/>
        <v>#NAME?</v>
      </c>
      <c r="E11524" s="118" t="s">
        <v>35420</v>
      </c>
      <c r="F11524" s="118" t="s">
        <v>35438</v>
      </c>
      <c r="G11524" s="118"/>
      <c r="H11524" s="118" t="s">
        <v>35428</v>
      </c>
      <c r="I11524" s="118" t="s">
        <v>10099</v>
      </c>
      <c r="J11524" s="118" t="s">
        <v>8580</v>
      </c>
    </row>
    <row r="11525" spans="1:10" ht="12.75">
      <c r="A11525" s="118" t="s">
        <v>1069</v>
      </c>
      <c r="B11525" s="118" t="s">
        <v>10774</v>
      </c>
      <c r="C11525" s="118" t="b">
        <v>0</v>
      </c>
      <c r="D11525" s="118" t="e">
        <f t="shared" ca="1" si="1"/>
        <v>#NAME?</v>
      </c>
      <c r="E11525" s="118" t="s">
        <v>35439</v>
      </c>
      <c r="F11525" s="118" t="s">
        <v>35440</v>
      </c>
      <c r="G11525" s="118"/>
      <c r="H11525" s="118" t="s">
        <v>5064</v>
      </c>
      <c r="I11525" s="118" t="s">
        <v>19293</v>
      </c>
      <c r="J11525" s="118" t="s">
        <v>7622</v>
      </c>
    </row>
    <row r="11526" spans="1:10" ht="12.75">
      <c r="A11526" s="118" t="s">
        <v>11652</v>
      </c>
      <c r="B11526" s="118" t="s">
        <v>35441</v>
      </c>
      <c r="C11526" s="118" t="b">
        <v>0</v>
      </c>
      <c r="D11526" s="118" t="e">
        <f t="shared" ca="1" si="1"/>
        <v>#NAME?</v>
      </c>
      <c r="E11526" s="118" t="s">
        <v>35442</v>
      </c>
      <c r="F11526" s="118" t="s">
        <v>35443</v>
      </c>
      <c r="G11526" s="118"/>
      <c r="H11526" s="118" t="s">
        <v>4276</v>
      </c>
      <c r="I11526" s="118" t="s">
        <v>8545</v>
      </c>
      <c r="J11526" s="118" t="s">
        <v>8546</v>
      </c>
    </row>
    <row r="11527" spans="1:10" ht="12.75">
      <c r="A11527" s="118" t="s">
        <v>2561</v>
      </c>
      <c r="B11527" s="118" t="s">
        <v>35444</v>
      </c>
      <c r="C11527" s="118" t="b">
        <v>0</v>
      </c>
      <c r="D11527" s="118" t="e">
        <f t="shared" ca="1" si="1"/>
        <v>#NAME?</v>
      </c>
      <c r="E11527" s="118" t="s">
        <v>35442</v>
      </c>
      <c r="F11527" s="118" t="s">
        <v>35445</v>
      </c>
      <c r="G11527" s="118"/>
      <c r="H11527" s="118" t="s">
        <v>11885</v>
      </c>
      <c r="I11527" s="118" t="s">
        <v>8545</v>
      </c>
      <c r="J11527" s="118" t="s">
        <v>8546</v>
      </c>
    </row>
    <row r="11528" spans="1:10" ht="12.75">
      <c r="A11528" s="118" t="s">
        <v>995</v>
      </c>
      <c r="B11528" s="118" t="s">
        <v>35446</v>
      </c>
      <c r="C11528" s="118" t="b">
        <v>0</v>
      </c>
      <c r="D11528" s="118" t="e">
        <f t="shared" ca="1" si="1"/>
        <v>#NAME?</v>
      </c>
      <c r="E11528" s="118" t="s">
        <v>35442</v>
      </c>
      <c r="F11528" s="118" t="s">
        <v>35447</v>
      </c>
      <c r="G11528" s="118"/>
      <c r="H11528" s="118" t="s">
        <v>4276</v>
      </c>
      <c r="I11528" s="118" t="s">
        <v>8545</v>
      </c>
      <c r="J11528" s="118" t="s">
        <v>8546</v>
      </c>
    </row>
    <row r="11529" spans="1:10" ht="12.75">
      <c r="A11529" s="118" t="s">
        <v>902</v>
      </c>
      <c r="B11529" s="118" t="s">
        <v>7587</v>
      </c>
      <c r="C11529" s="118" t="b">
        <v>0</v>
      </c>
      <c r="D11529" s="118" t="e">
        <f t="shared" ca="1" si="1"/>
        <v>#NAME?</v>
      </c>
      <c r="E11529" s="118" t="s">
        <v>35448</v>
      </c>
      <c r="F11529" s="118" t="s">
        <v>35449</v>
      </c>
      <c r="G11529" s="118"/>
      <c r="H11529" s="118" t="s">
        <v>4551</v>
      </c>
      <c r="I11529" s="118" t="s">
        <v>13774</v>
      </c>
      <c r="J11529" s="118" t="s">
        <v>9387</v>
      </c>
    </row>
    <row r="11530" spans="1:10" ht="12.75">
      <c r="A11530" s="118" t="s">
        <v>1666</v>
      </c>
      <c r="B11530" s="118" t="s">
        <v>1922</v>
      </c>
      <c r="C11530" s="118" t="b">
        <v>0</v>
      </c>
      <c r="D11530" s="118" t="e">
        <f t="shared" ca="1" si="1"/>
        <v>#NAME?</v>
      </c>
      <c r="E11530" s="118" t="s">
        <v>35448</v>
      </c>
      <c r="F11530" s="118" t="s">
        <v>35450</v>
      </c>
      <c r="G11530" s="118"/>
      <c r="H11530" s="118" t="s">
        <v>54</v>
      </c>
      <c r="I11530" s="118" t="s">
        <v>13774</v>
      </c>
      <c r="J11530" s="118" t="s">
        <v>9387</v>
      </c>
    </row>
    <row r="11531" spans="1:10" ht="12.75">
      <c r="A11531" s="118" t="s">
        <v>830</v>
      </c>
      <c r="B11531" s="118" t="s">
        <v>15149</v>
      </c>
      <c r="C11531" s="118" t="b">
        <v>0</v>
      </c>
      <c r="D11531" s="118" t="e">
        <f t="shared" ca="1" si="1"/>
        <v>#NAME?</v>
      </c>
      <c r="E11531" s="118" t="s">
        <v>35448</v>
      </c>
      <c r="F11531" s="118" t="s">
        <v>35451</v>
      </c>
      <c r="G11531" s="118"/>
      <c r="H11531" s="118" t="s">
        <v>4305</v>
      </c>
      <c r="I11531" s="118" t="s">
        <v>13774</v>
      </c>
      <c r="J11531" s="118" t="s">
        <v>9387</v>
      </c>
    </row>
    <row r="11532" spans="1:10" ht="12.75">
      <c r="A11532" s="118" t="s">
        <v>9828</v>
      </c>
      <c r="B11532" s="118" t="s">
        <v>35452</v>
      </c>
      <c r="C11532" s="118" t="b">
        <v>0</v>
      </c>
      <c r="D11532" s="118" t="e">
        <f t="shared" ca="1" si="1"/>
        <v>#NAME?</v>
      </c>
      <c r="E11532" s="118" t="s">
        <v>35448</v>
      </c>
      <c r="F11532" s="118" t="s">
        <v>35453</v>
      </c>
      <c r="G11532" s="118"/>
      <c r="H11532" s="118" t="s">
        <v>8671</v>
      </c>
      <c r="I11532" s="118" t="s">
        <v>13774</v>
      </c>
      <c r="J11532" s="118" t="s">
        <v>9387</v>
      </c>
    </row>
    <row r="11533" spans="1:10" ht="12.75">
      <c r="A11533" s="118" t="s">
        <v>8405</v>
      </c>
      <c r="B11533" s="118" t="s">
        <v>35454</v>
      </c>
      <c r="C11533" s="118" t="b">
        <v>0</v>
      </c>
      <c r="D11533" s="118" t="e">
        <f t="shared" ca="1" si="1"/>
        <v>#NAME?</v>
      </c>
      <c r="E11533" s="118" t="s">
        <v>35455</v>
      </c>
      <c r="F11533" s="118" t="s">
        <v>35456</v>
      </c>
      <c r="G11533" s="118"/>
      <c r="H11533" s="118" t="s">
        <v>4276</v>
      </c>
      <c r="I11533" s="118" t="s">
        <v>11698</v>
      </c>
      <c r="J11533" s="118" t="s">
        <v>11699</v>
      </c>
    </row>
    <row r="11534" spans="1:10" ht="12.75">
      <c r="A11534" s="118" t="s">
        <v>24860</v>
      </c>
      <c r="B11534" s="118" t="s">
        <v>35457</v>
      </c>
      <c r="C11534" s="118" t="b">
        <v>0</v>
      </c>
      <c r="D11534" s="118" t="e">
        <f t="shared" ca="1" si="1"/>
        <v>#NAME?</v>
      </c>
      <c r="E11534" s="118" t="s">
        <v>35455</v>
      </c>
      <c r="F11534" s="118" t="s">
        <v>35458</v>
      </c>
      <c r="G11534" s="118"/>
      <c r="H11534" s="118" t="s">
        <v>4276</v>
      </c>
      <c r="I11534" s="118" t="s">
        <v>14065</v>
      </c>
      <c r="J11534" s="127" t="s">
        <v>8537</v>
      </c>
    </row>
    <row r="11535" spans="1:10" ht="12.75">
      <c r="A11535" s="118" t="s">
        <v>1591</v>
      </c>
      <c r="B11535" s="118" t="s">
        <v>35459</v>
      </c>
      <c r="C11535" s="118" t="b">
        <v>0</v>
      </c>
      <c r="D11535" s="118" t="e">
        <f t="shared" ca="1" si="1"/>
        <v>#NAME?</v>
      </c>
      <c r="E11535" s="118" t="s">
        <v>35455</v>
      </c>
      <c r="F11535" s="118" t="s">
        <v>35460</v>
      </c>
      <c r="G11535" s="118"/>
      <c r="H11535" s="118" t="s">
        <v>4276</v>
      </c>
      <c r="I11535" s="118" t="s">
        <v>14065</v>
      </c>
      <c r="J11535" s="127" t="s">
        <v>8537</v>
      </c>
    </row>
    <row r="11536" spans="1:10" ht="12.75">
      <c r="A11536" s="118" t="s">
        <v>798</v>
      </c>
      <c r="B11536" s="118" t="s">
        <v>35461</v>
      </c>
      <c r="C11536" s="118" t="b">
        <v>0</v>
      </c>
      <c r="D11536" s="118" t="e">
        <f t="shared" ca="1" si="1"/>
        <v>#NAME?</v>
      </c>
      <c r="E11536" s="118" t="s">
        <v>35455</v>
      </c>
      <c r="F11536" s="118" t="s">
        <v>35462</v>
      </c>
      <c r="G11536" s="118"/>
      <c r="H11536" s="118" t="s">
        <v>5368</v>
      </c>
      <c r="I11536" s="118" t="s">
        <v>14065</v>
      </c>
      <c r="J11536" s="127" t="s">
        <v>8537</v>
      </c>
    </row>
    <row r="11537" spans="1:10" ht="12.75">
      <c r="A11537" s="118" t="s">
        <v>7772</v>
      </c>
      <c r="B11537" s="118" t="s">
        <v>35463</v>
      </c>
      <c r="C11537" s="118" t="b">
        <v>0</v>
      </c>
      <c r="D11537" s="118" t="e">
        <f t="shared" ca="1" si="1"/>
        <v>#NAME?</v>
      </c>
      <c r="E11537" s="118" t="s">
        <v>35464</v>
      </c>
      <c r="F11537" s="118" t="s">
        <v>35465</v>
      </c>
      <c r="G11537" s="118"/>
      <c r="H11537" s="118" t="s">
        <v>5209</v>
      </c>
      <c r="I11537" s="118" t="s">
        <v>9659</v>
      </c>
      <c r="J11537" s="118" t="s">
        <v>9660</v>
      </c>
    </row>
    <row r="11538" spans="1:10" ht="12.75">
      <c r="A11538" s="118" t="s">
        <v>7772</v>
      </c>
      <c r="B11538" s="118" t="s">
        <v>2625</v>
      </c>
      <c r="C11538" s="118" t="b">
        <v>0</v>
      </c>
      <c r="D11538" s="118" t="e">
        <f t="shared" ca="1" si="1"/>
        <v>#NAME?</v>
      </c>
      <c r="E11538" s="118" t="s">
        <v>35464</v>
      </c>
      <c r="F11538" s="118" t="s">
        <v>35466</v>
      </c>
      <c r="G11538" s="118"/>
      <c r="H11538" s="118" t="s">
        <v>54</v>
      </c>
      <c r="I11538" s="118" t="s">
        <v>9659</v>
      </c>
      <c r="J11538" s="118" t="s">
        <v>9660</v>
      </c>
    </row>
    <row r="11539" spans="1:10" ht="12.75">
      <c r="A11539" s="118" t="s">
        <v>1075</v>
      </c>
      <c r="B11539" s="118" t="s">
        <v>35467</v>
      </c>
      <c r="C11539" s="118" t="b">
        <v>0</v>
      </c>
      <c r="D11539" s="118" t="e">
        <f t="shared" ca="1" si="1"/>
        <v>#NAME?</v>
      </c>
      <c r="E11539" s="118" t="s">
        <v>35464</v>
      </c>
      <c r="F11539" s="118" t="s">
        <v>35468</v>
      </c>
      <c r="G11539" s="118"/>
      <c r="H11539" s="118" t="s">
        <v>4872</v>
      </c>
      <c r="I11539" s="118" t="s">
        <v>9659</v>
      </c>
      <c r="J11539" s="118" t="s">
        <v>9660</v>
      </c>
    </row>
    <row r="11540" spans="1:10" ht="12.75">
      <c r="A11540" s="118" t="s">
        <v>35469</v>
      </c>
      <c r="B11540" s="118" t="s">
        <v>836</v>
      </c>
      <c r="C11540" s="118" t="b">
        <v>0</v>
      </c>
      <c r="D11540" s="118" t="e">
        <f t="shared" ca="1" si="1"/>
        <v>#NAME?</v>
      </c>
      <c r="E11540" s="118" t="s">
        <v>35464</v>
      </c>
      <c r="F11540" s="118" t="s">
        <v>35470</v>
      </c>
      <c r="G11540" s="118"/>
      <c r="H11540" s="118" t="s">
        <v>54</v>
      </c>
      <c r="I11540" s="118" t="s">
        <v>9659</v>
      </c>
      <c r="J11540" s="118" t="s">
        <v>9660</v>
      </c>
    </row>
    <row r="11541" spans="1:10" ht="12.75">
      <c r="A11541" s="118" t="s">
        <v>10467</v>
      </c>
      <c r="B11541" s="118" t="s">
        <v>9155</v>
      </c>
      <c r="C11541" s="118" t="b">
        <v>0</v>
      </c>
      <c r="D11541" s="118" t="e">
        <f t="shared" ca="1" si="1"/>
        <v>#NAME?</v>
      </c>
      <c r="E11541" s="118" t="s">
        <v>35464</v>
      </c>
      <c r="F11541" s="118" t="s">
        <v>35471</v>
      </c>
      <c r="G11541" s="118"/>
      <c r="H11541" s="118" t="s">
        <v>7611</v>
      </c>
      <c r="I11541" s="118" t="s">
        <v>9659</v>
      </c>
      <c r="J11541" s="118" t="s">
        <v>9660</v>
      </c>
    </row>
    <row r="11542" spans="1:10" ht="12.75">
      <c r="A11542" s="118" t="s">
        <v>8039</v>
      </c>
      <c r="B11542" s="118" t="s">
        <v>13826</v>
      </c>
      <c r="C11542" s="118" t="b">
        <v>0</v>
      </c>
      <c r="D11542" s="118" t="e">
        <f t="shared" ca="1" si="1"/>
        <v>#NAME?</v>
      </c>
      <c r="E11542" s="118" t="s">
        <v>35464</v>
      </c>
      <c r="F11542" s="118" t="s">
        <v>35472</v>
      </c>
      <c r="G11542" s="118"/>
      <c r="H11542" s="118" t="s">
        <v>54</v>
      </c>
      <c r="I11542" s="118" t="s">
        <v>9659</v>
      </c>
      <c r="J11542" s="118" t="s">
        <v>9660</v>
      </c>
    </row>
    <row r="11543" spans="1:10" ht="12.75">
      <c r="A11543" s="118" t="s">
        <v>1666</v>
      </c>
      <c r="B11543" s="118" t="s">
        <v>35473</v>
      </c>
      <c r="C11543" s="118" t="b">
        <v>0</v>
      </c>
      <c r="D11543" s="118" t="e">
        <f t="shared" ca="1" si="1"/>
        <v>#NAME?</v>
      </c>
      <c r="E11543" s="118" t="s">
        <v>35474</v>
      </c>
      <c r="F11543" s="118" t="s">
        <v>35475</v>
      </c>
      <c r="G11543" s="118"/>
      <c r="H11543" s="118" t="s">
        <v>54</v>
      </c>
      <c r="I11543" s="118" t="s">
        <v>25030</v>
      </c>
      <c r="J11543" s="118" t="s">
        <v>7756</v>
      </c>
    </row>
    <row r="11544" spans="1:10" ht="12.75">
      <c r="A11544" s="118" t="s">
        <v>11213</v>
      </c>
      <c r="B11544" s="118" t="s">
        <v>35476</v>
      </c>
      <c r="C11544" s="118" t="b">
        <v>0</v>
      </c>
      <c r="D11544" s="118" t="e">
        <f t="shared" ca="1" si="1"/>
        <v>#NAME?</v>
      </c>
      <c r="E11544" s="118" t="s">
        <v>35474</v>
      </c>
      <c r="F11544" s="118" t="s">
        <v>35477</v>
      </c>
      <c r="G11544" s="118"/>
      <c r="H11544" s="118" t="s">
        <v>54</v>
      </c>
      <c r="I11544" s="118" t="s">
        <v>25030</v>
      </c>
      <c r="J11544" s="118" t="s">
        <v>7756</v>
      </c>
    </row>
    <row r="11545" spans="1:10" ht="12.75">
      <c r="A11545" s="118" t="s">
        <v>995</v>
      </c>
      <c r="B11545" s="118" t="s">
        <v>10703</v>
      </c>
      <c r="C11545" s="118" t="b">
        <v>0</v>
      </c>
      <c r="D11545" s="118" t="e">
        <f t="shared" ca="1" si="1"/>
        <v>#NAME?</v>
      </c>
      <c r="E11545" s="118" t="s">
        <v>35474</v>
      </c>
      <c r="F11545" s="118" t="s">
        <v>35478</v>
      </c>
      <c r="G11545" s="118"/>
      <c r="H11545" s="118" t="s">
        <v>54</v>
      </c>
      <c r="I11545" s="118" t="s">
        <v>25030</v>
      </c>
      <c r="J11545" s="118" t="s">
        <v>7756</v>
      </c>
    </row>
    <row r="11546" spans="1:10" ht="12.75">
      <c r="A11546" s="118" t="s">
        <v>20998</v>
      </c>
      <c r="B11546" s="118" t="s">
        <v>35479</v>
      </c>
      <c r="C11546" s="118" t="b">
        <v>0</v>
      </c>
      <c r="D11546" s="118" t="e">
        <f t="shared" ca="1" si="1"/>
        <v>#NAME?</v>
      </c>
      <c r="E11546" s="118" t="s">
        <v>35480</v>
      </c>
      <c r="F11546" s="118" t="s">
        <v>35481</v>
      </c>
      <c r="G11546" s="118"/>
      <c r="H11546" s="118" t="s">
        <v>54</v>
      </c>
      <c r="I11546" s="118" t="s">
        <v>7642</v>
      </c>
      <c r="J11546" s="118"/>
    </row>
    <row r="11547" spans="1:10" ht="12.75">
      <c r="A11547" s="118" t="s">
        <v>2561</v>
      </c>
      <c r="B11547" s="118" t="s">
        <v>10541</v>
      </c>
      <c r="C11547" s="118" t="b">
        <v>0</v>
      </c>
      <c r="D11547" s="118" t="e">
        <f t="shared" ca="1" si="1"/>
        <v>#NAME?</v>
      </c>
      <c r="E11547" s="118" t="s">
        <v>35480</v>
      </c>
      <c r="F11547" s="118" t="s">
        <v>35482</v>
      </c>
      <c r="G11547" s="118"/>
      <c r="H11547" s="118" t="s">
        <v>5273</v>
      </c>
      <c r="I11547" s="118" t="s">
        <v>7642</v>
      </c>
      <c r="J11547" s="118"/>
    </row>
    <row r="11548" spans="1:10" ht="12.75">
      <c r="A11548" s="118" t="s">
        <v>1266</v>
      </c>
      <c r="B11548" s="118" t="s">
        <v>26314</v>
      </c>
      <c r="C11548" s="118" t="b">
        <v>0</v>
      </c>
      <c r="D11548" s="118" t="e">
        <f t="shared" ca="1" si="1"/>
        <v>#NAME?</v>
      </c>
      <c r="E11548" s="118" t="s">
        <v>5948</v>
      </c>
      <c r="F11548" s="118" t="s">
        <v>35483</v>
      </c>
      <c r="G11548" s="118"/>
      <c r="H11548" s="118" t="s">
        <v>4305</v>
      </c>
      <c r="I11548" s="118" t="s">
        <v>7590</v>
      </c>
      <c r="J11548" s="118" t="s">
        <v>7591</v>
      </c>
    </row>
    <row r="11549" spans="1:10" ht="12.75">
      <c r="A11549" s="118" t="s">
        <v>814</v>
      </c>
      <c r="B11549" s="118" t="s">
        <v>10583</v>
      </c>
      <c r="C11549" s="118" t="b">
        <v>0</v>
      </c>
      <c r="D11549" s="118" t="e">
        <f t="shared" ca="1" si="1"/>
        <v>#NAME?</v>
      </c>
      <c r="E11549" s="118" t="s">
        <v>5948</v>
      </c>
      <c r="F11549" s="118" t="s">
        <v>35484</v>
      </c>
      <c r="G11549" s="118"/>
      <c r="H11549" s="118" t="s">
        <v>4305</v>
      </c>
      <c r="I11549" s="118" t="s">
        <v>7590</v>
      </c>
      <c r="J11549" s="118" t="s">
        <v>7591</v>
      </c>
    </row>
    <row r="11550" spans="1:10" ht="12.75">
      <c r="A11550" s="118" t="s">
        <v>29594</v>
      </c>
      <c r="B11550" s="118" t="s">
        <v>35485</v>
      </c>
      <c r="C11550" s="118" t="b">
        <v>0</v>
      </c>
      <c r="D11550" s="118" t="e">
        <f t="shared" ca="1" si="1"/>
        <v>#NAME?</v>
      </c>
      <c r="E11550" s="118" t="s">
        <v>5948</v>
      </c>
      <c r="F11550" s="118" t="s">
        <v>35486</v>
      </c>
      <c r="G11550" s="118"/>
      <c r="H11550" s="118" t="s">
        <v>4305</v>
      </c>
      <c r="I11550" s="118" t="s">
        <v>7590</v>
      </c>
      <c r="J11550" s="118" t="s">
        <v>7591</v>
      </c>
    </row>
    <row r="11551" spans="1:10" ht="12.75">
      <c r="A11551" s="118" t="s">
        <v>2561</v>
      </c>
      <c r="B11551" s="118" t="s">
        <v>35487</v>
      </c>
      <c r="C11551" s="118" t="b">
        <v>0</v>
      </c>
      <c r="D11551" s="118" t="e">
        <f t="shared" ca="1" si="1"/>
        <v>#NAME?</v>
      </c>
      <c r="E11551" s="118" t="s">
        <v>5948</v>
      </c>
      <c r="F11551" s="118" t="s">
        <v>35488</v>
      </c>
      <c r="G11551" s="118"/>
      <c r="H11551" s="118" t="s">
        <v>5945</v>
      </c>
      <c r="I11551" s="118" t="s">
        <v>7820</v>
      </c>
      <c r="J11551" s="118" t="s">
        <v>7820</v>
      </c>
    </row>
    <row r="11552" spans="1:10" ht="12.75">
      <c r="A11552" s="118" t="s">
        <v>1591</v>
      </c>
      <c r="B11552" s="118" t="s">
        <v>35489</v>
      </c>
      <c r="C11552" s="118" t="b">
        <v>0</v>
      </c>
      <c r="D11552" s="118" t="e">
        <f t="shared" ca="1" si="1"/>
        <v>#NAME?</v>
      </c>
      <c r="E11552" s="118" t="s">
        <v>5948</v>
      </c>
      <c r="F11552" s="118" t="s">
        <v>35490</v>
      </c>
      <c r="G11552" s="118"/>
      <c r="H11552" s="118" t="s">
        <v>5607</v>
      </c>
      <c r="I11552" s="118" t="s">
        <v>7590</v>
      </c>
      <c r="J11552" s="118" t="s">
        <v>7591</v>
      </c>
    </row>
    <row r="11553" spans="1:10" ht="12.75">
      <c r="A11553" s="118" t="s">
        <v>20024</v>
      </c>
      <c r="B11553" s="118" t="s">
        <v>35491</v>
      </c>
      <c r="C11553" s="118" t="b">
        <v>0</v>
      </c>
      <c r="D11553" s="118" t="e">
        <f t="shared" ca="1" si="1"/>
        <v>#NAME?</v>
      </c>
      <c r="E11553" s="118" t="s">
        <v>5948</v>
      </c>
      <c r="F11553" s="118" t="s">
        <v>35492</v>
      </c>
      <c r="G11553" s="118"/>
      <c r="H11553" s="118" t="s">
        <v>5607</v>
      </c>
      <c r="I11553" s="118" t="s">
        <v>7590</v>
      </c>
      <c r="J11553" s="118" t="s">
        <v>7591</v>
      </c>
    </row>
    <row r="11554" spans="1:10" ht="12.75">
      <c r="A11554" s="118" t="s">
        <v>35493</v>
      </c>
      <c r="B11554" s="118" t="s">
        <v>35494</v>
      </c>
      <c r="C11554" s="118" t="b">
        <v>0</v>
      </c>
      <c r="D11554" s="118" t="e">
        <f t="shared" ca="1" si="1"/>
        <v>#NAME?</v>
      </c>
      <c r="E11554" s="118" t="s">
        <v>5948</v>
      </c>
      <c r="F11554" s="118" t="s">
        <v>35495</v>
      </c>
      <c r="G11554" s="118"/>
      <c r="H11554" s="118" t="s">
        <v>8144</v>
      </c>
      <c r="I11554" s="118" t="s">
        <v>3131</v>
      </c>
      <c r="J11554" s="118" t="s">
        <v>7622</v>
      </c>
    </row>
    <row r="11555" spans="1:10" ht="12.75">
      <c r="A11555" s="118" t="s">
        <v>35496</v>
      </c>
      <c r="B11555" s="118" t="s">
        <v>35497</v>
      </c>
      <c r="C11555" s="118" t="b">
        <v>0</v>
      </c>
      <c r="D11555" s="118" t="e">
        <f t="shared" ca="1" si="1"/>
        <v>#NAME?</v>
      </c>
      <c r="E11555" s="118" t="s">
        <v>5948</v>
      </c>
      <c r="F11555" s="118" t="s">
        <v>35498</v>
      </c>
      <c r="G11555" s="118"/>
      <c r="H11555" s="118" t="s">
        <v>4305</v>
      </c>
      <c r="I11555" s="118" t="s">
        <v>7590</v>
      </c>
      <c r="J11555" s="118" t="s">
        <v>7591</v>
      </c>
    </row>
    <row r="11556" spans="1:10" ht="12.75">
      <c r="A11556" s="118" t="s">
        <v>15067</v>
      </c>
      <c r="B11556" s="118" t="s">
        <v>35499</v>
      </c>
      <c r="C11556" s="118" t="b">
        <v>0</v>
      </c>
      <c r="D11556" s="118" t="e">
        <f t="shared" ca="1" si="1"/>
        <v>#NAME?</v>
      </c>
      <c r="E11556" s="118" t="s">
        <v>5948</v>
      </c>
      <c r="F11556" s="118" t="s">
        <v>35500</v>
      </c>
      <c r="G11556" s="118"/>
      <c r="H11556" s="118" t="s">
        <v>4305</v>
      </c>
      <c r="I11556" s="118" t="s">
        <v>7590</v>
      </c>
      <c r="J11556" s="118" t="s">
        <v>7591</v>
      </c>
    </row>
    <row r="11557" spans="1:10" ht="12.75">
      <c r="A11557" s="118" t="s">
        <v>17144</v>
      </c>
      <c r="B11557" s="118" t="s">
        <v>35501</v>
      </c>
      <c r="C11557" s="118" t="b">
        <v>0</v>
      </c>
      <c r="D11557" s="118" t="e">
        <f t="shared" ca="1" si="1"/>
        <v>#NAME?</v>
      </c>
      <c r="E11557" s="118" t="s">
        <v>35502</v>
      </c>
      <c r="F11557" s="118" t="s">
        <v>35503</v>
      </c>
      <c r="G11557" s="118"/>
      <c r="H11557" s="118" t="s">
        <v>4640</v>
      </c>
      <c r="I11557" s="118" t="s">
        <v>35504</v>
      </c>
      <c r="J11557" s="118"/>
    </row>
    <row r="11558" spans="1:10" ht="12.75">
      <c r="A11558" s="118" t="s">
        <v>814</v>
      </c>
      <c r="B11558" s="118" t="s">
        <v>19069</v>
      </c>
      <c r="C11558" s="118" t="b">
        <v>0</v>
      </c>
      <c r="D11558" s="118" t="e">
        <f t="shared" ca="1" si="1"/>
        <v>#NAME?</v>
      </c>
      <c r="E11558" s="118" t="s">
        <v>35505</v>
      </c>
      <c r="F11558" s="118" t="s">
        <v>35506</v>
      </c>
      <c r="G11558" s="118"/>
      <c r="H11558" s="118" t="s">
        <v>5279</v>
      </c>
      <c r="I11558" s="118" t="s">
        <v>18751</v>
      </c>
      <c r="J11558" s="118"/>
    </row>
    <row r="11559" spans="1:10" ht="12.75">
      <c r="A11559" s="118" t="s">
        <v>989</v>
      </c>
      <c r="B11559" s="118" t="s">
        <v>22029</v>
      </c>
      <c r="C11559" s="118" t="b">
        <v>0</v>
      </c>
      <c r="D11559" s="118" t="e">
        <f t="shared" ca="1" si="1"/>
        <v>#NAME?</v>
      </c>
      <c r="E11559" s="118" t="s">
        <v>35507</v>
      </c>
      <c r="F11559" s="118" t="s">
        <v>35508</v>
      </c>
      <c r="G11559" s="118"/>
      <c r="H11559" s="118" t="s">
        <v>4485</v>
      </c>
      <c r="I11559" s="118" t="s">
        <v>7590</v>
      </c>
      <c r="J11559" s="118" t="s">
        <v>7591</v>
      </c>
    </row>
    <row r="11560" spans="1:10" ht="12.75">
      <c r="A11560" s="118" t="s">
        <v>902</v>
      </c>
      <c r="B11560" s="118" t="s">
        <v>29894</v>
      </c>
      <c r="C11560" s="118" t="b">
        <v>0</v>
      </c>
      <c r="D11560" s="118" t="e">
        <f t="shared" ca="1" si="1"/>
        <v>#NAME?</v>
      </c>
      <c r="E11560" s="118" t="s">
        <v>35507</v>
      </c>
      <c r="F11560" s="118" t="s">
        <v>35509</v>
      </c>
      <c r="G11560" s="118"/>
      <c r="H11560" s="118" t="s">
        <v>4276</v>
      </c>
      <c r="I11560" s="118" t="s">
        <v>3131</v>
      </c>
      <c r="J11560" s="118" t="s">
        <v>7622</v>
      </c>
    </row>
    <row r="11561" spans="1:10" ht="12.75">
      <c r="A11561" s="118" t="s">
        <v>9126</v>
      </c>
      <c r="B11561" s="118" t="s">
        <v>35510</v>
      </c>
      <c r="C11561" s="118" t="b">
        <v>0</v>
      </c>
      <c r="D11561" s="118" t="e">
        <f t="shared" ca="1" si="1"/>
        <v>#NAME?</v>
      </c>
      <c r="E11561" s="118" t="s">
        <v>35507</v>
      </c>
      <c r="F11561" s="118" t="s">
        <v>35511</v>
      </c>
      <c r="G11561" s="118"/>
      <c r="H11561" s="118" t="s">
        <v>31043</v>
      </c>
      <c r="I11561" s="118" t="s">
        <v>7590</v>
      </c>
      <c r="J11561" s="118" t="s">
        <v>7591</v>
      </c>
    </row>
    <row r="11562" spans="1:10" ht="12.75">
      <c r="A11562" s="118" t="s">
        <v>35512</v>
      </c>
      <c r="B11562" s="118" t="s">
        <v>35513</v>
      </c>
      <c r="C11562" s="118" t="b">
        <v>0</v>
      </c>
      <c r="D11562" s="118" t="e">
        <f t="shared" ca="1" si="1"/>
        <v>#NAME?</v>
      </c>
      <c r="E11562" s="118" t="s">
        <v>35507</v>
      </c>
      <c r="F11562" s="118" t="s">
        <v>35514</v>
      </c>
      <c r="G11562" s="118"/>
      <c r="H11562" s="118" t="s">
        <v>31043</v>
      </c>
      <c r="I11562" s="118" t="s">
        <v>3131</v>
      </c>
      <c r="J11562" s="118" t="s">
        <v>7622</v>
      </c>
    </row>
    <row r="11563" spans="1:10" ht="12.75">
      <c r="A11563" s="118" t="s">
        <v>910</v>
      </c>
      <c r="B11563" s="118" t="s">
        <v>2387</v>
      </c>
      <c r="C11563" s="118" t="b">
        <v>0</v>
      </c>
      <c r="D11563" s="118" t="e">
        <f t="shared" ca="1" si="1"/>
        <v>#NAME?</v>
      </c>
      <c r="E11563" s="118" t="s">
        <v>35507</v>
      </c>
      <c r="F11563" s="118" t="s">
        <v>35515</v>
      </c>
      <c r="G11563" s="118"/>
      <c r="H11563" s="118" t="s">
        <v>4276</v>
      </c>
      <c r="I11563" s="118" t="s">
        <v>7590</v>
      </c>
      <c r="J11563" s="118" t="s">
        <v>7591</v>
      </c>
    </row>
    <row r="11564" spans="1:10" ht="12.75">
      <c r="A11564" s="118" t="s">
        <v>1340</v>
      </c>
      <c r="B11564" s="118" t="s">
        <v>30100</v>
      </c>
      <c r="C11564" s="118" t="b">
        <v>0</v>
      </c>
      <c r="D11564" s="118" t="e">
        <f t="shared" ca="1" si="1"/>
        <v>#NAME?</v>
      </c>
      <c r="E11564" s="118" t="s">
        <v>35507</v>
      </c>
      <c r="F11564" s="118" t="s">
        <v>35516</v>
      </c>
      <c r="G11564" s="118"/>
      <c r="H11564" s="118" t="s">
        <v>4485</v>
      </c>
      <c r="I11564" s="118" t="s">
        <v>7590</v>
      </c>
      <c r="J11564" s="118" t="s">
        <v>7591</v>
      </c>
    </row>
    <row r="11565" spans="1:10" ht="12.75">
      <c r="A11565" s="118" t="s">
        <v>870</v>
      </c>
      <c r="B11565" s="118" t="s">
        <v>35517</v>
      </c>
      <c r="C11565" s="118" t="b">
        <v>0</v>
      </c>
      <c r="D11565" s="118" t="e">
        <f t="shared" ca="1" si="1"/>
        <v>#NAME?</v>
      </c>
      <c r="E11565" s="118" t="s">
        <v>35507</v>
      </c>
      <c r="F11565" s="118" t="s">
        <v>35518</v>
      </c>
      <c r="G11565" s="118"/>
      <c r="H11565" s="118" t="s">
        <v>4831</v>
      </c>
      <c r="I11565" s="118" t="s">
        <v>7590</v>
      </c>
      <c r="J11565" s="118" t="s">
        <v>7591</v>
      </c>
    </row>
    <row r="11566" spans="1:10" ht="12.75">
      <c r="A11566" s="118" t="s">
        <v>1591</v>
      </c>
      <c r="B11566" s="118" t="s">
        <v>12856</v>
      </c>
      <c r="C11566" s="118" t="b">
        <v>0</v>
      </c>
      <c r="D11566" s="118" t="e">
        <f t="shared" ca="1" si="1"/>
        <v>#NAME?</v>
      </c>
      <c r="E11566" s="118" t="s">
        <v>35507</v>
      </c>
      <c r="F11566" s="118" t="s">
        <v>35519</v>
      </c>
      <c r="G11566" s="118"/>
      <c r="H11566" s="118" t="s">
        <v>4831</v>
      </c>
      <c r="I11566" s="118" t="s">
        <v>3131</v>
      </c>
      <c r="J11566" s="118" t="s">
        <v>7622</v>
      </c>
    </row>
    <row r="11567" spans="1:10" ht="12.75">
      <c r="A11567" s="118" t="s">
        <v>17965</v>
      </c>
      <c r="B11567" s="118" t="s">
        <v>13790</v>
      </c>
      <c r="C11567" s="118" t="b">
        <v>0</v>
      </c>
      <c r="D11567" s="118" t="e">
        <f t="shared" ca="1" si="1"/>
        <v>#NAME?</v>
      </c>
      <c r="E11567" s="118" t="s">
        <v>35507</v>
      </c>
      <c r="F11567" s="118" t="s">
        <v>35520</v>
      </c>
      <c r="G11567" s="118"/>
      <c r="H11567" s="118" t="s">
        <v>5607</v>
      </c>
      <c r="I11567" s="118" t="s">
        <v>7590</v>
      </c>
      <c r="J11567" s="118" t="s">
        <v>7591</v>
      </c>
    </row>
    <row r="11568" spans="1:10" ht="12.75">
      <c r="A11568" s="118" t="s">
        <v>1544</v>
      </c>
      <c r="B11568" s="118" t="s">
        <v>15338</v>
      </c>
      <c r="C11568" s="118" t="b">
        <v>0</v>
      </c>
      <c r="D11568" s="118" t="e">
        <f t="shared" ca="1" si="1"/>
        <v>#NAME?</v>
      </c>
      <c r="E11568" s="118" t="s">
        <v>35507</v>
      </c>
      <c r="F11568" s="118" t="s">
        <v>35521</v>
      </c>
      <c r="G11568" s="118"/>
      <c r="H11568" s="118" t="s">
        <v>4485</v>
      </c>
      <c r="I11568" s="118" t="s">
        <v>7590</v>
      </c>
      <c r="J11568" s="118" t="s">
        <v>7591</v>
      </c>
    </row>
    <row r="11569" spans="1:10" ht="12.75">
      <c r="A11569" s="118" t="s">
        <v>25227</v>
      </c>
      <c r="B11569" s="118" t="s">
        <v>35522</v>
      </c>
      <c r="C11569" s="118" t="b">
        <v>0</v>
      </c>
      <c r="D11569" s="118" t="e">
        <f t="shared" ca="1" si="1"/>
        <v>#NAME?</v>
      </c>
      <c r="E11569" s="118" t="s">
        <v>35507</v>
      </c>
      <c r="F11569" s="118" t="s">
        <v>35523</v>
      </c>
      <c r="G11569" s="118"/>
      <c r="H11569" s="118" t="s">
        <v>5607</v>
      </c>
      <c r="I11569" s="118" t="s">
        <v>7590</v>
      </c>
      <c r="J11569" s="118" t="s">
        <v>7591</v>
      </c>
    </row>
    <row r="11570" spans="1:10" ht="12.75">
      <c r="A11570" s="118" t="s">
        <v>8016</v>
      </c>
      <c r="B11570" s="118" t="s">
        <v>10734</v>
      </c>
      <c r="C11570" s="118" t="b">
        <v>0</v>
      </c>
      <c r="D11570" s="118" t="e">
        <f t="shared" ca="1" si="1"/>
        <v>#NAME?</v>
      </c>
      <c r="E11570" s="118" t="s">
        <v>35507</v>
      </c>
      <c r="F11570" s="118" t="s">
        <v>35524</v>
      </c>
      <c r="G11570" s="118"/>
      <c r="H11570" s="118" t="s">
        <v>4276</v>
      </c>
      <c r="I11570" s="118" t="s">
        <v>3131</v>
      </c>
      <c r="J11570" s="118" t="s">
        <v>7622</v>
      </c>
    </row>
    <row r="11571" spans="1:10" ht="12.75">
      <c r="A11571" s="118" t="s">
        <v>30798</v>
      </c>
      <c r="B11571" s="118" t="s">
        <v>2576</v>
      </c>
      <c r="C11571" s="118" t="b">
        <v>0</v>
      </c>
      <c r="D11571" s="118" t="e">
        <f t="shared" ca="1" si="1"/>
        <v>#NAME?</v>
      </c>
      <c r="E11571" s="118" t="s">
        <v>35507</v>
      </c>
      <c r="F11571" s="118" t="s">
        <v>35525</v>
      </c>
      <c r="G11571" s="118"/>
      <c r="H11571" s="118" t="s">
        <v>4276</v>
      </c>
      <c r="I11571" s="118" t="s">
        <v>7590</v>
      </c>
      <c r="J11571" s="118" t="s">
        <v>7591</v>
      </c>
    </row>
    <row r="11572" spans="1:10" ht="12.75">
      <c r="A11572" s="118" t="s">
        <v>2226</v>
      </c>
      <c r="B11572" s="118" t="s">
        <v>35526</v>
      </c>
      <c r="C11572" s="118" t="b">
        <v>0</v>
      </c>
      <c r="D11572" s="118" t="e">
        <f t="shared" ca="1" si="1"/>
        <v>#NAME?</v>
      </c>
      <c r="E11572" s="118" t="s">
        <v>35507</v>
      </c>
      <c r="F11572" s="118" t="s">
        <v>35527</v>
      </c>
      <c r="G11572" s="118"/>
      <c r="H11572" s="118" t="s">
        <v>4276</v>
      </c>
      <c r="I11572" s="118" t="s">
        <v>3131</v>
      </c>
      <c r="J11572" s="118" t="s">
        <v>7622</v>
      </c>
    </row>
    <row r="11573" spans="1:10" ht="12.75">
      <c r="A11573" s="118" t="s">
        <v>19897</v>
      </c>
      <c r="B11573" s="118" t="s">
        <v>10583</v>
      </c>
      <c r="C11573" s="118" t="b">
        <v>0</v>
      </c>
      <c r="D11573" s="118" t="e">
        <f t="shared" ca="1" si="1"/>
        <v>#NAME?</v>
      </c>
      <c r="E11573" s="118" t="s">
        <v>35507</v>
      </c>
      <c r="F11573" s="118" t="s">
        <v>35528</v>
      </c>
      <c r="G11573" s="118"/>
      <c r="H11573" s="118" t="s">
        <v>4276</v>
      </c>
      <c r="I11573" s="118" t="s">
        <v>3131</v>
      </c>
      <c r="J11573" s="118" t="s">
        <v>7622</v>
      </c>
    </row>
    <row r="11574" spans="1:10" ht="12.75">
      <c r="A11574" s="118" t="s">
        <v>1093</v>
      </c>
      <c r="B11574" s="118" t="s">
        <v>35529</v>
      </c>
      <c r="C11574" s="118" t="b">
        <v>0</v>
      </c>
      <c r="D11574" s="118" t="e">
        <f t="shared" ca="1" si="1"/>
        <v>#NAME?</v>
      </c>
      <c r="E11574" s="118" t="s">
        <v>35530</v>
      </c>
      <c r="F11574" s="118" t="s">
        <v>35531</v>
      </c>
      <c r="G11574" s="118"/>
      <c r="H11574" s="118" t="s">
        <v>4640</v>
      </c>
      <c r="I11574" s="118" t="s">
        <v>11091</v>
      </c>
      <c r="J11574" s="118"/>
    </row>
    <row r="11575" spans="1:10" ht="12.75">
      <c r="A11575" s="118" t="s">
        <v>35532</v>
      </c>
      <c r="B11575" s="118" t="s">
        <v>35533</v>
      </c>
      <c r="C11575" s="118" t="b">
        <v>0</v>
      </c>
      <c r="D11575" s="118" t="e">
        <f t="shared" ca="1" si="1"/>
        <v>#NAME?</v>
      </c>
      <c r="E11575" s="118" t="s">
        <v>35534</v>
      </c>
      <c r="F11575" s="118" t="s">
        <v>35535</v>
      </c>
      <c r="G11575" s="118"/>
      <c r="H11575" s="118" t="s">
        <v>54</v>
      </c>
      <c r="I11575" s="118" t="s">
        <v>35536</v>
      </c>
      <c r="J11575" s="118"/>
    </row>
    <row r="11576" spans="1:10" ht="12.75">
      <c r="A11576" s="118" t="s">
        <v>1969</v>
      </c>
      <c r="B11576" s="118" t="s">
        <v>35537</v>
      </c>
      <c r="C11576" s="118" t="b">
        <v>0</v>
      </c>
      <c r="D11576" s="118" t="e">
        <f t="shared" ca="1" si="1"/>
        <v>#NAME?</v>
      </c>
      <c r="E11576" s="118" t="s">
        <v>35537</v>
      </c>
      <c r="F11576" s="118" t="s">
        <v>35538</v>
      </c>
      <c r="G11576" s="118"/>
      <c r="H11576" s="118" t="s">
        <v>5607</v>
      </c>
      <c r="I11576" s="118" t="s">
        <v>11761</v>
      </c>
      <c r="J11576" s="118" t="s">
        <v>11762</v>
      </c>
    </row>
    <row r="11577" spans="1:10" ht="12.75">
      <c r="A11577" s="118" t="s">
        <v>846</v>
      </c>
      <c r="B11577" s="118" t="s">
        <v>35539</v>
      </c>
      <c r="C11577" s="118" t="b">
        <v>0</v>
      </c>
      <c r="D11577" s="118" t="e">
        <f t="shared" ca="1" si="1"/>
        <v>#NAME?</v>
      </c>
      <c r="E11577" s="118" t="s">
        <v>35540</v>
      </c>
      <c r="F11577" s="118" t="s">
        <v>35541</v>
      </c>
      <c r="G11577" s="118"/>
      <c r="H11577" s="118" t="s">
        <v>5273</v>
      </c>
      <c r="I11577" s="118" t="s">
        <v>7820</v>
      </c>
      <c r="J11577" s="118" t="s">
        <v>7820</v>
      </c>
    </row>
    <row r="11578" spans="1:10" ht="12.75">
      <c r="A11578" s="118" t="s">
        <v>870</v>
      </c>
      <c r="B11578" s="118" t="s">
        <v>8160</v>
      </c>
      <c r="C11578" s="118" t="b">
        <v>0</v>
      </c>
      <c r="D11578" s="118" t="e">
        <f t="shared" ca="1" si="1"/>
        <v>#NAME?</v>
      </c>
      <c r="E11578" s="118" t="s">
        <v>35540</v>
      </c>
      <c r="F11578" s="118" t="s">
        <v>35542</v>
      </c>
      <c r="G11578" s="118"/>
      <c r="H11578" s="118" t="s">
        <v>54</v>
      </c>
      <c r="I11578" s="118" t="s">
        <v>7820</v>
      </c>
      <c r="J11578" s="118" t="s">
        <v>7820</v>
      </c>
    </row>
    <row r="11579" spans="1:10" ht="12.75">
      <c r="A11579" s="118" t="s">
        <v>826</v>
      </c>
      <c r="B11579" s="118" t="s">
        <v>35543</v>
      </c>
      <c r="C11579" s="118" t="b">
        <v>0</v>
      </c>
      <c r="D11579" s="118" t="e">
        <f t="shared" ca="1" si="1"/>
        <v>#NAME?</v>
      </c>
      <c r="E11579" s="118" t="s">
        <v>35540</v>
      </c>
      <c r="F11579" s="118" t="s">
        <v>35544</v>
      </c>
      <c r="G11579" s="118"/>
      <c r="H11579" s="118" t="s">
        <v>4551</v>
      </c>
      <c r="I11579" s="118" t="s">
        <v>7820</v>
      </c>
      <c r="J11579" s="118" t="s">
        <v>7820</v>
      </c>
    </row>
    <row r="11580" spans="1:10" ht="12.75">
      <c r="A11580" s="118" t="s">
        <v>1093</v>
      </c>
      <c r="B11580" s="118" t="s">
        <v>35545</v>
      </c>
      <c r="C11580" s="118" t="b">
        <v>0</v>
      </c>
      <c r="D11580" s="118" t="e">
        <f t="shared" ca="1" si="1"/>
        <v>#NAME?</v>
      </c>
      <c r="E11580" s="118" t="s">
        <v>35540</v>
      </c>
      <c r="F11580" s="118" t="s">
        <v>35546</v>
      </c>
      <c r="G11580" s="118"/>
      <c r="H11580" s="118" t="s">
        <v>54</v>
      </c>
      <c r="I11580" s="118" t="s">
        <v>7820</v>
      </c>
      <c r="J11580" s="118" t="s">
        <v>7820</v>
      </c>
    </row>
    <row r="11581" spans="1:10" ht="12.75">
      <c r="A11581" s="118" t="s">
        <v>8460</v>
      </c>
      <c r="B11581" s="118" t="s">
        <v>35547</v>
      </c>
      <c r="C11581" s="118" t="b">
        <v>0</v>
      </c>
      <c r="D11581" s="118" t="e">
        <f t="shared" ca="1" si="1"/>
        <v>#NAME?</v>
      </c>
      <c r="E11581" s="118" t="s">
        <v>35540</v>
      </c>
      <c r="F11581" s="118" t="s">
        <v>35548</v>
      </c>
      <c r="G11581" s="118"/>
      <c r="H11581" s="118" t="s">
        <v>54</v>
      </c>
      <c r="I11581" s="118" t="s">
        <v>7820</v>
      </c>
      <c r="J11581" s="118" t="s">
        <v>7820</v>
      </c>
    </row>
    <row r="11582" spans="1:10" ht="12.75">
      <c r="A11582" s="118" t="s">
        <v>35549</v>
      </c>
      <c r="B11582" s="118" t="s">
        <v>35550</v>
      </c>
      <c r="C11582" s="118" t="b">
        <v>0</v>
      </c>
      <c r="D11582" s="118" t="e">
        <f t="shared" ca="1" si="1"/>
        <v>#NAME?</v>
      </c>
      <c r="E11582" s="118" t="s">
        <v>35551</v>
      </c>
      <c r="F11582" s="118" t="s">
        <v>35552</v>
      </c>
      <c r="G11582" s="118"/>
      <c r="H11582" s="118" t="s">
        <v>5264</v>
      </c>
      <c r="I11582" s="118" t="s">
        <v>35553</v>
      </c>
      <c r="J11582" s="118"/>
    </row>
    <row r="11583" spans="1:10" ht="12.75">
      <c r="A11583" s="118" t="s">
        <v>35554</v>
      </c>
      <c r="B11583" s="118" t="s">
        <v>35555</v>
      </c>
      <c r="C11583" s="118" t="b">
        <v>0</v>
      </c>
      <c r="D11583" s="118" t="e">
        <f t="shared" ca="1" si="1"/>
        <v>#NAME?</v>
      </c>
      <c r="E11583" s="118" t="s">
        <v>35551</v>
      </c>
      <c r="F11583" s="118" t="s">
        <v>35556</v>
      </c>
      <c r="G11583" s="118"/>
      <c r="H11583" s="118" t="s">
        <v>4640</v>
      </c>
      <c r="I11583" s="118" t="s">
        <v>35553</v>
      </c>
      <c r="J11583" s="118"/>
    </row>
    <row r="11584" spans="1:10" ht="12.75">
      <c r="A11584" s="118" t="s">
        <v>814</v>
      </c>
      <c r="B11584" s="118" t="s">
        <v>14327</v>
      </c>
      <c r="C11584" s="118" t="b">
        <v>0</v>
      </c>
      <c r="D11584" s="118" t="e">
        <f t="shared" ca="1" si="1"/>
        <v>#NAME?</v>
      </c>
      <c r="E11584" s="118" t="s">
        <v>35557</v>
      </c>
      <c r="F11584" s="118" t="s">
        <v>35558</v>
      </c>
      <c r="G11584" s="118"/>
      <c r="H11584" s="118" t="s">
        <v>54</v>
      </c>
      <c r="I11584" s="118" t="s">
        <v>7820</v>
      </c>
      <c r="J11584" s="118" t="s">
        <v>7820</v>
      </c>
    </row>
    <row r="11585" spans="1:10" ht="12.75">
      <c r="A11585" s="118" t="s">
        <v>1666</v>
      </c>
      <c r="B11585" s="118" t="s">
        <v>35559</v>
      </c>
      <c r="C11585" s="118" t="b">
        <v>0</v>
      </c>
      <c r="D11585" s="118" t="e">
        <f t="shared" ca="1" si="1"/>
        <v>#NAME?</v>
      </c>
      <c r="E11585" s="118" t="s">
        <v>35557</v>
      </c>
      <c r="F11585" s="118" t="s">
        <v>35560</v>
      </c>
      <c r="G11585" s="118"/>
      <c r="H11585" s="118" t="s">
        <v>54</v>
      </c>
      <c r="I11585" s="118" t="s">
        <v>7820</v>
      </c>
      <c r="J11585" s="118" t="s">
        <v>7820</v>
      </c>
    </row>
    <row r="11586" spans="1:10" ht="12.75">
      <c r="A11586" s="118" t="s">
        <v>10990</v>
      </c>
      <c r="B11586" s="118" t="s">
        <v>10048</v>
      </c>
      <c r="C11586" s="118" t="b">
        <v>0</v>
      </c>
      <c r="D11586" s="118" t="e">
        <f t="shared" ca="1" si="1"/>
        <v>#NAME?</v>
      </c>
      <c r="E11586" s="118" t="s">
        <v>35557</v>
      </c>
      <c r="F11586" s="118" t="s">
        <v>35561</v>
      </c>
      <c r="G11586" s="118"/>
      <c r="H11586" s="118" t="s">
        <v>35562</v>
      </c>
      <c r="I11586" s="118" t="s">
        <v>7820</v>
      </c>
      <c r="J11586" s="118" t="s">
        <v>7820</v>
      </c>
    </row>
    <row r="11587" spans="1:10" ht="12.75">
      <c r="A11587" s="118" t="s">
        <v>2671</v>
      </c>
      <c r="B11587" s="118" t="s">
        <v>10048</v>
      </c>
      <c r="C11587" s="118" t="b">
        <v>0</v>
      </c>
      <c r="D11587" s="118" t="e">
        <f t="shared" ca="1" si="1"/>
        <v>#NAME?</v>
      </c>
      <c r="E11587" s="118" t="s">
        <v>35557</v>
      </c>
      <c r="F11587" s="118" t="s">
        <v>35563</v>
      </c>
      <c r="G11587" s="118"/>
      <c r="H11587" s="118" t="s">
        <v>5607</v>
      </c>
      <c r="I11587" s="118" t="s">
        <v>7820</v>
      </c>
      <c r="J11587" s="118" t="s">
        <v>7820</v>
      </c>
    </row>
    <row r="11588" spans="1:10" ht="12.75">
      <c r="A11588" s="118" t="s">
        <v>35564</v>
      </c>
      <c r="B11588" s="118" t="s">
        <v>35565</v>
      </c>
      <c r="C11588" s="118" t="b">
        <v>0</v>
      </c>
      <c r="D11588" s="118" t="e">
        <f t="shared" ca="1" si="1"/>
        <v>#NAME?</v>
      </c>
      <c r="E11588" s="118" t="s">
        <v>35557</v>
      </c>
      <c r="F11588" s="118" t="s">
        <v>35566</v>
      </c>
      <c r="G11588" s="118"/>
      <c r="H11588" s="118" t="s">
        <v>5607</v>
      </c>
      <c r="I11588" s="118" t="s">
        <v>7820</v>
      </c>
      <c r="J11588" s="118" t="s">
        <v>7820</v>
      </c>
    </row>
    <row r="11589" spans="1:10" ht="12.75">
      <c r="A11589" s="118" t="s">
        <v>2220</v>
      </c>
      <c r="B11589" s="118" t="s">
        <v>35567</v>
      </c>
      <c r="C11589" s="118" t="b">
        <v>0</v>
      </c>
      <c r="D11589" s="118" t="e">
        <f t="shared" ca="1" si="1"/>
        <v>#NAME?</v>
      </c>
      <c r="E11589" s="118" t="s">
        <v>35568</v>
      </c>
      <c r="F11589" s="118" t="s">
        <v>35569</v>
      </c>
      <c r="G11589" s="118"/>
      <c r="H11589" s="118" t="s">
        <v>4276</v>
      </c>
      <c r="I11589" s="118" t="s">
        <v>11761</v>
      </c>
      <c r="J11589" s="118" t="s">
        <v>11762</v>
      </c>
    </row>
    <row r="11590" spans="1:10" ht="12.75">
      <c r="A11590" s="118" t="s">
        <v>2682</v>
      </c>
      <c r="B11590" s="118" t="s">
        <v>35570</v>
      </c>
      <c r="C11590" s="118" t="b">
        <v>0</v>
      </c>
      <c r="D11590" s="118" t="e">
        <f t="shared" ca="1" si="1"/>
        <v>#NAME?</v>
      </c>
      <c r="E11590" s="118" t="s">
        <v>35568</v>
      </c>
      <c r="F11590" s="118" t="s">
        <v>35571</v>
      </c>
      <c r="G11590" s="118"/>
      <c r="H11590" s="118" t="s">
        <v>4276</v>
      </c>
      <c r="I11590" s="118" t="s">
        <v>11761</v>
      </c>
      <c r="J11590" s="118" t="s">
        <v>11762</v>
      </c>
    </row>
    <row r="11591" spans="1:10" ht="12.75">
      <c r="A11591" s="118" t="s">
        <v>1414</v>
      </c>
      <c r="B11591" s="118" t="s">
        <v>35572</v>
      </c>
      <c r="C11591" s="118" t="b">
        <v>0</v>
      </c>
      <c r="D11591" s="118" t="e">
        <f t="shared" ca="1" si="1"/>
        <v>#NAME?</v>
      </c>
      <c r="E11591" s="118" t="s">
        <v>35568</v>
      </c>
      <c r="F11591" s="118" t="s">
        <v>35573</v>
      </c>
      <c r="G11591" s="118"/>
      <c r="H11591" s="118" t="s">
        <v>4276</v>
      </c>
      <c r="I11591" s="118" t="s">
        <v>11761</v>
      </c>
      <c r="J11591" s="118" t="s">
        <v>11762</v>
      </c>
    </row>
    <row r="11592" spans="1:10" ht="12.75">
      <c r="A11592" s="118" t="s">
        <v>882</v>
      </c>
      <c r="B11592" s="118" t="s">
        <v>27911</v>
      </c>
      <c r="C11592" s="118" t="b">
        <v>0</v>
      </c>
      <c r="D11592" s="118" t="e">
        <f t="shared" ca="1" si="1"/>
        <v>#NAME?</v>
      </c>
      <c r="E11592" s="118" t="s">
        <v>35568</v>
      </c>
      <c r="F11592" s="118" t="s">
        <v>35574</v>
      </c>
      <c r="G11592" s="118"/>
      <c r="H11592" s="118" t="s">
        <v>4276</v>
      </c>
      <c r="I11592" s="118" t="s">
        <v>11761</v>
      </c>
      <c r="J11592" s="118" t="s">
        <v>11762</v>
      </c>
    </row>
    <row r="11593" spans="1:10" ht="12.75">
      <c r="A11593" s="118" t="s">
        <v>2226</v>
      </c>
      <c r="B11593" s="118" t="s">
        <v>35575</v>
      </c>
      <c r="C11593" s="118" t="b">
        <v>0</v>
      </c>
      <c r="D11593" s="118" t="e">
        <f t="shared" ca="1" si="1"/>
        <v>#NAME?</v>
      </c>
      <c r="E11593" s="118" t="s">
        <v>35568</v>
      </c>
      <c r="F11593" s="118" t="s">
        <v>35576</v>
      </c>
      <c r="G11593" s="118"/>
      <c r="H11593" s="118" t="s">
        <v>7611</v>
      </c>
      <c r="I11593" s="118" t="s">
        <v>11761</v>
      </c>
      <c r="J11593" s="118" t="s">
        <v>11762</v>
      </c>
    </row>
    <row r="11594" spans="1:10" ht="12.75">
      <c r="A11594" s="118" t="s">
        <v>2284</v>
      </c>
      <c r="B11594" s="118" t="s">
        <v>35577</v>
      </c>
      <c r="C11594" s="118" t="b">
        <v>0</v>
      </c>
      <c r="D11594" s="118" t="e">
        <f t="shared" ca="1" si="1"/>
        <v>#NAME?</v>
      </c>
      <c r="E11594" s="118" t="s">
        <v>35578</v>
      </c>
      <c r="F11594" s="118" t="s">
        <v>35579</v>
      </c>
      <c r="G11594" s="118"/>
      <c r="H11594" s="118" t="s">
        <v>54</v>
      </c>
      <c r="I11594" s="118" t="s">
        <v>9364</v>
      </c>
      <c r="J11594" s="118"/>
    </row>
    <row r="11595" spans="1:10" ht="12.75">
      <c r="A11595" s="118" t="s">
        <v>15737</v>
      </c>
      <c r="B11595" s="118" t="s">
        <v>35580</v>
      </c>
      <c r="C11595" s="118" t="b">
        <v>0</v>
      </c>
      <c r="D11595" s="118" t="e">
        <f t="shared" ca="1" si="1"/>
        <v>#NAME?</v>
      </c>
      <c r="E11595" s="118" t="s">
        <v>35578</v>
      </c>
      <c r="F11595" s="118" t="s">
        <v>35581</v>
      </c>
      <c r="G11595" s="118"/>
      <c r="H11595" s="118" t="s">
        <v>54</v>
      </c>
      <c r="I11595" s="118" t="s">
        <v>9364</v>
      </c>
      <c r="J11595" s="118"/>
    </row>
    <row r="11596" spans="1:10" ht="12.75">
      <c r="A11596" s="118" t="s">
        <v>35582</v>
      </c>
      <c r="B11596" s="118" t="s">
        <v>35583</v>
      </c>
      <c r="C11596" s="118" t="b">
        <v>0</v>
      </c>
      <c r="D11596" s="118" t="e">
        <f t="shared" ca="1" si="1"/>
        <v>#NAME?</v>
      </c>
      <c r="E11596" s="118" t="s">
        <v>35578</v>
      </c>
      <c r="F11596" s="118" t="s">
        <v>35584</v>
      </c>
      <c r="G11596" s="118"/>
      <c r="H11596" s="118" t="s">
        <v>54</v>
      </c>
      <c r="I11596" s="118" t="s">
        <v>9364</v>
      </c>
      <c r="J11596" s="118"/>
    </row>
    <row r="11597" spans="1:10" ht="12.75">
      <c r="A11597" s="118" t="s">
        <v>35585</v>
      </c>
      <c r="B11597" s="118" t="s">
        <v>35586</v>
      </c>
      <c r="C11597" s="118" t="b">
        <v>0</v>
      </c>
      <c r="D11597" s="118" t="e">
        <f t="shared" ca="1" si="1"/>
        <v>#NAME?</v>
      </c>
      <c r="E11597" s="118" t="s">
        <v>35578</v>
      </c>
      <c r="F11597" s="118" t="s">
        <v>35587</v>
      </c>
      <c r="G11597" s="118"/>
      <c r="H11597" s="118" t="s">
        <v>4278</v>
      </c>
      <c r="I11597" s="118" t="s">
        <v>9364</v>
      </c>
      <c r="J11597" s="118"/>
    </row>
    <row r="11598" spans="1:10" ht="12.75">
      <c r="A11598" s="118" t="s">
        <v>15221</v>
      </c>
      <c r="B11598" s="118" t="s">
        <v>35588</v>
      </c>
      <c r="C11598" s="118" t="b">
        <v>0</v>
      </c>
      <c r="D11598" s="118" t="e">
        <f t="shared" ca="1" si="1"/>
        <v>#NAME?</v>
      </c>
      <c r="E11598" s="118" t="s">
        <v>35578</v>
      </c>
      <c r="F11598" s="118" t="s">
        <v>35589</v>
      </c>
      <c r="G11598" s="118"/>
      <c r="H11598" s="118" t="s">
        <v>35590</v>
      </c>
      <c r="I11598" s="118" t="s">
        <v>9364</v>
      </c>
      <c r="J11598" s="118"/>
    </row>
    <row r="11599" spans="1:10" ht="12.75">
      <c r="A11599" s="118" t="s">
        <v>15221</v>
      </c>
      <c r="B11599" s="118" t="s">
        <v>35591</v>
      </c>
      <c r="C11599" s="118" t="b">
        <v>0</v>
      </c>
      <c r="D11599" s="118" t="e">
        <f t="shared" ca="1" si="1"/>
        <v>#NAME?</v>
      </c>
      <c r="E11599" s="118" t="s">
        <v>35578</v>
      </c>
      <c r="F11599" s="118" t="s">
        <v>35592</v>
      </c>
      <c r="G11599" s="118"/>
      <c r="H11599" s="118" t="s">
        <v>5961</v>
      </c>
      <c r="I11599" s="118" t="s">
        <v>9364</v>
      </c>
      <c r="J11599" s="118"/>
    </row>
    <row r="11600" spans="1:10" ht="12.75">
      <c r="A11600" s="118" t="s">
        <v>17264</v>
      </c>
      <c r="B11600" s="118" t="s">
        <v>35593</v>
      </c>
      <c r="C11600" s="118" t="b">
        <v>0</v>
      </c>
      <c r="D11600" s="118" t="e">
        <f t="shared" ca="1" si="1"/>
        <v>#NAME?</v>
      </c>
      <c r="E11600" s="118" t="s">
        <v>35578</v>
      </c>
      <c r="F11600" s="118" t="s">
        <v>35594</v>
      </c>
      <c r="G11600" s="118"/>
      <c r="H11600" s="118" t="s">
        <v>54</v>
      </c>
      <c r="I11600" s="118" t="s">
        <v>9364</v>
      </c>
      <c r="J11600" s="118"/>
    </row>
    <row r="11601" spans="1:10" ht="12.75">
      <c r="A11601" s="118" t="s">
        <v>15067</v>
      </c>
      <c r="B11601" s="118" t="s">
        <v>35595</v>
      </c>
      <c r="C11601" s="118" t="b">
        <v>0</v>
      </c>
      <c r="D11601" s="118" t="e">
        <f t="shared" ca="1" si="1"/>
        <v>#NAME?</v>
      </c>
      <c r="E11601" s="118" t="s">
        <v>35596</v>
      </c>
      <c r="F11601" s="118" t="s">
        <v>35597</v>
      </c>
      <c r="G11601" s="118"/>
      <c r="H11601" s="118" t="s">
        <v>4278</v>
      </c>
      <c r="I11601" s="118" t="s">
        <v>7820</v>
      </c>
      <c r="J11601" s="118" t="s">
        <v>7820</v>
      </c>
    </row>
    <row r="11602" spans="1:10" ht="12.75">
      <c r="A11602" s="118" t="s">
        <v>12904</v>
      </c>
      <c r="B11602" s="118" t="s">
        <v>35598</v>
      </c>
      <c r="C11602" s="118" t="b">
        <v>0</v>
      </c>
      <c r="D11602" s="118" t="e">
        <f t="shared" ca="1" si="1"/>
        <v>#NAME?</v>
      </c>
      <c r="E11602" s="118" t="s">
        <v>35599</v>
      </c>
      <c r="F11602" s="118" t="s">
        <v>35600</v>
      </c>
      <c r="G11602" s="118"/>
      <c r="H11602" s="118" t="s">
        <v>5064</v>
      </c>
      <c r="I11602" s="118" t="s">
        <v>35601</v>
      </c>
      <c r="J11602" s="118" t="s">
        <v>8658</v>
      </c>
    </row>
    <row r="11603" spans="1:10" ht="12.75">
      <c r="A11603" s="118" t="s">
        <v>1069</v>
      </c>
      <c r="B11603" s="118" t="s">
        <v>10048</v>
      </c>
      <c r="C11603" s="118" t="b">
        <v>0</v>
      </c>
      <c r="D11603" s="118" t="e">
        <f t="shared" ca="1" si="1"/>
        <v>#NAME?</v>
      </c>
      <c r="E11603" s="118" t="s">
        <v>35602</v>
      </c>
      <c r="F11603" s="118" t="s">
        <v>35603</v>
      </c>
      <c r="G11603" s="118"/>
      <c r="H11603" s="118" t="s">
        <v>4305</v>
      </c>
      <c r="I11603" s="118" t="s">
        <v>8312</v>
      </c>
      <c r="J11603" s="118" t="s">
        <v>8313</v>
      </c>
    </row>
    <row r="11604" spans="1:10" ht="12.75">
      <c r="A11604" s="118" t="s">
        <v>8405</v>
      </c>
      <c r="B11604" s="118" t="s">
        <v>27251</v>
      </c>
      <c r="C11604" s="118" t="b">
        <v>0</v>
      </c>
      <c r="D11604" s="118" t="e">
        <f t="shared" ca="1" si="1"/>
        <v>#NAME?</v>
      </c>
      <c r="E11604" s="118" t="s">
        <v>35604</v>
      </c>
      <c r="F11604" s="118" t="s">
        <v>35605</v>
      </c>
      <c r="G11604" s="118"/>
      <c r="H11604" s="118" t="s">
        <v>4278</v>
      </c>
      <c r="I11604" s="118" t="s">
        <v>7590</v>
      </c>
      <c r="J11604" s="118" t="s">
        <v>7591</v>
      </c>
    </row>
    <row r="11605" spans="1:10" ht="12.75">
      <c r="A11605" s="118" t="s">
        <v>17016</v>
      </c>
      <c r="B11605" s="118" t="s">
        <v>35606</v>
      </c>
      <c r="C11605" s="118" t="b">
        <v>0</v>
      </c>
      <c r="D11605" s="118" t="e">
        <f t="shared" ca="1" si="1"/>
        <v>#NAME?</v>
      </c>
      <c r="E11605" s="118" t="s">
        <v>35604</v>
      </c>
      <c r="F11605" s="118" t="s">
        <v>35607</v>
      </c>
      <c r="G11605" s="118"/>
      <c r="H11605" s="118" t="s">
        <v>4278</v>
      </c>
      <c r="I11605" s="118" t="s">
        <v>7590</v>
      </c>
      <c r="J11605" s="118" t="s">
        <v>7591</v>
      </c>
    </row>
    <row r="11606" spans="1:10" ht="12.75">
      <c r="A11606" s="118" t="s">
        <v>1235</v>
      </c>
      <c r="B11606" s="118" t="s">
        <v>35608</v>
      </c>
      <c r="C11606" s="118" t="b">
        <v>0</v>
      </c>
      <c r="D11606" s="118" t="e">
        <f t="shared" ca="1" si="1"/>
        <v>#NAME?</v>
      </c>
      <c r="E11606" s="118" t="s">
        <v>35604</v>
      </c>
      <c r="F11606" s="118" t="s">
        <v>35609</v>
      </c>
      <c r="G11606" s="118"/>
      <c r="H11606" s="118" t="s">
        <v>54</v>
      </c>
      <c r="I11606" s="118" t="s">
        <v>7590</v>
      </c>
      <c r="J11606" s="118" t="s">
        <v>7591</v>
      </c>
    </row>
    <row r="11607" spans="1:10" ht="12.75">
      <c r="A11607" s="118" t="s">
        <v>35610</v>
      </c>
      <c r="B11607" s="118" t="s">
        <v>35611</v>
      </c>
      <c r="C11607" s="118" t="b">
        <v>0</v>
      </c>
      <c r="D11607" s="118" t="e">
        <f t="shared" ca="1" si="1"/>
        <v>#NAME?</v>
      </c>
      <c r="E11607" s="118" t="s">
        <v>35604</v>
      </c>
      <c r="F11607" s="118" t="s">
        <v>35612</v>
      </c>
      <c r="G11607" s="118"/>
      <c r="H11607" s="118" t="s">
        <v>5607</v>
      </c>
      <c r="I11607" s="118" t="s">
        <v>7590</v>
      </c>
      <c r="J11607" s="118" t="s">
        <v>7591</v>
      </c>
    </row>
    <row r="11608" spans="1:10" ht="12.75">
      <c r="A11608" s="118" t="s">
        <v>870</v>
      </c>
      <c r="B11608" s="118" t="s">
        <v>8550</v>
      </c>
      <c r="C11608" s="118" t="b">
        <v>0</v>
      </c>
      <c r="D11608" s="118" t="e">
        <f t="shared" ca="1" si="1"/>
        <v>#NAME?</v>
      </c>
      <c r="E11608" s="118" t="s">
        <v>35604</v>
      </c>
      <c r="F11608" s="118" t="s">
        <v>35613</v>
      </c>
      <c r="G11608" s="118"/>
      <c r="H11608" s="118" t="s">
        <v>54</v>
      </c>
      <c r="I11608" s="118" t="s">
        <v>7590</v>
      </c>
      <c r="J11608" s="118" t="s">
        <v>7591</v>
      </c>
    </row>
    <row r="11609" spans="1:10" ht="12.75">
      <c r="A11609" s="118" t="s">
        <v>10467</v>
      </c>
      <c r="B11609" s="118" t="s">
        <v>35614</v>
      </c>
      <c r="C11609" s="118" t="b">
        <v>0</v>
      </c>
      <c r="D11609" s="118" t="e">
        <f t="shared" ca="1" si="1"/>
        <v>#NAME?</v>
      </c>
      <c r="E11609" s="118" t="s">
        <v>35604</v>
      </c>
      <c r="F11609" s="118" t="s">
        <v>35615</v>
      </c>
      <c r="G11609" s="118"/>
      <c r="H11609" s="118" t="s">
        <v>54</v>
      </c>
      <c r="I11609" s="118" t="s">
        <v>7590</v>
      </c>
      <c r="J11609" s="118" t="s">
        <v>7591</v>
      </c>
    </row>
    <row r="11610" spans="1:10" ht="12.75">
      <c r="A11610" s="118" t="s">
        <v>2226</v>
      </c>
      <c r="B11610" s="118" t="s">
        <v>35616</v>
      </c>
      <c r="C11610" s="118" t="b">
        <v>0</v>
      </c>
      <c r="D11610" s="118" t="e">
        <f t="shared" ca="1" si="1"/>
        <v>#NAME?</v>
      </c>
      <c r="E11610" s="118" t="s">
        <v>35604</v>
      </c>
      <c r="F11610" s="118" t="s">
        <v>35617</v>
      </c>
      <c r="G11610" s="118"/>
      <c r="H11610" s="118" t="s">
        <v>5607</v>
      </c>
      <c r="I11610" s="118" t="s">
        <v>7590</v>
      </c>
      <c r="J11610" s="118" t="s">
        <v>7591</v>
      </c>
    </row>
    <row r="11611" spans="1:10" ht="12.75">
      <c r="A11611" s="118" t="s">
        <v>35618</v>
      </c>
      <c r="B11611" s="118" t="s">
        <v>20499</v>
      </c>
      <c r="C11611" s="118" t="b">
        <v>0</v>
      </c>
      <c r="D11611" s="118" t="e">
        <f t="shared" ca="1" si="1"/>
        <v>#NAME?</v>
      </c>
      <c r="E11611" s="118" t="s">
        <v>35604</v>
      </c>
      <c r="F11611" s="118" t="s">
        <v>35619</v>
      </c>
      <c r="G11611" s="118"/>
      <c r="H11611" s="118" t="s">
        <v>5607</v>
      </c>
      <c r="I11611" s="118" t="s">
        <v>7590</v>
      </c>
      <c r="J11611" s="118" t="s">
        <v>7591</v>
      </c>
    </row>
    <row r="11612" spans="1:10" ht="12.75">
      <c r="A11612" s="118" t="s">
        <v>1666</v>
      </c>
      <c r="B11612" s="118" t="s">
        <v>34226</v>
      </c>
      <c r="C11612" s="118" t="b">
        <v>0</v>
      </c>
      <c r="D11612" s="118" t="e">
        <f t="shared" ca="1" si="1"/>
        <v>#NAME?</v>
      </c>
      <c r="E11612" s="118" t="s">
        <v>35620</v>
      </c>
      <c r="F11612" s="118" t="s">
        <v>35621</v>
      </c>
      <c r="G11612" s="118"/>
      <c r="H11612" s="118" t="s">
        <v>4278</v>
      </c>
      <c r="I11612" s="118" t="s">
        <v>9840</v>
      </c>
      <c r="J11612" s="118" t="s">
        <v>7672</v>
      </c>
    </row>
    <row r="11613" spans="1:10" ht="12.75">
      <c r="A11613" s="118" t="s">
        <v>2300</v>
      </c>
      <c r="B11613" s="118" t="s">
        <v>1124</v>
      </c>
      <c r="C11613" s="118" t="b">
        <v>0</v>
      </c>
      <c r="D11613" s="118" t="e">
        <f t="shared" ca="1" si="1"/>
        <v>#NAME?</v>
      </c>
      <c r="E11613" s="118" t="s">
        <v>35620</v>
      </c>
      <c r="F11613" s="118" t="s">
        <v>35622</v>
      </c>
      <c r="G11613" s="118"/>
      <c r="H11613" s="118" t="s">
        <v>4311</v>
      </c>
      <c r="I11613" s="118" t="s">
        <v>9840</v>
      </c>
      <c r="J11613" s="118" t="s">
        <v>7672</v>
      </c>
    </row>
    <row r="11614" spans="1:10" ht="12.75">
      <c r="A11614" s="118" t="s">
        <v>8351</v>
      </c>
      <c r="B11614" s="118" t="s">
        <v>9885</v>
      </c>
      <c r="C11614" s="118" t="b">
        <v>0</v>
      </c>
      <c r="D11614" s="118" t="e">
        <f t="shared" ca="1" si="1"/>
        <v>#NAME?</v>
      </c>
      <c r="E11614" s="118" t="s">
        <v>35620</v>
      </c>
      <c r="F11614" s="118" t="s">
        <v>35623</v>
      </c>
      <c r="G11614" s="118"/>
      <c r="H11614" s="118" t="s">
        <v>4278</v>
      </c>
      <c r="I11614" s="118" t="s">
        <v>9840</v>
      </c>
      <c r="J11614" s="118" t="s">
        <v>7672</v>
      </c>
    </row>
    <row r="11615" spans="1:10" ht="12.75">
      <c r="A11615" s="118" t="s">
        <v>10275</v>
      </c>
      <c r="B11615" s="118" t="s">
        <v>2145</v>
      </c>
      <c r="C11615" s="118" t="b">
        <v>0</v>
      </c>
      <c r="D11615" s="118" t="e">
        <f t="shared" ca="1" si="1"/>
        <v>#NAME?</v>
      </c>
      <c r="E11615" s="118" t="s">
        <v>3945</v>
      </c>
      <c r="F11615" s="118" t="s">
        <v>35624</v>
      </c>
      <c r="G11615" s="118"/>
      <c r="H11615" s="118" t="s">
        <v>15124</v>
      </c>
      <c r="I11615" s="118" t="s">
        <v>7820</v>
      </c>
      <c r="J11615" s="118" t="s">
        <v>7820</v>
      </c>
    </row>
    <row r="11616" spans="1:10" ht="12.75">
      <c r="A11616" s="118" t="s">
        <v>1881</v>
      </c>
      <c r="B11616" s="118" t="s">
        <v>12715</v>
      </c>
      <c r="C11616" s="118" t="b">
        <v>0</v>
      </c>
      <c r="D11616" s="118" t="e">
        <f t="shared" ca="1" si="1"/>
        <v>#NAME?</v>
      </c>
      <c r="E11616" s="118" t="s">
        <v>3945</v>
      </c>
      <c r="F11616" s="118" t="s">
        <v>35625</v>
      </c>
      <c r="G11616" s="118"/>
      <c r="H11616" s="118" t="s">
        <v>4276</v>
      </c>
      <c r="I11616" s="118" t="s">
        <v>7820</v>
      </c>
      <c r="J11616" s="118" t="s">
        <v>7820</v>
      </c>
    </row>
    <row r="11617" spans="1:10" ht="12.75">
      <c r="A11617" s="118" t="s">
        <v>2068</v>
      </c>
      <c r="B11617" s="118" t="s">
        <v>1005</v>
      </c>
      <c r="C11617" s="118" t="b">
        <v>0</v>
      </c>
      <c r="D11617" s="118" t="e">
        <f t="shared" ca="1" si="1"/>
        <v>#NAME?</v>
      </c>
      <c r="E11617" s="118" t="s">
        <v>3945</v>
      </c>
      <c r="F11617" s="118" t="s">
        <v>35626</v>
      </c>
      <c r="G11617" s="118"/>
      <c r="H11617" s="118" t="s">
        <v>4831</v>
      </c>
      <c r="I11617" s="118" t="s">
        <v>7820</v>
      </c>
      <c r="J11617" s="118" t="s">
        <v>7820</v>
      </c>
    </row>
    <row r="11618" spans="1:10" ht="12.75">
      <c r="A11618" s="118" t="s">
        <v>1591</v>
      </c>
      <c r="B11618" s="118" t="s">
        <v>35627</v>
      </c>
      <c r="C11618" s="118" t="b">
        <v>0</v>
      </c>
      <c r="D11618" s="118" t="e">
        <f t="shared" ca="1" si="1"/>
        <v>#NAME?</v>
      </c>
      <c r="E11618" s="118" t="s">
        <v>3945</v>
      </c>
      <c r="F11618" s="118" t="s">
        <v>35628</v>
      </c>
      <c r="G11618" s="118"/>
      <c r="H11618" s="118" t="s">
        <v>31043</v>
      </c>
      <c r="I11618" s="118" t="s">
        <v>7820</v>
      </c>
      <c r="J11618" s="118" t="s">
        <v>7820</v>
      </c>
    </row>
    <row r="11619" spans="1:10" ht="12.75">
      <c r="A11619" s="118" t="s">
        <v>2584</v>
      </c>
      <c r="B11619" s="118" t="s">
        <v>10687</v>
      </c>
      <c r="C11619" s="118" t="b">
        <v>0</v>
      </c>
      <c r="D11619" s="118" t="e">
        <f t="shared" ca="1" si="1"/>
        <v>#NAME?</v>
      </c>
      <c r="E11619" s="118" t="s">
        <v>3945</v>
      </c>
      <c r="F11619" s="118" t="s">
        <v>35629</v>
      </c>
      <c r="G11619" s="118"/>
      <c r="H11619" s="118" t="s">
        <v>4276</v>
      </c>
      <c r="I11619" s="118" t="s">
        <v>7820</v>
      </c>
      <c r="J11619" s="118" t="s">
        <v>7820</v>
      </c>
    </row>
    <row r="11620" spans="1:10" ht="12.75">
      <c r="A11620" s="118" t="s">
        <v>35630</v>
      </c>
      <c r="B11620" s="118" t="s">
        <v>1130</v>
      </c>
      <c r="C11620" s="118" t="b">
        <v>0</v>
      </c>
      <c r="D11620" s="118" t="e">
        <f t="shared" ca="1" si="1"/>
        <v>#NAME?</v>
      </c>
      <c r="E11620" s="118" t="s">
        <v>35631</v>
      </c>
      <c r="F11620" s="118" t="s">
        <v>35632</v>
      </c>
      <c r="G11620" s="118"/>
      <c r="H11620" s="118" t="s">
        <v>7754</v>
      </c>
      <c r="I11620" s="118"/>
      <c r="J11620" s="118"/>
    </row>
    <row r="11621" spans="1:10" ht="12.75">
      <c r="A11621" s="118" t="s">
        <v>35633</v>
      </c>
      <c r="B11621" s="118" t="s">
        <v>35634</v>
      </c>
      <c r="C11621" s="118" t="b">
        <v>0</v>
      </c>
      <c r="D11621" s="118" t="e">
        <f t="shared" ca="1" si="1"/>
        <v>#NAME?</v>
      </c>
      <c r="E11621" s="118" t="s">
        <v>35635</v>
      </c>
      <c r="F11621" s="118" t="s">
        <v>35636</v>
      </c>
      <c r="G11621" s="118"/>
      <c r="H11621" s="118" t="s">
        <v>54</v>
      </c>
      <c r="I11621" s="118" t="s">
        <v>35637</v>
      </c>
      <c r="J11621" s="118" t="s">
        <v>14639</v>
      </c>
    </row>
    <row r="11622" spans="1:10" ht="12.75">
      <c r="A11622" s="118" t="s">
        <v>9679</v>
      </c>
      <c r="B11622" s="118" t="s">
        <v>35638</v>
      </c>
      <c r="C11622" s="118" t="b">
        <v>0</v>
      </c>
      <c r="D11622" s="118" t="e">
        <f t="shared" ca="1" si="1"/>
        <v>#NAME?</v>
      </c>
      <c r="E11622" s="118" t="s">
        <v>35635</v>
      </c>
      <c r="F11622" s="118" t="s">
        <v>35639</v>
      </c>
      <c r="G11622" s="118"/>
      <c r="H11622" s="118" t="s">
        <v>4311</v>
      </c>
      <c r="I11622" s="118" t="s">
        <v>35637</v>
      </c>
      <c r="J11622" s="118" t="s">
        <v>14639</v>
      </c>
    </row>
    <row r="11623" spans="1:10" ht="12.75">
      <c r="A11623" s="118" t="s">
        <v>1235</v>
      </c>
      <c r="B11623" s="118" t="s">
        <v>35640</v>
      </c>
      <c r="C11623" s="118" t="b">
        <v>0</v>
      </c>
      <c r="D11623" s="118" t="e">
        <f t="shared" ca="1" si="1"/>
        <v>#NAME?</v>
      </c>
      <c r="E11623" s="118" t="s">
        <v>35635</v>
      </c>
      <c r="F11623" s="118" t="s">
        <v>35641</v>
      </c>
      <c r="G11623" s="118"/>
      <c r="H11623" s="118" t="s">
        <v>54</v>
      </c>
      <c r="I11623" s="118" t="s">
        <v>35637</v>
      </c>
      <c r="J11623" s="118" t="s">
        <v>14639</v>
      </c>
    </row>
    <row r="11624" spans="1:10" ht="12.75">
      <c r="A11624" s="118" t="s">
        <v>2268</v>
      </c>
      <c r="B11624" s="118" t="s">
        <v>35642</v>
      </c>
      <c r="C11624" s="118" t="b">
        <v>0</v>
      </c>
      <c r="D11624" s="118" t="e">
        <f t="shared" ca="1" si="1"/>
        <v>#NAME?</v>
      </c>
      <c r="E11624" s="118" t="s">
        <v>35635</v>
      </c>
      <c r="F11624" s="118" t="s">
        <v>35643</v>
      </c>
      <c r="G11624" s="118"/>
      <c r="H11624" s="118" t="s">
        <v>54</v>
      </c>
      <c r="I11624" s="118" t="s">
        <v>35637</v>
      </c>
      <c r="J11624" s="118" t="s">
        <v>14639</v>
      </c>
    </row>
    <row r="11625" spans="1:10" ht="12.75">
      <c r="A11625" s="118" t="s">
        <v>873</v>
      </c>
      <c r="B11625" s="118" t="s">
        <v>35644</v>
      </c>
      <c r="C11625" s="118" t="b">
        <v>0</v>
      </c>
      <c r="D11625" s="118" t="e">
        <f t="shared" ca="1" si="1"/>
        <v>#NAME?</v>
      </c>
      <c r="E11625" s="118" t="s">
        <v>35635</v>
      </c>
      <c r="F11625" s="118" t="s">
        <v>35645</v>
      </c>
      <c r="G11625" s="118"/>
      <c r="H11625" s="118" t="s">
        <v>4311</v>
      </c>
      <c r="I11625" s="118" t="s">
        <v>35637</v>
      </c>
      <c r="J11625" s="118" t="s">
        <v>14639</v>
      </c>
    </row>
    <row r="11626" spans="1:10" ht="12.75">
      <c r="A11626" s="118" t="s">
        <v>10968</v>
      </c>
      <c r="B11626" s="118" t="s">
        <v>29911</v>
      </c>
      <c r="C11626" s="118" t="b">
        <v>0</v>
      </c>
      <c r="D11626" s="118" t="e">
        <f t="shared" ca="1" si="1"/>
        <v>#NAME?</v>
      </c>
      <c r="E11626" s="118" t="s">
        <v>35635</v>
      </c>
      <c r="F11626" s="118" t="s">
        <v>35646</v>
      </c>
      <c r="G11626" s="118"/>
      <c r="H11626" s="118" t="s">
        <v>4311</v>
      </c>
      <c r="I11626" s="118" t="s">
        <v>27832</v>
      </c>
      <c r="J11626" s="127" t="s">
        <v>8537</v>
      </c>
    </row>
    <row r="11627" spans="1:10" ht="12.75">
      <c r="A11627" s="118" t="s">
        <v>8358</v>
      </c>
      <c r="B11627" s="118" t="s">
        <v>35647</v>
      </c>
      <c r="C11627" s="118" t="b">
        <v>0</v>
      </c>
      <c r="D11627" s="118" t="e">
        <f t="shared" ca="1" si="1"/>
        <v>#NAME?</v>
      </c>
      <c r="E11627" s="118" t="s">
        <v>35648</v>
      </c>
      <c r="F11627" s="118" t="s">
        <v>35649</v>
      </c>
      <c r="G11627" s="118"/>
      <c r="H11627" s="118" t="s">
        <v>54</v>
      </c>
      <c r="I11627" s="118" t="s">
        <v>7820</v>
      </c>
      <c r="J11627" s="118" t="s">
        <v>7820</v>
      </c>
    </row>
    <row r="11628" spans="1:10" ht="12.75">
      <c r="A11628" s="118" t="s">
        <v>2523</v>
      </c>
      <c r="B11628" s="118" t="s">
        <v>11803</v>
      </c>
      <c r="C11628" s="118" t="b">
        <v>0</v>
      </c>
      <c r="D11628" s="118" t="e">
        <f t="shared" ca="1" si="1"/>
        <v>#NAME?</v>
      </c>
      <c r="E11628" s="118" t="s">
        <v>35648</v>
      </c>
      <c r="F11628" s="118" t="s">
        <v>35650</v>
      </c>
      <c r="G11628" s="118"/>
      <c r="H11628" s="118" t="s">
        <v>54</v>
      </c>
      <c r="I11628" s="118" t="s">
        <v>7820</v>
      </c>
      <c r="J11628" s="118" t="s">
        <v>7820</v>
      </c>
    </row>
    <row r="11629" spans="1:10" ht="12.75">
      <c r="A11629" s="118" t="s">
        <v>1704</v>
      </c>
      <c r="B11629" s="118" t="s">
        <v>17881</v>
      </c>
      <c r="C11629" s="118" t="b">
        <v>0</v>
      </c>
      <c r="D11629" s="118" t="e">
        <f t="shared" ca="1" si="1"/>
        <v>#NAME?</v>
      </c>
      <c r="E11629" s="118" t="s">
        <v>35651</v>
      </c>
      <c r="F11629" s="118" t="s">
        <v>35652</v>
      </c>
      <c r="G11629" s="118"/>
      <c r="H11629" s="118" t="s">
        <v>54</v>
      </c>
      <c r="I11629" s="118" t="s">
        <v>8526</v>
      </c>
      <c r="J11629" s="118" t="s">
        <v>7591</v>
      </c>
    </row>
    <row r="11630" spans="1:10" ht="12.75">
      <c r="A11630" s="118" t="s">
        <v>16727</v>
      </c>
      <c r="B11630" s="118" t="s">
        <v>35653</v>
      </c>
      <c r="C11630" s="118" t="b">
        <v>0</v>
      </c>
      <c r="D11630" s="118" t="e">
        <f t="shared" ca="1" si="1"/>
        <v>#NAME?</v>
      </c>
      <c r="E11630" s="118" t="s">
        <v>35654</v>
      </c>
      <c r="F11630" s="118" t="s">
        <v>35655</v>
      </c>
      <c r="G11630" s="118"/>
      <c r="H11630" s="118" t="s">
        <v>54</v>
      </c>
      <c r="I11630" s="118" t="s">
        <v>11777</v>
      </c>
      <c r="J11630" s="118"/>
    </row>
    <row r="11631" spans="1:10" ht="12.75">
      <c r="A11631" s="118" t="s">
        <v>10115</v>
      </c>
      <c r="B11631" s="118" t="s">
        <v>17521</v>
      </c>
      <c r="C11631" s="118" t="b">
        <v>0</v>
      </c>
      <c r="D11631" s="118" t="e">
        <f t="shared" ca="1" si="1"/>
        <v>#NAME?</v>
      </c>
      <c r="E11631" s="118" t="s">
        <v>35656</v>
      </c>
      <c r="F11631" s="118" t="s">
        <v>35657</v>
      </c>
      <c r="G11631" s="118"/>
      <c r="H11631" s="118" t="s">
        <v>4278</v>
      </c>
      <c r="I11631" s="118" t="s">
        <v>24937</v>
      </c>
      <c r="J11631" s="118" t="s">
        <v>7763</v>
      </c>
    </row>
    <row r="11632" spans="1:10" ht="12.75">
      <c r="A11632" s="118" t="s">
        <v>8575</v>
      </c>
      <c r="B11632" s="118" t="s">
        <v>35658</v>
      </c>
      <c r="C11632" s="118" t="b">
        <v>0</v>
      </c>
      <c r="D11632" s="118" t="e">
        <f t="shared" ca="1" si="1"/>
        <v>#NAME?</v>
      </c>
      <c r="E11632" s="118" t="s">
        <v>35656</v>
      </c>
      <c r="F11632" s="118" t="s">
        <v>35659</v>
      </c>
      <c r="G11632" s="118"/>
      <c r="H11632" s="118" t="s">
        <v>5607</v>
      </c>
      <c r="I11632" s="118" t="s">
        <v>24937</v>
      </c>
      <c r="J11632" s="118" t="s">
        <v>7763</v>
      </c>
    </row>
    <row r="11633" spans="1:10" ht="12.75">
      <c r="A11633" s="118" t="s">
        <v>11749</v>
      </c>
      <c r="B11633" s="118" t="s">
        <v>35660</v>
      </c>
      <c r="C11633" s="118" t="b">
        <v>0</v>
      </c>
      <c r="D11633" s="118" t="e">
        <f t="shared" ca="1" si="1"/>
        <v>#NAME?</v>
      </c>
      <c r="E11633" s="118" t="s">
        <v>35656</v>
      </c>
      <c r="F11633" s="118" t="s">
        <v>35661</v>
      </c>
      <c r="G11633" s="118"/>
      <c r="H11633" s="118" t="s">
        <v>54</v>
      </c>
      <c r="I11633" s="118" t="s">
        <v>24937</v>
      </c>
      <c r="J11633" s="118" t="s">
        <v>7763</v>
      </c>
    </row>
    <row r="11634" spans="1:10" ht="12.75">
      <c r="A11634" s="118" t="s">
        <v>2682</v>
      </c>
      <c r="B11634" s="118" t="s">
        <v>35660</v>
      </c>
      <c r="C11634" s="118" t="b">
        <v>0</v>
      </c>
      <c r="D11634" s="118" t="e">
        <f t="shared" ca="1" si="1"/>
        <v>#NAME?</v>
      </c>
      <c r="E11634" s="118" t="s">
        <v>35656</v>
      </c>
      <c r="F11634" s="118" t="s">
        <v>35662</v>
      </c>
      <c r="G11634" s="118"/>
      <c r="H11634" s="118" t="s">
        <v>14818</v>
      </c>
      <c r="I11634" s="118" t="s">
        <v>24937</v>
      </c>
      <c r="J11634" s="118" t="s">
        <v>7763</v>
      </c>
    </row>
    <row r="11635" spans="1:10" ht="12.75">
      <c r="A11635" s="118" t="s">
        <v>35663</v>
      </c>
      <c r="B11635" s="118" t="s">
        <v>35664</v>
      </c>
      <c r="C11635" s="118" t="b">
        <v>0</v>
      </c>
      <c r="D11635" s="118" t="e">
        <f t="shared" ca="1" si="1"/>
        <v>#NAME?</v>
      </c>
      <c r="E11635" s="118" t="s">
        <v>35656</v>
      </c>
      <c r="F11635" s="118" t="s">
        <v>35665</v>
      </c>
      <c r="G11635" s="118"/>
      <c r="H11635" s="118" t="s">
        <v>11885</v>
      </c>
      <c r="I11635" s="118" t="s">
        <v>24937</v>
      </c>
      <c r="J11635" s="118" t="s">
        <v>7763</v>
      </c>
    </row>
    <row r="11636" spans="1:10" ht="12.75">
      <c r="A11636" s="118" t="s">
        <v>8017</v>
      </c>
      <c r="B11636" s="118" t="s">
        <v>2042</v>
      </c>
      <c r="C11636" s="118" t="b">
        <v>0</v>
      </c>
      <c r="D11636" s="118" t="e">
        <f t="shared" ca="1" si="1"/>
        <v>#NAME?</v>
      </c>
      <c r="E11636" s="118" t="s">
        <v>35656</v>
      </c>
      <c r="F11636" s="118" t="s">
        <v>35666</v>
      </c>
      <c r="G11636" s="118"/>
      <c r="H11636" s="118" t="s">
        <v>4278</v>
      </c>
      <c r="I11636" s="118" t="s">
        <v>24937</v>
      </c>
      <c r="J11636" s="118" t="s">
        <v>7763</v>
      </c>
    </row>
    <row r="11637" spans="1:10" ht="12.75">
      <c r="A11637" s="118" t="s">
        <v>11652</v>
      </c>
      <c r="B11637" s="118" t="s">
        <v>35667</v>
      </c>
      <c r="C11637" s="118" t="b">
        <v>0</v>
      </c>
      <c r="D11637" s="118" t="e">
        <f t="shared" ca="1" si="1"/>
        <v>#NAME?</v>
      </c>
      <c r="E11637" s="118" t="s">
        <v>35668</v>
      </c>
      <c r="F11637" s="118" t="s">
        <v>35669</v>
      </c>
      <c r="G11637" s="118"/>
      <c r="H11637" s="118" t="s">
        <v>4278</v>
      </c>
      <c r="I11637" s="118" t="s">
        <v>10351</v>
      </c>
      <c r="J11637" s="118" t="s">
        <v>7622</v>
      </c>
    </row>
    <row r="11638" spans="1:10" ht="12.75">
      <c r="A11638" s="118" t="s">
        <v>836</v>
      </c>
      <c r="B11638" s="118" t="s">
        <v>35670</v>
      </c>
      <c r="C11638" s="118" t="b">
        <v>0</v>
      </c>
      <c r="D11638" s="118" t="e">
        <f t="shared" ca="1" si="1"/>
        <v>#NAME?</v>
      </c>
      <c r="E11638" s="118" t="s">
        <v>35668</v>
      </c>
      <c r="F11638" s="118" t="s">
        <v>35671</v>
      </c>
      <c r="G11638" s="118"/>
      <c r="H11638" s="118" t="s">
        <v>14123</v>
      </c>
      <c r="I11638" s="118" t="s">
        <v>10351</v>
      </c>
      <c r="J11638" s="118" t="s">
        <v>7622</v>
      </c>
    </row>
    <row r="11639" spans="1:10" ht="12.75">
      <c r="A11639" s="118" t="s">
        <v>2561</v>
      </c>
      <c r="B11639" s="118" t="s">
        <v>19575</v>
      </c>
      <c r="C11639" s="118" t="b">
        <v>0</v>
      </c>
      <c r="D11639" s="118" t="e">
        <f t="shared" ca="1" si="1"/>
        <v>#NAME?</v>
      </c>
      <c r="E11639" s="118" t="s">
        <v>35668</v>
      </c>
      <c r="F11639" s="118" t="s">
        <v>35672</v>
      </c>
      <c r="G11639" s="118"/>
      <c r="H11639" s="118" t="s">
        <v>4485</v>
      </c>
      <c r="I11639" s="118" t="s">
        <v>10351</v>
      </c>
      <c r="J11639" s="118" t="s">
        <v>7622</v>
      </c>
    </row>
    <row r="11640" spans="1:10" ht="12.75">
      <c r="A11640" s="118" t="s">
        <v>35673</v>
      </c>
      <c r="B11640" s="118" t="s">
        <v>35674</v>
      </c>
      <c r="C11640" s="118" t="b">
        <v>0</v>
      </c>
      <c r="D11640" s="118" t="e">
        <f t="shared" ca="1" si="1"/>
        <v>#NAME?</v>
      </c>
      <c r="E11640" s="118" t="s">
        <v>35668</v>
      </c>
      <c r="F11640" s="118" t="s">
        <v>35675</v>
      </c>
      <c r="G11640" s="118"/>
      <c r="H11640" s="118" t="s">
        <v>4227</v>
      </c>
      <c r="I11640" s="118" t="s">
        <v>10351</v>
      </c>
      <c r="J11640" s="118" t="s">
        <v>7622</v>
      </c>
    </row>
    <row r="11641" spans="1:10" ht="12.75">
      <c r="A11641" s="118" t="s">
        <v>11179</v>
      </c>
      <c r="B11641" s="118" t="s">
        <v>35676</v>
      </c>
      <c r="C11641" s="118" t="b">
        <v>0</v>
      </c>
      <c r="D11641" s="118" t="e">
        <f t="shared" ca="1" si="1"/>
        <v>#NAME?</v>
      </c>
      <c r="E11641" s="118" t="s">
        <v>35668</v>
      </c>
      <c r="F11641" s="118" t="s">
        <v>35677</v>
      </c>
      <c r="G11641" s="118"/>
      <c r="H11641" s="118" t="s">
        <v>4227</v>
      </c>
      <c r="I11641" s="118" t="s">
        <v>10351</v>
      </c>
      <c r="J11641" s="118" t="s">
        <v>7622</v>
      </c>
    </row>
    <row r="11642" spans="1:10" ht="12.75">
      <c r="A11642" s="118" t="s">
        <v>1069</v>
      </c>
      <c r="B11642" s="118" t="s">
        <v>35678</v>
      </c>
      <c r="C11642" s="118" t="b">
        <v>0</v>
      </c>
      <c r="D11642" s="118" t="e">
        <f t="shared" ca="1" si="1"/>
        <v>#NAME?</v>
      </c>
      <c r="E11642" s="118" t="s">
        <v>35668</v>
      </c>
      <c r="F11642" s="118" t="s">
        <v>35679</v>
      </c>
      <c r="G11642" s="118"/>
      <c r="H11642" s="118" t="s">
        <v>4227</v>
      </c>
      <c r="I11642" s="118" t="s">
        <v>10351</v>
      </c>
      <c r="J11642" s="118" t="s">
        <v>7622</v>
      </c>
    </row>
    <row r="11643" spans="1:10" ht="12.75">
      <c r="A11643" s="118" t="s">
        <v>10467</v>
      </c>
      <c r="B11643" s="118" t="s">
        <v>35680</v>
      </c>
      <c r="C11643" s="118" t="b">
        <v>0</v>
      </c>
      <c r="D11643" s="118" t="e">
        <f t="shared" ca="1" si="1"/>
        <v>#NAME?</v>
      </c>
      <c r="E11643" s="118" t="s">
        <v>35681</v>
      </c>
      <c r="F11643" s="118" t="s">
        <v>35682</v>
      </c>
      <c r="G11643" s="118"/>
      <c r="H11643" s="118" t="s">
        <v>4278</v>
      </c>
      <c r="I11643" s="118" t="s">
        <v>8725</v>
      </c>
      <c r="J11643" s="118" t="s">
        <v>8726</v>
      </c>
    </row>
    <row r="11644" spans="1:10" ht="12.75">
      <c r="A11644" s="118" t="s">
        <v>11652</v>
      </c>
      <c r="B11644" s="118" t="s">
        <v>35683</v>
      </c>
      <c r="C11644" s="118" t="b">
        <v>0</v>
      </c>
      <c r="D11644" s="118" t="e">
        <f t="shared" ca="1" si="1"/>
        <v>#NAME?</v>
      </c>
      <c r="E11644" s="118" t="s">
        <v>35684</v>
      </c>
      <c r="F11644" s="118" t="s">
        <v>35685</v>
      </c>
      <c r="G11644" s="118"/>
      <c r="H11644" s="118" t="s">
        <v>4640</v>
      </c>
      <c r="I11644" s="118" t="s">
        <v>7590</v>
      </c>
      <c r="J11644" s="118" t="s">
        <v>7591</v>
      </c>
    </row>
    <row r="11645" spans="1:10" ht="12.75">
      <c r="A11645" s="118" t="s">
        <v>21385</v>
      </c>
      <c r="B11645" s="118" t="s">
        <v>32885</v>
      </c>
      <c r="C11645" s="118" t="b">
        <v>0</v>
      </c>
      <c r="D11645" s="118" t="e">
        <f t="shared" ca="1" si="1"/>
        <v>#NAME?</v>
      </c>
      <c r="E11645" s="118" t="s">
        <v>35684</v>
      </c>
      <c r="F11645" s="118" t="s">
        <v>35686</v>
      </c>
      <c r="G11645" s="118"/>
      <c r="H11645" s="118" t="s">
        <v>35687</v>
      </c>
      <c r="I11645" s="118" t="s">
        <v>7590</v>
      </c>
      <c r="J11645" s="118" t="s">
        <v>7591</v>
      </c>
    </row>
    <row r="11646" spans="1:10" ht="12.75">
      <c r="A11646" s="118" t="s">
        <v>882</v>
      </c>
      <c r="B11646" s="118" t="s">
        <v>21346</v>
      </c>
      <c r="C11646" s="118" t="b">
        <v>0</v>
      </c>
      <c r="D11646" s="118" t="e">
        <f t="shared" ca="1" si="1"/>
        <v>#NAME?</v>
      </c>
      <c r="E11646" s="118" t="s">
        <v>35684</v>
      </c>
      <c r="F11646" s="118" t="s">
        <v>35688</v>
      </c>
      <c r="G11646" s="118"/>
      <c r="H11646" s="118" t="s">
        <v>35687</v>
      </c>
      <c r="I11646" s="118" t="s">
        <v>7590</v>
      </c>
      <c r="J11646" s="118" t="s">
        <v>7591</v>
      </c>
    </row>
    <row r="11647" spans="1:10" ht="12.75">
      <c r="A11647" s="118" t="s">
        <v>8358</v>
      </c>
      <c r="B11647" s="118" t="s">
        <v>35689</v>
      </c>
      <c r="C11647" s="118" t="b">
        <v>0</v>
      </c>
      <c r="D11647" s="118" t="e">
        <f t="shared" ca="1" si="1"/>
        <v>#NAME?</v>
      </c>
      <c r="E11647" s="118" t="s">
        <v>35684</v>
      </c>
      <c r="F11647" s="118" t="s">
        <v>35690</v>
      </c>
      <c r="G11647" s="118"/>
      <c r="H11647" s="118" t="s">
        <v>6031</v>
      </c>
      <c r="I11647" s="118" t="s">
        <v>7590</v>
      </c>
      <c r="J11647" s="118" t="s">
        <v>7591</v>
      </c>
    </row>
    <row r="11648" spans="1:10" ht="12.75">
      <c r="A11648" s="118" t="s">
        <v>1666</v>
      </c>
      <c r="B11648" s="118" t="s">
        <v>17299</v>
      </c>
      <c r="C11648" s="118" t="b">
        <v>0</v>
      </c>
      <c r="D11648" s="118" t="e">
        <f t="shared" ca="1" si="1"/>
        <v>#NAME?</v>
      </c>
      <c r="E11648" s="118" t="s">
        <v>35691</v>
      </c>
      <c r="F11648" s="118" t="s">
        <v>35692</v>
      </c>
      <c r="G11648" s="118"/>
      <c r="H11648" s="118" t="s">
        <v>4276</v>
      </c>
      <c r="I11648" s="118" t="s">
        <v>8152</v>
      </c>
      <c r="J11648" s="118" t="s">
        <v>7591</v>
      </c>
    </row>
    <row r="11649" spans="1:10" ht="12.75">
      <c r="A11649" s="118" t="s">
        <v>1666</v>
      </c>
      <c r="B11649" s="118" t="s">
        <v>11596</v>
      </c>
      <c r="C11649" s="118" t="b">
        <v>0</v>
      </c>
      <c r="D11649" s="118" t="e">
        <f t="shared" ca="1" si="1"/>
        <v>#NAME?</v>
      </c>
      <c r="E11649" s="118" t="s">
        <v>35691</v>
      </c>
      <c r="F11649" s="118" t="s">
        <v>35693</v>
      </c>
      <c r="G11649" s="118"/>
      <c r="H11649" s="118" t="s">
        <v>8760</v>
      </c>
      <c r="I11649" s="118" t="s">
        <v>8152</v>
      </c>
      <c r="J11649" s="118" t="s">
        <v>7591</v>
      </c>
    </row>
    <row r="11650" spans="1:10" ht="12.75">
      <c r="A11650" s="118" t="s">
        <v>8981</v>
      </c>
      <c r="B11650" s="118" t="s">
        <v>24905</v>
      </c>
      <c r="C11650" s="118" t="b">
        <v>0</v>
      </c>
      <c r="D11650" s="118" t="e">
        <f t="shared" ca="1" si="1"/>
        <v>#NAME?</v>
      </c>
      <c r="E11650" s="118" t="s">
        <v>35691</v>
      </c>
      <c r="F11650" s="118" t="s">
        <v>35694</v>
      </c>
      <c r="G11650" s="118"/>
      <c r="H11650" s="118" t="s">
        <v>8760</v>
      </c>
      <c r="I11650" s="118" t="s">
        <v>11908</v>
      </c>
      <c r="J11650" s="118"/>
    </row>
    <row r="11651" spans="1:10" ht="12.75">
      <c r="A11651" s="118" t="s">
        <v>1026</v>
      </c>
      <c r="B11651" s="118" t="s">
        <v>2663</v>
      </c>
      <c r="C11651" s="118" t="b">
        <v>0</v>
      </c>
      <c r="D11651" s="118" t="e">
        <f t="shared" ca="1" si="1"/>
        <v>#NAME?</v>
      </c>
      <c r="E11651" s="118" t="s">
        <v>35691</v>
      </c>
      <c r="F11651" s="118" t="s">
        <v>35695</v>
      </c>
      <c r="G11651" s="118"/>
      <c r="H11651" s="118" t="s">
        <v>4276</v>
      </c>
      <c r="I11651" s="118" t="s">
        <v>8152</v>
      </c>
      <c r="J11651" s="118" t="s">
        <v>7591</v>
      </c>
    </row>
    <row r="11652" spans="1:10" ht="12.75">
      <c r="A11652" s="118" t="s">
        <v>826</v>
      </c>
      <c r="B11652" s="118" t="s">
        <v>25280</v>
      </c>
      <c r="C11652" s="118" t="b">
        <v>0</v>
      </c>
      <c r="D11652" s="118" t="e">
        <f t="shared" ca="1" si="1"/>
        <v>#NAME?</v>
      </c>
      <c r="E11652" s="118" t="s">
        <v>35691</v>
      </c>
      <c r="F11652" s="118" t="s">
        <v>35696</v>
      </c>
      <c r="G11652" s="118"/>
      <c r="H11652" s="118" t="s">
        <v>8760</v>
      </c>
      <c r="I11652" s="118" t="s">
        <v>12500</v>
      </c>
      <c r="J11652" s="118" t="s">
        <v>7622</v>
      </c>
    </row>
    <row r="11653" spans="1:10" ht="12.75">
      <c r="A11653" s="118" t="s">
        <v>18391</v>
      </c>
      <c r="B11653" s="118" t="s">
        <v>1364</v>
      </c>
      <c r="C11653" s="118" t="b">
        <v>0</v>
      </c>
      <c r="D11653" s="118" t="e">
        <f t="shared" ca="1" si="1"/>
        <v>#NAME?</v>
      </c>
      <c r="E11653" s="118" t="s">
        <v>35691</v>
      </c>
      <c r="F11653" s="118" t="s">
        <v>35697</v>
      </c>
      <c r="G11653" s="118"/>
      <c r="H11653" s="118" t="s">
        <v>35698</v>
      </c>
      <c r="I11653" s="118" t="s">
        <v>8152</v>
      </c>
      <c r="J11653" s="118" t="s">
        <v>7591</v>
      </c>
    </row>
    <row r="11654" spans="1:10" ht="12.75">
      <c r="A11654" s="118" t="s">
        <v>1980</v>
      </c>
      <c r="B11654" s="118" t="s">
        <v>35699</v>
      </c>
      <c r="C11654" s="118" t="b">
        <v>0</v>
      </c>
      <c r="D11654" s="118" t="e">
        <f t="shared" ca="1" si="1"/>
        <v>#NAME?</v>
      </c>
      <c r="E11654" s="118" t="s">
        <v>35700</v>
      </c>
      <c r="F11654" s="118" t="s">
        <v>35701</v>
      </c>
      <c r="G11654" s="118"/>
      <c r="H11654" s="118" t="s">
        <v>4305</v>
      </c>
      <c r="I11654" s="118" t="s">
        <v>8152</v>
      </c>
      <c r="J11654" s="118" t="s">
        <v>7591</v>
      </c>
    </row>
    <row r="11655" spans="1:10" ht="12.75">
      <c r="A11655" s="118" t="s">
        <v>25251</v>
      </c>
      <c r="B11655" s="118" t="s">
        <v>9449</v>
      </c>
      <c r="C11655" s="118" t="b">
        <v>0</v>
      </c>
      <c r="D11655" s="118" t="e">
        <f t="shared" ca="1" si="1"/>
        <v>#NAME?</v>
      </c>
      <c r="E11655" s="118" t="s">
        <v>35700</v>
      </c>
      <c r="F11655" s="118" t="s">
        <v>35702</v>
      </c>
      <c r="G11655" s="118"/>
      <c r="H11655" s="118" t="s">
        <v>5607</v>
      </c>
      <c r="I11655" s="118" t="s">
        <v>8152</v>
      </c>
      <c r="J11655" s="118" t="s">
        <v>7591</v>
      </c>
    </row>
    <row r="11656" spans="1:10" ht="12.75">
      <c r="A11656" s="118" t="s">
        <v>1666</v>
      </c>
      <c r="B11656" s="118" t="s">
        <v>35703</v>
      </c>
      <c r="C11656" s="118" t="b">
        <v>0</v>
      </c>
      <c r="D11656" s="118" t="e">
        <f t="shared" ca="1" si="1"/>
        <v>#NAME?</v>
      </c>
      <c r="E11656" s="118" t="s">
        <v>35704</v>
      </c>
      <c r="F11656" s="118" t="s">
        <v>35705</v>
      </c>
      <c r="G11656" s="118"/>
      <c r="H11656" s="118" t="s">
        <v>4278</v>
      </c>
      <c r="I11656" s="118" t="s">
        <v>35706</v>
      </c>
      <c r="J11656" s="118" t="s">
        <v>12582</v>
      </c>
    </row>
    <row r="11657" spans="1:10" ht="12.75">
      <c r="A11657" s="118" t="s">
        <v>12624</v>
      </c>
      <c r="B11657" s="118" t="s">
        <v>35707</v>
      </c>
      <c r="C11657" s="118" t="b">
        <v>0</v>
      </c>
      <c r="D11657" s="118" t="e">
        <f t="shared" ca="1" si="1"/>
        <v>#NAME?</v>
      </c>
      <c r="E11657" s="118" t="s">
        <v>35708</v>
      </c>
      <c r="F11657" s="118" t="s">
        <v>35709</v>
      </c>
      <c r="G11657" s="118"/>
      <c r="H11657" s="118" t="s">
        <v>5368</v>
      </c>
      <c r="I11657" s="118" t="s">
        <v>7642</v>
      </c>
      <c r="J11657" s="118"/>
    </row>
    <row r="11658" spans="1:10" ht="12.75">
      <c r="A11658" s="118" t="s">
        <v>2365</v>
      </c>
      <c r="B11658" s="118" t="s">
        <v>35710</v>
      </c>
      <c r="C11658" s="118" t="b">
        <v>0</v>
      </c>
      <c r="D11658" s="118" t="e">
        <f t="shared" ca="1" si="1"/>
        <v>#NAME?</v>
      </c>
      <c r="E11658" s="118" t="s">
        <v>35708</v>
      </c>
      <c r="F11658" s="118" t="s">
        <v>35711</v>
      </c>
      <c r="G11658" s="118"/>
      <c r="H11658" s="118" t="s">
        <v>5368</v>
      </c>
      <c r="I11658" s="118" t="s">
        <v>7642</v>
      </c>
      <c r="J11658" s="118"/>
    </row>
    <row r="11659" spans="1:10" ht="12.75">
      <c r="A11659" s="118" t="s">
        <v>1544</v>
      </c>
      <c r="B11659" s="118" t="s">
        <v>8550</v>
      </c>
      <c r="C11659" s="118" t="b">
        <v>0</v>
      </c>
      <c r="D11659" s="118" t="e">
        <f t="shared" ca="1" si="1"/>
        <v>#NAME?</v>
      </c>
      <c r="E11659" s="118" t="s">
        <v>35708</v>
      </c>
      <c r="F11659" s="118" t="s">
        <v>35712</v>
      </c>
      <c r="G11659" s="118"/>
      <c r="H11659" s="118" t="s">
        <v>7611</v>
      </c>
      <c r="I11659" s="118" t="s">
        <v>7642</v>
      </c>
      <c r="J11659" s="118"/>
    </row>
    <row r="11660" spans="1:10" ht="12.75">
      <c r="A11660" s="118" t="s">
        <v>873</v>
      </c>
      <c r="B11660" s="118" t="s">
        <v>35713</v>
      </c>
      <c r="C11660" s="118" t="b">
        <v>0</v>
      </c>
      <c r="D11660" s="118" t="e">
        <f t="shared" ca="1" si="1"/>
        <v>#NAME?</v>
      </c>
      <c r="E11660" s="118" t="s">
        <v>35708</v>
      </c>
      <c r="F11660" s="118" t="s">
        <v>35714</v>
      </c>
      <c r="G11660" s="118"/>
      <c r="H11660" s="118" t="s">
        <v>54</v>
      </c>
      <c r="I11660" s="118" t="s">
        <v>7642</v>
      </c>
      <c r="J11660" s="118"/>
    </row>
    <row r="11661" spans="1:10" ht="12.75">
      <c r="A11661" s="118" t="s">
        <v>8912</v>
      </c>
      <c r="B11661" s="118" t="s">
        <v>35715</v>
      </c>
      <c r="C11661" s="118" t="b">
        <v>0</v>
      </c>
      <c r="D11661" s="118" t="e">
        <f t="shared" ca="1" si="1"/>
        <v>#NAME?</v>
      </c>
      <c r="E11661" s="118" t="s">
        <v>35708</v>
      </c>
      <c r="F11661" s="118" t="s">
        <v>35716</v>
      </c>
      <c r="G11661" s="118"/>
      <c r="H11661" s="118" t="s">
        <v>5368</v>
      </c>
      <c r="I11661" s="118" t="s">
        <v>7642</v>
      </c>
      <c r="J11661" s="118"/>
    </row>
    <row r="11662" spans="1:10" ht="12.75">
      <c r="A11662" s="118" t="s">
        <v>2193</v>
      </c>
      <c r="B11662" s="118" t="s">
        <v>20099</v>
      </c>
      <c r="C11662" s="118" t="b">
        <v>0</v>
      </c>
      <c r="D11662" s="118" t="e">
        <f t="shared" ca="1" si="1"/>
        <v>#NAME?</v>
      </c>
      <c r="E11662" s="118" t="s">
        <v>35708</v>
      </c>
      <c r="F11662" s="118" t="s">
        <v>35717</v>
      </c>
      <c r="G11662" s="118"/>
      <c r="H11662" s="118" t="s">
        <v>54</v>
      </c>
      <c r="I11662" s="118" t="s">
        <v>7642</v>
      </c>
      <c r="J11662" s="118"/>
    </row>
    <row r="11663" spans="1:10" ht="12.75">
      <c r="A11663" s="118" t="s">
        <v>10968</v>
      </c>
      <c r="B11663" s="118" t="s">
        <v>35718</v>
      </c>
      <c r="C11663" s="118" t="b">
        <v>0</v>
      </c>
      <c r="D11663" s="118" t="e">
        <f t="shared" ca="1" si="1"/>
        <v>#NAME?</v>
      </c>
      <c r="E11663" s="118" t="s">
        <v>35708</v>
      </c>
      <c r="F11663" s="118" t="s">
        <v>35719</v>
      </c>
      <c r="G11663" s="118"/>
      <c r="H11663" s="118" t="s">
        <v>4640</v>
      </c>
      <c r="I11663" s="118" t="s">
        <v>7642</v>
      </c>
      <c r="J11663" s="118"/>
    </row>
    <row r="11664" spans="1:10" ht="12.75">
      <c r="A11664" s="118" t="s">
        <v>35720</v>
      </c>
      <c r="B11664" s="118" t="s">
        <v>23743</v>
      </c>
      <c r="C11664" s="118" t="b">
        <v>0</v>
      </c>
      <c r="D11664" s="118" t="e">
        <f t="shared" ca="1" si="1"/>
        <v>#NAME?</v>
      </c>
      <c r="E11664" s="118" t="s">
        <v>35708</v>
      </c>
      <c r="F11664" s="118" t="s">
        <v>35721</v>
      </c>
      <c r="G11664" s="118"/>
      <c r="H11664" s="118" t="s">
        <v>54</v>
      </c>
      <c r="I11664" s="118" t="s">
        <v>7642</v>
      </c>
      <c r="J11664" s="118"/>
    </row>
    <row r="11665" spans="1:10" ht="12.75">
      <c r="A11665" s="118" t="s">
        <v>19722</v>
      </c>
      <c r="B11665" s="118" t="s">
        <v>25162</v>
      </c>
      <c r="C11665" s="118" t="b">
        <v>0</v>
      </c>
      <c r="D11665" s="118" t="e">
        <f t="shared" ca="1" si="1"/>
        <v>#NAME?</v>
      </c>
      <c r="E11665" s="118" t="s">
        <v>35722</v>
      </c>
      <c r="F11665" s="118" t="s">
        <v>35723</v>
      </c>
      <c r="G11665" s="118"/>
      <c r="H11665" s="118" t="s">
        <v>7611</v>
      </c>
      <c r="I11665" s="118" t="s">
        <v>35724</v>
      </c>
      <c r="J11665" s="118" t="s">
        <v>14639</v>
      </c>
    </row>
    <row r="11666" spans="1:10" ht="12.75">
      <c r="A11666" s="118" t="s">
        <v>1591</v>
      </c>
      <c r="B11666" s="118" t="s">
        <v>19122</v>
      </c>
      <c r="C11666" s="118" t="b">
        <v>0</v>
      </c>
      <c r="D11666" s="118" t="e">
        <f t="shared" ca="1" si="1"/>
        <v>#NAME?</v>
      </c>
      <c r="E11666" s="118" t="s">
        <v>35722</v>
      </c>
      <c r="F11666" s="118" t="s">
        <v>35725</v>
      </c>
      <c r="G11666" s="118"/>
      <c r="H11666" s="118" t="s">
        <v>16092</v>
      </c>
      <c r="I11666" s="118" t="s">
        <v>35724</v>
      </c>
      <c r="J11666" s="118" t="s">
        <v>14639</v>
      </c>
    </row>
    <row r="11667" spans="1:10" ht="12.75">
      <c r="A11667" s="118" t="s">
        <v>882</v>
      </c>
      <c r="B11667" s="118" t="s">
        <v>35726</v>
      </c>
      <c r="C11667" s="118" t="b">
        <v>0</v>
      </c>
      <c r="D11667" s="118" t="e">
        <f t="shared" ca="1" si="1"/>
        <v>#NAME?</v>
      </c>
      <c r="E11667" s="118" t="s">
        <v>35722</v>
      </c>
      <c r="F11667" s="118" t="s">
        <v>35727</v>
      </c>
      <c r="G11667" s="118"/>
      <c r="H11667" s="118" t="s">
        <v>16092</v>
      </c>
      <c r="I11667" s="118" t="s">
        <v>35724</v>
      </c>
      <c r="J11667" s="118" t="s">
        <v>14639</v>
      </c>
    </row>
    <row r="11668" spans="1:10" ht="12.75">
      <c r="A11668" s="118" t="s">
        <v>35728</v>
      </c>
      <c r="B11668" s="118" t="s">
        <v>1288</v>
      </c>
      <c r="C11668" s="118" t="b">
        <v>0</v>
      </c>
      <c r="D11668" s="118" t="e">
        <f t="shared" ca="1" si="1"/>
        <v>#NAME?</v>
      </c>
      <c r="E11668" s="118" t="s">
        <v>35729</v>
      </c>
      <c r="F11668" s="118" t="s">
        <v>35730</v>
      </c>
      <c r="G11668" s="118"/>
      <c r="H11668" s="118" t="s">
        <v>5273</v>
      </c>
      <c r="I11668" s="118" t="s">
        <v>7642</v>
      </c>
      <c r="J11668" s="118"/>
    </row>
    <row r="11669" spans="1:10" ht="12.75">
      <c r="A11669" s="118" t="s">
        <v>35731</v>
      </c>
      <c r="B11669" s="118" t="s">
        <v>8192</v>
      </c>
      <c r="C11669" s="118" t="b">
        <v>0</v>
      </c>
      <c r="D11669" s="118" t="e">
        <f t="shared" ca="1" si="1"/>
        <v>#NAME?</v>
      </c>
      <c r="E11669" s="118" t="s">
        <v>35729</v>
      </c>
      <c r="F11669" s="118" t="s">
        <v>35732</v>
      </c>
      <c r="G11669" s="118"/>
      <c r="H11669" s="118" t="s">
        <v>4276</v>
      </c>
      <c r="I11669" s="118" t="s">
        <v>7642</v>
      </c>
      <c r="J11669" s="118"/>
    </row>
    <row r="11670" spans="1:10" ht="12.75">
      <c r="A11670" s="118" t="s">
        <v>12407</v>
      </c>
      <c r="B11670" s="118" t="s">
        <v>35733</v>
      </c>
      <c r="C11670" s="118" t="b">
        <v>0</v>
      </c>
      <c r="D11670" s="118" t="e">
        <f t="shared" ca="1" si="1"/>
        <v>#NAME?</v>
      </c>
      <c r="E11670" s="118" t="s">
        <v>35729</v>
      </c>
      <c r="F11670" s="118" t="s">
        <v>35734</v>
      </c>
      <c r="G11670" s="118"/>
      <c r="H11670" s="118" t="s">
        <v>35735</v>
      </c>
      <c r="I11670" s="118" t="s">
        <v>7642</v>
      </c>
      <c r="J11670" s="118"/>
    </row>
    <row r="11671" spans="1:10" ht="12.75">
      <c r="A11671" s="118" t="s">
        <v>13279</v>
      </c>
      <c r="B11671" s="118" t="s">
        <v>35736</v>
      </c>
      <c r="C11671" s="118" t="b">
        <v>0</v>
      </c>
      <c r="D11671" s="118" t="e">
        <f t="shared" ca="1" si="1"/>
        <v>#NAME?</v>
      </c>
      <c r="E11671" s="118" t="s">
        <v>35737</v>
      </c>
      <c r="F11671" s="118" t="s">
        <v>35738</v>
      </c>
      <c r="G11671" s="118"/>
      <c r="H11671" s="118" t="s">
        <v>11346</v>
      </c>
      <c r="I11671" s="118" t="s">
        <v>7881</v>
      </c>
      <c r="J11671" s="118"/>
    </row>
    <row r="11672" spans="1:10" ht="12.75">
      <c r="A11672" s="118" t="s">
        <v>35739</v>
      </c>
      <c r="B11672" s="118" t="s">
        <v>20154</v>
      </c>
      <c r="C11672" s="118" t="b">
        <v>0</v>
      </c>
      <c r="D11672" s="118" t="e">
        <f t="shared" ca="1" si="1"/>
        <v>#NAME?</v>
      </c>
      <c r="E11672" s="118" t="s">
        <v>35737</v>
      </c>
      <c r="F11672" s="118" t="s">
        <v>35740</v>
      </c>
      <c r="G11672" s="118"/>
      <c r="H11672" s="118" t="s">
        <v>4278</v>
      </c>
      <c r="I11672" s="118" t="s">
        <v>7881</v>
      </c>
      <c r="J11672" s="118"/>
    </row>
    <row r="11673" spans="1:10" ht="12.75">
      <c r="A11673" s="118" t="s">
        <v>2365</v>
      </c>
      <c r="B11673" s="118" t="s">
        <v>35741</v>
      </c>
      <c r="C11673" s="118" t="b">
        <v>0</v>
      </c>
      <c r="D11673" s="118" t="e">
        <f t="shared" ca="1" si="1"/>
        <v>#NAME?</v>
      </c>
      <c r="E11673" s="118" t="s">
        <v>35737</v>
      </c>
      <c r="F11673" s="118" t="s">
        <v>35742</v>
      </c>
      <c r="G11673" s="118"/>
      <c r="H11673" s="118" t="s">
        <v>4278</v>
      </c>
      <c r="I11673" s="118" t="s">
        <v>7881</v>
      </c>
      <c r="J11673" s="118"/>
    </row>
    <row r="11674" spans="1:10" ht="12.75">
      <c r="A11674" s="118" t="s">
        <v>9018</v>
      </c>
      <c r="B11674" s="118" t="s">
        <v>35743</v>
      </c>
      <c r="C11674" s="118" t="b">
        <v>0</v>
      </c>
      <c r="D11674" s="118" t="e">
        <f t="shared" ca="1" si="1"/>
        <v>#NAME?</v>
      </c>
      <c r="E11674" s="118" t="s">
        <v>35737</v>
      </c>
      <c r="F11674" s="118" t="s">
        <v>35744</v>
      </c>
      <c r="G11674" s="118"/>
      <c r="H11674" s="118" t="s">
        <v>22172</v>
      </c>
      <c r="I11674" s="118" t="s">
        <v>7881</v>
      </c>
      <c r="J11674" s="118"/>
    </row>
    <row r="11675" spans="1:10" ht="12.75">
      <c r="A11675" s="118" t="s">
        <v>13576</v>
      </c>
      <c r="B11675" s="118" t="s">
        <v>9780</v>
      </c>
      <c r="C11675" s="118" t="b">
        <v>0</v>
      </c>
      <c r="D11675" s="118" t="e">
        <f t="shared" ca="1" si="1"/>
        <v>#NAME?</v>
      </c>
      <c r="E11675" s="118" t="s">
        <v>35745</v>
      </c>
      <c r="F11675" s="118" t="s">
        <v>35746</v>
      </c>
      <c r="G11675" s="118"/>
      <c r="H11675" s="118" t="s">
        <v>8144</v>
      </c>
      <c r="I11675" s="118" t="s">
        <v>8136</v>
      </c>
      <c r="J11675" s="118" t="s">
        <v>7622</v>
      </c>
    </row>
    <row r="11676" spans="1:10" ht="12.75">
      <c r="A11676" s="118" t="s">
        <v>8405</v>
      </c>
      <c r="B11676" s="118" t="s">
        <v>27607</v>
      </c>
      <c r="C11676" s="118" t="b">
        <v>0</v>
      </c>
      <c r="D11676" s="118" t="e">
        <f t="shared" ca="1" si="1"/>
        <v>#NAME?</v>
      </c>
      <c r="E11676" s="118" t="s">
        <v>35745</v>
      </c>
      <c r="F11676" s="118" t="s">
        <v>35747</v>
      </c>
      <c r="G11676" s="118"/>
      <c r="H11676" s="118" t="s">
        <v>4305</v>
      </c>
      <c r="I11676" s="118" t="s">
        <v>8136</v>
      </c>
      <c r="J11676" s="118" t="s">
        <v>7622</v>
      </c>
    </row>
    <row r="11677" spans="1:10" ht="12.75">
      <c r="A11677" s="118" t="s">
        <v>1591</v>
      </c>
      <c r="B11677" s="118" t="s">
        <v>2674</v>
      </c>
      <c r="C11677" s="118" t="b">
        <v>0</v>
      </c>
      <c r="D11677" s="118" t="e">
        <f t="shared" ca="1" si="1"/>
        <v>#NAME?</v>
      </c>
      <c r="E11677" s="118" t="s">
        <v>35745</v>
      </c>
      <c r="F11677" s="118" t="s">
        <v>35748</v>
      </c>
      <c r="G11677" s="118"/>
      <c r="H11677" s="118" t="s">
        <v>5584</v>
      </c>
      <c r="I11677" s="118" t="s">
        <v>8136</v>
      </c>
      <c r="J11677" s="118" t="s">
        <v>7622</v>
      </c>
    </row>
    <row r="11678" spans="1:10" ht="12.75">
      <c r="A11678" s="118" t="s">
        <v>995</v>
      </c>
      <c r="B11678" s="118" t="s">
        <v>31280</v>
      </c>
      <c r="C11678" s="118" t="b">
        <v>0</v>
      </c>
      <c r="D11678" s="118" t="e">
        <f t="shared" ca="1" si="1"/>
        <v>#NAME?</v>
      </c>
      <c r="E11678" s="118" t="s">
        <v>35745</v>
      </c>
      <c r="F11678" s="118" t="s">
        <v>35749</v>
      </c>
      <c r="G11678" s="118"/>
      <c r="H11678" s="118" t="s">
        <v>4305</v>
      </c>
      <c r="I11678" s="118" t="s">
        <v>8136</v>
      </c>
      <c r="J11678" s="118" t="s">
        <v>7622</v>
      </c>
    </row>
    <row r="11679" spans="1:10" ht="12.75">
      <c r="A11679" s="118" t="s">
        <v>10711</v>
      </c>
      <c r="B11679" s="118" t="s">
        <v>11869</v>
      </c>
      <c r="C11679" s="118" t="b">
        <v>0</v>
      </c>
      <c r="D11679" s="118" t="e">
        <f t="shared" ca="1" si="1"/>
        <v>#NAME?</v>
      </c>
      <c r="E11679" s="118" t="s">
        <v>35745</v>
      </c>
      <c r="F11679" s="118" t="s">
        <v>35750</v>
      </c>
      <c r="G11679" s="118"/>
      <c r="H11679" s="118" t="s">
        <v>4305</v>
      </c>
      <c r="I11679" s="118" t="s">
        <v>8136</v>
      </c>
      <c r="J11679" s="118" t="s">
        <v>7622</v>
      </c>
    </row>
    <row r="11680" spans="1:10" ht="12.75">
      <c r="A11680" s="118" t="s">
        <v>28770</v>
      </c>
      <c r="B11680" s="118" t="s">
        <v>35751</v>
      </c>
      <c r="C11680" s="118" t="b">
        <v>0</v>
      </c>
      <c r="D11680" s="118" t="e">
        <f t="shared" ca="1" si="1"/>
        <v>#NAME?</v>
      </c>
      <c r="E11680" s="118" t="s">
        <v>35752</v>
      </c>
      <c r="F11680" s="118" t="s">
        <v>35753</v>
      </c>
      <c r="G11680" s="118"/>
      <c r="H11680" s="118" t="s">
        <v>5307</v>
      </c>
      <c r="I11680" s="118" t="s">
        <v>7820</v>
      </c>
      <c r="J11680" s="118" t="s">
        <v>7820</v>
      </c>
    </row>
    <row r="11681" spans="1:10" ht="12.75">
      <c r="A11681" s="118" t="s">
        <v>35754</v>
      </c>
      <c r="B11681" s="118" t="s">
        <v>12841</v>
      </c>
      <c r="C11681" s="118" t="b">
        <v>0</v>
      </c>
      <c r="D11681" s="118" t="e">
        <f t="shared" ca="1" si="1"/>
        <v>#NAME?</v>
      </c>
      <c r="E11681" s="118" t="s">
        <v>35752</v>
      </c>
      <c r="F11681" s="118" t="s">
        <v>35755</v>
      </c>
      <c r="G11681" s="118"/>
      <c r="H11681" s="118" t="s">
        <v>35756</v>
      </c>
      <c r="I11681" s="118" t="s">
        <v>7820</v>
      </c>
      <c r="J11681" s="118" t="s">
        <v>7820</v>
      </c>
    </row>
    <row r="11682" spans="1:10" ht="12.75">
      <c r="A11682" s="118" t="s">
        <v>2365</v>
      </c>
      <c r="B11682" s="118" t="s">
        <v>35757</v>
      </c>
      <c r="C11682" s="118" t="b">
        <v>0</v>
      </c>
      <c r="D11682" s="118" t="e">
        <f t="shared" ca="1" si="1"/>
        <v>#NAME?</v>
      </c>
      <c r="E11682" s="118" t="s">
        <v>35752</v>
      </c>
      <c r="F11682" s="118" t="s">
        <v>35758</v>
      </c>
      <c r="G11682" s="118"/>
      <c r="H11682" s="118" t="s">
        <v>5307</v>
      </c>
      <c r="I11682" s="118" t="s">
        <v>7820</v>
      </c>
      <c r="J11682" s="118" t="s">
        <v>7820</v>
      </c>
    </row>
    <row r="11683" spans="1:10" ht="12.75">
      <c r="A11683" s="118" t="s">
        <v>1069</v>
      </c>
      <c r="B11683" s="118" t="s">
        <v>9004</v>
      </c>
      <c r="C11683" s="118" t="b">
        <v>0</v>
      </c>
      <c r="D11683" s="118" t="e">
        <f t="shared" ca="1" si="1"/>
        <v>#NAME?</v>
      </c>
      <c r="E11683" s="118" t="s">
        <v>35752</v>
      </c>
      <c r="F11683" s="118" t="s">
        <v>35759</v>
      </c>
      <c r="G11683" s="118"/>
      <c r="H11683" s="118" t="s">
        <v>7611</v>
      </c>
      <c r="I11683" s="118" t="s">
        <v>7820</v>
      </c>
      <c r="J11683" s="118" t="s">
        <v>7820</v>
      </c>
    </row>
    <row r="11684" spans="1:10" ht="12.75">
      <c r="A11684" s="118" t="s">
        <v>8894</v>
      </c>
      <c r="B11684" s="118" t="s">
        <v>35760</v>
      </c>
      <c r="C11684" s="118" t="b">
        <v>0</v>
      </c>
      <c r="D11684" s="118" t="e">
        <f t="shared" ca="1" si="1"/>
        <v>#NAME?</v>
      </c>
      <c r="E11684" s="118" t="s">
        <v>35761</v>
      </c>
      <c r="F11684" s="118" t="s">
        <v>35762</v>
      </c>
      <c r="G11684" s="118"/>
      <c r="H11684" s="118" t="s">
        <v>4278</v>
      </c>
      <c r="I11684" s="127" t="s">
        <v>7850</v>
      </c>
      <c r="J11684" s="118"/>
    </row>
    <row r="11685" spans="1:10" ht="12.75">
      <c r="A11685" s="118" t="s">
        <v>35763</v>
      </c>
      <c r="B11685" s="118" t="s">
        <v>24069</v>
      </c>
      <c r="C11685" s="118" t="b">
        <v>0</v>
      </c>
      <c r="D11685" s="118" t="e">
        <f t="shared" ca="1" si="1"/>
        <v>#NAME?</v>
      </c>
      <c r="E11685" s="118" t="s">
        <v>35764</v>
      </c>
      <c r="F11685" s="118" t="s">
        <v>35765</v>
      </c>
      <c r="G11685" s="118"/>
      <c r="H11685" s="118" t="s">
        <v>8391</v>
      </c>
      <c r="I11685" s="118" t="s">
        <v>10521</v>
      </c>
      <c r="J11685" s="118"/>
    </row>
    <row r="11686" spans="1:10" ht="12.75">
      <c r="A11686" s="118" t="s">
        <v>10878</v>
      </c>
      <c r="B11686" s="118" t="s">
        <v>35766</v>
      </c>
      <c r="C11686" s="118" t="b">
        <v>0</v>
      </c>
      <c r="D11686" s="118" t="e">
        <f t="shared" ca="1" si="1"/>
        <v>#NAME?</v>
      </c>
      <c r="E11686" s="118" t="s">
        <v>35764</v>
      </c>
      <c r="F11686" s="118" t="s">
        <v>35767</v>
      </c>
      <c r="G11686" s="118"/>
      <c r="H11686" s="118" t="s">
        <v>54</v>
      </c>
      <c r="I11686" s="118" t="s">
        <v>10521</v>
      </c>
      <c r="J11686" s="118"/>
    </row>
    <row r="11687" spans="1:10" ht="12.75">
      <c r="A11687" s="118" t="s">
        <v>826</v>
      </c>
      <c r="B11687" s="118" t="s">
        <v>19593</v>
      </c>
      <c r="C11687" s="118" t="b">
        <v>0</v>
      </c>
      <c r="D11687" s="118" t="e">
        <f t="shared" ca="1" si="1"/>
        <v>#NAME?</v>
      </c>
      <c r="E11687" s="118" t="s">
        <v>35768</v>
      </c>
      <c r="F11687" s="118" t="s">
        <v>35769</v>
      </c>
      <c r="G11687" s="118"/>
      <c r="H11687" s="118" t="s">
        <v>6031</v>
      </c>
      <c r="I11687" s="118" t="s">
        <v>13101</v>
      </c>
      <c r="J11687" s="118"/>
    </row>
    <row r="11688" spans="1:10" ht="12.75">
      <c r="A11688" s="118" t="s">
        <v>873</v>
      </c>
      <c r="B11688" s="118" t="s">
        <v>35770</v>
      </c>
      <c r="C11688" s="118" t="b">
        <v>0</v>
      </c>
      <c r="D11688" s="118" t="e">
        <f t="shared" ca="1" si="1"/>
        <v>#NAME?</v>
      </c>
      <c r="E11688" s="118" t="s">
        <v>35768</v>
      </c>
      <c r="F11688" s="118" t="s">
        <v>35771</v>
      </c>
      <c r="G11688" s="118"/>
      <c r="H11688" s="118" t="s">
        <v>4278</v>
      </c>
      <c r="I11688" s="118" t="s">
        <v>13101</v>
      </c>
      <c r="J11688" s="118"/>
    </row>
    <row r="11689" spans="1:10" ht="12.75">
      <c r="A11689" s="118" t="s">
        <v>989</v>
      </c>
      <c r="B11689" s="118" t="s">
        <v>25386</v>
      </c>
      <c r="C11689" s="118" t="b">
        <v>0</v>
      </c>
      <c r="D11689" s="118" t="e">
        <f t="shared" ca="1" si="1"/>
        <v>#NAME?</v>
      </c>
      <c r="E11689" s="118" t="s">
        <v>35772</v>
      </c>
      <c r="F11689" s="118" t="s">
        <v>35773</v>
      </c>
      <c r="G11689" s="118"/>
      <c r="H11689" s="118" t="s">
        <v>4485</v>
      </c>
      <c r="I11689" s="118" t="s">
        <v>10545</v>
      </c>
      <c r="J11689" s="118" t="s">
        <v>7756</v>
      </c>
    </row>
    <row r="11690" spans="1:10" ht="12.75">
      <c r="A11690" s="118" t="s">
        <v>2589</v>
      </c>
      <c r="B11690" s="118" t="s">
        <v>12917</v>
      </c>
      <c r="C11690" s="118" t="b">
        <v>0</v>
      </c>
      <c r="D11690" s="118" t="e">
        <f t="shared" ca="1" si="1"/>
        <v>#NAME?</v>
      </c>
      <c r="E11690" s="118" t="s">
        <v>35772</v>
      </c>
      <c r="F11690" s="118" t="s">
        <v>35774</v>
      </c>
      <c r="G11690" s="118"/>
      <c r="H11690" s="118" t="s">
        <v>4831</v>
      </c>
      <c r="I11690" s="118" t="s">
        <v>10545</v>
      </c>
      <c r="J11690" s="118" t="s">
        <v>7756</v>
      </c>
    </row>
    <row r="11691" spans="1:10" ht="12.75">
      <c r="A11691" s="118" t="s">
        <v>2674</v>
      </c>
      <c r="B11691" s="118" t="s">
        <v>35775</v>
      </c>
      <c r="C11691" s="118" t="b">
        <v>0</v>
      </c>
      <c r="D11691" s="118" t="e">
        <f t="shared" ca="1" si="1"/>
        <v>#NAME?</v>
      </c>
      <c r="E11691" s="118" t="s">
        <v>35772</v>
      </c>
      <c r="F11691" s="118" t="s">
        <v>35776</v>
      </c>
      <c r="G11691" s="118"/>
      <c r="H11691" s="118" t="s">
        <v>4551</v>
      </c>
      <c r="I11691" s="118" t="s">
        <v>17557</v>
      </c>
      <c r="J11691" s="118" t="s">
        <v>8313</v>
      </c>
    </row>
    <row r="11692" spans="1:10" ht="12.75">
      <c r="A11692" s="118" t="s">
        <v>18835</v>
      </c>
      <c r="B11692" s="118" t="s">
        <v>15061</v>
      </c>
      <c r="C11692" s="118" t="b">
        <v>0</v>
      </c>
      <c r="D11692" s="118" t="e">
        <f t="shared" ca="1" si="1"/>
        <v>#NAME?</v>
      </c>
      <c r="E11692" s="118" t="s">
        <v>35772</v>
      </c>
      <c r="F11692" s="118" t="s">
        <v>35777</v>
      </c>
      <c r="G11692" s="118"/>
      <c r="H11692" s="118" t="s">
        <v>4831</v>
      </c>
      <c r="I11692" s="118" t="s">
        <v>10545</v>
      </c>
      <c r="J11692" s="118" t="s">
        <v>7756</v>
      </c>
    </row>
    <row r="11693" spans="1:10" ht="12.75">
      <c r="A11693" s="118" t="s">
        <v>10407</v>
      </c>
      <c r="B11693" s="118" t="s">
        <v>35778</v>
      </c>
      <c r="C11693" s="118" t="b">
        <v>0</v>
      </c>
      <c r="D11693" s="118" t="e">
        <f t="shared" ca="1" si="1"/>
        <v>#NAME?</v>
      </c>
      <c r="E11693" s="118" t="s">
        <v>35772</v>
      </c>
      <c r="F11693" s="118" t="s">
        <v>35779</v>
      </c>
      <c r="G11693" s="118"/>
      <c r="H11693" s="118" t="s">
        <v>4485</v>
      </c>
      <c r="I11693" s="118" t="s">
        <v>17557</v>
      </c>
      <c r="J11693" s="118" t="s">
        <v>8313</v>
      </c>
    </row>
    <row r="11694" spans="1:10" ht="12.75">
      <c r="A11694" s="118" t="s">
        <v>11802</v>
      </c>
      <c r="B11694" s="118" t="s">
        <v>35780</v>
      </c>
      <c r="C11694" s="118" t="b">
        <v>0</v>
      </c>
      <c r="D11694" s="118" t="e">
        <f t="shared" ca="1" si="1"/>
        <v>#NAME?</v>
      </c>
      <c r="E11694" s="118" t="s">
        <v>35772</v>
      </c>
      <c r="F11694" s="118" t="s">
        <v>35781</v>
      </c>
      <c r="G11694" s="118"/>
      <c r="H11694" s="118" t="s">
        <v>4485</v>
      </c>
      <c r="I11694" s="118" t="s">
        <v>10545</v>
      </c>
      <c r="J11694" s="118" t="s">
        <v>7756</v>
      </c>
    </row>
    <row r="11695" spans="1:10" ht="12.75">
      <c r="A11695" s="118" t="s">
        <v>2377</v>
      </c>
      <c r="B11695" s="118" t="s">
        <v>1231</v>
      </c>
      <c r="C11695" s="118" t="b">
        <v>0</v>
      </c>
      <c r="D11695" s="118" t="e">
        <f t="shared" ca="1" si="1"/>
        <v>#NAME?</v>
      </c>
      <c r="E11695" s="118" t="s">
        <v>35772</v>
      </c>
      <c r="F11695" s="118" t="s">
        <v>35782</v>
      </c>
      <c r="G11695" s="118"/>
      <c r="H11695" s="118" t="s">
        <v>4551</v>
      </c>
      <c r="I11695" s="118" t="s">
        <v>10545</v>
      </c>
      <c r="J11695" s="118" t="s">
        <v>7756</v>
      </c>
    </row>
    <row r="11696" spans="1:10" ht="12.75">
      <c r="A11696" s="118" t="s">
        <v>10738</v>
      </c>
      <c r="B11696" s="118" t="s">
        <v>35783</v>
      </c>
      <c r="C11696" s="118" t="b">
        <v>0</v>
      </c>
      <c r="D11696" s="118" t="e">
        <f t="shared" ca="1" si="1"/>
        <v>#NAME?</v>
      </c>
      <c r="E11696" s="118" t="s">
        <v>35772</v>
      </c>
      <c r="F11696" s="118" t="s">
        <v>35784</v>
      </c>
      <c r="G11696" s="118"/>
      <c r="H11696" s="118" t="s">
        <v>4276</v>
      </c>
      <c r="I11696" s="118" t="s">
        <v>10545</v>
      </c>
      <c r="J11696" s="118" t="s">
        <v>7756</v>
      </c>
    </row>
    <row r="11697" spans="1:10" ht="12.75">
      <c r="A11697" s="118" t="s">
        <v>1069</v>
      </c>
      <c r="B11697" s="118" t="s">
        <v>35785</v>
      </c>
      <c r="C11697" s="118" t="b">
        <v>0</v>
      </c>
      <c r="D11697" s="118" t="e">
        <f t="shared" ca="1" si="1"/>
        <v>#NAME?</v>
      </c>
      <c r="E11697" s="118" t="s">
        <v>35772</v>
      </c>
      <c r="F11697" s="118" t="s">
        <v>35786</v>
      </c>
      <c r="G11697" s="118"/>
      <c r="H11697" s="118" t="s">
        <v>4278</v>
      </c>
      <c r="I11697" s="118" t="s">
        <v>10545</v>
      </c>
      <c r="J11697" s="118" t="s">
        <v>7756</v>
      </c>
    </row>
    <row r="11698" spans="1:10" ht="12.75">
      <c r="A11698" s="118" t="s">
        <v>1069</v>
      </c>
      <c r="B11698" s="118" t="s">
        <v>7764</v>
      </c>
      <c r="C11698" s="118" t="b">
        <v>0</v>
      </c>
      <c r="D11698" s="118" t="e">
        <f t="shared" ca="1" si="1"/>
        <v>#NAME?</v>
      </c>
      <c r="E11698" s="118" t="s">
        <v>35772</v>
      </c>
      <c r="F11698" s="118" t="s">
        <v>35787</v>
      </c>
      <c r="G11698" s="118"/>
      <c r="H11698" s="118" t="s">
        <v>4485</v>
      </c>
      <c r="I11698" s="118" t="s">
        <v>10545</v>
      </c>
      <c r="J11698" s="118" t="s">
        <v>7756</v>
      </c>
    </row>
    <row r="11699" spans="1:10" ht="12.75">
      <c r="A11699" s="118" t="s">
        <v>15067</v>
      </c>
      <c r="B11699" s="118" t="s">
        <v>35788</v>
      </c>
      <c r="C11699" s="118" t="b">
        <v>0</v>
      </c>
      <c r="D11699" s="118" t="e">
        <f t="shared" ca="1" si="1"/>
        <v>#NAME?</v>
      </c>
      <c r="E11699" s="118" t="s">
        <v>35772</v>
      </c>
      <c r="F11699" s="118" t="s">
        <v>35789</v>
      </c>
      <c r="G11699" s="118"/>
      <c r="H11699" s="118" t="s">
        <v>4551</v>
      </c>
      <c r="I11699" s="118" t="s">
        <v>10545</v>
      </c>
      <c r="J11699" s="118" t="s">
        <v>7756</v>
      </c>
    </row>
    <row r="11700" spans="1:10" ht="12.75">
      <c r="A11700" s="118" t="s">
        <v>14639</v>
      </c>
      <c r="B11700" s="118" t="s">
        <v>9263</v>
      </c>
      <c r="C11700" s="118" t="b">
        <v>0</v>
      </c>
      <c r="D11700" s="118" t="e">
        <f t="shared" ca="1" si="1"/>
        <v>#NAME?</v>
      </c>
      <c r="E11700" s="118" t="s">
        <v>35772</v>
      </c>
      <c r="F11700" s="118" t="s">
        <v>35790</v>
      </c>
      <c r="G11700" s="118"/>
      <c r="H11700" s="118" t="s">
        <v>4831</v>
      </c>
      <c r="I11700" s="118" t="s">
        <v>10545</v>
      </c>
      <c r="J11700" s="118" t="s">
        <v>7756</v>
      </c>
    </row>
    <row r="11701" spans="1:10" ht="12.75">
      <c r="A11701" s="118" t="s">
        <v>15702</v>
      </c>
      <c r="B11701" s="118" t="s">
        <v>35791</v>
      </c>
      <c r="C11701" s="118" t="b">
        <v>0</v>
      </c>
      <c r="D11701" s="118" t="e">
        <f t="shared" ca="1" si="1"/>
        <v>#NAME?</v>
      </c>
      <c r="E11701" s="118" t="s">
        <v>35772</v>
      </c>
      <c r="F11701" s="118" t="s">
        <v>35792</v>
      </c>
      <c r="G11701" s="118"/>
      <c r="H11701" s="118" t="s">
        <v>7611</v>
      </c>
      <c r="I11701" s="118" t="s">
        <v>10545</v>
      </c>
      <c r="J11701" s="118" t="s">
        <v>7756</v>
      </c>
    </row>
    <row r="11702" spans="1:10" ht="12.75">
      <c r="A11702" s="118" t="s">
        <v>2416</v>
      </c>
      <c r="B11702" s="118" t="s">
        <v>12798</v>
      </c>
      <c r="C11702" s="118" t="b">
        <v>0</v>
      </c>
      <c r="D11702" s="118" t="e">
        <f t="shared" ca="1" si="1"/>
        <v>#NAME?</v>
      </c>
      <c r="E11702" s="118" t="s">
        <v>35793</v>
      </c>
      <c r="F11702" s="118" t="s">
        <v>35794</v>
      </c>
      <c r="G11702" s="118"/>
      <c r="H11702" s="118" t="s">
        <v>4485</v>
      </c>
      <c r="I11702" s="118" t="s">
        <v>21622</v>
      </c>
      <c r="J11702" s="118" t="s">
        <v>21623</v>
      </c>
    </row>
    <row r="11703" spans="1:10" ht="12.75">
      <c r="A11703" s="118" t="s">
        <v>836</v>
      </c>
      <c r="B11703" s="118" t="s">
        <v>35795</v>
      </c>
      <c r="C11703" s="118" t="b">
        <v>0</v>
      </c>
      <c r="D11703" s="118" t="e">
        <f t="shared" ca="1" si="1"/>
        <v>#NAME?</v>
      </c>
      <c r="E11703" s="118" t="s">
        <v>35793</v>
      </c>
      <c r="F11703" s="118" t="s">
        <v>35796</v>
      </c>
      <c r="G11703" s="118"/>
      <c r="H11703" s="118" t="s">
        <v>4276</v>
      </c>
      <c r="I11703" s="118" t="s">
        <v>21622</v>
      </c>
      <c r="J11703" s="118" t="s">
        <v>21623</v>
      </c>
    </row>
    <row r="11704" spans="1:10" ht="12.75">
      <c r="A11704" s="118" t="s">
        <v>13128</v>
      </c>
      <c r="B11704" s="118" t="s">
        <v>12798</v>
      </c>
      <c r="C11704" s="118" t="b">
        <v>0</v>
      </c>
      <c r="D11704" s="118" t="e">
        <f t="shared" ca="1" si="1"/>
        <v>#NAME?</v>
      </c>
      <c r="E11704" s="118" t="s">
        <v>35793</v>
      </c>
      <c r="F11704" s="118" t="s">
        <v>35797</v>
      </c>
      <c r="G11704" s="118"/>
      <c r="H11704" s="118" t="s">
        <v>12012</v>
      </c>
      <c r="I11704" s="118" t="s">
        <v>21622</v>
      </c>
      <c r="J11704" s="118" t="s">
        <v>21623</v>
      </c>
    </row>
    <row r="11705" spans="1:10" ht="12.75">
      <c r="A11705" s="118" t="s">
        <v>8039</v>
      </c>
      <c r="B11705" s="118" t="s">
        <v>35798</v>
      </c>
      <c r="C11705" s="118" t="b">
        <v>0</v>
      </c>
      <c r="D11705" s="118" t="e">
        <f t="shared" ca="1" si="1"/>
        <v>#NAME?</v>
      </c>
      <c r="E11705" s="118" t="s">
        <v>35793</v>
      </c>
      <c r="F11705" s="118" t="s">
        <v>35799</v>
      </c>
      <c r="G11705" s="118"/>
      <c r="H11705" s="118" t="s">
        <v>4831</v>
      </c>
      <c r="I11705" s="118" t="s">
        <v>21622</v>
      </c>
      <c r="J11705" s="118" t="s">
        <v>21623</v>
      </c>
    </row>
    <row r="11706" spans="1:10" ht="12.75">
      <c r="A11706" s="118" t="s">
        <v>8314</v>
      </c>
      <c r="B11706" s="118" t="s">
        <v>907</v>
      </c>
      <c r="C11706" s="118" t="b">
        <v>0</v>
      </c>
      <c r="D11706" s="118" t="e">
        <f t="shared" ca="1" si="1"/>
        <v>#NAME?</v>
      </c>
      <c r="E11706" s="118" t="s">
        <v>35800</v>
      </c>
      <c r="F11706" s="118" t="s">
        <v>35801</v>
      </c>
      <c r="G11706" s="118"/>
      <c r="H11706" s="118" t="s">
        <v>54</v>
      </c>
      <c r="I11706" s="118" t="s">
        <v>7820</v>
      </c>
      <c r="J11706" s="118" t="s">
        <v>7820</v>
      </c>
    </row>
    <row r="11707" spans="1:10" ht="12.75">
      <c r="A11707" s="118" t="s">
        <v>1666</v>
      </c>
      <c r="B11707" s="118" t="s">
        <v>2068</v>
      </c>
      <c r="C11707" s="118" t="b">
        <v>0</v>
      </c>
      <c r="D11707" s="118" t="e">
        <f t="shared" ca="1" si="1"/>
        <v>#NAME?</v>
      </c>
      <c r="E11707" s="118" t="s">
        <v>35800</v>
      </c>
      <c r="F11707" s="118" t="s">
        <v>35802</v>
      </c>
      <c r="G11707" s="118"/>
      <c r="H11707" s="118" t="s">
        <v>54</v>
      </c>
      <c r="I11707" s="118" t="s">
        <v>7642</v>
      </c>
      <c r="J11707" s="118"/>
    </row>
    <row r="11708" spans="1:10" ht="12.75">
      <c r="A11708" s="118" t="s">
        <v>830</v>
      </c>
      <c r="B11708" s="118" t="s">
        <v>35803</v>
      </c>
      <c r="C11708" s="118" t="b">
        <v>0</v>
      </c>
      <c r="D11708" s="118" t="e">
        <f t="shared" ca="1" si="1"/>
        <v>#NAME?</v>
      </c>
      <c r="E11708" s="118" t="s">
        <v>35800</v>
      </c>
      <c r="F11708" s="118" t="s">
        <v>35804</v>
      </c>
      <c r="G11708" s="118"/>
      <c r="H11708" s="118" t="s">
        <v>35805</v>
      </c>
      <c r="I11708" s="118" t="s">
        <v>7820</v>
      </c>
      <c r="J11708" s="118" t="s">
        <v>7820</v>
      </c>
    </row>
    <row r="11709" spans="1:10" ht="12.75">
      <c r="A11709" s="118" t="s">
        <v>1591</v>
      </c>
      <c r="B11709" s="118" t="s">
        <v>35806</v>
      </c>
      <c r="C11709" s="118" t="b">
        <v>0</v>
      </c>
      <c r="D11709" s="118" t="e">
        <f t="shared" ca="1" si="1"/>
        <v>#NAME?</v>
      </c>
      <c r="E11709" s="118" t="s">
        <v>35800</v>
      </c>
      <c r="F11709" s="118" t="s">
        <v>35807</v>
      </c>
      <c r="G11709" s="118"/>
      <c r="H11709" s="118" t="s">
        <v>54</v>
      </c>
      <c r="I11709" s="118" t="s">
        <v>15914</v>
      </c>
      <c r="J11709" s="118" t="s">
        <v>7622</v>
      </c>
    </row>
    <row r="11710" spans="1:10" ht="12.75">
      <c r="A11710" s="118" t="s">
        <v>1585</v>
      </c>
      <c r="B11710" s="118" t="s">
        <v>35808</v>
      </c>
      <c r="C11710" s="118" t="b">
        <v>0</v>
      </c>
      <c r="D11710" s="118" t="e">
        <f t="shared" ca="1" si="1"/>
        <v>#NAME?</v>
      </c>
      <c r="E11710" s="118" t="s">
        <v>35800</v>
      </c>
      <c r="F11710" s="118" t="s">
        <v>35809</v>
      </c>
      <c r="G11710" s="118"/>
      <c r="H11710" s="118" t="s">
        <v>29046</v>
      </c>
      <c r="I11710" s="118" t="s">
        <v>7820</v>
      </c>
      <c r="J11710" s="118" t="s">
        <v>7820</v>
      </c>
    </row>
    <row r="11711" spans="1:10" ht="12.75">
      <c r="A11711" s="118" t="s">
        <v>8783</v>
      </c>
      <c r="B11711" s="118" t="s">
        <v>27929</v>
      </c>
      <c r="C11711" s="118" t="b">
        <v>0</v>
      </c>
      <c r="D11711" s="118" t="e">
        <f t="shared" ca="1" si="1"/>
        <v>#NAME?</v>
      </c>
      <c r="E11711" s="118" t="s">
        <v>35800</v>
      </c>
      <c r="F11711" s="118" t="s">
        <v>35810</v>
      </c>
      <c r="G11711" s="118"/>
      <c r="H11711" s="118" t="s">
        <v>54</v>
      </c>
      <c r="I11711" s="118" t="s">
        <v>15914</v>
      </c>
      <c r="J11711" s="118" t="s">
        <v>7622</v>
      </c>
    </row>
    <row r="11712" spans="1:10" ht="12.75">
      <c r="A11712" s="118" t="s">
        <v>798</v>
      </c>
      <c r="B11712" s="118" t="s">
        <v>26152</v>
      </c>
      <c r="C11712" s="118" t="b">
        <v>0</v>
      </c>
      <c r="D11712" s="118" t="e">
        <f t="shared" ca="1" si="1"/>
        <v>#NAME?</v>
      </c>
      <c r="E11712" s="118" t="s">
        <v>35800</v>
      </c>
      <c r="F11712" s="118" t="s">
        <v>35811</v>
      </c>
      <c r="G11712" s="118"/>
      <c r="H11712" s="118" t="s">
        <v>54</v>
      </c>
      <c r="I11712" s="118" t="s">
        <v>7820</v>
      </c>
      <c r="J11712" s="118" t="s">
        <v>7820</v>
      </c>
    </row>
    <row r="11713" spans="1:10" ht="12.75">
      <c r="A11713" s="118" t="s">
        <v>882</v>
      </c>
      <c r="B11713" s="118" t="s">
        <v>32100</v>
      </c>
      <c r="C11713" s="118" t="b">
        <v>0</v>
      </c>
      <c r="D11713" s="118" t="e">
        <f t="shared" ca="1" si="1"/>
        <v>#NAME?</v>
      </c>
      <c r="E11713" s="118" t="s">
        <v>35800</v>
      </c>
      <c r="F11713" s="118" t="s">
        <v>35812</v>
      </c>
      <c r="G11713" s="118"/>
      <c r="H11713" s="118" t="s">
        <v>54</v>
      </c>
      <c r="I11713" s="118" t="s">
        <v>7820</v>
      </c>
      <c r="J11713" s="118" t="s">
        <v>7820</v>
      </c>
    </row>
    <row r="11714" spans="1:10" ht="12.75">
      <c r="A11714" s="118" t="s">
        <v>35813</v>
      </c>
      <c r="B11714" s="118" t="s">
        <v>35814</v>
      </c>
      <c r="C11714" s="118" t="b">
        <v>0</v>
      </c>
      <c r="D11714" s="118" t="e">
        <f t="shared" ca="1" si="1"/>
        <v>#NAME?</v>
      </c>
      <c r="E11714" s="118" t="s">
        <v>35800</v>
      </c>
      <c r="F11714" s="118" t="s">
        <v>35815</v>
      </c>
      <c r="G11714" s="118"/>
      <c r="H11714" s="118" t="s">
        <v>4640</v>
      </c>
      <c r="I11714" s="118" t="s">
        <v>15914</v>
      </c>
      <c r="J11714" s="118" t="s">
        <v>7622</v>
      </c>
    </row>
    <row r="11715" spans="1:10" ht="12.75">
      <c r="A11715" s="118" t="s">
        <v>2135</v>
      </c>
      <c r="B11715" s="118" t="s">
        <v>12485</v>
      </c>
      <c r="C11715" s="118" t="b">
        <v>0</v>
      </c>
      <c r="D11715" s="118" t="e">
        <f t="shared" ca="1" si="1"/>
        <v>#NAME?</v>
      </c>
      <c r="E11715" s="118" t="s">
        <v>35800</v>
      </c>
      <c r="F11715" s="118" t="s">
        <v>35816</v>
      </c>
      <c r="G11715" s="118"/>
      <c r="H11715" s="118" t="s">
        <v>54</v>
      </c>
      <c r="I11715" s="118" t="s">
        <v>15914</v>
      </c>
      <c r="J11715" s="118" t="s">
        <v>7622</v>
      </c>
    </row>
    <row r="11716" spans="1:10" ht="12.75">
      <c r="A11716" s="118" t="s">
        <v>995</v>
      </c>
      <c r="B11716" s="118" t="s">
        <v>2645</v>
      </c>
      <c r="C11716" s="118" t="b">
        <v>0</v>
      </c>
      <c r="D11716" s="118" t="e">
        <f t="shared" ca="1" si="1"/>
        <v>#NAME?</v>
      </c>
      <c r="E11716" s="118" t="s">
        <v>35800</v>
      </c>
      <c r="F11716" s="118" t="s">
        <v>35817</v>
      </c>
      <c r="G11716" s="118"/>
      <c r="H11716" s="118" t="s">
        <v>54</v>
      </c>
      <c r="I11716" s="118" t="s">
        <v>7820</v>
      </c>
      <c r="J11716" s="118" t="s">
        <v>7820</v>
      </c>
    </row>
    <row r="11717" spans="1:10" ht="12.75">
      <c r="A11717" s="118" t="s">
        <v>1769</v>
      </c>
      <c r="B11717" s="118" t="s">
        <v>9704</v>
      </c>
      <c r="C11717" s="118" t="b">
        <v>0</v>
      </c>
      <c r="D11717" s="118" t="e">
        <f t="shared" ca="1" si="1"/>
        <v>#NAME?</v>
      </c>
      <c r="E11717" s="118" t="s">
        <v>35800</v>
      </c>
      <c r="F11717" s="118" t="s">
        <v>35818</v>
      </c>
      <c r="G11717" s="118"/>
      <c r="H11717" s="118" t="s">
        <v>54</v>
      </c>
      <c r="I11717" s="118" t="s">
        <v>15914</v>
      </c>
      <c r="J11717" s="118" t="s">
        <v>7622</v>
      </c>
    </row>
    <row r="11718" spans="1:10" ht="12.75">
      <c r="A11718" s="118" t="s">
        <v>35819</v>
      </c>
      <c r="B11718" s="118" t="s">
        <v>2160</v>
      </c>
      <c r="C11718" s="118" t="b">
        <v>0</v>
      </c>
      <c r="D11718" s="118" t="e">
        <f t="shared" ca="1" si="1"/>
        <v>#NAME?</v>
      </c>
      <c r="E11718" s="118" t="s">
        <v>35800</v>
      </c>
      <c r="F11718" s="118" t="s">
        <v>35820</v>
      </c>
      <c r="G11718" s="118"/>
      <c r="H11718" s="118" t="s">
        <v>54</v>
      </c>
      <c r="I11718" s="118" t="s">
        <v>8883</v>
      </c>
      <c r="J11718" s="118"/>
    </row>
    <row r="11719" spans="1:10" ht="12.75">
      <c r="A11719" s="118" t="s">
        <v>15484</v>
      </c>
      <c r="B11719" s="118" t="s">
        <v>18392</v>
      </c>
      <c r="C11719" s="118" t="b">
        <v>0</v>
      </c>
      <c r="D11719" s="118" t="e">
        <f t="shared" ca="1" si="1"/>
        <v>#NAME?</v>
      </c>
      <c r="E11719" s="118" t="s">
        <v>35821</v>
      </c>
      <c r="F11719" s="118" t="s">
        <v>35822</v>
      </c>
      <c r="G11719" s="118"/>
      <c r="H11719" s="118" t="s">
        <v>54</v>
      </c>
      <c r="I11719" s="118" t="s">
        <v>3131</v>
      </c>
      <c r="J11719" s="118" t="s">
        <v>7622</v>
      </c>
    </row>
    <row r="11720" spans="1:10" ht="12.75">
      <c r="A11720" s="118" t="s">
        <v>27189</v>
      </c>
      <c r="B11720" s="118" t="s">
        <v>35823</v>
      </c>
      <c r="C11720" s="118" t="b">
        <v>0</v>
      </c>
      <c r="D11720" s="118" t="e">
        <f t="shared" ca="1" si="1"/>
        <v>#NAME?</v>
      </c>
      <c r="E11720" s="118" t="s">
        <v>35821</v>
      </c>
      <c r="F11720" s="118" t="s">
        <v>35824</v>
      </c>
      <c r="G11720" s="118"/>
      <c r="H11720" s="118" t="s">
        <v>54</v>
      </c>
      <c r="I11720" s="118" t="s">
        <v>7820</v>
      </c>
      <c r="J11720" s="118" t="s">
        <v>7820</v>
      </c>
    </row>
    <row r="11721" spans="1:10" ht="12.75">
      <c r="A11721" s="118" t="s">
        <v>870</v>
      </c>
      <c r="B11721" s="118" t="s">
        <v>35825</v>
      </c>
      <c r="C11721" s="118" t="b">
        <v>0</v>
      </c>
      <c r="D11721" s="118" t="e">
        <f t="shared" ca="1" si="1"/>
        <v>#NAME?</v>
      </c>
      <c r="E11721" s="118" t="s">
        <v>35821</v>
      </c>
      <c r="F11721" s="118" t="s">
        <v>35826</v>
      </c>
      <c r="G11721" s="118"/>
      <c r="H11721" s="118" t="s">
        <v>54</v>
      </c>
      <c r="I11721" s="118" t="s">
        <v>3131</v>
      </c>
      <c r="J11721" s="118" t="s">
        <v>7622</v>
      </c>
    </row>
    <row r="11722" spans="1:10" ht="12.75">
      <c r="A11722" s="118" t="s">
        <v>1591</v>
      </c>
      <c r="B11722" s="118" t="s">
        <v>35827</v>
      </c>
      <c r="C11722" s="118" t="b">
        <v>0</v>
      </c>
      <c r="D11722" s="118" t="e">
        <f t="shared" ca="1" si="1"/>
        <v>#NAME?</v>
      </c>
      <c r="E11722" s="118" t="s">
        <v>35821</v>
      </c>
      <c r="F11722" s="118" t="s">
        <v>35828</v>
      </c>
      <c r="G11722" s="118"/>
      <c r="H11722" s="118" t="s">
        <v>4485</v>
      </c>
      <c r="I11722" s="118" t="s">
        <v>3131</v>
      </c>
      <c r="J11722" s="118" t="s">
        <v>7622</v>
      </c>
    </row>
    <row r="11723" spans="1:10" ht="12.75">
      <c r="A11723" s="118" t="s">
        <v>1414</v>
      </c>
      <c r="B11723" s="118" t="s">
        <v>14203</v>
      </c>
      <c r="C11723" s="118" t="b">
        <v>0</v>
      </c>
      <c r="D11723" s="118" t="e">
        <f t="shared" ca="1" si="1"/>
        <v>#NAME?</v>
      </c>
      <c r="E11723" s="118" t="s">
        <v>35821</v>
      </c>
      <c r="F11723" s="118" t="s">
        <v>35829</v>
      </c>
      <c r="G11723" s="118"/>
      <c r="H11723" s="118" t="s">
        <v>54</v>
      </c>
      <c r="I11723" s="118" t="s">
        <v>3131</v>
      </c>
      <c r="J11723" s="118" t="s">
        <v>7622</v>
      </c>
    </row>
    <row r="11724" spans="1:10" ht="12.75">
      <c r="A11724" s="118" t="s">
        <v>882</v>
      </c>
      <c r="B11724" s="118" t="s">
        <v>35830</v>
      </c>
      <c r="C11724" s="118" t="b">
        <v>0</v>
      </c>
      <c r="D11724" s="118" t="e">
        <f t="shared" ca="1" si="1"/>
        <v>#NAME?</v>
      </c>
      <c r="E11724" s="118" t="s">
        <v>35821</v>
      </c>
      <c r="F11724" s="118" t="s">
        <v>35831</v>
      </c>
      <c r="G11724" s="118"/>
      <c r="H11724" s="118" t="s">
        <v>54</v>
      </c>
      <c r="I11724" s="118" t="s">
        <v>7820</v>
      </c>
      <c r="J11724" s="118" t="s">
        <v>7820</v>
      </c>
    </row>
    <row r="11725" spans="1:10" ht="12.75">
      <c r="A11725" s="118" t="s">
        <v>1704</v>
      </c>
      <c r="B11725" s="118" t="s">
        <v>1828</v>
      </c>
      <c r="C11725" s="118" t="b">
        <v>0</v>
      </c>
      <c r="D11725" s="118" t="e">
        <f t="shared" ca="1" si="1"/>
        <v>#NAME?</v>
      </c>
      <c r="E11725" s="118" t="s">
        <v>35832</v>
      </c>
      <c r="F11725" s="118" t="s">
        <v>35833</v>
      </c>
      <c r="G11725" s="118"/>
      <c r="H11725" s="118" t="s">
        <v>4276</v>
      </c>
      <c r="I11725" s="118" t="s">
        <v>10545</v>
      </c>
      <c r="J11725" s="118" t="s">
        <v>7756</v>
      </c>
    </row>
    <row r="11726" spans="1:10" ht="12.75">
      <c r="A11726" s="118" t="s">
        <v>2682</v>
      </c>
      <c r="B11726" s="118" t="s">
        <v>9456</v>
      </c>
      <c r="C11726" s="118" t="b">
        <v>0</v>
      </c>
      <c r="D11726" s="118" t="e">
        <f t="shared" ca="1" si="1"/>
        <v>#NAME?</v>
      </c>
      <c r="E11726" s="118" t="s">
        <v>35832</v>
      </c>
      <c r="F11726" s="118" t="s">
        <v>35834</v>
      </c>
      <c r="G11726" s="118"/>
      <c r="H11726" s="118" t="s">
        <v>8474</v>
      </c>
      <c r="I11726" s="118" t="s">
        <v>10545</v>
      </c>
      <c r="J11726" s="118" t="s">
        <v>7756</v>
      </c>
    </row>
    <row r="11727" spans="1:10" ht="12.75">
      <c r="A11727" s="118" t="s">
        <v>11231</v>
      </c>
      <c r="B11727" s="118" t="s">
        <v>1620</v>
      </c>
      <c r="C11727" s="118" t="b">
        <v>0</v>
      </c>
      <c r="D11727" s="118" t="e">
        <f t="shared" ca="1" si="1"/>
        <v>#NAME?</v>
      </c>
      <c r="E11727" s="118" t="s">
        <v>35832</v>
      </c>
      <c r="F11727" s="118" t="s">
        <v>35835</v>
      </c>
      <c r="G11727" s="118"/>
      <c r="H11727" s="118" t="s">
        <v>54</v>
      </c>
      <c r="I11727" s="118" t="s">
        <v>10545</v>
      </c>
      <c r="J11727" s="118" t="s">
        <v>7756</v>
      </c>
    </row>
    <row r="11728" spans="1:10" ht="12.75">
      <c r="A11728" s="118" t="s">
        <v>17158</v>
      </c>
      <c r="B11728" s="118" t="s">
        <v>34376</v>
      </c>
      <c r="C11728" s="118" t="b">
        <v>0</v>
      </c>
      <c r="D11728" s="118" t="e">
        <f t="shared" ca="1" si="1"/>
        <v>#NAME?</v>
      </c>
      <c r="E11728" s="118" t="s">
        <v>35836</v>
      </c>
      <c r="F11728" s="118" t="s">
        <v>35837</v>
      </c>
      <c r="G11728" s="118"/>
      <c r="H11728" s="118" t="s">
        <v>35838</v>
      </c>
      <c r="I11728" s="118" t="s">
        <v>10284</v>
      </c>
      <c r="J11728" s="118" t="s">
        <v>9660</v>
      </c>
    </row>
    <row r="11729" spans="1:10" ht="12.75">
      <c r="A11729" s="118" t="s">
        <v>2648</v>
      </c>
      <c r="B11729" s="118" t="s">
        <v>35839</v>
      </c>
      <c r="C11729" s="118" t="b">
        <v>0</v>
      </c>
      <c r="D11729" s="118" t="e">
        <f t="shared" ca="1" si="1"/>
        <v>#NAME?</v>
      </c>
      <c r="E11729" s="118" t="s">
        <v>35836</v>
      </c>
      <c r="F11729" s="118" t="s">
        <v>35840</v>
      </c>
      <c r="G11729" s="118"/>
      <c r="H11729" s="118" t="s">
        <v>8760</v>
      </c>
      <c r="I11729" s="118" t="s">
        <v>10284</v>
      </c>
      <c r="J11729" s="118" t="s">
        <v>9660</v>
      </c>
    </row>
    <row r="11730" spans="1:10" ht="12.75">
      <c r="A11730" s="118" t="s">
        <v>1235</v>
      </c>
      <c r="B11730" s="118" t="s">
        <v>9552</v>
      </c>
      <c r="C11730" s="118" t="b">
        <v>0</v>
      </c>
      <c r="D11730" s="118" t="e">
        <f t="shared" ca="1" si="1"/>
        <v>#NAME?</v>
      </c>
      <c r="E11730" s="118" t="s">
        <v>35836</v>
      </c>
      <c r="F11730" s="118" t="s">
        <v>35841</v>
      </c>
      <c r="G11730" s="118"/>
      <c r="H11730" s="118" t="s">
        <v>5607</v>
      </c>
      <c r="I11730" s="118" t="s">
        <v>10284</v>
      </c>
      <c r="J11730" s="118" t="s">
        <v>9660</v>
      </c>
    </row>
    <row r="11731" spans="1:10" ht="12.75">
      <c r="A11731" s="118" t="s">
        <v>836</v>
      </c>
      <c r="B11731" s="118" t="s">
        <v>35842</v>
      </c>
      <c r="C11731" s="118" t="b">
        <v>0</v>
      </c>
      <c r="D11731" s="118" t="e">
        <f t="shared" ca="1" si="1"/>
        <v>#NAME?</v>
      </c>
      <c r="E11731" s="118" t="s">
        <v>35836</v>
      </c>
      <c r="F11731" s="118" t="s">
        <v>35843</v>
      </c>
      <c r="G11731" s="118"/>
      <c r="H11731" s="118" t="s">
        <v>4485</v>
      </c>
      <c r="I11731" s="118" t="s">
        <v>10284</v>
      </c>
      <c r="J11731" s="118" t="s">
        <v>9660</v>
      </c>
    </row>
    <row r="11732" spans="1:10" ht="12.75">
      <c r="A11732" s="118" t="s">
        <v>1081</v>
      </c>
      <c r="B11732" s="118" t="s">
        <v>35844</v>
      </c>
      <c r="C11732" s="118" t="b">
        <v>0</v>
      </c>
      <c r="D11732" s="118" t="e">
        <f t="shared" ca="1" si="1"/>
        <v>#NAME?</v>
      </c>
      <c r="E11732" s="118" t="s">
        <v>35836</v>
      </c>
      <c r="F11732" s="118" t="s">
        <v>35845</v>
      </c>
      <c r="G11732" s="118"/>
      <c r="H11732" s="118" t="s">
        <v>4485</v>
      </c>
      <c r="I11732" s="118" t="s">
        <v>10284</v>
      </c>
      <c r="J11732" s="118" t="s">
        <v>9660</v>
      </c>
    </row>
    <row r="11733" spans="1:10" ht="12.75">
      <c r="A11733" s="118" t="s">
        <v>12705</v>
      </c>
      <c r="B11733" s="118" t="s">
        <v>35846</v>
      </c>
      <c r="C11733" s="118" t="b">
        <v>0</v>
      </c>
      <c r="D11733" s="118" t="e">
        <f t="shared" ca="1" si="1"/>
        <v>#NAME?</v>
      </c>
      <c r="E11733" s="118" t="s">
        <v>35836</v>
      </c>
      <c r="F11733" s="118" t="s">
        <v>35847</v>
      </c>
      <c r="G11733" s="118"/>
      <c r="H11733" s="118" t="s">
        <v>10772</v>
      </c>
      <c r="I11733" s="118" t="s">
        <v>10284</v>
      </c>
      <c r="J11733" s="118" t="s">
        <v>9660</v>
      </c>
    </row>
    <row r="11734" spans="1:10" ht="12.75">
      <c r="A11734" s="118" t="s">
        <v>882</v>
      </c>
      <c r="B11734" s="118" t="s">
        <v>8773</v>
      </c>
      <c r="C11734" s="118" t="b">
        <v>0</v>
      </c>
      <c r="D11734" s="118" t="e">
        <f t="shared" ca="1" si="1"/>
        <v>#NAME?</v>
      </c>
      <c r="E11734" s="118" t="s">
        <v>35836</v>
      </c>
      <c r="F11734" s="118" t="s">
        <v>35848</v>
      </c>
      <c r="G11734" s="118"/>
      <c r="H11734" s="118" t="s">
        <v>54</v>
      </c>
      <c r="I11734" s="118" t="s">
        <v>10284</v>
      </c>
      <c r="J11734" s="118" t="s">
        <v>9660</v>
      </c>
    </row>
    <row r="11735" spans="1:10" ht="12.75">
      <c r="A11735" s="118" t="s">
        <v>10777</v>
      </c>
      <c r="B11735" s="118" t="s">
        <v>10288</v>
      </c>
      <c r="C11735" s="118" t="b">
        <v>0</v>
      </c>
      <c r="D11735" s="118" t="e">
        <f t="shared" ca="1" si="1"/>
        <v>#NAME?</v>
      </c>
      <c r="E11735" s="118" t="s">
        <v>35836</v>
      </c>
      <c r="F11735" s="118" t="s">
        <v>35849</v>
      </c>
      <c r="G11735" s="118"/>
      <c r="H11735" s="118" t="s">
        <v>54</v>
      </c>
      <c r="I11735" s="118" t="s">
        <v>10284</v>
      </c>
      <c r="J11735" s="118" t="s">
        <v>9660</v>
      </c>
    </row>
    <row r="11736" spans="1:10" ht="12.75">
      <c r="A11736" s="118" t="s">
        <v>7945</v>
      </c>
      <c r="B11736" s="118" t="s">
        <v>35850</v>
      </c>
      <c r="C11736" s="118" t="b">
        <v>0</v>
      </c>
      <c r="D11736" s="118" t="e">
        <f t="shared" ca="1" si="1"/>
        <v>#NAME?</v>
      </c>
      <c r="E11736" s="118" t="s">
        <v>35851</v>
      </c>
      <c r="F11736" s="118" t="s">
        <v>35852</v>
      </c>
      <c r="G11736" s="118"/>
      <c r="H11736" s="118" t="s">
        <v>4276</v>
      </c>
      <c r="I11736" s="118" t="s">
        <v>8312</v>
      </c>
      <c r="J11736" s="118" t="s">
        <v>8313</v>
      </c>
    </row>
    <row r="11737" spans="1:10" ht="12.75">
      <c r="A11737" s="118" t="s">
        <v>11816</v>
      </c>
      <c r="B11737" s="118" t="s">
        <v>17141</v>
      </c>
      <c r="C11737" s="118" t="b">
        <v>0</v>
      </c>
      <c r="D11737" s="118" t="e">
        <f t="shared" ca="1" si="1"/>
        <v>#NAME?</v>
      </c>
      <c r="E11737" s="118" t="s">
        <v>35851</v>
      </c>
      <c r="F11737" s="118" t="s">
        <v>35853</v>
      </c>
      <c r="G11737" s="118"/>
      <c r="H11737" s="118" t="s">
        <v>22325</v>
      </c>
      <c r="I11737" s="118" t="s">
        <v>7777</v>
      </c>
      <c r="J11737" s="118" t="s">
        <v>7636</v>
      </c>
    </row>
    <row r="11738" spans="1:10" ht="12.75">
      <c r="A11738" s="118" t="s">
        <v>1704</v>
      </c>
      <c r="B11738" s="118" t="s">
        <v>11799</v>
      </c>
      <c r="C11738" s="118" t="b">
        <v>0</v>
      </c>
      <c r="D11738" s="118" t="e">
        <f t="shared" ca="1" si="1"/>
        <v>#NAME?</v>
      </c>
      <c r="E11738" s="118" t="s">
        <v>35851</v>
      </c>
      <c r="F11738" s="118" t="s">
        <v>35854</v>
      </c>
      <c r="G11738" s="118"/>
      <c r="H11738" s="118" t="s">
        <v>4872</v>
      </c>
      <c r="I11738" s="118" t="s">
        <v>8312</v>
      </c>
      <c r="J11738" s="118" t="s">
        <v>8313</v>
      </c>
    </row>
    <row r="11739" spans="1:10" ht="12.75">
      <c r="A11739" s="118" t="s">
        <v>910</v>
      </c>
      <c r="B11739" s="118" t="s">
        <v>35855</v>
      </c>
      <c r="C11739" s="118" t="b">
        <v>0</v>
      </c>
      <c r="D11739" s="118" t="e">
        <f t="shared" ca="1" si="1"/>
        <v>#NAME?</v>
      </c>
      <c r="E11739" s="118" t="s">
        <v>35851</v>
      </c>
      <c r="F11739" s="118" t="s">
        <v>35856</v>
      </c>
      <c r="G11739" s="118"/>
      <c r="H11739" s="118" t="s">
        <v>8656</v>
      </c>
      <c r="I11739" s="118" t="s">
        <v>8312</v>
      </c>
      <c r="J11739" s="118" t="s">
        <v>8313</v>
      </c>
    </row>
    <row r="11740" spans="1:10" ht="12.75">
      <c r="A11740" s="118" t="s">
        <v>1235</v>
      </c>
      <c r="B11740" s="118" t="s">
        <v>35857</v>
      </c>
      <c r="C11740" s="118" t="b">
        <v>0</v>
      </c>
      <c r="D11740" s="118" t="e">
        <f t="shared" ca="1" si="1"/>
        <v>#NAME?</v>
      </c>
      <c r="E11740" s="118" t="s">
        <v>35851</v>
      </c>
      <c r="F11740" s="118" t="s">
        <v>35858</v>
      </c>
      <c r="G11740" s="118"/>
      <c r="H11740" s="118" t="s">
        <v>4485</v>
      </c>
      <c r="I11740" s="118" t="s">
        <v>7777</v>
      </c>
      <c r="J11740" s="118" t="s">
        <v>7636</v>
      </c>
    </row>
    <row r="11741" spans="1:10" ht="12.75">
      <c r="A11741" s="118" t="s">
        <v>10773</v>
      </c>
      <c r="B11741" s="118" t="s">
        <v>30914</v>
      </c>
      <c r="C11741" s="118" t="b">
        <v>0</v>
      </c>
      <c r="D11741" s="118" t="e">
        <f t="shared" ca="1" si="1"/>
        <v>#NAME?</v>
      </c>
      <c r="E11741" s="118" t="s">
        <v>35851</v>
      </c>
      <c r="F11741" s="118" t="s">
        <v>35859</v>
      </c>
      <c r="G11741" s="118"/>
      <c r="H11741" s="118" t="s">
        <v>4276</v>
      </c>
      <c r="I11741" s="118" t="s">
        <v>7777</v>
      </c>
      <c r="J11741" s="118" t="s">
        <v>7636</v>
      </c>
    </row>
    <row r="11742" spans="1:10" ht="12.75">
      <c r="A11742" s="118" t="s">
        <v>846</v>
      </c>
      <c r="B11742" s="118" t="s">
        <v>10424</v>
      </c>
      <c r="C11742" s="118" t="b">
        <v>0</v>
      </c>
      <c r="D11742" s="118" t="e">
        <f t="shared" ca="1" si="1"/>
        <v>#NAME?</v>
      </c>
      <c r="E11742" s="118" t="s">
        <v>35851</v>
      </c>
      <c r="F11742" s="118" t="s">
        <v>35860</v>
      </c>
      <c r="G11742" s="118"/>
      <c r="H11742" s="118" t="s">
        <v>35861</v>
      </c>
      <c r="I11742" s="118" t="s">
        <v>8312</v>
      </c>
      <c r="J11742" s="118" t="s">
        <v>8313</v>
      </c>
    </row>
    <row r="11743" spans="1:10" ht="12.75">
      <c r="A11743" s="118" t="s">
        <v>15367</v>
      </c>
      <c r="B11743" s="118" t="s">
        <v>12980</v>
      </c>
      <c r="C11743" s="118" t="b">
        <v>0</v>
      </c>
      <c r="D11743" s="118" t="e">
        <f t="shared" ca="1" si="1"/>
        <v>#NAME?</v>
      </c>
      <c r="E11743" s="118" t="s">
        <v>35851</v>
      </c>
      <c r="F11743" s="118" t="s">
        <v>35862</v>
      </c>
      <c r="G11743" s="118"/>
      <c r="H11743" s="118" t="s">
        <v>4276</v>
      </c>
      <c r="I11743" s="118" t="s">
        <v>8312</v>
      </c>
      <c r="J11743" s="118" t="s">
        <v>8313</v>
      </c>
    </row>
    <row r="11744" spans="1:10" ht="12.75">
      <c r="A11744" s="118" t="s">
        <v>830</v>
      </c>
      <c r="B11744" s="118" t="s">
        <v>30914</v>
      </c>
      <c r="C11744" s="118" t="b">
        <v>0</v>
      </c>
      <c r="D11744" s="118" t="e">
        <f t="shared" ca="1" si="1"/>
        <v>#NAME?</v>
      </c>
      <c r="E11744" s="118" t="s">
        <v>35851</v>
      </c>
      <c r="F11744" s="118" t="s">
        <v>35863</v>
      </c>
      <c r="G11744" s="118"/>
      <c r="H11744" s="118" t="s">
        <v>4485</v>
      </c>
      <c r="I11744" s="118" t="s">
        <v>7777</v>
      </c>
      <c r="J11744" s="118" t="s">
        <v>7636</v>
      </c>
    </row>
    <row r="11745" spans="1:10" ht="12.75">
      <c r="A11745" s="118" t="s">
        <v>870</v>
      </c>
      <c r="B11745" s="118" t="s">
        <v>35864</v>
      </c>
      <c r="C11745" s="118" t="b">
        <v>0</v>
      </c>
      <c r="D11745" s="118" t="e">
        <f t="shared" ca="1" si="1"/>
        <v>#NAME?</v>
      </c>
      <c r="E11745" s="118" t="s">
        <v>35851</v>
      </c>
      <c r="F11745" s="118" t="s">
        <v>35865</v>
      </c>
      <c r="G11745" s="118"/>
      <c r="H11745" s="118" t="s">
        <v>7611</v>
      </c>
      <c r="I11745" s="118" t="s">
        <v>8312</v>
      </c>
      <c r="J11745" s="118" t="s">
        <v>8313</v>
      </c>
    </row>
    <row r="11746" spans="1:10" ht="12.75">
      <c r="A11746" s="118" t="s">
        <v>1591</v>
      </c>
      <c r="B11746" s="118" t="s">
        <v>907</v>
      </c>
      <c r="C11746" s="118" t="b">
        <v>0</v>
      </c>
      <c r="D11746" s="118" t="e">
        <f t="shared" ca="1" si="1"/>
        <v>#NAME?</v>
      </c>
      <c r="E11746" s="118" t="s">
        <v>35851</v>
      </c>
      <c r="F11746" s="118" t="s">
        <v>35866</v>
      </c>
      <c r="G11746" s="118"/>
      <c r="H11746" s="118" t="s">
        <v>4872</v>
      </c>
      <c r="I11746" s="118" t="s">
        <v>8312</v>
      </c>
      <c r="J11746" s="118" t="s">
        <v>8313</v>
      </c>
    </row>
    <row r="11747" spans="1:10" ht="12.75">
      <c r="A11747" s="118" t="s">
        <v>2641</v>
      </c>
      <c r="B11747" s="118" t="s">
        <v>35867</v>
      </c>
      <c r="C11747" s="118" t="b">
        <v>0</v>
      </c>
      <c r="D11747" s="118" t="e">
        <f t="shared" ca="1" si="1"/>
        <v>#NAME?</v>
      </c>
      <c r="E11747" s="118" t="s">
        <v>35851</v>
      </c>
      <c r="F11747" s="118" t="s">
        <v>35868</v>
      </c>
      <c r="G11747" s="118"/>
      <c r="H11747" s="118" t="s">
        <v>4485</v>
      </c>
      <c r="I11747" s="118" t="s">
        <v>7777</v>
      </c>
      <c r="J11747" s="118" t="s">
        <v>7636</v>
      </c>
    </row>
    <row r="11748" spans="1:10" ht="12.75">
      <c r="A11748" s="118" t="s">
        <v>940</v>
      </c>
      <c r="B11748" s="118" t="s">
        <v>35869</v>
      </c>
      <c r="C11748" s="118" t="b">
        <v>0</v>
      </c>
      <c r="D11748" s="118" t="e">
        <f t="shared" ca="1" si="1"/>
        <v>#NAME?</v>
      </c>
      <c r="E11748" s="118" t="s">
        <v>35851</v>
      </c>
      <c r="F11748" s="118" t="s">
        <v>35870</v>
      </c>
      <c r="G11748" s="118"/>
      <c r="H11748" s="118" t="s">
        <v>4485</v>
      </c>
      <c r="I11748" s="118" t="s">
        <v>7777</v>
      </c>
      <c r="J11748" s="118" t="s">
        <v>7636</v>
      </c>
    </row>
    <row r="11749" spans="1:10" ht="12.75">
      <c r="A11749" s="118" t="s">
        <v>1544</v>
      </c>
      <c r="B11749" s="118" t="s">
        <v>35871</v>
      </c>
      <c r="C11749" s="118" t="b">
        <v>0</v>
      </c>
      <c r="D11749" s="118" t="e">
        <f t="shared" ca="1" si="1"/>
        <v>#NAME?</v>
      </c>
      <c r="E11749" s="118" t="s">
        <v>35851</v>
      </c>
      <c r="F11749" s="118" t="s">
        <v>35872</v>
      </c>
      <c r="G11749" s="118"/>
      <c r="H11749" s="118" t="s">
        <v>4485</v>
      </c>
      <c r="I11749" s="118" t="s">
        <v>7777</v>
      </c>
      <c r="J11749" s="118" t="s">
        <v>7636</v>
      </c>
    </row>
    <row r="11750" spans="1:10" ht="12.75">
      <c r="A11750" s="118" t="s">
        <v>35873</v>
      </c>
      <c r="B11750" s="118" t="s">
        <v>27319</v>
      </c>
      <c r="C11750" s="118" t="b">
        <v>0</v>
      </c>
      <c r="D11750" s="118" t="e">
        <f t="shared" ca="1" si="1"/>
        <v>#NAME?</v>
      </c>
      <c r="E11750" s="118" t="s">
        <v>35851</v>
      </c>
      <c r="F11750" s="118" t="s">
        <v>35874</v>
      </c>
      <c r="G11750" s="118"/>
      <c r="H11750" s="118" t="s">
        <v>5607</v>
      </c>
      <c r="I11750" s="118" t="s">
        <v>7777</v>
      </c>
      <c r="J11750" s="118" t="s">
        <v>7636</v>
      </c>
    </row>
    <row r="11751" spans="1:10" ht="12.75">
      <c r="A11751" s="118" t="s">
        <v>9772</v>
      </c>
      <c r="B11751" s="118" t="s">
        <v>35875</v>
      </c>
      <c r="C11751" s="118" t="b">
        <v>0</v>
      </c>
      <c r="D11751" s="118" t="e">
        <f t="shared" ca="1" si="1"/>
        <v>#NAME?</v>
      </c>
      <c r="E11751" s="118" t="s">
        <v>35851</v>
      </c>
      <c r="F11751" s="118" t="s">
        <v>35876</v>
      </c>
      <c r="G11751" s="118"/>
      <c r="H11751" s="118" t="s">
        <v>8656</v>
      </c>
      <c r="I11751" s="118" t="s">
        <v>8312</v>
      </c>
      <c r="J11751" s="118" t="s">
        <v>8313</v>
      </c>
    </row>
    <row r="11752" spans="1:10" ht="12.75">
      <c r="A11752" s="118" t="s">
        <v>35877</v>
      </c>
      <c r="B11752" s="118" t="s">
        <v>35878</v>
      </c>
      <c r="C11752" s="118" t="b">
        <v>0</v>
      </c>
      <c r="D11752" s="118" t="e">
        <f t="shared" ca="1" si="1"/>
        <v>#NAME?</v>
      </c>
      <c r="E11752" s="118" t="s">
        <v>35851</v>
      </c>
      <c r="F11752" s="118" t="s">
        <v>35879</v>
      </c>
      <c r="G11752" s="118"/>
      <c r="H11752" s="118" t="s">
        <v>5607</v>
      </c>
      <c r="I11752" s="118" t="s">
        <v>7777</v>
      </c>
      <c r="J11752" s="118" t="s">
        <v>7636</v>
      </c>
    </row>
    <row r="11753" spans="1:10" ht="12.75">
      <c r="A11753" s="118" t="s">
        <v>2057</v>
      </c>
      <c r="B11753" s="118" t="s">
        <v>11146</v>
      </c>
      <c r="C11753" s="118" t="b">
        <v>0</v>
      </c>
      <c r="D11753" s="118" t="e">
        <f t="shared" ca="1" si="1"/>
        <v>#NAME?</v>
      </c>
      <c r="E11753" s="118" t="s">
        <v>35851</v>
      </c>
      <c r="F11753" s="118" t="s">
        <v>35880</v>
      </c>
      <c r="G11753" s="118"/>
      <c r="H11753" s="118" t="s">
        <v>5607</v>
      </c>
      <c r="I11753" s="118" t="s">
        <v>7777</v>
      </c>
      <c r="J11753" s="118" t="s">
        <v>7636</v>
      </c>
    </row>
    <row r="11754" spans="1:10" ht="12.75">
      <c r="A11754" s="118" t="s">
        <v>35881</v>
      </c>
      <c r="B11754" s="118" t="s">
        <v>35882</v>
      </c>
      <c r="C11754" s="118" t="b">
        <v>0</v>
      </c>
      <c r="D11754" s="118" t="e">
        <f t="shared" ca="1" si="1"/>
        <v>#NAME?</v>
      </c>
      <c r="E11754" s="118" t="s">
        <v>35851</v>
      </c>
      <c r="F11754" s="118" t="s">
        <v>35883</v>
      </c>
      <c r="G11754" s="118"/>
      <c r="H11754" s="118" t="s">
        <v>4485</v>
      </c>
      <c r="I11754" s="118" t="s">
        <v>7777</v>
      </c>
      <c r="J11754" s="118" t="s">
        <v>7636</v>
      </c>
    </row>
    <row r="11755" spans="1:10" ht="12.75">
      <c r="A11755" s="118" t="s">
        <v>2523</v>
      </c>
      <c r="B11755" s="118" t="s">
        <v>35884</v>
      </c>
      <c r="C11755" s="118" t="b">
        <v>0</v>
      </c>
      <c r="D11755" s="118" t="e">
        <f t="shared" ca="1" si="1"/>
        <v>#NAME?</v>
      </c>
      <c r="E11755" s="118" t="s">
        <v>35851</v>
      </c>
      <c r="F11755" s="118" t="s">
        <v>35885</v>
      </c>
      <c r="G11755" s="118"/>
      <c r="H11755" s="118" t="s">
        <v>5279</v>
      </c>
      <c r="I11755" s="118" t="s">
        <v>7777</v>
      </c>
      <c r="J11755" s="118" t="s">
        <v>7636</v>
      </c>
    </row>
    <row r="11756" spans="1:10" ht="12.75">
      <c r="A11756" s="118" t="s">
        <v>15067</v>
      </c>
      <c r="B11756" s="118" t="s">
        <v>9085</v>
      </c>
      <c r="C11756" s="118" t="b">
        <v>0</v>
      </c>
      <c r="D11756" s="118" t="e">
        <f t="shared" ca="1" si="1"/>
        <v>#NAME?</v>
      </c>
      <c r="E11756" s="118" t="s">
        <v>35851</v>
      </c>
      <c r="F11756" s="118" t="s">
        <v>35886</v>
      </c>
      <c r="G11756" s="118"/>
      <c r="H11756" s="118" t="s">
        <v>4831</v>
      </c>
      <c r="I11756" s="118" t="s">
        <v>7777</v>
      </c>
      <c r="J11756" s="118" t="s">
        <v>7636</v>
      </c>
    </row>
    <row r="11757" spans="1:10" ht="12.75">
      <c r="A11757" s="118" t="s">
        <v>10777</v>
      </c>
      <c r="B11757" s="118" t="s">
        <v>2615</v>
      </c>
      <c r="C11757" s="118" t="b">
        <v>0</v>
      </c>
      <c r="D11757" s="118" t="e">
        <f t="shared" ca="1" si="1"/>
        <v>#NAME?</v>
      </c>
      <c r="E11757" s="118" t="s">
        <v>35851</v>
      </c>
      <c r="F11757" s="118" t="s">
        <v>35887</v>
      </c>
      <c r="G11757" s="118"/>
      <c r="H11757" s="118" t="s">
        <v>4831</v>
      </c>
      <c r="I11757" s="118" t="s">
        <v>7777</v>
      </c>
      <c r="J11757" s="118" t="s">
        <v>7636</v>
      </c>
    </row>
    <row r="11758" spans="1:10" ht="12.75">
      <c r="A11758" s="118" t="s">
        <v>873</v>
      </c>
      <c r="B11758" s="118" t="s">
        <v>35888</v>
      </c>
      <c r="C11758" s="118" t="b">
        <v>0</v>
      </c>
      <c r="D11758" s="118" t="e">
        <f t="shared" ca="1" si="1"/>
        <v>#NAME?</v>
      </c>
      <c r="E11758" s="118" t="s">
        <v>35889</v>
      </c>
      <c r="F11758" s="118" t="s">
        <v>35890</v>
      </c>
      <c r="G11758" s="118"/>
      <c r="H11758" s="118" t="s">
        <v>4276</v>
      </c>
      <c r="I11758" s="118" t="s">
        <v>35891</v>
      </c>
      <c r="J11758" s="118" t="s">
        <v>22798</v>
      </c>
    </row>
    <row r="11759" spans="1:10" ht="12.75">
      <c r="A11759" s="118" t="s">
        <v>1026</v>
      </c>
      <c r="B11759" s="118" t="s">
        <v>35892</v>
      </c>
      <c r="C11759" s="118" t="b">
        <v>0</v>
      </c>
      <c r="D11759" s="118" t="e">
        <f t="shared" ca="1" si="1"/>
        <v>#NAME?</v>
      </c>
      <c r="E11759" s="118" t="s">
        <v>35893</v>
      </c>
      <c r="F11759" s="118" t="s">
        <v>35894</v>
      </c>
      <c r="G11759" s="118"/>
      <c r="H11759" s="118" t="s">
        <v>54</v>
      </c>
      <c r="I11759" s="118" t="s">
        <v>7642</v>
      </c>
      <c r="J11759" s="118"/>
    </row>
    <row r="11760" spans="1:10" ht="12.75">
      <c r="A11760" s="118" t="s">
        <v>1666</v>
      </c>
      <c r="B11760" s="118" t="s">
        <v>8895</v>
      </c>
      <c r="C11760" s="118" t="b">
        <v>0</v>
      </c>
      <c r="D11760" s="118" t="e">
        <f t="shared" ca="1" si="1"/>
        <v>#NAME?</v>
      </c>
      <c r="E11760" s="118" t="s">
        <v>35895</v>
      </c>
      <c r="F11760" s="118" t="s">
        <v>35896</v>
      </c>
      <c r="G11760" s="118"/>
      <c r="H11760" s="118" t="s">
        <v>22239</v>
      </c>
      <c r="I11760" s="118" t="s">
        <v>7777</v>
      </c>
      <c r="J11760" s="118" t="s">
        <v>7636</v>
      </c>
    </row>
    <row r="11761" spans="1:10" ht="12.75">
      <c r="A11761" s="118" t="s">
        <v>35897</v>
      </c>
      <c r="B11761" s="118" t="s">
        <v>35898</v>
      </c>
      <c r="C11761" s="118" t="b">
        <v>0</v>
      </c>
      <c r="D11761" s="118" t="e">
        <f t="shared" ca="1" si="1"/>
        <v>#NAME?</v>
      </c>
      <c r="E11761" s="118" t="s">
        <v>35899</v>
      </c>
      <c r="F11761" s="118" t="s">
        <v>35900</v>
      </c>
      <c r="G11761" s="118"/>
      <c r="H11761" s="118" t="s">
        <v>7611</v>
      </c>
      <c r="I11761" s="118" t="s">
        <v>10210</v>
      </c>
      <c r="J11761" s="118" t="s">
        <v>8625</v>
      </c>
    </row>
    <row r="11762" spans="1:10" ht="12.75">
      <c r="A11762" s="118" t="s">
        <v>8730</v>
      </c>
      <c r="B11762" s="118" t="s">
        <v>35901</v>
      </c>
      <c r="C11762" s="118" t="b">
        <v>0</v>
      </c>
      <c r="D11762" s="118" t="e">
        <f t="shared" ca="1" si="1"/>
        <v>#NAME?</v>
      </c>
      <c r="E11762" s="118" t="s">
        <v>35899</v>
      </c>
      <c r="F11762" s="118" t="s">
        <v>35902</v>
      </c>
      <c r="G11762" s="118"/>
      <c r="H11762" s="118" t="s">
        <v>4278</v>
      </c>
      <c r="I11762" s="118" t="s">
        <v>10210</v>
      </c>
      <c r="J11762" s="118" t="s">
        <v>8625</v>
      </c>
    </row>
    <row r="11763" spans="1:10" ht="12.75">
      <c r="A11763" s="118" t="s">
        <v>8889</v>
      </c>
      <c r="B11763" s="118" t="s">
        <v>35903</v>
      </c>
      <c r="C11763" s="118" t="b">
        <v>0</v>
      </c>
      <c r="D11763" s="118" t="e">
        <f t="shared" ca="1" si="1"/>
        <v>#NAME?</v>
      </c>
      <c r="E11763" s="118" t="s">
        <v>35904</v>
      </c>
      <c r="F11763" s="118" t="s">
        <v>35905</v>
      </c>
      <c r="G11763" s="118"/>
      <c r="H11763" s="118" t="s">
        <v>54</v>
      </c>
      <c r="I11763" s="118" t="s">
        <v>11761</v>
      </c>
      <c r="J11763" s="118" t="s">
        <v>11762</v>
      </c>
    </row>
    <row r="11764" spans="1:10" ht="12.75">
      <c r="A11764" s="118" t="s">
        <v>35906</v>
      </c>
      <c r="B11764" s="118" t="s">
        <v>9085</v>
      </c>
      <c r="C11764" s="118" t="b">
        <v>0</v>
      </c>
      <c r="D11764" s="118" t="e">
        <f t="shared" ca="1" si="1"/>
        <v>#NAME?</v>
      </c>
      <c r="E11764" s="118" t="s">
        <v>35904</v>
      </c>
      <c r="F11764" s="118" t="s">
        <v>35907</v>
      </c>
      <c r="G11764" s="118"/>
      <c r="H11764" s="118" t="s">
        <v>54</v>
      </c>
      <c r="I11764" s="118" t="s">
        <v>11761</v>
      </c>
      <c r="J11764" s="118" t="s">
        <v>11762</v>
      </c>
    </row>
    <row r="11765" spans="1:10" ht="12.75">
      <c r="A11765" s="118" t="s">
        <v>10417</v>
      </c>
      <c r="B11765" s="118" t="s">
        <v>35908</v>
      </c>
      <c r="C11765" s="118" t="b">
        <v>0</v>
      </c>
      <c r="D11765" s="118" t="e">
        <f t="shared" ca="1" si="1"/>
        <v>#NAME?</v>
      </c>
      <c r="E11765" s="118" t="s">
        <v>35904</v>
      </c>
      <c r="F11765" s="118" t="s">
        <v>35909</v>
      </c>
      <c r="G11765" s="118"/>
      <c r="H11765" s="118" t="s">
        <v>4831</v>
      </c>
      <c r="I11765" s="118" t="s">
        <v>11761</v>
      </c>
      <c r="J11765" s="118" t="s">
        <v>11762</v>
      </c>
    </row>
    <row r="11766" spans="1:10" ht="12.75">
      <c r="A11766" s="118" t="s">
        <v>35910</v>
      </c>
      <c r="B11766" s="118" t="s">
        <v>35911</v>
      </c>
      <c r="C11766" s="118" t="b">
        <v>0</v>
      </c>
      <c r="D11766" s="118" t="e">
        <f t="shared" ca="1" si="1"/>
        <v>#NAME?</v>
      </c>
      <c r="E11766" s="118" t="s">
        <v>35904</v>
      </c>
      <c r="F11766" s="118" t="s">
        <v>35912</v>
      </c>
      <c r="G11766" s="118"/>
      <c r="H11766" s="118" t="s">
        <v>5607</v>
      </c>
      <c r="I11766" s="118" t="s">
        <v>11761</v>
      </c>
      <c r="J11766" s="118" t="s">
        <v>11762</v>
      </c>
    </row>
    <row r="11767" spans="1:10" ht="12.75">
      <c r="A11767" s="118" t="s">
        <v>9004</v>
      </c>
      <c r="B11767" s="118" t="s">
        <v>14995</v>
      </c>
      <c r="C11767" s="118" t="b">
        <v>0</v>
      </c>
      <c r="D11767" s="118" t="e">
        <f t="shared" ca="1" si="1"/>
        <v>#NAME?</v>
      </c>
      <c r="E11767" s="118" t="s">
        <v>35904</v>
      </c>
      <c r="F11767" s="118" t="s">
        <v>35913</v>
      </c>
      <c r="G11767" s="118"/>
      <c r="H11767" s="118" t="s">
        <v>35562</v>
      </c>
      <c r="I11767" s="118" t="s">
        <v>11761</v>
      </c>
      <c r="J11767" s="118" t="s">
        <v>11762</v>
      </c>
    </row>
    <row r="11768" spans="1:10" ht="12.75">
      <c r="A11768" s="118" t="s">
        <v>882</v>
      </c>
      <c r="B11768" s="118" t="s">
        <v>17247</v>
      </c>
      <c r="C11768" s="118" t="b">
        <v>0</v>
      </c>
      <c r="D11768" s="118" t="e">
        <f t="shared" ca="1" si="1"/>
        <v>#NAME?</v>
      </c>
      <c r="E11768" s="118" t="s">
        <v>35904</v>
      </c>
      <c r="F11768" s="118" t="s">
        <v>35914</v>
      </c>
      <c r="G11768" s="118"/>
      <c r="H11768" s="118" t="s">
        <v>4831</v>
      </c>
      <c r="I11768" s="118" t="s">
        <v>11761</v>
      </c>
      <c r="J11768" s="118" t="s">
        <v>11762</v>
      </c>
    </row>
    <row r="11769" spans="1:10" ht="12.75">
      <c r="A11769" s="118" t="s">
        <v>35915</v>
      </c>
      <c r="B11769" s="118" t="s">
        <v>14231</v>
      </c>
      <c r="C11769" s="118" t="b">
        <v>0</v>
      </c>
      <c r="D11769" s="118" t="e">
        <f t="shared" ca="1" si="1"/>
        <v>#NAME?</v>
      </c>
      <c r="E11769" s="118" t="s">
        <v>35916</v>
      </c>
      <c r="F11769" s="118" t="s">
        <v>35917</v>
      </c>
      <c r="G11769" s="118"/>
      <c r="H11769" s="118" t="s">
        <v>4485</v>
      </c>
      <c r="I11769" s="118" t="s">
        <v>9659</v>
      </c>
      <c r="J11769" s="118" t="s">
        <v>9660</v>
      </c>
    </row>
    <row r="11770" spans="1:10" ht="12.75">
      <c r="A11770" s="118" t="s">
        <v>814</v>
      </c>
      <c r="B11770" s="118" t="s">
        <v>35918</v>
      </c>
      <c r="C11770" s="118" t="b">
        <v>0</v>
      </c>
      <c r="D11770" s="118" t="e">
        <f t="shared" ca="1" si="1"/>
        <v>#NAME?</v>
      </c>
      <c r="E11770" s="118" t="s">
        <v>35916</v>
      </c>
      <c r="F11770" s="118" t="s">
        <v>35919</v>
      </c>
      <c r="G11770" s="118"/>
      <c r="H11770" s="118" t="s">
        <v>4485</v>
      </c>
      <c r="I11770" s="118" t="s">
        <v>9659</v>
      </c>
      <c r="J11770" s="118" t="s">
        <v>9660</v>
      </c>
    </row>
    <row r="11771" spans="1:10" ht="12.75">
      <c r="A11771" s="118" t="s">
        <v>8889</v>
      </c>
      <c r="B11771" s="118" t="s">
        <v>1231</v>
      </c>
      <c r="C11771" s="118" t="b">
        <v>0</v>
      </c>
      <c r="D11771" s="118" t="e">
        <f t="shared" ca="1" si="1"/>
        <v>#NAME?</v>
      </c>
      <c r="E11771" s="118" t="s">
        <v>35916</v>
      </c>
      <c r="F11771" s="118" t="s">
        <v>35920</v>
      </c>
      <c r="G11771" s="118"/>
      <c r="H11771" s="118" t="s">
        <v>4640</v>
      </c>
      <c r="I11771" s="118" t="s">
        <v>9659</v>
      </c>
      <c r="J11771" s="118" t="s">
        <v>9660</v>
      </c>
    </row>
    <row r="11772" spans="1:10" ht="12.75">
      <c r="A11772" s="118" t="s">
        <v>8422</v>
      </c>
      <c r="B11772" s="118" t="s">
        <v>35921</v>
      </c>
      <c r="C11772" s="118" t="b">
        <v>0</v>
      </c>
      <c r="D11772" s="118" t="e">
        <f t="shared" ca="1" si="1"/>
        <v>#NAME?</v>
      </c>
      <c r="E11772" s="118" t="s">
        <v>35916</v>
      </c>
      <c r="F11772" s="118" t="s">
        <v>35922</v>
      </c>
      <c r="G11772" s="118"/>
      <c r="H11772" s="118" t="s">
        <v>4485</v>
      </c>
      <c r="I11772" s="118" t="s">
        <v>9659</v>
      </c>
      <c r="J11772" s="118" t="s">
        <v>9660</v>
      </c>
    </row>
    <row r="11773" spans="1:10" ht="12.75">
      <c r="A11773" s="118" t="s">
        <v>35923</v>
      </c>
      <c r="B11773" s="118" t="s">
        <v>9503</v>
      </c>
      <c r="C11773" s="118" t="b">
        <v>0</v>
      </c>
      <c r="D11773" s="118" t="e">
        <f t="shared" ca="1" si="1"/>
        <v>#NAME?</v>
      </c>
      <c r="E11773" s="118" t="s">
        <v>35916</v>
      </c>
      <c r="F11773" s="118" t="s">
        <v>35924</v>
      </c>
      <c r="G11773" s="118"/>
      <c r="H11773" s="118" t="s">
        <v>4831</v>
      </c>
      <c r="I11773" s="118" t="s">
        <v>7820</v>
      </c>
      <c r="J11773" s="118" t="s">
        <v>7820</v>
      </c>
    </row>
    <row r="11774" spans="1:10" ht="12.75">
      <c r="A11774" s="118" t="s">
        <v>35925</v>
      </c>
      <c r="B11774" s="118" t="s">
        <v>35926</v>
      </c>
      <c r="C11774" s="118" t="b">
        <v>0</v>
      </c>
      <c r="D11774" s="118" t="e">
        <f t="shared" ca="1" si="1"/>
        <v>#NAME?</v>
      </c>
      <c r="E11774" s="118" t="s">
        <v>35916</v>
      </c>
      <c r="F11774" s="118" t="s">
        <v>35927</v>
      </c>
      <c r="G11774" s="118"/>
      <c r="H11774" s="118" t="s">
        <v>4485</v>
      </c>
      <c r="I11774" s="118" t="s">
        <v>9659</v>
      </c>
      <c r="J11774" s="118" t="s">
        <v>9660</v>
      </c>
    </row>
    <row r="11775" spans="1:10" ht="12.75">
      <c r="A11775" s="118" t="s">
        <v>1666</v>
      </c>
      <c r="B11775" s="118" t="s">
        <v>35928</v>
      </c>
      <c r="C11775" s="118" t="b">
        <v>0</v>
      </c>
      <c r="D11775" s="118" t="e">
        <f t="shared" ca="1" si="1"/>
        <v>#NAME?</v>
      </c>
      <c r="E11775" s="118" t="s">
        <v>35916</v>
      </c>
      <c r="F11775" s="118" t="s">
        <v>35929</v>
      </c>
      <c r="G11775" s="118"/>
      <c r="H11775" s="118" t="s">
        <v>35930</v>
      </c>
      <c r="I11775" s="118" t="s">
        <v>9659</v>
      </c>
      <c r="J11775" s="118" t="s">
        <v>9660</v>
      </c>
    </row>
    <row r="11776" spans="1:10" ht="12.75">
      <c r="A11776" s="118" t="s">
        <v>846</v>
      </c>
      <c r="B11776" s="118" t="s">
        <v>35931</v>
      </c>
      <c r="C11776" s="118" t="b">
        <v>0</v>
      </c>
      <c r="D11776" s="118" t="e">
        <f t="shared" ca="1" si="1"/>
        <v>#NAME?</v>
      </c>
      <c r="E11776" s="118" t="s">
        <v>35916</v>
      </c>
      <c r="F11776" s="118" t="s">
        <v>35932</v>
      </c>
      <c r="G11776" s="118"/>
      <c r="H11776" s="118" t="s">
        <v>4485</v>
      </c>
      <c r="I11776" s="118" t="s">
        <v>9659</v>
      </c>
      <c r="J11776" s="118" t="s">
        <v>9660</v>
      </c>
    </row>
    <row r="11777" spans="1:10" ht="12.75">
      <c r="A11777" s="118" t="s">
        <v>35933</v>
      </c>
      <c r="B11777" s="118" t="s">
        <v>35934</v>
      </c>
      <c r="C11777" s="118" t="b">
        <v>0</v>
      </c>
      <c r="D11777" s="118" t="e">
        <f t="shared" ca="1" si="1"/>
        <v>#NAME?</v>
      </c>
      <c r="E11777" s="118" t="s">
        <v>35916</v>
      </c>
      <c r="F11777" s="118" t="s">
        <v>35935</v>
      </c>
      <c r="G11777" s="118"/>
      <c r="H11777" s="118" t="s">
        <v>4485</v>
      </c>
      <c r="I11777" s="118" t="s">
        <v>9659</v>
      </c>
      <c r="J11777" s="118" t="s">
        <v>9660</v>
      </c>
    </row>
    <row r="11778" spans="1:10" ht="12.75">
      <c r="A11778" s="118" t="s">
        <v>22391</v>
      </c>
      <c r="B11778" s="118" t="s">
        <v>35936</v>
      </c>
      <c r="C11778" s="118" t="b">
        <v>0</v>
      </c>
      <c r="D11778" s="118" t="e">
        <f t="shared" ca="1" si="1"/>
        <v>#NAME?</v>
      </c>
      <c r="E11778" s="118" t="s">
        <v>35916</v>
      </c>
      <c r="F11778" s="118" t="s">
        <v>35937</v>
      </c>
      <c r="G11778" s="118"/>
      <c r="H11778" s="118" t="s">
        <v>16952</v>
      </c>
      <c r="I11778" s="118" t="s">
        <v>9659</v>
      </c>
      <c r="J11778" s="118" t="s">
        <v>9660</v>
      </c>
    </row>
    <row r="11779" spans="1:10" ht="12.75">
      <c r="A11779" s="118" t="s">
        <v>836</v>
      </c>
      <c r="B11779" s="118" t="s">
        <v>1680</v>
      </c>
      <c r="C11779" s="118" t="b">
        <v>0</v>
      </c>
      <c r="D11779" s="118" t="e">
        <f t="shared" ca="1" si="1"/>
        <v>#NAME?</v>
      </c>
      <c r="E11779" s="118" t="s">
        <v>35916</v>
      </c>
      <c r="F11779" s="118" t="s">
        <v>35938</v>
      </c>
      <c r="G11779" s="118"/>
      <c r="H11779" s="118" t="s">
        <v>18917</v>
      </c>
      <c r="I11779" s="118" t="s">
        <v>9659</v>
      </c>
      <c r="J11779" s="118" t="s">
        <v>9660</v>
      </c>
    </row>
    <row r="11780" spans="1:10" ht="12.75">
      <c r="A11780" s="118" t="s">
        <v>836</v>
      </c>
      <c r="B11780" s="118" t="s">
        <v>2407</v>
      </c>
      <c r="C11780" s="118" t="b">
        <v>0</v>
      </c>
      <c r="D11780" s="118" t="e">
        <f t="shared" ca="1" si="1"/>
        <v>#NAME?</v>
      </c>
      <c r="E11780" s="118" t="s">
        <v>35916</v>
      </c>
      <c r="F11780" s="118" t="s">
        <v>35939</v>
      </c>
      <c r="G11780" s="118"/>
      <c r="H11780" s="118" t="s">
        <v>4485</v>
      </c>
      <c r="I11780" s="118" t="s">
        <v>9659</v>
      </c>
      <c r="J11780" s="118" t="s">
        <v>9660</v>
      </c>
    </row>
    <row r="11781" spans="1:10" ht="12.75">
      <c r="A11781" s="118" t="s">
        <v>35940</v>
      </c>
      <c r="B11781" s="118" t="s">
        <v>10749</v>
      </c>
      <c r="C11781" s="118" t="b">
        <v>0</v>
      </c>
      <c r="D11781" s="118" t="e">
        <f t="shared" ca="1" si="1"/>
        <v>#NAME?</v>
      </c>
      <c r="E11781" s="118" t="s">
        <v>35916</v>
      </c>
      <c r="F11781" s="118" t="s">
        <v>35941</v>
      </c>
      <c r="G11781" s="118"/>
      <c r="H11781" s="118" t="s">
        <v>4831</v>
      </c>
      <c r="I11781" s="118" t="s">
        <v>7820</v>
      </c>
      <c r="J11781" s="118" t="s">
        <v>7820</v>
      </c>
    </row>
    <row r="11782" spans="1:10" ht="12.75">
      <c r="A11782" s="118" t="s">
        <v>14037</v>
      </c>
      <c r="B11782" s="118" t="s">
        <v>35491</v>
      </c>
      <c r="C11782" s="118" t="b">
        <v>0</v>
      </c>
      <c r="D11782" s="118" t="e">
        <f t="shared" ca="1" si="1"/>
        <v>#NAME?</v>
      </c>
      <c r="E11782" s="118" t="s">
        <v>35916</v>
      </c>
      <c r="F11782" s="118" t="s">
        <v>35942</v>
      </c>
      <c r="G11782" s="118"/>
      <c r="H11782" s="118" t="s">
        <v>4485</v>
      </c>
      <c r="I11782" s="118" t="s">
        <v>9659</v>
      </c>
      <c r="J11782" s="118" t="s">
        <v>9660</v>
      </c>
    </row>
    <row r="11783" spans="1:10" ht="12.75">
      <c r="A11783" s="118" t="s">
        <v>882</v>
      </c>
      <c r="B11783" s="118" t="s">
        <v>35943</v>
      </c>
      <c r="C11783" s="118" t="b">
        <v>0</v>
      </c>
      <c r="D11783" s="118" t="e">
        <f t="shared" ca="1" si="1"/>
        <v>#NAME?</v>
      </c>
      <c r="E11783" s="118" t="s">
        <v>35916</v>
      </c>
      <c r="F11783" s="118" t="s">
        <v>35944</v>
      </c>
      <c r="G11783" s="118"/>
      <c r="H11783" s="118" t="s">
        <v>4485</v>
      </c>
      <c r="I11783" s="118" t="s">
        <v>9659</v>
      </c>
      <c r="J11783" s="118" t="s">
        <v>9660</v>
      </c>
    </row>
    <row r="11784" spans="1:10" ht="12.75">
      <c r="A11784" s="118" t="s">
        <v>7860</v>
      </c>
      <c r="B11784" s="118" t="s">
        <v>35945</v>
      </c>
      <c r="C11784" s="118" t="b">
        <v>0</v>
      </c>
      <c r="D11784" s="118" t="e">
        <f t="shared" ca="1" si="1"/>
        <v>#NAME?</v>
      </c>
      <c r="E11784" s="118" t="s">
        <v>35916</v>
      </c>
      <c r="F11784" s="118" t="s">
        <v>35946</v>
      </c>
      <c r="G11784" s="118"/>
      <c r="H11784" s="118" t="s">
        <v>18917</v>
      </c>
      <c r="I11784" s="118" t="s">
        <v>9659</v>
      </c>
      <c r="J11784" s="118" t="s">
        <v>9660</v>
      </c>
    </row>
    <row r="11785" spans="1:10" ht="12.75">
      <c r="A11785" s="118" t="s">
        <v>1484</v>
      </c>
      <c r="B11785" s="118" t="s">
        <v>35947</v>
      </c>
      <c r="C11785" s="118" t="b">
        <v>0</v>
      </c>
      <c r="D11785" s="118" t="e">
        <f t="shared" ca="1" si="1"/>
        <v>#NAME?</v>
      </c>
      <c r="E11785" s="118" t="s">
        <v>35916</v>
      </c>
      <c r="F11785" s="118" t="s">
        <v>35948</v>
      </c>
      <c r="G11785" s="118"/>
      <c r="H11785" s="118" t="s">
        <v>35949</v>
      </c>
      <c r="I11785" s="118" t="s">
        <v>9659</v>
      </c>
      <c r="J11785" s="118" t="s">
        <v>9660</v>
      </c>
    </row>
    <row r="11786" spans="1:10" ht="12.75">
      <c r="A11786" s="118" t="s">
        <v>2013</v>
      </c>
      <c r="B11786" s="118" t="s">
        <v>15247</v>
      </c>
      <c r="C11786" s="118" t="b">
        <v>0</v>
      </c>
      <c r="D11786" s="118" t="e">
        <f t="shared" ca="1" si="1"/>
        <v>#NAME?</v>
      </c>
      <c r="E11786" s="118" t="s">
        <v>35916</v>
      </c>
      <c r="F11786" s="118" t="s">
        <v>35950</v>
      </c>
      <c r="G11786" s="118"/>
      <c r="H11786" s="118" t="s">
        <v>17624</v>
      </c>
      <c r="I11786" s="118" t="s">
        <v>9659</v>
      </c>
      <c r="J11786" s="118" t="s">
        <v>9660</v>
      </c>
    </row>
    <row r="11787" spans="1:10" ht="12.75">
      <c r="A11787" s="118" t="s">
        <v>35951</v>
      </c>
      <c r="B11787" s="118" t="s">
        <v>35952</v>
      </c>
      <c r="C11787" s="118" t="b">
        <v>0</v>
      </c>
      <c r="D11787" s="118" t="e">
        <f t="shared" ca="1" si="1"/>
        <v>#NAME?</v>
      </c>
      <c r="E11787" s="118" t="s">
        <v>35916</v>
      </c>
      <c r="F11787" s="118" t="s">
        <v>35953</v>
      </c>
      <c r="G11787" s="118"/>
      <c r="H11787" s="118" t="s">
        <v>4831</v>
      </c>
      <c r="I11787" s="118" t="s">
        <v>9659</v>
      </c>
      <c r="J11787" s="118" t="s">
        <v>9660</v>
      </c>
    </row>
    <row r="11788" spans="1:10" ht="12.75">
      <c r="A11788" s="118" t="s">
        <v>2135</v>
      </c>
      <c r="B11788" s="118" t="s">
        <v>35954</v>
      </c>
      <c r="C11788" s="118" t="b">
        <v>0</v>
      </c>
      <c r="D11788" s="118" t="e">
        <f t="shared" ca="1" si="1"/>
        <v>#NAME?</v>
      </c>
      <c r="E11788" s="118" t="s">
        <v>35916</v>
      </c>
      <c r="F11788" s="118" t="s">
        <v>35955</v>
      </c>
      <c r="G11788" s="118"/>
      <c r="H11788" s="118" t="s">
        <v>4831</v>
      </c>
      <c r="I11788" s="118" t="s">
        <v>7820</v>
      </c>
      <c r="J11788" s="118" t="s">
        <v>7820</v>
      </c>
    </row>
    <row r="11789" spans="1:10" ht="12.75">
      <c r="A11789" s="118" t="s">
        <v>8358</v>
      </c>
      <c r="B11789" s="118" t="s">
        <v>907</v>
      </c>
      <c r="C11789" s="118" t="b">
        <v>0</v>
      </c>
      <c r="D11789" s="118" t="e">
        <f t="shared" ca="1" si="1"/>
        <v>#NAME?</v>
      </c>
      <c r="E11789" s="118" t="s">
        <v>35916</v>
      </c>
      <c r="F11789" s="118" t="s">
        <v>35956</v>
      </c>
      <c r="G11789" s="118"/>
      <c r="H11789" s="118" t="s">
        <v>5279</v>
      </c>
      <c r="I11789" s="118" t="s">
        <v>9659</v>
      </c>
      <c r="J11789" s="118" t="s">
        <v>9660</v>
      </c>
    </row>
    <row r="11790" spans="1:10" ht="12.75">
      <c r="A11790" s="118" t="s">
        <v>8358</v>
      </c>
      <c r="B11790" s="118" t="s">
        <v>35957</v>
      </c>
      <c r="C11790" s="118" t="b">
        <v>0</v>
      </c>
      <c r="D11790" s="118" t="e">
        <f t="shared" ca="1" si="1"/>
        <v>#NAME?</v>
      </c>
      <c r="E11790" s="118" t="s">
        <v>35916</v>
      </c>
      <c r="F11790" s="118" t="s">
        <v>35958</v>
      </c>
      <c r="G11790" s="118"/>
      <c r="H11790" s="118" t="s">
        <v>35949</v>
      </c>
      <c r="I11790" s="118" t="s">
        <v>9659</v>
      </c>
      <c r="J11790" s="118" t="s">
        <v>9660</v>
      </c>
    </row>
    <row r="11791" spans="1:10" ht="12.75">
      <c r="A11791" s="118" t="s">
        <v>10777</v>
      </c>
      <c r="B11791" s="118" t="s">
        <v>35959</v>
      </c>
      <c r="C11791" s="118" t="b">
        <v>0</v>
      </c>
      <c r="D11791" s="118" t="e">
        <f t="shared" ca="1" si="1"/>
        <v>#NAME?</v>
      </c>
      <c r="E11791" s="118" t="s">
        <v>35916</v>
      </c>
      <c r="F11791" s="118" t="s">
        <v>35960</v>
      </c>
      <c r="G11791" s="118"/>
      <c r="H11791" s="118" t="s">
        <v>16044</v>
      </c>
      <c r="I11791" s="118" t="s">
        <v>9659</v>
      </c>
      <c r="J11791" s="118" t="s">
        <v>9660</v>
      </c>
    </row>
    <row r="11792" spans="1:10" ht="12.75">
      <c r="A11792" s="118" t="s">
        <v>11519</v>
      </c>
      <c r="B11792" s="118" t="s">
        <v>35961</v>
      </c>
      <c r="C11792" s="118" t="b">
        <v>0</v>
      </c>
      <c r="D11792" s="118" t="e">
        <f t="shared" ca="1" si="1"/>
        <v>#NAME?</v>
      </c>
      <c r="E11792" s="118" t="s">
        <v>35962</v>
      </c>
      <c r="F11792" s="118" t="s">
        <v>35963</v>
      </c>
      <c r="G11792" s="118"/>
      <c r="H11792" s="118" t="s">
        <v>54</v>
      </c>
      <c r="I11792" s="118" t="s">
        <v>14479</v>
      </c>
      <c r="J11792" s="118" t="s">
        <v>10551</v>
      </c>
    </row>
    <row r="11793" spans="1:10" ht="12.75">
      <c r="A11793" s="118" t="s">
        <v>8137</v>
      </c>
      <c r="B11793" s="118" t="s">
        <v>19870</v>
      </c>
      <c r="C11793" s="118" t="b">
        <v>0</v>
      </c>
      <c r="D11793" s="118" t="e">
        <f t="shared" ca="1" si="1"/>
        <v>#NAME?</v>
      </c>
      <c r="E11793" s="118" t="s">
        <v>35964</v>
      </c>
      <c r="F11793" s="118" t="s">
        <v>35965</v>
      </c>
      <c r="G11793" s="118"/>
      <c r="H11793" s="118" t="s">
        <v>4278</v>
      </c>
      <c r="I11793" s="118" t="s">
        <v>7820</v>
      </c>
      <c r="J11793" s="118" t="s">
        <v>7820</v>
      </c>
    </row>
    <row r="11794" spans="1:10" ht="12.75">
      <c r="A11794" s="118" t="s">
        <v>35966</v>
      </c>
      <c r="B11794" s="118" t="s">
        <v>29753</v>
      </c>
      <c r="C11794" s="118" t="b">
        <v>0</v>
      </c>
      <c r="D11794" s="118" t="e">
        <f t="shared" ca="1" si="1"/>
        <v>#NAME?</v>
      </c>
      <c r="E11794" s="118" t="s">
        <v>35964</v>
      </c>
      <c r="F11794" s="118" t="s">
        <v>35967</v>
      </c>
      <c r="G11794" s="118"/>
      <c r="H11794" s="118" t="s">
        <v>4278</v>
      </c>
      <c r="I11794" s="118" t="s">
        <v>7590</v>
      </c>
      <c r="J11794" s="118" t="s">
        <v>7591</v>
      </c>
    </row>
    <row r="11795" spans="1:10" ht="12.75">
      <c r="A11795" s="118" t="s">
        <v>826</v>
      </c>
      <c r="B11795" s="118" t="s">
        <v>29681</v>
      </c>
      <c r="C11795" s="118" t="b">
        <v>0</v>
      </c>
      <c r="D11795" s="118" t="e">
        <f t="shared" ca="1" si="1"/>
        <v>#NAME?</v>
      </c>
      <c r="E11795" s="118" t="s">
        <v>35968</v>
      </c>
      <c r="F11795" s="118" t="s">
        <v>35969</v>
      </c>
      <c r="G11795" s="118"/>
      <c r="H11795" s="118" t="s">
        <v>54</v>
      </c>
      <c r="I11795" s="118" t="s">
        <v>9429</v>
      </c>
      <c r="J11795" s="118"/>
    </row>
    <row r="11796" spans="1:10" ht="12.75">
      <c r="A11796" s="118" t="s">
        <v>35372</v>
      </c>
      <c r="B11796" s="118" t="s">
        <v>2641</v>
      </c>
      <c r="C11796" s="118" t="b">
        <v>0</v>
      </c>
      <c r="D11796" s="118" t="e">
        <f t="shared" ca="1" si="1"/>
        <v>#NAME?</v>
      </c>
      <c r="E11796" s="118" t="s">
        <v>35968</v>
      </c>
      <c r="F11796" s="118" t="s">
        <v>35970</v>
      </c>
      <c r="G11796" s="118"/>
      <c r="H11796" s="118" t="s">
        <v>33355</v>
      </c>
      <c r="I11796" s="118" t="s">
        <v>9429</v>
      </c>
      <c r="J11796" s="118"/>
    </row>
    <row r="11797" spans="1:10" ht="12.75">
      <c r="A11797" s="118" t="s">
        <v>814</v>
      </c>
      <c r="B11797" s="118" t="s">
        <v>995</v>
      </c>
      <c r="C11797" s="118" t="b">
        <v>0</v>
      </c>
      <c r="D11797" s="118" t="e">
        <f t="shared" ca="1" si="1"/>
        <v>#NAME?</v>
      </c>
      <c r="E11797" s="118" t="s">
        <v>35971</v>
      </c>
      <c r="F11797" s="118" t="s">
        <v>35972</v>
      </c>
      <c r="G11797" s="118"/>
      <c r="H11797" s="118" t="s">
        <v>4305</v>
      </c>
      <c r="I11797" s="118" t="s">
        <v>13492</v>
      </c>
      <c r="J11797" s="118" t="s">
        <v>7820</v>
      </c>
    </row>
    <row r="11798" spans="1:10" ht="12.75">
      <c r="A11798" s="118" t="s">
        <v>8748</v>
      </c>
      <c r="B11798" s="118" t="s">
        <v>9181</v>
      </c>
      <c r="C11798" s="118" t="b">
        <v>0</v>
      </c>
      <c r="D11798" s="118" t="e">
        <f t="shared" ca="1" si="1"/>
        <v>#NAME?</v>
      </c>
      <c r="E11798" s="118" t="s">
        <v>35971</v>
      </c>
      <c r="F11798" s="118" t="s">
        <v>35973</v>
      </c>
      <c r="G11798" s="118"/>
      <c r="H11798" s="118" t="s">
        <v>8760</v>
      </c>
      <c r="I11798" s="118" t="s">
        <v>13492</v>
      </c>
      <c r="J11798" s="118" t="s">
        <v>7820</v>
      </c>
    </row>
    <row r="11799" spans="1:10" ht="12.75">
      <c r="A11799" s="118" t="s">
        <v>1666</v>
      </c>
      <c r="B11799" s="118" t="s">
        <v>35974</v>
      </c>
      <c r="C11799" s="118" t="b">
        <v>0</v>
      </c>
      <c r="D11799" s="118" t="e">
        <f t="shared" ca="1" si="1"/>
        <v>#NAME?</v>
      </c>
      <c r="E11799" s="118" t="s">
        <v>35971</v>
      </c>
      <c r="F11799" s="118" t="s">
        <v>35975</v>
      </c>
      <c r="G11799" s="118"/>
      <c r="H11799" s="118" t="s">
        <v>4305</v>
      </c>
      <c r="I11799" s="118" t="s">
        <v>13492</v>
      </c>
      <c r="J11799" s="118" t="s">
        <v>7820</v>
      </c>
    </row>
    <row r="11800" spans="1:10" ht="12.75">
      <c r="A11800" s="118" t="s">
        <v>8358</v>
      </c>
      <c r="B11800" s="118" t="s">
        <v>15361</v>
      </c>
      <c r="C11800" s="118" t="b">
        <v>0</v>
      </c>
      <c r="D11800" s="118" t="e">
        <f t="shared" ca="1" si="1"/>
        <v>#NAME?</v>
      </c>
      <c r="E11800" s="118" t="s">
        <v>35971</v>
      </c>
      <c r="F11800" s="118" t="s">
        <v>35976</v>
      </c>
      <c r="G11800" s="118"/>
      <c r="H11800" s="118" t="s">
        <v>4485</v>
      </c>
      <c r="I11800" s="118" t="s">
        <v>13492</v>
      </c>
      <c r="J11800" s="118" t="s">
        <v>7820</v>
      </c>
    </row>
    <row r="11801" spans="1:10" ht="12.75">
      <c r="A11801" s="118" t="s">
        <v>10777</v>
      </c>
      <c r="B11801" s="118" t="s">
        <v>26067</v>
      </c>
      <c r="C11801" s="118" t="b">
        <v>0</v>
      </c>
      <c r="D11801" s="118" t="e">
        <f t="shared" ca="1" si="1"/>
        <v>#NAME?</v>
      </c>
      <c r="E11801" s="118" t="s">
        <v>35971</v>
      </c>
      <c r="F11801" s="118" t="s">
        <v>35977</v>
      </c>
      <c r="G11801" s="118"/>
      <c r="H11801" s="118" t="s">
        <v>4485</v>
      </c>
      <c r="I11801" s="118" t="s">
        <v>13492</v>
      </c>
      <c r="J11801" s="118" t="s">
        <v>7820</v>
      </c>
    </row>
    <row r="11802" spans="1:10" ht="12.75">
      <c r="A11802" s="118" t="s">
        <v>1704</v>
      </c>
      <c r="B11802" s="118" t="s">
        <v>2668</v>
      </c>
      <c r="C11802" s="118" t="b">
        <v>0</v>
      </c>
      <c r="D11802" s="118" t="e">
        <f t="shared" ca="1" si="1"/>
        <v>#NAME?</v>
      </c>
      <c r="E11802" s="118" t="s">
        <v>35978</v>
      </c>
      <c r="F11802" s="118" t="s">
        <v>35979</v>
      </c>
      <c r="G11802" s="118"/>
      <c r="H11802" s="118" t="s">
        <v>6289</v>
      </c>
      <c r="I11802" s="118" t="s">
        <v>10351</v>
      </c>
      <c r="J11802" s="118" t="s">
        <v>7622</v>
      </c>
    </row>
    <row r="11803" spans="1:10" ht="12.75">
      <c r="A11803" s="118" t="s">
        <v>9298</v>
      </c>
      <c r="B11803" s="118" t="s">
        <v>35980</v>
      </c>
      <c r="C11803" s="118" t="b">
        <v>0</v>
      </c>
      <c r="D11803" s="118" t="e">
        <f t="shared" ca="1" si="1"/>
        <v>#NAME?</v>
      </c>
      <c r="E11803" s="118" t="s">
        <v>35981</v>
      </c>
      <c r="F11803" s="118" t="s">
        <v>35982</v>
      </c>
      <c r="G11803" s="118"/>
      <c r="H11803" s="118" t="s">
        <v>4276</v>
      </c>
      <c r="I11803" s="118" t="s">
        <v>14051</v>
      </c>
      <c r="J11803" s="118" t="s">
        <v>7622</v>
      </c>
    </row>
    <row r="11804" spans="1:10" ht="12.75">
      <c r="A11804" s="118" t="s">
        <v>1602</v>
      </c>
      <c r="B11804" s="118" t="s">
        <v>9987</v>
      </c>
      <c r="C11804" s="118" t="b">
        <v>0</v>
      </c>
      <c r="D11804" s="118" t="e">
        <f t="shared" ca="1" si="1"/>
        <v>#NAME?</v>
      </c>
      <c r="E11804" s="118" t="s">
        <v>35981</v>
      </c>
      <c r="F11804" s="118" t="s">
        <v>35983</v>
      </c>
      <c r="G11804" s="118"/>
      <c r="H11804" s="118" t="s">
        <v>5064</v>
      </c>
      <c r="I11804" s="118" t="s">
        <v>14051</v>
      </c>
      <c r="J11804" s="118" t="s">
        <v>7622</v>
      </c>
    </row>
    <row r="11805" spans="1:10" ht="12.75">
      <c r="A11805" s="118" t="s">
        <v>2529</v>
      </c>
      <c r="B11805" s="118" t="s">
        <v>2209</v>
      </c>
      <c r="C11805" s="118" t="b">
        <v>0</v>
      </c>
      <c r="D11805" s="118" t="e">
        <f t="shared" ca="1" si="1"/>
        <v>#NAME?</v>
      </c>
      <c r="E11805" s="118" t="s">
        <v>35984</v>
      </c>
      <c r="F11805" s="118" t="s">
        <v>35985</v>
      </c>
      <c r="G11805" s="118"/>
      <c r="H11805" s="118" t="s">
        <v>8656</v>
      </c>
      <c r="I11805" s="118" t="s">
        <v>7820</v>
      </c>
      <c r="J11805" s="118" t="s">
        <v>7820</v>
      </c>
    </row>
    <row r="11806" spans="1:10" ht="12.75">
      <c r="A11806" s="118" t="s">
        <v>882</v>
      </c>
      <c r="B11806" s="118" t="s">
        <v>35986</v>
      </c>
      <c r="C11806" s="118" t="b">
        <v>0</v>
      </c>
      <c r="D11806" s="118" t="e">
        <f t="shared" ca="1" si="1"/>
        <v>#NAME?</v>
      </c>
      <c r="E11806" s="118" t="s">
        <v>35984</v>
      </c>
      <c r="F11806" s="118" t="s">
        <v>35987</v>
      </c>
      <c r="G11806" s="118"/>
      <c r="H11806" s="118" t="s">
        <v>26907</v>
      </c>
      <c r="I11806" s="118" t="s">
        <v>7820</v>
      </c>
      <c r="J11806" s="118" t="s">
        <v>7820</v>
      </c>
    </row>
    <row r="11807" spans="1:10" ht="12.75">
      <c r="A11807" s="118" t="s">
        <v>35988</v>
      </c>
      <c r="B11807" s="118" t="s">
        <v>35989</v>
      </c>
      <c r="C11807" s="118" t="b">
        <v>0</v>
      </c>
      <c r="D11807" s="118" t="e">
        <f t="shared" ca="1" si="1"/>
        <v>#NAME?</v>
      </c>
      <c r="E11807" s="118" t="s">
        <v>35984</v>
      </c>
      <c r="F11807" s="118" t="s">
        <v>35990</v>
      </c>
      <c r="G11807" s="118"/>
      <c r="H11807" s="118" t="s">
        <v>26907</v>
      </c>
      <c r="I11807" s="118" t="s">
        <v>7820</v>
      </c>
      <c r="J11807" s="118" t="s">
        <v>7820</v>
      </c>
    </row>
    <row r="11808" spans="1:10" ht="12.75">
      <c r="A11808" s="118" t="s">
        <v>35991</v>
      </c>
      <c r="B11808" s="118" t="s">
        <v>31643</v>
      </c>
      <c r="C11808" s="118" t="b">
        <v>0</v>
      </c>
      <c r="D11808" s="118" t="e">
        <f t="shared" ca="1" si="1"/>
        <v>#NAME?</v>
      </c>
      <c r="E11808" s="118" t="s">
        <v>35992</v>
      </c>
      <c r="F11808" s="118" t="s">
        <v>35993</v>
      </c>
      <c r="G11808" s="118"/>
      <c r="H11808" s="118" t="s">
        <v>5064</v>
      </c>
      <c r="I11808" s="118" t="s">
        <v>7794</v>
      </c>
      <c r="J11808" s="118" t="s">
        <v>7795</v>
      </c>
    </row>
    <row r="11809" spans="1:10" ht="12.75">
      <c r="A11809" s="118" t="s">
        <v>1591</v>
      </c>
      <c r="B11809" s="118" t="s">
        <v>35994</v>
      </c>
      <c r="C11809" s="118" t="b">
        <v>0</v>
      </c>
      <c r="D11809" s="118" t="e">
        <f t="shared" ca="1" si="1"/>
        <v>#NAME?</v>
      </c>
      <c r="E11809" s="118" t="s">
        <v>35992</v>
      </c>
      <c r="F11809" s="118" t="s">
        <v>35995</v>
      </c>
      <c r="G11809" s="118"/>
      <c r="H11809" s="118" t="s">
        <v>4276</v>
      </c>
      <c r="I11809" s="118" t="s">
        <v>7794</v>
      </c>
      <c r="J11809" s="118" t="s">
        <v>7795</v>
      </c>
    </row>
    <row r="11810" spans="1:10" ht="12.75">
      <c r="A11810" s="118" t="s">
        <v>1484</v>
      </c>
      <c r="B11810" s="118" t="s">
        <v>35996</v>
      </c>
      <c r="C11810" s="118" t="b">
        <v>0</v>
      </c>
      <c r="D11810" s="118" t="e">
        <f t="shared" ca="1" si="1"/>
        <v>#NAME?</v>
      </c>
      <c r="E11810" s="118" t="s">
        <v>35992</v>
      </c>
      <c r="F11810" s="118" t="s">
        <v>35997</v>
      </c>
      <c r="G11810" s="118"/>
      <c r="H11810" s="118" t="s">
        <v>4831</v>
      </c>
      <c r="I11810" s="118" t="s">
        <v>7794</v>
      </c>
      <c r="J11810" s="118" t="s">
        <v>7795</v>
      </c>
    </row>
    <row r="11811" spans="1:10" ht="12.75">
      <c r="A11811" s="118" t="s">
        <v>862</v>
      </c>
      <c r="B11811" s="118" t="s">
        <v>35998</v>
      </c>
      <c r="C11811" s="118" t="b">
        <v>0</v>
      </c>
      <c r="D11811" s="118" t="e">
        <f t="shared" ca="1" si="1"/>
        <v>#NAME?</v>
      </c>
      <c r="E11811" s="118" t="s">
        <v>35999</v>
      </c>
      <c r="F11811" s="118" t="s">
        <v>36000</v>
      </c>
      <c r="G11811" s="118"/>
      <c r="H11811" s="118" t="s">
        <v>36001</v>
      </c>
      <c r="I11811" s="118" t="s">
        <v>10205</v>
      </c>
      <c r="J11811" s="118" t="s">
        <v>9660</v>
      </c>
    </row>
    <row r="11812" spans="1:10" ht="12.75">
      <c r="A11812" s="118" t="s">
        <v>8744</v>
      </c>
      <c r="B11812" s="118" t="s">
        <v>36002</v>
      </c>
      <c r="C11812" s="118" t="b">
        <v>0</v>
      </c>
      <c r="D11812" s="118" t="e">
        <f t="shared" ca="1" si="1"/>
        <v>#NAME?</v>
      </c>
      <c r="E11812" s="118" t="s">
        <v>36003</v>
      </c>
      <c r="F11812" s="118" t="s">
        <v>36004</v>
      </c>
      <c r="G11812" s="118"/>
      <c r="H11812" s="118" t="s">
        <v>15124</v>
      </c>
      <c r="I11812" s="118" t="s">
        <v>36005</v>
      </c>
      <c r="J11812" s="118" t="s">
        <v>9387</v>
      </c>
    </row>
    <row r="11813" spans="1:10" ht="12.75">
      <c r="A11813" s="118" t="s">
        <v>1666</v>
      </c>
      <c r="B11813" s="118" t="s">
        <v>36006</v>
      </c>
      <c r="C11813" s="118" t="b">
        <v>0</v>
      </c>
      <c r="D11813" s="118" t="e">
        <f t="shared" ca="1" si="1"/>
        <v>#NAME?</v>
      </c>
      <c r="E11813" s="118" t="s">
        <v>36003</v>
      </c>
      <c r="F11813" s="118" t="s">
        <v>36007</v>
      </c>
      <c r="G11813" s="118"/>
      <c r="H11813" s="118" t="s">
        <v>10613</v>
      </c>
      <c r="I11813" s="118" t="s">
        <v>36005</v>
      </c>
      <c r="J11813" s="118" t="s">
        <v>9387</v>
      </c>
    </row>
    <row r="11814" spans="1:10" ht="12.75">
      <c r="A11814" s="118" t="s">
        <v>1266</v>
      </c>
      <c r="B11814" s="118" t="s">
        <v>36008</v>
      </c>
      <c r="C11814" s="118" t="b">
        <v>0</v>
      </c>
      <c r="D11814" s="118" t="e">
        <f t="shared" ca="1" si="1"/>
        <v>#NAME?</v>
      </c>
      <c r="E11814" s="118" t="s">
        <v>5976</v>
      </c>
      <c r="F11814" s="118" t="s">
        <v>36009</v>
      </c>
      <c r="G11814" s="118"/>
      <c r="H11814" s="118" t="s">
        <v>4276</v>
      </c>
      <c r="I11814" s="118" t="s">
        <v>8136</v>
      </c>
      <c r="J11814" s="118" t="s">
        <v>7622</v>
      </c>
    </row>
    <row r="11815" spans="1:10" ht="12.75">
      <c r="A11815" s="118" t="s">
        <v>11366</v>
      </c>
      <c r="B11815" s="118" t="s">
        <v>907</v>
      </c>
      <c r="C11815" s="118" t="b">
        <v>0</v>
      </c>
      <c r="D11815" s="118" t="e">
        <f t="shared" ca="1" si="1"/>
        <v>#NAME?</v>
      </c>
      <c r="E11815" s="118" t="s">
        <v>5976</v>
      </c>
      <c r="F11815" s="118" t="s">
        <v>36010</v>
      </c>
      <c r="G11815" s="118"/>
      <c r="H11815" s="118" t="s">
        <v>8144</v>
      </c>
      <c r="I11815" s="118" t="s">
        <v>8136</v>
      </c>
      <c r="J11815" s="118" t="s">
        <v>7622</v>
      </c>
    </row>
    <row r="11816" spans="1:10" ht="12.75">
      <c r="A11816" s="118" t="s">
        <v>826</v>
      </c>
      <c r="B11816" s="118" t="s">
        <v>36011</v>
      </c>
      <c r="C11816" s="118" t="b">
        <v>0</v>
      </c>
      <c r="D11816" s="118" t="e">
        <f t="shared" ca="1" si="1"/>
        <v>#NAME?</v>
      </c>
      <c r="E11816" s="118" t="s">
        <v>5976</v>
      </c>
      <c r="F11816" s="118" t="s">
        <v>36012</v>
      </c>
      <c r="G11816" s="118"/>
      <c r="H11816" s="118" t="s">
        <v>7611</v>
      </c>
      <c r="I11816" s="118" t="s">
        <v>8136</v>
      </c>
      <c r="J11816" s="118" t="s">
        <v>7622</v>
      </c>
    </row>
    <row r="11817" spans="1:10" ht="12.75">
      <c r="A11817" s="118" t="s">
        <v>2057</v>
      </c>
      <c r="B11817" s="118" t="s">
        <v>30629</v>
      </c>
      <c r="C11817" s="118" t="b">
        <v>0</v>
      </c>
      <c r="D11817" s="118" t="e">
        <f t="shared" ca="1" si="1"/>
        <v>#NAME?</v>
      </c>
      <c r="E11817" s="118" t="s">
        <v>5976</v>
      </c>
      <c r="F11817" s="118" t="s">
        <v>36013</v>
      </c>
      <c r="G11817" s="118"/>
      <c r="H11817" s="118" t="s">
        <v>4276</v>
      </c>
      <c r="I11817" s="118" t="s">
        <v>8136</v>
      </c>
      <c r="J11817" s="118" t="s">
        <v>7622</v>
      </c>
    </row>
    <row r="11818" spans="1:10" ht="12.75">
      <c r="A11818" s="118" t="s">
        <v>8024</v>
      </c>
      <c r="B11818" s="118" t="s">
        <v>36014</v>
      </c>
      <c r="C11818" s="118" t="b">
        <v>0</v>
      </c>
      <c r="D11818" s="118" t="e">
        <f t="shared" ca="1" si="1"/>
        <v>#NAME?</v>
      </c>
      <c r="E11818" s="118" t="s">
        <v>5976</v>
      </c>
      <c r="F11818" s="118" t="s">
        <v>36015</v>
      </c>
      <c r="G11818" s="118"/>
      <c r="H11818" s="118" t="s">
        <v>4276</v>
      </c>
      <c r="I11818" s="118" t="s">
        <v>8136</v>
      </c>
      <c r="J11818" s="118" t="s">
        <v>7622</v>
      </c>
    </row>
    <row r="11819" spans="1:10" ht="12.75">
      <c r="A11819" s="118" t="s">
        <v>36016</v>
      </c>
      <c r="B11819" s="118" t="s">
        <v>36017</v>
      </c>
      <c r="C11819" s="118" t="b">
        <v>0</v>
      </c>
      <c r="D11819" s="118" t="e">
        <f t="shared" ca="1" si="1"/>
        <v>#NAME?</v>
      </c>
      <c r="E11819" s="118" t="s">
        <v>5976</v>
      </c>
      <c r="F11819" s="118" t="s">
        <v>36018</v>
      </c>
      <c r="G11819" s="118"/>
      <c r="H11819" s="118" t="s">
        <v>4276</v>
      </c>
      <c r="I11819" s="118" t="s">
        <v>8136</v>
      </c>
      <c r="J11819" s="118" t="s">
        <v>7622</v>
      </c>
    </row>
    <row r="11820" spans="1:10" ht="12.75">
      <c r="A11820" s="118" t="s">
        <v>798</v>
      </c>
      <c r="B11820" s="118" t="s">
        <v>8006</v>
      </c>
      <c r="C11820" s="118" t="b">
        <v>0</v>
      </c>
      <c r="D11820" s="118" t="e">
        <f t="shared" ca="1" si="1"/>
        <v>#NAME?</v>
      </c>
      <c r="E11820" s="118" t="s">
        <v>36019</v>
      </c>
      <c r="F11820" s="118" t="s">
        <v>36020</v>
      </c>
      <c r="G11820" s="118"/>
      <c r="H11820" s="118" t="s">
        <v>4551</v>
      </c>
      <c r="I11820" s="118" t="s">
        <v>7755</v>
      </c>
      <c r="J11820" s="118" t="s">
        <v>7756</v>
      </c>
    </row>
    <row r="11821" spans="1:10" ht="12.75">
      <c r="A11821" s="118" t="s">
        <v>940</v>
      </c>
      <c r="B11821" s="118" t="s">
        <v>11258</v>
      </c>
      <c r="C11821" s="118" t="b">
        <v>0</v>
      </c>
      <c r="D11821" s="118" t="e">
        <f t="shared" ca="1" si="1"/>
        <v>#NAME?</v>
      </c>
      <c r="E11821" s="118" t="s">
        <v>36019</v>
      </c>
      <c r="F11821" s="118" t="s">
        <v>36021</v>
      </c>
      <c r="G11821" s="118"/>
      <c r="H11821" s="118" t="s">
        <v>5273</v>
      </c>
      <c r="I11821" s="118" t="s">
        <v>7755</v>
      </c>
      <c r="J11821" s="118" t="s">
        <v>7756</v>
      </c>
    </row>
    <row r="11822" spans="1:10" ht="12.75">
      <c r="A11822" s="118" t="s">
        <v>2013</v>
      </c>
      <c r="B11822" s="118" t="s">
        <v>20150</v>
      </c>
      <c r="C11822" s="118" t="b">
        <v>0</v>
      </c>
      <c r="D11822" s="118" t="e">
        <f t="shared" ca="1" si="1"/>
        <v>#NAME?</v>
      </c>
      <c r="E11822" s="118" t="s">
        <v>36019</v>
      </c>
      <c r="F11822" s="118" t="s">
        <v>36022</v>
      </c>
      <c r="G11822" s="118"/>
      <c r="H11822" s="118" t="s">
        <v>4551</v>
      </c>
      <c r="I11822" s="118" t="s">
        <v>7755</v>
      </c>
      <c r="J11822" s="118" t="s">
        <v>7756</v>
      </c>
    </row>
    <row r="11823" spans="1:10" ht="12.75">
      <c r="A11823" s="118" t="s">
        <v>10229</v>
      </c>
      <c r="B11823" s="118" t="s">
        <v>1319</v>
      </c>
      <c r="C11823" s="118" t="b">
        <v>0</v>
      </c>
      <c r="D11823" s="118" t="e">
        <f t="shared" ca="1" si="1"/>
        <v>#NAME?</v>
      </c>
      <c r="E11823" s="118" t="s">
        <v>36019</v>
      </c>
      <c r="F11823" s="118" t="s">
        <v>36023</v>
      </c>
      <c r="G11823" s="118"/>
      <c r="H11823" s="118" t="s">
        <v>4551</v>
      </c>
      <c r="I11823" s="118" t="s">
        <v>7755</v>
      </c>
      <c r="J11823" s="118" t="s">
        <v>7756</v>
      </c>
    </row>
    <row r="11824" spans="1:10" ht="12.75">
      <c r="A11824" s="118" t="s">
        <v>36024</v>
      </c>
      <c r="B11824" s="118" t="s">
        <v>36025</v>
      </c>
      <c r="C11824" s="118" t="b">
        <v>0</v>
      </c>
      <c r="D11824" s="118" t="e">
        <f t="shared" ca="1" si="1"/>
        <v>#NAME?</v>
      </c>
      <c r="E11824" s="118" t="s">
        <v>36026</v>
      </c>
      <c r="F11824" s="118" t="s">
        <v>36027</v>
      </c>
      <c r="G11824" s="118"/>
      <c r="H11824" s="118" t="s">
        <v>4640</v>
      </c>
      <c r="I11824" s="118" t="s">
        <v>8990</v>
      </c>
      <c r="J11824" s="118"/>
    </row>
    <row r="11825" spans="1:10" ht="12.75">
      <c r="A11825" s="118" t="s">
        <v>8981</v>
      </c>
      <c r="B11825" s="118" t="s">
        <v>36028</v>
      </c>
      <c r="C11825" s="118" t="b">
        <v>0</v>
      </c>
      <c r="D11825" s="118" t="e">
        <f t="shared" ca="1" si="1"/>
        <v>#NAME?</v>
      </c>
      <c r="E11825" s="118" t="s">
        <v>36029</v>
      </c>
      <c r="F11825" s="118" t="s">
        <v>36030</v>
      </c>
      <c r="G11825" s="118"/>
      <c r="H11825" s="118" t="s">
        <v>7754</v>
      </c>
      <c r="I11825" s="118" t="s">
        <v>28532</v>
      </c>
      <c r="J11825" s="118" t="s">
        <v>7820</v>
      </c>
    </row>
    <row r="11826" spans="1:10" ht="12.75">
      <c r="A11826" s="118" t="s">
        <v>36031</v>
      </c>
      <c r="B11826" s="118" t="s">
        <v>36032</v>
      </c>
      <c r="C11826" s="118" t="b">
        <v>0</v>
      </c>
      <c r="D11826" s="118" t="e">
        <f t="shared" ca="1" si="1"/>
        <v>#NAME?</v>
      </c>
      <c r="E11826" s="118" t="s">
        <v>36033</v>
      </c>
      <c r="F11826" s="118" t="s">
        <v>36034</v>
      </c>
      <c r="G11826" s="118"/>
      <c r="H11826" s="118" t="s">
        <v>4276</v>
      </c>
      <c r="I11826" s="118" t="s">
        <v>36035</v>
      </c>
      <c r="J11826" s="118" t="s">
        <v>7795</v>
      </c>
    </row>
    <row r="11827" spans="1:10" ht="12.75">
      <c r="A11827" s="118" t="s">
        <v>2226</v>
      </c>
      <c r="B11827" s="118" t="s">
        <v>36036</v>
      </c>
      <c r="C11827" s="118" t="b">
        <v>0</v>
      </c>
      <c r="D11827" s="118" t="e">
        <f t="shared" ca="1" si="1"/>
        <v>#NAME?</v>
      </c>
      <c r="E11827" s="118" t="s">
        <v>36033</v>
      </c>
      <c r="F11827" s="118" t="s">
        <v>36037</v>
      </c>
      <c r="G11827" s="118"/>
      <c r="H11827" s="118" t="s">
        <v>4276</v>
      </c>
      <c r="I11827" s="118" t="s">
        <v>36035</v>
      </c>
      <c r="J11827" s="118" t="s">
        <v>7795</v>
      </c>
    </row>
    <row r="11828" spans="1:10" ht="12.75">
      <c r="A11828" s="118" t="s">
        <v>8733</v>
      </c>
      <c r="B11828" s="118" t="s">
        <v>36038</v>
      </c>
      <c r="C11828" s="118" t="b">
        <v>0</v>
      </c>
      <c r="D11828" s="118" t="e">
        <f t="shared" ca="1" si="1"/>
        <v>#NAME?</v>
      </c>
      <c r="E11828" s="118" t="s">
        <v>36039</v>
      </c>
      <c r="F11828" s="118" t="s">
        <v>36040</v>
      </c>
      <c r="G11828" s="118"/>
      <c r="H11828" s="118" t="s">
        <v>4551</v>
      </c>
      <c r="I11828" s="118" t="s">
        <v>8756</v>
      </c>
      <c r="J11828" s="118" t="s">
        <v>8756</v>
      </c>
    </row>
    <row r="11829" spans="1:10" ht="12.75">
      <c r="A11829" s="118" t="s">
        <v>17491</v>
      </c>
      <c r="B11829" s="118" t="s">
        <v>36041</v>
      </c>
      <c r="C11829" s="118" t="b">
        <v>0</v>
      </c>
      <c r="D11829" s="118" t="e">
        <f t="shared" ca="1" si="1"/>
        <v>#NAME?</v>
      </c>
      <c r="E11829" s="118" t="s">
        <v>36039</v>
      </c>
      <c r="F11829" s="118" t="s">
        <v>36042</v>
      </c>
      <c r="G11829" s="118"/>
      <c r="H11829" s="118" t="s">
        <v>36043</v>
      </c>
      <c r="I11829" s="118" t="s">
        <v>8756</v>
      </c>
      <c r="J11829" s="118" t="s">
        <v>8756</v>
      </c>
    </row>
    <row r="11830" spans="1:10" ht="12.75">
      <c r="A11830" s="118" t="s">
        <v>18622</v>
      </c>
      <c r="B11830" s="118" t="s">
        <v>2150</v>
      </c>
      <c r="C11830" s="118" t="b">
        <v>0</v>
      </c>
      <c r="D11830" s="118" t="e">
        <f t="shared" ca="1" si="1"/>
        <v>#NAME?</v>
      </c>
      <c r="E11830" s="118" t="s">
        <v>36039</v>
      </c>
      <c r="F11830" s="118" t="s">
        <v>36044</v>
      </c>
      <c r="G11830" s="118"/>
      <c r="H11830" s="118" t="s">
        <v>4485</v>
      </c>
      <c r="I11830" s="118" t="s">
        <v>8756</v>
      </c>
      <c r="J11830" s="118" t="s">
        <v>8756</v>
      </c>
    </row>
    <row r="11831" spans="1:10" ht="12.75">
      <c r="A11831" s="118" t="s">
        <v>20816</v>
      </c>
      <c r="B11831" s="118" t="s">
        <v>36045</v>
      </c>
      <c r="C11831" s="118" t="b">
        <v>0</v>
      </c>
      <c r="D11831" s="118" t="e">
        <f t="shared" ca="1" si="1"/>
        <v>#NAME?</v>
      </c>
      <c r="E11831" s="118" t="s">
        <v>36039</v>
      </c>
      <c r="F11831" s="118" t="s">
        <v>36046</v>
      </c>
      <c r="G11831" s="118"/>
      <c r="H11831" s="118" t="s">
        <v>11346</v>
      </c>
      <c r="I11831" s="118" t="s">
        <v>8756</v>
      </c>
      <c r="J11831" s="118" t="s">
        <v>8756</v>
      </c>
    </row>
    <row r="11832" spans="1:10" ht="12.75">
      <c r="A11832" s="118" t="s">
        <v>10361</v>
      </c>
      <c r="B11832" s="118" t="s">
        <v>36047</v>
      </c>
      <c r="C11832" s="118" t="b">
        <v>0</v>
      </c>
      <c r="D11832" s="118" t="e">
        <f t="shared" ca="1" si="1"/>
        <v>#NAME?</v>
      </c>
      <c r="E11832" s="118" t="s">
        <v>36039</v>
      </c>
      <c r="F11832" s="118" t="s">
        <v>36048</v>
      </c>
      <c r="G11832" s="118"/>
      <c r="H11832" s="118" t="s">
        <v>36049</v>
      </c>
      <c r="I11832" s="118" t="s">
        <v>8756</v>
      </c>
      <c r="J11832" s="118" t="s">
        <v>8756</v>
      </c>
    </row>
    <row r="11833" spans="1:10" ht="12.75">
      <c r="A11833" s="118" t="s">
        <v>995</v>
      </c>
      <c r="B11833" s="118" t="s">
        <v>36050</v>
      </c>
      <c r="C11833" s="118" t="b">
        <v>0</v>
      </c>
      <c r="D11833" s="118" t="e">
        <f t="shared" ca="1" si="1"/>
        <v>#NAME?</v>
      </c>
      <c r="E11833" s="118" t="s">
        <v>36050</v>
      </c>
      <c r="F11833" s="118" t="s">
        <v>36051</v>
      </c>
      <c r="G11833" s="118"/>
      <c r="H11833" s="118" t="s">
        <v>4276</v>
      </c>
      <c r="I11833" s="118" t="s">
        <v>7820</v>
      </c>
      <c r="J11833" s="118" t="s">
        <v>7820</v>
      </c>
    </row>
    <row r="11834" spans="1:10" ht="12.75">
      <c r="A11834" s="118" t="s">
        <v>36052</v>
      </c>
      <c r="B11834" s="118" t="s">
        <v>21899</v>
      </c>
      <c r="C11834" s="118" t="b">
        <v>0</v>
      </c>
      <c r="D11834" s="118" t="e">
        <f t="shared" ca="1" si="1"/>
        <v>#NAME?</v>
      </c>
      <c r="E11834" s="118" t="s">
        <v>36053</v>
      </c>
      <c r="F11834" s="118" t="s">
        <v>36054</v>
      </c>
      <c r="G11834" s="118"/>
      <c r="H11834" s="118" t="s">
        <v>5677</v>
      </c>
      <c r="I11834" s="118" t="s">
        <v>9131</v>
      </c>
      <c r="J11834" s="118" t="s">
        <v>7622</v>
      </c>
    </row>
    <row r="11835" spans="1:10" ht="12.75">
      <c r="A11835" s="118" t="s">
        <v>989</v>
      </c>
      <c r="B11835" s="118" t="s">
        <v>12961</v>
      </c>
      <c r="C11835" s="118" t="b">
        <v>0</v>
      </c>
      <c r="D11835" s="118" t="e">
        <f t="shared" ca="1" si="1"/>
        <v>#NAME?</v>
      </c>
      <c r="E11835" s="118" t="s">
        <v>36055</v>
      </c>
      <c r="F11835" s="118" t="s">
        <v>36056</v>
      </c>
      <c r="G11835" s="118"/>
      <c r="H11835" s="118" t="s">
        <v>4485</v>
      </c>
      <c r="I11835" s="118" t="s">
        <v>14479</v>
      </c>
      <c r="J11835" s="118" t="s">
        <v>10551</v>
      </c>
    </row>
    <row r="11836" spans="1:10" ht="12.75">
      <c r="A11836" s="118" t="s">
        <v>798</v>
      </c>
      <c r="B11836" s="118" t="s">
        <v>36057</v>
      </c>
      <c r="C11836" s="118" t="b">
        <v>0</v>
      </c>
      <c r="D11836" s="118" t="e">
        <f t="shared" ca="1" si="1"/>
        <v>#NAME?</v>
      </c>
      <c r="E11836" s="118" t="s">
        <v>36055</v>
      </c>
      <c r="F11836" s="118" t="s">
        <v>36058</v>
      </c>
      <c r="G11836" s="118"/>
      <c r="H11836" s="118" t="s">
        <v>4278</v>
      </c>
      <c r="I11836" s="118" t="s">
        <v>14479</v>
      </c>
      <c r="J11836" s="118" t="s">
        <v>10551</v>
      </c>
    </row>
    <row r="11837" spans="1:10" ht="12.75">
      <c r="A11837" s="118" t="s">
        <v>1544</v>
      </c>
      <c r="B11837" s="118" t="s">
        <v>36059</v>
      </c>
      <c r="C11837" s="118" t="b">
        <v>0</v>
      </c>
      <c r="D11837" s="118" t="e">
        <f t="shared" ca="1" si="1"/>
        <v>#NAME?</v>
      </c>
      <c r="E11837" s="118" t="s">
        <v>36055</v>
      </c>
      <c r="F11837" s="118" t="s">
        <v>36060</v>
      </c>
      <c r="G11837" s="118"/>
      <c r="H11837" s="118" t="s">
        <v>4278</v>
      </c>
      <c r="I11837" s="118" t="s">
        <v>16431</v>
      </c>
      <c r="J11837" s="118" t="s">
        <v>14204</v>
      </c>
    </row>
    <row r="11838" spans="1:10" ht="12.75">
      <c r="A11838" s="118" t="s">
        <v>9018</v>
      </c>
      <c r="B11838" s="118" t="s">
        <v>36061</v>
      </c>
      <c r="C11838" s="118" t="b">
        <v>0</v>
      </c>
      <c r="D11838" s="118" t="e">
        <f t="shared" ca="1" si="1"/>
        <v>#NAME?</v>
      </c>
      <c r="E11838" s="118" t="s">
        <v>36055</v>
      </c>
      <c r="F11838" s="118" t="s">
        <v>36062</v>
      </c>
      <c r="G11838" s="118"/>
      <c r="H11838" s="118" t="s">
        <v>7611</v>
      </c>
      <c r="I11838" s="118" t="s">
        <v>14479</v>
      </c>
      <c r="J11838" s="118" t="s">
        <v>10551</v>
      </c>
    </row>
    <row r="11839" spans="1:10" ht="12.75">
      <c r="A11839" s="118" t="s">
        <v>2523</v>
      </c>
      <c r="B11839" s="118" t="s">
        <v>36063</v>
      </c>
      <c r="C11839" s="118" t="b">
        <v>0</v>
      </c>
      <c r="D11839" s="118" t="e">
        <f t="shared" ca="1" si="1"/>
        <v>#NAME?</v>
      </c>
      <c r="E11839" s="118" t="s">
        <v>36055</v>
      </c>
      <c r="F11839" s="118" t="s">
        <v>36064</v>
      </c>
      <c r="G11839" s="118"/>
      <c r="H11839" s="118" t="s">
        <v>54</v>
      </c>
      <c r="I11839" s="118" t="s">
        <v>14479</v>
      </c>
      <c r="J11839" s="118" t="s">
        <v>10551</v>
      </c>
    </row>
    <row r="11840" spans="1:10" ht="12.75">
      <c r="A11840" s="118" t="s">
        <v>8889</v>
      </c>
      <c r="B11840" s="118" t="s">
        <v>9034</v>
      </c>
      <c r="C11840" s="118" t="b">
        <v>0</v>
      </c>
      <c r="D11840" s="118" t="e">
        <f t="shared" ca="1" si="1"/>
        <v>#NAME?</v>
      </c>
      <c r="E11840" s="118" t="s">
        <v>36065</v>
      </c>
      <c r="F11840" s="118" t="s">
        <v>36066</v>
      </c>
      <c r="G11840" s="118"/>
      <c r="H11840" s="118" t="s">
        <v>4485</v>
      </c>
      <c r="I11840" s="118" t="s">
        <v>1699</v>
      </c>
      <c r="J11840" s="118" t="s">
        <v>7795</v>
      </c>
    </row>
    <row r="11841" spans="1:10" ht="12.75">
      <c r="A11841" s="118" t="s">
        <v>10407</v>
      </c>
      <c r="B11841" s="118" t="s">
        <v>30300</v>
      </c>
      <c r="C11841" s="118" t="b">
        <v>0</v>
      </c>
      <c r="D11841" s="118" t="e">
        <f t="shared" ca="1" si="1"/>
        <v>#NAME?</v>
      </c>
      <c r="E11841" s="118" t="s">
        <v>36065</v>
      </c>
      <c r="F11841" s="118" t="s">
        <v>36067</v>
      </c>
      <c r="G11841" s="118"/>
      <c r="H11841" s="118" t="s">
        <v>4580</v>
      </c>
      <c r="I11841" s="118" t="s">
        <v>1699</v>
      </c>
      <c r="J11841" s="118" t="s">
        <v>7795</v>
      </c>
    </row>
    <row r="11842" spans="1:10" ht="12.75">
      <c r="A11842" s="118" t="s">
        <v>10275</v>
      </c>
      <c r="B11842" s="118" t="s">
        <v>36068</v>
      </c>
      <c r="C11842" s="118" t="b">
        <v>0</v>
      </c>
      <c r="D11842" s="118" t="e">
        <f t="shared" ca="1" si="1"/>
        <v>#NAME?</v>
      </c>
      <c r="E11842" s="118" t="s">
        <v>36065</v>
      </c>
      <c r="F11842" s="118" t="s">
        <v>36069</v>
      </c>
      <c r="G11842" s="118"/>
      <c r="H11842" s="118" t="s">
        <v>7611</v>
      </c>
      <c r="I11842" s="118" t="s">
        <v>1699</v>
      </c>
      <c r="J11842" s="118" t="s">
        <v>7795</v>
      </c>
    </row>
    <row r="11843" spans="1:10" ht="12.75">
      <c r="A11843" s="118" t="s">
        <v>2013</v>
      </c>
      <c r="B11843" s="118" t="s">
        <v>1474</v>
      </c>
      <c r="C11843" s="118" t="b">
        <v>0</v>
      </c>
      <c r="D11843" s="118" t="e">
        <f t="shared" ca="1" si="1"/>
        <v>#NAME?</v>
      </c>
      <c r="E11843" s="118" t="s">
        <v>36065</v>
      </c>
      <c r="F11843" s="118" t="s">
        <v>36070</v>
      </c>
      <c r="G11843" s="118"/>
      <c r="H11843" s="118" t="s">
        <v>4580</v>
      </c>
      <c r="I11843" s="118" t="s">
        <v>1699</v>
      </c>
      <c r="J11843" s="118" t="s">
        <v>7795</v>
      </c>
    </row>
    <row r="11844" spans="1:10" ht="12.75">
      <c r="A11844" s="118" t="s">
        <v>910</v>
      </c>
      <c r="B11844" s="118" t="s">
        <v>1680</v>
      </c>
      <c r="C11844" s="118" t="b">
        <v>0</v>
      </c>
      <c r="D11844" s="118" t="e">
        <f t="shared" ca="1" si="1"/>
        <v>#NAME?</v>
      </c>
      <c r="E11844" s="118" t="s">
        <v>5985</v>
      </c>
      <c r="F11844" s="118" t="s">
        <v>36071</v>
      </c>
      <c r="G11844" s="118"/>
      <c r="H11844" s="118" t="s">
        <v>5607</v>
      </c>
      <c r="I11844" s="118" t="s">
        <v>7820</v>
      </c>
      <c r="J11844" s="118" t="s">
        <v>7820</v>
      </c>
    </row>
    <row r="11845" spans="1:10" ht="12.75">
      <c r="A11845" s="118" t="s">
        <v>1235</v>
      </c>
      <c r="B11845" s="118" t="s">
        <v>36072</v>
      </c>
      <c r="C11845" s="118" t="b">
        <v>0</v>
      </c>
      <c r="D11845" s="118" t="e">
        <f t="shared" ca="1" si="1"/>
        <v>#NAME?</v>
      </c>
      <c r="E11845" s="118" t="s">
        <v>5985</v>
      </c>
      <c r="F11845" s="118" t="s">
        <v>36073</v>
      </c>
      <c r="G11845" s="118"/>
      <c r="H11845" s="118" t="s">
        <v>4278</v>
      </c>
      <c r="I11845" s="118" t="s">
        <v>7820</v>
      </c>
      <c r="J11845" s="118" t="s">
        <v>7820</v>
      </c>
    </row>
    <row r="11846" spans="1:10" ht="12.75">
      <c r="A11846" s="118" t="s">
        <v>830</v>
      </c>
      <c r="B11846" s="118" t="s">
        <v>8803</v>
      </c>
      <c r="C11846" s="118" t="b">
        <v>0</v>
      </c>
      <c r="D11846" s="118" t="e">
        <f t="shared" ca="1" si="1"/>
        <v>#NAME?</v>
      </c>
      <c r="E11846" s="118" t="s">
        <v>5985</v>
      </c>
      <c r="F11846" s="118" t="s">
        <v>36074</v>
      </c>
      <c r="G11846" s="118"/>
      <c r="H11846" s="118" t="s">
        <v>4831</v>
      </c>
      <c r="I11846" s="118" t="s">
        <v>7820</v>
      </c>
      <c r="J11846" s="118" t="s">
        <v>7820</v>
      </c>
    </row>
    <row r="11847" spans="1:10" ht="12.75">
      <c r="A11847" s="118" t="s">
        <v>13705</v>
      </c>
      <c r="B11847" s="118" t="s">
        <v>36075</v>
      </c>
      <c r="C11847" s="118" t="b">
        <v>0</v>
      </c>
      <c r="D11847" s="118" t="e">
        <f t="shared" ca="1" si="1"/>
        <v>#NAME?</v>
      </c>
      <c r="E11847" s="118" t="s">
        <v>5985</v>
      </c>
      <c r="F11847" s="118" t="s">
        <v>36076</v>
      </c>
      <c r="G11847" s="118"/>
      <c r="H11847" s="118" t="s">
        <v>4831</v>
      </c>
      <c r="I11847" s="118" t="s">
        <v>7820</v>
      </c>
      <c r="J11847" s="118" t="s">
        <v>7820</v>
      </c>
    </row>
    <row r="11848" spans="1:10" ht="12.75">
      <c r="A11848" s="118" t="s">
        <v>8351</v>
      </c>
      <c r="B11848" s="118" t="s">
        <v>10298</v>
      </c>
      <c r="C11848" s="118" t="b">
        <v>0</v>
      </c>
      <c r="D11848" s="118" t="e">
        <f t="shared" ca="1" si="1"/>
        <v>#NAME?</v>
      </c>
      <c r="E11848" s="118" t="s">
        <v>5985</v>
      </c>
      <c r="F11848" s="118" t="s">
        <v>36077</v>
      </c>
      <c r="G11848" s="118"/>
      <c r="H11848" s="118" t="s">
        <v>4278</v>
      </c>
      <c r="I11848" s="118" t="s">
        <v>7820</v>
      </c>
      <c r="J11848" s="118" t="s">
        <v>7820</v>
      </c>
    </row>
    <row r="11849" spans="1:10" ht="12.75">
      <c r="A11849" s="118" t="s">
        <v>36078</v>
      </c>
      <c r="B11849" s="118" t="s">
        <v>36079</v>
      </c>
      <c r="C11849" s="118" t="b">
        <v>0</v>
      </c>
      <c r="D11849" s="118" t="e">
        <f t="shared" ca="1" si="1"/>
        <v>#NAME?</v>
      </c>
      <c r="E11849" s="118" t="s">
        <v>5985</v>
      </c>
      <c r="F11849" s="118" t="s">
        <v>36080</v>
      </c>
      <c r="G11849" s="118"/>
      <c r="H11849" s="118" t="s">
        <v>9483</v>
      </c>
      <c r="I11849" s="118" t="s">
        <v>7820</v>
      </c>
      <c r="J11849" s="118" t="s">
        <v>7820</v>
      </c>
    </row>
    <row r="11850" spans="1:10" ht="12.75">
      <c r="A11850" s="118" t="s">
        <v>10793</v>
      </c>
      <c r="B11850" s="118" t="s">
        <v>8192</v>
      </c>
      <c r="C11850" s="118" t="b">
        <v>0</v>
      </c>
      <c r="D11850" s="118" t="e">
        <f t="shared" ca="1" si="1"/>
        <v>#NAME?</v>
      </c>
      <c r="E11850" s="118" t="s">
        <v>5985</v>
      </c>
      <c r="F11850" s="118" t="s">
        <v>36081</v>
      </c>
      <c r="G11850" s="118"/>
      <c r="H11850" s="118" t="s">
        <v>4831</v>
      </c>
      <c r="I11850" s="118" t="s">
        <v>7820</v>
      </c>
      <c r="J11850" s="118" t="s">
        <v>7820</v>
      </c>
    </row>
    <row r="11851" spans="1:10" ht="12.75">
      <c r="A11851" s="118" t="s">
        <v>10793</v>
      </c>
      <c r="B11851" s="118" t="s">
        <v>36082</v>
      </c>
      <c r="C11851" s="118" t="b">
        <v>0</v>
      </c>
      <c r="D11851" s="118" t="e">
        <f t="shared" ca="1" si="1"/>
        <v>#NAME?</v>
      </c>
      <c r="E11851" s="118" t="s">
        <v>5985</v>
      </c>
      <c r="F11851" s="118" t="s">
        <v>36083</v>
      </c>
      <c r="G11851" s="118"/>
      <c r="H11851" s="118" t="s">
        <v>8760</v>
      </c>
      <c r="I11851" s="118" t="s">
        <v>7820</v>
      </c>
      <c r="J11851" s="118" t="s">
        <v>7820</v>
      </c>
    </row>
    <row r="11852" spans="1:10" ht="12.75">
      <c r="A11852" s="118" t="s">
        <v>1699</v>
      </c>
      <c r="B11852" s="118" t="s">
        <v>21941</v>
      </c>
      <c r="C11852" s="118" t="b">
        <v>0</v>
      </c>
      <c r="D11852" s="118" t="e">
        <f t="shared" ca="1" si="1"/>
        <v>#NAME?</v>
      </c>
      <c r="E11852" s="118" t="s">
        <v>5985</v>
      </c>
      <c r="F11852" s="118" t="s">
        <v>36084</v>
      </c>
      <c r="G11852" s="118"/>
      <c r="H11852" s="118" t="s">
        <v>12106</v>
      </c>
      <c r="I11852" s="118" t="s">
        <v>7820</v>
      </c>
      <c r="J11852" s="118" t="s">
        <v>7820</v>
      </c>
    </row>
    <row r="11853" spans="1:10" ht="12.75">
      <c r="A11853" s="118" t="s">
        <v>36085</v>
      </c>
      <c r="B11853" s="118" t="s">
        <v>36086</v>
      </c>
      <c r="C11853" s="118" t="b">
        <v>0</v>
      </c>
      <c r="D11853" s="118" t="e">
        <f t="shared" ca="1" si="1"/>
        <v>#NAME?</v>
      </c>
      <c r="E11853" s="118" t="s">
        <v>36087</v>
      </c>
      <c r="F11853" s="118" t="s">
        <v>36088</v>
      </c>
      <c r="G11853" s="118"/>
      <c r="H11853" s="118" t="s">
        <v>36089</v>
      </c>
      <c r="I11853" s="118" t="s">
        <v>3131</v>
      </c>
      <c r="J11853" s="118" t="s">
        <v>7622</v>
      </c>
    </row>
    <row r="11854" spans="1:10" ht="12.75">
      <c r="A11854" s="118" t="s">
        <v>34360</v>
      </c>
      <c r="B11854" s="118" t="s">
        <v>36090</v>
      </c>
      <c r="C11854" s="118" t="b">
        <v>0</v>
      </c>
      <c r="D11854" s="118" t="e">
        <f t="shared" ca="1" si="1"/>
        <v>#NAME?</v>
      </c>
      <c r="E11854" s="118" t="s">
        <v>36087</v>
      </c>
      <c r="F11854" s="118" t="s">
        <v>36091</v>
      </c>
      <c r="G11854" s="118"/>
      <c r="H11854" s="118" t="s">
        <v>4278</v>
      </c>
      <c r="I11854" s="118" t="s">
        <v>3131</v>
      </c>
      <c r="J11854" s="118" t="s">
        <v>7622</v>
      </c>
    </row>
    <row r="11855" spans="1:10" ht="12.75">
      <c r="A11855" s="118" t="s">
        <v>1544</v>
      </c>
      <c r="B11855" s="118" t="s">
        <v>14663</v>
      </c>
      <c r="C11855" s="118" t="b">
        <v>0</v>
      </c>
      <c r="D11855" s="118" t="e">
        <f t="shared" ca="1" si="1"/>
        <v>#NAME?</v>
      </c>
      <c r="E11855" s="118" t="s">
        <v>36092</v>
      </c>
      <c r="F11855" s="118" t="s">
        <v>36093</v>
      </c>
      <c r="G11855" s="118"/>
      <c r="H11855" s="118" t="s">
        <v>4305</v>
      </c>
      <c r="I11855" s="118" t="s">
        <v>3131</v>
      </c>
      <c r="J11855" s="118" t="s">
        <v>7622</v>
      </c>
    </row>
    <row r="11856" spans="1:10" ht="12.75">
      <c r="A11856" s="118" t="s">
        <v>14206</v>
      </c>
      <c r="B11856" s="118" t="s">
        <v>36094</v>
      </c>
      <c r="C11856" s="118" t="b">
        <v>0</v>
      </c>
      <c r="D11856" s="118" t="e">
        <f t="shared" ca="1" si="1"/>
        <v>#NAME?</v>
      </c>
      <c r="E11856" s="118" t="s">
        <v>36095</v>
      </c>
      <c r="F11856" s="118" t="s">
        <v>36096</v>
      </c>
      <c r="G11856" s="118"/>
      <c r="H11856" s="118" t="s">
        <v>4485</v>
      </c>
      <c r="I11856" s="118" t="s">
        <v>36097</v>
      </c>
      <c r="J11856" s="118" t="s">
        <v>10630</v>
      </c>
    </row>
    <row r="11857" spans="1:10" ht="12.75">
      <c r="A11857" s="118" t="s">
        <v>870</v>
      </c>
      <c r="B11857" s="118" t="s">
        <v>36098</v>
      </c>
      <c r="C11857" s="118" t="b">
        <v>0</v>
      </c>
      <c r="D11857" s="118" t="e">
        <f t="shared" ca="1" si="1"/>
        <v>#NAME?</v>
      </c>
      <c r="E11857" s="118" t="s">
        <v>36095</v>
      </c>
      <c r="F11857" s="118" t="s">
        <v>36099</v>
      </c>
      <c r="G11857" s="118"/>
      <c r="H11857" s="118" t="s">
        <v>4485</v>
      </c>
      <c r="I11857" s="118" t="s">
        <v>36097</v>
      </c>
      <c r="J11857" s="118" t="s">
        <v>10630</v>
      </c>
    </row>
    <row r="11858" spans="1:10" ht="12.75">
      <c r="A11858" s="118" t="s">
        <v>7595</v>
      </c>
      <c r="B11858" s="118" t="s">
        <v>24323</v>
      </c>
      <c r="C11858" s="118" t="b">
        <v>0</v>
      </c>
      <c r="D11858" s="118" t="e">
        <f t="shared" ca="1" si="1"/>
        <v>#NAME?</v>
      </c>
      <c r="E11858" s="118" t="s">
        <v>36095</v>
      </c>
      <c r="F11858" s="118" t="s">
        <v>36100</v>
      </c>
      <c r="G11858" s="118"/>
      <c r="H11858" s="118" t="s">
        <v>5279</v>
      </c>
      <c r="I11858" s="118" t="s">
        <v>36097</v>
      </c>
      <c r="J11858" s="118" t="s">
        <v>10630</v>
      </c>
    </row>
    <row r="11859" spans="1:10" ht="12.75">
      <c r="A11859" s="118" t="s">
        <v>36101</v>
      </c>
      <c r="B11859" s="118" t="s">
        <v>36102</v>
      </c>
      <c r="C11859" s="118" t="b">
        <v>0</v>
      </c>
      <c r="D11859" s="118" t="e">
        <f t="shared" ca="1" si="1"/>
        <v>#NAME?</v>
      </c>
      <c r="E11859" s="118" t="s">
        <v>36103</v>
      </c>
      <c r="F11859" s="118" t="s">
        <v>36104</v>
      </c>
      <c r="G11859" s="118"/>
      <c r="H11859" s="118" t="s">
        <v>4278</v>
      </c>
      <c r="I11859" s="118" t="s">
        <v>8112</v>
      </c>
      <c r="J11859" s="118"/>
    </row>
    <row r="11860" spans="1:10" ht="12.75">
      <c r="A11860" s="118" t="s">
        <v>36105</v>
      </c>
      <c r="B11860" s="118" t="s">
        <v>36106</v>
      </c>
      <c r="C11860" s="118" t="b">
        <v>0</v>
      </c>
      <c r="D11860" s="118" t="e">
        <f t="shared" ca="1" si="1"/>
        <v>#NAME?</v>
      </c>
      <c r="E11860" s="118" t="s">
        <v>36103</v>
      </c>
      <c r="F11860" s="118" t="s">
        <v>36107</v>
      </c>
      <c r="G11860" s="118"/>
      <c r="H11860" s="118" t="s">
        <v>5279</v>
      </c>
      <c r="I11860" s="118" t="s">
        <v>8112</v>
      </c>
      <c r="J11860" s="118"/>
    </row>
    <row r="11861" spans="1:10" ht="12.75">
      <c r="A11861" s="118" t="s">
        <v>36108</v>
      </c>
      <c r="B11861" s="118" t="s">
        <v>36109</v>
      </c>
      <c r="C11861" s="118" t="b">
        <v>0</v>
      </c>
      <c r="D11861" s="118" t="e">
        <f t="shared" ca="1" si="1"/>
        <v>#NAME?</v>
      </c>
      <c r="E11861" s="118" t="s">
        <v>36103</v>
      </c>
      <c r="F11861" s="118" t="s">
        <v>36110</v>
      </c>
      <c r="G11861" s="118"/>
      <c r="H11861" s="118" t="s">
        <v>54</v>
      </c>
      <c r="I11861" s="118" t="s">
        <v>8112</v>
      </c>
      <c r="J11861" s="118"/>
    </row>
    <row r="11862" spans="1:10" ht="12.75">
      <c r="A11862" s="118" t="s">
        <v>8059</v>
      </c>
      <c r="B11862" s="118" t="s">
        <v>36111</v>
      </c>
      <c r="C11862" s="118" t="b">
        <v>0</v>
      </c>
      <c r="D11862" s="118" t="e">
        <f t="shared" ca="1" si="1"/>
        <v>#NAME?</v>
      </c>
      <c r="E11862" s="118" t="s">
        <v>36112</v>
      </c>
      <c r="F11862" s="118" t="s">
        <v>36113</v>
      </c>
      <c r="G11862" s="118"/>
      <c r="H11862" s="118" t="s">
        <v>4276</v>
      </c>
      <c r="I11862" s="118" t="s">
        <v>8050</v>
      </c>
      <c r="J11862" s="118"/>
    </row>
    <row r="11863" spans="1:10" ht="12.75">
      <c r="A11863" s="118" t="s">
        <v>36114</v>
      </c>
      <c r="B11863" s="118" t="s">
        <v>36115</v>
      </c>
      <c r="C11863" s="118" t="b">
        <v>0</v>
      </c>
      <c r="D11863" s="118" t="e">
        <f t="shared" ca="1" si="1"/>
        <v>#NAME?</v>
      </c>
      <c r="E11863" s="118" t="s">
        <v>36112</v>
      </c>
      <c r="F11863" s="118" t="s">
        <v>36116</v>
      </c>
      <c r="G11863" s="118"/>
      <c r="H11863" s="118" t="s">
        <v>5279</v>
      </c>
      <c r="I11863" s="118" t="s">
        <v>8050</v>
      </c>
      <c r="J11863" s="118"/>
    </row>
    <row r="11864" spans="1:10" ht="12.75">
      <c r="A11864" s="118" t="s">
        <v>36117</v>
      </c>
      <c r="B11864" s="118" t="s">
        <v>36118</v>
      </c>
      <c r="C11864" s="118" t="b">
        <v>0</v>
      </c>
      <c r="D11864" s="118" t="e">
        <f t="shared" ca="1" si="1"/>
        <v>#NAME?</v>
      </c>
      <c r="E11864" s="118" t="s">
        <v>36119</v>
      </c>
      <c r="F11864" s="118" t="s">
        <v>36120</v>
      </c>
      <c r="G11864" s="118"/>
      <c r="H11864" s="118" t="s">
        <v>7647</v>
      </c>
      <c r="I11864" s="118" t="s">
        <v>8908</v>
      </c>
      <c r="J11864" s="118"/>
    </row>
    <row r="11865" spans="1:10" ht="12.75">
      <c r="A11865" s="118" t="s">
        <v>1666</v>
      </c>
      <c r="B11865" s="118" t="s">
        <v>36121</v>
      </c>
      <c r="C11865" s="118" t="b">
        <v>0</v>
      </c>
      <c r="D11865" s="118" t="e">
        <f t="shared" ca="1" si="1"/>
        <v>#NAME?</v>
      </c>
      <c r="E11865" s="118" t="s">
        <v>36119</v>
      </c>
      <c r="F11865" s="118" t="s">
        <v>36122</v>
      </c>
      <c r="G11865" s="118"/>
      <c r="H11865" s="118" t="s">
        <v>54</v>
      </c>
      <c r="I11865" s="118" t="s">
        <v>8908</v>
      </c>
      <c r="J11865" s="118"/>
    </row>
    <row r="11866" spans="1:10" ht="12.75">
      <c r="A11866" s="118" t="s">
        <v>21806</v>
      </c>
      <c r="B11866" s="118" t="s">
        <v>36123</v>
      </c>
      <c r="C11866" s="118" t="b">
        <v>0</v>
      </c>
      <c r="D11866" s="118" t="e">
        <f t="shared" ca="1" si="1"/>
        <v>#NAME?</v>
      </c>
      <c r="E11866" s="118" t="s">
        <v>36119</v>
      </c>
      <c r="F11866" s="118" t="s">
        <v>36124</v>
      </c>
      <c r="G11866" s="118"/>
      <c r="H11866" s="118" t="s">
        <v>4278</v>
      </c>
      <c r="I11866" s="118" t="s">
        <v>8908</v>
      </c>
      <c r="J11866" s="118"/>
    </row>
    <row r="11867" spans="1:10" ht="12.75">
      <c r="A11867" s="118" t="s">
        <v>8115</v>
      </c>
      <c r="B11867" s="118" t="s">
        <v>36125</v>
      </c>
      <c r="C11867" s="118" t="b">
        <v>0</v>
      </c>
      <c r="D11867" s="118" t="e">
        <f t="shared" ca="1" si="1"/>
        <v>#NAME?</v>
      </c>
      <c r="E11867" s="118" t="s">
        <v>36119</v>
      </c>
      <c r="F11867" s="118" t="s">
        <v>36126</v>
      </c>
      <c r="G11867" s="118"/>
      <c r="H11867" s="118" t="s">
        <v>54</v>
      </c>
      <c r="I11867" s="118" t="s">
        <v>8908</v>
      </c>
      <c r="J11867" s="118"/>
    </row>
    <row r="11868" spans="1:10" ht="12.75">
      <c r="A11868" s="118" t="s">
        <v>36127</v>
      </c>
      <c r="B11868" s="118" t="s">
        <v>36128</v>
      </c>
      <c r="C11868" s="118" t="b">
        <v>0</v>
      </c>
      <c r="D11868" s="118" t="e">
        <f t="shared" ca="1" si="1"/>
        <v>#NAME?</v>
      </c>
      <c r="E11868" s="118" t="s">
        <v>36119</v>
      </c>
      <c r="F11868" s="118" t="s">
        <v>36129</v>
      </c>
      <c r="G11868" s="118"/>
      <c r="H11868" s="118" t="s">
        <v>54</v>
      </c>
      <c r="I11868" s="118" t="s">
        <v>8908</v>
      </c>
      <c r="J11868" s="118"/>
    </row>
    <row r="11869" spans="1:10" ht="12.75">
      <c r="A11869" s="118" t="s">
        <v>9318</v>
      </c>
      <c r="B11869" s="118" t="s">
        <v>10687</v>
      </c>
      <c r="C11869" s="118" t="b">
        <v>0</v>
      </c>
      <c r="D11869" s="118" t="e">
        <f t="shared" ca="1" si="1"/>
        <v>#NAME?</v>
      </c>
      <c r="E11869" s="118" t="s">
        <v>36130</v>
      </c>
      <c r="F11869" s="118" t="s">
        <v>36131</v>
      </c>
      <c r="G11869" s="118"/>
      <c r="H11869" s="118" t="s">
        <v>5273</v>
      </c>
      <c r="I11869" s="118"/>
      <c r="J11869" s="118"/>
    </row>
    <row r="11870" spans="1:10" ht="12.75">
      <c r="A11870" s="118" t="s">
        <v>36132</v>
      </c>
      <c r="B11870" s="118" t="s">
        <v>14046</v>
      </c>
      <c r="C11870" s="118" t="b">
        <v>0</v>
      </c>
      <c r="D11870" s="118" t="e">
        <f t="shared" ca="1" si="1"/>
        <v>#NAME?</v>
      </c>
      <c r="E11870" s="118" t="s">
        <v>36130</v>
      </c>
      <c r="F11870" s="118" t="s">
        <v>36133</v>
      </c>
      <c r="G11870" s="118"/>
      <c r="H11870" s="118" t="s">
        <v>4831</v>
      </c>
      <c r="I11870" s="118" t="s">
        <v>10521</v>
      </c>
      <c r="J11870" s="118"/>
    </row>
    <row r="11871" spans="1:10" ht="12.75">
      <c r="A11871" s="118" t="s">
        <v>1704</v>
      </c>
      <c r="B11871" s="118" t="s">
        <v>36134</v>
      </c>
      <c r="C11871" s="118" t="b">
        <v>0</v>
      </c>
      <c r="D11871" s="118" t="e">
        <f t="shared" ca="1" si="1"/>
        <v>#NAME?</v>
      </c>
      <c r="E11871" s="118" t="s">
        <v>36135</v>
      </c>
      <c r="F11871" s="118" t="s">
        <v>36136</v>
      </c>
      <c r="G11871" s="118"/>
      <c r="H11871" s="118" t="s">
        <v>4278</v>
      </c>
      <c r="I11871" s="118" t="s">
        <v>28532</v>
      </c>
      <c r="J11871" s="118" t="s">
        <v>7820</v>
      </c>
    </row>
    <row r="11872" spans="1:10" ht="12.75">
      <c r="A11872" s="118" t="s">
        <v>1817</v>
      </c>
      <c r="B11872" s="118" t="s">
        <v>36137</v>
      </c>
      <c r="C11872" s="118" t="b">
        <v>0</v>
      </c>
      <c r="D11872" s="118" t="e">
        <f t="shared" ca="1" si="1"/>
        <v>#NAME?</v>
      </c>
      <c r="E11872" s="118" t="s">
        <v>36135</v>
      </c>
      <c r="F11872" s="118" t="s">
        <v>36138</v>
      </c>
      <c r="G11872" s="118"/>
      <c r="H11872" s="118" t="s">
        <v>5607</v>
      </c>
      <c r="I11872" s="118" t="s">
        <v>28532</v>
      </c>
      <c r="J11872" s="118" t="s">
        <v>7820</v>
      </c>
    </row>
    <row r="11873" spans="1:10" ht="12.75">
      <c r="A11873" s="118" t="s">
        <v>11919</v>
      </c>
      <c r="B11873" s="118" t="s">
        <v>28529</v>
      </c>
      <c r="C11873" s="118" t="b">
        <v>0</v>
      </c>
      <c r="D11873" s="118" t="e">
        <f t="shared" ca="1" si="1"/>
        <v>#NAME?</v>
      </c>
      <c r="E11873" s="118" t="s">
        <v>36135</v>
      </c>
      <c r="F11873" s="118" t="s">
        <v>36139</v>
      </c>
      <c r="G11873" s="118"/>
      <c r="H11873" s="118" t="s">
        <v>54</v>
      </c>
      <c r="I11873" s="118" t="s">
        <v>28532</v>
      </c>
      <c r="J11873" s="118" t="s">
        <v>7820</v>
      </c>
    </row>
    <row r="11874" spans="1:10" ht="12.75">
      <c r="A11874" s="118" t="s">
        <v>8981</v>
      </c>
      <c r="B11874" s="118" t="s">
        <v>36140</v>
      </c>
      <c r="C11874" s="118" t="b">
        <v>0</v>
      </c>
      <c r="D11874" s="118" t="e">
        <f t="shared" ca="1" si="1"/>
        <v>#NAME?</v>
      </c>
      <c r="E11874" s="118" t="s">
        <v>36141</v>
      </c>
      <c r="F11874" s="118" t="s">
        <v>36142</v>
      </c>
      <c r="G11874" s="118"/>
      <c r="H11874" s="118" t="s">
        <v>4278</v>
      </c>
      <c r="I11874" s="118" t="s">
        <v>10184</v>
      </c>
      <c r="J11874" s="118" t="s">
        <v>10185</v>
      </c>
    </row>
    <row r="11875" spans="1:10" ht="12.75">
      <c r="A11875" s="118" t="s">
        <v>8556</v>
      </c>
      <c r="B11875" s="118" t="s">
        <v>36143</v>
      </c>
      <c r="C11875" s="118" t="b">
        <v>0</v>
      </c>
      <c r="D11875" s="118" t="e">
        <f t="shared" ca="1" si="1"/>
        <v>#NAME?</v>
      </c>
      <c r="E11875" s="118" t="s">
        <v>36141</v>
      </c>
      <c r="F11875" s="118" t="s">
        <v>36144</v>
      </c>
      <c r="G11875" s="118"/>
      <c r="H11875" s="118" t="s">
        <v>4278</v>
      </c>
      <c r="I11875" s="118" t="s">
        <v>10184</v>
      </c>
      <c r="J11875" s="118" t="s">
        <v>10185</v>
      </c>
    </row>
    <row r="11876" spans="1:10" ht="12.75">
      <c r="A11876" s="118" t="s">
        <v>2226</v>
      </c>
      <c r="B11876" s="118" t="s">
        <v>27090</v>
      </c>
      <c r="C11876" s="118" t="b">
        <v>0</v>
      </c>
      <c r="D11876" s="118" t="e">
        <f t="shared" ca="1" si="1"/>
        <v>#NAME?</v>
      </c>
      <c r="E11876" s="118" t="s">
        <v>36145</v>
      </c>
      <c r="F11876" s="118" t="s">
        <v>36146</v>
      </c>
      <c r="G11876" s="118"/>
      <c r="H11876" s="118" t="s">
        <v>10534</v>
      </c>
      <c r="I11876" s="118" t="s">
        <v>7755</v>
      </c>
      <c r="J11876" s="118" t="s">
        <v>7756</v>
      </c>
    </row>
    <row r="11877" spans="1:10" ht="12.75">
      <c r="A11877" s="118" t="s">
        <v>8422</v>
      </c>
      <c r="B11877" s="118" t="s">
        <v>30588</v>
      </c>
      <c r="C11877" s="118" t="b">
        <v>0</v>
      </c>
      <c r="D11877" s="118" t="e">
        <f t="shared" ca="1" si="1"/>
        <v>#NAME?</v>
      </c>
      <c r="E11877" s="118" t="s">
        <v>36147</v>
      </c>
      <c r="F11877" s="118" t="s">
        <v>36148</v>
      </c>
      <c r="G11877" s="118"/>
      <c r="H11877" s="118" t="s">
        <v>8760</v>
      </c>
      <c r="I11877" s="118" t="s">
        <v>12639</v>
      </c>
      <c r="J11877" s="118" t="s">
        <v>9387</v>
      </c>
    </row>
    <row r="11878" spans="1:10" ht="12.75">
      <c r="A11878" s="118" t="s">
        <v>836</v>
      </c>
      <c r="B11878" s="118" t="s">
        <v>7831</v>
      </c>
      <c r="C11878" s="118" t="b">
        <v>0</v>
      </c>
      <c r="D11878" s="118" t="e">
        <f t="shared" ca="1" si="1"/>
        <v>#NAME?</v>
      </c>
      <c r="E11878" s="118" t="s">
        <v>36147</v>
      </c>
      <c r="F11878" s="118" t="s">
        <v>36149</v>
      </c>
      <c r="G11878" s="118"/>
      <c r="H11878" s="118" t="s">
        <v>5121</v>
      </c>
      <c r="I11878" s="118" t="s">
        <v>12639</v>
      </c>
      <c r="J11878" s="118" t="s">
        <v>9387</v>
      </c>
    </row>
    <row r="11879" spans="1:10" ht="12.75">
      <c r="A11879" s="118" t="s">
        <v>1240</v>
      </c>
      <c r="B11879" s="118" t="s">
        <v>22739</v>
      </c>
      <c r="C11879" s="118" t="b">
        <v>0</v>
      </c>
      <c r="D11879" s="118" t="e">
        <f t="shared" ca="1" si="1"/>
        <v>#NAME?</v>
      </c>
      <c r="E11879" s="118" t="s">
        <v>36147</v>
      </c>
      <c r="F11879" s="118" t="s">
        <v>36150</v>
      </c>
      <c r="G11879" s="118"/>
      <c r="H11879" s="118" t="s">
        <v>4485</v>
      </c>
      <c r="I11879" s="118" t="s">
        <v>12639</v>
      </c>
      <c r="J11879" s="118" t="s">
        <v>9387</v>
      </c>
    </row>
    <row r="11880" spans="1:10" ht="12.75">
      <c r="A11880" s="118" t="s">
        <v>1721</v>
      </c>
      <c r="B11880" s="118" t="s">
        <v>36151</v>
      </c>
      <c r="C11880" s="118" t="b">
        <v>0</v>
      </c>
      <c r="D11880" s="118" t="e">
        <f t="shared" ca="1" si="1"/>
        <v>#NAME?</v>
      </c>
      <c r="E11880" s="118" t="s">
        <v>36147</v>
      </c>
      <c r="F11880" s="118" t="s">
        <v>36152</v>
      </c>
      <c r="G11880" s="118"/>
      <c r="H11880" s="118" t="s">
        <v>5607</v>
      </c>
      <c r="I11880" s="118" t="s">
        <v>12639</v>
      </c>
      <c r="J11880" s="118" t="s">
        <v>9387</v>
      </c>
    </row>
    <row r="11881" spans="1:10" ht="12.75">
      <c r="A11881" s="118" t="s">
        <v>1069</v>
      </c>
      <c r="B11881" s="118" t="s">
        <v>36153</v>
      </c>
      <c r="C11881" s="118" t="b">
        <v>0</v>
      </c>
      <c r="D11881" s="118" t="e">
        <f t="shared" ca="1" si="1"/>
        <v>#NAME?</v>
      </c>
      <c r="E11881" s="118" t="s">
        <v>36147</v>
      </c>
      <c r="F11881" s="118" t="s">
        <v>36154</v>
      </c>
      <c r="G11881" s="118"/>
      <c r="H11881" s="118" t="s">
        <v>5121</v>
      </c>
      <c r="I11881" s="118" t="s">
        <v>12639</v>
      </c>
      <c r="J11881" s="118" t="s">
        <v>9387</v>
      </c>
    </row>
    <row r="11882" spans="1:10" ht="12.75">
      <c r="A11882" s="118" t="s">
        <v>8584</v>
      </c>
      <c r="B11882" s="118" t="s">
        <v>36155</v>
      </c>
      <c r="C11882" s="118" t="b">
        <v>0</v>
      </c>
      <c r="D11882" s="118" t="e">
        <f t="shared" ca="1" si="1"/>
        <v>#NAME?</v>
      </c>
      <c r="E11882" s="118" t="s">
        <v>36156</v>
      </c>
      <c r="F11882" s="118" t="s">
        <v>36157</v>
      </c>
      <c r="G11882" s="118"/>
      <c r="H11882" s="118" t="s">
        <v>13771</v>
      </c>
      <c r="I11882" s="118" t="s">
        <v>7590</v>
      </c>
      <c r="J11882" s="118" t="s">
        <v>7591</v>
      </c>
    </row>
    <row r="11883" spans="1:10" ht="12.75">
      <c r="A11883" s="118" t="s">
        <v>8415</v>
      </c>
      <c r="B11883" s="118" t="s">
        <v>11460</v>
      </c>
      <c r="C11883" s="118" t="b">
        <v>0</v>
      </c>
      <c r="D11883" s="118" t="e">
        <f t="shared" ca="1" si="1"/>
        <v>#NAME?</v>
      </c>
      <c r="E11883" s="118" t="s">
        <v>36156</v>
      </c>
      <c r="F11883" s="118" t="s">
        <v>36158</v>
      </c>
      <c r="G11883" s="118"/>
      <c r="H11883" s="118" t="s">
        <v>4276</v>
      </c>
      <c r="I11883" s="118" t="s">
        <v>9131</v>
      </c>
      <c r="J11883" s="118" t="s">
        <v>7622</v>
      </c>
    </row>
    <row r="11884" spans="1:10" ht="12.75">
      <c r="A11884" s="118" t="s">
        <v>1817</v>
      </c>
      <c r="B11884" s="118" t="s">
        <v>36159</v>
      </c>
      <c r="C11884" s="118" t="b">
        <v>0</v>
      </c>
      <c r="D11884" s="118" t="e">
        <f t="shared" ca="1" si="1"/>
        <v>#NAME?</v>
      </c>
      <c r="E11884" s="118" t="s">
        <v>36156</v>
      </c>
      <c r="F11884" s="118" t="s">
        <v>36160</v>
      </c>
      <c r="G11884" s="118"/>
      <c r="H11884" s="118" t="s">
        <v>4276</v>
      </c>
      <c r="I11884" s="118" t="s">
        <v>7590</v>
      </c>
      <c r="J11884" s="118" t="s">
        <v>7591</v>
      </c>
    </row>
    <row r="11885" spans="1:10" ht="12.75">
      <c r="A11885" s="118" t="s">
        <v>8422</v>
      </c>
      <c r="B11885" s="118" t="s">
        <v>2674</v>
      </c>
      <c r="C11885" s="118" t="b">
        <v>0</v>
      </c>
      <c r="D11885" s="118" t="e">
        <f t="shared" ca="1" si="1"/>
        <v>#NAME?</v>
      </c>
      <c r="E11885" s="118" t="s">
        <v>36156</v>
      </c>
      <c r="F11885" s="118" t="s">
        <v>36161</v>
      </c>
      <c r="G11885" s="118"/>
      <c r="H11885" s="118" t="s">
        <v>4276</v>
      </c>
      <c r="I11885" s="118" t="s">
        <v>7590</v>
      </c>
      <c r="J11885" s="118" t="s">
        <v>7591</v>
      </c>
    </row>
    <row r="11886" spans="1:10" ht="12.75">
      <c r="A11886" s="118" t="s">
        <v>2648</v>
      </c>
      <c r="B11886" s="118" t="s">
        <v>18131</v>
      </c>
      <c r="C11886" s="118" t="b">
        <v>0</v>
      </c>
      <c r="D11886" s="118" t="e">
        <f t="shared" ca="1" si="1"/>
        <v>#NAME?</v>
      </c>
      <c r="E11886" s="118" t="s">
        <v>36156</v>
      </c>
      <c r="F11886" s="118" t="s">
        <v>36162</v>
      </c>
      <c r="G11886" s="118"/>
      <c r="H11886" s="118" t="s">
        <v>4276</v>
      </c>
      <c r="I11886" s="118" t="s">
        <v>7590</v>
      </c>
      <c r="J11886" s="118" t="s">
        <v>7591</v>
      </c>
    </row>
    <row r="11887" spans="1:10" ht="12.75">
      <c r="A11887" s="118" t="s">
        <v>2671</v>
      </c>
      <c r="B11887" s="118" t="s">
        <v>22357</v>
      </c>
      <c r="C11887" s="118" t="b">
        <v>0</v>
      </c>
      <c r="D11887" s="118" t="e">
        <f t="shared" ca="1" si="1"/>
        <v>#NAME?</v>
      </c>
      <c r="E11887" s="118" t="s">
        <v>36156</v>
      </c>
      <c r="F11887" s="118" t="s">
        <v>36163</v>
      </c>
      <c r="G11887" s="118"/>
      <c r="H11887" s="118" t="s">
        <v>4276</v>
      </c>
      <c r="I11887" s="118" t="s">
        <v>9131</v>
      </c>
      <c r="J11887" s="118" t="s">
        <v>7622</v>
      </c>
    </row>
    <row r="11888" spans="1:10" ht="12.75">
      <c r="A11888" s="118" t="s">
        <v>836</v>
      </c>
      <c r="B11888" s="118" t="s">
        <v>11691</v>
      </c>
      <c r="C11888" s="118" t="b">
        <v>0</v>
      </c>
      <c r="D11888" s="118" t="e">
        <f t="shared" ca="1" si="1"/>
        <v>#NAME?</v>
      </c>
      <c r="E11888" s="118" t="s">
        <v>36156</v>
      </c>
      <c r="F11888" s="118" t="s">
        <v>36164</v>
      </c>
      <c r="G11888" s="118"/>
      <c r="H11888" s="118" t="s">
        <v>4276</v>
      </c>
      <c r="I11888" s="118" t="s">
        <v>7590</v>
      </c>
      <c r="J11888" s="118" t="s">
        <v>7591</v>
      </c>
    </row>
    <row r="11889" spans="1:10" ht="12.75">
      <c r="A11889" s="118" t="s">
        <v>798</v>
      </c>
      <c r="B11889" s="118" t="s">
        <v>36165</v>
      </c>
      <c r="C11889" s="118" t="b">
        <v>0</v>
      </c>
      <c r="D11889" s="118" t="e">
        <f t="shared" ca="1" si="1"/>
        <v>#NAME?</v>
      </c>
      <c r="E11889" s="118" t="s">
        <v>36156</v>
      </c>
      <c r="F11889" s="118" t="s">
        <v>36166</v>
      </c>
      <c r="G11889" s="118"/>
      <c r="H11889" s="118" t="s">
        <v>4276</v>
      </c>
      <c r="I11889" s="118" t="s">
        <v>7590</v>
      </c>
      <c r="J11889" s="118" t="s">
        <v>7591</v>
      </c>
    </row>
    <row r="11890" spans="1:10" ht="12.75">
      <c r="A11890" s="118" t="s">
        <v>9018</v>
      </c>
      <c r="B11890" s="118" t="s">
        <v>36167</v>
      </c>
      <c r="C11890" s="118" t="b">
        <v>0</v>
      </c>
      <c r="D11890" s="118" t="e">
        <f t="shared" ca="1" si="1"/>
        <v>#NAME?</v>
      </c>
      <c r="E11890" s="118" t="s">
        <v>36156</v>
      </c>
      <c r="F11890" s="118" t="s">
        <v>36168</v>
      </c>
      <c r="G11890" s="118"/>
      <c r="H11890" s="118" t="s">
        <v>10204</v>
      </c>
      <c r="I11890" s="118" t="s">
        <v>7590</v>
      </c>
      <c r="J11890" s="118" t="s">
        <v>7591</v>
      </c>
    </row>
    <row r="11891" spans="1:10" ht="12.75">
      <c r="A11891" s="118" t="s">
        <v>2135</v>
      </c>
      <c r="B11891" s="118" t="s">
        <v>7764</v>
      </c>
      <c r="C11891" s="118" t="b">
        <v>0</v>
      </c>
      <c r="D11891" s="118" t="e">
        <f t="shared" ca="1" si="1"/>
        <v>#NAME?</v>
      </c>
      <c r="E11891" s="118" t="s">
        <v>36156</v>
      </c>
      <c r="F11891" s="118" t="s">
        <v>36169</v>
      </c>
      <c r="G11891" s="118"/>
      <c r="H11891" s="118" t="s">
        <v>4276</v>
      </c>
      <c r="I11891" s="118" t="s">
        <v>7642</v>
      </c>
      <c r="J11891" s="118"/>
    </row>
    <row r="11892" spans="1:10" ht="12.75">
      <c r="A11892" s="118" t="s">
        <v>25520</v>
      </c>
      <c r="B11892" s="118" t="s">
        <v>18972</v>
      </c>
      <c r="C11892" s="118" t="b">
        <v>0</v>
      </c>
      <c r="D11892" s="118" t="e">
        <f t="shared" ca="1" si="1"/>
        <v>#NAME?</v>
      </c>
      <c r="E11892" s="118" t="s">
        <v>36170</v>
      </c>
      <c r="F11892" s="118" t="s">
        <v>36171</v>
      </c>
      <c r="G11892" s="118"/>
      <c r="H11892" s="118" t="s">
        <v>5064</v>
      </c>
      <c r="I11892" s="118" t="s">
        <v>13967</v>
      </c>
      <c r="J11892" s="118"/>
    </row>
    <row r="11893" spans="1:10" ht="12.75">
      <c r="A11893" s="118" t="s">
        <v>2416</v>
      </c>
      <c r="B11893" s="118" t="s">
        <v>27736</v>
      </c>
      <c r="C11893" s="118" t="b">
        <v>0</v>
      </c>
      <c r="D11893" s="118" t="e">
        <f t="shared" ca="1" si="1"/>
        <v>#NAME?</v>
      </c>
      <c r="E11893" s="118" t="s">
        <v>9962</v>
      </c>
      <c r="F11893" s="118" t="s">
        <v>36172</v>
      </c>
      <c r="G11893" s="118"/>
      <c r="H11893" s="118" t="s">
        <v>4276</v>
      </c>
      <c r="I11893" s="118" t="s">
        <v>10351</v>
      </c>
      <c r="J11893" s="118" t="s">
        <v>7622</v>
      </c>
    </row>
    <row r="11894" spans="1:10" ht="12.75">
      <c r="A11894" s="118" t="s">
        <v>36173</v>
      </c>
      <c r="B11894" s="118" t="s">
        <v>36174</v>
      </c>
      <c r="C11894" s="118" t="b">
        <v>0</v>
      </c>
      <c r="D11894" s="118" t="e">
        <f t="shared" ca="1" si="1"/>
        <v>#NAME?</v>
      </c>
      <c r="E11894" s="118" t="s">
        <v>9962</v>
      </c>
      <c r="F11894" s="118" t="s">
        <v>36175</v>
      </c>
      <c r="G11894" s="118"/>
      <c r="H11894" s="118" t="s">
        <v>13789</v>
      </c>
      <c r="I11894" s="118" t="s">
        <v>29966</v>
      </c>
      <c r="J11894" s="118" t="s">
        <v>8658</v>
      </c>
    </row>
    <row r="11895" spans="1:10" ht="12.75">
      <c r="A11895" s="118" t="s">
        <v>826</v>
      </c>
      <c r="B11895" s="118" t="s">
        <v>29038</v>
      </c>
      <c r="C11895" s="118" t="b">
        <v>0</v>
      </c>
      <c r="D11895" s="118" t="e">
        <f t="shared" ca="1" si="1"/>
        <v>#NAME?</v>
      </c>
      <c r="E11895" s="118" t="s">
        <v>9962</v>
      </c>
      <c r="F11895" s="118" t="s">
        <v>36176</v>
      </c>
      <c r="G11895" s="118"/>
      <c r="H11895" s="118" t="s">
        <v>10204</v>
      </c>
      <c r="I11895" s="118" t="s">
        <v>29966</v>
      </c>
      <c r="J11895" s="118" t="s">
        <v>8658</v>
      </c>
    </row>
    <row r="11896" spans="1:10" ht="12.75">
      <c r="A11896" s="118" t="s">
        <v>36177</v>
      </c>
      <c r="B11896" s="118" t="s">
        <v>36178</v>
      </c>
      <c r="C11896" s="118" t="b">
        <v>0</v>
      </c>
      <c r="D11896" s="118" t="e">
        <f t="shared" ca="1" si="1"/>
        <v>#NAME?</v>
      </c>
      <c r="E11896" s="118" t="s">
        <v>9962</v>
      </c>
      <c r="F11896" s="118" t="s">
        <v>36179</v>
      </c>
      <c r="G11896" s="118"/>
      <c r="H11896" s="118" t="s">
        <v>8656</v>
      </c>
      <c r="I11896" s="118" t="s">
        <v>10351</v>
      </c>
      <c r="J11896" s="118" t="s">
        <v>7622</v>
      </c>
    </row>
    <row r="11897" spans="1:10" ht="12.75">
      <c r="A11897" s="118" t="s">
        <v>7924</v>
      </c>
      <c r="B11897" s="118" t="s">
        <v>36180</v>
      </c>
      <c r="C11897" s="118" t="b">
        <v>0</v>
      </c>
      <c r="D11897" s="118" t="e">
        <f t="shared" ca="1" si="1"/>
        <v>#NAME?</v>
      </c>
      <c r="E11897" s="118" t="s">
        <v>9962</v>
      </c>
      <c r="F11897" s="118" t="s">
        <v>36181</v>
      </c>
      <c r="G11897" s="118"/>
      <c r="H11897" s="118" t="s">
        <v>9348</v>
      </c>
      <c r="I11897" s="118" t="s">
        <v>29966</v>
      </c>
      <c r="J11897" s="118" t="s">
        <v>8658</v>
      </c>
    </row>
    <row r="11898" spans="1:10" ht="12.75">
      <c r="A11898" s="118" t="s">
        <v>1240</v>
      </c>
      <c r="B11898" s="118" t="s">
        <v>36182</v>
      </c>
      <c r="C11898" s="118" t="b">
        <v>0</v>
      </c>
      <c r="D11898" s="118" t="e">
        <f t="shared" ca="1" si="1"/>
        <v>#NAME?</v>
      </c>
      <c r="E11898" s="118" t="s">
        <v>9962</v>
      </c>
      <c r="F11898" s="118" t="s">
        <v>36183</v>
      </c>
      <c r="G11898" s="118"/>
      <c r="H11898" s="118" t="s">
        <v>4276</v>
      </c>
      <c r="I11898" s="118" t="s">
        <v>10351</v>
      </c>
      <c r="J11898" s="118" t="s">
        <v>7622</v>
      </c>
    </row>
    <row r="11899" spans="1:10" ht="12.75">
      <c r="A11899" s="118" t="s">
        <v>873</v>
      </c>
      <c r="B11899" s="118" t="s">
        <v>36184</v>
      </c>
      <c r="C11899" s="118" t="b">
        <v>0</v>
      </c>
      <c r="D11899" s="118" t="e">
        <f t="shared" ca="1" si="1"/>
        <v>#NAME?</v>
      </c>
      <c r="E11899" s="118" t="s">
        <v>9962</v>
      </c>
      <c r="F11899" s="118" t="s">
        <v>36185</v>
      </c>
      <c r="G11899" s="118"/>
      <c r="H11899" s="118" t="s">
        <v>4276</v>
      </c>
      <c r="I11899" s="118" t="s">
        <v>7642</v>
      </c>
      <c r="J11899" s="118"/>
    </row>
    <row r="11900" spans="1:10" ht="12.75">
      <c r="A11900" s="118" t="s">
        <v>20107</v>
      </c>
      <c r="B11900" s="118" t="s">
        <v>36186</v>
      </c>
      <c r="C11900" s="118" t="b">
        <v>0</v>
      </c>
      <c r="D11900" s="118" t="e">
        <f t="shared" ca="1" si="1"/>
        <v>#NAME?</v>
      </c>
      <c r="E11900" s="118" t="s">
        <v>9962</v>
      </c>
      <c r="F11900" s="118" t="s">
        <v>36187</v>
      </c>
      <c r="G11900" s="118"/>
      <c r="H11900" s="118" t="s">
        <v>9348</v>
      </c>
      <c r="I11900" s="118" t="s">
        <v>29966</v>
      </c>
      <c r="J11900" s="118" t="s">
        <v>8658</v>
      </c>
    </row>
    <row r="11901" spans="1:10" ht="12.75">
      <c r="A11901" s="118" t="s">
        <v>1704</v>
      </c>
      <c r="B11901" s="118" t="s">
        <v>36188</v>
      </c>
      <c r="C11901" s="118" t="b">
        <v>0</v>
      </c>
      <c r="D11901" s="118" t="e">
        <f t="shared" ca="1" si="1"/>
        <v>#NAME?</v>
      </c>
      <c r="E11901" s="118" t="s">
        <v>36189</v>
      </c>
      <c r="F11901" s="118" t="s">
        <v>36190</v>
      </c>
      <c r="G11901" s="118"/>
      <c r="H11901" s="118" t="s">
        <v>4278</v>
      </c>
      <c r="I11901" s="118" t="s">
        <v>21046</v>
      </c>
      <c r="J11901" s="118" t="s">
        <v>21047</v>
      </c>
    </row>
    <row r="11902" spans="1:10" ht="12.75">
      <c r="A11902" s="118" t="s">
        <v>1235</v>
      </c>
      <c r="B11902" s="118" t="s">
        <v>7587</v>
      </c>
      <c r="C11902" s="118" t="b">
        <v>0</v>
      </c>
      <c r="D11902" s="118" t="e">
        <f t="shared" ca="1" si="1"/>
        <v>#NAME?</v>
      </c>
      <c r="E11902" s="118" t="s">
        <v>36189</v>
      </c>
      <c r="F11902" s="118" t="s">
        <v>36191</v>
      </c>
      <c r="G11902" s="118"/>
      <c r="H11902" s="118" t="s">
        <v>7647</v>
      </c>
      <c r="I11902" s="118" t="s">
        <v>21046</v>
      </c>
      <c r="J11902" s="118" t="s">
        <v>21047</v>
      </c>
    </row>
    <row r="11903" spans="1:10" ht="12.75">
      <c r="A11903" s="118" t="s">
        <v>12113</v>
      </c>
      <c r="B11903" s="118" t="s">
        <v>36192</v>
      </c>
      <c r="C11903" s="118" t="b">
        <v>0</v>
      </c>
      <c r="D11903" s="118" t="e">
        <f t="shared" ca="1" si="1"/>
        <v>#NAME?</v>
      </c>
      <c r="E11903" s="118" t="s">
        <v>36189</v>
      </c>
      <c r="F11903" s="118" t="s">
        <v>36193</v>
      </c>
      <c r="G11903" s="118"/>
      <c r="H11903" s="118" t="s">
        <v>7611</v>
      </c>
      <c r="I11903" s="118" t="s">
        <v>21046</v>
      </c>
      <c r="J11903" s="118" t="s">
        <v>21047</v>
      </c>
    </row>
    <row r="11904" spans="1:10" ht="12.75">
      <c r="A11904" s="118" t="s">
        <v>1005</v>
      </c>
      <c r="B11904" s="118" t="s">
        <v>11399</v>
      </c>
      <c r="C11904" s="118" t="b">
        <v>0</v>
      </c>
      <c r="D11904" s="118" t="e">
        <f t="shared" ca="1" si="1"/>
        <v>#NAME?</v>
      </c>
      <c r="E11904" s="118" t="s">
        <v>36189</v>
      </c>
      <c r="F11904" s="118" t="s">
        <v>36194</v>
      </c>
      <c r="G11904" s="118"/>
      <c r="H11904" s="118" t="s">
        <v>54</v>
      </c>
      <c r="I11904" s="118" t="s">
        <v>21046</v>
      </c>
      <c r="J11904" s="118" t="s">
        <v>21047</v>
      </c>
    </row>
    <row r="11905" spans="1:10" ht="12.75">
      <c r="A11905" s="118" t="s">
        <v>20011</v>
      </c>
      <c r="B11905" s="118" t="s">
        <v>11909</v>
      </c>
      <c r="C11905" s="118" t="b">
        <v>0</v>
      </c>
      <c r="D11905" s="118" t="e">
        <f t="shared" ca="1" si="1"/>
        <v>#NAME?</v>
      </c>
      <c r="E11905" s="118" t="s">
        <v>36189</v>
      </c>
      <c r="F11905" s="118" t="s">
        <v>36195</v>
      </c>
      <c r="G11905" s="118"/>
      <c r="H11905" s="118" t="s">
        <v>16952</v>
      </c>
      <c r="I11905" s="118" t="s">
        <v>21046</v>
      </c>
      <c r="J11905" s="118" t="s">
        <v>21047</v>
      </c>
    </row>
    <row r="11906" spans="1:10" ht="12.75">
      <c r="A11906" s="118" t="s">
        <v>8351</v>
      </c>
      <c r="B11906" s="118" t="s">
        <v>12844</v>
      </c>
      <c r="C11906" s="118" t="b">
        <v>0</v>
      </c>
      <c r="D11906" s="118" t="e">
        <f t="shared" ca="1" si="1"/>
        <v>#NAME?</v>
      </c>
      <c r="E11906" s="118" t="s">
        <v>36196</v>
      </c>
      <c r="F11906" s="118" t="s">
        <v>36197</v>
      </c>
      <c r="G11906" s="118"/>
      <c r="H11906" s="118" t="s">
        <v>4305</v>
      </c>
      <c r="I11906" s="118" t="s">
        <v>8136</v>
      </c>
      <c r="J11906" s="118" t="s">
        <v>7622</v>
      </c>
    </row>
    <row r="11907" spans="1:10" ht="12.75">
      <c r="A11907" s="118" t="s">
        <v>36198</v>
      </c>
      <c r="B11907" s="118" t="s">
        <v>29049</v>
      </c>
      <c r="C11907" s="118" t="b">
        <v>0</v>
      </c>
      <c r="D11907" s="118" t="e">
        <f t="shared" ca="1" si="1"/>
        <v>#NAME?</v>
      </c>
      <c r="E11907" s="118" t="s">
        <v>36199</v>
      </c>
      <c r="F11907" s="118" t="s">
        <v>36200</v>
      </c>
      <c r="G11907" s="118"/>
      <c r="H11907" s="118" t="s">
        <v>4305</v>
      </c>
      <c r="I11907" s="118" t="s">
        <v>7820</v>
      </c>
      <c r="J11907" s="118" t="s">
        <v>7820</v>
      </c>
    </row>
    <row r="11908" spans="1:10" ht="12.75">
      <c r="A11908" s="118" t="s">
        <v>30001</v>
      </c>
      <c r="B11908" s="118" t="s">
        <v>1307</v>
      </c>
      <c r="C11908" s="118" t="b">
        <v>0</v>
      </c>
      <c r="D11908" s="118" t="e">
        <f t="shared" ca="1" si="1"/>
        <v>#NAME?</v>
      </c>
      <c r="E11908" s="118" t="s">
        <v>36199</v>
      </c>
      <c r="F11908" s="118" t="s">
        <v>36201</v>
      </c>
      <c r="G11908" s="118"/>
      <c r="H11908" s="118" t="s">
        <v>7647</v>
      </c>
      <c r="I11908" s="118" t="s">
        <v>7820</v>
      </c>
      <c r="J11908" s="118" t="s">
        <v>7820</v>
      </c>
    </row>
    <row r="11909" spans="1:10" ht="12.75">
      <c r="A11909" s="118" t="s">
        <v>36202</v>
      </c>
      <c r="B11909" s="118" t="s">
        <v>36203</v>
      </c>
      <c r="C11909" s="118" t="b">
        <v>0</v>
      </c>
      <c r="D11909" s="118" t="e">
        <f t="shared" ca="1" si="1"/>
        <v>#NAME?</v>
      </c>
      <c r="E11909" s="118" t="s">
        <v>36199</v>
      </c>
      <c r="F11909" s="118" t="s">
        <v>36204</v>
      </c>
      <c r="G11909" s="118"/>
      <c r="H11909" s="118" t="s">
        <v>7611</v>
      </c>
      <c r="I11909" s="118" t="s">
        <v>7820</v>
      </c>
      <c r="J11909" s="118" t="s">
        <v>7820</v>
      </c>
    </row>
    <row r="11910" spans="1:10" ht="12.75">
      <c r="A11910" s="118" t="s">
        <v>8195</v>
      </c>
      <c r="B11910" s="118" t="s">
        <v>17635</v>
      </c>
      <c r="C11910" s="118" t="b">
        <v>0</v>
      </c>
      <c r="D11910" s="118" t="e">
        <f t="shared" ca="1" si="1"/>
        <v>#NAME?</v>
      </c>
      <c r="E11910" s="118" t="s">
        <v>36199</v>
      </c>
      <c r="F11910" s="118" t="s">
        <v>36205</v>
      </c>
      <c r="G11910" s="118"/>
      <c r="H11910" s="118" t="s">
        <v>4305</v>
      </c>
      <c r="I11910" s="118" t="s">
        <v>7820</v>
      </c>
      <c r="J11910" s="118" t="s">
        <v>7820</v>
      </c>
    </row>
    <row r="11911" spans="1:10" ht="12.75">
      <c r="A11911" s="118" t="s">
        <v>10986</v>
      </c>
      <c r="B11911" s="118" t="s">
        <v>17125</v>
      </c>
      <c r="C11911" s="118" t="b">
        <v>0</v>
      </c>
      <c r="D11911" s="118" t="e">
        <f t="shared" ca="1" si="1"/>
        <v>#NAME?</v>
      </c>
      <c r="E11911" s="118" t="s">
        <v>36206</v>
      </c>
      <c r="F11911" s="118" t="s">
        <v>36207</v>
      </c>
      <c r="G11911" s="118"/>
      <c r="H11911" s="118" t="s">
        <v>4278</v>
      </c>
      <c r="I11911" s="118" t="s">
        <v>7755</v>
      </c>
      <c r="J11911" s="118" t="s">
        <v>7756</v>
      </c>
    </row>
    <row r="11912" spans="1:10" ht="12.75">
      <c r="A11912" s="118" t="s">
        <v>798</v>
      </c>
      <c r="B11912" s="118" t="s">
        <v>26367</v>
      </c>
      <c r="C11912" s="118" t="b">
        <v>0</v>
      </c>
      <c r="D11912" s="118" t="e">
        <f t="shared" ca="1" si="1"/>
        <v>#NAME?</v>
      </c>
      <c r="E11912" s="118" t="s">
        <v>36208</v>
      </c>
      <c r="F11912" s="118" t="s">
        <v>36209</v>
      </c>
      <c r="G11912" s="118"/>
      <c r="H11912" s="118" t="s">
        <v>4278</v>
      </c>
      <c r="I11912" s="118" t="s">
        <v>18594</v>
      </c>
      <c r="J11912" s="118" t="s">
        <v>10551</v>
      </c>
    </row>
    <row r="11913" spans="1:10" ht="12.75">
      <c r="A11913" s="118" t="s">
        <v>2682</v>
      </c>
      <c r="B11913" s="118" t="s">
        <v>9085</v>
      </c>
      <c r="C11913" s="118" t="b">
        <v>0</v>
      </c>
      <c r="D11913" s="118" t="e">
        <f t="shared" ca="1" si="1"/>
        <v>#NAME?</v>
      </c>
      <c r="E11913" s="118" t="s">
        <v>36210</v>
      </c>
      <c r="F11913" s="118" t="s">
        <v>36211</v>
      </c>
      <c r="G11913" s="118"/>
      <c r="H11913" s="118" t="s">
        <v>54</v>
      </c>
      <c r="I11913" s="118" t="s">
        <v>14203</v>
      </c>
      <c r="J11913" s="118" t="s">
        <v>14204</v>
      </c>
    </row>
    <row r="11914" spans="1:10" ht="12.75">
      <c r="A11914" s="118" t="s">
        <v>10836</v>
      </c>
      <c r="B11914" s="118" t="s">
        <v>36212</v>
      </c>
      <c r="C11914" s="118" t="b">
        <v>0</v>
      </c>
      <c r="D11914" s="118" t="e">
        <f t="shared" ca="1" si="1"/>
        <v>#NAME?</v>
      </c>
      <c r="E11914" s="118" t="s">
        <v>36213</v>
      </c>
      <c r="F11914" s="118" t="s">
        <v>36214</v>
      </c>
      <c r="G11914" s="118"/>
      <c r="H11914" s="118" t="s">
        <v>4305</v>
      </c>
      <c r="I11914" s="118" t="s">
        <v>10351</v>
      </c>
      <c r="J11914" s="118" t="s">
        <v>7622</v>
      </c>
    </row>
    <row r="11915" spans="1:10" ht="12.75">
      <c r="A11915" s="118" t="s">
        <v>28886</v>
      </c>
      <c r="B11915" s="118" t="s">
        <v>36215</v>
      </c>
      <c r="C11915" s="118" t="b">
        <v>0</v>
      </c>
      <c r="D11915" s="118" t="e">
        <f t="shared" ca="1" si="1"/>
        <v>#NAME?</v>
      </c>
      <c r="E11915" s="118" t="s">
        <v>36213</v>
      </c>
      <c r="F11915" s="118" t="s">
        <v>36216</v>
      </c>
      <c r="G11915" s="118"/>
      <c r="H11915" s="118" t="s">
        <v>4305</v>
      </c>
      <c r="I11915" s="118" t="s">
        <v>10351</v>
      </c>
      <c r="J11915" s="118" t="s">
        <v>7622</v>
      </c>
    </row>
    <row r="11916" spans="1:10" ht="12.75">
      <c r="A11916" s="118" t="s">
        <v>944</v>
      </c>
      <c r="B11916" s="118" t="s">
        <v>11452</v>
      </c>
      <c r="C11916" s="118" t="b">
        <v>0</v>
      </c>
      <c r="D11916" s="118" t="e">
        <f t="shared" ca="1" si="1"/>
        <v>#NAME?</v>
      </c>
      <c r="E11916" s="118" t="s">
        <v>36213</v>
      </c>
      <c r="F11916" s="118" t="s">
        <v>36217</v>
      </c>
      <c r="G11916" s="118"/>
      <c r="H11916" s="118" t="s">
        <v>4305</v>
      </c>
      <c r="I11916" s="118" t="s">
        <v>10351</v>
      </c>
      <c r="J11916" s="118" t="s">
        <v>7622</v>
      </c>
    </row>
    <row r="11917" spans="1:10" ht="12.75">
      <c r="A11917" s="118" t="s">
        <v>12442</v>
      </c>
      <c r="B11917" s="118" t="s">
        <v>36218</v>
      </c>
      <c r="C11917" s="118" t="b">
        <v>0</v>
      </c>
      <c r="D11917" s="118" t="e">
        <f t="shared" ca="1" si="1"/>
        <v>#NAME?</v>
      </c>
      <c r="E11917" s="118" t="s">
        <v>36219</v>
      </c>
      <c r="F11917" s="118" t="s">
        <v>36220</v>
      </c>
      <c r="G11917" s="118"/>
      <c r="H11917" s="118" t="s">
        <v>15309</v>
      </c>
      <c r="I11917" s="118" t="s">
        <v>17682</v>
      </c>
      <c r="J11917" s="118"/>
    </row>
    <row r="11918" spans="1:10" ht="12.75">
      <c r="A11918" s="118" t="s">
        <v>29379</v>
      </c>
      <c r="B11918" s="118" t="s">
        <v>36221</v>
      </c>
      <c r="C11918" s="118" t="b">
        <v>0</v>
      </c>
      <c r="D11918" s="118" t="e">
        <f t="shared" ca="1" si="1"/>
        <v>#NAME?</v>
      </c>
      <c r="E11918" s="118" t="s">
        <v>36222</v>
      </c>
      <c r="F11918" s="118" t="s">
        <v>36223</v>
      </c>
      <c r="G11918" s="118"/>
      <c r="H11918" s="118" t="s">
        <v>5064</v>
      </c>
      <c r="I11918" s="118" t="s">
        <v>36224</v>
      </c>
      <c r="J11918" s="118" t="s">
        <v>7795</v>
      </c>
    </row>
    <row r="11919" spans="1:10" ht="12.75">
      <c r="A11919" s="118" t="s">
        <v>8589</v>
      </c>
      <c r="B11919" s="118" t="s">
        <v>15247</v>
      </c>
      <c r="C11919" s="118" t="b">
        <v>0</v>
      </c>
      <c r="D11919" s="118" t="e">
        <f t="shared" ca="1" si="1"/>
        <v>#NAME?</v>
      </c>
      <c r="E11919" s="118" t="s">
        <v>36225</v>
      </c>
      <c r="F11919" s="118" t="s">
        <v>36226</v>
      </c>
      <c r="G11919" s="118"/>
      <c r="H11919" s="118" t="s">
        <v>4276</v>
      </c>
      <c r="I11919" s="118" t="s">
        <v>11949</v>
      </c>
      <c r="J11919" s="118" t="s">
        <v>7795</v>
      </c>
    </row>
    <row r="11920" spans="1:10" ht="12.75">
      <c r="A11920" s="118" t="s">
        <v>902</v>
      </c>
      <c r="B11920" s="118" t="s">
        <v>1241</v>
      </c>
      <c r="C11920" s="118" t="b">
        <v>0</v>
      </c>
      <c r="D11920" s="118" t="e">
        <f t="shared" ca="1" si="1"/>
        <v>#NAME?</v>
      </c>
      <c r="E11920" s="118" t="s">
        <v>36225</v>
      </c>
      <c r="F11920" s="118" t="s">
        <v>36227</v>
      </c>
      <c r="G11920" s="118"/>
      <c r="H11920" s="118" t="s">
        <v>5273</v>
      </c>
      <c r="I11920" s="118" t="s">
        <v>11949</v>
      </c>
      <c r="J11920" s="118" t="s">
        <v>7795</v>
      </c>
    </row>
    <row r="11921" spans="1:10" ht="12.75">
      <c r="A11921" s="118" t="s">
        <v>830</v>
      </c>
      <c r="B11921" s="118" t="s">
        <v>27736</v>
      </c>
      <c r="C11921" s="118" t="b">
        <v>0</v>
      </c>
      <c r="D11921" s="118" t="e">
        <f t="shared" ca="1" si="1"/>
        <v>#NAME?</v>
      </c>
      <c r="E11921" s="118" t="s">
        <v>36225</v>
      </c>
      <c r="F11921" s="118" t="s">
        <v>36228</v>
      </c>
      <c r="G11921" s="118"/>
      <c r="H11921" s="118" t="s">
        <v>27377</v>
      </c>
      <c r="I11921" s="118" t="s">
        <v>11949</v>
      </c>
      <c r="J11921" s="118" t="s">
        <v>7795</v>
      </c>
    </row>
    <row r="11922" spans="1:10" ht="12.75">
      <c r="A11922" s="118" t="s">
        <v>1026</v>
      </c>
      <c r="B11922" s="118" t="s">
        <v>36229</v>
      </c>
      <c r="C11922" s="118" t="b">
        <v>0</v>
      </c>
      <c r="D11922" s="118" t="e">
        <f t="shared" ca="1" si="1"/>
        <v>#NAME?</v>
      </c>
      <c r="E11922" s="118" t="s">
        <v>36225</v>
      </c>
      <c r="F11922" s="118" t="s">
        <v>36230</v>
      </c>
      <c r="G11922" s="118"/>
      <c r="H11922" s="118" t="s">
        <v>4276</v>
      </c>
      <c r="I11922" s="118" t="s">
        <v>11949</v>
      </c>
      <c r="J11922" s="118" t="s">
        <v>7795</v>
      </c>
    </row>
    <row r="11923" spans="1:10" ht="12.75">
      <c r="A11923" s="118" t="s">
        <v>1414</v>
      </c>
      <c r="B11923" s="118" t="s">
        <v>36231</v>
      </c>
      <c r="C11923" s="118" t="b">
        <v>0</v>
      </c>
      <c r="D11923" s="118" t="e">
        <f t="shared" ca="1" si="1"/>
        <v>#NAME?</v>
      </c>
      <c r="E11923" s="118" t="s">
        <v>36225</v>
      </c>
      <c r="F11923" s="118" t="s">
        <v>36232</v>
      </c>
      <c r="G11923" s="118"/>
      <c r="H11923" s="118" t="s">
        <v>7647</v>
      </c>
      <c r="I11923" s="118" t="s">
        <v>11949</v>
      </c>
      <c r="J11923" s="118" t="s">
        <v>7795</v>
      </c>
    </row>
    <row r="11924" spans="1:10" ht="12.75">
      <c r="A11924" s="118" t="s">
        <v>2135</v>
      </c>
      <c r="B11924" s="118" t="s">
        <v>13175</v>
      </c>
      <c r="C11924" s="118" t="b">
        <v>0</v>
      </c>
      <c r="D11924" s="118" t="e">
        <f t="shared" ca="1" si="1"/>
        <v>#NAME?</v>
      </c>
      <c r="E11924" s="118" t="s">
        <v>36225</v>
      </c>
      <c r="F11924" s="118" t="s">
        <v>36233</v>
      </c>
      <c r="G11924" s="118"/>
      <c r="H11924" s="118" t="s">
        <v>4276</v>
      </c>
      <c r="I11924" s="118" t="s">
        <v>11949</v>
      </c>
      <c r="J11924" s="118" t="s">
        <v>7795</v>
      </c>
    </row>
    <row r="11925" spans="1:10" ht="12.75">
      <c r="A11925" s="118" t="s">
        <v>17042</v>
      </c>
      <c r="B11925" s="118" t="s">
        <v>36234</v>
      </c>
      <c r="C11925" s="118" t="b">
        <v>0</v>
      </c>
      <c r="D11925" s="118" t="e">
        <f t="shared" ca="1" si="1"/>
        <v>#NAME?</v>
      </c>
      <c r="E11925" s="118" t="s">
        <v>36235</v>
      </c>
      <c r="F11925" s="118" t="s">
        <v>36236</v>
      </c>
      <c r="G11925" s="118"/>
      <c r="H11925" s="118" t="s">
        <v>5368</v>
      </c>
      <c r="I11925" s="118" t="s">
        <v>8085</v>
      </c>
      <c r="J11925" s="118"/>
    </row>
    <row r="11926" spans="1:10" ht="12.75">
      <c r="A11926" s="118" t="s">
        <v>30258</v>
      </c>
      <c r="B11926" s="118" t="s">
        <v>14800</v>
      </c>
      <c r="C11926" s="118" t="b">
        <v>0</v>
      </c>
      <c r="D11926" s="118" t="e">
        <f t="shared" ca="1" si="1"/>
        <v>#NAME?</v>
      </c>
      <c r="E11926" s="118" t="s">
        <v>36235</v>
      </c>
      <c r="F11926" s="118" t="s">
        <v>36237</v>
      </c>
      <c r="G11926" s="118"/>
      <c r="H11926" s="118" t="s">
        <v>5368</v>
      </c>
      <c r="I11926" s="118" t="s">
        <v>8085</v>
      </c>
      <c r="J11926" s="118"/>
    </row>
    <row r="11927" spans="1:10" ht="12.75">
      <c r="A11927" s="118" t="s">
        <v>9126</v>
      </c>
      <c r="B11927" s="118" t="s">
        <v>36238</v>
      </c>
      <c r="C11927" s="118" t="b">
        <v>0</v>
      </c>
      <c r="D11927" s="118" t="e">
        <f t="shared" ca="1" si="1"/>
        <v>#NAME?</v>
      </c>
      <c r="E11927" s="118" t="s">
        <v>36239</v>
      </c>
      <c r="F11927" s="118" t="s">
        <v>36240</v>
      </c>
      <c r="G11927" s="118"/>
      <c r="H11927" s="118" t="s">
        <v>54</v>
      </c>
      <c r="I11927" s="118" t="s">
        <v>9131</v>
      </c>
      <c r="J11927" s="118" t="s">
        <v>7622</v>
      </c>
    </row>
    <row r="11928" spans="1:10" ht="12.75">
      <c r="A11928" s="118" t="s">
        <v>2682</v>
      </c>
      <c r="B11928" s="118" t="s">
        <v>36241</v>
      </c>
      <c r="C11928" s="118" t="b">
        <v>0</v>
      </c>
      <c r="D11928" s="118" t="e">
        <f t="shared" ca="1" si="1"/>
        <v>#NAME?</v>
      </c>
      <c r="E11928" s="118" t="s">
        <v>36239</v>
      </c>
      <c r="F11928" s="118" t="s">
        <v>36242</v>
      </c>
      <c r="G11928" s="118"/>
      <c r="H11928" s="118" t="s">
        <v>54</v>
      </c>
      <c r="I11928" s="118" t="s">
        <v>9131</v>
      </c>
      <c r="J11928" s="118" t="s">
        <v>7622</v>
      </c>
    </row>
    <row r="11929" spans="1:10" ht="12.75">
      <c r="A11929" s="118" t="s">
        <v>27865</v>
      </c>
      <c r="B11929" s="118" t="s">
        <v>12917</v>
      </c>
      <c r="C11929" s="118" t="b">
        <v>0</v>
      </c>
      <c r="D11929" s="118" t="e">
        <f t="shared" ca="1" si="1"/>
        <v>#NAME?</v>
      </c>
      <c r="E11929" s="118" t="s">
        <v>36239</v>
      </c>
      <c r="F11929" s="118" t="s">
        <v>36243</v>
      </c>
      <c r="G11929" s="118"/>
      <c r="H11929" s="118" t="s">
        <v>54</v>
      </c>
      <c r="I11929" s="118" t="s">
        <v>9131</v>
      </c>
      <c r="J11929" s="118" t="s">
        <v>7622</v>
      </c>
    </row>
    <row r="11930" spans="1:10" ht="12.75">
      <c r="A11930" s="118" t="s">
        <v>1704</v>
      </c>
      <c r="B11930" s="118" t="s">
        <v>36244</v>
      </c>
      <c r="C11930" s="118" t="b">
        <v>0</v>
      </c>
      <c r="D11930" s="118" t="e">
        <f t="shared" ca="1" si="1"/>
        <v>#NAME?</v>
      </c>
      <c r="E11930" s="118" t="s">
        <v>36245</v>
      </c>
      <c r="F11930" s="118" t="s">
        <v>36246</v>
      </c>
      <c r="G11930" s="118"/>
      <c r="H11930" s="118" t="s">
        <v>4278</v>
      </c>
      <c r="I11930" s="118" t="s">
        <v>3131</v>
      </c>
      <c r="J11930" s="118" t="s">
        <v>7622</v>
      </c>
    </row>
    <row r="11931" spans="1:10" ht="12.75">
      <c r="A11931" s="118" t="s">
        <v>826</v>
      </c>
      <c r="B11931" s="118" t="s">
        <v>11354</v>
      </c>
      <c r="C11931" s="118" t="b">
        <v>0</v>
      </c>
      <c r="D11931" s="118" t="e">
        <f t="shared" ca="1" si="1"/>
        <v>#NAME?</v>
      </c>
      <c r="E11931" s="118" t="s">
        <v>36245</v>
      </c>
      <c r="F11931" s="118" t="s">
        <v>36247</v>
      </c>
      <c r="G11931" s="118"/>
      <c r="H11931" s="118" t="s">
        <v>54</v>
      </c>
      <c r="I11931" s="118" t="s">
        <v>3131</v>
      </c>
      <c r="J11931" s="118" t="s">
        <v>7622</v>
      </c>
    </row>
    <row r="11932" spans="1:10" ht="12.75">
      <c r="A11932" s="118" t="s">
        <v>36248</v>
      </c>
      <c r="B11932" s="118" t="s">
        <v>16902</v>
      </c>
      <c r="C11932" s="118" t="b">
        <v>0</v>
      </c>
      <c r="D11932" s="118" t="e">
        <f t="shared" ca="1" si="1"/>
        <v>#NAME?</v>
      </c>
      <c r="E11932" s="118" t="s">
        <v>36245</v>
      </c>
      <c r="F11932" s="118" t="s">
        <v>36249</v>
      </c>
      <c r="G11932" s="118"/>
      <c r="H11932" s="118" t="s">
        <v>54</v>
      </c>
      <c r="I11932" s="118" t="s">
        <v>3131</v>
      </c>
      <c r="J11932" s="118" t="s">
        <v>7622</v>
      </c>
    </row>
    <row r="11933" spans="1:10" ht="12.75">
      <c r="A11933" s="118" t="s">
        <v>14923</v>
      </c>
      <c r="B11933" s="118" t="s">
        <v>36250</v>
      </c>
      <c r="C11933" s="118" t="b">
        <v>0</v>
      </c>
      <c r="D11933" s="118" t="e">
        <f t="shared" ca="1" si="1"/>
        <v>#NAME?</v>
      </c>
      <c r="E11933" s="118" t="s">
        <v>36251</v>
      </c>
      <c r="F11933" s="118" t="s">
        <v>36252</v>
      </c>
      <c r="G11933" s="118"/>
      <c r="H11933" s="118" t="s">
        <v>4278</v>
      </c>
      <c r="I11933" s="118" t="s">
        <v>9659</v>
      </c>
      <c r="J11933" s="118" t="s">
        <v>9660</v>
      </c>
    </row>
    <row r="11934" spans="1:10" ht="12.75">
      <c r="A11934" s="118" t="s">
        <v>2290</v>
      </c>
      <c r="B11934" s="118" t="s">
        <v>936</v>
      </c>
      <c r="C11934" s="118" t="b">
        <v>0</v>
      </c>
      <c r="D11934" s="118" t="e">
        <f t="shared" ca="1" si="1"/>
        <v>#NAME?</v>
      </c>
      <c r="E11934" s="118" t="s">
        <v>36251</v>
      </c>
      <c r="F11934" s="118" t="s">
        <v>36253</v>
      </c>
      <c r="G11934" s="118"/>
      <c r="H11934" s="118" t="s">
        <v>4485</v>
      </c>
      <c r="I11934" s="118" t="s">
        <v>9659</v>
      </c>
      <c r="J11934" s="118" t="s">
        <v>9660</v>
      </c>
    </row>
    <row r="11935" spans="1:10" ht="12.75">
      <c r="A11935" s="118" t="s">
        <v>1457</v>
      </c>
      <c r="B11935" s="118" t="s">
        <v>36254</v>
      </c>
      <c r="C11935" s="118" t="b">
        <v>0</v>
      </c>
      <c r="D11935" s="118" t="e">
        <f t="shared" ca="1" si="1"/>
        <v>#NAME?</v>
      </c>
      <c r="E11935" s="118" t="s">
        <v>36251</v>
      </c>
      <c r="F11935" s="118" t="s">
        <v>36255</v>
      </c>
      <c r="G11935" s="118"/>
      <c r="H11935" s="118" t="s">
        <v>4831</v>
      </c>
      <c r="I11935" s="118" t="s">
        <v>9659</v>
      </c>
      <c r="J11935" s="118" t="s">
        <v>9660</v>
      </c>
    </row>
    <row r="11936" spans="1:10" ht="12.75">
      <c r="A11936" s="118" t="s">
        <v>9298</v>
      </c>
      <c r="B11936" s="118" t="s">
        <v>36256</v>
      </c>
      <c r="C11936" s="118" t="b">
        <v>0</v>
      </c>
      <c r="D11936" s="118" t="e">
        <f t="shared" ca="1" si="1"/>
        <v>#NAME?</v>
      </c>
      <c r="E11936" s="118" t="s">
        <v>36257</v>
      </c>
      <c r="F11936" s="118" t="s">
        <v>36258</v>
      </c>
      <c r="G11936" s="118"/>
      <c r="H11936" s="118" t="s">
        <v>8144</v>
      </c>
      <c r="I11936" s="118" t="s">
        <v>7590</v>
      </c>
      <c r="J11936" s="118" t="s">
        <v>7591</v>
      </c>
    </row>
    <row r="11937" spans="1:10" ht="12.75">
      <c r="A11937" s="118" t="s">
        <v>8748</v>
      </c>
      <c r="B11937" s="118" t="s">
        <v>25162</v>
      </c>
      <c r="C11937" s="118" t="b">
        <v>0</v>
      </c>
      <c r="D11937" s="118" t="e">
        <f t="shared" ca="1" si="1"/>
        <v>#NAME?</v>
      </c>
      <c r="E11937" s="118" t="s">
        <v>36257</v>
      </c>
      <c r="F11937" s="118" t="s">
        <v>36259</v>
      </c>
      <c r="G11937" s="118"/>
      <c r="H11937" s="118" t="s">
        <v>8144</v>
      </c>
      <c r="I11937" s="118" t="s">
        <v>3131</v>
      </c>
      <c r="J11937" s="118" t="s">
        <v>7622</v>
      </c>
    </row>
    <row r="11938" spans="1:10" ht="12.75">
      <c r="A11938" s="118" t="s">
        <v>1666</v>
      </c>
      <c r="B11938" s="118" t="s">
        <v>36260</v>
      </c>
      <c r="C11938" s="118" t="b">
        <v>0</v>
      </c>
      <c r="D11938" s="118" t="e">
        <f t="shared" ca="1" si="1"/>
        <v>#NAME?</v>
      </c>
      <c r="E11938" s="118" t="s">
        <v>36257</v>
      </c>
      <c r="F11938" s="118" t="s">
        <v>36261</v>
      </c>
      <c r="G11938" s="118"/>
      <c r="H11938" s="118" t="s">
        <v>4278</v>
      </c>
      <c r="I11938" s="118" t="s">
        <v>7590</v>
      </c>
      <c r="J11938" s="118" t="s">
        <v>7591</v>
      </c>
    </row>
    <row r="11939" spans="1:10" ht="12.75">
      <c r="A11939" s="118" t="s">
        <v>1666</v>
      </c>
      <c r="B11939" s="118" t="s">
        <v>36262</v>
      </c>
      <c r="C11939" s="118" t="b">
        <v>0</v>
      </c>
      <c r="D11939" s="118" t="e">
        <f t="shared" ca="1" si="1"/>
        <v>#NAME?</v>
      </c>
      <c r="E11939" s="118" t="s">
        <v>36257</v>
      </c>
      <c r="F11939" s="118" t="s">
        <v>36263</v>
      </c>
      <c r="G11939" s="118"/>
      <c r="H11939" s="118" t="s">
        <v>8144</v>
      </c>
      <c r="I11939" s="118" t="s">
        <v>7590</v>
      </c>
      <c r="J11939" s="118" t="s">
        <v>7591</v>
      </c>
    </row>
    <row r="11940" spans="1:10" ht="12.75">
      <c r="A11940" s="118" t="s">
        <v>18016</v>
      </c>
      <c r="B11940" s="118" t="s">
        <v>15059</v>
      </c>
      <c r="C11940" s="118" t="b">
        <v>0</v>
      </c>
      <c r="D11940" s="118" t="e">
        <f t="shared" ca="1" si="1"/>
        <v>#NAME?</v>
      </c>
      <c r="E11940" s="118" t="s">
        <v>36257</v>
      </c>
      <c r="F11940" s="118" t="s">
        <v>36264</v>
      </c>
      <c r="G11940" s="118"/>
      <c r="H11940" s="118" t="s">
        <v>8346</v>
      </c>
      <c r="I11940" s="118" t="s">
        <v>7590</v>
      </c>
      <c r="J11940" s="118" t="s">
        <v>7591</v>
      </c>
    </row>
    <row r="11941" spans="1:10" ht="12.75">
      <c r="A11941" s="118" t="s">
        <v>8575</v>
      </c>
      <c r="B11941" s="118" t="s">
        <v>36265</v>
      </c>
      <c r="C11941" s="118" t="b">
        <v>0</v>
      </c>
      <c r="D11941" s="118" t="e">
        <f t="shared" ca="1" si="1"/>
        <v>#NAME?</v>
      </c>
      <c r="E11941" s="118" t="s">
        <v>36257</v>
      </c>
      <c r="F11941" s="118" t="s">
        <v>36266</v>
      </c>
      <c r="G11941" s="118"/>
      <c r="H11941" s="118" t="s">
        <v>8144</v>
      </c>
      <c r="I11941" s="118" t="s">
        <v>7590</v>
      </c>
      <c r="J11941" s="118" t="s">
        <v>7591</v>
      </c>
    </row>
    <row r="11942" spans="1:10" ht="12.75">
      <c r="A11942" s="118" t="s">
        <v>13750</v>
      </c>
      <c r="B11942" s="118" t="s">
        <v>8124</v>
      </c>
      <c r="C11942" s="118" t="b">
        <v>0</v>
      </c>
      <c r="D11942" s="118" t="e">
        <f t="shared" ca="1" si="1"/>
        <v>#NAME?</v>
      </c>
      <c r="E11942" s="118" t="s">
        <v>36257</v>
      </c>
      <c r="F11942" s="118" t="s">
        <v>36267</v>
      </c>
      <c r="G11942" s="118"/>
      <c r="H11942" s="118" t="s">
        <v>4485</v>
      </c>
      <c r="I11942" s="118" t="s">
        <v>7590</v>
      </c>
      <c r="J11942" s="118" t="s">
        <v>7591</v>
      </c>
    </row>
    <row r="11943" spans="1:10" ht="12.75">
      <c r="A11943" s="118" t="s">
        <v>15552</v>
      </c>
      <c r="B11943" s="118" t="s">
        <v>12727</v>
      </c>
      <c r="C11943" s="118" t="b">
        <v>0</v>
      </c>
      <c r="D11943" s="118" t="e">
        <f t="shared" ca="1" si="1"/>
        <v>#NAME?</v>
      </c>
      <c r="E11943" s="118" t="s">
        <v>36257</v>
      </c>
      <c r="F11943" s="118" t="s">
        <v>36268</v>
      </c>
      <c r="G11943" s="118"/>
      <c r="H11943" s="118" t="s">
        <v>5279</v>
      </c>
      <c r="I11943" s="118" t="s">
        <v>3131</v>
      </c>
      <c r="J11943" s="118" t="s">
        <v>7622</v>
      </c>
    </row>
    <row r="11944" spans="1:10" ht="12.75">
      <c r="A11944" s="118" t="s">
        <v>2671</v>
      </c>
      <c r="B11944" s="118" t="s">
        <v>15948</v>
      </c>
      <c r="C11944" s="118" t="b">
        <v>0</v>
      </c>
      <c r="D11944" s="118" t="e">
        <f t="shared" ca="1" si="1"/>
        <v>#NAME?</v>
      </c>
      <c r="E11944" s="118" t="s">
        <v>36257</v>
      </c>
      <c r="F11944" s="118" t="s">
        <v>36269</v>
      </c>
      <c r="G11944" s="118"/>
      <c r="H11944" s="118" t="s">
        <v>4485</v>
      </c>
      <c r="I11944" s="118" t="s">
        <v>7590</v>
      </c>
      <c r="J11944" s="118" t="s">
        <v>7591</v>
      </c>
    </row>
    <row r="11945" spans="1:10" ht="12.75">
      <c r="A11945" s="118" t="s">
        <v>36270</v>
      </c>
      <c r="B11945" s="118" t="s">
        <v>36271</v>
      </c>
      <c r="C11945" s="118" t="b">
        <v>0</v>
      </c>
      <c r="D11945" s="118" t="e">
        <f t="shared" ca="1" si="1"/>
        <v>#NAME?</v>
      </c>
      <c r="E11945" s="118" t="s">
        <v>36257</v>
      </c>
      <c r="F11945" s="118" t="s">
        <v>36272</v>
      </c>
      <c r="G11945" s="118"/>
      <c r="H11945" s="118" t="s">
        <v>8144</v>
      </c>
      <c r="I11945" s="118" t="s">
        <v>3131</v>
      </c>
      <c r="J11945" s="118" t="s">
        <v>7622</v>
      </c>
    </row>
    <row r="11946" spans="1:10" ht="12.75">
      <c r="A11946" s="118" t="s">
        <v>836</v>
      </c>
      <c r="B11946" s="118" t="s">
        <v>36273</v>
      </c>
      <c r="C11946" s="118" t="b">
        <v>0</v>
      </c>
      <c r="D11946" s="118" t="e">
        <f t="shared" ca="1" si="1"/>
        <v>#NAME?</v>
      </c>
      <c r="E11946" s="118" t="s">
        <v>36257</v>
      </c>
      <c r="F11946" s="118" t="s">
        <v>36274</v>
      </c>
      <c r="G11946" s="118"/>
      <c r="H11946" s="118" t="s">
        <v>36275</v>
      </c>
      <c r="I11946" s="118" t="s">
        <v>7590</v>
      </c>
      <c r="J11946" s="118" t="s">
        <v>7591</v>
      </c>
    </row>
    <row r="11947" spans="1:10" ht="12.75">
      <c r="A11947" s="118" t="s">
        <v>798</v>
      </c>
      <c r="B11947" s="118" t="s">
        <v>36276</v>
      </c>
      <c r="C11947" s="118" t="b">
        <v>0</v>
      </c>
      <c r="D11947" s="118" t="e">
        <f t="shared" ca="1" si="1"/>
        <v>#NAME?</v>
      </c>
      <c r="E11947" s="118" t="s">
        <v>36257</v>
      </c>
      <c r="F11947" s="118" t="s">
        <v>36277</v>
      </c>
      <c r="G11947" s="118"/>
      <c r="H11947" s="118" t="s">
        <v>8144</v>
      </c>
      <c r="I11947" s="118" t="s">
        <v>7590</v>
      </c>
      <c r="J11947" s="118" t="s">
        <v>7591</v>
      </c>
    </row>
    <row r="11948" spans="1:10" ht="12.75">
      <c r="A11948" s="118" t="s">
        <v>882</v>
      </c>
      <c r="B11948" s="118" t="s">
        <v>13782</v>
      </c>
      <c r="C11948" s="118" t="b">
        <v>0</v>
      </c>
      <c r="D11948" s="118" t="e">
        <f t="shared" ca="1" si="1"/>
        <v>#NAME?</v>
      </c>
      <c r="E11948" s="118" t="s">
        <v>36257</v>
      </c>
      <c r="F11948" s="118" t="s">
        <v>36278</v>
      </c>
      <c r="G11948" s="118"/>
      <c r="H11948" s="118" t="s">
        <v>4278</v>
      </c>
      <c r="I11948" s="118" t="s">
        <v>3131</v>
      </c>
      <c r="J11948" s="118" t="s">
        <v>7622</v>
      </c>
    </row>
    <row r="11949" spans="1:10" ht="12.75">
      <c r="A11949" s="118" t="s">
        <v>882</v>
      </c>
      <c r="B11949" s="118" t="s">
        <v>36279</v>
      </c>
      <c r="C11949" s="118" t="b">
        <v>0</v>
      </c>
      <c r="D11949" s="118" t="e">
        <f t="shared" ca="1" si="1"/>
        <v>#NAME?</v>
      </c>
      <c r="E11949" s="118" t="s">
        <v>36257</v>
      </c>
      <c r="F11949" s="118" t="s">
        <v>36280</v>
      </c>
      <c r="G11949" s="118"/>
      <c r="H11949" s="118" t="s">
        <v>54</v>
      </c>
      <c r="I11949" s="118" t="s">
        <v>7590</v>
      </c>
      <c r="J11949" s="118" t="s">
        <v>7591</v>
      </c>
    </row>
    <row r="11950" spans="1:10" ht="12.75">
      <c r="A11950" s="118" t="s">
        <v>882</v>
      </c>
      <c r="B11950" s="118" t="s">
        <v>12625</v>
      </c>
      <c r="C11950" s="118" t="b">
        <v>0</v>
      </c>
      <c r="D11950" s="118" t="e">
        <f t="shared" ca="1" si="1"/>
        <v>#NAME?</v>
      </c>
      <c r="E11950" s="118" t="s">
        <v>36257</v>
      </c>
      <c r="F11950" s="118" t="s">
        <v>36281</v>
      </c>
      <c r="G11950" s="118"/>
      <c r="H11950" s="118" t="s">
        <v>8144</v>
      </c>
      <c r="I11950" s="118" t="s">
        <v>7590</v>
      </c>
      <c r="J11950" s="118" t="s">
        <v>7591</v>
      </c>
    </row>
    <row r="11951" spans="1:10" ht="12.75">
      <c r="A11951" s="118" t="s">
        <v>873</v>
      </c>
      <c r="B11951" s="118" t="s">
        <v>36282</v>
      </c>
      <c r="C11951" s="118" t="b">
        <v>0</v>
      </c>
      <c r="D11951" s="118" t="e">
        <f t="shared" ca="1" si="1"/>
        <v>#NAME?</v>
      </c>
      <c r="E11951" s="118" t="s">
        <v>36257</v>
      </c>
      <c r="F11951" s="118" t="s">
        <v>36283</v>
      </c>
      <c r="G11951" s="118"/>
      <c r="H11951" s="118" t="s">
        <v>25014</v>
      </c>
      <c r="I11951" s="118" t="s">
        <v>7590</v>
      </c>
      <c r="J11951" s="118" t="s">
        <v>7591</v>
      </c>
    </row>
    <row r="11952" spans="1:10" ht="12.75">
      <c r="A11952" s="118" t="s">
        <v>1769</v>
      </c>
      <c r="B11952" s="118" t="s">
        <v>8826</v>
      </c>
      <c r="C11952" s="118" t="b">
        <v>0</v>
      </c>
      <c r="D11952" s="118" t="e">
        <f t="shared" ca="1" si="1"/>
        <v>#NAME?</v>
      </c>
      <c r="E11952" s="118" t="s">
        <v>36257</v>
      </c>
      <c r="F11952" s="118" t="s">
        <v>36284</v>
      </c>
      <c r="G11952" s="118"/>
      <c r="H11952" s="118" t="s">
        <v>4278</v>
      </c>
      <c r="I11952" s="118" t="s">
        <v>7590</v>
      </c>
      <c r="J11952" s="118" t="s">
        <v>7591</v>
      </c>
    </row>
    <row r="11953" spans="1:10" ht="12.75">
      <c r="A11953" s="118" t="s">
        <v>20848</v>
      </c>
      <c r="B11953" s="118" t="s">
        <v>36285</v>
      </c>
      <c r="C11953" s="118" t="b">
        <v>0</v>
      </c>
      <c r="D11953" s="118" t="e">
        <f t="shared" ca="1" si="1"/>
        <v>#NAME?</v>
      </c>
      <c r="E11953" s="118" t="s">
        <v>36257</v>
      </c>
      <c r="F11953" s="118" t="s">
        <v>36286</v>
      </c>
      <c r="G11953" s="118"/>
      <c r="H11953" s="118" t="s">
        <v>5607</v>
      </c>
      <c r="I11953" s="118" t="s">
        <v>3131</v>
      </c>
      <c r="J11953" s="118" t="s">
        <v>7622</v>
      </c>
    </row>
    <row r="11954" spans="1:10" ht="12.75">
      <c r="A11954" s="118" t="s">
        <v>1474</v>
      </c>
      <c r="B11954" s="118" t="s">
        <v>36287</v>
      </c>
      <c r="C11954" s="118" t="b">
        <v>0</v>
      </c>
      <c r="D11954" s="118" t="e">
        <f t="shared" ca="1" si="1"/>
        <v>#NAME?</v>
      </c>
      <c r="E11954" s="118" t="s">
        <v>36257</v>
      </c>
      <c r="F11954" s="118" t="s">
        <v>36288</v>
      </c>
      <c r="G11954" s="118"/>
      <c r="H11954" s="118" t="s">
        <v>8144</v>
      </c>
      <c r="I11954" s="118" t="s">
        <v>7642</v>
      </c>
      <c r="J11954" s="118"/>
    </row>
    <row r="11955" spans="1:10" ht="12.75">
      <c r="A11955" s="118" t="s">
        <v>14834</v>
      </c>
      <c r="B11955" s="118" t="s">
        <v>15433</v>
      </c>
      <c r="C11955" s="118" t="b">
        <v>0</v>
      </c>
      <c r="D11955" s="118" t="e">
        <f t="shared" ca="1" si="1"/>
        <v>#NAME?</v>
      </c>
      <c r="E11955" s="118" t="s">
        <v>36257</v>
      </c>
      <c r="F11955" s="118" t="s">
        <v>36289</v>
      </c>
      <c r="G11955" s="118"/>
      <c r="H11955" s="118" t="s">
        <v>8760</v>
      </c>
      <c r="I11955" s="118" t="s">
        <v>7642</v>
      </c>
      <c r="J11955" s="118"/>
    </row>
    <row r="11956" spans="1:10" ht="12.75">
      <c r="A11956" s="118" t="s">
        <v>1573</v>
      </c>
      <c r="B11956" s="118" t="s">
        <v>18364</v>
      </c>
      <c r="C11956" s="118" t="b">
        <v>0</v>
      </c>
      <c r="D11956" s="118" t="e">
        <f t="shared" ca="1" si="1"/>
        <v>#NAME?</v>
      </c>
      <c r="E11956" s="118" t="s">
        <v>36257</v>
      </c>
      <c r="F11956" s="118" t="s">
        <v>36290</v>
      </c>
      <c r="G11956" s="118"/>
      <c r="H11956" s="118" t="s">
        <v>4278</v>
      </c>
      <c r="I11956" s="118" t="s">
        <v>7642</v>
      </c>
      <c r="J11956" s="118"/>
    </row>
    <row r="11957" spans="1:10" ht="12.75">
      <c r="A11957" s="118" t="s">
        <v>8894</v>
      </c>
      <c r="B11957" s="118" t="s">
        <v>20433</v>
      </c>
      <c r="C11957" s="118" t="b">
        <v>0</v>
      </c>
      <c r="D11957" s="118" t="e">
        <f t="shared" ca="1" si="1"/>
        <v>#NAME?</v>
      </c>
      <c r="E11957" s="118" t="s">
        <v>36257</v>
      </c>
      <c r="F11957" s="118" t="s">
        <v>36291</v>
      </c>
      <c r="G11957" s="118"/>
      <c r="H11957" s="118" t="s">
        <v>36292</v>
      </c>
      <c r="I11957" s="118" t="s">
        <v>7642</v>
      </c>
      <c r="J11957" s="118"/>
    </row>
    <row r="11958" spans="1:10" ht="12.75">
      <c r="A11958" s="118" t="s">
        <v>1666</v>
      </c>
      <c r="B11958" s="118" t="s">
        <v>36293</v>
      </c>
      <c r="C11958" s="118" t="b">
        <v>0</v>
      </c>
      <c r="D11958" s="118" t="e">
        <f t="shared" ca="1" si="1"/>
        <v>#NAME?</v>
      </c>
      <c r="E11958" s="118" t="s">
        <v>36294</v>
      </c>
      <c r="F11958" s="118" t="s">
        <v>36295</v>
      </c>
      <c r="G11958" s="118"/>
      <c r="H11958" s="118" t="s">
        <v>4276</v>
      </c>
      <c r="I11958" s="118" t="s">
        <v>7590</v>
      </c>
      <c r="J11958" s="118" t="s">
        <v>7591</v>
      </c>
    </row>
    <row r="11959" spans="1:10" ht="12.75">
      <c r="A11959" s="118" t="s">
        <v>1173</v>
      </c>
      <c r="B11959" s="118" t="s">
        <v>8141</v>
      </c>
      <c r="C11959" s="118" t="b">
        <v>0</v>
      </c>
      <c r="D11959" s="118" t="e">
        <f t="shared" ca="1" si="1"/>
        <v>#NAME?</v>
      </c>
      <c r="E11959" s="118" t="s">
        <v>36294</v>
      </c>
      <c r="F11959" s="118" t="s">
        <v>36296</v>
      </c>
      <c r="G11959" s="118"/>
      <c r="H11959" s="118" t="s">
        <v>4276</v>
      </c>
      <c r="I11959" s="118" t="s">
        <v>3131</v>
      </c>
      <c r="J11959" s="118" t="s">
        <v>7622</v>
      </c>
    </row>
    <row r="11960" spans="1:10" ht="12.75">
      <c r="A11960" s="118" t="s">
        <v>13655</v>
      </c>
      <c r="B11960" s="118" t="s">
        <v>36297</v>
      </c>
      <c r="C11960" s="118" t="b">
        <v>0</v>
      </c>
      <c r="D11960" s="118" t="e">
        <f t="shared" ca="1" si="1"/>
        <v>#NAME?</v>
      </c>
      <c r="E11960" s="118" t="s">
        <v>36294</v>
      </c>
      <c r="F11960" s="118" t="s">
        <v>36298</v>
      </c>
      <c r="G11960" s="118"/>
      <c r="H11960" s="118" t="s">
        <v>4831</v>
      </c>
      <c r="I11960" s="118" t="s">
        <v>7590</v>
      </c>
      <c r="J11960" s="118" t="s">
        <v>7591</v>
      </c>
    </row>
    <row r="11961" spans="1:10" ht="12.75">
      <c r="A11961" s="118" t="s">
        <v>983</v>
      </c>
      <c r="B11961" s="118" t="s">
        <v>15995</v>
      </c>
      <c r="C11961" s="118" t="b">
        <v>0</v>
      </c>
      <c r="D11961" s="118" t="e">
        <f t="shared" ca="1" si="1"/>
        <v>#NAME?</v>
      </c>
      <c r="E11961" s="118" t="s">
        <v>36294</v>
      </c>
      <c r="F11961" s="118" t="s">
        <v>36299</v>
      </c>
      <c r="G11961" s="118"/>
      <c r="H11961" s="118" t="s">
        <v>4276</v>
      </c>
      <c r="I11961" s="118" t="s">
        <v>3131</v>
      </c>
      <c r="J11961" s="118" t="s">
        <v>7622</v>
      </c>
    </row>
    <row r="11962" spans="1:10" ht="12.75">
      <c r="A11962" s="118" t="s">
        <v>882</v>
      </c>
      <c r="B11962" s="118" t="s">
        <v>11415</v>
      </c>
      <c r="C11962" s="118" t="b">
        <v>0</v>
      </c>
      <c r="D11962" s="118" t="e">
        <f t="shared" ca="1" si="1"/>
        <v>#NAME?</v>
      </c>
      <c r="E11962" s="118" t="s">
        <v>36294</v>
      </c>
      <c r="F11962" s="118" t="s">
        <v>36300</v>
      </c>
      <c r="G11962" s="118"/>
      <c r="H11962" s="118" t="s">
        <v>4872</v>
      </c>
      <c r="I11962" s="118" t="s">
        <v>3131</v>
      </c>
      <c r="J11962" s="118" t="s">
        <v>7622</v>
      </c>
    </row>
    <row r="11963" spans="1:10" ht="12.75">
      <c r="A11963" s="118" t="s">
        <v>2057</v>
      </c>
      <c r="B11963" s="118" t="s">
        <v>36301</v>
      </c>
      <c r="C11963" s="118" t="b">
        <v>0</v>
      </c>
      <c r="D11963" s="118" t="e">
        <f t="shared" ca="1" si="1"/>
        <v>#NAME?</v>
      </c>
      <c r="E11963" s="118" t="s">
        <v>36294</v>
      </c>
      <c r="F11963" s="118" t="s">
        <v>36302</v>
      </c>
      <c r="G11963" s="118"/>
      <c r="H11963" s="118" t="s">
        <v>4831</v>
      </c>
      <c r="I11963" s="118" t="s">
        <v>3131</v>
      </c>
      <c r="J11963" s="118" t="s">
        <v>7622</v>
      </c>
    </row>
    <row r="11964" spans="1:10" ht="12.75">
      <c r="A11964" s="118" t="s">
        <v>2068</v>
      </c>
      <c r="B11964" s="118" t="s">
        <v>32331</v>
      </c>
      <c r="C11964" s="118" t="b">
        <v>0</v>
      </c>
      <c r="D11964" s="118" t="e">
        <f t="shared" ca="1" si="1"/>
        <v>#NAME?</v>
      </c>
      <c r="E11964" s="118" t="s">
        <v>36303</v>
      </c>
      <c r="F11964" s="118" t="s">
        <v>36304</v>
      </c>
      <c r="G11964" s="118"/>
      <c r="H11964" s="118" t="s">
        <v>4485</v>
      </c>
      <c r="I11964" s="118" t="s">
        <v>7777</v>
      </c>
      <c r="J11964" s="118" t="s">
        <v>7636</v>
      </c>
    </row>
    <row r="11965" spans="1:10" ht="12.75">
      <c r="A11965" s="118" t="s">
        <v>1591</v>
      </c>
      <c r="B11965" s="118" t="s">
        <v>36303</v>
      </c>
      <c r="C11965" s="118" t="b">
        <v>0</v>
      </c>
      <c r="D11965" s="118" t="e">
        <f t="shared" ca="1" si="1"/>
        <v>#NAME?</v>
      </c>
      <c r="E11965" s="118" t="s">
        <v>36303</v>
      </c>
      <c r="F11965" s="118" t="s">
        <v>36305</v>
      </c>
      <c r="G11965" s="118"/>
      <c r="H11965" s="118" t="s">
        <v>4276</v>
      </c>
      <c r="I11965" s="118" t="s">
        <v>7777</v>
      </c>
      <c r="J11965" s="118" t="s">
        <v>7636</v>
      </c>
    </row>
    <row r="11966" spans="1:10" ht="12.75">
      <c r="A11966" s="118" t="s">
        <v>1266</v>
      </c>
      <c r="B11966" s="118" t="s">
        <v>36306</v>
      </c>
      <c r="C11966" s="118" t="b">
        <v>0</v>
      </c>
      <c r="D11966" s="118" t="e">
        <f t="shared" ca="1" si="1"/>
        <v>#NAME?</v>
      </c>
      <c r="E11966" s="118" t="s">
        <v>36307</v>
      </c>
      <c r="F11966" s="118" t="s">
        <v>36308</v>
      </c>
      <c r="G11966" s="118"/>
      <c r="H11966" s="118" t="s">
        <v>5607</v>
      </c>
      <c r="I11966" s="118" t="s">
        <v>36309</v>
      </c>
      <c r="J11966" s="118" t="s">
        <v>12582</v>
      </c>
    </row>
    <row r="11967" spans="1:10" ht="12.75">
      <c r="A11967" s="118" t="s">
        <v>814</v>
      </c>
      <c r="B11967" s="118" t="s">
        <v>15995</v>
      </c>
      <c r="C11967" s="118" t="b">
        <v>0</v>
      </c>
      <c r="D11967" s="118" t="e">
        <f t="shared" ca="1" si="1"/>
        <v>#NAME?</v>
      </c>
      <c r="E11967" s="118" t="s">
        <v>36307</v>
      </c>
      <c r="F11967" s="118" t="s">
        <v>36310</v>
      </c>
      <c r="G11967" s="118"/>
      <c r="H11967" s="118" t="s">
        <v>4276</v>
      </c>
      <c r="I11967" s="118" t="s">
        <v>36309</v>
      </c>
      <c r="J11967" s="118" t="s">
        <v>12582</v>
      </c>
    </row>
    <row r="11968" spans="1:10" ht="12.75">
      <c r="A11968" s="118" t="s">
        <v>36311</v>
      </c>
      <c r="B11968" s="118" t="s">
        <v>27398</v>
      </c>
      <c r="C11968" s="118" t="b">
        <v>0</v>
      </c>
      <c r="D11968" s="118" t="e">
        <f t="shared" ca="1" si="1"/>
        <v>#NAME?</v>
      </c>
      <c r="E11968" s="118" t="s">
        <v>36307</v>
      </c>
      <c r="F11968" s="118" t="s">
        <v>36312</v>
      </c>
      <c r="G11968" s="118"/>
      <c r="H11968" s="118" t="s">
        <v>4276</v>
      </c>
      <c r="I11968" s="118" t="s">
        <v>3131</v>
      </c>
      <c r="J11968" s="118" t="s">
        <v>7622</v>
      </c>
    </row>
    <row r="11969" spans="1:10" ht="12.75">
      <c r="A11969" s="118" t="s">
        <v>36313</v>
      </c>
      <c r="B11969" s="118" t="s">
        <v>30316</v>
      </c>
      <c r="C11969" s="118" t="b">
        <v>0</v>
      </c>
      <c r="D11969" s="118" t="e">
        <f t="shared" ca="1" si="1"/>
        <v>#NAME?</v>
      </c>
      <c r="E11969" s="118" t="s">
        <v>36307</v>
      </c>
      <c r="F11969" s="118" t="s">
        <v>36314</v>
      </c>
      <c r="G11969" s="118"/>
      <c r="H11969" s="118" t="s">
        <v>4276</v>
      </c>
      <c r="I11969" s="118" t="s">
        <v>36309</v>
      </c>
      <c r="J11969" s="118" t="s">
        <v>12582</v>
      </c>
    </row>
    <row r="11970" spans="1:10" ht="12.75">
      <c r="A11970" s="118" t="s">
        <v>1235</v>
      </c>
      <c r="B11970" s="118" t="s">
        <v>36315</v>
      </c>
      <c r="C11970" s="118" t="b">
        <v>0</v>
      </c>
      <c r="D11970" s="118" t="e">
        <f t="shared" ca="1" si="1"/>
        <v>#NAME?</v>
      </c>
      <c r="E11970" s="118" t="s">
        <v>36307</v>
      </c>
      <c r="F11970" s="118" t="s">
        <v>36316</v>
      </c>
      <c r="G11970" s="118"/>
      <c r="H11970" s="118" t="s">
        <v>8760</v>
      </c>
      <c r="I11970" s="118" t="s">
        <v>3131</v>
      </c>
      <c r="J11970" s="118" t="s">
        <v>7622</v>
      </c>
    </row>
    <row r="11971" spans="1:10" ht="12.75">
      <c r="A11971" s="118" t="s">
        <v>798</v>
      </c>
      <c r="B11971" s="118" t="s">
        <v>36317</v>
      </c>
      <c r="C11971" s="118" t="b">
        <v>0</v>
      </c>
      <c r="D11971" s="118" t="e">
        <f t="shared" ca="1" si="1"/>
        <v>#NAME?</v>
      </c>
      <c r="E11971" s="118" t="s">
        <v>36307</v>
      </c>
      <c r="F11971" s="118" t="s">
        <v>36318</v>
      </c>
      <c r="G11971" s="118"/>
      <c r="H11971" s="118" t="s">
        <v>4276</v>
      </c>
      <c r="I11971" s="118" t="s">
        <v>3131</v>
      </c>
      <c r="J11971" s="118" t="s">
        <v>7622</v>
      </c>
    </row>
    <row r="11972" spans="1:10" ht="12.75">
      <c r="A11972" s="118" t="s">
        <v>1069</v>
      </c>
      <c r="B11972" s="118" t="s">
        <v>36319</v>
      </c>
      <c r="C11972" s="118" t="b">
        <v>0</v>
      </c>
      <c r="D11972" s="118" t="e">
        <f t="shared" ca="1" si="1"/>
        <v>#NAME?</v>
      </c>
      <c r="E11972" s="118" t="s">
        <v>36307</v>
      </c>
      <c r="F11972" s="118" t="s">
        <v>36320</v>
      </c>
      <c r="G11972" s="118"/>
      <c r="H11972" s="118" t="s">
        <v>4276</v>
      </c>
      <c r="I11972" s="118" t="s">
        <v>36309</v>
      </c>
      <c r="J11972" s="118" t="s">
        <v>12582</v>
      </c>
    </row>
    <row r="11973" spans="1:10" ht="12.75">
      <c r="A11973" s="118" t="s">
        <v>2600</v>
      </c>
      <c r="B11973" s="118" t="s">
        <v>36321</v>
      </c>
      <c r="C11973" s="118" t="b">
        <v>0</v>
      </c>
      <c r="D11973" s="118" t="e">
        <f t="shared" ca="1" si="1"/>
        <v>#NAME?</v>
      </c>
      <c r="E11973" s="118" t="s">
        <v>36307</v>
      </c>
      <c r="F11973" s="118" t="s">
        <v>36322</v>
      </c>
      <c r="G11973" s="118"/>
      <c r="H11973" s="118" t="s">
        <v>4831</v>
      </c>
      <c r="I11973" s="118" t="s">
        <v>36309</v>
      </c>
      <c r="J11973" s="118" t="s">
        <v>12582</v>
      </c>
    </row>
    <row r="11974" spans="1:10" ht="12.75">
      <c r="A11974" s="118" t="s">
        <v>36323</v>
      </c>
      <c r="B11974" s="118" t="s">
        <v>2135</v>
      </c>
      <c r="C11974" s="118" t="b">
        <v>0</v>
      </c>
      <c r="D11974" s="118" t="e">
        <f t="shared" ca="1" si="1"/>
        <v>#NAME?</v>
      </c>
      <c r="E11974" s="118" t="s">
        <v>36307</v>
      </c>
      <c r="F11974" s="118" t="s">
        <v>36324</v>
      </c>
      <c r="G11974" s="118"/>
      <c r="H11974" s="118" t="s">
        <v>4485</v>
      </c>
      <c r="I11974" s="118" t="s">
        <v>36325</v>
      </c>
      <c r="J11974" s="118" t="s">
        <v>10185</v>
      </c>
    </row>
    <row r="11975" spans="1:10" ht="12.75">
      <c r="A11975" s="118" t="s">
        <v>1666</v>
      </c>
      <c r="B11975" s="118" t="s">
        <v>836</v>
      </c>
      <c r="C11975" s="118" t="b">
        <v>0</v>
      </c>
      <c r="D11975" s="118" t="e">
        <f t="shared" ca="1" si="1"/>
        <v>#NAME?</v>
      </c>
      <c r="E11975" s="118" t="s">
        <v>36326</v>
      </c>
      <c r="F11975" s="118" t="s">
        <v>36327</v>
      </c>
      <c r="G11975" s="118"/>
      <c r="H11975" s="118" t="s">
        <v>4278</v>
      </c>
      <c r="I11975" s="118" t="s">
        <v>36328</v>
      </c>
      <c r="J11975" s="118" t="s">
        <v>7591</v>
      </c>
    </row>
    <row r="11976" spans="1:10" ht="12.75">
      <c r="A11976" s="118" t="s">
        <v>23842</v>
      </c>
      <c r="B11976" s="118" t="s">
        <v>36329</v>
      </c>
      <c r="C11976" s="118" t="b">
        <v>0</v>
      </c>
      <c r="D11976" s="118" t="e">
        <f t="shared" ca="1" si="1"/>
        <v>#NAME?</v>
      </c>
      <c r="E11976" s="118" t="s">
        <v>36330</v>
      </c>
      <c r="F11976" s="118" t="s">
        <v>36331</v>
      </c>
      <c r="G11976" s="118"/>
      <c r="H11976" s="118" t="s">
        <v>22182</v>
      </c>
      <c r="I11976" s="118" t="s">
        <v>17682</v>
      </c>
      <c r="J11976" s="118"/>
    </row>
    <row r="11977" spans="1:10" ht="12.75">
      <c r="A11977" s="118" t="s">
        <v>13388</v>
      </c>
      <c r="B11977" s="118" t="s">
        <v>36332</v>
      </c>
      <c r="C11977" s="118" t="b">
        <v>0</v>
      </c>
      <c r="D11977" s="118" t="e">
        <f t="shared" ca="1" si="1"/>
        <v>#NAME?</v>
      </c>
      <c r="E11977" s="118" t="s">
        <v>36330</v>
      </c>
      <c r="F11977" s="118" t="s">
        <v>36333</v>
      </c>
      <c r="G11977" s="118"/>
      <c r="H11977" s="118" t="s">
        <v>30291</v>
      </c>
      <c r="I11977" s="118" t="s">
        <v>17682</v>
      </c>
      <c r="J11977" s="118"/>
    </row>
    <row r="11978" spans="1:10" ht="12.75">
      <c r="A11978" s="118" t="s">
        <v>9872</v>
      </c>
      <c r="B11978" s="118" t="s">
        <v>9082</v>
      </c>
      <c r="C11978" s="118" t="b">
        <v>0</v>
      </c>
      <c r="D11978" s="118" t="e">
        <f t="shared" ca="1" si="1"/>
        <v>#NAME?</v>
      </c>
      <c r="E11978" s="118" t="s">
        <v>36330</v>
      </c>
      <c r="F11978" s="118" t="s">
        <v>36334</v>
      </c>
      <c r="G11978" s="118"/>
      <c r="H11978" s="118" t="s">
        <v>5368</v>
      </c>
      <c r="I11978" s="118" t="s">
        <v>17682</v>
      </c>
      <c r="J11978" s="118"/>
    </row>
    <row r="11979" spans="1:10" ht="12.75">
      <c r="A11979" s="118" t="s">
        <v>18077</v>
      </c>
      <c r="B11979" s="118" t="s">
        <v>36335</v>
      </c>
      <c r="C11979" s="118" t="b">
        <v>0</v>
      </c>
      <c r="D11979" s="118" t="e">
        <f t="shared" ca="1" si="1"/>
        <v>#NAME?</v>
      </c>
      <c r="E11979" s="118" t="s">
        <v>36330</v>
      </c>
      <c r="F11979" s="118" t="s">
        <v>36336</v>
      </c>
      <c r="G11979" s="118"/>
      <c r="H11979" s="118" t="s">
        <v>5368</v>
      </c>
      <c r="I11979" s="118" t="s">
        <v>17682</v>
      </c>
      <c r="J11979" s="118"/>
    </row>
    <row r="11980" spans="1:10" ht="12.75">
      <c r="A11980" s="118" t="s">
        <v>1666</v>
      </c>
      <c r="B11980" s="118" t="s">
        <v>36337</v>
      </c>
      <c r="C11980" s="118" t="b">
        <v>0</v>
      </c>
      <c r="D11980" s="118" t="e">
        <f t="shared" ca="1" si="1"/>
        <v>#NAME?</v>
      </c>
      <c r="E11980" s="118" t="s">
        <v>36338</v>
      </c>
      <c r="F11980" s="118" t="s">
        <v>36339</v>
      </c>
      <c r="G11980" s="118"/>
      <c r="H11980" s="118" t="s">
        <v>7611</v>
      </c>
      <c r="I11980" s="118" t="s">
        <v>15902</v>
      </c>
      <c r="J11980" s="118" t="s">
        <v>12582</v>
      </c>
    </row>
    <row r="11981" spans="1:10" ht="12.75">
      <c r="A11981" s="118" t="s">
        <v>1591</v>
      </c>
      <c r="B11981" s="118" t="s">
        <v>7773</v>
      </c>
      <c r="C11981" s="118" t="b">
        <v>0</v>
      </c>
      <c r="D11981" s="118" t="e">
        <f t="shared" ca="1" si="1"/>
        <v>#NAME?</v>
      </c>
      <c r="E11981" s="118" t="s">
        <v>36338</v>
      </c>
      <c r="F11981" s="118" t="s">
        <v>36340</v>
      </c>
      <c r="G11981" s="118"/>
      <c r="H11981" s="118" t="s">
        <v>4278</v>
      </c>
      <c r="I11981" s="118" t="s">
        <v>15902</v>
      </c>
      <c r="J11981" s="118" t="s">
        <v>12582</v>
      </c>
    </row>
    <row r="11982" spans="1:10" ht="12.75">
      <c r="A11982" s="118" t="s">
        <v>36341</v>
      </c>
      <c r="B11982" s="118" t="s">
        <v>36342</v>
      </c>
      <c r="C11982" s="118" t="b">
        <v>0</v>
      </c>
      <c r="D11982" s="118" t="e">
        <f t="shared" ca="1" si="1"/>
        <v>#NAME?</v>
      </c>
      <c r="E11982" s="118" t="s">
        <v>36338</v>
      </c>
      <c r="F11982" s="118" t="s">
        <v>36343</v>
      </c>
      <c r="G11982" s="118"/>
      <c r="H11982" s="118" t="s">
        <v>4278</v>
      </c>
      <c r="I11982" s="118" t="s">
        <v>15902</v>
      </c>
      <c r="J11982" s="118" t="s">
        <v>12582</v>
      </c>
    </row>
    <row r="11983" spans="1:10" ht="12.75">
      <c r="A11983" s="118" t="s">
        <v>1484</v>
      </c>
      <c r="B11983" s="118" t="s">
        <v>12065</v>
      </c>
      <c r="C11983" s="118" t="b">
        <v>0</v>
      </c>
      <c r="D11983" s="118" t="e">
        <f t="shared" ca="1" si="1"/>
        <v>#NAME?</v>
      </c>
      <c r="E11983" s="118" t="s">
        <v>36338</v>
      </c>
      <c r="F11983" s="118" t="s">
        <v>36344</v>
      </c>
      <c r="G11983" s="118"/>
      <c r="H11983" s="118" t="s">
        <v>4278</v>
      </c>
      <c r="I11983" s="118" t="s">
        <v>15902</v>
      </c>
      <c r="J11983" s="118" t="s">
        <v>12582</v>
      </c>
    </row>
    <row r="11984" spans="1:10" ht="12.75">
      <c r="A11984" s="118" t="s">
        <v>16727</v>
      </c>
      <c r="B11984" s="118" t="s">
        <v>2441</v>
      </c>
      <c r="C11984" s="118" t="b">
        <v>0</v>
      </c>
      <c r="D11984" s="118" t="e">
        <f t="shared" ca="1" si="1"/>
        <v>#NAME?</v>
      </c>
      <c r="E11984" s="118" t="s">
        <v>36338</v>
      </c>
      <c r="F11984" s="118" t="s">
        <v>36345</v>
      </c>
      <c r="G11984" s="118"/>
      <c r="H11984" s="118" t="s">
        <v>54</v>
      </c>
      <c r="I11984" s="118" t="s">
        <v>15902</v>
      </c>
      <c r="J11984" s="118" t="s">
        <v>12582</v>
      </c>
    </row>
    <row r="11985" spans="1:10" ht="12.75">
      <c r="A11985" s="118" t="s">
        <v>15303</v>
      </c>
      <c r="B11985" s="118" t="s">
        <v>36346</v>
      </c>
      <c r="C11985" s="118" t="b">
        <v>0</v>
      </c>
      <c r="D11985" s="118" t="e">
        <f t="shared" ca="1" si="1"/>
        <v>#NAME?</v>
      </c>
      <c r="E11985" s="118" t="s">
        <v>36347</v>
      </c>
      <c r="F11985" s="118" t="s">
        <v>36348</v>
      </c>
      <c r="G11985" s="118"/>
      <c r="H11985" s="118" t="s">
        <v>5607</v>
      </c>
      <c r="I11985" s="118" t="s">
        <v>8152</v>
      </c>
      <c r="J11985" s="118" t="s">
        <v>7591</v>
      </c>
    </row>
    <row r="11986" spans="1:10" ht="12.75">
      <c r="A11986" s="118" t="s">
        <v>8748</v>
      </c>
      <c r="B11986" s="118" t="s">
        <v>9163</v>
      </c>
      <c r="C11986" s="118" t="b">
        <v>0</v>
      </c>
      <c r="D11986" s="118" t="e">
        <f t="shared" ca="1" si="1"/>
        <v>#NAME?</v>
      </c>
      <c r="E11986" s="118" t="s">
        <v>36347</v>
      </c>
      <c r="F11986" s="118" t="s">
        <v>36349</v>
      </c>
      <c r="G11986" s="118"/>
      <c r="H11986" s="118" t="s">
        <v>4278</v>
      </c>
      <c r="I11986" s="118" t="s">
        <v>8152</v>
      </c>
      <c r="J11986" s="118" t="s">
        <v>7591</v>
      </c>
    </row>
    <row r="11987" spans="1:10" ht="12.75">
      <c r="A11987" s="118" t="s">
        <v>15552</v>
      </c>
      <c r="B11987" s="118" t="s">
        <v>36350</v>
      </c>
      <c r="C11987" s="118" t="b">
        <v>0</v>
      </c>
      <c r="D11987" s="118" t="e">
        <f t="shared" ca="1" si="1"/>
        <v>#NAME?</v>
      </c>
      <c r="E11987" s="118" t="s">
        <v>36347</v>
      </c>
      <c r="F11987" s="118" t="s">
        <v>36351</v>
      </c>
      <c r="G11987" s="118"/>
      <c r="H11987" s="118" t="s">
        <v>4485</v>
      </c>
      <c r="I11987" s="118" t="s">
        <v>8152</v>
      </c>
      <c r="J11987" s="118" t="s">
        <v>7591</v>
      </c>
    </row>
    <row r="11988" spans="1:10" ht="12.75">
      <c r="A11988" s="118" t="s">
        <v>10275</v>
      </c>
      <c r="B11988" s="118" t="s">
        <v>11146</v>
      </c>
      <c r="C11988" s="118" t="b">
        <v>0</v>
      </c>
      <c r="D11988" s="118" t="e">
        <f t="shared" ca="1" si="1"/>
        <v>#NAME?</v>
      </c>
      <c r="E11988" s="118" t="s">
        <v>36347</v>
      </c>
      <c r="F11988" s="118" t="s">
        <v>36352</v>
      </c>
      <c r="G11988" s="118"/>
      <c r="H11988" s="118" t="s">
        <v>5607</v>
      </c>
      <c r="I11988" s="118" t="s">
        <v>8152</v>
      </c>
      <c r="J11988" s="118" t="s">
        <v>7591</v>
      </c>
    </row>
    <row r="11989" spans="1:10" ht="12.75">
      <c r="A11989" s="118" t="s">
        <v>13224</v>
      </c>
      <c r="B11989" s="118" t="s">
        <v>36353</v>
      </c>
      <c r="C11989" s="118" t="b">
        <v>0</v>
      </c>
      <c r="D11989" s="118" t="e">
        <f t="shared" ca="1" si="1"/>
        <v>#NAME?</v>
      </c>
      <c r="E11989" s="118" t="s">
        <v>36347</v>
      </c>
      <c r="F11989" s="118" t="s">
        <v>36354</v>
      </c>
      <c r="G11989" s="118"/>
      <c r="H11989" s="118" t="s">
        <v>7611</v>
      </c>
      <c r="I11989" s="118" t="s">
        <v>8152</v>
      </c>
      <c r="J11989" s="118" t="s">
        <v>7591</v>
      </c>
    </row>
    <row r="11990" spans="1:10" ht="12.75">
      <c r="A11990" s="118" t="s">
        <v>9169</v>
      </c>
      <c r="B11990" s="118" t="s">
        <v>1817</v>
      </c>
      <c r="C11990" s="118" t="b">
        <v>0</v>
      </c>
      <c r="D11990" s="118" t="e">
        <f t="shared" ca="1" si="1"/>
        <v>#NAME?</v>
      </c>
      <c r="E11990" s="118" t="s">
        <v>36347</v>
      </c>
      <c r="F11990" s="118" t="s">
        <v>36355</v>
      </c>
      <c r="G11990" s="118"/>
      <c r="H11990" s="118" t="s">
        <v>5607</v>
      </c>
      <c r="I11990" s="118" t="s">
        <v>8152</v>
      </c>
      <c r="J11990" s="118" t="s">
        <v>7591</v>
      </c>
    </row>
    <row r="11991" spans="1:10" ht="12.75">
      <c r="A11991" s="118" t="s">
        <v>1069</v>
      </c>
      <c r="B11991" s="118" t="s">
        <v>14663</v>
      </c>
      <c r="C11991" s="118" t="b">
        <v>0</v>
      </c>
      <c r="D11991" s="118" t="e">
        <f t="shared" ca="1" si="1"/>
        <v>#NAME?</v>
      </c>
      <c r="E11991" s="118" t="s">
        <v>36347</v>
      </c>
      <c r="F11991" s="118" t="s">
        <v>36356</v>
      </c>
      <c r="G11991" s="118"/>
      <c r="H11991" s="118" t="s">
        <v>4278</v>
      </c>
      <c r="I11991" s="118" t="s">
        <v>8152</v>
      </c>
      <c r="J11991" s="118" t="s">
        <v>7591</v>
      </c>
    </row>
    <row r="11992" spans="1:10" ht="12.75">
      <c r="A11992" s="118" t="s">
        <v>995</v>
      </c>
      <c r="B11992" s="118" t="s">
        <v>36357</v>
      </c>
      <c r="C11992" s="118" t="b">
        <v>0</v>
      </c>
      <c r="D11992" s="118" t="e">
        <f t="shared" ca="1" si="1"/>
        <v>#NAME?</v>
      </c>
      <c r="E11992" s="118" t="s">
        <v>36347</v>
      </c>
      <c r="F11992" s="118" t="s">
        <v>36358</v>
      </c>
      <c r="G11992" s="118"/>
      <c r="H11992" s="118" t="s">
        <v>5607</v>
      </c>
      <c r="I11992" s="118" t="s">
        <v>8152</v>
      </c>
      <c r="J11992" s="118" t="s">
        <v>7591</v>
      </c>
    </row>
    <row r="11993" spans="1:10" ht="12.75">
      <c r="A11993" s="118" t="s">
        <v>15067</v>
      </c>
      <c r="B11993" s="118" t="s">
        <v>36359</v>
      </c>
      <c r="C11993" s="118" t="b">
        <v>0</v>
      </c>
      <c r="D11993" s="118" t="e">
        <f t="shared" ca="1" si="1"/>
        <v>#NAME?</v>
      </c>
      <c r="E11993" s="118" t="s">
        <v>36347</v>
      </c>
      <c r="F11993" s="118" t="s">
        <v>36360</v>
      </c>
      <c r="G11993" s="118"/>
      <c r="H11993" s="118" t="s">
        <v>4305</v>
      </c>
      <c r="I11993" s="118" t="s">
        <v>8152</v>
      </c>
      <c r="J11993" s="118" t="s">
        <v>7591</v>
      </c>
    </row>
    <row r="11994" spans="1:10" ht="12.75">
      <c r="A11994" s="118" t="s">
        <v>9219</v>
      </c>
      <c r="B11994" s="118" t="s">
        <v>36361</v>
      </c>
      <c r="C11994" s="118" t="b">
        <v>0</v>
      </c>
      <c r="D11994" s="118" t="e">
        <f t="shared" ca="1" si="1"/>
        <v>#NAME?</v>
      </c>
      <c r="E11994" s="118" t="s">
        <v>36362</v>
      </c>
      <c r="F11994" s="118" t="s">
        <v>36363</v>
      </c>
      <c r="G11994" s="118"/>
      <c r="H11994" s="118" t="s">
        <v>54</v>
      </c>
      <c r="I11994" s="118"/>
      <c r="J11994" s="118"/>
    </row>
    <row r="11995" spans="1:10" ht="12.75">
      <c r="A11995" s="118" t="s">
        <v>10318</v>
      </c>
      <c r="B11995" s="118" t="s">
        <v>1873</v>
      </c>
      <c r="C11995" s="118" t="b">
        <v>0</v>
      </c>
      <c r="D11995" s="118" t="e">
        <f t="shared" ca="1" si="1"/>
        <v>#NAME?</v>
      </c>
      <c r="E11995" s="118" t="s">
        <v>36364</v>
      </c>
      <c r="F11995" s="118" t="s">
        <v>36365</v>
      </c>
      <c r="G11995" s="118"/>
      <c r="H11995" s="118" t="s">
        <v>54</v>
      </c>
      <c r="I11995" s="118" t="s">
        <v>7820</v>
      </c>
      <c r="J11995" s="118" t="s">
        <v>7820</v>
      </c>
    </row>
    <row r="11996" spans="1:10" ht="12.75">
      <c r="A11996" s="118" t="s">
        <v>36366</v>
      </c>
      <c r="B11996" s="118" t="s">
        <v>28517</v>
      </c>
      <c r="C11996" s="118" t="b">
        <v>0</v>
      </c>
      <c r="D11996" s="118" t="e">
        <f t="shared" ca="1" si="1"/>
        <v>#NAME?</v>
      </c>
      <c r="E11996" s="118" t="s">
        <v>36364</v>
      </c>
      <c r="F11996" s="118" t="s">
        <v>36367</v>
      </c>
      <c r="G11996" s="118"/>
      <c r="H11996" s="118" t="s">
        <v>54</v>
      </c>
      <c r="I11996" s="118" t="s">
        <v>7820</v>
      </c>
      <c r="J11996" s="118" t="s">
        <v>7820</v>
      </c>
    </row>
    <row r="11997" spans="1:10" ht="12.75">
      <c r="A11997" s="118" t="s">
        <v>2068</v>
      </c>
      <c r="B11997" s="118" t="s">
        <v>20996</v>
      </c>
      <c r="C11997" s="118" t="b">
        <v>0</v>
      </c>
      <c r="D11997" s="118" t="e">
        <f t="shared" ca="1" si="1"/>
        <v>#NAME?</v>
      </c>
      <c r="E11997" s="118" t="s">
        <v>36364</v>
      </c>
      <c r="F11997" s="118" t="s">
        <v>36368</v>
      </c>
      <c r="G11997" s="118"/>
      <c r="H11997" s="118" t="s">
        <v>54</v>
      </c>
      <c r="I11997" s="118" t="s">
        <v>7820</v>
      </c>
      <c r="J11997" s="118" t="s">
        <v>7820</v>
      </c>
    </row>
    <row r="11998" spans="1:10" ht="12.75">
      <c r="A11998" s="118" t="s">
        <v>798</v>
      </c>
      <c r="B11998" s="118" t="s">
        <v>36369</v>
      </c>
      <c r="C11998" s="118" t="b">
        <v>0</v>
      </c>
      <c r="D11998" s="118" t="e">
        <f t="shared" ca="1" si="1"/>
        <v>#NAME?</v>
      </c>
      <c r="E11998" s="118" t="s">
        <v>36364</v>
      </c>
      <c r="F11998" s="118" t="s">
        <v>36370</v>
      </c>
      <c r="G11998" s="118"/>
      <c r="H11998" s="118" t="s">
        <v>54</v>
      </c>
      <c r="I11998" s="118" t="s">
        <v>7820</v>
      </c>
      <c r="J11998" s="118" t="s">
        <v>7820</v>
      </c>
    </row>
    <row r="11999" spans="1:10" ht="12.75">
      <c r="A11999" s="118" t="s">
        <v>906</v>
      </c>
      <c r="B11999" s="118" t="s">
        <v>7785</v>
      </c>
      <c r="C11999" s="118" t="b">
        <v>0</v>
      </c>
      <c r="D11999" s="118" t="e">
        <f t="shared" ca="1" si="1"/>
        <v>#NAME?</v>
      </c>
      <c r="E11999" s="118" t="s">
        <v>36364</v>
      </c>
      <c r="F11999" s="118" t="s">
        <v>36371</v>
      </c>
      <c r="G11999" s="118"/>
      <c r="H11999" s="118" t="s">
        <v>54</v>
      </c>
      <c r="I11999" s="118" t="s">
        <v>7820</v>
      </c>
      <c r="J11999" s="118" t="s">
        <v>7820</v>
      </c>
    </row>
    <row r="12000" spans="1:10" ht="12.75">
      <c r="A12000" s="118" t="s">
        <v>8981</v>
      </c>
      <c r="B12000" s="118" t="s">
        <v>36372</v>
      </c>
      <c r="C12000" s="118" t="b">
        <v>0</v>
      </c>
      <c r="D12000" s="118" t="e">
        <f t="shared" ca="1" si="1"/>
        <v>#NAME?</v>
      </c>
      <c r="E12000" s="118" t="s">
        <v>36373</v>
      </c>
      <c r="F12000" s="118" t="s">
        <v>36374</v>
      </c>
      <c r="G12000" s="118"/>
      <c r="H12000" s="118" t="s">
        <v>7754</v>
      </c>
      <c r="I12000" s="118" t="s">
        <v>7755</v>
      </c>
      <c r="J12000" s="118" t="s">
        <v>7756</v>
      </c>
    </row>
    <row r="12001" spans="1:10" ht="12.75">
      <c r="A12001" s="118" t="s">
        <v>36375</v>
      </c>
      <c r="B12001" s="118" t="s">
        <v>36376</v>
      </c>
      <c r="C12001" s="118" t="b">
        <v>0</v>
      </c>
      <c r="D12001" s="118" t="e">
        <f t="shared" ca="1" si="1"/>
        <v>#NAME?</v>
      </c>
      <c r="E12001" s="118" t="s">
        <v>36377</v>
      </c>
      <c r="F12001" s="118" t="s">
        <v>36378</v>
      </c>
      <c r="G12001" s="118"/>
      <c r="H12001" s="118" t="s">
        <v>4278</v>
      </c>
      <c r="I12001" s="118" t="s">
        <v>7777</v>
      </c>
      <c r="J12001" s="118" t="s">
        <v>7636</v>
      </c>
    </row>
    <row r="12002" spans="1:10" ht="12.75">
      <c r="A12002" s="118" t="s">
        <v>10288</v>
      </c>
      <c r="B12002" s="118" t="s">
        <v>36379</v>
      </c>
      <c r="C12002" s="118" t="b">
        <v>0</v>
      </c>
      <c r="D12002" s="118" t="e">
        <f t="shared" ca="1" si="1"/>
        <v>#NAME?</v>
      </c>
      <c r="E12002" s="118" t="s">
        <v>36377</v>
      </c>
      <c r="F12002" s="118" t="s">
        <v>36380</v>
      </c>
      <c r="G12002" s="118"/>
      <c r="H12002" s="118" t="s">
        <v>4485</v>
      </c>
      <c r="I12002" s="118" t="s">
        <v>7777</v>
      </c>
      <c r="J12002" s="118" t="s">
        <v>7636</v>
      </c>
    </row>
    <row r="12003" spans="1:10" ht="12.75">
      <c r="A12003" s="118" t="s">
        <v>36381</v>
      </c>
      <c r="B12003" s="118" t="s">
        <v>36382</v>
      </c>
      <c r="C12003" s="118" t="b">
        <v>0</v>
      </c>
      <c r="D12003" s="118" t="e">
        <f t="shared" ca="1" si="1"/>
        <v>#NAME?</v>
      </c>
      <c r="E12003" s="118" t="s">
        <v>36377</v>
      </c>
      <c r="F12003" s="118" t="s">
        <v>36383</v>
      </c>
      <c r="G12003" s="118"/>
      <c r="H12003" s="118" t="s">
        <v>4485</v>
      </c>
      <c r="I12003" s="118" t="s">
        <v>7777</v>
      </c>
      <c r="J12003" s="118" t="s">
        <v>7636</v>
      </c>
    </row>
    <row r="12004" spans="1:10" ht="12.75">
      <c r="A12004" s="118" t="s">
        <v>10407</v>
      </c>
      <c r="B12004" s="118" t="s">
        <v>18378</v>
      </c>
      <c r="C12004" s="118" t="b">
        <v>0</v>
      </c>
      <c r="D12004" s="118" t="e">
        <f t="shared" ca="1" si="1"/>
        <v>#NAME?</v>
      </c>
      <c r="E12004" s="118" t="s">
        <v>36384</v>
      </c>
      <c r="F12004" s="118" t="s">
        <v>36385</v>
      </c>
      <c r="G12004" s="118"/>
      <c r="H12004" s="118" t="s">
        <v>4276</v>
      </c>
      <c r="I12004" s="118" t="s">
        <v>36386</v>
      </c>
      <c r="J12004" s="118"/>
    </row>
    <row r="12005" spans="1:10" ht="12.75">
      <c r="A12005" s="118" t="s">
        <v>1266</v>
      </c>
      <c r="B12005" s="118" t="s">
        <v>14968</v>
      </c>
      <c r="C12005" s="118" t="b">
        <v>0</v>
      </c>
      <c r="D12005" s="118" t="e">
        <f t="shared" ca="1" si="1"/>
        <v>#NAME?</v>
      </c>
      <c r="E12005" s="118" t="s">
        <v>36387</v>
      </c>
      <c r="F12005" s="118" t="s">
        <v>36388</v>
      </c>
      <c r="G12005" s="118"/>
      <c r="H12005" s="118" t="s">
        <v>54</v>
      </c>
      <c r="I12005" s="118" t="s">
        <v>7642</v>
      </c>
      <c r="J12005" s="118"/>
    </row>
    <row r="12006" spans="1:10" ht="12.75">
      <c r="A12006" s="118" t="s">
        <v>8889</v>
      </c>
      <c r="B12006" s="118" t="s">
        <v>7789</v>
      </c>
      <c r="C12006" s="118" t="b">
        <v>0</v>
      </c>
      <c r="D12006" s="118" t="e">
        <f t="shared" ca="1" si="1"/>
        <v>#NAME?</v>
      </c>
      <c r="E12006" s="118" t="s">
        <v>36387</v>
      </c>
      <c r="F12006" s="118" t="s">
        <v>36389</v>
      </c>
      <c r="G12006" s="118"/>
      <c r="H12006" s="118" t="s">
        <v>5961</v>
      </c>
      <c r="I12006" s="118" t="s">
        <v>7642</v>
      </c>
      <c r="J12006" s="118"/>
    </row>
    <row r="12007" spans="1:10" ht="12.75">
      <c r="A12007" s="118" t="s">
        <v>8748</v>
      </c>
      <c r="B12007" s="118" t="s">
        <v>10583</v>
      </c>
      <c r="C12007" s="118" t="b">
        <v>0</v>
      </c>
      <c r="D12007" s="118" t="e">
        <f t="shared" ca="1" si="1"/>
        <v>#NAME?</v>
      </c>
      <c r="E12007" s="118" t="s">
        <v>36387</v>
      </c>
      <c r="F12007" s="118" t="s">
        <v>36390</v>
      </c>
      <c r="G12007" s="118"/>
      <c r="H12007" s="118" t="s">
        <v>7611</v>
      </c>
      <c r="I12007" s="118" t="s">
        <v>7642</v>
      </c>
      <c r="J12007" s="118"/>
    </row>
    <row r="12008" spans="1:10" ht="12.75">
      <c r="A12008" s="118" t="s">
        <v>1666</v>
      </c>
      <c r="B12008" s="118" t="s">
        <v>36391</v>
      </c>
      <c r="C12008" s="118" t="b">
        <v>0</v>
      </c>
      <c r="D12008" s="118" t="e">
        <f t="shared" ca="1" si="1"/>
        <v>#NAME?</v>
      </c>
      <c r="E12008" s="118" t="s">
        <v>36387</v>
      </c>
      <c r="F12008" s="118" t="s">
        <v>36392</v>
      </c>
      <c r="G12008" s="118"/>
      <c r="H12008" s="118" t="s">
        <v>4278</v>
      </c>
      <c r="I12008" s="118" t="s">
        <v>7642</v>
      </c>
      <c r="J12008" s="118"/>
    </row>
    <row r="12009" spans="1:10" ht="12.75">
      <c r="A12009" s="118" t="s">
        <v>1363</v>
      </c>
      <c r="B12009" s="118" t="s">
        <v>23099</v>
      </c>
      <c r="C12009" s="118" t="b">
        <v>0</v>
      </c>
      <c r="D12009" s="118" t="e">
        <f t="shared" ca="1" si="1"/>
        <v>#NAME?</v>
      </c>
      <c r="E12009" s="118" t="s">
        <v>36387</v>
      </c>
      <c r="F12009" s="118" t="s">
        <v>36393</v>
      </c>
      <c r="G12009" s="118"/>
      <c r="H12009" s="118" t="s">
        <v>11606</v>
      </c>
      <c r="I12009" s="118" t="s">
        <v>7642</v>
      </c>
      <c r="J12009" s="118"/>
    </row>
    <row r="12010" spans="1:10" ht="12.75">
      <c r="A12010" s="118" t="s">
        <v>2290</v>
      </c>
      <c r="B12010" s="118" t="s">
        <v>8183</v>
      </c>
      <c r="C12010" s="118" t="b">
        <v>0</v>
      </c>
      <c r="D12010" s="118" t="e">
        <f t="shared" ca="1" si="1"/>
        <v>#NAME?</v>
      </c>
      <c r="E12010" s="118" t="s">
        <v>36387</v>
      </c>
      <c r="F12010" s="118" t="s">
        <v>36394</v>
      </c>
      <c r="G12010" s="118"/>
      <c r="H12010" s="118" t="s">
        <v>4278</v>
      </c>
      <c r="I12010" s="118" t="s">
        <v>7642</v>
      </c>
      <c r="J12010" s="118"/>
    </row>
    <row r="12011" spans="1:10" ht="12.75">
      <c r="A12011" s="118" t="s">
        <v>2135</v>
      </c>
      <c r="B12011" s="118" t="s">
        <v>36395</v>
      </c>
      <c r="C12011" s="118" t="b">
        <v>0</v>
      </c>
      <c r="D12011" s="118" t="e">
        <f t="shared" ca="1" si="1"/>
        <v>#NAME?</v>
      </c>
      <c r="E12011" s="118" t="s">
        <v>36387</v>
      </c>
      <c r="F12011" s="118" t="s">
        <v>36396</v>
      </c>
      <c r="G12011" s="118"/>
      <c r="H12011" s="118" t="s">
        <v>5961</v>
      </c>
      <c r="I12011" s="118" t="s">
        <v>7642</v>
      </c>
      <c r="J12011" s="118"/>
    </row>
    <row r="12012" spans="1:10" ht="12.75">
      <c r="A12012" s="118" t="s">
        <v>906</v>
      </c>
      <c r="B12012" s="118" t="s">
        <v>8129</v>
      </c>
      <c r="C12012" s="118" t="b">
        <v>0</v>
      </c>
      <c r="D12012" s="118" t="e">
        <f t="shared" ca="1" si="1"/>
        <v>#NAME?</v>
      </c>
      <c r="E12012" s="118" t="s">
        <v>36387</v>
      </c>
      <c r="F12012" s="118" t="s">
        <v>36397</v>
      </c>
      <c r="G12012" s="118"/>
      <c r="H12012" s="118" t="s">
        <v>5961</v>
      </c>
      <c r="I12012" s="118" t="s">
        <v>7642</v>
      </c>
      <c r="J12012" s="118"/>
    </row>
    <row r="12013" spans="1:10" ht="12.75">
      <c r="A12013" s="118" t="s">
        <v>36398</v>
      </c>
      <c r="B12013" s="118" t="s">
        <v>36399</v>
      </c>
      <c r="C12013" s="118" t="b">
        <v>0</v>
      </c>
      <c r="D12013" s="118" t="e">
        <f t="shared" ca="1" si="1"/>
        <v>#NAME?</v>
      </c>
      <c r="E12013" s="118" t="s">
        <v>36400</v>
      </c>
      <c r="F12013" s="118" t="s">
        <v>36401</v>
      </c>
      <c r="G12013" s="118"/>
      <c r="H12013" s="118" t="s">
        <v>5273</v>
      </c>
      <c r="I12013" s="118" t="s">
        <v>11091</v>
      </c>
      <c r="J12013" s="118"/>
    </row>
    <row r="12014" spans="1:10" ht="12.75">
      <c r="A12014" s="118" t="s">
        <v>902</v>
      </c>
      <c r="B12014" s="118" t="s">
        <v>1319</v>
      </c>
      <c r="C12014" s="118" t="b">
        <v>0</v>
      </c>
      <c r="D12014" s="118" t="e">
        <f t="shared" ca="1" si="1"/>
        <v>#NAME?</v>
      </c>
      <c r="E12014" s="118" t="s">
        <v>36400</v>
      </c>
      <c r="F12014" s="118" t="s">
        <v>36402</v>
      </c>
      <c r="G12014" s="118"/>
      <c r="H12014" s="118" t="s">
        <v>4278</v>
      </c>
      <c r="I12014" s="118" t="s">
        <v>11091</v>
      </c>
      <c r="J12014" s="118"/>
    </row>
    <row r="12015" spans="1:10" ht="12.75">
      <c r="A12015" s="118" t="s">
        <v>36403</v>
      </c>
      <c r="B12015" s="118" t="s">
        <v>36404</v>
      </c>
      <c r="C12015" s="118" t="b">
        <v>0</v>
      </c>
      <c r="D12015" s="118" t="e">
        <f t="shared" ca="1" si="1"/>
        <v>#NAME?</v>
      </c>
      <c r="E12015" s="118" t="s">
        <v>36400</v>
      </c>
      <c r="F12015" s="118" t="s">
        <v>36405</v>
      </c>
      <c r="G12015" s="118"/>
      <c r="H12015" s="118" t="s">
        <v>8391</v>
      </c>
      <c r="I12015" s="118" t="s">
        <v>11091</v>
      </c>
      <c r="J12015" s="118"/>
    </row>
    <row r="12016" spans="1:10" ht="12.75">
      <c r="A12016" s="118" t="s">
        <v>28721</v>
      </c>
      <c r="B12016" s="118" t="s">
        <v>36406</v>
      </c>
      <c r="C12016" s="118" t="b">
        <v>0</v>
      </c>
      <c r="D12016" s="118" t="e">
        <f t="shared" ca="1" si="1"/>
        <v>#NAME?</v>
      </c>
      <c r="E12016" s="118" t="s">
        <v>36400</v>
      </c>
      <c r="F12016" s="118" t="s">
        <v>36407</v>
      </c>
      <c r="G12016" s="118"/>
      <c r="H12016" s="118" t="s">
        <v>5273</v>
      </c>
      <c r="I12016" s="118" t="s">
        <v>14945</v>
      </c>
      <c r="J12016" s="118"/>
    </row>
    <row r="12017" spans="1:10" ht="12.75">
      <c r="A12017" s="118" t="s">
        <v>36408</v>
      </c>
      <c r="B12017" s="118" t="s">
        <v>36409</v>
      </c>
      <c r="C12017" s="118" t="b">
        <v>0</v>
      </c>
      <c r="D12017" s="118" t="e">
        <f t="shared" ca="1" si="1"/>
        <v>#NAME?</v>
      </c>
      <c r="E12017" s="118" t="s">
        <v>36400</v>
      </c>
      <c r="F12017" s="118" t="s">
        <v>36410</v>
      </c>
      <c r="G12017" s="118"/>
      <c r="H12017" s="118" t="s">
        <v>54</v>
      </c>
      <c r="I12017" s="118" t="s">
        <v>14945</v>
      </c>
      <c r="J12017" s="118"/>
    </row>
    <row r="12018" spans="1:10" ht="12.75">
      <c r="A12018" s="118" t="s">
        <v>36411</v>
      </c>
      <c r="B12018" s="118" t="s">
        <v>36412</v>
      </c>
      <c r="C12018" s="118" t="b">
        <v>0</v>
      </c>
      <c r="D12018" s="118" t="e">
        <f t="shared" ca="1" si="1"/>
        <v>#NAME?</v>
      </c>
      <c r="E12018" s="118" t="s">
        <v>36400</v>
      </c>
      <c r="F12018" s="118" t="s">
        <v>36413</v>
      </c>
      <c r="G12018" s="118"/>
      <c r="H12018" s="118" t="s">
        <v>36414</v>
      </c>
      <c r="I12018" s="118" t="s">
        <v>8642</v>
      </c>
      <c r="J12018" s="118"/>
    </row>
    <row r="12019" spans="1:10" ht="12.75">
      <c r="A12019" s="118" t="s">
        <v>995</v>
      </c>
      <c r="B12019" s="118" t="s">
        <v>25971</v>
      </c>
      <c r="C12019" s="118" t="b">
        <v>0</v>
      </c>
      <c r="D12019" s="118" t="e">
        <f t="shared" ca="1" si="1"/>
        <v>#NAME?</v>
      </c>
      <c r="E12019" s="118" t="s">
        <v>36400</v>
      </c>
      <c r="F12019" s="118" t="s">
        <v>36415</v>
      </c>
      <c r="G12019" s="118"/>
      <c r="H12019" s="118" t="s">
        <v>54</v>
      </c>
      <c r="I12019" s="118" t="s">
        <v>11091</v>
      </c>
      <c r="J12019" s="118"/>
    </row>
    <row r="12020" spans="1:10" ht="12.75">
      <c r="A12020" s="118" t="s">
        <v>1671</v>
      </c>
      <c r="B12020" s="118" t="s">
        <v>36416</v>
      </c>
      <c r="C12020" s="118" t="b">
        <v>0</v>
      </c>
      <c r="D12020" s="118" t="e">
        <f t="shared" ca="1" si="1"/>
        <v>#NAME?</v>
      </c>
      <c r="E12020" s="118" t="s">
        <v>36417</v>
      </c>
      <c r="F12020" s="118" t="s">
        <v>36418</v>
      </c>
      <c r="G12020" s="118"/>
      <c r="H12020" s="118" t="s">
        <v>54</v>
      </c>
      <c r="I12020" s="118" t="s">
        <v>7737</v>
      </c>
      <c r="J12020" s="118"/>
    </row>
    <row r="12021" spans="1:10" ht="12.75">
      <c r="A12021" s="118" t="s">
        <v>882</v>
      </c>
      <c r="B12021" s="118" t="s">
        <v>34781</v>
      </c>
      <c r="C12021" s="118" t="b">
        <v>0</v>
      </c>
      <c r="D12021" s="118" t="e">
        <f t="shared" ca="1" si="1"/>
        <v>#NAME?</v>
      </c>
      <c r="E12021" s="118" t="s">
        <v>36417</v>
      </c>
      <c r="F12021" s="118" t="s">
        <v>36419</v>
      </c>
      <c r="G12021" s="118"/>
      <c r="H12021" s="118" t="s">
        <v>7611</v>
      </c>
      <c r="I12021" s="118" t="s">
        <v>7642</v>
      </c>
      <c r="J12021" s="118"/>
    </row>
    <row r="12022" spans="1:10" ht="12.75">
      <c r="A12022" s="118" t="s">
        <v>1903</v>
      </c>
      <c r="B12022" s="118" t="s">
        <v>19418</v>
      </c>
      <c r="C12022" s="118" t="b">
        <v>0</v>
      </c>
      <c r="D12022" s="118" t="e">
        <f t="shared" ca="1" si="1"/>
        <v>#NAME?</v>
      </c>
      <c r="E12022" s="118" t="s">
        <v>36417</v>
      </c>
      <c r="F12022" s="118" t="s">
        <v>36420</v>
      </c>
      <c r="G12022" s="118"/>
      <c r="H12022" s="118" t="s">
        <v>54</v>
      </c>
      <c r="I12022" s="118" t="s">
        <v>7684</v>
      </c>
      <c r="J12022" s="118"/>
    </row>
    <row r="12023" spans="1:10" ht="12.75">
      <c r="A12023" s="118" t="s">
        <v>2290</v>
      </c>
      <c r="B12023" s="118" t="s">
        <v>36421</v>
      </c>
      <c r="C12023" s="118" t="b">
        <v>0</v>
      </c>
      <c r="D12023" s="118" t="e">
        <f t="shared" ca="1" si="1"/>
        <v>#NAME?</v>
      </c>
      <c r="E12023" s="118" t="s">
        <v>36417</v>
      </c>
      <c r="F12023" s="118" t="s">
        <v>36422</v>
      </c>
      <c r="G12023" s="118"/>
      <c r="H12023" s="118" t="s">
        <v>54</v>
      </c>
      <c r="I12023" s="118" t="s">
        <v>7642</v>
      </c>
      <c r="J12023" s="118"/>
    </row>
    <row r="12024" spans="1:10" ht="12.75">
      <c r="A12024" s="118" t="s">
        <v>12004</v>
      </c>
      <c r="B12024" s="118" t="s">
        <v>36423</v>
      </c>
      <c r="C12024" s="118" t="b">
        <v>0</v>
      </c>
      <c r="D12024" s="118" t="e">
        <f t="shared" ca="1" si="1"/>
        <v>#NAME?</v>
      </c>
      <c r="E12024" s="118" t="s">
        <v>36417</v>
      </c>
      <c r="F12024" s="118" t="s">
        <v>36424</v>
      </c>
      <c r="G12024" s="118"/>
      <c r="H12024" s="118" t="s">
        <v>54</v>
      </c>
      <c r="I12024" s="118" t="s">
        <v>7642</v>
      </c>
      <c r="J12024" s="118"/>
    </row>
    <row r="12025" spans="1:10" ht="12.75">
      <c r="A12025" s="118" t="s">
        <v>36425</v>
      </c>
      <c r="B12025" s="118" t="s">
        <v>36426</v>
      </c>
      <c r="C12025" s="118" t="b">
        <v>0</v>
      </c>
      <c r="D12025" s="118" t="e">
        <f t="shared" ca="1" si="1"/>
        <v>#NAME?</v>
      </c>
      <c r="E12025" s="118" t="s">
        <v>36417</v>
      </c>
      <c r="F12025" s="118" t="s">
        <v>36427</v>
      </c>
      <c r="G12025" s="118"/>
      <c r="H12025" s="118" t="s">
        <v>54</v>
      </c>
      <c r="I12025" s="127" t="s">
        <v>7850</v>
      </c>
      <c r="J12025" s="118"/>
    </row>
    <row r="12026" spans="1:10" ht="12.75">
      <c r="A12026" s="118" t="s">
        <v>8920</v>
      </c>
      <c r="B12026" s="118" t="s">
        <v>16535</v>
      </c>
      <c r="C12026" s="118" t="b">
        <v>0</v>
      </c>
      <c r="D12026" s="118" t="e">
        <f t="shared" ca="1" si="1"/>
        <v>#NAME?</v>
      </c>
      <c r="E12026" s="118" t="s">
        <v>36428</v>
      </c>
      <c r="F12026" s="118" t="s">
        <v>36429</v>
      </c>
      <c r="G12026" s="118"/>
      <c r="H12026" s="118" t="s">
        <v>36430</v>
      </c>
      <c r="I12026" s="118" t="s">
        <v>29413</v>
      </c>
      <c r="J12026" s="118"/>
    </row>
    <row r="12027" spans="1:10" ht="12.75">
      <c r="A12027" s="118" t="s">
        <v>882</v>
      </c>
      <c r="B12027" s="118" t="s">
        <v>36431</v>
      </c>
      <c r="C12027" s="118" t="b">
        <v>0</v>
      </c>
      <c r="D12027" s="118" t="e">
        <f t="shared" ca="1" si="1"/>
        <v>#NAME?</v>
      </c>
      <c r="E12027" s="118" t="s">
        <v>36428</v>
      </c>
      <c r="F12027" s="118" t="s">
        <v>36432</v>
      </c>
      <c r="G12027" s="118"/>
      <c r="H12027" s="118" t="s">
        <v>4276</v>
      </c>
      <c r="I12027" s="118" t="s">
        <v>29413</v>
      </c>
      <c r="J12027" s="118"/>
    </row>
    <row r="12028" spans="1:10" ht="12.75">
      <c r="A12028" s="118" t="s">
        <v>2671</v>
      </c>
      <c r="B12028" s="118" t="s">
        <v>36433</v>
      </c>
      <c r="C12028" s="118" t="b">
        <v>0</v>
      </c>
      <c r="D12028" s="118" t="e">
        <f t="shared" ca="1" si="1"/>
        <v>#NAME?</v>
      </c>
      <c r="E12028" s="118" t="s">
        <v>36434</v>
      </c>
      <c r="F12028" s="118" t="s">
        <v>36435</v>
      </c>
      <c r="G12028" s="118"/>
      <c r="H12028" s="118" t="s">
        <v>36436</v>
      </c>
      <c r="I12028" s="118" t="s">
        <v>9846</v>
      </c>
      <c r="J12028" s="118" t="s">
        <v>7622</v>
      </c>
    </row>
    <row r="12029" spans="1:10" ht="12.75">
      <c r="A12029" s="118" t="s">
        <v>9399</v>
      </c>
      <c r="B12029" s="118" t="s">
        <v>21389</v>
      </c>
      <c r="C12029" s="118" t="b">
        <v>0</v>
      </c>
      <c r="D12029" s="118" t="e">
        <f t="shared" ca="1" si="1"/>
        <v>#NAME?</v>
      </c>
      <c r="E12029" s="118" t="s">
        <v>36434</v>
      </c>
      <c r="F12029" s="118" t="s">
        <v>36437</v>
      </c>
      <c r="G12029" s="118"/>
      <c r="H12029" s="118" t="s">
        <v>15309</v>
      </c>
      <c r="I12029" s="118" t="s">
        <v>9846</v>
      </c>
      <c r="J12029" s="118" t="s">
        <v>7622</v>
      </c>
    </row>
    <row r="12030" spans="1:10" ht="12.75">
      <c r="A12030" s="118" t="s">
        <v>9298</v>
      </c>
      <c r="B12030" s="118" t="s">
        <v>31965</v>
      </c>
      <c r="C12030" s="118" t="b">
        <v>0</v>
      </c>
      <c r="D12030" s="118" t="e">
        <f t="shared" ca="1" si="1"/>
        <v>#NAME?</v>
      </c>
      <c r="E12030" s="118" t="s">
        <v>36438</v>
      </c>
      <c r="F12030" s="118" t="s">
        <v>36439</v>
      </c>
      <c r="G12030" s="118"/>
      <c r="H12030" s="118" t="s">
        <v>12015</v>
      </c>
      <c r="I12030" s="118" t="s">
        <v>7590</v>
      </c>
      <c r="J12030" s="118" t="s">
        <v>7591</v>
      </c>
    </row>
    <row r="12031" spans="1:10" ht="12.75">
      <c r="A12031" s="118" t="s">
        <v>11763</v>
      </c>
      <c r="B12031" s="118" t="s">
        <v>36440</v>
      </c>
      <c r="C12031" s="118" t="b">
        <v>0</v>
      </c>
      <c r="D12031" s="118" t="e">
        <f t="shared" ca="1" si="1"/>
        <v>#NAME?</v>
      </c>
      <c r="E12031" s="118" t="s">
        <v>36438</v>
      </c>
      <c r="F12031" s="118" t="s">
        <v>36441</v>
      </c>
      <c r="G12031" s="118"/>
      <c r="H12031" s="118" t="s">
        <v>4276</v>
      </c>
      <c r="I12031" s="118" t="s">
        <v>7642</v>
      </c>
      <c r="J12031" s="118"/>
    </row>
    <row r="12032" spans="1:10" ht="12.75">
      <c r="A12032" s="118" t="s">
        <v>8051</v>
      </c>
      <c r="B12032" s="118" t="s">
        <v>8052</v>
      </c>
      <c r="C12032" s="118" t="b">
        <v>0</v>
      </c>
      <c r="D12032" s="118" t="e">
        <f t="shared" ca="1" si="1"/>
        <v>#NAME?</v>
      </c>
      <c r="E12032" s="118" t="s">
        <v>36438</v>
      </c>
      <c r="F12032" s="118" t="s">
        <v>36442</v>
      </c>
      <c r="G12032" s="118"/>
      <c r="H12032" s="118" t="s">
        <v>5273</v>
      </c>
      <c r="I12032" s="118" t="s">
        <v>8136</v>
      </c>
      <c r="J12032" s="118" t="s">
        <v>7622</v>
      </c>
    </row>
    <row r="12033" spans="1:10" ht="12.75">
      <c r="A12033" s="118" t="s">
        <v>1704</v>
      </c>
      <c r="B12033" s="118" t="s">
        <v>16902</v>
      </c>
      <c r="C12033" s="118" t="b">
        <v>0</v>
      </c>
      <c r="D12033" s="118" t="e">
        <f t="shared" ca="1" si="1"/>
        <v>#NAME?</v>
      </c>
      <c r="E12033" s="118" t="s">
        <v>36438</v>
      </c>
      <c r="F12033" s="118" t="s">
        <v>36443</v>
      </c>
      <c r="G12033" s="118"/>
      <c r="H12033" s="118" t="s">
        <v>5279</v>
      </c>
      <c r="I12033" s="118" t="s">
        <v>7590</v>
      </c>
      <c r="J12033" s="118" t="s">
        <v>7591</v>
      </c>
    </row>
    <row r="12034" spans="1:10" ht="12.75">
      <c r="A12034" s="118" t="s">
        <v>8422</v>
      </c>
      <c r="B12034" s="118" t="s">
        <v>36444</v>
      </c>
      <c r="C12034" s="118" t="b">
        <v>0</v>
      </c>
      <c r="D12034" s="118" t="e">
        <f t="shared" ca="1" si="1"/>
        <v>#NAME?</v>
      </c>
      <c r="E12034" s="118" t="s">
        <v>36438</v>
      </c>
      <c r="F12034" s="118" t="s">
        <v>36445</v>
      </c>
      <c r="G12034" s="118"/>
      <c r="H12034" s="118" t="s">
        <v>4276</v>
      </c>
      <c r="I12034" s="118" t="s">
        <v>7642</v>
      </c>
      <c r="J12034" s="118"/>
    </row>
    <row r="12035" spans="1:10" ht="12.75">
      <c r="A12035" s="118" t="s">
        <v>26441</v>
      </c>
      <c r="B12035" s="118" t="s">
        <v>13070</v>
      </c>
      <c r="C12035" s="118" t="b">
        <v>0</v>
      </c>
      <c r="D12035" s="118" t="e">
        <f t="shared" ca="1" si="1"/>
        <v>#NAME?</v>
      </c>
      <c r="E12035" s="118" t="s">
        <v>36438</v>
      </c>
      <c r="F12035" s="118" t="s">
        <v>36446</v>
      </c>
      <c r="G12035" s="118"/>
      <c r="H12035" s="118" t="s">
        <v>5273</v>
      </c>
      <c r="I12035" s="118" t="s">
        <v>8050</v>
      </c>
      <c r="J12035" s="118"/>
    </row>
    <row r="12036" spans="1:10" ht="12.75">
      <c r="A12036" s="118" t="s">
        <v>12113</v>
      </c>
      <c r="B12036" s="118" t="s">
        <v>36447</v>
      </c>
      <c r="C12036" s="118" t="b">
        <v>0</v>
      </c>
      <c r="D12036" s="118" t="e">
        <f t="shared" ca="1" si="1"/>
        <v>#NAME?</v>
      </c>
      <c r="E12036" s="118" t="s">
        <v>36438</v>
      </c>
      <c r="F12036" s="118" t="s">
        <v>36448</v>
      </c>
      <c r="G12036" s="118"/>
      <c r="H12036" s="118" t="s">
        <v>4276</v>
      </c>
      <c r="I12036" s="118"/>
      <c r="J12036" s="118"/>
    </row>
    <row r="12037" spans="1:10" ht="12.75">
      <c r="A12037" s="118" t="s">
        <v>1969</v>
      </c>
      <c r="B12037" s="118" t="s">
        <v>2209</v>
      </c>
      <c r="C12037" s="118" t="b">
        <v>0</v>
      </c>
      <c r="D12037" s="118" t="e">
        <f t="shared" ca="1" si="1"/>
        <v>#NAME?</v>
      </c>
      <c r="E12037" s="118" t="s">
        <v>36438</v>
      </c>
      <c r="F12037" s="118" t="s">
        <v>36449</v>
      </c>
      <c r="G12037" s="118"/>
      <c r="H12037" s="118" t="s">
        <v>4276</v>
      </c>
      <c r="I12037" s="118" t="s">
        <v>7590</v>
      </c>
      <c r="J12037" s="118" t="s">
        <v>7591</v>
      </c>
    </row>
    <row r="12038" spans="1:10" ht="12.75">
      <c r="A12038" s="118" t="s">
        <v>36450</v>
      </c>
      <c r="B12038" s="118" t="s">
        <v>36451</v>
      </c>
      <c r="C12038" s="118" t="b">
        <v>0</v>
      </c>
      <c r="D12038" s="118" t="e">
        <f t="shared" ca="1" si="1"/>
        <v>#NAME?</v>
      </c>
      <c r="E12038" s="118" t="s">
        <v>36438</v>
      </c>
      <c r="F12038" s="118" t="s">
        <v>36452</v>
      </c>
      <c r="G12038" s="118"/>
      <c r="H12038" s="118" t="s">
        <v>5273</v>
      </c>
      <c r="I12038" s="118" t="s">
        <v>7590</v>
      </c>
      <c r="J12038" s="118" t="s">
        <v>7591</v>
      </c>
    </row>
    <row r="12039" spans="1:10" ht="12.75">
      <c r="A12039" s="118" t="s">
        <v>830</v>
      </c>
      <c r="B12039" s="118" t="s">
        <v>36453</v>
      </c>
      <c r="C12039" s="118" t="b">
        <v>0</v>
      </c>
      <c r="D12039" s="118" t="e">
        <f t="shared" ca="1" si="1"/>
        <v>#NAME?</v>
      </c>
      <c r="E12039" s="118" t="s">
        <v>36438</v>
      </c>
      <c r="F12039" s="118" t="s">
        <v>36454</v>
      </c>
      <c r="G12039" s="118"/>
      <c r="H12039" s="118" t="s">
        <v>5273</v>
      </c>
      <c r="I12039" s="118"/>
      <c r="J12039" s="118"/>
    </row>
    <row r="12040" spans="1:10" ht="12.75">
      <c r="A12040" s="118" t="s">
        <v>2068</v>
      </c>
      <c r="B12040" s="118" t="s">
        <v>28590</v>
      </c>
      <c r="C12040" s="118" t="b">
        <v>0</v>
      </c>
      <c r="D12040" s="118" t="e">
        <f t="shared" ca="1" si="1"/>
        <v>#NAME?</v>
      </c>
      <c r="E12040" s="118" t="s">
        <v>36438</v>
      </c>
      <c r="F12040" s="118" t="s">
        <v>36455</v>
      </c>
      <c r="G12040" s="118"/>
      <c r="H12040" s="118" t="s">
        <v>7784</v>
      </c>
      <c r="I12040" s="118" t="s">
        <v>8136</v>
      </c>
      <c r="J12040" s="118" t="s">
        <v>7622</v>
      </c>
    </row>
    <row r="12041" spans="1:10" ht="12.75">
      <c r="A12041" s="118" t="s">
        <v>2068</v>
      </c>
      <c r="B12041" s="118" t="s">
        <v>14840</v>
      </c>
      <c r="C12041" s="118" t="b">
        <v>0</v>
      </c>
      <c r="D12041" s="118" t="e">
        <f t="shared" ca="1" si="1"/>
        <v>#NAME?</v>
      </c>
      <c r="E12041" s="118" t="s">
        <v>36438</v>
      </c>
      <c r="F12041" s="118" t="s">
        <v>36456</v>
      </c>
      <c r="G12041" s="118"/>
      <c r="H12041" s="118" t="s">
        <v>4276</v>
      </c>
      <c r="I12041" s="118" t="s">
        <v>7590</v>
      </c>
      <c r="J12041" s="118" t="s">
        <v>7591</v>
      </c>
    </row>
    <row r="12042" spans="1:10" ht="12.75">
      <c r="A12042" s="118" t="s">
        <v>2068</v>
      </c>
      <c r="B12042" s="118" t="s">
        <v>36457</v>
      </c>
      <c r="C12042" s="118" t="b">
        <v>0</v>
      </c>
      <c r="D12042" s="118" t="e">
        <f t="shared" ca="1" si="1"/>
        <v>#NAME?</v>
      </c>
      <c r="E12042" s="118" t="s">
        <v>36438</v>
      </c>
      <c r="F12042" s="118" t="s">
        <v>36458</v>
      </c>
      <c r="G12042" s="118"/>
      <c r="H12042" s="118" t="s">
        <v>6031</v>
      </c>
      <c r="I12042" s="118" t="s">
        <v>7590</v>
      </c>
      <c r="J12042" s="118" t="s">
        <v>7591</v>
      </c>
    </row>
    <row r="12043" spans="1:10" ht="12.75">
      <c r="A12043" s="118" t="s">
        <v>11919</v>
      </c>
      <c r="B12043" s="118" t="s">
        <v>23967</v>
      </c>
      <c r="C12043" s="118" t="b">
        <v>0</v>
      </c>
      <c r="D12043" s="118" t="e">
        <f t="shared" ca="1" si="1"/>
        <v>#NAME?</v>
      </c>
      <c r="E12043" s="118" t="s">
        <v>36438</v>
      </c>
      <c r="F12043" s="118" t="s">
        <v>36459</v>
      </c>
      <c r="G12043" s="118"/>
      <c r="H12043" s="118" t="s">
        <v>4276</v>
      </c>
      <c r="I12043" s="118" t="s">
        <v>8136</v>
      </c>
      <c r="J12043" s="118" t="s">
        <v>7622</v>
      </c>
    </row>
    <row r="12044" spans="1:10" ht="12.75">
      <c r="A12044" s="118" t="s">
        <v>1026</v>
      </c>
      <c r="B12044" s="118" t="s">
        <v>36460</v>
      </c>
      <c r="C12044" s="118" t="b">
        <v>0</v>
      </c>
      <c r="D12044" s="118" t="e">
        <f t="shared" ca="1" si="1"/>
        <v>#NAME?</v>
      </c>
      <c r="E12044" s="118" t="s">
        <v>36438</v>
      </c>
      <c r="F12044" s="118" t="s">
        <v>36461</v>
      </c>
      <c r="G12044" s="118"/>
      <c r="H12044" s="118" t="s">
        <v>4276</v>
      </c>
      <c r="I12044" s="118" t="s">
        <v>7642</v>
      </c>
      <c r="J12044" s="118"/>
    </row>
    <row r="12045" spans="1:10" ht="12.75">
      <c r="A12045" s="118" t="s">
        <v>1026</v>
      </c>
      <c r="B12045" s="118" t="s">
        <v>9155</v>
      </c>
      <c r="C12045" s="118" t="b">
        <v>0</v>
      </c>
      <c r="D12045" s="118" t="e">
        <f t="shared" ca="1" si="1"/>
        <v>#NAME?</v>
      </c>
      <c r="E12045" s="118" t="s">
        <v>36438</v>
      </c>
      <c r="F12045" s="118" t="s">
        <v>36462</v>
      </c>
      <c r="G12045" s="118"/>
      <c r="H12045" s="118" t="s">
        <v>7784</v>
      </c>
      <c r="I12045" s="118" t="s">
        <v>7590</v>
      </c>
      <c r="J12045" s="118" t="s">
        <v>7591</v>
      </c>
    </row>
    <row r="12046" spans="1:10" ht="12.75">
      <c r="A12046" s="118" t="s">
        <v>10738</v>
      </c>
      <c r="B12046" s="118" t="s">
        <v>36463</v>
      </c>
      <c r="C12046" s="118" t="b">
        <v>0</v>
      </c>
      <c r="D12046" s="118" t="e">
        <f t="shared" ca="1" si="1"/>
        <v>#NAME?</v>
      </c>
      <c r="E12046" s="118" t="s">
        <v>36438</v>
      </c>
      <c r="F12046" s="118" t="s">
        <v>36464</v>
      </c>
      <c r="G12046" s="118"/>
      <c r="H12046" s="118" t="s">
        <v>4276</v>
      </c>
      <c r="I12046" s="118" t="s">
        <v>7590</v>
      </c>
      <c r="J12046" s="118" t="s">
        <v>7591</v>
      </c>
    </row>
    <row r="12047" spans="1:10" ht="12.75">
      <c r="A12047" s="118" t="s">
        <v>14037</v>
      </c>
      <c r="B12047" s="118" t="s">
        <v>36465</v>
      </c>
      <c r="C12047" s="118" t="b">
        <v>0</v>
      </c>
      <c r="D12047" s="118" t="e">
        <f t="shared" ca="1" si="1"/>
        <v>#NAME?</v>
      </c>
      <c r="E12047" s="118" t="s">
        <v>36438</v>
      </c>
      <c r="F12047" s="118" t="s">
        <v>36466</v>
      </c>
      <c r="G12047" s="118"/>
      <c r="H12047" s="118" t="s">
        <v>4276</v>
      </c>
      <c r="I12047" s="118" t="s">
        <v>8136</v>
      </c>
      <c r="J12047" s="118" t="s">
        <v>7622</v>
      </c>
    </row>
    <row r="12048" spans="1:10" ht="12.75">
      <c r="A12048" s="118" t="s">
        <v>36467</v>
      </c>
      <c r="B12048" s="118" t="s">
        <v>9522</v>
      </c>
      <c r="C12048" s="118" t="b">
        <v>0</v>
      </c>
      <c r="D12048" s="118" t="e">
        <f t="shared" ca="1" si="1"/>
        <v>#NAME?</v>
      </c>
      <c r="E12048" s="118" t="s">
        <v>36438</v>
      </c>
      <c r="F12048" s="118" t="s">
        <v>36468</v>
      </c>
      <c r="G12048" s="118"/>
      <c r="H12048" s="118" t="s">
        <v>5273</v>
      </c>
      <c r="I12048" s="118" t="s">
        <v>7590</v>
      </c>
      <c r="J12048" s="118" t="s">
        <v>7591</v>
      </c>
    </row>
    <row r="12049" spans="1:10" ht="12.75">
      <c r="A12049" s="118" t="s">
        <v>798</v>
      </c>
      <c r="B12049" s="118" t="s">
        <v>11354</v>
      </c>
      <c r="C12049" s="118" t="b">
        <v>0</v>
      </c>
      <c r="D12049" s="118" t="e">
        <f t="shared" ca="1" si="1"/>
        <v>#NAME?</v>
      </c>
      <c r="E12049" s="118" t="s">
        <v>36438</v>
      </c>
      <c r="F12049" s="118" t="s">
        <v>36469</v>
      </c>
      <c r="G12049" s="118"/>
      <c r="H12049" s="118" t="s">
        <v>5273</v>
      </c>
      <c r="I12049" s="118" t="s">
        <v>7590</v>
      </c>
      <c r="J12049" s="118" t="s">
        <v>7591</v>
      </c>
    </row>
    <row r="12050" spans="1:10" ht="12.75">
      <c r="A12050" s="118" t="s">
        <v>882</v>
      </c>
      <c r="B12050" s="118" t="s">
        <v>29337</v>
      </c>
      <c r="C12050" s="118" t="b">
        <v>0</v>
      </c>
      <c r="D12050" s="118" t="e">
        <f t="shared" ca="1" si="1"/>
        <v>#NAME?</v>
      </c>
      <c r="E12050" s="118" t="s">
        <v>36438</v>
      </c>
      <c r="F12050" s="118" t="s">
        <v>36470</v>
      </c>
      <c r="G12050" s="118"/>
      <c r="H12050" s="118" t="s">
        <v>4276</v>
      </c>
      <c r="I12050" s="118" t="s">
        <v>7590</v>
      </c>
      <c r="J12050" s="118" t="s">
        <v>7591</v>
      </c>
    </row>
    <row r="12051" spans="1:10" ht="12.75">
      <c r="A12051" s="118" t="s">
        <v>882</v>
      </c>
      <c r="B12051" s="118" t="s">
        <v>31778</v>
      </c>
      <c r="C12051" s="118" t="b">
        <v>0</v>
      </c>
      <c r="D12051" s="118" t="e">
        <f t="shared" ca="1" si="1"/>
        <v>#NAME?</v>
      </c>
      <c r="E12051" s="118" t="s">
        <v>36438</v>
      </c>
      <c r="F12051" s="118" t="s">
        <v>36471</v>
      </c>
      <c r="G12051" s="118"/>
      <c r="H12051" s="118" t="s">
        <v>7784</v>
      </c>
      <c r="I12051" s="118" t="s">
        <v>8136</v>
      </c>
      <c r="J12051" s="118" t="s">
        <v>7622</v>
      </c>
    </row>
    <row r="12052" spans="1:10" ht="12.75">
      <c r="A12052" s="118" t="s">
        <v>23251</v>
      </c>
      <c r="B12052" s="118" t="s">
        <v>36472</v>
      </c>
      <c r="C12052" s="118" t="b">
        <v>0</v>
      </c>
      <c r="D12052" s="118" t="e">
        <f t="shared" ca="1" si="1"/>
        <v>#NAME?</v>
      </c>
      <c r="E12052" s="118" t="s">
        <v>36438</v>
      </c>
      <c r="F12052" s="118" t="s">
        <v>36473</v>
      </c>
      <c r="G12052" s="118"/>
      <c r="H12052" s="118" t="s">
        <v>5273</v>
      </c>
      <c r="I12052" s="118" t="s">
        <v>8050</v>
      </c>
      <c r="J12052" s="118"/>
    </row>
    <row r="12053" spans="1:10" ht="12.75">
      <c r="A12053" s="118" t="s">
        <v>36474</v>
      </c>
      <c r="B12053" s="118" t="s">
        <v>36475</v>
      </c>
      <c r="C12053" s="118" t="b">
        <v>0</v>
      </c>
      <c r="D12053" s="118" t="e">
        <f t="shared" ca="1" si="1"/>
        <v>#NAME?</v>
      </c>
      <c r="E12053" s="118" t="s">
        <v>36438</v>
      </c>
      <c r="F12053" s="118" t="s">
        <v>36476</v>
      </c>
      <c r="G12053" s="118"/>
      <c r="H12053" s="118" t="s">
        <v>7784</v>
      </c>
      <c r="I12053" s="118" t="s">
        <v>7590</v>
      </c>
      <c r="J12053" s="118" t="s">
        <v>7591</v>
      </c>
    </row>
    <row r="12054" spans="1:10" ht="12.75">
      <c r="A12054" s="118" t="s">
        <v>2013</v>
      </c>
      <c r="B12054" s="118" t="s">
        <v>36477</v>
      </c>
      <c r="C12054" s="118" t="b">
        <v>0</v>
      </c>
      <c r="D12054" s="118" t="e">
        <f t="shared" ca="1" si="1"/>
        <v>#NAME?</v>
      </c>
      <c r="E12054" s="118" t="s">
        <v>36438</v>
      </c>
      <c r="F12054" s="118" t="s">
        <v>36478</v>
      </c>
      <c r="G12054" s="118"/>
      <c r="H12054" s="118" t="s">
        <v>7784</v>
      </c>
      <c r="I12054" s="118" t="s">
        <v>7590</v>
      </c>
      <c r="J12054" s="118" t="s">
        <v>7591</v>
      </c>
    </row>
    <row r="12055" spans="1:10" ht="12.75">
      <c r="A12055" s="118" t="s">
        <v>929</v>
      </c>
      <c r="B12055" s="118" t="s">
        <v>36479</v>
      </c>
      <c r="C12055" s="118" t="b">
        <v>0</v>
      </c>
      <c r="D12055" s="118" t="e">
        <f t="shared" ca="1" si="1"/>
        <v>#NAME?</v>
      </c>
      <c r="E12055" s="118" t="s">
        <v>36438</v>
      </c>
      <c r="F12055" s="118" t="s">
        <v>36480</v>
      </c>
      <c r="G12055" s="118"/>
      <c r="H12055" s="118" t="s">
        <v>4276</v>
      </c>
      <c r="I12055" s="118" t="s">
        <v>7590</v>
      </c>
      <c r="J12055" s="118" t="s">
        <v>7591</v>
      </c>
    </row>
    <row r="12056" spans="1:10" ht="12.75">
      <c r="A12056" s="118" t="s">
        <v>995</v>
      </c>
      <c r="B12056" s="118" t="s">
        <v>36481</v>
      </c>
      <c r="C12056" s="118" t="b">
        <v>0</v>
      </c>
      <c r="D12056" s="118" t="e">
        <f t="shared" ca="1" si="1"/>
        <v>#NAME?</v>
      </c>
      <c r="E12056" s="118" t="s">
        <v>36438</v>
      </c>
      <c r="F12056" s="118" t="s">
        <v>36482</v>
      </c>
      <c r="G12056" s="118"/>
      <c r="H12056" s="118" t="s">
        <v>36483</v>
      </c>
      <c r="I12056" s="118" t="s">
        <v>7590</v>
      </c>
      <c r="J12056" s="118" t="s">
        <v>7591</v>
      </c>
    </row>
    <row r="12057" spans="1:10" ht="12.75">
      <c r="A12057" s="118" t="s">
        <v>15067</v>
      </c>
      <c r="B12057" s="118" t="s">
        <v>26144</v>
      </c>
      <c r="C12057" s="118" t="b">
        <v>0</v>
      </c>
      <c r="D12057" s="118" t="e">
        <f t="shared" ca="1" si="1"/>
        <v>#NAME?</v>
      </c>
      <c r="E12057" s="118" t="s">
        <v>36438</v>
      </c>
      <c r="F12057" s="118" t="s">
        <v>36484</v>
      </c>
      <c r="G12057" s="118"/>
      <c r="H12057" s="118" t="s">
        <v>4276</v>
      </c>
      <c r="I12057" s="118" t="s">
        <v>8136</v>
      </c>
      <c r="J12057" s="118" t="s">
        <v>7622</v>
      </c>
    </row>
    <row r="12058" spans="1:10" ht="12.75">
      <c r="A12058" s="118" t="s">
        <v>36485</v>
      </c>
      <c r="B12058" s="118" t="s">
        <v>36486</v>
      </c>
      <c r="C12058" s="118" t="b">
        <v>0</v>
      </c>
      <c r="D12058" s="118" t="e">
        <f t="shared" ca="1" si="1"/>
        <v>#NAME?</v>
      </c>
      <c r="E12058" s="118" t="s">
        <v>36487</v>
      </c>
      <c r="F12058" s="118" t="s">
        <v>36488</v>
      </c>
      <c r="G12058" s="118"/>
      <c r="H12058" s="118" t="s">
        <v>4276</v>
      </c>
      <c r="I12058" s="118" t="s">
        <v>28673</v>
      </c>
      <c r="J12058" s="118"/>
    </row>
    <row r="12059" spans="1:10" ht="12.75">
      <c r="A12059" s="118" t="s">
        <v>8981</v>
      </c>
      <c r="B12059" s="118" t="s">
        <v>36489</v>
      </c>
      <c r="C12059" s="118" t="b">
        <v>0</v>
      </c>
      <c r="D12059" s="118" t="e">
        <f t="shared" ca="1" si="1"/>
        <v>#NAME?</v>
      </c>
      <c r="E12059" s="118" t="s">
        <v>36490</v>
      </c>
      <c r="F12059" s="118" t="s">
        <v>36491</v>
      </c>
      <c r="G12059" s="118"/>
      <c r="H12059" s="118" t="s">
        <v>34726</v>
      </c>
      <c r="I12059" s="118" t="s">
        <v>7820</v>
      </c>
      <c r="J12059" s="118" t="s">
        <v>7820</v>
      </c>
    </row>
    <row r="12060" spans="1:10" ht="12.75">
      <c r="A12060" s="118" t="s">
        <v>2013</v>
      </c>
      <c r="B12060" s="118" t="s">
        <v>17299</v>
      </c>
      <c r="C12060" s="118" t="b">
        <v>0</v>
      </c>
      <c r="D12060" s="118" t="e">
        <f t="shared" ca="1" si="1"/>
        <v>#NAME?</v>
      </c>
      <c r="E12060" s="118" t="s">
        <v>36490</v>
      </c>
      <c r="F12060" s="118" t="s">
        <v>36492</v>
      </c>
      <c r="G12060" s="118"/>
      <c r="H12060" s="118" t="s">
        <v>4276</v>
      </c>
      <c r="I12060" s="118" t="s">
        <v>7820</v>
      </c>
      <c r="J12060" s="118" t="s">
        <v>7820</v>
      </c>
    </row>
    <row r="12061" spans="1:10" ht="12.75">
      <c r="A12061" s="118" t="s">
        <v>10777</v>
      </c>
      <c r="B12061" s="118" t="s">
        <v>14224</v>
      </c>
      <c r="C12061" s="118" t="b">
        <v>0</v>
      </c>
      <c r="D12061" s="118" t="e">
        <f t="shared" ca="1" si="1"/>
        <v>#NAME?</v>
      </c>
      <c r="E12061" s="118" t="s">
        <v>36490</v>
      </c>
      <c r="F12061" s="118" t="s">
        <v>36493</v>
      </c>
      <c r="G12061" s="118"/>
      <c r="H12061" s="118" t="s">
        <v>4276</v>
      </c>
      <c r="I12061" s="118" t="s">
        <v>7820</v>
      </c>
      <c r="J12061" s="118" t="s">
        <v>7820</v>
      </c>
    </row>
    <row r="12062" spans="1:10" ht="12.75">
      <c r="A12062" s="118" t="s">
        <v>814</v>
      </c>
      <c r="B12062" s="118" t="s">
        <v>31484</v>
      </c>
      <c r="C12062" s="118" t="b">
        <v>0</v>
      </c>
      <c r="D12062" s="118" t="e">
        <f t="shared" ca="1" si="1"/>
        <v>#NAME?</v>
      </c>
      <c r="E12062" s="118" t="s">
        <v>36494</v>
      </c>
      <c r="F12062" s="118" t="s">
        <v>36495</v>
      </c>
      <c r="G12062" s="118"/>
      <c r="H12062" s="118" t="s">
        <v>4831</v>
      </c>
      <c r="I12062" s="118" t="s">
        <v>7820</v>
      </c>
      <c r="J12062" s="118" t="s">
        <v>7820</v>
      </c>
    </row>
    <row r="12063" spans="1:10" ht="12.75">
      <c r="A12063" s="118" t="s">
        <v>36496</v>
      </c>
      <c r="B12063" s="118" t="s">
        <v>17290</v>
      </c>
      <c r="C12063" s="118" t="b">
        <v>0</v>
      </c>
      <c r="D12063" s="118" t="e">
        <f t="shared" ca="1" si="1"/>
        <v>#NAME?</v>
      </c>
      <c r="E12063" s="118" t="s">
        <v>36494</v>
      </c>
      <c r="F12063" s="118" t="s">
        <v>36497</v>
      </c>
      <c r="G12063" s="118"/>
      <c r="H12063" s="118" t="s">
        <v>5607</v>
      </c>
      <c r="I12063" s="118" t="s">
        <v>7820</v>
      </c>
      <c r="J12063" s="118" t="s">
        <v>7820</v>
      </c>
    </row>
    <row r="12064" spans="1:10" ht="12.75">
      <c r="A12064" s="118" t="s">
        <v>1666</v>
      </c>
      <c r="B12064" s="118" t="s">
        <v>36498</v>
      </c>
      <c r="C12064" s="118" t="b">
        <v>0</v>
      </c>
      <c r="D12064" s="118" t="e">
        <f t="shared" ca="1" si="1"/>
        <v>#NAME?</v>
      </c>
      <c r="E12064" s="118" t="s">
        <v>36494</v>
      </c>
      <c r="F12064" s="118" t="s">
        <v>36499</v>
      </c>
      <c r="G12064" s="118"/>
      <c r="H12064" s="118" t="s">
        <v>5607</v>
      </c>
      <c r="I12064" s="118" t="s">
        <v>7820</v>
      </c>
      <c r="J12064" s="118" t="s">
        <v>7820</v>
      </c>
    </row>
    <row r="12065" spans="1:10" ht="12.75">
      <c r="A12065" s="118" t="s">
        <v>2068</v>
      </c>
      <c r="B12065" s="118" t="s">
        <v>29038</v>
      </c>
      <c r="C12065" s="118" t="b">
        <v>0</v>
      </c>
      <c r="D12065" s="118" t="e">
        <f t="shared" ca="1" si="1"/>
        <v>#NAME?</v>
      </c>
      <c r="E12065" s="118" t="s">
        <v>36494</v>
      </c>
      <c r="F12065" s="118" t="s">
        <v>36500</v>
      </c>
      <c r="G12065" s="118"/>
      <c r="H12065" s="118" t="s">
        <v>54</v>
      </c>
      <c r="I12065" s="118" t="s">
        <v>7820</v>
      </c>
      <c r="J12065" s="118" t="s">
        <v>7820</v>
      </c>
    </row>
    <row r="12066" spans="1:10" ht="12.75">
      <c r="A12066" s="118" t="s">
        <v>1240</v>
      </c>
      <c r="B12066" s="118" t="s">
        <v>36501</v>
      </c>
      <c r="C12066" s="118" t="b">
        <v>0</v>
      </c>
      <c r="D12066" s="118" t="e">
        <f t="shared" ca="1" si="1"/>
        <v>#NAME?</v>
      </c>
      <c r="E12066" s="118" t="s">
        <v>36494</v>
      </c>
      <c r="F12066" s="118" t="s">
        <v>36502</v>
      </c>
      <c r="G12066" s="118"/>
      <c r="H12066" s="118" t="s">
        <v>5607</v>
      </c>
      <c r="I12066" s="118" t="s">
        <v>7820</v>
      </c>
      <c r="J12066" s="118" t="s">
        <v>7820</v>
      </c>
    </row>
    <row r="12067" spans="1:10" ht="12.75">
      <c r="A12067" s="118" t="s">
        <v>862</v>
      </c>
      <c r="B12067" s="118" t="s">
        <v>36503</v>
      </c>
      <c r="C12067" s="118" t="b">
        <v>0</v>
      </c>
      <c r="D12067" s="118" t="e">
        <f t="shared" ca="1" si="1"/>
        <v>#NAME?</v>
      </c>
      <c r="E12067" s="118" t="s">
        <v>36494</v>
      </c>
      <c r="F12067" s="118" t="s">
        <v>36504</v>
      </c>
      <c r="G12067" s="118"/>
      <c r="H12067" s="118" t="s">
        <v>17624</v>
      </c>
      <c r="I12067" s="118" t="s">
        <v>7820</v>
      </c>
      <c r="J12067" s="118" t="s">
        <v>7820</v>
      </c>
    </row>
    <row r="12068" spans="1:10" ht="12.75">
      <c r="A12068" s="118" t="s">
        <v>10777</v>
      </c>
      <c r="B12068" s="118" t="s">
        <v>36505</v>
      </c>
      <c r="C12068" s="118" t="b">
        <v>0</v>
      </c>
      <c r="D12068" s="118" t="e">
        <f t="shared" ca="1" si="1"/>
        <v>#NAME?</v>
      </c>
      <c r="E12068" s="118" t="s">
        <v>36494</v>
      </c>
      <c r="F12068" s="118" t="s">
        <v>36506</v>
      </c>
      <c r="G12068" s="118"/>
      <c r="H12068" s="118" t="s">
        <v>5607</v>
      </c>
      <c r="I12068" s="118" t="s">
        <v>7820</v>
      </c>
      <c r="J12068" s="118" t="s">
        <v>7820</v>
      </c>
    </row>
    <row r="12069" spans="1:10" ht="12.75">
      <c r="A12069" s="118" t="s">
        <v>8405</v>
      </c>
      <c r="B12069" s="118" t="s">
        <v>36507</v>
      </c>
      <c r="C12069" s="118" t="b">
        <v>0</v>
      </c>
      <c r="D12069" s="118" t="e">
        <f t="shared" ca="1" si="1"/>
        <v>#NAME?</v>
      </c>
      <c r="E12069" s="118" t="s">
        <v>4008</v>
      </c>
      <c r="F12069" s="118" t="s">
        <v>36508</v>
      </c>
      <c r="G12069" s="118"/>
      <c r="H12069" s="118" t="s">
        <v>4311</v>
      </c>
      <c r="I12069" s="118" t="s">
        <v>7642</v>
      </c>
      <c r="J12069" s="118"/>
    </row>
    <row r="12070" spans="1:10" ht="12.75">
      <c r="A12070" s="118" t="s">
        <v>36509</v>
      </c>
      <c r="B12070" s="118" t="s">
        <v>36510</v>
      </c>
      <c r="C12070" s="118" t="b">
        <v>0</v>
      </c>
      <c r="D12070" s="118" t="e">
        <f t="shared" ca="1" si="1"/>
        <v>#NAME?</v>
      </c>
      <c r="E12070" s="118" t="s">
        <v>4008</v>
      </c>
      <c r="F12070" s="118" t="s">
        <v>36511</v>
      </c>
      <c r="G12070" s="118"/>
      <c r="H12070" s="118" t="s">
        <v>5273</v>
      </c>
      <c r="I12070" s="118" t="s">
        <v>7642</v>
      </c>
      <c r="J12070" s="118"/>
    </row>
    <row r="12071" spans="1:10" ht="12.75">
      <c r="A12071" s="118" t="s">
        <v>9219</v>
      </c>
      <c r="B12071" s="118" t="s">
        <v>1288</v>
      </c>
      <c r="C12071" s="118" t="b">
        <v>0</v>
      </c>
      <c r="D12071" s="118" t="e">
        <f t="shared" ca="1" si="1"/>
        <v>#NAME?</v>
      </c>
      <c r="E12071" s="118" t="s">
        <v>4008</v>
      </c>
      <c r="F12071" s="118" t="s">
        <v>36512</v>
      </c>
      <c r="G12071" s="118"/>
      <c r="H12071" s="118" t="s">
        <v>5961</v>
      </c>
      <c r="I12071" s="118" t="s">
        <v>7642</v>
      </c>
      <c r="J12071" s="118"/>
    </row>
    <row r="12072" spans="1:10" ht="12.75">
      <c r="A12072" s="118" t="s">
        <v>36513</v>
      </c>
      <c r="B12072" s="118" t="s">
        <v>36507</v>
      </c>
      <c r="C12072" s="118" t="b">
        <v>0</v>
      </c>
      <c r="D12072" s="118" t="e">
        <f t="shared" ca="1" si="1"/>
        <v>#NAME?</v>
      </c>
      <c r="E12072" s="118" t="s">
        <v>4008</v>
      </c>
      <c r="F12072" s="118" t="s">
        <v>36514</v>
      </c>
      <c r="G12072" s="118"/>
      <c r="H12072" s="118" t="s">
        <v>4311</v>
      </c>
      <c r="I12072" s="118" t="s">
        <v>7642</v>
      </c>
      <c r="J12072" s="118"/>
    </row>
    <row r="12073" spans="1:10" ht="12.75">
      <c r="A12073" s="118" t="s">
        <v>995</v>
      </c>
      <c r="B12073" s="118" t="s">
        <v>8550</v>
      </c>
      <c r="C12073" s="118" t="b">
        <v>0</v>
      </c>
      <c r="D12073" s="118" t="e">
        <f t="shared" ca="1" si="1"/>
        <v>#NAME?</v>
      </c>
      <c r="E12073" s="118" t="s">
        <v>4008</v>
      </c>
      <c r="F12073" s="118" t="s">
        <v>36515</v>
      </c>
      <c r="G12073" s="118"/>
      <c r="H12073" s="118" t="s">
        <v>9368</v>
      </c>
      <c r="I12073" s="118" t="s">
        <v>7642</v>
      </c>
      <c r="J12073" s="118"/>
    </row>
    <row r="12074" spans="1:10" ht="12.75">
      <c r="A12074" s="118" t="s">
        <v>36516</v>
      </c>
      <c r="B12074" s="118" t="s">
        <v>36517</v>
      </c>
      <c r="C12074" s="118" t="b">
        <v>0</v>
      </c>
      <c r="D12074" s="118" t="e">
        <f t="shared" ca="1" si="1"/>
        <v>#NAME?</v>
      </c>
      <c r="E12074" s="118" t="s">
        <v>4008</v>
      </c>
      <c r="F12074" s="118" t="s">
        <v>36518</v>
      </c>
      <c r="G12074" s="118"/>
      <c r="H12074" s="118" t="s">
        <v>4276</v>
      </c>
      <c r="I12074" s="118" t="s">
        <v>7642</v>
      </c>
      <c r="J12074" s="118"/>
    </row>
    <row r="12075" spans="1:10" ht="12.75">
      <c r="A12075" s="118" t="s">
        <v>870</v>
      </c>
      <c r="B12075" s="118" t="s">
        <v>21065</v>
      </c>
      <c r="C12075" s="118" t="b">
        <v>0</v>
      </c>
      <c r="D12075" s="118" t="e">
        <f t="shared" ca="1" si="1"/>
        <v>#NAME?</v>
      </c>
      <c r="E12075" s="118" t="s">
        <v>36519</v>
      </c>
      <c r="F12075" s="118" t="s">
        <v>36520</v>
      </c>
      <c r="G12075" s="118"/>
      <c r="H12075" s="118" t="s">
        <v>4278</v>
      </c>
      <c r="I12075" s="118" t="s">
        <v>9767</v>
      </c>
      <c r="J12075" s="118" t="s">
        <v>9768</v>
      </c>
    </row>
    <row r="12076" spans="1:10" ht="12.75">
      <c r="A12076" s="118" t="s">
        <v>36521</v>
      </c>
      <c r="B12076" s="118" t="s">
        <v>36522</v>
      </c>
      <c r="C12076" s="118" t="b">
        <v>0</v>
      </c>
      <c r="D12076" s="118" t="e">
        <f t="shared" ca="1" si="1"/>
        <v>#NAME?</v>
      </c>
      <c r="E12076" s="118" t="s">
        <v>36523</v>
      </c>
      <c r="F12076" s="118" t="s">
        <v>36524</v>
      </c>
      <c r="G12076" s="118"/>
      <c r="H12076" s="118" t="s">
        <v>4278</v>
      </c>
      <c r="I12076" s="118" t="s">
        <v>8136</v>
      </c>
      <c r="J12076" s="118" t="s">
        <v>7622</v>
      </c>
    </row>
    <row r="12077" spans="1:10" ht="12.75">
      <c r="A12077" s="118" t="s">
        <v>13472</v>
      </c>
      <c r="B12077" s="118" t="s">
        <v>36525</v>
      </c>
      <c r="C12077" s="118" t="b">
        <v>0</v>
      </c>
      <c r="D12077" s="118" t="e">
        <f t="shared" ca="1" si="1"/>
        <v>#NAME?</v>
      </c>
      <c r="E12077" s="118" t="s">
        <v>36523</v>
      </c>
      <c r="F12077" s="118" t="s">
        <v>36526</v>
      </c>
      <c r="G12077" s="118"/>
      <c r="H12077" s="118" t="s">
        <v>4305</v>
      </c>
      <c r="I12077" s="118" t="s">
        <v>8136</v>
      </c>
      <c r="J12077" s="118" t="s">
        <v>7622</v>
      </c>
    </row>
    <row r="12078" spans="1:10" ht="12.75">
      <c r="A12078" s="118" t="s">
        <v>21021</v>
      </c>
      <c r="B12078" s="118" t="s">
        <v>28175</v>
      </c>
      <c r="C12078" s="118" t="b">
        <v>0</v>
      </c>
      <c r="D12078" s="118" t="e">
        <f t="shared" ca="1" si="1"/>
        <v>#NAME?</v>
      </c>
      <c r="E12078" s="118" t="s">
        <v>36523</v>
      </c>
      <c r="F12078" s="118" t="s">
        <v>36527</v>
      </c>
      <c r="G12078" s="118"/>
      <c r="H12078" s="118" t="s">
        <v>7611</v>
      </c>
      <c r="I12078" s="118" t="s">
        <v>8136</v>
      </c>
      <c r="J12078" s="118" t="s">
        <v>7622</v>
      </c>
    </row>
    <row r="12079" spans="1:10" ht="12.75">
      <c r="A12079" s="118" t="s">
        <v>798</v>
      </c>
      <c r="B12079" s="118" t="s">
        <v>10333</v>
      </c>
      <c r="C12079" s="118" t="b">
        <v>0</v>
      </c>
      <c r="D12079" s="118" t="e">
        <f t="shared" ca="1" si="1"/>
        <v>#NAME?</v>
      </c>
      <c r="E12079" s="118" t="s">
        <v>36528</v>
      </c>
      <c r="F12079" s="118" t="s">
        <v>36529</v>
      </c>
      <c r="G12079" s="118"/>
      <c r="H12079" s="118" t="s">
        <v>4276</v>
      </c>
      <c r="I12079" s="118" t="s">
        <v>7820</v>
      </c>
      <c r="J12079" s="118" t="s">
        <v>7820</v>
      </c>
    </row>
    <row r="12080" spans="1:10" ht="12.75">
      <c r="A12080" s="118" t="s">
        <v>10711</v>
      </c>
      <c r="B12080" s="118" t="s">
        <v>10684</v>
      </c>
      <c r="C12080" s="118" t="b">
        <v>0</v>
      </c>
      <c r="D12080" s="118" t="e">
        <f t="shared" ca="1" si="1"/>
        <v>#NAME?</v>
      </c>
      <c r="E12080" s="118" t="s">
        <v>36530</v>
      </c>
      <c r="F12080" s="118" t="s">
        <v>36531</v>
      </c>
      <c r="G12080" s="118"/>
      <c r="H12080" s="118" t="s">
        <v>5279</v>
      </c>
      <c r="I12080" s="118" t="s">
        <v>21042</v>
      </c>
      <c r="J12080" s="118" t="s">
        <v>8658</v>
      </c>
    </row>
    <row r="12081" spans="1:10" ht="12.75">
      <c r="A12081" s="118" t="s">
        <v>2645</v>
      </c>
      <c r="B12081" s="118" t="s">
        <v>16617</v>
      </c>
      <c r="C12081" s="118" t="b">
        <v>0</v>
      </c>
      <c r="D12081" s="118" t="e">
        <f t="shared" ca="1" si="1"/>
        <v>#NAME?</v>
      </c>
      <c r="E12081" s="118" t="s">
        <v>36532</v>
      </c>
      <c r="F12081" s="118" t="s">
        <v>36533</v>
      </c>
      <c r="G12081" s="118"/>
      <c r="H12081" s="118" t="s">
        <v>54</v>
      </c>
      <c r="I12081" s="118" t="s">
        <v>36534</v>
      </c>
      <c r="J12081" s="118" t="s">
        <v>7622</v>
      </c>
    </row>
    <row r="12082" spans="1:10" ht="12.75">
      <c r="A12082" s="118" t="s">
        <v>8186</v>
      </c>
      <c r="B12082" s="118" t="s">
        <v>36535</v>
      </c>
      <c r="C12082" s="118" t="b">
        <v>0</v>
      </c>
      <c r="D12082" s="118" t="e">
        <f t="shared" ca="1" si="1"/>
        <v>#NAME?</v>
      </c>
      <c r="E12082" s="118" t="s">
        <v>36532</v>
      </c>
      <c r="F12082" s="118" t="s">
        <v>36536</v>
      </c>
      <c r="G12082" s="118"/>
      <c r="H12082" s="118" t="s">
        <v>54</v>
      </c>
      <c r="I12082" s="118" t="s">
        <v>36534</v>
      </c>
      <c r="J12082" s="118" t="s">
        <v>7622</v>
      </c>
    </row>
    <row r="12083" spans="1:10" ht="12.75">
      <c r="A12083" s="118" t="s">
        <v>9029</v>
      </c>
      <c r="B12083" s="118" t="s">
        <v>24728</v>
      </c>
      <c r="C12083" s="118" t="b">
        <v>0</v>
      </c>
      <c r="D12083" s="118" t="e">
        <f t="shared" ca="1" si="1"/>
        <v>#NAME?</v>
      </c>
      <c r="E12083" s="118" t="s">
        <v>36532</v>
      </c>
      <c r="F12083" s="118" t="s">
        <v>36537</v>
      </c>
      <c r="G12083" s="118"/>
      <c r="H12083" s="118" t="s">
        <v>54</v>
      </c>
      <c r="I12083" s="118" t="s">
        <v>36534</v>
      </c>
      <c r="J12083" s="118" t="s">
        <v>7622</v>
      </c>
    </row>
    <row r="12084" spans="1:10" ht="12.75">
      <c r="A12084" s="118" t="s">
        <v>882</v>
      </c>
      <c r="B12084" s="118" t="s">
        <v>36538</v>
      </c>
      <c r="C12084" s="118" t="b">
        <v>0</v>
      </c>
      <c r="D12084" s="118" t="e">
        <f t="shared" ca="1" si="1"/>
        <v>#NAME?</v>
      </c>
      <c r="E12084" s="118" t="s">
        <v>36539</v>
      </c>
      <c r="F12084" s="118" t="s">
        <v>36540</v>
      </c>
      <c r="G12084" s="118"/>
      <c r="H12084" s="118" t="s">
        <v>4485</v>
      </c>
      <c r="I12084" s="118" t="s">
        <v>7820</v>
      </c>
      <c r="J12084" s="118" t="s">
        <v>7820</v>
      </c>
    </row>
    <row r="12085" spans="1:10" ht="12.75">
      <c r="A12085" s="118" t="s">
        <v>23572</v>
      </c>
      <c r="B12085" s="118" t="s">
        <v>1288</v>
      </c>
      <c r="C12085" s="118" t="b">
        <v>0</v>
      </c>
      <c r="D12085" s="118" t="e">
        <f t="shared" ca="1" si="1"/>
        <v>#NAME?</v>
      </c>
      <c r="E12085" s="118" t="s">
        <v>36541</v>
      </c>
      <c r="F12085" s="118" t="s">
        <v>36542</v>
      </c>
      <c r="G12085" s="118"/>
      <c r="H12085" s="118" t="s">
        <v>22223</v>
      </c>
      <c r="I12085" s="118" t="s">
        <v>15134</v>
      </c>
      <c r="J12085" s="118" t="s">
        <v>7622</v>
      </c>
    </row>
    <row r="12086" spans="1:10" ht="12.75">
      <c r="A12086" s="118" t="s">
        <v>1817</v>
      </c>
      <c r="B12086" s="118" t="s">
        <v>36543</v>
      </c>
      <c r="C12086" s="118" t="b">
        <v>0</v>
      </c>
      <c r="D12086" s="118" t="e">
        <f t="shared" ca="1" si="1"/>
        <v>#NAME?</v>
      </c>
      <c r="E12086" s="118" t="s">
        <v>36544</v>
      </c>
      <c r="F12086" s="118" t="s">
        <v>36545</v>
      </c>
      <c r="G12086" s="118"/>
      <c r="H12086" s="118" t="s">
        <v>54</v>
      </c>
      <c r="I12086" s="118" t="s">
        <v>7684</v>
      </c>
      <c r="J12086" s="118"/>
    </row>
    <row r="12087" spans="1:10" ht="12.75">
      <c r="A12087" s="118" t="s">
        <v>1666</v>
      </c>
      <c r="B12087" s="118" t="s">
        <v>9018</v>
      </c>
      <c r="C12087" s="118" t="b">
        <v>0</v>
      </c>
      <c r="D12087" s="118" t="e">
        <f t="shared" ca="1" si="1"/>
        <v>#NAME?</v>
      </c>
      <c r="E12087" s="118" t="s">
        <v>36544</v>
      </c>
      <c r="F12087" s="118" t="s">
        <v>36546</v>
      </c>
      <c r="G12087" s="118"/>
      <c r="H12087" s="118" t="s">
        <v>54</v>
      </c>
      <c r="I12087" s="118" t="s">
        <v>7684</v>
      </c>
      <c r="J12087" s="118"/>
    </row>
    <row r="12088" spans="1:10" ht="12.75">
      <c r="A12088" s="118" t="s">
        <v>7924</v>
      </c>
      <c r="B12088" s="118" t="s">
        <v>36547</v>
      </c>
      <c r="C12088" s="118" t="b">
        <v>0</v>
      </c>
      <c r="D12088" s="118" t="e">
        <f t="shared" ca="1" si="1"/>
        <v>#NAME?</v>
      </c>
      <c r="E12088" s="118" t="s">
        <v>36544</v>
      </c>
      <c r="F12088" s="118" t="s">
        <v>36548</v>
      </c>
      <c r="G12088" s="118"/>
      <c r="H12088" s="118" t="s">
        <v>4278</v>
      </c>
      <c r="I12088" s="118" t="s">
        <v>7684</v>
      </c>
      <c r="J12088" s="118"/>
    </row>
    <row r="12089" spans="1:10" ht="12.75">
      <c r="A12089" s="118" t="s">
        <v>36549</v>
      </c>
      <c r="B12089" s="118" t="s">
        <v>36550</v>
      </c>
      <c r="C12089" s="118" t="b">
        <v>0</v>
      </c>
      <c r="D12089" s="118" t="e">
        <f t="shared" ca="1" si="1"/>
        <v>#NAME?</v>
      </c>
      <c r="E12089" s="118" t="s">
        <v>36544</v>
      </c>
      <c r="F12089" s="118" t="s">
        <v>36551</v>
      </c>
      <c r="G12089" s="118"/>
      <c r="H12089" s="118" t="s">
        <v>36552</v>
      </c>
      <c r="I12089" s="118" t="s">
        <v>7684</v>
      </c>
      <c r="J12089" s="118"/>
    </row>
    <row r="12090" spans="1:10" ht="12.75">
      <c r="A12090" s="118" t="s">
        <v>36553</v>
      </c>
      <c r="B12090" s="118" t="s">
        <v>21289</v>
      </c>
      <c r="C12090" s="118" t="b">
        <v>0</v>
      </c>
      <c r="D12090" s="118" t="e">
        <f t="shared" ca="1" si="1"/>
        <v>#NAME?</v>
      </c>
      <c r="E12090" s="118" t="s">
        <v>36554</v>
      </c>
      <c r="F12090" s="118" t="s">
        <v>36555</v>
      </c>
      <c r="G12090" s="118"/>
      <c r="H12090" s="118" t="s">
        <v>8338</v>
      </c>
      <c r="I12090" s="118" t="s">
        <v>10521</v>
      </c>
      <c r="J12090" s="118"/>
    </row>
    <row r="12091" spans="1:10" ht="12.75">
      <c r="A12091" s="118" t="s">
        <v>1173</v>
      </c>
      <c r="B12091" s="118" t="s">
        <v>8652</v>
      </c>
      <c r="C12091" s="118" t="b">
        <v>0</v>
      </c>
      <c r="D12091" s="118" t="e">
        <f t="shared" ca="1" si="1"/>
        <v>#NAME?</v>
      </c>
      <c r="E12091" s="118" t="s">
        <v>36554</v>
      </c>
      <c r="F12091" s="118" t="s">
        <v>36556</v>
      </c>
      <c r="G12091" s="118"/>
      <c r="H12091" s="118" t="s">
        <v>54</v>
      </c>
      <c r="I12091" s="118" t="s">
        <v>10521</v>
      </c>
      <c r="J12091" s="118"/>
    </row>
    <row r="12092" spans="1:10" ht="12.75">
      <c r="A12092" s="118" t="s">
        <v>19238</v>
      </c>
      <c r="B12092" s="118" t="s">
        <v>26459</v>
      </c>
      <c r="C12092" s="118" t="b">
        <v>0</v>
      </c>
      <c r="D12092" s="118" t="e">
        <f t="shared" ca="1" si="1"/>
        <v>#NAME?</v>
      </c>
      <c r="E12092" s="118" t="s">
        <v>36554</v>
      </c>
      <c r="F12092" s="118" t="s">
        <v>36557</v>
      </c>
      <c r="G12092" s="118"/>
      <c r="H12092" s="118" t="s">
        <v>4278</v>
      </c>
      <c r="I12092" s="118" t="s">
        <v>10521</v>
      </c>
      <c r="J12092" s="118"/>
    </row>
    <row r="12093" spans="1:10" ht="12.75">
      <c r="A12093" s="118" t="s">
        <v>8903</v>
      </c>
      <c r="B12093" s="118" t="s">
        <v>12543</v>
      </c>
      <c r="C12093" s="118" t="b">
        <v>0</v>
      </c>
      <c r="D12093" s="118" t="e">
        <f t="shared" ca="1" si="1"/>
        <v>#NAME?</v>
      </c>
      <c r="E12093" s="118" t="s">
        <v>36558</v>
      </c>
      <c r="F12093" s="118" t="s">
        <v>36559</v>
      </c>
      <c r="G12093" s="118"/>
      <c r="H12093" s="118" t="s">
        <v>54</v>
      </c>
      <c r="I12093" s="118" t="s">
        <v>7642</v>
      </c>
      <c r="J12093" s="118"/>
    </row>
    <row r="12094" spans="1:10" ht="12.75">
      <c r="A12094" s="118" t="s">
        <v>1704</v>
      </c>
      <c r="B12094" s="118" t="s">
        <v>14806</v>
      </c>
      <c r="C12094" s="118" t="b">
        <v>0</v>
      </c>
      <c r="D12094" s="118" t="e">
        <f t="shared" ca="1" si="1"/>
        <v>#NAME?</v>
      </c>
      <c r="E12094" s="118" t="s">
        <v>36558</v>
      </c>
      <c r="F12094" s="118" t="s">
        <v>36560</v>
      </c>
      <c r="G12094" s="118"/>
      <c r="H12094" s="118" t="s">
        <v>54</v>
      </c>
      <c r="I12094" s="118" t="s">
        <v>7642</v>
      </c>
      <c r="J12094" s="118"/>
    </row>
    <row r="12095" spans="1:10" ht="12.75">
      <c r="A12095" s="118" t="s">
        <v>36561</v>
      </c>
      <c r="B12095" s="118" t="s">
        <v>16950</v>
      </c>
      <c r="C12095" s="118" t="b">
        <v>0</v>
      </c>
      <c r="D12095" s="118" t="e">
        <f t="shared" ca="1" si="1"/>
        <v>#NAME?</v>
      </c>
      <c r="E12095" s="118" t="s">
        <v>36558</v>
      </c>
      <c r="F12095" s="118" t="s">
        <v>36562</v>
      </c>
      <c r="G12095" s="118"/>
      <c r="H12095" s="118" t="s">
        <v>54</v>
      </c>
      <c r="I12095" s="118" t="s">
        <v>7642</v>
      </c>
      <c r="J12095" s="118"/>
    </row>
    <row r="12096" spans="1:10" ht="12.75">
      <c r="A12096" s="118" t="s">
        <v>8981</v>
      </c>
      <c r="B12096" s="118" t="s">
        <v>15304</v>
      </c>
      <c r="C12096" s="118" t="b">
        <v>0</v>
      </c>
      <c r="D12096" s="118" t="e">
        <f t="shared" ca="1" si="1"/>
        <v>#NAME?</v>
      </c>
      <c r="E12096" s="118" t="s">
        <v>36558</v>
      </c>
      <c r="F12096" s="118" t="s">
        <v>36563</v>
      </c>
      <c r="G12096" s="118"/>
      <c r="H12096" s="118" t="s">
        <v>5368</v>
      </c>
      <c r="I12096" s="118" t="s">
        <v>7642</v>
      </c>
      <c r="J12096" s="118"/>
    </row>
    <row r="12097" spans="1:10" ht="12.75">
      <c r="A12097" s="118" t="s">
        <v>1026</v>
      </c>
      <c r="B12097" s="118" t="s">
        <v>2659</v>
      </c>
      <c r="C12097" s="118" t="b">
        <v>0</v>
      </c>
      <c r="D12097" s="118" t="e">
        <f t="shared" ca="1" si="1"/>
        <v>#NAME?</v>
      </c>
      <c r="E12097" s="118" t="s">
        <v>36558</v>
      </c>
      <c r="F12097" s="118" t="s">
        <v>36564</v>
      </c>
      <c r="G12097" s="118"/>
      <c r="H12097" s="118" t="s">
        <v>54</v>
      </c>
      <c r="I12097" s="118" t="s">
        <v>7642</v>
      </c>
      <c r="J12097" s="118"/>
    </row>
    <row r="12098" spans="1:10" ht="12.75">
      <c r="A12098" s="118" t="s">
        <v>2268</v>
      </c>
      <c r="B12098" s="118" t="s">
        <v>27929</v>
      </c>
      <c r="C12098" s="118" t="b">
        <v>0</v>
      </c>
      <c r="D12098" s="118" t="e">
        <f t="shared" ca="1" si="1"/>
        <v>#NAME?</v>
      </c>
      <c r="E12098" s="118" t="s">
        <v>36558</v>
      </c>
      <c r="F12098" s="118" t="s">
        <v>36565</v>
      </c>
      <c r="G12098" s="118"/>
      <c r="H12098" s="118" t="s">
        <v>5368</v>
      </c>
      <c r="I12098" s="118" t="s">
        <v>7642</v>
      </c>
      <c r="J12098" s="118"/>
    </row>
    <row r="12099" spans="1:10" ht="12.75">
      <c r="A12099" s="118" t="s">
        <v>36566</v>
      </c>
      <c r="B12099" s="118" t="s">
        <v>7789</v>
      </c>
      <c r="C12099" s="118" t="b">
        <v>0</v>
      </c>
      <c r="D12099" s="118" t="e">
        <f t="shared" ca="1" si="1"/>
        <v>#NAME?</v>
      </c>
      <c r="E12099" s="118" t="s">
        <v>36558</v>
      </c>
      <c r="F12099" s="118" t="s">
        <v>36567</v>
      </c>
      <c r="G12099" s="118"/>
      <c r="H12099" s="118" t="s">
        <v>4551</v>
      </c>
      <c r="I12099" s="118" t="s">
        <v>7642</v>
      </c>
      <c r="J12099" s="118"/>
    </row>
    <row r="12100" spans="1:10" ht="12.75">
      <c r="A12100" s="118" t="s">
        <v>7924</v>
      </c>
      <c r="B12100" s="118" t="s">
        <v>18168</v>
      </c>
      <c r="C12100" s="118" t="b">
        <v>0</v>
      </c>
      <c r="D12100" s="118" t="e">
        <f t="shared" ca="1" si="1"/>
        <v>#NAME?</v>
      </c>
      <c r="E12100" s="118" t="s">
        <v>36558</v>
      </c>
      <c r="F12100" s="118" t="s">
        <v>36568</v>
      </c>
      <c r="G12100" s="118"/>
      <c r="H12100" s="118" t="s">
        <v>9965</v>
      </c>
      <c r="I12100" s="118" t="s">
        <v>7642</v>
      </c>
      <c r="J12100" s="118"/>
    </row>
    <row r="12101" spans="1:10" ht="12.75">
      <c r="A12101" s="118" t="s">
        <v>798</v>
      </c>
      <c r="B12101" s="118" t="s">
        <v>36569</v>
      </c>
      <c r="C12101" s="118" t="b">
        <v>0</v>
      </c>
      <c r="D12101" s="118" t="e">
        <f t="shared" ca="1" si="1"/>
        <v>#NAME?</v>
      </c>
      <c r="E12101" s="118" t="s">
        <v>36558</v>
      </c>
      <c r="F12101" s="118" t="s">
        <v>36570</v>
      </c>
      <c r="G12101" s="118"/>
      <c r="H12101" s="118" t="s">
        <v>5368</v>
      </c>
      <c r="I12101" s="118" t="s">
        <v>7642</v>
      </c>
      <c r="J12101" s="118"/>
    </row>
    <row r="12102" spans="1:10" ht="12.75">
      <c r="A12102" s="118" t="s">
        <v>798</v>
      </c>
      <c r="B12102" s="118" t="s">
        <v>36571</v>
      </c>
      <c r="C12102" s="118" t="b">
        <v>0</v>
      </c>
      <c r="D12102" s="118" t="e">
        <f t="shared" ca="1" si="1"/>
        <v>#NAME?</v>
      </c>
      <c r="E12102" s="118" t="s">
        <v>36558</v>
      </c>
      <c r="F12102" s="118" t="s">
        <v>36572</v>
      </c>
      <c r="G12102" s="118"/>
      <c r="H12102" s="118" t="s">
        <v>5368</v>
      </c>
      <c r="I12102" s="118" t="s">
        <v>7642</v>
      </c>
      <c r="J12102" s="118"/>
    </row>
    <row r="12103" spans="1:10" ht="12.75">
      <c r="A12103" s="118" t="s">
        <v>940</v>
      </c>
      <c r="B12103" s="118" t="s">
        <v>36573</v>
      </c>
      <c r="C12103" s="118" t="b">
        <v>0</v>
      </c>
      <c r="D12103" s="118" t="e">
        <f t="shared" ca="1" si="1"/>
        <v>#NAME?</v>
      </c>
      <c r="E12103" s="118" t="s">
        <v>36558</v>
      </c>
      <c r="F12103" s="118" t="s">
        <v>36574</v>
      </c>
      <c r="G12103" s="118"/>
      <c r="H12103" s="118" t="s">
        <v>5368</v>
      </c>
      <c r="I12103" s="118" t="s">
        <v>7642</v>
      </c>
      <c r="J12103" s="118"/>
    </row>
    <row r="12104" spans="1:10" ht="12.75">
      <c r="A12104" s="118" t="s">
        <v>8358</v>
      </c>
      <c r="B12104" s="118" t="s">
        <v>12905</v>
      </c>
      <c r="C12104" s="118" t="b">
        <v>0</v>
      </c>
      <c r="D12104" s="118" t="e">
        <f t="shared" ca="1" si="1"/>
        <v>#NAME?</v>
      </c>
      <c r="E12104" s="118" t="s">
        <v>36558</v>
      </c>
      <c r="F12104" s="118" t="s">
        <v>36575</v>
      </c>
      <c r="G12104" s="118"/>
      <c r="H12104" s="118" t="s">
        <v>4551</v>
      </c>
      <c r="I12104" s="118" t="s">
        <v>7642</v>
      </c>
      <c r="J12104" s="118"/>
    </row>
    <row r="12105" spans="1:10" ht="12.75">
      <c r="A12105" s="118" t="s">
        <v>21955</v>
      </c>
      <c r="B12105" s="118" t="s">
        <v>36576</v>
      </c>
      <c r="C12105" s="118" t="b">
        <v>0</v>
      </c>
      <c r="D12105" s="118" t="e">
        <f t="shared" ca="1" si="1"/>
        <v>#NAME?</v>
      </c>
      <c r="E12105" s="118" t="s">
        <v>36558</v>
      </c>
      <c r="F12105" s="118" t="s">
        <v>36577</v>
      </c>
      <c r="G12105" s="118"/>
      <c r="H12105" s="118" t="s">
        <v>54</v>
      </c>
      <c r="I12105" s="118" t="s">
        <v>7642</v>
      </c>
      <c r="J12105" s="118"/>
    </row>
    <row r="12106" spans="1:10" ht="12.75">
      <c r="A12106" s="118" t="s">
        <v>36578</v>
      </c>
      <c r="B12106" s="118" t="s">
        <v>30121</v>
      </c>
      <c r="C12106" s="118" t="b">
        <v>0</v>
      </c>
      <c r="D12106" s="118" t="e">
        <f t="shared" ca="1" si="1"/>
        <v>#NAME?</v>
      </c>
      <c r="E12106" s="118" t="s">
        <v>36579</v>
      </c>
      <c r="F12106" s="118" t="s">
        <v>36580</v>
      </c>
      <c r="G12106" s="118"/>
      <c r="H12106" s="118" t="s">
        <v>36581</v>
      </c>
      <c r="I12106" s="118" t="s">
        <v>7755</v>
      </c>
      <c r="J12106" s="118" t="s">
        <v>7756</v>
      </c>
    </row>
    <row r="12107" spans="1:10" ht="12.75">
      <c r="A12107" s="118" t="s">
        <v>1235</v>
      </c>
      <c r="B12107" s="118" t="s">
        <v>36582</v>
      </c>
      <c r="C12107" s="118" t="b">
        <v>0</v>
      </c>
      <c r="D12107" s="118" t="e">
        <f t="shared" ca="1" si="1"/>
        <v>#NAME?</v>
      </c>
      <c r="E12107" s="118" t="s">
        <v>36579</v>
      </c>
      <c r="F12107" s="118" t="s">
        <v>36583</v>
      </c>
      <c r="G12107" s="118"/>
      <c r="H12107" s="118" t="s">
        <v>4276</v>
      </c>
      <c r="I12107" s="118" t="s">
        <v>7755</v>
      </c>
      <c r="J12107" s="118" t="s">
        <v>7756</v>
      </c>
    </row>
    <row r="12108" spans="1:10" ht="12.75">
      <c r="A12108" s="118" t="s">
        <v>8575</v>
      </c>
      <c r="B12108" s="118" t="s">
        <v>36584</v>
      </c>
      <c r="C12108" s="118" t="b">
        <v>0</v>
      </c>
      <c r="D12108" s="118" t="e">
        <f t="shared" ca="1" si="1"/>
        <v>#NAME?</v>
      </c>
      <c r="E12108" s="118" t="s">
        <v>36579</v>
      </c>
      <c r="F12108" s="118" t="s">
        <v>36585</v>
      </c>
      <c r="G12108" s="118"/>
      <c r="H12108" s="118" t="s">
        <v>4276</v>
      </c>
      <c r="I12108" s="118" t="s">
        <v>7755</v>
      </c>
      <c r="J12108" s="118" t="s">
        <v>7756</v>
      </c>
    </row>
    <row r="12109" spans="1:10" ht="12.75">
      <c r="A12109" s="118" t="s">
        <v>2641</v>
      </c>
      <c r="B12109" s="118" t="s">
        <v>36586</v>
      </c>
      <c r="C12109" s="118" t="b">
        <v>0</v>
      </c>
      <c r="D12109" s="118" t="e">
        <f t="shared" ca="1" si="1"/>
        <v>#NAME?</v>
      </c>
      <c r="E12109" s="118" t="s">
        <v>36579</v>
      </c>
      <c r="F12109" s="118" t="s">
        <v>36587</v>
      </c>
      <c r="G12109" s="118"/>
      <c r="H12109" s="118" t="s">
        <v>36588</v>
      </c>
      <c r="I12109" s="118" t="s">
        <v>7755</v>
      </c>
      <c r="J12109" s="118" t="s">
        <v>7756</v>
      </c>
    </row>
    <row r="12110" spans="1:10" ht="12.75">
      <c r="A12110" s="118" t="s">
        <v>1544</v>
      </c>
      <c r="B12110" s="118" t="s">
        <v>2209</v>
      </c>
      <c r="C12110" s="118" t="b">
        <v>0</v>
      </c>
      <c r="D12110" s="118" t="e">
        <f t="shared" ca="1" si="1"/>
        <v>#NAME?</v>
      </c>
      <c r="E12110" s="118" t="s">
        <v>36579</v>
      </c>
      <c r="F12110" s="118" t="s">
        <v>36589</v>
      </c>
      <c r="G12110" s="118"/>
      <c r="H12110" s="118" t="s">
        <v>36590</v>
      </c>
      <c r="I12110" s="118" t="s">
        <v>7755</v>
      </c>
      <c r="J12110" s="118" t="s">
        <v>7756</v>
      </c>
    </row>
    <row r="12111" spans="1:10" ht="12.75">
      <c r="A12111" s="118" t="s">
        <v>9772</v>
      </c>
      <c r="B12111" s="118" t="s">
        <v>36591</v>
      </c>
      <c r="C12111" s="118" t="b">
        <v>0</v>
      </c>
      <c r="D12111" s="118" t="e">
        <f t="shared" ca="1" si="1"/>
        <v>#NAME?</v>
      </c>
      <c r="E12111" s="118" t="s">
        <v>36579</v>
      </c>
      <c r="F12111" s="118" t="s">
        <v>36592</v>
      </c>
      <c r="G12111" s="118"/>
      <c r="H12111" s="118" t="s">
        <v>5048</v>
      </c>
      <c r="I12111" s="118" t="s">
        <v>7755</v>
      </c>
      <c r="J12111" s="118" t="s">
        <v>7756</v>
      </c>
    </row>
    <row r="12112" spans="1:10" ht="12.75">
      <c r="A12112" s="118" t="s">
        <v>9828</v>
      </c>
      <c r="B12112" s="118" t="s">
        <v>12178</v>
      </c>
      <c r="C12112" s="118" t="b">
        <v>0</v>
      </c>
      <c r="D12112" s="118" t="e">
        <f t="shared" ca="1" si="1"/>
        <v>#NAME?</v>
      </c>
      <c r="E12112" s="118" t="s">
        <v>36579</v>
      </c>
      <c r="F12112" s="118" t="s">
        <v>36593</v>
      </c>
      <c r="G12112" s="118"/>
      <c r="H12112" s="118" t="s">
        <v>36594</v>
      </c>
      <c r="I12112" s="118" t="s">
        <v>7755</v>
      </c>
      <c r="J12112" s="118" t="s">
        <v>7756</v>
      </c>
    </row>
    <row r="12113" spans="1:10" ht="12.75">
      <c r="A12113" s="118" t="s">
        <v>1256</v>
      </c>
      <c r="B12113" s="118" t="s">
        <v>9004</v>
      </c>
      <c r="C12113" s="118" t="b">
        <v>0</v>
      </c>
      <c r="D12113" s="118" t="e">
        <f t="shared" ca="1" si="1"/>
        <v>#NAME?</v>
      </c>
      <c r="E12113" s="118" t="s">
        <v>36579</v>
      </c>
      <c r="F12113" s="118" t="s">
        <v>36595</v>
      </c>
      <c r="G12113" s="118"/>
      <c r="H12113" s="118" t="s">
        <v>4276</v>
      </c>
      <c r="I12113" s="118" t="s">
        <v>7755</v>
      </c>
      <c r="J12113" s="118" t="s">
        <v>7756</v>
      </c>
    </row>
    <row r="12114" spans="1:10" ht="12.75">
      <c r="A12114" s="118" t="s">
        <v>814</v>
      </c>
      <c r="B12114" s="118" t="s">
        <v>36596</v>
      </c>
      <c r="C12114" s="118" t="b">
        <v>0</v>
      </c>
      <c r="D12114" s="118" t="e">
        <f t="shared" ca="1" si="1"/>
        <v>#NAME?</v>
      </c>
      <c r="E12114" s="118" t="s">
        <v>1306</v>
      </c>
      <c r="F12114" s="118" t="s">
        <v>36597</v>
      </c>
      <c r="G12114" s="118"/>
      <c r="H12114" s="118" t="s">
        <v>54</v>
      </c>
      <c r="I12114" s="118" t="s">
        <v>36598</v>
      </c>
      <c r="J12114" s="118" t="s">
        <v>10185</v>
      </c>
    </row>
    <row r="12115" spans="1:10" ht="12.75">
      <c r="A12115" s="118" t="s">
        <v>8039</v>
      </c>
      <c r="B12115" s="118" t="s">
        <v>13298</v>
      </c>
      <c r="C12115" s="118" t="b">
        <v>0</v>
      </c>
      <c r="D12115" s="118" t="e">
        <f t="shared" ca="1" si="1"/>
        <v>#NAME?</v>
      </c>
      <c r="E12115" s="118" t="s">
        <v>1306</v>
      </c>
      <c r="F12115" s="118" t="s">
        <v>36599</v>
      </c>
      <c r="G12115" s="118"/>
      <c r="H12115" s="118" t="s">
        <v>54</v>
      </c>
      <c r="I12115" s="118" t="s">
        <v>36598</v>
      </c>
      <c r="J12115" s="118" t="s">
        <v>10185</v>
      </c>
    </row>
    <row r="12116" spans="1:10" ht="12.75">
      <c r="A12116" s="118" t="s">
        <v>888</v>
      </c>
      <c r="B12116" s="118" t="s">
        <v>24151</v>
      </c>
      <c r="C12116" s="118" t="b">
        <v>0</v>
      </c>
      <c r="D12116" s="118" t="e">
        <f t="shared" ca="1" si="1"/>
        <v>#NAME?</v>
      </c>
      <c r="E12116" s="118" t="s">
        <v>36600</v>
      </c>
      <c r="F12116" s="118" t="s">
        <v>36601</v>
      </c>
      <c r="G12116" s="118"/>
      <c r="H12116" s="118" t="s">
        <v>4278</v>
      </c>
      <c r="I12116" s="118" t="s">
        <v>12764</v>
      </c>
      <c r="J12116" s="118" t="s">
        <v>9159</v>
      </c>
    </row>
    <row r="12117" spans="1:10" ht="12.75">
      <c r="A12117" s="118" t="s">
        <v>8401</v>
      </c>
      <c r="B12117" s="118" t="s">
        <v>23490</v>
      </c>
      <c r="C12117" s="118" t="b">
        <v>0</v>
      </c>
      <c r="D12117" s="118" t="e">
        <f t="shared" ca="1" si="1"/>
        <v>#NAME?</v>
      </c>
      <c r="E12117" s="118" t="s">
        <v>36602</v>
      </c>
      <c r="F12117" s="118" t="s">
        <v>36603</v>
      </c>
      <c r="G12117" s="118"/>
      <c r="H12117" s="118" t="s">
        <v>4278</v>
      </c>
      <c r="I12117" s="118" t="s">
        <v>8545</v>
      </c>
      <c r="J12117" s="118" t="s">
        <v>8546</v>
      </c>
    </row>
    <row r="12118" spans="1:10" ht="12.75">
      <c r="A12118" s="118" t="s">
        <v>36604</v>
      </c>
      <c r="B12118" s="118" t="s">
        <v>36605</v>
      </c>
      <c r="C12118" s="118" t="b">
        <v>0</v>
      </c>
      <c r="D12118" s="118" t="e">
        <f t="shared" ca="1" si="1"/>
        <v>#NAME?</v>
      </c>
      <c r="E12118" s="118" t="s">
        <v>36606</v>
      </c>
      <c r="F12118" s="118" t="s">
        <v>36607</v>
      </c>
      <c r="G12118" s="118"/>
      <c r="H12118" s="118" t="s">
        <v>54</v>
      </c>
      <c r="I12118" s="118" t="s">
        <v>7684</v>
      </c>
      <c r="J12118" s="118"/>
    </row>
    <row r="12119" spans="1:10" ht="12.75">
      <c r="A12119" s="118" t="s">
        <v>25361</v>
      </c>
      <c r="B12119" s="118" t="s">
        <v>7706</v>
      </c>
      <c r="C12119" s="118" t="b">
        <v>0</v>
      </c>
      <c r="D12119" s="118" t="e">
        <f t="shared" ca="1" si="1"/>
        <v>#NAME?</v>
      </c>
      <c r="E12119" s="118" t="s">
        <v>36606</v>
      </c>
      <c r="F12119" s="118" t="s">
        <v>36608</v>
      </c>
      <c r="G12119" s="118"/>
      <c r="H12119" s="118" t="s">
        <v>4278</v>
      </c>
      <c r="I12119" s="118" t="s">
        <v>7684</v>
      </c>
      <c r="J12119" s="118"/>
    </row>
    <row r="12120" spans="1:10" ht="12.75">
      <c r="A12120" s="118" t="s">
        <v>2682</v>
      </c>
      <c r="B12120" s="118" t="s">
        <v>10034</v>
      </c>
      <c r="C12120" s="118" t="b">
        <v>0</v>
      </c>
      <c r="D12120" s="118" t="e">
        <f t="shared" ca="1" si="1"/>
        <v>#NAME?</v>
      </c>
      <c r="E12120" s="118" t="s">
        <v>36606</v>
      </c>
      <c r="F12120" s="118" t="s">
        <v>36609</v>
      </c>
      <c r="G12120" s="118"/>
      <c r="H12120" s="118" t="s">
        <v>8144</v>
      </c>
      <c r="I12120" s="118" t="s">
        <v>13954</v>
      </c>
      <c r="J12120" s="118" t="s">
        <v>7622</v>
      </c>
    </row>
    <row r="12121" spans="1:10" ht="12.75">
      <c r="A12121" s="118" t="s">
        <v>14037</v>
      </c>
      <c r="B12121" s="118" t="s">
        <v>36610</v>
      </c>
      <c r="C12121" s="118" t="b">
        <v>0</v>
      </c>
      <c r="D12121" s="118" t="e">
        <f t="shared" ca="1" si="1"/>
        <v>#NAME?</v>
      </c>
      <c r="E12121" s="118" t="s">
        <v>36606</v>
      </c>
      <c r="F12121" s="118" t="s">
        <v>36611</v>
      </c>
      <c r="G12121" s="118"/>
      <c r="H12121" s="118" t="s">
        <v>4278</v>
      </c>
      <c r="I12121" s="118" t="s">
        <v>13954</v>
      </c>
      <c r="J12121" s="118" t="s">
        <v>7622</v>
      </c>
    </row>
    <row r="12122" spans="1:10" ht="12.75">
      <c r="A12122" s="118" t="s">
        <v>36612</v>
      </c>
      <c r="B12122" s="118" t="s">
        <v>36613</v>
      </c>
      <c r="C12122" s="118" t="b">
        <v>0</v>
      </c>
      <c r="D12122" s="118" t="e">
        <f t="shared" ca="1" si="1"/>
        <v>#NAME?</v>
      </c>
      <c r="E12122" s="118" t="s">
        <v>36614</v>
      </c>
      <c r="F12122" s="118" t="s">
        <v>36615</v>
      </c>
      <c r="G12122" s="118"/>
      <c r="H12122" s="118" t="s">
        <v>4276</v>
      </c>
      <c r="I12122" s="118" t="s">
        <v>28673</v>
      </c>
      <c r="J12122" s="118"/>
    </row>
    <row r="12123" spans="1:10" ht="12.75">
      <c r="A12123" s="118" t="s">
        <v>36616</v>
      </c>
      <c r="B12123" s="118" t="s">
        <v>36617</v>
      </c>
      <c r="C12123" s="118" t="b">
        <v>0</v>
      </c>
      <c r="D12123" s="118" t="e">
        <f t="shared" ca="1" si="1"/>
        <v>#NAME?</v>
      </c>
      <c r="E12123" s="118" t="s">
        <v>36618</v>
      </c>
      <c r="F12123" s="118" t="s">
        <v>36619</v>
      </c>
      <c r="G12123" s="118"/>
      <c r="H12123" s="118" t="s">
        <v>4831</v>
      </c>
      <c r="I12123" s="118" t="s">
        <v>7820</v>
      </c>
      <c r="J12123" s="118" t="s">
        <v>7820</v>
      </c>
    </row>
    <row r="12124" spans="1:10" ht="12.75">
      <c r="A12124" s="118" t="s">
        <v>8748</v>
      </c>
      <c r="B12124" s="118" t="s">
        <v>20435</v>
      </c>
      <c r="C12124" s="118" t="b">
        <v>0</v>
      </c>
      <c r="D12124" s="118" t="e">
        <f t="shared" ca="1" si="1"/>
        <v>#NAME?</v>
      </c>
      <c r="E12124" s="118" t="s">
        <v>36618</v>
      </c>
      <c r="F12124" s="118" t="s">
        <v>36620</v>
      </c>
      <c r="G12124" s="118"/>
      <c r="H12124" s="118" t="s">
        <v>4305</v>
      </c>
      <c r="I12124" s="118" t="s">
        <v>7820</v>
      </c>
      <c r="J12124" s="118" t="s">
        <v>7820</v>
      </c>
    </row>
    <row r="12125" spans="1:10" ht="12.75">
      <c r="A12125" s="118" t="s">
        <v>1666</v>
      </c>
      <c r="B12125" s="118" t="s">
        <v>16349</v>
      </c>
      <c r="C12125" s="118" t="b">
        <v>0</v>
      </c>
      <c r="D12125" s="118" t="e">
        <f t="shared" ca="1" si="1"/>
        <v>#NAME?</v>
      </c>
      <c r="E12125" s="118" t="s">
        <v>36618</v>
      </c>
      <c r="F12125" s="118" t="s">
        <v>36621</v>
      </c>
      <c r="G12125" s="118"/>
      <c r="H12125" s="118" t="s">
        <v>4305</v>
      </c>
      <c r="I12125" s="118" t="s">
        <v>9131</v>
      </c>
      <c r="J12125" s="118" t="s">
        <v>7622</v>
      </c>
    </row>
    <row r="12126" spans="1:10" ht="12.75">
      <c r="A12126" s="118" t="s">
        <v>1340</v>
      </c>
      <c r="B12126" s="118" t="s">
        <v>14842</v>
      </c>
      <c r="C12126" s="118" t="b">
        <v>0</v>
      </c>
      <c r="D12126" s="118" t="e">
        <f t="shared" ca="1" si="1"/>
        <v>#NAME?</v>
      </c>
      <c r="E12126" s="118" t="s">
        <v>36618</v>
      </c>
      <c r="F12126" s="118" t="s">
        <v>36622</v>
      </c>
      <c r="G12126" s="118"/>
      <c r="H12126" s="118" t="s">
        <v>4305</v>
      </c>
      <c r="I12126" s="118" t="s">
        <v>9131</v>
      </c>
      <c r="J12126" s="118" t="s">
        <v>7622</v>
      </c>
    </row>
    <row r="12127" spans="1:10" ht="12.75">
      <c r="A12127" s="118" t="s">
        <v>8431</v>
      </c>
      <c r="B12127" s="118" t="s">
        <v>36623</v>
      </c>
      <c r="C12127" s="118" t="b">
        <v>0</v>
      </c>
      <c r="D12127" s="118" t="e">
        <f t="shared" ca="1" si="1"/>
        <v>#NAME?</v>
      </c>
      <c r="E12127" s="118" t="s">
        <v>36618</v>
      </c>
      <c r="F12127" s="118" t="s">
        <v>36624</v>
      </c>
      <c r="G12127" s="118"/>
      <c r="H12127" s="118" t="s">
        <v>10566</v>
      </c>
      <c r="I12127" s="118" t="s">
        <v>9131</v>
      </c>
      <c r="J12127" s="118" t="s">
        <v>7622</v>
      </c>
    </row>
    <row r="12128" spans="1:10" ht="12.75">
      <c r="A12128" s="118" t="s">
        <v>1591</v>
      </c>
      <c r="B12128" s="118" t="s">
        <v>30914</v>
      </c>
      <c r="C12128" s="118" t="b">
        <v>0</v>
      </c>
      <c r="D12128" s="118" t="e">
        <f t="shared" ca="1" si="1"/>
        <v>#NAME?</v>
      </c>
      <c r="E12128" s="118" t="s">
        <v>36618</v>
      </c>
      <c r="F12128" s="118" t="s">
        <v>36625</v>
      </c>
      <c r="G12128" s="118"/>
      <c r="H12128" s="118" t="s">
        <v>4305</v>
      </c>
      <c r="I12128" s="118" t="s">
        <v>7642</v>
      </c>
      <c r="J12128" s="118"/>
    </row>
    <row r="12129" spans="1:10" ht="12.75">
      <c r="A12129" s="118" t="s">
        <v>1591</v>
      </c>
      <c r="B12129" s="118" t="s">
        <v>36626</v>
      </c>
      <c r="C12129" s="118" t="b">
        <v>0</v>
      </c>
      <c r="D12129" s="118" t="e">
        <f t="shared" ca="1" si="1"/>
        <v>#NAME?</v>
      </c>
      <c r="E12129" s="118" t="s">
        <v>36618</v>
      </c>
      <c r="F12129" s="118" t="s">
        <v>36627</v>
      </c>
      <c r="G12129" s="118"/>
      <c r="H12129" s="118" t="s">
        <v>4485</v>
      </c>
      <c r="I12129" s="118" t="s">
        <v>7642</v>
      </c>
      <c r="J12129" s="118"/>
    </row>
    <row r="12130" spans="1:10" ht="12.75">
      <c r="A12130" s="118" t="s">
        <v>1591</v>
      </c>
      <c r="B12130" s="118" t="s">
        <v>1602</v>
      </c>
      <c r="C12130" s="118" t="b">
        <v>0</v>
      </c>
      <c r="D12130" s="118" t="e">
        <f t="shared" ca="1" si="1"/>
        <v>#NAME?</v>
      </c>
      <c r="E12130" s="118" t="s">
        <v>36618</v>
      </c>
      <c r="F12130" s="118" t="s">
        <v>36628</v>
      </c>
      <c r="G12130" s="118"/>
      <c r="H12130" s="118" t="s">
        <v>4305</v>
      </c>
      <c r="I12130" s="118" t="s">
        <v>9131</v>
      </c>
      <c r="J12130" s="118" t="s">
        <v>7622</v>
      </c>
    </row>
    <row r="12131" spans="1:10" ht="12.75">
      <c r="A12131" s="118" t="s">
        <v>36629</v>
      </c>
      <c r="B12131" s="118" t="s">
        <v>36630</v>
      </c>
      <c r="C12131" s="118" t="b">
        <v>0</v>
      </c>
      <c r="D12131" s="118" t="e">
        <f t="shared" ca="1" si="1"/>
        <v>#NAME?</v>
      </c>
      <c r="E12131" s="118" t="s">
        <v>36618</v>
      </c>
      <c r="F12131" s="118" t="s">
        <v>36631</v>
      </c>
      <c r="G12131" s="118"/>
      <c r="H12131" s="118" t="s">
        <v>4485</v>
      </c>
      <c r="I12131" s="118" t="s">
        <v>9131</v>
      </c>
      <c r="J12131" s="118" t="s">
        <v>7622</v>
      </c>
    </row>
    <row r="12132" spans="1:10" ht="12.75">
      <c r="A12132" s="118" t="s">
        <v>798</v>
      </c>
      <c r="B12132" s="118" t="s">
        <v>16786</v>
      </c>
      <c r="C12132" s="118" t="b">
        <v>0</v>
      </c>
      <c r="D12132" s="118" t="e">
        <f t="shared" ca="1" si="1"/>
        <v>#NAME?</v>
      </c>
      <c r="E12132" s="118" t="s">
        <v>36618</v>
      </c>
      <c r="F12132" s="118" t="s">
        <v>36632</v>
      </c>
      <c r="G12132" s="118"/>
      <c r="H12132" s="118" t="s">
        <v>4831</v>
      </c>
      <c r="I12132" s="118" t="s">
        <v>9131</v>
      </c>
      <c r="J12132" s="118" t="s">
        <v>7622</v>
      </c>
    </row>
    <row r="12133" spans="1:10" ht="12.75">
      <c r="A12133" s="118" t="s">
        <v>36633</v>
      </c>
      <c r="B12133" s="118" t="s">
        <v>36634</v>
      </c>
      <c r="C12133" s="118" t="b">
        <v>0</v>
      </c>
      <c r="D12133" s="118" t="e">
        <f t="shared" ca="1" si="1"/>
        <v>#NAME?</v>
      </c>
      <c r="E12133" s="118" t="s">
        <v>36618</v>
      </c>
      <c r="F12133" s="118" t="s">
        <v>36635</v>
      </c>
      <c r="G12133" s="118"/>
      <c r="H12133" s="118" t="s">
        <v>4485</v>
      </c>
      <c r="I12133" s="118" t="s">
        <v>9131</v>
      </c>
      <c r="J12133" s="118" t="s">
        <v>7622</v>
      </c>
    </row>
    <row r="12134" spans="1:10" ht="12.75">
      <c r="A12134" s="118" t="s">
        <v>8195</v>
      </c>
      <c r="B12134" s="118" t="s">
        <v>13900</v>
      </c>
      <c r="C12134" s="118" t="b">
        <v>0</v>
      </c>
      <c r="D12134" s="118" t="e">
        <f t="shared" ca="1" si="1"/>
        <v>#NAME?</v>
      </c>
      <c r="E12134" s="118" t="s">
        <v>36618</v>
      </c>
      <c r="F12134" s="118" t="s">
        <v>36636</v>
      </c>
      <c r="G12134" s="118"/>
      <c r="H12134" s="118" t="s">
        <v>36637</v>
      </c>
      <c r="I12134" s="118" t="s">
        <v>9131</v>
      </c>
      <c r="J12134" s="118" t="s">
        <v>7622</v>
      </c>
    </row>
    <row r="12135" spans="1:10" ht="12.75">
      <c r="A12135" s="118" t="s">
        <v>1903</v>
      </c>
      <c r="B12135" s="118" t="s">
        <v>16427</v>
      </c>
      <c r="C12135" s="118" t="b">
        <v>0</v>
      </c>
      <c r="D12135" s="118" t="e">
        <f t="shared" ca="1" si="1"/>
        <v>#NAME?</v>
      </c>
      <c r="E12135" s="118" t="s">
        <v>36618</v>
      </c>
      <c r="F12135" s="118" t="s">
        <v>36638</v>
      </c>
      <c r="G12135" s="118"/>
      <c r="H12135" s="118" t="s">
        <v>36639</v>
      </c>
      <c r="I12135" s="118" t="s">
        <v>7642</v>
      </c>
      <c r="J12135" s="118"/>
    </row>
    <row r="12136" spans="1:10" ht="12.75">
      <c r="A12136" s="118" t="s">
        <v>36640</v>
      </c>
      <c r="B12136" s="118" t="s">
        <v>19534</v>
      </c>
      <c r="C12136" s="118" t="b">
        <v>0</v>
      </c>
      <c r="D12136" s="118" t="e">
        <f t="shared" ca="1" si="1"/>
        <v>#NAME?</v>
      </c>
      <c r="E12136" s="118" t="s">
        <v>36618</v>
      </c>
      <c r="F12136" s="118" t="s">
        <v>36641</v>
      </c>
      <c r="G12136" s="118"/>
      <c r="H12136" s="118" t="s">
        <v>4831</v>
      </c>
      <c r="I12136" s="118" t="s">
        <v>9131</v>
      </c>
      <c r="J12136" s="118" t="s">
        <v>7622</v>
      </c>
    </row>
    <row r="12137" spans="1:10" ht="12.75">
      <c r="A12137" s="118" t="s">
        <v>36642</v>
      </c>
      <c r="B12137" s="118" t="s">
        <v>34759</v>
      </c>
      <c r="C12137" s="118" t="b">
        <v>0</v>
      </c>
      <c r="D12137" s="118" t="e">
        <f t="shared" ca="1" si="1"/>
        <v>#NAME?</v>
      </c>
      <c r="E12137" s="118" t="s">
        <v>36618</v>
      </c>
      <c r="F12137" s="118" t="s">
        <v>36643</v>
      </c>
      <c r="G12137" s="118"/>
      <c r="H12137" s="118" t="s">
        <v>4305</v>
      </c>
      <c r="I12137" s="118" t="s">
        <v>9131</v>
      </c>
      <c r="J12137" s="118" t="s">
        <v>7622</v>
      </c>
    </row>
    <row r="12138" spans="1:10" ht="12.75">
      <c r="A12138" s="118" t="s">
        <v>9772</v>
      </c>
      <c r="B12138" s="118" t="s">
        <v>36644</v>
      </c>
      <c r="C12138" s="118" t="b">
        <v>0</v>
      </c>
      <c r="D12138" s="118" t="e">
        <f t="shared" ca="1" si="1"/>
        <v>#NAME?</v>
      </c>
      <c r="E12138" s="118" t="s">
        <v>36618</v>
      </c>
      <c r="F12138" s="118" t="s">
        <v>36645</v>
      </c>
      <c r="G12138" s="118"/>
      <c r="H12138" s="118" t="s">
        <v>10566</v>
      </c>
      <c r="I12138" s="118" t="s">
        <v>9131</v>
      </c>
      <c r="J12138" s="118" t="s">
        <v>7622</v>
      </c>
    </row>
    <row r="12139" spans="1:10" ht="12.75">
      <c r="A12139" s="118" t="s">
        <v>1069</v>
      </c>
      <c r="B12139" s="118" t="s">
        <v>36646</v>
      </c>
      <c r="C12139" s="118" t="b">
        <v>0</v>
      </c>
      <c r="D12139" s="118" t="e">
        <f t="shared" ca="1" si="1"/>
        <v>#NAME?</v>
      </c>
      <c r="E12139" s="118" t="s">
        <v>36618</v>
      </c>
      <c r="F12139" s="118" t="s">
        <v>36647</v>
      </c>
      <c r="G12139" s="118"/>
      <c r="H12139" s="118" t="s">
        <v>4305</v>
      </c>
      <c r="I12139" s="118" t="s">
        <v>9131</v>
      </c>
      <c r="J12139" s="118" t="s">
        <v>7622</v>
      </c>
    </row>
    <row r="12140" spans="1:10" ht="12.75">
      <c r="A12140" s="118" t="s">
        <v>8730</v>
      </c>
      <c r="B12140" s="118" t="s">
        <v>36648</v>
      </c>
      <c r="C12140" s="118" t="b">
        <v>0</v>
      </c>
      <c r="D12140" s="118" t="e">
        <f t="shared" ca="1" si="1"/>
        <v>#NAME?</v>
      </c>
      <c r="E12140" s="118" t="s">
        <v>36618</v>
      </c>
      <c r="F12140" s="118" t="s">
        <v>36649</v>
      </c>
      <c r="G12140" s="118"/>
      <c r="H12140" s="118" t="s">
        <v>4305</v>
      </c>
      <c r="I12140" s="118" t="s">
        <v>7820</v>
      </c>
      <c r="J12140" s="118" t="s">
        <v>7820</v>
      </c>
    </row>
    <row r="12141" spans="1:10" ht="12.75">
      <c r="A12141" s="118" t="s">
        <v>8039</v>
      </c>
      <c r="B12141" s="118" t="s">
        <v>36650</v>
      </c>
      <c r="C12141" s="118" t="b">
        <v>0</v>
      </c>
      <c r="D12141" s="118" t="e">
        <f t="shared" ca="1" si="1"/>
        <v>#NAME?</v>
      </c>
      <c r="E12141" s="118" t="s">
        <v>36618</v>
      </c>
      <c r="F12141" s="118" t="s">
        <v>36651</v>
      </c>
      <c r="G12141" s="118"/>
      <c r="H12141" s="118" t="s">
        <v>4305</v>
      </c>
      <c r="I12141" s="118" t="s">
        <v>9131</v>
      </c>
      <c r="J12141" s="118" t="s">
        <v>7622</v>
      </c>
    </row>
    <row r="12142" spans="1:10" ht="12.75">
      <c r="A12142" s="118" t="s">
        <v>24938</v>
      </c>
      <c r="B12142" s="118" t="s">
        <v>11179</v>
      </c>
      <c r="C12142" s="118" t="b">
        <v>0</v>
      </c>
      <c r="D12142" s="118" t="e">
        <f t="shared" ca="1" si="1"/>
        <v>#NAME?</v>
      </c>
      <c r="E12142" s="118" t="s">
        <v>36618</v>
      </c>
      <c r="F12142" s="118" t="s">
        <v>36652</v>
      </c>
      <c r="G12142" s="118"/>
      <c r="H12142" s="118" t="s">
        <v>4305</v>
      </c>
      <c r="I12142" s="118" t="s">
        <v>9131</v>
      </c>
      <c r="J12142" s="118" t="s">
        <v>7622</v>
      </c>
    </row>
    <row r="12143" spans="1:10" ht="12.75">
      <c r="A12143" s="118" t="s">
        <v>12871</v>
      </c>
      <c r="B12143" s="118" t="s">
        <v>10491</v>
      </c>
      <c r="C12143" s="118" t="b">
        <v>0</v>
      </c>
      <c r="D12143" s="118" t="e">
        <f t="shared" ca="1" si="1"/>
        <v>#NAME?</v>
      </c>
      <c r="E12143" s="118" t="s">
        <v>36653</v>
      </c>
      <c r="F12143" s="118" t="s">
        <v>36654</v>
      </c>
      <c r="G12143" s="118"/>
      <c r="H12143" s="118" t="s">
        <v>4640</v>
      </c>
      <c r="I12143" s="118" t="s">
        <v>11072</v>
      </c>
      <c r="J12143" s="118"/>
    </row>
    <row r="12144" spans="1:10" ht="12.75">
      <c r="A12144" s="118" t="s">
        <v>2220</v>
      </c>
      <c r="B12144" s="118" t="s">
        <v>9037</v>
      </c>
      <c r="C12144" s="118" t="b">
        <v>0</v>
      </c>
      <c r="D12144" s="118" t="e">
        <f t="shared" ca="1" si="1"/>
        <v>#NAME?</v>
      </c>
      <c r="E12144" s="118" t="s">
        <v>36655</v>
      </c>
      <c r="F12144" s="118" t="s">
        <v>36656</v>
      </c>
      <c r="G12144" s="118"/>
      <c r="H12144" s="118" t="s">
        <v>4305</v>
      </c>
      <c r="I12144" s="118" t="s">
        <v>8545</v>
      </c>
      <c r="J12144" s="118" t="s">
        <v>8546</v>
      </c>
    </row>
    <row r="12145" spans="1:10" ht="12.75">
      <c r="A12145" s="118" t="s">
        <v>1666</v>
      </c>
      <c r="B12145" s="118" t="s">
        <v>955</v>
      </c>
      <c r="C12145" s="118" t="b">
        <v>0</v>
      </c>
      <c r="D12145" s="118" t="e">
        <f t="shared" ca="1" si="1"/>
        <v>#NAME?</v>
      </c>
      <c r="E12145" s="118" t="s">
        <v>36657</v>
      </c>
      <c r="F12145" s="118" t="s">
        <v>36658</v>
      </c>
      <c r="G12145" s="118"/>
      <c r="H12145" s="118" t="s">
        <v>6289</v>
      </c>
      <c r="I12145" s="118" t="s">
        <v>15620</v>
      </c>
      <c r="J12145" s="118" t="s">
        <v>8625</v>
      </c>
    </row>
    <row r="12146" spans="1:10" ht="12.75">
      <c r="A12146" s="118" t="s">
        <v>1213</v>
      </c>
      <c r="B12146" s="118" t="s">
        <v>36659</v>
      </c>
      <c r="C12146" s="118" t="b">
        <v>0</v>
      </c>
      <c r="D12146" s="118" t="e">
        <f t="shared" ca="1" si="1"/>
        <v>#NAME?</v>
      </c>
      <c r="E12146" s="118" t="s">
        <v>36657</v>
      </c>
      <c r="F12146" s="118" t="s">
        <v>36660</v>
      </c>
      <c r="G12146" s="118"/>
      <c r="H12146" s="118" t="s">
        <v>4276</v>
      </c>
      <c r="I12146" s="118" t="s">
        <v>15620</v>
      </c>
      <c r="J12146" s="118" t="s">
        <v>8625</v>
      </c>
    </row>
    <row r="12147" spans="1:10" ht="12.75">
      <c r="A12147" s="118" t="s">
        <v>2661</v>
      </c>
      <c r="B12147" s="118" t="s">
        <v>36661</v>
      </c>
      <c r="C12147" s="118" t="b">
        <v>0</v>
      </c>
      <c r="D12147" s="118" t="e">
        <f t="shared" ca="1" si="1"/>
        <v>#NAME?</v>
      </c>
      <c r="E12147" s="118" t="s">
        <v>36662</v>
      </c>
      <c r="F12147" s="118" t="s">
        <v>36663</v>
      </c>
      <c r="G12147" s="118"/>
      <c r="H12147" s="118" t="s">
        <v>36664</v>
      </c>
      <c r="I12147" s="118" t="s">
        <v>8737</v>
      </c>
      <c r="J12147" s="118"/>
    </row>
    <row r="12148" spans="1:10" ht="12.75">
      <c r="A12148" s="118" t="s">
        <v>9242</v>
      </c>
      <c r="B12148" s="118" t="s">
        <v>36665</v>
      </c>
      <c r="C12148" s="118" t="b">
        <v>0</v>
      </c>
      <c r="D12148" s="118" t="e">
        <f t="shared" ca="1" si="1"/>
        <v>#NAME?</v>
      </c>
      <c r="E12148" s="118" t="s">
        <v>36662</v>
      </c>
      <c r="F12148" s="118" t="s">
        <v>36666</v>
      </c>
      <c r="G12148" s="118"/>
      <c r="H12148" s="118" t="s">
        <v>5607</v>
      </c>
      <c r="I12148" s="118" t="s">
        <v>8737</v>
      </c>
      <c r="J12148" s="118"/>
    </row>
    <row r="12149" spans="1:10" ht="12.75">
      <c r="A12149" s="118" t="s">
        <v>9242</v>
      </c>
      <c r="B12149" s="118" t="s">
        <v>8281</v>
      </c>
      <c r="C12149" s="118" t="b">
        <v>0</v>
      </c>
      <c r="D12149" s="118" t="e">
        <f t="shared" ca="1" si="1"/>
        <v>#NAME?</v>
      </c>
      <c r="E12149" s="118" t="s">
        <v>36662</v>
      </c>
      <c r="F12149" s="118" t="s">
        <v>36667</v>
      </c>
      <c r="G12149" s="118"/>
      <c r="H12149" s="118" t="s">
        <v>7647</v>
      </c>
      <c r="I12149" s="118" t="s">
        <v>8737</v>
      </c>
      <c r="J12149" s="118"/>
    </row>
    <row r="12150" spans="1:10" ht="12.75">
      <c r="A12150" s="118" t="s">
        <v>11728</v>
      </c>
      <c r="B12150" s="118" t="s">
        <v>36668</v>
      </c>
      <c r="C12150" s="118" t="b">
        <v>0</v>
      </c>
      <c r="D12150" s="118" t="e">
        <f t="shared" ca="1" si="1"/>
        <v>#NAME?</v>
      </c>
      <c r="E12150" s="118" t="s">
        <v>36662</v>
      </c>
      <c r="F12150" s="118" t="s">
        <v>36669</v>
      </c>
      <c r="G12150" s="118"/>
      <c r="H12150" s="118" t="s">
        <v>7599</v>
      </c>
      <c r="I12150" s="118" t="s">
        <v>8737</v>
      </c>
      <c r="J12150" s="118"/>
    </row>
    <row r="12151" spans="1:10" ht="12.75">
      <c r="A12151" s="118" t="s">
        <v>8584</v>
      </c>
      <c r="B12151" s="118" t="s">
        <v>36670</v>
      </c>
      <c r="C12151" s="118" t="b">
        <v>0</v>
      </c>
      <c r="D12151" s="118" t="e">
        <f t="shared" ca="1" si="1"/>
        <v>#NAME?</v>
      </c>
      <c r="E12151" s="118" t="s">
        <v>36671</v>
      </c>
      <c r="F12151" s="118" t="s">
        <v>36672</v>
      </c>
      <c r="G12151" s="118"/>
      <c r="H12151" s="118" t="s">
        <v>4831</v>
      </c>
      <c r="I12151" s="118" t="s">
        <v>3131</v>
      </c>
      <c r="J12151" s="118" t="s">
        <v>7622</v>
      </c>
    </row>
    <row r="12152" spans="1:10" ht="12.75">
      <c r="A12152" s="118" t="s">
        <v>36673</v>
      </c>
      <c r="B12152" s="118" t="s">
        <v>36674</v>
      </c>
      <c r="C12152" s="118" t="b">
        <v>0</v>
      </c>
      <c r="D12152" s="118" t="e">
        <f t="shared" ca="1" si="1"/>
        <v>#NAME?</v>
      </c>
      <c r="E12152" s="118" t="s">
        <v>36671</v>
      </c>
      <c r="F12152" s="118" t="s">
        <v>36675</v>
      </c>
      <c r="G12152" s="118"/>
      <c r="H12152" s="118" t="s">
        <v>4908</v>
      </c>
      <c r="I12152" s="118" t="s">
        <v>3131</v>
      </c>
      <c r="J12152" s="118" t="s">
        <v>7622</v>
      </c>
    </row>
    <row r="12153" spans="1:10" ht="12.75">
      <c r="A12153" s="118" t="s">
        <v>873</v>
      </c>
      <c r="B12153" s="118" t="s">
        <v>8432</v>
      </c>
      <c r="C12153" s="118" t="b">
        <v>0</v>
      </c>
      <c r="D12153" s="118" t="e">
        <f t="shared" ca="1" si="1"/>
        <v>#NAME?</v>
      </c>
      <c r="E12153" s="118" t="s">
        <v>36671</v>
      </c>
      <c r="F12153" s="118" t="s">
        <v>36676</v>
      </c>
      <c r="G12153" s="118"/>
      <c r="H12153" s="118" t="s">
        <v>8144</v>
      </c>
      <c r="I12153" s="118" t="s">
        <v>3131</v>
      </c>
      <c r="J12153" s="118" t="s">
        <v>7622</v>
      </c>
    </row>
    <row r="12154" spans="1:10" ht="12.75">
      <c r="A12154" s="118" t="s">
        <v>8460</v>
      </c>
      <c r="B12154" s="118" t="s">
        <v>12485</v>
      </c>
      <c r="C12154" s="118" t="b">
        <v>0</v>
      </c>
      <c r="D12154" s="118" t="e">
        <f t="shared" ca="1" si="1"/>
        <v>#NAME?</v>
      </c>
      <c r="E12154" s="118" t="s">
        <v>36671</v>
      </c>
      <c r="F12154" s="118" t="s">
        <v>36677</v>
      </c>
      <c r="G12154" s="118"/>
      <c r="H12154" s="118" t="s">
        <v>4485</v>
      </c>
      <c r="I12154" s="118" t="s">
        <v>3131</v>
      </c>
      <c r="J12154" s="118" t="s">
        <v>7622</v>
      </c>
    </row>
    <row r="12155" spans="1:10" ht="12.75">
      <c r="A12155" s="118" t="s">
        <v>1069</v>
      </c>
      <c r="B12155" s="118" t="s">
        <v>36678</v>
      </c>
      <c r="C12155" s="118" t="b">
        <v>0</v>
      </c>
      <c r="D12155" s="118" t="e">
        <f t="shared" ca="1" si="1"/>
        <v>#NAME?</v>
      </c>
      <c r="E12155" s="118" t="s">
        <v>36671</v>
      </c>
      <c r="F12155" s="118" t="s">
        <v>36679</v>
      </c>
      <c r="G12155" s="118"/>
      <c r="H12155" s="118" t="s">
        <v>4276</v>
      </c>
      <c r="I12155" s="118" t="s">
        <v>3131</v>
      </c>
      <c r="J12155" s="118" t="s">
        <v>7622</v>
      </c>
    </row>
    <row r="12156" spans="1:10" ht="12.75">
      <c r="A12156" s="118" t="s">
        <v>36680</v>
      </c>
      <c r="B12156" s="118" t="s">
        <v>12369</v>
      </c>
      <c r="C12156" s="118" t="b">
        <v>0</v>
      </c>
      <c r="D12156" s="118" t="e">
        <f t="shared" ca="1" si="1"/>
        <v>#NAME?</v>
      </c>
      <c r="E12156" s="118" t="s">
        <v>36681</v>
      </c>
      <c r="F12156" s="118" t="s">
        <v>36682</v>
      </c>
      <c r="G12156" s="118"/>
      <c r="H12156" s="118" t="s">
        <v>7611</v>
      </c>
      <c r="I12156" s="118" t="s">
        <v>3131</v>
      </c>
      <c r="J12156" s="118" t="s">
        <v>7622</v>
      </c>
    </row>
    <row r="12157" spans="1:10" ht="12.75">
      <c r="A12157" s="118" t="s">
        <v>7945</v>
      </c>
      <c r="B12157" s="118" t="s">
        <v>11125</v>
      </c>
      <c r="C12157" s="118" t="b">
        <v>0</v>
      </c>
      <c r="D12157" s="118" t="e">
        <f t="shared" ca="1" si="1"/>
        <v>#NAME?</v>
      </c>
      <c r="E12157" s="118" t="s">
        <v>36681</v>
      </c>
      <c r="F12157" s="118" t="s">
        <v>36683</v>
      </c>
      <c r="G12157" s="118"/>
      <c r="H12157" s="118" t="s">
        <v>4276</v>
      </c>
      <c r="I12157" s="118" t="s">
        <v>3131</v>
      </c>
      <c r="J12157" s="118" t="s">
        <v>7622</v>
      </c>
    </row>
    <row r="12158" spans="1:10" ht="12.75">
      <c r="A12158" s="118" t="s">
        <v>14730</v>
      </c>
      <c r="B12158" s="118" t="s">
        <v>8046</v>
      </c>
      <c r="C12158" s="118" t="b">
        <v>0</v>
      </c>
      <c r="D12158" s="118" t="e">
        <f t="shared" ca="1" si="1"/>
        <v>#NAME?</v>
      </c>
      <c r="E12158" s="118" t="s">
        <v>36681</v>
      </c>
      <c r="F12158" s="118" t="s">
        <v>36684</v>
      </c>
      <c r="G12158" s="118"/>
      <c r="H12158" s="118" t="s">
        <v>4278</v>
      </c>
      <c r="I12158" s="118" t="s">
        <v>3131</v>
      </c>
      <c r="J12158" s="118" t="s">
        <v>7622</v>
      </c>
    </row>
    <row r="12159" spans="1:10" ht="12.75">
      <c r="A12159" s="118" t="s">
        <v>8748</v>
      </c>
      <c r="B12159" s="118" t="s">
        <v>36685</v>
      </c>
      <c r="C12159" s="118" t="b">
        <v>0</v>
      </c>
      <c r="D12159" s="118" t="e">
        <f t="shared" ca="1" si="1"/>
        <v>#NAME?</v>
      </c>
      <c r="E12159" s="118" t="s">
        <v>36686</v>
      </c>
      <c r="F12159" s="118" t="s">
        <v>36687</v>
      </c>
      <c r="G12159" s="118"/>
      <c r="H12159" s="118" t="s">
        <v>7670</v>
      </c>
      <c r="I12159" s="118" t="s">
        <v>8701</v>
      </c>
      <c r="J12159" s="118" t="s">
        <v>8702</v>
      </c>
    </row>
    <row r="12160" spans="1:10" ht="12.75">
      <c r="A12160" s="118" t="s">
        <v>1666</v>
      </c>
      <c r="B12160" s="118" t="s">
        <v>9934</v>
      </c>
      <c r="C12160" s="118" t="b">
        <v>0</v>
      </c>
      <c r="D12160" s="118" t="e">
        <f t="shared" ca="1" si="1"/>
        <v>#NAME?</v>
      </c>
      <c r="E12160" s="118" t="s">
        <v>36686</v>
      </c>
      <c r="F12160" s="118" t="s">
        <v>36688</v>
      </c>
      <c r="G12160" s="118"/>
      <c r="H12160" s="118" t="s">
        <v>8602</v>
      </c>
      <c r="I12160" s="118" t="s">
        <v>8701</v>
      </c>
      <c r="J12160" s="118" t="s">
        <v>8702</v>
      </c>
    </row>
    <row r="12161" spans="1:10" ht="12.75">
      <c r="A12161" s="118" t="s">
        <v>12567</v>
      </c>
      <c r="B12161" s="118" t="s">
        <v>36689</v>
      </c>
      <c r="C12161" s="118" t="b">
        <v>0</v>
      </c>
      <c r="D12161" s="118" t="e">
        <f t="shared" ca="1" si="1"/>
        <v>#NAME?</v>
      </c>
      <c r="E12161" s="118" t="s">
        <v>36686</v>
      </c>
      <c r="F12161" s="118" t="s">
        <v>36690</v>
      </c>
      <c r="G12161" s="118"/>
      <c r="H12161" s="118" t="s">
        <v>12188</v>
      </c>
      <c r="I12161" s="118" t="s">
        <v>8701</v>
      </c>
      <c r="J12161" s="118" t="s">
        <v>8702</v>
      </c>
    </row>
    <row r="12162" spans="1:10" ht="12.75">
      <c r="A12162" s="118" t="s">
        <v>36691</v>
      </c>
      <c r="B12162" s="118" t="s">
        <v>36689</v>
      </c>
      <c r="C12162" s="118" t="b">
        <v>0</v>
      </c>
      <c r="D12162" s="118" t="e">
        <f t="shared" ca="1" si="1"/>
        <v>#NAME?</v>
      </c>
      <c r="E12162" s="118" t="s">
        <v>36686</v>
      </c>
      <c r="F12162" s="118" t="s">
        <v>36692</v>
      </c>
      <c r="G12162" s="118"/>
      <c r="H12162" s="118" t="s">
        <v>10534</v>
      </c>
      <c r="I12162" s="118" t="s">
        <v>8701</v>
      </c>
      <c r="J12162" s="118" t="s">
        <v>8702</v>
      </c>
    </row>
    <row r="12163" spans="1:10" ht="12.75">
      <c r="A12163" s="118" t="s">
        <v>11719</v>
      </c>
      <c r="B12163" s="118" t="s">
        <v>36693</v>
      </c>
      <c r="C12163" s="118" t="b">
        <v>0</v>
      </c>
      <c r="D12163" s="118" t="e">
        <f t="shared" ca="1" si="1"/>
        <v>#NAME?</v>
      </c>
      <c r="E12163" s="118" t="s">
        <v>36694</v>
      </c>
      <c r="F12163" s="118" t="s">
        <v>36695</v>
      </c>
      <c r="G12163" s="118"/>
      <c r="H12163" s="118" t="s">
        <v>4278</v>
      </c>
      <c r="I12163" s="118" t="s">
        <v>36696</v>
      </c>
      <c r="J12163" s="118" t="s">
        <v>12582</v>
      </c>
    </row>
    <row r="12164" spans="1:10" ht="12.75">
      <c r="A12164" s="118" t="s">
        <v>8748</v>
      </c>
      <c r="B12164" s="118" t="s">
        <v>36697</v>
      </c>
      <c r="C12164" s="118" t="b">
        <v>0</v>
      </c>
      <c r="D12164" s="118" t="e">
        <f t="shared" ca="1" si="1"/>
        <v>#NAME?</v>
      </c>
      <c r="E12164" s="118" t="s">
        <v>36698</v>
      </c>
      <c r="F12164" s="118" t="s">
        <v>36699</v>
      </c>
      <c r="G12164" s="118"/>
      <c r="H12164" s="118" t="s">
        <v>7611</v>
      </c>
      <c r="I12164" s="118" t="s">
        <v>7590</v>
      </c>
      <c r="J12164" s="118" t="s">
        <v>7591</v>
      </c>
    </row>
    <row r="12165" spans="1:10" ht="12.75">
      <c r="A12165" s="118" t="s">
        <v>1591</v>
      </c>
      <c r="B12165" s="118" t="s">
        <v>9440</v>
      </c>
      <c r="C12165" s="118" t="b">
        <v>0</v>
      </c>
      <c r="D12165" s="118" t="e">
        <f t="shared" ca="1" si="1"/>
        <v>#NAME?</v>
      </c>
      <c r="E12165" s="118" t="s">
        <v>36698</v>
      </c>
      <c r="F12165" s="118" t="s">
        <v>36700</v>
      </c>
      <c r="G12165" s="118"/>
      <c r="H12165" s="118" t="s">
        <v>4278</v>
      </c>
      <c r="I12165" s="118" t="s">
        <v>7590</v>
      </c>
      <c r="J12165" s="118" t="s">
        <v>7591</v>
      </c>
    </row>
    <row r="12166" spans="1:10" ht="12.75">
      <c r="A12166" s="118" t="s">
        <v>929</v>
      </c>
      <c r="B12166" s="118" t="s">
        <v>11445</v>
      </c>
      <c r="C12166" s="118" t="b">
        <v>0</v>
      </c>
      <c r="D12166" s="118" t="e">
        <f t="shared" ca="1" si="1"/>
        <v>#NAME?</v>
      </c>
      <c r="E12166" s="118" t="s">
        <v>36698</v>
      </c>
      <c r="F12166" s="118" t="s">
        <v>36701</v>
      </c>
      <c r="G12166" s="118"/>
      <c r="H12166" s="118" t="s">
        <v>54</v>
      </c>
      <c r="I12166" s="118" t="s">
        <v>7590</v>
      </c>
      <c r="J12166" s="118" t="s">
        <v>7591</v>
      </c>
    </row>
    <row r="12167" spans="1:10" ht="12.75">
      <c r="A12167" s="118" t="s">
        <v>7772</v>
      </c>
      <c r="B12167" s="118" t="s">
        <v>9503</v>
      </c>
      <c r="C12167" s="118" t="b">
        <v>0</v>
      </c>
      <c r="D12167" s="118" t="e">
        <f t="shared" ca="1" si="1"/>
        <v>#NAME?</v>
      </c>
      <c r="E12167" s="118" t="s">
        <v>36702</v>
      </c>
      <c r="F12167" s="118" t="s">
        <v>36703</v>
      </c>
      <c r="G12167" s="118"/>
      <c r="H12167" s="118" t="s">
        <v>5279</v>
      </c>
      <c r="I12167" s="118"/>
      <c r="J12167" s="118"/>
    </row>
    <row r="12168" spans="1:10" ht="12.75">
      <c r="A12168" s="118" t="s">
        <v>11652</v>
      </c>
      <c r="B12168" s="118" t="s">
        <v>9987</v>
      </c>
      <c r="C12168" s="118" t="b">
        <v>0</v>
      </c>
      <c r="D12168" s="118" t="e">
        <f t="shared" ca="1" si="1"/>
        <v>#NAME?</v>
      </c>
      <c r="E12168" s="118" t="s">
        <v>36704</v>
      </c>
      <c r="F12168" s="118" t="s">
        <v>36705</v>
      </c>
      <c r="G12168" s="118"/>
      <c r="H12168" s="118" t="s">
        <v>4640</v>
      </c>
      <c r="I12168" s="118" t="s">
        <v>20131</v>
      </c>
      <c r="J12168" s="118" t="s">
        <v>14204</v>
      </c>
    </row>
    <row r="12169" spans="1:10" ht="12.75">
      <c r="A12169" s="118" t="s">
        <v>1414</v>
      </c>
      <c r="B12169" s="118" t="s">
        <v>963</v>
      </c>
      <c r="C12169" s="118" t="b">
        <v>0</v>
      </c>
      <c r="D12169" s="118" t="e">
        <f t="shared" ca="1" si="1"/>
        <v>#NAME?</v>
      </c>
      <c r="E12169" s="118" t="s">
        <v>36704</v>
      </c>
      <c r="F12169" s="118" t="s">
        <v>36706</v>
      </c>
      <c r="G12169" s="118"/>
      <c r="H12169" s="118" t="s">
        <v>7611</v>
      </c>
      <c r="I12169" s="118" t="s">
        <v>20131</v>
      </c>
      <c r="J12169" s="118" t="s">
        <v>14204</v>
      </c>
    </row>
    <row r="12170" spans="1:10" ht="12.75">
      <c r="A12170" s="118" t="s">
        <v>2645</v>
      </c>
      <c r="B12170" s="118" t="s">
        <v>36707</v>
      </c>
      <c r="C12170" s="118" t="b">
        <v>0</v>
      </c>
      <c r="D12170" s="118" t="e">
        <f t="shared" ca="1" si="1"/>
        <v>#NAME?</v>
      </c>
      <c r="E12170" s="118" t="s">
        <v>36708</v>
      </c>
      <c r="F12170" s="118" t="s">
        <v>36709</v>
      </c>
      <c r="G12170" s="118"/>
      <c r="H12170" s="118" t="s">
        <v>8474</v>
      </c>
      <c r="I12170" s="118" t="s">
        <v>19077</v>
      </c>
      <c r="J12170" s="118" t="s">
        <v>19078</v>
      </c>
    </row>
    <row r="12171" spans="1:10" ht="12.75">
      <c r="A12171" s="118" t="s">
        <v>8422</v>
      </c>
      <c r="B12171" s="118" t="s">
        <v>36710</v>
      </c>
      <c r="C12171" s="118" t="b">
        <v>0</v>
      </c>
      <c r="D12171" s="118" t="e">
        <f t="shared" ca="1" si="1"/>
        <v>#NAME?</v>
      </c>
      <c r="E12171" s="118" t="s">
        <v>36708</v>
      </c>
      <c r="F12171" s="118" t="s">
        <v>36711</v>
      </c>
      <c r="G12171" s="118"/>
      <c r="H12171" s="118" t="s">
        <v>4276</v>
      </c>
      <c r="I12171" s="118" t="s">
        <v>19077</v>
      </c>
      <c r="J12171" s="118" t="s">
        <v>19078</v>
      </c>
    </row>
    <row r="12172" spans="1:10" ht="12.75">
      <c r="A12172" s="118" t="s">
        <v>8748</v>
      </c>
      <c r="B12172" s="118" t="s">
        <v>13570</v>
      </c>
      <c r="C12172" s="118" t="b">
        <v>0</v>
      </c>
      <c r="D12172" s="118" t="e">
        <f t="shared" ca="1" si="1"/>
        <v>#NAME?</v>
      </c>
      <c r="E12172" s="118" t="s">
        <v>36708</v>
      </c>
      <c r="F12172" s="118" t="s">
        <v>36712</v>
      </c>
      <c r="G12172" s="118"/>
      <c r="H12172" s="118" t="s">
        <v>36713</v>
      </c>
      <c r="I12172" s="118" t="s">
        <v>19077</v>
      </c>
      <c r="J12172" s="118" t="s">
        <v>19078</v>
      </c>
    </row>
    <row r="12173" spans="1:10" ht="12.75">
      <c r="A12173" s="118" t="s">
        <v>11213</v>
      </c>
      <c r="B12173" s="118" t="s">
        <v>36714</v>
      </c>
      <c r="C12173" s="118" t="b">
        <v>0</v>
      </c>
      <c r="D12173" s="118" t="e">
        <f t="shared" ca="1" si="1"/>
        <v>#NAME?</v>
      </c>
      <c r="E12173" s="118" t="s">
        <v>36708</v>
      </c>
      <c r="F12173" s="118" t="s">
        <v>36715</v>
      </c>
      <c r="G12173" s="118"/>
      <c r="H12173" s="118" t="s">
        <v>8474</v>
      </c>
      <c r="I12173" s="118" t="s">
        <v>19077</v>
      </c>
      <c r="J12173" s="118" t="s">
        <v>19078</v>
      </c>
    </row>
    <row r="12174" spans="1:10" ht="12.75">
      <c r="A12174" s="118" t="s">
        <v>8862</v>
      </c>
      <c r="B12174" s="118" t="s">
        <v>1231</v>
      </c>
      <c r="C12174" s="118" t="b">
        <v>0</v>
      </c>
      <c r="D12174" s="118" t="e">
        <f t="shared" ca="1" si="1"/>
        <v>#NAME?</v>
      </c>
      <c r="E12174" s="118" t="s">
        <v>36708</v>
      </c>
      <c r="F12174" s="118" t="s">
        <v>36716</v>
      </c>
      <c r="G12174" s="118"/>
      <c r="H12174" s="118" t="s">
        <v>4276</v>
      </c>
      <c r="I12174" s="118" t="s">
        <v>19077</v>
      </c>
      <c r="J12174" s="118" t="s">
        <v>19078</v>
      </c>
    </row>
    <row r="12175" spans="1:10" ht="12.75">
      <c r="A12175" s="118" t="s">
        <v>830</v>
      </c>
      <c r="B12175" s="118" t="s">
        <v>16199</v>
      </c>
      <c r="C12175" s="118" t="b">
        <v>0</v>
      </c>
      <c r="D12175" s="118" t="e">
        <f t="shared" ca="1" si="1"/>
        <v>#NAME?</v>
      </c>
      <c r="E12175" s="118" t="s">
        <v>36708</v>
      </c>
      <c r="F12175" s="118" t="s">
        <v>36717</v>
      </c>
      <c r="G12175" s="118"/>
      <c r="H12175" s="118" t="s">
        <v>4831</v>
      </c>
      <c r="I12175" s="118" t="s">
        <v>19077</v>
      </c>
      <c r="J12175" s="118" t="s">
        <v>19078</v>
      </c>
    </row>
    <row r="12176" spans="1:10" ht="12.75">
      <c r="A12176" s="118" t="s">
        <v>8431</v>
      </c>
      <c r="B12176" s="118" t="s">
        <v>36718</v>
      </c>
      <c r="C12176" s="118" t="b">
        <v>0</v>
      </c>
      <c r="D12176" s="118" t="e">
        <f t="shared" ca="1" si="1"/>
        <v>#NAME?</v>
      </c>
      <c r="E12176" s="118" t="s">
        <v>36708</v>
      </c>
      <c r="F12176" s="118" t="s">
        <v>36719</v>
      </c>
      <c r="G12176" s="118"/>
      <c r="H12176" s="118" t="s">
        <v>4276</v>
      </c>
      <c r="I12176" s="118" t="s">
        <v>19077</v>
      </c>
      <c r="J12176" s="118" t="s">
        <v>19078</v>
      </c>
    </row>
    <row r="12177" spans="1:10" ht="12.75">
      <c r="A12177" s="118" t="s">
        <v>16330</v>
      </c>
      <c r="B12177" s="118" t="s">
        <v>836</v>
      </c>
      <c r="C12177" s="118" t="b">
        <v>0</v>
      </c>
      <c r="D12177" s="118" t="e">
        <f t="shared" ca="1" si="1"/>
        <v>#NAME?</v>
      </c>
      <c r="E12177" s="118" t="s">
        <v>36708</v>
      </c>
      <c r="F12177" s="118" t="s">
        <v>36720</v>
      </c>
      <c r="G12177" s="118"/>
      <c r="H12177" s="118" t="s">
        <v>4831</v>
      </c>
      <c r="I12177" s="118" t="s">
        <v>19077</v>
      </c>
      <c r="J12177" s="118" t="s">
        <v>19078</v>
      </c>
    </row>
    <row r="12178" spans="1:10" ht="12.75">
      <c r="A12178" s="118" t="s">
        <v>1591</v>
      </c>
      <c r="B12178" s="118" t="s">
        <v>36721</v>
      </c>
      <c r="C12178" s="118" t="b">
        <v>0</v>
      </c>
      <c r="D12178" s="118" t="e">
        <f t="shared" ca="1" si="1"/>
        <v>#NAME?</v>
      </c>
      <c r="E12178" s="118" t="s">
        <v>36708</v>
      </c>
      <c r="F12178" s="118" t="s">
        <v>36722</v>
      </c>
      <c r="G12178" s="118"/>
      <c r="H12178" s="118" t="s">
        <v>8474</v>
      </c>
      <c r="I12178" s="118" t="s">
        <v>19077</v>
      </c>
      <c r="J12178" s="118" t="s">
        <v>19078</v>
      </c>
    </row>
    <row r="12179" spans="1:10" ht="12.75">
      <c r="A12179" s="118" t="s">
        <v>882</v>
      </c>
      <c r="B12179" s="118" t="s">
        <v>22508</v>
      </c>
      <c r="C12179" s="118" t="b">
        <v>0</v>
      </c>
      <c r="D12179" s="118" t="e">
        <f t="shared" ca="1" si="1"/>
        <v>#NAME?</v>
      </c>
      <c r="E12179" s="118" t="s">
        <v>36708</v>
      </c>
      <c r="F12179" s="118" t="s">
        <v>36723</v>
      </c>
      <c r="G12179" s="118"/>
      <c r="H12179" s="118" t="s">
        <v>5607</v>
      </c>
      <c r="I12179" s="118" t="s">
        <v>19077</v>
      </c>
      <c r="J12179" s="118" t="s">
        <v>19078</v>
      </c>
    </row>
    <row r="12180" spans="1:10" ht="12.75">
      <c r="A12180" s="118" t="s">
        <v>1903</v>
      </c>
      <c r="B12180" s="118" t="s">
        <v>2681</v>
      </c>
      <c r="C12180" s="118" t="b">
        <v>0</v>
      </c>
      <c r="D12180" s="118" t="e">
        <f t="shared" ca="1" si="1"/>
        <v>#NAME?</v>
      </c>
      <c r="E12180" s="118" t="s">
        <v>36708</v>
      </c>
      <c r="F12180" s="118" t="s">
        <v>36724</v>
      </c>
      <c r="G12180" s="118"/>
      <c r="H12180" s="118" t="s">
        <v>5607</v>
      </c>
      <c r="I12180" s="118" t="s">
        <v>19077</v>
      </c>
      <c r="J12180" s="118" t="s">
        <v>19078</v>
      </c>
    </row>
    <row r="12181" spans="1:10" ht="12.75">
      <c r="A12181" s="118" t="s">
        <v>873</v>
      </c>
      <c r="B12181" s="118" t="s">
        <v>1247</v>
      </c>
      <c r="C12181" s="118" t="b">
        <v>0</v>
      </c>
      <c r="D12181" s="118" t="e">
        <f t="shared" ca="1" si="1"/>
        <v>#NAME?</v>
      </c>
      <c r="E12181" s="118" t="s">
        <v>36708</v>
      </c>
      <c r="F12181" s="118" t="s">
        <v>36725</v>
      </c>
      <c r="G12181" s="118"/>
      <c r="H12181" s="118" t="s">
        <v>8656</v>
      </c>
      <c r="I12181" s="118" t="s">
        <v>19077</v>
      </c>
      <c r="J12181" s="118" t="s">
        <v>19078</v>
      </c>
    </row>
    <row r="12182" spans="1:10" ht="12.75">
      <c r="A12182" s="118" t="s">
        <v>16844</v>
      </c>
      <c r="B12182" s="118" t="s">
        <v>36726</v>
      </c>
      <c r="C12182" s="118" t="b">
        <v>0</v>
      </c>
      <c r="D12182" s="118" t="e">
        <f t="shared" ca="1" si="1"/>
        <v>#NAME?</v>
      </c>
      <c r="E12182" s="118" t="s">
        <v>36708</v>
      </c>
      <c r="F12182" s="118" t="s">
        <v>36727</v>
      </c>
      <c r="G12182" s="118"/>
      <c r="H12182" s="118" t="s">
        <v>4831</v>
      </c>
      <c r="I12182" s="118" t="s">
        <v>19077</v>
      </c>
      <c r="J12182" s="118" t="s">
        <v>19078</v>
      </c>
    </row>
    <row r="12183" spans="1:10" ht="12.75">
      <c r="A12183" s="118" t="s">
        <v>2154</v>
      </c>
      <c r="B12183" s="118" t="s">
        <v>36728</v>
      </c>
      <c r="C12183" s="118" t="b">
        <v>0</v>
      </c>
      <c r="D12183" s="118" t="e">
        <f t="shared" ca="1" si="1"/>
        <v>#NAME?</v>
      </c>
      <c r="E12183" s="118" t="s">
        <v>36708</v>
      </c>
      <c r="F12183" s="118" t="s">
        <v>36729</v>
      </c>
      <c r="G12183" s="118"/>
      <c r="H12183" s="118" t="s">
        <v>4831</v>
      </c>
      <c r="I12183" s="118" t="s">
        <v>19077</v>
      </c>
      <c r="J12183" s="118" t="s">
        <v>19078</v>
      </c>
    </row>
    <row r="12184" spans="1:10" ht="12.75">
      <c r="A12184" s="118" t="s">
        <v>2057</v>
      </c>
      <c r="B12184" s="118" t="s">
        <v>36730</v>
      </c>
      <c r="C12184" s="118" t="b">
        <v>0</v>
      </c>
      <c r="D12184" s="118" t="e">
        <f t="shared" ca="1" si="1"/>
        <v>#NAME?</v>
      </c>
      <c r="E12184" s="118" t="s">
        <v>36708</v>
      </c>
      <c r="F12184" s="118" t="s">
        <v>36731</v>
      </c>
      <c r="G12184" s="118"/>
      <c r="H12184" s="118" t="s">
        <v>10204</v>
      </c>
      <c r="I12184" s="118" t="s">
        <v>19077</v>
      </c>
      <c r="J12184" s="118" t="s">
        <v>19078</v>
      </c>
    </row>
    <row r="12185" spans="1:10" ht="12.75">
      <c r="A12185" s="118" t="s">
        <v>2135</v>
      </c>
      <c r="B12185" s="118" t="s">
        <v>36732</v>
      </c>
      <c r="C12185" s="118" t="b">
        <v>0</v>
      </c>
      <c r="D12185" s="118" t="e">
        <f t="shared" ca="1" si="1"/>
        <v>#NAME?</v>
      </c>
      <c r="E12185" s="118" t="s">
        <v>36708</v>
      </c>
      <c r="F12185" s="118" t="s">
        <v>36733</v>
      </c>
      <c r="G12185" s="118"/>
      <c r="H12185" s="118" t="s">
        <v>4831</v>
      </c>
      <c r="I12185" s="118" t="s">
        <v>19077</v>
      </c>
      <c r="J12185" s="118" t="s">
        <v>19078</v>
      </c>
    </row>
    <row r="12186" spans="1:10" ht="12.75">
      <c r="A12186" s="118" t="s">
        <v>36734</v>
      </c>
      <c r="B12186" s="118" t="s">
        <v>36735</v>
      </c>
      <c r="C12186" s="118" t="b">
        <v>0</v>
      </c>
      <c r="D12186" s="118" t="e">
        <f t="shared" ca="1" si="1"/>
        <v>#NAME?</v>
      </c>
      <c r="E12186" s="118" t="s">
        <v>36708</v>
      </c>
      <c r="F12186" s="118" t="s">
        <v>36736</v>
      </c>
      <c r="G12186" s="118"/>
      <c r="H12186" s="118" t="s">
        <v>4831</v>
      </c>
      <c r="I12186" s="118" t="s">
        <v>19077</v>
      </c>
      <c r="J12186" s="118" t="s">
        <v>19078</v>
      </c>
    </row>
    <row r="12187" spans="1:10" ht="12.75">
      <c r="A12187" s="118" t="s">
        <v>902</v>
      </c>
      <c r="B12187" s="118" t="s">
        <v>12568</v>
      </c>
      <c r="C12187" s="118" t="b">
        <v>0</v>
      </c>
      <c r="D12187" s="118" t="e">
        <f t="shared" ca="1" si="1"/>
        <v>#NAME?</v>
      </c>
      <c r="E12187" s="118" t="s">
        <v>36737</v>
      </c>
      <c r="F12187" s="118" t="s">
        <v>36738</v>
      </c>
      <c r="G12187" s="118"/>
      <c r="H12187" s="118" t="s">
        <v>4276</v>
      </c>
      <c r="I12187" s="118" t="s">
        <v>9846</v>
      </c>
      <c r="J12187" s="118" t="s">
        <v>7622</v>
      </c>
    </row>
    <row r="12188" spans="1:10" ht="12.75">
      <c r="A12188" s="118" t="s">
        <v>1704</v>
      </c>
      <c r="B12188" s="118" t="s">
        <v>18642</v>
      </c>
      <c r="C12188" s="118" t="b">
        <v>0</v>
      </c>
      <c r="D12188" s="118" t="e">
        <f t="shared" ca="1" si="1"/>
        <v>#NAME?</v>
      </c>
      <c r="E12188" s="118" t="s">
        <v>36737</v>
      </c>
      <c r="F12188" s="118" t="s">
        <v>36739</v>
      </c>
      <c r="G12188" s="118"/>
      <c r="H12188" s="118" t="s">
        <v>4276</v>
      </c>
      <c r="I12188" s="118" t="s">
        <v>9846</v>
      </c>
      <c r="J12188" s="118" t="s">
        <v>7622</v>
      </c>
    </row>
    <row r="12189" spans="1:10" ht="12.75">
      <c r="A12189" s="118" t="s">
        <v>2220</v>
      </c>
      <c r="B12189" s="118" t="s">
        <v>36740</v>
      </c>
      <c r="C12189" s="118" t="b">
        <v>0</v>
      </c>
      <c r="D12189" s="118" t="e">
        <f t="shared" ca="1" si="1"/>
        <v>#NAME?</v>
      </c>
      <c r="E12189" s="118" t="s">
        <v>36737</v>
      </c>
      <c r="F12189" s="118" t="s">
        <v>36741</v>
      </c>
      <c r="G12189" s="118"/>
      <c r="H12189" s="118" t="s">
        <v>31056</v>
      </c>
      <c r="I12189" s="118" t="s">
        <v>9846</v>
      </c>
      <c r="J12189" s="118" t="s">
        <v>7622</v>
      </c>
    </row>
    <row r="12190" spans="1:10" ht="12.75">
      <c r="A12190" s="118" t="s">
        <v>36742</v>
      </c>
      <c r="B12190" s="118" t="s">
        <v>22628</v>
      </c>
      <c r="C12190" s="118" t="b">
        <v>0</v>
      </c>
      <c r="D12190" s="118" t="e">
        <f t="shared" ca="1" si="1"/>
        <v>#NAME?</v>
      </c>
      <c r="E12190" s="118" t="s">
        <v>36737</v>
      </c>
      <c r="F12190" s="118" t="s">
        <v>36743</v>
      </c>
      <c r="G12190" s="118"/>
      <c r="H12190" s="118" t="s">
        <v>5607</v>
      </c>
      <c r="I12190" s="118" t="s">
        <v>10579</v>
      </c>
      <c r="J12190" s="118" t="s">
        <v>7591</v>
      </c>
    </row>
    <row r="12191" spans="1:10" ht="12.75">
      <c r="A12191" s="118" t="s">
        <v>36744</v>
      </c>
      <c r="B12191" s="118" t="s">
        <v>2334</v>
      </c>
      <c r="C12191" s="118" t="b">
        <v>0</v>
      </c>
      <c r="D12191" s="118" t="e">
        <f t="shared" ca="1" si="1"/>
        <v>#NAME?</v>
      </c>
      <c r="E12191" s="118" t="s">
        <v>36737</v>
      </c>
      <c r="F12191" s="118" t="s">
        <v>36745</v>
      </c>
      <c r="G12191" s="118"/>
      <c r="H12191" s="118" t="s">
        <v>5607</v>
      </c>
      <c r="I12191" s="118" t="s">
        <v>10579</v>
      </c>
      <c r="J12191" s="118" t="s">
        <v>7591</v>
      </c>
    </row>
    <row r="12192" spans="1:10" ht="12.75">
      <c r="A12192" s="118" t="s">
        <v>10048</v>
      </c>
      <c r="B12192" s="118" t="s">
        <v>36746</v>
      </c>
      <c r="C12192" s="118" t="b">
        <v>0</v>
      </c>
      <c r="D12192" s="118" t="e">
        <f t="shared" ca="1" si="1"/>
        <v>#NAME?</v>
      </c>
      <c r="E12192" s="118" t="s">
        <v>36737</v>
      </c>
      <c r="F12192" s="118" t="s">
        <v>36747</v>
      </c>
      <c r="G12192" s="118"/>
      <c r="H12192" s="118" t="s">
        <v>4276</v>
      </c>
      <c r="I12192" s="118" t="s">
        <v>9846</v>
      </c>
      <c r="J12192" s="118" t="s">
        <v>7622</v>
      </c>
    </row>
    <row r="12193" spans="1:10" ht="12.75">
      <c r="A12193" s="118" t="s">
        <v>9029</v>
      </c>
      <c r="B12193" s="118" t="s">
        <v>36748</v>
      </c>
      <c r="C12193" s="118" t="b">
        <v>0</v>
      </c>
      <c r="D12193" s="118" t="e">
        <f t="shared" ca="1" si="1"/>
        <v>#NAME?</v>
      </c>
      <c r="E12193" s="118" t="s">
        <v>36737</v>
      </c>
      <c r="F12193" s="118" t="s">
        <v>36749</v>
      </c>
      <c r="G12193" s="118"/>
      <c r="H12193" s="118" t="s">
        <v>5607</v>
      </c>
      <c r="I12193" s="118" t="s">
        <v>9846</v>
      </c>
      <c r="J12193" s="118" t="s">
        <v>7622</v>
      </c>
    </row>
    <row r="12194" spans="1:10" ht="12.75">
      <c r="A12194" s="118" t="s">
        <v>1769</v>
      </c>
      <c r="B12194" s="118" t="s">
        <v>36750</v>
      </c>
      <c r="C12194" s="118" t="b">
        <v>0</v>
      </c>
      <c r="D12194" s="118" t="e">
        <f t="shared" ca="1" si="1"/>
        <v>#NAME?</v>
      </c>
      <c r="E12194" s="118" t="s">
        <v>36737</v>
      </c>
      <c r="F12194" s="118" t="s">
        <v>36751</v>
      </c>
      <c r="G12194" s="118"/>
      <c r="H12194" s="118" t="s">
        <v>4276</v>
      </c>
      <c r="I12194" s="118" t="s">
        <v>9846</v>
      </c>
      <c r="J12194" s="118" t="s">
        <v>7622</v>
      </c>
    </row>
    <row r="12195" spans="1:10" ht="12.75">
      <c r="A12195" s="118" t="s">
        <v>36752</v>
      </c>
      <c r="B12195" s="118" t="s">
        <v>36753</v>
      </c>
      <c r="C12195" s="118" t="b">
        <v>0</v>
      </c>
      <c r="D12195" s="118" t="e">
        <f t="shared" ca="1" si="1"/>
        <v>#NAME?</v>
      </c>
      <c r="E12195" s="118" t="s">
        <v>36754</v>
      </c>
      <c r="F12195" s="118" t="s">
        <v>36755</v>
      </c>
      <c r="G12195" s="118"/>
      <c r="H12195" s="118" t="s">
        <v>4278</v>
      </c>
      <c r="I12195" s="118" t="s">
        <v>11072</v>
      </c>
      <c r="J12195" s="118"/>
    </row>
    <row r="12196" spans="1:10" ht="12.75">
      <c r="A12196" s="118" t="s">
        <v>902</v>
      </c>
      <c r="B12196" s="118" t="s">
        <v>10225</v>
      </c>
      <c r="C12196" s="118" t="b">
        <v>0</v>
      </c>
      <c r="D12196" s="118" t="e">
        <f t="shared" ca="1" si="1"/>
        <v>#NAME?</v>
      </c>
      <c r="E12196" s="118" t="s">
        <v>36756</v>
      </c>
      <c r="F12196" s="118" t="s">
        <v>36757</v>
      </c>
      <c r="G12196" s="118"/>
      <c r="H12196" s="118" t="s">
        <v>36758</v>
      </c>
      <c r="I12196" s="118" t="s">
        <v>7820</v>
      </c>
      <c r="J12196" s="118" t="s">
        <v>7820</v>
      </c>
    </row>
    <row r="12197" spans="1:10" ht="12.75">
      <c r="A12197" s="118" t="s">
        <v>10836</v>
      </c>
      <c r="B12197" s="118" t="s">
        <v>36759</v>
      </c>
      <c r="C12197" s="118" t="b">
        <v>0</v>
      </c>
      <c r="D12197" s="118" t="e">
        <f t="shared" ca="1" si="1"/>
        <v>#NAME?</v>
      </c>
      <c r="E12197" s="118" t="s">
        <v>36756</v>
      </c>
      <c r="F12197" s="118" t="s">
        <v>36760</v>
      </c>
      <c r="G12197" s="118"/>
      <c r="H12197" s="118" t="s">
        <v>36761</v>
      </c>
      <c r="I12197" s="118" t="s">
        <v>7820</v>
      </c>
      <c r="J12197" s="118" t="s">
        <v>7820</v>
      </c>
    </row>
    <row r="12198" spans="1:10" ht="12.75">
      <c r="A12198" s="118" t="s">
        <v>13685</v>
      </c>
      <c r="B12198" s="118" t="s">
        <v>1873</v>
      </c>
      <c r="C12198" s="118" t="b">
        <v>0</v>
      </c>
      <c r="D12198" s="118" t="e">
        <f t="shared" ca="1" si="1"/>
        <v>#NAME?</v>
      </c>
      <c r="E12198" s="118" t="s">
        <v>36756</v>
      </c>
      <c r="F12198" s="118" t="s">
        <v>36762</v>
      </c>
      <c r="G12198" s="118"/>
      <c r="H12198" s="118" t="s">
        <v>4831</v>
      </c>
      <c r="I12198" s="118" t="s">
        <v>7820</v>
      </c>
      <c r="J12198" s="118" t="s">
        <v>7820</v>
      </c>
    </row>
    <row r="12199" spans="1:10" ht="12.75">
      <c r="A12199" s="118" t="s">
        <v>25831</v>
      </c>
      <c r="B12199" s="118" t="s">
        <v>36763</v>
      </c>
      <c r="C12199" s="118" t="b">
        <v>0</v>
      </c>
      <c r="D12199" s="118" t="e">
        <f t="shared" ca="1" si="1"/>
        <v>#NAME?</v>
      </c>
      <c r="E12199" s="118" t="s">
        <v>36756</v>
      </c>
      <c r="F12199" s="118" t="s">
        <v>36764</v>
      </c>
      <c r="G12199" s="118"/>
      <c r="H12199" s="118" t="s">
        <v>36761</v>
      </c>
      <c r="I12199" s="118" t="s">
        <v>7820</v>
      </c>
      <c r="J12199" s="118" t="s">
        <v>7820</v>
      </c>
    </row>
    <row r="12200" spans="1:10" ht="12.75">
      <c r="A12200" s="118" t="s">
        <v>8556</v>
      </c>
      <c r="B12200" s="118" t="s">
        <v>36765</v>
      </c>
      <c r="C12200" s="118" t="b">
        <v>0</v>
      </c>
      <c r="D12200" s="118" t="e">
        <f t="shared" ca="1" si="1"/>
        <v>#NAME?</v>
      </c>
      <c r="E12200" s="118" t="s">
        <v>36756</v>
      </c>
      <c r="F12200" s="118" t="s">
        <v>36766</v>
      </c>
      <c r="G12200" s="118"/>
      <c r="H12200" s="118" t="s">
        <v>36761</v>
      </c>
      <c r="I12200" s="118" t="s">
        <v>7820</v>
      </c>
      <c r="J12200" s="118" t="s">
        <v>7820</v>
      </c>
    </row>
    <row r="12201" spans="1:10" ht="12.75">
      <c r="A12201" s="118" t="s">
        <v>882</v>
      </c>
      <c r="B12201" s="118" t="s">
        <v>9885</v>
      </c>
      <c r="C12201" s="118" t="b">
        <v>0</v>
      </c>
      <c r="D12201" s="118" t="e">
        <f t="shared" ca="1" si="1"/>
        <v>#NAME?</v>
      </c>
      <c r="E12201" s="118" t="s">
        <v>36756</v>
      </c>
      <c r="F12201" s="118" t="s">
        <v>36767</v>
      </c>
      <c r="G12201" s="118"/>
      <c r="H12201" s="118" t="s">
        <v>8267</v>
      </c>
      <c r="I12201" s="118" t="s">
        <v>7820</v>
      </c>
      <c r="J12201" s="118" t="s">
        <v>7820</v>
      </c>
    </row>
    <row r="12202" spans="1:10" ht="12.75">
      <c r="A12202" s="118" t="s">
        <v>36768</v>
      </c>
      <c r="B12202" s="118" t="s">
        <v>36769</v>
      </c>
      <c r="C12202" s="118" t="b">
        <v>0</v>
      </c>
      <c r="D12202" s="118" t="e">
        <f t="shared" ca="1" si="1"/>
        <v>#NAME?</v>
      </c>
      <c r="E12202" s="118" t="s">
        <v>36756</v>
      </c>
      <c r="F12202" s="118" t="s">
        <v>36770</v>
      </c>
      <c r="G12202" s="118"/>
      <c r="H12202" s="118" t="s">
        <v>4831</v>
      </c>
      <c r="I12202" s="118" t="s">
        <v>7820</v>
      </c>
      <c r="J12202" s="118" t="s">
        <v>7820</v>
      </c>
    </row>
    <row r="12203" spans="1:10" ht="12.75">
      <c r="A12203" s="118" t="s">
        <v>36771</v>
      </c>
      <c r="B12203" s="118" t="s">
        <v>36772</v>
      </c>
      <c r="C12203" s="118" t="b">
        <v>0</v>
      </c>
      <c r="D12203" s="118" t="e">
        <f t="shared" ca="1" si="1"/>
        <v>#NAME?</v>
      </c>
      <c r="E12203" s="118" t="s">
        <v>36756</v>
      </c>
      <c r="F12203" s="118" t="s">
        <v>36773</v>
      </c>
      <c r="G12203" s="118"/>
      <c r="H12203" s="118" t="s">
        <v>4831</v>
      </c>
      <c r="I12203" s="118" t="s">
        <v>7820</v>
      </c>
      <c r="J12203" s="118" t="s">
        <v>7820</v>
      </c>
    </row>
    <row r="12204" spans="1:10" ht="12.75">
      <c r="A12204" s="118" t="s">
        <v>2135</v>
      </c>
      <c r="B12204" s="118" t="s">
        <v>27586</v>
      </c>
      <c r="C12204" s="118" t="b">
        <v>0</v>
      </c>
      <c r="D12204" s="118" t="e">
        <f t="shared" ca="1" si="1"/>
        <v>#NAME?</v>
      </c>
      <c r="E12204" s="118" t="s">
        <v>36756</v>
      </c>
      <c r="F12204" s="118" t="s">
        <v>36774</v>
      </c>
      <c r="G12204" s="118"/>
      <c r="H12204" s="118" t="s">
        <v>4276</v>
      </c>
      <c r="I12204" s="118" t="s">
        <v>7820</v>
      </c>
      <c r="J12204" s="118" t="s">
        <v>7820</v>
      </c>
    </row>
    <row r="12205" spans="1:10" ht="12.75">
      <c r="A12205" s="118" t="s">
        <v>24566</v>
      </c>
      <c r="B12205" s="118" t="s">
        <v>36775</v>
      </c>
      <c r="C12205" s="118" t="b">
        <v>0</v>
      </c>
      <c r="D12205" s="118" t="e">
        <f t="shared" ca="1" si="1"/>
        <v>#NAME?</v>
      </c>
      <c r="E12205" s="118" t="s">
        <v>36756</v>
      </c>
      <c r="F12205" s="118" t="s">
        <v>36776</v>
      </c>
      <c r="G12205" s="118"/>
      <c r="H12205" s="118" t="s">
        <v>36761</v>
      </c>
      <c r="I12205" s="118" t="s">
        <v>7820</v>
      </c>
      <c r="J12205" s="118" t="s">
        <v>7820</v>
      </c>
    </row>
    <row r="12206" spans="1:10" ht="12.75">
      <c r="A12206" s="118" t="s">
        <v>999</v>
      </c>
      <c r="B12206" s="118" t="s">
        <v>26365</v>
      </c>
      <c r="C12206" s="118" t="b">
        <v>0</v>
      </c>
      <c r="D12206" s="118" t="e">
        <f t="shared" ca="1" si="1"/>
        <v>#NAME?</v>
      </c>
      <c r="E12206" s="118" t="s">
        <v>36777</v>
      </c>
      <c r="F12206" s="118" t="s">
        <v>36778</v>
      </c>
      <c r="G12206" s="118"/>
      <c r="H12206" s="118" t="s">
        <v>4831</v>
      </c>
      <c r="I12206" s="118" t="s">
        <v>10284</v>
      </c>
      <c r="J12206" s="118" t="s">
        <v>9660</v>
      </c>
    </row>
    <row r="12207" spans="1:10" ht="12.75">
      <c r="A12207" s="118" t="s">
        <v>12369</v>
      </c>
      <c r="B12207" s="118" t="s">
        <v>36779</v>
      </c>
      <c r="C12207" s="118" t="b">
        <v>0</v>
      </c>
      <c r="D12207" s="118" t="e">
        <f t="shared" ca="1" si="1"/>
        <v>#NAME?</v>
      </c>
      <c r="E12207" s="118" t="s">
        <v>36780</v>
      </c>
      <c r="F12207" s="118" t="s">
        <v>36781</v>
      </c>
      <c r="G12207" s="118"/>
      <c r="H12207" s="118" t="s">
        <v>4278</v>
      </c>
      <c r="I12207" s="118" t="s">
        <v>10888</v>
      </c>
      <c r="J12207" s="118" t="s">
        <v>7622</v>
      </c>
    </row>
    <row r="12208" spans="1:10" ht="12.75">
      <c r="A12208" s="118" t="s">
        <v>882</v>
      </c>
      <c r="B12208" s="118" t="s">
        <v>36710</v>
      </c>
      <c r="C12208" s="118" t="b">
        <v>0</v>
      </c>
      <c r="D12208" s="118" t="e">
        <f t="shared" ca="1" si="1"/>
        <v>#NAME?</v>
      </c>
      <c r="E12208" s="118" t="s">
        <v>36780</v>
      </c>
      <c r="F12208" s="118" t="s">
        <v>36782</v>
      </c>
      <c r="G12208" s="118"/>
      <c r="H12208" s="118" t="s">
        <v>4278</v>
      </c>
      <c r="I12208" s="118" t="s">
        <v>10888</v>
      </c>
      <c r="J12208" s="118" t="s">
        <v>7622</v>
      </c>
    </row>
    <row r="12209" spans="1:10" ht="12.75">
      <c r="A12209" s="118" t="s">
        <v>2290</v>
      </c>
      <c r="B12209" s="118" t="s">
        <v>36783</v>
      </c>
      <c r="C12209" s="118" t="b">
        <v>0</v>
      </c>
      <c r="D12209" s="118" t="e">
        <f t="shared" ca="1" si="1"/>
        <v>#NAME?</v>
      </c>
      <c r="E12209" s="118" t="s">
        <v>36780</v>
      </c>
      <c r="F12209" s="118" t="s">
        <v>36784</v>
      </c>
      <c r="G12209" s="118"/>
      <c r="H12209" s="118" t="s">
        <v>4278</v>
      </c>
      <c r="I12209" s="118" t="s">
        <v>10888</v>
      </c>
      <c r="J12209" s="118" t="s">
        <v>7622</v>
      </c>
    </row>
    <row r="12210" spans="1:10" ht="12.75">
      <c r="A12210" s="118" t="s">
        <v>846</v>
      </c>
      <c r="B12210" s="118" t="s">
        <v>36785</v>
      </c>
      <c r="C12210" s="118" t="b">
        <v>0</v>
      </c>
      <c r="D12210" s="118" t="e">
        <f t="shared" ca="1" si="1"/>
        <v>#NAME?</v>
      </c>
      <c r="E12210" s="118" t="s">
        <v>36786</v>
      </c>
      <c r="F12210" s="118" t="s">
        <v>36787</v>
      </c>
      <c r="G12210" s="118"/>
      <c r="H12210" s="118" t="s">
        <v>4485</v>
      </c>
      <c r="I12210" s="118" t="s">
        <v>7762</v>
      </c>
      <c r="J12210" s="118" t="s">
        <v>7763</v>
      </c>
    </row>
    <row r="12211" spans="1:10" ht="12.75">
      <c r="A12211" s="118" t="s">
        <v>10990</v>
      </c>
      <c r="B12211" s="118" t="s">
        <v>27342</v>
      </c>
      <c r="C12211" s="118" t="b">
        <v>0</v>
      </c>
      <c r="D12211" s="118" t="e">
        <f t="shared" ca="1" si="1"/>
        <v>#NAME?</v>
      </c>
      <c r="E12211" s="118" t="s">
        <v>36788</v>
      </c>
      <c r="F12211" s="118" t="s">
        <v>36789</v>
      </c>
      <c r="G12211" s="118"/>
      <c r="H12211" s="118" t="s">
        <v>5273</v>
      </c>
      <c r="I12211" s="118" t="s">
        <v>7820</v>
      </c>
      <c r="J12211" s="118" t="s">
        <v>7820</v>
      </c>
    </row>
    <row r="12212" spans="1:10" ht="12.75">
      <c r="A12212" s="118" t="s">
        <v>36680</v>
      </c>
      <c r="B12212" s="118" t="s">
        <v>22699</v>
      </c>
      <c r="C12212" s="118" t="b">
        <v>0</v>
      </c>
      <c r="D12212" s="118" t="e">
        <f t="shared" ca="1" si="1"/>
        <v>#NAME?</v>
      </c>
      <c r="E12212" s="118" t="s">
        <v>36790</v>
      </c>
      <c r="F12212" s="118" t="s">
        <v>36791</v>
      </c>
      <c r="G12212" s="118"/>
      <c r="H12212" s="118" t="s">
        <v>54</v>
      </c>
      <c r="I12212" s="118" t="s">
        <v>36792</v>
      </c>
      <c r="J12212" s="118" t="s">
        <v>7763</v>
      </c>
    </row>
    <row r="12213" spans="1:10" ht="12.75">
      <c r="A12213" s="118" t="s">
        <v>15596</v>
      </c>
      <c r="B12213" s="118" t="s">
        <v>22156</v>
      </c>
      <c r="C12213" s="118" t="b">
        <v>0</v>
      </c>
      <c r="D12213" s="118" t="e">
        <f t="shared" ca="1" si="1"/>
        <v>#NAME?</v>
      </c>
      <c r="E12213" s="118" t="s">
        <v>36793</v>
      </c>
      <c r="F12213" s="118" t="s">
        <v>36794</v>
      </c>
      <c r="G12213" s="118"/>
      <c r="H12213" s="118" t="s">
        <v>7611</v>
      </c>
      <c r="I12213" s="118" t="s">
        <v>36795</v>
      </c>
      <c r="J12213" s="118" t="s">
        <v>10185</v>
      </c>
    </row>
    <row r="12214" spans="1:10" ht="12.75">
      <c r="A12214" s="118" t="s">
        <v>10793</v>
      </c>
      <c r="B12214" s="118" t="s">
        <v>10781</v>
      </c>
      <c r="C12214" s="118" t="b">
        <v>0</v>
      </c>
      <c r="D12214" s="118" t="e">
        <f t="shared" ca="1" si="1"/>
        <v>#NAME?</v>
      </c>
      <c r="E12214" s="118" t="s">
        <v>36793</v>
      </c>
      <c r="F12214" s="118" t="s">
        <v>36796</v>
      </c>
      <c r="G12214" s="118"/>
      <c r="H12214" s="118" t="s">
        <v>4640</v>
      </c>
      <c r="I12214" s="118" t="s">
        <v>36795</v>
      </c>
      <c r="J12214" s="118" t="s">
        <v>10185</v>
      </c>
    </row>
    <row r="12215" spans="1:10" ht="12.75">
      <c r="A12215" s="118" t="s">
        <v>12369</v>
      </c>
      <c r="B12215" s="118" t="s">
        <v>1226</v>
      </c>
      <c r="C12215" s="118" t="b">
        <v>0</v>
      </c>
      <c r="D12215" s="118" t="e">
        <f t="shared" ca="1" si="1"/>
        <v>#NAME?</v>
      </c>
      <c r="E12215" s="118" t="s">
        <v>36797</v>
      </c>
      <c r="F12215" s="118" t="s">
        <v>36798</v>
      </c>
      <c r="G12215" s="118"/>
      <c r="H12215" s="118" t="s">
        <v>5064</v>
      </c>
      <c r="I12215" s="118" t="s">
        <v>10184</v>
      </c>
      <c r="J12215" s="118" t="s">
        <v>10185</v>
      </c>
    </row>
    <row r="12216" spans="1:10" ht="12.75">
      <c r="A12216" s="118" t="s">
        <v>11519</v>
      </c>
      <c r="B12216" s="118" t="s">
        <v>36799</v>
      </c>
      <c r="C12216" s="118" t="b">
        <v>0</v>
      </c>
      <c r="D12216" s="118" t="e">
        <f t="shared" ca="1" si="1"/>
        <v>#NAME?</v>
      </c>
      <c r="E12216" s="118" t="s">
        <v>36800</v>
      </c>
      <c r="F12216" s="118" t="s">
        <v>36801</v>
      </c>
      <c r="G12216" s="118"/>
      <c r="H12216" s="118" t="s">
        <v>22239</v>
      </c>
      <c r="I12216" s="118" t="s">
        <v>7642</v>
      </c>
      <c r="J12216" s="118"/>
    </row>
    <row r="12217" spans="1:10" ht="12.75">
      <c r="A12217" s="118" t="s">
        <v>16823</v>
      </c>
      <c r="B12217" s="118" t="s">
        <v>8773</v>
      </c>
      <c r="C12217" s="118" t="b">
        <v>0</v>
      </c>
      <c r="D12217" s="118" t="e">
        <f t="shared" ca="1" si="1"/>
        <v>#NAME?</v>
      </c>
      <c r="E12217" s="118" t="s">
        <v>36800</v>
      </c>
      <c r="F12217" s="118" t="s">
        <v>36802</v>
      </c>
      <c r="G12217" s="118"/>
      <c r="H12217" s="118" t="s">
        <v>36803</v>
      </c>
      <c r="I12217" s="118" t="s">
        <v>7642</v>
      </c>
      <c r="J12217" s="118"/>
    </row>
    <row r="12218" spans="1:10" ht="12.75">
      <c r="A12218" s="118" t="s">
        <v>2523</v>
      </c>
      <c r="B12218" s="118" t="s">
        <v>36804</v>
      </c>
      <c r="C12218" s="118" t="b">
        <v>0</v>
      </c>
      <c r="D12218" s="118" t="e">
        <f t="shared" ca="1" si="1"/>
        <v>#NAME?</v>
      </c>
      <c r="E12218" s="118" t="s">
        <v>36800</v>
      </c>
      <c r="F12218" s="118" t="s">
        <v>36805</v>
      </c>
      <c r="G12218" s="118"/>
      <c r="H12218" s="118" t="s">
        <v>36806</v>
      </c>
      <c r="I12218" s="118" t="s">
        <v>7642</v>
      </c>
      <c r="J12218" s="118"/>
    </row>
    <row r="12219" spans="1:10" ht="12.75">
      <c r="A12219" s="118" t="s">
        <v>36807</v>
      </c>
      <c r="B12219" s="118" t="s">
        <v>36808</v>
      </c>
      <c r="C12219" s="118" t="b">
        <v>0</v>
      </c>
      <c r="D12219" s="118" t="e">
        <f t="shared" ca="1" si="1"/>
        <v>#NAME?</v>
      </c>
      <c r="E12219" s="118" t="s">
        <v>36809</v>
      </c>
      <c r="F12219" s="118" t="s">
        <v>36810</v>
      </c>
      <c r="G12219" s="118"/>
      <c r="H12219" s="118" t="s">
        <v>4278</v>
      </c>
      <c r="I12219" s="118" t="s">
        <v>25488</v>
      </c>
      <c r="J12219" s="118"/>
    </row>
    <row r="12220" spans="1:10" ht="12.75">
      <c r="A12220" s="118" t="s">
        <v>13586</v>
      </c>
      <c r="B12220" s="118" t="s">
        <v>36811</v>
      </c>
      <c r="C12220" s="118" t="b">
        <v>0</v>
      </c>
      <c r="D12220" s="118" t="e">
        <f t="shared" ca="1" si="1"/>
        <v>#NAME?</v>
      </c>
      <c r="E12220" s="118" t="s">
        <v>36809</v>
      </c>
      <c r="F12220" s="118" t="s">
        <v>36812</v>
      </c>
      <c r="G12220" s="118"/>
      <c r="H12220" s="118" t="s">
        <v>4278</v>
      </c>
      <c r="I12220" s="118" t="s">
        <v>25488</v>
      </c>
      <c r="J12220" s="118"/>
    </row>
    <row r="12221" spans="1:10" ht="12.75">
      <c r="A12221" s="118" t="s">
        <v>8076</v>
      </c>
      <c r="B12221" s="118" t="s">
        <v>36813</v>
      </c>
      <c r="C12221" s="118" t="b">
        <v>0</v>
      </c>
      <c r="D12221" s="118" t="e">
        <f t="shared" ca="1" si="1"/>
        <v>#NAME?</v>
      </c>
      <c r="E12221" s="118" t="s">
        <v>36814</v>
      </c>
      <c r="F12221" s="118" t="s">
        <v>36815</v>
      </c>
      <c r="G12221" s="118"/>
      <c r="H12221" s="118" t="s">
        <v>5677</v>
      </c>
      <c r="I12221" s="118" t="s">
        <v>7755</v>
      </c>
      <c r="J12221" s="118" t="s">
        <v>7756</v>
      </c>
    </row>
    <row r="12222" spans="1:10" ht="12.75">
      <c r="A12222" s="118" t="s">
        <v>8195</v>
      </c>
      <c r="B12222" s="118" t="s">
        <v>36816</v>
      </c>
      <c r="C12222" s="118" t="b">
        <v>0</v>
      </c>
      <c r="D12222" s="118" t="e">
        <f t="shared" ca="1" si="1"/>
        <v>#NAME?</v>
      </c>
      <c r="E12222" s="118" t="s">
        <v>36817</v>
      </c>
      <c r="F12222" s="118" t="s">
        <v>36818</v>
      </c>
      <c r="G12222" s="118"/>
      <c r="H12222" s="118" t="s">
        <v>32890</v>
      </c>
      <c r="I12222" s="118" t="s">
        <v>7820</v>
      </c>
      <c r="J12222" s="118" t="s">
        <v>7820</v>
      </c>
    </row>
    <row r="12223" spans="1:10" ht="12.75">
      <c r="A12223" s="118" t="s">
        <v>1591</v>
      </c>
      <c r="B12223" s="118" t="s">
        <v>36819</v>
      </c>
      <c r="C12223" s="118" t="b">
        <v>0</v>
      </c>
      <c r="D12223" s="118" t="e">
        <f t="shared" ca="1" si="1"/>
        <v>#NAME?</v>
      </c>
      <c r="E12223" s="118" t="s">
        <v>36820</v>
      </c>
      <c r="F12223" s="118" t="s">
        <v>36821</v>
      </c>
      <c r="G12223" s="118"/>
      <c r="H12223" s="118" t="s">
        <v>5064</v>
      </c>
      <c r="I12223" s="118" t="s">
        <v>11632</v>
      </c>
      <c r="J12223" s="118" t="s">
        <v>8726</v>
      </c>
    </row>
    <row r="12224" spans="1:10" ht="12.75">
      <c r="A12224" s="118" t="s">
        <v>11816</v>
      </c>
      <c r="B12224" s="118" t="s">
        <v>36822</v>
      </c>
      <c r="C12224" s="118" t="b">
        <v>0</v>
      </c>
      <c r="D12224" s="118" t="e">
        <f t="shared" ca="1" si="1"/>
        <v>#NAME?</v>
      </c>
      <c r="E12224" s="118" t="s">
        <v>36823</v>
      </c>
      <c r="F12224" s="118" t="s">
        <v>36824</v>
      </c>
      <c r="G12224" s="118"/>
      <c r="H12224" s="118" t="s">
        <v>10534</v>
      </c>
      <c r="I12224" s="118" t="s">
        <v>36825</v>
      </c>
      <c r="J12224" s="118"/>
    </row>
    <row r="12225" spans="1:10" ht="12.75">
      <c r="A12225" s="118" t="s">
        <v>2051</v>
      </c>
      <c r="B12225" s="118" t="s">
        <v>34627</v>
      </c>
      <c r="C12225" s="118" t="b">
        <v>0</v>
      </c>
      <c r="D12225" s="118" t="e">
        <f t="shared" ca="1" si="1"/>
        <v>#NAME?</v>
      </c>
      <c r="E12225" s="118" t="s">
        <v>36823</v>
      </c>
      <c r="F12225" s="118" t="s">
        <v>36826</v>
      </c>
      <c r="G12225" s="118"/>
      <c r="H12225" s="118" t="s">
        <v>7611</v>
      </c>
      <c r="I12225" s="118" t="s">
        <v>36825</v>
      </c>
      <c r="J12225" s="118"/>
    </row>
    <row r="12226" spans="1:10" ht="12.75">
      <c r="A12226" s="118" t="s">
        <v>12792</v>
      </c>
      <c r="B12226" s="118" t="s">
        <v>36827</v>
      </c>
      <c r="C12226" s="118" t="b">
        <v>0</v>
      </c>
      <c r="D12226" s="118" t="e">
        <f t="shared" ca="1" si="1"/>
        <v>#NAME?</v>
      </c>
      <c r="E12226" s="118" t="s">
        <v>36828</v>
      </c>
      <c r="F12226" s="118" t="s">
        <v>36829</v>
      </c>
      <c r="G12226" s="118"/>
      <c r="H12226" s="118" t="s">
        <v>4305</v>
      </c>
      <c r="I12226" s="118" t="s">
        <v>10545</v>
      </c>
      <c r="J12226" s="118" t="s">
        <v>7756</v>
      </c>
    </row>
    <row r="12227" spans="1:10" ht="12.75">
      <c r="A12227" s="118" t="s">
        <v>2051</v>
      </c>
      <c r="B12227" s="118" t="s">
        <v>36830</v>
      </c>
      <c r="C12227" s="118" t="b">
        <v>0</v>
      </c>
      <c r="D12227" s="118" t="e">
        <f t="shared" ca="1" si="1"/>
        <v>#NAME?</v>
      </c>
      <c r="E12227" s="118" t="s">
        <v>36828</v>
      </c>
      <c r="F12227" s="118" t="s">
        <v>36831</v>
      </c>
      <c r="G12227" s="118"/>
      <c r="H12227" s="118" t="s">
        <v>4305</v>
      </c>
      <c r="I12227" s="118" t="s">
        <v>10545</v>
      </c>
      <c r="J12227" s="118" t="s">
        <v>7756</v>
      </c>
    </row>
    <row r="12228" spans="1:10" ht="12.75">
      <c r="A12228" s="118" t="s">
        <v>8663</v>
      </c>
      <c r="B12228" s="118" t="s">
        <v>23029</v>
      </c>
      <c r="C12228" s="118" t="b">
        <v>0</v>
      </c>
      <c r="D12228" s="118" t="e">
        <f t="shared" ca="1" si="1"/>
        <v>#NAME?</v>
      </c>
      <c r="E12228" s="118" t="s">
        <v>6025</v>
      </c>
      <c r="F12228" s="118" t="s">
        <v>36832</v>
      </c>
      <c r="G12228" s="118"/>
      <c r="H12228" s="118" t="s">
        <v>4551</v>
      </c>
      <c r="I12228" s="118" t="s">
        <v>1603</v>
      </c>
      <c r="J12228" s="118" t="s">
        <v>7756</v>
      </c>
    </row>
    <row r="12229" spans="1:10" ht="12.75">
      <c r="A12229" s="118" t="s">
        <v>2290</v>
      </c>
      <c r="B12229" s="118" t="s">
        <v>34457</v>
      </c>
      <c r="C12229" s="118" t="b">
        <v>0</v>
      </c>
      <c r="D12229" s="118" t="e">
        <f t="shared" ca="1" si="1"/>
        <v>#NAME?</v>
      </c>
      <c r="E12229" s="118" t="s">
        <v>6025</v>
      </c>
      <c r="F12229" s="118" t="s">
        <v>36833</v>
      </c>
      <c r="G12229" s="118"/>
      <c r="H12229" s="118" t="s">
        <v>4551</v>
      </c>
      <c r="I12229" s="118" t="s">
        <v>1603</v>
      </c>
      <c r="J12229" s="118" t="s">
        <v>7756</v>
      </c>
    </row>
    <row r="12230" spans="1:10" ht="12.75">
      <c r="A12230" s="118" t="s">
        <v>1364</v>
      </c>
      <c r="B12230" s="118" t="s">
        <v>36834</v>
      </c>
      <c r="C12230" s="118" t="b">
        <v>0</v>
      </c>
      <c r="D12230" s="118" t="e">
        <f t="shared" ca="1" si="1"/>
        <v>#NAME?</v>
      </c>
      <c r="E12230" s="118" t="s">
        <v>6025</v>
      </c>
      <c r="F12230" s="118" t="s">
        <v>36835</v>
      </c>
      <c r="G12230" s="118"/>
      <c r="H12230" s="118" t="s">
        <v>4551</v>
      </c>
      <c r="I12230" s="118" t="s">
        <v>1603</v>
      </c>
      <c r="J12230" s="118" t="s">
        <v>7756</v>
      </c>
    </row>
    <row r="12231" spans="1:10" ht="12.75">
      <c r="A12231" s="118" t="s">
        <v>1363</v>
      </c>
      <c r="B12231" s="118" t="s">
        <v>15487</v>
      </c>
      <c r="C12231" s="118" t="b">
        <v>0</v>
      </c>
      <c r="D12231" s="118" t="e">
        <f t="shared" ca="1" si="1"/>
        <v>#NAME?</v>
      </c>
      <c r="E12231" s="118" t="s">
        <v>36836</v>
      </c>
      <c r="F12231" s="118" t="s">
        <v>36837</v>
      </c>
      <c r="G12231" s="118"/>
      <c r="H12231" s="118" t="s">
        <v>4305</v>
      </c>
      <c r="I12231" s="118" t="s">
        <v>10995</v>
      </c>
      <c r="J12231" s="118" t="s">
        <v>10551</v>
      </c>
    </row>
    <row r="12232" spans="1:10" ht="12.75">
      <c r="A12232" s="118" t="s">
        <v>1484</v>
      </c>
      <c r="B12232" s="118" t="s">
        <v>36838</v>
      </c>
      <c r="C12232" s="118" t="b">
        <v>0</v>
      </c>
      <c r="D12232" s="118" t="e">
        <f t="shared" ca="1" si="1"/>
        <v>#NAME?</v>
      </c>
      <c r="E12232" s="118" t="s">
        <v>36836</v>
      </c>
      <c r="F12232" s="118" t="s">
        <v>36839</v>
      </c>
      <c r="G12232" s="118"/>
      <c r="H12232" s="118" t="s">
        <v>4305</v>
      </c>
      <c r="I12232" s="118" t="s">
        <v>10995</v>
      </c>
      <c r="J12232" s="118" t="s">
        <v>10551</v>
      </c>
    </row>
    <row r="12233" spans="1:10" ht="12.75">
      <c r="A12233" s="118" t="s">
        <v>9679</v>
      </c>
      <c r="B12233" s="118" t="s">
        <v>36840</v>
      </c>
      <c r="C12233" s="118" t="b">
        <v>0</v>
      </c>
      <c r="D12233" s="118" t="e">
        <f t="shared" ca="1" si="1"/>
        <v>#NAME?</v>
      </c>
      <c r="E12233" s="118" t="s">
        <v>36841</v>
      </c>
      <c r="F12233" s="118" t="s">
        <v>36842</v>
      </c>
      <c r="G12233" s="118"/>
      <c r="H12233" s="118" t="s">
        <v>4831</v>
      </c>
      <c r="I12233" s="118" t="s">
        <v>1603</v>
      </c>
      <c r="J12233" s="118" t="s">
        <v>7756</v>
      </c>
    </row>
    <row r="12234" spans="1:10" ht="12.75">
      <c r="A12234" s="118" t="s">
        <v>19909</v>
      </c>
      <c r="B12234" s="118" t="s">
        <v>36843</v>
      </c>
      <c r="C12234" s="118" t="b">
        <v>0</v>
      </c>
      <c r="D12234" s="118" t="e">
        <f t="shared" ca="1" si="1"/>
        <v>#NAME?</v>
      </c>
      <c r="E12234" s="118" t="s">
        <v>36841</v>
      </c>
      <c r="F12234" s="118" t="s">
        <v>36844</v>
      </c>
      <c r="G12234" s="118"/>
      <c r="H12234" s="118" t="s">
        <v>7611</v>
      </c>
      <c r="I12234" s="118" t="s">
        <v>1603</v>
      </c>
      <c r="J12234" s="118" t="s">
        <v>7756</v>
      </c>
    </row>
    <row r="12235" spans="1:10" ht="12.75">
      <c r="A12235" s="118" t="s">
        <v>2682</v>
      </c>
      <c r="B12235" s="118" t="s">
        <v>1142</v>
      </c>
      <c r="C12235" s="118" t="b">
        <v>0</v>
      </c>
      <c r="D12235" s="118" t="e">
        <f t="shared" ca="1" si="1"/>
        <v>#NAME?</v>
      </c>
      <c r="E12235" s="118" t="s">
        <v>36841</v>
      </c>
      <c r="F12235" s="118" t="s">
        <v>36845</v>
      </c>
      <c r="G12235" s="118"/>
      <c r="H12235" s="118" t="s">
        <v>5064</v>
      </c>
      <c r="I12235" s="118" t="s">
        <v>1603</v>
      </c>
      <c r="J12235" s="118" t="s">
        <v>7756</v>
      </c>
    </row>
    <row r="12236" spans="1:10" ht="12.75">
      <c r="A12236" s="118" t="s">
        <v>8358</v>
      </c>
      <c r="B12236" s="118" t="s">
        <v>36846</v>
      </c>
      <c r="C12236" s="118" t="b">
        <v>0</v>
      </c>
      <c r="D12236" s="118" t="e">
        <f t="shared" ca="1" si="1"/>
        <v>#NAME?</v>
      </c>
      <c r="E12236" s="118" t="s">
        <v>36841</v>
      </c>
      <c r="F12236" s="118" t="s">
        <v>36847</v>
      </c>
      <c r="G12236" s="118"/>
      <c r="H12236" s="118" t="s">
        <v>9870</v>
      </c>
      <c r="I12236" s="118" t="s">
        <v>1603</v>
      </c>
      <c r="J12236" s="118" t="s">
        <v>7756</v>
      </c>
    </row>
    <row r="12237" spans="1:10" ht="12.75">
      <c r="A12237" s="118" t="s">
        <v>846</v>
      </c>
      <c r="B12237" s="118" t="s">
        <v>1474</v>
      </c>
      <c r="C12237" s="118" t="b">
        <v>0</v>
      </c>
      <c r="D12237" s="118" t="e">
        <f t="shared" ca="1" si="1"/>
        <v>#NAME?</v>
      </c>
      <c r="E12237" s="118" t="s">
        <v>36848</v>
      </c>
      <c r="F12237" s="118" t="s">
        <v>36849</v>
      </c>
      <c r="G12237" s="118"/>
      <c r="H12237" s="118" t="s">
        <v>4276</v>
      </c>
      <c r="I12237" s="118" t="s">
        <v>12764</v>
      </c>
      <c r="J12237" s="118" t="s">
        <v>9159</v>
      </c>
    </row>
    <row r="12238" spans="1:10" ht="12.75">
      <c r="A12238" s="118" t="s">
        <v>2263</v>
      </c>
      <c r="B12238" s="118" t="s">
        <v>16811</v>
      </c>
      <c r="C12238" s="118" t="b">
        <v>0</v>
      </c>
      <c r="D12238" s="118" t="e">
        <f t="shared" ca="1" si="1"/>
        <v>#NAME?</v>
      </c>
      <c r="E12238" s="118" t="s">
        <v>36848</v>
      </c>
      <c r="F12238" s="118" t="s">
        <v>36850</v>
      </c>
      <c r="G12238" s="118"/>
      <c r="H12238" s="118" t="s">
        <v>4276</v>
      </c>
      <c r="I12238" s="118" t="s">
        <v>12764</v>
      </c>
      <c r="J12238" s="118" t="s">
        <v>9159</v>
      </c>
    </row>
    <row r="12239" spans="1:10" ht="12.75">
      <c r="A12239" s="118" t="s">
        <v>11821</v>
      </c>
      <c r="B12239" s="118" t="s">
        <v>10497</v>
      </c>
      <c r="C12239" s="118" t="b">
        <v>0</v>
      </c>
      <c r="D12239" s="118" t="e">
        <f t="shared" ca="1" si="1"/>
        <v>#NAME?</v>
      </c>
      <c r="E12239" s="118" t="s">
        <v>36851</v>
      </c>
      <c r="F12239" s="118" t="s">
        <v>36852</v>
      </c>
      <c r="G12239" s="118"/>
      <c r="H12239" s="118" t="s">
        <v>4305</v>
      </c>
      <c r="I12239" s="118" t="s">
        <v>15134</v>
      </c>
      <c r="J12239" s="118" t="s">
        <v>7622</v>
      </c>
    </row>
    <row r="12240" spans="1:10" ht="12.75">
      <c r="A12240" s="118" t="s">
        <v>2387</v>
      </c>
      <c r="B12240" s="118" t="s">
        <v>36853</v>
      </c>
      <c r="C12240" s="118" t="b">
        <v>0</v>
      </c>
      <c r="D12240" s="118" t="e">
        <f t="shared" ca="1" si="1"/>
        <v>#NAME?</v>
      </c>
      <c r="E12240" s="118" t="s">
        <v>36851</v>
      </c>
      <c r="F12240" s="118" t="s">
        <v>36854</v>
      </c>
      <c r="G12240" s="118"/>
      <c r="H12240" s="118" t="s">
        <v>4305</v>
      </c>
      <c r="I12240" s="118" t="s">
        <v>15134</v>
      </c>
      <c r="J12240" s="118" t="s">
        <v>7622</v>
      </c>
    </row>
    <row r="12241" spans="1:10" ht="12.75">
      <c r="A12241" s="118" t="s">
        <v>2682</v>
      </c>
      <c r="B12241" s="118" t="s">
        <v>963</v>
      </c>
      <c r="C12241" s="118" t="b">
        <v>0</v>
      </c>
      <c r="D12241" s="118" t="e">
        <f t="shared" ca="1" si="1"/>
        <v>#NAME?</v>
      </c>
      <c r="E12241" s="118" t="s">
        <v>36855</v>
      </c>
      <c r="F12241" s="118" t="s">
        <v>36856</v>
      </c>
      <c r="G12241" s="118"/>
      <c r="H12241" s="118" t="s">
        <v>4276</v>
      </c>
      <c r="I12241" s="118" t="s">
        <v>7820</v>
      </c>
      <c r="J12241" s="118" t="s">
        <v>7820</v>
      </c>
    </row>
    <row r="12242" spans="1:10" ht="12.75">
      <c r="A12242" s="118" t="s">
        <v>7785</v>
      </c>
      <c r="B12242" s="118" t="s">
        <v>36857</v>
      </c>
      <c r="C12242" s="118" t="b">
        <v>0</v>
      </c>
      <c r="D12242" s="118" t="e">
        <f t="shared" ca="1" si="1"/>
        <v>#NAME?</v>
      </c>
      <c r="E12242" s="118" t="s">
        <v>36855</v>
      </c>
      <c r="F12242" s="118" t="s">
        <v>36858</v>
      </c>
      <c r="G12242" s="118"/>
      <c r="H12242" s="118" t="s">
        <v>4276</v>
      </c>
      <c r="I12242" s="118" t="s">
        <v>7820</v>
      </c>
      <c r="J12242" s="118" t="s">
        <v>7820</v>
      </c>
    </row>
    <row r="12243" spans="1:10" ht="12.75">
      <c r="A12243" s="118" t="s">
        <v>8422</v>
      </c>
      <c r="B12243" s="118" t="s">
        <v>36859</v>
      </c>
      <c r="C12243" s="118" t="b">
        <v>0</v>
      </c>
      <c r="D12243" s="118" t="e">
        <f t="shared" ca="1" si="1"/>
        <v>#NAME?</v>
      </c>
      <c r="E12243" s="118" t="s">
        <v>36860</v>
      </c>
      <c r="F12243" s="118" t="s">
        <v>36861</v>
      </c>
      <c r="G12243" s="118"/>
      <c r="H12243" s="118" t="s">
        <v>4276</v>
      </c>
      <c r="I12243" s="118" t="s">
        <v>3131</v>
      </c>
      <c r="J12243" s="118" t="s">
        <v>7622</v>
      </c>
    </row>
    <row r="12244" spans="1:10" ht="12.75">
      <c r="A12244" s="118" t="s">
        <v>798</v>
      </c>
      <c r="B12244" s="118" t="s">
        <v>15338</v>
      </c>
      <c r="C12244" s="118" t="b">
        <v>0</v>
      </c>
      <c r="D12244" s="118" t="e">
        <f t="shared" ca="1" si="1"/>
        <v>#NAME?</v>
      </c>
      <c r="E12244" s="118" t="s">
        <v>36860</v>
      </c>
      <c r="F12244" s="118" t="s">
        <v>36862</v>
      </c>
      <c r="G12244" s="118"/>
      <c r="H12244" s="118" t="s">
        <v>4276</v>
      </c>
      <c r="I12244" s="118" t="s">
        <v>3131</v>
      </c>
      <c r="J12244" s="118" t="s">
        <v>7622</v>
      </c>
    </row>
    <row r="12245" spans="1:10" ht="12.75">
      <c r="A12245" s="118" t="s">
        <v>36863</v>
      </c>
      <c r="B12245" s="118" t="s">
        <v>36864</v>
      </c>
      <c r="C12245" s="118" t="b">
        <v>0</v>
      </c>
      <c r="D12245" s="118" t="e">
        <f t="shared" ca="1" si="1"/>
        <v>#NAME?</v>
      </c>
      <c r="E12245" s="118" t="s">
        <v>36865</v>
      </c>
      <c r="F12245" s="118" t="s">
        <v>36866</v>
      </c>
      <c r="G12245" s="118"/>
      <c r="H12245" s="118" t="s">
        <v>5209</v>
      </c>
      <c r="I12245" s="118" t="s">
        <v>9131</v>
      </c>
      <c r="J12245" s="118" t="s">
        <v>7622</v>
      </c>
    </row>
    <row r="12246" spans="1:10" ht="12.75">
      <c r="A12246" s="118" t="s">
        <v>1591</v>
      </c>
      <c r="B12246" s="118" t="s">
        <v>36867</v>
      </c>
      <c r="C12246" s="118" t="b">
        <v>0</v>
      </c>
      <c r="D12246" s="118" t="e">
        <f t="shared" ca="1" si="1"/>
        <v>#NAME?</v>
      </c>
      <c r="E12246" s="118" t="s">
        <v>36868</v>
      </c>
      <c r="F12246" s="118" t="s">
        <v>36869</v>
      </c>
      <c r="G12246" s="118"/>
      <c r="H12246" s="118" t="s">
        <v>12660</v>
      </c>
      <c r="I12246" s="118" t="s">
        <v>36870</v>
      </c>
      <c r="J12246" s="118"/>
    </row>
    <row r="12247" spans="1:10" ht="12.75">
      <c r="A12247" s="118" t="s">
        <v>36871</v>
      </c>
      <c r="B12247" s="118" t="s">
        <v>36872</v>
      </c>
      <c r="C12247" s="118" t="b">
        <v>0</v>
      </c>
      <c r="D12247" s="118" t="e">
        <f t="shared" ca="1" si="1"/>
        <v>#NAME?</v>
      </c>
      <c r="E12247" s="118" t="s">
        <v>36868</v>
      </c>
      <c r="F12247" s="118" t="s">
        <v>36873</v>
      </c>
      <c r="G12247" s="118"/>
      <c r="H12247" s="118" t="s">
        <v>12660</v>
      </c>
      <c r="I12247" s="118" t="s">
        <v>36870</v>
      </c>
      <c r="J12247" s="118"/>
    </row>
    <row r="12248" spans="1:10" ht="12.75">
      <c r="A12248" s="118" t="s">
        <v>36375</v>
      </c>
      <c r="B12248" s="118" t="s">
        <v>36874</v>
      </c>
      <c r="C12248" s="118" t="b">
        <v>0</v>
      </c>
      <c r="D12248" s="118" t="e">
        <f t="shared" ca="1" si="1"/>
        <v>#NAME?</v>
      </c>
      <c r="E12248" s="118" t="s">
        <v>36868</v>
      </c>
      <c r="F12248" s="118" t="s">
        <v>36875</v>
      </c>
      <c r="G12248" s="118"/>
      <c r="H12248" s="118" t="s">
        <v>12660</v>
      </c>
      <c r="I12248" s="118" t="s">
        <v>36870</v>
      </c>
      <c r="J12248" s="118"/>
    </row>
    <row r="12249" spans="1:10" ht="12.75">
      <c r="A12249" s="118" t="s">
        <v>36876</v>
      </c>
      <c r="B12249" s="118" t="s">
        <v>36872</v>
      </c>
      <c r="C12249" s="118" t="b">
        <v>0</v>
      </c>
      <c r="D12249" s="118" t="e">
        <f t="shared" ca="1" si="1"/>
        <v>#NAME?</v>
      </c>
      <c r="E12249" s="118" t="s">
        <v>36868</v>
      </c>
      <c r="F12249" s="118" t="s">
        <v>36877</v>
      </c>
      <c r="G12249" s="118"/>
      <c r="H12249" s="118" t="s">
        <v>10534</v>
      </c>
      <c r="I12249" s="118" t="s">
        <v>36870</v>
      </c>
      <c r="J12249" s="118"/>
    </row>
    <row r="12250" spans="1:10" ht="12.75">
      <c r="A12250" s="118" t="s">
        <v>8431</v>
      </c>
      <c r="B12250" s="118" t="s">
        <v>36769</v>
      </c>
      <c r="C12250" s="118" t="b">
        <v>0</v>
      </c>
      <c r="D12250" s="118" t="e">
        <f t="shared" ca="1" si="1"/>
        <v>#NAME?</v>
      </c>
      <c r="E12250" s="118" t="s">
        <v>36878</v>
      </c>
      <c r="F12250" s="118" t="s">
        <v>36879</v>
      </c>
      <c r="G12250" s="118"/>
      <c r="H12250" s="118" t="s">
        <v>54</v>
      </c>
      <c r="I12250" s="118" t="s">
        <v>10210</v>
      </c>
      <c r="J12250" s="118" t="s">
        <v>8625</v>
      </c>
    </row>
    <row r="12251" spans="1:10" ht="12.75">
      <c r="A12251" s="118" t="s">
        <v>2682</v>
      </c>
      <c r="B12251" s="118" t="s">
        <v>10116</v>
      </c>
      <c r="C12251" s="118" t="b">
        <v>0</v>
      </c>
      <c r="D12251" s="118" t="e">
        <f t="shared" ca="1" si="1"/>
        <v>#NAME?</v>
      </c>
      <c r="E12251" s="118" t="s">
        <v>36878</v>
      </c>
      <c r="F12251" s="118" t="s">
        <v>36880</v>
      </c>
      <c r="G12251" s="118"/>
      <c r="H12251" s="118" t="s">
        <v>4278</v>
      </c>
      <c r="I12251" s="118" t="s">
        <v>10210</v>
      </c>
      <c r="J12251" s="118" t="s">
        <v>8625</v>
      </c>
    </row>
    <row r="12252" spans="1:10" ht="12.75">
      <c r="A12252" s="118" t="s">
        <v>36881</v>
      </c>
      <c r="B12252" s="118" t="s">
        <v>36882</v>
      </c>
      <c r="C12252" s="118" t="b">
        <v>0</v>
      </c>
      <c r="D12252" s="118" t="e">
        <f t="shared" ca="1" si="1"/>
        <v>#NAME?</v>
      </c>
      <c r="E12252" s="118" t="s">
        <v>36883</v>
      </c>
      <c r="F12252" s="118" t="s">
        <v>36884</v>
      </c>
      <c r="G12252" s="118"/>
      <c r="H12252" s="118" t="s">
        <v>4278</v>
      </c>
      <c r="I12252" s="118" t="s">
        <v>36885</v>
      </c>
      <c r="J12252" s="118"/>
    </row>
    <row r="12253" spans="1:10" ht="12.75">
      <c r="A12253" s="118" t="s">
        <v>16111</v>
      </c>
      <c r="B12253" s="118" t="s">
        <v>36886</v>
      </c>
      <c r="C12253" s="118" t="b">
        <v>0</v>
      </c>
      <c r="D12253" s="118" t="e">
        <f t="shared" ca="1" si="1"/>
        <v>#NAME?</v>
      </c>
      <c r="E12253" s="118" t="s">
        <v>36883</v>
      </c>
      <c r="F12253" s="118" t="s">
        <v>36887</v>
      </c>
      <c r="G12253" s="118"/>
      <c r="H12253" s="118" t="s">
        <v>4278</v>
      </c>
      <c r="I12253" s="118" t="s">
        <v>36885</v>
      </c>
      <c r="J12253" s="118"/>
    </row>
    <row r="12254" spans="1:10" ht="12.75">
      <c r="A12254" s="118" t="s">
        <v>27652</v>
      </c>
      <c r="B12254" s="118" t="s">
        <v>36888</v>
      </c>
      <c r="C12254" s="118" t="b">
        <v>0</v>
      </c>
      <c r="D12254" s="118" t="e">
        <f t="shared" ca="1" si="1"/>
        <v>#NAME?</v>
      </c>
      <c r="E12254" s="118" t="s">
        <v>36883</v>
      </c>
      <c r="F12254" s="118" t="s">
        <v>36889</v>
      </c>
      <c r="G12254" s="118"/>
      <c r="H12254" s="118" t="s">
        <v>4278</v>
      </c>
      <c r="I12254" s="118" t="s">
        <v>36885</v>
      </c>
      <c r="J12254" s="118"/>
    </row>
    <row r="12255" spans="1:10" ht="12.75">
      <c r="A12255" s="118" t="s">
        <v>1867</v>
      </c>
      <c r="B12255" s="118" t="s">
        <v>36890</v>
      </c>
      <c r="C12255" s="118" t="b">
        <v>0</v>
      </c>
      <c r="D12255" s="118" t="e">
        <f t="shared" ca="1" si="1"/>
        <v>#NAME?</v>
      </c>
      <c r="E12255" s="118" t="s">
        <v>36891</v>
      </c>
      <c r="F12255" s="118" t="s">
        <v>36892</v>
      </c>
      <c r="G12255" s="118"/>
      <c r="H12255" s="118" t="s">
        <v>54</v>
      </c>
      <c r="I12255" s="118" t="s">
        <v>7590</v>
      </c>
      <c r="J12255" s="118" t="s">
        <v>7591</v>
      </c>
    </row>
    <row r="12256" spans="1:10" ht="12.75">
      <c r="A12256" s="118" t="s">
        <v>31214</v>
      </c>
      <c r="B12256" s="118" t="s">
        <v>9607</v>
      </c>
      <c r="C12256" s="118" t="b">
        <v>0</v>
      </c>
      <c r="D12256" s="118" t="e">
        <f t="shared" ca="1" si="1"/>
        <v>#NAME?</v>
      </c>
      <c r="E12256" s="118" t="s">
        <v>36891</v>
      </c>
      <c r="F12256" s="118" t="s">
        <v>36893</v>
      </c>
      <c r="G12256" s="118"/>
      <c r="H12256" s="118" t="s">
        <v>54</v>
      </c>
      <c r="I12256" s="118" t="s">
        <v>7590</v>
      </c>
      <c r="J12256" s="118" t="s">
        <v>7591</v>
      </c>
    </row>
    <row r="12257" spans="1:10" ht="12.75">
      <c r="A12257" s="118" t="s">
        <v>8889</v>
      </c>
      <c r="B12257" s="118" t="s">
        <v>36894</v>
      </c>
      <c r="C12257" s="118" t="b">
        <v>0</v>
      </c>
      <c r="D12257" s="118" t="e">
        <f t="shared" ca="1" si="1"/>
        <v>#NAME?</v>
      </c>
      <c r="E12257" s="118" t="s">
        <v>36891</v>
      </c>
      <c r="F12257" s="118" t="s">
        <v>36895</v>
      </c>
      <c r="G12257" s="118"/>
      <c r="H12257" s="118" t="s">
        <v>8144</v>
      </c>
      <c r="I12257" s="118" t="s">
        <v>3131</v>
      </c>
      <c r="J12257" s="118" t="s">
        <v>7622</v>
      </c>
    </row>
    <row r="12258" spans="1:10" ht="12.75">
      <c r="A12258" s="118" t="s">
        <v>17996</v>
      </c>
      <c r="B12258" s="118" t="s">
        <v>36896</v>
      </c>
      <c r="C12258" s="118" t="b">
        <v>0</v>
      </c>
      <c r="D12258" s="118" t="e">
        <f t="shared" ca="1" si="1"/>
        <v>#NAME?</v>
      </c>
      <c r="E12258" s="118" t="s">
        <v>36891</v>
      </c>
      <c r="F12258" s="118" t="s">
        <v>36897</v>
      </c>
      <c r="G12258" s="118"/>
      <c r="H12258" s="118" t="s">
        <v>4485</v>
      </c>
      <c r="I12258" s="118" t="s">
        <v>7590</v>
      </c>
      <c r="J12258" s="118" t="s">
        <v>7591</v>
      </c>
    </row>
    <row r="12259" spans="1:10" ht="12.75">
      <c r="A12259" s="118" t="s">
        <v>2648</v>
      </c>
      <c r="B12259" s="118" t="s">
        <v>21592</v>
      </c>
      <c r="C12259" s="118" t="b">
        <v>0</v>
      </c>
      <c r="D12259" s="118" t="e">
        <f t="shared" ca="1" si="1"/>
        <v>#NAME?</v>
      </c>
      <c r="E12259" s="118" t="s">
        <v>36891</v>
      </c>
      <c r="F12259" s="118" t="s">
        <v>36898</v>
      </c>
      <c r="G12259" s="118"/>
      <c r="H12259" s="118" t="s">
        <v>25881</v>
      </c>
      <c r="I12259" s="118" t="s">
        <v>3131</v>
      </c>
      <c r="J12259" s="118" t="s">
        <v>7622</v>
      </c>
    </row>
    <row r="12260" spans="1:10" ht="12.75">
      <c r="A12260" s="118" t="s">
        <v>2648</v>
      </c>
      <c r="B12260" s="118" t="s">
        <v>36899</v>
      </c>
      <c r="C12260" s="118" t="b">
        <v>0</v>
      </c>
      <c r="D12260" s="118" t="e">
        <f t="shared" ca="1" si="1"/>
        <v>#NAME?</v>
      </c>
      <c r="E12260" s="118" t="s">
        <v>36891</v>
      </c>
      <c r="F12260" s="118" t="s">
        <v>36900</v>
      </c>
      <c r="G12260" s="118"/>
      <c r="H12260" s="118" t="s">
        <v>36901</v>
      </c>
      <c r="I12260" s="118" t="s">
        <v>7590</v>
      </c>
      <c r="J12260" s="118" t="s">
        <v>7591</v>
      </c>
    </row>
    <row r="12261" spans="1:10" ht="12.75">
      <c r="A12261" s="118" t="s">
        <v>8748</v>
      </c>
      <c r="B12261" s="118" t="s">
        <v>10116</v>
      </c>
      <c r="C12261" s="118" t="b">
        <v>0</v>
      </c>
      <c r="D12261" s="118" t="e">
        <f t="shared" ca="1" si="1"/>
        <v>#NAME?</v>
      </c>
      <c r="E12261" s="118" t="s">
        <v>36891</v>
      </c>
      <c r="F12261" s="118" t="s">
        <v>36902</v>
      </c>
      <c r="G12261" s="118"/>
      <c r="H12261" s="118" t="s">
        <v>8144</v>
      </c>
      <c r="I12261" s="118" t="s">
        <v>7590</v>
      </c>
      <c r="J12261" s="118" t="s">
        <v>7591</v>
      </c>
    </row>
    <row r="12262" spans="1:10" ht="12.75">
      <c r="A12262" s="118" t="s">
        <v>10275</v>
      </c>
      <c r="B12262" s="118" t="s">
        <v>36903</v>
      </c>
      <c r="C12262" s="118" t="b">
        <v>0</v>
      </c>
      <c r="D12262" s="118" t="e">
        <f t="shared" ca="1" si="1"/>
        <v>#NAME?</v>
      </c>
      <c r="E12262" s="118" t="s">
        <v>36891</v>
      </c>
      <c r="F12262" s="118" t="s">
        <v>36904</v>
      </c>
      <c r="G12262" s="118"/>
      <c r="H12262" s="118" t="s">
        <v>8144</v>
      </c>
      <c r="I12262" s="118" t="s">
        <v>7590</v>
      </c>
      <c r="J12262" s="118" t="s">
        <v>7591</v>
      </c>
    </row>
    <row r="12263" spans="1:10" ht="12.75">
      <c r="A12263" s="118" t="s">
        <v>1363</v>
      </c>
      <c r="B12263" s="118" t="s">
        <v>36905</v>
      </c>
      <c r="C12263" s="118" t="b">
        <v>0</v>
      </c>
      <c r="D12263" s="118" t="e">
        <f t="shared" ca="1" si="1"/>
        <v>#NAME?</v>
      </c>
      <c r="E12263" s="118" t="s">
        <v>36891</v>
      </c>
      <c r="F12263" s="118" t="s">
        <v>36906</v>
      </c>
      <c r="G12263" s="118"/>
      <c r="H12263" s="118" t="s">
        <v>5607</v>
      </c>
      <c r="I12263" s="118" t="s">
        <v>7590</v>
      </c>
      <c r="J12263" s="118" t="s">
        <v>7591</v>
      </c>
    </row>
    <row r="12264" spans="1:10" ht="12.75">
      <c r="A12264" s="118" t="s">
        <v>836</v>
      </c>
      <c r="B12264" s="118" t="s">
        <v>36907</v>
      </c>
      <c r="C12264" s="118" t="b">
        <v>0</v>
      </c>
      <c r="D12264" s="118" t="e">
        <f t="shared" ca="1" si="1"/>
        <v>#NAME?</v>
      </c>
      <c r="E12264" s="118" t="s">
        <v>36891</v>
      </c>
      <c r="F12264" s="118" t="s">
        <v>36908</v>
      </c>
      <c r="G12264" s="118"/>
      <c r="H12264" s="118" t="s">
        <v>7771</v>
      </c>
      <c r="I12264" s="118" t="s">
        <v>7590</v>
      </c>
      <c r="J12264" s="118" t="s">
        <v>7591</v>
      </c>
    </row>
    <row r="12265" spans="1:10" ht="12.75">
      <c r="A12265" s="118" t="s">
        <v>2561</v>
      </c>
      <c r="B12265" s="118" t="s">
        <v>17825</v>
      </c>
      <c r="C12265" s="118" t="b">
        <v>0</v>
      </c>
      <c r="D12265" s="118" t="e">
        <f t="shared" ca="1" si="1"/>
        <v>#NAME?</v>
      </c>
      <c r="E12265" s="118" t="s">
        <v>36891</v>
      </c>
      <c r="F12265" s="118" t="s">
        <v>36909</v>
      </c>
      <c r="G12265" s="118"/>
      <c r="H12265" s="118" t="s">
        <v>7771</v>
      </c>
      <c r="I12265" s="118" t="s">
        <v>3131</v>
      </c>
      <c r="J12265" s="118" t="s">
        <v>7622</v>
      </c>
    </row>
    <row r="12266" spans="1:10" ht="12.75">
      <c r="A12266" s="118" t="s">
        <v>826</v>
      </c>
      <c r="B12266" s="118" t="s">
        <v>27562</v>
      </c>
      <c r="C12266" s="118" t="b">
        <v>0</v>
      </c>
      <c r="D12266" s="118" t="e">
        <f t="shared" ca="1" si="1"/>
        <v>#NAME?</v>
      </c>
      <c r="E12266" s="118" t="s">
        <v>36891</v>
      </c>
      <c r="F12266" s="118" t="s">
        <v>36910</v>
      </c>
      <c r="G12266" s="118"/>
      <c r="H12266" s="118" t="s">
        <v>54</v>
      </c>
      <c r="I12266" s="118" t="s">
        <v>7590</v>
      </c>
      <c r="J12266" s="118" t="s">
        <v>7591</v>
      </c>
    </row>
    <row r="12267" spans="1:10" ht="12.75">
      <c r="A12267" s="118" t="s">
        <v>798</v>
      </c>
      <c r="B12267" s="118" t="s">
        <v>12835</v>
      </c>
      <c r="C12267" s="118" t="b">
        <v>0</v>
      </c>
      <c r="D12267" s="118" t="e">
        <f t="shared" ca="1" si="1"/>
        <v>#NAME?</v>
      </c>
      <c r="E12267" s="118" t="s">
        <v>36891</v>
      </c>
      <c r="F12267" s="118" t="s">
        <v>36911</v>
      </c>
      <c r="G12267" s="118"/>
      <c r="H12267" s="118" t="s">
        <v>54</v>
      </c>
      <c r="I12267" s="118" t="s">
        <v>7590</v>
      </c>
      <c r="J12267" s="118" t="s">
        <v>7591</v>
      </c>
    </row>
    <row r="12268" spans="1:10" ht="12.75">
      <c r="A12268" s="118" t="s">
        <v>798</v>
      </c>
      <c r="B12268" s="118" t="s">
        <v>36912</v>
      </c>
      <c r="C12268" s="118" t="b">
        <v>0</v>
      </c>
      <c r="D12268" s="118" t="e">
        <f t="shared" ca="1" si="1"/>
        <v>#NAME?</v>
      </c>
      <c r="E12268" s="118" t="s">
        <v>36891</v>
      </c>
      <c r="F12268" s="118" t="s">
        <v>36913</v>
      </c>
      <c r="G12268" s="118"/>
      <c r="H12268" s="118" t="s">
        <v>54</v>
      </c>
      <c r="I12268" s="118" t="s">
        <v>3131</v>
      </c>
      <c r="J12268" s="118" t="s">
        <v>7622</v>
      </c>
    </row>
    <row r="12269" spans="1:10" ht="12.75">
      <c r="A12269" s="118" t="s">
        <v>1749</v>
      </c>
      <c r="B12269" s="118" t="s">
        <v>36914</v>
      </c>
      <c r="C12269" s="118" t="b">
        <v>0</v>
      </c>
      <c r="D12269" s="118" t="e">
        <f t="shared" ca="1" si="1"/>
        <v>#NAME?</v>
      </c>
      <c r="E12269" s="118" t="s">
        <v>36891</v>
      </c>
      <c r="F12269" s="118" t="s">
        <v>36915</v>
      </c>
      <c r="G12269" s="118"/>
      <c r="H12269" s="118" t="s">
        <v>36916</v>
      </c>
      <c r="I12269" s="118" t="s">
        <v>7590</v>
      </c>
      <c r="J12269" s="118" t="s">
        <v>7591</v>
      </c>
    </row>
    <row r="12270" spans="1:10" ht="12.75">
      <c r="A12270" s="118" t="s">
        <v>1495</v>
      </c>
      <c r="B12270" s="118" t="s">
        <v>36917</v>
      </c>
      <c r="C12270" s="118" t="b">
        <v>0</v>
      </c>
      <c r="D12270" s="118" t="e">
        <f t="shared" ca="1" si="1"/>
        <v>#NAME?</v>
      </c>
      <c r="E12270" s="118" t="s">
        <v>36891</v>
      </c>
      <c r="F12270" s="118" t="s">
        <v>36918</v>
      </c>
      <c r="G12270" s="118"/>
      <c r="H12270" s="118" t="s">
        <v>54</v>
      </c>
      <c r="I12270" s="118" t="s">
        <v>7590</v>
      </c>
      <c r="J12270" s="118" t="s">
        <v>7591</v>
      </c>
    </row>
    <row r="12271" spans="1:10" ht="12.75">
      <c r="A12271" s="118" t="s">
        <v>2290</v>
      </c>
      <c r="B12271" s="118" t="s">
        <v>16427</v>
      </c>
      <c r="C12271" s="118" t="b">
        <v>0</v>
      </c>
      <c r="D12271" s="118" t="e">
        <f t="shared" ca="1" si="1"/>
        <v>#NAME?</v>
      </c>
      <c r="E12271" s="118" t="s">
        <v>36891</v>
      </c>
      <c r="F12271" s="118" t="s">
        <v>36919</v>
      </c>
      <c r="G12271" s="118"/>
      <c r="H12271" s="118" t="s">
        <v>8144</v>
      </c>
      <c r="I12271" s="118" t="s">
        <v>7590</v>
      </c>
      <c r="J12271" s="118" t="s">
        <v>7591</v>
      </c>
    </row>
    <row r="12272" spans="1:10" ht="12.75">
      <c r="A12272" s="118" t="s">
        <v>1069</v>
      </c>
      <c r="B12272" s="118" t="s">
        <v>10781</v>
      </c>
      <c r="C12272" s="118" t="b">
        <v>0</v>
      </c>
      <c r="D12272" s="118" t="e">
        <f t="shared" ca="1" si="1"/>
        <v>#NAME?</v>
      </c>
      <c r="E12272" s="118" t="s">
        <v>36891</v>
      </c>
      <c r="F12272" s="118" t="s">
        <v>36920</v>
      </c>
      <c r="G12272" s="118"/>
      <c r="H12272" s="118" t="s">
        <v>54</v>
      </c>
      <c r="I12272" s="118" t="s">
        <v>7590</v>
      </c>
      <c r="J12272" s="118" t="s">
        <v>7591</v>
      </c>
    </row>
    <row r="12273" spans="1:10" ht="12.75">
      <c r="A12273" s="118" t="s">
        <v>1069</v>
      </c>
      <c r="B12273" s="118" t="s">
        <v>36921</v>
      </c>
      <c r="C12273" s="118" t="b">
        <v>0</v>
      </c>
      <c r="D12273" s="118" t="e">
        <f t="shared" ca="1" si="1"/>
        <v>#NAME?</v>
      </c>
      <c r="E12273" s="118" t="s">
        <v>36891</v>
      </c>
      <c r="F12273" s="118" t="s">
        <v>36922</v>
      </c>
      <c r="G12273" s="118"/>
      <c r="H12273" s="118" t="s">
        <v>7771</v>
      </c>
      <c r="I12273" s="118" t="s">
        <v>7590</v>
      </c>
      <c r="J12273" s="118" t="s">
        <v>7591</v>
      </c>
    </row>
    <row r="12274" spans="1:10" ht="12.75">
      <c r="A12274" s="118" t="s">
        <v>2523</v>
      </c>
      <c r="B12274" s="118" t="s">
        <v>873</v>
      </c>
      <c r="C12274" s="118" t="b">
        <v>0</v>
      </c>
      <c r="D12274" s="118" t="e">
        <f t="shared" ca="1" si="1"/>
        <v>#NAME?</v>
      </c>
      <c r="E12274" s="118" t="s">
        <v>36891</v>
      </c>
      <c r="F12274" s="118" t="s">
        <v>36923</v>
      </c>
      <c r="G12274" s="118"/>
      <c r="H12274" s="118" t="s">
        <v>8144</v>
      </c>
      <c r="I12274" s="118" t="s">
        <v>3131</v>
      </c>
      <c r="J12274" s="118" t="s">
        <v>7622</v>
      </c>
    </row>
    <row r="12275" spans="1:10" ht="12.75">
      <c r="A12275" s="118" t="s">
        <v>11456</v>
      </c>
      <c r="B12275" s="118" t="s">
        <v>36924</v>
      </c>
      <c r="C12275" s="118" t="b">
        <v>0</v>
      </c>
      <c r="D12275" s="118" t="e">
        <f t="shared" ca="1" si="1"/>
        <v>#NAME?</v>
      </c>
      <c r="E12275" s="118" t="s">
        <v>36891</v>
      </c>
      <c r="F12275" s="118" t="s">
        <v>36925</v>
      </c>
      <c r="G12275" s="118"/>
      <c r="H12275" s="118" t="s">
        <v>4872</v>
      </c>
      <c r="I12275" s="118" t="s">
        <v>7590</v>
      </c>
      <c r="J12275" s="118" t="s">
        <v>7591</v>
      </c>
    </row>
    <row r="12276" spans="1:10" ht="12.75">
      <c r="A12276" s="118" t="s">
        <v>12519</v>
      </c>
      <c r="B12276" s="118" t="s">
        <v>16735</v>
      </c>
      <c r="C12276" s="118" t="b">
        <v>0</v>
      </c>
      <c r="D12276" s="118" t="e">
        <f t="shared" ca="1" si="1"/>
        <v>#NAME?</v>
      </c>
      <c r="E12276" s="118" t="s">
        <v>36926</v>
      </c>
      <c r="F12276" s="118" t="s">
        <v>36927</v>
      </c>
      <c r="G12276" s="118"/>
      <c r="H12276" s="118" t="s">
        <v>36928</v>
      </c>
      <c r="I12276" s="118" t="s">
        <v>36929</v>
      </c>
      <c r="J12276" s="118" t="s">
        <v>10630</v>
      </c>
    </row>
    <row r="12277" spans="1:10" ht="12.75">
      <c r="A12277" s="118" t="s">
        <v>36930</v>
      </c>
      <c r="B12277" s="118" t="s">
        <v>36931</v>
      </c>
      <c r="C12277" s="118" t="b">
        <v>0</v>
      </c>
      <c r="D12277" s="118" t="e">
        <f t="shared" ca="1" si="1"/>
        <v>#NAME?</v>
      </c>
      <c r="E12277" s="118" t="s">
        <v>36932</v>
      </c>
      <c r="F12277" s="118" t="s">
        <v>36933</v>
      </c>
      <c r="G12277" s="118"/>
      <c r="H12277" s="118" t="s">
        <v>54</v>
      </c>
      <c r="I12277" s="118" t="s">
        <v>10351</v>
      </c>
      <c r="J12277" s="118" t="s">
        <v>7622</v>
      </c>
    </row>
    <row r="12278" spans="1:10" ht="12.75">
      <c r="A12278" s="118" t="s">
        <v>13634</v>
      </c>
      <c r="B12278" s="118" t="s">
        <v>36934</v>
      </c>
      <c r="C12278" s="118" t="b">
        <v>0</v>
      </c>
      <c r="D12278" s="118" t="e">
        <f t="shared" ca="1" si="1"/>
        <v>#NAME?</v>
      </c>
      <c r="E12278" s="118" t="s">
        <v>36932</v>
      </c>
      <c r="F12278" s="118" t="s">
        <v>36935</v>
      </c>
      <c r="G12278" s="118"/>
      <c r="H12278" s="118" t="s">
        <v>54</v>
      </c>
      <c r="I12278" s="118" t="s">
        <v>10351</v>
      </c>
      <c r="J12278" s="118" t="s">
        <v>7622</v>
      </c>
    </row>
    <row r="12279" spans="1:10" ht="12.75">
      <c r="A12279" s="118" t="s">
        <v>36936</v>
      </c>
      <c r="B12279" s="118" t="s">
        <v>36937</v>
      </c>
      <c r="C12279" s="118" t="b">
        <v>0</v>
      </c>
      <c r="D12279" s="118" t="e">
        <f t="shared" ca="1" si="1"/>
        <v>#NAME?</v>
      </c>
      <c r="E12279" s="118" t="s">
        <v>36932</v>
      </c>
      <c r="F12279" s="118" t="s">
        <v>36938</v>
      </c>
      <c r="G12279" s="118"/>
      <c r="H12279" s="118" t="s">
        <v>54</v>
      </c>
      <c r="I12279" s="118" t="s">
        <v>10351</v>
      </c>
      <c r="J12279" s="118" t="s">
        <v>7622</v>
      </c>
    </row>
    <row r="12280" spans="1:10" ht="12.75">
      <c r="A12280" s="118" t="s">
        <v>36939</v>
      </c>
      <c r="B12280" s="118" t="s">
        <v>36940</v>
      </c>
      <c r="C12280" s="118" t="b">
        <v>0</v>
      </c>
      <c r="D12280" s="118" t="e">
        <f t="shared" ca="1" si="1"/>
        <v>#NAME?</v>
      </c>
      <c r="E12280" s="118" t="s">
        <v>36941</v>
      </c>
      <c r="F12280" s="118" t="s">
        <v>36942</v>
      </c>
      <c r="G12280" s="118"/>
      <c r="H12280" s="118" t="s">
        <v>4485</v>
      </c>
      <c r="I12280" s="118" t="s">
        <v>3131</v>
      </c>
      <c r="J12280" s="118" t="s">
        <v>7622</v>
      </c>
    </row>
    <row r="12281" spans="1:10" ht="12.75">
      <c r="A12281" s="118" t="s">
        <v>17158</v>
      </c>
      <c r="B12281" s="118" t="s">
        <v>36943</v>
      </c>
      <c r="C12281" s="118" t="b">
        <v>0</v>
      </c>
      <c r="D12281" s="118" t="e">
        <f t="shared" ca="1" si="1"/>
        <v>#NAME?</v>
      </c>
      <c r="E12281" s="118" t="s">
        <v>36941</v>
      </c>
      <c r="F12281" s="118" t="s">
        <v>36944</v>
      </c>
      <c r="G12281" s="118"/>
      <c r="H12281" s="118" t="s">
        <v>7611</v>
      </c>
      <c r="I12281" s="118" t="s">
        <v>7777</v>
      </c>
      <c r="J12281" s="118" t="s">
        <v>7636</v>
      </c>
    </row>
    <row r="12282" spans="1:10" ht="12.75">
      <c r="A12282" s="118" t="s">
        <v>814</v>
      </c>
      <c r="B12282" s="118" t="s">
        <v>36945</v>
      </c>
      <c r="C12282" s="118" t="b">
        <v>0</v>
      </c>
      <c r="D12282" s="118" t="e">
        <f t="shared" ca="1" si="1"/>
        <v>#NAME?</v>
      </c>
      <c r="E12282" s="118" t="s">
        <v>36941</v>
      </c>
      <c r="F12282" s="118" t="s">
        <v>36946</v>
      </c>
      <c r="G12282" s="118"/>
      <c r="H12282" s="118" t="s">
        <v>4872</v>
      </c>
      <c r="I12282" s="118" t="s">
        <v>3131</v>
      </c>
      <c r="J12282" s="118" t="s">
        <v>7622</v>
      </c>
    </row>
    <row r="12283" spans="1:10" ht="12.75">
      <c r="A12283" s="118" t="s">
        <v>36947</v>
      </c>
      <c r="B12283" s="118" t="s">
        <v>11850</v>
      </c>
      <c r="C12283" s="118" t="b">
        <v>0</v>
      </c>
      <c r="D12283" s="118" t="e">
        <f t="shared" ca="1" si="1"/>
        <v>#NAME?</v>
      </c>
      <c r="E12283" s="118" t="s">
        <v>36941</v>
      </c>
      <c r="F12283" s="118" t="s">
        <v>36948</v>
      </c>
      <c r="G12283" s="118"/>
      <c r="H12283" s="118" t="s">
        <v>4831</v>
      </c>
      <c r="I12283" s="118" t="s">
        <v>3131</v>
      </c>
      <c r="J12283" s="118" t="s">
        <v>7622</v>
      </c>
    </row>
    <row r="12284" spans="1:10" ht="12.75">
      <c r="A12284" s="118" t="s">
        <v>1704</v>
      </c>
      <c r="B12284" s="118" t="s">
        <v>36949</v>
      </c>
      <c r="C12284" s="118" t="b">
        <v>0</v>
      </c>
      <c r="D12284" s="118" t="e">
        <f t="shared" ca="1" si="1"/>
        <v>#NAME?</v>
      </c>
      <c r="E12284" s="118" t="s">
        <v>36941</v>
      </c>
      <c r="F12284" s="118" t="s">
        <v>36950</v>
      </c>
      <c r="G12284" s="118"/>
      <c r="H12284" s="118" t="s">
        <v>4831</v>
      </c>
      <c r="I12284" s="118" t="s">
        <v>3131</v>
      </c>
      <c r="J12284" s="118" t="s">
        <v>7622</v>
      </c>
    </row>
    <row r="12285" spans="1:10" ht="12.75">
      <c r="A12285" s="118" t="s">
        <v>2494</v>
      </c>
      <c r="B12285" s="118" t="s">
        <v>36951</v>
      </c>
      <c r="C12285" s="118" t="b">
        <v>0</v>
      </c>
      <c r="D12285" s="118" t="e">
        <f t="shared" ca="1" si="1"/>
        <v>#NAME?</v>
      </c>
      <c r="E12285" s="118" t="s">
        <v>36941</v>
      </c>
      <c r="F12285" s="118" t="s">
        <v>36952</v>
      </c>
      <c r="G12285" s="118"/>
      <c r="H12285" s="118" t="s">
        <v>4278</v>
      </c>
      <c r="I12285" s="118" t="s">
        <v>7777</v>
      </c>
      <c r="J12285" s="118" t="s">
        <v>7636</v>
      </c>
    </row>
    <row r="12286" spans="1:10" ht="12.75">
      <c r="A12286" s="118" t="s">
        <v>2494</v>
      </c>
      <c r="B12286" s="118" t="s">
        <v>1676</v>
      </c>
      <c r="C12286" s="118" t="b">
        <v>0</v>
      </c>
      <c r="D12286" s="118" t="e">
        <f t="shared" ca="1" si="1"/>
        <v>#NAME?</v>
      </c>
      <c r="E12286" s="118" t="s">
        <v>36941</v>
      </c>
      <c r="F12286" s="118" t="s">
        <v>36953</v>
      </c>
      <c r="G12286" s="118"/>
      <c r="H12286" s="118" t="s">
        <v>5607</v>
      </c>
      <c r="I12286" s="118" t="s">
        <v>3131</v>
      </c>
      <c r="J12286" s="118" t="s">
        <v>7622</v>
      </c>
    </row>
    <row r="12287" spans="1:10" ht="12.75">
      <c r="A12287" s="118" t="s">
        <v>14206</v>
      </c>
      <c r="B12287" s="118" t="s">
        <v>36954</v>
      </c>
      <c r="C12287" s="118" t="b">
        <v>0</v>
      </c>
      <c r="D12287" s="118" t="e">
        <f t="shared" ca="1" si="1"/>
        <v>#NAME?</v>
      </c>
      <c r="E12287" s="118" t="s">
        <v>36941</v>
      </c>
      <c r="F12287" s="118" t="s">
        <v>36955</v>
      </c>
      <c r="G12287" s="118"/>
      <c r="H12287" s="118" t="s">
        <v>4831</v>
      </c>
      <c r="I12287" s="118" t="s">
        <v>3131</v>
      </c>
      <c r="J12287" s="118" t="s">
        <v>7622</v>
      </c>
    </row>
    <row r="12288" spans="1:10" ht="12.75">
      <c r="A12288" s="118" t="s">
        <v>846</v>
      </c>
      <c r="B12288" s="118" t="s">
        <v>16965</v>
      </c>
      <c r="C12288" s="118" t="b">
        <v>0</v>
      </c>
      <c r="D12288" s="118" t="e">
        <f t="shared" ca="1" si="1"/>
        <v>#NAME?</v>
      </c>
      <c r="E12288" s="118" t="s">
        <v>36941</v>
      </c>
      <c r="F12288" s="118" t="s">
        <v>36956</v>
      </c>
      <c r="G12288" s="118"/>
      <c r="H12288" s="118" t="s">
        <v>5607</v>
      </c>
      <c r="I12288" s="118" t="s">
        <v>7777</v>
      </c>
      <c r="J12288" s="118" t="s">
        <v>7636</v>
      </c>
    </row>
    <row r="12289" spans="1:10" ht="12.75">
      <c r="A12289" s="118" t="s">
        <v>17619</v>
      </c>
      <c r="B12289" s="118" t="s">
        <v>36957</v>
      </c>
      <c r="C12289" s="118" t="b">
        <v>0</v>
      </c>
      <c r="D12289" s="118" t="e">
        <f t="shared" ca="1" si="1"/>
        <v>#NAME?</v>
      </c>
      <c r="E12289" s="118" t="s">
        <v>36941</v>
      </c>
      <c r="F12289" s="118" t="s">
        <v>36958</v>
      </c>
      <c r="G12289" s="118"/>
      <c r="H12289" s="118" t="s">
        <v>4278</v>
      </c>
      <c r="I12289" s="118" t="s">
        <v>3131</v>
      </c>
      <c r="J12289" s="118" t="s">
        <v>7622</v>
      </c>
    </row>
    <row r="12290" spans="1:10" ht="12.75">
      <c r="A12290" s="118" t="s">
        <v>1881</v>
      </c>
      <c r="B12290" s="118" t="s">
        <v>36959</v>
      </c>
      <c r="C12290" s="118" t="b">
        <v>0</v>
      </c>
      <c r="D12290" s="118" t="e">
        <f t="shared" ca="1" si="1"/>
        <v>#NAME?</v>
      </c>
      <c r="E12290" s="118" t="s">
        <v>36941</v>
      </c>
      <c r="F12290" s="118" t="s">
        <v>36960</v>
      </c>
      <c r="G12290" s="118"/>
      <c r="H12290" s="118" t="s">
        <v>5607</v>
      </c>
      <c r="I12290" s="118" t="s">
        <v>3131</v>
      </c>
      <c r="J12290" s="118" t="s">
        <v>7622</v>
      </c>
    </row>
    <row r="12291" spans="1:10" ht="12.75">
      <c r="A12291" s="118" t="s">
        <v>1005</v>
      </c>
      <c r="B12291" s="118" t="s">
        <v>2387</v>
      </c>
      <c r="C12291" s="118" t="b">
        <v>0</v>
      </c>
      <c r="D12291" s="118" t="e">
        <f t="shared" ca="1" si="1"/>
        <v>#NAME?</v>
      </c>
      <c r="E12291" s="118" t="s">
        <v>36941</v>
      </c>
      <c r="F12291" s="118" t="s">
        <v>36961</v>
      </c>
      <c r="G12291" s="118"/>
      <c r="H12291" s="118" t="s">
        <v>4278</v>
      </c>
      <c r="I12291" s="118" t="s">
        <v>7777</v>
      </c>
      <c r="J12291" s="118" t="s">
        <v>7636</v>
      </c>
    </row>
    <row r="12292" spans="1:10" ht="12.75">
      <c r="A12292" s="118" t="s">
        <v>1544</v>
      </c>
      <c r="B12292" s="118" t="s">
        <v>36962</v>
      </c>
      <c r="C12292" s="118" t="b">
        <v>0</v>
      </c>
      <c r="D12292" s="118" t="e">
        <f t="shared" ca="1" si="1"/>
        <v>#NAME?</v>
      </c>
      <c r="E12292" s="118" t="s">
        <v>36941</v>
      </c>
      <c r="F12292" s="118" t="s">
        <v>36963</v>
      </c>
      <c r="G12292" s="118"/>
      <c r="H12292" s="118" t="s">
        <v>4831</v>
      </c>
      <c r="I12292" s="118" t="s">
        <v>3131</v>
      </c>
      <c r="J12292" s="118" t="s">
        <v>7622</v>
      </c>
    </row>
    <row r="12293" spans="1:10" ht="12.75">
      <c r="A12293" s="118" t="s">
        <v>10924</v>
      </c>
      <c r="B12293" s="118" t="s">
        <v>36964</v>
      </c>
      <c r="C12293" s="118" t="b">
        <v>0</v>
      </c>
      <c r="D12293" s="118" t="e">
        <f t="shared" ca="1" si="1"/>
        <v>#NAME?</v>
      </c>
      <c r="E12293" s="118" t="s">
        <v>36941</v>
      </c>
      <c r="F12293" s="118" t="s">
        <v>36965</v>
      </c>
      <c r="G12293" s="118"/>
      <c r="H12293" s="118" t="s">
        <v>4278</v>
      </c>
      <c r="I12293" s="118" t="s">
        <v>3131</v>
      </c>
      <c r="J12293" s="118" t="s">
        <v>7622</v>
      </c>
    </row>
    <row r="12294" spans="1:10" ht="12.75">
      <c r="A12294" s="118" t="s">
        <v>873</v>
      </c>
      <c r="B12294" s="118" t="s">
        <v>20061</v>
      </c>
      <c r="C12294" s="118" t="b">
        <v>0</v>
      </c>
      <c r="D12294" s="118" t="e">
        <f t="shared" ca="1" si="1"/>
        <v>#NAME?</v>
      </c>
      <c r="E12294" s="118" t="s">
        <v>36941</v>
      </c>
      <c r="F12294" s="118" t="s">
        <v>36966</v>
      </c>
      <c r="G12294" s="118"/>
      <c r="H12294" s="118" t="s">
        <v>4872</v>
      </c>
      <c r="I12294" s="118" t="s">
        <v>3131</v>
      </c>
      <c r="J12294" s="118" t="s">
        <v>7622</v>
      </c>
    </row>
    <row r="12295" spans="1:10" ht="12.75">
      <c r="A12295" s="118" t="s">
        <v>1484</v>
      </c>
      <c r="B12295" s="118" t="s">
        <v>36967</v>
      </c>
      <c r="C12295" s="118" t="b">
        <v>0</v>
      </c>
      <c r="D12295" s="118" t="e">
        <f t="shared" ca="1" si="1"/>
        <v>#NAME?</v>
      </c>
      <c r="E12295" s="118" t="s">
        <v>36941</v>
      </c>
      <c r="F12295" s="118" t="s">
        <v>36968</v>
      </c>
      <c r="G12295" s="118"/>
      <c r="H12295" s="118" t="s">
        <v>4831</v>
      </c>
      <c r="I12295" s="118" t="s">
        <v>3131</v>
      </c>
      <c r="J12295" s="118" t="s">
        <v>7622</v>
      </c>
    </row>
    <row r="12296" spans="1:10" ht="12.75">
      <c r="A12296" s="118" t="s">
        <v>1069</v>
      </c>
      <c r="B12296" s="118" t="s">
        <v>36969</v>
      </c>
      <c r="C12296" s="118" t="b">
        <v>0</v>
      </c>
      <c r="D12296" s="118" t="e">
        <f t="shared" ca="1" si="1"/>
        <v>#NAME?</v>
      </c>
      <c r="E12296" s="118" t="s">
        <v>36941</v>
      </c>
      <c r="F12296" s="118" t="s">
        <v>36970</v>
      </c>
      <c r="G12296" s="118"/>
      <c r="H12296" s="118" t="s">
        <v>54</v>
      </c>
      <c r="I12296" s="118" t="s">
        <v>3131</v>
      </c>
      <c r="J12296" s="118" t="s">
        <v>7622</v>
      </c>
    </row>
    <row r="12297" spans="1:10" ht="12.75">
      <c r="A12297" s="118" t="s">
        <v>8024</v>
      </c>
      <c r="B12297" s="118" t="s">
        <v>36971</v>
      </c>
      <c r="C12297" s="118" t="b">
        <v>0</v>
      </c>
      <c r="D12297" s="118" t="e">
        <f t="shared" ca="1" si="1"/>
        <v>#NAME?</v>
      </c>
      <c r="E12297" s="118" t="s">
        <v>36941</v>
      </c>
      <c r="F12297" s="118" t="s">
        <v>36972</v>
      </c>
      <c r="G12297" s="118"/>
      <c r="H12297" s="118" t="s">
        <v>5607</v>
      </c>
      <c r="I12297" s="118" t="s">
        <v>3131</v>
      </c>
      <c r="J12297" s="118" t="s">
        <v>7622</v>
      </c>
    </row>
    <row r="12298" spans="1:10" ht="12.75">
      <c r="A12298" s="118" t="s">
        <v>2135</v>
      </c>
      <c r="B12298" s="118" t="s">
        <v>36973</v>
      </c>
      <c r="C12298" s="118" t="b">
        <v>0</v>
      </c>
      <c r="D12298" s="118" t="e">
        <f t="shared" ca="1" si="1"/>
        <v>#NAME?</v>
      </c>
      <c r="E12298" s="118" t="s">
        <v>36941</v>
      </c>
      <c r="F12298" s="118" t="s">
        <v>36974</v>
      </c>
      <c r="G12298" s="118"/>
      <c r="H12298" s="118" t="s">
        <v>4278</v>
      </c>
      <c r="I12298" s="118" t="s">
        <v>3131</v>
      </c>
      <c r="J12298" s="118" t="s">
        <v>7622</v>
      </c>
    </row>
    <row r="12299" spans="1:10" ht="12.75">
      <c r="A12299" s="118" t="s">
        <v>944</v>
      </c>
      <c r="B12299" s="118" t="s">
        <v>36975</v>
      </c>
      <c r="C12299" s="118" t="b">
        <v>0</v>
      </c>
      <c r="D12299" s="118" t="e">
        <f t="shared" ca="1" si="1"/>
        <v>#NAME?</v>
      </c>
      <c r="E12299" s="118" t="s">
        <v>36941</v>
      </c>
      <c r="F12299" s="118" t="s">
        <v>36976</v>
      </c>
      <c r="G12299" s="118"/>
      <c r="H12299" s="118" t="s">
        <v>4278</v>
      </c>
      <c r="I12299" s="118" t="s">
        <v>3131</v>
      </c>
      <c r="J12299" s="118" t="s">
        <v>7622</v>
      </c>
    </row>
    <row r="12300" spans="1:10" ht="12.75">
      <c r="A12300" s="118" t="s">
        <v>36977</v>
      </c>
      <c r="B12300" s="118" t="s">
        <v>36978</v>
      </c>
      <c r="C12300" s="118" t="b">
        <v>0</v>
      </c>
      <c r="D12300" s="118" t="e">
        <f t="shared" ca="1" si="1"/>
        <v>#NAME?</v>
      </c>
      <c r="E12300" s="118" t="s">
        <v>36941</v>
      </c>
      <c r="F12300" s="118" t="s">
        <v>36979</v>
      </c>
      <c r="G12300" s="118"/>
      <c r="H12300" s="118" t="s">
        <v>5607</v>
      </c>
      <c r="I12300" s="118" t="s">
        <v>3131</v>
      </c>
      <c r="J12300" s="118" t="s">
        <v>7622</v>
      </c>
    </row>
    <row r="12301" spans="1:10" ht="12.75">
      <c r="A12301" s="118" t="s">
        <v>8889</v>
      </c>
      <c r="B12301" s="118" t="s">
        <v>17619</v>
      </c>
      <c r="C12301" s="118" t="b">
        <v>0</v>
      </c>
      <c r="D12301" s="118" t="e">
        <f t="shared" ca="1" si="1"/>
        <v>#NAME?</v>
      </c>
      <c r="E12301" s="118" t="s">
        <v>36980</v>
      </c>
      <c r="F12301" s="118" t="s">
        <v>36981</v>
      </c>
      <c r="G12301" s="118"/>
      <c r="H12301" s="118" t="s">
        <v>4276</v>
      </c>
      <c r="I12301" s="118" t="s">
        <v>7590</v>
      </c>
      <c r="J12301" s="118" t="s">
        <v>7591</v>
      </c>
    </row>
    <row r="12302" spans="1:10" ht="12.75">
      <c r="A12302" s="118" t="s">
        <v>1666</v>
      </c>
      <c r="B12302" s="118" t="s">
        <v>36982</v>
      </c>
      <c r="C12302" s="118" t="b">
        <v>0</v>
      </c>
      <c r="D12302" s="118" t="e">
        <f t="shared" ca="1" si="1"/>
        <v>#NAME?</v>
      </c>
      <c r="E12302" s="118" t="s">
        <v>36980</v>
      </c>
      <c r="F12302" s="118" t="s">
        <v>36983</v>
      </c>
      <c r="G12302" s="118"/>
      <c r="H12302" s="118" t="s">
        <v>14182</v>
      </c>
      <c r="I12302" s="118" t="s">
        <v>7590</v>
      </c>
      <c r="J12302" s="118" t="s">
        <v>7591</v>
      </c>
    </row>
    <row r="12303" spans="1:10" ht="12.75">
      <c r="A12303" s="118" t="s">
        <v>10275</v>
      </c>
      <c r="B12303" s="118" t="s">
        <v>8077</v>
      </c>
      <c r="C12303" s="118" t="b">
        <v>0</v>
      </c>
      <c r="D12303" s="118" t="e">
        <f t="shared" ca="1" si="1"/>
        <v>#NAME?</v>
      </c>
      <c r="E12303" s="118" t="s">
        <v>36980</v>
      </c>
      <c r="F12303" s="118" t="s">
        <v>36984</v>
      </c>
      <c r="G12303" s="118"/>
      <c r="H12303" s="118" t="s">
        <v>4276</v>
      </c>
      <c r="I12303" s="118" t="s">
        <v>7590</v>
      </c>
      <c r="J12303" s="118" t="s">
        <v>7591</v>
      </c>
    </row>
    <row r="12304" spans="1:10" ht="12.75">
      <c r="A12304" s="118" t="s">
        <v>11231</v>
      </c>
      <c r="B12304" s="118" t="s">
        <v>14831</v>
      </c>
      <c r="C12304" s="118" t="b">
        <v>0</v>
      </c>
      <c r="D12304" s="118" t="e">
        <f t="shared" ca="1" si="1"/>
        <v>#NAME?</v>
      </c>
      <c r="E12304" s="118" t="s">
        <v>36980</v>
      </c>
      <c r="F12304" s="118" t="s">
        <v>36985</v>
      </c>
      <c r="G12304" s="118"/>
      <c r="H12304" s="118" t="s">
        <v>4276</v>
      </c>
      <c r="I12304" s="118" t="s">
        <v>7590</v>
      </c>
      <c r="J12304" s="118" t="s">
        <v>7591</v>
      </c>
    </row>
    <row r="12305" spans="1:10" ht="12.75">
      <c r="A12305" s="118" t="s">
        <v>882</v>
      </c>
      <c r="B12305" s="118" t="s">
        <v>36986</v>
      </c>
      <c r="C12305" s="118" t="b">
        <v>0</v>
      </c>
      <c r="D12305" s="118" t="e">
        <f t="shared" ca="1" si="1"/>
        <v>#NAME?</v>
      </c>
      <c r="E12305" s="118" t="s">
        <v>36980</v>
      </c>
      <c r="F12305" s="118" t="s">
        <v>36987</v>
      </c>
      <c r="G12305" s="118"/>
      <c r="H12305" s="118" t="s">
        <v>4276</v>
      </c>
      <c r="I12305" s="118" t="s">
        <v>7590</v>
      </c>
      <c r="J12305" s="118" t="s">
        <v>7591</v>
      </c>
    </row>
    <row r="12306" spans="1:10" ht="12.75">
      <c r="A12306" s="118" t="s">
        <v>2013</v>
      </c>
      <c r="B12306" s="118" t="s">
        <v>33650</v>
      </c>
      <c r="C12306" s="118" t="b">
        <v>0</v>
      </c>
      <c r="D12306" s="118" t="e">
        <f t="shared" ca="1" si="1"/>
        <v>#NAME?</v>
      </c>
      <c r="E12306" s="118" t="s">
        <v>36980</v>
      </c>
      <c r="F12306" s="118" t="s">
        <v>36988</v>
      </c>
      <c r="G12306" s="118"/>
      <c r="H12306" s="118" t="s">
        <v>7784</v>
      </c>
      <c r="I12306" s="118" t="s">
        <v>7590</v>
      </c>
      <c r="J12306" s="118" t="s">
        <v>7591</v>
      </c>
    </row>
    <row r="12307" spans="1:10" ht="12.75">
      <c r="A12307" s="118" t="s">
        <v>2135</v>
      </c>
      <c r="B12307" s="118" t="s">
        <v>36989</v>
      </c>
      <c r="C12307" s="118" t="b">
        <v>0</v>
      </c>
      <c r="D12307" s="118" t="e">
        <f t="shared" ca="1" si="1"/>
        <v>#NAME?</v>
      </c>
      <c r="E12307" s="118" t="s">
        <v>36980</v>
      </c>
      <c r="F12307" s="118" t="s">
        <v>36990</v>
      </c>
      <c r="G12307" s="118"/>
      <c r="H12307" s="118" t="s">
        <v>34316</v>
      </c>
      <c r="I12307" s="118" t="s">
        <v>7590</v>
      </c>
      <c r="J12307" s="118" t="s">
        <v>7591</v>
      </c>
    </row>
    <row r="12308" spans="1:10" ht="12.75">
      <c r="A12308" s="118" t="s">
        <v>944</v>
      </c>
      <c r="B12308" s="118" t="s">
        <v>36991</v>
      </c>
      <c r="C12308" s="118" t="b">
        <v>0</v>
      </c>
      <c r="D12308" s="118" t="e">
        <f t="shared" ca="1" si="1"/>
        <v>#NAME?</v>
      </c>
      <c r="E12308" s="118" t="s">
        <v>36980</v>
      </c>
      <c r="F12308" s="118" t="s">
        <v>36992</v>
      </c>
      <c r="G12308" s="118"/>
      <c r="H12308" s="118" t="s">
        <v>4276</v>
      </c>
      <c r="I12308" s="118" t="s">
        <v>7590</v>
      </c>
      <c r="J12308" s="118" t="s">
        <v>7591</v>
      </c>
    </row>
    <row r="12309" spans="1:10" ht="12.75">
      <c r="A12309" s="118" t="s">
        <v>16712</v>
      </c>
      <c r="B12309" s="118" t="s">
        <v>36993</v>
      </c>
      <c r="C12309" s="118" t="b">
        <v>0</v>
      </c>
      <c r="D12309" s="118" t="e">
        <f t="shared" ca="1" si="1"/>
        <v>#NAME?</v>
      </c>
      <c r="E12309" s="118" t="s">
        <v>36980</v>
      </c>
      <c r="F12309" s="118" t="s">
        <v>36994</v>
      </c>
      <c r="G12309" s="118"/>
      <c r="H12309" s="118" t="s">
        <v>4276</v>
      </c>
      <c r="I12309" s="118" t="s">
        <v>7590</v>
      </c>
      <c r="J12309" s="118" t="s">
        <v>7591</v>
      </c>
    </row>
    <row r="12310" spans="1:10" ht="12.75">
      <c r="A12310" s="118" t="s">
        <v>995</v>
      </c>
      <c r="B12310" s="118" t="s">
        <v>23289</v>
      </c>
      <c r="C12310" s="118" t="b">
        <v>0</v>
      </c>
      <c r="D12310" s="118" t="e">
        <f t="shared" ca="1" si="1"/>
        <v>#NAME?</v>
      </c>
      <c r="E12310" s="118" t="s">
        <v>36980</v>
      </c>
      <c r="F12310" s="118" t="s">
        <v>36995</v>
      </c>
      <c r="G12310" s="118"/>
      <c r="H12310" s="118" t="s">
        <v>4276</v>
      </c>
      <c r="I12310" s="118" t="s">
        <v>7590</v>
      </c>
      <c r="J12310" s="118" t="s">
        <v>7591</v>
      </c>
    </row>
    <row r="12311" spans="1:10" ht="12.75">
      <c r="A12311" s="118" t="s">
        <v>15067</v>
      </c>
      <c r="B12311" s="118" t="s">
        <v>36996</v>
      </c>
      <c r="C12311" s="118" t="b">
        <v>0</v>
      </c>
      <c r="D12311" s="118" t="e">
        <f t="shared" ca="1" si="1"/>
        <v>#NAME?</v>
      </c>
      <c r="E12311" s="118" t="s">
        <v>36980</v>
      </c>
      <c r="F12311" s="118" t="s">
        <v>36997</v>
      </c>
      <c r="G12311" s="118"/>
      <c r="H12311" s="118" t="s">
        <v>4276</v>
      </c>
      <c r="I12311" s="118" t="s">
        <v>7590</v>
      </c>
      <c r="J12311" s="118" t="s">
        <v>7591</v>
      </c>
    </row>
    <row r="12312" spans="1:10" ht="12.75">
      <c r="A12312" s="118" t="s">
        <v>846</v>
      </c>
      <c r="B12312" s="118" t="s">
        <v>36998</v>
      </c>
      <c r="C12312" s="118" t="b">
        <v>0</v>
      </c>
      <c r="D12312" s="118" t="e">
        <f t="shared" ca="1" si="1"/>
        <v>#NAME?</v>
      </c>
      <c r="E12312" s="118" t="s">
        <v>36999</v>
      </c>
      <c r="F12312" s="118" t="s">
        <v>37000</v>
      </c>
      <c r="G12312" s="118"/>
      <c r="H12312" s="118" t="s">
        <v>54</v>
      </c>
      <c r="I12312" s="118" t="s">
        <v>12092</v>
      </c>
      <c r="J12312" s="118" t="s">
        <v>9660</v>
      </c>
    </row>
    <row r="12313" spans="1:10" ht="12.75">
      <c r="A12313" s="118" t="s">
        <v>836</v>
      </c>
      <c r="B12313" s="118" t="s">
        <v>995</v>
      </c>
      <c r="C12313" s="118" t="b">
        <v>0</v>
      </c>
      <c r="D12313" s="118" t="e">
        <f t="shared" ca="1" si="1"/>
        <v>#NAME?</v>
      </c>
      <c r="E12313" s="118" t="s">
        <v>36999</v>
      </c>
      <c r="F12313" s="118" t="s">
        <v>37001</v>
      </c>
      <c r="G12313" s="118"/>
      <c r="H12313" s="118" t="s">
        <v>54</v>
      </c>
      <c r="I12313" s="118" t="s">
        <v>12092</v>
      </c>
      <c r="J12313" s="118" t="s">
        <v>9660</v>
      </c>
    </row>
    <row r="12314" spans="1:10" ht="12.75">
      <c r="A12314" s="118" t="s">
        <v>830</v>
      </c>
      <c r="B12314" s="118" t="s">
        <v>963</v>
      </c>
      <c r="C12314" s="118" t="b">
        <v>0</v>
      </c>
      <c r="D12314" s="118" t="e">
        <f t="shared" ca="1" si="1"/>
        <v>#NAME?</v>
      </c>
      <c r="E12314" s="118" t="s">
        <v>36999</v>
      </c>
      <c r="F12314" s="118" t="s">
        <v>37002</v>
      </c>
      <c r="G12314" s="118"/>
      <c r="H12314" s="118" t="s">
        <v>4485</v>
      </c>
      <c r="I12314" s="118" t="s">
        <v>12500</v>
      </c>
      <c r="J12314" s="118" t="s">
        <v>7622</v>
      </c>
    </row>
    <row r="12315" spans="1:10" ht="12.75">
      <c r="A12315" s="118" t="s">
        <v>10478</v>
      </c>
      <c r="B12315" s="118" t="s">
        <v>37003</v>
      </c>
      <c r="C12315" s="118" t="b">
        <v>0</v>
      </c>
      <c r="D12315" s="118" t="e">
        <f t="shared" ca="1" si="1"/>
        <v>#NAME?</v>
      </c>
      <c r="E12315" s="118" t="s">
        <v>36999</v>
      </c>
      <c r="F12315" s="118" t="s">
        <v>37004</v>
      </c>
      <c r="G12315" s="118"/>
      <c r="H12315" s="118" t="s">
        <v>54</v>
      </c>
      <c r="I12315" s="118" t="s">
        <v>11761</v>
      </c>
      <c r="J12315" s="118" t="s">
        <v>11762</v>
      </c>
    </row>
    <row r="12316" spans="1:10" ht="12.75">
      <c r="A12316" s="118" t="s">
        <v>1484</v>
      </c>
      <c r="B12316" s="118" t="s">
        <v>37005</v>
      </c>
      <c r="C12316" s="118" t="b">
        <v>0</v>
      </c>
      <c r="D12316" s="118" t="e">
        <f t="shared" ca="1" si="1"/>
        <v>#NAME?</v>
      </c>
      <c r="E12316" s="118" t="s">
        <v>36999</v>
      </c>
      <c r="F12316" s="118" t="s">
        <v>37006</v>
      </c>
      <c r="G12316" s="118"/>
      <c r="H12316" s="118" t="s">
        <v>7784</v>
      </c>
      <c r="I12316" s="118" t="s">
        <v>11761</v>
      </c>
      <c r="J12316" s="118" t="s">
        <v>11762</v>
      </c>
    </row>
    <row r="12317" spans="1:10" ht="12.75">
      <c r="A12317" s="118" t="s">
        <v>2645</v>
      </c>
      <c r="B12317" s="118" t="s">
        <v>37007</v>
      </c>
      <c r="C12317" s="118" t="b">
        <v>0</v>
      </c>
      <c r="D12317" s="118" t="e">
        <f t="shared" ca="1" si="1"/>
        <v>#NAME?</v>
      </c>
      <c r="E12317" s="118" t="s">
        <v>37008</v>
      </c>
      <c r="F12317" s="118" t="s">
        <v>37009</v>
      </c>
      <c r="G12317" s="118"/>
      <c r="H12317" s="118" t="s">
        <v>37010</v>
      </c>
      <c r="I12317" s="118" t="s">
        <v>9158</v>
      </c>
      <c r="J12317" s="118" t="s">
        <v>9159</v>
      </c>
    </row>
    <row r="12318" spans="1:10" ht="12.75">
      <c r="A12318" s="118" t="s">
        <v>1704</v>
      </c>
      <c r="B12318" s="118" t="s">
        <v>37011</v>
      </c>
      <c r="C12318" s="118" t="b">
        <v>0</v>
      </c>
      <c r="D12318" s="118" t="e">
        <f t="shared" ca="1" si="1"/>
        <v>#NAME?</v>
      </c>
      <c r="E12318" s="118" t="s">
        <v>37008</v>
      </c>
      <c r="F12318" s="118" t="s">
        <v>37012</v>
      </c>
      <c r="G12318" s="118"/>
      <c r="H12318" s="118" t="s">
        <v>5273</v>
      </c>
      <c r="I12318" s="118" t="s">
        <v>9158</v>
      </c>
      <c r="J12318" s="118" t="s">
        <v>9159</v>
      </c>
    </row>
    <row r="12319" spans="1:10" ht="12.75">
      <c r="A12319" s="118" t="s">
        <v>2648</v>
      </c>
      <c r="B12319" s="118" t="s">
        <v>28026</v>
      </c>
      <c r="C12319" s="118" t="b">
        <v>0</v>
      </c>
      <c r="D12319" s="118" t="e">
        <f t="shared" ca="1" si="1"/>
        <v>#NAME?</v>
      </c>
      <c r="E12319" s="118" t="s">
        <v>37008</v>
      </c>
      <c r="F12319" s="118" t="s">
        <v>37013</v>
      </c>
      <c r="G12319" s="118"/>
      <c r="H12319" s="118" t="s">
        <v>4831</v>
      </c>
      <c r="I12319" s="118" t="s">
        <v>9158</v>
      </c>
      <c r="J12319" s="118" t="s">
        <v>9159</v>
      </c>
    </row>
    <row r="12320" spans="1:10" ht="12.75">
      <c r="A12320" s="118" t="s">
        <v>13750</v>
      </c>
      <c r="B12320" s="118" t="s">
        <v>37014</v>
      </c>
      <c r="C12320" s="118" t="b">
        <v>0</v>
      </c>
      <c r="D12320" s="118" t="e">
        <f t="shared" ca="1" si="1"/>
        <v>#NAME?</v>
      </c>
      <c r="E12320" s="118" t="s">
        <v>37008</v>
      </c>
      <c r="F12320" s="118" t="s">
        <v>37015</v>
      </c>
      <c r="G12320" s="118"/>
      <c r="H12320" s="118" t="s">
        <v>37016</v>
      </c>
      <c r="I12320" s="118" t="s">
        <v>9158</v>
      </c>
      <c r="J12320" s="118" t="s">
        <v>9159</v>
      </c>
    </row>
    <row r="12321" spans="1:10" ht="12.75">
      <c r="A12321" s="118" t="s">
        <v>1969</v>
      </c>
      <c r="B12321" s="118" t="s">
        <v>37017</v>
      </c>
      <c r="C12321" s="118" t="b">
        <v>0</v>
      </c>
      <c r="D12321" s="118" t="e">
        <f t="shared" ca="1" si="1"/>
        <v>#NAME?</v>
      </c>
      <c r="E12321" s="118" t="s">
        <v>37008</v>
      </c>
      <c r="F12321" s="118" t="s">
        <v>37018</v>
      </c>
      <c r="G12321" s="118"/>
      <c r="H12321" s="118" t="s">
        <v>6031</v>
      </c>
      <c r="I12321" s="118" t="s">
        <v>9158</v>
      </c>
      <c r="J12321" s="118" t="s">
        <v>9159</v>
      </c>
    </row>
    <row r="12322" spans="1:10" ht="12.75">
      <c r="A12322" s="118" t="s">
        <v>1363</v>
      </c>
      <c r="B12322" s="118" t="s">
        <v>37019</v>
      </c>
      <c r="C12322" s="118" t="b">
        <v>0</v>
      </c>
      <c r="D12322" s="118" t="e">
        <f t="shared" ca="1" si="1"/>
        <v>#NAME?</v>
      </c>
      <c r="E12322" s="118" t="s">
        <v>37008</v>
      </c>
      <c r="F12322" s="118" t="s">
        <v>37020</v>
      </c>
      <c r="G12322" s="118"/>
      <c r="H12322" s="118" t="s">
        <v>4276</v>
      </c>
      <c r="I12322" s="118" t="s">
        <v>9158</v>
      </c>
      <c r="J12322" s="118" t="s">
        <v>9159</v>
      </c>
    </row>
    <row r="12323" spans="1:10" ht="12.75">
      <c r="A12323" s="118" t="s">
        <v>1063</v>
      </c>
      <c r="B12323" s="118" t="s">
        <v>8553</v>
      </c>
      <c r="C12323" s="118" t="b">
        <v>0</v>
      </c>
      <c r="D12323" s="118" t="e">
        <f t="shared" ca="1" si="1"/>
        <v>#NAME?</v>
      </c>
      <c r="E12323" s="118" t="s">
        <v>37008</v>
      </c>
      <c r="F12323" s="118" t="s">
        <v>37021</v>
      </c>
      <c r="G12323" s="118"/>
      <c r="H12323" s="118" t="s">
        <v>4831</v>
      </c>
      <c r="I12323" s="118" t="s">
        <v>9158</v>
      </c>
      <c r="J12323" s="118" t="s">
        <v>9159</v>
      </c>
    </row>
    <row r="12324" spans="1:10" ht="12.75">
      <c r="A12324" s="118" t="s">
        <v>9004</v>
      </c>
      <c r="B12324" s="118" t="s">
        <v>37022</v>
      </c>
      <c r="C12324" s="118" t="b">
        <v>0</v>
      </c>
      <c r="D12324" s="118" t="e">
        <f t="shared" ca="1" si="1"/>
        <v>#NAME?</v>
      </c>
      <c r="E12324" s="118" t="s">
        <v>37008</v>
      </c>
      <c r="F12324" s="118" t="s">
        <v>37023</v>
      </c>
      <c r="G12324" s="118"/>
      <c r="H12324" s="118" t="s">
        <v>4831</v>
      </c>
      <c r="I12324" s="118" t="s">
        <v>9158</v>
      </c>
      <c r="J12324" s="118" t="s">
        <v>9159</v>
      </c>
    </row>
    <row r="12325" spans="1:10" ht="12.75">
      <c r="A12325" s="118" t="s">
        <v>1069</v>
      </c>
      <c r="B12325" s="118" t="s">
        <v>11143</v>
      </c>
      <c r="C12325" s="118" t="b">
        <v>0</v>
      </c>
      <c r="D12325" s="118" t="e">
        <f t="shared" ca="1" si="1"/>
        <v>#NAME?</v>
      </c>
      <c r="E12325" s="118" t="s">
        <v>37008</v>
      </c>
      <c r="F12325" s="118" t="s">
        <v>37024</v>
      </c>
      <c r="G12325" s="118"/>
      <c r="H12325" s="118" t="s">
        <v>4276</v>
      </c>
      <c r="I12325" s="118" t="s">
        <v>9158</v>
      </c>
      <c r="J12325" s="118" t="s">
        <v>9159</v>
      </c>
    </row>
    <row r="12326" spans="1:10" ht="12.75">
      <c r="A12326" s="118" t="s">
        <v>8498</v>
      </c>
      <c r="B12326" s="118" t="s">
        <v>22774</v>
      </c>
      <c r="C12326" s="118" t="b">
        <v>0</v>
      </c>
      <c r="D12326" s="118" t="e">
        <f t="shared" ca="1" si="1"/>
        <v>#NAME?</v>
      </c>
      <c r="E12326" s="118" t="s">
        <v>37025</v>
      </c>
      <c r="F12326" s="118" t="s">
        <v>37026</v>
      </c>
      <c r="G12326" s="118"/>
      <c r="H12326" s="118" t="s">
        <v>4276</v>
      </c>
      <c r="I12326" s="118" t="s">
        <v>10567</v>
      </c>
      <c r="J12326" s="118" t="s">
        <v>7622</v>
      </c>
    </row>
    <row r="12327" spans="1:10" ht="12.75">
      <c r="A12327" s="118" t="s">
        <v>33136</v>
      </c>
      <c r="B12327" s="118" t="s">
        <v>1398</v>
      </c>
      <c r="C12327" s="118" t="b">
        <v>0</v>
      </c>
      <c r="D12327" s="118" t="e">
        <f t="shared" ca="1" si="1"/>
        <v>#NAME?</v>
      </c>
      <c r="E12327" s="118" t="s">
        <v>37025</v>
      </c>
      <c r="F12327" s="118" t="s">
        <v>37027</v>
      </c>
      <c r="G12327" s="118"/>
      <c r="H12327" s="118" t="s">
        <v>8144</v>
      </c>
      <c r="I12327" s="118" t="s">
        <v>10567</v>
      </c>
      <c r="J12327" s="118" t="s">
        <v>7622</v>
      </c>
    </row>
    <row r="12328" spans="1:10" ht="12.75">
      <c r="A12328" s="118" t="s">
        <v>1484</v>
      </c>
      <c r="B12328" s="118" t="s">
        <v>7826</v>
      </c>
      <c r="C12328" s="118" t="b">
        <v>0</v>
      </c>
      <c r="D12328" s="118" t="e">
        <f t="shared" ca="1" si="1"/>
        <v>#NAME?</v>
      </c>
      <c r="E12328" s="118" t="s">
        <v>37025</v>
      </c>
      <c r="F12328" s="118" t="s">
        <v>37028</v>
      </c>
      <c r="G12328" s="118"/>
      <c r="H12328" s="118" t="s">
        <v>5302</v>
      </c>
      <c r="I12328" s="118" t="s">
        <v>10567</v>
      </c>
      <c r="J12328" s="118" t="s">
        <v>7622</v>
      </c>
    </row>
    <row r="12329" spans="1:10" ht="12.75">
      <c r="A12329" s="118" t="s">
        <v>18077</v>
      </c>
      <c r="B12329" s="118" t="s">
        <v>37029</v>
      </c>
      <c r="C12329" s="118" t="b">
        <v>0</v>
      </c>
      <c r="D12329" s="118" t="e">
        <f t="shared" ca="1" si="1"/>
        <v>#NAME?</v>
      </c>
      <c r="E12329" s="118" t="s">
        <v>37025</v>
      </c>
      <c r="F12329" s="118" t="s">
        <v>37030</v>
      </c>
      <c r="G12329" s="118"/>
      <c r="H12329" s="118" t="s">
        <v>4276</v>
      </c>
      <c r="I12329" s="118" t="s">
        <v>10567</v>
      </c>
      <c r="J12329" s="118" t="s">
        <v>7622</v>
      </c>
    </row>
    <row r="12330" spans="1:10" ht="12.75">
      <c r="A12330" s="118" t="s">
        <v>798</v>
      </c>
      <c r="B12330" s="118" t="s">
        <v>37031</v>
      </c>
      <c r="C12330" s="118" t="b">
        <v>0</v>
      </c>
      <c r="D12330" s="118" t="e">
        <f t="shared" ca="1" si="1"/>
        <v>#NAME?</v>
      </c>
      <c r="E12330" s="118" t="s">
        <v>37032</v>
      </c>
      <c r="F12330" s="118" t="s">
        <v>37033</v>
      </c>
      <c r="G12330" s="118"/>
      <c r="H12330" s="118" t="s">
        <v>54</v>
      </c>
      <c r="I12330" s="118" t="s">
        <v>9846</v>
      </c>
      <c r="J12330" s="118" t="s">
        <v>7622</v>
      </c>
    </row>
    <row r="12331" spans="1:10" ht="12.75">
      <c r="A12331" s="118" t="s">
        <v>2013</v>
      </c>
      <c r="B12331" s="118" t="s">
        <v>8886</v>
      </c>
      <c r="C12331" s="118" t="b">
        <v>0</v>
      </c>
      <c r="D12331" s="118" t="e">
        <f t="shared" ca="1" si="1"/>
        <v>#NAME?</v>
      </c>
      <c r="E12331" s="118" t="s">
        <v>37032</v>
      </c>
      <c r="F12331" s="118" t="s">
        <v>37034</v>
      </c>
      <c r="G12331" s="118"/>
      <c r="H12331" s="118" t="s">
        <v>54</v>
      </c>
      <c r="I12331" s="118" t="s">
        <v>9846</v>
      </c>
      <c r="J12331" s="118" t="s">
        <v>7622</v>
      </c>
    </row>
    <row r="12332" spans="1:10" ht="12.75">
      <c r="A12332" s="118" t="s">
        <v>37035</v>
      </c>
      <c r="B12332" s="118" t="s">
        <v>11468</v>
      </c>
      <c r="C12332" s="118" t="b">
        <v>0</v>
      </c>
      <c r="D12332" s="118" t="e">
        <f t="shared" ca="1" si="1"/>
        <v>#NAME?</v>
      </c>
      <c r="E12332" s="118" t="s">
        <v>37032</v>
      </c>
      <c r="F12332" s="118" t="s">
        <v>37036</v>
      </c>
      <c r="G12332" s="118"/>
      <c r="H12332" s="118" t="s">
        <v>54</v>
      </c>
      <c r="I12332" s="118" t="s">
        <v>9846</v>
      </c>
      <c r="J12332" s="118" t="s">
        <v>7622</v>
      </c>
    </row>
    <row r="12333" spans="1:10" ht="12.75">
      <c r="A12333" s="118" t="s">
        <v>37037</v>
      </c>
      <c r="B12333" s="118" t="s">
        <v>37038</v>
      </c>
      <c r="C12333" s="118" t="b">
        <v>0</v>
      </c>
      <c r="D12333" s="118" t="e">
        <f t="shared" ca="1" si="1"/>
        <v>#NAME?</v>
      </c>
      <c r="E12333" s="118" t="s">
        <v>37039</v>
      </c>
      <c r="F12333" s="118" t="s">
        <v>37040</v>
      </c>
      <c r="G12333" s="118"/>
      <c r="H12333" s="118" t="s">
        <v>54</v>
      </c>
      <c r="I12333" s="118" t="s">
        <v>7642</v>
      </c>
      <c r="J12333" s="118"/>
    </row>
    <row r="12334" spans="1:10" ht="12.75">
      <c r="A12334" s="118" t="s">
        <v>10361</v>
      </c>
      <c r="B12334" s="118" t="s">
        <v>15089</v>
      </c>
      <c r="C12334" s="118" t="b">
        <v>0</v>
      </c>
      <c r="D12334" s="118" t="e">
        <f t="shared" ca="1" si="1"/>
        <v>#NAME?</v>
      </c>
      <c r="E12334" s="118" t="s">
        <v>37039</v>
      </c>
      <c r="F12334" s="118" t="s">
        <v>37041</v>
      </c>
      <c r="G12334" s="118"/>
      <c r="H12334" s="118" t="s">
        <v>4278</v>
      </c>
      <c r="I12334" s="118" t="s">
        <v>7642</v>
      </c>
      <c r="J12334" s="118"/>
    </row>
    <row r="12335" spans="1:10" ht="12.75">
      <c r="A12335" s="118" t="s">
        <v>1277</v>
      </c>
      <c r="B12335" s="118" t="s">
        <v>37042</v>
      </c>
      <c r="C12335" s="118" t="b">
        <v>0</v>
      </c>
      <c r="D12335" s="118" t="e">
        <f t="shared" ca="1" si="1"/>
        <v>#NAME?</v>
      </c>
      <c r="E12335" s="118" t="s">
        <v>37039</v>
      </c>
      <c r="F12335" s="118" t="s">
        <v>37043</v>
      </c>
      <c r="G12335" s="118"/>
      <c r="H12335" s="118" t="s">
        <v>54</v>
      </c>
      <c r="I12335" s="118" t="s">
        <v>7642</v>
      </c>
      <c r="J12335" s="118"/>
    </row>
    <row r="12336" spans="1:10" ht="12.75">
      <c r="A12336" s="118" t="s">
        <v>37044</v>
      </c>
      <c r="B12336" s="118" t="s">
        <v>37045</v>
      </c>
      <c r="C12336" s="118" t="b">
        <v>0</v>
      </c>
      <c r="D12336" s="118" t="e">
        <f t="shared" ca="1" si="1"/>
        <v>#NAME?</v>
      </c>
      <c r="E12336" s="118" t="s">
        <v>37046</v>
      </c>
      <c r="F12336" s="118" t="s">
        <v>37047</v>
      </c>
      <c r="G12336" s="118"/>
      <c r="H12336" s="118" t="s">
        <v>4640</v>
      </c>
      <c r="I12336" s="118" t="s">
        <v>37048</v>
      </c>
      <c r="J12336" s="118"/>
    </row>
    <row r="12337" spans="1:10" ht="12.75">
      <c r="A12337" s="118" t="s">
        <v>19301</v>
      </c>
      <c r="B12337" s="118" t="s">
        <v>37049</v>
      </c>
      <c r="C12337" s="118" t="b">
        <v>0</v>
      </c>
      <c r="D12337" s="118" t="e">
        <f t="shared" ca="1" si="1"/>
        <v>#NAME?</v>
      </c>
      <c r="E12337" s="118" t="s">
        <v>37046</v>
      </c>
      <c r="F12337" s="118" t="s">
        <v>37050</v>
      </c>
      <c r="G12337" s="118"/>
      <c r="H12337" s="118" t="s">
        <v>7611</v>
      </c>
      <c r="I12337" s="118" t="s">
        <v>37048</v>
      </c>
      <c r="J12337" s="118"/>
    </row>
    <row r="12338" spans="1:10" ht="12.75">
      <c r="A12338" s="118" t="s">
        <v>989</v>
      </c>
      <c r="B12338" s="118" t="s">
        <v>28348</v>
      </c>
      <c r="C12338" s="118" t="b">
        <v>0</v>
      </c>
      <c r="D12338" s="118" t="e">
        <f t="shared" ca="1" si="1"/>
        <v>#NAME?</v>
      </c>
      <c r="E12338" s="118" t="s">
        <v>37051</v>
      </c>
      <c r="F12338" s="118" t="s">
        <v>37052</v>
      </c>
      <c r="G12338" s="118"/>
      <c r="H12338" s="118" t="s">
        <v>4276</v>
      </c>
      <c r="I12338" s="118" t="s">
        <v>7820</v>
      </c>
      <c r="J12338" s="118" t="s">
        <v>7820</v>
      </c>
    </row>
    <row r="12339" spans="1:10" ht="12.75">
      <c r="A12339" s="118" t="s">
        <v>7924</v>
      </c>
      <c r="B12339" s="118" t="s">
        <v>8903</v>
      </c>
      <c r="C12339" s="118" t="b">
        <v>0</v>
      </c>
      <c r="D12339" s="118" t="e">
        <f t="shared" ca="1" si="1"/>
        <v>#NAME?</v>
      </c>
      <c r="E12339" s="118" t="s">
        <v>37051</v>
      </c>
      <c r="F12339" s="118" t="s">
        <v>37053</v>
      </c>
      <c r="G12339" s="118"/>
      <c r="H12339" s="118" t="s">
        <v>4276</v>
      </c>
      <c r="I12339" s="118" t="s">
        <v>7820</v>
      </c>
      <c r="J12339" s="118" t="s">
        <v>7820</v>
      </c>
    </row>
    <row r="12340" spans="1:10" ht="12.75">
      <c r="A12340" s="118" t="s">
        <v>910</v>
      </c>
      <c r="B12340" s="118" t="s">
        <v>37054</v>
      </c>
      <c r="C12340" s="118" t="b">
        <v>0</v>
      </c>
      <c r="D12340" s="118" t="e">
        <f t="shared" ca="1" si="1"/>
        <v>#NAME?</v>
      </c>
      <c r="E12340" s="118" t="s">
        <v>37055</v>
      </c>
      <c r="F12340" s="118" t="s">
        <v>37056</v>
      </c>
      <c r="G12340" s="118"/>
      <c r="H12340" s="118" t="s">
        <v>4278</v>
      </c>
      <c r="I12340" s="118" t="s">
        <v>12639</v>
      </c>
      <c r="J12340" s="118" t="s">
        <v>9387</v>
      </c>
    </row>
    <row r="12341" spans="1:10" ht="12.75">
      <c r="A12341" s="118" t="s">
        <v>836</v>
      </c>
      <c r="B12341" s="118" t="s">
        <v>11156</v>
      </c>
      <c r="C12341" s="118" t="b">
        <v>0</v>
      </c>
      <c r="D12341" s="118" t="e">
        <f t="shared" ca="1" si="1"/>
        <v>#NAME?</v>
      </c>
      <c r="E12341" s="118" t="s">
        <v>37055</v>
      </c>
      <c r="F12341" s="118" t="s">
        <v>37057</v>
      </c>
      <c r="G12341" s="118"/>
      <c r="H12341" s="118" t="s">
        <v>54</v>
      </c>
      <c r="I12341" s="118" t="s">
        <v>12639</v>
      </c>
      <c r="J12341" s="118" t="s">
        <v>9387</v>
      </c>
    </row>
    <row r="12342" spans="1:10" ht="12.75">
      <c r="A12342" s="118" t="s">
        <v>2013</v>
      </c>
      <c r="B12342" s="118" t="s">
        <v>37058</v>
      </c>
      <c r="C12342" s="118" t="b">
        <v>0</v>
      </c>
      <c r="D12342" s="118" t="e">
        <f t="shared" ca="1" si="1"/>
        <v>#NAME?</v>
      </c>
      <c r="E12342" s="118" t="s">
        <v>37055</v>
      </c>
      <c r="F12342" s="118" t="s">
        <v>37059</v>
      </c>
      <c r="G12342" s="118"/>
      <c r="H12342" s="118" t="s">
        <v>54</v>
      </c>
      <c r="I12342" s="118" t="s">
        <v>12639</v>
      </c>
      <c r="J12342" s="118" t="s">
        <v>9387</v>
      </c>
    </row>
    <row r="12343" spans="1:10" ht="12.75">
      <c r="A12343" s="118" t="s">
        <v>882</v>
      </c>
      <c r="B12343" s="118" t="s">
        <v>37060</v>
      </c>
      <c r="C12343" s="118" t="b">
        <v>0</v>
      </c>
      <c r="D12343" s="118" t="e">
        <f t="shared" ca="1" si="1"/>
        <v>#NAME?</v>
      </c>
      <c r="E12343" s="118" t="s">
        <v>37061</v>
      </c>
      <c r="F12343" s="118" t="s">
        <v>37062</v>
      </c>
      <c r="G12343" s="118"/>
      <c r="H12343" s="118" t="s">
        <v>4276</v>
      </c>
      <c r="I12343" s="118" t="s">
        <v>9767</v>
      </c>
      <c r="J12343" s="118" t="s">
        <v>9768</v>
      </c>
    </row>
    <row r="12344" spans="1:10" ht="12.75">
      <c r="A12344" s="118" t="s">
        <v>10777</v>
      </c>
      <c r="B12344" s="118" t="s">
        <v>37063</v>
      </c>
      <c r="C12344" s="118" t="b">
        <v>0</v>
      </c>
      <c r="D12344" s="118" t="e">
        <f t="shared" ca="1" si="1"/>
        <v>#NAME?</v>
      </c>
      <c r="E12344" s="118" t="s">
        <v>37061</v>
      </c>
      <c r="F12344" s="118" t="s">
        <v>37064</v>
      </c>
      <c r="G12344" s="118"/>
      <c r="H12344" s="118" t="s">
        <v>7611</v>
      </c>
      <c r="I12344" s="118" t="s">
        <v>9767</v>
      </c>
      <c r="J12344" s="118" t="s">
        <v>9768</v>
      </c>
    </row>
    <row r="12345" spans="1:10" ht="12.75">
      <c r="A12345" s="118" t="s">
        <v>9126</v>
      </c>
      <c r="B12345" s="118" t="s">
        <v>37065</v>
      </c>
      <c r="C12345" s="118" t="b">
        <v>0</v>
      </c>
      <c r="D12345" s="118" t="e">
        <f t="shared" ca="1" si="1"/>
        <v>#NAME?</v>
      </c>
      <c r="E12345" s="118" t="s">
        <v>37066</v>
      </c>
      <c r="F12345" s="118" t="s">
        <v>37067</v>
      </c>
      <c r="G12345" s="118"/>
      <c r="H12345" s="118" t="s">
        <v>54</v>
      </c>
      <c r="I12345" s="118" t="s">
        <v>7820</v>
      </c>
      <c r="J12345" s="118" t="s">
        <v>7820</v>
      </c>
    </row>
    <row r="12346" spans="1:10" ht="12.75">
      <c r="A12346" s="118" t="s">
        <v>8405</v>
      </c>
      <c r="B12346" s="118" t="s">
        <v>9004</v>
      </c>
      <c r="C12346" s="118" t="b">
        <v>0</v>
      </c>
      <c r="D12346" s="118" t="e">
        <f t="shared" ca="1" si="1"/>
        <v>#NAME?</v>
      </c>
      <c r="E12346" s="118" t="s">
        <v>37066</v>
      </c>
      <c r="F12346" s="118" t="s">
        <v>37068</v>
      </c>
      <c r="G12346" s="118"/>
      <c r="H12346" s="118" t="s">
        <v>54</v>
      </c>
      <c r="I12346" s="118" t="s">
        <v>7820</v>
      </c>
      <c r="J12346" s="118" t="s">
        <v>7820</v>
      </c>
    </row>
    <row r="12347" spans="1:10" ht="12.75">
      <c r="A12347" s="118" t="s">
        <v>22886</v>
      </c>
      <c r="B12347" s="118" t="s">
        <v>37069</v>
      </c>
      <c r="C12347" s="118" t="b">
        <v>0</v>
      </c>
      <c r="D12347" s="118" t="e">
        <f t="shared" ca="1" si="1"/>
        <v>#NAME?</v>
      </c>
      <c r="E12347" s="118" t="s">
        <v>37066</v>
      </c>
      <c r="F12347" s="118" t="s">
        <v>37070</v>
      </c>
      <c r="G12347" s="118"/>
      <c r="H12347" s="118" t="s">
        <v>54</v>
      </c>
      <c r="I12347" s="118" t="s">
        <v>7820</v>
      </c>
      <c r="J12347" s="118" t="s">
        <v>7820</v>
      </c>
    </row>
    <row r="12348" spans="1:10" ht="12.75">
      <c r="A12348" s="118" t="s">
        <v>846</v>
      </c>
      <c r="B12348" s="118" t="s">
        <v>37071</v>
      </c>
      <c r="C12348" s="118" t="b">
        <v>0</v>
      </c>
      <c r="D12348" s="118" t="e">
        <f t="shared" ca="1" si="1"/>
        <v>#NAME?</v>
      </c>
      <c r="E12348" s="118" t="s">
        <v>37066</v>
      </c>
      <c r="F12348" s="118" t="s">
        <v>37072</v>
      </c>
      <c r="G12348" s="118"/>
      <c r="H12348" s="118" t="s">
        <v>10683</v>
      </c>
      <c r="I12348" s="118" t="s">
        <v>7820</v>
      </c>
      <c r="J12348" s="118" t="s">
        <v>7820</v>
      </c>
    </row>
    <row r="12349" spans="1:10" ht="12.75">
      <c r="A12349" s="118" t="s">
        <v>13685</v>
      </c>
      <c r="B12349" s="118" t="s">
        <v>37073</v>
      </c>
      <c r="C12349" s="118" t="b">
        <v>0</v>
      </c>
      <c r="D12349" s="118" t="e">
        <f t="shared" ca="1" si="1"/>
        <v>#NAME?</v>
      </c>
      <c r="E12349" s="118" t="s">
        <v>37066</v>
      </c>
      <c r="F12349" s="118" t="s">
        <v>37074</v>
      </c>
      <c r="G12349" s="118"/>
      <c r="H12349" s="118" t="s">
        <v>54</v>
      </c>
      <c r="I12349" s="118" t="s">
        <v>7820</v>
      </c>
      <c r="J12349" s="118" t="s">
        <v>7820</v>
      </c>
    </row>
    <row r="12350" spans="1:10" ht="12.75">
      <c r="A12350" s="118" t="s">
        <v>882</v>
      </c>
      <c r="B12350" s="118" t="s">
        <v>2259</v>
      </c>
      <c r="C12350" s="118" t="b">
        <v>0</v>
      </c>
      <c r="D12350" s="118" t="e">
        <f t="shared" ca="1" si="1"/>
        <v>#NAME?</v>
      </c>
      <c r="E12350" s="118" t="s">
        <v>37066</v>
      </c>
      <c r="F12350" s="118" t="s">
        <v>37075</v>
      </c>
      <c r="G12350" s="118"/>
      <c r="H12350" s="118" t="s">
        <v>54</v>
      </c>
      <c r="I12350" s="118" t="s">
        <v>7820</v>
      </c>
      <c r="J12350" s="118" t="s">
        <v>7820</v>
      </c>
    </row>
    <row r="12351" spans="1:10" ht="12.75">
      <c r="A12351" s="118" t="s">
        <v>944</v>
      </c>
      <c r="B12351" s="118" t="s">
        <v>37076</v>
      </c>
      <c r="C12351" s="118" t="b">
        <v>0</v>
      </c>
      <c r="D12351" s="118" t="e">
        <f t="shared" ca="1" si="1"/>
        <v>#NAME?</v>
      </c>
      <c r="E12351" s="118" t="s">
        <v>37066</v>
      </c>
      <c r="F12351" s="118" t="s">
        <v>37077</v>
      </c>
      <c r="G12351" s="118"/>
      <c r="H12351" s="118" t="s">
        <v>37078</v>
      </c>
      <c r="I12351" s="118" t="s">
        <v>7820</v>
      </c>
      <c r="J12351" s="118" t="s">
        <v>7820</v>
      </c>
    </row>
    <row r="12352" spans="1:10" ht="12.75">
      <c r="A12352" s="118" t="s">
        <v>2680</v>
      </c>
      <c r="B12352" s="118" t="s">
        <v>37079</v>
      </c>
      <c r="C12352" s="118" t="b">
        <v>0</v>
      </c>
      <c r="D12352" s="118" t="e">
        <f t="shared" ca="1" si="1"/>
        <v>#NAME?</v>
      </c>
      <c r="E12352" s="118" t="s">
        <v>37066</v>
      </c>
      <c r="F12352" s="118" t="s">
        <v>37080</v>
      </c>
      <c r="G12352" s="118"/>
      <c r="H12352" s="118" t="s">
        <v>10683</v>
      </c>
      <c r="I12352" s="118" t="s">
        <v>7820</v>
      </c>
      <c r="J12352" s="118" t="s">
        <v>7820</v>
      </c>
    </row>
    <row r="12353" spans="1:10" ht="12.75">
      <c r="A12353" s="118" t="s">
        <v>37081</v>
      </c>
      <c r="B12353" s="118" t="s">
        <v>37082</v>
      </c>
      <c r="C12353" s="118" t="b">
        <v>0</v>
      </c>
      <c r="D12353" s="118" t="e">
        <f t="shared" ca="1" si="1"/>
        <v>#NAME?</v>
      </c>
      <c r="E12353" s="118" t="s">
        <v>37066</v>
      </c>
      <c r="F12353" s="118" t="s">
        <v>37083</v>
      </c>
      <c r="G12353" s="118"/>
      <c r="H12353" s="118" t="s">
        <v>54</v>
      </c>
      <c r="I12353" s="118" t="s">
        <v>3131</v>
      </c>
      <c r="J12353" s="118" t="s">
        <v>7622</v>
      </c>
    </row>
    <row r="12354" spans="1:10" ht="12.75">
      <c r="A12354" s="118" t="s">
        <v>947</v>
      </c>
      <c r="B12354" s="118" t="s">
        <v>37084</v>
      </c>
      <c r="C12354" s="118" t="b">
        <v>0</v>
      </c>
      <c r="D12354" s="118" t="e">
        <f t="shared" ca="1" si="1"/>
        <v>#NAME?</v>
      </c>
      <c r="E12354" s="118" t="s">
        <v>37085</v>
      </c>
      <c r="F12354" s="118" t="s">
        <v>37086</v>
      </c>
      <c r="G12354" s="118"/>
      <c r="H12354" s="118" t="s">
        <v>54</v>
      </c>
      <c r="I12354" s="118" t="s">
        <v>37087</v>
      </c>
      <c r="J12354" s="118"/>
    </row>
    <row r="12355" spans="1:10" ht="12.75">
      <c r="A12355" s="118" t="s">
        <v>37088</v>
      </c>
      <c r="B12355" s="129" t="s">
        <v>37089</v>
      </c>
      <c r="C12355" s="118" t="b">
        <v>0</v>
      </c>
      <c r="D12355" s="118" t="e">
        <f t="shared" ca="1" si="1"/>
        <v>#NAME?</v>
      </c>
      <c r="E12355" s="118" t="s">
        <v>37085</v>
      </c>
      <c r="F12355" s="118" t="s">
        <v>37090</v>
      </c>
      <c r="G12355" s="118"/>
      <c r="H12355" s="118" t="s">
        <v>5368</v>
      </c>
      <c r="I12355" s="118" t="s">
        <v>37087</v>
      </c>
      <c r="J12355" s="118"/>
    </row>
    <row r="12356" spans="1:10" ht="12.75">
      <c r="A12356" s="118" t="s">
        <v>1484</v>
      </c>
      <c r="B12356" s="118" t="s">
        <v>37091</v>
      </c>
      <c r="C12356" s="118" t="b">
        <v>0</v>
      </c>
      <c r="D12356" s="118" t="e">
        <f t="shared" ca="1" si="1"/>
        <v>#NAME?</v>
      </c>
      <c r="E12356" s="118" t="s">
        <v>37085</v>
      </c>
      <c r="F12356" s="118" t="s">
        <v>37092</v>
      </c>
      <c r="G12356" s="118"/>
      <c r="H12356" s="118" t="s">
        <v>54</v>
      </c>
      <c r="I12356" s="118" t="s">
        <v>37087</v>
      </c>
      <c r="J12356" s="118"/>
    </row>
    <row r="12357" spans="1:10" ht="12.75">
      <c r="A12357" s="118" t="s">
        <v>19909</v>
      </c>
      <c r="B12357" s="118" t="s">
        <v>26691</v>
      </c>
      <c r="C12357" s="118" t="b">
        <v>0</v>
      </c>
      <c r="D12357" s="118" t="e">
        <f t="shared" ca="1" si="1"/>
        <v>#NAME?</v>
      </c>
      <c r="E12357" s="118" t="s">
        <v>37093</v>
      </c>
      <c r="F12357" s="118" t="s">
        <v>37094</v>
      </c>
      <c r="G12357" s="118"/>
      <c r="H12357" s="118" t="s">
        <v>7611</v>
      </c>
      <c r="I12357" s="118" t="s">
        <v>1699</v>
      </c>
      <c r="J12357" s="118" t="s">
        <v>7795</v>
      </c>
    </row>
    <row r="12358" spans="1:10" ht="12.75">
      <c r="A12358" s="118" t="s">
        <v>798</v>
      </c>
      <c r="B12358" s="118" t="s">
        <v>37095</v>
      </c>
      <c r="C12358" s="118" t="b">
        <v>0</v>
      </c>
      <c r="D12358" s="118" t="e">
        <f t="shared" ca="1" si="1"/>
        <v>#NAME?</v>
      </c>
      <c r="E12358" s="118" t="s">
        <v>37093</v>
      </c>
      <c r="F12358" s="118" t="s">
        <v>37096</v>
      </c>
      <c r="G12358" s="118"/>
      <c r="H12358" s="118" t="s">
        <v>4276</v>
      </c>
      <c r="I12358" s="118" t="s">
        <v>1699</v>
      </c>
      <c r="J12358" s="118" t="s">
        <v>7795</v>
      </c>
    </row>
    <row r="12359" spans="1:10" ht="12.75">
      <c r="A12359" s="118" t="s">
        <v>1069</v>
      </c>
      <c r="B12359" s="118" t="s">
        <v>11308</v>
      </c>
      <c r="C12359" s="118" t="b">
        <v>0</v>
      </c>
      <c r="D12359" s="118" t="e">
        <f t="shared" ca="1" si="1"/>
        <v>#NAME?</v>
      </c>
      <c r="E12359" s="118" t="s">
        <v>37093</v>
      </c>
      <c r="F12359" s="118" t="s">
        <v>37097</v>
      </c>
      <c r="G12359" s="118"/>
      <c r="H12359" s="118" t="s">
        <v>4276</v>
      </c>
      <c r="I12359" s="118" t="s">
        <v>1699</v>
      </c>
      <c r="J12359" s="118" t="s">
        <v>7795</v>
      </c>
    </row>
    <row r="12360" spans="1:10" ht="12.75">
      <c r="A12360" s="118" t="s">
        <v>1069</v>
      </c>
      <c r="B12360" s="118" t="s">
        <v>37098</v>
      </c>
      <c r="C12360" s="118" t="b">
        <v>0</v>
      </c>
      <c r="D12360" s="118" t="e">
        <f t="shared" ca="1" si="1"/>
        <v>#NAME?</v>
      </c>
      <c r="E12360" s="118" t="s">
        <v>37093</v>
      </c>
      <c r="F12360" s="118" t="s">
        <v>37099</v>
      </c>
      <c r="G12360" s="118"/>
      <c r="H12360" s="118" t="s">
        <v>8760</v>
      </c>
      <c r="I12360" s="118" t="s">
        <v>1699</v>
      </c>
      <c r="J12360" s="118" t="s">
        <v>7795</v>
      </c>
    </row>
    <row r="12361" spans="1:10" ht="12.75">
      <c r="A12361" s="118" t="s">
        <v>1069</v>
      </c>
      <c r="B12361" s="118" t="s">
        <v>37100</v>
      </c>
      <c r="C12361" s="118" t="b">
        <v>0</v>
      </c>
      <c r="D12361" s="118" t="e">
        <f t="shared" ca="1" si="1"/>
        <v>#NAME?</v>
      </c>
      <c r="E12361" s="118" t="s">
        <v>37093</v>
      </c>
      <c r="F12361" s="118" t="s">
        <v>37101</v>
      </c>
      <c r="G12361" s="118"/>
      <c r="H12361" s="118" t="s">
        <v>37102</v>
      </c>
      <c r="I12361" s="118" t="s">
        <v>1699</v>
      </c>
      <c r="J12361" s="118" t="s">
        <v>7795</v>
      </c>
    </row>
    <row r="12362" spans="1:10" ht="12.75">
      <c r="A12362" s="118" t="s">
        <v>37103</v>
      </c>
      <c r="B12362" s="118" t="s">
        <v>37104</v>
      </c>
      <c r="C12362" s="118" t="b">
        <v>0</v>
      </c>
      <c r="D12362" s="118" t="e">
        <f t="shared" ca="1" si="1"/>
        <v>#NAME?</v>
      </c>
      <c r="E12362" s="118" t="s">
        <v>37105</v>
      </c>
      <c r="F12362" s="118" t="s">
        <v>37106</v>
      </c>
      <c r="G12362" s="118"/>
      <c r="H12362" s="118" t="s">
        <v>5368</v>
      </c>
      <c r="I12362" s="118" t="s">
        <v>7642</v>
      </c>
      <c r="J12362" s="118"/>
    </row>
    <row r="12363" spans="1:10" ht="12.75">
      <c r="A12363" s="118" t="s">
        <v>37107</v>
      </c>
      <c r="B12363" s="118" t="s">
        <v>37108</v>
      </c>
      <c r="C12363" s="118" t="b">
        <v>0</v>
      </c>
      <c r="D12363" s="118" t="e">
        <f t="shared" ca="1" si="1"/>
        <v>#NAME?</v>
      </c>
      <c r="E12363" s="118" t="s">
        <v>37105</v>
      </c>
      <c r="F12363" s="118" t="s">
        <v>37109</v>
      </c>
      <c r="G12363" s="118"/>
      <c r="H12363" s="118" t="s">
        <v>5368</v>
      </c>
      <c r="I12363" s="118" t="s">
        <v>7642</v>
      </c>
      <c r="J12363" s="118"/>
    </row>
    <row r="12364" spans="1:10" ht="12.75">
      <c r="A12364" s="118" t="s">
        <v>26497</v>
      </c>
      <c r="B12364" s="118" t="s">
        <v>37110</v>
      </c>
      <c r="C12364" s="118" t="b">
        <v>0</v>
      </c>
      <c r="D12364" s="118" t="e">
        <f t="shared" ca="1" si="1"/>
        <v>#NAME?</v>
      </c>
      <c r="E12364" s="118" t="s">
        <v>37105</v>
      </c>
      <c r="F12364" s="118" t="s">
        <v>37111</v>
      </c>
      <c r="G12364" s="118"/>
      <c r="H12364" s="118" t="s">
        <v>5209</v>
      </c>
      <c r="I12364" s="118" t="s">
        <v>7642</v>
      </c>
      <c r="J12364" s="118"/>
    </row>
    <row r="12365" spans="1:10" ht="12.75">
      <c r="A12365" s="118" t="s">
        <v>10361</v>
      </c>
      <c r="B12365" s="118" t="s">
        <v>37112</v>
      </c>
      <c r="C12365" s="118" t="b">
        <v>0</v>
      </c>
      <c r="D12365" s="118" t="e">
        <f t="shared" ca="1" si="1"/>
        <v>#NAME?</v>
      </c>
      <c r="E12365" s="118" t="s">
        <v>37105</v>
      </c>
      <c r="F12365" s="118" t="s">
        <v>37113</v>
      </c>
      <c r="G12365" s="118"/>
      <c r="H12365" s="118" t="s">
        <v>54</v>
      </c>
      <c r="I12365" s="118" t="s">
        <v>7642</v>
      </c>
      <c r="J12365" s="118"/>
    </row>
    <row r="12366" spans="1:10" ht="12.75">
      <c r="A12366" s="118" t="s">
        <v>37114</v>
      </c>
      <c r="B12366" s="118" t="s">
        <v>37115</v>
      </c>
      <c r="C12366" s="118" t="b">
        <v>0</v>
      </c>
      <c r="D12366" s="118" t="e">
        <f t="shared" ca="1" si="1"/>
        <v>#NAME?</v>
      </c>
      <c r="E12366" s="118" t="s">
        <v>37116</v>
      </c>
      <c r="F12366" s="118" t="s">
        <v>37117</v>
      </c>
      <c r="G12366" s="118"/>
      <c r="H12366" s="118" t="s">
        <v>54</v>
      </c>
      <c r="I12366" s="118" t="s">
        <v>8756</v>
      </c>
      <c r="J12366" s="118" t="s">
        <v>8756</v>
      </c>
    </row>
    <row r="12367" spans="1:10" ht="12.75">
      <c r="A12367" s="118" t="s">
        <v>37118</v>
      </c>
      <c r="B12367" s="118" t="s">
        <v>37119</v>
      </c>
      <c r="C12367" s="118" t="b">
        <v>0</v>
      </c>
      <c r="D12367" s="118" t="e">
        <f t="shared" ca="1" si="1"/>
        <v>#NAME?</v>
      </c>
      <c r="E12367" s="118" t="s">
        <v>37116</v>
      </c>
      <c r="F12367" s="118" t="s">
        <v>37120</v>
      </c>
      <c r="G12367" s="118"/>
      <c r="H12367" s="118" t="s">
        <v>5064</v>
      </c>
      <c r="I12367" s="118" t="s">
        <v>8756</v>
      </c>
      <c r="J12367" s="118" t="s">
        <v>8756</v>
      </c>
    </row>
    <row r="12368" spans="1:10" ht="12.75">
      <c r="A12368" s="118" t="s">
        <v>12690</v>
      </c>
      <c r="B12368" s="118" t="s">
        <v>37121</v>
      </c>
      <c r="C12368" s="118" t="b">
        <v>0</v>
      </c>
      <c r="D12368" s="118" t="e">
        <f t="shared" ca="1" si="1"/>
        <v>#NAME?</v>
      </c>
      <c r="E12368" s="118" t="s">
        <v>37116</v>
      </c>
      <c r="F12368" s="118" t="s">
        <v>37122</v>
      </c>
      <c r="G12368" s="118"/>
      <c r="H12368" s="118" t="s">
        <v>54</v>
      </c>
      <c r="I12368" s="118" t="s">
        <v>8756</v>
      </c>
      <c r="J12368" s="118" t="s">
        <v>8756</v>
      </c>
    </row>
    <row r="12369" spans="1:10" ht="12.75">
      <c r="A12369" s="118" t="s">
        <v>37123</v>
      </c>
      <c r="B12369" s="118" t="s">
        <v>1868</v>
      </c>
      <c r="C12369" s="118" t="b">
        <v>0</v>
      </c>
      <c r="D12369" s="118" t="e">
        <f t="shared" ca="1" si="1"/>
        <v>#NAME?</v>
      </c>
      <c r="E12369" s="118" t="s">
        <v>37116</v>
      </c>
      <c r="F12369" s="118" t="s">
        <v>37124</v>
      </c>
      <c r="G12369" s="118"/>
      <c r="H12369" s="118" t="s">
        <v>54</v>
      </c>
      <c r="I12369" s="118" t="s">
        <v>8756</v>
      </c>
      <c r="J12369" s="118" t="s">
        <v>8756</v>
      </c>
    </row>
    <row r="12370" spans="1:10" ht="12.75">
      <c r="A12370" s="118" t="s">
        <v>37125</v>
      </c>
      <c r="B12370" s="118" t="s">
        <v>16627</v>
      </c>
      <c r="C12370" s="118" t="b">
        <v>0</v>
      </c>
      <c r="D12370" s="118" t="e">
        <f t="shared" ca="1" si="1"/>
        <v>#NAME?</v>
      </c>
      <c r="E12370" s="118" t="s">
        <v>37126</v>
      </c>
      <c r="F12370" s="118" t="s">
        <v>37127</v>
      </c>
      <c r="G12370" s="118"/>
      <c r="H12370" s="118" t="s">
        <v>5064</v>
      </c>
      <c r="I12370" s="118" t="s">
        <v>37128</v>
      </c>
      <c r="J12370" s="118"/>
    </row>
    <row r="12371" spans="1:10" ht="12.75">
      <c r="A12371" s="118" t="s">
        <v>37129</v>
      </c>
      <c r="B12371" s="118" t="s">
        <v>37130</v>
      </c>
      <c r="C12371" s="118" t="b">
        <v>0</v>
      </c>
      <c r="D12371" s="118" t="e">
        <f t="shared" ca="1" si="1"/>
        <v>#NAME?</v>
      </c>
      <c r="E12371" s="118" t="s">
        <v>37126</v>
      </c>
      <c r="F12371" s="118" t="s">
        <v>37131</v>
      </c>
      <c r="G12371" s="118"/>
      <c r="H12371" s="118" t="s">
        <v>4640</v>
      </c>
      <c r="I12371" s="118" t="s">
        <v>37128</v>
      </c>
      <c r="J12371" s="118"/>
    </row>
    <row r="12372" spans="1:10" ht="12.75">
      <c r="A12372" s="118" t="s">
        <v>1302</v>
      </c>
      <c r="B12372" s="118" t="s">
        <v>17619</v>
      </c>
      <c r="C12372" s="118" t="b">
        <v>0</v>
      </c>
      <c r="D12372" s="118" t="e">
        <f t="shared" ca="1" si="1"/>
        <v>#NAME?</v>
      </c>
      <c r="E12372" s="118" t="s">
        <v>37132</v>
      </c>
      <c r="F12372" s="118" t="s">
        <v>37133</v>
      </c>
      <c r="G12372" s="118"/>
      <c r="H12372" s="118" t="s">
        <v>4485</v>
      </c>
      <c r="I12372" s="118" t="s">
        <v>9131</v>
      </c>
      <c r="J12372" s="118" t="s">
        <v>7622</v>
      </c>
    </row>
    <row r="12373" spans="1:10" ht="12.75">
      <c r="A12373" s="118" t="s">
        <v>9227</v>
      </c>
      <c r="B12373" s="118" t="s">
        <v>37134</v>
      </c>
      <c r="C12373" s="118" t="b">
        <v>0</v>
      </c>
      <c r="D12373" s="118" t="e">
        <f t="shared" ca="1" si="1"/>
        <v>#NAME?</v>
      </c>
      <c r="E12373" s="118" t="s">
        <v>37132</v>
      </c>
      <c r="F12373" s="118" t="s">
        <v>37135</v>
      </c>
      <c r="G12373" s="118"/>
      <c r="H12373" s="118" t="s">
        <v>4278</v>
      </c>
      <c r="I12373" s="118" t="s">
        <v>9131</v>
      </c>
      <c r="J12373" s="118" t="s">
        <v>7622</v>
      </c>
    </row>
    <row r="12374" spans="1:10" ht="12.75">
      <c r="A12374" s="118" t="s">
        <v>31214</v>
      </c>
      <c r="B12374" s="118" t="s">
        <v>37136</v>
      </c>
      <c r="C12374" s="118" t="b">
        <v>0</v>
      </c>
      <c r="D12374" s="118" t="e">
        <f t="shared" ca="1" si="1"/>
        <v>#NAME?</v>
      </c>
      <c r="E12374" s="118" t="s">
        <v>37137</v>
      </c>
      <c r="F12374" s="118" t="s">
        <v>37138</v>
      </c>
      <c r="G12374" s="118"/>
      <c r="H12374" s="118" t="s">
        <v>4580</v>
      </c>
      <c r="I12374" s="118" t="s">
        <v>14648</v>
      </c>
      <c r="J12374" s="118" t="s">
        <v>11762</v>
      </c>
    </row>
    <row r="12375" spans="1:10" ht="12.75">
      <c r="A12375" s="118" t="s">
        <v>2300</v>
      </c>
      <c r="B12375" s="118" t="s">
        <v>8006</v>
      </c>
      <c r="C12375" s="118" t="b">
        <v>0</v>
      </c>
      <c r="D12375" s="118" t="e">
        <f t="shared" ca="1" si="1"/>
        <v>#NAME?</v>
      </c>
      <c r="E12375" s="118" t="s">
        <v>37137</v>
      </c>
      <c r="F12375" s="118" t="s">
        <v>37139</v>
      </c>
      <c r="G12375" s="118"/>
      <c r="H12375" s="118" t="s">
        <v>9832</v>
      </c>
      <c r="I12375" s="118" t="s">
        <v>14648</v>
      </c>
      <c r="J12375" s="118" t="s">
        <v>11762</v>
      </c>
    </row>
    <row r="12376" spans="1:10" ht="12.75">
      <c r="A12376" s="118" t="s">
        <v>1484</v>
      </c>
      <c r="B12376" s="118" t="s">
        <v>37140</v>
      </c>
      <c r="C12376" s="118" t="b">
        <v>0</v>
      </c>
      <c r="D12376" s="118" t="e">
        <f t="shared" ca="1" si="1"/>
        <v>#NAME?</v>
      </c>
      <c r="E12376" s="118" t="s">
        <v>37137</v>
      </c>
      <c r="F12376" s="118" t="s">
        <v>37141</v>
      </c>
      <c r="G12376" s="118"/>
      <c r="H12376" s="118" t="s">
        <v>4580</v>
      </c>
      <c r="I12376" s="118" t="s">
        <v>14648</v>
      </c>
      <c r="J12376" s="118" t="s">
        <v>11762</v>
      </c>
    </row>
    <row r="12377" spans="1:10" ht="12.75">
      <c r="A12377" s="118" t="s">
        <v>2263</v>
      </c>
      <c r="B12377" s="118" t="s">
        <v>37142</v>
      </c>
      <c r="C12377" s="118" t="b">
        <v>0</v>
      </c>
      <c r="D12377" s="118" t="e">
        <f t="shared" ca="1" si="1"/>
        <v>#NAME?</v>
      </c>
      <c r="E12377" s="118" t="s">
        <v>37137</v>
      </c>
      <c r="F12377" s="118" t="s">
        <v>37143</v>
      </c>
      <c r="G12377" s="118"/>
      <c r="H12377" s="118" t="s">
        <v>4485</v>
      </c>
      <c r="I12377" s="118" t="s">
        <v>14648</v>
      </c>
      <c r="J12377" s="118" t="s">
        <v>11762</v>
      </c>
    </row>
    <row r="12378" spans="1:10" ht="12.75">
      <c r="A12378" s="118" t="s">
        <v>2226</v>
      </c>
      <c r="B12378" s="118" t="s">
        <v>37144</v>
      </c>
      <c r="C12378" s="118" t="b">
        <v>0</v>
      </c>
      <c r="D12378" s="118" t="e">
        <f t="shared" ca="1" si="1"/>
        <v>#NAME?</v>
      </c>
      <c r="E12378" s="118" t="s">
        <v>37137</v>
      </c>
      <c r="F12378" s="118" t="s">
        <v>37145</v>
      </c>
      <c r="G12378" s="118"/>
      <c r="H12378" s="118" t="s">
        <v>4485</v>
      </c>
      <c r="I12378" s="118" t="s">
        <v>14648</v>
      </c>
      <c r="J12378" s="118" t="s">
        <v>11762</v>
      </c>
    </row>
    <row r="12379" spans="1:10" ht="12.75">
      <c r="A12379" s="118" t="s">
        <v>1666</v>
      </c>
      <c r="B12379" s="118" t="s">
        <v>9085</v>
      </c>
      <c r="C12379" s="118" t="b">
        <v>0</v>
      </c>
      <c r="D12379" s="118" t="e">
        <f t="shared" ca="1" si="1"/>
        <v>#NAME?</v>
      </c>
      <c r="E12379" s="118" t="s">
        <v>37146</v>
      </c>
      <c r="F12379" s="118" t="s">
        <v>37147</v>
      </c>
      <c r="G12379" s="118"/>
      <c r="H12379" s="118" t="s">
        <v>54</v>
      </c>
      <c r="I12379" s="118" t="s">
        <v>8726</v>
      </c>
      <c r="J12379" s="127" t="s">
        <v>8740</v>
      </c>
    </row>
    <row r="12380" spans="1:10" ht="12.75">
      <c r="A12380" s="118" t="s">
        <v>920</v>
      </c>
      <c r="B12380" s="118" t="s">
        <v>23333</v>
      </c>
      <c r="C12380" s="118" t="b">
        <v>0</v>
      </c>
      <c r="D12380" s="118" t="e">
        <f t="shared" ca="1" si="1"/>
        <v>#NAME?</v>
      </c>
      <c r="E12380" s="118" t="s">
        <v>37146</v>
      </c>
      <c r="F12380" s="118" t="s">
        <v>37148</v>
      </c>
      <c r="G12380" s="118"/>
      <c r="H12380" s="118" t="s">
        <v>5279</v>
      </c>
      <c r="I12380" s="118" t="s">
        <v>8726</v>
      </c>
      <c r="J12380" s="127" t="s">
        <v>8740</v>
      </c>
    </row>
    <row r="12381" spans="1:10" ht="12.75">
      <c r="A12381" s="118" t="s">
        <v>10275</v>
      </c>
      <c r="B12381" s="118" t="s">
        <v>22611</v>
      </c>
      <c r="C12381" s="118" t="b">
        <v>0</v>
      </c>
      <c r="D12381" s="118" t="e">
        <f t="shared" ca="1" si="1"/>
        <v>#NAME?</v>
      </c>
      <c r="E12381" s="118" t="s">
        <v>37146</v>
      </c>
      <c r="F12381" s="118" t="s">
        <v>37149</v>
      </c>
      <c r="G12381" s="118"/>
      <c r="H12381" s="118" t="s">
        <v>54</v>
      </c>
      <c r="I12381" s="118" t="s">
        <v>8726</v>
      </c>
      <c r="J12381" s="127" t="s">
        <v>8740</v>
      </c>
    </row>
    <row r="12382" spans="1:10" ht="12.75">
      <c r="A12382" s="118" t="s">
        <v>1063</v>
      </c>
      <c r="B12382" s="118" t="s">
        <v>37150</v>
      </c>
      <c r="C12382" s="118" t="b">
        <v>0</v>
      </c>
      <c r="D12382" s="118" t="e">
        <f t="shared" ca="1" si="1"/>
        <v>#NAME?</v>
      </c>
      <c r="E12382" s="118" t="s">
        <v>37146</v>
      </c>
      <c r="F12382" s="118" t="s">
        <v>37151</v>
      </c>
      <c r="G12382" s="118"/>
      <c r="H12382" s="118" t="s">
        <v>4485</v>
      </c>
      <c r="I12382" s="118" t="s">
        <v>8726</v>
      </c>
      <c r="J12382" s="127" t="s">
        <v>8740</v>
      </c>
    </row>
    <row r="12383" spans="1:10" ht="12.75">
      <c r="A12383" s="118" t="s">
        <v>8358</v>
      </c>
      <c r="B12383" s="118" t="s">
        <v>37152</v>
      </c>
      <c r="C12383" s="118" t="b">
        <v>0</v>
      </c>
      <c r="D12383" s="118" t="e">
        <f t="shared" ca="1" si="1"/>
        <v>#NAME?</v>
      </c>
      <c r="E12383" s="118" t="s">
        <v>37146</v>
      </c>
      <c r="F12383" s="118" t="s">
        <v>37153</v>
      </c>
      <c r="G12383" s="118"/>
      <c r="H12383" s="118" t="s">
        <v>8322</v>
      </c>
      <c r="I12383" s="118" t="s">
        <v>8726</v>
      </c>
      <c r="J12383" s="127" t="s">
        <v>8740</v>
      </c>
    </row>
    <row r="12384" spans="1:10" ht="12.75">
      <c r="A12384" s="118" t="s">
        <v>10777</v>
      </c>
      <c r="B12384" s="118" t="s">
        <v>12841</v>
      </c>
      <c r="C12384" s="118" t="b">
        <v>0</v>
      </c>
      <c r="D12384" s="118" t="e">
        <f t="shared" ca="1" si="1"/>
        <v>#NAME?</v>
      </c>
      <c r="E12384" s="118" t="s">
        <v>37146</v>
      </c>
      <c r="F12384" s="118" t="s">
        <v>37154</v>
      </c>
      <c r="G12384" s="118"/>
      <c r="H12384" s="118" t="s">
        <v>37155</v>
      </c>
      <c r="I12384" s="118" t="s">
        <v>8726</v>
      </c>
      <c r="J12384" s="127" t="s">
        <v>8740</v>
      </c>
    </row>
    <row r="12385" spans="1:10" ht="12.75">
      <c r="A12385" s="118" t="s">
        <v>1591</v>
      </c>
      <c r="B12385" s="118" t="s">
        <v>37156</v>
      </c>
      <c r="C12385" s="118" t="b">
        <v>0</v>
      </c>
      <c r="D12385" s="118" t="e">
        <f t="shared" ca="1" si="1"/>
        <v>#NAME?</v>
      </c>
      <c r="E12385" s="118" t="s">
        <v>37157</v>
      </c>
      <c r="F12385" s="118" t="s">
        <v>37158</v>
      </c>
      <c r="G12385" s="118"/>
      <c r="H12385" s="118" t="s">
        <v>4276</v>
      </c>
      <c r="I12385" s="118" t="s">
        <v>7777</v>
      </c>
      <c r="J12385" s="118" t="s">
        <v>7636</v>
      </c>
    </row>
    <row r="12386" spans="1:10" ht="12.75">
      <c r="A12386" s="118" t="s">
        <v>11308</v>
      </c>
      <c r="B12386" s="118" t="s">
        <v>8157</v>
      </c>
      <c r="C12386" s="118" t="b">
        <v>0</v>
      </c>
      <c r="D12386" s="118" t="e">
        <f t="shared" ca="1" si="1"/>
        <v>#NAME?</v>
      </c>
      <c r="E12386" s="118" t="s">
        <v>37157</v>
      </c>
      <c r="F12386" s="118" t="s">
        <v>37159</v>
      </c>
      <c r="G12386" s="118"/>
      <c r="H12386" s="118" t="s">
        <v>4276</v>
      </c>
      <c r="I12386" s="118" t="s">
        <v>7777</v>
      </c>
      <c r="J12386" s="118" t="s">
        <v>7636</v>
      </c>
    </row>
    <row r="12387" spans="1:10" ht="12.75">
      <c r="A12387" s="118" t="s">
        <v>1026</v>
      </c>
      <c r="B12387" s="118" t="s">
        <v>37160</v>
      </c>
      <c r="C12387" s="118" t="b">
        <v>0</v>
      </c>
      <c r="D12387" s="118" t="e">
        <f t="shared" ca="1" si="1"/>
        <v>#NAME?</v>
      </c>
      <c r="E12387" s="118" t="s">
        <v>37161</v>
      </c>
      <c r="F12387" s="118" t="s">
        <v>37162</v>
      </c>
      <c r="G12387" s="118"/>
      <c r="H12387" s="118" t="s">
        <v>4276</v>
      </c>
      <c r="I12387" s="118" t="s">
        <v>7820</v>
      </c>
      <c r="J12387" s="118" t="s">
        <v>7820</v>
      </c>
    </row>
    <row r="12388" spans="1:10" ht="12.75">
      <c r="A12388" s="118" t="s">
        <v>1081</v>
      </c>
      <c r="B12388" s="118" t="s">
        <v>37163</v>
      </c>
      <c r="C12388" s="118" t="b">
        <v>0</v>
      </c>
      <c r="D12388" s="118" t="e">
        <f t="shared" ca="1" si="1"/>
        <v>#NAME?</v>
      </c>
      <c r="E12388" s="118" t="s">
        <v>37161</v>
      </c>
      <c r="F12388" s="118" t="s">
        <v>37164</v>
      </c>
      <c r="G12388" s="118"/>
      <c r="H12388" s="118" t="s">
        <v>4278</v>
      </c>
      <c r="I12388" s="118" t="s">
        <v>7820</v>
      </c>
      <c r="J12388" s="118" t="s">
        <v>7820</v>
      </c>
    </row>
    <row r="12389" spans="1:10" ht="12.75">
      <c r="A12389" s="118" t="s">
        <v>7945</v>
      </c>
      <c r="B12389" s="118" t="s">
        <v>37165</v>
      </c>
      <c r="C12389" s="118" t="b">
        <v>0</v>
      </c>
      <c r="D12389" s="118" t="e">
        <f t="shared" ca="1" si="1"/>
        <v>#NAME?</v>
      </c>
      <c r="E12389" s="118" t="s">
        <v>37166</v>
      </c>
      <c r="F12389" s="118" t="s">
        <v>37167</v>
      </c>
      <c r="G12389" s="118"/>
      <c r="H12389" s="118" t="s">
        <v>54</v>
      </c>
      <c r="I12389" s="118" t="s">
        <v>10184</v>
      </c>
      <c r="J12389" s="118" t="s">
        <v>10185</v>
      </c>
    </row>
    <row r="12390" spans="1:10" ht="12.75">
      <c r="A12390" s="118" t="s">
        <v>814</v>
      </c>
      <c r="B12390" s="118" t="s">
        <v>37168</v>
      </c>
      <c r="C12390" s="118" t="b">
        <v>0</v>
      </c>
      <c r="D12390" s="118" t="e">
        <f t="shared" ca="1" si="1"/>
        <v>#NAME?</v>
      </c>
      <c r="E12390" s="118" t="s">
        <v>37166</v>
      </c>
      <c r="F12390" s="118" t="s">
        <v>37169</v>
      </c>
      <c r="G12390" s="118"/>
      <c r="H12390" s="118" t="s">
        <v>4872</v>
      </c>
      <c r="I12390" s="118" t="s">
        <v>10184</v>
      </c>
      <c r="J12390" s="118" t="s">
        <v>10185</v>
      </c>
    </row>
    <row r="12391" spans="1:10" ht="12.75">
      <c r="A12391" s="118" t="s">
        <v>8409</v>
      </c>
      <c r="B12391" s="118" t="s">
        <v>37170</v>
      </c>
      <c r="C12391" s="118" t="b">
        <v>0</v>
      </c>
      <c r="D12391" s="118" t="e">
        <f t="shared" ca="1" si="1"/>
        <v>#NAME?</v>
      </c>
      <c r="E12391" s="118" t="s">
        <v>37166</v>
      </c>
      <c r="F12391" s="118" t="s">
        <v>37171</v>
      </c>
      <c r="G12391" s="118"/>
      <c r="H12391" s="118" t="s">
        <v>9413</v>
      </c>
      <c r="I12391" s="118" t="s">
        <v>10184</v>
      </c>
      <c r="J12391" s="118" t="s">
        <v>10185</v>
      </c>
    </row>
    <row r="12392" spans="1:10" ht="12.75">
      <c r="A12392" s="118" t="s">
        <v>2648</v>
      </c>
      <c r="B12392" s="118" t="s">
        <v>37172</v>
      </c>
      <c r="C12392" s="118" t="b">
        <v>0</v>
      </c>
      <c r="D12392" s="118" t="e">
        <f t="shared" ca="1" si="1"/>
        <v>#NAME?</v>
      </c>
      <c r="E12392" s="118" t="s">
        <v>37166</v>
      </c>
      <c r="F12392" s="118" t="s">
        <v>37173</v>
      </c>
      <c r="G12392" s="118"/>
      <c r="H12392" s="118" t="s">
        <v>7611</v>
      </c>
      <c r="I12392" s="118" t="s">
        <v>10184</v>
      </c>
      <c r="J12392" s="118" t="s">
        <v>10185</v>
      </c>
    </row>
    <row r="12393" spans="1:10" ht="12.75">
      <c r="A12393" s="118" t="s">
        <v>8748</v>
      </c>
      <c r="B12393" s="118" t="s">
        <v>37174</v>
      </c>
      <c r="C12393" s="118" t="b">
        <v>0</v>
      </c>
      <c r="D12393" s="118" t="e">
        <f t="shared" ca="1" si="1"/>
        <v>#NAME?</v>
      </c>
      <c r="E12393" s="118" t="s">
        <v>37166</v>
      </c>
      <c r="F12393" s="118" t="s">
        <v>37175</v>
      </c>
      <c r="G12393" s="118"/>
      <c r="H12393" s="118" t="s">
        <v>54</v>
      </c>
      <c r="I12393" s="118" t="s">
        <v>10184</v>
      </c>
      <c r="J12393" s="118" t="s">
        <v>10185</v>
      </c>
    </row>
    <row r="12394" spans="1:10" ht="12.75">
      <c r="A12394" s="118" t="s">
        <v>28016</v>
      </c>
      <c r="B12394" s="118" t="s">
        <v>23276</v>
      </c>
      <c r="C12394" s="118" t="b">
        <v>0</v>
      </c>
      <c r="D12394" s="118" t="e">
        <f t="shared" ca="1" si="1"/>
        <v>#NAME?</v>
      </c>
      <c r="E12394" s="118" t="s">
        <v>37166</v>
      </c>
      <c r="F12394" s="118" t="s">
        <v>37176</v>
      </c>
      <c r="G12394" s="118"/>
      <c r="H12394" s="118" t="s">
        <v>18789</v>
      </c>
      <c r="I12394" s="118" t="s">
        <v>10184</v>
      </c>
      <c r="J12394" s="118" t="s">
        <v>10185</v>
      </c>
    </row>
    <row r="12395" spans="1:10" ht="12.75">
      <c r="A12395" s="118" t="s">
        <v>12113</v>
      </c>
      <c r="B12395" s="118" t="s">
        <v>31084</v>
      </c>
      <c r="C12395" s="118" t="b">
        <v>0</v>
      </c>
      <c r="D12395" s="118" t="e">
        <f t="shared" ca="1" si="1"/>
        <v>#NAME?</v>
      </c>
      <c r="E12395" s="118" t="s">
        <v>37166</v>
      </c>
      <c r="F12395" s="118" t="s">
        <v>37177</v>
      </c>
      <c r="G12395" s="118"/>
      <c r="H12395" s="118" t="s">
        <v>21085</v>
      </c>
      <c r="I12395" s="118" t="s">
        <v>10184</v>
      </c>
      <c r="J12395" s="118" t="s">
        <v>10185</v>
      </c>
    </row>
    <row r="12396" spans="1:10" ht="12.75">
      <c r="A12396" s="118" t="s">
        <v>846</v>
      </c>
      <c r="B12396" s="118" t="s">
        <v>28696</v>
      </c>
      <c r="C12396" s="118" t="b">
        <v>0</v>
      </c>
      <c r="D12396" s="118" t="e">
        <f t="shared" ca="1" si="1"/>
        <v>#NAME?</v>
      </c>
      <c r="E12396" s="118" t="s">
        <v>37166</v>
      </c>
      <c r="F12396" s="118" t="s">
        <v>37178</v>
      </c>
      <c r="G12396" s="118"/>
      <c r="H12396" s="118" t="s">
        <v>4278</v>
      </c>
      <c r="I12396" s="118" t="s">
        <v>10184</v>
      </c>
      <c r="J12396" s="118" t="s">
        <v>10185</v>
      </c>
    </row>
    <row r="12397" spans="1:10" ht="12.75">
      <c r="A12397" s="118" t="s">
        <v>1026</v>
      </c>
      <c r="B12397" s="118" t="s">
        <v>12482</v>
      </c>
      <c r="C12397" s="118" t="b">
        <v>0</v>
      </c>
      <c r="D12397" s="118" t="e">
        <f t="shared" ca="1" si="1"/>
        <v>#NAME?</v>
      </c>
      <c r="E12397" s="118" t="s">
        <v>37166</v>
      </c>
      <c r="F12397" s="118" t="s">
        <v>37179</v>
      </c>
      <c r="G12397" s="118"/>
      <c r="H12397" s="118" t="s">
        <v>4831</v>
      </c>
      <c r="I12397" s="118" t="s">
        <v>10184</v>
      </c>
      <c r="J12397" s="118" t="s">
        <v>10185</v>
      </c>
    </row>
    <row r="12398" spans="1:10" ht="12.75">
      <c r="A12398" s="118" t="s">
        <v>1026</v>
      </c>
      <c r="B12398" s="118" t="s">
        <v>1495</v>
      </c>
      <c r="C12398" s="118" t="b">
        <v>0</v>
      </c>
      <c r="D12398" s="118" t="e">
        <f t="shared" ca="1" si="1"/>
        <v>#NAME?</v>
      </c>
      <c r="E12398" s="118" t="s">
        <v>37166</v>
      </c>
      <c r="F12398" s="118" t="s">
        <v>37180</v>
      </c>
      <c r="G12398" s="118"/>
      <c r="H12398" s="118" t="s">
        <v>4831</v>
      </c>
      <c r="I12398" s="118" t="s">
        <v>10184</v>
      </c>
      <c r="J12398" s="118" t="s">
        <v>10185</v>
      </c>
    </row>
    <row r="12399" spans="1:10" ht="12.75">
      <c r="A12399" s="118" t="s">
        <v>17752</v>
      </c>
      <c r="B12399" s="118" t="s">
        <v>1231</v>
      </c>
      <c r="C12399" s="118" t="b">
        <v>0</v>
      </c>
      <c r="D12399" s="118" t="e">
        <f t="shared" ca="1" si="1"/>
        <v>#NAME?</v>
      </c>
      <c r="E12399" s="118" t="s">
        <v>37166</v>
      </c>
      <c r="F12399" s="118" t="s">
        <v>37181</v>
      </c>
      <c r="G12399" s="118"/>
      <c r="H12399" s="118" t="s">
        <v>16952</v>
      </c>
      <c r="I12399" s="118" t="s">
        <v>10184</v>
      </c>
      <c r="J12399" s="118" t="s">
        <v>10185</v>
      </c>
    </row>
    <row r="12400" spans="1:10" ht="12.75">
      <c r="A12400" s="118" t="s">
        <v>7924</v>
      </c>
      <c r="B12400" s="118" t="s">
        <v>37182</v>
      </c>
      <c r="C12400" s="118" t="b">
        <v>0</v>
      </c>
      <c r="D12400" s="118" t="e">
        <f t="shared" ca="1" si="1"/>
        <v>#NAME?</v>
      </c>
      <c r="E12400" s="118" t="s">
        <v>37166</v>
      </c>
      <c r="F12400" s="118" t="s">
        <v>37183</v>
      </c>
      <c r="G12400" s="118"/>
      <c r="H12400" s="118" t="s">
        <v>54</v>
      </c>
      <c r="I12400" s="118" t="s">
        <v>10184</v>
      </c>
      <c r="J12400" s="118" t="s">
        <v>10185</v>
      </c>
    </row>
    <row r="12401" spans="1:10" ht="12.75">
      <c r="A12401" s="118" t="s">
        <v>1240</v>
      </c>
      <c r="B12401" s="118" t="s">
        <v>11268</v>
      </c>
      <c r="C12401" s="118" t="b">
        <v>0</v>
      </c>
      <c r="D12401" s="118" t="e">
        <f t="shared" ca="1" si="1"/>
        <v>#NAME?</v>
      </c>
      <c r="E12401" s="118" t="s">
        <v>37166</v>
      </c>
      <c r="F12401" s="118" t="s">
        <v>37184</v>
      </c>
      <c r="G12401" s="118"/>
      <c r="H12401" s="118" t="s">
        <v>54</v>
      </c>
      <c r="I12401" s="118" t="s">
        <v>10184</v>
      </c>
      <c r="J12401" s="118" t="s">
        <v>10185</v>
      </c>
    </row>
    <row r="12402" spans="1:10" ht="12.75">
      <c r="A12402" s="118" t="s">
        <v>882</v>
      </c>
      <c r="B12402" s="118" t="s">
        <v>37185</v>
      </c>
      <c r="C12402" s="118" t="b">
        <v>0</v>
      </c>
      <c r="D12402" s="118" t="e">
        <f t="shared" ca="1" si="1"/>
        <v>#NAME?</v>
      </c>
      <c r="E12402" s="118" t="s">
        <v>37166</v>
      </c>
      <c r="F12402" s="118" t="s">
        <v>37186</v>
      </c>
      <c r="G12402" s="118"/>
      <c r="H12402" s="118" t="s">
        <v>54</v>
      </c>
      <c r="I12402" s="118" t="s">
        <v>10184</v>
      </c>
      <c r="J12402" s="118" t="s">
        <v>10185</v>
      </c>
    </row>
    <row r="12403" spans="1:10" ht="12.75">
      <c r="A12403" s="118" t="s">
        <v>882</v>
      </c>
      <c r="B12403" s="118" t="s">
        <v>2441</v>
      </c>
      <c r="C12403" s="118" t="b">
        <v>0</v>
      </c>
      <c r="D12403" s="118" t="e">
        <f t="shared" ca="1" si="1"/>
        <v>#NAME?</v>
      </c>
      <c r="E12403" s="118" t="s">
        <v>37166</v>
      </c>
      <c r="F12403" s="118" t="s">
        <v>37187</v>
      </c>
      <c r="G12403" s="118"/>
      <c r="H12403" s="118" t="s">
        <v>7647</v>
      </c>
      <c r="I12403" s="118" t="s">
        <v>10184</v>
      </c>
      <c r="J12403" s="118" t="s">
        <v>10185</v>
      </c>
    </row>
    <row r="12404" spans="1:10" ht="12.75">
      <c r="A12404" s="118" t="s">
        <v>1699</v>
      </c>
      <c r="B12404" s="118" t="s">
        <v>37188</v>
      </c>
      <c r="C12404" s="118" t="b">
        <v>0</v>
      </c>
      <c r="D12404" s="118" t="e">
        <f t="shared" ca="1" si="1"/>
        <v>#NAME?</v>
      </c>
      <c r="E12404" s="118" t="s">
        <v>37166</v>
      </c>
      <c r="F12404" s="118" t="s">
        <v>37189</v>
      </c>
      <c r="G12404" s="118"/>
      <c r="H12404" s="118" t="s">
        <v>4831</v>
      </c>
      <c r="I12404" s="118" t="s">
        <v>10184</v>
      </c>
      <c r="J12404" s="118" t="s">
        <v>10185</v>
      </c>
    </row>
    <row r="12405" spans="1:10" ht="12.75">
      <c r="A12405" s="118" t="s">
        <v>10417</v>
      </c>
      <c r="B12405" s="118" t="s">
        <v>37190</v>
      </c>
      <c r="C12405" s="118" t="b">
        <v>0</v>
      </c>
      <c r="D12405" s="118" t="e">
        <f t="shared" ca="1" si="1"/>
        <v>#NAME?</v>
      </c>
      <c r="E12405" s="118" t="s">
        <v>37191</v>
      </c>
      <c r="F12405" s="118" t="s">
        <v>37192</v>
      </c>
      <c r="G12405" s="118"/>
      <c r="H12405" s="118" t="s">
        <v>4276</v>
      </c>
      <c r="I12405" s="118" t="s">
        <v>37193</v>
      </c>
      <c r="J12405" s="118" t="s">
        <v>37194</v>
      </c>
    </row>
    <row r="12406" spans="1:10" ht="12.75">
      <c r="A12406" s="118" t="s">
        <v>37195</v>
      </c>
      <c r="B12406" s="118" t="s">
        <v>37190</v>
      </c>
      <c r="C12406" s="118" t="b">
        <v>0</v>
      </c>
      <c r="D12406" s="118" t="e">
        <f t="shared" ca="1" si="1"/>
        <v>#NAME?</v>
      </c>
      <c r="E12406" s="118" t="s">
        <v>37191</v>
      </c>
      <c r="F12406" s="118" t="s">
        <v>37196</v>
      </c>
      <c r="G12406" s="118"/>
      <c r="H12406" s="118" t="s">
        <v>5264</v>
      </c>
      <c r="I12406" s="118" t="s">
        <v>37193</v>
      </c>
      <c r="J12406" s="118" t="s">
        <v>37194</v>
      </c>
    </row>
    <row r="12407" spans="1:10" ht="12.75">
      <c r="A12407" s="118" t="s">
        <v>33412</v>
      </c>
      <c r="B12407" s="118" t="s">
        <v>37197</v>
      </c>
      <c r="C12407" s="118" t="b">
        <v>0</v>
      </c>
      <c r="D12407" s="118" t="e">
        <f t="shared" ca="1" si="1"/>
        <v>#NAME?</v>
      </c>
      <c r="E12407" s="118" t="s">
        <v>37198</v>
      </c>
      <c r="F12407" s="118" t="s">
        <v>37199</v>
      </c>
      <c r="G12407" s="118"/>
      <c r="H12407" s="118" t="s">
        <v>4276</v>
      </c>
      <c r="I12407" s="118" t="s">
        <v>15914</v>
      </c>
      <c r="J12407" s="118" t="s">
        <v>7622</v>
      </c>
    </row>
    <row r="12408" spans="1:10" ht="12.75">
      <c r="A12408" s="118" t="s">
        <v>13128</v>
      </c>
      <c r="B12408" s="118" t="s">
        <v>37200</v>
      </c>
      <c r="C12408" s="118" t="b">
        <v>0</v>
      </c>
      <c r="D12408" s="118" t="e">
        <f t="shared" ca="1" si="1"/>
        <v>#NAME?</v>
      </c>
      <c r="E12408" s="118" t="s">
        <v>37198</v>
      </c>
      <c r="F12408" s="118" t="s">
        <v>37201</v>
      </c>
      <c r="G12408" s="118"/>
      <c r="H12408" s="118" t="s">
        <v>5064</v>
      </c>
      <c r="I12408" s="118" t="s">
        <v>15914</v>
      </c>
      <c r="J12408" s="118" t="s">
        <v>7622</v>
      </c>
    </row>
    <row r="12409" spans="1:10" ht="12.75">
      <c r="A12409" s="118" t="s">
        <v>37202</v>
      </c>
      <c r="B12409" s="118" t="s">
        <v>37203</v>
      </c>
      <c r="C12409" s="118" t="b">
        <v>0</v>
      </c>
      <c r="D12409" s="118" t="e">
        <f t="shared" ca="1" si="1"/>
        <v>#NAME?</v>
      </c>
      <c r="E12409" s="118" t="s">
        <v>37204</v>
      </c>
      <c r="F12409" s="118" t="s">
        <v>37205</v>
      </c>
      <c r="G12409" s="118"/>
      <c r="H12409" s="118" t="s">
        <v>4640</v>
      </c>
      <c r="I12409" s="118" t="s">
        <v>37206</v>
      </c>
      <c r="J12409" s="118"/>
    </row>
    <row r="12410" spans="1:10" ht="12.75">
      <c r="A12410" s="118" t="s">
        <v>1666</v>
      </c>
      <c r="B12410" s="118" t="s">
        <v>1620</v>
      </c>
      <c r="C12410" s="118" t="b">
        <v>0</v>
      </c>
      <c r="D12410" s="118" t="e">
        <f t="shared" ca="1" si="1"/>
        <v>#NAME?</v>
      </c>
      <c r="E12410" s="118" t="s">
        <v>37207</v>
      </c>
      <c r="F12410" s="118" t="s">
        <v>37208</v>
      </c>
      <c r="G12410" s="118"/>
      <c r="H12410" s="118" t="s">
        <v>13905</v>
      </c>
      <c r="I12410" s="118" t="s">
        <v>19742</v>
      </c>
      <c r="J12410" s="118"/>
    </row>
    <row r="12411" spans="1:10" ht="12.75">
      <c r="A12411" s="118" t="s">
        <v>1666</v>
      </c>
      <c r="B12411" s="118" t="s">
        <v>36444</v>
      </c>
      <c r="C12411" s="118" t="b">
        <v>0</v>
      </c>
      <c r="D12411" s="118" t="e">
        <f t="shared" ca="1" si="1"/>
        <v>#NAME?</v>
      </c>
      <c r="E12411" s="118" t="s">
        <v>37209</v>
      </c>
      <c r="F12411" s="118" t="s">
        <v>37210</v>
      </c>
      <c r="G12411" s="118"/>
      <c r="H12411" s="118" t="s">
        <v>54</v>
      </c>
      <c r="I12411" s="118" t="s">
        <v>18656</v>
      </c>
      <c r="J12411" s="118" t="s">
        <v>8580</v>
      </c>
    </row>
    <row r="12412" spans="1:10" ht="12.75">
      <c r="A12412" s="118" t="s">
        <v>1666</v>
      </c>
      <c r="B12412" s="118" t="s">
        <v>37211</v>
      </c>
      <c r="C12412" s="118" t="b">
        <v>0</v>
      </c>
      <c r="D12412" s="118" t="e">
        <f t="shared" ca="1" si="1"/>
        <v>#NAME?</v>
      </c>
      <c r="E12412" s="118" t="s">
        <v>37209</v>
      </c>
      <c r="F12412" s="118" t="s">
        <v>37212</v>
      </c>
      <c r="G12412" s="118"/>
      <c r="H12412" s="118" t="s">
        <v>54</v>
      </c>
      <c r="I12412" s="118" t="s">
        <v>18656</v>
      </c>
      <c r="J12412" s="118" t="s">
        <v>8580</v>
      </c>
    </row>
    <row r="12413" spans="1:10" ht="12.75">
      <c r="A12413" s="118" t="s">
        <v>836</v>
      </c>
      <c r="B12413" s="118" t="s">
        <v>25394</v>
      </c>
      <c r="C12413" s="118" t="b">
        <v>0</v>
      </c>
      <c r="D12413" s="118" t="e">
        <f t="shared" ca="1" si="1"/>
        <v>#NAME?</v>
      </c>
      <c r="E12413" s="118" t="s">
        <v>37209</v>
      </c>
      <c r="F12413" s="118" t="s">
        <v>37213</v>
      </c>
      <c r="G12413" s="118"/>
      <c r="H12413" s="118" t="s">
        <v>5607</v>
      </c>
      <c r="I12413" s="118" t="s">
        <v>18656</v>
      </c>
      <c r="J12413" s="118" t="s">
        <v>8580</v>
      </c>
    </row>
    <row r="12414" spans="1:10" ht="12.75">
      <c r="A12414" s="118" t="s">
        <v>37214</v>
      </c>
      <c r="B12414" s="118" t="s">
        <v>37215</v>
      </c>
      <c r="C12414" s="118" t="b">
        <v>0</v>
      </c>
      <c r="D12414" s="118" t="e">
        <f t="shared" ca="1" si="1"/>
        <v>#NAME?</v>
      </c>
      <c r="E12414" s="118" t="s">
        <v>37209</v>
      </c>
      <c r="F12414" s="118" t="s">
        <v>37216</v>
      </c>
      <c r="G12414" s="118"/>
      <c r="H12414" s="118" t="s">
        <v>54</v>
      </c>
      <c r="I12414" s="118" t="s">
        <v>18656</v>
      </c>
      <c r="J12414" s="118" t="s">
        <v>8580</v>
      </c>
    </row>
    <row r="12415" spans="1:10" ht="12.75">
      <c r="A12415" s="118" t="s">
        <v>2057</v>
      </c>
      <c r="B12415" s="118" t="s">
        <v>30687</v>
      </c>
      <c r="C12415" s="118" t="b">
        <v>0</v>
      </c>
      <c r="D12415" s="118" t="e">
        <f t="shared" ca="1" si="1"/>
        <v>#NAME?</v>
      </c>
      <c r="E12415" s="118" t="s">
        <v>37209</v>
      </c>
      <c r="F12415" s="118" t="s">
        <v>37217</v>
      </c>
      <c r="G12415" s="118"/>
      <c r="H12415" s="118" t="s">
        <v>54</v>
      </c>
      <c r="I12415" s="118" t="s">
        <v>18656</v>
      </c>
      <c r="J12415" s="118" t="s">
        <v>8580</v>
      </c>
    </row>
    <row r="12416" spans="1:10" ht="12.75">
      <c r="A12416" s="118" t="s">
        <v>995</v>
      </c>
      <c r="B12416" s="118" t="s">
        <v>37218</v>
      </c>
      <c r="C12416" s="118" t="b">
        <v>0</v>
      </c>
      <c r="D12416" s="118" t="e">
        <f t="shared" ca="1" si="1"/>
        <v>#NAME?</v>
      </c>
      <c r="E12416" s="118" t="s">
        <v>37209</v>
      </c>
      <c r="F12416" s="118" t="s">
        <v>37219</v>
      </c>
      <c r="G12416" s="118"/>
      <c r="H12416" s="118" t="s">
        <v>16023</v>
      </c>
      <c r="I12416" s="118" t="s">
        <v>18656</v>
      </c>
      <c r="J12416" s="118" t="s">
        <v>8580</v>
      </c>
    </row>
    <row r="12417" spans="1:10" ht="12.75">
      <c r="A12417" s="118" t="s">
        <v>9126</v>
      </c>
      <c r="B12417" s="118" t="s">
        <v>25697</v>
      </c>
      <c r="C12417" s="118" t="b">
        <v>0</v>
      </c>
      <c r="D12417" s="118" t="e">
        <f t="shared" ca="1" si="1"/>
        <v>#NAME?</v>
      </c>
      <c r="E12417" s="118" t="s">
        <v>37220</v>
      </c>
      <c r="F12417" s="118" t="s">
        <v>37221</v>
      </c>
      <c r="G12417" s="118"/>
      <c r="H12417" s="118" t="s">
        <v>5677</v>
      </c>
      <c r="I12417" s="118" t="s">
        <v>9659</v>
      </c>
      <c r="J12417" s="118" t="s">
        <v>9660</v>
      </c>
    </row>
    <row r="12418" spans="1:10" ht="12.75">
      <c r="A12418" s="118" t="s">
        <v>37222</v>
      </c>
      <c r="B12418" s="118" t="s">
        <v>11431</v>
      </c>
      <c r="C12418" s="118" t="b">
        <v>0</v>
      </c>
      <c r="D12418" s="118" t="e">
        <f t="shared" ca="1" si="1"/>
        <v>#NAME?</v>
      </c>
      <c r="E12418" s="118" t="s">
        <v>37223</v>
      </c>
      <c r="F12418" s="118" t="s">
        <v>37224</v>
      </c>
      <c r="G12418" s="118"/>
      <c r="H12418" s="118" t="s">
        <v>37225</v>
      </c>
      <c r="I12418" s="118" t="s">
        <v>7820</v>
      </c>
      <c r="J12418" s="118" t="s">
        <v>7820</v>
      </c>
    </row>
    <row r="12419" spans="1:10" ht="12.75">
      <c r="A12419" s="118" t="s">
        <v>18909</v>
      </c>
      <c r="B12419" s="118" t="s">
        <v>37226</v>
      </c>
      <c r="C12419" s="118" t="b">
        <v>0</v>
      </c>
      <c r="D12419" s="118" t="e">
        <f t="shared" ca="1" si="1"/>
        <v>#NAME?</v>
      </c>
      <c r="E12419" s="118" t="s">
        <v>37223</v>
      </c>
      <c r="F12419" s="118" t="s">
        <v>37227</v>
      </c>
      <c r="G12419" s="118"/>
      <c r="H12419" s="118" t="s">
        <v>18917</v>
      </c>
      <c r="I12419" s="118" t="s">
        <v>7642</v>
      </c>
      <c r="J12419" s="118"/>
    </row>
    <row r="12420" spans="1:10" ht="12.75">
      <c r="A12420" s="118" t="s">
        <v>814</v>
      </c>
      <c r="B12420" s="118" t="s">
        <v>10107</v>
      </c>
      <c r="C12420" s="118" t="b">
        <v>0</v>
      </c>
      <c r="D12420" s="118" t="e">
        <f t="shared" ca="1" si="1"/>
        <v>#NAME?</v>
      </c>
      <c r="E12420" s="118" t="s">
        <v>37223</v>
      </c>
      <c r="F12420" s="118" t="s">
        <v>37228</v>
      </c>
      <c r="G12420" s="118"/>
      <c r="H12420" s="118" t="s">
        <v>4276</v>
      </c>
      <c r="I12420" s="118" t="s">
        <v>7820</v>
      </c>
      <c r="J12420" s="118" t="s">
        <v>7820</v>
      </c>
    </row>
    <row r="12421" spans="1:10" ht="12.75">
      <c r="A12421" s="118" t="s">
        <v>1596</v>
      </c>
      <c r="B12421" s="118" t="s">
        <v>15247</v>
      </c>
      <c r="C12421" s="118" t="b">
        <v>0</v>
      </c>
      <c r="D12421" s="118" t="e">
        <f t="shared" ca="1" si="1"/>
        <v>#NAME?</v>
      </c>
      <c r="E12421" s="118" t="s">
        <v>37223</v>
      </c>
      <c r="F12421" s="118" t="s">
        <v>37229</v>
      </c>
      <c r="G12421" s="118"/>
      <c r="H12421" s="118" t="s">
        <v>4276</v>
      </c>
      <c r="I12421" s="118" t="s">
        <v>7820</v>
      </c>
      <c r="J12421" s="118" t="s">
        <v>7820</v>
      </c>
    </row>
    <row r="12422" spans="1:10" ht="12.75">
      <c r="A12422" s="118" t="s">
        <v>13407</v>
      </c>
      <c r="B12422" s="118" t="s">
        <v>9085</v>
      </c>
      <c r="C12422" s="118" t="b">
        <v>0</v>
      </c>
      <c r="D12422" s="118" t="e">
        <f t="shared" ca="1" si="1"/>
        <v>#NAME?</v>
      </c>
      <c r="E12422" s="118" t="s">
        <v>37223</v>
      </c>
      <c r="F12422" s="118" t="s">
        <v>37230</v>
      </c>
      <c r="G12422" s="118"/>
      <c r="H12422" s="118" t="s">
        <v>37231</v>
      </c>
      <c r="I12422" s="118" t="s">
        <v>7820</v>
      </c>
      <c r="J12422" s="118" t="s">
        <v>7820</v>
      </c>
    </row>
    <row r="12423" spans="1:10" ht="12.75">
      <c r="A12423" s="118" t="s">
        <v>2663</v>
      </c>
      <c r="B12423" s="118" t="s">
        <v>7758</v>
      </c>
      <c r="C12423" s="118" t="b">
        <v>0</v>
      </c>
      <c r="D12423" s="118" t="e">
        <f t="shared" ca="1" si="1"/>
        <v>#NAME?</v>
      </c>
      <c r="E12423" s="118" t="s">
        <v>37223</v>
      </c>
      <c r="F12423" s="118" t="s">
        <v>37232</v>
      </c>
      <c r="G12423" s="118"/>
      <c r="H12423" s="118" t="s">
        <v>4276</v>
      </c>
      <c r="I12423" s="118" t="s">
        <v>7642</v>
      </c>
      <c r="J12423" s="118"/>
    </row>
    <row r="12424" spans="1:10" ht="12.75">
      <c r="A12424" s="118" t="s">
        <v>11519</v>
      </c>
      <c r="B12424" s="118" t="s">
        <v>10684</v>
      </c>
      <c r="C12424" s="118" t="b">
        <v>0</v>
      </c>
      <c r="D12424" s="118" t="e">
        <f t="shared" ca="1" si="1"/>
        <v>#NAME?</v>
      </c>
      <c r="E12424" s="118" t="s">
        <v>37223</v>
      </c>
      <c r="F12424" s="118" t="s">
        <v>37233</v>
      </c>
      <c r="G12424" s="118"/>
      <c r="H12424" s="118" t="s">
        <v>18917</v>
      </c>
      <c r="I12424" s="118" t="s">
        <v>7820</v>
      </c>
      <c r="J12424" s="118" t="s">
        <v>7820</v>
      </c>
    </row>
    <row r="12425" spans="1:10" ht="12.75">
      <c r="A12425" s="118" t="s">
        <v>7966</v>
      </c>
      <c r="B12425" s="118" t="s">
        <v>28600</v>
      </c>
      <c r="C12425" s="118" t="b">
        <v>0</v>
      </c>
      <c r="D12425" s="118" t="e">
        <f t="shared" ca="1" si="1"/>
        <v>#NAME?</v>
      </c>
      <c r="E12425" s="118" t="s">
        <v>37223</v>
      </c>
      <c r="F12425" s="118" t="s">
        <v>37234</v>
      </c>
      <c r="G12425" s="118"/>
      <c r="H12425" s="118" t="s">
        <v>4276</v>
      </c>
      <c r="I12425" s="118" t="s">
        <v>7820</v>
      </c>
      <c r="J12425" s="118" t="s">
        <v>7820</v>
      </c>
    </row>
    <row r="12426" spans="1:10" ht="12.75">
      <c r="A12426" s="118" t="s">
        <v>11919</v>
      </c>
      <c r="B12426" s="118" t="s">
        <v>37235</v>
      </c>
      <c r="C12426" s="118" t="b">
        <v>0</v>
      </c>
      <c r="D12426" s="118" t="e">
        <f t="shared" ca="1" si="1"/>
        <v>#NAME?</v>
      </c>
      <c r="E12426" s="118" t="s">
        <v>37223</v>
      </c>
      <c r="F12426" s="118" t="s">
        <v>37236</v>
      </c>
      <c r="G12426" s="118"/>
      <c r="H12426" s="118" t="s">
        <v>37237</v>
      </c>
      <c r="I12426" s="118" t="s">
        <v>7820</v>
      </c>
      <c r="J12426" s="118" t="s">
        <v>7820</v>
      </c>
    </row>
    <row r="12427" spans="1:10" ht="12.75">
      <c r="A12427" s="118" t="s">
        <v>1026</v>
      </c>
      <c r="B12427" s="118" t="s">
        <v>37238</v>
      </c>
      <c r="C12427" s="118" t="b">
        <v>0</v>
      </c>
      <c r="D12427" s="118" t="e">
        <f t="shared" ca="1" si="1"/>
        <v>#NAME?</v>
      </c>
      <c r="E12427" s="118" t="s">
        <v>37223</v>
      </c>
      <c r="F12427" s="118" t="s">
        <v>37239</v>
      </c>
      <c r="G12427" s="118"/>
      <c r="H12427" s="118" t="s">
        <v>4276</v>
      </c>
      <c r="I12427" s="118" t="s">
        <v>7820</v>
      </c>
      <c r="J12427" s="118" t="s">
        <v>7820</v>
      </c>
    </row>
    <row r="12428" spans="1:10" ht="12.75">
      <c r="A12428" s="118" t="s">
        <v>18421</v>
      </c>
      <c r="B12428" s="118" t="s">
        <v>37240</v>
      </c>
      <c r="C12428" s="118" t="b">
        <v>0</v>
      </c>
      <c r="D12428" s="118" t="e">
        <f t="shared" ca="1" si="1"/>
        <v>#NAME?</v>
      </c>
      <c r="E12428" s="118" t="s">
        <v>37223</v>
      </c>
      <c r="F12428" s="118" t="s">
        <v>37241</v>
      </c>
      <c r="G12428" s="118"/>
      <c r="H12428" s="118" t="s">
        <v>4276</v>
      </c>
      <c r="I12428" s="118" t="s">
        <v>7642</v>
      </c>
      <c r="J12428" s="118"/>
    </row>
    <row r="12429" spans="1:10" ht="12.75">
      <c r="A12429" s="118" t="s">
        <v>1716</v>
      </c>
      <c r="B12429" s="118" t="s">
        <v>37242</v>
      </c>
      <c r="C12429" s="118" t="b">
        <v>0</v>
      </c>
      <c r="D12429" s="118" t="e">
        <f t="shared" ca="1" si="1"/>
        <v>#NAME?</v>
      </c>
      <c r="E12429" s="118" t="s">
        <v>37223</v>
      </c>
      <c r="F12429" s="118" t="s">
        <v>37243</v>
      </c>
      <c r="G12429" s="118"/>
      <c r="H12429" s="118" t="s">
        <v>37244</v>
      </c>
      <c r="I12429" s="118" t="s">
        <v>7820</v>
      </c>
      <c r="J12429" s="118" t="s">
        <v>7820</v>
      </c>
    </row>
    <row r="12430" spans="1:10" ht="12.75">
      <c r="A12430" s="118" t="s">
        <v>7860</v>
      </c>
      <c r="B12430" s="118" t="s">
        <v>37245</v>
      </c>
      <c r="C12430" s="118" t="b">
        <v>0</v>
      </c>
      <c r="D12430" s="118" t="e">
        <f t="shared" ca="1" si="1"/>
        <v>#NAME?</v>
      </c>
      <c r="E12430" s="118" t="s">
        <v>37223</v>
      </c>
      <c r="F12430" s="118" t="s">
        <v>37246</v>
      </c>
      <c r="G12430" s="118"/>
      <c r="H12430" s="118" t="s">
        <v>18917</v>
      </c>
      <c r="I12430" s="118" t="s">
        <v>7642</v>
      </c>
      <c r="J12430" s="118"/>
    </row>
    <row r="12431" spans="1:10" ht="12.75">
      <c r="A12431" s="118" t="s">
        <v>37247</v>
      </c>
      <c r="B12431" s="118" t="s">
        <v>37248</v>
      </c>
      <c r="C12431" s="118" t="b">
        <v>0</v>
      </c>
      <c r="D12431" s="118" t="e">
        <f t="shared" ca="1" si="1"/>
        <v>#NAME?</v>
      </c>
      <c r="E12431" s="118" t="s">
        <v>37223</v>
      </c>
      <c r="F12431" s="118" t="s">
        <v>37249</v>
      </c>
      <c r="G12431" s="118"/>
      <c r="H12431" s="118" t="s">
        <v>37244</v>
      </c>
      <c r="I12431" s="118" t="s">
        <v>7642</v>
      </c>
      <c r="J12431" s="118"/>
    </row>
    <row r="12432" spans="1:10" ht="12.75">
      <c r="A12432" s="118" t="s">
        <v>9018</v>
      </c>
      <c r="B12432" s="118" t="s">
        <v>37250</v>
      </c>
      <c r="C12432" s="118" t="b">
        <v>0</v>
      </c>
      <c r="D12432" s="118" t="e">
        <f t="shared" ca="1" si="1"/>
        <v>#NAME?</v>
      </c>
      <c r="E12432" s="118" t="s">
        <v>37223</v>
      </c>
      <c r="F12432" s="118" t="s">
        <v>37251</v>
      </c>
      <c r="G12432" s="118"/>
      <c r="H12432" s="118" t="s">
        <v>4276</v>
      </c>
      <c r="I12432" s="118" t="s">
        <v>7820</v>
      </c>
      <c r="J12432" s="118" t="s">
        <v>7820</v>
      </c>
    </row>
    <row r="12433" spans="1:10" ht="12.75">
      <c r="A12433" s="118" t="s">
        <v>12995</v>
      </c>
      <c r="B12433" s="118" t="s">
        <v>16603</v>
      </c>
      <c r="C12433" s="118" t="b">
        <v>0</v>
      </c>
      <c r="D12433" s="118" t="e">
        <f t="shared" ca="1" si="1"/>
        <v>#NAME?</v>
      </c>
      <c r="E12433" s="118" t="s">
        <v>37223</v>
      </c>
      <c r="F12433" s="118" t="s">
        <v>37252</v>
      </c>
      <c r="G12433" s="118"/>
      <c r="H12433" s="118" t="s">
        <v>4276</v>
      </c>
      <c r="I12433" s="118" t="s">
        <v>7820</v>
      </c>
      <c r="J12433" s="118" t="s">
        <v>7820</v>
      </c>
    </row>
    <row r="12434" spans="1:10" ht="12.75">
      <c r="A12434" s="118" t="s">
        <v>34379</v>
      </c>
      <c r="B12434" s="118" t="s">
        <v>21835</v>
      </c>
      <c r="C12434" s="118" t="b">
        <v>0</v>
      </c>
      <c r="D12434" s="118" t="e">
        <f t="shared" ca="1" si="1"/>
        <v>#NAME?</v>
      </c>
      <c r="E12434" s="118" t="s">
        <v>37223</v>
      </c>
      <c r="F12434" s="118" t="s">
        <v>37253</v>
      </c>
      <c r="G12434" s="118"/>
      <c r="H12434" s="118" t="s">
        <v>4276</v>
      </c>
      <c r="I12434" s="118" t="s">
        <v>7642</v>
      </c>
      <c r="J12434" s="118"/>
    </row>
    <row r="12435" spans="1:10" ht="12.75">
      <c r="A12435" s="118" t="s">
        <v>882</v>
      </c>
      <c r="B12435" s="118" t="s">
        <v>37254</v>
      </c>
      <c r="C12435" s="118" t="b">
        <v>0</v>
      </c>
      <c r="D12435" s="118" t="e">
        <f t="shared" ca="1" si="1"/>
        <v>#NAME?</v>
      </c>
      <c r="E12435" s="118" t="s">
        <v>37255</v>
      </c>
      <c r="F12435" s="118" t="s">
        <v>37256</v>
      </c>
      <c r="G12435" s="118"/>
      <c r="H12435" s="118" t="s">
        <v>8671</v>
      </c>
      <c r="I12435" s="118" t="s">
        <v>37257</v>
      </c>
      <c r="J12435" s="118" t="s">
        <v>8313</v>
      </c>
    </row>
    <row r="12436" spans="1:10" ht="12.75">
      <c r="A12436" s="118" t="s">
        <v>862</v>
      </c>
      <c r="B12436" s="118" t="s">
        <v>37258</v>
      </c>
      <c r="C12436" s="118" t="b">
        <v>0</v>
      </c>
      <c r="D12436" s="118" t="e">
        <f t="shared" ca="1" si="1"/>
        <v>#NAME?</v>
      </c>
      <c r="E12436" s="118" t="s">
        <v>37259</v>
      </c>
      <c r="F12436" s="118" t="s">
        <v>37260</v>
      </c>
      <c r="G12436" s="118"/>
      <c r="H12436" s="118" t="s">
        <v>4278</v>
      </c>
      <c r="I12436" s="118" t="s">
        <v>37261</v>
      </c>
      <c r="J12436" s="118" t="s">
        <v>7622</v>
      </c>
    </row>
    <row r="12437" spans="1:10" ht="12.75">
      <c r="A12437" s="118" t="s">
        <v>1769</v>
      </c>
      <c r="B12437" s="118" t="s">
        <v>20295</v>
      </c>
      <c r="C12437" s="118" t="b">
        <v>0</v>
      </c>
      <c r="D12437" s="118" t="e">
        <f t="shared" ca="1" si="1"/>
        <v>#NAME?</v>
      </c>
      <c r="E12437" s="118" t="s">
        <v>37259</v>
      </c>
      <c r="F12437" s="118" t="s">
        <v>37262</v>
      </c>
      <c r="G12437" s="118"/>
      <c r="H12437" s="118" t="s">
        <v>4278</v>
      </c>
      <c r="I12437" s="118" t="s">
        <v>37261</v>
      </c>
      <c r="J12437" s="118" t="s">
        <v>7622</v>
      </c>
    </row>
    <row r="12438" spans="1:10" ht="12.75">
      <c r="A12438" s="118" t="s">
        <v>24206</v>
      </c>
      <c r="B12438" s="118" t="s">
        <v>9440</v>
      </c>
      <c r="C12438" s="118" t="b">
        <v>0</v>
      </c>
      <c r="D12438" s="118" t="e">
        <f t="shared" ca="1" si="1"/>
        <v>#NAME?</v>
      </c>
      <c r="E12438" s="118" t="s">
        <v>6068</v>
      </c>
      <c r="F12438" s="118" t="s">
        <v>37263</v>
      </c>
      <c r="G12438" s="118"/>
      <c r="H12438" s="118" t="s">
        <v>6069</v>
      </c>
      <c r="I12438" s="118" t="s">
        <v>3131</v>
      </c>
      <c r="J12438" s="118" t="s">
        <v>7622</v>
      </c>
    </row>
    <row r="12439" spans="1:10" ht="12.75">
      <c r="A12439" s="118" t="s">
        <v>836</v>
      </c>
      <c r="B12439" s="118" t="s">
        <v>37264</v>
      </c>
      <c r="C12439" s="118" t="b">
        <v>0</v>
      </c>
      <c r="D12439" s="118" t="e">
        <f t="shared" ca="1" si="1"/>
        <v>#NAME?</v>
      </c>
      <c r="E12439" s="118" t="s">
        <v>37265</v>
      </c>
      <c r="F12439" s="118" t="s">
        <v>37266</v>
      </c>
      <c r="G12439" s="118"/>
      <c r="H12439" s="118" t="s">
        <v>4278</v>
      </c>
      <c r="I12439" s="118" t="s">
        <v>3131</v>
      </c>
      <c r="J12439" s="118" t="s">
        <v>7622</v>
      </c>
    </row>
    <row r="12440" spans="1:10" ht="12.75">
      <c r="A12440" s="118" t="s">
        <v>1681</v>
      </c>
      <c r="B12440" s="118" t="s">
        <v>37267</v>
      </c>
      <c r="C12440" s="118" t="b">
        <v>0</v>
      </c>
      <c r="D12440" s="118" t="e">
        <f t="shared" ca="1" si="1"/>
        <v>#NAME?</v>
      </c>
      <c r="E12440" s="118" t="s">
        <v>37268</v>
      </c>
      <c r="F12440" s="118" t="s">
        <v>37269</v>
      </c>
      <c r="G12440" s="118"/>
      <c r="H12440" s="118" t="s">
        <v>54</v>
      </c>
      <c r="I12440" s="118" t="s">
        <v>7820</v>
      </c>
      <c r="J12440" s="118" t="s">
        <v>7820</v>
      </c>
    </row>
    <row r="12441" spans="1:10" ht="12.75">
      <c r="A12441" s="118" t="s">
        <v>25376</v>
      </c>
      <c r="B12441" s="118" t="s">
        <v>20239</v>
      </c>
      <c r="C12441" s="118" t="b">
        <v>0</v>
      </c>
      <c r="D12441" s="118" t="e">
        <f t="shared" ca="1" si="1"/>
        <v>#NAME?</v>
      </c>
      <c r="E12441" s="118" t="s">
        <v>37270</v>
      </c>
      <c r="F12441" s="118" t="s">
        <v>37271</v>
      </c>
      <c r="G12441" s="118"/>
      <c r="H12441" s="118" t="s">
        <v>4276</v>
      </c>
      <c r="I12441" s="118" t="s">
        <v>10545</v>
      </c>
      <c r="J12441" s="118" t="s">
        <v>7756</v>
      </c>
    </row>
    <row r="12442" spans="1:10" ht="12.75">
      <c r="A12442" s="118" t="s">
        <v>920</v>
      </c>
      <c r="B12442" s="118" t="s">
        <v>13706</v>
      </c>
      <c r="C12442" s="118" t="b">
        <v>0</v>
      </c>
      <c r="D12442" s="118" t="e">
        <f t="shared" ca="1" si="1"/>
        <v>#NAME?</v>
      </c>
      <c r="E12442" s="118" t="s">
        <v>37270</v>
      </c>
      <c r="F12442" s="118" t="s">
        <v>37272</v>
      </c>
      <c r="G12442" s="118"/>
      <c r="H12442" s="118" t="s">
        <v>4278</v>
      </c>
      <c r="I12442" s="118" t="s">
        <v>10545</v>
      </c>
      <c r="J12442" s="118" t="s">
        <v>7756</v>
      </c>
    </row>
    <row r="12443" spans="1:10" ht="12.75">
      <c r="A12443" s="118" t="s">
        <v>10143</v>
      </c>
      <c r="B12443" s="118" t="s">
        <v>9004</v>
      </c>
      <c r="C12443" s="118" t="b">
        <v>0</v>
      </c>
      <c r="D12443" s="118" t="e">
        <f t="shared" ca="1" si="1"/>
        <v>#NAME?</v>
      </c>
      <c r="E12443" s="118" t="s">
        <v>37270</v>
      </c>
      <c r="F12443" s="118" t="s">
        <v>37273</v>
      </c>
      <c r="G12443" s="118"/>
      <c r="H12443" s="118" t="s">
        <v>5607</v>
      </c>
      <c r="I12443" s="118" t="s">
        <v>10545</v>
      </c>
      <c r="J12443" s="118" t="s">
        <v>7756</v>
      </c>
    </row>
    <row r="12444" spans="1:10" ht="12.75">
      <c r="A12444" s="118" t="s">
        <v>7772</v>
      </c>
      <c r="B12444" s="118" t="s">
        <v>37274</v>
      </c>
      <c r="C12444" s="118" t="b">
        <v>0</v>
      </c>
      <c r="D12444" s="118" t="e">
        <f t="shared" ca="1" si="1"/>
        <v>#NAME?</v>
      </c>
      <c r="E12444" s="118" t="s">
        <v>37275</v>
      </c>
      <c r="F12444" s="118" t="s">
        <v>37276</v>
      </c>
      <c r="G12444" s="118"/>
      <c r="H12444" s="118" t="s">
        <v>4276</v>
      </c>
      <c r="I12444" s="118" t="s">
        <v>7755</v>
      </c>
      <c r="J12444" s="118" t="s">
        <v>7756</v>
      </c>
    </row>
    <row r="12445" spans="1:10" ht="12.75">
      <c r="A12445" s="118" t="s">
        <v>2589</v>
      </c>
      <c r="B12445" s="118" t="s">
        <v>1903</v>
      </c>
      <c r="C12445" s="118" t="b">
        <v>0</v>
      </c>
      <c r="D12445" s="118" t="e">
        <f t="shared" ca="1" si="1"/>
        <v>#NAME?</v>
      </c>
      <c r="E12445" s="118" t="s">
        <v>37275</v>
      </c>
      <c r="F12445" s="118" t="s">
        <v>37277</v>
      </c>
      <c r="G12445" s="118"/>
      <c r="H12445" s="118" t="s">
        <v>11885</v>
      </c>
      <c r="I12445" s="118" t="s">
        <v>7755</v>
      </c>
      <c r="J12445" s="118" t="s">
        <v>7756</v>
      </c>
    </row>
    <row r="12446" spans="1:10" ht="12.75">
      <c r="A12446" s="118" t="s">
        <v>830</v>
      </c>
      <c r="B12446" s="118" t="s">
        <v>37278</v>
      </c>
      <c r="C12446" s="118" t="b">
        <v>0</v>
      </c>
      <c r="D12446" s="118" t="e">
        <f t="shared" ca="1" si="1"/>
        <v>#NAME?</v>
      </c>
      <c r="E12446" s="118" t="s">
        <v>37275</v>
      </c>
      <c r="F12446" s="118" t="s">
        <v>37279</v>
      </c>
      <c r="G12446" s="118"/>
      <c r="H12446" s="118" t="s">
        <v>5273</v>
      </c>
      <c r="I12446" s="118" t="s">
        <v>7755</v>
      </c>
      <c r="J12446" s="118" t="s">
        <v>7756</v>
      </c>
    </row>
    <row r="12447" spans="1:10" ht="12.75">
      <c r="A12447" s="118" t="s">
        <v>846</v>
      </c>
      <c r="B12447" s="118" t="s">
        <v>19843</v>
      </c>
      <c r="C12447" s="118" t="b">
        <v>0</v>
      </c>
      <c r="D12447" s="118" t="e">
        <f t="shared" ca="1" si="1"/>
        <v>#NAME?</v>
      </c>
      <c r="E12447" s="118" t="s">
        <v>37280</v>
      </c>
      <c r="F12447" s="118" t="s">
        <v>37281</v>
      </c>
      <c r="G12447" s="118"/>
      <c r="H12447" s="118" t="s">
        <v>8144</v>
      </c>
      <c r="I12447" s="118" t="s">
        <v>9131</v>
      </c>
      <c r="J12447" s="118" t="s">
        <v>7622</v>
      </c>
    </row>
    <row r="12448" spans="1:10" ht="12.75">
      <c r="A12448" s="118" t="s">
        <v>37282</v>
      </c>
      <c r="B12448" s="118" t="s">
        <v>1005</v>
      </c>
      <c r="C12448" s="118" t="b">
        <v>0</v>
      </c>
      <c r="D12448" s="118" t="e">
        <f t="shared" ca="1" si="1"/>
        <v>#NAME?</v>
      </c>
      <c r="E12448" s="118" t="s">
        <v>37280</v>
      </c>
      <c r="F12448" s="118" t="s">
        <v>37283</v>
      </c>
      <c r="G12448" s="118"/>
      <c r="H12448" s="118" t="s">
        <v>8656</v>
      </c>
      <c r="I12448" s="118" t="s">
        <v>9131</v>
      </c>
      <c r="J12448" s="118" t="s">
        <v>7622</v>
      </c>
    </row>
    <row r="12449" spans="1:10" ht="12.75">
      <c r="A12449" s="118" t="s">
        <v>37284</v>
      </c>
      <c r="B12449" s="118" t="s">
        <v>37285</v>
      </c>
      <c r="C12449" s="118" t="b">
        <v>0</v>
      </c>
      <c r="D12449" s="118" t="e">
        <f t="shared" ca="1" si="1"/>
        <v>#NAME?</v>
      </c>
      <c r="E12449" s="118" t="s">
        <v>37280</v>
      </c>
      <c r="F12449" s="118" t="s">
        <v>37286</v>
      </c>
      <c r="G12449" s="118"/>
      <c r="H12449" s="118" t="s">
        <v>8760</v>
      </c>
      <c r="I12449" s="118" t="s">
        <v>8990</v>
      </c>
      <c r="J12449" s="118"/>
    </row>
    <row r="12450" spans="1:10" ht="12.75">
      <c r="A12450" s="118" t="s">
        <v>22657</v>
      </c>
      <c r="B12450" s="118" t="s">
        <v>9425</v>
      </c>
      <c r="C12450" s="118" t="b">
        <v>0</v>
      </c>
      <c r="D12450" s="118" t="e">
        <f t="shared" ca="1" si="1"/>
        <v>#NAME?</v>
      </c>
      <c r="E12450" s="118" t="s">
        <v>37280</v>
      </c>
      <c r="F12450" s="118" t="s">
        <v>37287</v>
      </c>
      <c r="G12450" s="118"/>
      <c r="H12450" s="118" t="s">
        <v>7599</v>
      </c>
      <c r="I12450" s="118" t="s">
        <v>9131</v>
      </c>
      <c r="J12450" s="118" t="s">
        <v>7622</v>
      </c>
    </row>
    <row r="12451" spans="1:10" ht="12.75">
      <c r="A12451" s="118" t="s">
        <v>18267</v>
      </c>
      <c r="B12451" s="118" t="s">
        <v>12871</v>
      </c>
      <c r="C12451" s="118" t="b">
        <v>0</v>
      </c>
      <c r="D12451" s="118" t="e">
        <f t="shared" ca="1" si="1"/>
        <v>#NAME?</v>
      </c>
      <c r="E12451" s="118" t="s">
        <v>37280</v>
      </c>
      <c r="F12451" s="118" t="s">
        <v>37288</v>
      </c>
      <c r="G12451" s="118"/>
      <c r="H12451" s="118" t="s">
        <v>7611</v>
      </c>
      <c r="I12451" s="118" t="s">
        <v>9131</v>
      </c>
      <c r="J12451" s="118" t="s">
        <v>7622</v>
      </c>
    </row>
    <row r="12452" spans="1:10" ht="12.75">
      <c r="A12452" s="118" t="s">
        <v>1064</v>
      </c>
      <c r="B12452" s="118" t="s">
        <v>8565</v>
      </c>
      <c r="C12452" s="118" t="b">
        <v>0</v>
      </c>
      <c r="D12452" s="118" t="e">
        <f t="shared" ca="1" si="1"/>
        <v>#NAME?</v>
      </c>
      <c r="E12452" s="118" t="s">
        <v>37280</v>
      </c>
      <c r="F12452" s="118" t="s">
        <v>37289</v>
      </c>
      <c r="G12452" s="118"/>
      <c r="H12452" s="118" t="s">
        <v>7599</v>
      </c>
      <c r="I12452" s="118" t="s">
        <v>9429</v>
      </c>
      <c r="J12452" s="118"/>
    </row>
    <row r="12453" spans="1:10" ht="12.75">
      <c r="A12453" s="118" t="s">
        <v>37290</v>
      </c>
      <c r="B12453" s="118" t="s">
        <v>37291</v>
      </c>
      <c r="C12453" s="118" t="b">
        <v>0</v>
      </c>
      <c r="D12453" s="118" t="e">
        <f t="shared" ca="1" si="1"/>
        <v>#NAME?</v>
      </c>
      <c r="E12453" s="118" t="s">
        <v>37280</v>
      </c>
      <c r="F12453" s="118" t="s">
        <v>37292</v>
      </c>
      <c r="G12453" s="118"/>
      <c r="H12453" s="118" t="s">
        <v>7599</v>
      </c>
      <c r="I12453" s="118" t="s">
        <v>9131</v>
      </c>
      <c r="J12453" s="118" t="s">
        <v>7622</v>
      </c>
    </row>
    <row r="12454" spans="1:10" ht="12.75">
      <c r="A12454" s="118" t="s">
        <v>1666</v>
      </c>
      <c r="B12454" s="118" t="s">
        <v>37293</v>
      </c>
      <c r="C12454" s="118" t="b">
        <v>0</v>
      </c>
      <c r="D12454" s="118" t="e">
        <f t="shared" ca="1" si="1"/>
        <v>#NAME?</v>
      </c>
      <c r="E12454" s="118" t="s">
        <v>37294</v>
      </c>
      <c r="F12454" s="118" t="s">
        <v>37295</v>
      </c>
      <c r="G12454" s="118"/>
      <c r="H12454" s="118" t="s">
        <v>4831</v>
      </c>
      <c r="I12454" s="118" t="s">
        <v>7590</v>
      </c>
      <c r="J12454" s="118" t="s">
        <v>7591</v>
      </c>
    </row>
    <row r="12455" spans="1:10" ht="12.75">
      <c r="A12455" s="118" t="s">
        <v>8351</v>
      </c>
      <c r="B12455" s="118" t="s">
        <v>37296</v>
      </c>
      <c r="C12455" s="118" t="b">
        <v>0</v>
      </c>
      <c r="D12455" s="118" t="e">
        <f t="shared" ca="1" si="1"/>
        <v>#NAME?</v>
      </c>
      <c r="E12455" s="118" t="s">
        <v>37297</v>
      </c>
      <c r="F12455" s="118" t="s">
        <v>37298</v>
      </c>
      <c r="G12455" s="118"/>
      <c r="H12455" s="118" t="s">
        <v>4276</v>
      </c>
      <c r="I12455" s="118" t="s">
        <v>10351</v>
      </c>
      <c r="J12455" s="118" t="s">
        <v>7622</v>
      </c>
    </row>
    <row r="12456" spans="1:10" ht="12.75">
      <c r="A12456" s="118" t="s">
        <v>21150</v>
      </c>
      <c r="B12456" s="118" t="s">
        <v>37299</v>
      </c>
      <c r="C12456" s="118" t="b">
        <v>0</v>
      </c>
      <c r="D12456" s="118" t="e">
        <f t="shared" ca="1" si="1"/>
        <v>#NAME?</v>
      </c>
      <c r="E12456" s="118" t="s">
        <v>37297</v>
      </c>
      <c r="F12456" s="118" t="s">
        <v>37300</v>
      </c>
      <c r="G12456" s="118"/>
      <c r="H12456" s="118" t="s">
        <v>4276</v>
      </c>
      <c r="I12456" s="118" t="s">
        <v>10351</v>
      </c>
      <c r="J12456" s="118" t="s">
        <v>7622</v>
      </c>
    </row>
    <row r="12457" spans="1:10" ht="12.75">
      <c r="A12457" s="118" t="s">
        <v>1666</v>
      </c>
      <c r="B12457" s="118" t="s">
        <v>2387</v>
      </c>
      <c r="C12457" s="118" t="b">
        <v>0</v>
      </c>
      <c r="D12457" s="118" t="e">
        <f t="shared" ca="1" si="1"/>
        <v>#NAME?</v>
      </c>
      <c r="E12457" s="118" t="s">
        <v>37301</v>
      </c>
      <c r="F12457" s="118" t="s">
        <v>37302</v>
      </c>
      <c r="G12457" s="118"/>
      <c r="H12457" s="118" t="s">
        <v>4276</v>
      </c>
      <c r="I12457" s="118" t="s">
        <v>10718</v>
      </c>
      <c r="J12457" s="118" t="s">
        <v>10551</v>
      </c>
    </row>
    <row r="12458" spans="1:10" ht="12.75">
      <c r="A12458" s="118" t="s">
        <v>836</v>
      </c>
      <c r="B12458" s="118" t="s">
        <v>29128</v>
      </c>
      <c r="C12458" s="118" t="b">
        <v>0</v>
      </c>
      <c r="D12458" s="118" t="e">
        <f t="shared" ca="1" si="1"/>
        <v>#NAME?</v>
      </c>
      <c r="E12458" s="118" t="s">
        <v>37301</v>
      </c>
      <c r="F12458" s="118" t="s">
        <v>37303</v>
      </c>
      <c r="G12458" s="118"/>
      <c r="H12458" s="118" t="s">
        <v>4276</v>
      </c>
      <c r="I12458" s="118" t="s">
        <v>37304</v>
      </c>
      <c r="J12458" s="118" t="s">
        <v>12582</v>
      </c>
    </row>
    <row r="12459" spans="1:10" ht="12.75">
      <c r="A12459" s="118" t="s">
        <v>882</v>
      </c>
      <c r="B12459" s="118" t="s">
        <v>37305</v>
      </c>
      <c r="C12459" s="118" t="b">
        <v>0</v>
      </c>
      <c r="D12459" s="118" t="e">
        <f t="shared" ca="1" si="1"/>
        <v>#NAME?</v>
      </c>
      <c r="E12459" s="118" t="s">
        <v>37301</v>
      </c>
      <c r="F12459" s="118" t="s">
        <v>37306</v>
      </c>
      <c r="G12459" s="118"/>
      <c r="H12459" s="118" t="s">
        <v>4485</v>
      </c>
      <c r="I12459" s="118" t="s">
        <v>37304</v>
      </c>
      <c r="J12459" s="118" t="s">
        <v>12582</v>
      </c>
    </row>
    <row r="12460" spans="1:10" ht="12.75">
      <c r="A12460" s="118" t="s">
        <v>882</v>
      </c>
      <c r="B12460" s="118" t="s">
        <v>37307</v>
      </c>
      <c r="C12460" s="118" t="b">
        <v>0</v>
      </c>
      <c r="D12460" s="118" t="e">
        <f t="shared" ca="1" si="1"/>
        <v>#NAME?</v>
      </c>
      <c r="E12460" s="118" t="s">
        <v>37301</v>
      </c>
      <c r="F12460" s="118" t="s">
        <v>37308</v>
      </c>
      <c r="G12460" s="118"/>
      <c r="H12460" s="118" t="s">
        <v>5607</v>
      </c>
      <c r="I12460" s="118" t="s">
        <v>37304</v>
      </c>
      <c r="J12460" s="118" t="s">
        <v>12582</v>
      </c>
    </row>
    <row r="12461" spans="1:10" ht="12.75">
      <c r="A12461" s="118" t="s">
        <v>1666</v>
      </c>
      <c r="B12461" s="118" t="s">
        <v>37309</v>
      </c>
      <c r="C12461" s="118" t="b">
        <v>0</v>
      </c>
      <c r="D12461" s="118" t="e">
        <f t="shared" ca="1" si="1"/>
        <v>#NAME?</v>
      </c>
      <c r="E12461" s="118" t="s">
        <v>37310</v>
      </c>
      <c r="F12461" s="118" t="s">
        <v>37311</v>
      </c>
      <c r="G12461" s="118"/>
      <c r="H12461" s="118" t="s">
        <v>4831</v>
      </c>
      <c r="I12461" s="118" t="s">
        <v>9131</v>
      </c>
      <c r="J12461" s="118" t="s">
        <v>7622</v>
      </c>
    </row>
    <row r="12462" spans="1:10" ht="12.75">
      <c r="A12462" s="118" t="s">
        <v>1591</v>
      </c>
      <c r="B12462" s="118" t="s">
        <v>26786</v>
      </c>
      <c r="C12462" s="118" t="b">
        <v>0</v>
      </c>
      <c r="D12462" s="118" t="e">
        <f t="shared" ca="1" si="1"/>
        <v>#NAME?</v>
      </c>
      <c r="E12462" s="118" t="s">
        <v>37310</v>
      </c>
      <c r="F12462" s="118" t="s">
        <v>37312</v>
      </c>
      <c r="G12462" s="118"/>
      <c r="H12462" s="118" t="s">
        <v>4276</v>
      </c>
      <c r="I12462" s="118" t="s">
        <v>9131</v>
      </c>
      <c r="J12462" s="118" t="s">
        <v>7622</v>
      </c>
    </row>
    <row r="12463" spans="1:10" ht="12.75">
      <c r="A12463" s="118" t="s">
        <v>37313</v>
      </c>
      <c r="B12463" s="118" t="s">
        <v>2407</v>
      </c>
      <c r="C12463" s="118" t="b">
        <v>0</v>
      </c>
      <c r="D12463" s="118" t="e">
        <f t="shared" ca="1" si="1"/>
        <v>#NAME?</v>
      </c>
      <c r="E12463" s="118" t="s">
        <v>37310</v>
      </c>
      <c r="F12463" s="118" t="s">
        <v>37314</v>
      </c>
      <c r="G12463" s="118"/>
      <c r="H12463" s="118" t="s">
        <v>4276</v>
      </c>
      <c r="I12463" s="118" t="s">
        <v>9131</v>
      </c>
      <c r="J12463" s="118" t="s">
        <v>7622</v>
      </c>
    </row>
    <row r="12464" spans="1:10" ht="12.75">
      <c r="A12464" s="118" t="s">
        <v>15067</v>
      </c>
      <c r="B12464" s="118" t="s">
        <v>7764</v>
      </c>
      <c r="C12464" s="118" t="b">
        <v>0</v>
      </c>
      <c r="D12464" s="118" t="e">
        <f t="shared" ca="1" si="1"/>
        <v>#NAME?</v>
      </c>
      <c r="E12464" s="118" t="s">
        <v>37310</v>
      </c>
      <c r="F12464" s="118" t="s">
        <v>37315</v>
      </c>
      <c r="G12464" s="118"/>
      <c r="H12464" s="118" t="s">
        <v>4276</v>
      </c>
      <c r="I12464" s="118" t="s">
        <v>9131</v>
      </c>
      <c r="J12464" s="118" t="s">
        <v>7622</v>
      </c>
    </row>
    <row r="12465" spans="1:10" ht="12.75">
      <c r="A12465" s="118" t="s">
        <v>9029</v>
      </c>
      <c r="B12465" s="118" t="s">
        <v>37316</v>
      </c>
      <c r="C12465" s="118" t="b">
        <v>0</v>
      </c>
      <c r="D12465" s="118" t="e">
        <f t="shared" ca="1" si="1"/>
        <v>#NAME?</v>
      </c>
      <c r="E12465" s="118" t="s">
        <v>37317</v>
      </c>
      <c r="F12465" s="118" t="s">
        <v>37318</v>
      </c>
      <c r="G12465" s="118"/>
      <c r="H12465" s="118" t="s">
        <v>4278</v>
      </c>
      <c r="I12465" s="118" t="s">
        <v>37319</v>
      </c>
      <c r="J12465" s="118" t="s">
        <v>10185</v>
      </c>
    </row>
    <row r="12466" spans="1:10" ht="12.75">
      <c r="A12466" s="118" t="s">
        <v>8584</v>
      </c>
      <c r="B12466" s="118" t="s">
        <v>37320</v>
      </c>
      <c r="C12466" s="118" t="b">
        <v>0</v>
      </c>
      <c r="D12466" s="118" t="e">
        <f t="shared" ca="1" si="1"/>
        <v>#NAME?</v>
      </c>
      <c r="E12466" s="118" t="s">
        <v>37321</v>
      </c>
      <c r="F12466" s="118" t="s">
        <v>37322</v>
      </c>
      <c r="G12466" s="118"/>
      <c r="H12466" s="118" t="s">
        <v>4305</v>
      </c>
      <c r="I12466" s="118" t="s">
        <v>37323</v>
      </c>
      <c r="J12466" s="118" t="s">
        <v>7756</v>
      </c>
    </row>
    <row r="12467" spans="1:10" ht="12.75">
      <c r="A12467" s="118" t="s">
        <v>1591</v>
      </c>
      <c r="B12467" s="118" t="s">
        <v>12050</v>
      </c>
      <c r="C12467" s="118" t="b">
        <v>0</v>
      </c>
      <c r="D12467" s="118" t="e">
        <f t="shared" ca="1" si="1"/>
        <v>#NAME?</v>
      </c>
      <c r="E12467" s="118" t="s">
        <v>37321</v>
      </c>
      <c r="F12467" s="118" t="s">
        <v>37324</v>
      </c>
      <c r="G12467" s="118"/>
      <c r="H12467" s="118" t="s">
        <v>4305</v>
      </c>
      <c r="I12467" s="118" t="s">
        <v>37323</v>
      </c>
      <c r="J12467" s="118" t="s">
        <v>7756</v>
      </c>
    </row>
    <row r="12468" spans="1:10" ht="12.75">
      <c r="A12468" s="118" t="s">
        <v>37325</v>
      </c>
      <c r="B12468" s="118" t="s">
        <v>15117</v>
      </c>
      <c r="C12468" s="118" t="b">
        <v>0</v>
      </c>
      <c r="D12468" s="118" t="e">
        <f t="shared" ca="1" si="1"/>
        <v>#NAME?</v>
      </c>
      <c r="E12468" s="118" t="s">
        <v>37321</v>
      </c>
      <c r="F12468" s="118" t="s">
        <v>37326</v>
      </c>
      <c r="G12468" s="118"/>
      <c r="H12468" s="118" t="s">
        <v>24697</v>
      </c>
      <c r="I12468" s="118" t="s">
        <v>37323</v>
      </c>
      <c r="J12468" s="118" t="s">
        <v>7756</v>
      </c>
    </row>
    <row r="12469" spans="1:10" ht="12.75">
      <c r="A12469" s="118" t="s">
        <v>37327</v>
      </c>
      <c r="B12469" s="118" t="s">
        <v>37328</v>
      </c>
      <c r="C12469" s="118" t="b">
        <v>0</v>
      </c>
      <c r="D12469" s="118" t="e">
        <f t="shared" ca="1" si="1"/>
        <v>#NAME?</v>
      </c>
      <c r="E12469" s="118" t="s">
        <v>37329</v>
      </c>
      <c r="F12469" s="118" t="s">
        <v>37330</v>
      </c>
      <c r="G12469" s="118"/>
      <c r="H12469" s="118" t="s">
        <v>7754</v>
      </c>
      <c r="I12469" s="118" t="s">
        <v>37331</v>
      </c>
      <c r="J12469" s="118"/>
    </row>
    <row r="12470" spans="1:10" ht="12.75">
      <c r="A12470" s="118" t="s">
        <v>2226</v>
      </c>
      <c r="B12470" s="118" t="s">
        <v>12162</v>
      </c>
      <c r="C12470" s="118" t="b">
        <v>0</v>
      </c>
      <c r="D12470" s="118" t="e">
        <f t="shared" ca="1" si="1"/>
        <v>#NAME?</v>
      </c>
      <c r="E12470" s="118" t="s">
        <v>37329</v>
      </c>
      <c r="F12470" s="118" t="s">
        <v>37332</v>
      </c>
      <c r="G12470" s="118"/>
      <c r="H12470" s="118" t="s">
        <v>7754</v>
      </c>
      <c r="I12470" s="118" t="s">
        <v>37331</v>
      </c>
      <c r="J12470" s="118"/>
    </row>
    <row r="12471" spans="1:10" ht="12.75">
      <c r="A12471" s="118" t="s">
        <v>814</v>
      </c>
      <c r="B12471" s="118" t="s">
        <v>37333</v>
      </c>
      <c r="C12471" s="118" t="b">
        <v>0</v>
      </c>
      <c r="D12471" s="118" t="e">
        <f t="shared" ca="1" si="1"/>
        <v>#NAME?</v>
      </c>
      <c r="E12471" s="118" t="s">
        <v>37334</v>
      </c>
      <c r="F12471" s="118" t="s">
        <v>37335</v>
      </c>
      <c r="G12471" s="118"/>
      <c r="H12471" s="118" t="s">
        <v>4278</v>
      </c>
      <c r="I12471" s="118" t="s">
        <v>7820</v>
      </c>
      <c r="J12471" s="118" t="s">
        <v>7820</v>
      </c>
    </row>
    <row r="12472" spans="1:10" ht="12.75">
      <c r="A12472" s="118" t="s">
        <v>1666</v>
      </c>
      <c r="B12472" s="118" t="s">
        <v>22514</v>
      </c>
      <c r="C12472" s="118" t="b">
        <v>0</v>
      </c>
      <c r="D12472" s="118" t="e">
        <f t="shared" ca="1" si="1"/>
        <v>#NAME?</v>
      </c>
      <c r="E12472" s="118" t="s">
        <v>37334</v>
      </c>
      <c r="F12472" s="118" t="s">
        <v>37336</v>
      </c>
      <c r="G12472" s="118"/>
      <c r="H12472" s="118" t="s">
        <v>4278</v>
      </c>
      <c r="I12472" s="118" t="s">
        <v>7820</v>
      </c>
      <c r="J12472" s="118" t="s">
        <v>7820</v>
      </c>
    </row>
    <row r="12473" spans="1:10" ht="12.75">
      <c r="A12473" s="118" t="s">
        <v>2135</v>
      </c>
      <c r="B12473" s="118" t="s">
        <v>37337</v>
      </c>
      <c r="C12473" s="118" t="b">
        <v>0</v>
      </c>
      <c r="D12473" s="118" t="e">
        <f t="shared" ca="1" si="1"/>
        <v>#NAME?</v>
      </c>
      <c r="E12473" s="118" t="s">
        <v>37334</v>
      </c>
      <c r="F12473" s="118" t="s">
        <v>37338</v>
      </c>
      <c r="G12473" s="118"/>
      <c r="H12473" s="118" t="s">
        <v>54</v>
      </c>
      <c r="I12473" s="118" t="s">
        <v>7820</v>
      </c>
      <c r="J12473" s="118" t="s">
        <v>7820</v>
      </c>
    </row>
    <row r="12474" spans="1:10" ht="12.75">
      <c r="A12474" s="118" t="s">
        <v>929</v>
      </c>
      <c r="B12474" s="118" t="s">
        <v>12798</v>
      </c>
      <c r="C12474" s="118" t="b">
        <v>0</v>
      </c>
      <c r="D12474" s="118" t="e">
        <f t="shared" ca="1" si="1"/>
        <v>#NAME?</v>
      </c>
      <c r="E12474" s="118" t="s">
        <v>37339</v>
      </c>
      <c r="F12474" s="118" t="s">
        <v>37340</v>
      </c>
      <c r="G12474" s="118"/>
      <c r="H12474" s="118" t="s">
        <v>4276</v>
      </c>
      <c r="I12474" s="118" t="s">
        <v>13830</v>
      </c>
      <c r="J12474" s="118" t="s">
        <v>7795</v>
      </c>
    </row>
    <row r="12475" spans="1:10" ht="12.75">
      <c r="A12475" s="118" t="s">
        <v>8186</v>
      </c>
      <c r="B12475" s="118" t="s">
        <v>37341</v>
      </c>
      <c r="C12475" s="118" t="b">
        <v>0</v>
      </c>
      <c r="D12475" s="118" t="e">
        <f t="shared" ca="1" si="1"/>
        <v>#NAME?</v>
      </c>
      <c r="E12475" s="118" t="s">
        <v>37342</v>
      </c>
      <c r="F12475" s="118" t="s">
        <v>37343</v>
      </c>
      <c r="G12475" s="118"/>
      <c r="H12475" s="118" t="s">
        <v>4276</v>
      </c>
      <c r="I12475" s="118" t="s">
        <v>3131</v>
      </c>
      <c r="J12475" s="118" t="s">
        <v>7622</v>
      </c>
    </row>
    <row r="12476" spans="1:10" ht="12.75">
      <c r="A12476" s="118" t="s">
        <v>2648</v>
      </c>
      <c r="B12476" s="118" t="s">
        <v>8160</v>
      </c>
      <c r="C12476" s="118" t="b">
        <v>0</v>
      </c>
      <c r="D12476" s="118" t="e">
        <f t="shared" ca="1" si="1"/>
        <v>#NAME?</v>
      </c>
      <c r="E12476" s="118" t="s">
        <v>37344</v>
      </c>
      <c r="F12476" s="118" t="s">
        <v>37345</v>
      </c>
      <c r="G12476" s="118"/>
      <c r="H12476" s="118" t="s">
        <v>5677</v>
      </c>
      <c r="I12476" s="118"/>
      <c r="J12476" s="118" t="s">
        <v>9387</v>
      </c>
    </row>
    <row r="12477" spans="1:10" ht="12.75">
      <c r="A12477" s="118" t="s">
        <v>814</v>
      </c>
      <c r="B12477" s="118" t="s">
        <v>32920</v>
      </c>
      <c r="C12477" s="118" t="b">
        <v>0</v>
      </c>
      <c r="D12477" s="118" t="e">
        <f t="shared" ca="1" si="1"/>
        <v>#NAME?</v>
      </c>
      <c r="E12477" s="118" t="s">
        <v>37346</v>
      </c>
      <c r="F12477" s="118" t="s">
        <v>37347</v>
      </c>
      <c r="G12477" s="118"/>
      <c r="H12477" s="118" t="s">
        <v>7647</v>
      </c>
      <c r="I12477" s="118" t="s">
        <v>13774</v>
      </c>
      <c r="J12477" s="118" t="s">
        <v>9387</v>
      </c>
    </row>
    <row r="12478" spans="1:10" ht="12.75">
      <c r="A12478" s="118" t="s">
        <v>8409</v>
      </c>
      <c r="B12478" s="118" t="s">
        <v>25162</v>
      </c>
      <c r="C12478" s="118" t="b">
        <v>0</v>
      </c>
      <c r="D12478" s="118" t="e">
        <f t="shared" ca="1" si="1"/>
        <v>#NAME?</v>
      </c>
      <c r="E12478" s="118" t="s">
        <v>37346</v>
      </c>
      <c r="F12478" s="118" t="s">
        <v>37348</v>
      </c>
      <c r="G12478" s="118"/>
      <c r="H12478" s="118" t="s">
        <v>9125</v>
      </c>
      <c r="I12478" s="118" t="s">
        <v>13774</v>
      </c>
      <c r="J12478" s="118" t="s">
        <v>9387</v>
      </c>
    </row>
    <row r="12479" spans="1:10" ht="12.75">
      <c r="A12479" s="118" t="s">
        <v>37349</v>
      </c>
      <c r="B12479" s="118" t="s">
        <v>13477</v>
      </c>
      <c r="C12479" s="118" t="b">
        <v>0</v>
      </c>
      <c r="D12479" s="118" t="e">
        <f t="shared" ca="1" si="1"/>
        <v>#NAME?</v>
      </c>
      <c r="E12479" s="118" t="s">
        <v>37346</v>
      </c>
      <c r="F12479" s="118" t="s">
        <v>37350</v>
      </c>
      <c r="G12479" s="118"/>
      <c r="H12479" s="118" t="s">
        <v>37351</v>
      </c>
      <c r="I12479" s="118" t="s">
        <v>13774</v>
      </c>
      <c r="J12479" s="118" t="s">
        <v>9387</v>
      </c>
    </row>
    <row r="12480" spans="1:10" ht="12.75">
      <c r="A12480" s="118" t="s">
        <v>31214</v>
      </c>
      <c r="B12480" s="118" t="s">
        <v>37352</v>
      </c>
      <c r="C12480" s="118" t="b">
        <v>0</v>
      </c>
      <c r="D12480" s="118" t="e">
        <f t="shared" ca="1" si="1"/>
        <v>#NAME?</v>
      </c>
      <c r="E12480" s="118" t="s">
        <v>37346</v>
      </c>
      <c r="F12480" s="118" t="s">
        <v>37353</v>
      </c>
      <c r="G12480" s="118"/>
      <c r="H12480" s="118" t="s">
        <v>4276</v>
      </c>
      <c r="I12480" s="118" t="s">
        <v>13774</v>
      </c>
      <c r="J12480" s="118" t="s">
        <v>9387</v>
      </c>
    </row>
    <row r="12481" spans="1:10" ht="12.75">
      <c r="A12481" s="118" t="s">
        <v>21346</v>
      </c>
      <c r="B12481" s="118" t="s">
        <v>37354</v>
      </c>
      <c r="C12481" s="118" t="b">
        <v>0</v>
      </c>
      <c r="D12481" s="118" t="e">
        <f t="shared" ca="1" si="1"/>
        <v>#NAME?</v>
      </c>
      <c r="E12481" s="118" t="s">
        <v>37346</v>
      </c>
      <c r="F12481" s="118" t="s">
        <v>37355</v>
      </c>
      <c r="G12481" s="118"/>
      <c r="H12481" s="118" t="s">
        <v>7647</v>
      </c>
      <c r="I12481" s="118" t="s">
        <v>13774</v>
      </c>
      <c r="J12481" s="118" t="s">
        <v>9387</v>
      </c>
    </row>
    <row r="12482" spans="1:10" ht="12.75">
      <c r="A12482" s="118" t="s">
        <v>28060</v>
      </c>
      <c r="B12482" s="118" t="s">
        <v>37356</v>
      </c>
      <c r="C12482" s="118" t="b">
        <v>0</v>
      </c>
      <c r="D12482" s="118" t="e">
        <f t="shared" ca="1" si="1"/>
        <v>#NAME?</v>
      </c>
      <c r="E12482" s="118" t="s">
        <v>37346</v>
      </c>
      <c r="F12482" s="118" t="s">
        <v>37357</v>
      </c>
      <c r="G12482" s="118"/>
      <c r="H12482" s="118" t="s">
        <v>7647</v>
      </c>
      <c r="I12482" s="118" t="s">
        <v>13774</v>
      </c>
      <c r="J12482" s="118" t="s">
        <v>9387</v>
      </c>
    </row>
    <row r="12483" spans="1:10" ht="12.75">
      <c r="A12483" s="118" t="s">
        <v>37358</v>
      </c>
      <c r="B12483" s="118" t="s">
        <v>24598</v>
      </c>
      <c r="C12483" s="118" t="b">
        <v>0</v>
      </c>
      <c r="D12483" s="118" t="e">
        <f t="shared" ca="1" si="1"/>
        <v>#NAME?</v>
      </c>
      <c r="E12483" s="118" t="s">
        <v>37346</v>
      </c>
      <c r="F12483" s="118" t="s">
        <v>37359</v>
      </c>
      <c r="G12483" s="118"/>
      <c r="H12483" s="118" t="s">
        <v>4831</v>
      </c>
      <c r="I12483" s="118" t="s">
        <v>13774</v>
      </c>
      <c r="J12483" s="118" t="s">
        <v>9387</v>
      </c>
    </row>
    <row r="12484" spans="1:10" ht="12.75">
      <c r="A12484" s="118" t="s">
        <v>8748</v>
      </c>
      <c r="B12484" s="118" t="s">
        <v>37360</v>
      </c>
      <c r="C12484" s="118" t="b">
        <v>0</v>
      </c>
      <c r="D12484" s="118" t="e">
        <f t="shared" ca="1" si="1"/>
        <v>#NAME?</v>
      </c>
      <c r="E12484" s="118" t="s">
        <v>37346</v>
      </c>
      <c r="F12484" s="118" t="s">
        <v>37361</v>
      </c>
      <c r="G12484" s="118"/>
      <c r="H12484" s="118" t="s">
        <v>5607</v>
      </c>
      <c r="I12484" s="118" t="s">
        <v>13774</v>
      </c>
      <c r="J12484" s="118" t="s">
        <v>9387</v>
      </c>
    </row>
    <row r="12485" spans="1:10" ht="12.75">
      <c r="A12485" s="118" t="s">
        <v>8748</v>
      </c>
      <c r="B12485" s="118" t="s">
        <v>14995</v>
      </c>
      <c r="C12485" s="118" t="b">
        <v>0</v>
      </c>
      <c r="D12485" s="118" t="e">
        <f t="shared" ca="1" si="1"/>
        <v>#NAME?</v>
      </c>
      <c r="E12485" s="118" t="s">
        <v>37346</v>
      </c>
      <c r="F12485" s="118" t="s">
        <v>37362</v>
      </c>
      <c r="G12485" s="118"/>
      <c r="H12485" s="118" t="s">
        <v>5607</v>
      </c>
      <c r="I12485" s="118" t="s">
        <v>13774</v>
      </c>
      <c r="J12485" s="118" t="s">
        <v>9387</v>
      </c>
    </row>
    <row r="12486" spans="1:10" ht="12.75">
      <c r="A12486" s="118" t="s">
        <v>1666</v>
      </c>
      <c r="B12486" s="118" t="s">
        <v>10583</v>
      </c>
      <c r="C12486" s="118" t="b">
        <v>0</v>
      </c>
      <c r="D12486" s="118" t="e">
        <f t="shared" ca="1" si="1"/>
        <v>#NAME?</v>
      </c>
      <c r="E12486" s="118" t="s">
        <v>37346</v>
      </c>
      <c r="F12486" s="118" t="s">
        <v>37363</v>
      </c>
      <c r="G12486" s="118"/>
      <c r="H12486" s="118" t="s">
        <v>7784</v>
      </c>
      <c r="I12486" s="118" t="s">
        <v>13774</v>
      </c>
      <c r="J12486" s="118" t="s">
        <v>9387</v>
      </c>
    </row>
    <row r="12487" spans="1:10" ht="12.75">
      <c r="A12487" s="118" t="s">
        <v>11213</v>
      </c>
      <c r="B12487" s="118" t="s">
        <v>17433</v>
      </c>
      <c r="C12487" s="118" t="b">
        <v>0</v>
      </c>
      <c r="D12487" s="118" t="e">
        <f t="shared" ca="1" si="1"/>
        <v>#NAME?</v>
      </c>
      <c r="E12487" s="118" t="s">
        <v>37346</v>
      </c>
      <c r="F12487" s="118" t="s">
        <v>37364</v>
      </c>
      <c r="G12487" s="118"/>
      <c r="H12487" s="118" t="s">
        <v>4276</v>
      </c>
      <c r="I12487" s="118" t="s">
        <v>13774</v>
      </c>
      <c r="J12487" s="118" t="s">
        <v>9387</v>
      </c>
    </row>
    <row r="12488" spans="1:10" ht="12.75">
      <c r="A12488" s="118" t="s">
        <v>37365</v>
      </c>
      <c r="B12488" s="118" t="s">
        <v>11357</v>
      </c>
      <c r="C12488" s="118" t="b">
        <v>0</v>
      </c>
      <c r="D12488" s="118" t="e">
        <f t="shared" ca="1" si="1"/>
        <v>#NAME?</v>
      </c>
      <c r="E12488" s="118" t="s">
        <v>37346</v>
      </c>
      <c r="F12488" s="118" t="s">
        <v>37366</v>
      </c>
      <c r="G12488" s="118"/>
      <c r="H12488" s="118" t="s">
        <v>15124</v>
      </c>
      <c r="I12488" s="118" t="s">
        <v>13774</v>
      </c>
      <c r="J12488" s="118" t="s">
        <v>9387</v>
      </c>
    </row>
    <row r="12489" spans="1:10" ht="12.75">
      <c r="A12489" s="118" t="s">
        <v>18795</v>
      </c>
      <c r="B12489" s="118" t="s">
        <v>12874</v>
      </c>
      <c r="C12489" s="118" t="b">
        <v>0</v>
      </c>
      <c r="D12489" s="118" t="e">
        <f t="shared" ca="1" si="1"/>
        <v>#NAME?</v>
      </c>
      <c r="E12489" s="118" t="s">
        <v>37346</v>
      </c>
      <c r="F12489" s="118" t="s">
        <v>37367</v>
      </c>
      <c r="G12489" s="118"/>
      <c r="H12489" s="118" t="s">
        <v>4640</v>
      </c>
      <c r="I12489" s="118" t="s">
        <v>13774</v>
      </c>
      <c r="J12489" s="118" t="s">
        <v>9387</v>
      </c>
    </row>
    <row r="12490" spans="1:10" ht="12.75">
      <c r="A12490" s="118" t="s">
        <v>836</v>
      </c>
      <c r="B12490" s="118" t="s">
        <v>11382</v>
      </c>
      <c r="C12490" s="118" t="b">
        <v>0</v>
      </c>
      <c r="D12490" s="118" t="e">
        <f t="shared" ca="1" si="1"/>
        <v>#NAME?</v>
      </c>
      <c r="E12490" s="118" t="s">
        <v>37346</v>
      </c>
      <c r="F12490" s="118" t="s">
        <v>37368</v>
      </c>
      <c r="G12490" s="118"/>
      <c r="H12490" s="118" t="s">
        <v>4485</v>
      </c>
      <c r="I12490" s="118" t="s">
        <v>13774</v>
      </c>
      <c r="J12490" s="118" t="s">
        <v>9387</v>
      </c>
    </row>
    <row r="12491" spans="1:10" ht="12.75">
      <c r="A12491" s="118" t="s">
        <v>2068</v>
      </c>
      <c r="B12491" s="118" t="s">
        <v>37369</v>
      </c>
      <c r="C12491" s="118" t="b">
        <v>0</v>
      </c>
      <c r="D12491" s="118" t="e">
        <f t="shared" ca="1" si="1"/>
        <v>#NAME?</v>
      </c>
      <c r="E12491" s="118" t="s">
        <v>37346</v>
      </c>
      <c r="F12491" s="118" t="s">
        <v>37370</v>
      </c>
      <c r="G12491" s="118"/>
      <c r="H12491" s="118" t="s">
        <v>4276</v>
      </c>
      <c r="I12491" s="118" t="s">
        <v>13774</v>
      </c>
      <c r="J12491" s="118" t="s">
        <v>9387</v>
      </c>
    </row>
    <row r="12492" spans="1:10" ht="12.75">
      <c r="A12492" s="118" t="s">
        <v>1591</v>
      </c>
      <c r="B12492" s="118" t="s">
        <v>37371</v>
      </c>
      <c r="C12492" s="118" t="b">
        <v>0</v>
      </c>
      <c r="D12492" s="118" t="e">
        <f t="shared" ca="1" si="1"/>
        <v>#NAME?</v>
      </c>
      <c r="E12492" s="118" t="s">
        <v>37346</v>
      </c>
      <c r="F12492" s="118" t="s">
        <v>37372</v>
      </c>
      <c r="G12492" s="118"/>
      <c r="H12492" s="118" t="s">
        <v>4831</v>
      </c>
      <c r="I12492" s="118" t="s">
        <v>13774</v>
      </c>
      <c r="J12492" s="118" t="s">
        <v>9387</v>
      </c>
    </row>
    <row r="12493" spans="1:10" ht="12.75">
      <c r="A12493" s="118" t="s">
        <v>1026</v>
      </c>
      <c r="B12493" s="118" t="s">
        <v>10037</v>
      </c>
      <c r="C12493" s="118" t="b">
        <v>0</v>
      </c>
      <c r="D12493" s="118" t="e">
        <f t="shared" ca="1" si="1"/>
        <v>#NAME?</v>
      </c>
      <c r="E12493" s="118" t="s">
        <v>37346</v>
      </c>
      <c r="F12493" s="118" t="s">
        <v>37373</v>
      </c>
      <c r="G12493" s="118"/>
      <c r="H12493" s="118" t="s">
        <v>4831</v>
      </c>
      <c r="I12493" s="118" t="s">
        <v>13774</v>
      </c>
      <c r="J12493" s="118" t="s">
        <v>9387</v>
      </c>
    </row>
    <row r="12494" spans="1:10" ht="12.75">
      <c r="A12494" s="118" t="s">
        <v>1240</v>
      </c>
      <c r="B12494" s="118" t="s">
        <v>8141</v>
      </c>
      <c r="C12494" s="118" t="b">
        <v>0</v>
      </c>
      <c r="D12494" s="118" t="e">
        <f t="shared" ca="1" si="1"/>
        <v>#NAME?</v>
      </c>
      <c r="E12494" s="118" t="s">
        <v>37346</v>
      </c>
      <c r="F12494" s="118" t="s">
        <v>37374</v>
      </c>
      <c r="G12494" s="118"/>
      <c r="H12494" s="118" t="s">
        <v>4485</v>
      </c>
      <c r="I12494" s="118" t="s">
        <v>13774</v>
      </c>
      <c r="J12494" s="118" t="s">
        <v>9387</v>
      </c>
    </row>
    <row r="12495" spans="1:10" ht="12.75">
      <c r="A12495" s="118" t="s">
        <v>2057</v>
      </c>
      <c r="B12495" s="118" t="s">
        <v>35513</v>
      </c>
      <c r="C12495" s="118" t="b">
        <v>0</v>
      </c>
      <c r="D12495" s="118" t="e">
        <f t="shared" ca="1" si="1"/>
        <v>#NAME?</v>
      </c>
      <c r="E12495" s="118" t="s">
        <v>37346</v>
      </c>
      <c r="F12495" s="118" t="s">
        <v>37375</v>
      </c>
      <c r="G12495" s="118"/>
      <c r="H12495" s="118" t="s">
        <v>4872</v>
      </c>
      <c r="I12495" s="118" t="s">
        <v>13774</v>
      </c>
      <c r="J12495" s="118" t="s">
        <v>9387</v>
      </c>
    </row>
    <row r="12496" spans="1:10" ht="12.75">
      <c r="A12496" s="118" t="s">
        <v>2523</v>
      </c>
      <c r="B12496" s="118" t="s">
        <v>22968</v>
      </c>
      <c r="C12496" s="118" t="b">
        <v>0</v>
      </c>
      <c r="D12496" s="118" t="e">
        <f t="shared" ca="1" si="1"/>
        <v>#NAME?</v>
      </c>
      <c r="E12496" s="118" t="s">
        <v>37346</v>
      </c>
      <c r="F12496" s="118" t="s">
        <v>37376</v>
      </c>
      <c r="G12496" s="118"/>
      <c r="H12496" s="118" t="s">
        <v>7611</v>
      </c>
      <c r="I12496" s="118" t="s">
        <v>13774</v>
      </c>
      <c r="J12496" s="118" t="s">
        <v>9387</v>
      </c>
    </row>
    <row r="12497" spans="1:10" ht="12.75">
      <c r="A12497" s="118" t="s">
        <v>995</v>
      </c>
      <c r="B12497" s="118" t="s">
        <v>1640</v>
      </c>
      <c r="C12497" s="118" t="b">
        <v>0</v>
      </c>
      <c r="D12497" s="118" t="e">
        <f t="shared" ca="1" si="1"/>
        <v>#NAME?</v>
      </c>
      <c r="E12497" s="118" t="s">
        <v>37346</v>
      </c>
      <c r="F12497" s="118" t="s">
        <v>37377</v>
      </c>
      <c r="G12497" s="118"/>
      <c r="H12497" s="118" t="s">
        <v>37378</v>
      </c>
      <c r="I12497" s="118" t="s">
        <v>13774</v>
      </c>
      <c r="J12497" s="118" t="s">
        <v>9387</v>
      </c>
    </row>
    <row r="12498" spans="1:10" ht="12.75">
      <c r="A12498" s="118" t="s">
        <v>37379</v>
      </c>
      <c r="B12498" s="118" t="s">
        <v>15385</v>
      </c>
      <c r="C12498" s="118" t="b">
        <v>0</v>
      </c>
      <c r="D12498" s="118" t="e">
        <f t="shared" ca="1" si="1"/>
        <v>#NAME?</v>
      </c>
      <c r="E12498" s="118" t="s">
        <v>37380</v>
      </c>
      <c r="F12498" s="118" t="s">
        <v>37381</v>
      </c>
      <c r="G12498" s="118"/>
      <c r="H12498" s="118" t="s">
        <v>4278</v>
      </c>
      <c r="I12498" s="118" t="s">
        <v>16431</v>
      </c>
      <c r="J12498" s="118" t="s">
        <v>14204</v>
      </c>
    </row>
    <row r="12499" spans="1:10" ht="12.75">
      <c r="A12499" s="118" t="s">
        <v>37382</v>
      </c>
      <c r="B12499" s="118" t="s">
        <v>37383</v>
      </c>
      <c r="C12499" s="118" t="b">
        <v>0</v>
      </c>
      <c r="D12499" s="118" t="e">
        <f t="shared" ca="1" si="1"/>
        <v>#NAME?</v>
      </c>
      <c r="E12499" s="118" t="s">
        <v>37380</v>
      </c>
      <c r="F12499" s="118" t="s">
        <v>37384</v>
      </c>
      <c r="G12499" s="118"/>
      <c r="H12499" s="118" t="s">
        <v>4278</v>
      </c>
      <c r="I12499" s="118" t="s">
        <v>16431</v>
      </c>
      <c r="J12499" s="118" t="s">
        <v>14204</v>
      </c>
    </row>
    <row r="12500" spans="1:10" ht="12.75">
      <c r="A12500" s="118" t="s">
        <v>1704</v>
      </c>
      <c r="B12500" s="118" t="s">
        <v>24013</v>
      </c>
      <c r="C12500" s="118" t="b">
        <v>0</v>
      </c>
      <c r="D12500" s="118" t="e">
        <f t="shared" ca="1" si="1"/>
        <v>#NAME?</v>
      </c>
      <c r="E12500" s="118" t="s">
        <v>37385</v>
      </c>
      <c r="F12500" s="118" t="s">
        <v>37386</v>
      </c>
      <c r="G12500" s="118"/>
      <c r="H12500" s="118" t="s">
        <v>4278</v>
      </c>
      <c r="I12500" s="118" t="s">
        <v>7820</v>
      </c>
      <c r="J12500" s="118" t="s">
        <v>7820</v>
      </c>
    </row>
    <row r="12501" spans="1:10" ht="12.75">
      <c r="A12501" s="118" t="s">
        <v>14206</v>
      </c>
      <c r="B12501" s="118" t="s">
        <v>26320</v>
      </c>
      <c r="C12501" s="118" t="b">
        <v>0</v>
      </c>
      <c r="D12501" s="118" t="e">
        <f t="shared" ca="1" si="1"/>
        <v>#NAME?</v>
      </c>
      <c r="E12501" s="118" t="s">
        <v>37385</v>
      </c>
      <c r="F12501" s="118" t="s">
        <v>37387</v>
      </c>
      <c r="G12501" s="118"/>
      <c r="H12501" s="118" t="s">
        <v>4278</v>
      </c>
      <c r="I12501" s="118" t="s">
        <v>7820</v>
      </c>
      <c r="J12501" s="118" t="s">
        <v>7820</v>
      </c>
    </row>
    <row r="12502" spans="1:10" ht="12.75">
      <c r="A12502" s="118" t="s">
        <v>18391</v>
      </c>
      <c r="B12502" s="118" t="s">
        <v>37388</v>
      </c>
      <c r="C12502" s="118" t="b">
        <v>0</v>
      </c>
      <c r="D12502" s="118" t="e">
        <f t="shared" ca="1" si="1"/>
        <v>#NAME?</v>
      </c>
      <c r="E12502" s="118" t="s">
        <v>37389</v>
      </c>
      <c r="F12502" s="118" t="s">
        <v>37390</v>
      </c>
      <c r="G12502" s="118"/>
      <c r="H12502" s="118" t="s">
        <v>4276</v>
      </c>
      <c r="I12502" s="118" t="s">
        <v>13063</v>
      </c>
      <c r="J12502" s="118" t="s">
        <v>13064</v>
      </c>
    </row>
    <row r="12503" spans="1:10" ht="12.75">
      <c r="A12503" s="118" t="s">
        <v>10614</v>
      </c>
      <c r="B12503" s="118" t="s">
        <v>32998</v>
      </c>
      <c r="C12503" s="118" t="b">
        <v>0</v>
      </c>
      <c r="D12503" s="118" t="e">
        <f t="shared" ca="1" si="1"/>
        <v>#NAME?</v>
      </c>
      <c r="E12503" s="118" t="s">
        <v>37389</v>
      </c>
      <c r="F12503" s="118" t="s">
        <v>37391</v>
      </c>
      <c r="G12503" s="118"/>
      <c r="H12503" s="118" t="s">
        <v>4276</v>
      </c>
      <c r="I12503" s="118" t="s">
        <v>13063</v>
      </c>
      <c r="J12503" s="118" t="s">
        <v>13064</v>
      </c>
    </row>
    <row r="12504" spans="1:10" ht="12.75">
      <c r="A12504" s="118" t="s">
        <v>37392</v>
      </c>
      <c r="B12504" s="118" t="s">
        <v>37393</v>
      </c>
      <c r="C12504" s="118" t="b">
        <v>0</v>
      </c>
      <c r="D12504" s="118" t="e">
        <f t="shared" ca="1" si="1"/>
        <v>#NAME?</v>
      </c>
      <c r="E12504" s="118" t="s">
        <v>37394</v>
      </c>
      <c r="F12504" s="118" t="s">
        <v>37395</v>
      </c>
      <c r="G12504" s="118"/>
      <c r="H12504" s="118" t="s">
        <v>7784</v>
      </c>
      <c r="I12504" s="118" t="s">
        <v>9131</v>
      </c>
      <c r="J12504" s="118" t="s">
        <v>7622</v>
      </c>
    </row>
    <row r="12505" spans="1:10" ht="12.75">
      <c r="A12505" s="118" t="s">
        <v>12369</v>
      </c>
      <c r="B12505" s="118" t="s">
        <v>37396</v>
      </c>
      <c r="C12505" s="118" t="b">
        <v>0</v>
      </c>
      <c r="D12505" s="118" t="e">
        <f t="shared" ca="1" si="1"/>
        <v>#NAME?</v>
      </c>
      <c r="E12505" s="118" t="s">
        <v>37394</v>
      </c>
      <c r="F12505" s="118" t="s">
        <v>37397</v>
      </c>
      <c r="G12505" s="118"/>
      <c r="H12505" s="118" t="s">
        <v>37398</v>
      </c>
      <c r="I12505" s="118" t="s">
        <v>9131</v>
      </c>
      <c r="J12505" s="118" t="s">
        <v>7622</v>
      </c>
    </row>
    <row r="12506" spans="1:10" ht="12.75">
      <c r="A12506" s="118" t="s">
        <v>989</v>
      </c>
      <c r="B12506" s="118" t="s">
        <v>37399</v>
      </c>
      <c r="C12506" s="118" t="b">
        <v>0</v>
      </c>
      <c r="D12506" s="118" t="e">
        <f t="shared" ca="1" si="1"/>
        <v>#NAME?</v>
      </c>
      <c r="E12506" s="118" t="s">
        <v>37400</v>
      </c>
      <c r="F12506" s="118" t="s">
        <v>37401</v>
      </c>
      <c r="G12506" s="118"/>
      <c r="H12506" s="118" t="s">
        <v>11346</v>
      </c>
      <c r="I12506" s="118" t="s">
        <v>7755</v>
      </c>
      <c r="J12506" s="118" t="s">
        <v>7756</v>
      </c>
    </row>
    <row r="12507" spans="1:10" ht="12.75">
      <c r="A12507" s="118" t="s">
        <v>17158</v>
      </c>
      <c r="B12507" s="118" t="s">
        <v>15639</v>
      </c>
      <c r="C12507" s="118" t="b">
        <v>0</v>
      </c>
      <c r="D12507" s="118" t="e">
        <f t="shared" ca="1" si="1"/>
        <v>#NAME?</v>
      </c>
      <c r="E12507" s="118" t="s">
        <v>37400</v>
      </c>
      <c r="F12507" s="118" t="s">
        <v>37402</v>
      </c>
      <c r="G12507" s="118"/>
      <c r="H12507" s="118" t="s">
        <v>37403</v>
      </c>
      <c r="I12507" s="118" t="s">
        <v>7755</v>
      </c>
      <c r="J12507" s="118" t="s">
        <v>7756</v>
      </c>
    </row>
    <row r="12508" spans="1:10" ht="12.75">
      <c r="A12508" s="118" t="s">
        <v>37404</v>
      </c>
      <c r="B12508" s="118" t="s">
        <v>14282</v>
      </c>
      <c r="C12508" s="118" t="b">
        <v>0</v>
      </c>
      <c r="D12508" s="118" t="e">
        <f t="shared" ca="1" si="1"/>
        <v>#NAME?</v>
      </c>
      <c r="E12508" s="118" t="s">
        <v>37400</v>
      </c>
      <c r="F12508" s="118" t="s">
        <v>37405</v>
      </c>
      <c r="G12508" s="118"/>
      <c r="H12508" s="118" t="s">
        <v>37406</v>
      </c>
      <c r="I12508" s="118" t="s">
        <v>7755</v>
      </c>
      <c r="J12508" s="118" t="s">
        <v>7756</v>
      </c>
    </row>
    <row r="12509" spans="1:10" ht="12.75">
      <c r="A12509" s="118" t="s">
        <v>830</v>
      </c>
      <c r="B12509" s="118" t="s">
        <v>37407</v>
      </c>
      <c r="C12509" s="118" t="b">
        <v>0</v>
      </c>
      <c r="D12509" s="118" t="e">
        <f t="shared" ca="1" si="1"/>
        <v>#NAME?</v>
      </c>
      <c r="E12509" s="118" t="s">
        <v>37400</v>
      </c>
      <c r="F12509" s="118" t="s">
        <v>37408</v>
      </c>
      <c r="G12509" s="118"/>
      <c r="H12509" s="118" t="s">
        <v>4831</v>
      </c>
      <c r="I12509" s="118" t="s">
        <v>7755</v>
      </c>
      <c r="J12509" s="118" t="s">
        <v>7756</v>
      </c>
    </row>
    <row r="12510" spans="1:10" ht="12.75">
      <c r="A12510" s="118" t="s">
        <v>8431</v>
      </c>
      <c r="B12510" s="118" t="s">
        <v>1828</v>
      </c>
      <c r="C12510" s="118" t="b">
        <v>0</v>
      </c>
      <c r="D12510" s="118" t="e">
        <f t="shared" ca="1" si="1"/>
        <v>#NAME?</v>
      </c>
      <c r="E12510" s="118" t="s">
        <v>37400</v>
      </c>
      <c r="F12510" s="118" t="s">
        <v>37409</v>
      </c>
      <c r="G12510" s="118"/>
      <c r="H12510" s="118" t="s">
        <v>5121</v>
      </c>
      <c r="I12510" s="118" t="s">
        <v>7755</v>
      </c>
      <c r="J12510" s="118" t="s">
        <v>7756</v>
      </c>
    </row>
    <row r="12511" spans="1:10" ht="12.75">
      <c r="A12511" s="118" t="s">
        <v>870</v>
      </c>
      <c r="B12511" s="118" t="s">
        <v>37410</v>
      </c>
      <c r="C12511" s="118" t="b">
        <v>0</v>
      </c>
      <c r="D12511" s="118" t="e">
        <f t="shared" ca="1" si="1"/>
        <v>#NAME?</v>
      </c>
      <c r="E12511" s="118" t="s">
        <v>37400</v>
      </c>
      <c r="F12511" s="118" t="s">
        <v>37411</v>
      </c>
      <c r="G12511" s="118"/>
      <c r="H12511" s="118" t="s">
        <v>5121</v>
      </c>
      <c r="I12511" s="118" t="s">
        <v>7755</v>
      </c>
      <c r="J12511" s="118" t="s">
        <v>7756</v>
      </c>
    </row>
    <row r="12512" spans="1:10" ht="12.75">
      <c r="A12512" s="118" t="s">
        <v>2682</v>
      </c>
      <c r="B12512" s="118" t="s">
        <v>37412</v>
      </c>
      <c r="C12512" s="118" t="b">
        <v>0</v>
      </c>
      <c r="D12512" s="118" t="e">
        <f t="shared" ca="1" si="1"/>
        <v>#NAME?</v>
      </c>
      <c r="E12512" s="118" t="s">
        <v>37400</v>
      </c>
      <c r="F12512" s="118" t="s">
        <v>37413</v>
      </c>
      <c r="G12512" s="118"/>
      <c r="H12512" s="118" t="s">
        <v>7611</v>
      </c>
      <c r="I12512" s="118" t="s">
        <v>7755</v>
      </c>
      <c r="J12512" s="118" t="s">
        <v>7756</v>
      </c>
    </row>
    <row r="12513" spans="1:10" ht="12.75">
      <c r="A12513" s="118" t="s">
        <v>1591</v>
      </c>
      <c r="B12513" s="118" t="s">
        <v>37414</v>
      </c>
      <c r="C12513" s="118" t="b">
        <v>0</v>
      </c>
      <c r="D12513" s="118" t="e">
        <f t="shared" ca="1" si="1"/>
        <v>#NAME?</v>
      </c>
      <c r="E12513" s="118" t="s">
        <v>37400</v>
      </c>
      <c r="F12513" s="118" t="s">
        <v>37415</v>
      </c>
      <c r="G12513" s="118"/>
      <c r="H12513" s="118" t="s">
        <v>37406</v>
      </c>
      <c r="I12513" s="118" t="s">
        <v>7755</v>
      </c>
      <c r="J12513" s="118" t="s">
        <v>7756</v>
      </c>
    </row>
    <row r="12514" spans="1:10" ht="12.75">
      <c r="A12514" s="118" t="s">
        <v>1414</v>
      </c>
      <c r="B12514" s="118" t="s">
        <v>37416</v>
      </c>
      <c r="C12514" s="118" t="b">
        <v>0</v>
      </c>
      <c r="D12514" s="118" t="e">
        <f t="shared" ca="1" si="1"/>
        <v>#NAME?</v>
      </c>
      <c r="E12514" s="118" t="s">
        <v>37400</v>
      </c>
      <c r="F12514" s="118" t="s">
        <v>37417</v>
      </c>
      <c r="G12514" s="118"/>
      <c r="H12514" s="118" t="s">
        <v>37418</v>
      </c>
      <c r="I12514" s="118" t="s">
        <v>7755</v>
      </c>
      <c r="J12514" s="118" t="s">
        <v>7756</v>
      </c>
    </row>
    <row r="12515" spans="1:10" ht="12.75">
      <c r="A12515" s="118" t="s">
        <v>11308</v>
      </c>
      <c r="B12515" s="118" t="s">
        <v>16162</v>
      </c>
      <c r="C12515" s="118" t="b">
        <v>0</v>
      </c>
      <c r="D12515" s="118" t="e">
        <f t="shared" ca="1" si="1"/>
        <v>#NAME?</v>
      </c>
      <c r="E12515" s="118" t="s">
        <v>37400</v>
      </c>
      <c r="F12515" s="118" t="s">
        <v>37419</v>
      </c>
      <c r="G12515" s="118"/>
      <c r="H12515" s="118" t="s">
        <v>4831</v>
      </c>
      <c r="I12515" s="118" t="s">
        <v>7755</v>
      </c>
      <c r="J12515" s="118" t="s">
        <v>7756</v>
      </c>
    </row>
    <row r="12516" spans="1:10" ht="12.75">
      <c r="A12516" s="118" t="s">
        <v>940</v>
      </c>
      <c r="B12516" s="118" t="s">
        <v>19948</v>
      </c>
      <c r="C12516" s="118" t="b">
        <v>0</v>
      </c>
      <c r="D12516" s="118" t="e">
        <f t="shared" ca="1" si="1"/>
        <v>#NAME?</v>
      </c>
      <c r="E12516" s="118" t="s">
        <v>37400</v>
      </c>
      <c r="F12516" s="118" t="s">
        <v>37420</v>
      </c>
      <c r="G12516" s="118"/>
      <c r="H12516" s="118" t="s">
        <v>9368</v>
      </c>
      <c r="I12516" s="118" t="s">
        <v>7755</v>
      </c>
      <c r="J12516" s="118" t="s">
        <v>7756</v>
      </c>
    </row>
    <row r="12517" spans="1:10" ht="12.75">
      <c r="A12517" s="118" t="s">
        <v>13279</v>
      </c>
      <c r="B12517" s="118" t="s">
        <v>33538</v>
      </c>
      <c r="C12517" s="118" t="b">
        <v>0</v>
      </c>
      <c r="D12517" s="118" t="e">
        <f t="shared" ca="1" si="1"/>
        <v>#NAME?</v>
      </c>
      <c r="E12517" s="118" t="s">
        <v>37421</v>
      </c>
      <c r="F12517" s="118" t="s">
        <v>37422</v>
      </c>
      <c r="G12517" s="118"/>
      <c r="H12517" s="118" t="s">
        <v>54</v>
      </c>
      <c r="I12517" s="118" t="s">
        <v>14091</v>
      </c>
      <c r="J12517" s="118"/>
    </row>
    <row r="12518" spans="1:10" ht="12.75">
      <c r="A12518" s="118" t="s">
        <v>1484</v>
      </c>
      <c r="B12518" s="118" t="s">
        <v>37423</v>
      </c>
      <c r="C12518" s="118" t="b">
        <v>0</v>
      </c>
      <c r="D12518" s="118" t="e">
        <f t="shared" ca="1" si="1"/>
        <v>#NAME?</v>
      </c>
      <c r="E12518" s="118" t="s">
        <v>37421</v>
      </c>
      <c r="F12518" s="118" t="s">
        <v>37424</v>
      </c>
      <c r="G12518" s="118"/>
      <c r="H12518" s="118" t="s">
        <v>4278</v>
      </c>
      <c r="I12518" s="118" t="s">
        <v>14091</v>
      </c>
      <c r="J12518" s="118"/>
    </row>
    <row r="12519" spans="1:10" ht="12.75">
      <c r="A12519" s="118" t="s">
        <v>37425</v>
      </c>
      <c r="B12519" s="118" t="s">
        <v>37426</v>
      </c>
      <c r="C12519" s="118" t="b">
        <v>0</v>
      </c>
      <c r="D12519" s="118" t="e">
        <f t="shared" ca="1" si="1"/>
        <v>#NAME?</v>
      </c>
      <c r="E12519" s="118" t="s">
        <v>37421</v>
      </c>
      <c r="F12519" s="118" t="s">
        <v>37427</v>
      </c>
      <c r="G12519" s="118"/>
      <c r="H12519" s="118" t="s">
        <v>7611</v>
      </c>
      <c r="I12519" s="118" t="s">
        <v>14091</v>
      </c>
      <c r="J12519" s="118"/>
    </row>
    <row r="12520" spans="1:10" ht="12.75">
      <c r="A12520" s="118" t="s">
        <v>9076</v>
      </c>
      <c r="B12520" s="118" t="s">
        <v>37428</v>
      </c>
      <c r="C12520" s="118" t="b">
        <v>0</v>
      </c>
      <c r="D12520" s="118" t="e">
        <f t="shared" ca="1" si="1"/>
        <v>#NAME?</v>
      </c>
      <c r="E12520" s="118" t="s">
        <v>37429</v>
      </c>
      <c r="F12520" s="118" t="s">
        <v>37430</v>
      </c>
      <c r="G12520" s="118"/>
      <c r="H12520" s="118" t="s">
        <v>4278</v>
      </c>
      <c r="I12520" s="127" t="s">
        <v>7850</v>
      </c>
      <c r="J12520" s="118"/>
    </row>
    <row r="12521" spans="1:10" ht="12.75">
      <c r="A12521" s="118" t="s">
        <v>18077</v>
      </c>
      <c r="B12521" s="118" t="s">
        <v>16228</v>
      </c>
      <c r="C12521" s="118" t="b">
        <v>0</v>
      </c>
      <c r="D12521" s="118" t="e">
        <f t="shared" ca="1" si="1"/>
        <v>#NAME?</v>
      </c>
      <c r="E12521" s="118" t="s">
        <v>37429</v>
      </c>
      <c r="F12521" s="118" t="s">
        <v>37431</v>
      </c>
      <c r="G12521" s="118"/>
      <c r="H12521" s="118" t="s">
        <v>54</v>
      </c>
      <c r="I12521" s="127" t="s">
        <v>7850</v>
      </c>
      <c r="J12521" s="118"/>
    </row>
    <row r="12522" spans="1:10" ht="12.75">
      <c r="A12522" s="118" t="s">
        <v>8889</v>
      </c>
      <c r="B12522" s="118" t="s">
        <v>37432</v>
      </c>
      <c r="C12522" s="118" t="b">
        <v>0</v>
      </c>
      <c r="D12522" s="118" t="e">
        <f t="shared" ca="1" si="1"/>
        <v>#NAME?</v>
      </c>
      <c r="E12522" s="118" t="s">
        <v>37433</v>
      </c>
      <c r="F12522" s="118" t="s">
        <v>37434</v>
      </c>
      <c r="G12522" s="118"/>
      <c r="H12522" s="118" t="s">
        <v>5279</v>
      </c>
      <c r="I12522" s="118" t="s">
        <v>7820</v>
      </c>
      <c r="J12522" s="118" t="s">
        <v>7820</v>
      </c>
    </row>
    <row r="12523" spans="1:10" ht="12.75">
      <c r="A12523" s="118" t="s">
        <v>8422</v>
      </c>
      <c r="B12523" s="118" t="s">
        <v>37435</v>
      </c>
      <c r="C12523" s="118" t="b">
        <v>0</v>
      </c>
      <c r="D12523" s="118" t="e">
        <f t="shared" ca="1" si="1"/>
        <v>#NAME?</v>
      </c>
      <c r="E12523" s="118" t="s">
        <v>37433</v>
      </c>
      <c r="F12523" s="118" t="s">
        <v>37436</v>
      </c>
      <c r="G12523" s="118"/>
      <c r="H12523" s="118" t="s">
        <v>54</v>
      </c>
      <c r="I12523" s="118" t="s">
        <v>7820</v>
      </c>
      <c r="J12523" s="118" t="s">
        <v>7820</v>
      </c>
    </row>
    <row r="12524" spans="1:10" ht="12.75">
      <c r="A12524" s="118" t="s">
        <v>8748</v>
      </c>
      <c r="B12524" s="118" t="s">
        <v>836</v>
      </c>
      <c r="C12524" s="118" t="b">
        <v>0</v>
      </c>
      <c r="D12524" s="118" t="e">
        <f t="shared" ca="1" si="1"/>
        <v>#NAME?</v>
      </c>
      <c r="E12524" s="118" t="s">
        <v>37433</v>
      </c>
      <c r="F12524" s="118" t="s">
        <v>37437</v>
      </c>
      <c r="G12524" s="118"/>
      <c r="H12524" s="118" t="s">
        <v>54</v>
      </c>
      <c r="I12524" s="118" t="s">
        <v>7820</v>
      </c>
      <c r="J12524" s="118" t="s">
        <v>7820</v>
      </c>
    </row>
    <row r="12525" spans="1:10" ht="12.75">
      <c r="A12525" s="118" t="s">
        <v>18999</v>
      </c>
      <c r="B12525" s="118" t="s">
        <v>37438</v>
      </c>
      <c r="C12525" s="118" t="b">
        <v>0</v>
      </c>
      <c r="D12525" s="118" t="e">
        <f t="shared" ca="1" si="1"/>
        <v>#NAME?</v>
      </c>
      <c r="E12525" s="118" t="s">
        <v>37433</v>
      </c>
      <c r="F12525" s="118" t="s">
        <v>37439</v>
      </c>
      <c r="G12525" s="118"/>
      <c r="H12525" s="118" t="s">
        <v>10204</v>
      </c>
      <c r="I12525" s="118" t="s">
        <v>7820</v>
      </c>
      <c r="J12525" s="118" t="s">
        <v>7820</v>
      </c>
    </row>
    <row r="12526" spans="1:10" ht="12.75">
      <c r="A12526" s="118" t="s">
        <v>17364</v>
      </c>
      <c r="B12526" s="118" t="s">
        <v>37440</v>
      </c>
      <c r="C12526" s="118" t="b">
        <v>0</v>
      </c>
      <c r="D12526" s="118" t="e">
        <f t="shared" ca="1" si="1"/>
        <v>#NAME?</v>
      </c>
      <c r="E12526" s="118" t="s">
        <v>37433</v>
      </c>
      <c r="F12526" s="118" t="s">
        <v>37441</v>
      </c>
      <c r="G12526" s="118"/>
      <c r="H12526" s="118" t="s">
        <v>4485</v>
      </c>
      <c r="I12526" s="118" t="s">
        <v>7642</v>
      </c>
      <c r="J12526" s="118"/>
    </row>
    <row r="12527" spans="1:10" ht="12.75">
      <c r="A12527" s="118" t="s">
        <v>37442</v>
      </c>
      <c r="B12527" s="118" t="s">
        <v>37443</v>
      </c>
      <c r="C12527" s="118" t="b">
        <v>0</v>
      </c>
      <c r="D12527" s="118" t="e">
        <f t="shared" ca="1" si="1"/>
        <v>#NAME?</v>
      </c>
      <c r="E12527" s="118" t="s">
        <v>37433</v>
      </c>
      <c r="F12527" s="118" t="s">
        <v>37444</v>
      </c>
      <c r="G12527" s="118"/>
      <c r="H12527" s="118" t="s">
        <v>54</v>
      </c>
      <c r="I12527" s="118" t="s">
        <v>7642</v>
      </c>
      <c r="J12527" s="118"/>
    </row>
    <row r="12528" spans="1:10" ht="12.75">
      <c r="A12528" s="118" t="s">
        <v>13407</v>
      </c>
      <c r="B12528" s="118" t="s">
        <v>8547</v>
      </c>
      <c r="C12528" s="118" t="b">
        <v>0</v>
      </c>
      <c r="D12528" s="118" t="e">
        <f t="shared" ca="1" si="1"/>
        <v>#NAME?</v>
      </c>
      <c r="E12528" s="118" t="s">
        <v>37433</v>
      </c>
      <c r="F12528" s="118" t="s">
        <v>37445</v>
      </c>
      <c r="G12528" s="118"/>
      <c r="H12528" s="118" t="s">
        <v>4276</v>
      </c>
      <c r="I12528" s="118" t="s">
        <v>7820</v>
      </c>
      <c r="J12528" s="118" t="s">
        <v>7820</v>
      </c>
    </row>
    <row r="12529" spans="1:10" ht="12.75">
      <c r="A12529" s="118" t="s">
        <v>8862</v>
      </c>
      <c r="B12529" s="118" t="s">
        <v>16424</v>
      </c>
      <c r="C12529" s="118" t="b">
        <v>0</v>
      </c>
      <c r="D12529" s="118" t="e">
        <f t="shared" ca="1" si="1"/>
        <v>#NAME?</v>
      </c>
      <c r="E12529" s="118" t="s">
        <v>37433</v>
      </c>
      <c r="F12529" s="118" t="s">
        <v>37446</v>
      </c>
      <c r="G12529" s="118"/>
      <c r="H12529" s="118" t="s">
        <v>4485</v>
      </c>
      <c r="I12529" s="118" t="s">
        <v>7820</v>
      </c>
      <c r="J12529" s="118" t="s">
        <v>7820</v>
      </c>
    </row>
    <row r="12530" spans="1:10" ht="12.75">
      <c r="A12530" s="118" t="s">
        <v>9584</v>
      </c>
      <c r="B12530" s="118" t="s">
        <v>37447</v>
      </c>
      <c r="C12530" s="118" t="b">
        <v>0</v>
      </c>
      <c r="D12530" s="118" t="e">
        <f t="shared" ca="1" si="1"/>
        <v>#NAME?</v>
      </c>
      <c r="E12530" s="118" t="s">
        <v>37433</v>
      </c>
      <c r="F12530" s="118" t="s">
        <v>37448</v>
      </c>
      <c r="G12530" s="118"/>
      <c r="H12530" s="118" t="s">
        <v>54</v>
      </c>
      <c r="I12530" s="118" t="s">
        <v>7642</v>
      </c>
      <c r="J12530" s="118"/>
    </row>
    <row r="12531" spans="1:10" ht="12.75">
      <c r="A12531" s="118" t="s">
        <v>836</v>
      </c>
      <c r="B12531" s="118" t="s">
        <v>37449</v>
      </c>
      <c r="C12531" s="118" t="b">
        <v>0</v>
      </c>
      <c r="D12531" s="118" t="e">
        <f t="shared" ca="1" si="1"/>
        <v>#NAME?</v>
      </c>
      <c r="E12531" s="118" t="s">
        <v>37433</v>
      </c>
      <c r="F12531" s="118" t="s">
        <v>37450</v>
      </c>
      <c r="G12531" s="118"/>
      <c r="H12531" s="118" t="s">
        <v>4276</v>
      </c>
      <c r="I12531" s="118" t="s">
        <v>7820</v>
      </c>
      <c r="J12531" s="118" t="s">
        <v>7820</v>
      </c>
    </row>
    <row r="12532" spans="1:10" ht="12.75">
      <c r="A12532" s="118" t="s">
        <v>7970</v>
      </c>
      <c r="B12532" s="118" t="s">
        <v>16510</v>
      </c>
      <c r="C12532" s="118" t="b">
        <v>0</v>
      </c>
      <c r="D12532" s="118" t="e">
        <f t="shared" ca="1" si="1"/>
        <v>#NAME?</v>
      </c>
      <c r="E12532" s="118" t="s">
        <v>37433</v>
      </c>
      <c r="F12532" s="118" t="s">
        <v>37451</v>
      </c>
      <c r="G12532" s="118"/>
      <c r="H12532" s="118" t="s">
        <v>54</v>
      </c>
      <c r="I12532" s="118" t="s">
        <v>7642</v>
      </c>
      <c r="J12532" s="118"/>
    </row>
    <row r="12533" spans="1:10" ht="12.75">
      <c r="A12533" s="118" t="s">
        <v>7970</v>
      </c>
      <c r="B12533" s="118" t="s">
        <v>37452</v>
      </c>
      <c r="C12533" s="118" t="b">
        <v>0</v>
      </c>
      <c r="D12533" s="118" t="e">
        <f t="shared" ca="1" si="1"/>
        <v>#NAME?</v>
      </c>
      <c r="E12533" s="118" t="s">
        <v>37433</v>
      </c>
      <c r="F12533" s="118" t="s">
        <v>37453</v>
      </c>
      <c r="G12533" s="118"/>
      <c r="H12533" s="118" t="s">
        <v>4485</v>
      </c>
      <c r="I12533" s="118" t="s">
        <v>7642</v>
      </c>
      <c r="J12533" s="118"/>
    </row>
    <row r="12534" spans="1:10" ht="12.75">
      <c r="A12534" s="118" t="s">
        <v>2561</v>
      </c>
      <c r="B12534" s="118" t="s">
        <v>10116</v>
      </c>
      <c r="C12534" s="118" t="b">
        <v>0</v>
      </c>
      <c r="D12534" s="118" t="e">
        <f t="shared" ca="1" si="1"/>
        <v>#NAME?</v>
      </c>
      <c r="E12534" s="118" t="s">
        <v>37433</v>
      </c>
      <c r="F12534" s="118" t="s">
        <v>37454</v>
      </c>
      <c r="G12534" s="118"/>
      <c r="H12534" s="118" t="s">
        <v>4276</v>
      </c>
      <c r="I12534" s="118" t="s">
        <v>7820</v>
      </c>
      <c r="J12534" s="118" t="s">
        <v>7820</v>
      </c>
    </row>
    <row r="12535" spans="1:10" ht="12.75">
      <c r="A12535" s="118" t="s">
        <v>10467</v>
      </c>
      <c r="B12535" s="118" t="s">
        <v>37455</v>
      </c>
      <c r="C12535" s="118" t="b">
        <v>0</v>
      </c>
      <c r="D12535" s="118" t="e">
        <f t="shared" ca="1" si="1"/>
        <v>#NAME?</v>
      </c>
      <c r="E12535" s="118" t="s">
        <v>37433</v>
      </c>
      <c r="F12535" s="118" t="s">
        <v>37456</v>
      </c>
      <c r="G12535" s="118"/>
      <c r="H12535" s="118" t="s">
        <v>54</v>
      </c>
      <c r="I12535" s="118" t="s">
        <v>7820</v>
      </c>
      <c r="J12535" s="118" t="s">
        <v>7820</v>
      </c>
    </row>
    <row r="12536" spans="1:10" ht="12.75">
      <c r="A12536" s="118" t="s">
        <v>1081</v>
      </c>
      <c r="B12536" s="118" t="s">
        <v>955</v>
      </c>
      <c r="C12536" s="118" t="b">
        <v>0</v>
      </c>
      <c r="D12536" s="118" t="e">
        <f t="shared" ca="1" si="1"/>
        <v>#NAME?</v>
      </c>
      <c r="E12536" s="118" t="s">
        <v>37433</v>
      </c>
      <c r="F12536" s="118" t="s">
        <v>37457</v>
      </c>
      <c r="G12536" s="118"/>
      <c r="H12536" s="118" t="s">
        <v>54</v>
      </c>
      <c r="I12536" s="118" t="s">
        <v>7642</v>
      </c>
      <c r="J12536" s="118"/>
    </row>
    <row r="12537" spans="1:10" ht="12.75">
      <c r="A12537" s="118" t="s">
        <v>1307</v>
      </c>
      <c r="B12537" s="118" t="s">
        <v>1877</v>
      </c>
      <c r="C12537" s="118" t="b">
        <v>0</v>
      </c>
      <c r="D12537" s="118" t="e">
        <f t="shared" ca="1" si="1"/>
        <v>#NAME?</v>
      </c>
      <c r="E12537" s="118" t="s">
        <v>37433</v>
      </c>
      <c r="F12537" s="118" t="s">
        <v>37458</v>
      </c>
      <c r="G12537" s="118"/>
      <c r="H12537" s="118" t="s">
        <v>4276</v>
      </c>
      <c r="I12537" s="118" t="s">
        <v>7820</v>
      </c>
      <c r="J12537" s="118" t="s">
        <v>7820</v>
      </c>
    </row>
    <row r="12538" spans="1:10" ht="12.75">
      <c r="A12538" s="118" t="s">
        <v>882</v>
      </c>
      <c r="B12538" s="118" t="s">
        <v>37459</v>
      </c>
      <c r="C12538" s="118" t="b">
        <v>0</v>
      </c>
      <c r="D12538" s="118" t="e">
        <f t="shared" ca="1" si="1"/>
        <v>#NAME?</v>
      </c>
      <c r="E12538" s="118" t="s">
        <v>37433</v>
      </c>
      <c r="F12538" s="118" t="s">
        <v>37460</v>
      </c>
      <c r="G12538" s="118"/>
      <c r="H12538" s="118" t="s">
        <v>54</v>
      </c>
      <c r="I12538" s="118" t="s">
        <v>7642</v>
      </c>
      <c r="J12538" s="118"/>
    </row>
    <row r="12539" spans="1:10" ht="12.75">
      <c r="A12539" s="118" t="s">
        <v>37461</v>
      </c>
      <c r="B12539" s="118" t="s">
        <v>37462</v>
      </c>
      <c r="C12539" s="118" t="b">
        <v>0</v>
      </c>
      <c r="D12539" s="118" t="e">
        <f t="shared" ca="1" si="1"/>
        <v>#NAME?</v>
      </c>
      <c r="E12539" s="118" t="s">
        <v>37433</v>
      </c>
      <c r="F12539" s="118" t="s">
        <v>37463</v>
      </c>
      <c r="G12539" s="118"/>
      <c r="H12539" s="118" t="s">
        <v>54</v>
      </c>
      <c r="I12539" s="118" t="s">
        <v>7642</v>
      </c>
      <c r="J12539" s="118"/>
    </row>
    <row r="12540" spans="1:10" ht="12.75">
      <c r="A12540" s="118" t="s">
        <v>983</v>
      </c>
      <c r="B12540" s="118" t="s">
        <v>37464</v>
      </c>
      <c r="C12540" s="118" t="b">
        <v>0</v>
      </c>
      <c r="D12540" s="118" t="e">
        <f t="shared" ca="1" si="1"/>
        <v>#NAME?</v>
      </c>
      <c r="E12540" s="118" t="s">
        <v>37465</v>
      </c>
      <c r="F12540" s="118" t="s">
        <v>37466</v>
      </c>
      <c r="G12540" s="118"/>
      <c r="H12540" s="118" t="s">
        <v>4278</v>
      </c>
      <c r="I12540" s="118" t="s">
        <v>22847</v>
      </c>
      <c r="J12540" s="118" t="s">
        <v>7820</v>
      </c>
    </row>
    <row r="12541" spans="1:10" ht="12.75">
      <c r="A12541" s="118" t="s">
        <v>798</v>
      </c>
      <c r="B12541" s="118" t="s">
        <v>907</v>
      </c>
      <c r="C12541" s="118" t="b">
        <v>0</v>
      </c>
      <c r="D12541" s="118" t="e">
        <f t="shared" ca="1" si="1"/>
        <v>#NAME?</v>
      </c>
      <c r="E12541" s="118" t="s">
        <v>37465</v>
      </c>
      <c r="F12541" s="118" t="s">
        <v>37467</v>
      </c>
      <c r="G12541" s="118"/>
      <c r="H12541" s="118" t="s">
        <v>4278</v>
      </c>
      <c r="I12541" s="118" t="s">
        <v>22847</v>
      </c>
      <c r="J12541" s="118" t="s">
        <v>7820</v>
      </c>
    </row>
    <row r="12542" spans="1:10" ht="12.75">
      <c r="A12542" s="118" t="s">
        <v>2674</v>
      </c>
      <c r="B12542" s="118" t="s">
        <v>37468</v>
      </c>
      <c r="C12542" s="118" t="b">
        <v>0</v>
      </c>
      <c r="D12542" s="118" t="e">
        <f t="shared" ca="1" si="1"/>
        <v>#NAME?</v>
      </c>
      <c r="E12542" s="118" t="s">
        <v>37469</v>
      </c>
      <c r="F12542" s="118" t="s">
        <v>37470</v>
      </c>
      <c r="G12542" s="118"/>
      <c r="H12542" s="118" t="s">
        <v>4278</v>
      </c>
      <c r="I12542" s="118" t="s">
        <v>7820</v>
      </c>
      <c r="J12542" s="118" t="s">
        <v>7820</v>
      </c>
    </row>
    <row r="12543" spans="1:10" ht="12.75">
      <c r="A12543" s="118" t="s">
        <v>8431</v>
      </c>
      <c r="B12543" s="118" t="s">
        <v>13738</v>
      </c>
      <c r="C12543" s="118" t="b">
        <v>0</v>
      </c>
      <c r="D12543" s="118" t="e">
        <f t="shared" ca="1" si="1"/>
        <v>#NAME?</v>
      </c>
      <c r="E12543" s="118" t="s">
        <v>37469</v>
      </c>
      <c r="F12543" s="118" t="s">
        <v>37471</v>
      </c>
      <c r="G12543" s="118"/>
      <c r="H12543" s="118" t="s">
        <v>4278</v>
      </c>
      <c r="I12543" s="118" t="s">
        <v>7820</v>
      </c>
      <c r="J12543" s="118" t="s">
        <v>7820</v>
      </c>
    </row>
    <row r="12544" spans="1:10" ht="12.75">
      <c r="A12544" s="118" t="s">
        <v>26559</v>
      </c>
      <c r="B12544" s="118" t="s">
        <v>37472</v>
      </c>
      <c r="C12544" s="118" t="b">
        <v>0</v>
      </c>
      <c r="D12544" s="118" t="e">
        <f t="shared" ca="1" si="1"/>
        <v>#NAME?</v>
      </c>
      <c r="E12544" s="118" t="s">
        <v>37473</v>
      </c>
      <c r="F12544" s="118" t="s">
        <v>37474</v>
      </c>
      <c r="G12544" s="118"/>
      <c r="H12544" s="118" t="s">
        <v>54</v>
      </c>
      <c r="I12544" s="118" t="s">
        <v>9449</v>
      </c>
      <c r="J12544" s="118" t="s">
        <v>9768</v>
      </c>
    </row>
    <row r="12545" spans="1:10" ht="12.75">
      <c r="A12545" s="118" t="s">
        <v>830</v>
      </c>
      <c r="B12545" s="118" t="s">
        <v>15960</v>
      </c>
      <c r="C12545" s="118" t="b">
        <v>0</v>
      </c>
      <c r="D12545" s="118" t="e">
        <f t="shared" ca="1" si="1"/>
        <v>#NAME?</v>
      </c>
      <c r="E12545" s="118" t="s">
        <v>37473</v>
      </c>
      <c r="F12545" s="118" t="s">
        <v>37475</v>
      </c>
      <c r="G12545" s="118"/>
      <c r="H12545" s="118" t="s">
        <v>37476</v>
      </c>
      <c r="I12545" s="118" t="s">
        <v>9449</v>
      </c>
      <c r="J12545" s="118" t="s">
        <v>9768</v>
      </c>
    </row>
    <row r="12546" spans="1:10" ht="12.75">
      <c r="A12546" s="118" t="s">
        <v>2226</v>
      </c>
      <c r="B12546" s="118" t="s">
        <v>963</v>
      </c>
      <c r="C12546" s="118" t="b">
        <v>0</v>
      </c>
      <c r="D12546" s="118" t="e">
        <f t="shared" ca="1" si="1"/>
        <v>#NAME?</v>
      </c>
      <c r="E12546" s="118" t="s">
        <v>37473</v>
      </c>
      <c r="F12546" s="118" t="s">
        <v>37477</v>
      </c>
      <c r="G12546" s="118"/>
      <c r="H12546" s="118" t="s">
        <v>4278</v>
      </c>
      <c r="I12546" s="118" t="s">
        <v>9449</v>
      </c>
      <c r="J12546" s="118" t="s">
        <v>9768</v>
      </c>
    </row>
    <row r="12547" spans="1:10" ht="12.75">
      <c r="A12547" s="118" t="s">
        <v>2523</v>
      </c>
      <c r="B12547" s="118" t="s">
        <v>37478</v>
      </c>
      <c r="C12547" s="118" t="b">
        <v>0</v>
      </c>
      <c r="D12547" s="118" t="e">
        <f t="shared" ca="1" si="1"/>
        <v>#NAME?</v>
      </c>
      <c r="E12547" s="118" t="s">
        <v>37473</v>
      </c>
      <c r="F12547" s="118" t="s">
        <v>37479</v>
      </c>
      <c r="G12547" s="118"/>
      <c r="H12547" s="118" t="s">
        <v>5607</v>
      </c>
      <c r="I12547" s="118" t="s">
        <v>9449</v>
      </c>
      <c r="J12547" s="118" t="s">
        <v>9768</v>
      </c>
    </row>
    <row r="12548" spans="1:10" ht="12.75">
      <c r="A12548" s="118" t="s">
        <v>8401</v>
      </c>
      <c r="B12548" s="118" t="s">
        <v>37480</v>
      </c>
      <c r="C12548" s="118" t="b">
        <v>0</v>
      </c>
      <c r="D12548" s="118" t="e">
        <f t="shared" ca="1" si="1"/>
        <v>#NAME?</v>
      </c>
      <c r="E12548" s="118" t="s">
        <v>37481</v>
      </c>
      <c r="F12548" s="118" t="s">
        <v>37482</v>
      </c>
      <c r="G12548" s="118"/>
      <c r="H12548" s="118" t="s">
        <v>4831</v>
      </c>
      <c r="I12548" s="118" t="s">
        <v>7755</v>
      </c>
      <c r="J12548" s="118" t="s">
        <v>7756</v>
      </c>
    </row>
    <row r="12549" spans="1:10" ht="12.75">
      <c r="A12549" s="118" t="s">
        <v>14370</v>
      </c>
      <c r="B12549" s="118" t="s">
        <v>13780</v>
      </c>
      <c r="C12549" s="118" t="b">
        <v>0</v>
      </c>
      <c r="D12549" s="118" t="e">
        <f t="shared" ca="1" si="1"/>
        <v>#NAME?</v>
      </c>
      <c r="E12549" s="118" t="s">
        <v>37481</v>
      </c>
      <c r="F12549" s="118" t="s">
        <v>37483</v>
      </c>
      <c r="G12549" s="118"/>
      <c r="H12549" s="118" t="s">
        <v>30472</v>
      </c>
      <c r="I12549" s="118" t="s">
        <v>7755</v>
      </c>
      <c r="J12549" s="118" t="s">
        <v>7756</v>
      </c>
    </row>
    <row r="12550" spans="1:10" ht="12.75">
      <c r="A12550" s="118" t="s">
        <v>2135</v>
      </c>
      <c r="B12550" s="118" t="s">
        <v>37484</v>
      </c>
      <c r="C12550" s="118" t="b">
        <v>0</v>
      </c>
      <c r="D12550" s="118" t="e">
        <f t="shared" ca="1" si="1"/>
        <v>#NAME?</v>
      </c>
      <c r="E12550" s="118" t="s">
        <v>37481</v>
      </c>
      <c r="F12550" s="118" t="s">
        <v>37485</v>
      </c>
      <c r="G12550" s="118"/>
      <c r="H12550" s="118" t="s">
        <v>54</v>
      </c>
      <c r="I12550" s="118" t="s">
        <v>7755</v>
      </c>
      <c r="J12550" s="118" t="s">
        <v>7756</v>
      </c>
    </row>
    <row r="12551" spans="1:10" ht="12.75">
      <c r="A12551" s="118" t="s">
        <v>10777</v>
      </c>
      <c r="B12551" s="118" t="s">
        <v>37486</v>
      </c>
      <c r="C12551" s="118" t="b">
        <v>0</v>
      </c>
      <c r="D12551" s="118" t="e">
        <f t="shared" ca="1" si="1"/>
        <v>#NAME?</v>
      </c>
      <c r="E12551" s="118" t="s">
        <v>37481</v>
      </c>
      <c r="F12551" s="118" t="s">
        <v>37487</v>
      </c>
      <c r="G12551" s="118"/>
      <c r="H12551" s="118" t="s">
        <v>54</v>
      </c>
      <c r="I12551" s="118" t="s">
        <v>7755</v>
      </c>
      <c r="J12551" s="118" t="s">
        <v>7756</v>
      </c>
    </row>
    <row r="12552" spans="1:10" ht="12.75">
      <c r="A12552" s="118" t="s">
        <v>2682</v>
      </c>
      <c r="B12552" s="118" t="s">
        <v>37488</v>
      </c>
      <c r="C12552" s="118" t="b">
        <v>0</v>
      </c>
      <c r="D12552" s="118" t="e">
        <f t="shared" ca="1" si="1"/>
        <v>#NAME?</v>
      </c>
      <c r="E12552" s="118" t="s">
        <v>37489</v>
      </c>
      <c r="F12552" s="118" t="s">
        <v>37490</v>
      </c>
      <c r="G12552" s="118"/>
      <c r="H12552" s="118" t="s">
        <v>4640</v>
      </c>
      <c r="I12552" s="118" t="s">
        <v>8136</v>
      </c>
      <c r="J12552" s="118" t="s">
        <v>7622</v>
      </c>
    </row>
    <row r="12553" spans="1:10" ht="12.75">
      <c r="A12553" s="118" t="s">
        <v>10467</v>
      </c>
      <c r="B12553" s="118" t="s">
        <v>35926</v>
      </c>
      <c r="C12553" s="118" t="b">
        <v>0</v>
      </c>
      <c r="D12553" s="118" t="e">
        <f t="shared" ca="1" si="1"/>
        <v>#NAME?</v>
      </c>
      <c r="E12553" s="118" t="s">
        <v>37489</v>
      </c>
      <c r="F12553" s="118" t="s">
        <v>37491</v>
      </c>
      <c r="G12553" s="118"/>
      <c r="H12553" s="118" t="s">
        <v>4276</v>
      </c>
      <c r="I12553" s="118" t="s">
        <v>8136</v>
      </c>
      <c r="J12553" s="118" t="s">
        <v>7622</v>
      </c>
    </row>
    <row r="12554" spans="1:10" ht="12.75">
      <c r="A12554" s="118" t="s">
        <v>37492</v>
      </c>
      <c r="B12554" s="118" t="s">
        <v>14343</v>
      </c>
      <c r="C12554" s="118" t="b">
        <v>0</v>
      </c>
      <c r="D12554" s="118" t="e">
        <f t="shared" ca="1" si="1"/>
        <v>#NAME?</v>
      </c>
      <c r="E12554" s="118" t="s">
        <v>37489</v>
      </c>
      <c r="F12554" s="118" t="s">
        <v>37493</v>
      </c>
      <c r="G12554" s="118"/>
      <c r="H12554" s="118" t="s">
        <v>6031</v>
      </c>
      <c r="I12554" s="118" t="s">
        <v>8136</v>
      </c>
      <c r="J12554" s="118" t="s">
        <v>7622</v>
      </c>
    </row>
    <row r="12555" spans="1:10" ht="12.75">
      <c r="A12555" s="118" t="s">
        <v>9856</v>
      </c>
      <c r="B12555" s="118" t="s">
        <v>9603</v>
      </c>
      <c r="C12555" s="118" t="b">
        <v>0</v>
      </c>
      <c r="D12555" s="118" t="e">
        <f t="shared" ca="1" si="1"/>
        <v>#NAME?</v>
      </c>
      <c r="E12555" s="118" t="s">
        <v>37494</v>
      </c>
      <c r="F12555" s="118" t="s">
        <v>37495</v>
      </c>
      <c r="G12555" s="118"/>
      <c r="H12555" s="118" t="s">
        <v>4276</v>
      </c>
      <c r="I12555" s="118" t="s">
        <v>7642</v>
      </c>
      <c r="J12555" s="118"/>
    </row>
    <row r="12556" spans="1:10" ht="12.75">
      <c r="A12556" s="118" t="s">
        <v>1124</v>
      </c>
      <c r="B12556" s="118" t="s">
        <v>26376</v>
      </c>
      <c r="C12556" s="118" t="b">
        <v>0</v>
      </c>
      <c r="D12556" s="118" t="e">
        <f t="shared" ca="1" si="1"/>
        <v>#NAME?</v>
      </c>
      <c r="E12556" s="118" t="s">
        <v>37494</v>
      </c>
      <c r="F12556" s="118" t="s">
        <v>37496</v>
      </c>
      <c r="G12556" s="118"/>
      <c r="H12556" s="118" t="s">
        <v>4276</v>
      </c>
      <c r="I12556" s="127" t="s">
        <v>7850</v>
      </c>
      <c r="J12556" s="118"/>
    </row>
    <row r="12557" spans="1:10" ht="12.75">
      <c r="A12557" s="118" t="s">
        <v>37497</v>
      </c>
      <c r="B12557" s="118" t="s">
        <v>37498</v>
      </c>
      <c r="C12557" s="118" t="b">
        <v>0</v>
      </c>
      <c r="D12557" s="118" t="e">
        <f t="shared" ca="1" si="1"/>
        <v>#NAME?</v>
      </c>
      <c r="E12557" s="118" t="s">
        <v>37494</v>
      </c>
      <c r="F12557" s="118" t="s">
        <v>37499</v>
      </c>
      <c r="G12557" s="118"/>
      <c r="H12557" s="118" t="s">
        <v>4278</v>
      </c>
      <c r="I12557" s="118" t="s">
        <v>7642</v>
      </c>
      <c r="J12557" s="118"/>
    </row>
    <row r="12558" spans="1:10" ht="12.75">
      <c r="A12558" s="118" t="s">
        <v>2648</v>
      </c>
      <c r="B12558" s="118" t="s">
        <v>37500</v>
      </c>
      <c r="C12558" s="118" t="b">
        <v>0</v>
      </c>
      <c r="D12558" s="118" t="e">
        <f t="shared" ca="1" si="1"/>
        <v>#NAME?</v>
      </c>
      <c r="E12558" s="118" t="s">
        <v>37501</v>
      </c>
      <c r="F12558" s="118" t="s">
        <v>37502</v>
      </c>
      <c r="G12558" s="118"/>
      <c r="H12558" s="118" t="s">
        <v>4278</v>
      </c>
      <c r="I12558" s="118" t="s">
        <v>10351</v>
      </c>
      <c r="J12558" s="118" t="s">
        <v>7622</v>
      </c>
    </row>
    <row r="12559" spans="1:10" ht="12.75">
      <c r="A12559" s="118" t="s">
        <v>1081</v>
      </c>
      <c r="B12559" s="118" t="s">
        <v>1231</v>
      </c>
      <c r="C12559" s="118" t="b">
        <v>0</v>
      </c>
      <c r="D12559" s="118" t="e">
        <f t="shared" ca="1" si="1"/>
        <v>#NAME?</v>
      </c>
      <c r="E12559" s="118" t="s">
        <v>37501</v>
      </c>
      <c r="F12559" s="118" t="s">
        <v>37503</v>
      </c>
      <c r="G12559" s="118"/>
      <c r="H12559" s="118" t="s">
        <v>37504</v>
      </c>
      <c r="I12559" s="118" t="s">
        <v>10351</v>
      </c>
      <c r="J12559" s="118" t="s">
        <v>7622</v>
      </c>
    </row>
    <row r="12560" spans="1:10" ht="12.75">
      <c r="A12560" s="118" t="s">
        <v>2365</v>
      </c>
      <c r="B12560" s="118" t="s">
        <v>37505</v>
      </c>
      <c r="C12560" s="118" t="b">
        <v>0</v>
      </c>
      <c r="D12560" s="118" t="e">
        <f t="shared" ca="1" si="1"/>
        <v>#NAME?</v>
      </c>
      <c r="E12560" s="118" t="s">
        <v>37506</v>
      </c>
      <c r="F12560" s="118" t="s">
        <v>37507</v>
      </c>
      <c r="G12560" s="118"/>
      <c r="H12560" s="118" t="s">
        <v>4276</v>
      </c>
      <c r="I12560" s="118" t="s">
        <v>1603</v>
      </c>
      <c r="J12560" s="118" t="s">
        <v>7756</v>
      </c>
    </row>
    <row r="12561" spans="1:10" ht="12.75">
      <c r="A12561" s="118" t="s">
        <v>8401</v>
      </c>
      <c r="B12561" s="118" t="s">
        <v>18452</v>
      </c>
      <c r="C12561" s="118" t="b">
        <v>0</v>
      </c>
      <c r="D12561" s="118" t="e">
        <f t="shared" ca="1" si="1"/>
        <v>#NAME?</v>
      </c>
      <c r="E12561" s="118" t="s">
        <v>37508</v>
      </c>
      <c r="F12561" s="118" t="s">
        <v>37509</v>
      </c>
      <c r="G12561" s="118"/>
      <c r="H12561" s="118" t="s">
        <v>4276</v>
      </c>
      <c r="I12561" s="118" t="s">
        <v>7755</v>
      </c>
      <c r="J12561" s="118" t="s">
        <v>7756</v>
      </c>
    </row>
    <row r="12562" spans="1:10" ht="12.75">
      <c r="A12562" s="118" t="s">
        <v>21346</v>
      </c>
      <c r="B12562" s="118" t="s">
        <v>37510</v>
      </c>
      <c r="C12562" s="118" t="b">
        <v>0</v>
      </c>
      <c r="D12562" s="118" t="e">
        <f t="shared" ca="1" si="1"/>
        <v>#NAME?</v>
      </c>
      <c r="E12562" s="118" t="s">
        <v>37508</v>
      </c>
      <c r="F12562" s="118" t="s">
        <v>37511</v>
      </c>
      <c r="G12562" s="118"/>
      <c r="H12562" s="118" t="s">
        <v>5607</v>
      </c>
      <c r="I12562" s="118" t="s">
        <v>7755</v>
      </c>
      <c r="J12562" s="118" t="s">
        <v>7756</v>
      </c>
    </row>
    <row r="12563" spans="1:10" ht="12.75">
      <c r="A12563" s="118" t="s">
        <v>9089</v>
      </c>
      <c r="B12563" s="118" t="s">
        <v>37512</v>
      </c>
      <c r="C12563" s="118" t="b">
        <v>0</v>
      </c>
      <c r="D12563" s="118" t="e">
        <f t="shared" ca="1" si="1"/>
        <v>#NAME?</v>
      </c>
      <c r="E12563" s="118" t="s">
        <v>37508</v>
      </c>
      <c r="F12563" s="118" t="s">
        <v>37513</v>
      </c>
      <c r="G12563" s="118"/>
      <c r="H12563" s="118" t="s">
        <v>4278</v>
      </c>
      <c r="I12563" s="118" t="s">
        <v>7755</v>
      </c>
      <c r="J12563" s="118" t="s">
        <v>7756</v>
      </c>
    </row>
    <row r="12564" spans="1:10" ht="12.75">
      <c r="A12564" s="118" t="s">
        <v>1235</v>
      </c>
      <c r="B12564" s="118" t="s">
        <v>37514</v>
      </c>
      <c r="C12564" s="118" t="b">
        <v>0</v>
      </c>
      <c r="D12564" s="118" t="e">
        <f t="shared" ca="1" si="1"/>
        <v>#NAME?</v>
      </c>
      <c r="E12564" s="118" t="s">
        <v>37508</v>
      </c>
      <c r="F12564" s="118" t="s">
        <v>37515</v>
      </c>
      <c r="G12564" s="118"/>
      <c r="H12564" s="118" t="s">
        <v>8760</v>
      </c>
      <c r="I12564" s="118" t="s">
        <v>7755</v>
      </c>
      <c r="J12564" s="118" t="s">
        <v>7756</v>
      </c>
    </row>
    <row r="12565" spans="1:10" ht="12.75">
      <c r="A12565" s="118" t="s">
        <v>1235</v>
      </c>
      <c r="B12565" s="118" t="s">
        <v>37516</v>
      </c>
      <c r="C12565" s="118" t="b">
        <v>0</v>
      </c>
      <c r="D12565" s="118" t="e">
        <f t="shared" ca="1" si="1"/>
        <v>#NAME?</v>
      </c>
      <c r="E12565" s="118" t="s">
        <v>37508</v>
      </c>
      <c r="F12565" s="118" t="s">
        <v>37517</v>
      </c>
      <c r="G12565" s="118"/>
      <c r="H12565" s="118" t="s">
        <v>4831</v>
      </c>
      <c r="I12565" s="118" t="s">
        <v>7755</v>
      </c>
      <c r="J12565" s="118" t="s">
        <v>7756</v>
      </c>
    </row>
    <row r="12566" spans="1:10" ht="12.75">
      <c r="A12566" s="118" t="s">
        <v>37518</v>
      </c>
      <c r="B12566" s="118" t="s">
        <v>1828</v>
      </c>
      <c r="C12566" s="118" t="b">
        <v>0</v>
      </c>
      <c r="D12566" s="118" t="e">
        <f t="shared" ca="1" si="1"/>
        <v>#NAME?</v>
      </c>
      <c r="E12566" s="118" t="s">
        <v>37508</v>
      </c>
      <c r="F12566" s="118" t="s">
        <v>37519</v>
      </c>
      <c r="G12566" s="118"/>
      <c r="H12566" s="118" t="s">
        <v>4276</v>
      </c>
      <c r="I12566" s="118" t="s">
        <v>7755</v>
      </c>
      <c r="J12566" s="118" t="s">
        <v>7756</v>
      </c>
    </row>
    <row r="12567" spans="1:10" ht="12.75">
      <c r="A12567" s="118" t="s">
        <v>1797</v>
      </c>
      <c r="B12567" s="118" t="s">
        <v>19500</v>
      </c>
      <c r="C12567" s="118" t="b">
        <v>0</v>
      </c>
      <c r="D12567" s="118" t="e">
        <f t="shared" ca="1" si="1"/>
        <v>#NAME?</v>
      </c>
      <c r="E12567" s="118" t="s">
        <v>37508</v>
      </c>
      <c r="F12567" s="118" t="s">
        <v>37520</v>
      </c>
      <c r="G12567" s="118"/>
      <c r="H12567" s="118" t="s">
        <v>5607</v>
      </c>
      <c r="I12567" s="118" t="s">
        <v>7755</v>
      </c>
      <c r="J12567" s="118" t="s">
        <v>7756</v>
      </c>
    </row>
    <row r="12568" spans="1:10" ht="12.75">
      <c r="A12568" s="118" t="s">
        <v>1414</v>
      </c>
      <c r="B12568" s="118" t="s">
        <v>31315</v>
      </c>
      <c r="C12568" s="118" t="b">
        <v>0</v>
      </c>
      <c r="D12568" s="118" t="e">
        <f t="shared" ca="1" si="1"/>
        <v>#NAME?</v>
      </c>
      <c r="E12568" s="118" t="s">
        <v>37508</v>
      </c>
      <c r="F12568" s="118" t="s">
        <v>37521</v>
      </c>
      <c r="G12568" s="118"/>
      <c r="H12568" s="118" t="s">
        <v>5607</v>
      </c>
      <c r="I12568" s="118" t="s">
        <v>7755</v>
      </c>
      <c r="J12568" s="118" t="s">
        <v>7756</v>
      </c>
    </row>
    <row r="12569" spans="1:10" ht="12.75">
      <c r="A12569" s="118" t="s">
        <v>11811</v>
      </c>
      <c r="B12569" s="118" t="s">
        <v>24896</v>
      </c>
      <c r="C12569" s="118" t="b">
        <v>0</v>
      </c>
      <c r="D12569" s="118" t="e">
        <f t="shared" ca="1" si="1"/>
        <v>#NAME?</v>
      </c>
      <c r="E12569" s="118" t="s">
        <v>37522</v>
      </c>
      <c r="F12569" s="118" t="s">
        <v>37523</v>
      </c>
      <c r="G12569" s="118"/>
      <c r="H12569" s="118" t="s">
        <v>4278</v>
      </c>
      <c r="I12569" s="118" t="s">
        <v>8204</v>
      </c>
      <c r="J12569" s="118"/>
    </row>
    <row r="12570" spans="1:10" ht="12.75">
      <c r="A12570" s="118" t="s">
        <v>1666</v>
      </c>
      <c r="B12570" s="118" t="s">
        <v>37524</v>
      </c>
      <c r="C12570" s="118" t="b">
        <v>0</v>
      </c>
      <c r="D12570" s="118" t="e">
        <f t="shared" ca="1" si="1"/>
        <v>#NAME?</v>
      </c>
      <c r="E12570" s="118" t="s">
        <v>37525</v>
      </c>
      <c r="F12570" s="118" t="s">
        <v>37526</v>
      </c>
      <c r="G12570" s="118"/>
      <c r="H12570" s="118" t="s">
        <v>8350</v>
      </c>
      <c r="I12570" s="118" t="s">
        <v>28290</v>
      </c>
      <c r="J12570" s="118" t="s">
        <v>8658</v>
      </c>
    </row>
    <row r="12571" spans="1:10" ht="12.75">
      <c r="A12571" s="118" t="s">
        <v>29793</v>
      </c>
      <c r="B12571" s="118" t="s">
        <v>37527</v>
      </c>
      <c r="C12571" s="118" t="b">
        <v>0</v>
      </c>
      <c r="D12571" s="118" t="e">
        <f t="shared" ca="1" si="1"/>
        <v>#NAME?</v>
      </c>
      <c r="E12571" s="118" t="s">
        <v>37525</v>
      </c>
      <c r="F12571" s="118" t="s">
        <v>37528</v>
      </c>
      <c r="G12571" s="118"/>
      <c r="H12571" s="118" t="s">
        <v>54</v>
      </c>
      <c r="I12571" s="118" t="s">
        <v>28290</v>
      </c>
      <c r="J12571" s="118" t="s">
        <v>8658</v>
      </c>
    </row>
    <row r="12572" spans="1:10" ht="12.75">
      <c r="A12572" s="118" t="s">
        <v>1881</v>
      </c>
      <c r="B12572" s="118" t="s">
        <v>1230</v>
      </c>
      <c r="C12572" s="118" t="b">
        <v>0</v>
      </c>
      <c r="D12572" s="118" t="e">
        <f t="shared" ca="1" si="1"/>
        <v>#NAME?</v>
      </c>
      <c r="E12572" s="118" t="s">
        <v>37525</v>
      </c>
      <c r="F12572" s="118" t="s">
        <v>37529</v>
      </c>
      <c r="G12572" s="118"/>
      <c r="H12572" s="118" t="s">
        <v>54</v>
      </c>
      <c r="I12572" s="118" t="s">
        <v>28290</v>
      </c>
      <c r="J12572" s="118" t="s">
        <v>8658</v>
      </c>
    </row>
    <row r="12573" spans="1:10" ht="12.75">
      <c r="A12573" s="118" t="s">
        <v>21150</v>
      </c>
      <c r="B12573" s="118" t="s">
        <v>8017</v>
      </c>
      <c r="C12573" s="118" t="b">
        <v>0</v>
      </c>
      <c r="D12573" s="118" t="e">
        <f t="shared" ca="1" si="1"/>
        <v>#NAME?</v>
      </c>
      <c r="E12573" s="118" t="s">
        <v>37525</v>
      </c>
      <c r="F12573" s="118" t="s">
        <v>37530</v>
      </c>
      <c r="G12573" s="118"/>
      <c r="H12573" s="118" t="s">
        <v>54</v>
      </c>
      <c r="I12573" s="118" t="s">
        <v>28290</v>
      </c>
      <c r="J12573" s="118" t="s">
        <v>8658</v>
      </c>
    </row>
    <row r="12574" spans="1:10" ht="12.75">
      <c r="A12574" s="118" t="s">
        <v>2226</v>
      </c>
      <c r="B12574" s="118" t="s">
        <v>14842</v>
      </c>
      <c r="C12574" s="118" t="b">
        <v>0</v>
      </c>
      <c r="D12574" s="118" t="e">
        <f t="shared" ca="1" si="1"/>
        <v>#NAME?</v>
      </c>
      <c r="E12574" s="118" t="s">
        <v>37525</v>
      </c>
      <c r="F12574" s="118" t="s">
        <v>37531</v>
      </c>
      <c r="G12574" s="118"/>
      <c r="H12574" s="118" t="s">
        <v>4831</v>
      </c>
      <c r="I12574" s="118" t="s">
        <v>28290</v>
      </c>
      <c r="J12574" s="118" t="s">
        <v>8658</v>
      </c>
    </row>
    <row r="12575" spans="1:10" ht="12.75">
      <c r="A12575" s="118" t="s">
        <v>15067</v>
      </c>
      <c r="B12575" s="118" t="s">
        <v>37532</v>
      </c>
      <c r="C12575" s="118" t="b">
        <v>0</v>
      </c>
      <c r="D12575" s="118" t="e">
        <f t="shared" ca="1" si="1"/>
        <v>#NAME?</v>
      </c>
      <c r="E12575" s="118" t="s">
        <v>37525</v>
      </c>
      <c r="F12575" s="118" t="s">
        <v>37533</v>
      </c>
      <c r="G12575" s="118"/>
      <c r="H12575" s="118" t="s">
        <v>4485</v>
      </c>
      <c r="I12575" s="118" t="s">
        <v>28290</v>
      </c>
      <c r="J12575" s="118" t="s">
        <v>8658</v>
      </c>
    </row>
    <row r="12576" spans="1:10" ht="12.75">
      <c r="A12576" s="118" t="s">
        <v>2551</v>
      </c>
      <c r="B12576" s="118" t="s">
        <v>37534</v>
      </c>
      <c r="C12576" s="118" t="b">
        <v>0</v>
      </c>
      <c r="D12576" s="118" t="e">
        <f t="shared" ca="1" si="1"/>
        <v>#NAME?</v>
      </c>
      <c r="E12576" s="118" t="s">
        <v>37525</v>
      </c>
      <c r="F12576" s="118" t="s">
        <v>37535</v>
      </c>
      <c r="G12576" s="118"/>
      <c r="H12576" s="118" t="s">
        <v>4278</v>
      </c>
      <c r="I12576" s="118" t="s">
        <v>28290</v>
      </c>
      <c r="J12576" s="118" t="s">
        <v>8658</v>
      </c>
    </row>
    <row r="12577" spans="1:10" ht="12.75">
      <c r="A12577" s="118" t="s">
        <v>10836</v>
      </c>
      <c r="B12577" s="118" t="s">
        <v>37536</v>
      </c>
      <c r="C12577" s="118" t="b">
        <v>0</v>
      </c>
      <c r="D12577" s="118" t="e">
        <f t="shared" ca="1" si="1"/>
        <v>#NAME?</v>
      </c>
      <c r="E12577" s="118" t="s">
        <v>37537</v>
      </c>
      <c r="F12577" s="118" t="s">
        <v>37538</v>
      </c>
      <c r="G12577" s="118"/>
      <c r="H12577" s="118" t="s">
        <v>4276</v>
      </c>
      <c r="I12577" s="118" t="s">
        <v>10834</v>
      </c>
      <c r="J12577" s="118" t="s">
        <v>10835</v>
      </c>
    </row>
    <row r="12578" spans="1:10" ht="12.75">
      <c r="A12578" s="118" t="s">
        <v>11077</v>
      </c>
      <c r="B12578" s="118" t="s">
        <v>9987</v>
      </c>
      <c r="C12578" s="118" t="b">
        <v>0</v>
      </c>
      <c r="D12578" s="118" t="e">
        <f t="shared" ca="1" si="1"/>
        <v>#NAME?</v>
      </c>
      <c r="E12578" s="118" t="s">
        <v>37537</v>
      </c>
      <c r="F12578" s="118" t="s">
        <v>37539</v>
      </c>
      <c r="G12578" s="118"/>
      <c r="H12578" s="118" t="s">
        <v>7647</v>
      </c>
      <c r="I12578" s="118" t="s">
        <v>10834</v>
      </c>
      <c r="J12578" s="118" t="s">
        <v>10835</v>
      </c>
    </row>
    <row r="12579" spans="1:10" ht="12.75">
      <c r="A12579" s="118" t="s">
        <v>25089</v>
      </c>
      <c r="B12579" s="118" t="s">
        <v>37540</v>
      </c>
      <c r="C12579" s="118" t="b">
        <v>0</v>
      </c>
      <c r="D12579" s="118" t="e">
        <f t="shared" ca="1" si="1"/>
        <v>#NAME?</v>
      </c>
      <c r="E12579" s="118" t="s">
        <v>37537</v>
      </c>
      <c r="F12579" s="118" t="s">
        <v>37541</v>
      </c>
      <c r="G12579" s="118"/>
      <c r="H12579" s="118" t="s">
        <v>8656</v>
      </c>
      <c r="I12579" s="118" t="s">
        <v>10834</v>
      </c>
      <c r="J12579" s="118" t="s">
        <v>10835</v>
      </c>
    </row>
    <row r="12580" spans="1:10" ht="12.75">
      <c r="A12580" s="118" t="s">
        <v>10793</v>
      </c>
      <c r="B12580" s="118" t="s">
        <v>13298</v>
      </c>
      <c r="C12580" s="118" t="b">
        <v>0</v>
      </c>
      <c r="D12580" s="118" t="e">
        <f t="shared" ca="1" si="1"/>
        <v>#NAME?</v>
      </c>
      <c r="E12580" s="118" t="s">
        <v>37537</v>
      </c>
      <c r="F12580" s="118" t="s">
        <v>37542</v>
      </c>
      <c r="G12580" s="118"/>
      <c r="H12580" s="118" t="s">
        <v>4311</v>
      </c>
      <c r="I12580" s="118" t="s">
        <v>10834</v>
      </c>
      <c r="J12580" s="118" t="s">
        <v>10835</v>
      </c>
    </row>
    <row r="12581" spans="1:10" ht="12.75">
      <c r="A12581" s="118" t="s">
        <v>2057</v>
      </c>
      <c r="B12581" s="118" t="s">
        <v>14696</v>
      </c>
      <c r="C12581" s="118" t="b">
        <v>0</v>
      </c>
      <c r="D12581" s="118" t="e">
        <f t="shared" ca="1" si="1"/>
        <v>#NAME?</v>
      </c>
      <c r="E12581" s="118" t="s">
        <v>37537</v>
      </c>
      <c r="F12581" s="118" t="s">
        <v>37543</v>
      </c>
      <c r="G12581" s="118"/>
      <c r="H12581" s="118" t="s">
        <v>4276</v>
      </c>
      <c r="I12581" s="118" t="s">
        <v>10834</v>
      </c>
      <c r="J12581" s="118" t="s">
        <v>10835</v>
      </c>
    </row>
    <row r="12582" spans="1:10" ht="12.75">
      <c r="A12582" s="118" t="s">
        <v>814</v>
      </c>
      <c r="B12582" s="118" t="s">
        <v>9794</v>
      </c>
      <c r="C12582" s="118" t="b">
        <v>0</v>
      </c>
      <c r="D12582" s="118" t="e">
        <f t="shared" ca="1" si="1"/>
        <v>#NAME?</v>
      </c>
      <c r="E12582" s="118" t="s">
        <v>37544</v>
      </c>
      <c r="F12582" s="118" t="s">
        <v>37545</v>
      </c>
      <c r="G12582" s="118"/>
      <c r="H12582" s="118" t="s">
        <v>54</v>
      </c>
      <c r="I12582" s="118" t="s">
        <v>9767</v>
      </c>
      <c r="J12582" s="118" t="s">
        <v>9768</v>
      </c>
    </row>
    <row r="12583" spans="1:10" ht="12.75">
      <c r="A12583" s="118" t="s">
        <v>8422</v>
      </c>
      <c r="B12583" s="118" t="s">
        <v>37546</v>
      </c>
      <c r="C12583" s="118" t="b">
        <v>0</v>
      </c>
      <c r="D12583" s="118" t="e">
        <f t="shared" ca="1" si="1"/>
        <v>#NAME?</v>
      </c>
      <c r="E12583" s="118" t="s">
        <v>37544</v>
      </c>
      <c r="F12583" s="118" t="s">
        <v>37547</v>
      </c>
      <c r="G12583" s="118"/>
      <c r="H12583" s="118" t="s">
        <v>54</v>
      </c>
      <c r="I12583" s="118" t="s">
        <v>9767</v>
      </c>
      <c r="J12583" s="118" t="s">
        <v>9768</v>
      </c>
    </row>
    <row r="12584" spans="1:10" ht="12.75">
      <c r="A12584" s="118" t="s">
        <v>1666</v>
      </c>
      <c r="B12584" s="118" t="s">
        <v>24627</v>
      </c>
      <c r="C12584" s="118" t="b">
        <v>0</v>
      </c>
      <c r="D12584" s="118" t="e">
        <f t="shared" ca="1" si="1"/>
        <v>#NAME?</v>
      </c>
      <c r="E12584" s="118" t="s">
        <v>37544</v>
      </c>
      <c r="F12584" s="118" t="s">
        <v>37548</v>
      </c>
      <c r="G12584" s="118"/>
      <c r="H12584" s="118" t="s">
        <v>4278</v>
      </c>
      <c r="I12584" s="118" t="s">
        <v>9767</v>
      </c>
      <c r="J12584" s="118" t="s">
        <v>9768</v>
      </c>
    </row>
    <row r="12585" spans="1:10" ht="12.75">
      <c r="A12585" s="118" t="s">
        <v>836</v>
      </c>
      <c r="B12585" s="118" t="s">
        <v>37549</v>
      </c>
      <c r="C12585" s="118" t="b">
        <v>0</v>
      </c>
      <c r="D12585" s="118" t="e">
        <f t="shared" ca="1" si="1"/>
        <v>#NAME?</v>
      </c>
      <c r="E12585" s="118" t="s">
        <v>37544</v>
      </c>
      <c r="F12585" s="118" t="s">
        <v>37550</v>
      </c>
      <c r="G12585" s="118"/>
      <c r="H12585" s="118" t="s">
        <v>54</v>
      </c>
      <c r="I12585" s="118" t="s">
        <v>9767</v>
      </c>
      <c r="J12585" s="118" t="s">
        <v>9768</v>
      </c>
    </row>
    <row r="12586" spans="1:10" ht="12.75">
      <c r="A12586" s="118" t="s">
        <v>870</v>
      </c>
      <c r="B12586" s="118" t="s">
        <v>20755</v>
      </c>
      <c r="C12586" s="118" t="b">
        <v>0</v>
      </c>
      <c r="D12586" s="118" t="e">
        <f t="shared" ca="1" si="1"/>
        <v>#NAME?</v>
      </c>
      <c r="E12586" s="118" t="s">
        <v>37544</v>
      </c>
      <c r="F12586" s="118" t="s">
        <v>37551</v>
      </c>
      <c r="G12586" s="118"/>
      <c r="H12586" s="118" t="s">
        <v>54</v>
      </c>
      <c r="I12586" s="118" t="s">
        <v>9767</v>
      </c>
      <c r="J12586" s="118" t="s">
        <v>9768</v>
      </c>
    </row>
    <row r="12587" spans="1:10" ht="12.75">
      <c r="A12587" s="118" t="s">
        <v>22817</v>
      </c>
      <c r="B12587" s="118" t="s">
        <v>37552</v>
      </c>
      <c r="C12587" s="118" t="b">
        <v>0</v>
      </c>
      <c r="D12587" s="118" t="e">
        <f t="shared" ca="1" si="1"/>
        <v>#NAME?</v>
      </c>
      <c r="E12587" s="118" t="s">
        <v>37544</v>
      </c>
      <c r="F12587" s="118" t="s">
        <v>37553</v>
      </c>
      <c r="G12587" s="118"/>
      <c r="H12587" s="118" t="s">
        <v>54</v>
      </c>
      <c r="I12587" s="118" t="s">
        <v>9767</v>
      </c>
      <c r="J12587" s="118" t="s">
        <v>9768</v>
      </c>
    </row>
    <row r="12588" spans="1:10" ht="12.75">
      <c r="A12588" s="118" t="s">
        <v>870</v>
      </c>
      <c r="B12588" s="118" t="s">
        <v>37554</v>
      </c>
      <c r="C12588" s="118" t="b">
        <v>0</v>
      </c>
      <c r="D12588" s="118" t="e">
        <f t="shared" ca="1" si="1"/>
        <v>#NAME?</v>
      </c>
      <c r="E12588" s="118" t="s">
        <v>37555</v>
      </c>
      <c r="F12588" s="118" t="s">
        <v>37556</v>
      </c>
      <c r="G12588" s="118"/>
      <c r="H12588" s="118" t="s">
        <v>4278</v>
      </c>
      <c r="I12588" s="118" t="s">
        <v>14479</v>
      </c>
      <c r="J12588" s="118" t="s">
        <v>10551</v>
      </c>
    </row>
    <row r="12589" spans="1:10" ht="12.75">
      <c r="A12589" s="118" t="s">
        <v>2682</v>
      </c>
      <c r="B12589" s="118" t="s">
        <v>37554</v>
      </c>
      <c r="C12589" s="118" t="b">
        <v>0</v>
      </c>
      <c r="D12589" s="118" t="e">
        <f t="shared" ca="1" si="1"/>
        <v>#NAME?</v>
      </c>
      <c r="E12589" s="118" t="s">
        <v>37555</v>
      </c>
      <c r="F12589" s="118" t="s">
        <v>37557</v>
      </c>
      <c r="G12589" s="118"/>
      <c r="H12589" s="118" t="s">
        <v>4278</v>
      </c>
      <c r="I12589" s="118" t="s">
        <v>14479</v>
      </c>
      <c r="J12589" s="118" t="s">
        <v>10551</v>
      </c>
    </row>
    <row r="12590" spans="1:10" ht="12.75">
      <c r="A12590" s="118" t="s">
        <v>27189</v>
      </c>
      <c r="B12590" s="118" t="s">
        <v>37558</v>
      </c>
      <c r="C12590" s="118" t="b">
        <v>0</v>
      </c>
      <c r="D12590" s="118" t="e">
        <f t="shared" ca="1" si="1"/>
        <v>#NAME?</v>
      </c>
      <c r="E12590" s="118" t="s">
        <v>37559</v>
      </c>
      <c r="F12590" s="118" t="s">
        <v>37560</v>
      </c>
      <c r="G12590" s="118"/>
      <c r="H12590" s="118" t="s">
        <v>4485</v>
      </c>
      <c r="I12590" s="118" t="s">
        <v>7777</v>
      </c>
      <c r="J12590" s="118" t="s">
        <v>7636</v>
      </c>
    </row>
    <row r="12591" spans="1:10" ht="12.75">
      <c r="A12591" s="118" t="s">
        <v>1240</v>
      </c>
      <c r="B12591" s="118" t="s">
        <v>37561</v>
      </c>
      <c r="C12591" s="118" t="b">
        <v>0</v>
      </c>
      <c r="D12591" s="118" t="e">
        <f t="shared" ca="1" si="1"/>
        <v>#NAME?</v>
      </c>
      <c r="E12591" s="118" t="s">
        <v>37559</v>
      </c>
      <c r="F12591" s="118" t="s">
        <v>37562</v>
      </c>
      <c r="G12591" s="118"/>
      <c r="H12591" s="118" t="s">
        <v>54</v>
      </c>
      <c r="I12591" s="118" t="s">
        <v>7777</v>
      </c>
      <c r="J12591" s="118" t="s">
        <v>7636</v>
      </c>
    </row>
    <row r="12592" spans="1:10" ht="12.75">
      <c r="A12592" s="118" t="s">
        <v>882</v>
      </c>
      <c r="B12592" s="118" t="s">
        <v>37561</v>
      </c>
      <c r="C12592" s="118" t="b">
        <v>0</v>
      </c>
      <c r="D12592" s="118" t="e">
        <f t="shared" ca="1" si="1"/>
        <v>#NAME?</v>
      </c>
      <c r="E12592" s="118" t="s">
        <v>37559</v>
      </c>
      <c r="F12592" s="118" t="s">
        <v>37563</v>
      </c>
      <c r="G12592" s="118"/>
      <c r="H12592" s="118" t="s">
        <v>4278</v>
      </c>
      <c r="I12592" s="118" t="s">
        <v>7777</v>
      </c>
      <c r="J12592" s="118" t="s">
        <v>7636</v>
      </c>
    </row>
    <row r="12593" spans="1:10" ht="12.75">
      <c r="A12593" s="118" t="s">
        <v>2523</v>
      </c>
      <c r="B12593" s="118" t="s">
        <v>37564</v>
      </c>
      <c r="C12593" s="118" t="b">
        <v>0</v>
      </c>
      <c r="D12593" s="118" t="e">
        <f t="shared" ca="1" si="1"/>
        <v>#NAME?</v>
      </c>
      <c r="E12593" s="118" t="s">
        <v>37559</v>
      </c>
      <c r="F12593" s="118" t="s">
        <v>37565</v>
      </c>
      <c r="G12593" s="118"/>
      <c r="H12593" s="118" t="s">
        <v>54</v>
      </c>
      <c r="I12593" s="118" t="s">
        <v>7777</v>
      </c>
      <c r="J12593" s="118" t="s">
        <v>7636</v>
      </c>
    </row>
    <row r="12594" spans="1:10" ht="12.75">
      <c r="A12594" s="118" t="s">
        <v>2682</v>
      </c>
      <c r="B12594" s="118" t="s">
        <v>10048</v>
      </c>
      <c r="C12594" s="118" t="b">
        <v>0</v>
      </c>
      <c r="D12594" s="118" t="e">
        <f t="shared" ca="1" si="1"/>
        <v>#NAME?</v>
      </c>
      <c r="E12594" s="118" t="s">
        <v>760</v>
      </c>
      <c r="F12594" s="118" t="s">
        <v>37566</v>
      </c>
      <c r="G12594" s="118"/>
      <c r="H12594" s="118" t="s">
        <v>7611</v>
      </c>
      <c r="I12594" s="118" t="s">
        <v>9131</v>
      </c>
      <c r="J12594" s="118" t="s">
        <v>7622</v>
      </c>
    </row>
    <row r="12595" spans="1:10" ht="12.75">
      <c r="A12595" s="118" t="s">
        <v>1591</v>
      </c>
      <c r="B12595" s="118" t="s">
        <v>11382</v>
      </c>
      <c r="C12595" s="118" t="b">
        <v>0</v>
      </c>
      <c r="D12595" s="118" t="e">
        <f t="shared" ca="1" si="1"/>
        <v>#NAME?</v>
      </c>
      <c r="E12595" s="118" t="s">
        <v>760</v>
      </c>
      <c r="F12595" s="118" t="s">
        <v>37567</v>
      </c>
      <c r="G12595" s="118"/>
      <c r="H12595" s="118" t="s">
        <v>54</v>
      </c>
      <c r="I12595" s="118" t="s">
        <v>9131</v>
      </c>
      <c r="J12595" s="118" t="s">
        <v>7622</v>
      </c>
    </row>
    <row r="12596" spans="1:10" ht="12.75">
      <c r="A12596" s="118" t="s">
        <v>10467</v>
      </c>
      <c r="B12596" s="118" t="s">
        <v>13762</v>
      </c>
      <c r="C12596" s="118" t="b">
        <v>0</v>
      </c>
      <c r="D12596" s="118" t="e">
        <f t="shared" ca="1" si="1"/>
        <v>#NAME?</v>
      </c>
      <c r="E12596" s="118" t="s">
        <v>760</v>
      </c>
      <c r="F12596" s="118" t="s">
        <v>37568</v>
      </c>
      <c r="G12596" s="118"/>
      <c r="H12596" s="118" t="s">
        <v>54</v>
      </c>
      <c r="I12596" s="118" t="s">
        <v>9131</v>
      </c>
      <c r="J12596" s="118" t="s">
        <v>7622</v>
      </c>
    </row>
    <row r="12597" spans="1:10" ht="12.75">
      <c r="A12597" s="118" t="s">
        <v>37569</v>
      </c>
      <c r="B12597" s="118" t="s">
        <v>2435</v>
      </c>
      <c r="C12597" s="118" t="b">
        <v>0</v>
      </c>
      <c r="D12597" s="118" t="e">
        <f t="shared" ca="1" si="1"/>
        <v>#NAME?</v>
      </c>
      <c r="E12597" s="118" t="s">
        <v>760</v>
      </c>
      <c r="F12597" s="118" t="s">
        <v>37570</v>
      </c>
      <c r="G12597" s="118"/>
      <c r="H12597" s="118" t="s">
        <v>8144</v>
      </c>
      <c r="I12597" s="118" t="s">
        <v>3131</v>
      </c>
      <c r="J12597" s="118" t="s">
        <v>7622</v>
      </c>
    </row>
    <row r="12598" spans="1:10" ht="12.75">
      <c r="A12598" s="118" t="s">
        <v>8076</v>
      </c>
      <c r="B12598" s="118" t="s">
        <v>9625</v>
      </c>
      <c r="C12598" s="118" t="b">
        <v>0</v>
      </c>
      <c r="D12598" s="118" t="e">
        <f t="shared" ca="1" si="1"/>
        <v>#NAME?</v>
      </c>
      <c r="E12598" s="118" t="s">
        <v>760</v>
      </c>
      <c r="F12598" s="118" t="s">
        <v>37571</v>
      </c>
      <c r="G12598" s="118"/>
      <c r="H12598" s="118" t="s">
        <v>54</v>
      </c>
      <c r="I12598" s="118" t="s">
        <v>9131</v>
      </c>
      <c r="J12598" s="118" t="s">
        <v>7622</v>
      </c>
    </row>
    <row r="12599" spans="1:10" ht="12.75">
      <c r="A12599" s="118" t="s">
        <v>37572</v>
      </c>
      <c r="B12599" s="118" t="s">
        <v>8252</v>
      </c>
      <c r="C12599" s="118" t="b">
        <v>0</v>
      </c>
      <c r="D12599" s="118" t="e">
        <f t="shared" ca="1" si="1"/>
        <v>#NAME?</v>
      </c>
      <c r="E12599" s="118" t="s">
        <v>760</v>
      </c>
      <c r="F12599" s="118" t="s">
        <v>37573</v>
      </c>
      <c r="G12599" s="118"/>
      <c r="H12599" s="118" t="s">
        <v>54</v>
      </c>
      <c r="I12599" s="118" t="s">
        <v>3131</v>
      </c>
      <c r="J12599" s="118" t="s">
        <v>7622</v>
      </c>
    </row>
    <row r="12600" spans="1:10" ht="12.75">
      <c r="A12600" s="118" t="s">
        <v>2464</v>
      </c>
      <c r="B12600" s="118" t="s">
        <v>1118</v>
      </c>
      <c r="C12600" s="118" t="b">
        <v>0</v>
      </c>
      <c r="D12600" s="118" t="e">
        <f t="shared" ca="1" si="1"/>
        <v>#NAME?</v>
      </c>
      <c r="E12600" s="118" t="s">
        <v>760</v>
      </c>
      <c r="F12600" s="118" t="s">
        <v>37574</v>
      </c>
      <c r="G12600" s="118"/>
      <c r="H12600" s="118" t="s">
        <v>8144</v>
      </c>
      <c r="I12600" s="118" t="s">
        <v>3131</v>
      </c>
      <c r="J12600" s="118" t="s">
        <v>7622</v>
      </c>
    </row>
    <row r="12601" spans="1:10" ht="12.75">
      <c r="A12601" s="118" t="s">
        <v>30274</v>
      </c>
      <c r="B12601" s="118" t="s">
        <v>16162</v>
      </c>
      <c r="C12601" s="118" t="b">
        <v>0</v>
      </c>
      <c r="D12601" s="118" t="e">
        <f t="shared" ca="1" si="1"/>
        <v>#NAME?</v>
      </c>
      <c r="E12601" s="118" t="s">
        <v>760</v>
      </c>
      <c r="F12601" s="118" t="s">
        <v>37575</v>
      </c>
      <c r="G12601" s="118"/>
      <c r="H12601" s="118" t="s">
        <v>54</v>
      </c>
      <c r="I12601" s="118" t="s">
        <v>3131</v>
      </c>
      <c r="J12601" s="118" t="s">
        <v>7622</v>
      </c>
    </row>
    <row r="12602" spans="1:10" ht="12.75">
      <c r="A12602" s="118" t="s">
        <v>10968</v>
      </c>
      <c r="B12602" s="118" t="s">
        <v>1608</v>
      </c>
      <c r="C12602" s="118" t="b">
        <v>0</v>
      </c>
      <c r="D12602" s="118" t="e">
        <f t="shared" ca="1" si="1"/>
        <v>#NAME?</v>
      </c>
      <c r="E12602" s="118" t="s">
        <v>760</v>
      </c>
      <c r="F12602" s="118" t="s">
        <v>37576</v>
      </c>
      <c r="G12602" s="118"/>
      <c r="H12602" s="118" t="s">
        <v>8144</v>
      </c>
      <c r="I12602" s="118" t="s">
        <v>3131</v>
      </c>
      <c r="J12602" s="118" t="s">
        <v>7622</v>
      </c>
    </row>
    <row r="12603" spans="1:10" ht="12.75">
      <c r="A12603" s="118" t="s">
        <v>7685</v>
      </c>
      <c r="B12603" s="118" t="s">
        <v>37577</v>
      </c>
      <c r="C12603" s="118" t="b">
        <v>0</v>
      </c>
      <c r="D12603" s="118" t="e">
        <f t="shared" ca="1" si="1"/>
        <v>#NAME?</v>
      </c>
      <c r="E12603" s="118" t="s">
        <v>37578</v>
      </c>
      <c r="F12603" s="118" t="s">
        <v>37579</v>
      </c>
      <c r="G12603" s="118"/>
      <c r="H12603" s="118" t="s">
        <v>5961</v>
      </c>
      <c r="I12603" s="118" t="s">
        <v>7684</v>
      </c>
      <c r="J12603" s="118"/>
    </row>
    <row r="12604" spans="1:10" ht="12.75">
      <c r="A12604" s="118" t="s">
        <v>37580</v>
      </c>
      <c r="B12604" s="118" t="s">
        <v>11268</v>
      </c>
      <c r="C12604" s="118" t="b">
        <v>0</v>
      </c>
      <c r="D12604" s="118" t="e">
        <f t="shared" ca="1" si="1"/>
        <v>#NAME?</v>
      </c>
      <c r="E12604" s="118" t="s">
        <v>37578</v>
      </c>
      <c r="F12604" s="118" t="s">
        <v>37581</v>
      </c>
      <c r="G12604" s="118"/>
      <c r="H12604" s="118" t="s">
        <v>7611</v>
      </c>
      <c r="I12604" s="118" t="s">
        <v>7684</v>
      </c>
      <c r="J12604" s="118"/>
    </row>
    <row r="12605" spans="1:10" ht="12.75">
      <c r="A12605" s="118" t="s">
        <v>798</v>
      </c>
      <c r="B12605" s="118" t="s">
        <v>37582</v>
      </c>
      <c r="C12605" s="118" t="b">
        <v>0</v>
      </c>
      <c r="D12605" s="118" t="e">
        <f t="shared" ca="1" si="1"/>
        <v>#NAME?</v>
      </c>
      <c r="E12605" s="118" t="s">
        <v>37578</v>
      </c>
      <c r="F12605" s="118" t="s">
        <v>37583</v>
      </c>
      <c r="G12605" s="118"/>
      <c r="H12605" s="118" t="s">
        <v>5961</v>
      </c>
      <c r="I12605" s="118" t="s">
        <v>7684</v>
      </c>
      <c r="J12605" s="118"/>
    </row>
    <row r="12606" spans="1:10" ht="12.75">
      <c r="A12606" s="118" t="s">
        <v>12004</v>
      </c>
      <c r="B12606" s="118" t="s">
        <v>37584</v>
      </c>
      <c r="C12606" s="118" t="b">
        <v>0</v>
      </c>
      <c r="D12606" s="118" t="e">
        <f t="shared" ca="1" si="1"/>
        <v>#NAME?</v>
      </c>
      <c r="E12606" s="118" t="s">
        <v>37578</v>
      </c>
      <c r="F12606" s="118" t="s">
        <v>37585</v>
      </c>
      <c r="G12606" s="118"/>
      <c r="H12606" s="118" t="s">
        <v>14171</v>
      </c>
      <c r="I12606" s="118" t="s">
        <v>7684</v>
      </c>
      <c r="J12606" s="118"/>
    </row>
    <row r="12607" spans="1:10" ht="12.75">
      <c r="A12607" s="118" t="s">
        <v>8422</v>
      </c>
      <c r="B12607" s="118" t="s">
        <v>8129</v>
      </c>
      <c r="C12607" s="118" t="b">
        <v>0</v>
      </c>
      <c r="D12607" s="118" t="e">
        <f t="shared" ca="1" si="1"/>
        <v>#NAME?</v>
      </c>
      <c r="E12607" s="118" t="s">
        <v>37586</v>
      </c>
      <c r="F12607" s="118" t="s">
        <v>37587</v>
      </c>
      <c r="G12607" s="118"/>
      <c r="H12607" s="118" t="s">
        <v>23153</v>
      </c>
      <c r="I12607" s="118" t="s">
        <v>7820</v>
      </c>
      <c r="J12607" s="118" t="s">
        <v>7820</v>
      </c>
    </row>
    <row r="12608" spans="1:10" ht="12.75">
      <c r="A12608" s="118" t="s">
        <v>2268</v>
      </c>
      <c r="B12608" s="118" t="s">
        <v>37588</v>
      </c>
      <c r="C12608" s="118" t="b">
        <v>0</v>
      </c>
      <c r="D12608" s="118" t="e">
        <f t="shared" ca="1" si="1"/>
        <v>#NAME?</v>
      </c>
      <c r="E12608" s="118" t="s">
        <v>37586</v>
      </c>
      <c r="F12608" s="118" t="s">
        <v>37589</v>
      </c>
      <c r="G12608" s="118"/>
      <c r="H12608" s="118"/>
      <c r="I12608" s="118" t="s">
        <v>7820</v>
      </c>
      <c r="J12608" s="118" t="s">
        <v>7820</v>
      </c>
    </row>
    <row r="12609" spans="1:10" ht="12.75">
      <c r="A12609" s="118" t="s">
        <v>37590</v>
      </c>
      <c r="B12609" s="118" t="s">
        <v>1363</v>
      </c>
      <c r="C12609" s="118" t="b">
        <v>0</v>
      </c>
      <c r="D12609" s="118" t="e">
        <f t="shared" ca="1" si="1"/>
        <v>#NAME?</v>
      </c>
      <c r="E12609" s="118" t="s">
        <v>37591</v>
      </c>
      <c r="F12609" s="118" t="s">
        <v>37592</v>
      </c>
      <c r="G12609" s="118"/>
      <c r="H12609" s="118" t="s">
        <v>4276</v>
      </c>
      <c r="I12609" s="118" t="s">
        <v>3131</v>
      </c>
      <c r="J12609" s="118" t="s">
        <v>7622</v>
      </c>
    </row>
    <row r="12610" spans="1:10" ht="12.75">
      <c r="A12610" s="118" t="s">
        <v>1235</v>
      </c>
      <c r="B12610" s="118" t="s">
        <v>23534</v>
      </c>
      <c r="C12610" s="118" t="b">
        <v>0</v>
      </c>
      <c r="D12610" s="118" t="e">
        <f t="shared" ca="1" si="1"/>
        <v>#NAME?</v>
      </c>
      <c r="E12610" s="118" t="s">
        <v>37591</v>
      </c>
      <c r="F12610" s="118" t="s">
        <v>37593</v>
      </c>
      <c r="G12610" s="118"/>
      <c r="H12610" s="118" t="s">
        <v>4485</v>
      </c>
      <c r="I12610" s="118" t="s">
        <v>3131</v>
      </c>
      <c r="J12610" s="118" t="s">
        <v>7622</v>
      </c>
    </row>
    <row r="12611" spans="1:10" ht="12.75">
      <c r="A12611" s="118" t="s">
        <v>12113</v>
      </c>
      <c r="B12611" s="118" t="s">
        <v>10687</v>
      </c>
      <c r="C12611" s="118" t="b">
        <v>0</v>
      </c>
      <c r="D12611" s="118" t="e">
        <f t="shared" ca="1" si="1"/>
        <v>#NAME?</v>
      </c>
      <c r="E12611" s="118" t="s">
        <v>37591</v>
      </c>
      <c r="F12611" s="118" t="s">
        <v>37594</v>
      </c>
      <c r="G12611" s="118"/>
      <c r="H12611" s="118" t="s">
        <v>4831</v>
      </c>
      <c r="I12611" s="118" t="s">
        <v>7820</v>
      </c>
      <c r="J12611" s="118" t="s">
        <v>7820</v>
      </c>
    </row>
    <row r="12612" spans="1:10" ht="12.75">
      <c r="A12612" s="118" t="s">
        <v>11919</v>
      </c>
      <c r="B12612" s="118" t="s">
        <v>37595</v>
      </c>
      <c r="C12612" s="118" t="b">
        <v>0</v>
      </c>
      <c r="D12612" s="118" t="e">
        <f t="shared" ca="1" si="1"/>
        <v>#NAME?</v>
      </c>
      <c r="E12612" s="118" t="s">
        <v>37591</v>
      </c>
      <c r="F12612" s="118" t="s">
        <v>37596</v>
      </c>
      <c r="G12612" s="118"/>
      <c r="H12612" s="118" t="s">
        <v>4276</v>
      </c>
      <c r="I12612" s="118" t="s">
        <v>3131</v>
      </c>
      <c r="J12612" s="118" t="s">
        <v>7622</v>
      </c>
    </row>
    <row r="12613" spans="1:10" ht="12.75">
      <c r="A12613" s="118" t="s">
        <v>882</v>
      </c>
      <c r="B12613" s="118" t="s">
        <v>37597</v>
      </c>
      <c r="C12613" s="118" t="b">
        <v>0</v>
      </c>
      <c r="D12613" s="118" t="e">
        <f t="shared" ca="1" si="1"/>
        <v>#NAME?</v>
      </c>
      <c r="E12613" s="118" t="s">
        <v>37591</v>
      </c>
      <c r="F12613" s="118" t="s">
        <v>37598</v>
      </c>
      <c r="G12613" s="118"/>
      <c r="H12613" s="118" t="s">
        <v>4831</v>
      </c>
      <c r="I12613" s="118" t="s">
        <v>3131</v>
      </c>
      <c r="J12613" s="118" t="s">
        <v>7622</v>
      </c>
    </row>
    <row r="12614" spans="1:10" ht="12.75">
      <c r="A12614" s="118" t="s">
        <v>10342</v>
      </c>
      <c r="B12614" s="118" t="s">
        <v>37599</v>
      </c>
      <c r="C12614" s="118" t="b">
        <v>0</v>
      </c>
      <c r="D12614" s="118" t="e">
        <f t="shared" ca="1" si="1"/>
        <v>#NAME?</v>
      </c>
      <c r="E12614" s="118" t="s">
        <v>37591</v>
      </c>
      <c r="F12614" s="118" t="s">
        <v>37600</v>
      </c>
      <c r="G12614" s="118"/>
      <c r="H12614" s="118" t="s">
        <v>4276</v>
      </c>
      <c r="I12614" s="118" t="s">
        <v>3131</v>
      </c>
      <c r="J12614" s="118" t="s">
        <v>7622</v>
      </c>
    </row>
    <row r="12615" spans="1:10" ht="12.75">
      <c r="A12615" s="118" t="s">
        <v>882</v>
      </c>
      <c r="B12615" s="118" t="s">
        <v>1307</v>
      </c>
      <c r="C12615" s="118" t="b">
        <v>0</v>
      </c>
      <c r="D12615" s="118" t="e">
        <f t="shared" ca="1" si="1"/>
        <v>#NAME?</v>
      </c>
      <c r="E12615" s="118" t="s">
        <v>37601</v>
      </c>
      <c r="F12615" s="118" t="s">
        <v>37602</v>
      </c>
      <c r="G12615" s="118"/>
      <c r="H12615" s="118" t="s">
        <v>4278</v>
      </c>
      <c r="I12615" s="118" t="s">
        <v>8883</v>
      </c>
      <c r="J12615" s="118"/>
    </row>
    <row r="12616" spans="1:10" ht="12.75">
      <c r="A12616" s="118" t="s">
        <v>37603</v>
      </c>
      <c r="B12616" s="118" t="s">
        <v>37604</v>
      </c>
      <c r="C12616" s="118" t="b">
        <v>0</v>
      </c>
      <c r="D12616" s="118" t="e">
        <f t="shared" ca="1" si="1"/>
        <v>#NAME?</v>
      </c>
      <c r="E12616" s="118" t="s">
        <v>37605</v>
      </c>
      <c r="F12616" s="118" t="s">
        <v>37606</v>
      </c>
      <c r="G12616" s="118"/>
      <c r="H12616" s="118" t="s">
        <v>4278</v>
      </c>
      <c r="I12616" s="118" t="s">
        <v>8545</v>
      </c>
      <c r="J12616" s="118" t="s">
        <v>8546</v>
      </c>
    </row>
    <row r="12617" spans="1:10" ht="12.75">
      <c r="A12617" s="118" t="s">
        <v>798</v>
      </c>
      <c r="B12617" s="118" t="s">
        <v>7831</v>
      </c>
      <c r="C12617" s="118" t="b">
        <v>0</v>
      </c>
      <c r="D12617" s="118" t="e">
        <f t="shared" ca="1" si="1"/>
        <v>#NAME?</v>
      </c>
      <c r="E12617" s="118" t="s">
        <v>37605</v>
      </c>
      <c r="F12617" s="118" t="s">
        <v>37607</v>
      </c>
      <c r="G12617" s="118"/>
      <c r="H12617" s="118" t="s">
        <v>54</v>
      </c>
      <c r="I12617" s="118" t="s">
        <v>8545</v>
      </c>
      <c r="J12617" s="118" t="s">
        <v>8546</v>
      </c>
    </row>
    <row r="12618" spans="1:10" ht="12.75">
      <c r="A12618" s="118" t="s">
        <v>862</v>
      </c>
      <c r="B12618" s="118" t="s">
        <v>37608</v>
      </c>
      <c r="C12618" s="118" t="b">
        <v>0</v>
      </c>
      <c r="D12618" s="118" t="e">
        <f t="shared" ca="1" si="1"/>
        <v>#NAME?</v>
      </c>
      <c r="E12618" s="118" t="s">
        <v>37605</v>
      </c>
      <c r="F12618" s="118" t="s">
        <v>37609</v>
      </c>
      <c r="G12618" s="118"/>
      <c r="H12618" s="118" t="s">
        <v>54</v>
      </c>
      <c r="I12618" s="118" t="s">
        <v>8545</v>
      </c>
      <c r="J12618" s="118" t="s">
        <v>8546</v>
      </c>
    </row>
    <row r="12619" spans="1:10" ht="12.75">
      <c r="A12619" s="118" t="s">
        <v>14923</v>
      </c>
      <c r="B12619" s="118" t="s">
        <v>10288</v>
      </c>
      <c r="C12619" s="118" t="b">
        <v>0</v>
      </c>
      <c r="D12619" s="118" t="e">
        <f t="shared" ca="1" si="1"/>
        <v>#NAME?</v>
      </c>
      <c r="E12619" s="118" t="s">
        <v>37610</v>
      </c>
      <c r="F12619" s="118" t="s">
        <v>37611</v>
      </c>
      <c r="G12619" s="118"/>
      <c r="H12619" s="118" t="s">
        <v>54</v>
      </c>
      <c r="I12619" s="118" t="s">
        <v>14516</v>
      </c>
      <c r="J12619" s="118" t="s">
        <v>7617</v>
      </c>
    </row>
    <row r="12620" spans="1:10" ht="12.75">
      <c r="A12620" s="118" t="s">
        <v>1484</v>
      </c>
      <c r="B12620" s="118" t="s">
        <v>37612</v>
      </c>
      <c r="C12620" s="118" t="b">
        <v>0</v>
      </c>
      <c r="D12620" s="118" t="e">
        <f t="shared" ca="1" si="1"/>
        <v>#NAME?</v>
      </c>
      <c r="E12620" s="118" t="s">
        <v>37610</v>
      </c>
      <c r="F12620" s="118" t="s">
        <v>37613</v>
      </c>
      <c r="G12620" s="118"/>
      <c r="H12620" s="118" t="s">
        <v>54</v>
      </c>
      <c r="I12620" s="118" t="s">
        <v>14516</v>
      </c>
      <c r="J12620" s="118" t="s">
        <v>7617</v>
      </c>
    </row>
    <row r="12621" spans="1:10" ht="12.75">
      <c r="A12621" s="118" t="s">
        <v>8422</v>
      </c>
      <c r="B12621" s="118" t="s">
        <v>22637</v>
      </c>
      <c r="C12621" s="118" t="b">
        <v>0</v>
      </c>
      <c r="D12621" s="118" t="e">
        <f t="shared" ca="1" si="1"/>
        <v>#NAME?</v>
      </c>
      <c r="E12621" s="118" t="s">
        <v>37614</v>
      </c>
      <c r="F12621" s="118" t="s">
        <v>37615</v>
      </c>
      <c r="G12621" s="118"/>
      <c r="H12621" s="118" t="s">
        <v>8144</v>
      </c>
      <c r="I12621" s="118" t="s">
        <v>9131</v>
      </c>
      <c r="J12621" s="118" t="s">
        <v>7622</v>
      </c>
    </row>
    <row r="12622" spans="1:10" ht="12.75">
      <c r="A12622" s="118" t="s">
        <v>2220</v>
      </c>
      <c r="B12622" s="118" t="s">
        <v>37616</v>
      </c>
      <c r="C12622" s="118" t="b">
        <v>0</v>
      </c>
      <c r="D12622" s="118" t="e">
        <f t="shared" ca="1" si="1"/>
        <v>#NAME?</v>
      </c>
      <c r="E12622" s="118" t="s">
        <v>37614</v>
      </c>
      <c r="F12622" s="118" t="s">
        <v>37617</v>
      </c>
      <c r="G12622" s="118"/>
      <c r="H12622" s="118" t="s">
        <v>4276</v>
      </c>
      <c r="I12622" s="118" t="s">
        <v>9131</v>
      </c>
      <c r="J12622" s="118" t="s">
        <v>7622</v>
      </c>
    </row>
    <row r="12623" spans="1:10" ht="12.75">
      <c r="A12623" s="118" t="s">
        <v>18999</v>
      </c>
      <c r="B12623" s="118" t="s">
        <v>37618</v>
      </c>
      <c r="C12623" s="118" t="b">
        <v>0</v>
      </c>
      <c r="D12623" s="118" t="e">
        <f t="shared" ca="1" si="1"/>
        <v>#NAME?</v>
      </c>
      <c r="E12623" s="118" t="s">
        <v>37619</v>
      </c>
      <c r="F12623" s="118" t="s">
        <v>37620</v>
      </c>
      <c r="G12623" s="118"/>
      <c r="H12623" s="118" t="s">
        <v>12015</v>
      </c>
      <c r="I12623" s="118" t="s">
        <v>10545</v>
      </c>
      <c r="J12623" s="118" t="s">
        <v>7756</v>
      </c>
    </row>
    <row r="12624" spans="1:10" ht="12.75">
      <c r="A12624" s="118" t="s">
        <v>9624</v>
      </c>
      <c r="B12624" s="118" t="s">
        <v>37621</v>
      </c>
      <c r="C12624" s="118" t="b">
        <v>0</v>
      </c>
      <c r="D12624" s="118" t="e">
        <f t="shared" ca="1" si="1"/>
        <v>#NAME?</v>
      </c>
      <c r="E12624" s="118" t="s">
        <v>37619</v>
      </c>
      <c r="F12624" s="118" t="s">
        <v>37622</v>
      </c>
      <c r="G12624" s="118"/>
      <c r="H12624" s="118" t="s">
        <v>4276</v>
      </c>
      <c r="I12624" s="118" t="s">
        <v>10545</v>
      </c>
      <c r="J12624" s="118" t="s">
        <v>7756</v>
      </c>
    </row>
    <row r="12625" spans="1:10" ht="12.75">
      <c r="A12625" s="118" t="s">
        <v>2682</v>
      </c>
      <c r="B12625" s="118" t="s">
        <v>37623</v>
      </c>
      <c r="C12625" s="118" t="b">
        <v>0</v>
      </c>
      <c r="D12625" s="118" t="e">
        <f t="shared" ca="1" si="1"/>
        <v>#NAME?</v>
      </c>
      <c r="E12625" s="118" t="s">
        <v>37624</v>
      </c>
      <c r="F12625" s="118" t="s">
        <v>37625</v>
      </c>
      <c r="G12625" s="118"/>
      <c r="H12625" s="118" t="s">
        <v>8502</v>
      </c>
      <c r="I12625" s="118" t="s">
        <v>9659</v>
      </c>
      <c r="J12625" s="118" t="s">
        <v>9660</v>
      </c>
    </row>
    <row r="12626" spans="1:10" ht="12.75">
      <c r="A12626" s="118" t="s">
        <v>11652</v>
      </c>
      <c r="B12626" s="118" t="s">
        <v>37626</v>
      </c>
      <c r="C12626" s="118" t="b">
        <v>0</v>
      </c>
      <c r="D12626" s="118" t="e">
        <f t="shared" ca="1" si="1"/>
        <v>#NAME?</v>
      </c>
      <c r="E12626" s="118" t="s">
        <v>37627</v>
      </c>
      <c r="F12626" s="118" t="s">
        <v>37628</v>
      </c>
      <c r="G12626" s="118"/>
      <c r="H12626" s="118" t="s">
        <v>5273</v>
      </c>
      <c r="I12626" s="118" t="s">
        <v>7684</v>
      </c>
      <c r="J12626" s="118"/>
    </row>
    <row r="12627" spans="1:10" ht="12.75">
      <c r="A12627" s="118" t="s">
        <v>14897</v>
      </c>
      <c r="B12627" s="118" t="s">
        <v>37629</v>
      </c>
      <c r="C12627" s="118" t="b">
        <v>0</v>
      </c>
      <c r="D12627" s="118" t="e">
        <f t="shared" ca="1" si="1"/>
        <v>#NAME?</v>
      </c>
      <c r="E12627" s="118" t="s">
        <v>37627</v>
      </c>
      <c r="F12627" s="118" t="s">
        <v>37630</v>
      </c>
      <c r="G12627" s="118"/>
      <c r="H12627" s="118" t="s">
        <v>20235</v>
      </c>
      <c r="I12627" s="118" t="s">
        <v>7684</v>
      </c>
      <c r="J12627" s="118"/>
    </row>
    <row r="12628" spans="1:10" ht="12.75">
      <c r="A12628" s="118" t="s">
        <v>7701</v>
      </c>
      <c r="B12628" s="118" t="s">
        <v>37631</v>
      </c>
      <c r="C12628" s="118" t="b">
        <v>0</v>
      </c>
      <c r="D12628" s="118" t="e">
        <f t="shared" ca="1" si="1"/>
        <v>#NAME?</v>
      </c>
      <c r="E12628" s="118" t="s">
        <v>37627</v>
      </c>
      <c r="F12628" s="118" t="s">
        <v>37632</v>
      </c>
      <c r="G12628" s="118"/>
      <c r="H12628" s="118" t="s">
        <v>10534</v>
      </c>
      <c r="I12628" s="118" t="s">
        <v>7684</v>
      </c>
      <c r="J12628" s="118"/>
    </row>
    <row r="12629" spans="1:10" ht="12.75">
      <c r="A12629" s="118" t="s">
        <v>10650</v>
      </c>
      <c r="B12629" s="118" t="s">
        <v>37633</v>
      </c>
      <c r="C12629" s="118" t="b">
        <v>0</v>
      </c>
      <c r="D12629" s="118" t="e">
        <f t="shared" ca="1" si="1"/>
        <v>#NAME?</v>
      </c>
      <c r="E12629" s="118" t="s">
        <v>37627</v>
      </c>
      <c r="F12629" s="118" t="s">
        <v>37634</v>
      </c>
      <c r="G12629" s="118"/>
      <c r="H12629" s="118" t="s">
        <v>7855</v>
      </c>
      <c r="I12629" s="118" t="s">
        <v>37635</v>
      </c>
      <c r="J12629" s="118"/>
    </row>
    <row r="12630" spans="1:10" ht="12.75">
      <c r="A12630" s="118" t="s">
        <v>19193</v>
      </c>
      <c r="B12630" s="118" t="s">
        <v>37636</v>
      </c>
      <c r="C12630" s="118" t="b">
        <v>0</v>
      </c>
      <c r="D12630" s="118" t="e">
        <f t="shared" ca="1" si="1"/>
        <v>#NAME?</v>
      </c>
      <c r="E12630" s="118" t="s">
        <v>37637</v>
      </c>
      <c r="F12630" s="118" t="s">
        <v>37638</v>
      </c>
      <c r="G12630" s="118"/>
      <c r="H12630" s="118" t="s">
        <v>5273</v>
      </c>
      <c r="I12630" s="118" t="s">
        <v>8642</v>
      </c>
      <c r="J12630" s="118"/>
    </row>
    <row r="12631" spans="1:10" ht="12.75">
      <c r="A12631" s="118" t="s">
        <v>37639</v>
      </c>
      <c r="B12631" s="118" t="s">
        <v>37640</v>
      </c>
      <c r="C12631" s="118" t="b">
        <v>0</v>
      </c>
      <c r="D12631" s="118" t="e">
        <f t="shared" ca="1" si="1"/>
        <v>#NAME?</v>
      </c>
      <c r="E12631" s="118" t="s">
        <v>37637</v>
      </c>
      <c r="F12631" s="118" t="s">
        <v>37641</v>
      </c>
      <c r="G12631" s="118"/>
      <c r="H12631" s="118" t="s">
        <v>4485</v>
      </c>
      <c r="I12631" s="118" t="s">
        <v>8642</v>
      </c>
      <c r="J12631" s="118"/>
    </row>
    <row r="12632" spans="1:10" ht="12.75">
      <c r="A12632" s="118" t="s">
        <v>37642</v>
      </c>
      <c r="B12632" s="118" t="s">
        <v>37643</v>
      </c>
      <c r="C12632" s="118" t="b">
        <v>0</v>
      </c>
      <c r="D12632" s="118" t="e">
        <f t="shared" ca="1" si="1"/>
        <v>#NAME?</v>
      </c>
      <c r="E12632" s="118" t="s">
        <v>37637</v>
      </c>
      <c r="F12632" s="118" t="s">
        <v>37644</v>
      </c>
      <c r="G12632" s="118"/>
      <c r="H12632" s="118" t="s">
        <v>23407</v>
      </c>
      <c r="I12632" s="118" t="s">
        <v>8642</v>
      </c>
      <c r="J12632" s="118"/>
    </row>
    <row r="12633" spans="1:10" ht="12.75">
      <c r="A12633" s="118" t="s">
        <v>24261</v>
      </c>
      <c r="B12633" s="118" t="s">
        <v>37645</v>
      </c>
      <c r="C12633" s="118" t="b">
        <v>0</v>
      </c>
      <c r="D12633" s="118" t="e">
        <f t="shared" ca="1" si="1"/>
        <v>#NAME?</v>
      </c>
      <c r="E12633" s="118" t="s">
        <v>37646</v>
      </c>
      <c r="F12633" s="118" t="s">
        <v>37647</v>
      </c>
      <c r="G12633" s="118"/>
      <c r="H12633" s="118" t="s">
        <v>4278</v>
      </c>
      <c r="I12633" s="118" t="s">
        <v>7820</v>
      </c>
      <c r="J12633" s="118" t="s">
        <v>7820</v>
      </c>
    </row>
    <row r="12634" spans="1:10" ht="12.75">
      <c r="A12634" s="118" t="s">
        <v>8886</v>
      </c>
      <c r="B12634" s="118" t="s">
        <v>25501</v>
      </c>
      <c r="C12634" s="118" t="b">
        <v>0</v>
      </c>
      <c r="D12634" s="118" t="e">
        <f t="shared" ca="1" si="1"/>
        <v>#NAME?</v>
      </c>
      <c r="E12634" s="118" t="s">
        <v>37648</v>
      </c>
      <c r="F12634" s="118" t="s">
        <v>37649</v>
      </c>
      <c r="G12634" s="118"/>
      <c r="H12634" s="118" t="s">
        <v>37650</v>
      </c>
      <c r="I12634" s="118" t="s">
        <v>8883</v>
      </c>
      <c r="J12634" s="118"/>
    </row>
    <row r="12635" spans="1:10" ht="12.75">
      <c r="A12635" s="118" t="s">
        <v>37651</v>
      </c>
      <c r="B12635" s="118" t="s">
        <v>37652</v>
      </c>
      <c r="C12635" s="118" t="b">
        <v>0</v>
      </c>
      <c r="D12635" s="118" t="e">
        <f t="shared" ca="1" si="1"/>
        <v>#NAME?</v>
      </c>
      <c r="E12635" s="118" t="s">
        <v>37653</v>
      </c>
      <c r="F12635" s="118" t="s">
        <v>37654</v>
      </c>
      <c r="G12635" s="118"/>
      <c r="H12635" s="118" t="s">
        <v>4551</v>
      </c>
      <c r="I12635" s="118" t="s">
        <v>9507</v>
      </c>
      <c r="J12635" s="118"/>
    </row>
    <row r="12636" spans="1:10" ht="12.75">
      <c r="A12636" s="118" t="s">
        <v>37655</v>
      </c>
      <c r="B12636" s="118" t="s">
        <v>37656</v>
      </c>
      <c r="C12636" s="118" t="b">
        <v>0</v>
      </c>
      <c r="D12636" s="118" t="e">
        <f t="shared" ca="1" si="1"/>
        <v>#NAME?</v>
      </c>
      <c r="E12636" s="118" t="s">
        <v>37653</v>
      </c>
      <c r="F12636" s="118" t="s">
        <v>37657</v>
      </c>
      <c r="G12636" s="118"/>
      <c r="H12636" s="118" t="s">
        <v>4872</v>
      </c>
      <c r="I12636" s="118" t="s">
        <v>9507</v>
      </c>
      <c r="J12636" s="118"/>
    </row>
    <row r="12637" spans="1:10" ht="12.75">
      <c r="A12637" s="118" t="s">
        <v>2444</v>
      </c>
      <c r="B12637" s="118" t="s">
        <v>37658</v>
      </c>
      <c r="C12637" s="118" t="b">
        <v>0</v>
      </c>
      <c r="D12637" s="118" t="e">
        <f t="shared" ca="1" si="1"/>
        <v>#NAME?</v>
      </c>
      <c r="E12637" s="118" t="s">
        <v>37653</v>
      </c>
      <c r="F12637" s="118" t="s">
        <v>37659</v>
      </c>
      <c r="G12637" s="118"/>
      <c r="H12637" s="118" t="s">
        <v>54</v>
      </c>
      <c r="I12637" s="118" t="s">
        <v>9507</v>
      </c>
      <c r="J12637" s="118"/>
    </row>
    <row r="12638" spans="1:10" ht="12.75">
      <c r="A12638" s="118" t="s">
        <v>15280</v>
      </c>
      <c r="B12638" s="118" t="s">
        <v>37660</v>
      </c>
      <c r="C12638" s="118" t="b">
        <v>0</v>
      </c>
      <c r="D12638" s="118" t="e">
        <f t="shared" ca="1" si="1"/>
        <v>#NAME?</v>
      </c>
      <c r="E12638" s="118" t="s">
        <v>37661</v>
      </c>
      <c r="F12638" s="118" t="s">
        <v>37662</v>
      </c>
      <c r="G12638" s="118"/>
      <c r="H12638" s="118" t="s">
        <v>4278</v>
      </c>
      <c r="I12638" s="118" t="s">
        <v>28878</v>
      </c>
      <c r="J12638" s="118" t="s">
        <v>8702</v>
      </c>
    </row>
    <row r="12639" spans="1:10" ht="12.75">
      <c r="A12639" s="118" t="s">
        <v>34047</v>
      </c>
      <c r="B12639" s="118" t="s">
        <v>37663</v>
      </c>
      <c r="C12639" s="118" t="b">
        <v>0</v>
      </c>
      <c r="D12639" s="118" t="e">
        <f t="shared" ca="1" si="1"/>
        <v>#NAME?</v>
      </c>
      <c r="E12639" s="118" t="s">
        <v>37661</v>
      </c>
      <c r="F12639" s="118" t="s">
        <v>37664</v>
      </c>
      <c r="G12639" s="118"/>
      <c r="H12639" s="118" t="s">
        <v>4278</v>
      </c>
      <c r="I12639" s="118" t="s">
        <v>28878</v>
      </c>
      <c r="J12639" s="118" t="s">
        <v>8702</v>
      </c>
    </row>
    <row r="12640" spans="1:10" ht="12.75">
      <c r="A12640" s="118" t="s">
        <v>7924</v>
      </c>
      <c r="B12640" s="118" t="s">
        <v>37665</v>
      </c>
      <c r="C12640" s="118" t="b">
        <v>0</v>
      </c>
      <c r="D12640" s="118" t="e">
        <f t="shared" ca="1" si="1"/>
        <v>#NAME?</v>
      </c>
      <c r="E12640" s="118" t="s">
        <v>37661</v>
      </c>
      <c r="F12640" s="118" t="s">
        <v>37666</v>
      </c>
      <c r="G12640" s="118"/>
      <c r="H12640" s="118" t="s">
        <v>4305</v>
      </c>
      <c r="I12640" s="118" t="s">
        <v>28878</v>
      </c>
      <c r="J12640" s="118" t="s">
        <v>8702</v>
      </c>
    </row>
    <row r="12641" spans="1:10" ht="12.75">
      <c r="A12641" s="118" t="s">
        <v>18077</v>
      </c>
      <c r="B12641" s="118" t="s">
        <v>16228</v>
      </c>
      <c r="C12641" s="118" t="b">
        <v>0</v>
      </c>
      <c r="D12641" s="118" t="e">
        <f t="shared" ca="1" si="1"/>
        <v>#NAME?</v>
      </c>
      <c r="E12641" s="118" t="s">
        <v>37661</v>
      </c>
      <c r="F12641" s="118" t="s">
        <v>37667</v>
      </c>
      <c r="G12641" s="118"/>
      <c r="H12641" s="118" t="s">
        <v>4305</v>
      </c>
      <c r="I12641" s="118" t="s">
        <v>8925</v>
      </c>
      <c r="J12641" s="118"/>
    </row>
    <row r="12642" spans="1:10" ht="12.75">
      <c r="A12642" s="118" t="s">
        <v>37668</v>
      </c>
      <c r="B12642" s="118" t="s">
        <v>37669</v>
      </c>
      <c r="C12642" s="118" t="b">
        <v>0</v>
      </c>
      <c r="D12642" s="118" t="e">
        <f t="shared" ca="1" si="1"/>
        <v>#NAME?</v>
      </c>
      <c r="E12642" s="118" t="s">
        <v>37670</v>
      </c>
      <c r="F12642" s="118" t="s">
        <v>37671</v>
      </c>
      <c r="G12642" s="118"/>
      <c r="H12642" s="118" t="s">
        <v>37672</v>
      </c>
      <c r="I12642" s="118" t="s">
        <v>31474</v>
      </c>
      <c r="J12642" s="118"/>
    </row>
    <row r="12643" spans="1:10" ht="12.75">
      <c r="A12643" s="118" t="s">
        <v>21687</v>
      </c>
      <c r="B12643" s="118" t="s">
        <v>37673</v>
      </c>
      <c r="C12643" s="118" t="b">
        <v>0</v>
      </c>
      <c r="D12643" s="118" t="e">
        <f t="shared" ca="1" si="1"/>
        <v>#NAME?</v>
      </c>
      <c r="E12643" s="118" t="s">
        <v>37670</v>
      </c>
      <c r="F12643" s="118" t="s">
        <v>37674</v>
      </c>
      <c r="G12643" s="118"/>
      <c r="H12643" s="118" t="s">
        <v>5152</v>
      </c>
      <c r="I12643" s="118" t="s">
        <v>31474</v>
      </c>
      <c r="J12643" s="118"/>
    </row>
    <row r="12644" spans="1:10" ht="12.75">
      <c r="A12644" s="118" t="s">
        <v>37675</v>
      </c>
      <c r="B12644" s="118" t="s">
        <v>37676</v>
      </c>
      <c r="C12644" s="118" t="b">
        <v>0</v>
      </c>
      <c r="D12644" s="118" t="e">
        <f t="shared" ca="1" si="1"/>
        <v>#NAME?</v>
      </c>
      <c r="E12644" s="118" t="s">
        <v>37670</v>
      </c>
      <c r="F12644" s="118" t="s">
        <v>37677</v>
      </c>
      <c r="G12644" s="118"/>
      <c r="H12644" s="118" t="s">
        <v>8760</v>
      </c>
      <c r="I12644" s="118" t="s">
        <v>31474</v>
      </c>
      <c r="J12644" s="118"/>
    </row>
    <row r="12645" spans="1:10" ht="12.75">
      <c r="A12645" s="118" t="s">
        <v>14434</v>
      </c>
      <c r="B12645" s="118" t="s">
        <v>37676</v>
      </c>
      <c r="C12645" s="118" t="b">
        <v>0</v>
      </c>
      <c r="D12645" s="118" t="e">
        <f t="shared" ca="1" si="1"/>
        <v>#NAME?</v>
      </c>
      <c r="E12645" s="118" t="s">
        <v>37670</v>
      </c>
      <c r="F12645" s="118" t="s">
        <v>37678</v>
      </c>
      <c r="G12645" s="118"/>
      <c r="H12645" s="118" t="s">
        <v>5264</v>
      </c>
      <c r="I12645" s="118" t="s">
        <v>31474</v>
      </c>
      <c r="J12645" s="118"/>
    </row>
    <row r="12646" spans="1:10" ht="12.75">
      <c r="A12646" s="118" t="s">
        <v>23982</v>
      </c>
      <c r="B12646" s="118" t="s">
        <v>8046</v>
      </c>
      <c r="C12646" s="118" t="b">
        <v>0</v>
      </c>
      <c r="D12646" s="118" t="e">
        <f t="shared" ca="1" si="1"/>
        <v>#NAME?</v>
      </c>
      <c r="E12646" s="118" t="s">
        <v>37670</v>
      </c>
      <c r="F12646" s="118" t="s">
        <v>37679</v>
      </c>
      <c r="G12646" s="118"/>
      <c r="H12646" s="118" t="s">
        <v>34726</v>
      </c>
      <c r="I12646" s="118" t="s">
        <v>8050</v>
      </c>
      <c r="J12646" s="118"/>
    </row>
    <row r="12647" spans="1:10" ht="12.75">
      <c r="A12647" s="118" t="s">
        <v>23982</v>
      </c>
      <c r="B12647" s="118" t="s">
        <v>22378</v>
      </c>
      <c r="C12647" s="118" t="b">
        <v>0</v>
      </c>
      <c r="D12647" s="118" t="e">
        <f t="shared" ca="1" si="1"/>
        <v>#NAME?</v>
      </c>
      <c r="E12647" s="118" t="s">
        <v>37670</v>
      </c>
      <c r="F12647" s="118" t="s">
        <v>37680</v>
      </c>
      <c r="G12647" s="118"/>
      <c r="H12647" s="118" t="s">
        <v>5264</v>
      </c>
      <c r="I12647" s="118" t="s">
        <v>31474</v>
      </c>
      <c r="J12647" s="118"/>
    </row>
    <row r="12648" spans="1:10" ht="12.75">
      <c r="A12648" s="118" t="s">
        <v>37681</v>
      </c>
      <c r="B12648" s="118" t="s">
        <v>37682</v>
      </c>
      <c r="C12648" s="118" t="b">
        <v>0</v>
      </c>
      <c r="D12648" s="118" t="e">
        <f t="shared" ca="1" si="1"/>
        <v>#NAME?</v>
      </c>
      <c r="E12648" s="118" t="s">
        <v>37670</v>
      </c>
      <c r="F12648" s="118" t="s">
        <v>37683</v>
      </c>
      <c r="G12648" s="118"/>
      <c r="H12648" s="118" t="s">
        <v>7647</v>
      </c>
      <c r="I12648" s="118" t="s">
        <v>31474</v>
      </c>
      <c r="J12648" s="118"/>
    </row>
    <row r="12649" spans="1:10" ht="12.75">
      <c r="A12649" s="118" t="s">
        <v>37684</v>
      </c>
      <c r="B12649" s="118" t="s">
        <v>37685</v>
      </c>
      <c r="C12649" s="118" t="b">
        <v>0</v>
      </c>
      <c r="D12649" s="118" t="e">
        <f t="shared" ca="1" si="1"/>
        <v>#NAME?</v>
      </c>
      <c r="E12649" s="118" t="s">
        <v>37670</v>
      </c>
      <c r="F12649" s="118" t="s">
        <v>37686</v>
      </c>
      <c r="G12649" s="118"/>
      <c r="H12649" s="118" t="s">
        <v>7611</v>
      </c>
      <c r="I12649" s="118" t="s">
        <v>31474</v>
      </c>
      <c r="J12649" s="118"/>
    </row>
    <row r="12650" spans="1:10" ht="12.75">
      <c r="A12650" s="118" t="s">
        <v>37687</v>
      </c>
      <c r="B12650" s="118" t="s">
        <v>37688</v>
      </c>
      <c r="C12650" s="118" t="b">
        <v>0</v>
      </c>
      <c r="D12650" s="118" t="e">
        <f t="shared" ca="1" si="1"/>
        <v>#NAME?</v>
      </c>
      <c r="E12650" s="118" t="s">
        <v>37670</v>
      </c>
      <c r="F12650" s="118" t="s">
        <v>37689</v>
      </c>
      <c r="G12650" s="118"/>
      <c r="H12650" s="118" t="s">
        <v>7647</v>
      </c>
      <c r="I12650" s="118" t="s">
        <v>31474</v>
      </c>
      <c r="J12650" s="118"/>
    </row>
    <row r="12651" spans="1:10" ht="12.75">
      <c r="A12651" s="118" t="s">
        <v>8889</v>
      </c>
      <c r="B12651" s="118" t="s">
        <v>13033</v>
      </c>
      <c r="C12651" s="118" t="b">
        <v>0</v>
      </c>
      <c r="D12651" s="118" t="e">
        <f t="shared" ca="1" si="1"/>
        <v>#NAME?</v>
      </c>
      <c r="E12651" s="118" t="s">
        <v>37690</v>
      </c>
      <c r="F12651" s="118" t="s">
        <v>37691</v>
      </c>
      <c r="G12651" s="118"/>
      <c r="H12651" s="118" t="s">
        <v>5607</v>
      </c>
      <c r="I12651" s="118" t="s">
        <v>7762</v>
      </c>
      <c r="J12651" s="118" t="s">
        <v>7763</v>
      </c>
    </row>
    <row r="12652" spans="1:10" ht="12.75">
      <c r="A12652" s="118" t="s">
        <v>1704</v>
      </c>
      <c r="B12652" s="118" t="s">
        <v>17881</v>
      </c>
      <c r="C12652" s="118" t="b">
        <v>0</v>
      </c>
      <c r="D12652" s="118" t="e">
        <f t="shared" ca="1" si="1"/>
        <v>#NAME?</v>
      </c>
      <c r="E12652" s="118" t="s">
        <v>37692</v>
      </c>
      <c r="F12652" s="118" t="s">
        <v>37693</v>
      </c>
      <c r="G12652" s="118"/>
      <c r="H12652" s="118" t="s">
        <v>54</v>
      </c>
      <c r="I12652" s="118" t="s">
        <v>7777</v>
      </c>
      <c r="J12652" s="118" t="s">
        <v>7636</v>
      </c>
    </row>
    <row r="12653" spans="1:10" ht="12.75">
      <c r="A12653" s="118" t="s">
        <v>8820</v>
      </c>
      <c r="B12653" s="118" t="s">
        <v>9692</v>
      </c>
      <c r="C12653" s="118" t="b">
        <v>0</v>
      </c>
      <c r="D12653" s="118" t="e">
        <f t="shared" ca="1" si="1"/>
        <v>#NAME?</v>
      </c>
      <c r="E12653" s="118" t="s">
        <v>37692</v>
      </c>
      <c r="F12653" s="118" t="s">
        <v>37694</v>
      </c>
      <c r="G12653" s="118"/>
      <c r="H12653" s="118" t="s">
        <v>54</v>
      </c>
      <c r="I12653" s="118" t="s">
        <v>7777</v>
      </c>
      <c r="J12653" s="118" t="s">
        <v>7636</v>
      </c>
    </row>
    <row r="12654" spans="1:10" ht="12.75">
      <c r="A12654" s="118" t="s">
        <v>1081</v>
      </c>
      <c r="B12654" s="118" t="s">
        <v>37695</v>
      </c>
      <c r="C12654" s="118" t="b">
        <v>0</v>
      </c>
      <c r="D12654" s="118" t="e">
        <f t="shared" ca="1" si="1"/>
        <v>#NAME?</v>
      </c>
      <c r="E12654" s="118" t="s">
        <v>37692</v>
      </c>
      <c r="F12654" s="118" t="s">
        <v>37696</v>
      </c>
      <c r="G12654" s="118"/>
      <c r="H12654" s="118" t="s">
        <v>54</v>
      </c>
      <c r="I12654" s="118" t="s">
        <v>7777</v>
      </c>
      <c r="J12654" s="118" t="s">
        <v>7636</v>
      </c>
    </row>
    <row r="12655" spans="1:10" ht="12.75">
      <c r="A12655" s="118" t="s">
        <v>37697</v>
      </c>
      <c r="B12655" s="118" t="s">
        <v>37698</v>
      </c>
      <c r="C12655" s="118" t="b">
        <v>0</v>
      </c>
      <c r="D12655" s="118" t="e">
        <f t="shared" ca="1" si="1"/>
        <v>#NAME?</v>
      </c>
      <c r="E12655" s="118" t="s">
        <v>37692</v>
      </c>
      <c r="F12655" s="118" t="s">
        <v>37699</v>
      </c>
      <c r="G12655" s="118"/>
      <c r="H12655" s="118" t="s">
        <v>8346</v>
      </c>
      <c r="I12655" s="118" t="s">
        <v>7777</v>
      </c>
      <c r="J12655" s="118" t="s">
        <v>7636</v>
      </c>
    </row>
    <row r="12656" spans="1:10" ht="12.75">
      <c r="A12656" s="118" t="s">
        <v>1903</v>
      </c>
      <c r="B12656" s="118" t="s">
        <v>37700</v>
      </c>
      <c r="C12656" s="118" t="b">
        <v>0</v>
      </c>
      <c r="D12656" s="118" t="e">
        <f t="shared" ca="1" si="1"/>
        <v>#NAME?</v>
      </c>
      <c r="E12656" s="118" t="s">
        <v>37692</v>
      </c>
      <c r="F12656" s="118" t="s">
        <v>37701</v>
      </c>
      <c r="G12656" s="118"/>
      <c r="H12656" s="118" t="s">
        <v>54</v>
      </c>
      <c r="I12656" s="118" t="s">
        <v>7777</v>
      </c>
      <c r="J12656" s="118" t="s">
        <v>7636</v>
      </c>
    </row>
    <row r="12657" spans="1:10" ht="12.75">
      <c r="A12657" s="118" t="s">
        <v>1688</v>
      </c>
      <c r="B12657" s="118" t="s">
        <v>16162</v>
      </c>
      <c r="C12657" s="118" t="b">
        <v>0</v>
      </c>
      <c r="D12657" s="118" t="e">
        <f t="shared" ca="1" si="1"/>
        <v>#NAME?</v>
      </c>
      <c r="E12657" s="118" t="s">
        <v>37692</v>
      </c>
      <c r="F12657" s="118" t="s">
        <v>37702</v>
      </c>
      <c r="G12657" s="118"/>
      <c r="H12657" s="118" t="s">
        <v>4831</v>
      </c>
      <c r="I12657" s="118" t="s">
        <v>7777</v>
      </c>
      <c r="J12657" s="118" t="s">
        <v>7636</v>
      </c>
    </row>
    <row r="12658" spans="1:10" ht="12.75">
      <c r="A12658" s="118" t="s">
        <v>8012</v>
      </c>
      <c r="B12658" s="118" t="s">
        <v>1922</v>
      </c>
      <c r="C12658" s="118" t="b">
        <v>0</v>
      </c>
      <c r="D12658" s="118" t="e">
        <f t="shared" ca="1" si="1"/>
        <v>#NAME?</v>
      </c>
      <c r="E12658" s="118" t="s">
        <v>37703</v>
      </c>
      <c r="F12658" s="118" t="s">
        <v>37704</v>
      </c>
      <c r="G12658" s="118"/>
      <c r="H12658" s="118" t="s">
        <v>54</v>
      </c>
      <c r="I12658" s="118" t="s">
        <v>17557</v>
      </c>
      <c r="J12658" s="118" t="s">
        <v>8313</v>
      </c>
    </row>
    <row r="12659" spans="1:10" ht="12.75">
      <c r="A12659" s="118" t="s">
        <v>995</v>
      </c>
      <c r="B12659" s="118" t="s">
        <v>1922</v>
      </c>
      <c r="C12659" s="118" t="b">
        <v>0</v>
      </c>
      <c r="D12659" s="118" t="e">
        <f t="shared" ca="1" si="1"/>
        <v>#NAME?</v>
      </c>
      <c r="E12659" s="118" t="s">
        <v>37703</v>
      </c>
      <c r="F12659" s="118" t="s">
        <v>37705</v>
      </c>
      <c r="G12659" s="118"/>
      <c r="H12659" s="118" t="s">
        <v>4908</v>
      </c>
      <c r="I12659" s="118" t="s">
        <v>12092</v>
      </c>
      <c r="J12659" s="118" t="s">
        <v>9660</v>
      </c>
    </row>
    <row r="12660" spans="1:10" ht="12.75">
      <c r="A12660" s="118" t="s">
        <v>2589</v>
      </c>
      <c r="B12660" s="118" t="s">
        <v>37706</v>
      </c>
      <c r="C12660" s="118" t="b">
        <v>0</v>
      </c>
      <c r="D12660" s="118" t="e">
        <f t="shared" ca="1" si="1"/>
        <v>#NAME?</v>
      </c>
      <c r="E12660" s="118" t="s">
        <v>37707</v>
      </c>
      <c r="F12660" s="118" t="s">
        <v>37708</v>
      </c>
      <c r="G12660" s="118"/>
      <c r="H12660" s="118" t="s">
        <v>4485</v>
      </c>
      <c r="I12660" s="118" t="s">
        <v>7820</v>
      </c>
      <c r="J12660" s="118" t="s">
        <v>7820</v>
      </c>
    </row>
    <row r="12661" spans="1:10" ht="12.75">
      <c r="A12661" s="118" t="s">
        <v>12113</v>
      </c>
      <c r="B12661" s="118" t="s">
        <v>16915</v>
      </c>
      <c r="C12661" s="118" t="b">
        <v>0</v>
      </c>
      <c r="D12661" s="118" t="e">
        <f t="shared" ca="1" si="1"/>
        <v>#NAME?</v>
      </c>
      <c r="E12661" s="118" t="s">
        <v>37707</v>
      </c>
      <c r="F12661" s="118" t="s">
        <v>37709</v>
      </c>
      <c r="G12661" s="118"/>
      <c r="H12661" s="118" t="s">
        <v>4485</v>
      </c>
      <c r="I12661" s="118" t="s">
        <v>7820</v>
      </c>
      <c r="J12661" s="118" t="s">
        <v>7820</v>
      </c>
    </row>
    <row r="12662" spans="1:10" ht="12.75">
      <c r="A12662" s="118" t="s">
        <v>940</v>
      </c>
      <c r="B12662" s="118" t="s">
        <v>21069</v>
      </c>
      <c r="C12662" s="118" t="b">
        <v>0</v>
      </c>
      <c r="D12662" s="118" t="e">
        <f t="shared" ca="1" si="1"/>
        <v>#NAME?</v>
      </c>
      <c r="E12662" s="118" t="s">
        <v>37707</v>
      </c>
      <c r="F12662" s="118" t="s">
        <v>37710</v>
      </c>
      <c r="G12662" s="118"/>
      <c r="H12662" s="118" t="s">
        <v>4485</v>
      </c>
      <c r="I12662" s="118" t="s">
        <v>7820</v>
      </c>
      <c r="J12662" s="118" t="s">
        <v>7820</v>
      </c>
    </row>
    <row r="12663" spans="1:10" ht="12.75">
      <c r="A12663" s="118" t="s">
        <v>37711</v>
      </c>
      <c r="B12663" s="118" t="s">
        <v>37712</v>
      </c>
      <c r="C12663" s="118" t="b">
        <v>0</v>
      </c>
      <c r="D12663" s="118" t="e">
        <f t="shared" ca="1" si="1"/>
        <v>#NAME?</v>
      </c>
      <c r="E12663" s="118" t="s">
        <v>37707</v>
      </c>
      <c r="F12663" s="118" t="s">
        <v>37713</v>
      </c>
      <c r="G12663" s="118"/>
      <c r="H12663" s="118" t="s">
        <v>4485</v>
      </c>
      <c r="I12663" s="118" t="s">
        <v>7820</v>
      </c>
      <c r="J12663" s="118" t="s">
        <v>7820</v>
      </c>
    </row>
    <row r="12664" spans="1:10" ht="12.75">
      <c r="A12664" s="118" t="s">
        <v>10275</v>
      </c>
      <c r="B12664" s="118" t="s">
        <v>37714</v>
      </c>
      <c r="C12664" s="118" t="b">
        <v>0</v>
      </c>
      <c r="D12664" s="118" t="e">
        <f t="shared" ca="1" si="1"/>
        <v>#NAME?</v>
      </c>
      <c r="E12664" s="118" t="s">
        <v>37715</v>
      </c>
      <c r="F12664" s="118" t="s">
        <v>37716</v>
      </c>
      <c r="G12664" s="118"/>
      <c r="H12664" s="118" t="s">
        <v>4276</v>
      </c>
      <c r="I12664" s="118" t="s">
        <v>7755</v>
      </c>
      <c r="J12664" s="118" t="s">
        <v>7756</v>
      </c>
    </row>
    <row r="12665" spans="1:10" ht="12.75">
      <c r="A12665" s="118" t="s">
        <v>37717</v>
      </c>
      <c r="B12665" s="118" t="s">
        <v>12841</v>
      </c>
      <c r="C12665" s="118" t="b">
        <v>0</v>
      </c>
      <c r="D12665" s="118" t="e">
        <f t="shared" ca="1" si="1"/>
        <v>#NAME?</v>
      </c>
      <c r="E12665" s="118" t="s">
        <v>37715</v>
      </c>
      <c r="F12665" s="118" t="s">
        <v>37718</v>
      </c>
      <c r="G12665" s="118"/>
      <c r="H12665" s="118" t="s">
        <v>4276</v>
      </c>
      <c r="I12665" s="118" t="s">
        <v>7755</v>
      </c>
      <c r="J12665" s="118" t="s">
        <v>7756</v>
      </c>
    </row>
    <row r="12666" spans="1:10" ht="12.75">
      <c r="A12666" s="118" t="s">
        <v>28402</v>
      </c>
      <c r="B12666" s="118" t="s">
        <v>37719</v>
      </c>
      <c r="C12666" s="118" t="b">
        <v>0</v>
      </c>
      <c r="D12666" s="118" t="e">
        <f t="shared" ca="1" si="1"/>
        <v>#NAME?</v>
      </c>
      <c r="E12666" s="118" t="s">
        <v>37715</v>
      </c>
      <c r="F12666" s="118" t="s">
        <v>37720</v>
      </c>
      <c r="G12666" s="118"/>
      <c r="H12666" s="118" t="s">
        <v>4276</v>
      </c>
      <c r="I12666" s="118" t="s">
        <v>7755</v>
      </c>
      <c r="J12666" s="118" t="s">
        <v>7756</v>
      </c>
    </row>
    <row r="12667" spans="1:10" ht="12.75">
      <c r="A12667" s="118" t="s">
        <v>873</v>
      </c>
      <c r="B12667" s="118" t="s">
        <v>1231</v>
      </c>
      <c r="C12667" s="118" t="b">
        <v>0</v>
      </c>
      <c r="D12667" s="118" t="e">
        <f t="shared" ca="1" si="1"/>
        <v>#NAME?</v>
      </c>
      <c r="E12667" s="118" t="s">
        <v>37721</v>
      </c>
      <c r="F12667" s="118" t="s">
        <v>37722</v>
      </c>
      <c r="G12667" s="118"/>
      <c r="H12667" s="118" t="s">
        <v>4485</v>
      </c>
      <c r="I12667" s="118" t="s">
        <v>7820</v>
      </c>
      <c r="J12667" s="118" t="s">
        <v>7820</v>
      </c>
    </row>
    <row r="12668" spans="1:10" ht="12.75">
      <c r="A12668" s="118" t="s">
        <v>37723</v>
      </c>
      <c r="B12668" s="118" t="s">
        <v>21798</v>
      </c>
      <c r="C12668" s="118" t="b">
        <v>0</v>
      </c>
      <c r="D12668" s="118" t="e">
        <f t="shared" ca="1" si="1"/>
        <v>#NAME?</v>
      </c>
      <c r="E12668" s="118" t="s">
        <v>37721</v>
      </c>
      <c r="F12668" s="118" t="s">
        <v>37724</v>
      </c>
      <c r="G12668" s="118"/>
      <c r="H12668" s="118" t="s">
        <v>54</v>
      </c>
      <c r="I12668" s="118" t="s">
        <v>7820</v>
      </c>
      <c r="J12668" s="118" t="s">
        <v>7820</v>
      </c>
    </row>
    <row r="12669" spans="1:10" ht="12.75">
      <c r="A12669" s="118" t="s">
        <v>1933</v>
      </c>
      <c r="B12669" s="118" t="s">
        <v>37725</v>
      </c>
      <c r="C12669" s="118" t="b">
        <v>0</v>
      </c>
      <c r="D12669" s="118" t="e">
        <f t="shared" ca="1" si="1"/>
        <v>#NAME?</v>
      </c>
      <c r="E12669" s="118" t="s">
        <v>37721</v>
      </c>
      <c r="F12669" s="118" t="s">
        <v>37726</v>
      </c>
      <c r="G12669" s="118"/>
      <c r="H12669" s="118" t="s">
        <v>5607</v>
      </c>
      <c r="I12669" s="118" t="s">
        <v>7820</v>
      </c>
      <c r="J12669" s="118" t="s">
        <v>7820</v>
      </c>
    </row>
    <row r="12670" spans="1:10" ht="12.75">
      <c r="A12670" s="118" t="s">
        <v>10115</v>
      </c>
      <c r="B12670" s="118" t="s">
        <v>21763</v>
      </c>
      <c r="C12670" s="118" t="b">
        <v>0</v>
      </c>
      <c r="D12670" s="118" t="e">
        <f t="shared" ca="1" si="1"/>
        <v>#NAME?</v>
      </c>
      <c r="E12670" s="118" t="s">
        <v>37727</v>
      </c>
      <c r="F12670" s="118" t="s">
        <v>37728</v>
      </c>
      <c r="G12670" s="118"/>
      <c r="H12670" s="118" t="s">
        <v>4305</v>
      </c>
      <c r="I12670" s="118" t="s">
        <v>8136</v>
      </c>
      <c r="J12670" s="118" t="s">
        <v>7622</v>
      </c>
    </row>
    <row r="12671" spans="1:10" ht="12.75">
      <c r="A12671" s="118" t="s">
        <v>37729</v>
      </c>
      <c r="B12671" s="118" t="s">
        <v>37730</v>
      </c>
      <c r="C12671" s="118" t="b">
        <v>0</v>
      </c>
      <c r="D12671" s="118" t="e">
        <f t="shared" ca="1" si="1"/>
        <v>#NAME?</v>
      </c>
      <c r="E12671" s="118" t="s">
        <v>37727</v>
      </c>
      <c r="F12671" s="118" t="s">
        <v>37731</v>
      </c>
      <c r="G12671" s="118"/>
      <c r="H12671" s="118" t="s">
        <v>54</v>
      </c>
      <c r="I12671" s="118" t="s">
        <v>8136</v>
      </c>
      <c r="J12671" s="118" t="s">
        <v>7622</v>
      </c>
    </row>
    <row r="12672" spans="1:10" ht="12.75">
      <c r="A12672" s="118" t="s">
        <v>22857</v>
      </c>
      <c r="B12672" s="118" t="s">
        <v>37732</v>
      </c>
      <c r="C12672" s="118" t="b">
        <v>0</v>
      </c>
      <c r="D12672" s="118" t="e">
        <f t="shared" ca="1" si="1"/>
        <v>#NAME?</v>
      </c>
      <c r="E12672" s="118" t="s">
        <v>37727</v>
      </c>
      <c r="F12672" s="118" t="s">
        <v>37733</v>
      </c>
      <c r="G12672" s="118"/>
      <c r="H12672" s="118" t="s">
        <v>7784</v>
      </c>
      <c r="I12672" s="118" t="s">
        <v>8136</v>
      </c>
      <c r="J12672" s="118" t="s">
        <v>7622</v>
      </c>
    </row>
    <row r="12673" spans="1:10" ht="12.75">
      <c r="A12673" s="118" t="s">
        <v>12454</v>
      </c>
      <c r="B12673" s="118" t="s">
        <v>37734</v>
      </c>
      <c r="C12673" s="118" t="b">
        <v>0</v>
      </c>
      <c r="D12673" s="118" t="e">
        <f t="shared" ca="1" si="1"/>
        <v>#NAME?</v>
      </c>
      <c r="E12673" s="118" t="s">
        <v>37727</v>
      </c>
      <c r="F12673" s="118" t="s">
        <v>37735</v>
      </c>
      <c r="G12673" s="118"/>
      <c r="H12673" s="118" t="s">
        <v>54</v>
      </c>
      <c r="I12673" s="118" t="s">
        <v>8136</v>
      </c>
      <c r="J12673" s="118" t="s">
        <v>7622</v>
      </c>
    </row>
    <row r="12674" spans="1:10" ht="12.75">
      <c r="A12674" s="118" t="s">
        <v>10467</v>
      </c>
      <c r="B12674" s="118" t="s">
        <v>14222</v>
      </c>
      <c r="C12674" s="118" t="b">
        <v>0</v>
      </c>
      <c r="D12674" s="118" t="e">
        <f t="shared" ca="1" si="1"/>
        <v>#NAME?</v>
      </c>
      <c r="E12674" s="118" t="s">
        <v>37727</v>
      </c>
      <c r="F12674" s="118" t="s">
        <v>37736</v>
      </c>
      <c r="G12674" s="118"/>
      <c r="H12674" s="118" t="s">
        <v>4305</v>
      </c>
      <c r="I12674" s="118" t="s">
        <v>8136</v>
      </c>
      <c r="J12674" s="118" t="s">
        <v>7622</v>
      </c>
    </row>
    <row r="12675" spans="1:10" ht="12.75">
      <c r="A12675" s="118" t="s">
        <v>8076</v>
      </c>
      <c r="B12675" s="118" t="s">
        <v>8141</v>
      </c>
      <c r="C12675" s="118" t="b">
        <v>0</v>
      </c>
      <c r="D12675" s="118" t="e">
        <f t="shared" ca="1" si="1"/>
        <v>#NAME?</v>
      </c>
      <c r="E12675" s="118" t="s">
        <v>37727</v>
      </c>
      <c r="F12675" s="118" t="s">
        <v>37737</v>
      </c>
      <c r="G12675" s="118"/>
      <c r="H12675" s="118" t="s">
        <v>7784</v>
      </c>
      <c r="I12675" s="118" t="s">
        <v>8136</v>
      </c>
      <c r="J12675" s="118" t="s">
        <v>7622</v>
      </c>
    </row>
    <row r="12676" spans="1:10" ht="12.75">
      <c r="A12676" s="118" t="s">
        <v>9772</v>
      </c>
      <c r="B12676" s="118" t="s">
        <v>13826</v>
      </c>
      <c r="C12676" s="118" t="b">
        <v>0</v>
      </c>
      <c r="D12676" s="118" t="e">
        <f t="shared" ca="1" si="1"/>
        <v>#NAME?</v>
      </c>
      <c r="E12676" s="118" t="s">
        <v>37727</v>
      </c>
      <c r="F12676" s="118" t="s">
        <v>37738</v>
      </c>
      <c r="G12676" s="118"/>
      <c r="H12676" s="118" t="s">
        <v>4305</v>
      </c>
      <c r="I12676" s="118" t="s">
        <v>8136</v>
      </c>
      <c r="J12676" s="118" t="s">
        <v>7622</v>
      </c>
    </row>
    <row r="12677" spans="1:10" ht="12.75">
      <c r="A12677" s="118" t="s">
        <v>2226</v>
      </c>
      <c r="B12677" s="118" t="s">
        <v>37739</v>
      </c>
      <c r="C12677" s="118" t="b">
        <v>0</v>
      </c>
      <c r="D12677" s="118" t="e">
        <f t="shared" ca="1" si="1"/>
        <v>#NAME?</v>
      </c>
      <c r="E12677" s="118" t="s">
        <v>37727</v>
      </c>
      <c r="F12677" s="118" t="s">
        <v>37740</v>
      </c>
      <c r="G12677" s="118"/>
      <c r="H12677" s="118" t="s">
        <v>4305</v>
      </c>
      <c r="I12677" s="118" t="s">
        <v>8136</v>
      </c>
      <c r="J12677" s="118" t="s">
        <v>7622</v>
      </c>
    </row>
    <row r="12678" spans="1:10" ht="12.75">
      <c r="A12678" s="118" t="s">
        <v>9762</v>
      </c>
      <c r="B12678" s="118" t="s">
        <v>37741</v>
      </c>
      <c r="C12678" s="118" t="b">
        <v>0</v>
      </c>
      <c r="D12678" s="118" t="e">
        <f t="shared" ca="1" si="1"/>
        <v>#NAME?</v>
      </c>
      <c r="E12678" s="118" t="s">
        <v>37742</v>
      </c>
      <c r="F12678" s="118" t="s">
        <v>37743</v>
      </c>
      <c r="G12678" s="118"/>
      <c r="H12678" s="118" t="s">
        <v>54</v>
      </c>
      <c r="I12678" s="118" t="s">
        <v>13101</v>
      </c>
      <c r="J12678" s="118"/>
    </row>
    <row r="12679" spans="1:10" ht="12.75">
      <c r="A12679" s="118" t="s">
        <v>20998</v>
      </c>
      <c r="B12679" s="118" t="s">
        <v>10073</v>
      </c>
      <c r="C12679" s="118" t="b">
        <v>0</v>
      </c>
      <c r="D12679" s="118" t="e">
        <f t="shared" ca="1" si="1"/>
        <v>#NAME?</v>
      </c>
      <c r="E12679" s="118" t="s">
        <v>37742</v>
      </c>
      <c r="F12679" s="118" t="s">
        <v>37744</v>
      </c>
      <c r="G12679" s="118"/>
      <c r="H12679" s="118" t="s">
        <v>9413</v>
      </c>
      <c r="I12679" s="118" t="s">
        <v>13101</v>
      </c>
      <c r="J12679" s="118"/>
    </row>
    <row r="12680" spans="1:10" ht="12.75">
      <c r="A12680" s="118" t="s">
        <v>1069</v>
      </c>
      <c r="B12680" s="118" t="s">
        <v>37745</v>
      </c>
      <c r="C12680" s="118" t="b">
        <v>0</v>
      </c>
      <c r="D12680" s="118" t="e">
        <f t="shared" ca="1" si="1"/>
        <v>#NAME?</v>
      </c>
      <c r="E12680" s="118" t="s">
        <v>37742</v>
      </c>
      <c r="F12680" s="118" t="s">
        <v>37746</v>
      </c>
      <c r="G12680" s="118"/>
      <c r="H12680" s="118" t="s">
        <v>9413</v>
      </c>
      <c r="I12680" s="118" t="s">
        <v>13101</v>
      </c>
      <c r="J12680" s="118"/>
    </row>
    <row r="12681" spans="1:10" ht="12.75">
      <c r="A12681" s="118" t="s">
        <v>16326</v>
      </c>
      <c r="B12681" s="118" t="s">
        <v>22355</v>
      </c>
      <c r="C12681" s="118" t="b">
        <v>0</v>
      </c>
      <c r="D12681" s="118" t="e">
        <f t="shared" ca="1" si="1"/>
        <v>#NAME?</v>
      </c>
      <c r="E12681" s="118" t="s">
        <v>6102</v>
      </c>
      <c r="F12681" s="118" t="s">
        <v>37747</v>
      </c>
      <c r="G12681" s="118"/>
      <c r="H12681" s="118" t="s">
        <v>54</v>
      </c>
      <c r="I12681" s="118" t="s">
        <v>9131</v>
      </c>
      <c r="J12681" s="118" t="s">
        <v>7622</v>
      </c>
    </row>
    <row r="12682" spans="1:10" ht="12.75">
      <c r="A12682" s="118" t="s">
        <v>2505</v>
      </c>
      <c r="B12682" s="118" t="s">
        <v>34839</v>
      </c>
      <c r="C12682" s="118" t="b">
        <v>0</v>
      </c>
      <c r="D12682" s="118" t="e">
        <f t="shared" ca="1" si="1"/>
        <v>#NAME?</v>
      </c>
      <c r="E12682" s="118" t="s">
        <v>6102</v>
      </c>
      <c r="F12682" s="118" t="s">
        <v>37748</v>
      </c>
      <c r="G12682" s="118"/>
      <c r="H12682" s="118" t="s">
        <v>4278</v>
      </c>
      <c r="I12682" s="118" t="s">
        <v>9131</v>
      </c>
      <c r="J12682" s="118" t="s">
        <v>7622</v>
      </c>
    </row>
    <row r="12683" spans="1:10" ht="12.75">
      <c r="A12683" s="118" t="s">
        <v>37749</v>
      </c>
      <c r="B12683" s="118" t="s">
        <v>2014</v>
      </c>
      <c r="C12683" s="118" t="b">
        <v>0</v>
      </c>
      <c r="D12683" s="118" t="e">
        <f t="shared" ca="1" si="1"/>
        <v>#NAME?</v>
      </c>
      <c r="E12683" s="118" t="s">
        <v>37750</v>
      </c>
      <c r="F12683" s="118" t="s">
        <v>37751</v>
      </c>
      <c r="G12683" s="118"/>
      <c r="H12683" s="118" t="s">
        <v>4831</v>
      </c>
      <c r="I12683" s="118" t="s">
        <v>10521</v>
      </c>
      <c r="J12683" s="118"/>
    </row>
    <row r="12684" spans="1:10" ht="12.75">
      <c r="A12684" s="118" t="s">
        <v>37752</v>
      </c>
      <c r="B12684" s="118" t="s">
        <v>1257</v>
      </c>
      <c r="C12684" s="118" t="b">
        <v>0</v>
      </c>
      <c r="D12684" s="118" t="e">
        <f t="shared" ca="1" si="1"/>
        <v>#NAME?</v>
      </c>
      <c r="E12684" s="118" t="s">
        <v>37750</v>
      </c>
      <c r="F12684" s="118" t="s">
        <v>37753</v>
      </c>
      <c r="G12684" s="118"/>
      <c r="H12684" s="118" t="s">
        <v>5064</v>
      </c>
      <c r="I12684" s="118" t="s">
        <v>11908</v>
      </c>
      <c r="J12684" s="118"/>
    </row>
    <row r="12685" spans="1:10" ht="12.75">
      <c r="A12685" s="118" t="s">
        <v>37754</v>
      </c>
      <c r="B12685" s="118" t="s">
        <v>37755</v>
      </c>
      <c r="C12685" s="118" t="b">
        <v>0</v>
      </c>
      <c r="D12685" s="118" t="e">
        <f t="shared" ca="1" si="1"/>
        <v>#NAME?</v>
      </c>
      <c r="E12685" s="118" t="s">
        <v>37750</v>
      </c>
      <c r="F12685" s="118" t="s">
        <v>37756</v>
      </c>
      <c r="G12685" s="118"/>
      <c r="H12685" s="118" t="s">
        <v>4831</v>
      </c>
      <c r="I12685" s="118" t="s">
        <v>11908</v>
      </c>
      <c r="J12685" s="118"/>
    </row>
    <row r="12686" spans="1:10" ht="12.75">
      <c r="A12686" s="118" t="s">
        <v>1173</v>
      </c>
      <c r="B12686" s="118" t="s">
        <v>25834</v>
      </c>
      <c r="C12686" s="118" t="b">
        <v>0</v>
      </c>
      <c r="D12686" s="118" t="e">
        <f t="shared" ca="1" si="1"/>
        <v>#NAME?</v>
      </c>
      <c r="E12686" s="118" t="s">
        <v>37750</v>
      </c>
      <c r="F12686" s="118" t="s">
        <v>37757</v>
      </c>
      <c r="G12686" s="118"/>
      <c r="H12686" s="118" t="s">
        <v>4831</v>
      </c>
      <c r="I12686" s="118" t="s">
        <v>11908</v>
      </c>
      <c r="J12686" s="118"/>
    </row>
    <row r="12687" spans="1:10" ht="12.75">
      <c r="A12687" s="118" t="s">
        <v>1173</v>
      </c>
      <c r="B12687" s="118" t="s">
        <v>1005</v>
      </c>
      <c r="C12687" s="118" t="b">
        <v>0</v>
      </c>
      <c r="D12687" s="118" t="e">
        <f t="shared" ca="1" si="1"/>
        <v>#NAME?</v>
      </c>
      <c r="E12687" s="118" t="s">
        <v>37750</v>
      </c>
      <c r="F12687" s="118" t="s">
        <v>37758</v>
      </c>
      <c r="G12687" s="118"/>
      <c r="H12687" s="118" t="s">
        <v>4831</v>
      </c>
      <c r="I12687" s="118" t="s">
        <v>30214</v>
      </c>
      <c r="J12687" s="118" t="s">
        <v>7622</v>
      </c>
    </row>
    <row r="12688" spans="1:10" ht="12.75">
      <c r="A12688" s="118" t="s">
        <v>28291</v>
      </c>
      <c r="B12688" s="118" t="s">
        <v>1485</v>
      </c>
      <c r="C12688" s="118" t="b">
        <v>0</v>
      </c>
      <c r="D12688" s="118" t="e">
        <f t="shared" ca="1" si="1"/>
        <v>#NAME?</v>
      </c>
      <c r="E12688" s="118" t="s">
        <v>37750</v>
      </c>
      <c r="F12688" s="118" t="s">
        <v>37759</v>
      </c>
      <c r="G12688" s="118"/>
      <c r="H12688" s="118" t="s">
        <v>4831</v>
      </c>
      <c r="I12688" s="118" t="s">
        <v>11908</v>
      </c>
      <c r="J12688" s="118"/>
    </row>
    <row r="12689" spans="1:10" ht="12.75">
      <c r="A12689" s="118" t="s">
        <v>8556</v>
      </c>
      <c r="B12689" s="118" t="s">
        <v>22083</v>
      </c>
      <c r="C12689" s="118" t="b">
        <v>0</v>
      </c>
      <c r="D12689" s="118" t="e">
        <f t="shared" ca="1" si="1"/>
        <v>#NAME?</v>
      </c>
      <c r="E12689" s="118" t="s">
        <v>37750</v>
      </c>
      <c r="F12689" s="118" t="s">
        <v>37760</v>
      </c>
      <c r="G12689" s="118"/>
      <c r="H12689" s="118" t="s">
        <v>4831</v>
      </c>
      <c r="I12689" s="118" t="s">
        <v>10521</v>
      </c>
      <c r="J12689" s="118"/>
    </row>
    <row r="12690" spans="1:10" ht="12.75">
      <c r="A12690" s="118" t="s">
        <v>826</v>
      </c>
      <c r="B12690" s="118" t="s">
        <v>23263</v>
      </c>
      <c r="C12690" s="118" t="b">
        <v>0</v>
      </c>
      <c r="D12690" s="118" t="e">
        <f t="shared" ca="1" si="1"/>
        <v>#NAME?</v>
      </c>
      <c r="E12690" s="118" t="s">
        <v>37750</v>
      </c>
      <c r="F12690" s="118" t="s">
        <v>37761</v>
      </c>
      <c r="G12690" s="118"/>
      <c r="H12690" s="118" t="s">
        <v>4831</v>
      </c>
      <c r="I12690" s="118" t="s">
        <v>10521</v>
      </c>
      <c r="J12690" s="118"/>
    </row>
    <row r="12691" spans="1:10" ht="12.75">
      <c r="A12691" s="118" t="s">
        <v>8422</v>
      </c>
      <c r="B12691" s="118" t="s">
        <v>14727</v>
      </c>
      <c r="C12691" s="118" t="b">
        <v>0</v>
      </c>
      <c r="D12691" s="118" t="e">
        <f t="shared" ca="1" si="1"/>
        <v>#NAME?</v>
      </c>
      <c r="E12691" s="118" t="s">
        <v>37762</v>
      </c>
      <c r="F12691" s="118" t="s">
        <v>37763</v>
      </c>
      <c r="G12691" s="118"/>
      <c r="H12691" s="118" t="s">
        <v>4278</v>
      </c>
      <c r="I12691" s="118" t="s">
        <v>7820</v>
      </c>
      <c r="J12691" s="118" t="s">
        <v>7820</v>
      </c>
    </row>
    <row r="12692" spans="1:10" ht="12.75">
      <c r="A12692" s="118" t="s">
        <v>947</v>
      </c>
      <c r="B12692" s="118" t="s">
        <v>9085</v>
      </c>
      <c r="C12692" s="118" t="b">
        <v>0</v>
      </c>
      <c r="D12692" s="118" t="e">
        <f t="shared" ca="1" si="1"/>
        <v>#NAME?</v>
      </c>
      <c r="E12692" s="118" t="s">
        <v>37762</v>
      </c>
      <c r="F12692" s="118" t="s">
        <v>37764</v>
      </c>
      <c r="G12692" s="118"/>
      <c r="H12692" s="118" t="s">
        <v>54</v>
      </c>
      <c r="I12692" s="118" t="s">
        <v>7820</v>
      </c>
      <c r="J12692" s="118" t="s">
        <v>7820</v>
      </c>
    </row>
    <row r="12693" spans="1:10" ht="12.75">
      <c r="A12693" s="118" t="s">
        <v>32108</v>
      </c>
      <c r="B12693" s="118" t="s">
        <v>37765</v>
      </c>
      <c r="C12693" s="118" t="b">
        <v>0</v>
      </c>
      <c r="D12693" s="118" t="e">
        <f t="shared" ca="1" si="1"/>
        <v>#NAME?</v>
      </c>
      <c r="E12693" s="118" t="s">
        <v>37766</v>
      </c>
      <c r="F12693" s="118" t="s">
        <v>37767</v>
      </c>
      <c r="G12693" s="118"/>
      <c r="H12693" s="118" t="s">
        <v>7647</v>
      </c>
      <c r="I12693" s="118" t="s">
        <v>7684</v>
      </c>
      <c r="J12693" s="118"/>
    </row>
    <row r="12694" spans="1:10" ht="12.75">
      <c r="A12694" s="118" t="s">
        <v>2339</v>
      </c>
      <c r="B12694" s="118" t="s">
        <v>37768</v>
      </c>
      <c r="C12694" s="118" t="b">
        <v>0</v>
      </c>
      <c r="D12694" s="118" t="e">
        <f t="shared" ca="1" si="1"/>
        <v>#NAME?</v>
      </c>
      <c r="E12694" s="118" t="s">
        <v>37766</v>
      </c>
      <c r="F12694" s="118" t="s">
        <v>37769</v>
      </c>
      <c r="G12694" s="118"/>
      <c r="H12694" s="118" t="s">
        <v>5368</v>
      </c>
      <c r="I12694" s="118" t="s">
        <v>7684</v>
      </c>
      <c r="J12694" s="118"/>
    </row>
    <row r="12695" spans="1:10" ht="12.75">
      <c r="A12695" s="118" t="s">
        <v>16663</v>
      </c>
      <c r="B12695" s="118" t="s">
        <v>37770</v>
      </c>
      <c r="C12695" s="118" t="b">
        <v>0</v>
      </c>
      <c r="D12695" s="118" t="e">
        <f t="shared" ca="1" si="1"/>
        <v>#NAME?</v>
      </c>
      <c r="E12695" s="118" t="s">
        <v>37766</v>
      </c>
      <c r="F12695" s="118" t="s">
        <v>37771</v>
      </c>
      <c r="G12695" s="118"/>
      <c r="H12695" s="118" t="s">
        <v>37772</v>
      </c>
      <c r="I12695" s="118" t="s">
        <v>7684</v>
      </c>
      <c r="J12695" s="118"/>
    </row>
    <row r="12696" spans="1:10" ht="12.75">
      <c r="A12696" s="118" t="s">
        <v>13388</v>
      </c>
      <c r="B12696" s="118" t="s">
        <v>37773</v>
      </c>
      <c r="C12696" s="118" t="b">
        <v>0</v>
      </c>
      <c r="D12696" s="118" t="e">
        <f t="shared" ca="1" si="1"/>
        <v>#NAME?</v>
      </c>
      <c r="E12696" s="118" t="s">
        <v>37766</v>
      </c>
      <c r="F12696" s="118" t="s">
        <v>37774</v>
      </c>
      <c r="G12696" s="118"/>
      <c r="H12696" s="118" t="s">
        <v>5368</v>
      </c>
      <c r="I12696" s="118" t="s">
        <v>7684</v>
      </c>
      <c r="J12696" s="118"/>
    </row>
    <row r="12697" spans="1:10" ht="12.75">
      <c r="A12697" s="118" t="s">
        <v>7697</v>
      </c>
      <c r="B12697" s="118" t="s">
        <v>37775</v>
      </c>
      <c r="C12697" s="118" t="b">
        <v>0</v>
      </c>
      <c r="D12697" s="118" t="e">
        <f t="shared" ca="1" si="1"/>
        <v>#NAME?</v>
      </c>
      <c r="E12697" s="118" t="s">
        <v>37766</v>
      </c>
      <c r="F12697" s="118" t="s">
        <v>37776</v>
      </c>
      <c r="G12697" s="118"/>
      <c r="H12697" s="118" t="s">
        <v>7647</v>
      </c>
      <c r="I12697" s="118" t="s">
        <v>7684</v>
      </c>
      <c r="J12697" s="118"/>
    </row>
    <row r="12698" spans="1:10" ht="12.75">
      <c r="A12698" s="118" t="s">
        <v>21472</v>
      </c>
      <c r="B12698" s="118" t="s">
        <v>37777</v>
      </c>
      <c r="C12698" s="118" t="b">
        <v>0</v>
      </c>
      <c r="D12698" s="118" t="e">
        <f t="shared" ca="1" si="1"/>
        <v>#NAME?</v>
      </c>
      <c r="E12698" s="118" t="s">
        <v>37766</v>
      </c>
      <c r="F12698" s="118" t="s">
        <v>37778</v>
      </c>
      <c r="G12698" s="118"/>
      <c r="H12698" s="118" t="s">
        <v>5368</v>
      </c>
      <c r="I12698" s="118" t="s">
        <v>7684</v>
      </c>
      <c r="J12698" s="118"/>
    </row>
    <row r="12699" spans="1:10" ht="12.75">
      <c r="A12699" s="118" t="s">
        <v>37779</v>
      </c>
      <c r="B12699" s="118" t="s">
        <v>37780</v>
      </c>
      <c r="C12699" s="118" t="b">
        <v>0</v>
      </c>
      <c r="D12699" s="118" t="e">
        <f t="shared" ca="1" si="1"/>
        <v>#NAME?</v>
      </c>
      <c r="E12699" s="118" t="s">
        <v>37766</v>
      </c>
      <c r="F12699" s="118" t="s">
        <v>37781</v>
      </c>
      <c r="G12699" s="118"/>
      <c r="H12699" s="118" t="s">
        <v>12660</v>
      </c>
      <c r="I12699" s="118" t="s">
        <v>7684</v>
      </c>
      <c r="J12699" s="118"/>
    </row>
    <row r="12700" spans="1:10" ht="12.75">
      <c r="A12700" s="118" t="s">
        <v>16225</v>
      </c>
      <c r="B12700" s="118" t="s">
        <v>37782</v>
      </c>
      <c r="C12700" s="118" t="b">
        <v>0</v>
      </c>
      <c r="D12700" s="118" t="e">
        <f t="shared" ca="1" si="1"/>
        <v>#NAME?</v>
      </c>
      <c r="E12700" s="118" t="s">
        <v>37766</v>
      </c>
      <c r="F12700" s="118" t="s">
        <v>37783</v>
      </c>
      <c r="G12700" s="118"/>
      <c r="H12700" s="118" t="s">
        <v>12660</v>
      </c>
      <c r="I12700" s="118" t="s">
        <v>7684</v>
      </c>
      <c r="J12700" s="118"/>
    </row>
    <row r="12701" spans="1:10" ht="12.75">
      <c r="A12701" s="118" t="s">
        <v>12165</v>
      </c>
      <c r="B12701" s="118" t="s">
        <v>37784</v>
      </c>
      <c r="C12701" s="118" t="b">
        <v>0</v>
      </c>
      <c r="D12701" s="118" t="e">
        <f t="shared" ca="1" si="1"/>
        <v>#NAME?</v>
      </c>
      <c r="E12701" s="118" t="s">
        <v>37766</v>
      </c>
      <c r="F12701" s="118" t="s">
        <v>37785</v>
      </c>
      <c r="G12701" s="118"/>
      <c r="H12701" s="118" t="s">
        <v>4640</v>
      </c>
      <c r="I12701" s="118" t="s">
        <v>7684</v>
      </c>
      <c r="J12701" s="118"/>
    </row>
    <row r="12702" spans="1:10" ht="12.75">
      <c r="A12702" s="118" t="s">
        <v>21719</v>
      </c>
      <c r="B12702" s="118" t="s">
        <v>37786</v>
      </c>
      <c r="C12702" s="118" t="b">
        <v>0</v>
      </c>
      <c r="D12702" s="118" t="e">
        <f t="shared" ca="1" si="1"/>
        <v>#NAME?</v>
      </c>
      <c r="E12702" s="118" t="s">
        <v>37766</v>
      </c>
      <c r="F12702" s="118" t="s">
        <v>37787</v>
      </c>
      <c r="G12702" s="118"/>
      <c r="H12702" s="118" t="s">
        <v>5961</v>
      </c>
      <c r="I12702" s="118" t="s">
        <v>7684</v>
      </c>
      <c r="J12702" s="118"/>
    </row>
    <row r="12703" spans="1:10" ht="12.75">
      <c r="A12703" s="118" t="s">
        <v>10910</v>
      </c>
      <c r="B12703" s="118" t="s">
        <v>37788</v>
      </c>
      <c r="C12703" s="118" t="b">
        <v>0</v>
      </c>
      <c r="D12703" s="118" t="e">
        <f t="shared" ca="1" si="1"/>
        <v>#NAME?</v>
      </c>
      <c r="E12703" s="118" t="s">
        <v>37766</v>
      </c>
      <c r="F12703" s="118" t="s">
        <v>37789</v>
      </c>
      <c r="G12703" s="118"/>
      <c r="H12703" s="118" t="s">
        <v>5961</v>
      </c>
      <c r="I12703" s="118" t="s">
        <v>7684</v>
      </c>
      <c r="J12703" s="118"/>
    </row>
    <row r="12704" spans="1:10" ht="12.75">
      <c r="A12704" s="118" t="s">
        <v>8431</v>
      </c>
      <c r="B12704" s="118" t="s">
        <v>37790</v>
      </c>
      <c r="C12704" s="118" t="b">
        <v>0</v>
      </c>
      <c r="D12704" s="118" t="e">
        <f t="shared" ca="1" si="1"/>
        <v>#NAME?</v>
      </c>
      <c r="E12704" s="118" t="s">
        <v>37791</v>
      </c>
      <c r="F12704" s="118" t="s">
        <v>37792</v>
      </c>
      <c r="G12704" s="118"/>
      <c r="H12704" s="118" t="s">
        <v>54</v>
      </c>
      <c r="I12704" s="118" t="s">
        <v>7820</v>
      </c>
      <c r="J12704" s="118" t="s">
        <v>7820</v>
      </c>
    </row>
    <row r="12705" spans="1:10" ht="12.75">
      <c r="A12705" s="118" t="s">
        <v>1591</v>
      </c>
      <c r="B12705" s="118" t="s">
        <v>37793</v>
      </c>
      <c r="C12705" s="118" t="b">
        <v>0</v>
      </c>
      <c r="D12705" s="118" t="e">
        <f t="shared" ca="1" si="1"/>
        <v>#NAME?</v>
      </c>
      <c r="E12705" s="118" t="s">
        <v>37794</v>
      </c>
      <c r="F12705" s="118" t="s">
        <v>37795</v>
      </c>
      <c r="G12705" s="118"/>
      <c r="H12705" s="118" t="s">
        <v>4276</v>
      </c>
      <c r="I12705" s="118" t="s">
        <v>17849</v>
      </c>
      <c r="J12705" s="118" t="s">
        <v>7622</v>
      </c>
    </row>
    <row r="12706" spans="1:10" ht="12.75">
      <c r="A12706" s="118" t="s">
        <v>1081</v>
      </c>
      <c r="B12706" s="118" t="s">
        <v>13516</v>
      </c>
      <c r="C12706" s="118" t="b">
        <v>0</v>
      </c>
      <c r="D12706" s="118" t="e">
        <f t="shared" ca="1" si="1"/>
        <v>#NAME?</v>
      </c>
      <c r="E12706" s="118" t="s">
        <v>37794</v>
      </c>
      <c r="F12706" s="118" t="s">
        <v>37796</v>
      </c>
      <c r="G12706" s="118"/>
      <c r="H12706" s="118" t="s">
        <v>4276</v>
      </c>
      <c r="I12706" s="118" t="s">
        <v>17849</v>
      </c>
      <c r="J12706" s="118" t="s">
        <v>7622</v>
      </c>
    </row>
    <row r="12707" spans="1:10" ht="12.75">
      <c r="A12707" s="118" t="s">
        <v>1591</v>
      </c>
      <c r="B12707" s="118" t="s">
        <v>37797</v>
      </c>
      <c r="C12707" s="118" t="b">
        <v>0</v>
      </c>
      <c r="D12707" s="118" t="e">
        <f t="shared" ca="1" si="1"/>
        <v>#NAME?</v>
      </c>
      <c r="E12707" s="118" t="s">
        <v>37798</v>
      </c>
      <c r="F12707" s="118" t="s">
        <v>37799</v>
      </c>
      <c r="G12707" s="118"/>
      <c r="H12707" s="118" t="s">
        <v>5961</v>
      </c>
      <c r="I12707" s="118" t="s">
        <v>37800</v>
      </c>
      <c r="J12707" s="118" t="s">
        <v>11699</v>
      </c>
    </row>
    <row r="12708" spans="1:10" ht="12.75">
      <c r="A12708" s="118" t="s">
        <v>1484</v>
      </c>
      <c r="B12708" s="118" t="s">
        <v>25348</v>
      </c>
      <c r="C12708" s="118" t="b">
        <v>0</v>
      </c>
      <c r="D12708" s="118" t="e">
        <f t="shared" ca="1" si="1"/>
        <v>#NAME?</v>
      </c>
      <c r="E12708" s="118" t="s">
        <v>37798</v>
      </c>
      <c r="F12708" s="118" t="s">
        <v>37801</v>
      </c>
      <c r="G12708" s="118"/>
      <c r="H12708" s="118" t="s">
        <v>4640</v>
      </c>
      <c r="I12708" s="118" t="s">
        <v>37800</v>
      </c>
      <c r="J12708" s="118" t="s">
        <v>11699</v>
      </c>
    </row>
    <row r="12709" spans="1:10" ht="12.75">
      <c r="A12709" s="118" t="s">
        <v>1591</v>
      </c>
      <c r="B12709" s="118" t="s">
        <v>37802</v>
      </c>
      <c r="C12709" s="118" t="b">
        <v>0</v>
      </c>
      <c r="D12709" s="118" t="e">
        <f t="shared" ca="1" si="1"/>
        <v>#NAME?</v>
      </c>
      <c r="E12709" s="118" t="s">
        <v>37803</v>
      </c>
      <c r="F12709" s="118" t="s">
        <v>37804</v>
      </c>
      <c r="G12709" s="118"/>
      <c r="H12709" s="118" t="s">
        <v>54</v>
      </c>
      <c r="I12709" s="118" t="s">
        <v>8990</v>
      </c>
      <c r="J12709" s="118"/>
    </row>
    <row r="12710" spans="1:10" ht="12.75">
      <c r="A12710" s="118" t="s">
        <v>37805</v>
      </c>
      <c r="B12710" s="118" t="s">
        <v>37806</v>
      </c>
      <c r="C12710" s="118" t="b">
        <v>0</v>
      </c>
      <c r="D12710" s="118" t="e">
        <f t="shared" ca="1" si="1"/>
        <v>#NAME?</v>
      </c>
      <c r="E12710" s="118" t="s">
        <v>37803</v>
      </c>
      <c r="F12710" s="118" t="s">
        <v>37807</v>
      </c>
      <c r="G12710" s="118"/>
      <c r="H12710" s="118" t="s">
        <v>54</v>
      </c>
      <c r="I12710" s="118" t="s">
        <v>8990</v>
      </c>
      <c r="J12710" s="118"/>
    </row>
    <row r="12711" spans="1:10" ht="12.75">
      <c r="A12711" s="118" t="s">
        <v>17987</v>
      </c>
      <c r="B12711" s="118" t="s">
        <v>37808</v>
      </c>
      <c r="C12711" s="118" t="b">
        <v>0</v>
      </c>
      <c r="D12711" s="118" t="e">
        <f t="shared" ca="1" si="1"/>
        <v>#NAME?</v>
      </c>
      <c r="E12711" s="118" t="s">
        <v>37803</v>
      </c>
      <c r="F12711" s="118" t="s">
        <v>37809</v>
      </c>
      <c r="G12711" s="118"/>
      <c r="H12711" s="118" t="s">
        <v>54</v>
      </c>
      <c r="I12711" s="118" t="s">
        <v>8990</v>
      </c>
      <c r="J12711" s="118"/>
    </row>
    <row r="12712" spans="1:10" ht="12.75">
      <c r="A12712" s="118" t="s">
        <v>10859</v>
      </c>
      <c r="B12712" s="118" t="s">
        <v>10860</v>
      </c>
      <c r="C12712" s="118" t="b">
        <v>0</v>
      </c>
      <c r="D12712" s="118" t="e">
        <f t="shared" ca="1" si="1"/>
        <v>#NAME?</v>
      </c>
      <c r="E12712" s="118" t="s">
        <v>37810</v>
      </c>
      <c r="F12712" s="118" t="s">
        <v>37811</v>
      </c>
      <c r="G12712" s="118"/>
      <c r="H12712" s="118" t="s">
        <v>4227</v>
      </c>
      <c r="I12712" s="118" t="s">
        <v>7737</v>
      </c>
      <c r="J12712" s="118"/>
    </row>
    <row r="12713" spans="1:10" ht="12.75">
      <c r="A12713" s="118" t="s">
        <v>9628</v>
      </c>
      <c r="B12713" s="118" t="s">
        <v>37812</v>
      </c>
      <c r="C12713" s="118" t="b">
        <v>0</v>
      </c>
      <c r="D12713" s="118" t="e">
        <f t="shared" ca="1" si="1"/>
        <v>#NAME?</v>
      </c>
      <c r="E12713" s="118" t="s">
        <v>37810</v>
      </c>
      <c r="F12713" s="118" t="s">
        <v>37813</v>
      </c>
      <c r="G12713" s="118"/>
      <c r="H12713" s="118" t="s">
        <v>4227</v>
      </c>
      <c r="I12713" s="118" t="s">
        <v>7737</v>
      </c>
      <c r="J12713" s="118"/>
    </row>
    <row r="12714" spans="1:10" ht="12.75">
      <c r="A12714" s="118" t="s">
        <v>1484</v>
      </c>
      <c r="B12714" s="118" t="s">
        <v>9147</v>
      </c>
      <c r="C12714" s="118" t="b">
        <v>0</v>
      </c>
      <c r="D12714" s="118" t="e">
        <f t="shared" ca="1" si="1"/>
        <v>#NAME?</v>
      </c>
      <c r="E12714" s="118" t="s">
        <v>37814</v>
      </c>
      <c r="F12714" s="118" t="s">
        <v>37815</v>
      </c>
      <c r="G12714" s="118"/>
      <c r="H12714" s="118" t="s">
        <v>4485</v>
      </c>
      <c r="I12714" s="118" t="s">
        <v>16556</v>
      </c>
      <c r="J12714" s="118" t="s">
        <v>8580</v>
      </c>
    </row>
    <row r="12715" spans="1:10" ht="12.75">
      <c r="A12715" s="118" t="s">
        <v>2057</v>
      </c>
      <c r="B12715" s="118" t="s">
        <v>1231</v>
      </c>
      <c r="C12715" s="118" t="b">
        <v>0</v>
      </c>
      <c r="D12715" s="118" t="e">
        <f t="shared" ca="1" si="1"/>
        <v>#NAME?</v>
      </c>
      <c r="E12715" s="118" t="s">
        <v>37814</v>
      </c>
      <c r="F12715" s="118" t="s">
        <v>37816</v>
      </c>
      <c r="G12715" s="118"/>
      <c r="H12715" s="118" t="s">
        <v>7611</v>
      </c>
      <c r="I12715" s="118" t="s">
        <v>16556</v>
      </c>
      <c r="J12715" s="118" t="s">
        <v>8580</v>
      </c>
    </row>
    <row r="12716" spans="1:10" ht="12.75">
      <c r="A12716" s="118" t="s">
        <v>1769</v>
      </c>
      <c r="B12716" s="118" t="s">
        <v>37817</v>
      </c>
      <c r="C12716" s="118" t="b">
        <v>0</v>
      </c>
      <c r="D12716" s="118" t="e">
        <f t="shared" ca="1" si="1"/>
        <v>#NAME?</v>
      </c>
      <c r="E12716" s="118" t="s">
        <v>37814</v>
      </c>
      <c r="F12716" s="118" t="s">
        <v>37818</v>
      </c>
      <c r="G12716" s="118"/>
      <c r="H12716" s="118" t="s">
        <v>4276</v>
      </c>
      <c r="I12716" s="118" t="s">
        <v>16556</v>
      </c>
      <c r="J12716" s="118" t="s">
        <v>8580</v>
      </c>
    </row>
    <row r="12717" spans="1:10" ht="12.75">
      <c r="A12717" s="118" t="s">
        <v>7851</v>
      </c>
      <c r="B12717" s="118" t="s">
        <v>37819</v>
      </c>
      <c r="C12717" s="118" t="b">
        <v>0</v>
      </c>
      <c r="D12717" s="118" t="e">
        <f t="shared" ca="1" si="1"/>
        <v>#NAME?</v>
      </c>
      <c r="E12717" s="118" t="s">
        <v>37820</v>
      </c>
      <c r="F12717" s="118" t="s">
        <v>37821</v>
      </c>
      <c r="G12717" s="118"/>
      <c r="H12717" s="118" t="s">
        <v>5961</v>
      </c>
      <c r="I12717" s="118" t="s">
        <v>37822</v>
      </c>
      <c r="J12717" s="118"/>
    </row>
    <row r="12718" spans="1:10" ht="12.75">
      <c r="A12718" s="118" t="s">
        <v>37823</v>
      </c>
      <c r="B12718" s="118" t="s">
        <v>37824</v>
      </c>
      <c r="C12718" s="118" t="b">
        <v>0</v>
      </c>
      <c r="D12718" s="118" t="e">
        <f t="shared" ca="1" si="1"/>
        <v>#NAME?</v>
      </c>
      <c r="E12718" s="118" t="s">
        <v>37820</v>
      </c>
      <c r="F12718" s="118" t="s">
        <v>37825</v>
      </c>
      <c r="G12718" s="118"/>
      <c r="H12718" s="118" t="s">
        <v>4276</v>
      </c>
      <c r="I12718" s="118" t="s">
        <v>37822</v>
      </c>
      <c r="J12718" s="118"/>
    </row>
    <row r="12719" spans="1:10" ht="12.75">
      <c r="A12719" s="118" t="s">
        <v>37826</v>
      </c>
      <c r="B12719" s="118" t="s">
        <v>37827</v>
      </c>
      <c r="C12719" s="118" t="b">
        <v>0</v>
      </c>
      <c r="D12719" s="118" t="e">
        <f t="shared" ca="1" si="1"/>
        <v>#NAME?</v>
      </c>
      <c r="E12719" s="118" t="s">
        <v>37820</v>
      </c>
      <c r="F12719" s="118" t="s">
        <v>37828</v>
      </c>
      <c r="G12719" s="118"/>
      <c r="H12719" s="118" t="s">
        <v>4278</v>
      </c>
      <c r="I12719" s="118" t="s">
        <v>37822</v>
      </c>
      <c r="J12719" s="118"/>
    </row>
    <row r="12720" spans="1:10" ht="12.75">
      <c r="A12720" s="118" t="s">
        <v>37829</v>
      </c>
      <c r="B12720" s="118" t="s">
        <v>37830</v>
      </c>
      <c r="C12720" s="118" t="b">
        <v>0</v>
      </c>
      <c r="D12720" s="118" t="e">
        <f t="shared" ca="1" si="1"/>
        <v>#NAME?</v>
      </c>
      <c r="E12720" s="118" t="s">
        <v>37831</v>
      </c>
      <c r="F12720" s="118" t="s">
        <v>37832</v>
      </c>
      <c r="G12720" s="118"/>
      <c r="H12720" s="118" t="s">
        <v>4276</v>
      </c>
      <c r="I12720" s="118"/>
      <c r="J12720" s="118"/>
    </row>
    <row r="12721" spans="1:10" ht="12.75">
      <c r="A12721" s="118" t="s">
        <v>798</v>
      </c>
      <c r="B12721" s="118" t="s">
        <v>23578</v>
      </c>
      <c r="C12721" s="118" t="b">
        <v>0</v>
      </c>
      <c r="D12721" s="118" t="e">
        <f t="shared" ca="1" si="1"/>
        <v>#NAME?</v>
      </c>
      <c r="E12721" s="118" t="s">
        <v>37831</v>
      </c>
      <c r="F12721" s="118" t="s">
        <v>37833</v>
      </c>
      <c r="G12721" s="118"/>
      <c r="H12721" s="118" t="s">
        <v>5264</v>
      </c>
      <c r="I12721" s="118"/>
      <c r="J12721" s="118"/>
    </row>
    <row r="12722" spans="1:10" ht="12.75">
      <c r="A12722" s="118" t="s">
        <v>9679</v>
      </c>
      <c r="B12722" s="118" t="s">
        <v>36912</v>
      </c>
      <c r="C12722" s="118" t="b">
        <v>0</v>
      </c>
      <c r="D12722" s="118" t="e">
        <f t="shared" ca="1" si="1"/>
        <v>#NAME?</v>
      </c>
      <c r="E12722" s="118" t="s">
        <v>37834</v>
      </c>
      <c r="F12722" s="118" t="s">
        <v>37835</v>
      </c>
      <c r="G12722" s="118"/>
      <c r="H12722" s="118" t="s">
        <v>4305</v>
      </c>
      <c r="I12722" s="118" t="s">
        <v>8726</v>
      </c>
      <c r="J12722" s="127" t="s">
        <v>8740</v>
      </c>
    </row>
    <row r="12723" spans="1:10" ht="12.75">
      <c r="A12723" s="118" t="s">
        <v>23589</v>
      </c>
      <c r="B12723" s="118" t="s">
        <v>18967</v>
      </c>
      <c r="C12723" s="118" t="b">
        <v>0</v>
      </c>
      <c r="D12723" s="118" t="e">
        <f t="shared" ca="1" si="1"/>
        <v>#NAME?</v>
      </c>
      <c r="E12723" s="118" t="s">
        <v>37834</v>
      </c>
      <c r="F12723" s="118" t="s">
        <v>37836</v>
      </c>
      <c r="G12723" s="118"/>
      <c r="H12723" s="118" t="s">
        <v>5607</v>
      </c>
      <c r="I12723" s="118" t="s">
        <v>8726</v>
      </c>
      <c r="J12723" s="127" t="s">
        <v>8740</v>
      </c>
    </row>
    <row r="12724" spans="1:10" ht="12.75">
      <c r="A12724" s="118" t="s">
        <v>11354</v>
      </c>
      <c r="B12724" s="118" t="s">
        <v>9382</v>
      </c>
      <c r="C12724" s="118" t="b">
        <v>0</v>
      </c>
      <c r="D12724" s="118" t="e">
        <f t="shared" ca="1" si="1"/>
        <v>#NAME?</v>
      </c>
      <c r="E12724" s="118" t="s">
        <v>37834</v>
      </c>
      <c r="F12724" s="118" t="s">
        <v>37837</v>
      </c>
      <c r="G12724" s="118"/>
      <c r="H12724" s="118" t="s">
        <v>4305</v>
      </c>
      <c r="I12724" s="118" t="s">
        <v>8726</v>
      </c>
      <c r="J12724" s="127" t="s">
        <v>8740</v>
      </c>
    </row>
    <row r="12725" spans="1:10" ht="12.75">
      <c r="A12725" s="118" t="s">
        <v>1235</v>
      </c>
      <c r="B12725" s="118" t="s">
        <v>13709</v>
      </c>
      <c r="C12725" s="118" t="b">
        <v>0</v>
      </c>
      <c r="D12725" s="118" t="e">
        <f t="shared" ca="1" si="1"/>
        <v>#NAME?</v>
      </c>
      <c r="E12725" s="118" t="s">
        <v>37834</v>
      </c>
      <c r="F12725" s="118" t="s">
        <v>37838</v>
      </c>
      <c r="G12725" s="118"/>
      <c r="H12725" s="118" t="s">
        <v>4872</v>
      </c>
      <c r="I12725" s="118" t="s">
        <v>8726</v>
      </c>
      <c r="J12725" s="127" t="s">
        <v>8740</v>
      </c>
    </row>
    <row r="12726" spans="1:10" ht="12.75">
      <c r="A12726" s="118" t="s">
        <v>2671</v>
      </c>
      <c r="B12726" s="118" t="s">
        <v>37839</v>
      </c>
      <c r="C12726" s="118" t="b">
        <v>0</v>
      </c>
      <c r="D12726" s="118" t="e">
        <f t="shared" ca="1" si="1"/>
        <v>#NAME?</v>
      </c>
      <c r="E12726" s="118" t="s">
        <v>37834</v>
      </c>
      <c r="F12726" s="118" t="s">
        <v>37840</v>
      </c>
      <c r="G12726" s="118"/>
      <c r="H12726" s="118" t="s">
        <v>7611</v>
      </c>
      <c r="I12726" s="118" t="s">
        <v>8726</v>
      </c>
      <c r="J12726" s="127" t="s">
        <v>8740</v>
      </c>
    </row>
    <row r="12727" spans="1:10" ht="12.75">
      <c r="A12727" s="118" t="s">
        <v>20140</v>
      </c>
      <c r="B12727" s="118" t="s">
        <v>955</v>
      </c>
      <c r="C12727" s="118" t="b">
        <v>0</v>
      </c>
      <c r="D12727" s="118" t="e">
        <f t="shared" ca="1" si="1"/>
        <v>#NAME?</v>
      </c>
      <c r="E12727" s="118" t="s">
        <v>37834</v>
      </c>
      <c r="F12727" s="118" t="s">
        <v>37841</v>
      </c>
      <c r="G12727" s="118"/>
      <c r="H12727" s="118" t="s">
        <v>8760</v>
      </c>
      <c r="I12727" s="118" t="s">
        <v>8726</v>
      </c>
      <c r="J12727" s="127" t="s">
        <v>8740</v>
      </c>
    </row>
    <row r="12728" spans="1:10" ht="12.75">
      <c r="A12728" s="118" t="s">
        <v>1591</v>
      </c>
      <c r="B12728" s="118" t="s">
        <v>941</v>
      </c>
      <c r="C12728" s="118" t="b">
        <v>0</v>
      </c>
      <c r="D12728" s="118" t="e">
        <f t="shared" ca="1" si="1"/>
        <v>#NAME?</v>
      </c>
      <c r="E12728" s="118" t="s">
        <v>37834</v>
      </c>
      <c r="F12728" s="118" t="s">
        <v>37842</v>
      </c>
      <c r="G12728" s="118"/>
      <c r="H12728" s="118" t="s">
        <v>8760</v>
      </c>
      <c r="I12728" s="118" t="s">
        <v>8726</v>
      </c>
      <c r="J12728" s="127" t="s">
        <v>8740</v>
      </c>
    </row>
    <row r="12729" spans="1:10" ht="12.75">
      <c r="A12729" s="118" t="s">
        <v>10467</v>
      </c>
      <c r="B12729" s="118" t="s">
        <v>37843</v>
      </c>
      <c r="C12729" s="118" t="b">
        <v>0</v>
      </c>
      <c r="D12729" s="118" t="e">
        <f t="shared" ca="1" si="1"/>
        <v>#NAME?</v>
      </c>
      <c r="E12729" s="118" t="s">
        <v>37834</v>
      </c>
      <c r="F12729" s="118" t="s">
        <v>37844</v>
      </c>
      <c r="G12729" s="118"/>
      <c r="H12729" s="118" t="s">
        <v>54</v>
      </c>
      <c r="I12729" s="118" t="s">
        <v>8726</v>
      </c>
      <c r="J12729" s="127" t="s">
        <v>8740</v>
      </c>
    </row>
    <row r="12730" spans="1:10" ht="12.75">
      <c r="A12730" s="118" t="s">
        <v>7757</v>
      </c>
      <c r="B12730" s="118" t="s">
        <v>37845</v>
      </c>
      <c r="C12730" s="118" t="b">
        <v>0</v>
      </c>
      <c r="D12730" s="118" t="e">
        <f t="shared" ca="1" si="1"/>
        <v>#NAME?</v>
      </c>
      <c r="E12730" s="118" t="s">
        <v>6113</v>
      </c>
      <c r="F12730" s="118" t="s">
        <v>37846</v>
      </c>
      <c r="G12730" s="118"/>
      <c r="H12730" s="118" t="s">
        <v>7611</v>
      </c>
      <c r="I12730" s="118" t="s">
        <v>10888</v>
      </c>
      <c r="J12730" s="118" t="s">
        <v>7622</v>
      </c>
    </row>
    <row r="12731" spans="1:10" ht="12.75">
      <c r="A12731" s="118" t="s">
        <v>2671</v>
      </c>
      <c r="B12731" s="118" t="s">
        <v>37847</v>
      </c>
      <c r="C12731" s="118" t="b">
        <v>0</v>
      </c>
      <c r="D12731" s="118" t="e">
        <f t="shared" ca="1" si="1"/>
        <v>#NAME?</v>
      </c>
      <c r="E12731" s="118" t="s">
        <v>6113</v>
      </c>
      <c r="F12731" s="118" t="s">
        <v>37848</v>
      </c>
      <c r="G12731" s="118"/>
      <c r="H12731" s="118" t="s">
        <v>54</v>
      </c>
      <c r="I12731" s="118" t="s">
        <v>10888</v>
      </c>
      <c r="J12731" s="118" t="s">
        <v>7622</v>
      </c>
    </row>
    <row r="12732" spans="1:10" ht="12.75">
      <c r="A12732" s="118" t="s">
        <v>37849</v>
      </c>
      <c r="B12732" s="118" t="s">
        <v>18174</v>
      </c>
      <c r="C12732" s="118" t="b">
        <v>0</v>
      </c>
      <c r="D12732" s="118" t="e">
        <f t="shared" ca="1" si="1"/>
        <v>#NAME?</v>
      </c>
      <c r="E12732" s="118" t="s">
        <v>6113</v>
      </c>
      <c r="F12732" s="118" t="s">
        <v>37850</v>
      </c>
      <c r="G12732" s="118"/>
      <c r="H12732" s="118" t="s">
        <v>8144</v>
      </c>
      <c r="I12732" s="118" t="s">
        <v>10888</v>
      </c>
      <c r="J12732" s="118" t="s">
        <v>7622</v>
      </c>
    </row>
    <row r="12733" spans="1:10" ht="12.75">
      <c r="A12733" s="118" t="s">
        <v>2181</v>
      </c>
      <c r="B12733" s="118" t="s">
        <v>37851</v>
      </c>
      <c r="C12733" s="118" t="b">
        <v>0</v>
      </c>
      <c r="D12733" s="118" t="e">
        <f t="shared" ca="1" si="1"/>
        <v>#NAME?</v>
      </c>
      <c r="E12733" s="118" t="s">
        <v>6113</v>
      </c>
      <c r="F12733" s="118" t="s">
        <v>37852</v>
      </c>
      <c r="G12733" s="118"/>
      <c r="H12733" s="118" t="s">
        <v>54</v>
      </c>
      <c r="I12733" s="118" t="s">
        <v>10888</v>
      </c>
      <c r="J12733" s="118" t="s">
        <v>7622</v>
      </c>
    </row>
    <row r="12734" spans="1:10" ht="12.75">
      <c r="A12734" s="118" t="s">
        <v>826</v>
      </c>
      <c r="B12734" s="118" t="s">
        <v>1877</v>
      </c>
      <c r="C12734" s="118" t="b">
        <v>0</v>
      </c>
      <c r="D12734" s="118" t="e">
        <f t="shared" ca="1" si="1"/>
        <v>#NAME?</v>
      </c>
      <c r="E12734" s="118" t="s">
        <v>6113</v>
      </c>
      <c r="F12734" s="118" t="s">
        <v>37853</v>
      </c>
      <c r="G12734" s="118"/>
      <c r="H12734" s="118" t="s">
        <v>5607</v>
      </c>
      <c r="I12734" s="118" t="s">
        <v>10888</v>
      </c>
      <c r="J12734" s="118" t="s">
        <v>7622</v>
      </c>
    </row>
    <row r="12735" spans="1:10" ht="12.75">
      <c r="A12735" s="118" t="s">
        <v>798</v>
      </c>
      <c r="B12735" s="118" t="s">
        <v>37854</v>
      </c>
      <c r="C12735" s="118" t="b">
        <v>0</v>
      </c>
      <c r="D12735" s="118" t="e">
        <f t="shared" ca="1" si="1"/>
        <v>#NAME?</v>
      </c>
      <c r="E12735" s="118" t="s">
        <v>6113</v>
      </c>
      <c r="F12735" s="118" t="s">
        <v>37855</v>
      </c>
      <c r="G12735" s="118"/>
      <c r="H12735" s="118" t="s">
        <v>54</v>
      </c>
      <c r="I12735" s="118" t="s">
        <v>10888</v>
      </c>
      <c r="J12735" s="118" t="s">
        <v>7622</v>
      </c>
    </row>
    <row r="12736" spans="1:10" ht="12.75">
      <c r="A12736" s="118" t="s">
        <v>15830</v>
      </c>
      <c r="B12736" s="118" t="s">
        <v>37856</v>
      </c>
      <c r="C12736" s="118" t="b">
        <v>0</v>
      </c>
      <c r="D12736" s="118" t="e">
        <f t="shared" ca="1" si="1"/>
        <v>#NAME?</v>
      </c>
      <c r="E12736" s="118" t="s">
        <v>6113</v>
      </c>
      <c r="F12736" s="118" t="s">
        <v>37857</v>
      </c>
      <c r="G12736" s="118"/>
      <c r="H12736" s="118" t="s">
        <v>54</v>
      </c>
      <c r="I12736" s="118" t="s">
        <v>10888</v>
      </c>
      <c r="J12736" s="118" t="s">
        <v>7622</v>
      </c>
    </row>
    <row r="12737" spans="1:10" ht="12.75">
      <c r="A12737" s="118" t="s">
        <v>11231</v>
      </c>
      <c r="B12737" s="118" t="s">
        <v>15247</v>
      </c>
      <c r="C12737" s="118" t="b">
        <v>0</v>
      </c>
      <c r="D12737" s="118" t="e">
        <f t="shared" ca="1" si="1"/>
        <v>#NAME?</v>
      </c>
      <c r="E12737" s="118" t="s">
        <v>37858</v>
      </c>
      <c r="F12737" s="118" t="s">
        <v>37859</v>
      </c>
      <c r="G12737" s="118"/>
      <c r="H12737" s="118" t="s">
        <v>5677</v>
      </c>
      <c r="I12737" s="118" t="s">
        <v>10985</v>
      </c>
      <c r="J12737" s="118" t="s">
        <v>7622</v>
      </c>
    </row>
    <row r="12738" spans="1:10" ht="12.75">
      <c r="A12738" s="118" t="s">
        <v>2636</v>
      </c>
      <c r="B12738" s="118" t="s">
        <v>34479</v>
      </c>
      <c r="C12738" s="118" t="b">
        <v>0</v>
      </c>
      <c r="D12738" s="118" t="e">
        <f t="shared" ca="1" si="1"/>
        <v>#NAME?</v>
      </c>
      <c r="E12738" s="118" t="s">
        <v>37860</v>
      </c>
      <c r="F12738" s="118" t="s">
        <v>37861</v>
      </c>
      <c r="G12738" s="118"/>
      <c r="H12738" s="118" t="s">
        <v>4276</v>
      </c>
      <c r="I12738" s="118" t="s">
        <v>16556</v>
      </c>
      <c r="J12738" s="118" t="s">
        <v>8580</v>
      </c>
    </row>
    <row r="12739" spans="1:10" ht="12.75">
      <c r="A12739" s="118" t="s">
        <v>2226</v>
      </c>
      <c r="B12739" s="118" t="s">
        <v>37862</v>
      </c>
      <c r="C12739" s="118" t="b">
        <v>0</v>
      </c>
      <c r="D12739" s="118" t="e">
        <f t="shared" ca="1" si="1"/>
        <v>#NAME?</v>
      </c>
      <c r="E12739" s="118" t="s">
        <v>37860</v>
      </c>
      <c r="F12739" s="118" t="s">
        <v>37863</v>
      </c>
      <c r="G12739" s="118"/>
      <c r="H12739" s="118" t="s">
        <v>4276</v>
      </c>
      <c r="I12739" s="118" t="s">
        <v>16556</v>
      </c>
      <c r="J12739" s="118" t="s">
        <v>8580</v>
      </c>
    </row>
    <row r="12740" spans="1:10" ht="12.75">
      <c r="A12740" s="118" t="s">
        <v>1005</v>
      </c>
      <c r="B12740" s="118" t="s">
        <v>11551</v>
      </c>
      <c r="C12740" s="118" t="b">
        <v>0</v>
      </c>
      <c r="D12740" s="118" t="e">
        <f t="shared" ca="1" si="1"/>
        <v>#NAME?</v>
      </c>
      <c r="E12740" s="118" t="s">
        <v>37864</v>
      </c>
      <c r="F12740" s="118" t="s">
        <v>37865</v>
      </c>
      <c r="G12740" s="118"/>
      <c r="H12740" s="118" t="s">
        <v>4276</v>
      </c>
      <c r="I12740" s="118" t="s">
        <v>10888</v>
      </c>
      <c r="J12740" s="118" t="s">
        <v>7622</v>
      </c>
    </row>
    <row r="12741" spans="1:10" ht="12.75">
      <c r="A12741" s="118" t="s">
        <v>37866</v>
      </c>
      <c r="B12741" s="118" t="s">
        <v>37867</v>
      </c>
      <c r="C12741" s="118" t="b">
        <v>0</v>
      </c>
      <c r="D12741" s="118" t="e">
        <f t="shared" ca="1" si="1"/>
        <v>#NAME?</v>
      </c>
      <c r="E12741" s="118" t="s">
        <v>37868</v>
      </c>
      <c r="F12741" s="118" t="s">
        <v>37869</v>
      </c>
      <c r="G12741" s="118"/>
      <c r="H12741" s="118" t="s">
        <v>4278</v>
      </c>
      <c r="I12741" s="118" t="s">
        <v>8990</v>
      </c>
      <c r="J12741" s="118"/>
    </row>
    <row r="12742" spans="1:10" ht="12.75">
      <c r="A12742" s="118" t="s">
        <v>853</v>
      </c>
      <c r="B12742" s="118" t="s">
        <v>16284</v>
      </c>
      <c r="C12742" s="118" t="b">
        <v>0</v>
      </c>
      <c r="D12742" s="118" t="e">
        <f t="shared" ca="1" si="1"/>
        <v>#NAME?</v>
      </c>
      <c r="E12742" s="118" t="s">
        <v>37870</v>
      </c>
      <c r="F12742" s="118" t="s">
        <v>37871</v>
      </c>
      <c r="G12742" s="118"/>
      <c r="H12742" s="118" t="s">
        <v>5607</v>
      </c>
      <c r="I12742" s="118" t="s">
        <v>7820</v>
      </c>
      <c r="J12742" s="118" t="s">
        <v>7820</v>
      </c>
    </row>
    <row r="12743" spans="1:10" ht="12.75">
      <c r="A12743" s="118" t="s">
        <v>15725</v>
      </c>
      <c r="B12743" s="118" t="s">
        <v>37872</v>
      </c>
      <c r="C12743" s="118" t="b">
        <v>0</v>
      </c>
      <c r="D12743" s="118" t="e">
        <f t="shared" ca="1" si="1"/>
        <v>#NAME?</v>
      </c>
      <c r="E12743" s="118" t="s">
        <v>37873</v>
      </c>
      <c r="F12743" s="118" t="s">
        <v>37874</v>
      </c>
      <c r="G12743" s="118"/>
      <c r="H12743" s="118" t="s">
        <v>54</v>
      </c>
      <c r="I12743" s="118" t="s">
        <v>9364</v>
      </c>
      <c r="J12743" s="118"/>
    </row>
    <row r="12744" spans="1:10" ht="12.75">
      <c r="A12744" s="118" t="s">
        <v>15725</v>
      </c>
      <c r="B12744" s="118" t="s">
        <v>37875</v>
      </c>
      <c r="C12744" s="118" t="b">
        <v>0</v>
      </c>
      <c r="D12744" s="118" t="e">
        <f t="shared" ca="1" si="1"/>
        <v>#NAME?</v>
      </c>
      <c r="E12744" s="118" t="s">
        <v>37873</v>
      </c>
      <c r="F12744" s="118" t="s">
        <v>37876</v>
      </c>
      <c r="G12744" s="118"/>
      <c r="H12744" s="118" t="s">
        <v>5961</v>
      </c>
      <c r="I12744" s="118" t="s">
        <v>9364</v>
      </c>
      <c r="J12744" s="118"/>
    </row>
    <row r="12745" spans="1:10" ht="12.75">
      <c r="A12745" s="118" t="s">
        <v>11670</v>
      </c>
      <c r="B12745" s="118" t="s">
        <v>37877</v>
      </c>
      <c r="C12745" s="118" t="b">
        <v>0</v>
      </c>
      <c r="D12745" s="118" t="e">
        <f t="shared" ca="1" si="1"/>
        <v>#NAME?</v>
      </c>
      <c r="E12745" s="118" t="s">
        <v>37873</v>
      </c>
      <c r="F12745" s="118" t="s">
        <v>37878</v>
      </c>
      <c r="G12745" s="118"/>
      <c r="H12745" s="118" t="s">
        <v>54</v>
      </c>
      <c r="I12745" s="118" t="s">
        <v>9364</v>
      </c>
      <c r="J12745" s="118"/>
    </row>
    <row r="12746" spans="1:10" ht="12.75">
      <c r="A12746" s="118" t="s">
        <v>11670</v>
      </c>
      <c r="B12746" s="118" t="s">
        <v>37879</v>
      </c>
      <c r="C12746" s="118" t="b">
        <v>0</v>
      </c>
      <c r="D12746" s="118" t="e">
        <f t="shared" ca="1" si="1"/>
        <v>#NAME?</v>
      </c>
      <c r="E12746" s="118" t="s">
        <v>37873</v>
      </c>
      <c r="F12746" s="118" t="s">
        <v>37880</v>
      </c>
      <c r="G12746" s="118"/>
      <c r="H12746" s="118" t="s">
        <v>54</v>
      </c>
      <c r="I12746" s="118" t="s">
        <v>9364</v>
      </c>
      <c r="J12746" s="118"/>
    </row>
    <row r="12747" spans="1:10" ht="12.75">
      <c r="A12747" s="118" t="s">
        <v>28272</v>
      </c>
      <c r="B12747" s="118" t="s">
        <v>37881</v>
      </c>
      <c r="C12747" s="118" t="b">
        <v>0</v>
      </c>
      <c r="D12747" s="118" t="e">
        <f t="shared" ca="1" si="1"/>
        <v>#NAME?</v>
      </c>
      <c r="E12747" s="118" t="s">
        <v>37873</v>
      </c>
      <c r="F12747" s="118" t="s">
        <v>37882</v>
      </c>
      <c r="G12747" s="118"/>
      <c r="H12747" s="118" t="s">
        <v>4276</v>
      </c>
      <c r="I12747" s="118" t="s">
        <v>9364</v>
      </c>
      <c r="J12747" s="118"/>
    </row>
    <row r="12748" spans="1:10" ht="12.75">
      <c r="A12748" s="118" t="s">
        <v>28272</v>
      </c>
      <c r="B12748" s="118" t="s">
        <v>37883</v>
      </c>
      <c r="C12748" s="118" t="b">
        <v>0</v>
      </c>
      <c r="D12748" s="118" t="e">
        <f t="shared" ca="1" si="1"/>
        <v>#NAME?</v>
      </c>
      <c r="E12748" s="118" t="s">
        <v>37873</v>
      </c>
      <c r="F12748" s="118" t="s">
        <v>37884</v>
      </c>
      <c r="G12748" s="118"/>
      <c r="H12748" s="118" t="s">
        <v>7611</v>
      </c>
      <c r="I12748" s="118" t="s">
        <v>9364</v>
      </c>
      <c r="J12748" s="118"/>
    </row>
    <row r="12749" spans="1:10" ht="12.75">
      <c r="A12749" s="118" t="s">
        <v>37885</v>
      </c>
      <c r="B12749" s="118" t="s">
        <v>37886</v>
      </c>
      <c r="C12749" s="118" t="b">
        <v>0</v>
      </c>
      <c r="D12749" s="118" t="e">
        <f t="shared" ca="1" si="1"/>
        <v>#NAME?</v>
      </c>
      <c r="E12749" s="118" t="s">
        <v>37873</v>
      </c>
      <c r="F12749" s="118" t="s">
        <v>37887</v>
      </c>
      <c r="G12749" s="118"/>
      <c r="H12749" s="118" t="s">
        <v>54</v>
      </c>
      <c r="I12749" s="118" t="s">
        <v>9364</v>
      </c>
      <c r="J12749" s="118"/>
    </row>
    <row r="12750" spans="1:10" ht="12.75">
      <c r="A12750" s="118" t="s">
        <v>37888</v>
      </c>
      <c r="B12750" s="118" t="s">
        <v>37889</v>
      </c>
      <c r="C12750" s="118" t="b">
        <v>0</v>
      </c>
      <c r="D12750" s="118" t="e">
        <f t="shared" ca="1" si="1"/>
        <v>#NAME?</v>
      </c>
      <c r="E12750" s="118" t="s">
        <v>37873</v>
      </c>
      <c r="F12750" s="118" t="s">
        <v>37890</v>
      </c>
      <c r="G12750" s="118"/>
      <c r="H12750" s="118" t="s">
        <v>7647</v>
      </c>
      <c r="I12750" s="118" t="s">
        <v>9364</v>
      </c>
      <c r="J12750" s="118"/>
    </row>
    <row r="12751" spans="1:10" ht="12.75">
      <c r="A12751" s="118" t="s">
        <v>37891</v>
      </c>
      <c r="B12751" s="118" t="s">
        <v>37892</v>
      </c>
      <c r="C12751" s="118" t="b">
        <v>0</v>
      </c>
      <c r="D12751" s="118" t="e">
        <f t="shared" ca="1" si="1"/>
        <v>#NAME?</v>
      </c>
      <c r="E12751" s="118" t="s">
        <v>37873</v>
      </c>
      <c r="F12751" s="118" t="s">
        <v>37893</v>
      </c>
      <c r="G12751" s="118"/>
      <c r="H12751" s="118" t="s">
        <v>54</v>
      </c>
      <c r="I12751" s="118" t="s">
        <v>9364</v>
      </c>
      <c r="J12751" s="118"/>
    </row>
    <row r="12752" spans="1:10" ht="12.75">
      <c r="A12752" s="118" t="s">
        <v>20803</v>
      </c>
      <c r="B12752" s="118" t="s">
        <v>37894</v>
      </c>
      <c r="C12752" s="118" t="b">
        <v>0</v>
      </c>
      <c r="D12752" s="118" t="e">
        <f t="shared" ca="1" si="1"/>
        <v>#NAME?</v>
      </c>
      <c r="E12752" s="118" t="s">
        <v>37873</v>
      </c>
      <c r="F12752" s="118" t="s">
        <v>37895</v>
      </c>
      <c r="G12752" s="118"/>
      <c r="H12752" s="118" t="s">
        <v>7647</v>
      </c>
      <c r="I12752" s="118" t="s">
        <v>9364</v>
      </c>
      <c r="J12752" s="118"/>
    </row>
    <row r="12753" spans="1:10" ht="12.75">
      <c r="A12753" s="118" t="s">
        <v>814</v>
      </c>
      <c r="B12753" s="118" t="s">
        <v>7985</v>
      </c>
      <c r="C12753" s="118" t="b">
        <v>0</v>
      </c>
      <c r="D12753" s="118" t="e">
        <f t="shared" ca="1" si="1"/>
        <v>#NAME?</v>
      </c>
      <c r="E12753" s="118" t="s">
        <v>37896</v>
      </c>
      <c r="F12753" s="118" t="s">
        <v>37897</v>
      </c>
      <c r="G12753" s="118"/>
      <c r="H12753" s="118" t="s">
        <v>54</v>
      </c>
      <c r="I12753" s="118" t="s">
        <v>3131</v>
      </c>
      <c r="J12753" s="118" t="s">
        <v>7622</v>
      </c>
    </row>
    <row r="12754" spans="1:10" ht="12.75">
      <c r="A12754" s="118" t="s">
        <v>1484</v>
      </c>
      <c r="B12754" s="118" t="s">
        <v>37898</v>
      </c>
      <c r="C12754" s="118" t="b">
        <v>0</v>
      </c>
      <c r="D12754" s="118" t="e">
        <f t="shared" ca="1" si="1"/>
        <v>#NAME?</v>
      </c>
      <c r="E12754" s="118" t="s">
        <v>37896</v>
      </c>
      <c r="F12754" s="118" t="s">
        <v>37899</v>
      </c>
      <c r="G12754" s="118"/>
      <c r="H12754" s="118" t="s">
        <v>5279</v>
      </c>
      <c r="I12754" s="118" t="s">
        <v>3131</v>
      </c>
      <c r="J12754" s="118" t="s">
        <v>7622</v>
      </c>
    </row>
    <row r="12755" spans="1:10" ht="12.75">
      <c r="A12755" s="118" t="s">
        <v>989</v>
      </c>
      <c r="B12755" s="118" t="s">
        <v>37900</v>
      </c>
      <c r="C12755" s="118" t="b">
        <v>0</v>
      </c>
      <c r="D12755" s="118" t="e">
        <f t="shared" ca="1" si="1"/>
        <v>#NAME?</v>
      </c>
      <c r="E12755" s="118" t="s">
        <v>37901</v>
      </c>
      <c r="F12755" s="118" t="s">
        <v>37902</v>
      </c>
      <c r="G12755" s="118"/>
      <c r="H12755" s="118" t="s">
        <v>13905</v>
      </c>
      <c r="I12755" s="118" t="s">
        <v>7755</v>
      </c>
      <c r="J12755" s="118" t="s">
        <v>7756</v>
      </c>
    </row>
    <row r="12756" spans="1:10" ht="12.75">
      <c r="A12756" s="118" t="s">
        <v>37903</v>
      </c>
      <c r="B12756" s="118" t="s">
        <v>37904</v>
      </c>
      <c r="C12756" s="118" t="b">
        <v>0</v>
      </c>
      <c r="D12756" s="118" t="e">
        <f t="shared" ca="1" si="1"/>
        <v>#NAME?</v>
      </c>
      <c r="E12756" s="118" t="s">
        <v>37901</v>
      </c>
      <c r="F12756" s="118" t="s">
        <v>37905</v>
      </c>
      <c r="G12756" s="118"/>
      <c r="H12756" s="118" t="s">
        <v>18765</v>
      </c>
      <c r="I12756" s="118" t="s">
        <v>7755</v>
      </c>
      <c r="J12756" s="118" t="s">
        <v>7756</v>
      </c>
    </row>
    <row r="12757" spans="1:10" ht="12.75">
      <c r="A12757" s="118" t="s">
        <v>37906</v>
      </c>
      <c r="B12757" s="118" t="s">
        <v>10497</v>
      </c>
      <c r="C12757" s="118" t="b">
        <v>0</v>
      </c>
      <c r="D12757" s="118" t="e">
        <f t="shared" ca="1" si="1"/>
        <v>#NAME?</v>
      </c>
      <c r="E12757" s="118" t="s">
        <v>37901</v>
      </c>
      <c r="F12757" s="118" t="s">
        <v>37907</v>
      </c>
      <c r="G12757" s="118"/>
      <c r="H12757" s="118" t="s">
        <v>4276</v>
      </c>
      <c r="I12757" s="118" t="s">
        <v>7755</v>
      </c>
      <c r="J12757" s="118" t="s">
        <v>7756</v>
      </c>
    </row>
    <row r="12758" spans="1:10" ht="12.75">
      <c r="A12758" s="118" t="s">
        <v>24206</v>
      </c>
      <c r="B12758" s="118" t="s">
        <v>37908</v>
      </c>
      <c r="C12758" s="118" t="b">
        <v>0</v>
      </c>
      <c r="D12758" s="118" t="e">
        <f t="shared" ca="1" si="1"/>
        <v>#NAME?</v>
      </c>
      <c r="E12758" s="118" t="s">
        <v>37901</v>
      </c>
      <c r="F12758" s="118" t="s">
        <v>37909</v>
      </c>
      <c r="G12758" s="118"/>
      <c r="H12758" s="118" t="s">
        <v>4831</v>
      </c>
      <c r="I12758" s="118" t="s">
        <v>7755</v>
      </c>
      <c r="J12758" s="118" t="s">
        <v>7756</v>
      </c>
    </row>
    <row r="12759" spans="1:10" ht="12.75">
      <c r="A12759" s="118" t="s">
        <v>1363</v>
      </c>
      <c r="B12759" s="118" t="s">
        <v>37910</v>
      </c>
      <c r="C12759" s="118" t="b">
        <v>0</v>
      </c>
      <c r="D12759" s="118" t="e">
        <f t="shared" ca="1" si="1"/>
        <v>#NAME?</v>
      </c>
      <c r="E12759" s="118" t="s">
        <v>37901</v>
      </c>
      <c r="F12759" s="118" t="s">
        <v>37911</v>
      </c>
      <c r="G12759" s="118"/>
      <c r="H12759" s="118" t="s">
        <v>4276</v>
      </c>
      <c r="I12759" s="118" t="s">
        <v>7755</v>
      </c>
      <c r="J12759" s="118" t="s">
        <v>7756</v>
      </c>
    </row>
    <row r="12760" spans="1:10" ht="12.75">
      <c r="A12760" s="118" t="s">
        <v>1556</v>
      </c>
      <c r="B12760" s="118" t="s">
        <v>37912</v>
      </c>
      <c r="C12760" s="118" t="b">
        <v>0</v>
      </c>
      <c r="D12760" s="118" t="e">
        <f t="shared" ca="1" si="1"/>
        <v>#NAME?</v>
      </c>
      <c r="E12760" s="118" t="s">
        <v>37901</v>
      </c>
      <c r="F12760" s="118" t="s">
        <v>37913</v>
      </c>
      <c r="G12760" s="118"/>
      <c r="H12760" s="118" t="s">
        <v>7647</v>
      </c>
      <c r="I12760" s="118" t="s">
        <v>7755</v>
      </c>
      <c r="J12760" s="118" t="s">
        <v>7756</v>
      </c>
    </row>
    <row r="12761" spans="1:10" ht="12.75">
      <c r="A12761" s="118" t="s">
        <v>1969</v>
      </c>
      <c r="B12761" s="118" t="s">
        <v>37914</v>
      </c>
      <c r="C12761" s="118" t="b">
        <v>0</v>
      </c>
      <c r="D12761" s="118" t="e">
        <f t="shared" ca="1" si="1"/>
        <v>#NAME?</v>
      </c>
      <c r="E12761" s="118" t="s">
        <v>37915</v>
      </c>
      <c r="F12761" s="118" t="s">
        <v>37916</v>
      </c>
      <c r="G12761" s="118"/>
      <c r="H12761" s="118" t="s">
        <v>5584</v>
      </c>
      <c r="I12761" s="118" t="s">
        <v>11091</v>
      </c>
      <c r="J12761" s="118" t="s">
        <v>10630</v>
      </c>
    </row>
    <row r="12762" spans="1:10" ht="12.75">
      <c r="A12762" s="118" t="s">
        <v>1240</v>
      </c>
      <c r="B12762" s="118" t="s">
        <v>12772</v>
      </c>
      <c r="C12762" s="118" t="b">
        <v>0</v>
      </c>
      <c r="D12762" s="118" t="e">
        <f t="shared" ca="1" si="1"/>
        <v>#NAME?</v>
      </c>
      <c r="E12762" s="118" t="s">
        <v>37917</v>
      </c>
      <c r="F12762" s="118" t="s">
        <v>37918</v>
      </c>
      <c r="G12762" s="118"/>
      <c r="H12762" s="118" t="s">
        <v>4278</v>
      </c>
      <c r="I12762" s="118" t="s">
        <v>29966</v>
      </c>
      <c r="J12762" s="118" t="s">
        <v>8658</v>
      </c>
    </row>
    <row r="12763" spans="1:10" ht="12.75">
      <c r="A12763" s="118" t="s">
        <v>1240</v>
      </c>
      <c r="B12763" s="118" t="s">
        <v>10864</v>
      </c>
      <c r="C12763" s="118" t="b">
        <v>0</v>
      </c>
      <c r="D12763" s="118" t="e">
        <f t="shared" ca="1" si="1"/>
        <v>#NAME?</v>
      </c>
      <c r="E12763" s="118" t="s">
        <v>37917</v>
      </c>
      <c r="F12763" s="118" t="s">
        <v>37919</v>
      </c>
      <c r="G12763" s="118"/>
      <c r="H12763" s="118" t="s">
        <v>4872</v>
      </c>
      <c r="I12763" s="118" t="s">
        <v>29966</v>
      </c>
      <c r="J12763" s="118" t="s">
        <v>8658</v>
      </c>
    </row>
    <row r="12764" spans="1:10" ht="12.75">
      <c r="A12764" s="118" t="s">
        <v>1666</v>
      </c>
      <c r="B12764" s="118" t="s">
        <v>37920</v>
      </c>
      <c r="C12764" s="118" t="b">
        <v>0</v>
      </c>
      <c r="D12764" s="118" t="e">
        <f t="shared" ca="1" si="1"/>
        <v>#NAME?</v>
      </c>
      <c r="E12764" s="118" t="s">
        <v>37921</v>
      </c>
      <c r="F12764" s="118" t="s">
        <v>37922</v>
      </c>
      <c r="G12764" s="118"/>
      <c r="H12764" s="118" t="s">
        <v>4305</v>
      </c>
      <c r="I12764" s="118" t="s">
        <v>37923</v>
      </c>
      <c r="J12764" s="118"/>
    </row>
    <row r="12765" spans="1:10" ht="12.75">
      <c r="A12765" s="118" t="s">
        <v>16355</v>
      </c>
      <c r="B12765" s="118" t="s">
        <v>37924</v>
      </c>
      <c r="C12765" s="118" t="b">
        <v>0</v>
      </c>
      <c r="D12765" s="118" t="e">
        <f t="shared" ca="1" si="1"/>
        <v>#NAME?</v>
      </c>
      <c r="E12765" s="118" t="s">
        <v>37925</v>
      </c>
      <c r="F12765" s="118" t="s">
        <v>37926</v>
      </c>
      <c r="G12765" s="118"/>
      <c r="H12765" s="118" t="s">
        <v>37927</v>
      </c>
      <c r="I12765" s="118" t="s">
        <v>7777</v>
      </c>
      <c r="J12765" s="118" t="s">
        <v>7636</v>
      </c>
    </row>
    <row r="12766" spans="1:10" ht="12.75">
      <c r="A12766" s="118" t="s">
        <v>1026</v>
      </c>
      <c r="B12766" s="118" t="s">
        <v>37928</v>
      </c>
      <c r="C12766" s="118" t="b">
        <v>0</v>
      </c>
      <c r="D12766" s="118" t="e">
        <f t="shared" ca="1" si="1"/>
        <v>#NAME?</v>
      </c>
      <c r="E12766" s="118" t="s">
        <v>37925</v>
      </c>
      <c r="F12766" s="118" t="s">
        <v>37929</v>
      </c>
      <c r="G12766" s="118"/>
      <c r="H12766" s="118" t="s">
        <v>31868</v>
      </c>
      <c r="I12766" s="118" t="s">
        <v>7777</v>
      </c>
      <c r="J12766" s="118" t="s">
        <v>7636</v>
      </c>
    </row>
    <row r="12767" spans="1:10" ht="12.75">
      <c r="A12767" s="118" t="s">
        <v>9126</v>
      </c>
      <c r="B12767" s="118" t="s">
        <v>24619</v>
      </c>
      <c r="C12767" s="118" t="b">
        <v>0</v>
      </c>
      <c r="D12767" s="118" t="e">
        <f t="shared" ca="1" si="1"/>
        <v>#NAME?</v>
      </c>
      <c r="E12767" s="118" t="s">
        <v>37930</v>
      </c>
      <c r="F12767" s="118" t="s">
        <v>37931</v>
      </c>
      <c r="G12767" s="118"/>
      <c r="H12767" s="118" t="s">
        <v>4278</v>
      </c>
      <c r="I12767" s="118" t="s">
        <v>14945</v>
      </c>
      <c r="J12767" s="118"/>
    </row>
    <row r="12768" spans="1:10" ht="12.75">
      <c r="A12768" s="118" t="s">
        <v>37932</v>
      </c>
      <c r="B12768" s="118" t="s">
        <v>37933</v>
      </c>
      <c r="C12768" s="118" t="b">
        <v>0</v>
      </c>
      <c r="D12768" s="118" t="e">
        <f t="shared" ca="1" si="1"/>
        <v>#NAME?</v>
      </c>
      <c r="E12768" s="118" t="s">
        <v>37930</v>
      </c>
      <c r="F12768" s="118" t="s">
        <v>37934</v>
      </c>
      <c r="G12768" s="118"/>
      <c r="H12768" s="118" t="s">
        <v>4872</v>
      </c>
      <c r="I12768" s="118" t="s">
        <v>12651</v>
      </c>
      <c r="J12768" s="118"/>
    </row>
    <row r="12769" spans="1:10" ht="12.75">
      <c r="A12769" s="118" t="s">
        <v>14941</v>
      </c>
      <c r="B12769" s="118" t="s">
        <v>37935</v>
      </c>
      <c r="C12769" s="118" t="b">
        <v>0</v>
      </c>
      <c r="D12769" s="118" t="e">
        <f t="shared" ca="1" si="1"/>
        <v>#NAME?</v>
      </c>
      <c r="E12769" s="118" t="s">
        <v>37930</v>
      </c>
      <c r="F12769" s="118" t="s">
        <v>37936</v>
      </c>
      <c r="G12769" s="118"/>
      <c r="H12769" s="118" t="s">
        <v>54</v>
      </c>
      <c r="I12769" s="118" t="s">
        <v>14945</v>
      </c>
      <c r="J12769" s="118"/>
    </row>
    <row r="12770" spans="1:10" ht="12.75">
      <c r="A12770" s="118" t="s">
        <v>10599</v>
      </c>
      <c r="B12770" s="118" t="s">
        <v>37937</v>
      </c>
      <c r="C12770" s="118" t="b">
        <v>0</v>
      </c>
      <c r="D12770" s="118" t="e">
        <f t="shared" ca="1" si="1"/>
        <v>#NAME?</v>
      </c>
      <c r="E12770" s="118" t="s">
        <v>37930</v>
      </c>
      <c r="F12770" s="118" t="s">
        <v>37938</v>
      </c>
      <c r="G12770" s="118"/>
      <c r="H12770" s="118" t="s">
        <v>5368</v>
      </c>
      <c r="I12770" s="118" t="s">
        <v>14945</v>
      </c>
      <c r="J12770" s="118"/>
    </row>
    <row r="12771" spans="1:10" ht="12.75">
      <c r="A12771" s="118" t="s">
        <v>26526</v>
      </c>
      <c r="B12771" s="118" t="s">
        <v>37939</v>
      </c>
      <c r="C12771" s="118" t="b">
        <v>0</v>
      </c>
      <c r="D12771" s="118" t="e">
        <f t="shared" ca="1" si="1"/>
        <v>#NAME?</v>
      </c>
      <c r="E12771" s="118" t="s">
        <v>37930</v>
      </c>
      <c r="F12771" s="118" t="s">
        <v>37940</v>
      </c>
      <c r="G12771" s="118"/>
      <c r="H12771" s="118" t="s">
        <v>54</v>
      </c>
      <c r="I12771" s="118" t="s">
        <v>14945</v>
      </c>
      <c r="J12771" s="118"/>
    </row>
    <row r="12772" spans="1:10" ht="12.75">
      <c r="A12772" s="118" t="s">
        <v>24508</v>
      </c>
      <c r="B12772" s="118" t="s">
        <v>37941</v>
      </c>
      <c r="C12772" s="118" t="b">
        <v>0</v>
      </c>
      <c r="D12772" s="118" t="e">
        <f t="shared" ca="1" si="1"/>
        <v>#NAME?</v>
      </c>
      <c r="E12772" s="118" t="s">
        <v>37930</v>
      </c>
      <c r="F12772" s="118" t="s">
        <v>37942</v>
      </c>
      <c r="G12772" s="118"/>
      <c r="H12772" s="118" t="s">
        <v>5368</v>
      </c>
      <c r="I12772" s="118" t="s">
        <v>14945</v>
      </c>
      <c r="J12772" s="118"/>
    </row>
    <row r="12773" spans="1:10" ht="12.75">
      <c r="A12773" s="118" t="s">
        <v>8651</v>
      </c>
      <c r="B12773" s="118" t="s">
        <v>37943</v>
      </c>
      <c r="C12773" s="118" t="b">
        <v>0</v>
      </c>
      <c r="D12773" s="118" t="e">
        <f t="shared" ca="1" si="1"/>
        <v>#NAME?</v>
      </c>
      <c r="E12773" s="118" t="s">
        <v>37944</v>
      </c>
      <c r="F12773" s="118" t="s">
        <v>37945</v>
      </c>
      <c r="G12773" s="118"/>
      <c r="H12773" s="118" t="s">
        <v>5961</v>
      </c>
      <c r="I12773" s="118" t="s">
        <v>7881</v>
      </c>
      <c r="J12773" s="118"/>
    </row>
    <row r="12774" spans="1:10" ht="12.75">
      <c r="A12774" s="118" t="s">
        <v>15280</v>
      </c>
      <c r="B12774" s="118" t="s">
        <v>37946</v>
      </c>
      <c r="C12774" s="118" t="b">
        <v>0</v>
      </c>
      <c r="D12774" s="118" t="e">
        <f t="shared" ca="1" si="1"/>
        <v>#NAME?</v>
      </c>
      <c r="E12774" s="118" t="s">
        <v>37944</v>
      </c>
      <c r="F12774" s="118" t="s">
        <v>37947</v>
      </c>
      <c r="G12774" s="118"/>
      <c r="H12774" s="118" t="s">
        <v>4278</v>
      </c>
      <c r="I12774" s="118" t="s">
        <v>7881</v>
      </c>
      <c r="J12774" s="118"/>
    </row>
    <row r="12775" spans="1:10" ht="12.75">
      <c r="A12775" s="118" t="s">
        <v>8599</v>
      </c>
      <c r="B12775" s="118" t="s">
        <v>37948</v>
      </c>
      <c r="C12775" s="118" t="b">
        <v>0</v>
      </c>
      <c r="D12775" s="118" t="e">
        <f t="shared" ca="1" si="1"/>
        <v>#NAME?</v>
      </c>
      <c r="E12775" s="118" t="s">
        <v>37944</v>
      </c>
      <c r="F12775" s="118" t="s">
        <v>37949</v>
      </c>
      <c r="G12775" s="118"/>
      <c r="H12775" s="118" t="s">
        <v>22172</v>
      </c>
      <c r="I12775" s="118" t="s">
        <v>7881</v>
      </c>
      <c r="J12775" s="118"/>
    </row>
    <row r="12776" spans="1:10" ht="12.75">
      <c r="A12776" s="118" t="s">
        <v>19372</v>
      </c>
      <c r="B12776" s="118" t="s">
        <v>37950</v>
      </c>
      <c r="C12776" s="118" t="b">
        <v>0</v>
      </c>
      <c r="D12776" s="118" t="e">
        <f t="shared" ca="1" si="1"/>
        <v>#NAME?</v>
      </c>
      <c r="E12776" s="118" t="s">
        <v>37944</v>
      </c>
      <c r="F12776" s="118" t="s">
        <v>37951</v>
      </c>
      <c r="G12776" s="118"/>
      <c r="H12776" s="118" t="s">
        <v>54</v>
      </c>
      <c r="I12776" s="118" t="s">
        <v>7881</v>
      </c>
      <c r="J12776" s="118"/>
    </row>
    <row r="12777" spans="1:10" ht="12.75">
      <c r="A12777" s="118" t="s">
        <v>1704</v>
      </c>
      <c r="B12777" s="118" t="s">
        <v>1124</v>
      </c>
      <c r="C12777" s="118" t="b">
        <v>0</v>
      </c>
      <c r="D12777" s="118" t="e">
        <f t="shared" ca="1" si="1"/>
        <v>#NAME?</v>
      </c>
      <c r="E12777" s="118" t="s">
        <v>37952</v>
      </c>
      <c r="F12777" s="118" t="s">
        <v>37953</v>
      </c>
      <c r="G12777" s="118"/>
      <c r="H12777" s="118" t="s">
        <v>4485</v>
      </c>
      <c r="I12777" s="118" t="s">
        <v>10351</v>
      </c>
      <c r="J12777" s="118" t="s">
        <v>7622</v>
      </c>
    </row>
    <row r="12778" spans="1:10" ht="12.75">
      <c r="A12778" s="118" t="s">
        <v>14923</v>
      </c>
      <c r="B12778" s="118" t="s">
        <v>37954</v>
      </c>
      <c r="C12778" s="118" t="b">
        <v>0</v>
      </c>
      <c r="D12778" s="118" t="e">
        <f t="shared" ca="1" si="1"/>
        <v>#NAME?</v>
      </c>
      <c r="E12778" s="118" t="s">
        <v>37952</v>
      </c>
      <c r="F12778" s="118" t="s">
        <v>37955</v>
      </c>
      <c r="G12778" s="118"/>
      <c r="H12778" s="118" t="s">
        <v>4831</v>
      </c>
      <c r="I12778" s="118" t="s">
        <v>10351</v>
      </c>
      <c r="J12778" s="118" t="s">
        <v>7622</v>
      </c>
    </row>
    <row r="12779" spans="1:10" ht="12.75">
      <c r="A12779" s="118" t="s">
        <v>2013</v>
      </c>
      <c r="B12779" s="118" t="s">
        <v>10022</v>
      </c>
      <c r="C12779" s="118" t="b">
        <v>0</v>
      </c>
      <c r="D12779" s="118" t="e">
        <f t="shared" ca="1" si="1"/>
        <v>#NAME?</v>
      </c>
      <c r="E12779" s="118" t="s">
        <v>37952</v>
      </c>
      <c r="F12779" s="118" t="s">
        <v>37956</v>
      </c>
      <c r="G12779" s="118"/>
      <c r="H12779" s="118" t="s">
        <v>54</v>
      </c>
      <c r="I12779" s="118" t="s">
        <v>10351</v>
      </c>
      <c r="J12779" s="118" t="s">
        <v>7622</v>
      </c>
    </row>
    <row r="12780" spans="1:10" ht="12.75">
      <c r="A12780" s="118" t="s">
        <v>17158</v>
      </c>
      <c r="B12780" s="118" t="s">
        <v>29892</v>
      </c>
      <c r="C12780" s="118" t="b">
        <v>0</v>
      </c>
      <c r="D12780" s="118" t="e">
        <f t="shared" ca="1" si="1"/>
        <v>#NAME?</v>
      </c>
      <c r="E12780" s="118" t="s">
        <v>37957</v>
      </c>
      <c r="F12780" s="118" t="s">
        <v>37958</v>
      </c>
      <c r="G12780" s="118"/>
      <c r="H12780" s="118" t="s">
        <v>4485</v>
      </c>
      <c r="I12780" s="118" t="s">
        <v>13063</v>
      </c>
      <c r="J12780" s="118" t="s">
        <v>13064</v>
      </c>
    </row>
    <row r="12781" spans="1:10" ht="12.75">
      <c r="A12781" s="118" t="s">
        <v>1704</v>
      </c>
      <c r="B12781" s="118" t="s">
        <v>1124</v>
      </c>
      <c r="C12781" s="118" t="b">
        <v>0</v>
      </c>
      <c r="D12781" s="118" t="e">
        <f t="shared" ca="1" si="1"/>
        <v>#NAME?</v>
      </c>
      <c r="E12781" s="118" t="s">
        <v>37957</v>
      </c>
      <c r="F12781" s="118" t="s">
        <v>37959</v>
      </c>
      <c r="G12781" s="118"/>
      <c r="H12781" s="118" t="s">
        <v>5607</v>
      </c>
      <c r="I12781" s="118" t="s">
        <v>13063</v>
      </c>
      <c r="J12781" s="118" t="s">
        <v>13064</v>
      </c>
    </row>
    <row r="12782" spans="1:10" ht="12.75">
      <c r="A12782" s="118" t="s">
        <v>13407</v>
      </c>
      <c r="B12782" s="118" t="s">
        <v>37960</v>
      </c>
      <c r="C12782" s="118" t="b">
        <v>0</v>
      </c>
      <c r="D12782" s="118" t="e">
        <f t="shared" ca="1" si="1"/>
        <v>#NAME?</v>
      </c>
      <c r="E12782" s="118" t="s">
        <v>37957</v>
      </c>
      <c r="F12782" s="118" t="s">
        <v>37961</v>
      </c>
      <c r="G12782" s="118"/>
      <c r="H12782" s="118" t="s">
        <v>7784</v>
      </c>
      <c r="I12782" s="118" t="s">
        <v>13063</v>
      </c>
      <c r="J12782" s="118" t="s">
        <v>13064</v>
      </c>
    </row>
    <row r="12783" spans="1:10" ht="12.75">
      <c r="A12783" s="118" t="s">
        <v>37962</v>
      </c>
      <c r="B12783" s="118" t="s">
        <v>37963</v>
      </c>
      <c r="C12783" s="118" t="b">
        <v>0</v>
      </c>
      <c r="D12783" s="118" t="e">
        <f t="shared" ca="1" si="1"/>
        <v>#NAME?</v>
      </c>
      <c r="E12783" s="118" t="s">
        <v>37957</v>
      </c>
      <c r="F12783" s="118" t="s">
        <v>37964</v>
      </c>
      <c r="G12783" s="118"/>
      <c r="H12783" s="118" t="s">
        <v>54</v>
      </c>
      <c r="I12783" s="118" t="s">
        <v>13063</v>
      </c>
      <c r="J12783" s="118" t="s">
        <v>13064</v>
      </c>
    </row>
    <row r="12784" spans="1:10" ht="12.75">
      <c r="A12784" s="118" t="s">
        <v>10968</v>
      </c>
      <c r="B12784" s="118" t="s">
        <v>13239</v>
      </c>
      <c r="C12784" s="118" t="b">
        <v>0</v>
      </c>
      <c r="D12784" s="118" t="e">
        <f t="shared" ca="1" si="1"/>
        <v>#NAME?</v>
      </c>
      <c r="E12784" s="118" t="s">
        <v>37957</v>
      </c>
      <c r="F12784" s="118" t="s">
        <v>37965</v>
      </c>
      <c r="G12784" s="118"/>
      <c r="H12784" s="118" t="s">
        <v>4485</v>
      </c>
      <c r="I12784" s="118" t="s">
        <v>13063</v>
      </c>
      <c r="J12784" s="118" t="s">
        <v>13064</v>
      </c>
    </row>
    <row r="12785" spans="1:10" ht="12.75">
      <c r="A12785" s="118" t="s">
        <v>37966</v>
      </c>
      <c r="B12785" s="118" t="s">
        <v>1005</v>
      </c>
      <c r="C12785" s="118" t="b">
        <v>0</v>
      </c>
      <c r="D12785" s="118" t="e">
        <f t="shared" ca="1" si="1"/>
        <v>#NAME?</v>
      </c>
      <c r="E12785" s="118" t="s">
        <v>37957</v>
      </c>
      <c r="F12785" s="118" t="s">
        <v>37967</v>
      </c>
      <c r="G12785" s="118"/>
      <c r="H12785" s="118" t="s">
        <v>4278</v>
      </c>
      <c r="I12785" s="118" t="s">
        <v>13063</v>
      </c>
      <c r="J12785" s="118" t="s">
        <v>13064</v>
      </c>
    </row>
    <row r="12786" spans="1:10" ht="12.75">
      <c r="A12786" s="118" t="s">
        <v>7945</v>
      </c>
      <c r="B12786" s="118" t="s">
        <v>37968</v>
      </c>
      <c r="C12786" s="118" t="b">
        <v>0</v>
      </c>
      <c r="D12786" s="118" t="e">
        <f t="shared" ca="1" si="1"/>
        <v>#NAME?</v>
      </c>
      <c r="E12786" s="118" t="s">
        <v>37969</v>
      </c>
      <c r="F12786" s="118" t="s">
        <v>37970</v>
      </c>
      <c r="G12786" s="118"/>
      <c r="H12786" s="118" t="s">
        <v>15589</v>
      </c>
      <c r="I12786" s="118" t="s">
        <v>37971</v>
      </c>
      <c r="J12786" s="118" t="s">
        <v>7622</v>
      </c>
    </row>
    <row r="12787" spans="1:10" ht="12.75">
      <c r="A12787" s="118" t="s">
        <v>9126</v>
      </c>
      <c r="B12787" s="118" t="s">
        <v>15695</v>
      </c>
      <c r="C12787" s="118" t="b">
        <v>0</v>
      </c>
      <c r="D12787" s="118" t="e">
        <f t="shared" ca="1" si="1"/>
        <v>#NAME?</v>
      </c>
      <c r="E12787" s="118" t="s">
        <v>37969</v>
      </c>
      <c r="F12787" s="118" t="s">
        <v>37972</v>
      </c>
      <c r="G12787" s="118"/>
      <c r="H12787" s="118" t="s">
        <v>37973</v>
      </c>
      <c r="I12787" s="118" t="s">
        <v>37971</v>
      </c>
      <c r="J12787" s="118" t="s">
        <v>7622</v>
      </c>
    </row>
    <row r="12788" spans="1:10" ht="12.75">
      <c r="A12788" s="118" t="s">
        <v>1666</v>
      </c>
      <c r="B12788" s="118" t="s">
        <v>37974</v>
      </c>
      <c r="C12788" s="118" t="b">
        <v>0</v>
      </c>
      <c r="D12788" s="118" t="e">
        <f t="shared" ca="1" si="1"/>
        <v>#NAME?</v>
      </c>
      <c r="E12788" s="118" t="s">
        <v>37969</v>
      </c>
      <c r="F12788" s="118" t="s">
        <v>37975</v>
      </c>
      <c r="G12788" s="118"/>
      <c r="H12788" s="118" t="s">
        <v>4276</v>
      </c>
      <c r="I12788" s="118" t="s">
        <v>37971</v>
      </c>
      <c r="J12788" s="118" t="s">
        <v>7622</v>
      </c>
    </row>
    <row r="12789" spans="1:10" ht="12.75">
      <c r="A12789" s="118" t="s">
        <v>2682</v>
      </c>
      <c r="B12789" s="118" t="s">
        <v>37976</v>
      </c>
      <c r="C12789" s="118" t="b">
        <v>0</v>
      </c>
      <c r="D12789" s="118" t="e">
        <f t="shared" ca="1" si="1"/>
        <v>#NAME?</v>
      </c>
      <c r="E12789" s="118" t="s">
        <v>37969</v>
      </c>
      <c r="F12789" s="118" t="s">
        <v>37977</v>
      </c>
      <c r="G12789" s="118"/>
      <c r="H12789" s="118" t="s">
        <v>7599</v>
      </c>
      <c r="I12789" s="118" t="s">
        <v>37971</v>
      </c>
      <c r="J12789" s="118" t="s">
        <v>7622</v>
      </c>
    </row>
    <row r="12790" spans="1:10" ht="12.75">
      <c r="A12790" s="118" t="s">
        <v>1005</v>
      </c>
      <c r="B12790" s="118" t="s">
        <v>37978</v>
      </c>
      <c r="C12790" s="118" t="b">
        <v>0</v>
      </c>
      <c r="D12790" s="118" t="e">
        <f t="shared" ca="1" si="1"/>
        <v>#NAME?</v>
      </c>
      <c r="E12790" s="118" t="s">
        <v>37969</v>
      </c>
      <c r="F12790" s="118" t="s">
        <v>37979</v>
      </c>
      <c r="G12790" s="118"/>
      <c r="H12790" s="118" t="s">
        <v>4276</v>
      </c>
      <c r="I12790" s="118" t="s">
        <v>37971</v>
      </c>
      <c r="J12790" s="118" t="s">
        <v>7622</v>
      </c>
    </row>
    <row r="12791" spans="1:10" ht="12.75">
      <c r="A12791" s="118" t="s">
        <v>15455</v>
      </c>
      <c r="B12791" s="118" t="s">
        <v>37980</v>
      </c>
      <c r="C12791" s="118" t="b">
        <v>0</v>
      </c>
      <c r="D12791" s="118" t="e">
        <f t="shared" ca="1" si="1"/>
        <v>#NAME?</v>
      </c>
      <c r="E12791" s="118" t="s">
        <v>37969</v>
      </c>
      <c r="F12791" s="118" t="s">
        <v>37981</v>
      </c>
      <c r="G12791" s="118"/>
      <c r="H12791" s="118" t="s">
        <v>28118</v>
      </c>
      <c r="I12791" s="118" t="s">
        <v>37971</v>
      </c>
      <c r="J12791" s="118" t="s">
        <v>7622</v>
      </c>
    </row>
    <row r="12792" spans="1:10" ht="12.75">
      <c r="A12792" s="118" t="s">
        <v>2013</v>
      </c>
      <c r="B12792" s="118" t="s">
        <v>37982</v>
      </c>
      <c r="C12792" s="118" t="b">
        <v>0</v>
      </c>
      <c r="D12792" s="118" t="e">
        <f t="shared" ca="1" si="1"/>
        <v>#NAME?</v>
      </c>
      <c r="E12792" s="118" t="s">
        <v>37969</v>
      </c>
      <c r="F12792" s="118" t="s">
        <v>37983</v>
      </c>
      <c r="G12792" s="118"/>
      <c r="H12792" s="118" t="s">
        <v>37984</v>
      </c>
      <c r="I12792" s="118" t="s">
        <v>37971</v>
      </c>
      <c r="J12792" s="118" t="s">
        <v>7622</v>
      </c>
    </row>
    <row r="12793" spans="1:10" ht="12.75">
      <c r="A12793" s="118" t="s">
        <v>12407</v>
      </c>
      <c r="B12793" s="118" t="s">
        <v>37985</v>
      </c>
      <c r="C12793" s="118" t="b">
        <v>0</v>
      </c>
      <c r="D12793" s="118" t="e">
        <f t="shared" ca="1" si="1"/>
        <v>#NAME?</v>
      </c>
      <c r="E12793" s="118" t="s">
        <v>37969</v>
      </c>
      <c r="F12793" s="118" t="s">
        <v>37986</v>
      </c>
      <c r="G12793" s="118"/>
      <c r="H12793" s="118" t="s">
        <v>4276</v>
      </c>
      <c r="I12793" s="118" t="s">
        <v>37971</v>
      </c>
      <c r="J12793" s="118" t="s">
        <v>7622</v>
      </c>
    </row>
    <row r="12794" spans="1:10" ht="12.75">
      <c r="A12794" s="118" t="s">
        <v>2680</v>
      </c>
      <c r="B12794" s="118" t="s">
        <v>12871</v>
      </c>
      <c r="C12794" s="118" t="b">
        <v>0</v>
      </c>
      <c r="D12794" s="118" t="e">
        <f t="shared" ca="1" si="1"/>
        <v>#NAME?</v>
      </c>
      <c r="E12794" s="118" t="s">
        <v>37969</v>
      </c>
      <c r="F12794" s="118" t="s">
        <v>37987</v>
      </c>
      <c r="G12794" s="118"/>
      <c r="H12794" s="118" t="s">
        <v>54</v>
      </c>
      <c r="I12794" s="118" t="s">
        <v>8883</v>
      </c>
      <c r="J12794" s="118"/>
    </row>
    <row r="12795" spans="1:10" ht="12.75">
      <c r="A12795" s="118" t="s">
        <v>1769</v>
      </c>
      <c r="B12795" s="118" t="s">
        <v>37988</v>
      </c>
      <c r="C12795" s="118" t="b">
        <v>0</v>
      </c>
      <c r="D12795" s="118" t="e">
        <f t="shared" ca="1" si="1"/>
        <v>#NAME?</v>
      </c>
      <c r="E12795" s="118" t="s">
        <v>37969</v>
      </c>
      <c r="F12795" s="118" t="s">
        <v>37989</v>
      </c>
      <c r="G12795" s="118"/>
      <c r="H12795" s="118" t="s">
        <v>37973</v>
      </c>
      <c r="I12795" s="118" t="s">
        <v>37971</v>
      </c>
      <c r="J12795" s="118" t="s">
        <v>7622</v>
      </c>
    </row>
    <row r="12796" spans="1:10" ht="12.75">
      <c r="A12796" s="118" t="s">
        <v>7945</v>
      </c>
      <c r="B12796" s="118" t="s">
        <v>37990</v>
      </c>
      <c r="C12796" s="118" t="b">
        <v>0</v>
      </c>
      <c r="D12796" s="118" t="e">
        <f t="shared" ca="1" si="1"/>
        <v>#NAME?</v>
      </c>
      <c r="E12796" s="118" t="s">
        <v>37991</v>
      </c>
      <c r="F12796" s="118" t="s">
        <v>37992</v>
      </c>
      <c r="G12796" s="118"/>
      <c r="H12796" s="118" t="s">
        <v>54</v>
      </c>
      <c r="I12796" s="118" t="s">
        <v>7820</v>
      </c>
      <c r="J12796" s="118" t="s">
        <v>7820</v>
      </c>
    </row>
    <row r="12797" spans="1:10" ht="12.75">
      <c r="A12797" s="118" t="s">
        <v>37993</v>
      </c>
      <c r="B12797" s="118" t="s">
        <v>37994</v>
      </c>
      <c r="C12797" s="118" t="b">
        <v>0</v>
      </c>
      <c r="D12797" s="118" t="e">
        <f t="shared" ca="1" si="1"/>
        <v>#NAME?</v>
      </c>
      <c r="E12797" s="118" t="s">
        <v>37991</v>
      </c>
      <c r="F12797" s="118" t="s">
        <v>37995</v>
      </c>
      <c r="G12797" s="118"/>
      <c r="H12797" s="118" t="s">
        <v>5209</v>
      </c>
      <c r="I12797" s="118" t="s">
        <v>7820</v>
      </c>
      <c r="J12797" s="118" t="s">
        <v>7820</v>
      </c>
    </row>
    <row r="12798" spans="1:10" ht="12.75">
      <c r="A12798" s="118" t="s">
        <v>31961</v>
      </c>
      <c r="B12798" s="118" t="s">
        <v>12328</v>
      </c>
      <c r="C12798" s="118" t="b">
        <v>0</v>
      </c>
      <c r="D12798" s="118" t="e">
        <f t="shared" ca="1" si="1"/>
        <v>#NAME?</v>
      </c>
      <c r="E12798" s="118" t="s">
        <v>37996</v>
      </c>
      <c r="F12798" s="118" t="s">
        <v>37997</v>
      </c>
      <c r="G12798" s="118"/>
      <c r="H12798" s="118" t="s">
        <v>4276</v>
      </c>
      <c r="I12798" s="118" t="s">
        <v>8725</v>
      </c>
      <c r="J12798" s="118" t="s">
        <v>8726</v>
      </c>
    </row>
    <row r="12799" spans="1:10" ht="12.75">
      <c r="A12799" s="118" t="s">
        <v>1666</v>
      </c>
      <c r="B12799" s="118" t="s">
        <v>1769</v>
      </c>
      <c r="C12799" s="118" t="b">
        <v>0</v>
      </c>
      <c r="D12799" s="118" t="e">
        <f t="shared" ca="1" si="1"/>
        <v>#NAME?</v>
      </c>
      <c r="E12799" s="118" t="s">
        <v>37998</v>
      </c>
      <c r="F12799" s="118" t="s">
        <v>37999</v>
      </c>
      <c r="G12799" s="118"/>
      <c r="H12799" s="118" t="s">
        <v>4276</v>
      </c>
      <c r="I12799" s="118" t="s">
        <v>7820</v>
      </c>
      <c r="J12799" s="118" t="s">
        <v>7820</v>
      </c>
    </row>
    <row r="12800" spans="1:10" ht="12.75">
      <c r="A12800" s="118" t="s">
        <v>19912</v>
      </c>
      <c r="B12800" s="118" t="s">
        <v>9439</v>
      </c>
      <c r="C12800" s="118" t="b">
        <v>0</v>
      </c>
      <c r="D12800" s="118" t="e">
        <f t="shared" ca="1" si="1"/>
        <v>#NAME?</v>
      </c>
      <c r="E12800" s="118" t="s">
        <v>37998</v>
      </c>
      <c r="F12800" s="118" t="s">
        <v>38000</v>
      </c>
      <c r="G12800" s="118"/>
      <c r="H12800" s="118" t="s">
        <v>4276</v>
      </c>
      <c r="I12800" s="118" t="s">
        <v>7820</v>
      </c>
      <c r="J12800" s="118" t="s">
        <v>7820</v>
      </c>
    </row>
    <row r="12801" spans="1:10" ht="12.75">
      <c r="A12801" s="118" t="s">
        <v>38001</v>
      </c>
      <c r="B12801" s="118" t="s">
        <v>38002</v>
      </c>
      <c r="C12801" s="118" t="b">
        <v>0</v>
      </c>
      <c r="D12801" s="118" t="e">
        <f t="shared" ca="1" si="1"/>
        <v>#NAME?</v>
      </c>
      <c r="E12801" s="118" t="s">
        <v>37998</v>
      </c>
      <c r="F12801" s="118" t="s">
        <v>38003</v>
      </c>
      <c r="G12801" s="118"/>
      <c r="H12801" s="118" t="s">
        <v>7611</v>
      </c>
      <c r="I12801" s="118" t="s">
        <v>7820</v>
      </c>
      <c r="J12801" s="118" t="s">
        <v>7820</v>
      </c>
    </row>
    <row r="12802" spans="1:10" ht="12.75">
      <c r="A12802" s="118" t="s">
        <v>12113</v>
      </c>
      <c r="B12802" s="118" t="s">
        <v>38004</v>
      </c>
      <c r="C12802" s="118" t="b">
        <v>0</v>
      </c>
      <c r="D12802" s="118" t="e">
        <f t="shared" ca="1" si="1"/>
        <v>#NAME?</v>
      </c>
      <c r="E12802" s="118" t="s">
        <v>37998</v>
      </c>
      <c r="F12802" s="118" t="s">
        <v>38005</v>
      </c>
      <c r="G12802" s="118"/>
      <c r="H12802" s="118" t="s">
        <v>4276</v>
      </c>
      <c r="I12802" s="118" t="s">
        <v>7820</v>
      </c>
      <c r="J12802" s="118" t="s">
        <v>7820</v>
      </c>
    </row>
    <row r="12803" spans="1:10" ht="12.75">
      <c r="A12803" s="118" t="s">
        <v>2523</v>
      </c>
      <c r="B12803" s="118" t="s">
        <v>38006</v>
      </c>
      <c r="C12803" s="118" t="b">
        <v>0</v>
      </c>
      <c r="D12803" s="118" t="e">
        <f t="shared" ca="1" si="1"/>
        <v>#NAME?</v>
      </c>
      <c r="E12803" s="118" t="s">
        <v>37998</v>
      </c>
      <c r="F12803" s="118" t="s">
        <v>38007</v>
      </c>
      <c r="G12803" s="118"/>
      <c r="H12803" s="118" t="s">
        <v>4276</v>
      </c>
      <c r="I12803" s="118" t="s">
        <v>3131</v>
      </c>
      <c r="J12803" s="118" t="s">
        <v>7622</v>
      </c>
    </row>
    <row r="12804" spans="1:10" ht="12.75">
      <c r="A12804" s="118" t="s">
        <v>38008</v>
      </c>
      <c r="B12804" s="118" t="s">
        <v>38009</v>
      </c>
      <c r="C12804" s="118" t="b">
        <v>0</v>
      </c>
      <c r="D12804" s="118" t="e">
        <f t="shared" ca="1" si="1"/>
        <v>#NAME?</v>
      </c>
      <c r="E12804" s="118" t="s">
        <v>38010</v>
      </c>
      <c r="F12804" s="118" t="s">
        <v>38011</v>
      </c>
      <c r="G12804" s="118"/>
      <c r="H12804" s="118" t="s">
        <v>4278</v>
      </c>
      <c r="I12804" s="118" t="s">
        <v>14054</v>
      </c>
      <c r="J12804" s="118" t="s">
        <v>19728</v>
      </c>
    </row>
    <row r="12805" spans="1:10" ht="12.75">
      <c r="A12805" s="118" t="s">
        <v>20107</v>
      </c>
      <c r="B12805" s="118" t="s">
        <v>9987</v>
      </c>
      <c r="C12805" s="118" t="b">
        <v>0</v>
      </c>
      <c r="D12805" s="118" t="e">
        <f t="shared" ca="1" si="1"/>
        <v>#NAME?</v>
      </c>
      <c r="E12805" s="118" t="s">
        <v>38010</v>
      </c>
      <c r="F12805" s="118" t="s">
        <v>38012</v>
      </c>
      <c r="G12805" s="118"/>
      <c r="H12805" s="118" t="s">
        <v>4908</v>
      </c>
      <c r="I12805" s="118" t="s">
        <v>14054</v>
      </c>
      <c r="J12805" s="118" t="s">
        <v>19728</v>
      </c>
    </row>
    <row r="12806" spans="1:10" ht="12.75">
      <c r="A12806" s="118" t="s">
        <v>38013</v>
      </c>
      <c r="B12806" s="118" t="s">
        <v>1208</v>
      </c>
      <c r="C12806" s="118" t="b">
        <v>0</v>
      </c>
      <c r="D12806" s="118" t="e">
        <f t="shared" ca="1" si="1"/>
        <v>#NAME?</v>
      </c>
      <c r="E12806" s="118" t="s">
        <v>38014</v>
      </c>
      <c r="F12806" s="118" t="s">
        <v>38015</v>
      </c>
      <c r="G12806" s="118"/>
      <c r="H12806" s="118" t="s">
        <v>4485</v>
      </c>
      <c r="I12806" s="118" t="s">
        <v>3131</v>
      </c>
      <c r="J12806" s="118" t="s">
        <v>7622</v>
      </c>
    </row>
    <row r="12807" spans="1:10" ht="12.75">
      <c r="A12807" s="118" t="s">
        <v>1266</v>
      </c>
      <c r="B12807" s="118" t="s">
        <v>38016</v>
      </c>
      <c r="C12807" s="118" t="b">
        <v>0</v>
      </c>
      <c r="D12807" s="118" t="e">
        <f t="shared" ca="1" si="1"/>
        <v>#NAME?</v>
      </c>
      <c r="E12807" s="118" t="s">
        <v>38014</v>
      </c>
      <c r="F12807" s="118" t="s">
        <v>38017</v>
      </c>
      <c r="G12807" s="118"/>
      <c r="H12807" s="118" t="s">
        <v>9184</v>
      </c>
      <c r="I12807" s="118" t="s">
        <v>3131</v>
      </c>
      <c r="J12807" s="118" t="s">
        <v>7622</v>
      </c>
    </row>
    <row r="12808" spans="1:10" ht="12.75">
      <c r="A12808" s="118" t="s">
        <v>1266</v>
      </c>
      <c r="B12808" s="118" t="s">
        <v>38018</v>
      </c>
      <c r="C12808" s="118" t="b">
        <v>0</v>
      </c>
      <c r="D12808" s="118" t="e">
        <f t="shared" ca="1" si="1"/>
        <v>#NAME?</v>
      </c>
      <c r="E12808" s="118" t="s">
        <v>38014</v>
      </c>
      <c r="F12808" s="118" t="s">
        <v>38019</v>
      </c>
      <c r="G12808" s="118"/>
      <c r="H12808" s="118" t="s">
        <v>4276</v>
      </c>
      <c r="I12808" s="118" t="s">
        <v>3131</v>
      </c>
      <c r="J12808" s="118" t="s">
        <v>7622</v>
      </c>
    </row>
    <row r="12809" spans="1:10" ht="12.75">
      <c r="A12809" s="118" t="s">
        <v>1266</v>
      </c>
      <c r="B12809" s="118" t="s">
        <v>38020</v>
      </c>
      <c r="C12809" s="118" t="b">
        <v>0</v>
      </c>
      <c r="D12809" s="118" t="e">
        <f t="shared" ca="1" si="1"/>
        <v>#NAME?</v>
      </c>
      <c r="E12809" s="118" t="s">
        <v>38014</v>
      </c>
      <c r="F12809" s="118" t="s">
        <v>38021</v>
      </c>
      <c r="G12809" s="118"/>
      <c r="H12809" s="118" t="s">
        <v>4831</v>
      </c>
      <c r="I12809" s="118" t="s">
        <v>3131</v>
      </c>
      <c r="J12809" s="118" t="s">
        <v>7622</v>
      </c>
    </row>
    <row r="12810" spans="1:10" ht="12.75">
      <c r="A12810" s="118" t="s">
        <v>15482</v>
      </c>
      <c r="B12810" s="118" t="s">
        <v>34703</v>
      </c>
      <c r="C12810" s="118" t="b">
        <v>0</v>
      </c>
      <c r="D12810" s="118" t="e">
        <f t="shared" ca="1" si="1"/>
        <v>#NAME?</v>
      </c>
      <c r="E12810" s="118" t="s">
        <v>38014</v>
      </c>
      <c r="F12810" s="118" t="s">
        <v>38022</v>
      </c>
      <c r="G12810" s="118"/>
      <c r="H12810" s="118" t="s">
        <v>4872</v>
      </c>
      <c r="I12810" s="118" t="s">
        <v>3131</v>
      </c>
      <c r="J12810" s="118" t="s">
        <v>7622</v>
      </c>
    </row>
    <row r="12811" spans="1:10" ht="12.75">
      <c r="A12811" s="118" t="s">
        <v>7772</v>
      </c>
      <c r="B12811" s="118" t="s">
        <v>8125</v>
      </c>
      <c r="C12811" s="118" t="b">
        <v>0</v>
      </c>
      <c r="D12811" s="118" t="e">
        <f t="shared" ca="1" si="1"/>
        <v>#NAME?</v>
      </c>
      <c r="E12811" s="118" t="s">
        <v>38014</v>
      </c>
      <c r="F12811" s="118" t="s">
        <v>38023</v>
      </c>
      <c r="G12811" s="118"/>
      <c r="H12811" s="118" t="s">
        <v>4276</v>
      </c>
      <c r="I12811" s="118" t="s">
        <v>3131</v>
      </c>
      <c r="J12811" s="118" t="s">
        <v>7622</v>
      </c>
    </row>
    <row r="12812" spans="1:10" ht="12.75">
      <c r="A12812" s="118" t="s">
        <v>15433</v>
      </c>
      <c r="B12812" s="118" t="s">
        <v>11720</v>
      </c>
      <c r="C12812" s="118" t="b">
        <v>0</v>
      </c>
      <c r="D12812" s="118" t="e">
        <f t="shared" ca="1" si="1"/>
        <v>#NAME?</v>
      </c>
      <c r="E12812" s="118" t="s">
        <v>38014</v>
      </c>
      <c r="F12812" s="118" t="s">
        <v>38024</v>
      </c>
      <c r="G12812" s="118"/>
      <c r="H12812" s="118" t="s">
        <v>5607</v>
      </c>
      <c r="I12812" s="118" t="s">
        <v>3131</v>
      </c>
      <c r="J12812" s="118" t="s">
        <v>7622</v>
      </c>
    </row>
    <row r="12813" spans="1:10" ht="12.75">
      <c r="A12813" s="118" t="s">
        <v>1666</v>
      </c>
      <c r="B12813" s="118" t="s">
        <v>38025</v>
      </c>
      <c r="C12813" s="118" t="b">
        <v>0</v>
      </c>
      <c r="D12813" s="118" t="e">
        <f t="shared" ca="1" si="1"/>
        <v>#NAME?</v>
      </c>
      <c r="E12813" s="118" t="s">
        <v>38014</v>
      </c>
      <c r="F12813" s="118" t="s">
        <v>38026</v>
      </c>
      <c r="G12813" s="118"/>
      <c r="H12813" s="118" t="s">
        <v>16426</v>
      </c>
      <c r="I12813" s="118" t="s">
        <v>3131</v>
      </c>
      <c r="J12813" s="118" t="s">
        <v>7622</v>
      </c>
    </row>
    <row r="12814" spans="1:10" ht="12.75">
      <c r="A12814" s="118" t="s">
        <v>1666</v>
      </c>
      <c r="B12814" s="118" t="s">
        <v>38027</v>
      </c>
      <c r="C12814" s="118" t="b">
        <v>0</v>
      </c>
      <c r="D12814" s="118" t="e">
        <f t="shared" ca="1" si="1"/>
        <v>#NAME?</v>
      </c>
      <c r="E12814" s="118" t="s">
        <v>38014</v>
      </c>
      <c r="F12814" s="118" t="s">
        <v>38028</v>
      </c>
      <c r="G12814" s="118"/>
      <c r="H12814" s="118" t="s">
        <v>4276</v>
      </c>
      <c r="I12814" s="118" t="s">
        <v>3131</v>
      </c>
      <c r="J12814" s="118" t="s">
        <v>7622</v>
      </c>
    </row>
    <row r="12815" spans="1:10" ht="12.75">
      <c r="A12815" s="118" t="s">
        <v>1666</v>
      </c>
      <c r="B12815" s="118" t="s">
        <v>38029</v>
      </c>
      <c r="C12815" s="118" t="b">
        <v>0</v>
      </c>
      <c r="D12815" s="118" t="e">
        <f t="shared" ca="1" si="1"/>
        <v>#NAME?</v>
      </c>
      <c r="E12815" s="118" t="s">
        <v>38014</v>
      </c>
      <c r="F12815" s="118" t="s">
        <v>38030</v>
      </c>
      <c r="G12815" s="118"/>
      <c r="H12815" s="118" t="s">
        <v>5607</v>
      </c>
      <c r="I12815" s="118" t="s">
        <v>3131</v>
      </c>
      <c r="J12815" s="118" t="s">
        <v>7622</v>
      </c>
    </row>
    <row r="12816" spans="1:10" ht="12.75">
      <c r="A12816" s="118" t="s">
        <v>836</v>
      </c>
      <c r="B12816" s="118" t="s">
        <v>8861</v>
      </c>
      <c r="C12816" s="118" t="b">
        <v>0</v>
      </c>
      <c r="D12816" s="118" t="e">
        <f t="shared" ca="1" si="1"/>
        <v>#NAME?</v>
      </c>
      <c r="E12816" s="118" t="s">
        <v>38014</v>
      </c>
      <c r="F12816" s="118" t="s">
        <v>38031</v>
      </c>
      <c r="G12816" s="118"/>
      <c r="H12816" s="118" t="s">
        <v>7611</v>
      </c>
      <c r="I12816" s="118" t="s">
        <v>3131</v>
      </c>
      <c r="J12816" s="118" t="s">
        <v>7622</v>
      </c>
    </row>
    <row r="12817" spans="1:10" ht="12.75">
      <c r="A12817" s="118" t="s">
        <v>940</v>
      </c>
      <c r="B12817" s="118" t="s">
        <v>38032</v>
      </c>
      <c r="C12817" s="118" t="b">
        <v>0</v>
      </c>
      <c r="D12817" s="118" t="e">
        <f t="shared" ca="1" si="1"/>
        <v>#NAME?</v>
      </c>
      <c r="E12817" s="118" t="s">
        <v>38014</v>
      </c>
      <c r="F12817" s="118" t="s">
        <v>38033</v>
      </c>
      <c r="G12817" s="118"/>
      <c r="H12817" s="118" t="s">
        <v>4276</v>
      </c>
      <c r="I12817" s="118" t="s">
        <v>3131</v>
      </c>
      <c r="J12817" s="118" t="s">
        <v>7622</v>
      </c>
    </row>
    <row r="12818" spans="1:10" ht="12.75">
      <c r="A12818" s="118" t="s">
        <v>38034</v>
      </c>
      <c r="B12818" s="118" t="s">
        <v>22870</v>
      </c>
      <c r="C12818" s="118" t="b">
        <v>0</v>
      </c>
      <c r="D12818" s="118" t="e">
        <f t="shared" ca="1" si="1"/>
        <v>#NAME?</v>
      </c>
      <c r="E12818" s="118" t="s">
        <v>38014</v>
      </c>
      <c r="F12818" s="118" t="s">
        <v>38035</v>
      </c>
      <c r="G12818" s="118"/>
      <c r="H12818" s="118" t="s">
        <v>4872</v>
      </c>
      <c r="I12818" s="118" t="s">
        <v>3131</v>
      </c>
      <c r="J12818" s="118" t="s">
        <v>7622</v>
      </c>
    </row>
    <row r="12819" spans="1:10" ht="12.75">
      <c r="A12819" s="118" t="s">
        <v>1069</v>
      </c>
      <c r="B12819" s="118" t="s">
        <v>38036</v>
      </c>
      <c r="C12819" s="118" t="b">
        <v>0</v>
      </c>
      <c r="D12819" s="118" t="e">
        <f t="shared" ca="1" si="1"/>
        <v>#NAME?</v>
      </c>
      <c r="E12819" s="118" t="s">
        <v>38014</v>
      </c>
      <c r="F12819" s="118" t="s">
        <v>38037</v>
      </c>
      <c r="G12819" s="118"/>
      <c r="H12819" s="118" t="s">
        <v>4276</v>
      </c>
      <c r="I12819" s="118" t="s">
        <v>3131</v>
      </c>
      <c r="J12819" s="118" t="s">
        <v>7622</v>
      </c>
    </row>
    <row r="12820" spans="1:10" ht="12.75">
      <c r="A12820" s="118" t="s">
        <v>8358</v>
      </c>
      <c r="B12820" s="118" t="s">
        <v>12547</v>
      </c>
      <c r="C12820" s="118" t="b">
        <v>0</v>
      </c>
      <c r="D12820" s="118" t="e">
        <f t="shared" ca="1" si="1"/>
        <v>#NAME?</v>
      </c>
      <c r="E12820" s="118" t="s">
        <v>38014</v>
      </c>
      <c r="F12820" s="118" t="s">
        <v>38038</v>
      </c>
      <c r="G12820" s="118"/>
      <c r="H12820" s="118" t="s">
        <v>5607</v>
      </c>
      <c r="I12820" s="118" t="s">
        <v>3131</v>
      </c>
      <c r="J12820" s="118" t="s">
        <v>7622</v>
      </c>
    </row>
    <row r="12821" spans="1:10" ht="12.75">
      <c r="A12821" s="118" t="s">
        <v>995</v>
      </c>
      <c r="B12821" s="118" t="s">
        <v>1247</v>
      </c>
      <c r="C12821" s="118" t="b">
        <v>0</v>
      </c>
      <c r="D12821" s="118" t="e">
        <f t="shared" ca="1" si="1"/>
        <v>#NAME?</v>
      </c>
      <c r="E12821" s="118" t="s">
        <v>38014</v>
      </c>
      <c r="F12821" s="118" t="s">
        <v>38039</v>
      </c>
      <c r="G12821" s="118"/>
      <c r="H12821" s="118" t="s">
        <v>5607</v>
      </c>
      <c r="I12821" s="118" t="s">
        <v>3131</v>
      </c>
      <c r="J12821" s="118" t="s">
        <v>7622</v>
      </c>
    </row>
    <row r="12822" spans="1:10" ht="12.75">
      <c r="A12822" s="118" t="s">
        <v>9126</v>
      </c>
      <c r="B12822" s="118" t="s">
        <v>8124</v>
      </c>
      <c r="C12822" s="118" t="b">
        <v>0</v>
      </c>
      <c r="D12822" s="118" t="e">
        <f t="shared" ca="1" si="1"/>
        <v>#NAME?</v>
      </c>
      <c r="E12822" s="118" t="s">
        <v>38040</v>
      </c>
      <c r="F12822" s="118" t="s">
        <v>38041</v>
      </c>
      <c r="G12822" s="118"/>
      <c r="H12822" s="118" t="s">
        <v>8760</v>
      </c>
      <c r="I12822" s="118" t="s">
        <v>7820</v>
      </c>
      <c r="J12822" s="118" t="s">
        <v>7820</v>
      </c>
    </row>
    <row r="12823" spans="1:10" ht="12.75">
      <c r="A12823" s="118" t="s">
        <v>36101</v>
      </c>
      <c r="B12823" s="118" t="s">
        <v>38042</v>
      </c>
      <c r="C12823" s="118" t="b">
        <v>0</v>
      </c>
      <c r="D12823" s="118" t="e">
        <f t="shared" ca="1" si="1"/>
        <v>#NAME?</v>
      </c>
      <c r="E12823" s="118" t="s">
        <v>38040</v>
      </c>
      <c r="F12823" s="118" t="s">
        <v>38043</v>
      </c>
      <c r="G12823" s="118"/>
      <c r="H12823" s="118" t="s">
        <v>54</v>
      </c>
      <c r="I12823" s="118" t="s">
        <v>7820</v>
      </c>
      <c r="J12823" s="118" t="s">
        <v>7820</v>
      </c>
    </row>
    <row r="12824" spans="1:10" ht="12.75">
      <c r="A12824" s="118" t="s">
        <v>12369</v>
      </c>
      <c r="B12824" s="118" t="s">
        <v>9155</v>
      </c>
      <c r="C12824" s="118" t="b">
        <v>0</v>
      </c>
      <c r="D12824" s="118" t="e">
        <f t="shared" ca="1" si="1"/>
        <v>#NAME?</v>
      </c>
      <c r="E12824" s="118" t="s">
        <v>38040</v>
      </c>
      <c r="F12824" s="118" t="s">
        <v>38044</v>
      </c>
      <c r="G12824" s="118"/>
      <c r="H12824" s="118" t="s">
        <v>8760</v>
      </c>
      <c r="I12824" s="118" t="s">
        <v>7820</v>
      </c>
      <c r="J12824" s="118" t="s">
        <v>7820</v>
      </c>
    </row>
    <row r="12825" spans="1:10" ht="12.75">
      <c r="A12825" s="118" t="s">
        <v>2278</v>
      </c>
      <c r="B12825" s="118" t="s">
        <v>9487</v>
      </c>
      <c r="C12825" s="118" t="b">
        <v>0</v>
      </c>
      <c r="D12825" s="118" t="e">
        <f t="shared" ca="1" si="1"/>
        <v>#NAME?</v>
      </c>
      <c r="E12825" s="118" t="s">
        <v>38040</v>
      </c>
      <c r="F12825" s="118" t="s">
        <v>38045</v>
      </c>
      <c r="G12825" s="118"/>
      <c r="H12825" s="118" t="s">
        <v>54</v>
      </c>
      <c r="I12825" s="118" t="s">
        <v>7820</v>
      </c>
      <c r="J12825" s="118" t="s">
        <v>7820</v>
      </c>
    </row>
    <row r="12826" spans="1:10" ht="12.75">
      <c r="A12826" s="118" t="s">
        <v>882</v>
      </c>
      <c r="B12826" s="118" t="s">
        <v>17123</v>
      </c>
      <c r="C12826" s="118" t="b">
        <v>0</v>
      </c>
      <c r="D12826" s="118" t="e">
        <f t="shared" ca="1" si="1"/>
        <v>#NAME?</v>
      </c>
      <c r="E12826" s="118" t="s">
        <v>38040</v>
      </c>
      <c r="F12826" s="118" t="s">
        <v>38046</v>
      </c>
      <c r="G12826" s="118"/>
      <c r="H12826" s="118" t="s">
        <v>4305</v>
      </c>
      <c r="I12826" s="118" t="s">
        <v>7820</v>
      </c>
      <c r="J12826" s="118" t="s">
        <v>7820</v>
      </c>
    </row>
    <row r="12827" spans="1:10" ht="12.75">
      <c r="A12827" s="118" t="s">
        <v>25227</v>
      </c>
      <c r="B12827" s="118" t="s">
        <v>13979</v>
      </c>
      <c r="C12827" s="118" t="b">
        <v>0</v>
      </c>
      <c r="D12827" s="118" t="e">
        <f t="shared" ca="1" si="1"/>
        <v>#NAME?</v>
      </c>
      <c r="E12827" s="118" t="s">
        <v>38040</v>
      </c>
      <c r="F12827" s="118" t="s">
        <v>38047</v>
      </c>
      <c r="G12827" s="118"/>
      <c r="H12827" s="118" t="s">
        <v>4305</v>
      </c>
      <c r="I12827" s="118" t="s">
        <v>7820</v>
      </c>
      <c r="J12827" s="118" t="s">
        <v>7820</v>
      </c>
    </row>
    <row r="12828" spans="1:10" ht="12.75">
      <c r="A12828" s="118" t="s">
        <v>8063</v>
      </c>
      <c r="B12828" s="118" t="s">
        <v>38048</v>
      </c>
      <c r="C12828" s="118" t="b">
        <v>0</v>
      </c>
      <c r="D12828" s="118" t="e">
        <f t="shared" ca="1" si="1"/>
        <v>#NAME?</v>
      </c>
      <c r="E12828" s="118" t="s">
        <v>38040</v>
      </c>
      <c r="F12828" s="118" t="s">
        <v>38049</v>
      </c>
      <c r="G12828" s="118"/>
      <c r="H12828" s="118" t="s">
        <v>4305</v>
      </c>
      <c r="I12828" s="118" t="s">
        <v>7820</v>
      </c>
      <c r="J12828" s="118" t="s">
        <v>7820</v>
      </c>
    </row>
    <row r="12829" spans="1:10" ht="12.75">
      <c r="A12829" s="118" t="s">
        <v>14117</v>
      </c>
      <c r="B12829" s="118" t="s">
        <v>24728</v>
      </c>
      <c r="C12829" s="118" t="b">
        <v>0</v>
      </c>
      <c r="D12829" s="118" t="e">
        <f t="shared" ca="1" si="1"/>
        <v>#NAME?</v>
      </c>
      <c r="E12829" s="118" t="s">
        <v>38050</v>
      </c>
      <c r="F12829" s="118" t="s">
        <v>38051</v>
      </c>
      <c r="G12829" s="118"/>
      <c r="H12829" s="118" t="s">
        <v>4278</v>
      </c>
      <c r="I12829" s="118" t="s">
        <v>7642</v>
      </c>
      <c r="J12829" s="118"/>
    </row>
    <row r="12830" spans="1:10" ht="12.75">
      <c r="A12830" s="118" t="s">
        <v>1666</v>
      </c>
      <c r="B12830" s="118" t="s">
        <v>38052</v>
      </c>
      <c r="C12830" s="118" t="b">
        <v>0</v>
      </c>
      <c r="D12830" s="118" t="e">
        <f t="shared" ca="1" si="1"/>
        <v>#NAME?</v>
      </c>
      <c r="E12830" s="118" t="s">
        <v>38053</v>
      </c>
      <c r="F12830" s="118" t="s">
        <v>38054</v>
      </c>
      <c r="G12830" s="118"/>
      <c r="H12830" s="118" t="s">
        <v>4485</v>
      </c>
      <c r="I12830" s="118" t="s">
        <v>7755</v>
      </c>
      <c r="J12830" s="118" t="s">
        <v>7756</v>
      </c>
    </row>
    <row r="12831" spans="1:10" ht="12.75">
      <c r="A12831" s="118" t="s">
        <v>12624</v>
      </c>
      <c r="B12831" s="118" t="s">
        <v>38055</v>
      </c>
      <c r="C12831" s="118" t="b">
        <v>0</v>
      </c>
      <c r="D12831" s="118" t="e">
        <f t="shared" ca="1" si="1"/>
        <v>#NAME?</v>
      </c>
      <c r="E12831" s="118" t="s">
        <v>38053</v>
      </c>
      <c r="F12831" s="118" t="s">
        <v>38056</v>
      </c>
      <c r="G12831" s="118"/>
      <c r="H12831" s="118" t="s">
        <v>38057</v>
      </c>
      <c r="I12831" s="118" t="s">
        <v>7755</v>
      </c>
      <c r="J12831" s="118" t="s">
        <v>7756</v>
      </c>
    </row>
    <row r="12832" spans="1:10" ht="12.75">
      <c r="A12832" s="118" t="s">
        <v>2682</v>
      </c>
      <c r="B12832" s="118" t="s">
        <v>38058</v>
      </c>
      <c r="C12832" s="118" t="b">
        <v>0</v>
      </c>
      <c r="D12832" s="118" t="e">
        <f t="shared" ca="1" si="1"/>
        <v>#NAME?</v>
      </c>
      <c r="E12832" s="118" t="s">
        <v>38053</v>
      </c>
      <c r="F12832" s="118" t="s">
        <v>38059</v>
      </c>
      <c r="G12832" s="118"/>
      <c r="H12832" s="118" t="s">
        <v>4485</v>
      </c>
      <c r="I12832" s="118" t="s">
        <v>7755</v>
      </c>
      <c r="J12832" s="118" t="s">
        <v>7756</v>
      </c>
    </row>
    <row r="12833" spans="1:10" ht="12.75">
      <c r="A12833" s="118" t="s">
        <v>1544</v>
      </c>
      <c r="B12833" s="118" t="s">
        <v>13826</v>
      </c>
      <c r="C12833" s="118" t="b">
        <v>0</v>
      </c>
      <c r="D12833" s="118" t="e">
        <f t="shared" ca="1" si="1"/>
        <v>#NAME?</v>
      </c>
      <c r="E12833" s="118" t="s">
        <v>38053</v>
      </c>
      <c r="F12833" s="118" t="s">
        <v>38060</v>
      </c>
      <c r="G12833" s="118"/>
      <c r="H12833" s="118" t="s">
        <v>4485</v>
      </c>
      <c r="I12833" s="118" t="s">
        <v>7755</v>
      </c>
      <c r="J12833" s="118" t="s">
        <v>7756</v>
      </c>
    </row>
    <row r="12834" spans="1:10" ht="12.75">
      <c r="A12834" s="118" t="s">
        <v>873</v>
      </c>
      <c r="B12834" s="118" t="s">
        <v>1247</v>
      </c>
      <c r="C12834" s="118" t="b">
        <v>0</v>
      </c>
      <c r="D12834" s="118" t="e">
        <f t="shared" ca="1" si="1"/>
        <v>#NAME?</v>
      </c>
      <c r="E12834" s="118" t="s">
        <v>38053</v>
      </c>
      <c r="F12834" s="118" t="s">
        <v>38061</v>
      </c>
      <c r="G12834" s="118"/>
      <c r="H12834" s="118" t="s">
        <v>4485</v>
      </c>
      <c r="I12834" s="118" t="s">
        <v>7755</v>
      </c>
      <c r="J12834" s="118" t="s">
        <v>7756</v>
      </c>
    </row>
    <row r="12835" spans="1:10" ht="12.75">
      <c r="A12835" s="118" t="s">
        <v>836</v>
      </c>
      <c r="B12835" s="118" t="s">
        <v>11551</v>
      </c>
      <c r="C12835" s="118" t="b">
        <v>0</v>
      </c>
      <c r="D12835" s="118" t="e">
        <f t="shared" ca="1" si="1"/>
        <v>#NAME?</v>
      </c>
      <c r="E12835" s="118" t="s">
        <v>38062</v>
      </c>
      <c r="F12835" s="118" t="s">
        <v>38063</v>
      </c>
      <c r="G12835" s="118"/>
      <c r="H12835" s="118" t="s">
        <v>4305</v>
      </c>
      <c r="I12835" s="118" t="s">
        <v>10351</v>
      </c>
      <c r="J12835" s="118" t="s">
        <v>7622</v>
      </c>
    </row>
    <row r="12836" spans="1:10" ht="12.75">
      <c r="A12836" s="118" t="s">
        <v>9219</v>
      </c>
      <c r="B12836" s="118" t="s">
        <v>30173</v>
      </c>
      <c r="C12836" s="118" t="b">
        <v>0</v>
      </c>
      <c r="D12836" s="118" t="e">
        <f t="shared" ca="1" si="1"/>
        <v>#NAME?</v>
      </c>
      <c r="E12836" s="118" t="s">
        <v>38062</v>
      </c>
      <c r="F12836" s="118" t="s">
        <v>38064</v>
      </c>
      <c r="G12836" s="118"/>
      <c r="H12836" s="118" t="s">
        <v>4305</v>
      </c>
      <c r="I12836" s="118" t="s">
        <v>10351</v>
      </c>
      <c r="J12836" s="118" t="s">
        <v>7622</v>
      </c>
    </row>
    <row r="12837" spans="1:10" ht="12.75">
      <c r="A12837" s="118" t="s">
        <v>1434</v>
      </c>
      <c r="B12837" s="118" t="s">
        <v>12547</v>
      </c>
      <c r="C12837" s="118" t="b">
        <v>0</v>
      </c>
      <c r="D12837" s="118" t="e">
        <f t="shared" ca="1" si="1"/>
        <v>#NAME?</v>
      </c>
      <c r="E12837" s="118" t="s">
        <v>38065</v>
      </c>
      <c r="F12837" s="118" t="s">
        <v>38066</v>
      </c>
      <c r="G12837" s="118"/>
      <c r="H12837" s="118" t="s">
        <v>4278</v>
      </c>
      <c r="I12837" s="118" t="s">
        <v>3131</v>
      </c>
      <c r="J12837" s="118" t="s">
        <v>7622</v>
      </c>
    </row>
    <row r="12838" spans="1:10" ht="12.75">
      <c r="A12838" s="118" t="s">
        <v>1069</v>
      </c>
      <c r="B12838" s="118" t="s">
        <v>38067</v>
      </c>
      <c r="C12838" s="118" t="b">
        <v>0</v>
      </c>
      <c r="D12838" s="118" t="e">
        <f t="shared" ca="1" si="1"/>
        <v>#NAME?</v>
      </c>
      <c r="E12838" s="118" t="s">
        <v>38065</v>
      </c>
      <c r="F12838" s="118" t="s">
        <v>38068</v>
      </c>
      <c r="G12838" s="118"/>
      <c r="H12838" s="118" t="s">
        <v>4278</v>
      </c>
      <c r="I12838" s="118" t="s">
        <v>3131</v>
      </c>
      <c r="J12838" s="118" t="s">
        <v>7622</v>
      </c>
    </row>
    <row r="12839" spans="1:10" ht="12.75">
      <c r="A12839" s="118" t="s">
        <v>16451</v>
      </c>
      <c r="B12839" s="118" t="s">
        <v>38069</v>
      </c>
      <c r="C12839" s="118" t="b">
        <v>0</v>
      </c>
      <c r="D12839" s="118" t="e">
        <f t="shared" ca="1" si="1"/>
        <v>#NAME?</v>
      </c>
      <c r="E12839" s="118" t="s">
        <v>38070</v>
      </c>
      <c r="F12839" s="118" t="s">
        <v>38071</v>
      </c>
      <c r="G12839" s="118"/>
      <c r="H12839" s="118" t="s">
        <v>54</v>
      </c>
      <c r="I12839" s="118" t="s">
        <v>38072</v>
      </c>
      <c r="J12839" s="118"/>
    </row>
    <row r="12840" spans="1:10" ht="12.75">
      <c r="A12840" s="118" t="s">
        <v>24777</v>
      </c>
      <c r="B12840" s="118" t="s">
        <v>38073</v>
      </c>
      <c r="C12840" s="118" t="b">
        <v>0</v>
      </c>
      <c r="D12840" s="118" t="e">
        <f t="shared" ca="1" si="1"/>
        <v>#NAME?</v>
      </c>
      <c r="E12840" s="118" t="s">
        <v>38070</v>
      </c>
      <c r="F12840" s="118" t="s">
        <v>38074</v>
      </c>
      <c r="G12840" s="118"/>
      <c r="H12840" s="118" t="s">
        <v>5607</v>
      </c>
      <c r="I12840" s="118" t="s">
        <v>38072</v>
      </c>
      <c r="J12840" s="118"/>
    </row>
    <row r="12841" spans="1:10" ht="12.75">
      <c r="A12841" s="118" t="s">
        <v>1817</v>
      </c>
      <c r="B12841" s="118" t="s">
        <v>38075</v>
      </c>
      <c r="C12841" s="118" t="b">
        <v>0</v>
      </c>
      <c r="D12841" s="118" t="e">
        <f t="shared" ca="1" si="1"/>
        <v>#NAME?</v>
      </c>
      <c r="E12841" s="118" t="s">
        <v>38076</v>
      </c>
      <c r="F12841" s="118" t="s">
        <v>38077</v>
      </c>
      <c r="G12841" s="118"/>
      <c r="H12841" s="118" t="s">
        <v>23407</v>
      </c>
      <c r="I12841" s="118" t="s">
        <v>15785</v>
      </c>
      <c r="J12841" s="118"/>
    </row>
    <row r="12842" spans="1:10" ht="12.75">
      <c r="A12842" s="118" t="s">
        <v>1093</v>
      </c>
      <c r="B12842" s="118" t="s">
        <v>38078</v>
      </c>
      <c r="C12842" s="118" t="b">
        <v>0</v>
      </c>
      <c r="D12842" s="118" t="e">
        <f t="shared" ca="1" si="1"/>
        <v>#NAME?</v>
      </c>
      <c r="E12842" s="118" t="s">
        <v>38076</v>
      </c>
      <c r="F12842" s="118" t="s">
        <v>38079</v>
      </c>
      <c r="G12842" s="118"/>
      <c r="H12842" s="118" t="s">
        <v>23407</v>
      </c>
      <c r="I12842" s="118" t="s">
        <v>15785</v>
      </c>
      <c r="J12842" s="118"/>
    </row>
    <row r="12843" spans="1:10" ht="12.75">
      <c r="A12843" s="118" t="s">
        <v>8405</v>
      </c>
      <c r="B12843" s="118" t="s">
        <v>38080</v>
      </c>
      <c r="C12843" s="118" t="b">
        <v>0</v>
      </c>
      <c r="D12843" s="118" t="e">
        <f t="shared" ca="1" si="1"/>
        <v>#NAME?</v>
      </c>
      <c r="E12843" s="118" t="s">
        <v>38081</v>
      </c>
      <c r="F12843" s="118" t="s">
        <v>38082</v>
      </c>
      <c r="G12843" s="118"/>
      <c r="H12843" s="118" t="s">
        <v>54</v>
      </c>
      <c r="I12843" s="118" t="s">
        <v>9131</v>
      </c>
      <c r="J12843" s="118" t="s">
        <v>7622</v>
      </c>
    </row>
    <row r="12844" spans="1:10" ht="12.75">
      <c r="A12844" s="118" t="s">
        <v>38083</v>
      </c>
      <c r="B12844" s="118" t="s">
        <v>17707</v>
      </c>
      <c r="C12844" s="118" t="b">
        <v>0</v>
      </c>
      <c r="D12844" s="118" t="e">
        <f t="shared" ca="1" si="1"/>
        <v>#NAME?</v>
      </c>
      <c r="E12844" s="118" t="s">
        <v>38081</v>
      </c>
      <c r="F12844" s="118" t="s">
        <v>38084</v>
      </c>
      <c r="G12844" s="118"/>
      <c r="H12844" s="118" t="s">
        <v>54</v>
      </c>
      <c r="I12844" s="118" t="s">
        <v>7820</v>
      </c>
      <c r="J12844" s="118" t="s">
        <v>7820</v>
      </c>
    </row>
    <row r="12845" spans="1:10" ht="12.75">
      <c r="A12845" s="118" t="s">
        <v>1704</v>
      </c>
      <c r="B12845" s="118" t="s">
        <v>38085</v>
      </c>
      <c r="C12845" s="118" t="b">
        <v>0</v>
      </c>
      <c r="D12845" s="118" t="e">
        <f t="shared" ca="1" si="1"/>
        <v>#NAME?</v>
      </c>
      <c r="E12845" s="118" t="s">
        <v>38081</v>
      </c>
      <c r="F12845" s="118" t="s">
        <v>38086</v>
      </c>
      <c r="G12845" s="118"/>
      <c r="H12845" s="118" t="s">
        <v>54</v>
      </c>
      <c r="I12845" s="118" t="s">
        <v>9131</v>
      </c>
      <c r="J12845" s="118" t="s">
        <v>7622</v>
      </c>
    </row>
    <row r="12846" spans="1:10" ht="12.75">
      <c r="A12846" s="118" t="s">
        <v>10062</v>
      </c>
      <c r="B12846" s="118" t="s">
        <v>11803</v>
      </c>
      <c r="C12846" s="118" t="b">
        <v>0</v>
      </c>
      <c r="D12846" s="118" t="e">
        <f t="shared" ca="1" si="1"/>
        <v>#NAME?</v>
      </c>
      <c r="E12846" s="118" t="s">
        <v>38081</v>
      </c>
      <c r="F12846" s="118" t="s">
        <v>38087</v>
      </c>
      <c r="G12846" s="118"/>
      <c r="H12846" s="118" t="s">
        <v>54</v>
      </c>
      <c r="I12846" s="118" t="s">
        <v>9131</v>
      </c>
      <c r="J12846" s="118" t="s">
        <v>7622</v>
      </c>
    </row>
    <row r="12847" spans="1:10" ht="12.75">
      <c r="A12847" s="118" t="s">
        <v>9748</v>
      </c>
      <c r="B12847" s="118" t="s">
        <v>15063</v>
      </c>
      <c r="C12847" s="118" t="b">
        <v>0</v>
      </c>
      <c r="D12847" s="118" t="e">
        <f t="shared" ca="1" si="1"/>
        <v>#NAME?</v>
      </c>
      <c r="E12847" s="118" t="s">
        <v>38081</v>
      </c>
      <c r="F12847" s="118" t="s">
        <v>38088</v>
      </c>
      <c r="G12847" s="118"/>
      <c r="H12847" s="118" t="s">
        <v>54</v>
      </c>
      <c r="I12847" s="118" t="s">
        <v>9131</v>
      </c>
      <c r="J12847" s="118" t="s">
        <v>7622</v>
      </c>
    </row>
    <row r="12848" spans="1:10" ht="12.75">
      <c r="A12848" s="118" t="s">
        <v>1666</v>
      </c>
      <c r="B12848" s="118" t="s">
        <v>38089</v>
      </c>
      <c r="C12848" s="118" t="b">
        <v>0</v>
      </c>
      <c r="D12848" s="118" t="e">
        <f t="shared" ca="1" si="1"/>
        <v>#NAME?</v>
      </c>
      <c r="E12848" s="118" t="s">
        <v>38081</v>
      </c>
      <c r="F12848" s="118" t="s">
        <v>38090</v>
      </c>
      <c r="G12848" s="118"/>
      <c r="H12848" s="118" t="s">
        <v>54</v>
      </c>
      <c r="I12848" s="118" t="s">
        <v>7820</v>
      </c>
      <c r="J12848" s="118" t="s">
        <v>7820</v>
      </c>
    </row>
    <row r="12849" spans="1:10" ht="12.75">
      <c r="A12849" s="118" t="s">
        <v>1544</v>
      </c>
      <c r="B12849" s="118" t="s">
        <v>7587</v>
      </c>
      <c r="C12849" s="118" t="b">
        <v>0</v>
      </c>
      <c r="D12849" s="118" t="e">
        <f t="shared" ca="1" si="1"/>
        <v>#NAME?</v>
      </c>
      <c r="E12849" s="118" t="s">
        <v>38081</v>
      </c>
      <c r="F12849" s="118" t="s">
        <v>38091</v>
      </c>
      <c r="G12849" s="118"/>
      <c r="H12849" s="118" t="s">
        <v>54</v>
      </c>
      <c r="I12849" s="118" t="s">
        <v>7820</v>
      </c>
      <c r="J12849" s="118" t="s">
        <v>7820</v>
      </c>
    </row>
    <row r="12850" spans="1:10" ht="12.75">
      <c r="A12850" s="118" t="s">
        <v>1544</v>
      </c>
      <c r="B12850" s="118" t="s">
        <v>20975</v>
      </c>
      <c r="C12850" s="118" t="b">
        <v>0</v>
      </c>
      <c r="D12850" s="118" t="e">
        <f t="shared" ca="1" si="1"/>
        <v>#NAME?</v>
      </c>
      <c r="E12850" s="118" t="s">
        <v>38081</v>
      </c>
      <c r="F12850" s="118" t="s">
        <v>38092</v>
      </c>
      <c r="G12850" s="118"/>
      <c r="H12850" s="118" t="s">
        <v>54</v>
      </c>
      <c r="I12850" s="118" t="s">
        <v>8526</v>
      </c>
      <c r="J12850" s="118" t="s">
        <v>7591</v>
      </c>
    </row>
    <row r="12851" spans="1:10" ht="12.75">
      <c r="A12851" s="118" t="s">
        <v>8894</v>
      </c>
      <c r="B12851" s="118" t="s">
        <v>38093</v>
      </c>
      <c r="C12851" s="118" t="b">
        <v>0</v>
      </c>
      <c r="D12851" s="118" t="e">
        <f t="shared" ca="1" si="1"/>
        <v>#NAME?</v>
      </c>
      <c r="E12851" s="118" t="s">
        <v>38081</v>
      </c>
      <c r="F12851" s="118" t="s">
        <v>38094</v>
      </c>
      <c r="G12851" s="118"/>
      <c r="H12851" s="118" t="s">
        <v>54</v>
      </c>
      <c r="I12851" s="118" t="s">
        <v>7820</v>
      </c>
      <c r="J12851" s="118" t="s">
        <v>7820</v>
      </c>
    </row>
    <row r="12852" spans="1:10" ht="12.75">
      <c r="A12852" s="118" t="s">
        <v>38095</v>
      </c>
      <c r="B12852" s="118" t="s">
        <v>8192</v>
      </c>
      <c r="C12852" s="118" t="b">
        <v>0</v>
      </c>
      <c r="D12852" s="118" t="e">
        <f t="shared" ca="1" si="1"/>
        <v>#NAME?</v>
      </c>
      <c r="E12852" s="118" t="s">
        <v>38081</v>
      </c>
      <c r="F12852" s="118" t="s">
        <v>38096</v>
      </c>
      <c r="G12852" s="118"/>
      <c r="H12852" s="118" t="s">
        <v>4831</v>
      </c>
      <c r="I12852" s="118" t="s">
        <v>7820</v>
      </c>
      <c r="J12852" s="118" t="s">
        <v>7820</v>
      </c>
    </row>
    <row r="12853" spans="1:10" ht="12.75">
      <c r="A12853" s="118" t="s">
        <v>2226</v>
      </c>
      <c r="B12853" s="118" t="s">
        <v>38097</v>
      </c>
      <c r="C12853" s="118" t="b">
        <v>0</v>
      </c>
      <c r="D12853" s="118" t="e">
        <f t="shared" ca="1" si="1"/>
        <v>#NAME?</v>
      </c>
      <c r="E12853" s="118" t="s">
        <v>38081</v>
      </c>
      <c r="F12853" s="118" t="s">
        <v>38098</v>
      </c>
      <c r="G12853" s="118"/>
      <c r="H12853" s="118" t="s">
        <v>54</v>
      </c>
      <c r="I12853" s="118" t="s">
        <v>9131</v>
      </c>
      <c r="J12853" s="118" t="s">
        <v>7622</v>
      </c>
    </row>
    <row r="12854" spans="1:10" ht="12.75">
      <c r="A12854" s="118" t="s">
        <v>2226</v>
      </c>
      <c r="B12854" s="118" t="s">
        <v>14771</v>
      </c>
      <c r="C12854" s="118" t="b">
        <v>0</v>
      </c>
      <c r="D12854" s="118" t="e">
        <f t="shared" ca="1" si="1"/>
        <v>#NAME?</v>
      </c>
      <c r="E12854" s="118" t="s">
        <v>38081</v>
      </c>
      <c r="F12854" s="118" t="s">
        <v>38099</v>
      </c>
      <c r="G12854" s="118"/>
      <c r="H12854" s="118" t="s">
        <v>54</v>
      </c>
      <c r="I12854" s="118" t="s">
        <v>9131</v>
      </c>
      <c r="J12854" s="118" t="s">
        <v>7622</v>
      </c>
    </row>
    <row r="12855" spans="1:10" ht="12.75">
      <c r="A12855" s="118" t="s">
        <v>10968</v>
      </c>
      <c r="B12855" s="118" t="s">
        <v>29317</v>
      </c>
      <c r="C12855" s="118" t="b">
        <v>0</v>
      </c>
      <c r="D12855" s="118" t="e">
        <f t="shared" ca="1" si="1"/>
        <v>#NAME?</v>
      </c>
      <c r="E12855" s="118" t="s">
        <v>38081</v>
      </c>
      <c r="F12855" s="118" t="s">
        <v>38100</v>
      </c>
      <c r="G12855" s="118"/>
      <c r="H12855" s="118" t="s">
        <v>54</v>
      </c>
      <c r="I12855" s="118" t="s">
        <v>7820</v>
      </c>
      <c r="J12855" s="118" t="s">
        <v>7820</v>
      </c>
    </row>
    <row r="12856" spans="1:10" ht="12.75">
      <c r="A12856" s="118" t="s">
        <v>38101</v>
      </c>
      <c r="B12856" s="118" t="s">
        <v>17707</v>
      </c>
      <c r="C12856" s="118" t="b">
        <v>0</v>
      </c>
      <c r="D12856" s="118" t="e">
        <f t="shared" ca="1" si="1"/>
        <v>#NAME?</v>
      </c>
      <c r="E12856" s="118" t="s">
        <v>38102</v>
      </c>
      <c r="F12856" s="118" t="s">
        <v>38103</v>
      </c>
      <c r="G12856" s="118"/>
      <c r="H12856" s="118" t="s">
        <v>5264</v>
      </c>
      <c r="I12856" s="118"/>
      <c r="J12856" s="118"/>
    </row>
    <row r="12857" spans="1:10" ht="12.75">
      <c r="A12857" s="118" t="s">
        <v>38104</v>
      </c>
      <c r="B12857" s="118" t="s">
        <v>1130</v>
      </c>
      <c r="C12857" s="118" t="b">
        <v>0</v>
      </c>
      <c r="D12857" s="118" t="e">
        <f t="shared" ca="1" si="1"/>
        <v>#NAME?</v>
      </c>
      <c r="E12857" s="118" t="s">
        <v>38102</v>
      </c>
      <c r="F12857" s="118" t="s">
        <v>38105</v>
      </c>
      <c r="G12857" s="118"/>
      <c r="H12857" s="118" t="s">
        <v>5264</v>
      </c>
      <c r="I12857" s="118"/>
      <c r="J12857" s="118"/>
    </row>
    <row r="12858" spans="1:10" ht="12.75">
      <c r="A12858" s="118" t="s">
        <v>38106</v>
      </c>
      <c r="B12858" s="118" t="s">
        <v>14756</v>
      </c>
      <c r="C12858" s="118" t="b">
        <v>0</v>
      </c>
      <c r="D12858" s="118" t="e">
        <f t="shared" ca="1" si="1"/>
        <v>#NAME?</v>
      </c>
      <c r="E12858" s="118" t="s">
        <v>38102</v>
      </c>
      <c r="F12858" s="118" t="s">
        <v>38107</v>
      </c>
      <c r="G12858" s="118"/>
      <c r="H12858" s="118" t="s">
        <v>5273</v>
      </c>
      <c r="I12858" s="118"/>
      <c r="J12858" s="118"/>
    </row>
    <row r="12859" spans="1:10" ht="12.75">
      <c r="A12859" s="118" t="s">
        <v>7945</v>
      </c>
      <c r="B12859" s="118" t="s">
        <v>38108</v>
      </c>
      <c r="C12859" s="118" t="b">
        <v>0</v>
      </c>
      <c r="D12859" s="118" t="e">
        <f t="shared" ca="1" si="1"/>
        <v>#NAME?</v>
      </c>
      <c r="E12859" s="118" t="s">
        <v>38109</v>
      </c>
      <c r="F12859" s="118" t="s">
        <v>38110</v>
      </c>
      <c r="G12859" s="118"/>
      <c r="H12859" s="118" t="s">
        <v>5209</v>
      </c>
      <c r="I12859" s="118" t="s">
        <v>7684</v>
      </c>
      <c r="J12859" s="118"/>
    </row>
    <row r="12860" spans="1:10" ht="12.75">
      <c r="A12860" s="118" t="s">
        <v>38111</v>
      </c>
      <c r="B12860" s="118" t="s">
        <v>38112</v>
      </c>
      <c r="C12860" s="118" t="b">
        <v>0</v>
      </c>
      <c r="D12860" s="118" t="e">
        <f t="shared" ca="1" si="1"/>
        <v>#NAME?</v>
      </c>
      <c r="E12860" s="118" t="s">
        <v>38109</v>
      </c>
      <c r="F12860" s="118" t="s">
        <v>38113</v>
      </c>
      <c r="G12860" s="118"/>
      <c r="H12860" s="118" t="s">
        <v>5607</v>
      </c>
      <c r="I12860" s="118" t="s">
        <v>7684</v>
      </c>
      <c r="J12860" s="118"/>
    </row>
    <row r="12861" spans="1:10" ht="12.75">
      <c r="A12861" s="118" t="s">
        <v>1817</v>
      </c>
      <c r="B12861" s="118" t="s">
        <v>38114</v>
      </c>
      <c r="C12861" s="118" t="b">
        <v>0</v>
      </c>
      <c r="D12861" s="118" t="e">
        <f t="shared" ca="1" si="1"/>
        <v>#NAME?</v>
      </c>
      <c r="E12861" s="118" t="s">
        <v>38109</v>
      </c>
      <c r="F12861" s="118" t="s">
        <v>38115</v>
      </c>
      <c r="G12861" s="118"/>
      <c r="H12861" s="118" t="s">
        <v>4278</v>
      </c>
      <c r="I12861" s="118" t="s">
        <v>8925</v>
      </c>
      <c r="J12861" s="118"/>
    </row>
    <row r="12862" spans="1:10" ht="12.75">
      <c r="A12862" s="118" t="s">
        <v>17558</v>
      </c>
      <c r="B12862" s="118" t="s">
        <v>1278</v>
      </c>
      <c r="C12862" s="118" t="b">
        <v>0</v>
      </c>
      <c r="D12862" s="118" t="e">
        <f t="shared" ca="1" si="1"/>
        <v>#NAME?</v>
      </c>
      <c r="E12862" s="118" t="s">
        <v>38109</v>
      </c>
      <c r="F12862" s="118" t="s">
        <v>38116</v>
      </c>
      <c r="G12862" s="118"/>
      <c r="H12862" s="118" t="s">
        <v>4278</v>
      </c>
      <c r="I12862" s="118" t="s">
        <v>8883</v>
      </c>
      <c r="J12862" s="118"/>
    </row>
    <row r="12863" spans="1:10" ht="12.75">
      <c r="A12863" s="118" t="s">
        <v>1392</v>
      </c>
      <c r="B12863" s="118" t="s">
        <v>38117</v>
      </c>
      <c r="C12863" s="118" t="b">
        <v>0</v>
      </c>
      <c r="D12863" s="118" t="e">
        <f t="shared" ca="1" si="1"/>
        <v>#NAME?</v>
      </c>
      <c r="E12863" s="118" t="s">
        <v>38109</v>
      </c>
      <c r="F12863" s="118" t="s">
        <v>38118</v>
      </c>
      <c r="G12863" s="118"/>
      <c r="H12863" s="118" t="s">
        <v>4278</v>
      </c>
      <c r="I12863" s="118" t="s">
        <v>7684</v>
      </c>
      <c r="J12863" s="118"/>
    </row>
    <row r="12864" spans="1:10" ht="12.75">
      <c r="A12864" s="118" t="s">
        <v>38119</v>
      </c>
      <c r="B12864" s="118" t="s">
        <v>21956</v>
      </c>
      <c r="C12864" s="118" t="b">
        <v>0</v>
      </c>
      <c r="D12864" s="118" t="e">
        <f t="shared" ca="1" si="1"/>
        <v>#NAME?</v>
      </c>
      <c r="E12864" s="118" t="s">
        <v>38109</v>
      </c>
      <c r="F12864" s="118" t="s">
        <v>38120</v>
      </c>
      <c r="G12864" s="118"/>
      <c r="H12864" s="118" t="s">
        <v>7611</v>
      </c>
      <c r="I12864" s="118" t="s">
        <v>7684</v>
      </c>
      <c r="J12864" s="118"/>
    </row>
    <row r="12865" spans="1:10" ht="12.75">
      <c r="A12865" s="118" t="s">
        <v>846</v>
      </c>
      <c r="B12865" s="118" t="s">
        <v>38121</v>
      </c>
      <c r="C12865" s="118" t="b">
        <v>0</v>
      </c>
      <c r="D12865" s="118" t="e">
        <f t="shared" ca="1" si="1"/>
        <v>#NAME?</v>
      </c>
      <c r="E12865" s="118" t="s">
        <v>38109</v>
      </c>
      <c r="F12865" s="118" t="s">
        <v>38122</v>
      </c>
      <c r="G12865" s="118"/>
      <c r="H12865" s="118" t="s">
        <v>4278</v>
      </c>
      <c r="I12865" s="118" t="s">
        <v>7684</v>
      </c>
      <c r="J12865" s="118"/>
    </row>
    <row r="12866" spans="1:10" ht="12.75">
      <c r="A12866" s="118" t="s">
        <v>9132</v>
      </c>
      <c r="B12866" s="118" t="s">
        <v>38123</v>
      </c>
      <c r="C12866" s="118" t="b">
        <v>0</v>
      </c>
      <c r="D12866" s="118" t="e">
        <f t="shared" ca="1" si="1"/>
        <v>#NAME?</v>
      </c>
      <c r="E12866" s="118" t="s">
        <v>38109</v>
      </c>
      <c r="F12866" s="118" t="s">
        <v>38124</v>
      </c>
      <c r="G12866" s="118"/>
      <c r="H12866" s="118" t="s">
        <v>4278</v>
      </c>
      <c r="I12866" s="118" t="s">
        <v>7684</v>
      </c>
      <c r="J12866" s="118"/>
    </row>
    <row r="12867" spans="1:10" ht="12.75">
      <c r="A12867" s="118" t="s">
        <v>12407</v>
      </c>
      <c r="B12867" s="118" t="s">
        <v>38125</v>
      </c>
      <c r="C12867" s="118" t="b">
        <v>0</v>
      </c>
      <c r="D12867" s="118" t="e">
        <f t="shared" ca="1" si="1"/>
        <v>#NAME?</v>
      </c>
      <c r="E12867" s="118" t="s">
        <v>38109</v>
      </c>
      <c r="F12867" s="118" t="s">
        <v>38126</v>
      </c>
      <c r="G12867" s="118"/>
      <c r="H12867" s="118" t="s">
        <v>7647</v>
      </c>
      <c r="I12867" s="118" t="s">
        <v>7684</v>
      </c>
      <c r="J12867" s="118"/>
    </row>
    <row r="12868" spans="1:10" ht="12.75">
      <c r="A12868" s="118" t="s">
        <v>2494</v>
      </c>
      <c r="B12868" s="118" t="s">
        <v>38127</v>
      </c>
      <c r="C12868" s="118" t="b">
        <v>0</v>
      </c>
      <c r="D12868" s="118" t="e">
        <f t="shared" ca="1" si="1"/>
        <v>#NAME?</v>
      </c>
      <c r="E12868" s="118" t="s">
        <v>38128</v>
      </c>
      <c r="F12868" s="118" t="s">
        <v>38129</v>
      </c>
      <c r="G12868" s="118"/>
      <c r="H12868" s="118" t="s">
        <v>4276</v>
      </c>
      <c r="I12868" s="118" t="s">
        <v>10579</v>
      </c>
      <c r="J12868" s="118" t="s">
        <v>7591</v>
      </c>
    </row>
    <row r="12869" spans="1:10" ht="12.75">
      <c r="A12869" s="118" t="s">
        <v>38130</v>
      </c>
      <c r="B12869" s="118" t="s">
        <v>10048</v>
      </c>
      <c r="C12869" s="118" t="b">
        <v>0</v>
      </c>
      <c r="D12869" s="118" t="e">
        <f t="shared" ca="1" si="1"/>
        <v>#NAME?</v>
      </c>
      <c r="E12869" s="118" t="s">
        <v>38128</v>
      </c>
      <c r="F12869" s="118" t="s">
        <v>38131</v>
      </c>
      <c r="G12869" s="118"/>
      <c r="H12869" s="118" t="s">
        <v>4276</v>
      </c>
      <c r="I12869" s="118" t="s">
        <v>10579</v>
      </c>
      <c r="J12869" s="118" t="s">
        <v>7591</v>
      </c>
    </row>
    <row r="12870" spans="1:10" ht="12.75">
      <c r="A12870" s="118" t="s">
        <v>2663</v>
      </c>
      <c r="B12870" s="118" t="s">
        <v>38132</v>
      </c>
      <c r="C12870" s="118" t="b">
        <v>0</v>
      </c>
      <c r="D12870" s="118" t="e">
        <f t="shared" ca="1" si="1"/>
        <v>#NAME?</v>
      </c>
      <c r="E12870" s="118" t="s">
        <v>38128</v>
      </c>
      <c r="F12870" s="118" t="s">
        <v>38133</v>
      </c>
      <c r="G12870" s="118"/>
      <c r="H12870" s="118" t="s">
        <v>4276</v>
      </c>
      <c r="I12870" s="118" t="s">
        <v>10579</v>
      </c>
      <c r="J12870" s="118" t="s">
        <v>7591</v>
      </c>
    </row>
    <row r="12871" spans="1:10" ht="12.75">
      <c r="A12871" s="118" t="s">
        <v>1591</v>
      </c>
      <c r="B12871" s="118" t="s">
        <v>38134</v>
      </c>
      <c r="C12871" s="118" t="b">
        <v>0</v>
      </c>
      <c r="D12871" s="118" t="e">
        <f t="shared" ca="1" si="1"/>
        <v>#NAME?</v>
      </c>
      <c r="E12871" s="118" t="s">
        <v>38135</v>
      </c>
      <c r="F12871" s="118" t="s">
        <v>38136</v>
      </c>
      <c r="G12871" s="118"/>
      <c r="H12871" s="118" t="s">
        <v>4276</v>
      </c>
      <c r="I12871" s="118" t="s">
        <v>38137</v>
      </c>
      <c r="J12871" s="118" t="s">
        <v>12903</v>
      </c>
    </row>
    <row r="12872" spans="1:10" ht="12.75">
      <c r="A12872" s="118" t="s">
        <v>26635</v>
      </c>
      <c r="B12872" s="118" t="s">
        <v>9004</v>
      </c>
      <c r="C12872" s="118" t="b">
        <v>0</v>
      </c>
      <c r="D12872" s="118" t="e">
        <f t="shared" ca="1" si="1"/>
        <v>#NAME?</v>
      </c>
      <c r="E12872" s="118" t="s">
        <v>38138</v>
      </c>
      <c r="F12872" s="118" t="s">
        <v>38139</v>
      </c>
      <c r="G12872" s="118"/>
      <c r="H12872" s="118" t="s">
        <v>38140</v>
      </c>
      <c r="I12872" s="118" t="s">
        <v>38137</v>
      </c>
      <c r="J12872" s="118" t="s">
        <v>12903</v>
      </c>
    </row>
    <row r="12873" spans="1:10" ht="12.75">
      <c r="A12873" s="118" t="s">
        <v>38141</v>
      </c>
      <c r="B12873" s="118" t="s">
        <v>38142</v>
      </c>
      <c r="C12873" s="118" t="b">
        <v>0</v>
      </c>
      <c r="D12873" s="118" t="e">
        <f t="shared" ca="1" si="1"/>
        <v>#NAME?</v>
      </c>
      <c r="E12873" s="118" t="s">
        <v>38143</v>
      </c>
      <c r="F12873" s="118" t="s">
        <v>38144</v>
      </c>
      <c r="G12873" s="118"/>
      <c r="H12873" s="118" t="s">
        <v>38145</v>
      </c>
      <c r="I12873" s="118" t="s">
        <v>9767</v>
      </c>
      <c r="J12873" s="118" t="s">
        <v>9768</v>
      </c>
    </row>
    <row r="12874" spans="1:10" ht="12.75">
      <c r="A12874" s="118" t="s">
        <v>1075</v>
      </c>
      <c r="B12874" s="118" t="s">
        <v>38146</v>
      </c>
      <c r="C12874" s="118" t="b">
        <v>0</v>
      </c>
      <c r="D12874" s="118" t="e">
        <f t="shared" ca="1" si="1"/>
        <v>#NAME?</v>
      </c>
      <c r="E12874" s="118" t="s">
        <v>38143</v>
      </c>
      <c r="F12874" s="118" t="s">
        <v>38147</v>
      </c>
      <c r="G12874" s="118"/>
      <c r="H12874" s="118" t="s">
        <v>4278</v>
      </c>
      <c r="I12874" s="118" t="s">
        <v>9767</v>
      </c>
      <c r="J12874" s="118" t="s">
        <v>9768</v>
      </c>
    </row>
    <row r="12875" spans="1:10" ht="12.75">
      <c r="A12875" s="118" t="s">
        <v>2057</v>
      </c>
      <c r="B12875" s="118" t="s">
        <v>38148</v>
      </c>
      <c r="C12875" s="118" t="b">
        <v>0</v>
      </c>
      <c r="D12875" s="118" t="e">
        <f t="shared" ca="1" si="1"/>
        <v>#NAME?</v>
      </c>
      <c r="E12875" s="118" t="s">
        <v>38143</v>
      </c>
      <c r="F12875" s="118" t="s">
        <v>38149</v>
      </c>
      <c r="G12875" s="118"/>
      <c r="H12875" s="118" t="s">
        <v>4278</v>
      </c>
      <c r="I12875" s="118" t="s">
        <v>9767</v>
      </c>
      <c r="J12875" s="118" t="s">
        <v>9768</v>
      </c>
    </row>
    <row r="12876" spans="1:10" ht="12.75">
      <c r="A12876" s="118" t="s">
        <v>1688</v>
      </c>
      <c r="B12876" s="118" t="s">
        <v>24847</v>
      </c>
      <c r="C12876" s="118" t="b">
        <v>0</v>
      </c>
      <c r="D12876" s="118" t="e">
        <f t="shared" ca="1" si="1"/>
        <v>#NAME?</v>
      </c>
      <c r="E12876" s="118" t="s">
        <v>38143</v>
      </c>
      <c r="F12876" s="118" t="s">
        <v>38150</v>
      </c>
      <c r="G12876" s="118"/>
      <c r="H12876" s="118" t="s">
        <v>5607</v>
      </c>
      <c r="I12876" s="118" t="s">
        <v>9767</v>
      </c>
      <c r="J12876" s="118" t="s">
        <v>9768</v>
      </c>
    </row>
    <row r="12877" spans="1:10" ht="12.75">
      <c r="A12877" s="118" t="s">
        <v>11837</v>
      </c>
      <c r="B12877" s="118" t="s">
        <v>14343</v>
      </c>
      <c r="C12877" s="118" t="b">
        <v>0</v>
      </c>
      <c r="D12877" s="118" t="e">
        <f t="shared" ca="1" si="1"/>
        <v>#NAME?</v>
      </c>
      <c r="E12877" s="118" t="s">
        <v>38151</v>
      </c>
      <c r="F12877" s="118" t="s">
        <v>38152</v>
      </c>
      <c r="G12877" s="118"/>
      <c r="H12877" s="118" t="s">
        <v>5961</v>
      </c>
      <c r="I12877" s="118" t="s">
        <v>15979</v>
      </c>
      <c r="J12877" s="118"/>
    </row>
    <row r="12878" spans="1:10" ht="12.75">
      <c r="A12878" s="118" t="s">
        <v>38153</v>
      </c>
      <c r="B12878" s="118" t="s">
        <v>38154</v>
      </c>
      <c r="C12878" s="118" t="b">
        <v>0</v>
      </c>
      <c r="D12878" s="118" t="e">
        <f t="shared" ca="1" si="1"/>
        <v>#NAME?</v>
      </c>
      <c r="E12878" s="118" t="s">
        <v>38151</v>
      </c>
      <c r="F12878" s="118" t="s">
        <v>38155</v>
      </c>
      <c r="G12878" s="118"/>
      <c r="H12878" s="118" t="s">
        <v>4305</v>
      </c>
      <c r="I12878" s="118" t="s">
        <v>31474</v>
      </c>
      <c r="J12878" s="118"/>
    </row>
    <row r="12879" spans="1:10" ht="12.75">
      <c r="A12879" s="118" t="s">
        <v>38156</v>
      </c>
      <c r="B12879" s="118" t="s">
        <v>38157</v>
      </c>
      <c r="C12879" s="118" t="b">
        <v>0</v>
      </c>
      <c r="D12879" s="118" t="e">
        <f t="shared" ca="1" si="1"/>
        <v>#NAME?</v>
      </c>
      <c r="E12879" s="118" t="s">
        <v>38151</v>
      </c>
      <c r="F12879" s="118" t="s">
        <v>38158</v>
      </c>
      <c r="G12879" s="118"/>
      <c r="H12879" s="118" t="s">
        <v>4485</v>
      </c>
      <c r="I12879" s="118" t="s">
        <v>15979</v>
      </c>
      <c r="J12879" s="118"/>
    </row>
    <row r="12880" spans="1:10" ht="12.75">
      <c r="A12880" s="118" t="s">
        <v>38159</v>
      </c>
      <c r="B12880" s="118" t="s">
        <v>37673</v>
      </c>
      <c r="C12880" s="118" t="b">
        <v>0</v>
      </c>
      <c r="D12880" s="118" t="e">
        <f t="shared" ca="1" si="1"/>
        <v>#NAME?</v>
      </c>
      <c r="E12880" s="118" t="s">
        <v>38151</v>
      </c>
      <c r="F12880" s="118" t="s">
        <v>38160</v>
      </c>
      <c r="G12880" s="118"/>
      <c r="H12880" s="118" t="s">
        <v>7611</v>
      </c>
      <c r="I12880" s="118" t="s">
        <v>31474</v>
      </c>
      <c r="J12880" s="118"/>
    </row>
    <row r="12881" spans="1:10" ht="12.75">
      <c r="A12881" s="118" t="s">
        <v>38161</v>
      </c>
      <c r="B12881" s="118" t="s">
        <v>38162</v>
      </c>
      <c r="C12881" s="118" t="b">
        <v>0</v>
      </c>
      <c r="D12881" s="118" t="e">
        <f t="shared" ca="1" si="1"/>
        <v>#NAME?</v>
      </c>
      <c r="E12881" s="118" t="s">
        <v>38151</v>
      </c>
      <c r="F12881" s="118" t="s">
        <v>38163</v>
      </c>
      <c r="G12881" s="118"/>
      <c r="H12881" s="118" t="s">
        <v>4305</v>
      </c>
      <c r="I12881" s="118" t="s">
        <v>31474</v>
      </c>
      <c r="J12881" s="118"/>
    </row>
    <row r="12882" spans="1:10" ht="12.75">
      <c r="A12882" s="118" t="s">
        <v>30501</v>
      </c>
      <c r="B12882" s="118" t="s">
        <v>38164</v>
      </c>
      <c r="C12882" s="118" t="b">
        <v>0</v>
      </c>
      <c r="D12882" s="118" t="e">
        <f t="shared" ca="1" si="1"/>
        <v>#NAME?</v>
      </c>
      <c r="E12882" s="118" t="s">
        <v>38151</v>
      </c>
      <c r="F12882" s="118" t="s">
        <v>38165</v>
      </c>
      <c r="G12882" s="118"/>
      <c r="H12882" s="118" t="s">
        <v>4485</v>
      </c>
      <c r="I12882" s="118" t="s">
        <v>31474</v>
      </c>
      <c r="J12882" s="118"/>
    </row>
    <row r="12883" spans="1:10" ht="12.75">
      <c r="A12883" s="118" t="s">
        <v>11778</v>
      </c>
      <c r="B12883" s="118" t="s">
        <v>38166</v>
      </c>
      <c r="C12883" s="118" t="b">
        <v>0</v>
      </c>
      <c r="D12883" s="118" t="e">
        <f t="shared" ca="1" si="1"/>
        <v>#NAME?</v>
      </c>
      <c r="E12883" s="118" t="s">
        <v>38151</v>
      </c>
      <c r="F12883" s="118" t="s">
        <v>38167</v>
      </c>
      <c r="G12883" s="118"/>
      <c r="H12883" s="118" t="s">
        <v>4305</v>
      </c>
      <c r="I12883" s="118" t="s">
        <v>15979</v>
      </c>
      <c r="J12883" s="118"/>
    </row>
    <row r="12884" spans="1:10" ht="12.75">
      <c r="A12884" s="118" t="s">
        <v>11778</v>
      </c>
      <c r="B12884" s="118" t="s">
        <v>38168</v>
      </c>
      <c r="C12884" s="118" t="b">
        <v>0</v>
      </c>
      <c r="D12884" s="118" t="e">
        <f t="shared" ca="1" si="1"/>
        <v>#NAME?</v>
      </c>
      <c r="E12884" s="118" t="s">
        <v>38151</v>
      </c>
      <c r="F12884" s="118" t="s">
        <v>38169</v>
      </c>
      <c r="G12884" s="118"/>
      <c r="H12884" s="118" t="s">
        <v>8144</v>
      </c>
      <c r="I12884" s="118" t="s">
        <v>15979</v>
      </c>
      <c r="J12884" s="118"/>
    </row>
    <row r="12885" spans="1:10" ht="12.75">
      <c r="A12885" s="118" t="s">
        <v>16727</v>
      </c>
      <c r="B12885" s="118" t="s">
        <v>1208</v>
      </c>
      <c r="C12885" s="118" t="b">
        <v>0</v>
      </c>
      <c r="D12885" s="118" t="e">
        <f t="shared" ca="1" si="1"/>
        <v>#NAME?</v>
      </c>
      <c r="E12885" s="118" t="s">
        <v>38151</v>
      </c>
      <c r="F12885" s="118" t="s">
        <v>38170</v>
      </c>
      <c r="G12885" s="118"/>
      <c r="H12885" s="118" t="s">
        <v>4485</v>
      </c>
      <c r="I12885" s="118" t="s">
        <v>15979</v>
      </c>
      <c r="J12885" s="118"/>
    </row>
    <row r="12886" spans="1:10" ht="12.75">
      <c r="A12886" s="118" t="s">
        <v>23634</v>
      </c>
      <c r="B12886" s="118" t="s">
        <v>38171</v>
      </c>
      <c r="C12886" s="118" t="b">
        <v>0</v>
      </c>
      <c r="D12886" s="118" t="e">
        <f t="shared" ca="1" si="1"/>
        <v>#NAME?</v>
      </c>
      <c r="E12886" s="118" t="s">
        <v>38151</v>
      </c>
      <c r="F12886" s="118" t="s">
        <v>38172</v>
      </c>
      <c r="G12886" s="118"/>
      <c r="H12886" s="118" t="s">
        <v>9483</v>
      </c>
      <c r="I12886" s="118" t="s">
        <v>15979</v>
      </c>
      <c r="J12886" s="118"/>
    </row>
    <row r="12887" spans="1:10" ht="12.75">
      <c r="A12887" s="118" t="s">
        <v>38173</v>
      </c>
      <c r="B12887" s="118" t="s">
        <v>8252</v>
      </c>
      <c r="C12887" s="118" t="b">
        <v>0</v>
      </c>
      <c r="D12887" s="118" t="e">
        <f t="shared" ca="1" si="1"/>
        <v>#NAME?</v>
      </c>
      <c r="E12887" s="118" t="s">
        <v>38151</v>
      </c>
      <c r="F12887" s="118" t="s">
        <v>38174</v>
      </c>
      <c r="G12887" s="118"/>
      <c r="H12887" s="118" t="s">
        <v>9483</v>
      </c>
      <c r="I12887" s="118" t="s">
        <v>31474</v>
      </c>
      <c r="J12887" s="118"/>
    </row>
    <row r="12888" spans="1:10" ht="12.75">
      <c r="A12888" s="118" t="s">
        <v>38175</v>
      </c>
      <c r="B12888" s="118" t="s">
        <v>38176</v>
      </c>
      <c r="C12888" s="118" t="b">
        <v>0</v>
      </c>
      <c r="D12888" s="118" t="e">
        <f t="shared" ca="1" si="1"/>
        <v>#NAME?</v>
      </c>
      <c r="E12888" s="118" t="s">
        <v>38151</v>
      </c>
      <c r="F12888" s="118" t="s">
        <v>38177</v>
      </c>
      <c r="G12888" s="118"/>
      <c r="H12888" s="118" t="s">
        <v>4278</v>
      </c>
      <c r="I12888" s="118" t="s">
        <v>31474</v>
      </c>
      <c r="J12888" s="118"/>
    </row>
    <row r="12889" spans="1:10" ht="12.75">
      <c r="A12889" s="118" t="s">
        <v>38178</v>
      </c>
      <c r="B12889" s="118" t="s">
        <v>13599</v>
      </c>
      <c r="C12889" s="118" t="b">
        <v>0</v>
      </c>
      <c r="D12889" s="118" t="e">
        <f t="shared" ca="1" si="1"/>
        <v>#NAME?</v>
      </c>
      <c r="E12889" s="118" t="s">
        <v>38151</v>
      </c>
      <c r="F12889" s="118" t="s">
        <v>38179</v>
      </c>
      <c r="G12889" s="118"/>
      <c r="H12889" s="118" t="s">
        <v>4278</v>
      </c>
      <c r="I12889" s="118" t="s">
        <v>31474</v>
      </c>
      <c r="J12889" s="118"/>
    </row>
    <row r="12890" spans="1:10" ht="12.75">
      <c r="A12890" s="118" t="s">
        <v>38180</v>
      </c>
      <c r="B12890" s="118" t="s">
        <v>34203</v>
      </c>
      <c r="C12890" s="118" t="b">
        <v>0</v>
      </c>
      <c r="D12890" s="118" t="e">
        <f t="shared" ca="1" si="1"/>
        <v>#NAME?</v>
      </c>
      <c r="E12890" s="118" t="s">
        <v>38151</v>
      </c>
      <c r="F12890" s="118" t="s">
        <v>38181</v>
      </c>
      <c r="G12890" s="118"/>
      <c r="H12890" s="118" t="s">
        <v>4305</v>
      </c>
      <c r="I12890" s="118" t="s">
        <v>31474</v>
      </c>
      <c r="J12890" s="118"/>
    </row>
    <row r="12891" spans="1:10" ht="12.75">
      <c r="A12891" s="118" t="s">
        <v>14342</v>
      </c>
      <c r="B12891" s="118" t="s">
        <v>38182</v>
      </c>
      <c r="C12891" s="118" t="b">
        <v>0</v>
      </c>
      <c r="D12891" s="118" t="e">
        <f t="shared" ca="1" si="1"/>
        <v>#NAME?</v>
      </c>
      <c r="E12891" s="118" t="s">
        <v>38151</v>
      </c>
      <c r="F12891" s="118" t="s">
        <v>38183</v>
      </c>
      <c r="G12891" s="118"/>
      <c r="H12891" s="118" t="s">
        <v>4485</v>
      </c>
      <c r="I12891" s="118" t="s">
        <v>31474</v>
      </c>
      <c r="J12891" s="118"/>
    </row>
    <row r="12892" spans="1:10" ht="12.75">
      <c r="A12892" s="118" t="s">
        <v>798</v>
      </c>
      <c r="B12892" s="118" t="s">
        <v>38184</v>
      </c>
      <c r="C12892" s="118" t="b">
        <v>0</v>
      </c>
      <c r="D12892" s="118" t="e">
        <f t="shared" ca="1" si="1"/>
        <v>#NAME?</v>
      </c>
      <c r="E12892" s="118" t="s">
        <v>38185</v>
      </c>
      <c r="F12892" s="118" t="s">
        <v>38186</v>
      </c>
      <c r="G12892" s="118"/>
      <c r="H12892" s="118" t="s">
        <v>4640</v>
      </c>
      <c r="I12892" s="118" t="s">
        <v>8726</v>
      </c>
      <c r="J12892" s="127" t="s">
        <v>8740</v>
      </c>
    </row>
    <row r="12893" spans="1:10" ht="12.75">
      <c r="A12893" s="118" t="s">
        <v>13402</v>
      </c>
      <c r="B12893" s="118" t="s">
        <v>38187</v>
      </c>
      <c r="C12893" s="118" t="b">
        <v>0</v>
      </c>
      <c r="D12893" s="118" t="e">
        <f t="shared" ca="1" si="1"/>
        <v>#NAME?</v>
      </c>
      <c r="E12893" s="118" t="s">
        <v>38188</v>
      </c>
      <c r="F12893" s="118" t="s">
        <v>38189</v>
      </c>
      <c r="G12893" s="118"/>
      <c r="H12893" s="118" t="s">
        <v>4278</v>
      </c>
      <c r="I12893" s="118" t="s">
        <v>10184</v>
      </c>
      <c r="J12893" s="118" t="s">
        <v>10185</v>
      </c>
    </row>
    <row r="12894" spans="1:10" ht="12.75">
      <c r="A12894" s="118" t="s">
        <v>2682</v>
      </c>
      <c r="B12894" s="118" t="s">
        <v>20220</v>
      </c>
      <c r="C12894" s="118" t="b">
        <v>0</v>
      </c>
      <c r="D12894" s="118" t="e">
        <f t="shared" ca="1" si="1"/>
        <v>#NAME?</v>
      </c>
      <c r="E12894" s="118" t="s">
        <v>38188</v>
      </c>
      <c r="F12894" s="118" t="s">
        <v>38190</v>
      </c>
      <c r="G12894" s="118"/>
      <c r="H12894" s="118" t="s">
        <v>4278</v>
      </c>
      <c r="I12894" s="118" t="s">
        <v>10184</v>
      </c>
      <c r="J12894" s="118" t="s">
        <v>10185</v>
      </c>
    </row>
    <row r="12895" spans="1:10" ht="12.75">
      <c r="A12895" s="118" t="s">
        <v>23492</v>
      </c>
      <c r="B12895" s="118" t="s">
        <v>20295</v>
      </c>
      <c r="C12895" s="118" t="b">
        <v>0</v>
      </c>
      <c r="D12895" s="118" t="e">
        <f t="shared" ca="1" si="1"/>
        <v>#NAME?</v>
      </c>
      <c r="E12895" s="118" t="s">
        <v>38191</v>
      </c>
      <c r="F12895" s="118" t="s">
        <v>38192</v>
      </c>
      <c r="G12895" s="118"/>
      <c r="H12895" s="118" t="s">
        <v>9832</v>
      </c>
      <c r="I12895" s="118" t="s">
        <v>8725</v>
      </c>
      <c r="J12895" s="118" t="s">
        <v>8726</v>
      </c>
    </row>
    <row r="12896" spans="1:10" ht="12.75">
      <c r="A12896" s="118" t="s">
        <v>10135</v>
      </c>
      <c r="B12896" s="118" t="s">
        <v>2269</v>
      </c>
      <c r="C12896" s="118" t="b">
        <v>0</v>
      </c>
      <c r="D12896" s="118" t="e">
        <f t="shared" ca="1" si="1"/>
        <v>#NAME?</v>
      </c>
      <c r="E12896" s="118" t="s">
        <v>38191</v>
      </c>
      <c r="F12896" s="118" t="s">
        <v>38193</v>
      </c>
      <c r="G12896" s="118"/>
      <c r="H12896" s="118" t="s">
        <v>54</v>
      </c>
      <c r="I12896" s="118" t="s">
        <v>8725</v>
      </c>
      <c r="J12896" s="118" t="s">
        <v>8726</v>
      </c>
    </row>
    <row r="12897" spans="1:10" ht="12.75">
      <c r="A12897" s="118" t="s">
        <v>10793</v>
      </c>
      <c r="B12897" s="118" t="s">
        <v>2019</v>
      </c>
      <c r="C12897" s="118" t="b">
        <v>0</v>
      </c>
      <c r="D12897" s="118" t="e">
        <f t="shared" ca="1" si="1"/>
        <v>#NAME?</v>
      </c>
      <c r="E12897" s="118" t="s">
        <v>38191</v>
      </c>
      <c r="F12897" s="118" t="s">
        <v>38194</v>
      </c>
      <c r="G12897" s="118"/>
      <c r="H12897" s="118" t="s">
        <v>4305</v>
      </c>
      <c r="I12897" s="118" t="s">
        <v>8957</v>
      </c>
      <c r="J12897" s="118" t="s">
        <v>7622</v>
      </c>
    </row>
    <row r="12898" spans="1:10" ht="12.75">
      <c r="A12898" s="118" t="s">
        <v>7966</v>
      </c>
      <c r="B12898" s="118" t="s">
        <v>11830</v>
      </c>
      <c r="C12898" s="118" t="b">
        <v>0</v>
      </c>
      <c r="D12898" s="118" t="e">
        <f t="shared" ca="1" si="1"/>
        <v>#NAME?</v>
      </c>
      <c r="E12898" s="118" t="s">
        <v>38195</v>
      </c>
      <c r="F12898" s="118" t="s">
        <v>38196</v>
      </c>
      <c r="G12898" s="118"/>
      <c r="H12898" s="118" t="s">
        <v>38197</v>
      </c>
      <c r="I12898" s="118" t="s">
        <v>7642</v>
      </c>
      <c r="J12898" s="118"/>
    </row>
    <row r="12899" spans="1:10" ht="12.75">
      <c r="A12899" s="118" t="s">
        <v>8368</v>
      </c>
      <c r="B12899" s="118" t="s">
        <v>38198</v>
      </c>
      <c r="C12899" s="118" t="b">
        <v>0</v>
      </c>
      <c r="D12899" s="118" t="e">
        <f t="shared" ca="1" si="1"/>
        <v>#NAME?</v>
      </c>
      <c r="E12899" s="118" t="s">
        <v>38199</v>
      </c>
      <c r="F12899" s="118" t="s">
        <v>38200</v>
      </c>
      <c r="G12899" s="118"/>
      <c r="H12899" s="118" t="s">
        <v>54</v>
      </c>
      <c r="I12899" s="118" t="s">
        <v>9788</v>
      </c>
      <c r="J12899" s="118"/>
    </row>
    <row r="12900" spans="1:10" ht="12.75">
      <c r="A12900" s="118" t="s">
        <v>9856</v>
      </c>
      <c r="B12900" s="118" t="s">
        <v>22850</v>
      </c>
      <c r="C12900" s="118" t="b">
        <v>0</v>
      </c>
      <c r="D12900" s="118" t="e">
        <f t="shared" ca="1" si="1"/>
        <v>#NAME?</v>
      </c>
      <c r="E12900" s="118" t="s">
        <v>38199</v>
      </c>
      <c r="F12900" s="118" t="s">
        <v>38201</v>
      </c>
      <c r="G12900" s="118"/>
      <c r="H12900" s="118" t="s">
        <v>5607</v>
      </c>
      <c r="I12900" s="118" t="s">
        <v>8085</v>
      </c>
      <c r="J12900" s="118"/>
    </row>
    <row r="12901" spans="1:10" ht="12.75">
      <c r="A12901" s="118" t="s">
        <v>38202</v>
      </c>
      <c r="B12901" s="118" t="s">
        <v>38203</v>
      </c>
      <c r="C12901" s="118" t="b">
        <v>0</v>
      </c>
      <c r="D12901" s="118" t="e">
        <f t="shared" ca="1" si="1"/>
        <v>#NAME?</v>
      </c>
      <c r="E12901" s="118" t="s">
        <v>38199</v>
      </c>
      <c r="F12901" s="118" t="s">
        <v>38204</v>
      </c>
      <c r="G12901" s="118"/>
      <c r="H12901" s="118" t="s">
        <v>4278</v>
      </c>
      <c r="I12901" s="118" t="s">
        <v>9788</v>
      </c>
      <c r="J12901" s="118"/>
    </row>
    <row r="12902" spans="1:10" ht="12.75">
      <c r="A12902" s="118" t="s">
        <v>8748</v>
      </c>
      <c r="B12902" s="118" t="s">
        <v>38205</v>
      </c>
      <c r="C12902" s="118" t="b">
        <v>0</v>
      </c>
      <c r="D12902" s="118" t="e">
        <f t="shared" ca="1" si="1"/>
        <v>#NAME?</v>
      </c>
      <c r="E12902" s="118" t="s">
        <v>38199</v>
      </c>
      <c r="F12902" s="118" t="s">
        <v>38206</v>
      </c>
      <c r="G12902" s="118"/>
      <c r="H12902" s="118" t="s">
        <v>4872</v>
      </c>
      <c r="I12902" s="118" t="s">
        <v>8085</v>
      </c>
      <c r="J12902" s="118"/>
    </row>
    <row r="12903" spans="1:10" ht="12.75">
      <c r="A12903" s="118" t="s">
        <v>38207</v>
      </c>
      <c r="B12903" s="118" t="s">
        <v>38208</v>
      </c>
      <c r="C12903" s="118" t="b">
        <v>0</v>
      </c>
      <c r="D12903" s="118" t="e">
        <f t="shared" ca="1" si="1"/>
        <v>#NAME?</v>
      </c>
      <c r="E12903" s="118" t="s">
        <v>38199</v>
      </c>
      <c r="F12903" s="118" t="s">
        <v>38209</v>
      </c>
      <c r="G12903" s="118"/>
      <c r="H12903" s="118" t="s">
        <v>5607</v>
      </c>
      <c r="I12903" s="118" t="s">
        <v>8085</v>
      </c>
      <c r="J12903" s="118"/>
    </row>
    <row r="12904" spans="1:10" ht="12.75">
      <c r="A12904" s="118" t="s">
        <v>9584</v>
      </c>
      <c r="B12904" s="118" t="s">
        <v>38210</v>
      </c>
      <c r="C12904" s="118" t="b">
        <v>0</v>
      </c>
      <c r="D12904" s="118" t="e">
        <f t="shared" ca="1" si="1"/>
        <v>#NAME?</v>
      </c>
      <c r="E12904" s="118" t="s">
        <v>38199</v>
      </c>
      <c r="F12904" s="118" t="s">
        <v>38211</v>
      </c>
      <c r="G12904" s="118"/>
      <c r="H12904" s="118" t="s">
        <v>54</v>
      </c>
      <c r="I12904" s="118" t="s">
        <v>8085</v>
      </c>
      <c r="J12904" s="118"/>
    </row>
    <row r="12905" spans="1:10" ht="12.75">
      <c r="A12905" s="118" t="s">
        <v>38212</v>
      </c>
      <c r="B12905" s="118" t="s">
        <v>38213</v>
      </c>
      <c r="C12905" s="118" t="b">
        <v>0</v>
      </c>
      <c r="D12905" s="118" t="e">
        <f t="shared" ca="1" si="1"/>
        <v>#NAME?</v>
      </c>
      <c r="E12905" s="118" t="s">
        <v>38199</v>
      </c>
      <c r="F12905" s="118" t="s">
        <v>38214</v>
      </c>
      <c r="G12905" s="118"/>
      <c r="H12905" s="118" t="s">
        <v>5607</v>
      </c>
      <c r="I12905" s="118" t="s">
        <v>9364</v>
      </c>
      <c r="J12905" s="118"/>
    </row>
    <row r="12906" spans="1:10" ht="12.75">
      <c r="A12906" s="118" t="s">
        <v>38215</v>
      </c>
      <c r="B12906" s="118" t="s">
        <v>38216</v>
      </c>
      <c r="C12906" s="118" t="b">
        <v>0</v>
      </c>
      <c r="D12906" s="118" t="e">
        <f t="shared" ca="1" si="1"/>
        <v>#NAME?</v>
      </c>
      <c r="E12906" s="118" t="s">
        <v>38199</v>
      </c>
      <c r="F12906" s="118" t="s">
        <v>38217</v>
      </c>
      <c r="G12906" s="118"/>
      <c r="H12906" s="118" t="s">
        <v>5961</v>
      </c>
      <c r="I12906" s="118" t="s">
        <v>8085</v>
      </c>
      <c r="J12906" s="118"/>
    </row>
    <row r="12907" spans="1:10" ht="12.75">
      <c r="A12907" s="118" t="s">
        <v>18561</v>
      </c>
      <c r="B12907" s="118" t="s">
        <v>38218</v>
      </c>
      <c r="C12907" s="118" t="b">
        <v>0</v>
      </c>
      <c r="D12907" s="118" t="e">
        <f t="shared" ca="1" si="1"/>
        <v>#NAME?</v>
      </c>
      <c r="E12907" s="118" t="s">
        <v>38199</v>
      </c>
      <c r="F12907" s="118" t="s">
        <v>38219</v>
      </c>
      <c r="G12907" s="118"/>
      <c r="H12907" s="118" t="s">
        <v>54</v>
      </c>
      <c r="I12907" s="118" t="s">
        <v>8085</v>
      </c>
      <c r="J12907" s="118"/>
    </row>
    <row r="12908" spans="1:10" ht="12.75">
      <c r="A12908" s="118" t="s">
        <v>9875</v>
      </c>
      <c r="B12908" s="118" t="s">
        <v>38220</v>
      </c>
      <c r="C12908" s="118" t="b">
        <v>0</v>
      </c>
      <c r="D12908" s="118" t="e">
        <f t="shared" ca="1" si="1"/>
        <v>#NAME?</v>
      </c>
      <c r="E12908" s="118" t="s">
        <v>38199</v>
      </c>
      <c r="F12908" s="118" t="s">
        <v>38221</v>
      </c>
      <c r="G12908" s="118"/>
      <c r="H12908" s="118" t="s">
        <v>54</v>
      </c>
      <c r="I12908" s="118" t="s">
        <v>8085</v>
      </c>
      <c r="J12908" s="118"/>
    </row>
    <row r="12909" spans="1:10" ht="12.75">
      <c r="A12909" s="118" t="s">
        <v>17677</v>
      </c>
      <c r="B12909" s="118" t="s">
        <v>38222</v>
      </c>
      <c r="C12909" s="118" t="b">
        <v>0</v>
      </c>
      <c r="D12909" s="118" t="e">
        <f t="shared" ca="1" si="1"/>
        <v>#NAME?</v>
      </c>
      <c r="E12909" s="118" t="s">
        <v>38199</v>
      </c>
      <c r="F12909" s="118" t="s">
        <v>38223</v>
      </c>
      <c r="G12909" s="118"/>
      <c r="H12909" s="118" t="s">
        <v>54</v>
      </c>
      <c r="I12909" s="118" t="s">
        <v>8085</v>
      </c>
      <c r="J12909" s="118"/>
    </row>
    <row r="12910" spans="1:10" ht="12.75">
      <c r="A12910" s="118" t="s">
        <v>8748</v>
      </c>
      <c r="B12910" s="118" t="s">
        <v>38224</v>
      </c>
      <c r="C12910" s="118" t="b">
        <v>0</v>
      </c>
      <c r="D12910" s="118" t="e">
        <f t="shared" ca="1" si="1"/>
        <v>#NAME?</v>
      </c>
      <c r="E12910" s="118" t="s">
        <v>38225</v>
      </c>
      <c r="F12910" s="118" t="s">
        <v>38226</v>
      </c>
      <c r="G12910" s="118"/>
      <c r="H12910" s="118" t="s">
        <v>4485</v>
      </c>
      <c r="I12910" s="118" t="s">
        <v>7820</v>
      </c>
      <c r="J12910" s="118" t="s">
        <v>7820</v>
      </c>
    </row>
    <row r="12911" spans="1:10" ht="12.75">
      <c r="A12911" s="118" t="s">
        <v>38227</v>
      </c>
      <c r="B12911" s="118" t="s">
        <v>38228</v>
      </c>
      <c r="C12911" s="118" t="b">
        <v>0</v>
      </c>
      <c r="D12911" s="118" t="e">
        <f t="shared" ca="1" si="1"/>
        <v>#NAME?</v>
      </c>
      <c r="E12911" s="118" t="s">
        <v>38225</v>
      </c>
      <c r="F12911" s="118" t="s">
        <v>38229</v>
      </c>
      <c r="G12911" s="118"/>
      <c r="H12911" s="118" t="s">
        <v>5607</v>
      </c>
      <c r="I12911" s="118" t="s">
        <v>7820</v>
      </c>
      <c r="J12911" s="118" t="s">
        <v>7820</v>
      </c>
    </row>
    <row r="12912" spans="1:10" ht="12.75">
      <c r="A12912" s="118" t="s">
        <v>836</v>
      </c>
      <c r="B12912" s="118" t="s">
        <v>1190</v>
      </c>
      <c r="C12912" s="118" t="b">
        <v>0</v>
      </c>
      <c r="D12912" s="118" t="e">
        <f t="shared" ca="1" si="1"/>
        <v>#NAME?</v>
      </c>
      <c r="E12912" s="118" t="s">
        <v>38225</v>
      </c>
      <c r="F12912" s="118" t="s">
        <v>38230</v>
      </c>
      <c r="G12912" s="118"/>
      <c r="H12912" s="118" t="s">
        <v>4485</v>
      </c>
      <c r="I12912" s="118" t="s">
        <v>7820</v>
      </c>
      <c r="J12912" s="118" t="s">
        <v>7820</v>
      </c>
    </row>
    <row r="12913" spans="1:10" ht="12.75">
      <c r="A12913" s="118" t="s">
        <v>38231</v>
      </c>
      <c r="B12913" s="118" t="s">
        <v>38232</v>
      </c>
      <c r="C12913" s="118" t="b">
        <v>0</v>
      </c>
      <c r="D12913" s="118" t="e">
        <f t="shared" ca="1" si="1"/>
        <v>#NAME?</v>
      </c>
      <c r="E12913" s="118" t="s">
        <v>38233</v>
      </c>
      <c r="F12913" s="118" t="s">
        <v>38234</v>
      </c>
      <c r="G12913" s="118"/>
      <c r="H12913" s="118" t="s">
        <v>4551</v>
      </c>
      <c r="I12913" s="118" t="s">
        <v>38235</v>
      </c>
      <c r="J12913" s="118"/>
    </row>
    <row r="12914" spans="1:10" ht="12.75">
      <c r="A12914" s="118" t="s">
        <v>21687</v>
      </c>
      <c r="B12914" s="118" t="s">
        <v>16717</v>
      </c>
      <c r="C12914" s="118" t="b">
        <v>0</v>
      </c>
      <c r="D12914" s="118" t="e">
        <f t="shared" ca="1" si="1"/>
        <v>#NAME?</v>
      </c>
      <c r="E12914" s="118" t="s">
        <v>38236</v>
      </c>
      <c r="F12914" s="118" t="s">
        <v>38237</v>
      </c>
      <c r="G12914" s="118"/>
      <c r="H12914" s="118" t="s">
        <v>5264</v>
      </c>
      <c r="I12914" s="118" t="s">
        <v>7820</v>
      </c>
      <c r="J12914" s="118" t="s">
        <v>7820</v>
      </c>
    </row>
    <row r="12915" spans="1:10" ht="12.75">
      <c r="A12915" s="118" t="s">
        <v>9685</v>
      </c>
      <c r="B12915" s="118" t="s">
        <v>38238</v>
      </c>
      <c r="C12915" s="118" t="b">
        <v>0</v>
      </c>
      <c r="D12915" s="118" t="e">
        <f t="shared" ca="1" si="1"/>
        <v>#NAME?</v>
      </c>
      <c r="E12915" s="118" t="s">
        <v>38239</v>
      </c>
      <c r="F12915" s="118" t="s">
        <v>38240</v>
      </c>
      <c r="G12915" s="118"/>
      <c r="H12915" s="118" t="s">
        <v>5064</v>
      </c>
      <c r="I12915" s="118" t="s">
        <v>7684</v>
      </c>
      <c r="J12915" s="118"/>
    </row>
    <row r="12916" spans="1:10" ht="12.75">
      <c r="A12916" s="118" t="s">
        <v>8697</v>
      </c>
      <c r="B12916" s="118" t="s">
        <v>38241</v>
      </c>
      <c r="C12916" s="118" t="b">
        <v>0</v>
      </c>
      <c r="D12916" s="118" t="e">
        <f t="shared" ca="1" si="1"/>
        <v>#NAME?</v>
      </c>
      <c r="E12916" s="118" t="s">
        <v>38239</v>
      </c>
      <c r="F12916" s="118" t="s">
        <v>38242</v>
      </c>
      <c r="G12916" s="118"/>
      <c r="H12916" s="118" t="s">
        <v>4908</v>
      </c>
      <c r="I12916" s="118" t="s">
        <v>7684</v>
      </c>
      <c r="J12916" s="118"/>
    </row>
    <row r="12917" spans="1:10" ht="12.75">
      <c r="A12917" s="118" t="s">
        <v>10342</v>
      </c>
      <c r="B12917" s="118" t="s">
        <v>11198</v>
      </c>
      <c r="C12917" s="118" t="b">
        <v>0</v>
      </c>
      <c r="D12917" s="118" t="e">
        <f t="shared" ca="1" si="1"/>
        <v>#NAME?</v>
      </c>
      <c r="E12917" s="118" t="s">
        <v>38239</v>
      </c>
      <c r="F12917" s="118" t="s">
        <v>38243</v>
      </c>
      <c r="G12917" s="118"/>
      <c r="H12917" s="118" t="s">
        <v>54</v>
      </c>
      <c r="I12917" s="118" t="s">
        <v>7684</v>
      </c>
      <c r="J12917" s="118"/>
    </row>
    <row r="12918" spans="1:10" ht="12.75">
      <c r="A12918" s="118" t="s">
        <v>836</v>
      </c>
      <c r="B12918" s="118" t="s">
        <v>38244</v>
      </c>
      <c r="C12918" s="118" t="b">
        <v>0</v>
      </c>
      <c r="D12918" s="118" t="e">
        <f t="shared" ca="1" si="1"/>
        <v>#NAME?</v>
      </c>
      <c r="E12918" s="118" t="s">
        <v>38245</v>
      </c>
      <c r="F12918" s="118" t="s">
        <v>38246</v>
      </c>
      <c r="G12918" s="118"/>
      <c r="H12918" s="118" t="s">
        <v>4278</v>
      </c>
      <c r="I12918" s="118" t="s">
        <v>7777</v>
      </c>
      <c r="J12918" s="118" t="s">
        <v>7636</v>
      </c>
    </row>
    <row r="12919" spans="1:10" ht="12.75">
      <c r="A12919" s="118" t="s">
        <v>1666</v>
      </c>
      <c r="B12919" s="118" t="s">
        <v>38247</v>
      </c>
      <c r="C12919" s="118" t="b">
        <v>0</v>
      </c>
      <c r="D12919" s="118" t="e">
        <f t="shared" ca="1" si="1"/>
        <v>#NAME?</v>
      </c>
      <c r="E12919" s="118" t="s">
        <v>38248</v>
      </c>
      <c r="F12919" s="118" t="s">
        <v>38249</v>
      </c>
      <c r="G12919" s="118"/>
      <c r="H12919" s="118" t="s">
        <v>4276</v>
      </c>
      <c r="I12919" s="118" t="s">
        <v>7820</v>
      </c>
      <c r="J12919" s="118" t="s">
        <v>7820</v>
      </c>
    </row>
    <row r="12920" spans="1:10" ht="12.75">
      <c r="A12920" s="118" t="s">
        <v>1363</v>
      </c>
      <c r="B12920" s="118" t="s">
        <v>38250</v>
      </c>
      <c r="C12920" s="118" t="b">
        <v>0</v>
      </c>
      <c r="D12920" s="118" t="e">
        <f t="shared" ca="1" si="1"/>
        <v>#NAME?</v>
      </c>
      <c r="E12920" s="118" t="s">
        <v>38248</v>
      </c>
      <c r="F12920" s="118" t="s">
        <v>38251</v>
      </c>
      <c r="G12920" s="118"/>
      <c r="H12920" s="118" t="s">
        <v>38252</v>
      </c>
      <c r="I12920" s="118" t="s">
        <v>7820</v>
      </c>
      <c r="J12920" s="118" t="s">
        <v>7820</v>
      </c>
    </row>
    <row r="12921" spans="1:10" ht="12.75">
      <c r="A12921" s="118" t="s">
        <v>38253</v>
      </c>
      <c r="B12921" s="118" t="s">
        <v>38254</v>
      </c>
      <c r="C12921" s="118" t="b">
        <v>0</v>
      </c>
      <c r="D12921" s="118" t="e">
        <f t="shared" ca="1" si="1"/>
        <v>#NAME?</v>
      </c>
      <c r="E12921" s="118" t="s">
        <v>38248</v>
      </c>
      <c r="F12921" s="118" t="s">
        <v>38255</v>
      </c>
      <c r="G12921" s="118"/>
      <c r="H12921" s="118" t="s">
        <v>4831</v>
      </c>
      <c r="I12921" s="118" t="s">
        <v>7820</v>
      </c>
      <c r="J12921" s="118" t="s">
        <v>7820</v>
      </c>
    </row>
    <row r="12922" spans="1:10" ht="12.75">
      <c r="A12922" s="118" t="s">
        <v>35988</v>
      </c>
      <c r="B12922" s="118" t="s">
        <v>38256</v>
      </c>
      <c r="C12922" s="118" t="b">
        <v>0</v>
      </c>
      <c r="D12922" s="118" t="e">
        <f t="shared" ca="1" si="1"/>
        <v>#NAME?</v>
      </c>
      <c r="E12922" s="118" t="s">
        <v>38248</v>
      </c>
      <c r="F12922" s="118" t="s">
        <v>38257</v>
      </c>
      <c r="G12922" s="118"/>
      <c r="H12922" s="118" t="s">
        <v>4276</v>
      </c>
      <c r="I12922" s="118" t="s">
        <v>7820</v>
      </c>
      <c r="J12922" s="118" t="s">
        <v>7820</v>
      </c>
    </row>
    <row r="12923" spans="1:10" ht="12.75">
      <c r="A12923" s="118" t="s">
        <v>2175</v>
      </c>
      <c r="B12923" s="118" t="s">
        <v>38258</v>
      </c>
      <c r="C12923" s="118" t="b">
        <v>0</v>
      </c>
      <c r="D12923" s="118" t="e">
        <f t="shared" ca="1" si="1"/>
        <v>#NAME?</v>
      </c>
      <c r="E12923" s="118" t="s">
        <v>38248</v>
      </c>
      <c r="F12923" s="118" t="s">
        <v>38259</v>
      </c>
      <c r="G12923" s="118"/>
      <c r="H12923" s="118" t="s">
        <v>5607</v>
      </c>
      <c r="I12923" s="118" t="s">
        <v>7820</v>
      </c>
      <c r="J12923" s="118" t="s">
        <v>7820</v>
      </c>
    </row>
    <row r="12924" spans="1:10" ht="12.75">
      <c r="A12924" s="118" t="s">
        <v>2416</v>
      </c>
      <c r="B12924" s="118" t="s">
        <v>38260</v>
      </c>
      <c r="C12924" s="118" t="b">
        <v>0</v>
      </c>
      <c r="D12924" s="118" t="e">
        <f t="shared" ca="1" si="1"/>
        <v>#NAME?</v>
      </c>
      <c r="E12924" s="118" t="s">
        <v>38261</v>
      </c>
      <c r="F12924" s="118" t="s">
        <v>38262</v>
      </c>
      <c r="G12924" s="118"/>
      <c r="H12924" s="118" t="s">
        <v>38263</v>
      </c>
      <c r="I12924" s="118" t="s">
        <v>13830</v>
      </c>
      <c r="J12924" s="118" t="s">
        <v>7795</v>
      </c>
    </row>
    <row r="12925" spans="1:10" ht="12.75">
      <c r="A12925" s="118" t="s">
        <v>989</v>
      </c>
      <c r="B12925" s="118" t="s">
        <v>25394</v>
      </c>
      <c r="C12925" s="118" t="b">
        <v>0</v>
      </c>
      <c r="D12925" s="118" t="e">
        <f t="shared" ca="1" si="1"/>
        <v>#NAME?</v>
      </c>
      <c r="E12925" s="118" t="s">
        <v>38261</v>
      </c>
      <c r="F12925" s="118" t="s">
        <v>38264</v>
      </c>
      <c r="G12925" s="118"/>
      <c r="H12925" s="118" t="s">
        <v>12188</v>
      </c>
      <c r="I12925" s="118" t="s">
        <v>13830</v>
      </c>
      <c r="J12925" s="118" t="s">
        <v>7795</v>
      </c>
    </row>
    <row r="12926" spans="1:10" ht="12.75">
      <c r="A12926" s="118" t="s">
        <v>1666</v>
      </c>
      <c r="B12926" s="118" t="s">
        <v>38265</v>
      </c>
      <c r="C12926" s="118" t="b">
        <v>0</v>
      </c>
      <c r="D12926" s="118" t="e">
        <f t="shared" ca="1" si="1"/>
        <v>#NAME?</v>
      </c>
      <c r="E12926" s="118" t="s">
        <v>38261</v>
      </c>
      <c r="F12926" s="118" t="s">
        <v>38266</v>
      </c>
      <c r="G12926" s="118"/>
      <c r="H12926" s="118" t="s">
        <v>38267</v>
      </c>
      <c r="I12926" s="118" t="s">
        <v>13830</v>
      </c>
      <c r="J12926" s="118" t="s">
        <v>7795</v>
      </c>
    </row>
    <row r="12927" spans="1:10" ht="12.75">
      <c r="A12927" s="118" t="s">
        <v>10275</v>
      </c>
      <c r="B12927" s="118" t="s">
        <v>38268</v>
      </c>
      <c r="C12927" s="118" t="b">
        <v>0</v>
      </c>
      <c r="D12927" s="118" t="e">
        <f t="shared" ca="1" si="1"/>
        <v>#NAME?</v>
      </c>
      <c r="E12927" s="118" t="s">
        <v>38261</v>
      </c>
      <c r="F12927" s="118" t="s">
        <v>38269</v>
      </c>
      <c r="G12927" s="118"/>
      <c r="H12927" s="118" t="s">
        <v>7754</v>
      </c>
      <c r="I12927" s="118" t="s">
        <v>13830</v>
      </c>
      <c r="J12927" s="118" t="s">
        <v>7795</v>
      </c>
    </row>
    <row r="12928" spans="1:10" ht="12.75">
      <c r="A12928" s="118" t="s">
        <v>2068</v>
      </c>
      <c r="B12928" s="118" t="s">
        <v>38270</v>
      </c>
      <c r="C12928" s="118" t="b">
        <v>0</v>
      </c>
      <c r="D12928" s="118" t="e">
        <f t="shared" ca="1" si="1"/>
        <v>#NAME?</v>
      </c>
      <c r="E12928" s="118" t="s">
        <v>38261</v>
      </c>
      <c r="F12928" s="118" t="s">
        <v>38271</v>
      </c>
      <c r="G12928" s="118"/>
      <c r="H12928" s="118" t="s">
        <v>38272</v>
      </c>
      <c r="I12928" s="118" t="s">
        <v>13830</v>
      </c>
      <c r="J12928" s="118" t="s">
        <v>7795</v>
      </c>
    </row>
    <row r="12929" spans="1:10" ht="12.75">
      <c r="A12929" s="118" t="s">
        <v>1026</v>
      </c>
      <c r="B12929" s="118" t="s">
        <v>38273</v>
      </c>
      <c r="C12929" s="118" t="b">
        <v>0</v>
      </c>
      <c r="D12929" s="118" t="e">
        <f t="shared" ca="1" si="1"/>
        <v>#NAME?</v>
      </c>
      <c r="E12929" s="118" t="s">
        <v>38261</v>
      </c>
      <c r="F12929" s="118" t="s">
        <v>38274</v>
      </c>
      <c r="G12929" s="118"/>
      <c r="H12929" s="118" t="s">
        <v>12188</v>
      </c>
      <c r="I12929" s="118" t="s">
        <v>13830</v>
      </c>
      <c r="J12929" s="118" t="s">
        <v>7795</v>
      </c>
    </row>
    <row r="12930" spans="1:10" ht="12.75">
      <c r="A12930" s="118" t="s">
        <v>11308</v>
      </c>
      <c r="B12930" s="118" t="s">
        <v>29993</v>
      </c>
      <c r="C12930" s="118" t="b">
        <v>0</v>
      </c>
      <c r="D12930" s="118" t="e">
        <f t="shared" ca="1" si="1"/>
        <v>#NAME?</v>
      </c>
      <c r="E12930" s="118" t="s">
        <v>38261</v>
      </c>
      <c r="F12930" s="118" t="s">
        <v>38275</v>
      </c>
      <c r="G12930" s="118"/>
      <c r="H12930" s="118" t="s">
        <v>29065</v>
      </c>
      <c r="I12930" s="118" t="s">
        <v>13830</v>
      </c>
      <c r="J12930" s="118" t="s">
        <v>7795</v>
      </c>
    </row>
    <row r="12931" spans="1:10" ht="12.75">
      <c r="A12931" s="118" t="s">
        <v>13826</v>
      </c>
      <c r="B12931" s="118" t="s">
        <v>8745</v>
      </c>
      <c r="C12931" s="118" t="b">
        <v>0</v>
      </c>
      <c r="D12931" s="118" t="e">
        <f t="shared" ca="1" si="1"/>
        <v>#NAME?</v>
      </c>
      <c r="E12931" s="118" t="s">
        <v>38261</v>
      </c>
      <c r="F12931" s="118" t="s">
        <v>38276</v>
      </c>
      <c r="G12931" s="118"/>
      <c r="H12931" s="118" t="s">
        <v>29065</v>
      </c>
      <c r="I12931" s="118" t="s">
        <v>13830</v>
      </c>
      <c r="J12931" s="118" t="s">
        <v>7795</v>
      </c>
    </row>
    <row r="12932" spans="1:10" ht="12.75">
      <c r="A12932" s="118" t="s">
        <v>873</v>
      </c>
      <c r="B12932" s="118" t="s">
        <v>15016</v>
      </c>
      <c r="C12932" s="118" t="b">
        <v>0</v>
      </c>
      <c r="D12932" s="118" t="e">
        <f t="shared" ca="1" si="1"/>
        <v>#NAME?</v>
      </c>
      <c r="E12932" s="118" t="s">
        <v>38261</v>
      </c>
      <c r="F12932" s="118" t="s">
        <v>38277</v>
      </c>
      <c r="G12932" s="118"/>
      <c r="H12932" s="118" t="s">
        <v>9125</v>
      </c>
      <c r="I12932" s="118" t="s">
        <v>13830</v>
      </c>
      <c r="J12932" s="118" t="s">
        <v>7795</v>
      </c>
    </row>
    <row r="12933" spans="1:10" ht="12.75">
      <c r="A12933" s="118" t="s">
        <v>1364</v>
      </c>
      <c r="B12933" s="118" t="s">
        <v>11146</v>
      </c>
      <c r="C12933" s="118" t="b">
        <v>0</v>
      </c>
      <c r="D12933" s="118" t="e">
        <f t="shared" ca="1" si="1"/>
        <v>#NAME?</v>
      </c>
      <c r="E12933" s="118" t="s">
        <v>38261</v>
      </c>
      <c r="F12933" s="118" t="s">
        <v>38278</v>
      </c>
      <c r="G12933" s="118"/>
      <c r="H12933" s="118" t="s">
        <v>7611</v>
      </c>
      <c r="I12933" s="118" t="s">
        <v>13830</v>
      </c>
      <c r="J12933" s="118" t="s">
        <v>7795</v>
      </c>
    </row>
    <row r="12934" spans="1:10" ht="12.75">
      <c r="A12934" s="118" t="s">
        <v>2584</v>
      </c>
      <c r="B12934" s="118" t="s">
        <v>9034</v>
      </c>
      <c r="C12934" s="118" t="b">
        <v>0</v>
      </c>
      <c r="D12934" s="118" t="e">
        <f t="shared" ca="1" si="1"/>
        <v>#NAME?</v>
      </c>
      <c r="E12934" s="118" t="s">
        <v>38261</v>
      </c>
      <c r="F12934" s="118" t="s">
        <v>38279</v>
      </c>
      <c r="G12934" s="118"/>
      <c r="H12934" s="118" t="s">
        <v>6031</v>
      </c>
      <c r="I12934" s="118" t="s">
        <v>13830</v>
      </c>
      <c r="J12934" s="118" t="s">
        <v>7795</v>
      </c>
    </row>
    <row r="12935" spans="1:10" ht="12.75">
      <c r="A12935" s="118" t="s">
        <v>8358</v>
      </c>
      <c r="B12935" s="118" t="s">
        <v>19733</v>
      </c>
      <c r="C12935" s="118" t="b">
        <v>0</v>
      </c>
      <c r="D12935" s="118" t="e">
        <f t="shared" ca="1" si="1"/>
        <v>#NAME?</v>
      </c>
      <c r="E12935" s="118" t="s">
        <v>38261</v>
      </c>
      <c r="F12935" s="118" t="s">
        <v>38280</v>
      </c>
      <c r="G12935" s="118"/>
      <c r="H12935" s="118" t="s">
        <v>29065</v>
      </c>
      <c r="I12935" s="118" t="s">
        <v>13830</v>
      </c>
      <c r="J12935" s="118" t="s">
        <v>7795</v>
      </c>
    </row>
    <row r="12936" spans="1:10" ht="12.75">
      <c r="A12936" s="118" t="s">
        <v>26393</v>
      </c>
      <c r="B12936" s="118" t="s">
        <v>11579</v>
      </c>
      <c r="C12936" s="118" t="b">
        <v>0</v>
      </c>
      <c r="D12936" s="118" t="e">
        <f t="shared" ca="1" si="1"/>
        <v>#NAME?</v>
      </c>
      <c r="E12936" s="118" t="s">
        <v>38261</v>
      </c>
      <c r="F12936" s="118" t="s">
        <v>38281</v>
      </c>
      <c r="G12936" s="118"/>
      <c r="H12936" s="118" t="s">
        <v>38282</v>
      </c>
      <c r="I12936" s="118" t="s">
        <v>13830</v>
      </c>
      <c r="J12936" s="118" t="s">
        <v>7795</v>
      </c>
    </row>
    <row r="12937" spans="1:10" ht="12.75">
      <c r="A12937" s="118" t="s">
        <v>995</v>
      </c>
      <c r="B12937" s="118" t="s">
        <v>10151</v>
      </c>
      <c r="C12937" s="118" t="b">
        <v>0</v>
      </c>
      <c r="D12937" s="118" t="e">
        <f t="shared" ca="1" si="1"/>
        <v>#NAME?</v>
      </c>
      <c r="E12937" s="118" t="s">
        <v>38261</v>
      </c>
      <c r="F12937" s="118" t="s">
        <v>38283</v>
      </c>
      <c r="G12937" s="118"/>
      <c r="H12937" s="118" t="s">
        <v>22325</v>
      </c>
      <c r="I12937" s="118" t="s">
        <v>13830</v>
      </c>
      <c r="J12937" s="118" t="s">
        <v>7795</v>
      </c>
    </row>
    <row r="12938" spans="1:10" ht="12.75">
      <c r="A12938" s="118" t="s">
        <v>10777</v>
      </c>
      <c r="B12938" s="118" t="s">
        <v>18738</v>
      </c>
      <c r="C12938" s="118" t="b">
        <v>0</v>
      </c>
      <c r="D12938" s="118" t="e">
        <f t="shared" ca="1" si="1"/>
        <v>#NAME?</v>
      </c>
      <c r="E12938" s="118" t="s">
        <v>38261</v>
      </c>
      <c r="F12938" s="118" t="s">
        <v>38284</v>
      </c>
      <c r="G12938" s="118"/>
      <c r="H12938" s="118" t="s">
        <v>38272</v>
      </c>
      <c r="I12938" s="118" t="s">
        <v>13830</v>
      </c>
      <c r="J12938" s="118" t="s">
        <v>7795</v>
      </c>
    </row>
    <row r="12939" spans="1:10" ht="12.75">
      <c r="A12939" s="118" t="s">
        <v>13968</v>
      </c>
      <c r="B12939" s="118" t="s">
        <v>38285</v>
      </c>
      <c r="C12939" s="118" t="b">
        <v>0</v>
      </c>
      <c r="D12939" s="118" t="e">
        <f t="shared" ca="1" si="1"/>
        <v>#NAME?</v>
      </c>
      <c r="E12939" s="118" t="s">
        <v>6132</v>
      </c>
      <c r="F12939" s="118" t="s">
        <v>38286</v>
      </c>
      <c r="G12939" s="118"/>
      <c r="H12939" s="118" t="s">
        <v>4276</v>
      </c>
      <c r="I12939" s="118" t="s">
        <v>3131</v>
      </c>
      <c r="J12939" s="118" t="s">
        <v>7622</v>
      </c>
    </row>
    <row r="12940" spans="1:10" ht="12.75">
      <c r="A12940" s="118" t="s">
        <v>2645</v>
      </c>
      <c r="B12940" s="118" t="s">
        <v>38287</v>
      </c>
      <c r="C12940" s="118" t="b">
        <v>0</v>
      </c>
      <c r="D12940" s="118" t="e">
        <f t="shared" ca="1" si="1"/>
        <v>#NAME?</v>
      </c>
      <c r="E12940" s="118" t="s">
        <v>6132</v>
      </c>
      <c r="F12940" s="118" t="s">
        <v>38288</v>
      </c>
      <c r="G12940" s="118"/>
      <c r="H12940" s="118" t="s">
        <v>4276</v>
      </c>
      <c r="I12940" s="118" t="s">
        <v>3131</v>
      </c>
      <c r="J12940" s="118" t="s">
        <v>7622</v>
      </c>
    </row>
    <row r="12941" spans="1:10" ht="12.75">
      <c r="A12941" s="118" t="s">
        <v>1704</v>
      </c>
      <c r="B12941" s="118" t="s">
        <v>38289</v>
      </c>
      <c r="C12941" s="118" t="b">
        <v>0</v>
      </c>
      <c r="D12941" s="118" t="e">
        <f t="shared" ca="1" si="1"/>
        <v>#NAME?</v>
      </c>
      <c r="E12941" s="118" t="s">
        <v>6132</v>
      </c>
      <c r="F12941" s="118" t="s">
        <v>38290</v>
      </c>
      <c r="G12941" s="118"/>
      <c r="H12941" s="118" t="s">
        <v>4276</v>
      </c>
      <c r="I12941" s="118" t="s">
        <v>3131</v>
      </c>
      <c r="J12941" s="118" t="s">
        <v>7622</v>
      </c>
    </row>
    <row r="12942" spans="1:10" ht="12.75">
      <c r="A12942" s="118" t="s">
        <v>23842</v>
      </c>
      <c r="B12942" s="118" t="s">
        <v>38291</v>
      </c>
      <c r="C12942" s="118" t="b">
        <v>0</v>
      </c>
      <c r="D12942" s="118" t="e">
        <f t="shared" ca="1" si="1"/>
        <v>#NAME?</v>
      </c>
      <c r="E12942" s="118" t="s">
        <v>6132</v>
      </c>
      <c r="F12942" s="118" t="s">
        <v>38292</v>
      </c>
      <c r="G12942" s="118"/>
      <c r="H12942" s="118" t="s">
        <v>38293</v>
      </c>
      <c r="I12942" s="118" t="s">
        <v>36386</v>
      </c>
      <c r="J12942" s="118"/>
    </row>
    <row r="12943" spans="1:10" ht="12.75">
      <c r="A12943" s="118" t="s">
        <v>8889</v>
      </c>
      <c r="B12943" s="118" t="s">
        <v>23415</v>
      </c>
      <c r="C12943" s="118" t="b">
        <v>0</v>
      </c>
      <c r="D12943" s="118" t="e">
        <f t="shared" ca="1" si="1"/>
        <v>#NAME?</v>
      </c>
      <c r="E12943" s="118" t="s">
        <v>6132</v>
      </c>
      <c r="F12943" s="118" t="s">
        <v>38294</v>
      </c>
      <c r="G12943" s="118"/>
      <c r="H12943" s="118" t="s">
        <v>4276</v>
      </c>
      <c r="I12943" s="118" t="s">
        <v>3131</v>
      </c>
      <c r="J12943" s="118" t="s">
        <v>7622</v>
      </c>
    </row>
    <row r="12944" spans="1:10" ht="12.75">
      <c r="A12944" s="118" t="s">
        <v>1666</v>
      </c>
      <c r="B12944" s="118" t="s">
        <v>38295</v>
      </c>
      <c r="C12944" s="118" t="b">
        <v>0</v>
      </c>
      <c r="D12944" s="118" t="e">
        <f t="shared" ca="1" si="1"/>
        <v>#NAME?</v>
      </c>
      <c r="E12944" s="118" t="s">
        <v>6132</v>
      </c>
      <c r="F12944" s="118" t="s">
        <v>38296</v>
      </c>
      <c r="G12944" s="118"/>
      <c r="H12944" s="118" t="s">
        <v>9965</v>
      </c>
      <c r="I12944" s="118" t="s">
        <v>11761</v>
      </c>
      <c r="J12944" s="118" t="s">
        <v>11762</v>
      </c>
    </row>
    <row r="12945" spans="1:10" ht="12.75">
      <c r="A12945" s="118" t="s">
        <v>10990</v>
      </c>
      <c r="B12945" s="118" t="s">
        <v>38297</v>
      </c>
      <c r="C12945" s="118" t="b">
        <v>0</v>
      </c>
      <c r="D12945" s="118" t="e">
        <f t="shared" ca="1" si="1"/>
        <v>#NAME?</v>
      </c>
      <c r="E12945" s="118" t="s">
        <v>6132</v>
      </c>
      <c r="F12945" s="118" t="s">
        <v>38298</v>
      </c>
      <c r="G12945" s="118"/>
      <c r="H12945" s="118" t="s">
        <v>4276</v>
      </c>
      <c r="I12945" s="118" t="s">
        <v>3131</v>
      </c>
      <c r="J12945" s="118" t="s">
        <v>7622</v>
      </c>
    </row>
    <row r="12946" spans="1:10" ht="12.75">
      <c r="A12946" s="118" t="s">
        <v>38299</v>
      </c>
      <c r="B12946" s="118" t="s">
        <v>38300</v>
      </c>
      <c r="C12946" s="118" t="b">
        <v>0</v>
      </c>
      <c r="D12946" s="118" t="e">
        <f t="shared" ca="1" si="1"/>
        <v>#NAME?</v>
      </c>
      <c r="E12946" s="118" t="s">
        <v>6132</v>
      </c>
      <c r="F12946" s="118" t="s">
        <v>38301</v>
      </c>
      <c r="G12946" s="118"/>
      <c r="H12946" s="118" t="s">
        <v>54</v>
      </c>
      <c r="I12946" s="118" t="s">
        <v>36386</v>
      </c>
      <c r="J12946" s="118"/>
    </row>
    <row r="12947" spans="1:10" ht="12.75">
      <c r="A12947" s="118" t="s">
        <v>18955</v>
      </c>
      <c r="B12947" s="118" t="s">
        <v>9940</v>
      </c>
      <c r="C12947" s="118" t="b">
        <v>0</v>
      </c>
      <c r="D12947" s="118" t="e">
        <f t="shared" ca="1" si="1"/>
        <v>#NAME?</v>
      </c>
      <c r="E12947" s="118" t="s">
        <v>6132</v>
      </c>
      <c r="F12947" s="118" t="s">
        <v>38302</v>
      </c>
      <c r="G12947" s="118"/>
      <c r="H12947" s="118" t="s">
        <v>54</v>
      </c>
      <c r="I12947" s="118" t="s">
        <v>36386</v>
      </c>
      <c r="J12947" s="118"/>
    </row>
    <row r="12948" spans="1:10" ht="12.75">
      <c r="A12948" s="118" t="s">
        <v>38303</v>
      </c>
      <c r="B12948" s="118" t="s">
        <v>1231</v>
      </c>
      <c r="C12948" s="118" t="b">
        <v>0</v>
      </c>
      <c r="D12948" s="118" t="e">
        <f t="shared" ca="1" si="1"/>
        <v>#NAME?</v>
      </c>
      <c r="E12948" s="118" t="s">
        <v>6132</v>
      </c>
      <c r="F12948" s="118" t="s">
        <v>38304</v>
      </c>
      <c r="G12948" s="118"/>
      <c r="H12948" s="118" t="s">
        <v>54</v>
      </c>
      <c r="I12948" s="118" t="s">
        <v>13063</v>
      </c>
      <c r="J12948" s="118" t="s">
        <v>13064</v>
      </c>
    </row>
    <row r="12949" spans="1:10" ht="12.75">
      <c r="A12949" s="118" t="s">
        <v>826</v>
      </c>
      <c r="B12949" s="118" t="s">
        <v>38305</v>
      </c>
      <c r="C12949" s="118" t="b">
        <v>0</v>
      </c>
      <c r="D12949" s="118" t="e">
        <f t="shared" ca="1" si="1"/>
        <v>#NAME?</v>
      </c>
      <c r="E12949" s="118" t="s">
        <v>6132</v>
      </c>
      <c r="F12949" s="118" t="s">
        <v>38306</v>
      </c>
      <c r="G12949" s="118"/>
      <c r="H12949" s="118" t="s">
        <v>8144</v>
      </c>
      <c r="I12949" s="118" t="s">
        <v>3131</v>
      </c>
      <c r="J12949" s="118" t="s">
        <v>7622</v>
      </c>
    </row>
    <row r="12950" spans="1:10" ht="12.75">
      <c r="A12950" s="118" t="s">
        <v>8633</v>
      </c>
      <c r="B12950" s="118" t="s">
        <v>32985</v>
      </c>
      <c r="C12950" s="118" t="b">
        <v>0</v>
      </c>
      <c r="D12950" s="118" t="e">
        <f t="shared" ca="1" si="1"/>
        <v>#NAME?</v>
      </c>
      <c r="E12950" s="118" t="s">
        <v>6132</v>
      </c>
      <c r="F12950" s="118" t="s">
        <v>38307</v>
      </c>
      <c r="G12950" s="118"/>
      <c r="H12950" s="118" t="s">
        <v>4276</v>
      </c>
      <c r="I12950" s="118" t="s">
        <v>11761</v>
      </c>
      <c r="J12950" s="118" t="s">
        <v>11762</v>
      </c>
    </row>
    <row r="12951" spans="1:10" ht="12.75">
      <c r="A12951" s="118" t="s">
        <v>11932</v>
      </c>
      <c r="B12951" s="118" t="s">
        <v>12905</v>
      </c>
      <c r="C12951" s="118" t="b">
        <v>0</v>
      </c>
      <c r="D12951" s="118" t="e">
        <f t="shared" ca="1" si="1"/>
        <v>#NAME?</v>
      </c>
      <c r="E12951" s="118" t="s">
        <v>6132</v>
      </c>
      <c r="F12951" s="118" t="s">
        <v>38308</v>
      </c>
      <c r="G12951" s="118"/>
      <c r="H12951" s="118" t="s">
        <v>4276</v>
      </c>
      <c r="I12951" s="118" t="s">
        <v>3131</v>
      </c>
      <c r="J12951" s="118" t="s">
        <v>7622</v>
      </c>
    </row>
    <row r="12952" spans="1:10" ht="12.75">
      <c r="A12952" s="118" t="s">
        <v>9018</v>
      </c>
      <c r="B12952" s="118" t="s">
        <v>38309</v>
      </c>
      <c r="C12952" s="118" t="b">
        <v>0</v>
      </c>
      <c r="D12952" s="118" t="e">
        <f t="shared" ca="1" si="1"/>
        <v>#NAME?</v>
      </c>
      <c r="E12952" s="118" t="s">
        <v>6132</v>
      </c>
      <c r="F12952" s="118" t="s">
        <v>38310</v>
      </c>
      <c r="G12952" s="118"/>
      <c r="H12952" s="118" t="s">
        <v>10204</v>
      </c>
      <c r="I12952" s="118" t="s">
        <v>3131</v>
      </c>
      <c r="J12952" s="118" t="s">
        <v>7622</v>
      </c>
    </row>
    <row r="12953" spans="1:10" ht="12.75">
      <c r="A12953" s="118" t="s">
        <v>13782</v>
      </c>
      <c r="B12953" s="118" t="s">
        <v>10774</v>
      </c>
      <c r="C12953" s="118" t="b">
        <v>0</v>
      </c>
      <c r="D12953" s="118" t="e">
        <f t="shared" ca="1" si="1"/>
        <v>#NAME?</v>
      </c>
      <c r="E12953" s="118" t="s">
        <v>6132</v>
      </c>
      <c r="F12953" s="118" t="s">
        <v>38311</v>
      </c>
      <c r="G12953" s="118"/>
      <c r="H12953" s="118" t="s">
        <v>4276</v>
      </c>
      <c r="I12953" s="118" t="s">
        <v>3131</v>
      </c>
      <c r="J12953" s="118" t="s">
        <v>7622</v>
      </c>
    </row>
    <row r="12954" spans="1:10" ht="12.75">
      <c r="A12954" s="118" t="s">
        <v>1004</v>
      </c>
      <c r="B12954" s="118" t="s">
        <v>8153</v>
      </c>
      <c r="C12954" s="118" t="b">
        <v>0</v>
      </c>
      <c r="D12954" s="118" t="e">
        <f t="shared" ca="1" si="1"/>
        <v>#NAME?</v>
      </c>
      <c r="E12954" s="118" t="s">
        <v>6132</v>
      </c>
      <c r="F12954" s="118" t="s">
        <v>38312</v>
      </c>
      <c r="G12954" s="118"/>
      <c r="H12954" s="118" t="s">
        <v>4276</v>
      </c>
      <c r="I12954" s="118" t="s">
        <v>3131</v>
      </c>
      <c r="J12954" s="118" t="s">
        <v>7622</v>
      </c>
    </row>
    <row r="12955" spans="1:10" ht="12.75">
      <c r="A12955" s="118" t="s">
        <v>8358</v>
      </c>
      <c r="B12955" s="118" t="s">
        <v>38313</v>
      </c>
      <c r="C12955" s="118" t="b">
        <v>0</v>
      </c>
      <c r="D12955" s="118" t="e">
        <f t="shared" ca="1" si="1"/>
        <v>#NAME?</v>
      </c>
      <c r="E12955" s="118" t="s">
        <v>6132</v>
      </c>
      <c r="F12955" s="118" t="s">
        <v>38314</v>
      </c>
      <c r="G12955" s="118"/>
      <c r="H12955" s="118" t="s">
        <v>8144</v>
      </c>
      <c r="I12955" s="118" t="s">
        <v>3131</v>
      </c>
      <c r="J12955" s="118" t="s">
        <v>7622</v>
      </c>
    </row>
    <row r="12956" spans="1:10" ht="12.75">
      <c r="A12956" s="118" t="s">
        <v>995</v>
      </c>
      <c r="B12956" s="118" t="s">
        <v>38315</v>
      </c>
      <c r="C12956" s="118" t="b">
        <v>0</v>
      </c>
      <c r="D12956" s="118" t="e">
        <f t="shared" ca="1" si="1"/>
        <v>#NAME?</v>
      </c>
      <c r="E12956" s="118" t="s">
        <v>6132</v>
      </c>
      <c r="F12956" s="118" t="s">
        <v>38316</v>
      </c>
      <c r="G12956" s="118"/>
      <c r="H12956" s="118" t="s">
        <v>4276</v>
      </c>
      <c r="I12956" s="118" t="s">
        <v>36386</v>
      </c>
      <c r="J12956" s="118"/>
    </row>
    <row r="12957" spans="1:10" ht="12.75">
      <c r="A12957" s="118" t="s">
        <v>10777</v>
      </c>
      <c r="B12957" s="118" t="s">
        <v>38317</v>
      </c>
      <c r="C12957" s="118" t="b">
        <v>0</v>
      </c>
      <c r="D12957" s="118" t="e">
        <f t="shared" ca="1" si="1"/>
        <v>#NAME?</v>
      </c>
      <c r="E12957" s="118" t="s">
        <v>6132</v>
      </c>
      <c r="F12957" s="118" t="s">
        <v>38318</v>
      </c>
      <c r="G12957" s="118"/>
      <c r="H12957" s="118" t="s">
        <v>4276</v>
      </c>
      <c r="I12957" s="118" t="s">
        <v>3131</v>
      </c>
      <c r="J12957" s="118" t="s">
        <v>7622</v>
      </c>
    </row>
    <row r="12958" spans="1:10" ht="12.75">
      <c r="A12958" s="118" t="s">
        <v>1727</v>
      </c>
      <c r="B12958" s="118" t="s">
        <v>38319</v>
      </c>
      <c r="C12958" s="118" t="b">
        <v>0</v>
      </c>
      <c r="D12958" s="118" t="e">
        <f t="shared" ca="1" si="1"/>
        <v>#NAME?</v>
      </c>
      <c r="E12958" s="118" t="s">
        <v>38320</v>
      </c>
      <c r="F12958" s="118" t="s">
        <v>38321</v>
      </c>
      <c r="G12958" s="118"/>
      <c r="H12958" s="118" t="s">
        <v>7647</v>
      </c>
      <c r="I12958" s="118" t="s">
        <v>9131</v>
      </c>
      <c r="J12958" s="118" t="s">
        <v>7622</v>
      </c>
    </row>
    <row r="12959" spans="1:10" ht="12.75">
      <c r="A12959" s="118" t="s">
        <v>7882</v>
      </c>
      <c r="B12959" s="118" t="s">
        <v>38322</v>
      </c>
      <c r="C12959" s="118" t="b">
        <v>0</v>
      </c>
      <c r="D12959" s="118" t="e">
        <f t="shared" ca="1" si="1"/>
        <v>#NAME?</v>
      </c>
      <c r="E12959" s="118" t="s">
        <v>38320</v>
      </c>
      <c r="F12959" s="118" t="s">
        <v>38323</v>
      </c>
      <c r="G12959" s="118"/>
      <c r="H12959" s="118" t="s">
        <v>4305</v>
      </c>
      <c r="I12959" s="118" t="s">
        <v>13063</v>
      </c>
      <c r="J12959" s="118" t="s">
        <v>13064</v>
      </c>
    </row>
    <row r="12960" spans="1:10" ht="12.75">
      <c r="A12960" s="118" t="s">
        <v>38324</v>
      </c>
      <c r="B12960" s="118" t="s">
        <v>22140</v>
      </c>
      <c r="C12960" s="118" t="b">
        <v>0</v>
      </c>
      <c r="D12960" s="118" t="e">
        <f t="shared" ca="1" si="1"/>
        <v>#NAME?</v>
      </c>
      <c r="E12960" s="118" t="s">
        <v>38325</v>
      </c>
      <c r="F12960" s="118" t="s">
        <v>38326</v>
      </c>
      <c r="G12960" s="118"/>
      <c r="H12960" s="118" t="s">
        <v>9184</v>
      </c>
      <c r="I12960" s="118" t="s">
        <v>8883</v>
      </c>
      <c r="J12960" s="118"/>
    </row>
    <row r="12961" spans="1:10" ht="12.75">
      <c r="A12961" s="118" t="s">
        <v>870</v>
      </c>
      <c r="B12961" s="118" t="s">
        <v>8138</v>
      </c>
      <c r="C12961" s="118" t="b">
        <v>0</v>
      </c>
      <c r="D12961" s="118" t="e">
        <f t="shared" ca="1" si="1"/>
        <v>#NAME?</v>
      </c>
      <c r="E12961" s="118" t="s">
        <v>38325</v>
      </c>
      <c r="F12961" s="118" t="s">
        <v>38327</v>
      </c>
      <c r="G12961" s="118"/>
      <c r="H12961" s="118" t="s">
        <v>38328</v>
      </c>
      <c r="I12961" s="118" t="s">
        <v>11908</v>
      </c>
      <c r="J12961" s="118"/>
    </row>
    <row r="12962" spans="1:10" ht="12.75">
      <c r="A12962" s="118" t="s">
        <v>38329</v>
      </c>
      <c r="B12962" s="118" t="s">
        <v>38330</v>
      </c>
      <c r="C12962" s="118" t="b">
        <v>0</v>
      </c>
      <c r="D12962" s="118" t="e">
        <f t="shared" ca="1" si="1"/>
        <v>#NAME?</v>
      </c>
      <c r="E12962" s="118" t="s">
        <v>38325</v>
      </c>
      <c r="F12962" s="118" t="s">
        <v>38331</v>
      </c>
      <c r="G12962" s="118"/>
      <c r="H12962" s="118" t="s">
        <v>9184</v>
      </c>
      <c r="I12962" s="118"/>
      <c r="J12962" s="118"/>
    </row>
    <row r="12963" spans="1:10" ht="12.75">
      <c r="A12963" s="118" t="s">
        <v>38332</v>
      </c>
      <c r="B12963" s="118" t="s">
        <v>38330</v>
      </c>
      <c r="C12963" s="118" t="b">
        <v>0</v>
      </c>
      <c r="D12963" s="118" t="e">
        <f t="shared" ca="1" si="1"/>
        <v>#NAME?</v>
      </c>
      <c r="E12963" s="118" t="s">
        <v>38325</v>
      </c>
      <c r="F12963" s="118" t="s">
        <v>38333</v>
      </c>
      <c r="G12963" s="118"/>
      <c r="H12963" s="118" t="s">
        <v>38334</v>
      </c>
      <c r="I12963" s="118"/>
      <c r="J12963" s="118"/>
    </row>
    <row r="12964" spans="1:10" ht="12.75">
      <c r="A12964" s="118" t="s">
        <v>1363</v>
      </c>
      <c r="B12964" s="118" t="s">
        <v>38335</v>
      </c>
      <c r="C12964" s="118" t="b">
        <v>0</v>
      </c>
      <c r="D12964" s="118" t="e">
        <f t="shared" ca="1" si="1"/>
        <v>#NAME?</v>
      </c>
      <c r="E12964" s="118" t="s">
        <v>38336</v>
      </c>
      <c r="F12964" s="118" t="s">
        <v>38337</v>
      </c>
      <c r="G12964" s="118"/>
      <c r="H12964" s="118" t="s">
        <v>4305</v>
      </c>
      <c r="I12964" s="118" t="s">
        <v>12581</v>
      </c>
      <c r="J12964" s="118" t="s">
        <v>12582</v>
      </c>
    </row>
    <row r="12965" spans="1:10" ht="12.75">
      <c r="A12965" s="118" t="s">
        <v>1591</v>
      </c>
      <c r="B12965" s="118" t="s">
        <v>38338</v>
      </c>
      <c r="C12965" s="118" t="b">
        <v>0</v>
      </c>
      <c r="D12965" s="118" t="e">
        <f t="shared" ca="1" si="1"/>
        <v>#NAME?</v>
      </c>
      <c r="E12965" s="118" t="s">
        <v>38336</v>
      </c>
      <c r="F12965" s="118" t="s">
        <v>38339</v>
      </c>
      <c r="G12965" s="118"/>
      <c r="H12965" s="118" t="s">
        <v>4305</v>
      </c>
      <c r="I12965" s="118" t="s">
        <v>12581</v>
      </c>
      <c r="J12965" s="118" t="s">
        <v>12582</v>
      </c>
    </row>
    <row r="12966" spans="1:10" ht="12.75">
      <c r="A12966" s="118" t="s">
        <v>2013</v>
      </c>
      <c r="B12966" s="118" t="s">
        <v>38340</v>
      </c>
      <c r="C12966" s="118" t="b">
        <v>0</v>
      </c>
      <c r="D12966" s="118" t="e">
        <f t="shared" ca="1" si="1"/>
        <v>#NAME?</v>
      </c>
      <c r="E12966" s="118" t="s">
        <v>38336</v>
      </c>
      <c r="F12966" s="118" t="s">
        <v>38341</v>
      </c>
      <c r="G12966" s="118"/>
      <c r="H12966" s="118" t="s">
        <v>4305</v>
      </c>
      <c r="I12966" s="118" t="s">
        <v>12581</v>
      </c>
      <c r="J12966" s="118" t="s">
        <v>12582</v>
      </c>
    </row>
    <row r="12967" spans="1:10" ht="12.75">
      <c r="A12967" s="118" t="s">
        <v>10968</v>
      </c>
      <c r="B12967" s="118" t="s">
        <v>20295</v>
      </c>
      <c r="C12967" s="118" t="b">
        <v>0</v>
      </c>
      <c r="D12967" s="118" t="e">
        <f t="shared" ca="1" si="1"/>
        <v>#NAME?</v>
      </c>
      <c r="E12967" s="118" t="s">
        <v>38336</v>
      </c>
      <c r="F12967" s="118" t="s">
        <v>38342</v>
      </c>
      <c r="G12967" s="118"/>
      <c r="H12967" s="118" t="s">
        <v>4305</v>
      </c>
      <c r="I12967" s="118" t="s">
        <v>12003</v>
      </c>
      <c r="J12967" s="118" t="s">
        <v>7622</v>
      </c>
    </row>
    <row r="12968" spans="1:10" ht="12.75">
      <c r="A12968" s="118" t="s">
        <v>1817</v>
      </c>
      <c r="B12968" s="118" t="s">
        <v>16162</v>
      </c>
      <c r="C12968" s="118" t="b">
        <v>0</v>
      </c>
      <c r="D12968" s="118" t="e">
        <f t="shared" ca="1" si="1"/>
        <v>#NAME?</v>
      </c>
      <c r="E12968" s="118" t="s">
        <v>38343</v>
      </c>
      <c r="F12968" s="118" t="s">
        <v>38344</v>
      </c>
      <c r="G12968" s="118"/>
      <c r="H12968" s="118" t="s">
        <v>4278</v>
      </c>
      <c r="I12968" s="118" t="s">
        <v>38345</v>
      </c>
      <c r="J12968" s="118"/>
    </row>
    <row r="12969" spans="1:10" ht="12.75">
      <c r="A12969" s="118" t="s">
        <v>11519</v>
      </c>
      <c r="B12969" s="118" t="s">
        <v>38346</v>
      </c>
      <c r="C12969" s="118" t="b">
        <v>0</v>
      </c>
      <c r="D12969" s="118" t="e">
        <f t="shared" ca="1" si="1"/>
        <v>#NAME?</v>
      </c>
      <c r="E12969" s="118" t="s">
        <v>38343</v>
      </c>
      <c r="F12969" s="118" t="s">
        <v>38347</v>
      </c>
      <c r="G12969" s="118"/>
      <c r="H12969" s="118" t="s">
        <v>54</v>
      </c>
      <c r="I12969" s="118" t="s">
        <v>38345</v>
      </c>
      <c r="J12969" s="118"/>
    </row>
    <row r="12970" spans="1:10" ht="12.75">
      <c r="A12970" s="118" t="s">
        <v>7924</v>
      </c>
      <c r="B12970" s="118" t="s">
        <v>38348</v>
      </c>
      <c r="C12970" s="118" t="b">
        <v>0</v>
      </c>
      <c r="D12970" s="118" t="e">
        <f t="shared" ca="1" si="1"/>
        <v>#NAME?</v>
      </c>
      <c r="E12970" s="118" t="s">
        <v>38343</v>
      </c>
      <c r="F12970" s="118" t="s">
        <v>38349</v>
      </c>
      <c r="G12970" s="118"/>
      <c r="H12970" s="118" t="s">
        <v>8144</v>
      </c>
      <c r="I12970" s="118" t="s">
        <v>38345</v>
      </c>
      <c r="J12970" s="118"/>
    </row>
    <row r="12971" spans="1:10" ht="12.75">
      <c r="A12971" s="118" t="s">
        <v>8744</v>
      </c>
      <c r="B12971" s="118" t="s">
        <v>9147</v>
      </c>
      <c r="C12971" s="118" t="b">
        <v>0</v>
      </c>
      <c r="D12971" s="118" t="e">
        <f t="shared" ca="1" si="1"/>
        <v>#NAME?</v>
      </c>
      <c r="E12971" s="118" t="s">
        <v>38350</v>
      </c>
      <c r="F12971" s="118" t="s">
        <v>38351</v>
      </c>
      <c r="G12971" s="118"/>
      <c r="H12971" s="118" t="s">
        <v>38352</v>
      </c>
      <c r="I12971" s="118" t="s">
        <v>10545</v>
      </c>
      <c r="J12971" s="118" t="s">
        <v>7756</v>
      </c>
    </row>
    <row r="12972" spans="1:10" ht="12.75">
      <c r="A12972" s="118" t="s">
        <v>13001</v>
      </c>
      <c r="B12972" s="118" t="s">
        <v>1021</v>
      </c>
      <c r="C12972" s="118" t="b">
        <v>0</v>
      </c>
      <c r="D12972" s="118" t="e">
        <f t="shared" ca="1" si="1"/>
        <v>#NAME?</v>
      </c>
      <c r="E12972" s="118" t="s">
        <v>38350</v>
      </c>
      <c r="F12972" s="118" t="s">
        <v>38353</v>
      </c>
      <c r="G12972" s="118"/>
      <c r="H12972" s="118" t="s">
        <v>4831</v>
      </c>
      <c r="I12972" s="118" t="s">
        <v>10545</v>
      </c>
      <c r="J12972" s="118" t="s">
        <v>7756</v>
      </c>
    </row>
    <row r="12973" spans="1:10" ht="12.75">
      <c r="A12973" s="118" t="s">
        <v>12340</v>
      </c>
      <c r="B12973" s="118" t="s">
        <v>1922</v>
      </c>
      <c r="C12973" s="118" t="b">
        <v>0</v>
      </c>
      <c r="D12973" s="118" t="e">
        <f t="shared" ca="1" si="1"/>
        <v>#NAME?</v>
      </c>
      <c r="E12973" s="118" t="s">
        <v>38350</v>
      </c>
      <c r="F12973" s="118" t="s">
        <v>38354</v>
      </c>
      <c r="G12973" s="118"/>
      <c r="H12973" s="118" t="s">
        <v>6031</v>
      </c>
      <c r="I12973" s="118" t="s">
        <v>10545</v>
      </c>
      <c r="J12973" s="118" t="s">
        <v>7756</v>
      </c>
    </row>
    <row r="12974" spans="1:10" ht="12.75">
      <c r="A12974" s="118" t="s">
        <v>17677</v>
      </c>
      <c r="B12974" s="118" t="s">
        <v>12598</v>
      </c>
      <c r="C12974" s="118" t="b">
        <v>0</v>
      </c>
      <c r="D12974" s="118" t="e">
        <f t="shared" ca="1" si="1"/>
        <v>#NAME?</v>
      </c>
      <c r="E12974" s="118" t="s">
        <v>38355</v>
      </c>
      <c r="F12974" s="118" t="s">
        <v>38356</v>
      </c>
      <c r="G12974" s="118"/>
      <c r="H12974" s="118" t="s">
        <v>8144</v>
      </c>
      <c r="I12974" s="118" t="s">
        <v>11761</v>
      </c>
      <c r="J12974" s="118" t="s">
        <v>11762</v>
      </c>
    </row>
    <row r="12975" spans="1:10" ht="12.75">
      <c r="A12975" s="118" t="s">
        <v>1769</v>
      </c>
      <c r="B12975" s="118" t="s">
        <v>38357</v>
      </c>
      <c r="C12975" s="118" t="b">
        <v>0</v>
      </c>
      <c r="D12975" s="118" t="e">
        <f t="shared" ca="1" si="1"/>
        <v>#NAME?</v>
      </c>
      <c r="E12975" s="118" t="s">
        <v>38355</v>
      </c>
      <c r="F12975" s="118" t="s">
        <v>38358</v>
      </c>
      <c r="G12975" s="118"/>
      <c r="H12975" s="118" t="s">
        <v>8144</v>
      </c>
      <c r="I12975" s="118" t="s">
        <v>11761</v>
      </c>
      <c r="J12975" s="118" t="s">
        <v>11762</v>
      </c>
    </row>
    <row r="12976" spans="1:10" ht="12.75">
      <c r="A12976" s="118" t="s">
        <v>38359</v>
      </c>
      <c r="B12976" s="118" t="s">
        <v>38360</v>
      </c>
      <c r="C12976" s="118" t="b">
        <v>0</v>
      </c>
      <c r="D12976" s="118" t="e">
        <f t="shared" ca="1" si="1"/>
        <v>#NAME?</v>
      </c>
      <c r="E12976" s="118" t="s">
        <v>38355</v>
      </c>
      <c r="F12976" s="118" t="s">
        <v>38361</v>
      </c>
      <c r="G12976" s="118"/>
      <c r="H12976" s="118" t="s">
        <v>8656</v>
      </c>
      <c r="I12976" s="118" t="s">
        <v>11761</v>
      </c>
      <c r="J12976" s="118" t="s">
        <v>11762</v>
      </c>
    </row>
    <row r="12977" spans="1:10" ht="12.75">
      <c r="A12977" s="118" t="s">
        <v>12567</v>
      </c>
      <c r="B12977" s="118" t="s">
        <v>38362</v>
      </c>
      <c r="C12977" s="118" t="b">
        <v>0</v>
      </c>
      <c r="D12977" s="118" t="e">
        <f t="shared" ca="1" si="1"/>
        <v>#NAME?</v>
      </c>
      <c r="E12977" s="118" t="s">
        <v>38363</v>
      </c>
      <c r="F12977" s="118" t="s">
        <v>38364</v>
      </c>
      <c r="G12977" s="118"/>
      <c r="H12977" s="118" t="s">
        <v>4278</v>
      </c>
      <c r="I12977" s="118" t="s">
        <v>7684</v>
      </c>
      <c r="J12977" s="118"/>
    </row>
    <row r="12978" spans="1:10" ht="12.75">
      <c r="A12978" s="118" t="s">
        <v>21472</v>
      </c>
      <c r="B12978" s="118" t="s">
        <v>20842</v>
      </c>
      <c r="C12978" s="118" t="b">
        <v>0</v>
      </c>
      <c r="D12978" s="118" t="e">
        <f t="shared" ca="1" si="1"/>
        <v>#NAME?</v>
      </c>
      <c r="E12978" s="118" t="s">
        <v>38363</v>
      </c>
      <c r="F12978" s="118" t="s">
        <v>38365</v>
      </c>
      <c r="G12978" s="118"/>
      <c r="H12978" s="118" t="s">
        <v>8391</v>
      </c>
      <c r="I12978" s="118" t="s">
        <v>7684</v>
      </c>
      <c r="J12978" s="118"/>
    </row>
    <row r="12979" spans="1:10" ht="12.75">
      <c r="A12979" s="118" t="s">
        <v>38366</v>
      </c>
      <c r="B12979" s="118" t="s">
        <v>7860</v>
      </c>
      <c r="C12979" s="118" t="b">
        <v>0</v>
      </c>
      <c r="D12979" s="118" t="e">
        <f t="shared" ca="1" si="1"/>
        <v>#NAME?</v>
      </c>
      <c r="E12979" s="118" t="s">
        <v>38363</v>
      </c>
      <c r="F12979" s="118" t="s">
        <v>38367</v>
      </c>
      <c r="G12979" s="118"/>
      <c r="H12979" s="118" t="s">
        <v>54</v>
      </c>
      <c r="I12979" s="118" t="s">
        <v>7684</v>
      </c>
      <c r="J12979" s="118"/>
    </row>
    <row r="12980" spans="1:10" ht="12.75">
      <c r="A12980" s="118" t="s">
        <v>940</v>
      </c>
      <c r="B12980" s="118" t="s">
        <v>16773</v>
      </c>
      <c r="C12980" s="118" t="b">
        <v>0</v>
      </c>
      <c r="D12980" s="118" t="e">
        <f t="shared" ca="1" si="1"/>
        <v>#NAME?</v>
      </c>
      <c r="E12980" s="118" t="s">
        <v>38363</v>
      </c>
      <c r="F12980" s="118" t="s">
        <v>38368</v>
      </c>
      <c r="G12980" s="118"/>
      <c r="H12980" s="118" t="s">
        <v>54</v>
      </c>
      <c r="I12980" s="118" t="s">
        <v>7642</v>
      </c>
      <c r="J12980" s="118"/>
    </row>
    <row r="12981" spans="1:10" ht="12.75">
      <c r="A12981" s="118" t="s">
        <v>1892</v>
      </c>
      <c r="B12981" s="118" t="s">
        <v>25685</v>
      </c>
      <c r="C12981" s="118" t="b">
        <v>0</v>
      </c>
      <c r="D12981" s="118" t="e">
        <f t="shared" ca="1" si="1"/>
        <v>#NAME?</v>
      </c>
      <c r="E12981" s="118" t="s">
        <v>38363</v>
      </c>
      <c r="F12981" s="118" t="s">
        <v>38369</v>
      </c>
      <c r="G12981" s="118"/>
      <c r="H12981" s="118" t="s">
        <v>54</v>
      </c>
      <c r="I12981" s="118" t="s">
        <v>7642</v>
      </c>
      <c r="J12981" s="118"/>
    </row>
    <row r="12982" spans="1:10" ht="12.75">
      <c r="A12982" s="118" t="s">
        <v>8012</v>
      </c>
      <c r="B12982" s="118" t="s">
        <v>18146</v>
      </c>
      <c r="C12982" s="118" t="b">
        <v>0</v>
      </c>
      <c r="D12982" s="118" t="e">
        <f t="shared" ca="1" si="1"/>
        <v>#NAME?</v>
      </c>
      <c r="E12982" s="118" t="s">
        <v>38363</v>
      </c>
      <c r="F12982" s="118" t="s">
        <v>38370</v>
      </c>
      <c r="G12982" s="118"/>
      <c r="H12982" s="118" t="s">
        <v>4278</v>
      </c>
      <c r="I12982" s="118" t="s">
        <v>7642</v>
      </c>
      <c r="J12982" s="118"/>
    </row>
    <row r="12983" spans="1:10" ht="12.75">
      <c r="A12983" s="118" t="s">
        <v>1769</v>
      </c>
      <c r="B12983" s="118" t="s">
        <v>38371</v>
      </c>
      <c r="C12983" s="118" t="b">
        <v>0</v>
      </c>
      <c r="D12983" s="118" t="e">
        <f t="shared" ca="1" si="1"/>
        <v>#NAME?</v>
      </c>
      <c r="E12983" s="118" t="s">
        <v>38363</v>
      </c>
      <c r="F12983" s="118" t="s">
        <v>38372</v>
      </c>
      <c r="G12983" s="118"/>
      <c r="H12983" s="118" t="s">
        <v>54</v>
      </c>
      <c r="I12983" s="118" t="s">
        <v>7642</v>
      </c>
      <c r="J12983" s="118"/>
    </row>
    <row r="12984" spans="1:10" ht="12.75">
      <c r="A12984" s="118" t="s">
        <v>814</v>
      </c>
      <c r="B12984" s="118" t="s">
        <v>38373</v>
      </c>
      <c r="C12984" s="118" t="b">
        <v>0</v>
      </c>
      <c r="D12984" s="118" t="e">
        <f t="shared" ca="1" si="1"/>
        <v>#NAME?</v>
      </c>
      <c r="E12984" s="118" t="s">
        <v>38374</v>
      </c>
      <c r="F12984" s="118" t="s">
        <v>38375</v>
      </c>
      <c r="G12984" s="118"/>
      <c r="H12984" s="118" t="s">
        <v>38376</v>
      </c>
      <c r="I12984" s="118" t="s">
        <v>7820</v>
      </c>
      <c r="J12984" s="118" t="s">
        <v>7820</v>
      </c>
    </row>
    <row r="12985" spans="1:10" ht="12.75">
      <c r="A12985" s="118" t="s">
        <v>1704</v>
      </c>
      <c r="B12985" s="118" t="s">
        <v>27640</v>
      </c>
      <c r="C12985" s="118" t="b">
        <v>0</v>
      </c>
      <c r="D12985" s="118" t="e">
        <f t="shared" ca="1" si="1"/>
        <v>#NAME?</v>
      </c>
      <c r="E12985" s="118" t="s">
        <v>38374</v>
      </c>
      <c r="F12985" s="118" t="s">
        <v>38377</v>
      </c>
      <c r="G12985" s="118"/>
      <c r="H12985" s="118" t="s">
        <v>38378</v>
      </c>
      <c r="I12985" s="118" t="s">
        <v>7820</v>
      </c>
      <c r="J12985" s="118" t="s">
        <v>7820</v>
      </c>
    </row>
    <row r="12986" spans="1:10" ht="12.75">
      <c r="A12986" s="118" t="s">
        <v>910</v>
      </c>
      <c r="B12986" s="118" t="s">
        <v>38379</v>
      </c>
      <c r="C12986" s="118" t="b">
        <v>0</v>
      </c>
      <c r="D12986" s="118" t="e">
        <f t="shared" ca="1" si="1"/>
        <v>#NAME?</v>
      </c>
      <c r="E12986" s="118" t="s">
        <v>38374</v>
      </c>
      <c r="F12986" s="118" t="s">
        <v>38380</v>
      </c>
      <c r="G12986" s="118"/>
      <c r="H12986" s="118" t="s">
        <v>38381</v>
      </c>
      <c r="I12986" s="118" t="s">
        <v>7590</v>
      </c>
      <c r="J12986" s="118" t="s">
        <v>7591</v>
      </c>
    </row>
    <row r="12987" spans="1:10" ht="12.75">
      <c r="A12987" s="118" t="s">
        <v>8748</v>
      </c>
      <c r="B12987" s="118" t="s">
        <v>29711</v>
      </c>
      <c r="C12987" s="118" t="b">
        <v>0</v>
      </c>
      <c r="D12987" s="118" t="e">
        <f t="shared" ca="1" si="1"/>
        <v>#NAME?</v>
      </c>
      <c r="E12987" s="118" t="s">
        <v>38374</v>
      </c>
      <c r="F12987" s="118" t="s">
        <v>38382</v>
      </c>
      <c r="G12987" s="118"/>
      <c r="H12987" s="118" t="s">
        <v>6289</v>
      </c>
      <c r="I12987" s="118" t="s">
        <v>7820</v>
      </c>
      <c r="J12987" s="118" t="s">
        <v>7820</v>
      </c>
    </row>
    <row r="12988" spans="1:10" ht="12.75">
      <c r="A12988" s="118" t="s">
        <v>36742</v>
      </c>
      <c r="B12988" s="118" t="s">
        <v>10288</v>
      </c>
      <c r="C12988" s="118" t="b">
        <v>0</v>
      </c>
      <c r="D12988" s="118" t="e">
        <f t="shared" ca="1" si="1"/>
        <v>#NAME?</v>
      </c>
      <c r="E12988" s="118" t="s">
        <v>38374</v>
      </c>
      <c r="F12988" s="118" t="s">
        <v>38383</v>
      </c>
      <c r="G12988" s="118"/>
      <c r="H12988" s="118" t="s">
        <v>4485</v>
      </c>
      <c r="I12988" s="118" t="s">
        <v>7820</v>
      </c>
      <c r="J12988" s="118" t="s">
        <v>7820</v>
      </c>
    </row>
    <row r="12989" spans="1:10" ht="12.75">
      <c r="A12989" s="118" t="s">
        <v>836</v>
      </c>
      <c r="B12989" s="118" t="s">
        <v>34909</v>
      </c>
      <c r="C12989" s="118" t="b">
        <v>0</v>
      </c>
      <c r="D12989" s="118" t="e">
        <f t="shared" ca="1" si="1"/>
        <v>#NAME?</v>
      </c>
      <c r="E12989" s="118" t="s">
        <v>38374</v>
      </c>
      <c r="F12989" s="118" t="s">
        <v>38384</v>
      </c>
      <c r="G12989" s="118"/>
      <c r="H12989" s="118" t="s">
        <v>5677</v>
      </c>
      <c r="I12989" s="118" t="s">
        <v>10210</v>
      </c>
      <c r="J12989" s="118" t="s">
        <v>8625</v>
      </c>
    </row>
    <row r="12990" spans="1:10" ht="12.75">
      <c r="A12990" s="118" t="s">
        <v>836</v>
      </c>
      <c r="B12990" s="118" t="s">
        <v>38385</v>
      </c>
      <c r="C12990" s="118" t="b">
        <v>0</v>
      </c>
      <c r="D12990" s="118" t="e">
        <f t="shared" ca="1" si="1"/>
        <v>#NAME?</v>
      </c>
      <c r="E12990" s="118" t="s">
        <v>38374</v>
      </c>
      <c r="F12990" s="118" t="s">
        <v>38386</v>
      </c>
      <c r="G12990" s="118"/>
      <c r="H12990" s="118" t="s">
        <v>4276</v>
      </c>
      <c r="I12990" s="118" t="s">
        <v>7820</v>
      </c>
      <c r="J12990" s="118" t="s">
        <v>7820</v>
      </c>
    </row>
    <row r="12991" spans="1:10" ht="12.75">
      <c r="A12991" s="118" t="s">
        <v>1591</v>
      </c>
      <c r="B12991" s="118" t="s">
        <v>36571</v>
      </c>
      <c r="C12991" s="118" t="b">
        <v>0</v>
      </c>
      <c r="D12991" s="118" t="e">
        <f t="shared" ca="1" si="1"/>
        <v>#NAME?</v>
      </c>
      <c r="E12991" s="118" t="s">
        <v>38374</v>
      </c>
      <c r="F12991" s="118" t="s">
        <v>38387</v>
      </c>
      <c r="G12991" s="118"/>
      <c r="H12991" s="118" t="s">
        <v>4485</v>
      </c>
      <c r="I12991" s="118" t="s">
        <v>10210</v>
      </c>
      <c r="J12991" s="118" t="s">
        <v>8625</v>
      </c>
    </row>
    <row r="12992" spans="1:10" ht="12.75">
      <c r="A12992" s="118" t="s">
        <v>826</v>
      </c>
      <c r="B12992" s="118" t="s">
        <v>38388</v>
      </c>
      <c r="C12992" s="118" t="b">
        <v>0</v>
      </c>
      <c r="D12992" s="118" t="e">
        <f t="shared" ca="1" si="1"/>
        <v>#NAME?</v>
      </c>
      <c r="E12992" s="118" t="s">
        <v>38374</v>
      </c>
      <c r="F12992" s="118" t="s">
        <v>38389</v>
      </c>
      <c r="G12992" s="118"/>
      <c r="H12992" s="118" t="s">
        <v>38378</v>
      </c>
      <c r="I12992" s="118" t="s">
        <v>7590</v>
      </c>
      <c r="J12992" s="118" t="s">
        <v>7591</v>
      </c>
    </row>
    <row r="12993" spans="1:10" ht="12.75">
      <c r="A12993" s="118" t="s">
        <v>1240</v>
      </c>
      <c r="B12993" s="118" t="s">
        <v>38390</v>
      </c>
      <c r="C12993" s="118" t="b">
        <v>0</v>
      </c>
      <c r="D12993" s="118" t="e">
        <f t="shared" ca="1" si="1"/>
        <v>#NAME?</v>
      </c>
      <c r="E12993" s="118" t="s">
        <v>38374</v>
      </c>
      <c r="F12993" s="118" t="s">
        <v>38391</v>
      </c>
      <c r="G12993" s="118"/>
      <c r="H12993" s="118" t="s">
        <v>4872</v>
      </c>
      <c r="I12993" s="118" t="s">
        <v>7820</v>
      </c>
      <c r="J12993" s="118" t="s">
        <v>7820</v>
      </c>
    </row>
    <row r="12994" spans="1:10" ht="12.75">
      <c r="A12994" s="118" t="s">
        <v>13081</v>
      </c>
      <c r="B12994" s="118" t="s">
        <v>34721</v>
      </c>
      <c r="C12994" s="118" t="b">
        <v>0</v>
      </c>
      <c r="D12994" s="118" t="e">
        <f t="shared" ca="1" si="1"/>
        <v>#NAME?</v>
      </c>
      <c r="E12994" s="118" t="s">
        <v>38374</v>
      </c>
      <c r="F12994" s="118" t="s">
        <v>38392</v>
      </c>
      <c r="G12994" s="118"/>
      <c r="H12994" s="118" t="s">
        <v>4872</v>
      </c>
      <c r="I12994" s="118" t="s">
        <v>7820</v>
      </c>
      <c r="J12994" s="118" t="s">
        <v>7820</v>
      </c>
    </row>
    <row r="12995" spans="1:10" ht="12.75">
      <c r="A12995" s="118" t="s">
        <v>18378</v>
      </c>
      <c r="B12995" s="118" t="s">
        <v>38393</v>
      </c>
      <c r="C12995" s="118" t="b">
        <v>0</v>
      </c>
      <c r="D12995" s="118" t="e">
        <f t="shared" ca="1" si="1"/>
        <v>#NAME?</v>
      </c>
      <c r="E12995" s="118" t="s">
        <v>38374</v>
      </c>
      <c r="F12995" s="118" t="s">
        <v>38394</v>
      </c>
      <c r="G12995" s="118"/>
      <c r="H12995" s="118" t="s">
        <v>38395</v>
      </c>
      <c r="I12995" s="118" t="s">
        <v>7820</v>
      </c>
      <c r="J12995" s="118" t="s">
        <v>7820</v>
      </c>
    </row>
    <row r="12996" spans="1:10" ht="12.75">
      <c r="A12996" s="118" t="s">
        <v>1069</v>
      </c>
      <c r="B12996" s="118" t="s">
        <v>38396</v>
      </c>
      <c r="C12996" s="118" t="b">
        <v>0</v>
      </c>
      <c r="D12996" s="118" t="e">
        <f t="shared" ca="1" si="1"/>
        <v>#NAME?</v>
      </c>
      <c r="E12996" s="118" t="s">
        <v>38374</v>
      </c>
      <c r="F12996" s="118" t="s">
        <v>38397</v>
      </c>
      <c r="G12996" s="118"/>
      <c r="H12996" s="118" t="s">
        <v>38395</v>
      </c>
      <c r="I12996" s="118" t="s">
        <v>7820</v>
      </c>
      <c r="J12996" s="118" t="s">
        <v>7820</v>
      </c>
    </row>
    <row r="12997" spans="1:10" ht="12.75">
      <c r="A12997" s="118" t="s">
        <v>929</v>
      </c>
      <c r="B12997" s="118" t="s">
        <v>38398</v>
      </c>
      <c r="C12997" s="118" t="b">
        <v>0</v>
      </c>
      <c r="D12997" s="118" t="e">
        <f t="shared" ca="1" si="1"/>
        <v>#NAME?</v>
      </c>
      <c r="E12997" s="118" t="s">
        <v>38374</v>
      </c>
      <c r="F12997" s="118" t="s">
        <v>38399</v>
      </c>
      <c r="G12997" s="118"/>
      <c r="H12997" s="118" t="s">
        <v>38400</v>
      </c>
      <c r="I12997" s="118" t="s">
        <v>7820</v>
      </c>
      <c r="J12997" s="118" t="s">
        <v>7820</v>
      </c>
    </row>
    <row r="12998" spans="1:10" ht="12.75">
      <c r="A12998" s="118" t="s">
        <v>34379</v>
      </c>
      <c r="B12998" s="118" t="s">
        <v>15835</v>
      </c>
      <c r="C12998" s="118" t="b">
        <v>0</v>
      </c>
      <c r="D12998" s="118" t="e">
        <f t="shared" ca="1" si="1"/>
        <v>#NAME?</v>
      </c>
      <c r="E12998" s="118" t="s">
        <v>38374</v>
      </c>
      <c r="F12998" s="118" t="s">
        <v>38401</v>
      </c>
      <c r="G12998" s="118"/>
      <c r="H12998" s="118" t="s">
        <v>4831</v>
      </c>
      <c r="I12998" s="118" t="s">
        <v>7820</v>
      </c>
      <c r="J12998" s="118" t="s">
        <v>7820</v>
      </c>
    </row>
    <row r="12999" spans="1:10" ht="12.75">
      <c r="A12999" s="118" t="s">
        <v>9198</v>
      </c>
      <c r="B12999" s="118" t="s">
        <v>38402</v>
      </c>
      <c r="C12999" s="118" t="b">
        <v>0</v>
      </c>
      <c r="D12999" s="118" t="e">
        <f t="shared" ca="1" si="1"/>
        <v>#NAME?</v>
      </c>
      <c r="E12999" s="118" t="s">
        <v>38403</v>
      </c>
      <c r="F12999" s="118" t="s">
        <v>38404</v>
      </c>
      <c r="G12999" s="118"/>
      <c r="H12999" s="118" t="s">
        <v>4278</v>
      </c>
      <c r="I12999" s="118" t="s">
        <v>22346</v>
      </c>
      <c r="J12999" s="118"/>
    </row>
    <row r="13000" spans="1:10" ht="12.75">
      <c r="A13000" s="118" t="s">
        <v>38405</v>
      </c>
      <c r="B13000" s="118" t="s">
        <v>38406</v>
      </c>
      <c r="C13000" s="118" t="b">
        <v>0</v>
      </c>
      <c r="D13000" s="118" t="e">
        <f t="shared" ca="1" si="1"/>
        <v>#NAME?</v>
      </c>
      <c r="E13000" s="118" t="s">
        <v>38403</v>
      </c>
      <c r="F13000" s="118" t="s">
        <v>38407</v>
      </c>
      <c r="G13000" s="118"/>
      <c r="H13000" s="118" t="s">
        <v>4305</v>
      </c>
      <c r="I13000" s="118" t="s">
        <v>22346</v>
      </c>
      <c r="J13000" s="118"/>
    </row>
    <row r="13001" spans="1:10" ht="12.75">
      <c r="A13001" s="118" t="s">
        <v>2661</v>
      </c>
      <c r="B13001" s="118" t="s">
        <v>38408</v>
      </c>
      <c r="C13001" s="118" t="b">
        <v>0</v>
      </c>
      <c r="D13001" s="118" t="e">
        <f t="shared" ca="1" si="1"/>
        <v>#NAME?</v>
      </c>
      <c r="E13001" s="118" t="s">
        <v>38403</v>
      </c>
      <c r="F13001" s="118" t="s">
        <v>38409</v>
      </c>
      <c r="G13001" s="118"/>
      <c r="H13001" s="118" t="s">
        <v>4305</v>
      </c>
      <c r="I13001" s="118" t="s">
        <v>22346</v>
      </c>
      <c r="J13001" s="118"/>
    </row>
    <row r="13002" spans="1:10" ht="12.75">
      <c r="A13002" s="118" t="s">
        <v>836</v>
      </c>
      <c r="B13002" s="118" t="s">
        <v>38410</v>
      </c>
      <c r="C13002" s="118" t="b">
        <v>0</v>
      </c>
      <c r="D13002" s="118" t="e">
        <f t="shared" ca="1" si="1"/>
        <v>#NAME?</v>
      </c>
      <c r="E13002" s="118" t="s">
        <v>38411</v>
      </c>
      <c r="F13002" s="118" t="s">
        <v>38412</v>
      </c>
      <c r="G13002" s="118"/>
      <c r="H13002" s="118" t="s">
        <v>5368</v>
      </c>
      <c r="I13002" s="118" t="s">
        <v>38413</v>
      </c>
      <c r="J13002" s="127" t="s">
        <v>13055</v>
      </c>
    </row>
    <row r="13003" spans="1:10" ht="12.75">
      <c r="A13003" s="118" t="s">
        <v>11179</v>
      </c>
      <c r="B13003" s="118" t="s">
        <v>2653</v>
      </c>
      <c r="C13003" s="118" t="b">
        <v>0</v>
      </c>
      <c r="D13003" s="118" t="e">
        <f t="shared" ca="1" si="1"/>
        <v>#NAME?</v>
      </c>
      <c r="E13003" s="118" t="s">
        <v>38411</v>
      </c>
      <c r="F13003" s="118" t="s">
        <v>38414</v>
      </c>
      <c r="G13003" s="118"/>
      <c r="H13003" s="118" t="s">
        <v>4276</v>
      </c>
      <c r="I13003" s="118" t="s">
        <v>38413</v>
      </c>
      <c r="J13003" s="127" t="s">
        <v>13055</v>
      </c>
    </row>
    <row r="13004" spans="1:10" ht="12.75">
      <c r="A13004" s="118" t="s">
        <v>11547</v>
      </c>
      <c r="B13004" s="118" t="s">
        <v>38415</v>
      </c>
      <c r="C13004" s="118" t="b">
        <v>0</v>
      </c>
      <c r="D13004" s="118" t="e">
        <f t="shared" ca="1" si="1"/>
        <v>#NAME?</v>
      </c>
      <c r="E13004" s="118" t="s">
        <v>38411</v>
      </c>
      <c r="F13004" s="118" t="s">
        <v>38416</v>
      </c>
      <c r="G13004" s="118"/>
      <c r="H13004" s="118" t="s">
        <v>5368</v>
      </c>
      <c r="I13004" s="118" t="s">
        <v>38413</v>
      </c>
      <c r="J13004" s="127" t="s">
        <v>13055</v>
      </c>
    </row>
    <row r="13005" spans="1:10" ht="12.75">
      <c r="A13005" s="118" t="s">
        <v>8460</v>
      </c>
      <c r="B13005" s="118" t="s">
        <v>26376</v>
      </c>
      <c r="C13005" s="118" t="b">
        <v>0</v>
      </c>
      <c r="D13005" s="118" t="e">
        <f t="shared" ca="1" si="1"/>
        <v>#NAME?</v>
      </c>
      <c r="E13005" s="118" t="s">
        <v>38411</v>
      </c>
      <c r="F13005" s="118" t="s">
        <v>38417</v>
      </c>
      <c r="G13005" s="118"/>
      <c r="H13005" s="118" t="s">
        <v>10255</v>
      </c>
      <c r="I13005" s="118" t="s">
        <v>38413</v>
      </c>
      <c r="J13005" s="127" t="s">
        <v>13055</v>
      </c>
    </row>
    <row r="13006" spans="1:10" ht="12.75">
      <c r="A13006" s="118" t="s">
        <v>1666</v>
      </c>
      <c r="B13006" s="118" t="s">
        <v>38418</v>
      </c>
      <c r="C13006" s="118" t="b">
        <v>0</v>
      </c>
      <c r="D13006" s="118" t="e">
        <f t="shared" ca="1" si="1"/>
        <v>#NAME?</v>
      </c>
      <c r="E13006" s="118" t="s">
        <v>17135</v>
      </c>
      <c r="F13006" s="118" t="s">
        <v>38419</v>
      </c>
      <c r="G13006" s="118"/>
      <c r="H13006" s="118" t="s">
        <v>54</v>
      </c>
      <c r="I13006" s="118" t="s">
        <v>10351</v>
      </c>
      <c r="J13006" s="118" t="s">
        <v>7622</v>
      </c>
    </row>
    <row r="13007" spans="1:10" ht="12.75">
      <c r="A13007" s="118" t="s">
        <v>2671</v>
      </c>
      <c r="B13007" s="118" t="s">
        <v>25012</v>
      </c>
      <c r="C13007" s="118" t="b">
        <v>0</v>
      </c>
      <c r="D13007" s="118" t="e">
        <f t="shared" ca="1" si="1"/>
        <v>#NAME?</v>
      </c>
      <c r="E13007" s="118" t="s">
        <v>17135</v>
      </c>
      <c r="F13007" s="118" t="s">
        <v>38420</v>
      </c>
      <c r="G13007" s="118"/>
      <c r="H13007" s="118" t="s">
        <v>7611</v>
      </c>
      <c r="I13007" s="118" t="s">
        <v>10351</v>
      </c>
      <c r="J13007" s="118" t="s">
        <v>7622</v>
      </c>
    </row>
    <row r="13008" spans="1:10" ht="12.75">
      <c r="A13008" s="118" t="s">
        <v>830</v>
      </c>
      <c r="B13008" s="118" t="s">
        <v>28241</v>
      </c>
      <c r="C13008" s="118" t="b">
        <v>0</v>
      </c>
      <c r="D13008" s="118" t="e">
        <f t="shared" ca="1" si="1"/>
        <v>#NAME?</v>
      </c>
      <c r="E13008" s="118" t="s">
        <v>17135</v>
      </c>
      <c r="F13008" s="118" t="s">
        <v>38421</v>
      </c>
      <c r="G13008" s="118"/>
      <c r="H13008" s="118" t="s">
        <v>4485</v>
      </c>
      <c r="I13008" s="118" t="s">
        <v>10351</v>
      </c>
      <c r="J13008" s="118" t="s">
        <v>7622</v>
      </c>
    </row>
    <row r="13009" spans="1:10" ht="12.75">
      <c r="A13009" s="118" t="s">
        <v>8431</v>
      </c>
      <c r="B13009" s="118" t="s">
        <v>12867</v>
      </c>
      <c r="C13009" s="118" t="b">
        <v>0</v>
      </c>
      <c r="D13009" s="118" t="e">
        <f t="shared" ca="1" si="1"/>
        <v>#NAME?</v>
      </c>
      <c r="E13009" s="118" t="s">
        <v>17135</v>
      </c>
      <c r="F13009" s="118" t="s">
        <v>38422</v>
      </c>
      <c r="G13009" s="118"/>
      <c r="H13009" s="118" t="s">
        <v>4278</v>
      </c>
      <c r="I13009" s="118" t="s">
        <v>10351</v>
      </c>
      <c r="J13009" s="118" t="s">
        <v>7622</v>
      </c>
    </row>
    <row r="13010" spans="1:10" ht="12.75">
      <c r="A13010" s="118" t="s">
        <v>17752</v>
      </c>
      <c r="B13010" s="118" t="s">
        <v>38423</v>
      </c>
      <c r="C13010" s="118" t="b">
        <v>0</v>
      </c>
      <c r="D13010" s="118" t="e">
        <f t="shared" ca="1" si="1"/>
        <v>#NAME?</v>
      </c>
      <c r="E13010" s="118" t="s">
        <v>17135</v>
      </c>
      <c r="F13010" s="118" t="s">
        <v>38424</v>
      </c>
      <c r="G13010" s="118"/>
      <c r="H13010" s="118" t="s">
        <v>9832</v>
      </c>
      <c r="I13010" s="118" t="s">
        <v>10351</v>
      </c>
      <c r="J13010" s="118" t="s">
        <v>7622</v>
      </c>
    </row>
    <row r="13011" spans="1:10" ht="12.75">
      <c r="A13011" s="118" t="s">
        <v>9715</v>
      </c>
      <c r="B13011" s="118" t="s">
        <v>23558</v>
      </c>
      <c r="C13011" s="118" t="b">
        <v>0</v>
      </c>
      <c r="D13011" s="118" t="e">
        <f t="shared" ca="1" si="1"/>
        <v>#NAME?</v>
      </c>
      <c r="E13011" s="118" t="s">
        <v>17135</v>
      </c>
      <c r="F13011" s="118" t="s">
        <v>38425</v>
      </c>
      <c r="G13011" s="118"/>
      <c r="H13011" s="118" t="s">
        <v>4278</v>
      </c>
      <c r="I13011" s="118" t="s">
        <v>10351</v>
      </c>
      <c r="J13011" s="118" t="s">
        <v>7622</v>
      </c>
    </row>
    <row r="13012" spans="1:10" ht="12.75">
      <c r="A13012" s="118" t="s">
        <v>19480</v>
      </c>
      <c r="B13012" s="118" t="s">
        <v>38426</v>
      </c>
      <c r="C13012" s="118" t="b">
        <v>0</v>
      </c>
      <c r="D13012" s="118" t="e">
        <f t="shared" ca="1" si="1"/>
        <v>#NAME?</v>
      </c>
      <c r="E13012" s="118" t="s">
        <v>17135</v>
      </c>
      <c r="F13012" s="118" t="s">
        <v>38427</v>
      </c>
      <c r="G13012" s="118"/>
      <c r="H13012" s="118" t="s">
        <v>16268</v>
      </c>
      <c r="I13012" s="118" t="s">
        <v>10351</v>
      </c>
      <c r="J13012" s="118" t="s">
        <v>7622</v>
      </c>
    </row>
    <row r="13013" spans="1:10" ht="12.75">
      <c r="A13013" s="118" t="s">
        <v>14923</v>
      </c>
      <c r="B13013" s="118" t="s">
        <v>38428</v>
      </c>
      <c r="C13013" s="118" t="b">
        <v>0</v>
      </c>
      <c r="D13013" s="118" t="e">
        <f t="shared" ca="1" si="1"/>
        <v>#NAME?</v>
      </c>
      <c r="E13013" s="118" t="s">
        <v>17135</v>
      </c>
      <c r="F13013" s="118" t="s">
        <v>38429</v>
      </c>
      <c r="G13013" s="118"/>
      <c r="H13013" s="118" t="s">
        <v>4278</v>
      </c>
      <c r="I13013" s="118" t="s">
        <v>10351</v>
      </c>
      <c r="J13013" s="118" t="s">
        <v>7622</v>
      </c>
    </row>
    <row r="13014" spans="1:10" ht="12.75">
      <c r="A13014" s="118" t="s">
        <v>38430</v>
      </c>
      <c r="B13014" s="118" t="s">
        <v>14379</v>
      </c>
      <c r="C13014" s="118" t="b">
        <v>0</v>
      </c>
      <c r="D13014" s="118" t="e">
        <f t="shared" ca="1" si="1"/>
        <v>#NAME?</v>
      </c>
      <c r="E13014" s="118" t="s">
        <v>38431</v>
      </c>
      <c r="F13014" s="118" t="s">
        <v>38432</v>
      </c>
      <c r="G13014" s="118"/>
      <c r="H13014" s="118" t="s">
        <v>4276</v>
      </c>
      <c r="I13014" s="118"/>
      <c r="J13014" s="118"/>
    </row>
    <row r="13015" spans="1:10" ht="12.75">
      <c r="A13015" s="118" t="s">
        <v>38433</v>
      </c>
      <c r="B13015" s="118" t="s">
        <v>14379</v>
      </c>
      <c r="C13015" s="118" t="b">
        <v>0</v>
      </c>
      <c r="D13015" s="118" t="e">
        <f t="shared" ca="1" si="1"/>
        <v>#NAME?</v>
      </c>
      <c r="E13015" s="118" t="s">
        <v>38431</v>
      </c>
      <c r="F13015" s="118" t="s">
        <v>38434</v>
      </c>
      <c r="G13015" s="118"/>
      <c r="H13015" s="118" t="s">
        <v>5279</v>
      </c>
      <c r="I13015" s="118"/>
      <c r="J13015" s="118"/>
    </row>
    <row r="13016" spans="1:10" ht="12.75">
      <c r="A13016" s="118" t="s">
        <v>2068</v>
      </c>
      <c r="B13016" s="118" t="s">
        <v>1829</v>
      </c>
      <c r="C13016" s="118" t="b">
        <v>0</v>
      </c>
      <c r="D13016" s="118" t="e">
        <f t="shared" ca="1" si="1"/>
        <v>#NAME?</v>
      </c>
      <c r="E13016" s="118" t="s">
        <v>38431</v>
      </c>
      <c r="F13016" s="118" t="s">
        <v>38435</v>
      </c>
      <c r="G13016" s="118"/>
      <c r="H13016" s="118" t="s">
        <v>38436</v>
      </c>
      <c r="I13016" s="118"/>
      <c r="J13016" s="118"/>
    </row>
    <row r="13017" spans="1:10" ht="12.75">
      <c r="A13017" s="118" t="s">
        <v>19301</v>
      </c>
      <c r="B13017" s="118" t="s">
        <v>1307</v>
      </c>
      <c r="C13017" s="118" t="b">
        <v>0</v>
      </c>
      <c r="D13017" s="118" t="e">
        <f t="shared" ca="1" si="1"/>
        <v>#NAME?</v>
      </c>
      <c r="E13017" s="118" t="s">
        <v>38431</v>
      </c>
      <c r="F13017" s="118" t="s">
        <v>38437</v>
      </c>
      <c r="G13017" s="118"/>
      <c r="H13017" s="118" t="s">
        <v>4485</v>
      </c>
      <c r="I13017" s="118" t="s">
        <v>10521</v>
      </c>
      <c r="J13017" s="118"/>
    </row>
    <row r="13018" spans="1:10" ht="12.75">
      <c r="A13018" s="118" t="s">
        <v>2584</v>
      </c>
      <c r="B13018" s="118" t="s">
        <v>25083</v>
      </c>
      <c r="C13018" s="118" t="b">
        <v>0</v>
      </c>
      <c r="D13018" s="118" t="e">
        <f t="shared" ca="1" si="1"/>
        <v>#NAME?</v>
      </c>
      <c r="E13018" s="118" t="s">
        <v>38431</v>
      </c>
      <c r="F13018" s="118" t="s">
        <v>38438</v>
      </c>
      <c r="G13018" s="118"/>
      <c r="H13018" s="118" t="s">
        <v>38439</v>
      </c>
      <c r="I13018" s="118"/>
      <c r="J13018" s="118"/>
    </row>
    <row r="13019" spans="1:10" ht="12.75">
      <c r="A13019" s="118" t="s">
        <v>26635</v>
      </c>
      <c r="B13019" s="118" t="s">
        <v>13799</v>
      </c>
      <c r="C13019" s="118" t="b">
        <v>0</v>
      </c>
      <c r="D13019" s="118" t="e">
        <f t="shared" ca="1" si="1"/>
        <v>#NAME?</v>
      </c>
      <c r="E13019" s="118" t="s">
        <v>38431</v>
      </c>
      <c r="F13019" s="118" t="s">
        <v>38440</v>
      </c>
      <c r="G13019" s="118"/>
      <c r="H13019" s="118" t="s">
        <v>5607</v>
      </c>
      <c r="I13019" s="118"/>
      <c r="J13019" s="118"/>
    </row>
    <row r="13020" spans="1:10" ht="12.75">
      <c r="A13020" s="118" t="s">
        <v>15484</v>
      </c>
      <c r="B13020" s="118" t="s">
        <v>26367</v>
      </c>
      <c r="C13020" s="118" t="b">
        <v>0</v>
      </c>
      <c r="D13020" s="118" t="e">
        <f t="shared" ca="1" si="1"/>
        <v>#NAME?</v>
      </c>
      <c r="E13020" s="118" t="s">
        <v>38441</v>
      </c>
      <c r="F13020" s="118" t="s">
        <v>38442</v>
      </c>
      <c r="G13020" s="118"/>
      <c r="H13020" s="118" t="s">
        <v>54</v>
      </c>
      <c r="I13020" s="118" t="s">
        <v>7777</v>
      </c>
      <c r="J13020" s="118" t="s">
        <v>7636</v>
      </c>
    </row>
    <row r="13021" spans="1:10" ht="12.75">
      <c r="A13021" s="118" t="s">
        <v>2663</v>
      </c>
      <c r="B13021" s="118" t="s">
        <v>24619</v>
      </c>
      <c r="C13021" s="118" t="b">
        <v>0</v>
      </c>
      <c r="D13021" s="118" t="e">
        <f t="shared" ca="1" si="1"/>
        <v>#NAME?</v>
      </c>
      <c r="E13021" s="118" t="s">
        <v>38441</v>
      </c>
      <c r="F13021" s="118" t="s">
        <v>38443</v>
      </c>
      <c r="G13021" s="118"/>
      <c r="H13021" s="118" t="s">
        <v>4485</v>
      </c>
      <c r="I13021" s="118" t="s">
        <v>7777</v>
      </c>
      <c r="J13021" s="118" t="s">
        <v>7636</v>
      </c>
    </row>
    <row r="13022" spans="1:10" ht="12.75">
      <c r="A13022" s="118" t="s">
        <v>1240</v>
      </c>
      <c r="B13022" s="118" t="s">
        <v>38444</v>
      </c>
      <c r="C13022" s="118" t="b">
        <v>0</v>
      </c>
      <c r="D13022" s="118" t="e">
        <f t="shared" ca="1" si="1"/>
        <v>#NAME?</v>
      </c>
      <c r="E13022" s="118" t="s">
        <v>38441</v>
      </c>
      <c r="F13022" s="118" t="s">
        <v>38445</v>
      </c>
      <c r="G13022" s="118"/>
      <c r="H13022" s="118" t="s">
        <v>4831</v>
      </c>
      <c r="I13022" s="118" t="s">
        <v>7777</v>
      </c>
      <c r="J13022" s="118" t="s">
        <v>7636</v>
      </c>
    </row>
    <row r="13023" spans="1:10" ht="12.75">
      <c r="A13023" s="118" t="s">
        <v>13802</v>
      </c>
      <c r="B13023" s="118" t="s">
        <v>38446</v>
      </c>
      <c r="C13023" s="118" t="b">
        <v>0</v>
      </c>
      <c r="D13023" s="118" t="e">
        <f t="shared" ca="1" si="1"/>
        <v>#NAME?</v>
      </c>
      <c r="E13023" s="118" t="s">
        <v>38447</v>
      </c>
      <c r="F13023" s="118" t="s">
        <v>38448</v>
      </c>
      <c r="G13023" s="118"/>
      <c r="H13023" s="118" t="s">
        <v>4278</v>
      </c>
      <c r="I13023" s="118" t="s">
        <v>17682</v>
      </c>
      <c r="J13023" s="118"/>
    </row>
    <row r="13024" spans="1:10" ht="12.75">
      <c r="A13024" s="118" t="s">
        <v>14564</v>
      </c>
      <c r="B13024" s="118" t="s">
        <v>22939</v>
      </c>
      <c r="C13024" s="118" t="b">
        <v>0</v>
      </c>
      <c r="D13024" s="118" t="e">
        <f t="shared" ca="1" si="1"/>
        <v>#NAME?</v>
      </c>
      <c r="E13024" s="118" t="s">
        <v>38449</v>
      </c>
      <c r="F13024" s="118" t="s">
        <v>38450</v>
      </c>
      <c r="G13024" s="118"/>
      <c r="H13024" s="118" t="s">
        <v>5584</v>
      </c>
      <c r="I13024" s="118" t="s">
        <v>38451</v>
      </c>
      <c r="J13024" s="118" t="s">
        <v>7591</v>
      </c>
    </row>
    <row r="13025" spans="1:10" ht="12.75">
      <c r="A13025" s="118" t="s">
        <v>8405</v>
      </c>
      <c r="B13025" s="118" t="s">
        <v>13859</v>
      </c>
      <c r="C13025" s="118" t="b">
        <v>0</v>
      </c>
      <c r="D13025" s="118" t="e">
        <f t="shared" ca="1" si="1"/>
        <v>#NAME?</v>
      </c>
      <c r="E13025" s="118" t="s">
        <v>38449</v>
      </c>
      <c r="F13025" s="118" t="s">
        <v>38452</v>
      </c>
      <c r="G13025" s="118"/>
      <c r="H13025" s="118" t="s">
        <v>38453</v>
      </c>
      <c r="I13025" s="118" t="s">
        <v>38451</v>
      </c>
      <c r="J13025" s="118" t="s">
        <v>7591</v>
      </c>
    </row>
    <row r="13026" spans="1:10" ht="12.75">
      <c r="A13026" s="118" t="s">
        <v>38454</v>
      </c>
      <c r="B13026" s="118" t="s">
        <v>27012</v>
      </c>
      <c r="C13026" s="118" t="b">
        <v>0</v>
      </c>
      <c r="D13026" s="118" t="e">
        <f t="shared" ca="1" si="1"/>
        <v>#NAME?</v>
      </c>
      <c r="E13026" s="118" t="s">
        <v>38449</v>
      </c>
      <c r="F13026" s="118" t="s">
        <v>38455</v>
      </c>
      <c r="G13026" s="118"/>
      <c r="H13026" s="118" t="s">
        <v>38456</v>
      </c>
      <c r="I13026" s="118" t="s">
        <v>38451</v>
      </c>
      <c r="J13026" s="118" t="s">
        <v>7591</v>
      </c>
    </row>
    <row r="13027" spans="1:10" ht="12.75">
      <c r="A13027" s="118" t="s">
        <v>940</v>
      </c>
      <c r="B13027" s="118" t="s">
        <v>9147</v>
      </c>
      <c r="C13027" s="118" t="b">
        <v>0</v>
      </c>
      <c r="D13027" s="118" t="e">
        <f t="shared" ca="1" si="1"/>
        <v>#NAME?</v>
      </c>
      <c r="E13027" s="118" t="s">
        <v>38449</v>
      </c>
      <c r="F13027" s="118" t="s">
        <v>38457</v>
      </c>
      <c r="G13027" s="118"/>
      <c r="H13027" s="118" t="s">
        <v>5584</v>
      </c>
      <c r="I13027" s="118" t="s">
        <v>38451</v>
      </c>
      <c r="J13027" s="118" t="s">
        <v>7591</v>
      </c>
    </row>
    <row r="13028" spans="1:10" ht="12.75">
      <c r="A13028" s="118" t="s">
        <v>2523</v>
      </c>
      <c r="B13028" s="118" t="s">
        <v>38458</v>
      </c>
      <c r="C13028" s="118" t="b">
        <v>0</v>
      </c>
      <c r="D13028" s="118" t="e">
        <f t="shared" ca="1" si="1"/>
        <v>#NAME?</v>
      </c>
      <c r="E13028" s="118" t="s">
        <v>38449</v>
      </c>
      <c r="F13028" s="118" t="s">
        <v>38459</v>
      </c>
      <c r="G13028" s="118"/>
      <c r="H13028" s="118" t="s">
        <v>20946</v>
      </c>
      <c r="I13028" s="118" t="s">
        <v>38451</v>
      </c>
      <c r="J13028" s="118" t="s">
        <v>7591</v>
      </c>
    </row>
    <row r="13029" spans="1:10" ht="12.75">
      <c r="A13029" s="118" t="s">
        <v>1666</v>
      </c>
      <c r="B13029" s="118" t="s">
        <v>12792</v>
      </c>
      <c r="C13029" s="118" t="b">
        <v>0</v>
      </c>
      <c r="D13029" s="118" t="e">
        <f t="shared" ca="1" si="1"/>
        <v>#NAME?</v>
      </c>
      <c r="E13029" s="118" t="s">
        <v>38460</v>
      </c>
      <c r="F13029" s="118" t="s">
        <v>38461</v>
      </c>
      <c r="G13029" s="118"/>
      <c r="H13029" s="118" t="s">
        <v>38462</v>
      </c>
      <c r="I13029" s="118" t="s">
        <v>7590</v>
      </c>
      <c r="J13029" s="118" t="s">
        <v>7591</v>
      </c>
    </row>
    <row r="13030" spans="1:10" ht="12.75">
      <c r="A13030" s="118" t="s">
        <v>38463</v>
      </c>
      <c r="B13030" s="118" t="s">
        <v>38464</v>
      </c>
      <c r="C13030" s="118" t="b">
        <v>0</v>
      </c>
      <c r="D13030" s="118" t="e">
        <f t="shared" ca="1" si="1"/>
        <v>#NAME?</v>
      </c>
      <c r="E13030" s="118" t="s">
        <v>38460</v>
      </c>
      <c r="F13030" s="118" t="s">
        <v>38465</v>
      </c>
      <c r="G13030" s="118"/>
      <c r="H13030" s="118" t="s">
        <v>38462</v>
      </c>
      <c r="I13030" s="118" t="s">
        <v>7590</v>
      </c>
      <c r="J13030" s="118" t="s">
        <v>7591</v>
      </c>
    </row>
    <row r="13031" spans="1:10" ht="12.75">
      <c r="A13031" s="118" t="s">
        <v>38466</v>
      </c>
      <c r="B13031" s="118" t="s">
        <v>38467</v>
      </c>
      <c r="C13031" s="118" t="b">
        <v>0</v>
      </c>
      <c r="D13031" s="118" t="e">
        <f t="shared" ca="1" si="1"/>
        <v>#NAME?</v>
      </c>
      <c r="E13031" s="118" t="s">
        <v>38460</v>
      </c>
      <c r="F13031" s="118" t="s">
        <v>38468</v>
      </c>
      <c r="G13031" s="118"/>
      <c r="H13031" s="118" t="s">
        <v>38462</v>
      </c>
      <c r="I13031" s="118" t="s">
        <v>7590</v>
      </c>
      <c r="J13031" s="118" t="s">
        <v>7591</v>
      </c>
    </row>
    <row r="13032" spans="1:10" ht="12.75">
      <c r="A13032" s="118" t="s">
        <v>38469</v>
      </c>
      <c r="B13032" s="118" t="s">
        <v>8138</v>
      </c>
      <c r="C13032" s="118" t="b">
        <v>0</v>
      </c>
      <c r="D13032" s="118" t="e">
        <f t="shared" ca="1" si="1"/>
        <v>#NAME?</v>
      </c>
      <c r="E13032" s="118" t="s">
        <v>38470</v>
      </c>
      <c r="F13032" s="118" t="s">
        <v>38471</v>
      </c>
      <c r="G13032" s="118"/>
      <c r="H13032" s="118" t="s">
        <v>12106</v>
      </c>
      <c r="I13032" s="118" t="s">
        <v>11908</v>
      </c>
      <c r="J13032" s="118"/>
    </row>
    <row r="13033" spans="1:10" ht="12.75">
      <c r="A13033" s="118" t="s">
        <v>38472</v>
      </c>
      <c r="B13033" s="118" t="s">
        <v>2145</v>
      </c>
      <c r="C13033" s="118" t="b">
        <v>0</v>
      </c>
      <c r="D13033" s="118" t="e">
        <f t="shared" ca="1" si="1"/>
        <v>#NAME?</v>
      </c>
      <c r="E13033" s="118" t="s">
        <v>38470</v>
      </c>
      <c r="F13033" s="118" t="s">
        <v>38473</v>
      </c>
      <c r="G13033" s="118"/>
      <c r="H13033" s="118" t="s">
        <v>38474</v>
      </c>
      <c r="I13033" s="118" t="s">
        <v>11908</v>
      </c>
      <c r="J13033" s="118"/>
    </row>
    <row r="13034" spans="1:10" ht="12.75">
      <c r="A13034" s="118" t="s">
        <v>1591</v>
      </c>
      <c r="B13034" s="118" t="s">
        <v>1993</v>
      </c>
      <c r="C13034" s="118" t="b">
        <v>0</v>
      </c>
      <c r="D13034" s="118" t="e">
        <f t="shared" ca="1" si="1"/>
        <v>#NAME?</v>
      </c>
      <c r="E13034" s="118" t="s">
        <v>38470</v>
      </c>
      <c r="F13034" s="118" t="s">
        <v>38475</v>
      </c>
      <c r="G13034" s="118"/>
      <c r="H13034" s="118" t="s">
        <v>38476</v>
      </c>
      <c r="I13034" s="118" t="s">
        <v>11908</v>
      </c>
      <c r="J13034" s="118"/>
    </row>
    <row r="13035" spans="1:10" ht="12.75">
      <c r="A13035" s="118" t="s">
        <v>2013</v>
      </c>
      <c r="B13035" s="118" t="s">
        <v>12871</v>
      </c>
      <c r="C13035" s="118" t="b">
        <v>0</v>
      </c>
      <c r="D13035" s="118" t="e">
        <f t="shared" ca="1" si="1"/>
        <v>#NAME?</v>
      </c>
      <c r="E13035" s="118" t="s">
        <v>38470</v>
      </c>
      <c r="F13035" s="118" t="s">
        <v>38477</v>
      </c>
      <c r="G13035" s="118"/>
      <c r="H13035" s="118" t="s">
        <v>7754</v>
      </c>
      <c r="I13035" s="118" t="s">
        <v>11908</v>
      </c>
      <c r="J13035" s="118"/>
    </row>
    <row r="13036" spans="1:10" ht="12.75">
      <c r="A13036" s="118" t="s">
        <v>38478</v>
      </c>
      <c r="B13036" s="118" t="s">
        <v>1005</v>
      </c>
      <c r="C13036" s="118" t="b">
        <v>0</v>
      </c>
      <c r="D13036" s="118" t="e">
        <f t="shared" ca="1" si="1"/>
        <v>#NAME?</v>
      </c>
      <c r="E13036" s="118" t="s">
        <v>38470</v>
      </c>
      <c r="F13036" s="118" t="s">
        <v>38479</v>
      </c>
      <c r="G13036" s="118"/>
      <c r="H13036" s="118" t="s">
        <v>38480</v>
      </c>
      <c r="I13036" s="118" t="s">
        <v>11908</v>
      </c>
      <c r="J13036" s="118"/>
    </row>
    <row r="13037" spans="1:10" ht="12.75">
      <c r="A13037" s="118" t="s">
        <v>12624</v>
      </c>
      <c r="B13037" s="118" t="s">
        <v>10797</v>
      </c>
      <c r="C13037" s="118" t="b">
        <v>0</v>
      </c>
      <c r="D13037" s="118" t="e">
        <f t="shared" ca="1" si="1"/>
        <v>#NAME?</v>
      </c>
      <c r="E13037" s="118" t="s">
        <v>38481</v>
      </c>
      <c r="F13037" s="118" t="s">
        <v>38482</v>
      </c>
      <c r="G13037" s="118"/>
      <c r="H13037" s="118" t="s">
        <v>5279</v>
      </c>
      <c r="I13037" s="118" t="s">
        <v>10351</v>
      </c>
      <c r="J13037" s="118" t="s">
        <v>7622</v>
      </c>
    </row>
    <row r="13038" spans="1:10" ht="12.75">
      <c r="A13038" s="118" t="s">
        <v>38483</v>
      </c>
      <c r="B13038" s="118" t="s">
        <v>26314</v>
      </c>
      <c r="C13038" s="118" t="b">
        <v>0</v>
      </c>
      <c r="D13038" s="118" t="e">
        <f t="shared" ca="1" si="1"/>
        <v>#NAME?</v>
      </c>
      <c r="E13038" s="118" t="s">
        <v>38484</v>
      </c>
      <c r="F13038" s="118" t="s">
        <v>38485</v>
      </c>
      <c r="G13038" s="118"/>
      <c r="H13038" s="118" t="s">
        <v>4305</v>
      </c>
      <c r="I13038" s="118" t="s">
        <v>15497</v>
      </c>
      <c r="J13038" s="118"/>
    </row>
    <row r="13039" spans="1:10" ht="12.75">
      <c r="A13039" s="118" t="s">
        <v>7945</v>
      </c>
      <c r="B13039" s="118" t="s">
        <v>21274</v>
      </c>
      <c r="C13039" s="118" t="b">
        <v>0</v>
      </c>
      <c r="D13039" s="118" t="e">
        <f t="shared" ca="1" si="1"/>
        <v>#NAME?</v>
      </c>
      <c r="E13039" s="118" t="s">
        <v>38484</v>
      </c>
      <c r="F13039" s="118" t="s">
        <v>38486</v>
      </c>
      <c r="G13039" s="118"/>
      <c r="H13039" s="118" t="s">
        <v>5209</v>
      </c>
      <c r="I13039" s="118" t="s">
        <v>15497</v>
      </c>
      <c r="J13039" s="118"/>
    </row>
    <row r="13040" spans="1:10" ht="12.75">
      <c r="A13040" s="118" t="s">
        <v>1980</v>
      </c>
      <c r="B13040" s="118" t="s">
        <v>38487</v>
      </c>
      <c r="C13040" s="118" t="b">
        <v>0</v>
      </c>
      <c r="D13040" s="118" t="e">
        <f t="shared" ca="1" si="1"/>
        <v>#NAME?</v>
      </c>
      <c r="E13040" s="118" t="s">
        <v>38484</v>
      </c>
      <c r="F13040" s="118" t="s">
        <v>38488</v>
      </c>
      <c r="G13040" s="118"/>
      <c r="H13040" s="118" t="s">
        <v>4305</v>
      </c>
      <c r="I13040" s="118" t="s">
        <v>15497</v>
      </c>
      <c r="J13040" s="118"/>
    </row>
    <row r="13041" spans="1:10" ht="12.75">
      <c r="A13041" s="118" t="s">
        <v>18270</v>
      </c>
      <c r="B13041" s="118" t="s">
        <v>38489</v>
      </c>
      <c r="C13041" s="118" t="b">
        <v>0</v>
      </c>
      <c r="D13041" s="118" t="e">
        <f t="shared" ca="1" si="1"/>
        <v>#NAME?</v>
      </c>
      <c r="E13041" s="118" t="s">
        <v>38490</v>
      </c>
      <c r="F13041" s="118" t="s">
        <v>38491</v>
      </c>
      <c r="G13041" s="118"/>
      <c r="H13041" s="118" t="s">
        <v>4872</v>
      </c>
      <c r="I13041" s="118" t="s">
        <v>8204</v>
      </c>
      <c r="J13041" s="118"/>
    </row>
    <row r="13042" spans="1:10" ht="12.75">
      <c r="A13042" s="118" t="s">
        <v>37107</v>
      </c>
      <c r="B13042" s="118" t="s">
        <v>38492</v>
      </c>
      <c r="C13042" s="118" t="b">
        <v>0</v>
      </c>
      <c r="D13042" s="118" t="e">
        <f t="shared" ca="1" si="1"/>
        <v>#NAME?</v>
      </c>
      <c r="E13042" s="118" t="s">
        <v>38490</v>
      </c>
      <c r="F13042" s="118" t="s">
        <v>38493</v>
      </c>
      <c r="G13042" s="118"/>
      <c r="H13042" s="118" t="s">
        <v>5607</v>
      </c>
      <c r="I13042" s="118" t="s">
        <v>8204</v>
      </c>
      <c r="J13042" s="118"/>
    </row>
    <row r="13043" spans="1:10" ht="12.75">
      <c r="A13043" s="118" t="s">
        <v>38494</v>
      </c>
      <c r="B13043" s="118" t="s">
        <v>38495</v>
      </c>
      <c r="C13043" s="118" t="b">
        <v>0</v>
      </c>
      <c r="D13043" s="118" t="e">
        <f t="shared" ca="1" si="1"/>
        <v>#NAME?</v>
      </c>
      <c r="E13043" s="118" t="s">
        <v>38490</v>
      </c>
      <c r="F13043" s="118" t="s">
        <v>38496</v>
      </c>
      <c r="G13043" s="118"/>
      <c r="H13043" s="118" t="s">
        <v>23023</v>
      </c>
      <c r="I13043" s="118" t="s">
        <v>8204</v>
      </c>
      <c r="J13043" s="118"/>
    </row>
    <row r="13044" spans="1:10" ht="12.75">
      <c r="A13044" s="118" t="s">
        <v>12624</v>
      </c>
      <c r="B13044" s="118" t="s">
        <v>10288</v>
      </c>
      <c r="C13044" s="118" t="b">
        <v>0</v>
      </c>
      <c r="D13044" s="118" t="e">
        <f t="shared" ca="1" si="1"/>
        <v>#NAME?</v>
      </c>
      <c r="E13044" s="118" t="s">
        <v>10630</v>
      </c>
      <c r="F13044" s="118" t="s">
        <v>38497</v>
      </c>
      <c r="G13044" s="118"/>
      <c r="H13044" s="118" t="s">
        <v>4278</v>
      </c>
      <c r="I13044" s="118" t="s">
        <v>14583</v>
      </c>
      <c r="J13044" s="118" t="s">
        <v>10630</v>
      </c>
    </row>
    <row r="13045" spans="1:10" ht="12.75">
      <c r="A13045" s="118" t="s">
        <v>8556</v>
      </c>
      <c r="B13045" s="118" t="s">
        <v>2164</v>
      </c>
      <c r="C13045" s="118" t="b">
        <v>0</v>
      </c>
      <c r="D13045" s="118" t="e">
        <f t="shared" ca="1" si="1"/>
        <v>#NAME?</v>
      </c>
      <c r="E13045" s="118" t="s">
        <v>10630</v>
      </c>
      <c r="F13045" s="118" t="s">
        <v>38498</v>
      </c>
      <c r="G13045" s="118"/>
      <c r="H13045" s="118" t="s">
        <v>4872</v>
      </c>
      <c r="I13045" s="118" t="s">
        <v>14583</v>
      </c>
      <c r="J13045" s="118" t="s">
        <v>10630</v>
      </c>
    </row>
    <row r="13046" spans="1:10" ht="12.75">
      <c r="A13046" s="118" t="s">
        <v>1769</v>
      </c>
      <c r="B13046" s="118" t="s">
        <v>38499</v>
      </c>
      <c r="C13046" s="118" t="b">
        <v>0</v>
      </c>
      <c r="D13046" s="118" t="e">
        <f t="shared" ca="1" si="1"/>
        <v>#NAME?</v>
      </c>
      <c r="E13046" s="118" t="s">
        <v>10630</v>
      </c>
      <c r="F13046" s="118" t="s">
        <v>38500</v>
      </c>
      <c r="G13046" s="118"/>
      <c r="H13046" s="118" t="s">
        <v>4276</v>
      </c>
      <c r="I13046" s="118" t="s">
        <v>14583</v>
      </c>
      <c r="J13046" s="118" t="s">
        <v>10630</v>
      </c>
    </row>
    <row r="13047" spans="1:10" ht="12.75">
      <c r="A13047" s="118" t="s">
        <v>17111</v>
      </c>
      <c r="B13047" s="118" t="s">
        <v>10382</v>
      </c>
      <c r="C13047" s="118" t="b">
        <v>0</v>
      </c>
      <c r="D13047" s="118" t="e">
        <f t="shared" ca="1" si="1"/>
        <v>#NAME?</v>
      </c>
      <c r="E13047" s="118" t="s">
        <v>38501</v>
      </c>
      <c r="F13047" s="118" t="s">
        <v>38502</v>
      </c>
      <c r="G13047" s="118"/>
      <c r="H13047" s="118" t="s">
        <v>54</v>
      </c>
      <c r="I13047" s="118" t="s">
        <v>1603</v>
      </c>
      <c r="J13047" s="118" t="s">
        <v>7756</v>
      </c>
    </row>
    <row r="13048" spans="1:10" ht="12.75">
      <c r="A13048" s="118" t="s">
        <v>38503</v>
      </c>
      <c r="B13048" s="118" t="s">
        <v>38504</v>
      </c>
      <c r="C13048" s="118" t="b">
        <v>0</v>
      </c>
      <c r="D13048" s="118" t="e">
        <f t="shared" ca="1" si="1"/>
        <v>#NAME?</v>
      </c>
      <c r="E13048" s="118" t="s">
        <v>38501</v>
      </c>
      <c r="F13048" s="118" t="s">
        <v>38505</v>
      </c>
      <c r="G13048" s="118"/>
      <c r="H13048" s="118" t="s">
        <v>4278</v>
      </c>
      <c r="I13048" s="118" t="s">
        <v>1603</v>
      </c>
      <c r="J13048" s="118" t="s">
        <v>7756</v>
      </c>
    </row>
    <row r="13049" spans="1:10" ht="12.75">
      <c r="A13049" s="118" t="s">
        <v>38506</v>
      </c>
      <c r="B13049" s="118" t="s">
        <v>38507</v>
      </c>
      <c r="C13049" s="118" t="b">
        <v>0</v>
      </c>
      <c r="D13049" s="118" t="e">
        <f t="shared" ca="1" si="1"/>
        <v>#NAME?</v>
      </c>
      <c r="E13049" s="118" t="s">
        <v>38501</v>
      </c>
      <c r="F13049" s="118" t="s">
        <v>38508</v>
      </c>
      <c r="G13049" s="118"/>
      <c r="H13049" s="118" t="s">
        <v>4278</v>
      </c>
      <c r="I13049" s="118" t="s">
        <v>23316</v>
      </c>
      <c r="J13049" s="118" t="s">
        <v>18369</v>
      </c>
    </row>
    <row r="13050" spans="1:10" ht="12.75">
      <c r="A13050" s="118" t="s">
        <v>38509</v>
      </c>
      <c r="B13050" s="118" t="s">
        <v>16654</v>
      </c>
      <c r="C13050" s="118" t="b">
        <v>0</v>
      </c>
      <c r="D13050" s="118" t="e">
        <f t="shared" ca="1" si="1"/>
        <v>#NAME?</v>
      </c>
      <c r="E13050" s="118" t="s">
        <v>38501</v>
      </c>
      <c r="F13050" s="118" t="s">
        <v>38510</v>
      </c>
      <c r="G13050" s="118"/>
      <c r="H13050" s="118" t="s">
        <v>54</v>
      </c>
      <c r="I13050" s="118" t="s">
        <v>1603</v>
      </c>
      <c r="J13050" s="118" t="s">
        <v>7756</v>
      </c>
    </row>
    <row r="13051" spans="1:10" ht="12.75">
      <c r="A13051" s="118" t="s">
        <v>13279</v>
      </c>
      <c r="B13051" s="118" t="s">
        <v>38511</v>
      </c>
      <c r="C13051" s="118" t="b">
        <v>0</v>
      </c>
      <c r="D13051" s="118" t="e">
        <f t="shared" ca="1" si="1"/>
        <v>#NAME?</v>
      </c>
      <c r="E13051" s="118" t="s">
        <v>38512</v>
      </c>
      <c r="F13051" s="118" t="s">
        <v>38513</v>
      </c>
      <c r="G13051" s="118"/>
      <c r="H13051" s="118" t="s">
        <v>7754</v>
      </c>
      <c r="I13051" s="118" t="s">
        <v>7820</v>
      </c>
      <c r="J13051" s="118" t="s">
        <v>7820</v>
      </c>
    </row>
    <row r="13052" spans="1:10" ht="12.75">
      <c r="A13052" s="118" t="s">
        <v>1591</v>
      </c>
      <c r="B13052" s="118" t="s">
        <v>38511</v>
      </c>
      <c r="C13052" s="118" t="b">
        <v>0</v>
      </c>
      <c r="D13052" s="118" t="e">
        <f t="shared" ca="1" si="1"/>
        <v>#NAME?</v>
      </c>
      <c r="E13052" s="118" t="s">
        <v>38512</v>
      </c>
      <c r="F13052" s="118" t="s">
        <v>38514</v>
      </c>
      <c r="G13052" s="118"/>
      <c r="H13052" s="118" t="s">
        <v>4485</v>
      </c>
      <c r="I13052" s="118" t="s">
        <v>7820</v>
      </c>
      <c r="J13052" s="118" t="s">
        <v>7820</v>
      </c>
    </row>
    <row r="13053" spans="1:10" ht="12.75">
      <c r="A13053" s="118" t="s">
        <v>7924</v>
      </c>
      <c r="B13053" s="118" t="s">
        <v>38511</v>
      </c>
      <c r="C13053" s="118" t="b">
        <v>0</v>
      </c>
      <c r="D13053" s="118" t="e">
        <f t="shared" ca="1" si="1"/>
        <v>#NAME?</v>
      </c>
      <c r="E13053" s="118" t="s">
        <v>38512</v>
      </c>
      <c r="F13053" s="118" t="s">
        <v>38515</v>
      </c>
      <c r="G13053" s="118"/>
      <c r="H13053" s="118" t="s">
        <v>4485</v>
      </c>
      <c r="I13053" s="118" t="s">
        <v>7820</v>
      </c>
      <c r="J13053" s="118" t="s">
        <v>7820</v>
      </c>
    </row>
    <row r="13054" spans="1:10" ht="12.75">
      <c r="A13054" s="118" t="s">
        <v>14891</v>
      </c>
      <c r="B13054" s="118" t="s">
        <v>2640</v>
      </c>
      <c r="C13054" s="118" t="b">
        <v>0</v>
      </c>
      <c r="D13054" s="118" t="e">
        <f t="shared" ca="1" si="1"/>
        <v>#NAME?</v>
      </c>
      <c r="E13054" s="118" t="s">
        <v>38516</v>
      </c>
      <c r="F13054" s="118" t="s">
        <v>38517</v>
      </c>
      <c r="G13054" s="118"/>
      <c r="H13054" s="118" t="s">
        <v>38518</v>
      </c>
      <c r="I13054" s="118" t="s">
        <v>8756</v>
      </c>
      <c r="J13054" s="118" t="s">
        <v>8756</v>
      </c>
    </row>
    <row r="13055" spans="1:10" ht="12.75">
      <c r="A13055" s="118" t="s">
        <v>10242</v>
      </c>
      <c r="B13055" s="118" t="s">
        <v>38519</v>
      </c>
      <c r="C13055" s="118" t="b">
        <v>0</v>
      </c>
      <c r="D13055" s="118" t="e">
        <f t="shared" ca="1" si="1"/>
        <v>#NAME?</v>
      </c>
      <c r="E13055" s="118" t="s">
        <v>38516</v>
      </c>
      <c r="F13055" s="118" t="s">
        <v>38520</v>
      </c>
      <c r="G13055" s="118"/>
      <c r="H13055" s="118" t="s">
        <v>38521</v>
      </c>
      <c r="I13055" s="118" t="s">
        <v>8756</v>
      </c>
      <c r="J13055" s="118" t="s">
        <v>8756</v>
      </c>
    </row>
    <row r="13056" spans="1:10" ht="12.75">
      <c r="A13056" s="118" t="s">
        <v>989</v>
      </c>
      <c r="B13056" s="118" t="s">
        <v>38522</v>
      </c>
      <c r="C13056" s="118" t="b">
        <v>0</v>
      </c>
      <c r="D13056" s="118" t="e">
        <f t="shared" ca="1" si="1"/>
        <v>#NAME?</v>
      </c>
      <c r="E13056" s="118" t="s">
        <v>38523</v>
      </c>
      <c r="F13056" s="118" t="s">
        <v>38524</v>
      </c>
      <c r="G13056" s="118"/>
      <c r="H13056" s="118" t="s">
        <v>38525</v>
      </c>
      <c r="I13056" s="118" t="s">
        <v>7820</v>
      </c>
      <c r="J13056" s="118" t="s">
        <v>7820</v>
      </c>
    </row>
    <row r="13057" spans="1:10" ht="12.75">
      <c r="A13057" s="118" t="s">
        <v>814</v>
      </c>
      <c r="B13057" s="118" t="s">
        <v>38526</v>
      </c>
      <c r="C13057" s="118" t="b">
        <v>0</v>
      </c>
      <c r="D13057" s="118" t="e">
        <f t="shared" ca="1" si="1"/>
        <v>#NAME?</v>
      </c>
      <c r="E13057" s="118" t="s">
        <v>38523</v>
      </c>
      <c r="F13057" s="118" t="s">
        <v>38527</v>
      </c>
      <c r="G13057" s="118"/>
      <c r="H13057" s="118" t="s">
        <v>4276</v>
      </c>
      <c r="I13057" s="118" t="s">
        <v>7820</v>
      </c>
      <c r="J13057" s="118" t="s">
        <v>7820</v>
      </c>
    </row>
    <row r="13058" spans="1:10" ht="12.75">
      <c r="A13058" s="118" t="s">
        <v>2220</v>
      </c>
      <c r="B13058" s="118" t="s">
        <v>38528</v>
      </c>
      <c r="C13058" s="118" t="b">
        <v>0</v>
      </c>
      <c r="D13058" s="118" t="e">
        <f t="shared" ca="1" si="1"/>
        <v>#NAME?</v>
      </c>
      <c r="E13058" s="118" t="s">
        <v>38529</v>
      </c>
      <c r="F13058" s="118" t="s">
        <v>38530</v>
      </c>
      <c r="G13058" s="118"/>
      <c r="H13058" s="118" t="s">
        <v>54</v>
      </c>
      <c r="I13058" s="118" t="s">
        <v>7642</v>
      </c>
      <c r="J13058" s="118"/>
    </row>
    <row r="13059" spans="1:10" ht="12.75">
      <c r="A13059" s="118" t="s">
        <v>11602</v>
      </c>
      <c r="B13059" s="118" t="s">
        <v>38531</v>
      </c>
      <c r="C13059" s="118" t="b">
        <v>0</v>
      </c>
      <c r="D13059" s="118" t="e">
        <f t="shared" ca="1" si="1"/>
        <v>#NAME?</v>
      </c>
      <c r="E13059" s="118" t="s">
        <v>38529</v>
      </c>
      <c r="F13059" s="118" t="s">
        <v>38532</v>
      </c>
      <c r="G13059" s="118"/>
      <c r="H13059" s="118" t="s">
        <v>8035</v>
      </c>
      <c r="I13059" s="118" t="s">
        <v>7642</v>
      </c>
      <c r="J13059" s="118"/>
    </row>
    <row r="13060" spans="1:10" ht="12.75">
      <c r="A13060" s="118" t="s">
        <v>38533</v>
      </c>
      <c r="B13060" s="118" t="s">
        <v>26976</v>
      </c>
      <c r="C13060" s="118" t="b">
        <v>0</v>
      </c>
      <c r="D13060" s="118" t="e">
        <f t="shared" ca="1" si="1"/>
        <v>#NAME?</v>
      </c>
      <c r="E13060" s="118" t="s">
        <v>38529</v>
      </c>
      <c r="F13060" s="118" t="s">
        <v>38534</v>
      </c>
      <c r="G13060" s="118"/>
      <c r="H13060" s="118" t="s">
        <v>54</v>
      </c>
      <c r="I13060" s="118" t="s">
        <v>7642</v>
      </c>
      <c r="J13060" s="118"/>
    </row>
    <row r="13061" spans="1:10" ht="12.75">
      <c r="A13061" s="118" t="s">
        <v>1666</v>
      </c>
      <c r="B13061" s="118" t="s">
        <v>10011</v>
      </c>
      <c r="C13061" s="118" t="b">
        <v>0</v>
      </c>
      <c r="D13061" s="118" t="e">
        <f t="shared" ca="1" si="1"/>
        <v>#NAME?</v>
      </c>
      <c r="E13061" s="118" t="s">
        <v>38535</v>
      </c>
      <c r="F13061" s="118" t="s">
        <v>38536</v>
      </c>
      <c r="G13061" s="118"/>
      <c r="H13061" s="118" t="s">
        <v>4278</v>
      </c>
      <c r="I13061" s="118" t="s">
        <v>10521</v>
      </c>
      <c r="J13061" s="118"/>
    </row>
    <row r="13062" spans="1:10" ht="12.75">
      <c r="A13062" s="118" t="s">
        <v>19405</v>
      </c>
      <c r="B13062" s="118" t="s">
        <v>12871</v>
      </c>
      <c r="C13062" s="118" t="b">
        <v>0</v>
      </c>
      <c r="D13062" s="118" t="e">
        <f t="shared" ca="1" si="1"/>
        <v>#NAME?</v>
      </c>
      <c r="E13062" s="118" t="s">
        <v>38535</v>
      </c>
      <c r="F13062" s="118" t="s">
        <v>38537</v>
      </c>
      <c r="G13062" s="118"/>
      <c r="H13062" s="118" t="s">
        <v>5368</v>
      </c>
      <c r="I13062" s="118" t="s">
        <v>10521</v>
      </c>
      <c r="J13062" s="118"/>
    </row>
    <row r="13063" spans="1:10" ht="12.75">
      <c r="A13063" s="118" t="s">
        <v>1666</v>
      </c>
      <c r="B13063" s="118" t="s">
        <v>38538</v>
      </c>
      <c r="C13063" s="118" t="b">
        <v>0</v>
      </c>
      <c r="D13063" s="118" t="e">
        <f t="shared" ca="1" si="1"/>
        <v>#NAME?</v>
      </c>
      <c r="E13063" s="118" t="s">
        <v>38539</v>
      </c>
      <c r="F13063" s="118" t="s">
        <v>38540</v>
      </c>
      <c r="G13063" s="118"/>
      <c r="H13063" s="118" t="s">
        <v>4278</v>
      </c>
      <c r="I13063" s="118" t="s">
        <v>7820</v>
      </c>
      <c r="J13063" s="118" t="s">
        <v>7820</v>
      </c>
    </row>
    <row r="13064" spans="1:10" ht="12.75">
      <c r="A13064" s="118" t="s">
        <v>11308</v>
      </c>
      <c r="B13064" s="118" t="s">
        <v>9603</v>
      </c>
      <c r="C13064" s="118" t="b">
        <v>0</v>
      </c>
      <c r="D13064" s="118" t="e">
        <f t="shared" ca="1" si="1"/>
        <v>#NAME?</v>
      </c>
      <c r="E13064" s="118" t="s">
        <v>38541</v>
      </c>
      <c r="F13064" s="118" t="s">
        <v>38542</v>
      </c>
      <c r="G13064" s="118"/>
      <c r="H13064" s="118" t="s">
        <v>4278</v>
      </c>
      <c r="I13064" s="118" t="s">
        <v>3131</v>
      </c>
      <c r="J13064" s="118" t="s">
        <v>7622</v>
      </c>
    </row>
    <row r="13065" spans="1:10" ht="12.75">
      <c r="A13065" s="118" t="s">
        <v>9649</v>
      </c>
      <c r="B13065" s="118" t="s">
        <v>16418</v>
      </c>
      <c r="C13065" s="118" t="b">
        <v>0</v>
      </c>
      <c r="D13065" s="118" t="e">
        <f t="shared" ca="1" si="1"/>
        <v>#NAME?</v>
      </c>
      <c r="E13065" s="118" t="s">
        <v>38541</v>
      </c>
      <c r="F13065" s="118" t="s">
        <v>38543</v>
      </c>
      <c r="G13065" s="118"/>
      <c r="H13065" s="118" t="s">
        <v>4278</v>
      </c>
      <c r="I13065" s="118" t="s">
        <v>3131</v>
      </c>
      <c r="J13065" s="118" t="s">
        <v>7622</v>
      </c>
    </row>
    <row r="13066" spans="1:10" ht="12.75">
      <c r="A13066" s="118" t="s">
        <v>7945</v>
      </c>
      <c r="B13066" s="118" t="s">
        <v>8672</v>
      </c>
      <c r="C13066" s="118" t="b">
        <v>0</v>
      </c>
      <c r="D13066" s="118" t="e">
        <f t="shared" ca="1" si="1"/>
        <v>#NAME?</v>
      </c>
      <c r="E13066" s="118" t="s">
        <v>6148</v>
      </c>
      <c r="F13066" s="118" t="s">
        <v>38544</v>
      </c>
      <c r="G13066" s="118"/>
      <c r="H13066" s="118" t="s">
        <v>4485</v>
      </c>
      <c r="I13066" s="118" t="s">
        <v>3131</v>
      </c>
      <c r="J13066" s="118" t="s">
        <v>7622</v>
      </c>
    </row>
    <row r="13067" spans="1:10" ht="12.75">
      <c r="A13067" s="118" t="s">
        <v>18577</v>
      </c>
      <c r="B13067" s="118" t="s">
        <v>38545</v>
      </c>
      <c r="C13067" s="118" t="b">
        <v>0</v>
      </c>
      <c r="D13067" s="118" t="e">
        <f t="shared" ca="1" si="1"/>
        <v>#NAME?</v>
      </c>
      <c r="E13067" s="118" t="s">
        <v>6148</v>
      </c>
      <c r="F13067" s="118" t="s">
        <v>38546</v>
      </c>
      <c r="G13067" s="118"/>
      <c r="H13067" s="118" t="s">
        <v>4831</v>
      </c>
      <c r="I13067" s="118" t="s">
        <v>1603</v>
      </c>
      <c r="J13067" s="118" t="s">
        <v>7756</v>
      </c>
    </row>
    <row r="13068" spans="1:10" ht="12.75">
      <c r="A13068" s="118" t="s">
        <v>1881</v>
      </c>
      <c r="B13068" s="118" t="s">
        <v>14716</v>
      </c>
      <c r="C13068" s="118" t="b">
        <v>0</v>
      </c>
      <c r="D13068" s="118" t="e">
        <f t="shared" ca="1" si="1"/>
        <v>#NAME?</v>
      </c>
      <c r="E13068" s="118" t="s">
        <v>6148</v>
      </c>
      <c r="F13068" s="118" t="s">
        <v>38547</v>
      </c>
      <c r="G13068" s="118"/>
      <c r="H13068" s="118" t="s">
        <v>6031</v>
      </c>
      <c r="I13068" s="118" t="s">
        <v>3131</v>
      </c>
      <c r="J13068" s="118" t="s">
        <v>7622</v>
      </c>
    </row>
    <row r="13069" spans="1:10" ht="12.75">
      <c r="A13069" s="118" t="s">
        <v>1591</v>
      </c>
      <c r="B13069" s="118" t="s">
        <v>28173</v>
      </c>
      <c r="C13069" s="118" t="b">
        <v>0</v>
      </c>
      <c r="D13069" s="118" t="e">
        <f t="shared" ca="1" si="1"/>
        <v>#NAME?</v>
      </c>
      <c r="E13069" s="118" t="s">
        <v>6148</v>
      </c>
      <c r="F13069" s="118" t="s">
        <v>38548</v>
      </c>
      <c r="G13069" s="118"/>
      <c r="H13069" s="118" t="s">
        <v>4831</v>
      </c>
      <c r="I13069" s="118" t="s">
        <v>3131</v>
      </c>
      <c r="J13069" s="118" t="s">
        <v>7622</v>
      </c>
    </row>
    <row r="13070" spans="1:10" ht="12.75">
      <c r="A13070" s="118" t="s">
        <v>7924</v>
      </c>
      <c r="B13070" s="118" t="s">
        <v>38549</v>
      </c>
      <c r="C13070" s="118" t="b">
        <v>0</v>
      </c>
      <c r="D13070" s="118" t="e">
        <f t="shared" ca="1" si="1"/>
        <v>#NAME?</v>
      </c>
      <c r="E13070" s="118" t="s">
        <v>6148</v>
      </c>
      <c r="F13070" s="118" t="s">
        <v>38550</v>
      </c>
      <c r="G13070" s="118"/>
      <c r="H13070" s="118" t="s">
        <v>8474</v>
      </c>
      <c r="I13070" s="118" t="s">
        <v>3131</v>
      </c>
      <c r="J13070" s="118" t="s">
        <v>7622</v>
      </c>
    </row>
    <row r="13071" spans="1:10" ht="12.75">
      <c r="A13071" s="118" t="s">
        <v>1124</v>
      </c>
      <c r="B13071" s="118" t="s">
        <v>2209</v>
      </c>
      <c r="C13071" s="118" t="b">
        <v>0</v>
      </c>
      <c r="D13071" s="118" t="e">
        <f t="shared" ca="1" si="1"/>
        <v>#NAME?</v>
      </c>
      <c r="E13071" s="118" t="s">
        <v>6148</v>
      </c>
      <c r="F13071" s="118" t="s">
        <v>38551</v>
      </c>
      <c r="G13071" s="118"/>
      <c r="H13071" s="118" t="s">
        <v>38293</v>
      </c>
      <c r="I13071" s="118" t="s">
        <v>3131</v>
      </c>
      <c r="J13071" s="118" t="s">
        <v>7622</v>
      </c>
    </row>
    <row r="13072" spans="1:10" ht="12.75">
      <c r="A13072" s="118" t="s">
        <v>882</v>
      </c>
      <c r="B13072" s="118" t="s">
        <v>38552</v>
      </c>
      <c r="C13072" s="118" t="b">
        <v>0</v>
      </c>
      <c r="D13072" s="118" t="e">
        <f t="shared" ca="1" si="1"/>
        <v>#NAME?</v>
      </c>
      <c r="E13072" s="118" t="s">
        <v>6148</v>
      </c>
      <c r="F13072" s="118" t="s">
        <v>38553</v>
      </c>
      <c r="G13072" s="118"/>
      <c r="H13072" s="118" t="s">
        <v>4485</v>
      </c>
      <c r="I13072" s="118" t="s">
        <v>7777</v>
      </c>
      <c r="J13072" s="118" t="s">
        <v>7636</v>
      </c>
    </row>
    <row r="13073" spans="1:10" ht="12.75">
      <c r="A13073" s="118" t="s">
        <v>1903</v>
      </c>
      <c r="B13073" s="118" t="s">
        <v>38554</v>
      </c>
      <c r="C13073" s="118" t="b">
        <v>0</v>
      </c>
      <c r="D13073" s="118" t="e">
        <f t="shared" ca="1" si="1"/>
        <v>#NAME?</v>
      </c>
      <c r="E13073" s="118" t="s">
        <v>6148</v>
      </c>
      <c r="F13073" s="118" t="s">
        <v>38555</v>
      </c>
      <c r="G13073" s="118"/>
      <c r="H13073" s="118" t="s">
        <v>4485</v>
      </c>
      <c r="I13073" s="118" t="s">
        <v>1603</v>
      </c>
      <c r="J13073" s="118" t="s">
        <v>7756</v>
      </c>
    </row>
    <row r="13074" spans="1:10" ht="12.75">
      <c r="A13074" s="118" t="s">
        <v>1069</v>
      </c>
      <c r="B13074" s="118" t="s">
        <v>1247</v>
      </c>
      <c r="C13074" s="118" t="b">
        <v>0</v>
      </c>
      <c r="D13074" s="118" t="e">
        <f t="shared" ca="1" si="1"/>
        <v>#NAME?</v>
      </c>
      <c r="E13074" s="118" t="s">
        <v>6148</v>
      </c>
      <c r="F13074" s="118" t="s">
        <v>38556</v>
      </c>
      <c r="G13074" s="118"/>
      <c r="H13074" s="118" t="s">
        <v>7754</v>
      </c>
      <c r="I13074" s="118" t="s">
        <v>3131</v>
      </c>
      <c r="J13074" s="118" t="s">
        <v>7622</v>
      </c>
    </row>
    <row r="13075" spans="1:10" ht="12.75">
      <c r="A13075" s="118" t="s">
        <v>8365</v>
      </c>
      <c r="B13075" s="118" t="s">
        <v>25982</v>
      </c>
      <c r="C13075" s="118" t="b">
        <v>0</v>
      </c>
      <c r="D13075" s="118" t="e">
        <f t="shared" ca="1" si="1"/>
        <v>#NAME?</v>
      </c>
      <c r="E13075" s="118" t="s">
        <v>6148</v>
      </c>
      <c r="F13075" s="118" t="s">
        <v>38557</v>
      </c>
      <c r="G13075" s="118"/>
      <c r="H13075" s="118" t="s">
        <v>38293</v>
      </c>
      <c r="I13075" s="118" t="s">
        <v>1603</v>
      </c>
      <c r="J13075" s="118" t="s">
        <v>7756</v>
      </c>
    </row>
    <row r="13076" spans="1:10" ht="12.75">
      <c r="A13076" s="118" t="s">
        <v>38558</v>
      </c>
      <c r="B13076" s="118" t="s">
        <v>29098</v>
      </c>
      <c r="C13076" s="118" t="b">
        <v>0</v>
      </c>
      <c r="D13076" s="118" t="e">
        <f t="shared" ca="1" si="1"/>
        <v>#NAME?</v>
      </c>
      <c r="E13076" s="118" t="s">
        <v>38559</v>
      </c>
      <c r="F13076" s="118" t="s">
        <v>38560</v>
      </c>
      <c r="G13076" s="118"/>
      <c r="H13076" s="118" t="s">
        <v>4485</v>
      </c>
      <c r="I13076" s="118" t="s">
        <v>17557</v>
      </c>
      <c r="J13076" s="118" t="s">
        <v>8313</v>
      </c>
    </row>
    <row r="13077" spans="1:10" ht="12.75">
      <c r="A13077" s="118" t="s">
        <v>38509</v>
      </c>
      <c r="B13077" s="118" t="s">
        <v>38561</v>
      </c>
      <c r="C13077" s="118" t="b">
        <v>0</v>
      </c>
      <c r="D13077" s="118" t="e">
        <f t="shared" ca="1" si="1"/>
        <v>#NAME?</v>
      </c>
      <c r="E13077" s="118" t="s">
        <v>38559</v>
      </c>
      <c r="F13077" s="118" t="s">
        <v>38562</v>
      </c>
      <c r="G13077" s="118"/>
      <c r="H13077" s="118" t="s">
        <v>4485</v>
      </c>
      <c r="I13077" s="118" t="s">
        <v>26677</v>
      </c>
      <c r="J13077" s="118" t="s">
        <v>9660</v>
      </c>
    </row>
    <row r="13078" spans="1:10" ht="12.75">
      <c r="A13078" s="118" t="s">
        <v>10086</v>
      </c>
      <c r="B13078" s="118" t="s">
        <v>38563</v>
      </c>
      <c r="C13078" s="118" t="b">
        <v>0</v>
      </c>
      <c r="D13078" s="118" t="e">
        <f t="shared" ca="1" si="1"/>
        <v>#NAME?</v>
      </c>
      <c r="E13078" s="118" t="s">
        <v>38564</v>
      </c>
      <c r="F13078" s="118" t="s">
        <v>38565</v>
      </c>
      <c r="G13078" s="118"/>
      <c r="H13078" s="118" t="s">
        <v>6289</v>
      </c>
      <c r="I13078" s="118" t="s">
        <v>8112</v>
      </c>
      <c r="J13078" s="118"/>
    </row>
    <row r="13079" spans="1:10" ht="12.75">
      <c r="A13079" s="118" t="s">
        <v>13655</v>
      </c>
      <c r="B13079" s="118" t="s">
        <v>32732</v>
      </c>
      <c r="C13079" s="118" t="b">
        <v>0</v>
      </c>
      <c r="D13079" s="118" t="e">
        <f t="shared" ca="1" si="1"/>
        <v>#NAME?</v>
      </c>
      <c r="E13079" s="118" t="s">
        <v>38566</v>
      </c>
      <c r="F13079" s="118" t="s">
        <v>38567</v>
      </c>
      <c r="G13079" s="118"/>
      <c r="H13079" s="118" t="s">
        <v>10066</v>
      </c>
      <c r="I13079" s="118" t="s">
        <v>1603</v>
      </c>
      <c r="J13079" s="118" t="s">
        <v>7756</v>
      </c>
    </row>
    <row r="13080" spans="1:10" ht="12.75">
      <c r="A13080" s="118" t="s">
        <v>1591</v>
      </c>
      <c r="B13080" s="118" t="s">
        <v>38568</v>
      </c>
      <c r="C13080" s="118" t="b">
        <v>0</v>
      </c>
      <c r="D13080" s="118" t="e">
        <f t="shared" ca="1" si="1"/>
        <v>#NAME?</v>
      </c>
      <c r="E13080" s="118" t="s">
        <v>38566</v>
      </c>
      <c r="F13080" s="118" t="s">
        <v>38569</v>
      </c>
      <c r="G13080" s="118"/>
      <c r="H13080" s="118" t="s">
        <v>4278</v>
      </c>
      <c r="I13080" s="118" t="s">
        <v>1603</v>
      </c>
      <c r="J13080" s="118" t="s">
        <v>7756</v>
      </c>
    </row>
    <row r="13081" spans="1:10" ht="12.75">
      <c r="A13081" s="118" t="s">
        <v>902</v>
      </c>
      <c r="B13081" s="118" t="s">
        <v>7831</v>
      </c>
      <c r="C13081" s="118" t="b">
        <v>0</v>
      </c>
      <c r="D13081" s="118" t="e">
        <f t="shared" ca="1" si="1"/>
        <v>#NAME?</v>
      </c>
      <c r="E13081" s="118" t="s">
        <v>38570</v>
      </c>
      <c r="F13081" s="118" t="s">
        <v>38571</v>
      </c>
      <c r="G13081" s="118"/>
      <c r="H13081" s="118" t="s">
        <v>54</v>
      </c>
      <c r="I13081" s="118" t="s">
        <v>7642</v>
      </c>
      <c r="J13081" s="118"/>
    </row>
    <row r="13082" spans="1:10" ht="12.75">
      <c r="A13082" s="118" t="s">
        <v>8889</v>
      </c>
      <c r="B13082" s="118" t="s">
        <v>38572</v>
      </c>
      <c r="C13082" s="118" t="b">
        <v>0</v>
      </c>
      <c r="D13082" s="118" t="e">
        <f t="shared" ca="1" si="1"/>
        <v>#NAME?</v>
      </c>
      <c r="E13082" s="118" t="s">
        <v>38570</v>
      </c>
      <c r="F13082" s="118" t="s">
        <v>38573</v>
      </c>
      <c r="G13082" s="118"/>
      <c r="H13082" s="118" t="s">
        <v>5607</v>
      </c>
      <c r="I13082" s="118" t="s">
        <v>7642</v>
      </c>
      <c r="J13082" s="118"/>
    </row>
    <row r="13083" spans="1:10" ht="12.75">
      <c r="A13083" s="118" t="s">
        <v>1666</v>
      </c>
      <c r="B13083" s="118" t="s">
        <v>38574</v>
      </c>
      <c r="C13083" s="118" t="b">
        <v>0</v>
      </c>
      <c r="D13083" s="118" t="e">
        <f t="shared" ca="1" si="1"/>
        <v>#NAME?</v>
      </c>
      <c r="E13083" s="118" t="s">
        <v>38570</v>
      </c>
      <c r="F13083" s="118" t="s">
        <v>38575</v>
      </c>
      <c r="G13083" s="118"/>
      <c r="H13083" s="118" t="s">
        <v>54</v>
      </c>
      <c r="I13083" s="118" t="s">
        <v>7642</v>
      </c>
      <c r="J13083" s="118"/>
    </row>
    <row r="13084" spans="1:10" ht="12.75">
      <c r="A13084" s="118" t="s">
        <v>7966</v>
      </c>
      <c r="B13084" s="118" t="s">
        <v>9487</v>
      </c>
      <c r="C13084" s="118" t="b">
        <v>0</v>
      </c>
      <c r="D13084" s="118" t="e">
        <f t="shared" ca="1" si="1"/>
        <v>#NAME?</v>
      </c>
      <c r="E13084" s="118" t="s">
        <v>38570</v>
      </c>
      <c r="F13084" s="118" t="s">
        <v>38576</v>
      </c>
      <c r="G13084" s="118"/>
      <c r="H13084" s="118" t="s">
        <v>4278</v>
      </c>
      <c r="I13084" s="118" t="s">
        <v>7642</v>
      </c>
      <c r="J13084" s="118"/>
    </row>
    <row r="13085" spans="1:10" ht="12.75">
      <c r="A13085" s="118" t="s">
        <v>1081</v>
      </c>
      <c r="B13085" s="118" t="s">
        <v>38577</v>
      </c>
      <c r="C13085" s="118" t="b">
        <v>0</v>
      </c>
      <c r="D13085" s="118" t="e">
        <f t="shared" ca="1" si="1"/>
        <v>#NAME?</v>
      </c>
      <c r="E13085" s="118" t="s">
        <v>38570</v>
      </c>
      <c r="F13085" s="118" t="s">
        <v>38578</v>
      </c>
      <c r="G13085" s="118"/>
      <c r="H13085" s="118" t="s">
        <v>4485</v>
      </c>
      <c r="I13085" s="118" t="s">
        <v>7642</v>
      </c>
      <c r="J13085" s="118"/>
    </row>
    <row r="13086" spans="1:10" ht="12.75">
      <c r="A13086" s="118" t="s">
        <v>38579</v>
      </c>
      <c r="B13086" s="118" t="s">
        <v>38580</v>
      </c>
      <c r="C13086" s="118" t="b">
        <v>0</v>
      </c>
      <c r="D13086" s="118" t="e">
        <f t="shared" ca="1" si="1"/>
        <v>#NAME?</v>
      </c>
      <c r="E13086" s="118" t="s">
        <v>38570</v>
      </c>
      <c r="F13086" s="118" t="s">
        <v>38581</v>
      </c>
      <c r="G13086" s="118"/>
      <c r="H13086" s="118" t="s">
        <v>4485</v>
      </c>
      <c r="I13086" s="118" t="s">
        <v>7642</v>
      </c>
      <c r="J13086" s="118"/>
    </row>
    <row r="13087" spans="1:10" ht="12.75">
      <c r="A13087" s="118" t="s">
        <v>15596</v>
      </c>
      <c r="B13087" s="118" t="s">
        <v>24295</v>
      </c>
      <c r="C13087" s="118" t="b">
        <v>0</v>
      </c>
      <c r="D13087" s="118" t="e">
        <f t="shared" ca="1" si="1"/>
        <v>#NAME?</v>
      </c>
      <c r="E13087" s="118" t="s">
        <v>38570</v>
      </c>
      <c r="F13087" s="118" t="s">
        <v>38582</v>
      </c>
      <c r="G13087" s="118"/>
      <c r="H13087" s="118" t="s">
        <v>38583</v>
      </c>
      <c r="I13087" s="118" t="s">
        <v>8925</v>
      </c>
      <c r="J13087" s="118"/>
    </row>
    <row r="13088" spans="1:10" ht="12.75">
      <c r="A13088" s="118" t="s">
        <v>38584</v>
      </c>
      <c r="B13088" s="118" t="s">
        <v>38585</v>
      </c>
      <c r="C13088" s="118" t="b">
        <v>0</v>
      </c>
      <c r="D13088" s="118" t="e">
        <f t="shared" ca="1" si="1"/>
        <v>#NAME?</v>
      </c>
      <c r="E13088" s="118" t="s">
        <v>38570</v>
      </c>
      <c r="F13088" s="118" t="s">
        <v>38586</v>
      </c>
      <c r="G13088" s="118"/>
      <c r="H13088" s="118" t="s">
        <v>8474</v>
      </c>
      <c r="I13088" s="118" t="s">
        <v>7642</v>
      </c>
      <c r="J13088" s="118"/>
    </row>
    <row r="13089" spans="1:10" ht="12.75">
      <c r="A13089" s="118" t="s">
        <v>798</v>
      </c>
      <c r="B13089" s="118" t="s">
        <v>38587</v>
      </c>
      <c r="C13089" s="118" t="b">
        <v>0</v>
      </c>
      <c r="D13089" s="118" t="e">
        <f t="shared" ca="1" si="1"/>
        <v>#NAME?</v>
      </c>
      <c r="E13089" s="118" t="s">
        <v>38570</v>
      </c>
      <c r="F13089" s="118" t="s">
        <v>38588</v>
      </c>
      <c r="G13089" s="118"/>
      <c r="H13089" s="118" t="s">
        <v>54</v>
      </c>
      <c r="I13089" s="118" t="s">
        <v>7642</v>
      </c>
      <c r="J13089" s="118"/>
    </row>
    <row r="13090" spans="1:10" ht="12.75">
      <c r="A13090" s="118" t="s">
        <v>882</v>
      </c>
      <c r="B13090" s="118" t="s">
        <v>38589</v>
      </c>
      <c r="C13090" s="118" t="b">
        <v>0</v>
      </c>
      <c r="D13090" s="118" t="e">
        <f t="shared" ca="1" si="1"/>
        <v>#NAME?</v>
      </c>
      <c r="E13090" s="118" t="s">
        <v>38570</v>
      </c>
      <c r="F13090" s="118" t="s">
        <v>38590</v>
      </c>
      <c r="G13090" s="118"/>
      <c r="H13090" s="118" t="s">
        <v>4278</v>
      </c>
      <c r="I13090" s="118" t="s">
        <v>7642</v>
      </c>
      <c r="J13090" s="118"/>
    </row>
    <row r="13091" spans="1:10" ht="12.75">
      <c r="A13091" s="118" t="s">
        <v>882</v>
      </c>
      <c r="B13091" s="118" t="s">
        <v>38591</v>
      </c>
      <c r="C13091" s="118" t="b">
        <v>0</v>
      </c>
      <c r="D13091" s="118" t="e">
        <f t="shared" ca="1" si="1"/>
        <v>#NAME?</v>
      </c>
      <c r="E13091" s="118" t="s">
        <v>38570</v>
      </c>
      <c r="F13091" s="118" t="s">
        <v>38592</v>
      </c>
      <c r="G13091" s="118"/>
      <c r="H13091" s="118" t="s">
        <v>5607</v>
      </c>
      <c r="I13091" s="118" t="s">
        <v>7642</v>
      </c>
      <c r="J13091" s="118"/>
    </row>
    <row r="13092" spans="1:10" ht="12.75">
      <c r="A13092" s="118" t="s">
        <v>18155</v>
      </c>
      <c r="B13092" s="118" t="s">
        <v>7868</v>
      </c>
      <c r="C13092" s="118" t="b">
        <v>0</v>
      </c>
      <c r="D13092" s="118" t="e">
        <f t="shared" ca="1" si="1"/>
        <v>#NAME?</v>
      </c>
      <c r="E13092" s="118" t="s">
        <v>38570</v>
      </c>
      <c r="F13092" s="118" t="s">
        <v>38593</v>
      </c>
      <c r="G13092" s="118"/>
      <c r="H13092" s="118" t="s">
        <v>4485</v>
      </c>
      <c r="I13092" s="118" t="s">
        <v>7642</v>
      </c>
      <c r="J13092" s="118"/>
    </row>
    <row r="13093" spans="1:10" ht="12.75">
      <c r="A13093" s="118" t="s">
        <v>2290</v>
      </c>
      <c r="B13093" s="118" t="s">
        <v>38594</v>
      </c>
      <c r="C13093" s="118" t="b">
        <v>0</v>
      </c>
      <c r="D13093" s="118" t="e">
        <f t="shared" ca="1" si="1"/>
        <v>#NAME?</v>
      </c>
      <c r="E13093" s="118" t="s">
        <v>38570</v>
      </c>
      <c r="F13093" s="118" t="s">
        <v>38595</v>
      </c>
      <c r="G13093" s="118"/>
      <c r="H13093" s="118" t="s">
        <v>54</v>
      </c>
      <c r="I13093" s="118" t="s">
        <v>7642</v>
      </c>
      <c r="J13093" s="118"/>
    </row>
    <row r="13094" spans="1:10" ht="12.75">
      <c r="A13094" s="118" t="s">
        <v>16484</v>
      </c>
      <c r="B13094" s="118" t="s">
        <v>20477</v>
      </c>
      <c r="C13094" s="118" t="b">
        <v>0</v>
      </c>
      <c r="D13094" s="118" t="e">
        <f t="shared" ca="1" si="1"/>
        <v>#NAME?</v>
      </c>
      <c r="E13094" s="118" t="s">
        <v>38570</v>
      </c>
      <c r="F13094" s="118" t="s">
        <v>38596</v>
      </c>
      <c r="G13094" s="118"/>
      <c r="H13094" s="118" t="s">
        <v>8474</v>
      </c>
      <c r="I13094" s="118" t="s">
        <v>7642</v>
      </c>
      <c r="J13094" s="118"/>
    </row>
    <row r="13095" spans="1:10" ht="12.75">
      <c r="A13095" s="118" t="s">
        <v>8358</v>
      </c>
      <c r="B13095" s="118" t="s">
        <v>17853</v>
      </c>
      <c r="C13095" s="118" t="b">
        <v>0</v>
      </c>
      <c r="D13095" s="118" t="e">
        <f t="shared" ca="1" si="1"/>
        <v>#NAME?</v>
      </c>
      <c r="E13095" s="118" t="s">
        <v>38570</v>
      </c>
      <c r="F13095" s="118" t="s">
        <v>38597</v>
      </c>
      <c r="G13095" s="118"/>
      <c r="H13095" s="118" t="s">
        <v>54</v>
      </c>
      <c r="I13095" s="118" t="s">
        <v>7642</v>
      </c>
      <c r="J13095" s="118"/>
    </row>
    <row r="13096" spans="1:10" ht="12.75">
      <c r="A13096" s="118" t="s">
        <v>995</v>
      </c>
      <c r="B13096" s="118" t="s">
        <v>38598</v>
      </c>
      <c r="C13096" s="118" t="b">
        <v>0</v>
      </c>
      <c r="D13096" s="118" t="e">
        <f t="shared" ca="1" si="1"/>
        <v>#NAME?</v>
      </c>
      <c r="E13096" s="118" t="s">
        <v>38570</v>
      </c>
      <c r="F13096" s="118" t="s">
        <v>38599</v>
      </c>
      <c r="G13096" s="118"/>
      <c r="H13096" s="118" t="s">
        <v>4485</v>
      </c>
      <c r="I13096" s="118" t="s">
        <v>7642</v>
      </c>
      <c r="J13096" s="118"/>
    </row>
    <row r="13097" spans="1:10" ht="12.75">
      <c r="A13097" s="118" t="s">
        <v>995</v>
      </c>
      <c r="B13097" s="118" t="s">
        <v>38600</v>
      </c>
      <c r="C13097" s="118" t="b">
        <v>0</v>
      </c>
      <c r="D13097" s="118" t="e">
        <f t="shared" ca="1" si="1"/>
        <v>#NAME?</v>
      </c>
      <c r="E13097" s="118" t="s">
        <v>38570</v>
      </c>
      <c r="F13097" s="118" t="s">
        <v>38601</v>
      </c>
      <c r="G13097" s="118"/>
      <c r="H13097" s="118" t="s">
        <v>4831</v>
      </c>
      <c r="I13097" s="118" t="s">
        <v>7642</v>
      </c>
      <c r="J13097" s="118"/>
    </row>
    <row r="13098" spans="1:10" ht="12.75">
      <c r="A13098" s="118" t="s">
        <v>18313</v>
      </c>
      <c r="B13098" s="118" t="s">
        <v>38602</v>
      </c>
      <c r="C13098" s="118" t="b">
        <v>0</v>
      </c>
      <c r="D13098" s="118" t="e">
        <f t="shared" ca="1" si="1"/>
        <v>#NAME?</v>
      </c>
      <c r="E13098" s="118" t="s">
        <v>38570</v>
      </c>
      <c r="F13098" s="118" t="s">
        <v>38603</v>
      </c>
      <c r="G13098" s="118"/>
      <c r="H13098" s="118" t="s">
        <v>4278</v>
      </c>
      <c r="I13098" s="118" t="s">
        <v>7642</v>
      </c>
      <c r="J13098" s="118"/>
    </row>
    <row r="13099" spans="1:10" ht="12.75">
      <c r="A13099" s="118" t="s">
        <v>15719</v>
      </c>
      <c r="B13099" s="118" t="s">
        <v>38604</v>
      </c>
      <c r="C13099" s="118" t="b">
        <v>0</v>
      </c>
      <c r="D13099" s="118" t="e">
        <f t="shared" ca="1" si="1"/>
        <v>#NAME?</v>
      </c>
      <c r="E13099" s="118" t="s">
        <v>38570</v>
      </c>
      <c r="F13099" s="118" t="s">
        <v>38605</v>
      </c>
      <c r="G13099" s="118"/>
      <c r="H13099" s="118" t="s">
        <v>54</v>
      </c>
      <c r="I13099" s="118" t="s">
        <v>7642</v>
      </c>
      <c r="J13099" s="118"/>
    </row>
    <row r="13100" spans="1:10" ht="12.75">
      <c r="A13100" s="118" t="s">
        <v>12871</v>
      </c>
      <c r="B13100" s="118" t="s">
        <v>9552</v>
      </c>
      <c r="C13100" s="118" t="b">
        <v>0</v>
      </c>
      <c r="D13100" s="118" t="e">
        <f t="shared" ca="1" si="1"/>
        <v>#NAME?</v>
      </c>
      <c r="E13100" s="118" t="s">
        <v>38606</v>
      </c>
      <c r="F13100" s="118" t="s">
        <v>38607</v>
      </c>
      <c r="G13100" s="118"/>
      <c r="H13100" s="118" t="s">
        <v>4278</v>
      </c>
      <c r="I13100" s="118" t="s">
        <v>9131</v>
      </c>
      <c r="J13100" s="118" t="s">
        <v>7622</v>
      </c>
    </row>
    <row r="13101" spans="1:10" ht="12.75">
      <c r="A13101" s="118" t="s">
        <v>27570</v>
      </c>
      <c r="B13101" s="118" t="s">
        <v>38608</v>
      </c>
      <c r="C13101" s="118" t="b">
        <v>0</v>
      </c>
      <c r="D13101" s="118" t="e">
        <f t="shared" ca="1" si="1"/>
        <v>#NAME?</v>
      </c>
      <c r="E13101" s="118" t="s">
        <v>38609</v>
      </c>
      <c r="F13101" s="118" t="s">
        <v>38610</v>
      </c>
      <c r="G13101" s="118"/>
      <c r="H13101" s="118" t="s">
        <v>4872</v>
      </c>
      <c r="I13101" s="118" t="s">
        <v>10351</v>
      </c>
      <c r="J13101" s="118" t="s">
        <v>7622</v>
      </c>
    </row>
    <row r="13102" spans="1:10" ht="12.75">
      <c r="A13102" s="118" t="s">
        <v>38611</v>
      </c>
      <c r="B13102" s="118" t="s">
        <v>38612</v>
      </c>
      <c r="C13102" s="118" t="b">
        <v>0</v>
      </c>
      <c r="D13102" s="118" t="e">
        <f t="shared" ca="1" si="1"/>
        <v>#NAME?</v>
      </c>
      <c r="E13102" s="118" t="s">
        <v>38609</v>
      </c>
      <c r="F13102" s="118" t="s">
        <v>38613</v>
      </c>
      <c r="G13102" s="118"/>
      <c r="H13102" s="118" t="s">
        <v>4872</v>
      </c>
      <c r="I13102" s="118" t="s">
        <v>3131</v>
      </c>
      <c r="J13102" s="118" t="s">
        <v>7622</v>
      </c>
    </row>
    <row r="13103" spans="1:10" ht="12.75">
      <c r="A13103" s="118" t="s">
        <v>1666</v>
      </c>
      <c r="B13103" s="118" t="s">
        <v>38614</v>
      </c>
      <c r="C13103" s="118" t="b">
        <v>0</v>
      </c>
      <c r="D13103" s="118" t="e">
        <f t="shared" ca="1" si="1"/>
        <v>#NAME?</v>
      </c>
      <c r="E13103" s="118" t="s">
        <v>38609</v>
      </c>
      <c r="F13103" s="118" t="s">
        <v>38615</v>
      </c>
      <c r="G13103" s="118"/>
      <c r="H13103" s="118" t="s">
        <v>4276</v>
      </c>
      <c r="I13103" s="118" t="s">
        <v>10351</v>
      </c>
      <c r="J13103" s="118" t="s">
        <v>7622</v>
      </c>
    </row>
    <row r="13104" spans="1:10" ht="12.75">
      <c r="A13104" s="118" t="s">
        <v>1026</v>
      </c>
      <c r="B13104" s="118" t="s">
        <v>11179</v>
      </c>
      <c r="C13104" s="118" t="b">
        <v>0</v>
      </c>
      <c r="D13104" s="118" t="e">
        <f t="shared" ca="1" si="1"/>
        <v>#NAME?</v>
      </c>
      <c r="E13104" s="118" t="s">
        <v>38609</v>
      </c>
      <c r="F13104" s="118" t="s">
        <v>38616</v>
      </c>
      <c r="G13104" s="118"/>
      <c r="H13104" s="118" t="s">
        <v>4872</v>
      </c>
      <c r="I13104" s="118" t="s">
        <v>3131</v>
      </c>
      <c r="J13104" s="118" t="s">
        <v>7622</v>
      </c>
    </row>
    <row r="13105" spans="1:10" ht="12.75">
      <c r="A13105" s="118" t="s">
        <v>38617</v>
      </c>
      <c r="B13105" s="118" t="s">
        <v>38618</v>
      </c>
      <c r="C13105" s="118" t="b">
        <v>0</v>
      </c>
      <c r="D13105" s="118" t="e">
        <f t="shared" ca="1" si="1"/>
        <v>#NAME?</v>
      </c>
      <c r="E13105" s="118" t="s">
        <v>38619</v>
      </c>
      <c r="F13105" s="118" t="s">
        <v>38620</v>
      </c>
      <c r="G13105" s="118"/>
      <c r="H13105" s="118" t="s">
        <v>5064</v>
      </c>
      <c r="I13105" s="118" t="s">
        <v>11425</v>
      </c>
      <c r="J13105" s="118"/>
    </row>
    <row r="13106" spans="1:10" ht="12.75">
      <c r="A13106" s="118" t="s">
        <v>1544</v>
      </c>
      <c r="B13106" s="118" t="s">
        <v>10424</v>
      </c>
      <c r="C13106" s="118" t="b">
        <v>0</v>
      </c>
      <c r="D13106" s="118" t="e">
        <f t="shared" ca="1" si="1"/>
        <v>#NAME?</v>
      </c>
      <c r="E13106" s="118" t="s">
        <v>38621</v>
      </c>
      <c r="F13106" s="118" t="s">
        <v>38622</v>
      </c>
      <c r="G13106" s="118"/>
      <c r="H13106" s="118" t="s">
        <v>54</v>
      </c>
      <c r="I13106" s="118" t="s">
        <v>8545</v>
      </c>
      <c r="J13106" s="118" t="s">
        <v>8546</v>
      </c>
    </row>
    <row r="13107" spans="1:10" ht="12.75">
      <c r="A13107" s="118" t="s">
        <v>38623</v>
      </c>
      <c r="B13107" s="118" t="s">
        <v>38624</v>
      </c>
      <c r="C13107" s="118" t="b">
        <v>0</v>
      </c>
      <c r="D13107" s="118" t="e">
        <f t="shared" ca="1" si="1"/>
        <v>#NAME?</v>
      </c>
      <c r="E13107" s="118" t="s">
        <v>38621</v>
      </c>
      <c r="F13107" s="118" t="s">
        <v>38625</v>
      </c>
      <c r="G13107" s="118"/>
      <c r="H13107" s="118" t="s">
        <v>4276</v>
      </c>
      <c r="I13107" s="118" t="s">
        <v>38626</v>
      </c>
      <c r="J13107" s="118" t="s">
        <v>8658</v>
      </c>
    </row>
    <row r="13108" spans="1:10" ht="12.75">
      <c r="A13108" s="118" t="s">
        <v>1666</v>
      </c>
      <c r="B13108" s="118" t="s">
        <v>38627</v>
      </c>
      <c r="C13108" s="118" t="b">
        <v>0</v>
      </c>
      <c r="D13108" s="118" t="e">
        <f t="shared" ca="1" si="1"/>
        <v>#NAME?</v>
      </c>
      <c r="E13108" s="118" t="s">
        <v>38628</v>
      </c>
      <c r="F13108" s="118" t="s">
        <v>38629</v>
      </c>
      <c r="G13108" s="118"/>
      <c r="H13108" s="118" t="s">
        <v>7599</v>
      </c>
      <c r="I13108" s="118" t="s">
        <v>17353</v>
      </c>
      <c r="J13108" s="118" t="s">
        <v>7591</v>
      </c>
    </row>
    <row r="13109" spans="1:10" ht="12.75">
      <c r="A13109" s="118" t="s">
        <v>38630</v>
      </c>
      <c r="B13109" s="118" t="s">
        <v>38631</v>
      </c>
      <c r="C13109" s="118" t="b">
        <v>0</v>
      </c>
      <c r="D13109" s="118" t="e">
        <f t="shared" ca="1" si="1"/>
        <v>#NAME?</v>
      </c>
      <c r="E13109" s="118" t="s">
        <v>38632</v>
      </c>
      <c r="F13109" s="118" t="s">
        <v>38633</v>
      </c>
      <c r="G13109" s="118"/>
      <c r="H13109" s="118" t="s">
        <v>5961</v>
      </c>
      <c r="I13109" s="118" t="s">
        <v>3131</v>
      </c>
      <c r="J13109" s="118" t="s">
        <v>7622</v>
      </c>
    </row>
    <row r="13110" spans="1:10" ht="12.75">
      <c r="A13110" s="118" t="s">
        <v>9544</v>
      </c>
      <c r="B13110" s="118" t="s">
        <v>38634</v>
      </c>
      <c r="C13110" s="118" t="b">
        <v>0</v>
      </c>
      <c r="D13110" s="118" t="e">
        <f t="shared" ca="1" si="1"/>
        <v>#NAME?</v>
      </c>
      <c r="E13110" s="118" t="s">
        <v>38632</v>
      </c>
      <c r="F13110" s="118" t="s">
        <v>38635</v>
      </c>
      <c r="G13110" s="118"/>
      <c r="H13110" s="118" t="s">
        <v>4276</v>
      </c>
      <c r="I13110" s="118" t="s">
        <v>3131</v>
      </c>
      <c r="J13110" s="118" t="s">
        <v>7622</v>
      </c>
    </row>
    <row r="13111" spans="1:10" ht="12.75">
      <c r="A13111" s="118" t="s">
        <v>38636</v>
      </c>
      <c r="B13111" s="118" t="s">
        <v>38634</v>
      </c>
      <c r="C13111" s="118" t="b">
        <v>0</v>
      </c>
      <c r="D13111" s="118" t="e">
        <f t="shared" ca="1" si="1"/>
        <v>#NAME?</v>
      </c>
      <c r="E13111" s="118" t="s">
        <v>38632</v>
      </c>
      <c r="F13111" s="118" t="s">
        <v>38637</v>
      </c>
      <c r="G13111" s="118"/>
      <c r="H13111" s="118" t="s">
        <v>4278</v>
      </c>
      <c r="I13111" s="118" t="s">
        <v>3131</v>
      </c>
      <c r="J13111" s="118" t="s">
        <v>7622</v>
      </c>
    </row>
    <row r="13112" spans="1:10" ht="12.75">
      <c r="A13112" s="118" t="s">
        <v>2680</v>
      </c>
      <c r="B13112" s="118" t="s">
        <v>8077</v>
      </c>
      <c r="C13112" s="118" t="b">
        <v>0</v>
      </c>
      <c r="D13112" s="118" t="e">
        <f t="shared" ca="1" si="1"/>
        <v>#NAME?</v>
      </c>
      <c r="E13112" s="118" t="s">
        <v>38638</v>
      </c>
      <c r="F13112" s="118" t="s">
        <v>38639</v>
      </c>
      <c r="G13112" s="118"/>
      <c r="H13112" s="118" t="s">
        <v>4278</v>
      </c>
      <c r="I13112" s="118" t="s">
        <v>10210</v>
      </c>
      <c r="J13112" s="118" t="s">
        <v>8625</v>
      </c>
    </row>
    <row r="13113" spans="1:10" ht="12.75">
      <c r="A13113" s="118" t="s">
        <v>9399</v>
      </c>
      <c r="B13113" s="118" t="s">
        <v>38640</v>
      </c>
      <c r="C13113" s="118" t="b">
        <v>0</v>
      </c>
      <c r="D13113" s="118" t="e">
        <f t="shared" ca="1" si="1"/>
        <v>#NAME?</v>
      </c>
      <c r="E13113" s="118" t="s">
        <v>38638</v>
      </c>
      <c r="F13113" s="118" t="s">
        <v>38641</v>
      </c>
      <c r="G13113" s="118"/>
      <c r="H13113" s="118" t="s">
        <v>4278</v>
      </c>
      <c r="I13113" s="118" t="s">
        <v>10210</v>
      </c>
      <c r="J13113" s="118" t="s">
        <v>8625</v>
      </c>
    </row>
    <row r="13114" spans="1:10" ht="12.75">
      <c r="A13114" s="118" t="s">
        <v>11197</v>
      </c>
      <c r="B13114" s="118" t="s">
        <v>38642</v>
      </c>
      <c r="C13114" s="118" t="b">
        <v>0</v>
      </c>
      <c r="D13114" s="118" t="e">
        <f t="shared" ca="1" si="1"/>
        <v>#NAME?</v>
      </c>
      <c r="E13114" s="118" t="s">
        <v>38643</v>
      </c>
      <c r="F13114" s="118" t="s">
        <v>38644</v>
      </c>
      <c r="G13114" s="118"/>
      <c r="H13114" s="118" t="s">
        <v>5279</v>
      </c>
      <c r="I13114" s="118" t="s">
        <v>8085</v>
      </c>
      <c r="J13114" s="118"/>
    </row>
    <row r="13115" spans="1:10" ht="12.75">
      <c r="A13115" s="118" t="s">
        <v>23597</v>
      </c>
      <c r="B13115" s="118" t="s">
        <v>16368</v>
      </c>
      <c r="C13115" s="118" t="b">
        <v>0</v>
      </c>
      <c r="D13115" s="118" t="e">
        <f t="shared" ca="1" si="1"/>
        <v>#NAME?</v>
      </c>
      <c r="E13115" s="118" t="s">
        <v>38643</v>
      </c>
      <c r="F13115" s="118" t="s">
        <v>38645</v>
      </c>
      <c r="G13115" s="118"/>
      <c r="H13115" s="118" t="s">
        <v>4640</v>
      </c>
      <c r="I13115" s="118" t="s">
        <v>8085</v>
      </c>
      <c r="J13115" s="118"/>
    </row>
    <row r="13116" spans="1:10" ht="12.75">
      <c r="A13116" s="118" t="s">
        <v>8100</v>
      </c>
      <c r="B13116" s="118" t="s">
        <v>38646</v>
      </c>
      <c r="C13116" s="118" t="b">
        <v>0</v>
      </c>
      <c r="D13116" s="118" t="e">
        <f t="shared" ca="1" si="1"/>
        <v>#NAME?</v>
      </c>
      <c r="E13116" s="118" t="s">
        <v>38643</v>
      </c>
      <c r="F13116" s="118" t="s">
        <v>38647</v>
      </c>
      <c r="G13116" s="118"/>
      <c r="H13116" s="118" t="s">
        <v>7611</v>
      </c>
      <c r="I13116" s="118" t="s">
        <v>8085</v>
      </c>
      <c r="J13116" s="118"/>
    </row>
    <row r="13117" spans="1:10" ht="12.75">
      <c r="A13117" s="118" t="s">
        <v>11101</v>
      </c>
      <c r="B13117" s="118" t="s">
        <v>38648</v>
      </c>
      <c r="C13117" s="118" t="b">
        <v>0</v>
      </c>
      <c r="D13117" s="118" t="e">
        <f t="shared" ca="1" si="1"/>
        <v>#NAME?</v>
      </c>
      <c r="E13117" s="118" t="s">
        <v>38643</v>
      </c>
      <c r="F13117" s="118" t="s">
        <v>38649</v>
      </c>
      <c r="G13117" s="118"/>
      <c r="H13117" s="118" t="s">
        <v>38650</v>
      </c>
      <c r="I13117" s="118" t="s">
        <v>8085</v>
      </c>
      <c r="J13117" s="118"/>
    </row>
    <row r="13118" spans="1:10" ht="12.75">
      <c r="A13118" s="118" t="s">
        <v>10062</v>
      </c>
      <c r="B13118" s="118" t="s">
        <v>38651</v>
      </c>
      <c r="C13118" s="118" t="b">
        <v>0</v>
      </c>
      <c r="D13118" s="118" t="e">
        <f t="shared" ca="1" si="1"/>
        <v>#NAME?</v>
      </c>
      <c r="E13118" s="118" t="s">
        <v>38652</v>
      </c>
      <c r="F13118" s="118" t="s">
        <v>38653</v>
      </c>
      <c r="G13118" s="118"/>
      <c r="H13118" s="118" t="s">
        <v>11346</v>
      </c>
      <c r="I13118" s="118" t="s">
        <v>7820</v>
      </c>
      <c r="J13118" s="118" t="s">
        <v>7820</v>
      </c>
    </row>
    <row r="13119" spans="1:10" ht="12.75">
      <c r="A13119" s="118" t="s">
        <v>8186</v>
      </c>
      <c r="B13119" s="118" t="s">
        <v>2668</v>
      </c>
      <c r="C13119" s="118" t="b">
        <v>0</v>
      </c>
      <c r="D13119" s="118" t="e">
        <f t="shared" ca="1" si="1"/>
        <v>#NAME?</v>
      </c>
      <c r="E13119" s="118" t="s">
        <v>38652</v>
      </c>
      <c r="F13119" s="118" t="s">
        <v>38654</v>
      </c>
      <c r="G13119" s="118"/>
      <c r="H13119" s="118" t="s">
        <v>4278</v>
      </c>
      <c r="I13119" s="118" t="s">
        <v>7820</v>
      </c>
      <c r="J13119" s="118" t="s">
        <v>7820</v>
      </c>
    </row>
    <row r="13120" spans="1:10" ht="12.75">
      <c r="A13120" s="118" t="s">
        <v>7772</v>
      </c>
      <c r="B13120" s="118" t="s">
        <v>38655</v>
      </c>
      <c r="C13120" s="118" t="b">
        <v>0</v>
      </c>
      <c r="D13120" s="118" t="e">
        <f t="shared" ca="1" si="1"/>
        <v>#NAME?</v>
      </c>
      <c r="E13120" s="118" t="s">
        <v>38656</v>
      </c>
      <c r="F13120" s="118" t="s">
        <v>38657</v>
      </c>
      <c r="G13120" s="118"/>
      <c r="H13120" s="118" t="s">
        <v>25014</v>
      </c>
      <c r="I13120" s="118" t="s">
        <v>7590</v>
      </c>
      <c r="J13120" s="118" t="s">
        <v>7591</v>
      </c>
    </row>
    <row r="13121" spans="1:10" ht="12.75">
      <c r="A13121" s="118" t="s">
        <v>2682</v>
      </c>
      <c r="B13121" s="118" t="s">
        <v>38658</v>
      </c>
      <c r="C13121" s="118" t="b">
        <v>0</v>
      </c>
      <c r="D13121" s="118" t="e">
        <f t="shared" ca="1" si="1"/>
        <v>#NAME?</v>
      </c>
      <c r="E13121" s="118" t="s">
        <v>38656</v>
      </c>
      <c r="F13121" s="118" t="s">
        <v>38659</v>
      </c>
      <c r="G13121" s="118"/>
      <c r="H13121" s="118" t="s">
        <v>7647</v>
      </c>
      <c r="I13121" s="118" t="s">
        <v>7590</v>
      </c>
      <c r="J13121" s="118" t="s">
        <v>7591</v>
      </c>
    </row>
    <row r="13122" spans="1:10" ht="12.75">
      <c r="A13122" s="118" t="s">
        <v>826</v>
      </c>
      <c r="B13122" s="118" t="s">
        <v>25083</v>
      </c>
      <c r="C13122" s="118" t="b">
        <v>0</v>
      </c>
      <c r="D13122" s="118" t="e">
        <f t="shared" ca="1" si="1"/>
        <v>#NAME?</v>
      </c>
      <c r="E13122" s="118" t="s">
        <v>38656</v>
      </c>
      <c r="F13122" s="118" t="s">
        <v>38660</v>
      </c>
      <c r="G13122" s="118"/>
      <c r="H13122" s="118" t="s">
        <v>7647</v>
      </c>
      <c r="I13122" s="118" t="s">
        <v>7590</v>
      </c>
      <c r="J13122" s="118" t="s">
        <v>7591</v>
      </c>
    </row>
    <row r="13123" spans="1:10" ht="12.75">
      <c r="A13123" s="118" t="s">
        <v>7595</v>
      </c>
      <c r="B13123" s="118" t="s">
        <v>1257</v>
      </c>
      <c r="C13123" s="118" t="b">
        <v>0</v>
      </c>
      <c r="D13123" s="118" t="e">
        <f t="shared" ca="1" si="1"/>
        <v>#NAME?</v>
      </c>
      <c r="E13123" s="118" t="s">
        <v>38656</v>
      </c>
      <c r="F13123" s="118" t="s">
        <v>38661</v>
      </c>
      <c r="G13123" s="118"/>
      <c r="H13123" s="118" t="s">
        <v>15701</v>
      </c>
      <c r="I13123" s="118" t="s">
        <v>7590</v>
      </c>
      <c r="J13123" s="118" t="s">
        <v>7591</v>
      </c>
    </row>
    <row r="13124" spans="1:10" ht="12.75">
      <c r="A13124" s="118" t="s">
        <v>1544</v>
      </c>
      <c r="B13124" s="118" t="s">
        <v>38662</v>
      </c>
      <c r="C13124" s="118" t="b">
        <v>0</v>
      </c>
      <c r="D13124" s="118" t="e">
        <f t="shared" ca="1" si="1"/>
        <v>#NAME?</v>
      </c>
      <c r="E13124" s="118" t="s">
        <v>38656</v>
      </c>
      <c r="F13124" s="118" t="s">
        <v>38663</v>
      </c>
      <c r="G13124" s="118"/>
      <c r="H13124" s="118" t="s">
        <v>11885</v>
      </c>
      <c r="I13124" s="118" t="s">
        <v>7590</v>
      </c>
      <c r="J13124" s="118" t="s">
        <v>7591</v>
      </c>
    </row>
    <row r="13125" spans="1:10" ht="12.75">
      <c r="A13125" s="118" t="s">
        <v>929</v>
      </c>
      <c r="B13125" s="118" t="s">
        <v>10230</v>
      </c>
      <c r="C13125" s="118" t="b">
        <v>0</v>
      </c>
      <c r="D13125" s="118" t="e">
        <f t="shared" ca="1" si="1"/>
        <v>#NAME?</v>
      </c>
      <c r="E13125" s="118" t="s">
        <v>38656</v>
      </c>
      <c r="F13125" s="118" t="s">
        <v>38664</v>
      </c>
      <c r="G13125" s="118"/>
      <c r="H13125" s="118" t="s">
        <v>15701</v>
      </c>
      <c r="I13125" s="118" t="s">
        <v>7590</v>
      </c>
      <c r="J13125" s="118" t="s">
        <v>7591</v>
      </c>
    </row>
    <row r="13126" spans="1:10" ht="12.75">
      <c r="A13126" s="118" t="s">
        <v>862</v>
      </c>
      <c r="B13126" s="118" t="s">
        <v>17742</v>
      </c>
      <c r="C13126" s="118" t="b">
        <v>0</v>
      </c>
      <c r="D13126" s="118" t="e">
        <f t="shared" ca="1" si="1"/>
        <v>#NAME?</v>
      </c>
      <c r="E13126" s="118" t="s">
        <v>38656</v>
      </c>
      <c r="F13126" s="118" t="s">
        <v>38665</v>
      </c>
      <c r="G13126" s="118"/>
      <c r="H13126" s="118" t="s">
        <v>38666</v>
      </c>
      <c r="I13126" s="118" t="s">
        <v>7590</v>
      </c>
      <c r="J13126" s="118" t="s">
        <v>7591</v>
      </c>
    </row>
    <row r="13127" spans="1:10" ht="12.75">
      <c r="A13127" s="118" t="s">
        <v>8268</v>
      </c>
      <c r="B13127" s="118" t="s">
        <v>38667</v>
      </c>
      <c r="C13127" s="118" t="b">
        <v>0</v>
      </c>
      <c r="D13127" s="118" t="e">
        <f t="shared" ca="1" si="1"/>
        <v>#NAME?</v>
      </c>
      <c r="E13127" s="118" t="s">
        <v>38668</v>
      </c>
      <c r="F13127" s="118" t="s">
        <v>38669</v>
      </c>
      <c r="G13127" s="118"/>
      <c r="H13127" s="118" t="s">
        <v>10534</v>
      </c>
      <c r="I13127" s="118" t="s">
        <v>38670</v>
      </c>
      <c r="J13127" s="118"/>
    </row>
    <row r="13128" spans="1:10" ht="12.75">
      <c r="A13128" s="118" t="s">
        <v>1173</v>
      </c>
      <c r="B13128" s="118" t="s">
        <v>24191</v>
      </c>
      <c r="C13128" s="118" t="b">
        <v>0</v>
      </c>
      <c r="D13128" s="118" t="e">
        <f t="shared" ca="1" si="1"/>
        <v>#NAME?</v>
      </c>
      <c r="E13128" s="118" t="s">
        <v>38671</v>
      </c>
      <c r="F13128" s="118" t="s">
        <v>38672</v>
      </c>
      <c r="G13128" s="118"/>
      <c r="H13128" s="118" t="s">
        <v>4278</v>
      </c>
      <c r="I13128" s="118" t="s">
        <v>38673</v>
      </c>
      <c r="J13128" s="118"/>
    </row>
    <row r="13129" spans="1:10" ht="12.75">
      <c r="A13129" s="118" t="s">
        <v>2682</v>
      </c>
      <c r="B13129" s="118" t="s">
        <v>13738</v>
      </c>
      <c r="C13129" s="118" t="b">
        <v>0</v>
      </c>
      <c r="D13129" s="118" t="e">
        <f t="shared" ca="1" si="1"/>
        <v>#NAME?</v>
      </c>
      <c r="E13129" s="118" t="s">
        <v>38674</v>
      </c>
      <c r="F13129" s="118" t="s">
        <v>38675</v>
      </c>
      <c r="G13129" s="118"/>
      <c r="H13129" s="118" t="s">
        <v>4278</v>
      </c>
      <c r="I13129" s="118" t="s">
        <v>3131</v>
      </c>
      <c r="J13129" s="118" t="s">
        <v>7622</v>
      </c>
    </row>
    <row r="13130" spans="1:10" ht="12.75">
      <c r="A13130" s="118" t="s">
        <v>37823</v>
      </c>
      <c r="B13130" s="118" t="s">
        <v>38676</v>
      </c>
      <c r="C13130" s="118" t="b">
        <v>0</v>
      </c>
      <c r="D13130" s="118" t="e">
        <f t="shared" ca="1" si="1"/>
        <v>#NAME?</v>
      </c>
      <c r="E13130" s="118" t="s">
        <v>38677</v>
      </c>
      <c r="F13130" s="118" t="s">
        <v>38678</v>
      </c>
      <c r="G13130" s="118"/>
      <c r="H13130" s="118" t="s">
        <v>4640</v>
      </c>
      <c r="I13130" s="118" t="s">
        <v>14091</v>
      </c>
      <c r="J13130" s="118"/>
    </row>
    <row r="13131" spans="1:10" ht="12.75">
      <c r="A13131" s="118" t="s">
        <v>8422</v>
      </c>
      <c r="B13131" s="118" t="s">
        <v>17247</v>
      </c>
      <c r="C13131" s="118" t="b">
        <v>0</v>
      </c>
      <c r="D13131" s="118" t="e">
        <f t="shared" ca="1" si="1"/>
        <v>#NAME?</v>
      </c>
      <c r="E13131" s="118" t="s">
        <v>38679</v>
      </c>
      <c r="F13131" s="118" t="s">
        <v>38680</v>
      </c>
      <c r="G13131" s="118"/>
      <c r="H13131" s="118" t="s">
        <v>4305</v>
      </c>
      <c r="I13131" s="118" t="s">
        <v>7755</v>
      </c>
      <c r="J13131" s="118" t="s">
        <v>7756</v>
      </c>
    </row>
    <row r="13132" spans="1:10" ht="12.75">
      <c r="A13132" s="118" t="s">
        <v>1704</v>
      </c>
      <c r="B13132" s="118" t="s">
        <v>38681</v>
      </c>
      <c r="C13132" s="118" t="b">
        <v>0</v>
      </c>
      <c r="D13132" s="118" t="e">
        <f t="shared" ca="1" si="1"/>
        <v>#NAME?</v>
      </c>
      <c r="E13132" s="118" t="s">
        <v>38682</v>
      </c>
      <c r="F13132" s="118" t="s">
        <v>38683</v>
      </c>
      <c r="G13132" s="118"/>
      <c r="H13132" s="118" t="s">
        <v>11195</v>
      </c>
      <c r="I13132" s="118" t="s">
        <v>10698</v>
      </c>
      <c r="J13132" s="118" t="s">
        <v>7756</v>
      </c>
    </row>
    <row r="13133" spans="1:10" ht="12.75">
      <c r="A13133" s="118" t="s">
        <v>2068</v>
      </c>
      <c r="B13133" s="118" t="s">
        <v>9085</v>
      </c>
      <c r="C13133" s="118" t="b">
        <v>0</v>
      </c>
      <c r="D13133" s="118" t="e">
        <f t="shared" ca="1" si="1"/>
        <v>#NAME?</v>
      </c>
      <c r="E13133" s="118" t="s">
        <v>38682</v>
      </c>
      <c r="F13133" s="118" t="s">
        <v>38684</v>
      </c>
      <c r="G13133" s="118"/>
      <c r="H13133" s="118" t="s">
        <v>4227</v>
      </c>
      <c r="I13133" s="118" t="s">
        <v>10698</v>
      </c>
      <c r="J13133" s="118" t="s">
        <v>7756</v>
      </c>
    </row>
    <row r="13134" spans="1:10" ht="12.75">
      <c r="A13134" s="118" t="s">
        <v>9856</v>
      </c>
      <c r="B13134" s="118" t="s">
        <v>38685</v>
      </c>
      <c r="C13134" s="118" t="b">
        <v>0</v>
      </c>
      <c r="D13134" s="118" t="e">
        <f t="shared" ca="1" si="1"/>
        <v>#NAME?</v>
      </c>
      <c r="E13134" s="118" t="s">
        <v>38686</v>
      </c>
      <c r="F13134" s="118" t="s">
        <v>38687</v>
      </c>
      <c r="G13134" s="118"/>
      <c r="H13134" s="118" t="s">
        <v>5961</v>
      </c>
      <c r="I13134" s="118" t="s">
        <v>38688</v>
      </c>
      <c r="J13134" s="118"/>
    </row>
    <row r="13135" spans="1:10" ht="12.75">
      <c r="A13135" s="118" t="s">
        <v>9703</v>
      </c>
      <c r="B13135" s="118" t="s">
        <v>13922</v>
      </c>
      <c r="C13135" s="118" t="b">
        <v>0</v>
      </c>
      <c r="D13135" s="118" t="e">
        <f t="shared" ca="1" si="1"/>
        <v>#NAME?</v>
      </c>
      <c r="E13135" s="118" t="s">
        <v>38686</v>
      </c>
      <c r="F13135" s="118" t="s">
        <v>38689</v>
      </c>
      <c r="G13135" s="118"/>
      <c r="H13135" s="118" t="s">
        <v>4276</v>
      </c>
      <c r="I13135" s="118" t="s">
        <v>38688</v>
      </c>
      <c r="J13135" s="118"/>
    </row>
    <row r="13136" spans="1:10" ht="12.75">
      <c r="A13136" s="118" t="s">
        <v>20326</v>
      </c>
      <c r="B13136" s="118" t="s">
        <v>38690</v>
      </c>
      <c r="C13136" s="118" t="b">
        <v>0</v>
      </c>
      <c r="D13136" s="118" t="e">
        <f t="shared" ca="1" si="1"/>
        <v>#NAME?</v>
      </c>
      <c r="E13136" s="118" t="s">
        <v>38686</v>
      </c>
      <c r="F13136" s="118" t="s">
        <v>38691</v>
      </c>
      <c r="G13136" s="118"/>
      <c r="H13136" s="118" t="s">
        <v>4276</v>
      </c>
      <c r="I13136" s="118" t="s">
        <v>38688</v>
      </c>
      <c r="J13136" s="118"/>
    </row>
    <row r="13137" spans="1:10" ht="12.75">
      <c r="A13137" s="118" t="s">
        <v>9126</v>
      </c>
      <c r="B13137" s="118" t="s">
        <v>38692</v>
      </c>
      <c r="C13137" s="118" t="b">
        <v>0</v>
      </c>
      <c r="D13137" s="118" t="e">
        <f t="shared" ca="1" si="1"/>
        <v>#NAME?</v>
      </c>
      <c r="E13137" s="118" t="s">
        <v>6153</v>
      </c>
      <c r="F13137" s="118" t="s">
        <v>38693</v>
      </c>
      <c r="G13137" s="118"/>
      <c r="H13137" s="118" t="s">
        <v>7611</v>
      </c>
      <c r="I13137" s="118" t="s">
        <v>8725</v>
      </c>
      <c r="J13137" s="118" t="s">
        <v>8726</v>
      </c>
    </row>
    <row r="13138" spans="1:10" ht="12.75">
      <c r="A13138" s="118" t="s">
        <v>8000</v>
      </c>
      <c r="B13138" s="118" t="s">
        <v>38694</v>
      </c>
      <c r="C13138" s="118" t="b">
        <v>0</v>
      </c>
      <c r="D13138" s="118" t="e">
        <f t="shared" ca="1" si="1"/>
        <v>#NAME?</v>
      </c>
      <c r="E13138" s="118" t="s">
        <v>6153</v>
      </c>
      <c r="F13138" s="118" t="s">
        <v>38695</v>
      </c>
      <c r="G13138" s="118"/>
      <c r="H13138" s="118" t="s">
        <v>4276</v>
      </c>
      <c r="I13138" s="118" t="s">
        <v>8725</v>
      </c>
      <c r="J13138" s="118" t="s">
        <v>8726</v>
      </c>
    </row>
    <row r="13139" spans="1:10" ht="12.75">
      <c r="A13139" s="118" t="s">
        <v>11033</v>
      </c>
      <c r="B13139" s="118" t="s">
        <v>38696</v>
      </c>
      <c r="C13139" s="118" t="b">
        <v>0</v>
      </c>
      <c r="D13139" s="118" t="e">
        <f t="shared" ca="1" si="1"/>
        <v>#NAME?</v>
      </c>
      <c r="E13139" s="118" t="s">
        <v>6153</v>
      </c>
      <c r="F13139" s="118" t="s">
        <v>38697</v>
      </c>
      <c r="G13139" s="118"/>
      <c r="H13139" s="118" t="s">
        <v>54</v>
      </c>
      <c r="I13139" s="118" t="s">
        <v>14054</v>
      </c>
      <c r="J13139" s="118" t="s">
        <v>19728</v>
      </c>
    </row>
    <row r="13140" spans="1:10" ht="12.75">
      <c r="A13140" s="118" t="s">
        <v>947</v>
      </c>
      <c r="B13140" s="118" t="s">
        <v>23862</v>
      </c>
      <c r="C13140" s="118" t="b">
        <v>0</v>
      </c>
      <c r="D13140" s="118" t="e">
        <f t="shared" ca="1" si="1"/>
        <v>#NAME?</v>
      </c>
      <c r="E13140" s="118" t="s">
        <v>6153</v>
      </c>
      <c r="F13140" s="118" t="s">
        <v>38698</v>
      </c>
      <c r="G13140" s="118"/>
      <c r="H13140" s="118" t="s">
        <v>4276</v>
      </c>
      <c r="I13140" s="118" t="s">
        <v>8725</v>
      </c>
      <c r="J13140" s="118" t="s">
        <v>8726</v>
      </c>
    </row>
    <row r="13141" spans="1:10" ht="12.75">
      <c r="A13141" s="118" t="s">
        <v>14441</v>
      </c>
      <c r="B13141" s="118" t="s">
        <v>38699</v>
      </c>
      <c r="C13141" s="118" t="b">
        <v>0</v>
      </c>
      <c r="D13141" s="118" t="e">
        <f t="shared" ca="1" si="1"/>
        <v>#NAME?</v>
      </c>
      <c r="E13141" s="118" t="s">
        <v>38700</v>
      </c>
      <c r="F13141" s="118" t="s">
        <v>38701</v>
      </c>
      <c r="G13141" s="118"/>
      <c r="H13141" s="118" t="s">
        <v>5273</v>
      </c>
      <c r="I13141" s="127" t="s">
        <v>7850</v>
      </c>
      <c r="J13141" s="118"/>
    </row>
    <row r="13142" spans="1:10" ht="12.75">
      <c r="A13142" s="118" t="s">
        <v>14074</v>
      </c>
      <c r="B13142" s="118" t="s">
        <v>38702</v>
      </c>
      <c r="C13142" s="118" t="b">
        <v>0</v>
      </c>
      <c r="D13142" s="118" t="e">
        <f t="shared" ca="1" si="1"/>
        <v>#NAME?</v>
      </c>
      <c r="E13142" s="118" t="s">
        <v>38700</v>
      </c>
      <c r="F13142" s="118" t="s">
        <v>38703</v>
      </c>
      <c r="G13142" s="118"/>
      <c r="H13142" s="118" t="s">
        <v>38704</v>
      </c>
      <c r="I13142" s="127" t="s">
        <v>7850</v>
      </c>
      <c r="J13142" s="118"/>
    </row>
    <row r="13143" spans="1:10" ht="12.75">
      <c r="A13143" s="118" t="s">
        <v>14716</v>
      </c>
      <c r="B13143" s="118" t="s">
        <v>1474</v>
      </c>
      <c r="C13143" s="118" t="b">
        <v>0</v>
      </c>
      <c r="D13143" s="118" t="e">
        <f t="shared" ca="1" si="1"/>
        <v>#NAME?</v>
      </c>
      <c r="E13143" s="118" t="s">
        <v>38705</v>
      </c>
      <c r="F13143" s="118" t="s">
        <v>38706</v>
      </c>
      <c r="G13143" s="118"/>
      <c r="H13143" s="118" t="s">
        <v>4278</v>
      </c>
      <c r="I13143" s="118" t="s">
        <v>7820</v>
      </c>
      <c r="J13143" s="118" t="s">
        <v>7820</v>
      </c>
    </row>
    <row r="13144" spans="1:10" ht="12.75">
      <c r="A13144" s="118" t="s">
        <v>8584</v>
      </c>
      <c r="B13144" s="118" t="s">
        <v>11431</v>
      </c>
      <c r="C13144" s="118" t="b">
        <v>0</v>
      </c>
      <c r="D13144" s="118" t="e">
        <f t="shared" ca="1" si="1"/>
        <v>#NAME?</v>
      </c>
      <c r="E13144" s="118" t="s">
        <v>38707</v>
      </c>
      <c r="F13144" s="118" t="s">
        <v>38708</v>
      </c>
      <c r="G13144" s="118"/>
      <c r="H13144" s="118" t="s">
        <v>7647</v>
      </c>
      <c r="I13144" s="118" t="s">
        <v>7820</v>
      </c>
      <c r="J13144" s="118" t="s">
        <v>7820</v>
      </c>
    </row>
    <row r="13145" spans="1:10" ht="12.75">
      <c r="A13145" s="118" t="s">
        <v>12944</v>
      </c>
      <c r="B13145" s="118" t="s">
        <v>38709</v>
      </c>
      <c r="C13145" s="118" t="b">
        <v>0</v>
      </c>
      <c r="D13145" s="118" t="e">
        <f t="shared" ca="1" si="1"/>
        <v>#NAME?</v>
      </c>
      <c r="E13145" s="118" t="s">
        <v>38707</v>
      </c>
      <c r="F13145" s="118" t="s">
        <v>38710</v>
      </c>
      <c r="G13145" s="118"/>
      <c r="H13145" s="118" t="s">
        <v>4276</v>
      </c>
      <c r="I13145" s="118" t="s">
        <v>7820</v>
      </c>
      <c r="J13145" s="118" t="s">
        <v>7820</v>
      </c>
    </row>
    <row r="13146" spans="1:10" ht="12.75">
      <c r="A13146" s="118" t="s">
        <v>1974</v>
      </c>
      <c r="B13146" s="118" t="s">
        <v>38711</v>
      </c>
      <c r="C13146" s="118" t="b">
        <v>0</v>
      </c>
      <c r="D13146" s="118" t="e">
        <f t="shared" ca="1" si="1"/>
        <v>#NAME?</v>
      </c>
      <c r="E13146" s="118" t="s">
        <v>38707</v>
      </c>
      <c r="F13146" s="118" t="s">
        <v>38712</v>
      </c>
      <c r="G13146" s="118"/>
      <c r="H13146" s="118" t="s">
        <v>5607</v>
      </c>
      <c r="I13146" s="118" t="s">
        <v>7820</v>
      </c>
      <c r="J13146" s="118" t="s">
        <v>7820</v>
      </c>
    </row>
    <row r="13147" spans="1:10" ht="12.75">
      <c r="A13147" s="118" t="s">
        <v>8401</v>
      </c>
      <c r="B13147" s="118" t="s">
        <v>38713</v>
      </c>
      <c r="C13147" s="118" t="b">
        <v>0</v>
      </c>
      <c r="D13147" s="118" t="e">
        <f t="shared" ca="1" si="1"/>
        <v>#NAME?</v>
      </c>
      <c r="E13147" s="118" t="s">
        <v>38707</v>
      </c>
      <c r="F13147" s="118" t="s">
        <v>38714</v>
      </c>
      <c r="G13147" s="118"/>
      <c r="H13147" s="118" t="s">
        <v>4485</v>
      </c>
      <c r="I13147" s="118" t="s">
        <v>7820</v>
      </c>
      <c r="J13147" s="118" t="s">
        <v>7820</v>
      </c>
    </row>
    <row r="13148" spans="1:10" ht="12.75">
      <c r="A13148" s="118" t="s">
        <v>910</v>
      </c>
      <c r="B13148" s="118" t="s">
        <v>12369</v>
      </c>
      <c r="C13148" s="118" t="b">
        <v>0</v>
      </c>
      <c r="D13148" s="118" t="e">
        <f t="shared" ca="1" si="1"/>
        <v>#NAME?</v>
      </c>
      <c r="E13148" s="118" t="s">
        <v>38707</v>
      </c>
      <c r="F13148" s="118" t="s">
        <v>38715</v>
      </c>
      <c r="G13148" s="118"/>
      <c r="H13148" s="118" t="s">
        <v>5607</v>
      </c>
      <c r="I13148" s="118" t="s">
        <v>7820</v>
      </c>
      <c r="J13148" s="118" t="s">
        <v>7820</v>
      </c>
    </row>
    <row r="13149" spans="1:10" ht="12.75">
      <c r="A13149" s="118" t="s">
        <v>1666</v>
      </c>
      <c r="B13149" s="118" t="s">
        <v>38716</v>
      </c>
      <c r="C13149" s="118" t="b">
        <v>0</v>
      </c>
      <c r="D13149" s="118" t="e">
        <f t="shared" ca="1" si="1"/>
        <v>#NAME?</v>
      </c>
      <c r="E13149" s="118" t="s">
        <v>38707</v>
      </c>
      <c r="F13149" s="118" t="s">
        <v>38717</v>
      </c>
      <c r="G13149" s="118"/>
      <c r="H13149" s="118" t="s">
        <v>4276</v>
      </c>
      <c r="I13149" s="118" t="s">
        <v>7820</v>
      </c>
      <c r="J13149" s="118" t="s">
        <v>7820</v>
      </c>
    </row>
    <row r="13150" spans="1:10" ht="12.75">
      <c r="A13150" s="118" t="s">
        <v>8556</v>
      </c>
      <c r="B13150" s="118" t="s">
        <v>38718</v>
      </c>
      <c r="C13150" s="118" t="b">
        <v>0</v>
      </c>
      <c r="D13150" s="118" t="e">
        <f t="shared" ca="1" si="1"/>
        <v>#NAME?</v>
      </c>
      <c r="E13150" s="118" t="s">
        <v>38707</v>
      </c>
      <c r="F13150" s="118" t="s">
        <v>38719</v>
      </c>
      <c r="G13150" s="118"/>
      <c r="H13150" s="118" t="s">
        <v>23270</v>
      </c>
      <c r="I13150" s="118" t="s">
        <v>7820</v>
      </c>
      <c r="J13150" s="118" t="s">
        <v>7820</v>
      </c>
    </row>
    <row r="13151" spans="1:10" ht="12.75">
      <c r="A13151" s="118" t="s">
        <v>1591</v>
      </c>
      <c r="B13151" s="118" t="s">
        <v>38720</v>
      </c>
      <c r="C13151" s="118" t="b">
        <v>0</v>
      </c>
      <c r="D13151" s="118" t="e">
        <f t="shared" ca="1" si="1"/>
        <v>#NAME?</v>
      </c>
      <c r="E13151" s="118" t="s">
        <v>38707</v>
      </c>
      <c r="F13151" s="118" t="s">
        <v>38721</v>
      </c>
      <c r="G13151" s="118"/>
      <c r="H13151" s="118" t="s">
        <v>14123</v>
      </c>
      <c r="I13151" s="118" t="s">
        <v>7820</v>
      </c>
      <c r="J13151" s="118" t="s">
        <v>7820</v>
      </c>
    </row>
    <row r="13152" spans="1:10" ht="12.75">
      <c r="A13152" s="118" t="s">
        <v>2500</v>
      </c>
      <c r="B13152" s="118" t="s">
        <v>18142</v>
      </c>
      <c r="C13152" s="118" t="b">
        <v>0</v>
      </c>
      <c r="D13152" s="118" t="e">
        <f t="shared" ca="1" si="1"/>
        <v>#NAME?</v>
      </c>
      <c r="E13152" s="118" t="s">
        <v>38707</v>
      </c>
      <c r="F13152" s="118" t="s">
        <v>38722</v>
      </c>
      <c r="G13152" s="118"/>
      <c r="H13152" s="118" t="s">
        <v>14289</v>
      </c>
      <c r="I13152" s="118" t="s">
        <v>7820</v>
      </c>
      <c r="J13152" s="118" t="s">
        <v>7820</v>
      </c>
    </row>
    <row r="13153" spans="1:10" ht="12.75">
      <c r="A13153" s="118" t="s">
        <v>20024</v>
      </c>
      <c r="B13153" s="118" t="s">
        <v>38723</v>
      </c>
      <c r="C13153" s="118" t="b">
        <v>0</v>
      </c>
      <c r="D13153" s="118" t="e">
        <f t="shared" ca="1" si="1"/>
        <v>#NAME?</v>
      </c>
      <c r="E13153" s="118" t="s">
        <v>38707</v>
      </c>
      <c r="F13153" s="118" t="s">
        <v>38724</v>
      </c>
      <c r="G13153" s="118"/>
      <c r="H13153" s="118" t="s">
        <v>4485</v>
      </c>
      <c r="I13153" s="118" t="s">
        <v>7820</v>
      </c>
      <c r="J13153" s="118" t="s">
        <v>7820</v>
      </c>
    </row>
    <row r="13154" spans="1:10" ht="12.75">
      <c r="A13154" s="118" t="s">
        <v>853</v>
      </c>
      <c r="B13154" s="118" t="s">
        <v>10541</v>
      </c>
      <c r="C13154" s="118" t="b">
        <v>0</v>
      </c>
      <c r="D13154" s="118" t="e">
        <f t="shared" ca="1" si="1"/>
        <v>#NAME?</v>
      </c>
      <c r="E13154" s="118" t="s">
        <v>38707</v>
      </c>
      <c r="F13154" s="118" t="s">
        <v>38725</v>
      </c>
      <c r="G13154" s="118"/>
      <c r="H13154" s="118" t="s">
        <v>4831</v>
      </c>
      <c r="I13154" s="118" t="s">
        <v>7820</v>
      </c>
      <c r="J13154" s="118" t="s">
        <v>7820</v>
      </c>
    </row>
    <row r="13155" spans="1:10" ht="12.75">
      <c r="A13155" s="118" t="s">
        <v>1069</v>
      </c>
      <c r="B13155" s="118" t="s">
        <v>38718</v>
      </c>
      <c r="C13155" s="118" t="b">
        <v>0</v>
      </c>
      <c r="D13155" s="118" t="e">
        <f t="shared" ca="1" si="1"/>
        <v>#NAME?</v>
      </c>
      <c r="E13155" s="118" t="s">
        <v>38707</v>
      </c>
      <c r="F13155" s="118" t="s">
        <v>38726</v>
      </c>
      <c r="G13155" s="118"/>
      <c r="H13155" s="118" t="s">
        <v>4276</v>
      </c>
      <c r="I13155" s="118" t="s">
        <v>7820</v>
      </c>
      <c r="J13155" s="118" t="s">
        <v>7820</v>
      </c>
    </row>
    <row r="13156" spans="1:10" ht="12.75">
      <c r="A13156" s="118" t="s">
        <v>21255</v>
      </c>
      <c r="B13156" s="118" t="s">
        <v>2441</v>
      </c>
      <c r="C13156" s="118" t="b">
        <v>0</v>
      </c>
      <c r="D13156" s="118" t="e">
        <f t="shared" ca="1" si="1"/>
        <v>#NAME?</v>
      </c>
      <c r="E13156" s="118" t="s">
        <v>38707</v>
      </c>
      <c r="F13156" s="118" t="s">
        <v>38727</v>
      </c>
      <c r="G13156" s="118"/>
      <c r="H13156" s="118" t="s">
        <v>23270</v>
      </c>
      <c r="I13156" s="118" t="s">
        <v>7820</v>
      </c>
      <c r="J13156" s="118" t="s">
        <v>7820</v>
      </c>
    </row>
    <row r="13157" spans="1:10" ht="12.75">
      <c r="A13157" s="118" t="s">
        <v>8031</v>
      </c>
      <c r="B13157" s="118" t="s">
        <v>9147</v>
      </c>
      <c r="C13157" s="118" t="b">
        <v>0</v>
      </c>
      <c r="D13157" s="118" t="e">
        <f t="shared" ca="1" si="1"/>
        <v>#NAME?</v>
      </c>
      <c r="E13157" s="118" t="s">
        <v>38707</v>
      </c>
      <c r="F13157" s="118" t="s">
        <v>38728</v>
      </c>
      <c r="G13157" s="118"/>
      <c r="H13157" s="118" t="s">
        <v>4831</v>
      </c>
      <c r="I13157" s="118" t="s">
        <v>7820</v>
      </c>
      <c r="J13157" s="118" t="s">
        <v>7820</v>
      </c>
    </row>
    <row r="13158" spans="1:10" ht="12.75">
      <c r="A13158" s="118" t="s">
        <v>8358</v>
      </c>
      <c r="B13158" s="118" t="s">
        <v>38729</v>
      </c>
      <c r="C13158" s="118" t="b">
        <v>0</v>
      </c>
      <c r="D13158" s="118" t="e">
        <f t="shared" ca="1" si="1"/>
        <v>#NAME?</v>
      </c>
      <c r="E13158" s="118" t="s">
        <v>38707</v>
      </c>
      <c r="F13158" s="118" t="s">
        <v>38730</v>
      </c>
      <c r="G13158" s="118"/>
      <c r="H13158" s="118" t="s">
        <v>4276</v>
      </c>
      <c r="I13158" s="118" t="s">
        <v>7820</v>
      </c>
      <c r="J13158" s="118" t="s">
        <v>7820</v>
      </c>
    </row>
    <row r="13159" spans="1:10" ht="12.75">
      <c r="A13159" s="118" t="s">
        <v>15067</v>
      </c>
      <c r="B13159" s="118" t="s">
        <v>9085</v>
      </c>
      <c r="C13159" s="118" t="b">
        <v>0</v>
      </c>
      <c r="D13159" s="118" t="e">
        <f t="shared" ca="1" si="1"/>
        <v>#NAME?</v>
      </c>
      <c r="E13159" s="118" t="s">
        <v>38707</v>
      </c>
      <c r="F13159" s="118" t="s">
        <v>38731</v>
      </c>
      <c r="G13159" s="118"/>
      <c r="H13159" s="118" t="s">
        <v>4276</v>
      </c>
      <c r="I13159" s="118" t="s">
        <v>7820</v>
      </c>
      <c r="J13159" s="118" t="s">
        <v>7820</v>
      </c>
    </row>
    <row r="13160" spans="1:10" ht="12.75">
      <c r="A13160" s="118" t="s">
        <v>7924</v>
      </c>
      <c r="B13160" s="118" t="s">
        <v>38732</v>
      </c>
      <c r="C13160" s="118" t="b">
        <v>0</v>
      </c>
      <c r="D13160" s="118" t="e">
        <f t="shared" ca="1" si="1"/>
        <v>#NAME?</v>
      </c>
      <c r="E13160" s="118" t="s">
        <v>38733</v>
      </c>
      <c r="F13160" s="118" t="s">
        <v>38734</v>
      </c>
      <c r="G13160" s="118"/>
      <c r="H13160" s="118" t="s">
        <v>4278</v>
      </c>
      <c r="I13160" s="118" t="s">
        <v>8701</v>
      </c>
      <c r="J13160" s="118" t="s">
        <v>8702</v>
      </c>
    </row>
    <row r="13161" spans="1:10" ht="12.75">
      <c r="A13161" s="118" t="s">
        <v>846</v>
      </c>
      <c r="B13161" s="118" t="s">
        <v>38735</v>
      </c>
      <c r="C13161" s="118" t="b">
        <v>0</v>
      </c>
      <c r="D13161" s="118" t="e">
        <f t="shared" ca="1" si="1"/>
        <v>#NAME?</v>
      </c>
      <c r="E13161" s="118" t="s">
        <v>38736</v>
      </c>
      <c r="F13161" s="118" t="s">
        <v>38737</v>
      </c>
      <c r="G13161" s="118"/>
      <c r="H13161" s="118" t="s">
        <v>4276</v>
      </c>
      <c r="I13161" s="118" t="s">
        <v>7820</v>
      </c>
      <c r="J13161" s="118" t="s">
        <v>7820</v>
      </c>
    </row>
    <row r="13162" spans="1:10" ht="12.75">
      <c r="A13162" s="118" t="s">
        <v>2068</v>
      </c>
      <c r="B13162" s="118" t="s">
        <v>17430</v>
      </c>
      <c r="C13162" s="118" t="b">
        <v>0</v>
      </c>
      <c r="D13162" s="118" t="e">
        <f t="shared" ca="1" si="1"/>
        <v>#NAME?</v>
      </c>
      <c r="E13162" s="118" t="s">
        <v>38736</v>
      </c>
      <c r="F13162" s="118" t="s">
        <v>38738</v>
      </c>
      <c r="G13162" s="118"/>
      <c r="H13162" s="118" t="s">
        <v>4485</v>
      </c>
      <c r="I13162" s="118" t="s">
        <v>7820</v>
      </c>
      <c r="J13162" s="118" t="s">
        <v>7820</v>
      </c>
    </row>
    <row r="13163" spans="1:10" ht="12.75">
      <c r="A13163" s="118" t="s">
        <v>882</v>
      </c>
      <c r="B13163" s="118" t="s">
        <v>12547</v>
      </c>
      <c r="C13163" s="118" t="b">
        <v>0</v>
      </c>
      <c r="D13163" s="118" t="e">
        <f t="shared" ca="1" si="1"/>
        <v>#NAME?</v>
      </c>
      <c r="E13163" s="118" t="s">
        <v>38736</v>
      </c>
      <c r="F13163" s="118" t="s">
        <v>38739</v>
      </c>
      <c r="G13163" s="118"/>
      <c r="H13163" s="118" t="s">
        <v>4276</v>
      </c>
      <c r="I13163" s="118" t="s">
        <v>7820</v>
      </c>
      <c r="J13163" s="118" t="s">
        <v>7820</v>
      </c>
    </row>
    <row r="13164" spans="1:10" ht="12.75">
      <c r="A13164" s="118" t="s">
        <v>1484</v>
      </c>
      <c r="B13164" s="118" t="s">
        <v>38740</v>
      </c>
      <c r="C13164" s="118" t="b">
        <v>0</v>
      </c>
      <c r="D13164" s="118" t="e">
        <f t="shared" ca="1" si="1"/>
        <v>#NAME?</v>
      </c>
      <c r="E13164" s="118" t="s">
        <v>38736</v>
      </c>
      <c r="F13164" s="118" t="s">
        <v>38741</v>
      </c>
      <c r="G13164" s="118"/>
      <c r="H13164" s="118" t="s">
        <v>8656</v>
      </c>
      <c r="I13164" s="118" t="s">
        <v>7820</v>
      </c>
      <c r="J13164" s="118" t="s">
        <v>7820</v>
      </c>
    </row>
    <row r="13165" spans="1:10" ht="12.75">
      <c r="A13165" s="118" t="s">
        <v>2057</v>
      </c>
      <c r="B13165" s="118" t="s">
        <v>38742</v>
      </c>
      <c r="C13165" s="118" t="b">
        <v>0</v>
      </c>
      <c r="D13165" s="118" t="e">
        <f t="shared" ca="1" si="1"/>
        <v>#NAME?</v>
      </c>
      <c r="E13165" s="118" t="s">
        <v>38736</v>
      </c>
      <c r="F13165" s="118" t="s">
        <v>38743</v>
      </c>
      <c r="G13165" s="118"/>
      <c r="H13165" s="118" t="s">
        <v>4276</v>
      </c>
      <c r="I13165" s="118" t="s">
        <v>7820</v>
      </c>
      <c r="J13165" s="118" t="s">
        <v>7820</v>
      </c>
    </row>
    <row r="13166" spans="1:10" ht="12.75">
      <c r="A13166" s="118" t="s">
        <v>9828</v>
      </c>
      <c r="B13166" s="118" t="s">
        <v>9885</v>
      </c>
      <c r="C13166" s="118" t="b">
        <v>0</v>
      </c>
      <c r="D13166" s="118" t="e">
        <f t="shared" ca="1" si="1"/>
        <v>#NAME?</v>
      </c>
      <c r="E13166" s="118" t="s">
        <v>38736</v>
      </c>
      <c r="F13166" s="118" t="s">
        <v>38744</v>
      </c>
      <c r="G13166" s="118"/>
      <c r="H13166" s="118" t="s">
        <v>5607</v>
      </c>
      <c r="I13166" s="118" t="s">
        <v>7820</v>
      </c>
      <c r="J13166" s="118" t="s">
        <v>7820</v>
      </c>
    </row>
    <row r="13167" spans="1:10" ht="12.75">
      <c r="A13167" s="118" t="s">
        <v>826</v>
      </c>
      <c r="B13167" s="118" t="s">
        <v>10116</v>
      </c>
      <c r="C13167" s="118" t="b">
        <v>0</v>
      </c>
      <c r="D13167" s="118" t="e">
        <f t="shared" ca="1" si="1"/>
        <v>#NAME?</v>
      </c>
      <c r="E13167" s="118" t="s">
        <v>38745</v>
      </c>
      <c r="F13167" s="118" t="s">
        <v>38746</v>
      </c>
      <c r="G13167" s="118"/>
      <c r="H13167" s="118" t="s">
        <v>7611</v>
      </c>
      <c r="I13167" s="118" t="s">
        <v>7820</v>
      </c>
      <c r="J13167" s="118" t="s">
        <v>7820</v>
      </c>
    </row>
    <row r="13168" spans="1:10" ht="12.75">
      <c r="A13168" s="118" t="s">
        <v>2013</v>
      </c>
      <c r="B13168" s="118" t="s">
        <v>14568</v>
      </c>
      <c r="C13168" s="118" t="b">
        <v>0</v>
      </c>
      <c r="D13168" s="118" t="e">
        <f t="shared" ca="1" si="1"/>
        <v>#NAME?</v>
      </c>
      <c r="E13168" s="118" t="s">
        <v>38745</v>
      </c>
      <c r="F13168" s="118" t="s">
        <v>38747</v>
      </c>
      <c r="G13168" s="118"/>
      <c r="H13168" s="118" t="s">
        <v>54</v>
      </c>
      <c r="I13168" s="118" t="s">
        <v>7820</v>
      </c>
      <c r="J13168" s="118" t="s">
        <v>7820</v>
      </c>
    </row>
    <row r="13169" spans="1:10" ht="12.75">
      <c r="A13169" s="118" t="s">
        <v>1123</v>
      </c>
      <c r="B13169" s="118" t="s">
        <v>8476</v>
      </c>
      <c r="C13169" s="118" t="b">
        <v>0</v>
      </c>
      <c r="D13169" s="118" t="e">
        <f t="shared" ca="1" si="1"/>
        <v>#NAME?</v>
      </c>
      <c r="E13169" s="118" t="s">
        <v>38748</v>
      </c>
      <c r="F13169" s="118" t="s">
        <v>38749</v>
      </c>
      <c r="G13169" s="118"/>
      <c r="H13169" s="118" t="s">
        <v>4485</v>
      </c>
      <c r="I13169" s="118" t="s">
        <v>7777</v>
      </c>
      <c r="J13169" s="118" t="s">
        <v>7636</v>
      </c>
    </row>
    <row r="13170" spans="1:10" ht="12.75">
      <c r="A13170" s="118" t="s">
        <v>846</v>
      </c>
      <c r="B13170" s="118" t="s">
        <v>38750</v>
      </c>
      <c r="C13170" s="118" t="b">
        <v>0</v>
      </c>
      <c r="D13170" s="118" t="e">
        <f t="shared" ca="1" si="1"/>
        <v>#NAME?</v>
      </c>
      <c r="E13170" s="118" t="s">
        <v>38748</v>
      </c>
      <c r="F13170" s="118" t="s">
        <v>38751</v>
      </c>
      <c r="G13170" s="118"/>
      <c r="H13170" s="118" t="s">
        <v>4580</v>
      </c>
      <c r="I13170" s="118" t="s">
        <v>7777</v>
      </c>
      <c r="J13170" s="118" t="s">
        <v>7636</v>
      </c>
    </row>
    <row r="13171" spans="1:10" ht="12.75">
      <c r="A13171" s="118" t="s">
        <v>20140</v>
      </c>
      <c r="B13171" s="118" t="s">
        <v>32356</v>
      </c>
      <c r="C13171" s="118" t="b">
        <v>0</v>
      </c>
      <c r="D13171" s="118" t="e">
        <f t="shared" ca="1" si="1"/>
        <v>#NAME?</v>
      </c>
      <c r="E13171" s="118" t="s">
        <v>38748</v>
      </c>
      <c r="F13171" s="118" t="s">
        <v>38752</v>
      </c>
      <c r="G13171" s="118"/>
      <c r="H13171" s="118" t="s">
        <v>4580</v>
      </c>
      <c r="I13171" s="118" t="s">
        <v>7777</v>
      </c>
      <c r="J13171" s="118" t="s">
        <v>7636</v>
      </c>
    </row>
    <row r="13172" spans="1:10" ht="12.75">
      <c r="A13172" s="118" t="s">
        <v>2068</v>
      </c>
      <c r="B13172" s="118" t="s">
        <v>38753</v>
      </c>
      <c r="C13172" s="118" t="b">
        <v>0</v>
      </c>
      <c r="D13172" s="118" t="e">
        <f t="shared" ca="1" si="1"/>
        <v>#NAME?</v>
      </c>
      <c r="E13172" s="118" t="s">
        <v>38748</v>
      </c>
      <c r="F13172" s="118" t="s">
        <v>38754</v>
      </c>
      <c r="G13172" s="118"/>
      <c r="H13172" s="118" t="s">
        <v>4580</v>
      </c>
      <c r="I13172" s="118" t="s">
        <v>7777</v>
      </c>
      <c r="J13172" s="118" t="s">
        <v>7636</v>
      </c>
    </row>
    <row r="13173" spans="1:10" ht="12.75">
      <c r="A13173" s="118" t="s">
        <v>983</v>
      </c>
      <c r="B13173" s="118" t="s">
        <v>38755</v>
      </c>
      <c r="C13173" s="118" t="b">
        <v>0</v>
      </c>
      <c r="D13173" s="118" t="e">
        <f t="shared" ca="1" si="1"/>
        <v>#NAME?</v>
      </c>
      <c r="E13173" s="118" t="s">
        <v>38748</v>
      </c>
      <c r="F13173" s="118" t="s">
        <v>38756</v>
      </c>
      <c r="G13173" s="118"/>
      <c r="H13173" s="118" t="s">
        <v>4485</v>
      </c>
      <c r="I13173" s="118" t="s">
        <v>7777</v>
      </c>
      <c r="J13173" s="118" t="s">
        <v>7636</v>
      </c>
    </row>
    <row r="13174" spans="1:10" ht="12.75">
      <c r="A13174" s="118" t="s">
        <v>38757</v>
      </c>
      <c r="B13174" s="118" t="s">
        <v>9972</v>
      </c>
      <c r="C13174" s="118" t="b">
        <v>0</v>
      </c>
      <c r="D13174" s="118" t="e">
        <f t="shared" ca="1" si="1"/>
        <v>#NAME?</v>
      </c>
      <c r="E13174" s="118" t="s">
        <v>38748</v>
      </c>
      <c r="F13174" s="118" t="s">
        <v>38758</v>
      </c>
      <c r="G13174" s="118"/>
      <c r="H13174" s="118" t="s">
        <v>4580</v>
      </c>
      <c r="I13174" s="118" t="s">
        <v>7777</v>
      </c>
      <c r="J13174" s="118" t="s">
        <v>7636</v>
      </c>
    </row>
    <row r="13175" spans="1:10" ht="12.75">
      <c r="A13175" s="118" t="s">
        <v>826</v>
      </c>
      <c r="B13175" s="118" t="s">
        <v>38759</v>
      </c>
      <c r="C13175" s="118" t="b">
        <v>0</v>
      </c>
      <c r="D13175" s="118" t="e">
        <f t="shared" ca="1" si="1"/>
        <v>#NAME?</v>
      </c>
      <c r="E13175" s="118" t="s">
        <v>38748</v>
      </c>
      <c r="F13175" s="118" t="s">
        <v>38760</v>
      </c>
      <c r="G13175" s="118"/>
      <c r="H13175" s="118" t="s">
        <v>4485</v>
      </c>
      <c r="I13175" s="118" t="s">
        <v>7777</v>
      </c>
      <c r="J13175" s="118" t="s">
        <v>7636</v>
      </c>
    </row>
    <row r="13176" spans="1:10" ht="12.75">
      <c r="A13176" s="118" t="s">
        <v>1495</v>
      </c>
      <c r="B13176" s="118" t="s">
        <v>38761</v>
      </c>
      <c r="C13176" s="118" t="b">
        <v>0</v>
      </c>
      <c r="D13176" s="118" t="e">
        <f t="shared" ca="1" si="1"/>
        <v>#NAME?</v>
      </c>
      <c r="E13176" s="118" t="s">
        <v>38748</v>
      </c>
      <c r="F13176" s="118" t="s">
        <v>38762</v>
      </c>
      <c r="G13176" s="118"/>
      <c r="H13176" s="118" t="s">
        <v>4580</v>
      </c>
      <c r="I13176" s="118" t="s">
        <v>7777</v>
      </c>
      <c r="J13176" s="118" t="s">
        <v>7636</v>
      </c>
    </row>
    <row r="13177" spans="1:10" ht="12.75">
      <c r="A13177" s="118" t="s">
        <v>10878</v>
      </c>
      <c r="B13177" s="118" t="s">
        <v>10336</v>
      </c>
      <c r="C13177" s="118" t="b">
        <v>0</v>
      </c>
      <c r="D13177" s="118" t="e">
        <f t="shared" ca="1" si="1"/>
        <v>#NAME?</v>
      </c>
      <c r="E13177" s="118" t="s">
        <v>38748</v>
      </c>
      <c r="F13177" s="118" t="s">
        <v>38763</v>
      </c>
      <c r="G13177" s="118"/>
      <c r="H13177" s="118" t="s">
        <v>4485</v>
      </c>
      <c r="I13177" s="118" t="s">
        <v>7777</v>
      </c>
      <c r="J13177" s="118" t="s">
        <v>7636</v>
      </c>
    </row>
    <row r="13178" spans="1:10" ht="12.75">
      <c r="A13178" s="118" t="s">
        <v>2013</v>
      </c>
      <c r="B13178" s="118" t="s">
        <v>38764</v>
      </c>
      <c r="C13178" s="118" t="b">
        <v>0</v>
      </c>
      <c r="D13178" s="118" t="e">
        <f t="shared" ca="1" si="1"/>
        <v>#NAME?</v>
      </c>
      <c r="E13178" s="118" t="s">
        <v>38748</v>
      </c>
      <c r="F13178" s="118" t="s">
        <v>38765</v>
      </c>
      <c r="G13178" s="118"/>
      <c r="H13178" s="118" t="s">
        <v>4485</v>
      </c>
      <c r="I13178" s="118" t="s">
        <v>7777</v>
      </c>
      <c r="J13178" s="118" t="s">
        <v>7636</v>
      </c>
    </row>
    <row r="13179" spans="1:10" ht="12.75">
      <c r="A13179" s="118" t="s">
        <v>1069</v>
      </c>
      <c r="B13179" s="118" t="s">
        <v>13738</v>
      </c>
      <c r="C13179" s="118" t="b">
        <v>0</v>
      </c>
      <c r="D13179" s="118" t="e">
        <f t="shared" ca="1" si="1"/>
        <v>#NAME?</v>
      </c>
      <c r="E13179" s="118" t="s">
        <v>38748</v>
      </c>
      <c r="F13179" s="118" t="s">
        <v>38766</v>
      </c>
      <c r="G13179" s="118"/>
      <c r="H13179" s="118" t="s">
        <v>4485</v>
      </c>
      <c r="I13179" s="118" t="s">
        <v>7777</v>
      </c>
      <c r="J13179" s="118" t="s">
        <v>7636</v>
      </c>
    </row>
    <row r="13180" spans="1:10" ht="12.75">
      <c r="A13180" s="118" t="s">
        <v>8358</v>
      </c>
      <c r="B13180" s="118" t="s">
        <v>38767</v>
      </c>
      <c r="C13180" s="118" t="b">
        <v>0</v>
      </c>
      <c r="D13180" s="118" t="e">
        <f t="shared" ca="1" si="1"/>
        <v>#NAME?</v>
      </c>
      <c r="E13180" s="118" t="s">
        <v>38748</v>
      </c>
      <c r="F13180" s="118" t="s">
        <v>38768</v>
      </c>
      <c r="G13180" s="118"/>
      <c r="H13180" s="118" t="s">
        <v>4485</v>
      </c>
      <c r="I13180" s="118" t="s">
        <v>7777</v>
      </c>
      <c r="J13180" s="118" t="s">
        <v>7636</v>
      </c>
    </row>
    <row r="13181" spans="1:10" ht="12.75">
      <c r="A13181" s="118" t="s">
        <v>10711</v>
      </c>
      <c r="B13181" s="118" t="s">
        <v>38769</v>
      </c>
      <c r="C13181" s="118" t="b">
        <v>0</v>
      </c>
      <c r="D13181" s="118" t="e">
        <f t="shared" ca="1" si="1"/>
        <v>#NAME?</v>
      </c>
      <c r="E13181" s="118" t="s">
        <v>38748</v>
      </c>
      <c r="F13181" s="118" t="s">
        <v>38770</v>
      </c>
      <c r="G13181" s="118"/>
      <c r="H13181" s="118" t="s">
        <v>4485</v>
      </c>
      <c r="I13181" s="118" t="s">
        <v>7777</v>
      </c>
      <c r="J13181" s="118" t="s">
        <v>7636</v>
      </c>
    </row>
    <row r="13182" spans="1:10" ht="12.75">
      <c r="A13182" s="118" t="s">
        <v>1817</v>
      </c>
      <c r="B13182" s="118" t="s">
        <v>38771</v>
      </c>
      <c r="C13182" s="118" t="b">
        <v>0</v>
      </c>
      <c r="D13182" s="118" t="e">
        <f t="shared" ca="1" si="1"/>
        <v>#NAME?</v>
      </c>
      <c r="E13182" s="118" t="s">
        <v>38772</v>
      </c>
      <c r="F13182" s="118" t="s">
        <v>38773</v>
      </c>
      <c r="G13182" s="118"/>
      <c r="H13182" s="118" t="s">
        <v>4278</v>
      </c>
      <c r="I13182" s="118" t="s">
        <v>8794</v>
      </c>
      <c r="J13182" s="118"/>
    </row>
    <row r="13183" spans="1:10" ht="12.75">
      <c r="A13183" s="118" t="s">
        <v>8783</v>
      </c>
      <c r="B13183" s="118" t="s">
        <v>38774</v>
      </c>
      <c r="C13183" s="118" t="b">
        <v>0</v>
      </c>
      <c r="D13183" s="118" t="e">
        <f t="shared" ca="1" si="1"/>
        <v>#NAME?</v>
      </c>
      <c r="E13183" s="118" t="s">
        <v>38772</v>
      </c>
      <c r="F13183" s="118" t="s">
        <v>38775</v>
      </c>
      <c r="G13183" s="118"/>
      <c r="H13183" s="118" t="s">
        <v>4278</v>
      </c>
      <c r="I13183" s="118" t="s">
        <v>8794</v>
      </c>
      <c r="J13183" s="118"/>
    </row>
    <row r="13184" spans="1:10" ht="12.75">
      <c r="A13184" s="118" t="s">
        <v>30506</v>
      </c>
      <c r="B13184" s="118" t="s">
        <v>38776</v>
      </c>
      <c r="C13184" s="118" t="b">
        <v>0</v>
      </c>
      <c r="D13184" s="118" t="e">
        <f t="shared" ca="1" si="1"/>
        <v>#NAME?</v>
      </c>
      <c r="E13184" s="118" t="s">
        <v>38772</v>
      </c>
      <c r="F13184" s="118" t="s">
        <v>38777</v>
      </c>
      <c r="G13184" s="118"/>
      <c r="H13184" s="118" t="s">
        <v>4278</v>
      </c>
      <c r="I13184" s="118" t="s">
        <v>8794</v>
      </c>
      <c r="J13184" s="118"/>
    </row>
    <row r="13185" spans="1:10" ht="12.75">
      <c r="A13185" s="118" t="s">
        <v>38778</v>
      </c>
      <c r="B13185" s="118" t="s">
        <v>26561</v>
      </c>
      <c r="C13185" s="118" t="b">
        <v>0</v>
      </c>
      <c r="D13185" s="118" t="e">
        <f t="shared" ca="1" si="1"/>
        <v>#NAME?</v>
      </c>
      <c r="E13185" s="118" t="s">
        <v>38779</v>
      </c>
      <c r="F13185" s="118" t="s">
        <v>38780</v>
      </c>
      <c r="G13185" s="118"/>
      <c r="H13185" s="118" t="s">
        <v>4278</v>
      </c>
      <c r="I13185" s="118" t="s">
        <v>11072</v>
      </c>
      <c r="J13185" s="118"/>
    </row>
    <row r="13186" spans="1:10" ht="12.75">
      <c r="A13186" s="118" t="s">
        <v>9298</v>
      </c>
      <c r="B13186" s="118" t="s">
        <v>38781</v>
      </c>
      <c r="C13186" s="118" t="b">
        <v>0</v>
      </c>
      <c r="D13186" s="118" t="e">
        <f t="shared" ca="1" si="1"/>
        <v>#NAME?</v>
      </c>
      <c r="E13186" s="118" t="s">
        <v>38782</v>
      </c>
      <c r="F13186" s="118" t="s">
        <v>38783</v>
      </c>
      <c r="G13186" s="118"/>
      <c r="H13186" s="118" t="s">
        <v>29707</v>
      </c>
      <c r="I13186" s="118" t="s">
        <v>7820</v>
      </c>
      <c r="J13186" s="118" t="s">
        <v>7820</v>
      </c>
    </row>
    <row r="13187" spans="1:10" ht="12.75">
      <c r="A13187" s="118" t="s">
        <v>1591</v>
      </c>
      <c r="B13187" s="118" t="s">
        <v>38784</v>
      </c>
      <c r="C13187" s="118" t="b">
        <v>0</v>
      </c>
      <c r="D13187" s="118" t="e">
        <f t="shared" ca="1" si="1"/>
        <v>#NAME?</v>
      </c>
      <c r="E13187" s="118" t="s">
        <v>38782</v>
      </c>
      <c r="F13187" s="118" t="s">
        <v>38785</v>
      </c>
      <c r="G13187" s="118"/>
      <c r="H13187" s="118" t="s">
        <v>4276</v>
      </c>
      <c r="I13187" s="118" t="s">
        <v>7820</v>
      </c>
      <c r="J13187" s="118" t="s">
        <v>7820</v>
      </c>
    </row>
    <row r="13188" spans="1:10" ht="12.75">
      <c r="A13188" s="118" t="s">
        <v>1591</v>
      </c>
      <c r="B13188" s="118" t="s">
        <v>38786</v>
      </c>
      <c r="C13188" s="118" t="b">
        <v>0</v>
      </c>
      <c r="D13188" s="118" t="e">
        <f t="shared" ca="1" si="1"/>
        <v>#NAME?</v>
      </c>
      <c r="E13188" s="118" t="s">
        <v>38787</v>
      </c>
      <c r="F13188" s="118" t="s">
        <v>38788</v>
      </c>
      <c r="G13188" s="118"/>
      <c r="H13188" s="118" t="s">
        <v>4485</v>
      </c>
      <c r="I13188" s="118" t="s">
        <v>38789</v>
      </c>
      <c r="J13188" s="118" t="s">
        <v>13213</v>
      </c>
    </row>
    <row r="13189" spans="1:10" ht="12.75">
      <c r="A13189" s="118" t="s">
        <v>882</v>
      </c>
      <c r="B13189" s="118" t="s">
        <v>38786</v>
      </c>
      <c r="C13189" s="118" t="b">
        <v>0</v>
      </c>
      <c r="D13189" s="118" t="e">
        <f t="shared" ca="1" si="1"/>
        <v>#NAME?</v>
      </c>
      <c r="E13189" s="118" t="s">
        <v>38787</v>
      </c>
      <c r="F13189" s="118" t="s">
        <v>38790</v>
      </c>
      <c r="G13189" s="118"/>
      <c r="H13189" s="118" t="s">
        <v>4485</v>
      </c>
      <c r="I13189" s="118" t="s">
        <v>38789</v>
      </c>
      <c r="J13189" s="118" t="s">
        <v>13213</v>
      </c>
    </row>
    <row r="13190" spans="1:10" ht="12.75">
      <c r="A13190" s="118" t="s">
        <v>1173</v>
      </c>
      <c r="B13190" s="118" t="s">
        <v>16193</v>
      </c>
      <c r="C13190" s="118" t="b">
        <v>0</v>
      </c>
      <c r="D13190" s="118" t="e">
        <f t="shared" ca="1" si="1"/>
        <v>#NAME?</v>
      </c>
      <c r="E13190" s="118" t="s">
        <v>38791</v>
      </c>
      <c r="F13190" s="118" t="s">
        <v>38792</v>
      </c>
      <c r="G13190" s="118"/>
      <c r="H13190" s="118" t="s">
        <v>4276</v>
      </c>
      <c r="I13190" s="118" t="s">
        <v>10521</v>
      </c>
      <c r="J13190" s="118"/>
    </row>
    <row r="13191" spans="1:10" ht="12.75">
      <c r="A13191" s="118" t="s">
        <v>13867</v>
      </c>
      <c r="B13191" s="118" t="s">
        <v>38793</v>
      </c>
      <c r="C13191" s="118" t="b">
        <v>0</v>
      </c>
      <c r="D13191" s="118" t="e">
        <f t="shared" ca="1" si="1"/>
        <v>#NAME?</v>
      </c>
      <c r="E13191" s="118" t="s">
        <v>38791</v>
      </c>
      <c r="F13191" s="118" t="s">
        <v>38794</v>
      </c>
      <c r="G13191" s="118"/>
      <c r="H13191" s="118" t="s">
        <v>4276</v>
      </c>
      <c r="I13191" s="118" t="s">
        <v>8050</v>
      </c>
      <c r="J13191" s="118"/>
    </row>
    <row r="13192" spans="1:10" ht="12.75">
      <c r="A13192" s="118" t="s">
        <v>2268</v>
      </c>
      <c r="B13192" s="118" t="s">
        <v>38795</v>
      </c>
      <c r="C13192" s="118" t="b">
        <v>0</v>
      </c>
      <c r="D13192" s="118" t="e">
        <f t="shared" ca="1" si="1"/>
        <v>#NAME?</v>
      </c>
      <c r="E13192" s="118" t="s">
        <v>38796</v>
      </c>
      <c r="F13192" s="118" t="s">
        <v>38797</v>
      </c>
      <c r="G13192" s="118"/>
      <c r="H13192" s="118" t="s">
        <v>4276</v>
      </c>
      <c r="I13192" s="118" t="s">
        <v>3131</v>
      </c>
      <c r="J13192" s="118" t="s">
        <v>7622</v>
      </c>
    </row>
    <row r="13193" spans="1:10" ht="12.75">
      <c r="A13193" s="118" t="s">
        <v>14941</v>
      </c>
      <c r="B13193" s="118" t="s">
        <v>38798</v>
      </c>
      <c r="C13193" s="118" t="b">
        <v>0</v>
      </c>
      <c r="D13193" s="118" t="e">
        <f t="shared" ca="1" si="1"/>
        <v>#NAME?</v>
      </c>
      <c r="E13193" s="118" t="s">
        <v>38799</v>
      </c>
      <c r="F13193" s="118" t="s">
        <v>38800</v>
      </c>
      <c r="G13193" s="118"/>
      <c r="H13193" s="118" t="s">
        <v>4551</v>
      </c>
      <c r="I13193" s="118" t="s">
        <v>14945</v>
      </c>
      <c r="J13193" s="118"/>
    </row>
    <row r="13194" spans="1:10" ht="12.75">
      <c r="A13194" s="118" t="s">
        <v>38801</v>
      </c>
      <c r="B13194" s="118" t="s">
        <v>38802</v>
      </c>
      <c r="C13194" s="118" t="b">
        <v>0</v>
      </c>
      <c r="D13194" s="118" t="e">
        <f t="shared" ca="1" si="1"/>
        <v>#NAME?</v>
      </c>
      <c r="E13194" s="118" t="s">
        <v>38799</v>
      </c>
      <c r="F13194" s="118" t="s">
        <v>38803</v>
      </c>
      <c r="G13194" s="118"/>
      <c r="H13194" s="118" t="s">
        <v>5368</v>
      </c>
      <c r="I13194" s="118" t="s">
        <v>14945</v>
      </c>
      <c r="J13194" s="118"/>
    </row>
    <row r="13195" spans="1:10" ht="12.75">
      <c r="A13195" s="118" t="s">
        <v>26526</v>
      </c>
      <c r="B13195" s="118" t="s">
        <v>38804</v>
      </c>
      <c r="C13195" s="118" t="b">
        <v>0</v>
      </c>
      <c r="D13195" s="118" t="e">
        <f t="shared" ca="1" si="1"/>
        <v>#NAME?</v>
      </c>
      <c r="E13195" s="118" t="s">
        <v>38799</v>
      </c>
      <c r="F13195" s="118" t="s">
        <v>38805</v>
      </c>
      <c r="G13195" s="118"/>
      <c r="H13195" s="118" t="s">
        <v>54</v>
      </c>
      <c r="I13195" s="118" t="s">
        <v>14945</v>
      </c>
      <c r="J13195" s="118"/>
    </row>
    <row r="13196" spans="1:10" ht="12.75">
      <c r="A13196" s="118" t="s">
        <v>26546</v>
      </c>
      <c r="B13196" s="118" t="s">
        <v>38806</v>
      </c>
      <c r="C13196" s="118" t="b">
        <v>0</v>
      </c>
      <c r="D13196" s="118" t="e">
        <f t="shared" ca="1" si="1"/>
        <v>#NAME?</v>
      </c>
      <c r="E13196" s="118" t="s">
        <v>38799</v>
      </c>
      <c r="F13196" s="118" t="s">
        <v>38807</v>
      </c>
      <c r="G13196" s="118"/>
      <c r="H13196" s="118" t="s">
        <v>4551</v>
      </c>
      <c r="I13196" s="118" t="s">
        <v>14945</v>
      </c>
      <c r="J13196" s="118"/>
    </row>
    <row r="13197" spans="1:10" ht="12.75">
      <c r="A13197" s="118" t="s">
        <v>798</v>
      </c>
      <c r="B13197" s="118" t="s">
        <v>38808</v>
      </c>
      <c r="C13197" s="118" t="b">
        <v>0</v>
      </c>
      <c r="D13197" s="118" t="e">
        <f t="shared" ca="1" si="1"/>
        <v>#NAME?</v>
      </c>
      <c r="E13197" s="118" t="s">
        <v>38809</v>
      </c>
      <c r="F13197" s="118" t="s">
        <v>38810</v>
      </c>
      <c r="G13197" s="118"/>
      <c r="H13197" s="118" t="s">
        <v>4276</v>
      </c>
      <c r="I13197" s="118" t="s">
        <v>22993</v>
      </c>
      <c r="J13197" s="118" t="s">
        <v>9660</v>
      </c>
    </row>
    <row r="13198" spans="1:10" ht="12.75">
      <c r="A13198" s="118" t="s">
        <v>26698</v>
      </c>
      <c r="B13198" s="118" t="s">
        <v>38811</v>
      </c>
      <c r="C13198" s="118" t="b">
        <v>0</v>
      </c>
      <c r="D13198" s="118" t="e">
        <f t="shared" ca="1" si="1"/>
        <v>#NAME?</v>
      </c>
      <c r="E13198" s="118" t="s">
        <v>38809</v>
      </c>
      <c r="F13198" s="118" t="s">
        <v>38812</v>
      </c>
      <c r="G13198" s="118"/>
      <c r="H13198" s="118" t="s">
        <v>5279</v>
      </c>
      <c r="I13198" s="118" t="s">
        <v>22993</v>
      </c>
      <c r="J13198" s="118" t="s">
        <v>9660</v>
      </c>
    </row>
    <row r="13199" spans="1:10" ht="12.75">
      <c r="A13199" s="118" t="s">
        <v>10586</v>
      </c>
      <c r="B13199" s="118" t="s">
        <v>38813</v>
      </c>
      <c r="C13199" s="118" t="b">
        <v>0</v>
      </c>
      <c r="D13199" s="118" t="e">
        <f t="shared" ca="1" si="1"/>
        <v>#NAME?</v>
      </c>
      <c r="E13199" s="118" t="s">
        <v>38814</v>
      </c>
      <c r="F13199" s="118" t="s">
        <v>38815</v>
      </c>
      <c r="G13199" s="118"/>
      <c r="H13199" s="118" t="s">
        <v>4278</v>
      </c>
      <c r="I13199" s="118" t="s">
        <v>10629</v>
      </c>
      <c r="J13199" s="118" t="s">
        <v>10630</v>
      </c>
    </row>
    <row r="13200" spans="1:10" ht="12.75">
      <c r="A13200" s="118" t="s">
        <v>814</v>
      </c>
      <c r="B13200" s="118" t="s">
        <v>9004</v>
      </c>
      <c r="C13200" s="118" t="b">
        <v>0</v>
      </c>
      <c r="D13200" s="118" t="e">
        <f t="shared" ca="1" si="1"/>
        <v>#NAME?</v>
      </c>
      <c r="E13200" s="118" t="s">
        <v>38816</v>
      </c>
      <c r="F13200" s="118" t="s">
        <v>38817</v>
      </c>
      <c r="G13200" s="118"/>
      <c r="H13200" s="118" t="s">
        <v>4872</v>
      </c>
      <c r="I13200" s="118" t="s">
        <v>7820</v>
      </c>
      <c r="J13200" s="118" t="s">
        <v>7820</v>
      </c>
    </row>
    <row r="13201" spans="1:10" ht="12.75">
      <c r="A13201" s="118" t="s">
        <v>23725</v>
      </c>
      <c r="B13201" s="118" t="s">
        <v>38818</v>
      </c>
      <c r="C13201" s="118" t="b">
        <v>0</v>
      </c>
      <c r="D13201" s="118" t="e">
        <f t="shared" ca="1" si="1"/>
        <v>#NAME?</v>
      </c>
      <c r="E13201" s="118" t="s">
        <v>38816</v>
      </c>
      <c r="F13201" s="118" t="s">
        <v>38819</v>
      </c>
      <c r="G13201" s="118"/>
      <c r="H13201" s="118" t="s">
        <v>10683</v>
      </c>
      <c r="I13201" s="118" t="s">
        <v>10351</v>
      </c>
      <c r="J13201" s="118" t="s">
        <v>7622</v>
      </c>
    </row>
    <row r="13202" spans="1:10" ht="12.75">
      <c r="A13202" s="118" t="s">
        <v>31803</v>
      </c>
      <c r="B13202" s="118" t="s">
        <v>1922</v>
      </c>
      <c r="C13202" s="118" t="b">
        <v>0</v>
      </c>
      <c r="D13202" s="118" t="e">
        <f t="shared" ca="1" si="1"/>
        <v>#NAME?</v>
      </c>
      <c r="E13202" s="118" t="s">
        <v>38816</v>
      </c>
      <c r="F13202" s="118" t="s">
        <v>38820</v>
      </c>
      <c r="G13202" s="118"/>
      <c r="H13202" s="118" t="s">
        <v>5279</v>
      </c>
      <c r="I13202" s="118" t="s">
        <v>7820</v>
      </c>
      <c r="J13202" s="118" t="s">
        <v>7820</v>
      </c>
    </row>
    <row r="13203" spans="1:10" ht="12.75">
      <c r="A13203" s="118" t="s">
        <v>920</v>
      </c>
      <c r="B13203" s="118" t="s">
        <v>38821</v>
      </c>
      <c r="C13203" s="118" t="b">
        <v>0</v>
      </c>
      <c r="D13203" s="118" t="e">
        <f t="shared" ca="1" si="1"/>
        <v>#NAME?</v>
      </c>
      <c r="E13203" s="118" t="s">
        <v>38816</v>
      </c>
      <c r="F13203" s="118" t="s">
        <v>38822</v>
      </c>
      <c r="G13203" s="118"/>
      <c r="H13203" s="118" t="s">
        <v>10683</v>
      </c>
      <c r="I13203" s="118" t="s">
        <v>7820</v>
      </c>
      <c r="J13203" s="118" t="s">
        <v>7820</v>
      </c>
    </row>
    <row r="13204" spans="1:10" ht="12.75">
      <c r="A13204" s="118" t="s">
        <v>882</v>
      </c>
      <c r="B13204" s="118" t="s">
        <v>38823</v>
      </c>
      <c r="C13204" s="118" t="b">
        <v>0</v>
      </c>
      <c r="D13204" s="118" t="e">
        <f t="shared" ca="1" si="1"/>
        <v>#NAME?</v>
      </c>
      <c r="E13204" s="118" t="s">
        <v>38816</v>
      </c>
      <c r="F13204" s="118" t="s">
        <v>38824</v>
      </c>
      <c r="G13204" s="118"/>
      <c r="H13204" s="118" t="s">
        <v>4276</v>
      </c>
      <c r="I13204" s="118" t="s">
        <v>7820</v>
      </c>
      <c r="J13204" s="118" t="s">
        <v>7820</v>
      </c>
    </row>
    <row r="13205" spans="1:10" ht="12.75">
      <c r="A13205" s="118" t="s">
        <v>38825</v>
      </c>
      <c r="B13205" s="118" t="s">
        <v>13085</v>
      </c>
      <c r="C13205" s="118" t="b">
        <v>0</v>
      </c>
      <c r="D13205" s="118" t="e">
        <f t="shared" ca="1" si="1"/>
        <v>#NAME?</v>
      </c>
      <c r="E13205" s="118" t="s">
        <v>38816</v>
      </c>
      <c r="F13205" s="118" t="s">
        <v>38826</v>
      </c>
      <c r="G13205" s="118"/>
      <c r="H13205" s="118" t="s">
        <v>5273</v>
      </c>
      <c r="I13205" s="118" t="s">
        <v>7820</v>
      </c>
      <c r="J13205" s="118" t="s">
        <v>7820</v>
      </c>
    </row>
    <row r="13206" spans="1:10" ht="12.75">
      <c r="A13206" s="118" t="s">
        <v>11060</v>
      </c>
      <c r="B13206" s="118" t="s">
        <v>11778</v>
      </c>
      <c r="C13206" s="118" t="b">
        <v>0</v>
      </c>
      <c r="D13206" s="118" t="e">
        <f t="shared" ca="1" si="1"/>
        <v>#NAME?</v>
      </c>
      <c r="E13206" s="118" t="s">
        <v>38816</v>
      </c>
      <c r="F13206" s="118" t="s">
        <v>38827</v>
      </c>
      <c r="G13206" s="118"/>
      <c r="H13206" s="118" t="s">
        <v>4276</v>
      </c>
      <c r="I13206" s="118" t="s">
        <v>10351</v>
      </c>
      <c r="J13206" s="118" t="s">
        <v>7622</v>
      </c>
    </row>
    <row r="13207" spans="1:10" ht="12.75">
      <c r="A13207" s="118" t="s">
        <v>1069</v>
      </c>
      <c r="B13207" s="118" t="s">
        <v>38828</v>
      </c>
      <c r="C13207" s="118" t="b">
        <v>0</v>
      </c>
      <c r="D13207" s="118" t="e">
        <f t="shared" ca="1" si="1"/>
        <v>#NAME?</v>
      </c>
      <c r="E13207" s="118" t="s">
        <v>38816</v>
      </c>
      <c r="F13207" s="118" t="s">
        <v>38829</v>
      </c>
      <c r="G13207" s="118"/>
      <c r="H13207" s="118" t="s">
        <v>4276</v>
      </c>
      <c r="I13207" s="118" t="s">
        <v>7820</v>
      </c>
      <c r="J13207" s="118" t="s">
        <v>7820</v>
      </c>
    </row>
    <row r="13208" spans="1:10" ht="12.75">
      <c r="A13208" s="118" t="s">
        <v>1069</v>
      </c>
      <c r="B13208" s="118" t="s">
        <v>38830</v>
      </c>
      <c r="C13208" s="118" t="b">
        <v>0</v>
      </c>
      <c r="D13208" s="118" t="e">
        <f t="shared" ca="1" si="1"/>
        <v>#NAME?</v>
      </c>
      <c r="E13208" s="118" t="s">
        <v>38816</v>
      </c>
      <c r="F13208" s="118" t="s">
        <v>38831</v>
      </c>
      <c r="G13208" s="118"/>
      <c r="H13208" s="118" t="s">
        <v>7611</v>
      </c>
      <c r="I13208" s="118" t="s">
        <v>7820</v>
      </c>
      <c r="J13208" s="118" t="s">
        <v>7820</v>
      </c>
    </row>
    <row r="13209" spans="1:10" ht="12.75">
      <c r="A13209" s="118" t="s">
        <v>10288</v>
      </c>
      <c r="B13209" s="118" t="s">
        <v>38832</v>
      </c>
      <c r="C13209" s="118" t="b">
        <v>0</v>
      </c>
      <c r="D13209" s="118" t="e">
        <f t="shared" ca="1" si="1"/>
        <v>#NAME?</v>
      </c>
      <c r="E13209" s="118" t="s">
        <v>38816</v>
      </c>
      <c r="F13209" s="118" t="s">
        <v>38833</v>
      </c>
      <c r="G13209" s="118"/>
      <c r="H13209" s="118" t="s">
        <v>5607</v>
      </c>
      <c r="I13209" s="118" t="s">
        <v>7820</v>
      </c>
      <c r="J13209" s="118" t="s">
        <v>7820</v>
      </c>
    </row>
    <row r="13210" spans="1:10" ht="12.75">
      <c r="A13210" s="118" t="s">
        <v>38834</v>
      </c>
      <c r="B13210" s="118" t="s">
        <v>11904</v>
      </c>
      <c r="C13210" s="118" t="b">
        <v>0</v>
      </c>
      <c r="D13210" s="118" t="e">
        <f t="shared" ca="1" si="1"/>
        <v>#NAME?</v>
      </c>
      <c r="E13210" s="118" t="s">
        <v>38816</v>
      </c>
      <c r="F13210" s="118" t="s">
        <v>38835</v>
      </c>
      <c r="G13210" s="118"/>
      <c r="H13210" s="118" t="s">
        <v>4276</v>
      </c>
      <c r="I13210" s="118" t="s">
        <v>7820</v>
      </c>
      <c r="J13210" s="118" t="s">
        <v>7820</v>
      </c>
    </row>
    <row r="13211" spans="1:10" ht="12.75">
      <c r="A13211" s="118" t="s">
        <v>38836</v>
      </c>
      <c r="B13211" s="118" t="s">
        <v>18461</v>
      </c>
      <c r="C13211" s="118" t="b">
        <v>0</v>
      </c>
      <c r="D13211" s="118" t="e">
        <f t="shared" ca="1" si="1"/>
        <v>#NAME?</v>
      </c>
      <c r="E13211" s="118" t="s">
        <v>38816</v>
      </c>
      <c r="F13211" s="118" t="s">
        <v>38837</v>
      </c>
      <c r="G13211" s="118"/>
      <c r="H13211" s="118" t="s">
        <v>5607</v>
      </c>
      <c r="I13211" s="118" t="s">
        <v>7820</v>
      </c>
      <c r="J13211" s="118" t="s">
        <v>7820</v>
      </c>
    </row>
    <row r="13212" spans="1:10" ht="12.75">
      <c r="A13212" s="118" t="s">
        <v>38838</v>
      </c>
      <c r="B13212" s="118" t="s">
        <v>38839</v>
      </c>
      <c r="C13212" s="118" t="b">
        <v>0</v>
      </c>
      <c r="D13212" s="118" t="e">
        <f t="shared" ca="1" si="1"/>
        <v>#NAME?</v>
      </c>
      <c r="E13212" s="118" t="s">
        <v>38816</v>
      </c>
      <c r="F13212" s="118" t="s">
        <v>38840</v>
      </c>
      <c r="G13212" s="118"/>
      <c r="H13212" s="118" t="s">
        <v>4872</v>
      </c>
      <c r="I13212" s="118" t="s">
        <v>7820</v>
      </c>
      <c r="J13212" s="118" t="s">
        <v>7820</v>
      </c>
    </row>
    <row r="13213" spans="1:10" ht="12.75">
      <c r="A13213" s="118" t="s">
        <v>910</v>
      </c>
      <c r="B13213" s="118" t="s">
        <v>32885</v>
      </c>
      <c r="C13213" s="118" t="b">
        <v>0</v>
      </c>
      <c r="D13213" s="118" t="e">
        <f t="shared" ca="1" si="1"/>
        <v>#NAME?</v>
      </c>
      <c r="E13213" s="118" t="s">
        <v>38841</v>
      </c>
      <c r="F13213" s="118" t="s">
        <v>38842</v>
      </c>
      <c r="G13213" s="118"/>
      <c r="H13213" s="118" t="s">
        <v>54</v>
      </c>
      <c r="I13213" s="118" t="s">
        <v>7777</v>
      </c>
      <c r="J13213" s="118" t="s">
        <v>7636</v>
      </c>
    </row>
    <row r="13214" spans="1:10" ht="12.75">
      <c r="A13214" s="118" t="s">
        <v>25376</v>
      </c>
      <c r="B13214" s="118" t="s">
        <v>38843</v>
      </c>
      <c r="C13214" s="118" t="b">
        <v>0</v>
      </c>
      <c r="D13214" s="118" t="e">
        <f t="shared" ca="1" si="1"/>
        <v>#NAME?</v>
      </c>
      <c r="E13214" s="118" t="s">
        <v>38841</v>
      </c>
      <c r="F13214" s="118" t="s">
        <v>38844</v>
      </c>
      <c r="G13214" s="118"/>
      <c r="H13214" s="118" t="s">
        <v>8760</v>
      </c>
      <c r="I13214" s="118" t="s">
        <v>7777</v>
      </c>
      <c r="J13214" s="118" t="s">
        <v>7636</v>
      </c>
    </row>
    <row r="13215" spans="1:10" ht="12.75">
      <c r="A13215" s="118" t="s">
        <v>2682</v>
      </c>
      <c r="B13215" s="118" t="s">
        <v>20954</v>
      </c>
      <c r="C13215" s="118" t="b">
        <v>0</v>
      </c>
      <c r="D13215" s="118" t="e">
        <f t="shared" ca="1" si="1"/>
        <v>#NAME?</v>
      </c>
      <c r="E13215" s="118" t="s">
        <v>38841</v>
      </c>
      <c r="F13215" s="118" t="s">
        <v>38845</v>
      </c>
      <c r="G13215" s="118"/>
      <c r="H13215" s="118" t="s">
        <v>54</v>
      </c>
      <c r="I13215" s="118" t="s">
        <v>7777</v>
      </c>
      <c r="J13215" s="118" t="s">
        <v>7636</v>
      </c>
    </row>
    <row r="13216" spans="1:10" ht="12.75">
      <c r="A13216" s="118" t="s">
        <v>20024</v>
      </c>
      <c r="B13216" s="118" t="s">
        <v>38846</v>
      </c>
      <c r="C13216" s="118" t="b">
        <v>0</v>
      </c>
      <c r="D13216" s="118" t="e">
        <f t="shared" ca="1" si="1"/>
        <v>#NAME?</v>
      </c>
      <c r="E13216" s="118" t="s">
        <v>38841</v>
      </c>
      <c r="F13216" s="118" t="s">
        <v>38847</v>
      </c>
      <c r="G13216" s="118"/>
      <c r="H13216" s="118" t="s">
        <v>4831</v>
      </c>
      <c r="I13216" s="118" t="s">
        <v>7777</v>
      </c>
      <c r="J13216" s="118" t="s">
        <v>7636</v>
      </c>
    </row>
    <row r="13217" spans="1:10" ht="12.75">
      <c r="A13217" s="118" t="s">
        <v>826</v>
      </c>
      <c r="B13217" s="118" t="s">
        <v>25020</v>
      </c>
      <c r="C13217" s="118" t="b">
        <v>0</v>
      </c>
      <c r="D13217" s="118" t="e">
        <f t="shared" ca="1" si="1"/>
        <v>#NAME?</v>
      </c>
      <c r="E13217" s="118" t="s">
        <v>38841</v>
      </c>
      <c r="F13217" s="118" t="s">
        <v>38848</v>
      </c>
      <c r="G13217" s="118"/>
      <c r="H13217" s="118" t="s">
        <v>54</v>
      </c>
      <c r="I13217" s="118" t="s">
        <v>7777</v>
      </c>
      <c r="J13217" s="118" t="s">
        <v>7636</v>
      </c>
    </row>
    <row r="13218" spans="1:10" ht="12.75">
      <c r="A13218" s="118" t="s">
        <v>1845</v>
      </c>
      <c r="B13218" s="118" t="s">
        <v>38849</v>
      </c>
      <c r="C13218" s="118" t="b">
        <v>0</v>
      </c>
      <c r="D13218" s="118" t="e">
        <f t="shared" ca="1" si="1"/>
        <v>#NAME?</v>
      </c>
      <c r="E13218" s="118" t="s">
        <v>38841</v>
      </c>
      <c r="F13218" s="118" t="s">
        <v>38850</v>
      </c>
      <c r="G13218" s="118"/>
      <c r="H13218" s="118" t="s">
        <v>4485</v>
      </c>
      <c r="I13218" s="118" t="s">
        <v>7777</v>
      </c>
      <c r="J13218" s="118" t="s">
        <v>7636</v>
      </c>
    </row>
    <row r="13219" spans="1:10" ht="12.75">
      <c r="A13219" s="118" t="s">
        <v>1544</v>
      </c>
      <c r="B13219" s="118" t="s">
        <v>9173</v>
      </c>
      <c r="C13219" s="118" t="b">
        <v>0</v>
      </c>
      <c r="D13219" s="118" t="e">
        <f t="shared" ca="1" si="1"/>
        <v>#NAME?</v>
      </c>
      <c r="E13219" s="118" t="s">
        <v>38841</v>
      </c>
      <c r="F13219" s="118" t="s">
        <v>38851</v>
      </c>
      <c r="G13219" s="118"/>
      <c r="H13219" s="118" t="s">
        <v>4831</v>
      </c>
      <c r="I13219" s="118" t="s">
        <v>7777</v>
      </c>
      <c r="J13219" s="118" t="s">
        <v>7636</v>
      </c>
    </row>
    <row r="13220" spans="1:10" ht="12.75">
      <c r="A13220" s="118" t="s">
        <v>10986</v>
      </c>
      <c r="B13220" s="118" t="s">
        <v>38852</v>
      </c>
      <c r="C13220" s="118" t="b">
        <v>0</v>
      </c>
      <c r="D13220" s="118" t="e">
        <f t="shared" ca="1" si="1"/>
        <v>#NAME?</v>
      </c>
      <c r="E13220" s="118" t="s">
        <v>38841</v>
      </c>
      <c r="F13220" s="118" t="s">
        <v>38853</v>
      </c>
      <c r="G13220" s="118"/>
      <c r="H13220" s="118" t="s">
        <v>54</v>
      </c>
      <c r="I13220" s="118" t="s">
        <v>7777</v>
      </c>
      <c r="J13220" s="118" t="s">
        <v>7636</v>
      </c>
    </row>
    <row r="13221" spans="1:10" ht="12.75">
      <c r="A13221" s="118" t="s">
        <v>1484</v>
      </c>
      <c r="B13221" s="118" t="s">
        <v>38854</v>
      </c>
      <c r="C13221" s="118" t="b">
        <v>0</v>
      </c>
      <c r="D13221" s="118" t="e">
        <f t="shared" ca="1" si="1"/>
        <v>#NAME?</v>
      </c>
      <c r="E13221" s="118" t="s">
        <v>38841</v>
      </c>
      <c r="F13221" s="118" t="s">
        <v>38855</v>
      </c>
      <c r="G13221" s="118"/>
      <c r="H13221" s="118" t="s">
        <v>54</v>
      </c>
      <c r="I13221" s="118" t="s">
        <v>7777</v>
      </c>
      <c r="J13221" s="118" t="s">
        <v>7636</v>
      </c>
    </row>
    <row r="13222" spans="1:10" ht="12.75">
      <c r="A13222" s="118" t="s">
        <v>8460</v>
      </c>
      <c r="B13222" s="118" t="s">
        <v>38856</v>
      </c>
      <c r="C13222" s="118" t="b">
        <v>0</v>
      </c>
      <c r="D13222" s="118" t="e">
        <f t="shared" ca="1" si="1"/>
        <v>#NAME?</v>
      </c>
      <c r="E13222" s="118" t="s">
        <v>38841</v>
      </c>
      <c r="F13222" s="118" t="s">
        <v>38857</v>
      </c>
      <c r="G13222" s="118"/>
      <c r="H13222" s="118" t="s">
        <v>54</v>
      </c>
      <c r="I13222" s="118" t="s">
        <v>7777</v>
      </c>
      <c r="J13222" s="118" t="s">
        <v>7636</v>
      </c>
    </row>
    <row r="13223" spans="1:10" ht="12.75">
      <c r="A13223" s="118" t="s">
        <v>2135</v>
      </c>
      <c r="B13223" s="118" t="s">
        <v>17841</v>
      </c>
      <c r="C13223" s="118" t="b">
        <v>0</v>
      </c>
      <c r="D13223" s="118" t="e">
        <f t="shared" ca="1" si="1"/>
        <v>#NAME?</v>
      </c>
      <c r="E13223" s="118" t="s">
        <v>38841</v>
      </c>
      <c r="F13223" s="118" t="s">
        <v>38858</v>
      </c>
      <c r="G13223" s="118"/>
      <c r="H13223" s="118" t="s">
        <v>8760</v>
      </c>
      <c r="I13223" s="118" t="s">
        <v>7777</v>
      </c>
      <c r="J13223" s="118" t="s">
        <v>7636</v>
      </c>
    </row>
    <row r="13224" spans="1:10" ht="12.75">
      <c r="A13224" s="118" t="s">
        <v>2226</v>
      </c>
      <c r="B13224" s="118" t="s">
        <v>38859</v>
      </c>
      <c r="C13224" s="118" t="b">
        <v>0</v>
      </c>
      <c r="D13224" s="118" t="e">
        <f t="shared" ca="1" si="1"/>
        <v>#NAME?</v>
      </c>
      <c r="E13224" s="118" t="s">
        <v>38841</v>
      </c>
      <c r="F13224" s="118" t="s">
        <v>38860</v>
      </c>
      <c r="G13224" s="118"/>
      <c r="H13224" s="118" t="s">
        <v>8760</v>
      </c>
      <c r="I13224" s="118" t="s">
        <v>7777</v>
      </c>
      <c r="J13224" s="118" t="s">
        <v>7636</v>
      </c>
    </row>
    <row r="13225" spans="1:10" ht="12.75">
      <c r="A13225" s="118" t="s">
        <v>8039</v>
      </c>
      <c r="B13225" s="118" t="s">
        <v>30758</v>
      </c>
      <c r="C13225" s="118" t="b">
        <v>0</v>
      </c>
      <c r="D13225" s="118" t="e">
        <f t="shared" ca="1" si="1"/>
        <v>#NAME?</v>
      </c>
      <c r="E13225" s="118" t="s">
        <v>38841</v>
      </c>
      <c r="F13225" s="118" t="s">
        <v>38861</v>
      </c>
      <c r="G13225" s="118"/>
      <c r="H13225" s="118" t="s">
        <v>4278</v>
      </c>
      <c r="I13225" s="118" t="s">
        <v>7777</v>
      </c>
      <c r="J13225" s="118" t="s">
        <v>7636</v>
      </c>
    </row>
    <row r="13226" spans="1:10" ht="12.75">
      <c r="A13226" s="118" t="s">
        <v>11652</v>
      </c>
      <c r="B13226" s="118" t="s">
        <v>38862</v>
      </c>
      <c r="C13226" s="118" t="b">
        <v>0</v>
      </c>
      <c r="D13226" s="118" t="e">
        <f t="shared" ca="1" si="1"/>
        <v>#NAME?</v>
      </c>
      <c r="E13226" s="118" t="s">
        <v>38863</v>
      </c>
      <c r="F13226" s="118" t="s">
        <v>38864</v>
      </c>
      <c r="G13226" s="118"/>
      <c r="H13226" s="118" t="s">
        <v>54</v>
      </c>
      <c r="I13226" s="118" t="s">
        <v>38865</v>
      </c>
      <c r="J13226" s="118" t="s">
        <v>7591</v>
      </c>
    </row>
    <row r="13227" spans="1:10" ht="12.75">
      <c r="A13227" s="118" t="s">
        <v>7789</v>
      </c>
      <c r="B13227" s="118" t="s">
        <v>38866</v>
      </c>
      <c r="C13227" s="118" t="b">
        <v>0</v>
      </c>
      <c r="D13227" s="118" t="e">
        <f t="shared" ca="1" si="1"/>
        <v>#NAME?</v>
      </c>
      <c r="E13227" s="118" t="s">
        <v>38863</v>
      </c>
      <c r="F13227" s="118" t="s">
        <v>38867</v>
      </c>
      <c r="G13227" s="118"/>
      <c r="H13227" s="118" t="s">
        <v>54</v>
      </c>
      <c r="I13227" s="118" t="s">
        <v>38865</v>
      </c>
      <c r="J13227" s="118" t="s">
        <v>7591</v>
      </c>
    </row>
    <row r="13228" spans="1:10" ht="12.75">
      <c r="A13228" s="118" t="s">
        <v>1591</v>
      </c>
      <c r="B13228" s="118" t="s">
        <v>9439</v>
      </c>
      <c r="C13228" s="118" t="b">
        <v>0</v>
      </c>
      <c r="D13228" s="118" t="e">
        <f t="shared" ca="1" si="1"/>
        <v>#NAME?</v>
      </c>
      <c r="E13228" s="118" t="s">
        <v>38863</v>
      </c>
      <c r="F13228" s="118" t="s">
        <v>38868</v>
      </c>
      <c r="G13228" s="118"/>
      <c r="H13228" s="118" t="s">
        <v>4485</v>
      </c>
      <c r="I13228" s="118" t="s">
        <v>38865</v>
      </c>
      <c r="J13228" s="118" t="s">
        <v>7591</v>
      </c>
    </row>
    <row r="13229" spans="1:10" ht="12.75">
      <c r="A13229" s="118" t="s">
        <v>17965</v>
      </c>
      <c r="B13229" s="118" t="s">
        <v>38869</v>
      </c>
      <c r="C13229" s="118" t="b">
        <v>0</v>
      </c>
      <c r="D13229" s="118" t="e">
        <f t="shared" ca="1" si="1"/>
        <v>#NAME?</v>
      </c>
      <c r="E13229" s="118" t="s">
        <v>38863</v>
      </c>
      <c r="F13229" s="118" t="s">
        <v>38870</v>
      </c>
      <c r="G13229" s="118"/>
      <c r="H13229" s="118" t="s">
        <v>4485</v>
      </c>
      <c r="I13229" s="118" t="s">
        <v>38865</v>
      </c>
      <c r="J13229" s="118" t="s">
        <v>7591</v>
      </c>
    </row>
    <row r="13230" spans="1:10" ht="12.75">
      <c r="A13230" s="118" t="s">
        <v>9076</v>
      </c>
      <c r="B13230" s="118" t="s">
        <v>38871</v>
      </c>
      <c r="C13230" s="118" t="b">
        <v>0</v>
      </c>
      <c r="D13230" s="118" t="e">
        <f t="shared" ca="1" si="1"/>
        <v>#NAME?</v>
      </c>
      <c r="E13230" s="118" t="s">
        <v>38863</v>
      </c>
      <c r="F13230" s="118" t="s">
        <v>38872</v>
      </c>
      <c r="G13230" s="118"/>
      <c r="H13230" s="118" t="s">
        <v>38873</v>
      </c>
      <c r="I13230" s="118" t="s">
        <v>38865</v>
      </c>
      <c r="J13230" s="118" t="s">
        <v>7591</v>
      </c>
    </row>
    <row r="13231" spans="1:10" ht="12.75">
      <c r="A13231" s="118" t="s">
        <v>882</v>
      </c>
      <c r="B13231" s="118" t="s">
        <v>14727</v>
      </c>
      <c r="C13231" s="118" t="b">
        <v>0</v>
      </c>
      <c r="D13231" s="118" t="e">
        <f t="shared" ca="1" si="1"/>
        <v>#NAME?</v>
      </c>
      <c r="E13231" s="118" t="s">
        <v>38863</v>
      </c>
      <c r="F13231" s="118" t="s">
        <v>38874</v>
      </c>
      <c r="G13231" s="118"/>
      <c r="H13231" s="118" t="s">
        <v>4485</v>
      </c>
      <c r="I13231" s="118" t="s">
        <v>38865</v>
      </c>
      <c r="J13231" s="118" t="s">
        <v>7591</v>
      </c>
    </row>
    <row r="13232" spans="1:10" ht="12.75">
      <c r="A13232" s="118" t="s">
        <v>35813</v>
      </c>
      <c r="B13232" s="118" t="s">
        <v>38875</v>
      </c>
      <c r="C13232" s="118" t="b">
        <v>0</v>
      </c>
      <c r="D13232" s="118" t="e">
        <f t="shared" ca="1" si="1"/>
        <v>#NAME?</v>
      </c>
      <c r="E13232" s="118" t="s">
        <v>38863</v>
      </c>
      <c r="F13232" s="118" t="s">
        <v>38876</v>
      </c>
      <c r="G13232" s="118"/>
      <c r="H13232" s="118" t="s">
        <v>54</v>
      </c>
      <c r="I13232" s="118" t="s">
        <v>38865</v>
      </c>
      <c r="J13232" s="118" t="s">
        <v>7591</v>
      </c>
    </row>
    <row r="13233" spans="1:10" ht="12.75">
      <c r="A13233" s="118" t="s">
        <v>1069</v>
      </c>
      <c r="B13233" s="118" t="s">
        <v>9692</v>
      </c>
      <c r="C13233" s="118" t="b">
        <v>0</v>
      </c>
      <c r="D13233" s="118" t="e">
        <f t="shared" ca="1" si="1"/>
        <v>#NAME?</v>
      </c>
      <c r="E13233" s="118" t="s">
        <v>38863</v>
      </c>
      <c r="F13233" s="118" t="s">
        <v>38877</v>
      </c>
      <c r="G13233" s="118"/>
      <c r="H13233" s="118" t="s">
        <v>54</v>
      </c>
      <c r="I13233" s="118" t="s">
        <v>38865</v>
      </c>
      <c r="J13233" s="118" t="s">
        <v>7591</v>
      </c>
    </row>
    <row r="13234" spans="1:10" ht="12.75">
      <c r="A13234" s="118" t="s">
        <v>2523</v>
      </c>
      <c r="B13234" s="118" t="s">
        <v>38869</v>
      </c>
      <c r="C13234" s="118" t="b">
        <v>0</v>
      </c>
      <c r="D13234" s="118" t="e">
        <f t="shared" ca="1" si="1"/>
        <v>#NAME?</v>
      </c>
      <c r="E13234" s="118" t="s">
        <v>38863</v>
      </c>
      <c r="F13234" s="118" t="s">
        <v>38878</v>
      </c>
      <c r="G13234" s="118"/>
      <c r="H13234" s="118" t="s">
        <v>15701</v>
      </c>
      <c r="I13234" s="118" t="s">
        <v>38865</v>
      </c>
      <c r="J13234" s="118" t="s">
        <v>7591</v>
      </c>
    </row>
    <row r="13235" spans="1:10" ht="12.75">
      <c r="A13235" s="118" t="s">
        <v>10711</v>
      </c>
      <c r="B13235" s="118" t="s">
        <v>38879</v>
      </c>
      <c r="C13235" s="118" t="b">
        <v>0</v>
      </c>
      <c r="D13235" s="118" t="e">
        <f t="shared" ca="1" si="1"/>
        <v>#NAME?</v>
      </c>
      <c r="E13235" s="118" t="s">
        <v>38863</v>
      </c>
      <c r="F13235" s="118" t="s">
        <v>38880</v>
      </c>
      <c r="G13235" s="118"/>
      <c r="H13235" s="118" t="s">
        <v>54</v>
      </c>
      <c r="I13235" s="118" t="s">
        <v>38865</v>
      </c>
      <c r="J13235" s="118" t="s">
        <v>7591</v>
      </c>
    </row>
    <row r="13236" spans="1:10" ht="12.75">
      <c r="A13236" s="118" t="s">
        <v>10407</v>
      </c>
      <c r="B13236" s="118" t="s">
        <v>15660</v>
      </c>
      <c r="C13236" s="118" t="b">
        <v>0</v>
      </c>
      <c r="D13236" s="118" t="e">
        <f t="shared" ca="1" si="1"/>
        <v>#NAME?</v>
      </c>
      <c r="E13236" s="118" t="s">
        <v>38881</v>
      </c>
      <c r="F13236" s="118" t="s">
        <v>38882</v>
      </c>
      <c r="G13236" s="118"/>
      <c r="H13236" s="118" t="s">
        <v>4278</v>
      </c>
      <c r="I13236" s="118" t="s">
        <v>10351</v>
      </c>
      <c r="J13236" s="118" t="s">
        <v>7622</v>
      </c>
    </row>
    <row r="13237" spans="1:10" ht="12.75">
      <c r="A13237" s="118" t="s">
        <v>38883</v>
      </c>
      <c r="B13237" s="118" t="s">
        <v>38884</v>
      </c>
      <c r="C13237" s="118" t="b">
        <v>0</v>
      </c>
      <c r="D13237" s="118" t="e">
        <f t="shared" ca="1" si="1"/>
        <v>#NAME?</v>
      </c>
      <c r="E13237" s="118" t="s">
        <v>38885</v>
      </c>
      <c r="F13237" s="118" t="s">
        <v>38886</v>
      </c>
      <c r="G13237" s="118"/>
      <c r="H13237" s="118" t="s">
        <v>5048</v>
      </c>
      <c r="I13237" s="118" t="s">
        <v>8990</v>
      </c>
      <c r="J13237" s="118"/>
    </row>
    <row r="13238" spans="1:10" ht="12.75">
      <c r="A13238" s="118" t="s">
        <v>38887</v>
      </c>
      <c r="B13238" s="118" t="s">
        <v>38888</v>
      </c>
      <c r="C13238" s="118" t="b">
        <v>0</v>
      </c>
      <c r="D13238" s="118" t="e">
        <f t="shared" ca="1" si="1"/>
        <v>#NAME?</v>
      </c>
      <c r="E13238" s="118" t="s">
        <v>38885</v>
      </c>
      <c r="F13238" s="118" t="s">
        <v>38889</v>
      </c>
      <c r="G13238" s="118"/>
      <c r="H13238" s="118" t="s">
        <v>54</v>
      </c>
      <c r="I13238" s="118" t="s">
        <v>8990</v>
      </c>
      <c r="J13238" s="118"/>
    </row>
    <row r="13239" spans="1:10" ht="12.75">
      <c r="A13239" s="118" t="s">
        <v>8422</v>
      </c>
      <c r="B13239" s="118" t="s">
        <v>30474</v>
      </c>
      <c r="C13239" s="118" t="b">
        <v>0</v>
      </c>
      <c r="D13239" s="118" t="e">
        <f t="shared" ca="1" si="1"/>
        <v>#NAME?</v>
      </c>
      <c r="E13239" s="118" t="s">
        <v>38890</v>
      </c>
      <c r="F13239" s="118" t="s">
        <v>38891</v>
      </c>
      <c r="G13239" s="118"/>
      <c r="H13239" s="118" t="s">
        <v>4485</v>
      </c>
      <c r="I13239" s="118" t="s">
        <v>7777</v>
      </c>
      <c r="J13239" s="118" t="s">
        <v>7636</v>
      </c>
    </row>
    <row r="13240" spans="1:10" ht="12.75">
      <c r="A13240" s="118" t="s">
        <v>1666</v>
      </c>
      <c r="B13240" s="118" t="s">
        <v>38892</v>
      </c>
      <c r="C13240" s="118" t="b">
        <v>0</v>
      </c>
      <c r="D13240" s="118" t="e">
        <f t="shared" ca="1" si="1"/>
        <v>#NAME?</v>
      </c>
      <c r="E13240" s="118" t="s">
        <v>38890</v>
      </c>
      <c r="F13240" s="118" t="s">
        <v>38893</v>
      </c>
      <c r="G13240" s="118"/>
      <c r="H13240" s="118" t="s">
        <v>54</v>
      </c>
      <c r="I13240" s="118" t="s">
        <v>7777</v>
      </c>
      <c r="J13240" s="118" t="s">
        <v>7636</v>
      </c>
    </row>
    <row r="13241" spans="1:10" ht="12.75">
      <c r="A13241" s="118" t="s">
        <v>2268</v>
      </c>
      <c r="B13241" s="118" t="s">
        <v>38894</v>
      </c>
      <c r="C13241" s="118" t="b">
        <v>0</v>
      </c>
      <c r="D13241" s="118" t="e">
        <f t="shared" ca="1" si="1"/>
        <v>#NAME?</v>
      </c>
      <c r="E13241" s="118" t="s">
        <v>38890</v>
      </c>
      <c r="F13241" s="118" t="s">
        <v>38895</v>
      </c>
      <c r="G13241" s="118"/>
      <c r="H13241" s="118" t="s">
        <v>4485</v>
      </c>
      <c r="I13241" s="118" t="s">
        <v>7777</v>
      </c>
      <c r="J13241" s="118" t="s">
        <v>7636</v>
      </c>
    </row>
    <row r="13242" spans="1:10" ht="12.75">
      <c r="A13242" s="118" t="s">
        <v>853</v>
      </c>
      <c r="B13242" s="118" t="s">
        <v>38896</v>
      </c>
      <c r="C13242" s="118" t="b">
        <v>0</v>
      </c>
      <c r="D13242" s="118" t="e">
        <f t="shared" ca="1" si="1"/>
        <v>#NAME?</v>
      </c>
      <c r="E13242" s="118" t="s">
        <v>38890</v>
      </c>
      <c r="F13242" s="118" t="s">
        <v>38897</v>
      </c>
      <c r="G13242" s="118"/>
      <c r="H13242" s="118" t="s">
        <v>4831</v>
      </c>
      <c r="I13242" s="118" t="s">
        <v>7777</v>
      </c>
      <c r="J13242" s="118" t="s">
        <v>7636</v>
      </c>
    </row>
    <row r="13243" spans="1:10" ht="12.75">
      <c r="A13243" s="118" t="s">
        <v>798</v>
      </c>
      <c r="B13243" s="118" t="s">
        <v>38898</v>
      </c>
      <c r="C13243" s="118" t="b">
        <v>0</v>
      </c>
      <c r="D13243" s="118" t="e">
        <f t="shared" ca="1" si="1"/>
        <v>#NAME?</v>
      </c>
      <c r="E13243" s="118" t="s">
        <v>38890</v>
      </c>
      <c r="F13243" s="118" t="s">
        <v>38899</v>
      </c>
      <c r="G13243" s="118"/>
      <c r="H13243" s="118" t="s">
        <v>14123</v>
      </c>
      <c r="I13243" s="118" t="s">
        <v>7777</v>
      </c>
      <c r="J13243" s="118" t="s">
        <v>7636</v>
      </c>
    </row>
    <row r="13244" spans="1:10" ht="12.75">
      <c r="A13244" s="118" t="s">
        <v>1240</v>
      </c>
      <c r="B13244" s="118" t="s">
        <v>38900</v>
      </c>
      <c r="C13244" s="118" t="b">
        <v>0</v>
      </c>
      <c r="D13244" s="118" t="e">
        <f t="shared" ca="1" si="1"/>
        <v>#NAME?</v>
      </c>
      <c r="E13244" s="118" t="s">
        <v>38890</v>
      </c>
      <c r="F13244" s="118" t="s">
        <v>38901</v>
      </c>
      <c r="G13244" s="118"/>
      <c r="H13244" s="118" t="s">
        <v>54</v>
      </c>
      <c r="I13244" s="118" t="s">
        <v>7777</v>
      </c>
      <c r="J13244" s="118" t="s">
        <v>7636</v>
      </c>
    </row>
    <row r="13245" spans="1:10" ht="12.75">
      <c r="A13245" s="118" t="s">
        <v>873</v>
      </c>
      <c r="B13245" s="118" t="s">
        <v>38902</v>
      </c>
      <c r="C13245" s="118" t="b">
        <v>0</v>
      </c>
      <c r="D13245" s="118" t="e">
        <f t="shared" ca="1" si="1"/>
        <v>#NAME?</v>
      </c>
      <c r="E13245" s="118" t="s">
        <v>38890</v>
      </c>
      <c r="F13245" s="118" t="s">
        <v>38903</v>
      </c>
      <c r="G13245" s="118"/>
      <c r="H13245" s="118" t="s">
        <v>4831</v>
      </c>
      <c r="I13245" s="118" t="s">
        <v>7777</v>
      </c>
      <c r="J13245" s="118" t="s">
        <v>7636</v>
      </c>
    </row>
    <row r="13246" spans="1:10" ht="12.75">
      <c r="A13246" s="118" t="s">
        <v>9555</v>
      </c>
      <c r="B13246" s="118" t="s">
        <v>38890</v>
      </c>
      <c r="C13246" s="118" t="b">
        <v>0</v>
      </c>
      <c r="D13246" s="118" t="e">
        <f t="shared" ca="1" si="1"/>
        <v>#NAME?</v>
      </c>
      <c r="E13246" s="118" t="s">
        <v>38890</v>
      </c>
      <c r="F13246" s="118" t="s">
        <v>38904</v>
      </c>
      <c r="G13246" s="118"/>
      <c r="H13246" s="118" t="s">
        <v>4278</v>
      </c>
      <c r="I13246" s="118" t="s">
        <v>7777</v>
      </c>
      <c r="J13246" s="118" t="s">
        <v>7636</v>
      </c>
    </row>
    <row r="13247" spans="1:10" ht="12.75">
      <c r="A13247" s="118" t="s">
        <v>2135</v>
      </c>
      <c r="B13247" s="118" t="s">
        <v>16228</v>
      </c>
      <c r="C13247" s="118" t="b">
        <v>0</v>
      </c>
      <c r="D13247" s="118" t="e">
        <f t="shared" ca="1" si="1"/>
        <v>#NAME?</v>
      </c>
      <c r="E13247" s="118" t="s">
        <v>38890</v>
      </c>
      <c r="F13247" s="118" t="s">
        <v>38905</v>
      </c>
      <c r="G13247" s="118"/>
      <c r="H13247" s="118" t="s">
        <v>5607</v>
      </c>
      <c r="I13247" s="118" t="s">
        <v>7777</v>
      </c>
      <c r="J13247" s="118" t="s">
        <v>7636</v>
      </c>
    </row>
    <row r="13248" spans="1:10" ht="12.75">
      <c r="A13248" s="118" t="s">
        <v>8405</v>
      </c>
      <c r="B13248" s="118" t="s">
        <v>38906</v>
      </c>
      <c r="C13248" s="118" t="b">
        <v>0</v>
      </c>
      <c r="D13248" s="118" t="e">
        <f t="shared" ca="1" si="1"/>
        <v>#NAME?</v>
      </c>
      <c r="E13248" s="118" t="s">
        <v>38907</v>
      </c>
      <c r="F13248" s="118" t="s">
        <v>38908</v>
      </c>
      <c r="G13248" s="118"/>
      <c r="H13248" s="118" t="s">
        <v>4276</v>
      </c>
      <c r="I13248" s="118" t="s">
        <v>7590</v>
      </c>
      <c r="J13248" s="118" t="s">
        <v>7591</v>
      </c>
    </row>
    <row r="13249" spans="1:10" ht="12.75">
      <c r="A13249" s="118" t="s">
        <v>888</v>
      </c>
      <c r="B13249" s="118" t="s">
        <v>38909</v>
      </c>
      <c r="C13249" s="118" t="b">
        <v>0</v>
      </c>
      <c r="D13249" s="118" t="e">
        <f t="shared" ca="1" si="1"/>
        <v>#NAME?</v>
      </c>
      <c r="E13249" s="118" t="s">
        <v>38907</v>
      </c>
      <c r="F13249" s="118" t="s">
        <v>38910</v>
      </c>
      <c r="G13249" s="118"/>
      <c r="H13249" s="118" t="s">
        <v>7611</v>
      </c>
      <c r="I13249" s="118" t="s">
        <v>7590</v>
      </c>
      <c r="J13249" s="118" t="s">
        <v>7591</v>
      </c>
    </row>
    <row r="13250" spans="1:10" ht="12.75">
      <c r="A13250" s="118" t="s">
        <v>1081</v>
      </c>
      <c r="B13250" s="118" t="s">
        <v>38911</v>
      </c>
      <c r="C13250" s="118" t="b">
        <v>0</v>
      </c>
      <c r="D13250" s="118" t="e">
        <f t="shared" ca="1" si="1"/>
        <v>#NAME?</v>
      </c>
      <c r="E13250" s="118" t="s">
        <v>38907</v>
      </c>
      <c r="F13250" s="118" t="s">
        <v>38912</v>
      </c>
      <c r="G13250" s="118"/>
      <c r="H13250" s="118" t="s">
        <v>4276</v>
      </c>
      <c r="I13250" s="118" t="s">
        <v>7590</v>
      </c>
      <c r="J13250" s="118" t="s">
        <v>7591</v>
      </c>
    </row>
    <row r="13251" spans="1:10" ht="12.75">
      <c r="A13251" s="118" t="s">
        <v>798</v>
      </c>
      <c r="B13251" s="118" t="s">
        <v>16654</v>
      </c>
      <c r="C13251" s="118" t="b">
        <v>0</v>
      </c>
      <c r="D13251" s="118" t="e">
        <f t="shared" ca="1" si="1"/>
        <v>#NAME?</v>
      </c>
      <c r="E13251" s="118" t="s">
        <v>38907</v>
      </c>
      <c r="F13251" s="118" t="s">
        <v>38913</v>
      </c>
      <c r="G13251" s="118"/>
      <c r="H13251" s="118" t="s">
        <v>4276</v>
      </c>
      <c r="I13251" s="118" t="s">
        <v>7590</v>
      </c>
      <c r="J13251" s="118" t="s">
        <v>7591</v>
      </c>
    </row>
    <row r="13252" spans="1:10" ht="12.75">
      <c r="A13252" s="118" t="s">
        <v>38914</v>
      </c>
      <c r="B13252" s="118" t="s">
        <v>38915</v>
      </c>
      <c r="C13252" s="118" t="b">
        <v>0</v>
      </c>
      <c r="D13252" s="118" t="e">
        <f t="shared" ca="1" si="1"/>
        <v>#NAME?</v>
      </c>
      <c r="E13252" s="118" t="s">
        <v>38907</v>
      </c>
      <c r="F13252" s="118" t="s">
        <v>38916</v>
      </c>
      <c r="G13252" s="118"/>
      <c r="H13252" s="118" t="s">
        <v>4276</v>
      </c>
      <c r="I13252" s="118" t="s">
        <v>7590</v>
      </c>
      <c r="J13252" s="118" t="s">
        <v>7591</v>
      </c>
    </row>
    <row r="13253" spans="1:10" ht="12.75">
      <c r="A13253" s="118" t="s">
        <v>38917</v>
      </c>
      <c r="B13253" s="118" t="s">
        <v>33278</v>
      </c>
      <c r="C13253" s="118" t="b">
        <v>0</v>
      </c>
      <c r="D13253" s="118" t="e">
        <f t="shared" ca="1" si="1"/>
        <v>#NAME?</v>
      </c>
      <c r="E13253" s="118" t="s">
        <v>38907</v>
      </c>
      <c r="F13253" s="118" t="s">
        <v>38918</v>
      </c>
      <c r="G13253" s="118"/>
      <c r="H13253" s="118" t="s">
        <v>4276</v>
      </c>
      <c r="I13253" s="118" t="s">
        <v>7590</v>
      </c>
      <c r="J13253" s="118" t="s">
        <v>7591</v>
      </c>
    </row>
    <row r="13254" spans="1:10" ht="12.75">
      <c r="A13254" s="118" t="s">
        <v>2636</v>
      </c>
      <c r="B13254" s="118" t="s">
        <v>38919</v>
      </c>
      <c r="C13254" s="118" t="b">
        <v>0</v>
      </c>
      <c r="D13254" s="118" t="e">
        <f t="shared" ca="1" si="1"/>
        <v>#NAME?</v>
      </c>
      <c r="E13254" s="118" t="s">
        <v>38920</v>
      </c>
      <c r="F13254" s="118" t="s">
        <v>38921</v>
      </c>
      <c r="G13254" s="118"/>
      <c r="H13254" s="118" t="s">
        <v>4485</v>
      </c>
      <c r="I13254" s="118" t="s">
        <v>14561</v>
      </c>
      <c r="J13254" s="118" t="s">
        <v>7636</v>
      </c>
    </row>
    <row r="13255" spans="1:10" ht="12.75">
      <c r="A13255" s="118" t="s">
        <v>15452</v>
      </c>
      <c r="B13255" s="118" t="s">
        <v>21993</v>
      </c>
      <c r="C13255" s="118" t="b">
        <v>0</v>
      </c>
      <c r="D13255" s="118" t="e">
        <f t="shared" ca="1" si="1"/>
        <v>#NAME?</v>
      </c>
      <c r="E13255" s="118" t="s">
        <v>38920</v>
      </c>
      <c r="F13255" s="118" t="s">
        <v>38922</v>
      </c>
      <c r="G13255" s="118"/>
      <c r="H13255" s="118" t="s">
        <v>4485</v>
      </c>
      <c r="I13255" s="118" t="s">
        <v>14561</v>
      </c>
      <c r="J13255" s="118" t="s">
        <v>7636</v>
      </c>
    </row>
    <row r="13256" spans="1:10" ht="12.75">
      <c r="A13256" s="118" t="s">
        <v>1235</v>
      </c>
      <c r="B13256" s="118" t="s">
        <v>38923</v>
      </c>
      <c r="C13256" s="118" t="b">
        <v>0</v>
      </c>
      <c r="D13256" s="118" t="e">
        <f t="shared" ca="1" si="1"/>
        <v>#NAME?</v>
      </c>
      <c r="E13256" s="118" t="s">
        <v>38924</v>
      </c>
      <c r="F13256" s="118" t="s">
        <v>38925</v>
      </c>
      <c r="G13256" s="118"/>
      <c r="H13256" s="118" t="s">
        <v>4276</v>
      </c>
      <c r="I13256" s="118" t="s">
        <v>8136</v>
      </c>
      <c r="J13256" s="118" t="s">
        <v>7622</v>
      </c>
    </row>
    <row r="13257" spans="1:10" ht="12.75">
      <c r="A13257" s="118" t="s">
        <v>8016</v>
      </c>
      <c r="B13257" s="118" t="s">
        <v>38926</v>
      </c>
      <c r="C13257" s="118" t="b">
        <v>0</v>
      </c>
      <c r="D13257" s="118" t="e">
        <f t="shared" ca="1" si="1"/>
        <v>#NAME?</v>
      </c>
      <c r="E13257" s="118" t="s">
        <v>38924</v>
      </c>
      <c r="F13257" s="118" t="s">
        <v>38927</v>
      </c>
      <c r="G13257" s="118"/>
      <c r="H13257" s="118" t="s">
        <v>4276</v>
      </c>
      <c r="I13257" s="118" t="s">
        <v>38928</v>
      </c>
      <c r="J13257" s="118" t="s">
        <v>7622</v>
      </c>
    </row>
    <row r="13258" spans="1:10" ht="12.75">
      <c r="A13258" s="118" t="s">
        <v>1484</v>
      </c>
      <c r="B13258" s="118" t="s">
        <v>27532</v>
      </c>
      <c r="C13258" s="118" t="b">
        <v>0</v>
      </c>
      <c r="D13258" s="118" t="e">
        <f t="shared" ca="1" si="1"/>
        <v>#NAME?</v>
      </c>
      <c r="E13258" s="118" t="s">
        <v>38924</v>
      </c>
      <c r="F13258" s="118" t="s">
        <v>38929</v>
      </c>
      <c r="G13258" s="118"/>
      <c r="H13258" s="118" t="s">
        <v>4276</v>
      </c>
      <c r="I13258" s="118" t="s">
        <v>8136</v>
      </c>
      <c r="J13258" s="118" t="s">
        <v>7622</v>
      </c>
    </row>
    <row r="13259" spans="1:10" ht="12.75">
      <c r="A13259" s="118" t="s">
        <v>2589</v>
      </c>
      <c r="B13259" s="118" t="s">
        <v>38930</v>
      </c>
      <c r="C13259" s="118" t="b">
        <v>0</v>
      </c>
      <c r="D13259" s="118" t="e">
        <f t="shared" ca="1" si="1"/>
        <v>#NAME?</v>
      </c>
      <c r="E13259" s="118" t="s">
        <v>38931</v>
      </c>
      <c r="F13259" s="118" t="s">
        <v>38932</v>
      </c>
      <c r="G13259" s="118"/>
      <c r="H13259" s="118" t="s">
        <v>4278</v>
      </c>
      <c r="I13259" s="118" t="s">
        <v>3131</v>
      </c>
      <c r="J13259" s="118" t="s">
        <v>7622</v>
      </c>
    </row>
    <row r="13260" spans="1:10" ht="12.75">
      <c r="A13260" s="118" t="s">
        <v>14736</v>
      </c>
      <c r="B13260" s="118" t="s">
        <v>13261</v>
      </c>
      <c r="C13260" s="118" t="b">
        <v>0</v>
      </c>
      <c r="D13260" s="118" t="e">
        <f t="shared" ca="1" si="1"/>
        <v>#NAME?</v>
      </c>
      <c r="E13260" s="118" t="s">
        <v>38931</v>
      </c>
      <c r="F13260" s="118" t="s">
        <v>38933</v>
      </c>
      <c r="G13260" s="118"/>
      <c r="H13260" s="118" t="s">
        <v>4278</v>
      </c>
      <c r="I13260" s="118" t="s">
        <v>3131</v>
      </c>
      <c r="J13260" s="118" t="s">
        <v>7622</v>
      </c>
    </row>
    <row r="13261" spans="1:10" ht="12.75">
      <c r="A13261" s="118" t="s">
        <v>8889</v>
      </c>
      <c r="B13261" s="118" t="s">
        <v>28024</v>
      </c>
      <c r="C13261" s="118" t="b">
        <v>0</v>
      </c>
      <c r="D13261" s="118" t="e">
        <f t="shared" ca="1" si="1"/>
        <v>#NAME?</v>
      </c>
      <c r="E13261" s="118" t="s">
        <v>38934</v>
      </c>
      <c r="F13261" s="118" t="s">
        <v>38935</v>
      </c>
      <c r="G13261" s="118"/>
      <c r="H13261" s="118" t="s">
        <v>4305</v>
      </c>
      <c r="I13261" s="118" t="s">
        <v>8152</v>
      </c>
      <c r="J13261" s="118" t="s">
        <v>7591</v>
      </c>
    </row>
    <row r="13262" spans="1:10" ht="12.75">
      <c r="A13262" s="118" t="s">
        <v>1666</v>
      </c>
      <c r="B13262" s="118" t="s">
        <v>38936</v>
      </c>
      <c r="C13262" s="118" t="b">
        <v>0</v>
      </c>
      <c r="D13262" s="118" t="e">
        <f t="shared" ca="1" si="1"/>
        <v>#NAME?</v>
      </c>
      <c r="E13262" s="118" t="s">
        <v>38934</v>
      </c>
      <c r="F13262" s="118" t="s">
        <v>38937</v>
      </c>
      <c r="G13262" s="118"/>
      <c r="H13262" s="118" t="s">
        <v>10683</v>
      </c>
      <c r="I13262" s="118" t="s">
        <v>8152</v>
      </c>
      <c r="J13262" s="118" t="s">
        <v>7591</v>
      </c>
    </row>
    <row r="13263" spans="1:10" ht="12.75">
      <c r="A13263" s="118" t="s">
        <v>10990</v>
      </c>
      <c r="B13263" s="118" t="s">
        <v>2672</v>
      </c>
      <c r="C13263" s="118" t="b">
        <v>0</v>
      </c>
      <c r="D13263" s="118" t="e">
        <f t="shared" ca="1" si="1"/>
        <v>#NAME?</v>
      </c>
      <c r="E13263" s="118" t="s">
        <v>38934</v>
      </c>
      <c r="F13263" s="118" t="s">
        <v>38938</v>
      </c>
      <c r="G13263" s="118"/>
      <c r="H13263" s="118" t="s">
        <v>4278</v>
      </c>
      <c r="I13263" s="118" t="s">
        <v>8152</v>
      </c>
      <c r="J13263" s="118" t="s">
        <v>7591</v>
      </c>
    </row>
    <row r="13264" spans="1:10" ht="12.75">
      <c r="A13264" s="118" t="s">
        <v>1591</v>
      </c>
      <c r="B13264" s="118" t="s">
        <v>38939</v>
      </c>
      <c r="C13264" s="118" t="b">
        <v>0</v>
      </c>
      <c r="D13264" s="118" t="e">
        <f t="shared" ca="1" si="1"/>
        <v>#NAME?</v>
      </c>
      <c r="E13264" s="118" t="s">
        <v>38934</v>
      </c>
      <c r="F13264" s="118" t="s">
        <v>38940</v>
      </c>
      <c r="G13264" s="118"/>
      <c r="H13264" s="118" t="s">
        <v>38941</v>
      </c>
      <c r="I13264" s="118" t="s">
        <v>8152</v>
      </c>
      <c r="J13264" s="118" t="s">
        <v>7591</v>
      </c>
    </row>
    <row r="13265" spans="1:10" ht="12.75">
      <c r="A13265" s="118" t="s">
        <v>798</v>
      </c>
      <c r="B13265" s="118" t="s">
        <v>17309</v>
      </c>
      <c r="C13265" s="118" t="b">
        <v>0</v>
      </c>
      <c r="D13265" s="118" t="e">
        <f t="shared" ca="1" si="1"/>
        <v>#NAME?</v>
      </c>
      <c r="E13265" s="118" t="s">
        <v>38934</v>
      </c>
      <c r="F13265" s="118" t="s">
        <v>38942</v>
      </c>
      <c r="G13265" s="118"/>
      <c r="H13265" s="118" t="s">
        <v>7611</v>
      </c>
      <c r="I13265" s="118" t="s">
        <v>8152</v>
      </c>
      <c r="J13265" s="118" t="s">
        <v>7591</v>
      </c>
    </row>
    <row r="13266" spans="1:10" ht="12.75">
      <c r="A13266" s="118" t="s">
        <v>38254</v>
      </c>
      <c r="B13266" s="118" t="s">
        <v>19400</v>
      </c>
      <c r="C13266" s="118" t="b">
        <v>0</v>
      </c>
      <c r="D13266" s="118" t="e">
        <f t="shared" ca="1" si="1"/>
        <v>#NAME?</v>
      </c>
      <c r="E13266" s="118" t="s">
        <v>38934</v>
      </c>
      <c r="F13266" s="118" t="s">
        <v>38943</v>
      </c>
      <c r="G13266" s="118"/>
      <c r="H13266" s="118" t="s">
        <v>4831</v>
      </c>
      <c r="I13266" s="118" t="s">
        <v>8152</v>
      </c>
      <c r="J13266" s="118" t="s">
        <v>7591</v>
      </c>
    </row>
    <row r="13267" spans="1:10" ht="12.75">
      <c r="A13267" s="118" t="s">
        <v>13402</v>
      </c>
      <c r="B13267" s="118" t="s">
        <v>23545</v>
      </c>
      <c r="C13267" s="118" t="b">
        <v>0</v>
      </c>
      <c r="D13267" s="118" t="e">
        <f t="shared" ca="1" si="1"/>
        <v>#NAME?</v>
      </c>
      <c r="E13267" s="118" t="s">
        <v>38944</v>
      </c>
      <c r="F13267" s="118" t="s">
        <v>38945</v>
      </c>
      <c r="G13267" s="118"/>
      <c r="H13267" s="118" t="s">
        <v>4276</v>
      </c>
      <c r="I13267" s="118" t="s">
        <v>10351</v>
      </c>
      <c r="J13267" s="118" t="s">
        <v>7622</v>
      </c>
    </row>
    <row r="13268" spans="1:10" ht="12.75">
      <c r="A13268" s="118" t="s">
        <v>14206</v>
      </c>
      <c r="B13268" s="118" t="s">
        <v>1241</v>
      </c>
      <c r="C13268" s="118" t="b">
        <v>0</v>
      </c>
      <c r="D13268" s="118" t="e">
        <f t="shared" ca="1" si="1"/>
        <v>#NAME?</v>
      </c>
      <c r="E13268" s="118" t="s">
        <v>38946</v>
      </c>
      <c r="F13268" s="118" t="s">
        <v>38947</v>
      </c>
      <c r="G13268" s="118"/>
      <c r="H13268" s="118" t="s">
        <v>36761</v>
      </c>
      <c r="I13268" s="118" t="s">
        <v>14203</v>
      </c>
      <c r="J13268" s="118" t="s">
        <v>14204</v>
      </c>
    </row>
    <row r="13269" spans="1:10" ht="12.75">
      <c r="A13269" s="118" t="s">
        <v>1591</v>
      </c>
      <c r="B13269" s="118" t="s">
        <v>17665</v>
      </c>
      <c r="C13269" s="118" t="b">
        <v>0</v>
      </c>
      <c r="D13269" s="118" t="e">
        <f t="shared" ca="1" si="1"/>
        <v>#NAME?</v>
      </c>
      <c r="E13269" s="118" t="s">
        <v>38946</v>
      </c>
      <c r="F13269" s="118" t="s">
        <v>38948</v>
      </c>
      <c r="G13269" s="118"/>
      <c r="H13269" s="118" t="s">
        <v>38949</v>
      </c>
      <c r="I13269" s="118" t="s">
        <v>14203</v>
      </c>
      <c r="J13269" s="118" t="s">
        <v>14204</v>
      </c>
    </row>
    <row r="13270" spans="1:10" ht="12.75">
      <c r="A13270" s="118" t="s">
        <v>11652</v>
      </c>
      <c r="B13270" s="118" t="s">
        <v>38950</v>
      </c>
      <c r="C13270" s="118" t="b">
        <v>0</v>
      </c>
      <c r="D13270" s="118" t="e">
        <f t="shared" ca="1" si="1"/>
        <v>#NAME?</v>
      </c>
      <c r="E13270" s="118" t="s">
        <v>1241</v>
      </c>
      <c r="F13270" s="118" t="s">
        <v>38951</v>
      </c>
      <c r="G13270" s="118"/>
      <c r="H13270" s="118" t="s">
        <v>4831</v>
      </c>
      <c r="I13270" s="118" t="s">
        <v>7684</v>
      </c>
      <c r="J13270" s="118"/>
    </row>
    <row r="13271" spans="1:10" ht="12.75">
      <c r="A13271" s="118" t="s">
        <v>38952</v>
      </c>
      <c r="B13271" s="118" t="s">
        <v>38953</v>
      </c>
      <c r="C13271" s="118" t="b">
        <v>0</v>
      </c>
      <c r="D13271" s="118" t="e">
        <f t="shared" ca="1" si="1"/>
        <v>#NAME?</v>
      </c>
      <c r="E13271" s="118" t="s">
        <v>1241</v>
      </c>
      <c r="F13271" s="118" t="s">
        <v>38954</v>
      </c>
      <c r="G13271" s="118"/>
      <c r="H13271" s="118" t="s">
        <v>4831</v>
      </c>
      <c r="I13271" s="118" t="s">
        <v>7684</v>
      </c>
      <c r="J13271" s="118"/>
    </row>
    <row r="13272" spans="1:10" ht="12.75">
      <c r="A13272" s="118" t="s">
        <v>8287</v>
      </c>
      <c r="B13272" s="118" t="s">
        <v>38955</v>
      </c>
      <c r="C13272" s="118" t="b">
        <v>0</v>
      </c>
      <c r="D13272" s="118" t="e">
        <f t="shared" ca="1" si="1"/>
        <v>#NAME?</v>
      </c>
      <c r="E13272" s="118" t="s">
        <v>1241</v>
      </c>
      <c r="F13272" s="118" t="s">
        <v>38956</v>
      </c>
      <c r="G13272" s="118"/>
      <c r="H13272" s="118" t="s">
        <v>54</v>
      </c>
      <c r="I13272" s="118" t="s">
        <v>7684</v>
      </c>
      <c r="J13272" s="118"/>
    </row>
    <row r="13273" spans="1:10" ht="12.75">
      <c r="A13273" s="118" t="s">
        <v>8693</v>
      </c>
      <c r="B13273" s="118" t="s">
        <v>38957</v>
      </c>
      <c r="C13273" s="118" t="b">
        <v>0</v>
      </c>
      <c r="D13273" s="118" t="e">
        <f t="shared" ca="1" si="1"/>
        <v>#NAME?</v>
      </c>
      <c r="E13273" s="118" t="s">
        <v>1241</v>
      </c>
      <c r="F13273" s="118" t="s">
        <v>38958</v>
      </c>
      <c r="G13273" s="118"/>
      <c r="H13273" s="118" t="s">
        <v>54</v>
      </c>
      <c r="I13273" s="118" t="s">
        <v>7684</v>
      </c>
      <c r="J13273" s="118"/>
    </row>
    <row r="13274" spans="1:10" ht="12.75">
      <c r="A13274" s="118" t="s">
        <v>12004</v>
      </c>
      <c r="B13274" s="118" t="s">
        <v>38959</v>
      </c>
      <c r="C13274" s="118" t="b">
        <v>0</v>
      </c>
      <c r="D13274" s="118" t="e">
        <f t="shared" ca="1" si="1"/>
        <v>#NAME?</v>
      </c>
      <c r="E13274" s="118" t="s">
        <v>1241</v>
      </c>
      <c r="F13274" s="118" t="s">
        <v>38960</v>
      </c>
      <c r="G13274" s="118"/>
      <c r="H13274" s="118" t="s">
        <v>54</v>
      </c>
      <c r="I13274" s="118" t="s">
        <v>7684</v>
      </c>
      <c r="J13274" s="118"/>
    </row>
    <row r="13275" spans="1:10" ht="12.75">
      <c r="A13275" s="118" t="s">
        <v>10910</v>
      </c>
      <c r="B13275" s="118" t="s">
        <v>38961</v>
      </c>
      <c r="C13275" s="118" t="b">
        <v>0</v>
      </c>
      <c r="D13275" s="118" t="e">
        <f t="shared" ca="1" si="1"/>
        <v>#NAME?</v>
      </c>
      <c r="E13275" s="118" t="s">
        <v>1241</v>
      </c>
      <c r="F13275" s="118" t="s">
        <v>38962</v>
      </c>
      <c r="G13275" s="118"/>
      <c r="H13275" s="118" t="s">
        <v>4831</v>
      </c>
      <c r="I13275" s="118" t="s">
        <v>7684</v>
      </c>
      <c r="J13275" s="118"/>
    </row>
    <row r="13276" spans="1:10" ht="12.75">
      <c r="A13276" s="118" t="s">
        <v>31057</v>
      </c>
      <c r="B13276" s="118" t="s">
        <v>1241</v>
      </c>
      <c r="C13276" s="118" t="b">
        <v>0</v>
      </c>
      <c r="D13276" s="118" t="e">
        <f t="shared" ca="1" si="1"/>
        <v>#NAME?</v>
      </c>
      <c r="E13276" s="118" t="s">
        <v>1241</v>
      </c>
      <c r="F13276" s="118" t="s">
        <v>38963</v>
      </c>
      <c r="G13276" s="118"/>
      <c r="H13276" s="118" t="s">
        <v>5279</v>
      </c>
      <c r="I13276" s="118" t="s">
        <v>7684</v>
      </c>
      <c r="J13276" s="118"/>
    </row>
    <row r="13277" spans="1:10" ht="12.75">
      <c r="A13277" s="118" t="s">
        <v>16484</v>
      </c>
      <c r="B13277" s="118" t="s">
        <v>38964</v>
      </c>
      <c r="C13277" s="118" t="b">
        <v>0</v>
      </c>
      <c r="D13277" s="118" t="e">
        <f t="shared" ca="1" si="1"/>
        <v>#NAME?</v>
      </c>
      <c r="E13277" s="118" t="s">
        <v>1241</v>
      </c>
      <c r="F13277" s="118" t="s">
        <v>38965</v>
      </c>
      <c r="G13277" s="118"/>
      <c r="H13277" s="118" t="s">
        <v>15056</v>
      </c>
      <c r="I13277" s="118" t="s">
        <v>7684</v>
      </c>
      <c r="J13277" s="118"/>
    </row>
    <row r="13278" spans="1:10" ht="12.75">
      <c r="A13278" s="118" t="s">
        <v>18939</v>
      </c>
      <c r="B13278" s="118" t="s">
        <v>38966</v>
      </c>
      <c r="C13278" s="118" t="b">
        <v>0</v>
      </c>
      <c r="D13278" s="118" t="e">
        <f t="shared" ca="1" si="1"/>
        <v>#NAME?</v>
      </c>
      <c r="E13278" s="118" t="s">
        <v>1241</v>
      </c>
      <c r="F13278" s="118" t="s">
        <v>38967</v>
      </c>
      <c r="G13278" s="118"/>
      <c r="H13278" s="118" t="s">
        <v>4831</v>
      </c>
      <c r="I13278" s="118" t="s">
        <v>7684</v>
      </c>
      <c r="J13278" s="118"/>
    </row>
    <row r="13279" spans="1:10" ht="12.75">
      <c r="A13279" s="118" t="s">
        <v>27061</v>
      </c>
      <c r="B13279" s="118" t="s">
        <v>15322</v>
      </c>
      <c r="C13279" s="118" t="b">
        <v>0</v>
      </c>
      <c r="D13279" s="118" t="e">
        <f t="shared" ca="1" si="1"/>
        <v>#NAME?</v>
      </c>
      <c r="E13279" s="118" t="s">
        <v>38968</v>
      </c>
      <c r="F13279" s="118" t="s">
        <v>38969</v>
      </c>
      <c r="G13279" s="118"/>
      <c r="H13279" s="118" t="s">
        <v>4305</v>
      </c>
      <c r="I13279" s="118" t="s">
        <v>8925</v>
      </c>
      <c r="J13279" s="118"/>
    </row>
    <row r="13280" spans="1:10" ht="12.75">
      <c r="A13280" s="118" t="s">
        <v>1817</v>
      </c>
      <c r="B13280" s="118" t="s">
        <v>38970</v>
      </c>
      <c r="C13280" s="118" t="b">
        <v>0</v>
      </c>
      <c r="D13280" s="118" t="e">
        <f t="shared" ca="1" si="1"/>
        <v>#NAME?</v>
      </c>
      <c r="E13280" s="118" t="s">
        <v>38968</v>
      </c>
      <c r="F13280" s="118" t="s">
        <v>38971</v>
      </c>
      <c r="G13280" s="118"/>
      <c r="H13280" s="118" t="s">
        <v>4305</v>
      </c>
      <c r="I13280" s="118" t="s">
        <v>8925</v>
      </c>
      <c r="J13280" s="118"/>
    </row>
    <row r="13281" spans="1:10" ht="12.75">
      <c r="A13281" s="118" t="s">
        <v>846</v>
      </c>
      <c r="B13281" s="118" t="s">
        <v>38972</v>
      </c>
      <c r="C13281" s="118" t="b">
        <v>0</v>
      </c>
      <c r="D13281" s="118" t="e">
        <f t="shared" ca="1" si="1"/>
        <v>#NAME?</v>
      </c>
      <c r="E13281" s="118" t="s">
        <v>38968</v>
      </c>
      <c r="F13281" s="118" t="s">
        <v>38973</v>
      </c>
      <c r="G13281" s="118"/>
      <c r="H13281" s="118" t="s">
        <v>4305</v>
      </c>
      <c r="I13281" s="118" t="s">
        <v>7642</v>
      </c>
      <c r="J13281" s="118"/>
    </row>
    <row r="13282" spans="1:10" ht="12.75">
      <c r="A13282" s="118" t="s">
        <v>22724</v>
      </c>
      <c r="B13282" s="118" t="s">
        <v>38974</v>
      </c>
      <c r="C13282" s="118" t="b">
        <v>0</v>
      </c>
      <c r="D13282" s="118" t="e">
        <f t="shared" ca="1" si="1"/>
        <v>#NAME?</v>
      </c>
      <c r="E13282" s="118" t="s">
        <v>38968</v>
      </c>
      <c r="F13282" s="118" t="s">
        <v>38975</v>
      </c>
      <c r="G13282" s="118"/>
      <c r="H13282" s="118" t="s">
        <v>4305</v>
      </c>
      <c r="I13282" s="118" t="s">
        <v>8925</v>
      </c>
      <c r="J13282" s="118"/>
    </row>
    <row r="13283" spans="1:10" ht="12.75">
      <c r="A13283" s="118" t="s">
        <v>38976</v>
      </c>
      <c r="B13283" s="118" t="s">
        <v>38977</v>
      </c>
      <c r="C13283" s="118" t="b">
        <v>0</v>
      </c>
      <c r="D13283" s="118" t="e">
        <f t="shared" ca="1" si="1"/>
        <v>#NAME?</v>
      </c>
      <c r="E13283" s="118" t="s">
        <v>38968</v>
      </c>
      <c r="F13283" s="118" t="s">
        <v>38978</v>
      </c>
      <c r="G13283" s="118"/>
      <c r="H13283" s="118" t="s">
        <v>38979</v>
      </c>
      <c r="I13283" s="118" t="s">
        <v>17682</v>
      </c>
      <c r="J13283" s="118"/>
    </row>
    <row r="13284" spans="1:10" ht="12.75">
      <c r="A13284" s="118" t="s">
        <v>8937</v>
      </c>
      <c r="B13284" s="118" t="s">
        <v>20233</v>
      </c>
      <c r="C13284" s="118" t="b">
        <v>0</v>
      </c>
      <c r="D13284" s="118" t="e">
        <f t="shared" ca="1" si="1"/>
        <v>#NAME?</v>
      </c>
      <c r="E13284" s="118" t="s">
        <v>38968</v>
      </c>
      <c r="F13284" s="118" t="s">
        <v>38980</v>
      </c>
      <c r="G13284" s="118"/>
      <c r="H13284" s="118" t="s">
        <v>7611</v>
      </c>
      <c r="I13284" s="118" t="s">
        <v>17682</v>
      </c>
      <c r="J13284" s="118"/>
    </row>
    <row r="13285" spans="1:10" ht="12.75">
      <c r="A13285" s="118" t="s">
        <v>19202</v>
      </c>
      <c r="B13285" s="118" t="s">
        <v>38981</v>
      </c>
      <c r="C13285" s="118" t="b">
        <v>0</v>
      </c>
      <c r="D13285" s="118" t="e">
        <f t="shared" ca="1" si="1"/>
        <v>#NAME?</v>
      </c>
      <c r="E13285" s="118" t="s">
        <v>38968</v>
      </c>
      <c r="F13285" s="118" t="s">
        <v>38982</v>
      </c>
      <c r="G13285" s="118"/>
      <c r="H13285" s="118" t="s">
        <v>4305</v>
      </c>
      <c r="I13285" s="118" t="s">
        <v>8925</v>
      </c>
      <c r="J13285" s="118"/>
    </row>
    <row r="13286" spans="1:10" ht="12.75">
      <c r="A13286" s="118" t="s">
        <v>27052</v>
      </c>
      <c r="B13286" s="118" t="s">
        <v>38983</v>
      </c>
      <c r="C13286" s="118" t="b">
        <v>0</v>
      </c>
      <c r="D13286" s="118" t="e">
        <f t="shared" ca="1" si="1"/>
        <v>#NAME?</v>
      </c>
      <c r="E13286" s="118" t="s">
        <v>38968</v>
      </c>
      <c r="F13286" s="118" t="s">
        <v>38984</v>
      </c>
      <c r="G13286" s="118"/>
      <c r="H13286" s="118" t="s">
        <v>4305</v>
      </c>
      <c r="I13286" s="118" t="s">
        <v>7642</v>
      </c>
      <c r="J13286" s="118"/>
    </row>
    <row r="13287" spans="1:10" ht="12.75">
      <c r="A13287" s="118" t="s">
        <v>15868</v>
      </c>
      <c r="B13287" s="118" t="s">
        <v>26001</v>
      </c>
      <c r="C13287" s="118" t="b">
        <v>0</v>
      </c>
      <c r="D13287" s="118" t="e">
        <f t="shared" ca="1" si="1"/>
        <v>#NAME?</v>
      </c>
      <c r="E13287" s="118" t="s">
        <v>38968</v>
      </c>
      <c r="F13287" s="118" t="s">
        <v>38985</v>
      </c>
      <c r="G13287" s="118"/>
      <c r="H13287" s="118" t="s">
        <v>4305</v>
      </c>
      <c r="I13287" s="118" t="s">
        <v>8925</v>
      </c>
      <c r="J13287" s="118"/>
    </row>
    <row r="13288" spans="1:10" ht="12.75">
      <c r="A13288" s="118" t="s">
        <v>995</v>
      </c>
      <c r="B13288" s="118" t="s">
        <v>38986</v>
      </c>
      <c r="C13288" s="118" t="b">
        <v>0</v>
      </c>
      <c r="D13288" s="118" t="e">
        <f t="shared" ca="1" si="1"/>
        <v>#NAME?</v>
      </c>
      <c r="E13288" s="118" t="s">
        <v>38968</v>
      </c>
      <c r="F13288" s="118" t="s">
        <v>38987</v>
      </c>
      <c r="G13288" s="118"/>
      <c r="H13288" s="118" t="s">
        <v>4305</v>
      </c>
      <c r="I13288" s="118" t="s">
        <v>8925</v>
      </c>
      <c r="J13288" s="118"/>
    </row>
    <row r="13289" spans="1:10" ht="12.75">
      <c r="A13289" s="118" t="s">
        <v>8584</v>
      </c>
      <c r="B13289" s="118" t="s">
        <v>29533</v>
      </c>
      <c r="C13289" s="118" t="b">
        <v>0</v>
      </c>
      <c r="D13289" s="118" t="e">
        <f t="shared" ca="1" si="1"/>
        <v>#NAME?</v>
      </c>
      <c r="E13289" s="118" t="s">
        <v>38988</v>
      </c>
      <c r="F13289" s="118" t="s">
        <v>38989</v>
      </c>
      <c r="G13289" s="118"/>
      <c r="H13289" s="118" t="s">
        <v>4278</v>
      </c>
      <c r="I13289" s="118" t="s">
        <v>7820</v>
      </c>
      <c r="J13289" s="118" t="s">
        <v>7820</v>
      </c>
    </row>
    <row r="13290" spans="1:10" ht="12.75">
      <c r="A13290" s="118" t="s">
        <v>2494</v>
      </c>
      <c r="B13290" s="118" t="s">
        <v>38990</v>
      </c>
      <c r="C13290" s="118" t="b">
        <v>0</v>
      </c>
      <c r="D13290" s="118" t="e">
        <f t="shared" ca="1" si="1"/>
        <v>#NAME?</v>
      </c>
      <c r="E13290" s="118" t="s">
        <v>38988</v>
      </c>
      <c r="F13290" s="118" t="s">
        <v>38991</v>
      </c>
      <c r="G13290" s="118"/>
      <c r="H13290" s="118" t="s">
        <v>4278</v>
      </c>
      <c r="I13290" s="118" t="s">
        <v>7820</v>
      </c>
      <c r="J13290" s="118" t="s">
        <v>7820</v>
      </c>
    </row>
    <row r="13291" spans="1:10" ht="12.75">
      <c r="A13291" s="118" t="s">
        <v>11821</v>
      </c>
      <c r="B13291" s="118" t="s">
        <v>38992</v>
      </c>
      <c r="C13291" s="118" t="b">
        <v>0</v>
      </c>
      <c r="D13291" s="118" t="e">
        <f t="shared" ca="1" si="1"/>
        <v>#NAME?</v>
      </c>
      <c r="E13291" s="118" t="s">
        <v>38988</v>
      </c>
      <c r="F13291" s="118" t="s">
        <v>38993</v>
      </c>
      <c r="G13291" s="118"/>
      <c r="H13291" s="118" t="s">
        <v>5607</v>
      </c>
      <c r="I13291" s="118" t="s">
        <v>7820</v>
      </c>
      <c r="J13291" s="118" t="s">
        <v>7820</v>
      </c>
    </row>
    <row r="13292" spans="1:10" ht="12.75">
      <c r="A13292" s="118" t="s">
        <v>2671</v>
      </c>
      <c r="B13292" s="118" t="s">
        <v>13175</v>
      </c>
      <c r="C13292" s="118" t="b">
        <v>0</v>
      </c>
      <c r="D13292" s="118" t="e">
        <f t="shared" ca="1" si="1"/>
        <v>#NAME?</v>
      </c>
      <c r="E13292" s="118" t="s">
        <v>38988</v>
      </c>
      <c r="F13292" s="118" t="s">
        <v>38994</v>
      </c>
      <c r="G13292" s="118"/>
      <c r="H13292" s="118" t="s">
        <v>16470</v>
      </c>
      <c r="I13292" s="118" t="s">
        <v>7820</v>
      </c>
      <c r="J13292" s="118" t="s">
        <v>7820</v>
      </c>
    </row>
    <row r="13293" spans="1:10" ht="12.75">
      <c r="A13293" s="118" t="s">
        <v>836</v>
      </c>
      <c r="B13293" s="118" t="s">
        <v>26813</v>
      </c>
      <c r="C13293" s="118" t="b">
        <v>0</v>
      </c>
      <c r="D13293" s="118" t="e">
        <f t="shared" ca="1" si="1"/>
        <v>#NAME?</v>
      </c>
      <c r="E13293" s="118" t="s">
        <v>38988</v>
      </c>
      <c r="F13293" s="118" t="s">
        <v>38995</v>
      </c>
      <c r="G13293" s="118"/>
      <c r="H13293" s="118" t="s">
        <v>4831</v>
      </c>
      <c r="I13293" s="118" t="s">
        <v>7820</v>
      </c>
      <c r="J13293" s="118" t="s">
        <v>7820</v>
      </c>
    </row>
    <row r="13294" spans="1:10" ht="12.75">
      <c r="A13294" s="118" t="s">
        <v>2377</v>
      </c>
      <c r="B13294" s="118" t="s">
        <v>38996</v>
      </c>
      <c r="C13294" s="118" t="b">
        <v>0</v>
      </c>
      <c r="D13294" s="118" t="e">
        <f t="shared" ca="1" si="1"/>
        <v>#NAME?</v>
      </c>
      <c r="E13294" s="118" t="s">
        <v>38988</v>
      </c>
      <c r="F13294" s="118" t="s">
        <v>38997</v>
      </c>
      <c r="G13294" s="118"/>
      <c r="H13294" s="118" t="s">
        <v>4278</v>
      </c>
      <c r="I13294" s="118" t="s">
        <v>7820</v>
      </c>
      <c r="J13294" s="118" t="s">
        <v>7820</v>
      </c>
    </row>
    <row r="13295" spans="1:10" ht="12.75">
      <c r="A13295" s="118" t="s">
        <v>1240</v>
      </c>
      <c r="B13295" s="118" t="s">
        <v>2118</v>
      </c>
      <c r="C13295" s="118" t="b">
        <v>0</v>
      </c>
      <c r="D13295" s="118" t="e">
        <f t="shared" ca="1" si="1"/>
        <v>#NAME?</v>
      </c>
      <c r="E13295" s="118" t="s">
        <v>38988</v>
      </c>
      <c r="F13295" s="118" t="s">
        <v>38998</v>
      </c>
      <c r="G13295" s="118"/>
      <c r="H13295" s="118" t="s">
        <v>4485</v>
      </c>
      <c r="I13295" s="118" t="s">
        <v>7820</v>
      </c>
      <c r="J13295" s="118" t="s">
        <v>7820</v>
      </c>
    </row>
    <row r="13296" spans="1:10" ht="12.75">
      <c r="A13296" s="118" t="s">
        <v>20280</v>
      </c>
      <c r="B13296" s="118" t="s">
        <v>38999</v>
      </c>
      <c r="C13296" s="118" t="b">
        <v>0</v>
      </c>
      <c r="D13296" s="118" t="e">
        <f t="shared" ca="1" si="1"/>
        <v>#NAME?</v>
      </c>
      <c r="E13296" s="118" t="s">
        <v>38988</v>
      </c>
      <c r="F13296" s="118" t="s">
        <v>39000</v>
      </c>
      <c r="G13296" s="118"/>
      <c r="H13296" s="118" t="s">
        <v>4831</v>
      </c>
      <c r="I13296" s="118" t="s">
        <v>7820</v>
      </c>
      <c r="J13296" s="118" t="s">
        <v>7820</v>
      </c>
    </row>
    <row r="13297" spans="1:10" ht="12.75">
      <c r="A13297" s="118" t="s">
        <v>39001</v>
      </c>
      <c r="B13297" s="118" t="s">
        <v>39002</v>
      </c>
      <c r="C13297" s="118" t="b">
        <v>0</v>
      </c>
      <c r="D13297" s="118" t="e">
        <f t="shared" ca="1" si="1"/>
        <v>#NAME?</v>
      </c>
      <c r="E13297" s="118" t="s">
        <v>38988</v>
      </c>
      <c r="F13297" s="118" t="s">
        <v>39003</v>
      </c>
      <c r="G13297" s="118"/>
      <c r="H13297" s="118" t="s">
        <v>5607</v>
      </c>
      <c r="I13297" s="118" t="s">
        <v>7820</v>
      </c>
      <c r="J13297" s="118" t="s">
        <v>7820</v>
      </c>
    </row>
    <row r="13298" spans="1:10" ht="12.75">
      <c r="A13298" s="118" t="s">
        <v>873</v>
      </c>
      <c r="B13298" s="118" t="s">
        <v>39004</v>
      </c>
      <c r="C13298" s="118" t="b">
        <v>0</v>
      </c>
      <c r="D13298" s="118" t="e">
        <f t="shared" ca="1" si="1"/>
        <v>#NAME?</v>
      </c>
      <c r="E13298" s="118" t="s">
        <v>38988</v>
      </c>
      <c r="F13298" s="118" t="s">
        <v>39005</v>
      </c>
      <c r="G13298" s="118"/>
      <c r="H13298" s="118" t="s">
        <v>7611</v>
      </c>
      <c r="I13298" s="118" t="s">
        <v>7820</v>
      </c>
      <c r="J13298" s="118" t="s">
        <v>7820</v>
      </c>
    </row>
    <row r="13299" spans="1:10" ht="12.75">
      <c r="A13299" s="118" t="s">
        <v>22788</v>
      </c>
      <c r="B13299" s="118" t="s">
        <v>39006</v>
      </c>
      <c r="C13299" s="118" t="b">
        <v>0</v>
      </c>
      <c r="D13299" s="118" t="e">
        <f t="shared" ca="1" si="1"/>
        <v>#NAME?</v>
      </c>
      <c r="E13299" s="118" t="s">
        <v>38988</v>
      </c>
      <c r="F13299" s="118" t="s">
        <v>39007</v>
      </c>
      <c r="G13299" s="118"/>
      <c r="H13299" s="118" t="s">
        <v>5607</v>
      </c>
      <c r="I13299" s="118" t="s">
        <v>7820</v>
      </c>
      <c r="J13299" s="118" t="s">
        <v>7820</v>
      </c>
    </row>
    <row r="13300" spans="1:10" ht="12.75">
      <c r="A13300" s="118" t="s">
        <v>2057</v>
      </c>
      <c r="B13300" s="118" t="s">
        <v>39008</v>
      </c>
      <c r="C13300" s="118" t="b">
        <v>0</v>
      </c>
      <c r="D13300" s="118" t="e">
        <f t="shared" ca="1" si="1"/>
        <v>#NAME?</v>
      </c>
      <c r="E13300" s="118" t="s">
        <v>38988</v>
      </c>
      <c r="F13300" s="118" t="s">
        <v>39009</v>
      </c>
      <c r="G13300" s="118"/>
      <c r="H13300" s="118" t="s">
        <v>5607</v>
      </c>
      <c r="I13300" s="118" t="s">
        <v>7820</v>
      </c>
      <c r="J13300" s="118" t="s">
        <v>7820</v>
      </c>
    </row>
    <row r="13301" spans="1:10" ht="12.75">
      <c r="A13301" s="118" t="s">
        <v>944</v>
      </c>
      <c r="B13301" s="118" t="s">
        <v>10864</v>
      </c>
      <c r="C13301" s="118" t="b">
        <v>0</v>
      </c>
      <c r="D13301" s="118" t="e">
        <f t="shared" ca="1" si="1"/>
        <v>#NAME?</v>
      </c>
      <c r="E13301" s="118" t="s">
        <v>38988</v>
      </c>
      <c r="F13301" s="118" t="s">
        <v>39010</v>
      </c>
      <c r="G13301" s="118"/>
      <c r="H13301" s="118" t="s">
        <v>4831</v>
      </c>
      <c r="I13301" s="118" t="s">
        <v>7820</v>
      </c>
      <c r="J13301" s="118" t="s">
        <v>7820</v>
      </c>
    </row>
    <row r="13302" spans="1:10" ht="12.75">
      <c r="A13302" s="118" t="s">
        <v>10777</v>
      </c>
      <c r="B13302" s="118" t="s">
        <v>23607</v>
      </c>
      <c r="C13302" s="118" t="b">
        <v>0</v>
      </c>
      <c r="D13302" s="118" t="e">
        <f t="shared" ca="1" si="1"/>
        <v>#NAME?</v>
      </c>
      <c r="E13302" s="118" t="s">
        <v>38988</v>
      </c>
      <c r="F13302" s="118" t="s">
        <v>39011</v>
      </c>
      <c r="G13302" s="118"/>
      <c r="H13302" s="118" t="s">
        <v>4640</v>
      </c>
      <c r="I13302" s="118" t="s">
        <v>7820</v>
      </c>
      <c r="J13302" s="118" t="s">
        <v>7820</v>
      </c>
    </row>
    <row r="13303" spans="1:10" ht="12.75">
      <c r="A13303" s="118" t="s">
        <v>10777</v>
      </c>
      <c r="B13303" s="118" t="s">
        <v>19534</v>
      </c>
      <c r="C13303" s="118" t="b">
        <v>0</v>
      </c>
      <c r="D13303" s="118" t="e">
        <f t="shared" ca="1" si="1"/>
        <v>#NAME?</v>
      </c>
      <c r="E13303" s="118" t="s">
        <v>38988</v>
      </c>
      <c r="F13303" s="118" t="s">
        <v>39012</v>
      </c>
      <c r="G13303" s="118"/>
      <c r="H13303" s="118" t="s">
        <v>8760</v>
      </c>
      <c r="I13303" s="118" t="s">
        <v>7820</v>
      </c>
      <c r="J13303" s="118" t="s">
        <v>7820</v>
      </c>
    </row>
    <row r="13304" spans="1:10" ht="12.75">
      <c r="A13304" s="118" t="s">
        <v>13279</v>
      </c>
      <c r="B13304" s="118" t="s">
        <v>39013</v>
      </c>
      <c r="C13304" s="118" t="b">
        <v>0</v>
      </c>
      <c r="D13304" s="118" t="e">
        <f t="shared" ca="1" si="1"/>
        <v>#NAME?</v>
      </c>
      <c r="E13304" s="118" t="s">
        <v>39014</v>
      </c>
      <c r="F13304" s="118" t="s">
        <v>39015</v>
      </c>
      <c r="G13304" s="118"/>
      <c r="H13304" s="118" t="s">
        <v>34316</v>
      </c>
      <c r="I13304" s="118" t="s">
        <v>7820</v>
      </c>
      <c r="J13304" s="118" t="s">
        <v>7820</v>
      </c>
    </row>
    <row r="13305" spans="1:10" ht="12.75">
      <c r="A13305" s="118" t="s">
        <v>1704</v>
      </c>
      <c r="B13305" s="118" t="s">
        <v>26694</v>
      </c>
      <c r="C13305" s="118" t="b">
        <v>0</v>
      </c>
      <c r="D13305" s="118" t="e">
        <f t="shared" ca="1" si="1"/>
        <v>#NAME?</v>
      </c>
      <c r="E13305" s="118" t="s">
        <v>39014</v>
      </c>
      <c r="F13305" s="118" t="s">
        <v>39016</v>
      </c>
      <c r="G13305" s="118"/>
      <c r="H13305" s="118" t="s">
        <v>4305</v>
      </c>
      <c r="I13305" s="118" t="s">
        <v>7820</v>
      </c>
      <c r="J13305" s="118" t="s">
        <v>7820</v>
      </c>
    </row>
    <row r="13306" spans="1:10" ht="12.75">
      <c r="A13306" s="118" t="s">
        <v>9298</v>
      </c>
      <c r="B13306" s="118" t="s">
        <v>10580</v>
      </c>
      <c r="C13306" s="118" t="b">
        <v>0</v>
      </c>
      <c r="D13306" s="118" t="e">
        <f t="shared" ca="1" si="1"/>
        <v>#NAME?</v>
      </c>
      <c r="E13306" s="118" t="s">
        <v>39014</v>
      </c>
      <c r="F13306" s="118" t="s">
        <v>39017</v>
      </c>
      <c r="G13306" s="118"/>
      <c r="H13306" s="118" t="s">
        <v>4311</v>
      </c>
      <c r="I13306" s="118" t="s">
        <v>7820</v>
      </c>
      <c r="J13306" s="118" t="s">
        <v>7820</v>
      </c>
    </row>
    <row r="13307" spans="1:10" ht="12.75">
      <c r="A13307" s="118" t="s">
        <v>8422</v>
      </c>
      <c r="B13307" s="118" t="s">
        <v>21310</v>
      </c>
      <c r="C13307" s="118" t="b">
        <v>0</v>
      </c>
      <c r="D13307" s="118" t="e">
        <f t="shared" ca="1" si="1"/>
        <v>#NAME?</v>
      </c>
      <c r="E13307" s="118" t="s">
        <v>39014</v>
      </c>
      <c r="F13307" s="118" t="s">
        <v>39018</v>
      </c>
      <c r="G13307" s="118"/>
      <c r="H13307" s="118" t="s">
        <v>39019</v>
      </c>
      <c r="I13307" s="118" t="s">
        <v>7820</v>
      </c>
      <c r="J13307" s="118" t="s">
        <v>7820</v>
      </c>
    </row>
    <row r="13308" spans="1:10" ht="12.75">
      <c r="A13308" s="118" t="s">
        <v>9089</v>
      </c>
      <c r="B13308" s="118" t="s">
        <v>39020</v>
      </c>
      <c r="C13308" s="118" t="b">
        <v>0</v>
      </c>
      <c r="D13308" s="118" t="e">
        <f t="shared" ca="1" si="1"/>
        <v>#NAME?</v>
      </c>
      <c r="E13308" s="118" t="s">
        <v>39014</v>
      </c>
      <c r="F13308" s="118" t="s">
        <v>39021</v>
      </c>
      <c r="G13308" s="118"/>
      <c r="H13308" s="118" t="s">
        <v>4831</v>
      </c>
      <c r="I13308" s="118" t="s">
        <v>7820</v>
      </c>
      <c r="J13308" s="118" t="s">
        <v>7820</v>
      </c>
    </row>
    <row r="13309" spans="1:10" ht="12.75">
      <c r="A13309" s="118" t="s">
        <v>9089</v>
      </c>
      <c r="B13309" s="118" t="s">
        <v>39022</v>
      </c>
      <c r="C13309" s="118" t="b">
        <v>0</v>
      </c>
      <c r="D13309" s="118" t="e">
        <f t="shared" ca="1" si="1"/>
        <v>#NAME?</v>
      </c>
      <c r="E13309" s="118" t="s">
        <v>39014</v>
      </c>
      <c r="F13309" s="118" t="s">
        <v>39023</v>
      </c>
      <c r="G13309" s="118"/>
      <c r="H13309" s="118" t="s">
        <v>4831</v>
      </c>
      <c r="I13309" s="118" t="s">
        <v>7820</v>
      </c>
      <c r="J13309" s="118" t="s">
        <v>7820</v>
      </c>
    </row>
    <row r="13310" spans="1:10" ht="12.75">
      <c r="A13310" s="118" t="s">
        <v>39024</v>
      </c>
      <c r="B13310" s="118" t="s">
        <v>39025</v>
      </c>
      <c r="C13310" s="118" t="b">
        <v>0</v>
      </c>
      <c r="D13310" s="118" t="e">
        <f t="shared" ca="1" si="1"/>
        <v>#NAME?</v>
      </c>
      <c r="E13310" s="118" t="s">
        <v>39014</v>
      </c>
      <c r="F13310" s="118" t="s">
        <v>39026</v>
      </c>
      <c r="G13310" s="118"/>
      <c r="H13310" s="118" t="s">
        <v>4305</v>
      </c>
      <c r="I13310" s="118" t="s">
        <v>7820</v>
      </c>
      <c r="J13310" s="118" t="s">
        <v>7820</v>
      </c>
    </row>
    <row r="13311" spans="1:10" ht="12.75">
      <c r="A13311" s="118" t="s">
        <v>8314</v>
      </c>
      <c r="B13311" s="118" t="s">
        <v>39027</v>
      </c>
      <c r="C13311" s="118" t="b">
        <v>0</v>
      </c>
      <c r="D13311" s="118" t="e">
        <f t="shared" ca="1" si="1"/>
        <v>#NAME?</v>
      </c>
      <c r="E13311" s="118" t="s">
        <v>39014</v>
      </c>
      <c r="F13311" s="118" t="s">
        <v>39028</v>
      </c>
      <c r="G13311" s="118"/>
      <c r="H13311" s="118" t="s">
        <v>4485</v>
      </c>
      <c r="I13311" s="118" t="s">
        <v>7820</v>
      </c>
      <c r="J13311" s="118" t="s">
        <v>7820</v>
      </c>
    </row>
    <row r="13312" spans="1:10" ht="12.75">
      <c r="A13312" s="118" t="s">
        <v>1666</v>
      </c>
      <c r="B13312" s="118" t="s">
        <v>39029</v>
      </c>
      <c r="C13312" s="118" t="b">
        <v>0</v>
      </c>
      <c r="D13312" s="118" t="e">
        <f t="shared" ca="1" si="1"/>
        <v>#NAME?</v>
      </c>
      <c r="E13312" s="118" t="s">
        <v>39014</v>
      </c>
      <c r="F13312" s="118" t="s">
        <v>39030</v>
      </c>
      <c r="G13312" s="118"/>
      <c r="H13312" s="118" t="s">
        <v>4485</v>
      </c>
      <c r="I13312" s="118" t="s">
        <v>7820</v>
      </c>
      <c r="J13312" s="118" t="s">
        <v>7820</v>
      </c>
    </row>
    <row r="13313" spans="1:10" ht="12.75">
      <c r="A13313" s="118" t="s">
        <v>12113</v>
      </c>
      <c r="B13313" s="118" t="s">
        <v>39031</v>
      </c>
      <c r="C13313" s="118" t="b">
        <v>0</v>
      </c>
      <c r="D13313" s="118" t="e">
        <f t="shared" ca="1" si="1"/>
        <v>#NAME?</v>
      </c>
      <c r="E13313" s="118" t="s">
        <v>39014</v>
      </c>
      <c r="F13313" s="118" t="s">
        <v>39032</v>
      </c>
      <c r="G13313" s="118"/>
      <c r="H13313" s="118" t="s">
        <v>4485</v>
      </c>
      <c r="I13313" s="118" t="s">
        <v>7820</v>
      </c>
      <c r="J13313" s="118" t="s">
        <v>7820</v>
      </c>
    </row>
    <row r="13314" spans="1:10" ht="12.75">
      <c r="A13314" s="118" t="s">
        <v>846</v>
      </c>
      <c r="B13314" s="118" t="s">
        <v>1005</v>
      </c>
      <c r="C13314" s="118" t="b">
        <v>0</v>
      </c>
      <c r="D13314" s="118" t="e">
        <f t="shared" ca="1" si="1"/>
        <v>#NAME?</v>
      </c>
      <c r="E13314" s="118" t="s">
        <v>39014</v>
      </c>
      <c r="F13314" s="118" t="s">
        <v>39033</v>
      </c>
      <c r="G13314" s="118"/>
      <c r="H13314" s="118" t="s">
        <v>4305</v>
      </c>
      <c r="I13314" s="118" t="s">
        <v>7820</v>
      </c>
      <c r="J13314" s="118" t="s">
        <v>7820</v>
      </c>
    </row>
    <row r="13315" spans="1:10" ht="12.75">
      <c r="A13315" s="118" t="s">
        <v>1026</v>
      </c>
      <c r="B13315" s="118" t="s">
        <v>39034</v>
      </c>
      <c r="C13315" s="118" t="b">
        <v>0</v>
      </c>
      <c r="D13315" s="118" t="e">
        <f t="shared" ca="1" si="1"/>
        <v>#NAME?</v>
      </c>
      <c r="E13315" s="118" t="s">
        <v>39014</v>
      </c>
      <c r="F13315" s="118" t="s">
        <v>39035</v>
      </c>
      <c r="G13315" s="118"/>
      <c r="H13315" s="118" t="s">
        <v>11868</v>
      </c>
      <c r="I13315" s="118" t="s">
        <v>7820</v>
      </c>
      <c r="J13315" s="118" t="s">
        <v>7820</v>
      </c>
    </row>
    <row r="13316" spans="1:10" ht="12.75">
      <c r="A13316" s="118" t="s">
        <v>882</v>
      </c>
      <c r="B13316" s="118" t="s">
        <v>39036</v>
      </c>
      <c r="C13316" s="118" t="b">
        <v>0</v>
      </c>
      <c r="D13316" s="118" t="e">
        <f t="shared" ca="1" si="1"/>
        <v>#NAME?</v>
      </c>
      <c r="E13316" s="118" t="s">
        <v>39014</v>
      </c>
      <c r="F13316" s="118" t="s">
        <v>39037</v>
      </c>
      <c r="G13316" s="118"/>
      <c r="H13316" s="118" t="s">
        <v>4305</v>
      </c>
      <c r="I13316" s="118" t="s">
        <v>7820</v>
      </c>
      <c r="J13316" s="118" t="s">
        <v>7820</v>
      </c>
    </row>
    <row r="13317" spans="1:10" ht="12.75">
      <c r="A13317" s="118" t="s">
        <v>1903</v>
      </c>
      <c r="B13317" s="118" t="s">
        <v>8972</v>
      </c>
      <c r="C13317" s="118" t="b">
        <v>0</v>
      </c>
      <c r="D13317" s="118" t="e">
        <f t="shared" ca="1" si="1"/>
        <v>#NAME?</v>
      </c>
      <c r="E13317" s="118" t="s">
        <v>39014</v>
      </c>
      <c r="F13317" s="118" t="s">
        <v>39038</v>
      </c>
      <c r="G13317" s="118"/>
      <c r="H13317" s="118" t="s">
        <v>4311</v>
      </c>
      <c r="I13317" s="118" t="s">
        <v>7820</v>
      </c>
      <c r="J13317" s="118" t="s">
        <v>7820</v>
      </c>
    </row>
    <row r="13318" spans="1:10" ht="12.75">
      <c r="A13318" s="118" t="s">
        <v>873</v>
      </c>
      <c r="B13318" s="118" t="s">
        <v>39039</v>
      </c>
      <c r="C13318" s="118" t="b">
        <v>0</v>
      </c>
      <c r="D13318" s="118" t="e">
        <f t="shared" ca="1" si="1"/>
        <v>#NAME?</v>
      </c>
      <c r="E13318" s="118" t="s">
        <v>39014</v>
      </c>
      <c r="F13318" s="118" t="s">
        <v>39040</v>
      </c>
      <c r="G13318" s="118"/>
      <c r="H13318" s="118" t="s">
        <v>34316</v>
      </c>
      <c r="I13318" s="118" t="s">
        <v>7820</v>
      </c>
      <c r="J13318" s="118" t="s">
        <v>7820</v>
      </c>
    </row>
    <row r="13319" spans="1:10" ht="12.75">
      <c r="A13319" s="118" t="s">
        <v>10288</v>
      </c>
      <c r="B13319" s="118" t="s">
        <v>19851</v>
      </c>
      <c r="C13319" s="118" t="b">
        <v>0</v>
      </c>
      <c r="D13319" s="118" t="e">
        <f t="shared" ca="1" si="1"/>
        <v>#NAME?</v>
      </c>
      <c r="E13319" s="118" t="s">
        <v>39014</v>
      </c>
      <c r="F13319" s="118" t="s">
        <v>39041</v>
      </c>
      <c r="G13319" s="118"/>
      <c r="H13319" s="118" t="s">
        <v>4311</v>
      </c>
      <c r="I13319" s="118" t="s">
        <v>7820</v>
      </c>
      <c r="J13319" s="118" t="s">
        <v>7820</v>
      </c>
    </row>
    <row r="13320" spans="1:10" ht="12.75">
      <c r="A13320" s="118" t="s">
        <v>2057</v>
      </c>
      <c r="B13320" s="118" t="s">
        <v>24864</v>
      </c>
      <c r="C13320" s="118" t="b">
        <v>0</v>
      </c>
      <c r="D13320" s="118" t="e">
        <f t="shared" ca="1" si="1"/>
        <v>#NAME?</v>
      </c>
      <c r="E13320" s="118" t="s">
        <v>39014</v>
      </c>
      <c r="F13320" s="118" t="s">
        <v>39042</v>
      </c>
      <c r="G13320" s="118"/>
      <c r="H13320" s="118" t="s">
        <v>4485</v>
      </c>
      <c r="I13320" s="118" t="s">
        <v>7820</v>
      </c>
      <c r="J13320" s="118" t="s">
        <v>7820</v>
      </c>
    </row>
    <row r="13321" spans="1:10" ht="12.75">
      <c r="A13321" s="118" t="s">
        <v>8024</v>
      </c>
      <c r="B13321" s="118" t="s">
        <v>39043</v>
      </c>
      <c r="C13321" s="118" t="b">
        <v>0</v>
      </c>
      <c r="D13321" s="118" t="e">
        <f t="shared" ca="1" si="1"/>
        <v>#NAME?</v>
      </c>
      <c r="E13321" s="118" t="s">
        <v>39014</v>
      </c>
      <c r="F13321" s="118" t="s">
        <v>39044</v>
      </c>
      <c r="G13321" s="118"/>
      <c r="H13321" s="118" t="s">
        <v>4305</v>
      </c>
      <c r="I13321" s="118" t="s">
        <v>7820</v>
      </c>
      <c r="J13321" s="118" t="s">
        <v>7820</v>
      </c>
    </row>
    <row r="13322" spans="1:10" ht="12.75">
      <c r="A13322" s="118" t="s">
        <v>862</v>
      </c>
      <c r="B13322" s="118" t="s">
        <v>39045</v>
      </c>
      <c r="C13322" s="118" t="b">
        <v>0</v>
      </c>
      <c r="D13322" s="118" t="e">
        <f t="shared" ca="1" si="1"/>
        <v>#NAME?</v>
      </c>
      <c r="E13322" s="118" t="s">
        <v>39014</v>
      </c>
      <c r="F13322" s="118" t="s">
        <v>39046</v>
      </c>
      <c r="G13322" s="118"/>
      <c r="H13322" s="118" t="s">
        <v>4305</v>
      </c>
      <c r="I13322" s="118" t="s">
        <v>7820</v>
      </c>
      <c r="J13322" s="118" t="s">
        <v>7820</v>
      </c>
    </row>
    <row r="13323" spans="1:10" ht="12.75">
      <c r="A13323" s="118" t="s">
        <v>995</v>
      </c>
      <c r="B13323" s="118" t="s">
        <v>39047</v>
      </c>
      <c r="C13323" s="118" t="b">
        <v>0</v>
      </c>
      <c r="D13323" s="118" t="e">
        <f t="shared" ca="1" si="1"/>
        <v>#NAME?</v>
      </c>
      <c r="E13323" s="118" t="s">
        <v>39014</v>
      </c>
      <c r="F13323" s="118" t="s">
        <v>39048</v>
      </c>
      <c r="G13323" s="118"/>
      <c r="H13323" s="118" t="s">
        <v>4305</v>
      </c>
      <c r="I13323" s="118" t="s">
        <v>7820</v>
      </c>
      <c r="J13323" s="118" t="s">
        <v>7820</v>
      </c>
    </row>
    <row r="13324" spans="1:10" ht="12.75">
      <c r="A13324" s="118" t="s">
        <v>10968</v>
      </c>
      <c r="B13324" s="118" t="s">
        <v>39049</v>
      </c>
      <c r="C13324" s="118" t="b">
        <v>0</v>
      </c>
      <c r="D13324" s="118" t="e">
        <f t="shared" ca="1" si="1"/>
        <v>#NAME?</v>
      </c>
      <c r="E13324" s="118" t="s">
        <v>39014</v>
      </c>
      <c r="F13324" s="118" t="s">
        <v>39050</v>
      </c>
      <c r="G13324" s="118"/>
      <c r="H13324" s="118" t="s">
        <v>4305</v>
      </c>
      <c r="I13324" s="118" t="s">
        <v>7820</v>
      </c>
      <c r="J13324" s="118" t="s">
        <v>7820</v>
      </c>
    </row>
    <row r="13325" spans="1:10" ht="12.75">
      <c r="A13325" s="118" t="s">
        <v>18077</v>
      </c>
      <c r="B13325" s="118" t="s">
        <v>39051</v>
      </c>
      <c r="C13325" s="118" t="b">
        <v>0</v>
      </c>
      <c r="D13325" s="118" t="e">
        <f t="shared" ca="1" si="1"/>
        <v>#NAME?</v>
      </c>
      <c r="E13325" s="118" t="s">
        <v>39052</v>
      </c>
      <c r="F13325" s="118" t="s">
        <v>39053</v>
      </c>
      <c r="G13325" s="118"/>
      <c r="H13325" s="118" t="s">
        <v>5064</v>
      </c>
      <c r="I13325" s="118" t="s">
        <v>10834</v>
      </c>
      <c r="J13325" s="118" t="s">
        <v>10835</v>
      </c>
    </row>
    <row r="13326" spans="1:10" ht="12.75">
      <c r="A13326" s="118" t="s">
        <v>39054</v>
      </c>
      <c r="B13326" s="118" t="s">
        <v>39055</v>
      </c>
      <c r="C13326" s="118" t="b">
        <v>0</v>
      </c>
      <c r="D13326" s="118" t="e">
        <f t="shared" ca="1" si="1"/>
        <v>#NAME?</v>
      </c>
      <c r="E13326" s="118" t="s">
        <v>39056</v>
      </c>
      <c r="F13326" s="118" t="s">
        <v>39057</v>
      </c>
      <c r="G13326" s="118"/>
      <c r="H13326" s="118" t="s">
        <v>10534</v>
      </c>
      <c r="I13326" s="118" t="s">
        <v>8990</v>
      </c>
      <c r="J13326" s="118"/>
    </row>
    <row r="13327" spans="1:10" ht="12.75">
      <c r="A13327" s="118" t="s">
        <v>2671</v>
      </c>
      <c r="B13327" s="118" t="s">
        <v>39058</v>
      </c>
      <c r="C13327" s="118" t="b">
        <v>0</v>
      </c>
      <c r="D13327" s="118" t="e">
        <f t="shared" ca="1" si="1"/>
        <v>#NAME?</v>
      </c>
      <c r="E13327" s="118" t="s">
        <v>39059</v>
      </c>
      <c r="F13327" s="118" t="s">
        <v>39060</v>
      </c>
      <c r="G13327" s="118"/>
      <c r="H13327" s="118" t="s">
        <v>10613</v>
      </c>
      <c r="I13327" s="118" t="s">
        <v>13411</v>
      </c>
      <c r="J13327" s="118" t="s">
        <v>10185</v>
      </c>
    </row>
    <row r="13328" spans="1:10" ht="12.75">
      <c r="A13328" s="118" t="s">
        <v>873</v>
      </c>
      <c r="B13328" s="118" t="s">
        <v>39061</v>
      </c>
      <c r="C13328" s="118" t="b">
        <v>0</v>
      </c>
      <c r="D13328" s="118" t="e">
        <f t="shared" ca="1" si="1"/>
        <v>#NAME?</v>
      </c>
      <c r="E13328" s="118" t="s">
        <v>39059</v>
      </c>
      <c r="F13328" s="118" t="s">
        <v>39062</v>
      </c>
      <c r="G13328" s="118"/>
      <c r="H13328" s="118" t="s">
        <v>15124</v>
      </c>
      <c r="I13328" s="118" t="s">
        <v>13411</v>
      </c>
      <c r="J13328" s="118" t="s">
        <v>10185</v>
      </c>
    </row>
    <row r="13329" spans="1:10" ht="12.75">
      <c r="A13329" s="118" t="s">
        <v>2680</v>
      </c>
      <c r="B13329" s="118" t="s">
        <v>2407</v>
      </c>
      <c r="C13329" s="118" t="b">
        <v>0</v>
      </c>
      <c r="D13329" s="118" t="e">
        <f t="shared" ca="1" si="1"/>
        <v>#NAME?</v>
      </c>
      <c r="E13329" s="118" t="s">
        <v>39059</v>
      </c>
      <c r="F13329" s="118" t="s">
        <v>39063</v>
      </c>
      <c r="G13329" s="118"/>
      <c r="H13329" s="118" t="s">
        <v>5279</v>
      </c>
      <c r="I13329" s="118" t="s">
        <v>13411</v>
      </c>
      <c r="J13329" s="118" t="s">
        <v>10185</v>
      </c>
    </row>
    <row r="13330" spans="1:10" ht="12.75">
      <c r="A13330" s="118" t="s">
        <v>31453</v>
      </c>
      <c r="B13330" s="118" t="s">
        <v>14718</v>
      </c>
      <c r="C13330" s="118" t="b">
        <v>0</v>
      </c>
      <c r="D13330" s="118" t="e">
        <f t="shared" ca="1" si="1"/>
        <v>#NAME?</v>
      </c>
      <c r="E13330" s="118" t="s">
        <v>39064</v>
      </c>
      <c r="F13330" s="118" t="s">
        <v>39065</v>
      </c>
      <c r="G13330" s="118"/>
      <c r="H13330" s="118" t="s">
        <v>4831</v>
      </c>
      <c r="I13330" s="118" t="s">
        <v>39066</v>
      </c>
      <c r="J13330" s="118" t="s">
        <v>7622</v>
      </c>
    </row>
    <row r="13331" spans="1:10" ht="12.75">
      <c r="A13331" s="118" t="s">
        <v>2636</v>
      </c>
      <c r="B13331" s="118" t="s">
        <v>29851</v>
      </c>
      <c r="C13331" s="118" t="b">
        <v>0</v>
      </c>
      <c r="D13331" s="118" t="e">
        <f t="shared" ca="1" si="1"/>
        <v>#NAME?</v>
      </c>
      <c r="E13331" s="118" t="s">
        <v>39064</v>
      </c>
      <c r="F13331" s="118" t="s">
        <v>39067</v>
      </c>
      <c r="G13331" s="118"/>
      <c r="H13331" s="118" t="s">
        <v>5064</v>
      </c>
      <c r="I13331" s="118" t="s">
        <v>39066</v>
      </c>
      <c r="J13331" s="118" t="s">
        <v>7622</v>
      </c>
    </row>
    <row r="13332" spans="1:10" ht="12.75">
      <c r="A13332" s="118" t="s">
        <v>7924</v>
      </c>
      <c r="B13332" s="118" t="s">
        <v>24864</v>
      </c>
      <c r="C13332" s="118" t="b">
        <v>0</v>
      </c>
      <c r="D13332" s="118" t="e">
        <f t="shared" ca="1" si="1"/>
        <v>#NAME?</v>
      </c>
      <c r="E13332" s="118" t="s">
        <v>39064</v>
      </c>
      <c r="F13332" s="118" t="s">
        <v>39068</v>
      </c>
      <c r="G13332" s="118"/>
      <c r="H13332" s="118" t="s">
        <v>7611</v>
      </c>
      <c r="I13332" s="118" t="s">
        <v>39066</v>
      </c>
      <c r="J13332" s="118" t="s">
        <v>7622</v>
      </c>
    </row>
    <row r="13333" spans="1:10" ht="12.75">
      <c r="A13333" s="118" t="s">
        <v>940</v>
      </c>
      <c r="B13333" s="118" t="s">
        <v>39069</v>
      </c>
      <c r="C13333" s="118" t="b">
        <v>0</v>
      </c>
      <c r="D13333" s="118" t="e">
        <f t="shared" ca="1" si="1"/>
        <v>#NAME?</v>
      </c>
      <c r="E13333" s="118" t="s">
        <v>39064</v>
      </c>
      <c r="F13333" s="118" t="s">
        <v>39070</v>
      </c>
      <c r="G13333" s="118"/>
      <c r="H13333" s="118" t="s">
        <v>8671</v>
      </c>
      <c r="I13333" s="118" t="s">
        <v>39066</v>
      </c>
      <c r="J13333" s="118" t="s">
        <v>7622</v>
      </c>
    </row>
    <row r="13334" spans="1:10" ht="12.75">
      <c r="A13334" s="118" t="s">
        <v>10793</v>
      </c>
      <c r="B13334" s="118" t="s">
        <v>39071</v>
      </c>
      <c r="C13334" s="118" t="b">
        <v>0</v>
      </c>
      <c r="D13334" s="118" t="e">
        <f t="shared" ca="1" si="1"/>
        <v>#NAME?</v>
      </c>
      <c r="E13334" s="118" t="s">
        <v>39064</v>
      </c>
      <c r="F13334" s="118" t="s">
        <v>39072</v>
      </c>
      <c r="G13334" s="118"/>
      <c r="H13334" s="118" t="s">
        <v>12015</v>
      </c>
      <c r="I13334" s="118" t="s">
        <v>39066</v>
      </c>
      <c r="J13334" s="118" t="s">
        <v>7622</v>
      </c>
    </row>
    <row r="13335" spans="1:10" ht="12.75">
      <c r="A13335" s="118" t="s">
        <v>2600</v>
      </c>
      <c r="B13335" s="118" t="s">
        <v>2663</v>
      </c>
      <c r="C13335" s="118" t="b">
        <v>0</v>
      </c>
      <c r="D13335" s="118" t="e">
        <f t="shared" ca="1" si="1"/>
        <v>#NAME?</v>
      </c>
      <c r="E13335" s="118" t="s">
        <v>39064</v>
      </c>
      <c r="F13335" s="118" t="s">
        <v>39073</v>
      </c>
      <c r="G13335" s="118"/>
      <c r="H13335" s="118" t="s">
        <v>34046</v>
      </c>
      <c r="I13335" s="118" t="s">
        <v>39066</v>
      </c>
      <c r="J13335" s="118" t="s">
        <v>7622</v>
      </c>
    </row>
    <row r="13336" spans="1:10" ht="12.75">
      <c r="A13336" s="118" t="s">
        <v>11519</v>
      </c>
      <c r="B13336" s="118" t="s">
        <v>15407</v>
      </c>
      <c r="C13336" s="118" t="b">
        <v>0</v>
      </c>
      <c r="D13336" s="118" t="e">
        <f t="shared" ca="1" si="1"/>
        <v>#NAME?</v>
      </c>
      <c r="E13336" s="118" t="s">
        <v>39074</v>
      </c>
      <c r="F13336" s="118" t="s">
        <v>39075</v>
      </c>
      <c r="G13336" s="118"/>
      <c r="H13336" s="118" t="s">
        <v>4278</v>
      </c>
      <c r="I13336" s="118" t="s">
        <v>20744</v>
      </c>
      <c r="J13336" s="118"/>
    </row>
    <row r="13337" spans="1:10" ht="12.75">
      <c r="A13337" s="118" t="s">
        <v>836</v>
      </c>
      <c r="B13337" s="118" t="s">
        <v>12031</v>
      </c>
      <c r="C13337" s="118" t="b">
        <v>0</v>
      </c>
      <c r="D13337" s="118" t="e">
        <f t="shared" ca="1" si="1"/>
        <v>#NAME?</v>
      </c>
      <c r="E13337" s="118" t="s">
        <v>39074</v>
      </c>
      <c r="F13337" s="118" t="s">
        <v>39076</v>
      </c>
      <c r="G13337" s="118"/>
      <c r="H13337" s="118" t="s">
        <v>5279</v>
      </c>
      <c r="I13337" s="118" t="s">
        <v>20744</v>
      </c>
      <c r="J13337" s="118"/>
    </row>
    <row r="13338" spans="1:10" ht="12.75">
      <c r="A13338" s="118" t="s">
        <v>14391</v>
      </c>
      <c r="B13338" s="118" t="s">
        <v>8522</v>
      </c>
      <c r="C13338" s="118" t="b">
        <v>0</v>
      </c>
      <c r="D13338" s="118" t="e">
        <f t="shared" ca="1" si="1"/>
        <v>#NAME?</v>
      </c>
      <c r="E13338" s="118" t="s">
        <v>39074</v>
      </c>
      <c r="F13338" s="118" t="s">
        <v>39077</v>
      </c>
      <c r="G13338" s="118"/>
      <c r="H13338" s="118" t="s">
        <v>14833</v>
      </c>
      <c r="I13338" s="118" t="s">
        <v>7642</v>
      </c>
      <c r="J13338" s="118"/>
    </row>
    <row r="13339" spans="1:10" ht="12.75">
      <c r="A13339" s="118" t="s">
        <v>36323</v>
      </c>
      <c r="B13339" s="118" t="s">
        <v>39078</v>
      </c>
      <c r="C13339" s="118" t="b">
        <v>0</v>
      </c>
      <c r="D13339" s="118" t="e">
        <f t="shared" ca="1" si="1"/>
        <v>#NAME?</v>
      </c>
      <c r="E13339" s="118" t="s">
        <v>39074</v>
      </c>
      <c r="F13339" s="118" t="s">
        <v>39079</v>
      </c>
      <c r="G13339" s="118"/>
      <c r="H13339" s="118" t="s">
        <v>54</v>
      </c>
      <c r="I13339" s="118" t="s">
        <v>7642</v>
      </c>
      <c r="J13339" s="118"/>
    </row>
    <row r="13340" spans="1:10" ht="12.75">
      <c r="A13340" s="118" t="s">
        <v>1881</v>
      </c>
      <c r="B13340" s="118" t="s">
        <v>39080</v>
      </c>
      <c r="C13340" s="118" t="b">
        <v>0</v>
      </c>
      <c r="D13340" s="118" t="e">
        <f t="shared" ca="1" si="1"/>
        <v>#NAME?</v>
      </c>
      <c r="E13340" s="118" t="s">
        <v>39081</v>
      </c>
      <c r="F13340" s="118" t="s">
        <v>39082</v>
      </c>
      <c r="G13340" s="118"/>
      <c r="H13340" s="118" t="s">
        <v>4831</v>
      </c>
      <c r="I13340" s="118" t="s">
        <v>39083</v>
      </c>
      <c r="J13340" s="118" t="s">
        <v>27053</v>
      </c>
    </row>
    <row r="13341" spans="1:10" ht="12.75">
      <c r="A13341" s="118" t="s">
        <v>1069</v>
      </c>
      <c r="B13341" s="118" t="s">
        <v>39084</v>
      </c>
      <c r="C13341" s="118" t="b">
        <v>0</v>
      </c>
      <c r="D13341" s="118" t="e">
        <f t="shared" ca="1" si="1"/>
        <v>#NAME?</v>
      </c>
      <c r="E13341" s="118" t="s">
        <v>39081</v>
      </c>
      <c r="F13341" s="118" t="s">
        <v>39085</v>
      </c>
      <c r="G13341" s="118"/>
      <c r="H13341" s="118" t="s">
        <v>7611</v>
      </c>
      <c r="I13341" s="118" t="s">
        <v>39083</v>
      </c>
      <c r="J13341" s="118" t="s">
        <v>27053</v>
      </c>
    </row>
    <row r="13342" spans="1:10" ht="12.75">
      <c r="A13342" s="118" t="s">
        <v>39086</v>
      </c>
      <c r="B13342" s="118" t="s">
        <v>39087</v>
      </c>
      <c r="C13342" s="118" t="b">
        <v>0</v>
      </c>
      <c r="D13342" s="118" t="e">
        <f t="shared" ca="1" si="1"/>
        <v>#NAME?</v>
      </c>
      <c r="E13342" s="118" t="s">
        <v>39088</v>
      </c>
      <c r="F13342" s="118" t="s">
        <v>39089</v>
      </c>
      <c r="G13342" s="118"/>
      <c r="H13342" s="118" t="s">
        <v>11606</v>
      </c>
      <c r="I13342" s="118" t="s">
        <v>39090</v>
      </c>
      <c r="J13342" s="118"/>
    </row>
    <row r="13343" spans="1:10" ht="12.75">
      <c r="A13343" s="118" t="s">
        <v>31406</v>
      </c>
      <c r="B13343" s="118" t="s">
        <v>11596</v>
      </c>
      <c r="C13343" s="118" t="b">
        <v>0</v>
      </c>
      <c r="D13343" s="118" t="e">
        <f t="shared" ca="1" si="1"/>
        <v>#NAME?</v>
      </c>
      <c r="E13343" s="118" t="s">
        <v>39088</v>
      </c>
      <c r="F13343" s="118" t="s">
        <v>39091</v>
      </c>
      <c r="G13343" s="118"/>
      <c r="H13343" s="118" t="s">
        <v>5961</v>
      </c>
      <c r="I13343" s="118" t="s">
        <v>39090</v>
      </c>
      <c r="J13343" s="118"/>
    </row>
    <row r="13344" spans="1:10" ht="12.75">
      <c r="A13344" s="118" t="s">
        <v>1591</v>
      </c>
      <c r="B13344" s="118" t="s">
        <v>2653</v>
      </c>
      <c r="C13344" s="118" t="b">
        <v>0</v>
      </c>
      <c r="D13344" s="118" t="e">
        <f t="shared" ca="1" si="1"/>
        <v>#NAME?</v>
      </c>
      <c r="E13344" s="118" t="s">
        <v>39088</v>
      </c>
      <c r="F13344" s="118" t="s">
        <v>39092</v>
      </c>
      <c r="G13344" s="118"/>
      <c r="H13344" s="118" t="s">
        <v>11606</v>
      </c>
      <c r="I13344" s="118" t="s">
        <v>39090</v>
      </c>
      <c r="J13344" s="118"/>
    </row>
    <row r="13345" spans="1:10" ht="12.75">
      <c r="A13345" s="118" t="s">
        <v>814</v>
      </c>
      <c r="B13345" s="118" t="s">
        <v>14684</v>
      </c>
      <c r="C13345" s="118" t="b">
        <v>0</v>
      </c>
      <c r="D13345" s="118" t="e">
        <f t="shared" ca="1" si="1"/>
        <v>#NAME?</v>
      </c>
      <c r="E13345" s="118" t="s">
        <v>39093</v>
      </c>
      <c r="F13345" s="118" t="s">
        <v>39094</v>
      </c>
      <c r="G13345" s="118"/>
      <c r="H13345" s="118" t="s">
        <v>5607</v>
      </c>
      <c r="I13345" s="118" t="s">
        <v>9846</v>
      </c>
      <c r="J13345" s="118" t="s">
        <v>7622</v>
      </c>
    </row>
    <row r="13346" spans="1:10" ht="12.75">
      <c r="A13346" s="118" t="s">
        <v>9298</v>
      </c>
      <c r="B13346" s="118" t="s">
        <v>12835</v>
      </c>
      <c r="C13346" s="118" t="b">
        <v>0</v>
      </c>
      <c r="D13346" s="118" t="e">
        <f t="shared" ca="1" si="1"/>
        <v>#NAME?</v>
      </c>
      <c r="E13346" s="118" t="s">
        <v>39093</v>
      </c>
      <c r="F13346" s="118" t="s">
        <v>39095</v>
      </c>
      <c r="G13346" s="118"/>
      <c r="H13346" s="118" t="s">
        <v>22787</v>
      </c>
      <c r="I13346" s="118" t="s">
        <v>9846</v>
      </c>
      <c r="J13346" s="118" t="s">
        <v>7622</v>
      </c>
    </row>
    <row r="13347" spans="1:10" ht="12.75">
      <c r="A13347" s="118" t="s">
        <v>2220</v>
      </c>
      <c r="B13347" s="118" t="s">
        <v>39096</v>
      </c>
      <c r="C13347" s="118" t="b">
        <v>0</v>
      </c>
      <c r="D13347" s="118" t="e">
        <f t="shared" ca="1" si="1"/>
        <v>#NAME?</v>
      </c>
      <c r="E13347" s="118" t="s">
        <v>39093</v>
      </c>
      <c r="F13347" s="118" t="s">
        <v>39097</v>
      </c>
      <c r="G13347" s="118"/>
      <c r="H13347" s="118" t="s">
        <v>17382</v>
      </c>
      <c r="I13347" s="118" t="s">
        <v>9846</v>
      </c>
      <c r="J13347" s="118" t="s">
        <v>7622</v>
      </c>
    </row>
    <row r="13348" spans="1:10" ht="12.75">
      <c r="A13348" s="118" t="s">
        <v>1666</v>
      </c>
      <c r="B13348" s="118" t="s">
        <v>39098</v>
      </c>
      <c r="C13348" s="118" t="b">
        <v>0</v>
      </c>
      <c r="D13348" s="118" t="e">
        <f t="shared" ca="1" si="1"/>
        <v>#NAME?</v>
      </c>
      <c r="E13348" s="118" t="s">
        <v>39093</v>
      </c>
      <c r="F13348" s="118" t="s">
        <v>39099</v>
      </c>
      <c r="G13348" s="118"/>
      <c r="H13348" s="118" t="s">
        <v>17382</v>
      </c>
      <c r="I13348" s="118" t="s">
        <v>9846</v>
      </c>
      <c r="J13348" s="118" t="s">
        <v>7622</v>
      </c>
    </row>
    <row r="13349" spans="1:10" ht="12.75">
      <c r="A13349" s="118" t="s">
        <v>39100</v>
      </c>
      <c r="B13349" s="118" t="s">
        <v>2646</v>
      </c>
      <c r="C13349" s="118" t="b">
        <v>0</v>
      </c>
      <c r="D13349" s="118" t="e">
        <f t="shared" ca="1" si="1"/>
        <v>#NAME?</v>
      </c>
      <c r="E13349" s="118" t="s">
        <v>39093</v>
      </c>
      <c r="F13349" s="118" t="s">
        <v>39101</v>
      </c>
      <c r="G13349" s="118"/>
      <c r="H13349" s="118" t="s">
        <v>8144</v>
      </c>
      <c r="I13349" s="118" t="s">
        <v>9846</v>
      </c>
      <c r="J13349" s="118" t="s">
        <v>7622</v>
      </c>
    </row>
    <row r="13350" spans="1:10" ht="12.75">
      <c r="A13350" s="118" t="s">
        <v>8431</v>
      </c>
      <c r="B13350" s="118" t="s">
        <v>39102</v>
      </c>
      <c r="C13350" s="118" t="b">
        <v>0</v>
      </c>
      <c r="D13350" s="118" t="e">
        <f t="shared" ca="1" si="1"/>
        <v>#NAME?</v>
      </c>
      <c r="E13350" s="118" t="s">
        <v>39093</v>
      </c>
      <c r="F13350" s="118" t="s">
        <v>39103</v>
      </c>
      <c r="G13350" s="118"/>
      <c r="H13350" s="118" t="s">
        <v>17382</v>
      </c>
      <c r="I13350" s="118" t="s">
        <v>9846</v>
      </c>
      <c r="J13350" s="118" t="s">
        <v>7622</v>
      </c>
    </row>
    <row r="13351" spans="1:10" ht="12.75">
      <c r="A13351" s="118" t="s">
        <v>10467</v>
      </c>
      <c r="B13351" s="118" t="s">
        <v>39104</v>
      </c>
      <c r="C13351" s="118" t="b">
        <v>0</v>
      </c>
      <c r="D13351" s="118" t="e">
        <f t="shared" ca="1" si="1"/>
        <v>#NAME?</v>
      </c>
      <c r="E13351" s="118" t="s">
        <v>39093</v>
      </c>
      <c r="F13351" s="118" t="s">
        <v>39105</v>
      </c>
      <c r="G13351" s="118"/>
      <c r="H13351" s="118" t="s">
        <v>8144</v>
      </c>
      <c r="I13351" s="118" t="s">
        <v>9846</v>
      </c>
      <c r="J13351" s="118" t="s">
        <v>7622</v>
      </c>
    </row>
    <row r="13352" spans="1:10" ht="12.75">
      <c r="A13352" s="118" t="s">
        <v>1124</v>
      </c>
      <c r="B13352" s="118" t="s">
        <v>31934</v>
      </c>
      <c r="C13352" s="118" t="b">
        <v>0</v>
      </c>
      <c r="D13352" s="118" t="e">
        <f t="shared" ca="1" si="1"/>
        <v>#NAME?</v>
      </c>
      <c r="E13352" s="118" t="s">
        <v>39093</v>
      </c>
      <c r="F13352" s="118" t="s">
        <v>39106</v>
      </c>
      <c r="G13352" s="118"/>
      <c r="H13352" s="118" t="s">
        <v>7611</v>
      </c>
      <c r="I13352" s="118" t="s">
        <v>9846</v>
      </c>
      <c r="J13352" s="118" t="s">
        <v>7622</v>
      </c>
    </row>
    <row r="13353" spans="1:10" ht="12.75">
      <c r="A13353" s="118" t="s">
        <v>8236</v>
      </c>
      <c r="B13353" s="118" t="s">
        <v>39107</v>
      </c>
      <c r="C13353" s="118" t="b">
        <v>0</v>
      </c>
      <c r="D13353" s="118" t="e">
        <f t="shared" ca="1" si="1"/>
        <v>#NAME?</v>
      </c>
      <c r="E13353" s="118" t="s">
        <v>39093</v>
      </c>
      <c r="F13353" s="118" t="s">
        <v>39108</v>
      </c>
      <c r="G13353" s="118"/>
      <c r="H13353" s="118" t="s">
        <v>39109</v>
      </c>
      <c r="I13353" s="118" t="s">
        <v>9846</v>
      </c>
      <c r="J13353" s="118" t="s">
        <v>7622</v>
      </c>
    </row>
    <row r="13354" spans="1:10" ht="12.75">
      <c r="A13354" s="118" t="s">
        <v>1903</v>
      </c>
      <c r="B13354" s="118" t="s">
        <v>1005</v>
      </c>
      <c r="C13354" s="118" t="b">
        <v>0</v>
      </c>
      <c r="D13354" s="118" t="e">
        <f t="shared" ca="1" si="1"/>
        <v>#NAME?</v>
      </c>
      <c r="E13354" s="118" t="s">
        <v>39093</v>
      </c>
      <c r="F13354" s="118" t="s">
        <v>39110</v>
      </c>
      <c r="G13354" s="118"/>
      <c r="H13354" s="118" t="s">
        <v>17382</v>
      </c>
      <c r="I13354" s="118" t="s">
        <v>9846</v>
      </c>
      <c r="J13354" s="118" t="s">
        <v>7622</v>
      </c>
    </row>
    <row r="13355" spans="1:10" ht="12.75">
      <c r="A13355" s="118" t="s">
        <v>1903</v>
      </c>
      <c r="B13355" s="118" t="s">
        <v>10037</v>
      </c>
      <c r="C13355" s="118" t="b">
        <v>0</v>
      </c>
      <c r="D13355" s="118" t="e">
        <f t="shared" ca="1" si="1"/>
        <v>#NAME?</v>
      </c>
      <c r="E13355" s="118" t="s">
        <v>39093</v>
      </c>
      <c r="F13355" s="118" t="s">
        <v>39111</v>
      </c>
      <c r="G13355" s="118"/>
      <c r="H13355" s="118" t="s">
        <v>7647</v>
      </c>
      <c r="I13355" s="118" t="s">
        <v>9846</v>
      </c>
      <c r="J13355" s="118" t="s">
        <v>7622</v>
      </c>
    </row>
    <row r="13356" spans="1:10" ht="12.75">
      <c r="A13356" s="118" t="s">
        <v>13782</v>
      </c>
      <c r="B13356" s="118" t="s">
        <v>39112</v>
      </c>
      <c r="C13356" s="118" t="b">
        <v>0</v>
      </c>
      <c r="D13356" s="118" t="e">
        <f t="shared" ca="1" si="1"/>
        <v>#NAME?</v>
      </c>
      <c r="E13356" s="118" t="s">
        <v>39093</v>
      </c>
      <c r="F13356" s="118" t="s">
        <v>39113</v>
      </c>
      <c r="G13356" s="118"/>
      <c r="H13356" s="118" t="s">
        <v>5607</v>
      </c>
      <c r="I13356" s="118" t="s">
        <v>9846</v>
      </c>
      <c r="J13356" s="118" t="s">
        <v>7622</v>
      </c>
    </row>
    <row r="13357" spans="1:10" ht="12.75">
      <c r="A13357" s="118" t="s">
        <v>21255</v>
      </c>
      <c r="B13357" s="118" t="s">
        <v>39114</v>
      </c>
      <c r="C13357" s="118" t="b">
        <v>0</v>
      </c>
      <c r="D13357" s="118" t="e">
        <f t="shared" ca="1" si="1"/>
        <v>#NAME?</v>
      </c>
      <c r="E13357" s="118" t="s">
        <v>39093</v>
      </c>
      <c r="F13357" s="118" t="s">
        <v>39115</v>
      </c>
      <c r="G13357" s="118"/>
      <c r="H13357" s="118" t="s">
        <v>17382</v>
      </c>
      <c r="I13357" s="118" t="s">
        <v>9846</v>
      </c>
      <c r="J13357" s="118" t="s">
        <v>7622</v>
      </c>
    </row>
    <row r="13358" spans="1:10" ht="12.75">
      <c r="A13358" s="118" t="s">
        <v>8981</v>
      </c>
      <c r="B13358" s="118" t="s">
        <v>39116</v>
      </c>
      <c r="C13358" s="118" t="b">
        <v>0</v>
      </c>
      <c r="D13358" s="118" t="e">
        <f t="shared" ca="1" si="1"/>
        <v>#NAME?</v>
      </c>
      <c r="E13358" s="118" t="s">
        <v>206</v>
      </c>
      <c r="F13358" s="118" t="s">
        <v>39117</v>
      </c>
      <c r="G13358" s="118"/>
      <c r="H13358" s="118" t="s">
        <v>4278</v>
      </c>
      <c r="I13358" s="118" t="s">
        <v>8136</v>
      </c>
      <c r="J13358" s="118" t="s">
        <v>7622</v>
      </c>
    </row>
    <row r="13359" spans="1:10" ht="12.75">
      <c r="A13359" s="118" t="s">
        <v>10650</v>
      </c>
      <c r="B13359" s="118" t="s">
        <v>39118</v>
      </c>
      <c r="C13359" s="118" t="b">
        <v>0</v>
      </c>
      <c r="D13359" s="118" t="e">
        <f t="shared" ca="1" si="1"/>
        <v>#NAME?</v>
      </c>
      <c r="E13359" s="118" t="s">
        <v>206</v>
      </c>
      <c r="F13359" s="118" t="s">
        <v>39119</v>
      </c>
      <c r="G13359" s="118"/>
      <c r="H13359" s="118" t="s">
        <v>7611</v>
      </c>
      <c r="I13359" s="118" t="s">
        <v>8136</v>
      </c>
      <c r="J13359" s="118" t="s">
        <v>7622</v>
      </c>
    </row>
    <row r="13360" spans="1:10" ht="12.75">
      <c r="A13360" s="118" t="s">
        <v>2226</v>
      </c>
      <c r="B13360" s="118" t="s">
        <v>39120</v>
      </c>
      <c r="C13360" s="118" t="b">
        <v>0</v>
      </c>
      <c r="D13360" s="118" t="e">
        <f t="shared" ca="1" si="1"/>
        <v>#NAME?</v>
      </c>
      <c r="E13360" s="118" t="s">
        <v>206</v>
      </c>
      <c r="F13360" s="118" t="s">
        <v>39121</v>
      </c>
      <c r="G13360" s="118"/>
      <c r="H13360" s="118" t="s">
        <v>4278</v>
      </c>
      <c r="I13360" s="118" t="s">
        <v>8136</v>
      </c>
      <c r="J13360" s="118" t="s">
        <v>7622</v>
      </c>
    </row>
    <row r="13361" spans="1:10" ht="12.75">
      <c r="A13361" s="118" t="s">
        <v>2068</v>
      </c>
      <c r="B13361" s="118" t="s">
        <v>10762</v>
      </c>
      <c r="C13361" s="118" t="b">
        <v>0</v>
      </c>
      <c r="D13361" s="118" t="e">
        <f t="shared" ca="1" si="1"/>
        <v>#NAME?</v>
      </c>
      <c r="E13361" s="118" t="s">
        <v>39122</v>
      </c>
      <c r="F13361" s="118" t="s">
        <v>39123</v>
      </c>
      <c r="G13361" s="118"/>
      <c r="H13361" s="118" t="s">
        <v>54</v>
      </c>
      <c r="I13361" s="118" t="s">
        <v>3131</v>
      </c>
      <c r="J13361" s="118" t="s">
        <v>7622</v>
      </c>
    </row>
    <row r="13362" spans="1:10" ht="12.75">
      <c r="A13362" s="118" t="s">
        <v>1414</v>
      </c>
      <c r="B13362" s="118" t="s">
        <v>8836</v>
      </c>
      <c r="C13362" s="118" t="b">
        <v>0</v>
      </c>
      <c r="D13362" s="118" t="e">
        <f t="shared" ca="1" si="1"/>
        <v>#NAME?</v>
      </c>
      <c r="E13362" s="118" t="s">
        <v>39122</v>
      </c>
      <c r="F13362" s="118" t="s">
        <v>39124</v>
      </c>
      <c r="G13362" s="118"/>
      <c r="H13362" s="118" t="s">
        <v>54</v>
      </c>
      <c r="I13362" s="118" t="s">
        <v>3131</v>
      </c>
      <c r="J13362" s="118" t="s">
        <v>7622</v>
      </c>
    </row>
    <row r="13363" spans="1:10" ht="12.75">
      <c r="A13363" s="118" t="s">
        <v>9000</v>
      </c>
      <c r="B13363" s="118" t="s">
        <v>22968</v>
      </c>
      <c r="C13363" s="118" t="b">
        <v>0</v>
      </c>
      <c r="D13363" s="118" t="e">
        <f t="shared" ca="1" si="1"/>
        <v>#NAME?</v>
      </c>
      <c r="E13363" s="118" t="s">
        <v>39122</v>
      </c>
      <c r="F13363" s="118" t="s">
        <v>39125</v>
      </c>
      <c r="G13363" s="118"/>
      <c r="H13363" s="118" t="s">
        <v>7611</v>
      </c>
      <c r="I13363" s="118" t="s">
        <v>7590</v>
      </c>
      <c r="J13363" s="118" t="s">
        <v>7591</v>
      </c>
    </row>
    <row r="13364" spans="1:10" ht="12.75">
      <c r="A13364" s="118" t="s">
        <v>826</v>
      </c>
      <c r="B13364" s="118" t="s">
        <v>2470</v>
      </c>
      <c r="C13364" s="118" t="b">
        <v>0</v>
      </c>
      <c r="D13364" s="118" t="e">
        <f t="shared" ca="1" si="1"/>
        <v>#NAME?</v>
      </c>
      <c r="E13364" s="118" t="s">
        <v>39122</v>
      </c>
      <c r="F13364" s="118" t="s">
        <v>39126</v>
      </c>
      <c r="G13364" s="118"/>
      <c r="H13364" s="118" t="s">
        <v>54</v>
      </c>
      <c r="I13364" s="118" t="s">
        <v>7590</v>
      </c>
      <c r="J13364" s="118" t="s">
        <v>7591</v>
      </c>
    </row>
    <row r="13365" spans="1:10" ht="12.75">
      <c r="A13365" s="118" t="s">
        <v>882</v>
      </c>
      <c r="B13365" s="118" t="s">
        <v>39127</v>
      </c>
      <c r="C13365" s="118" t="b">
        <v>0</v>
      </c>
      <c r="D13365" s="118" t="e">
        <f t="shared" ca="1" si="1"/>
        <v>#NAME?</v>
      </c>
      <c r="E13365" s="118" t="s">
        <v>39122</v>
      </c>
      <c r="F13365" s="118" t="s">
        <v>39128</v>
      </c>
      <c r="G13365" s="118"/>
      <c r="H13365" s="118" t="s">
        <v>10066</v>
      </c>
      <c r="I13365" s="118" t="s">
        <v>7590</v>
      </c>
      <c r="J13365" s="118" t="s">
        <v>7591</v>
      </c>
    </row>
    <row r="13366" spans="1:10" ht="12.75">
      <c r="A13366" s="118" t="s">
        <v>882</v>
      </c>
      <c r="B13366" s="118" t="s">
        <v>14692</v>
      </c>
      <c r="C13366" s="118" t="b">
        <v>0</v>
      </c>
      <c r="D13366" s="118" t="e">
        <f t="shared" ca="1" si="1"/>
        <v>#NAME?</v>
      </c>
      <c r="E13366" s="118" t="s">
        <v>39122</v>
      </c>
      <c r="F13366" s="118" t="s">
        <v>39129</v>
      </c>
      <c r="G13366" s="118"/>
      <c r="H13366" s="118" t="s">
        <v>5209</v>
      </c>
      <c r="I13366" s="118" t="s">
        <v>3131</v>
      </c>
      <c r="J13366" s="118" t="s">
        <v>7622</v>
      </c>
    </row>
    <row r="13367" spans="1:10" ht="12.75">
      <c r="A13367" s="118" t="s">
        <v>39130</v>
      </c>
      <c r="B13367" s="118" t="s">
        <v>39131</v>
      </c>
      <c r="C13367" s="118" t="b">
        <v>0</v>
      </c>
      <c r="D13367" s="118" t="e">
        <f t="shared" ca="1" si="1"/>
        <v>#NAME?</v>
      </c>
      <c r="E13367" s="118" t="s">
        <v>39122</v>
      </c>
      <c r="F13367" s="118" t="s">
        <v>39132</v>
      </c>
      <c r="G13367" s="118"/>
      <c r="H13367" s="118" t="s">
        <v>4278</v>
      </c>
      <c r="I13367" s="118" t="s">
        <v>3131</v>
      </c>
      <c r="J13367" s="118" t="s">
        <v>7622</v>
      </c>
    </row>
    <row r="13368" spans="1:10" ht="12.75">
      <c r="A13368" s="118" t="s">
        <v>2135</v>
      </c>
      <c r="B13368" s="118" t="s">
        <v>14829</v>
      </c>
      <c r="C13368" s="118" t="b">
        <v>0</v>
      </c>
      <c r="D13368" s="118" t="e">
        <f t="shared" ca="1" si="1"/>
        <v>#NAME?</v>
      </c>
      <c r="E13368" s="118" t="s">
        <v>39122</v>
      </c>
      <c r="F13368" s="118" t="s">
        <v>39133</v>
      </c>
      <c r="G13368" s="118"/>
      <c r="H13368" s="118" t="s">
        <v>54</v>
      </c>
      <c r="I13368" s="118" t="s">
        <v>3131</v>
      </c>
      <c r="J13368" s="118" t="s">
        <v>7622</v>
      </c>
    </row>
    <row r="13369" spans="1:10" ht="12.75">
      <c r="A13369" s="118" t="s">
        <v>39134</v>
      </c>
      <c r="B13369" s="118" t="s">
        <v>39135</v>
      </c>
      <c r="C13369" s="118" t="b">
        <v>0</v>
      </c>
      <c r="D13369" s="118" t="e">
        <f t="shared" ca="1" si="1"/>
        <v>#NAME?</v>
      </c>
      <c r="E13369" s="118" t="s">
        <v>39122</v>
      </c>
      <c r="F13369" s="118" t="s">
        <v>39136</v>
      </c>
      <c r="G13369" s="118"/>
      <c r="H13369" s="118" t="s">
        <v>6031</v>
      </c>
      <c r="I13369" s="118" t="s">
        <v>3131</v>
      </c>
      <c r="J13369" s="118" t="s">
        <v>7622</v>
      </c>
    </row>
    <row r="13370" spans="1:10" ht="12.75">
      <c r="A13370" s="118" t="s">
        <v>1666</v>
      </c>
      <c r="B13370" s="118" t="s">
        <v>39137</v>
      </c>
      <c r="C13370" s="118" t="b">
        <v>0</v>
      </c>
      <c r="D13370" s="118" t="e">
        <f t="shared" ca="1" si="1"/>
        <v>#NAME?</v>
      </c>
      <c r="E13370" s="118" t="s">
        <v>39138</v>
      </c>
      <c r="F13370" s="118" t="s">
        <v>39139</v>
      </c>
      <c r="G13370" s="118"/>
      <c r="H13370" s="118" t="s">
        <v>4278</v>
      </c>
      <c r="I13370" s="118" t="s">
        <v>17181</v>
      </c>
      <c r="J13370" s="118" t="s">
        <v>8658</v>
      </c>
    </row>
    <row r="13371" spans="1:10" ht="12.75">
      <c r="A13371" s="118" t="s">
        <v>23842</v>
      </c>
      <c r="B13371" s="118" t="s">
        <v>39140</v>
      </c>
      <c r="C13371" s="118" t="b">
        <v>0</v>
      </c>
      <c r="D13371" s="118" t="e">
        <f t="shared" ca="1" si="1"/>
        <v>#NAME?</v>
      </c>
      <c r="E13371" s="118" t="s">
        <v>39141</v>
      </c>
      <c r="F13371" s="118" t="s">
        <v>39142</v>
      </c>
      <c r="G13371" s="118"/>
      <c r="H13371" s="118" t="s">
        <v>4278</v>
      </c>
      <c r="I13371" s="118" t="s">
        <v>7590</v>
      </c>
      <c r="J13371" s="118" t="s">
        <v>7591</v>
      </c>
    </row>
    <row r="13372" spans="1:10" ht="12.75">
      <c r="A13372" s="118" t="s">
        <v>2671</v>
      </c>
      <c r="B13372" s="118" t="s">
        <v>995</v>
      </c>
      <c r="C13372" s="118" t="b">
        <v>0</v>
      </c>
      <c r="D13372" s="118" t="e">
        <f t="shared" ca="1" si="1"/>
        <v>#NAME?</v>
      </c>
      <c r="E13372" s="118" t="s">
        <v>39141</v>
      </c>
      <c r="F13372" s="118" t="s">
        <v>39143</v>
      </c>
      <c r="G13372" s="118"/>
      <c r="H13372" s="118" t="s">
        <v>4485</v>
      </c>
      <c r="I13372" s="118" t="s">
        <v>7590</v>
      </c>
      <c r="J13372" s="118" t="s">
        <v>7591</v>
      </c>
    </row>
    <row r="13373" spans="1:10" ht="12.75">
      <c r="A13373" s="118" t="s">
        <v>1591</v>
      </c>
      <c r="B13373" s="118" t="s">
        <v>1058</v>
      </c>
      <c r="C13373" s="118" t="b">
        <v>0</v>
      </c>
      <c r="D13373" s="118" t="e">
        <f t="shared" ca="1" si="1"/>
        <v>#NAME?</v>
      </c>
      <c r="E13373" s="118" t="s">
        <v>39141</v>
      </c>
      <c r="F13373" s="118" t="s">
        <v>39144</v>
      </c>
      <c r="G13373" s="118"/>
      <c r="H13373" s="118" t="s">
        <v>4305</v>
      </c>
      <c r="I13373" s="118" t="s">
        <v>7590</v>
      </c>
      <c r="J13373" s="118" t="s">
        <v>7591</v>
      </c>
    </row>
    <row r="13374" spans="1:10" ht="12.75">
      <c r="A13374" s="118" t="s">
        <v>1026</v>
      </c>
      <c r="B13374" s="118" t="s">
        <v>39145</v>
      </c>
      <c r="C13374" s="118" t="b">
        <v>0</v>
      </c>
      <c r="D13374" s="118" t="e">
        <f t="shared" ca="1" si="1"/>
        <v>#NAME?</v>
      </c>
      <c r="E13374" s="118" t="s">
        <v>39141</v>
      </c>
      <c r="F13374" s="118" t="s">
        <v>39146</v>
      </c>
      <c r="G13374" s="118"/>
      <c r="H13374" s="118" t="s">
        <v>4305</v>
      </c>
      <c r="I13374" s="118" t="s">
        <v>7590</v>
      </c>
      <c r="J13374" s="118" t="s">
        <v>7591</v>
      </c>
    </row>
    <row r="13375" spans="1:10" ht="12.75">
      <c r="A13375" s="118" t="s">
        <v>826</v>
      </c>
      <c r="B13375" s="118" t="s">
        <v>36840</v>
      </c>
      <c r="C13375" s="118" t="b">
        <v>0</v>
      </c>
      <c r="D13375" s="118" t="e">
        <f t="shared" ca="1" si="1"/>
        <v>#NAME?</v>
      </c>
      <c r="E13375" s="118" t="s">
        <v>39141</v>
      </c>
      <c r="F13375" s="118" t="s">
        <v>39147</v>
      </c>
      <c r="G13375" s="118"/>
      <c r="H13375" s="118" t="s">
        <v>5607</v>
      </c>
      <c r="I13375" s="118" t="s">
        <v>7590</v>
      </c>
      <c r="J13375" s="118" t="s">
        <v>7591</v>
      </c>
    </row>
    <row r="13376" spans="1:10" ht="12.75">
      <c r="A13376" s="118" t="s">
        <v>1240</v>
      </c>
      <c r="B13376" s="118" t="s">
        <v>26367</v>
      </c>
      <c r="C13376" s="118" t="b">
        <v>0</v>
      </c>
      <c r="D13376" s="118" t="e">
        <f t="shared" ca="1" si="1"/>
        <v>#NAME?</v>
      </c>
      <c r="E13376" s="118" t="s">
        <v>39141</v>
      </c>
      <c r="F13376" s="118" t="s">
        <v>39148</v>
      </c>
      <c r="G13376" s="118"/>
      <c r="H13376" s="118" t="s">
        <v>4305</v>
      </c>
      <c r="I13376" s="118" t="s">
        <v>7590</v>
      </c>
      <c r="J13376" s="118" t="s">
        <v>7591</v>
      </c>
    </row>
    <row r="13377" spans="1:10" ht="12.75">
      <c r="A13377" s="118" t="s">
        <v>2013</v>
      </c>
      <c r="B13377" s="118" t="s">
        <v>8550</v>
      </c>
      <c r="C13377" s="118" t="b">
        <v>0</v>
      </c>
      <c r="D13377" s="118" t="e">
        <f t="shared" ca="1" si="1"/>
        <v>#NAME?</v>
      </c>
      <c r="E13377" s="118" t="s">
        <v>39141</v>
      </c>
      <c r="F13377" s="118" t="s">
        <v>39149</v>
      </c>
      <c r="G13377" s="118"/>
      <c r="H13377" s="118" t="s">
        <v>4278</v>
      </c>
      <c r="I13377" s="118" t="s">
        <v>7590</v>
      </c>
      <c r="J13377" s="118" t="s">
        <v>7591</v>
      </c>
    </row>
    <row r="13378" spans="1:10" ht="12.75">
      <c r="A13378" s="118" t="s">
        <v>1666</v>
      </c>
      <c r="B13378" s="118" t="s">
        <v>19296</v>
      </c>
      <c r="C13378" s="118" t="b">
        <v>0</v>
      </c>
      <c r="D13378" s="118" t="e">
        <f t="shared" ca="1" si="1"/>
        <v>#NAME?</v>
      </c>
      <c r="E13378" s="118" t="s">
        <v>39150</v>
      </c>
      <c r="F13378" s="118" t="s">
        <v>39151</v>
      </c>
      <c r="G13378" s="118"/>
      <c r="H13378" s="118" t="s">
        <v>4640</v>
      </c>
      <c r="I13378" s="118" t="s">
        <v>7820</v>
      </c>
      <c r="J13378" s="118" t="s">
        <v>7820</v>
      </c>
    </row>
    <row r="13379" spans="1:10" ht="12.75">
      <c r="A13379" s="118" t="s">
        <v>873</v>
      </c>
      <c r="B13379" s="118" t="s">
        <v>39152</v>
      </c>
      <c r="C13379" s="118" t="b">
        <v>0</v>
      </c>
      <c r="D13379" s="118" t="e">
        <f t="shared" ca="1" si="1"/>
        <v>#NAME?</v>
      </c>
      <c r="E13379" s="118" t="s">
        <v>39150</v>
      </c>
      <c r="F13379" s="118" t="s">
        <v>39153</v>
      </c>
      <c r="G13379" s="118"/>
      <c r="H13379" s="118" t="s">
        <v>4276</v>
      </c>
      <c r="I13379" s="118" t="s">
        <v>7820</v>
      </c>
      <c r="J13379" s="118" t="s">
        <v>7820</v>
      </c>
    </row>
    <row r="13380" spans="1:10" ht="12.75">
      <c r="A13380" s="118" t="s">
        <v>1484</v>
      </c>
      <c r="B13380" s="118" t="s">
        <v>13826</v>
      </c>
      <c r="C13380" s="118" t="b">
        <v>0</v>
      </c>
      <c r="D13380" s="118" t="e">
        <f t="shared" ca="1" si="1"/>
        <v>#NAME?</v>
      </c>
      <c r="E13380" s="118" t="s">
        <v>39150</v>
      </c>
      <c r="F13380" s="118" t="s">
        <v>39154</v>
      </c>
      <c r="G13380" s="118"/>
      <c r="H13380" s="118" t="s">
        <v>19622</v>
      </c>
      <c r="I13380" s="118" t="s">
        <v>7820</v>
      </c>
      <c r="J13380" s="118" t="s">
        <v>7820</v>
      </c>
    </row>
    <row r="13381" spans="1:10" ht="12.75">
      <c r="A13381" s="118" t="s">
        <v>2013</v>
      </c>
      <c r="B13381" s="118" t="s">
        <v>39155</v>
      </c>
      <c r="C13381" s="118" t="b">
        <v>0</v>
      </c>
      <c r="D13381" s="118" t="e">
        <f t="shared" ca="1" si="1"/>
        <v>#NAME?</v>
      </c>
      <c r="E13381" s="118" t="s">
        <v>39150</v>
      </c>
      <c r="F13381" s="118" t="s">
        <v>39156</v>
      </c>
      <c r="G13381" s="118"/>
      <c r="H13381" s="118" t="s">
        <v>39157</v>
      </c>
      <c r="I13381" s="118" t="s">
        <v>7820</v>
      </c>
      <c r="J13381" s="118" t="s">
        <v>7820</v>
      </c>
    </row>
    <row r="13382" spans="1:10" ht="12.75">
      <c r="A13382" s="118" t="s">
        <v>11652</v>
      </c>
      <c r="B13382" s="118" t="s">
        <v>16654</v>
      </c>
      <c r="C13382" s="118" t="b">
        <v>0</v>
      </c>
      <c r="D13382" s="118" t="e">
        <f t="shared" ca="1" si="1"/>
        <v>#NAME?</v>
      </c>
      <c r="E13382" s="118" t="s">
        <v>39158</v>
      </c>
      <c r="F13382" s="118" t="s">
        <v>39159</v>
      </c>
      <c r="G13382" s="118"/>
      <c r="H13382" s="118" t="s">
        <v>4276</v>
      </c>
      <c r="I13382" s="118" t="s">
        <v>27532</v>
      </c>
      <c r="J13382" s="118" t="s">
        <v>7591</v>
      </c>
    </row>
    <row r="13383" spans="1:10" ht="12.75">
      <c r="A13383" s="118" t="s">
        <v>1666</v>
      </c>
      <c r="B13383" s="118" t="s">
        <v>16654</v>
      </c>
      <c r="C13383" s="118" t="b">
        <v>0</v>
      </c>
      <c r="D13383" s="118" t="e">
        <f t="shared" ca="1" si="1"/>
        <v>#NAME?</v>
      </c>
      <c r="E13383" s="118" t="s">
        <v>39158</v>
      </c>
      <c r="F13383" s="118" t="s">
        <v>39160</v>
      </c>
      <c r="G13383" s="118"/>
      <c r="H13383" s="118" t="s">
        <v>4276</v>
      </c>
      <c r="I13383" s="118" t="s">
        <v>27532</v>
      </c>
      <c r="J13383" s="118" t="s">
        <v>7591</v>
      </c>
    </row>
    <row r="13384" spans="1:10" ht="12.75">
      <c r="A13384" s="118" t="s">
        <v>1026</v>
      </c>
      <c r="B13384" s="118" t="s">
        <v>873</v>
      </c>
      <c r="C13384" s="118" t="b">
        <v>0</v>
      </c>
      <c r="D13384" s="118" t="e">
        <f t="shared" ca="1" si="1"/>
        <v>#NAME?</v>
      </c>
      <c r="E13384" s="118" t="s">
        <v>39161</v>
      </c>
      <c r="F13384" s="118" t="s">
        <v>39162</v>
      </c>
      <c r="G13384" s="118"/>
      <c r="H13384" s="118" t="s">
        <v>4278</v>
      </c>
      <c r="I13384" s="118" t="s">
        <v>7590</v>
      </c>
      <c r="J13384" s="118" t="s">
        <v>7591</v>
      </c>
    </row>
    <row r="13385" spans="1:10" ht="12.75">
      <c r="A13385" s="118" t="s">
        <v>17788</v>
      </c>
      <c r="B13385" s="118" t="s">
        <v>39163</v>
      </c>
      <c r="C13385" s="118" t="b">
        <v>0</v>
      </c>
      <c r="D13385" s="118" t="e">
        <f t="shared" ca="1" si="1"/>
        <v>#NAME?</v>
      </c>
      <c r="E13385" s="118" t="s">
        <v>39161</v>
      </c>
      <c r="F13385" s="118" t="s">
        <v>39164</v>
      </c>
      <c r="G13385" s="118"/>
      <c r="H13385" s="118" t="s">
        <v>4278</v>
      </c>
      <c r="I13385" s="118" t="s">
        <v>9659</v>
      </c>
      <c r="J13385" s="118" t="s">
        <v>9660</v>
      </c>
    </row>
    <row r="13386" spans="1:10" ht="12.75">
      <c r="A13386" s="118" t="s">
        <v>10878</v>
      </c>
      <c r="B13386" s="118" t="s">
        <v>39165</v>
      </c>
      <c r="C13386" s="118" t="b">
        <v>0</v>
      </c>
      <c r="D13386" s="118" t="e">
        <f t="shared" ca="1" si="1"/>
        <v>#NAME?</v>
      </c>
      <c r="E13386" s="118" t="s">
        <v>39166</v>
      </c>
      <c r="F13386" s="118" t="s">
        <v>39167</v>
      </c>
      <c r="G13386" s="118"/>
      <c r="H13386" s="118" t="s">
        <v>4278</v>
      </c>
      <c r="I13386" s="118" t="s">
        <v>29763</v>
      </c>
      <c r="J13386" s="118" t="s">
        <v>12582</v>
      </c>
    </row>
    <row r="13387" spans="1:10" ht="12.75">
      <c r="A13387" s="118" t="s">
        <v>9595</v>
      </c>
      <c r="B13387" s="118" t="s">
        <v>18230</v>
      </c>
      <c r="C13387" s="118" t="b">
        <v>0</v>
      </c>
      <c r="D13387" s="118" t="e">
        <f t="shared" ca="1" si="1"/>
        <v>#NAME?</v>
      </c>
      <c r="E13387" s="118" t="s">
        <v>39168</v>
      </c>
      <c r="F13387" s="118" t="s">
        <v>39169</v>
      </c>
      <c r="G13387" s="118"/>
      <c r="H13387" s="118" t="s">
        <v>9579</v>
      </c>
      <c r="I13387" s="118" t="s">
        <v>7642</v>
      </c>
      <c r="J13387" s="118"/>
    </row>
    <row r="13388" spans="1:10" ht="12.75">
      <c r="A13388" s="118" t="s">
        <v>14923</v>
      </c>
      <c r="B13388" s="118" t="s">
        <v>11405</v>
      </c>
      <c r="C13388" s="118" t="b">
        <v>0</v>
      </c>
      <c r="D13388" s="118" t="e">
        <f t="shared" ca="1" si="1"/>
        <v>#NAME?</v>
      </c>
      <c r="E13388" s="118" t="s">
        <v>39168</v>
      </c>
      <c r="F13388" s="118" t="s">
        <v>39170</v>
      </c>
      <c r="G13388" s="118"/>
      <c r="H13388" s="118" t="s">
        <v>4278</v>
      </c>
      <c r="I13388" s="118" t="s">
        <v>7642</v>
      </c>
      <c r="J13388" s="118"/>
    </row>
    <row r="13389" spans="1:10" ht="12.75">
      <c r="A13389" s="118" t="s">
        <v>902</v>
      </c>
      <c r="B13389" s="118" t="s">
        <v>39171</v>
      </c>
      <c r="C13389" s="118" t="b">
        <v>0</v>
      </c>
      <c r="D13389" s="118" t="e">
        <f t="shared" ca="1" si="1"/>
        <v>#NAME?</v>
      </c>
      <c r="E13389" s="118" t="s">
        <v>39172</v>
      </c>
      <c r="F13389" s="118" t="s">
        <v>39173</v>
      </c>
      <c r="G13389" s="118"/>
      <c r="H13389" s="118" t="s">
        <v>4278</v>
      </c>
      <c r="I13389" s="118" t="s">
        <v>10545</v>
      </c>
      <c r="J13389" s="118" t="s">
        <v>7756</v>
      </c>
    </row>
    <row r="13390" spans="1:10" ht="12.75">
      <c r="A13390" s="118" t="s">
        <v>836</v>
      </c>
      <c r="B13390" s="118" t="s">
        <v>39174</v>
      </c>
      <c r="C13390" s="118" t="b">
        <v>0</v>
      </c>
      <c r="D13390" s="118" t="e">
        <f t="shared" ca="1" si="1"/>
        <v>#NAME?</v>
      </c>
      <c r="E13390" s="118" t="s">
        <v>39172</v>
      </c>
      <c r="F13390" s="118" t="s">
        <v>39175</v>
      </c>
      <c r="G13390" s="118"/>
      <c r="H13390" s="118" t="s">
        <v>54</v>
      </c>
      <c r="I13390" s="118" t="s">
        <v>10545</v>
      </c>
      <c r="J13390" s="118" t="s">
        <v>7756</v>
      </c>
    </row>
    <row r="13391" spans="1:10" ht="12.75">
      <c r="A13391" s="118" t="s">
        <v>1081</v>
      </c>
      <c r="B13391" s="118" t="s">
        <v>1319</v>
      </c>
      <c r="C13391" s="118" t="b">
        <v>0</v>
      </c>
      <c r="D13391" s="118" t="e">
        <f t="shared" ca="1" si="1"/>
        <v>#NAME?</v>
      </c>
      <c r="E13391" s="118" t="s">
        <v>39172</v>
      </c>
      <c r="F13391" s="118" t="s">
        <v>39176</v>
      </c>
      <c r="G13391" s="118"/>
      <c r="H13391" s="118" t="s">
        <v>54</v>
      </c>
      <c r="I13391" s="118" t="s">
        <v>10545</v>
      </c>
      <c r="J13391" s="118" t="s">
        <v>7756</v>
      </c>
    </row>
    <row r="13392" spans="1:10" ht="12.75">
      <c r="A13392" s="118" t="s">
        <v>1081</v>
      </c>
      <c r="B13392" s="118" t="s">
        <v>39177</v>
      </c>
      <c r="C13392" s="118" t="b">
        <v>0</v>
      </c>
      <c r="D13392" s="118" t="e">
        <f t="shared" ca="1" si="1"/>
        <v>#NAME?</v>
      </c>
      <c r="E13392" s="118" t="s">
        <v>39172</v>
      </c>
      <c r="F13392" s="118" t="s">
        <v>39178</v>
      </c>
      <c r="G13392" s="118"/>
      <c r="H13392" s="118" t="s">
        <v>8760</v>
      </c>
      <c r="I13392" s="118" t="s">
        <v>10545</v>
      </c>
      <c r="J13392" s="118" t="s">
        <v>7756</v>
      </c>
    </row>
    <row r="13393" spans="1:10" ht="12.75">
      <c r="A13393" s="118" t="s">
        <v>15452</v>
      </c>
      <c r="B13393" s="118" t="s">
        <v>12747</v>
      </c>
      <c r="C13393" s="118" t="b">
        <v>0</v>
      </c>
      <c r="D13393" s="118" t="e">
        <f t="shared" ca="1" si="1"/>
        <v>#NAME?</v>
      </c>
      <c r="E13393" s="118" t="s">
        <v>39172</v>
      </c>
      <c r="F13393" s="118" t="s">
        <v>39179</v>
      </c>
      <c r="G13393" s="118"/>
      <c r="H13393" s="118" t="s">
        <v>5607</v>
      </c>
      <c r="I13393" s="118" t="s">
        <v>10545</v>
      </c>
      <c r="J13393" s="118" t="s">
        <v>7756</v>
      </c>
    </row>
    <row r="13394" spans="1:10" ht="12.75">
      <c r="A13394" s="118" t="s">
        <v>995</v>
      </c>
      <c r="B13394" s="118" t="s">
        <v>20996</v>
      </c>
      <c r="C13394" s="118" t="b">
        <v>0</v>
      </c>
      <c r="D13394" s="118" t="e">
        <f t="shared" ca="1" si="1"/>
        <v>#NAME?</v>
      </c>
      <c r="E13394" s="118" t="s">
        <v>39172</v>
      </c>
      <c r="F13394" s="118" t="s">
        <v>39180</v>
      </c>
      <c r="G13394" s="118"/>
      <c r="H13394" s="118" t="s">
        <v>4278</v>
      </c>
      <c r="I13394" s="118" t="s">
        <v>7820</v>
      </c>
      <c r="J13394" s="118" t="s">
        <v>7820</v>
      </c>
    </row>
    <row r="13395" spans="1:10" ht="12.75">
      <c r="A13395" s="118" t="s">
        <v>24566</v>
      </c>
      <c r="B13395" s="118" t="s">
        <v>39181</v>
      </c>
      <c r="C13395" s="118" t="b">
        <v>0</v>
      </c>
      <c r="D13395" s="118" t="e">
        <f t="shared" ca="1" si="1"/>
        <v>#NAME?</v>
      </c>
      <c r="E13395" s="118" t="s">
        <v>39172</v>
      </c>
      <c r="F13395" s="118" t="s">
        <v>39182</v>
      </c>
      <c r="G13395" s="118"/>
      <c r="H13395" s="118" t="s">
        <v>5607</v>
      </c>
      <c r="I13395" s="118" t="s">
        <v>10545</v>
      </c>
      <c r="J13395" s="118" t="s">
        <v>7756</v>
      </c>
    </row>
    <row r="13396" spans="1:10" ht="12.75">
      <c r="A13396" s="118" t="s">
        <v>1666</v>
      </c>
      <c r="B13396" s="118" t="s">
        <v>39183</v>
      </c>
      <c r="C13396" s="118" t="b">
        <v>0</v>
      </c>
      <c r="D13396" s="118" t="e">
        <f t="shared" ca="1" si="1"/>
        <v>#NAME?</v>
      </c>
      <c r="E13396" s="118" t="s">
        <v>39184</v>
      </c>
      <c r="F13396" s="118" t="s">
        <v>39185</v>
      </c>
      <c r="G13396" s="118"/>
      <c r="H13396" s="118" t="s">
        <v>4485</v>
      </c>
      <c r="I13396" s="118" t="s">
        <v>8545</v>
      </c>
      <c r="J13396" s="118" t="s">
        <v>8546</v>
      </c>
    </row>
    <row r="13397" spans="1:10" ht="12.75">
      <c r="A13397" s="118" t="s">
        <v>39186</v>
      </c>
      <c r="B13397" s="118" t="s">
        <v>39187</v>
      </c>
      <c r="C13397" s="118" t="b">
        <v>0</v>
      </c>
      <c r="D13397" s="118" t="e">
        <f t="shared" ca="1" si="1"/>
        <v>#NAME?</v>
      </c>
      <c r="E13397" s="118" t="s">
        <v>39188</v>
      </c>
      <c r="F13397" s="118" t="s">
        <v>39189</v>
      </c>
      <c r="G13397" s="118"/>
      <c r="H13397" s="118" t="s">
        <v>4276</v>
      </c>
      <c r="I13397" s="118" t="s">
        <v>10184</v>
      </c>
      <c r="J13397" s="118" t="s">
        <v>10185</v>
      </c>
    </row>
    <row r="13398" spans="1:10" ht="12.75">
      <c r="A13398" s="118" t="s">
        <v>1680</v>
      </c>
      <c r="B13398" s="118" t="s">
        <v>20150</v>
      </c>
      <c r="C13398" s="118" t="b">
        <v>0</v>
      </c>
      <c r="D13398" s="118" t="e">
        <f t="shared" ca="1" si="1"/>
        <v>#NAME?</v>
      </c>
      <c r="E13398" s="118" t="s">
        <v>39188</v>
      </c>
      <c r="F13398" s="118" t="s">
        <v>39190</v>
      </c>
      <c r="G13398" s="118"/>
      <c r="H13398" s="118" t="s">
        <v>4276</v>
      </c>
      <c r="I13398" s="118" t="s">
        <v>10184</v>
      </c>
      <c r="J13398" s="118" t="s">
        <v>10185</v>
      </c>
    </row>
    <row r="13399" spans="1:10" ht="12.75">
      <c r="A13399" s="118" t="s">
        <v>8405</v>
      </c>
      <c r="B13399" s="118" t="s">
        <v>39191</v>
      </c>
      <c r="C13399" s="118" t="b">
        <v>0</v>
      </c>
      <c r="D13399" s="118" t="e">
        <f t="shared" ca="1" si="1"/>
        <v>#NAME?</v>
      </c>
      <c r="E13399" s="118" t="s">
        <v>39192</v>
      </c>
      <c r="F13399" s="118" t="s">
        <v>39193</v>
      </c>
      <c r="G13399" s="118"/>
      <c r="H13399" s="118" t="s">
        <v>9870</v>
      </c>
      <c r="I13399" s="118" t="s">
        <v>10184</v>
      </c>
      <c r="J13399" s="118" t="s">
        <v>10185</v>
      </c>
    </row>
    <row r="13400" spans="1:10" ht="12.75">
      <c r="A13400" s="118" t="s">
        <v>8358</v>
      </c>
      <c r="B13400" s="118" t="s">
        <v>20150</v>
      </c>
      <c r="C13400" s="118" t="b">
        <v>0</v>
      </c>
      <c r="D13400" s="118" t="e">
        <f t="shared" ca="1" si="1"/>
        <v>#NAME?</v>
      </c>
      <c r="E13400" s="118" t="s">
        <v>39192</v>
      </c>
      <c r="F13400" s="118" t="s">
        <v>39194</v>
      </c>
      <c r="G13400" s="118"/>
      <c r="H13400" s="118" t="s">
        <v>5064</v>
      </c>
      <c r="I13400" s="118" t="s">
        <v>10184</v>
      </c>
      <c r="J13400" s="118" t="s">
        <v>10185</v>
      </c>
    </row>
    <row r="13401" spans="1:10" ht="12.75">
      <c r="A13401" s="118" t="s">
        <v>39195</v>
      </c>
      <c r="B13401" s="118" t="s">
        <v>39196</v>
      </c>
      <c r="C13401" s="118" t="b">
        <v>0</v>
      </c>
      <c r="D13401" s="118" t="e">
        <f t="shared" ca="1" si="1"/>
        <v>#NAME?</v>
      </c>
      <c r="E13401" s="118" t="s">
        <v>39197</v>
      </c>
      <c r="F13401" s="118" t="s">
        <v>39198</v>
      </c>
      <c r="G13401" s="118"/>
      <c r="H13401" s="118" t="s">
        <v>4276</v>
      </c>
      <c r="I13401" s="118" t="s">
        <v>8990</v>
      </c>
      <c r="J13401" s="118"/>
    </row>
    <row r="13402" spans="1:10" ht="12.75">
      <c r="A13402" s="118" t="s">
        <v>39199</v>
      </c>
      <c r="B13402" s="118" t="s">
        <v>1231</v>
      </c>
      <c r="C13402" s="118" t="b">
        <v>0</v>
      </c>
      <c r="D13402" s="118" t="e">
        <f t="shared" ca="1" si="1"/>
        <v>#NAME?</v>
      </c>
      <c r="E13402" s="118" t="s">
        <v>6169</v>
      </c>
      <c r="F13402" s="118" t="s">
        <v>39200</v>
      </c>
      <c r="G13402" s="118"/>
      <c r="H13402" s="118" t="s">
        <v>8144</v>
      </c>
      <c r="I13402" s="118" t="s">
        <v>3131</v>
      </c>
      <c r="J13402" s="118" t="s">
        <v>7622</v>
      </c>
    </row>
    <row r="13403" spans="1:10" ht="12.75">
      <c r="A13403" s="118" t="s">
        <v>25718</v>
      </c>
      <c r="B13403" s="118" t="s">
        <v>39201</v>
      </c>
      <c r="C13403" s="118" t="b">
        <v>0</v>
      </c>
      <c r="D13403" s="118" t="e">
        <f t="shared" ca="1" si="1"/>
        <v>#NAME?</v>
      </c>
      <c r="E13403" s="118" t="s">
        <v>6169</v>
      </c>
      <c r="F13403" s="118" t="s">
        <v>39202</v>
      </c>
      <c r="G13403" s="118"/>
      <c r="H13403" s="118" t="s">
        <v>4831</v>
      </c>
      <c r="I13403" s="118" t="s">
        <v>3131</v>
      </c>
      <c r="J13403" s="118" t="s">
        <v>7622</v>
      </c>
    </row>
    <row r="13404" spans="1:10" ht="12.75">
      <c r="A13404" s="118" t="s">
        <v>9318</v>
      </c>
      <c r="B13404" s="118" t="s">
        <v>12871</v>
      </c>
      <c r="C13404" s="118" t="b">
        <v>0</v>
      </c>
      <c r="D13404" s="118" t="e">
        <f t="shared" ca="1" si="1"/>
        <v>#NAME?</v>
      </c>
      <c r="E13404" s="118" t="s">
        <v>6169</v>
      </c>
      <c r="F13404" s="118" t="s">
        <v>39203</v>
      </c>
      <c r="G13404" s="118"/>
      <c r="H13404" s="118" t="s">
        <v>8144</v>
      </c>
      <c r="I13404" s="118" t="s">
        <v>3131</v>
      </c>
      <c r="J13404" s="118" t="s">
        <v>7622</v>
      </c>
    </row>
    <row r="13405" spans="1:10" ht="12.75">
      <c r="A13405" s="118" t="s">
        <v>17037</v>
      </c>
      <c r="B13405" s="118" t="s">
        <v>1021</v>
      </c>
      <c r="C13405" s="118" t="b">
        <v>0</v>
      </c>
      <c r="D13405" s="118" t="e">
        <f t="shared" ca="1" si="1"/>
        <v>#NAME?</v>
      </c>
      <c r="E13405" s="118" t="s">
        <v>6169</v>
      </c>
      <c r="F13405" s="118" t="s">
        <v>39204</v>
      </c>
      <c r="G13405" s="118"/>
      <c r="H13405" s="118" t="s">
        <v>4276</v>
      </c>
      <c r="I13405" s="118" t="s">
        <v>3131</v>
      </c>
      <c r="J13405" s="118" t="s">
        <v>7622</v>
      </c>
    </row>
    <row r="13406" spans="1:10" ht="12.75">
      <c r="A13406" s="118" t="s">
        <v>873</v>
      </c>
      <c r="B13406" s="118" t="s">
        <v>31084</v>
      </c>
      <c r="C13406" s="118" t="b">
        <v>0</v>
      </c>
      <c r="D13406" s="118" t="e">
        <f t="shared" ca="1" si="1"/>
        <v>#NAME?</v>
      </c>
      <c r="E13406" s="118" t="s">
        <v>6169</v>
      </c>
      <c r="F13406" s="118" t="s">
        <v>39205</v>
      </c>
      <c r="G13406" s="118"/>
      <c r="H13406" s="118" t="s">
        <v>4276</v>
      </c>
      <c r="I13406" s="118" t="s">
        <v>3131</v>
      </c>
      <c r="J13406" s="118" t="s">
        <v>7622</v>
      </c>
    </row>
    <row r="13407" spans="1:10" ht="12.75">
      <c r="A13407" s="118" t="s">
        <v>1484</v>
      </c>
      <c r="B13407" s="118" t="s">
        <v>1485</v>
      </c>
      <c r="C13407" s="118" t="b">
        <v>0</v>
      </c>
      <c r="D13407" s="118" t="e">
        <f t="shared" ca="1" si="1"/>
        <v>#NAME?</v>
      </c>
      <c r="E13407" s="118" t="s">
        <v>6169</v>
      </c>
      <c r="F13407" s="118" t="s">
        <v>39206</v>
      </c>
      <c r="G13407" s="118"/>
      <c r="H13407" s="118" t="s">
        <v>16508</v>
      </c>
      <c r="I13407" s="118" t="s">
        <v>3131</v>
      </c>
      <c r="J13407" s="118" t="s">
        <v>7622</v>
      </c>
    </row>
    <row r="13408" spans="1:10" ht="12.75">
      <c r="A13408" s="118" t="s">
        <v>862</v>
      </c>
      <c r="B13408" s="118" t="s">
        <v>39207</v>
      </c>
      <c r="C13408" s="118" t="b">
        <v>0</v>
      </c>
      <c r="D13408" s="118" t="e">
        <f t="shared" ca="1" si="1"/>
        <v>#NAME?</v>
      </c>
      <c r="E13408" s="118" t="s">
        <v>6169</v>
      </c>
      <c r="F13408" s="118" t="s">
        <v>39208</v>
      </c>
      <c r="G13408" s="118"/>
      <c r="H13408" s="118" t="s">
        <v>4276</v>
      </c>
      <c r="I13408" s="118" t="s">
        <v>8883</v>
      </c>
      <c r="J13408" s="118"/>
    </row>
    <row r="13409" spans="1:10" ht="12.75">
      <c r="A13409" s="118" t="s">
        <v>39209</v>
      </c>
      <c r="B13409" s="118" t="s">
        <v>39210</v>
      </c>
      <c r="C13409" s="118" t="b">
        <v>0</v>
      </c>
      <c r="D13409" s="118" t="e">
        <f t="shared" ca="1" si="1"/>
        <v>#NAME?</v>
      </c>
      <c r="E13409" s="118" t="s">
        <v>6169</v>
      </c>
      <c r="F13409" s="118" t="s">
        <v>39211</v>
      </c>
      <c r="G13409" s="118"/>
      <c r="H13409" s="118" t="s">
        <v>4276</v>
      </c>
      <c r="I13409" s="118" t="s">
        <v>3131</v>
      </c>
      <c r="J13409" s="118" t="s">
        <v>7622</v>
      </c>
    </row>
    <row r="13410" spans="1:10" ht="12.75">
      <c r="A13410" s="118" t="s">
        <v>2523</v>
      </c>
      <c r="B13410" s="118" t="s">
        <v>2145</v>
      </c>
      <c r="C13410" s="118" t="b">
        <v>0</v>
      </c>
      <c r="D13410" s="118" t="e">
        <f t="shared" ca="1" si="1"/>
        <v>#NAME?</v>
      </c>
      <c r="E13410" s="118" t="s">
        <v>6169</v>
      </c>
      <c r="F13410" s="118" t="s">
        <v>39212</v>
      </c>
      <c r="G13410" s="118"/>
      <c r="H13410" s="118" t="s">
        <v>8144</v>
      </c>
      <c r="I13410" s="118" t="s">
        <v>11908</v>
      </c>
      <c r="J13410" s="118"/>
    </row>
    <row r="13411" spans="1:10" ht="12.75">
      <c r="A13411" s="118" t="s">
        <v>39213</v>
      </c>
      <c r="B13411" s="118" t="s">
        <v>23263</v>
      </c>
      <c r="C13411" s="118" t="b">
        <v>0</v>
      </c>
      <c r="D13411" s="118" t="e">
        <f t="shared" ca="1" si="1"/>
        <v>#NAME?</v>
      </c>
      <c r="E13411" s="118" t="s">
        <v>6169</v>
      </c>
      <c r="F13411" s="118" t="s">
        <v>39214</v>
      </c>
      <c r="G13411" s="118"/>
      <c r="H13411" s="118" t="s">
        <v>4831</v>
      </c>
      <c r="I13411" s="118" t="s">
        <v>11908</v>
      </c>
      <c r="J13411" s="118"/>
    </row>
    <row r="13412" spans="1:10" ht="12.75">
      <c r="A13412" s="118" t="s">
        <v>39215</v>
      </c>
      <c r="B13412" s="118" t="s">
        <v>14046</v>
      </c>
      <c r="C13412" s="118" t="b">
        <v>0</v>
      </c>
      <c r="D13412" s="118" t="e">
        <f t="shared" ca="1" si="1"/>
        <v>#NAME?</v>
      </c>
      <c r="E13412" s="118" t="s">
        <v>6169</v>
      </c>
      <c r="F13412" s="118" t="s">
        <v>39216</v>
      </c>
      <c r="G13412" s="118"/>
      <c r="H13412" s="118" t="s">
        <v>4276</v>
      </c>
      <c r="I13412" s="118" t="s">
        <v>11908</v>
      </c>
      <c r="J13412" s="118"/>
    </row>
    <row r="13413" spans="1:10" ht="12.75">
      <c r="A13413" s="118" t="s">
        <v>814</v>
      </c>
      <c r="B13413" s="118" t="s">
        <v>798</v>
      </c>
      <c r="C13413" s="118" t="b">
        <v>0</v>
      </c>
      <c r="D13413" s="118" t="e">
        <f t="shared" ca="1" si="1"/>
        <v>#NAME?</v>
      </c>
      <c r="E13413" s="118" t="s">
        <v>39217</v>
      </c>
      <c r="F13413" s="118" t="s">
        <v>39218</v>
      </c>
      <c r="G13413" s="118"/>
      <c r="H13413" s="118" t="s">
        <v>7647</v>
      </c>
      <c r="I13413" s="118" t="s">
        <v>7820</v>
      </c>
      <c r="J13413" s="118" t="s">
        <v>7820</v>
      </c>
    </row>
    <row r="13414" spans="1:10" ht="12.75">
      <c r="A13414" s="118" t="s">
        <v>11354</v>
      </c>
      <c r="B13414" s="118" t="s">
        <v>39219</v>
      </c>
      <c r="C13414" s="118" t="b">
        <v>0</v>
      </c>
      <c r="D13414" s="118" t="e">
        <f t="shared" ca="1" si="1"/>
        <v>#NAME?</v>
      </c>
      <c r="E13414" s="118" t="s">
        <v>39217</v>
      </c>
      <c r="F13414" s="118" t="s">
        <v>39220</v>
      </c>
      <c r="G13414" s="118"/>
      <c r="H13414" s="118" t="s">
        <v>7784</v>
      </c>
      <c r="I13414" s="118" t="s">
        <v>7820</v>
      </c>
      <c r="J13414" s="118" t="s">
        <v>7820</v>
      </c>
    </row>
    <row r="13415" spans="1:10" ht="12.75">
      <c r="A13415" s="118" t="s">
        <v>2648</v>
      </c>
      <c r="B13415" s="118" t="s">
        <v>39221</v>
      </c>
      <c r="C13415" s="118" t="b">
        <v>0</v>
      </c>
      <c r="D13415" s="118" t="e">
        <f t="shared" ca="1" si="1"/>
        <v>#NAME?</v>
      </c>
      <c r="E13415" s="118" t="s">
        <v>39217</v>
      </c>
      <c r="F13415" s="118" t="s">
        <v>39222</v>
      </c>
      <c r="G13415" s="118"/>
      <c r="H13415" s="118" t="s">
        <v>10772</v>
      </c>
      <c r="I13415" s="118" t="s">
        <v>7820</v>
      </c>
      <c r="J13415" s="118" t="s">
        <v>7820</v>
      </c>
    </row>
    <row r="13416" spans="1:10" ht="12.75">
      <c r="A13416" s="118" t="s">
        <v>8748</v>
      </c>
      <c r="B13416" s="118" t="s">
        <v>39223</v>
      </c>
      <c r="C13416" s="118" t="b">
        <v>0</v>
      </c>
      <c r="D13416" s="118" t="e">
        <f t="shared" ca="1" si="1"/>
        <v>#NAME?</v>
      </c>
      <c r="E13416" s="118" t="s">
        <v>39217</v>
      </c>
      <c r="F13416" s="118" t="s">
        <v>39224</v>
      </c>
      <c r="G13416" s="118"/>
      <c r="H13416" s="118" t="s">
        <v>4278</v>
      </c>
      <c r="I13416" s="118" t="s">
        <v>7820</v>
      </c>
      <c r="J13416" s="118" t="s">
        <v>7820</v>
      </c>
    </row>
    <row r="13417" spans="1:10" ht="12.75">
      <c r="A13417" s="118" t="s">
        <v>8748</v>
      </c>
      <c r="B13417" s="118" t="s">
        <v>9625</v>
      </c>
      <c r="C13417" s="118" t="b">
        <v>0</v>
      </c>
      <c r="D13417" s="118" t="e">
        <f t="shared" ca="1" si="1"/>
        <v>#NAME?</v>
      </c>
      <c r="E13417" s="118" t="s">
        <v>39217</v>
      </c>
      <c r="F13417" s="118" t="s">
        <v>39225</v>
      </c>
      <c r="G13417" s="118"/>
      <c r="H13417" s="118" t="s">
        <v>4278</v>
      </c>
      <c r="I13417" s="118" t="s">
        <v>7820</v>
      </c>
      <c r="J13417" s="118" t="s">
        <v>7820</v>
      </c>
    </row>
    <row r="13418" spans="1:10" ht="12.75">
      <c r="A13418" s="118" t="s">
        <v>11300</v>
      </c>
      <c r="B13418" s="118" t="s">
        <v>39226</v>
      </c>
      <c r="C13418" s="118" t="b">
        <v>0</v>
      </c>
      <c r="D13418" s="118" t="e">
        <f t="shared" ca="1" si="1"/>
        <v>#NAME?</v>
      </c>
      <c r="E13418" s="118" t="s">
        <v>39217</v>
      </c>
      <c r="F13418" s="118" t="s">
        <v>39227</v>
      </c>
      <c r="G13418" s="118"/>
      <c r="H13418" s="118" t="s">
        <v>7784</v>
      </c>
      <c r="I13418" s="118" t="s">
        <v>7820</v>
      </c>
      <c r="J13418" s="118" t="s">
        <v>7820</v>
      </c>
    </row>
    <row r="13419" spans="1:10" ht="12.75">
      <c r="A13419" s="118" t="s">
        <v>9611</v>
      </c>
      <c r="B13419" s="118" t="s">
        <v>39228</v>
      </c>
      <c r="C13419" s="118" t="b">
        <v>0</v>
      </c>
      <c r="D13419" s="118" t="e">
        <f t="shared" ca="1" si="1"/>
        <v>#NAME?</v>
      </c>
      <c r="E13419" s="118" t="s">
        <v>39217</v>
      </c>
      <c r="F13419" s="118" t="s">
        <v>39229</v>
      </c>
      <c r="G13419" s="118"/>
      <c r="H13419" s="118" t="s">
        <v>4831</v>
      </c>
      <c r="I13419" s="118" t="s">
        <v>7820</v>
      </c>
      <c r="J13419" s="118" t="s">
        <v>7820</v>
      </c>
    </row>
    <row r="13420" spans="1:10" ht="12.75">
      <c r="A13420" s="118" t="s">
        <v>826</v>
      </c>
      <c r="B13420" s="118" t="s">
        <v>12495</v>
      </c>
      <c r="C13420" s="118" t="b">
        <v>0</v>
      </c>
      <c r="D13420" s="118" t="e">
        <f t="shared" ca="1" si="1"/>
        <v>#NAME?</v>
      </c>
      <c r="E13420" s="118" t="s">
        <v>39217</v>
      </c>
      <c r="F13420" s="118" t="s">
        <v>39230</v>
      </c>
      <c r="G13420" s="118"/>
      <c r="H13420" s="118" t="s">
        <v>4831</v>
      </c>
      <c r="I13420" s="118" t="s">
        <v>7820</v>
      </c>
      <c r="J13420" s="118" t="s">
        <v>7820</v>
      </c>
    </row>
    <row r="13421" spans="1:10" ht="12.75">
      <c r="A13421" s="118" t="s">
        <v>11312</v>
      </c>
      <c r="B13421" s="118" t="s">
        <v>39231</v>
      </c>
      <c r="C13421" s="118" t="b">
        <v>0</v>
      </c>
      <c r="D13421" s="118" t="e">
        <f t="shared" ca="1" si="1"/>
        <v>#NAME?</v>
      </c>
      <c r="E13421" s="118" t="s">
        <v>39217</v>
      </c>
      <c r="F13421" s="118" t="s">
        <v>39232</v>
      </c>
      <c r="G13421" s="118"/>
      <c r="H13421" s="118" t="s">
        <v>7647</v>
      </c>
      <c r="I13421" s="118" t="s">
        <v>7820</v>
      </c>
      <c r="J13421" s="118" t="s">
        <v>7820</v>
      </c>
    </row>
    <row r="13422" spans="1:10" ht="12.75">
      <c r="A13422" s="118" t="s">
        <v>1240</v>
      </c>
      <c r="B13422" s="118" t="s">
        <v>39233</v>
      </c>
      <c r="C13422" s="118" t="b">
        <v>0</v>
      </c>
      <c r="D13422" s="118" t="e">
        <f t="shared" ca="1" si="1"/>
        <v>#NAME?</v>
      </c>
      <c r="E13422" s="118" t="s">
        <v>39217</v>
      </c>
      <c r="F13422" s="118" t="s">
        <v>39234</v>
      </c>
      <c r="G13422" s="118"/>
      <c r="H13422" s="118" t="s">
        <v>4278</v>
      </c>
      <c r="I13422" s="118" t="s">
        <v>7820</v>
      </c>
      <c r="J13422" s="118" t="s">
        <v>7820</v>
      </c>
    </row>
    <row r="13423" spans="1:10" ht="12.75">
      <c r="A13423" s="118" t="s">
        <v>1845</v>
      </c>
      <c r="B13423" s="118" t="s">
        <v>39235</v>
      </c>
      <c r="C13423" s="118" t="b">
        <v>0</v>
      </c>
      <c r="D13423" s="118" t="e">
        <f t="shared" ca="1" si="1"/>
        <v>#NAME?</v>
      </c>
      <c r="E13423" s="118" t="s">
        <v>39217</v>
      </c>
      <c r="F13423" s="118" t="s">
        <v>39236</v>
      </c>
      <c r="G13423" s="118"/>
      <c r="H13423" s="118" t="s">
        <v>4278</v>
      </c>
      <c r="I13423" s="118" t="s">
        <v>7820</v>
      </c>
      <c r="J13423" s="118" t="s">
        <v>7820</v>
      </c>
    </row>
    <row r="13424" spans="1:10" ht="12.75">
      <c r="A13424" s="118" t="s">
        <v>995</v>
      </c>
      <c r="B13424" s="118" t="s">
        <v>39237</v>
      </c>
      <c r="C13424" s="118" t="b">
        <v>0</v>
      </c>
      <c r="D13424" s="118" t="e">
        <f t="shared" ca="1" si="1"/>
        <v>#NAME?</v>
      </c>
      <c r="E13424" s="118" t="s">
        <v>39217</v>
      </c>
      <c r="F13424" s="118" t="s">
        <v>39238</v>
      </c>
      <c r="G13424" s="118"/>
      <c r="H13424" s="118" t="s">
        <v>4485</v>
      </c>
      <c r="I13424" s="118" t="s">
        <v>7820</v>
      </c>
      <c r="J13424" s="118" t="s">
        <v>7820</v>
      </c>
    </row>
    <row r="13425" spans="1:10" ht="12.75">
      <c r="A13425" s="118" t="s">
        <v>8422</v>
      </c>
      <c r="B13425" s="118" t="s">
        <v>2641</v>
      </c>
      <c r="C13425" s="118" t="b">
        <v>0</v>
      </c>
      <c r="D13425" s="118" t="e">
        <f t="shared" ca="1" si="1"/>
        <v>#NAME?</v>
      </c>
      <c r="E13425" s="118" t="s">
        <v>39239</v>
      </c>
      <c r="F13425" s="118" t="s">
        <v>39240</v>
      </c>
      <c r="G13425" s="118"/>
      <c r="H13425" s="118" t="s">
        <v>5607</v>
      </c>
      <c r="I13425" s="118" t="s">
        <v>7820</v>
      </c>
      <c r="J13425" s="118" t="s">
        <v>7820</v>
      </c>
    </row>
    <row r="13426" spans="1:10" ht="12.75">
      <c r="A13426" s="118" t="s">
        <v>836</v>
      </c>
      <c r="B13426" s="118" t="s">
        <v>39241</v>
      </c>
      <c r="C13426" s="118" t="b">
        <v>0</v>
      </c>
      <c r="D13426" s="118" t="e">
        <f t="shared" ca="1" si="1"/>
        <v>#NAME?</v>
      </c>
      <c r="E13426" s="118" t="s">
        <v>39239</v>
      </c>
      <c r="F13426" s="118" t="s">
        <v>39242</v>
      </c>
      <c r="G13426" s="118"/>
      <c r="H13426" s="118" t="s">
        <v>54</v>
      </c>
      <c r="I13426" s="118" t="s">
        <v>7820</v>
      </c>
      <c r="J13426" s="118" t="s">
        <v>7820</v>
      </c>
    </row>
    <row r="13427" spans="1:10" ht="12.75">
      <c r="A13427" s="118" t="s">
        <v>39243</v>
      </c>
      <c r="B13427" s="118" t="s">
        <v>1435</v>
      </c>
      <c r="C13427" s="118" t="b">
        <v>0</v>
      </c>
      <c r="D13427" s="118" t="e">
        <f t="shared" ca="1" si="1"/>
        <v>#NAME?</v>
      </c>
      <c r="E13427" s="118" t="s">
        <v>39239</v>
      </c>
      <c r="F13427" s="118" t="s">
        <v>39244</v>
      </c>
      <c r="G13427" s="118"/>
      <c r="H13427" s="118" t="s">
        <v>54</v>
      </c>
      <c r="I13427" s="118" t="s">
        <v>7820</v>
      </c>
      <c r="J13427" s="118" t="s">
        <v>7820</v>
      </c>
    </row>
    <row r="13428" spans="1:10" ht="12.75">
      <c r="A13428" s="118" t="s">
        <v>39245</v>
      </c>
      <c r="B13428" s="118" t="s">
        <v>39246</v>
      </c>
      <c r="C13428" s="118" t="b">
        <v>0</v>
      </c>
      <c r="D13428" s="118" t="e">
        <f t="shared" ca="1" si="1"/>
        <v>#NAME?</v>
      </c>
      <c r="E13428" s="118" t="s">
        <v>39239</v>
      </c>
      <c r="F13428" s="118" t="s">
        <v>39247</v>
      </c>
      <c r="G13428" s="118"/>
      <c r="H13428" s="118" t="s">
        <v>54</v>
      </c>
      <c r="I13428" s="118" t="s">
        <v>7820</v>
      </c>
      <c r="J13428" s="118" t="s">
        <v>7820</v>
      </c>
    </row>
    <row r="13429" spans="1:10" ht="12.75">
      <c r="A13429" s="118" t="s">
        <v>882</v>
      </c>
      <c r="B13429" s="118" t="s">
        <v>39248</v>
      </c>
      <c r="C13429" s="118" t="b">
        <v>0</v>
      </c>
      <c r="D13429" s="118" t="e">
        <f t="shared" ca="1" si="1"/>
        <v>#NAME?</v>
      </c>
      <c r="E13429" s="118" t="s">
        <v>39239</v>
      </c>
      <c r="F13429" s="118" t="s">
        <v>39249</v>
      </c>
      <c r="G13429" s="118"/>
      <c r="H13429" s="118" t="s">
        <v>54</v>
      </c>
      <c r="I13429" s="118" t="s">
        <v>7820</v>
      </c>
      <c r="J13429" s="118" t="s">
        <v>7820</v>
      </c>
    </row>
    <row r="13430" spans="1:10" ht="12.75">
      <c r="A13430" s="118" t="s">
        <v>882</v>
      </c>
      <c r="B13430" s="118" t="s">
        <v>17890</v>
      </c>
      <c r="C13430" s="118" t="b">
        <v>0</v>
      </c>
      <c r="D13430" s="118" t="e">
        <f t="shared" ca="1" si="1"/>
        <v>#NAME?</v>
      </c>
      <c r="E13430" s="118" t="s">
        <v>39239</v>
      </c>
      <c r="F13430" s="118" t="s">
        <v>39250</v>
      </c>
      <c r="G13430" s="118"/>
      <c r="H13430" s="118" t="s">
        <v>16023</v>
      </c>
      <c r="I13430" s="118" t="s">
        <v>7820</v>
      </c>
      <c r="J13430" s="118" t="s">
        <v>7820</v>
      </c>
    </row>
    <row r="13431" spans="1:10" ht="12.75">
      <c r="A13431" s="118" t="s">
        <v>1266</v>
      </c>
      <c r="B13431" s="118" t="s">
        <v>8726</v>
      </c>
      <c r="C13431" s="118" t="b">
        <v>0</v>
      </c>
      <c r="D13431" s="118" t="e">
        <f t="shared" ca="1" si="1"/>
        <v>#NAME?</v>
      </c>
      <c r="E13431" s="118" t="s">
        <v>6179</v>
      </c>
      <c r="F13431" s="118" t="s">
        <v>39251</v>
      </c>
      <c r="G13431" s="118"/>
      <c r="H13431" s="118" t="s">
        <v>4276</v>
      </c>
      <c r="I13431" s="118" t="s">
        <v>7777</v>
      </c>
      <c r="J13431" s="118" t="s">
        <v>7636</v>
      </c>
    </row>
    <row r="13432" spans="1:10" ht="12.75">
      <c r="A13432" s="118" t="s">
        <v>8405</v>
      </c>
      <c r="B13432" s="118" t="s">
        <v>19014</v>
      </c>
      <c r="C13432" s="118" t="b">
        <v>0</v>
      </c>
      <c r="D13432" s="118" t="e">
        <f t="shared" ca="1" si="1"/>
        <v>#NAME?</v>
      </c>
      <c r="E13432" s="118" t="s">
        <v>6179</v>
      </c>
      <c r="F13432" s="118" t="s">
        <v>39252</v>
      </c>
      <c r="G13432" s="118"/>
      <c r="H13432" s="118" t="s">
        <v>4276</v>
      </c>
      <c r="I13432" s="118" t="s">
        <v>7777</v>
      </c>
      <c r="J13432" s="118" t="s">
        <v>7636</v>
      </c>
    </row>
    <row r="13433" spans="1:10" ht="12.75">
      <c r="A13433" s="118" t="s">
        <v>8438</v>
      </c>
      <c r="B13433" s="118" t="s">
        <v>23607</v>
      </c>
      <c r="C13433" s="118" t="b">
        <v>0</v>
      </c>
      <c r="D13433" s="118" t="e">
        <f t="shared" ca="1" si="1"/>
        <v>#NAME?</v>
      </c>
      <c r="E13433" s="118" t="s">
        <v>6179</v>
      </c>
      <c r="F13433" s="118" t="s">
        <v>39253</v>
      </c>
      <c r="G13433" s="118"/>
      <c r="H13433" s="118" t="s">
        <v>5607</v>
      </c>
      <c r="I13433" s="118" t="s">
        <v>7777</v>
      </c>
      <c r="J13433" s="118" t="s">
        <v>7636</v>
      </c>
    </row>
    <row r="13434" spans="1:10" ht="12.75">
      <c r="A13434" s="118" t="s">
        <v>1666</v>
      </c>
      <c r="B13434" s="118" t="s">
        <v>26691</v>
      </c>
      <c r="C13434" s="118" t="b">
        <v>0</v>
      </c>
      <c r="D13434" s="118" t="e">
        <f t="shared" ca="1" si="1"/>
        <v>#NAME?</v>
      </c>
      <c r="E13434" s="118" t="s">
        <v>6179</v>
      </c>
      <c r="F13434" s="118" t="s">
        <v>39254</v>
      </c>
      <c r="G13434" s="118"/>
      <c r="H13434" s="118" t="s">
        <v>4485</v>
      </c>
      <c r="I13434" s="118" t="s">
        <v>7777</v>
      </c>
      <c r="J13434" s="118" t="s">
        <v>7636</v>
      </c>
    </row>
    <row r="13435" spans="1:10" ht="12.75">
      <c r="A13435" s="118" t="s">
        <v>1666</v>
      </c>
      <c r="B13435" s="118" t="s">
        <v>24013</v>
      </c>
      <c r="C13435" s="118" t="b">
        <v>0</v>
      </c>
      <c r="D13435" s="118" t="e">
        <f t="shared" ca="1" si="1"/>
        <v>#NAME?</v>
      </c>
      <c r="E13435" s="118" t="s">
        <v>6179</v>
      </c>
      <c r="F13435" s="118" t="s">
        <v>39255</v>
      </c>
      <c r="G13435" s="118"/>
      <c r="H13435" s="118" t="s">
        <v>5607</v>
      </c>
      <c r="I13435" s="118" t="s">
        <v>7777</v>
      </c>
      <c r="J13435" s="118" t="s">
        <v>7636</v>
      </c>
    </row>
    <row r="13436" spans="1:10" ht="12.75">
      <c r="A13436" s="118" t="s">
        <v>18785</v>
      </c>
      <c r="B13436" s="118" t="s">
        <v>39256</v>
      </c>
      <c r="C13436" s="118" t="b">
        <v>0</v>
      </c>
      <c r="D13436" s="118" t="e">
        <f t="shared" ca="1" si="1"/>
        <v>#NAME?</v>
      </c>
      <c r="E13436" s="118" t="s">
        <v>6179</v>
      </c>
      <c r="F13436" s="118" t="s">
        <v>39257</v>
      </c>
      <c r="G13436" s="118"/>
      <c r="H13436" s="118" t="s">
        <v>5607</v>
      </c>
      <c r="I13436" s="118" t="s">
        <v>7777</v>
      </c>
      <c r="J13436" s="118" t="s">
        <v>7636</v>
      </c>
    </row>
    <row r="13437" spans="1:10" ht="12.75">
      <c r="A13437" s="118" t="s">
        <v>2671</v>
      </c>
      <c r="B13437" s="118" t="s">
        <v>17123</v>
      </c>
      <c r="C13437" s="118" t="b">
        <v>0</v>
      </c>
      <c r="D13437" s="118" t="e">
        <f t="shared" ca="1" si="1"/>
        <v>#NAME?</v>
      </c>
      <c r="E13437" s="118" t="s">
        <v>6179</v>
      </c>
      <c r="F13437" s="118" t="s">
        <v>39258</v>
      </c>
      <c r="G13437" s="118"/>
      <c r="H13437" s="118" t="s">
        <v>5607</v>
      </c>
      <c r="I13437" s="118" t="s">
        <v>7777</v>
      </c>
      <c r="J13437" s="118" t="s">
        <v>7636</v>
      </c>
    </row>
    <row r="13438" spans="1:10" ht="12.75">
      <c r="A13438" s="118" t="s">
        <v>39259</v>
      </c>
      <c r="B13438" s="118" t="s">
        <v>12360</v>
      </c>
      <c r="C13438" s="118" t="b">
        <v>0</v>
      </c>
      <c r="D13438" s="118" t="e">
        <f t="shared" ca="1" si="1"/>
        <v>#NAME?</v>
      </c>
      <c r="E13438" s="118" t="s">
        <v>6179</v>
      </c>
      <c r="F13438" s="118" t="s">
        <v>39260</v>
      </c>
      <c r="G13438" s="118"/>
      <c r="H13438" s="118" t="s">
        <v>5607</v>
      </c>
      <c r="I13438" s="118" t="s">
        <v>7777</v>
      </c>
      <c r="J13438" s="118" t="s">
        <v>7636</v>
      </c>
    </row>
    <row r="13439" spans="1:10" ht="12.75">
      <c r="A13439" s="118" t="s">
        <v>8556</v>
      </c>
      <c r="B13439" s="118" t="s">
        <v>13181</v>
      </c>
      <c r="C13439" s="118" t="b">
        <v>0</v>
      </c>
      <c r="D13439" s="118" t="e">
        <f t="shared" ca="1" si="1"/>
        <v>#NAME?</v>
      </c>
      <c r="E13439" s="118" t="s">
        <v>6179</v>
      </c>
      <c r="F13439" s="118" t="s">
        <v>39261</v>
      </c>
      <c r="G13439" s="118"/>
      <c r="H13439" s="118" t="s">
        <v>4831</v>
      </c>
      <c r="I13439" s="118" t="s">
        <v>7777</v>
      </c>
      <c r="J13439" s="118" t="s">
        <v>7636</v>
      </c>
    </row>
    <row r="13440" spans="1:10" ht="12.75">
      <c r="A13440" s="118" t="s">
        <v>39262</v>
      </c>
      <c r="B13440" s="118" t="s">
        <v>39263</v>
      </c>
      <c r="C13440" s="118" t="b">
        <v>0</v>
      </c>
      <c r="D13440" s="118" t="e">
        <f t="shared" ca="1" si="1"/>
        <v>#NAME?</v>
      </c>
      <c r="E13440" s="118" t="s">
        <v>6179</v>
      </c>
      <c r="F13440" s="118" t="s">
        <v>39264</v>
      </c>
      <c r="G13440" s="118"/>
      <c r="H13440" s="118" t="s">
        <v>4485</v>
      </c>
      <c r="I13440" s="118" t="s">
        <v>7777</v>
      </c>
      <c r="J13440" s="118" t="s">
        <v>7636</v>
      </c>
    </row>
    <row r="13441" spans="1:10" ht="12.75">
      <c r="A13441" s="118" t="s">
        <v>39265</v>
      </c>
      <c r="B13441" s="118" t="s">
        <v>39266</v>
      </c>
      <c r="C13441" s="118" t="b">
        <v>0</v>
      </c>
      <c r="D13441" s="118" t="e">
        <f t="shared" ca="1" si="1"/>
        <v>#NAME?</v>
      </c>
      <c r="E13441" s="118" t="s">
        <v>6179</v>
      </c>
      <c r="F13441" s="118" t="s">
        <v>39267</v>
      </c>
      <c r="G13441" s="118"/>
      <c r="H13441" s="118" t="s">
        <v>30062</v>
      </c>
      <c r="I13441" s="118" t="s">
        <v>7777</v>
      </c>
      <c r="J13441" s="118" t="s">
        <v>7636</v>
      </c>
    </row>
    <row r="13442" spans="1:10" ht="12.75">
      <c r="A13442" s="118" t="s">
        <v>798</v>
      </c>
      <c r="B13442" s="118" t="s">
        <v>39268</v>
      </c>
      <c r="C13442" s="118" t="b">
        <v>0</v>
      </c>
      <c r="D13442" s="118" t="e">
        <f t="shared" ca="1" si="1"/>
        <v>#NAME?</v>
      </c>
      <c r="E13442" s="118" t="s">
        <v>6179</v>
      </c>
      <c r="F13442" s="118" t="s">
        <v>39269</v>
      </c>
      <c r="G13442" s="118"/>
      <c r="H13442" s="118" t="s">
        <v>4276</v>
      </c>
      <c r="I13442" s="118" t="s">
        <v>7777</v>
      </c>
      <c r="J13442" s="118" t="s">
        <v>7636</v>
      </c>
    </row>
    <row r="13443" spans="1:10" ht="12.75">
      <c r="A13443" s="118" t="s">
        <v>940</v>
      </c>
      <c r="B13443" s="118" t="s">
        <v>18458</v>
      </c>
      <c r="C13443" s="118" t="b">
        <v>0</v>
      </c>
      <c r="D13443" s="118" t="e">
        <f t="shared" ca="1" si="1"/>
        <v>#NAME?</v>
      </c>
      <c r="E13443" s="118" t="s">
        <v>6179</v>
      </c>
      <c r="F13443" s="118" t="s">
        <v>39270</v>
      </c>
      <c r="G13443" s="118"/>
      <c r="H13443" s="118" t="s">
        <v>4831</v>
      </c>
      <c r="I13443" s="118" t="s">
        <v>7777</v>
      </c>
      <c r="J13443" s="118" t="s">
        <v>7636</v>
      </c>
    </row>
    <row r="13444" spans="1:10" ht="12.75">
      <c r="A13444" s="118" t="s">
        <v>8195</v>
      </c>
      <c r="B13444" s="118" t="s">
        <v>963</v>
      </c>
      <c r="C13444" s="118" t="b">
        <v>0</v>
      </c>
      <c r="D13444" s="118" t="e">
        <f t="shared" ca="1" si="1"/>
        <v>#NAME?</v>
      </c>
      <c r="E13444" s="118" t="s">
        <v>6179</v>
      </c>
      <c r="F13444" s="118" t="s">
        <v>39271</v>
      </c>
      <c r="G13444" s="118"/>
      <c r="H13444" s="118" t="s">
        <v>4276</v>
      </c>
      <c r="I13444" s="118" t="s">
        <v>7777</v>
      </c>
      <c r="J13444" s="118" t="s">
        <v>7636</v>
      </c>
    </row>
    <row r="13445" spans="1:10" ht="12.75">
      <c r="A13445" s="118" t="s">
        <v>873</v>
      </c>
      <c r="B13445" s="118" t="s">
        <v>11799</v>
      </c>
      <c r="C13445" s="118" t="b">
        <v>0</v>
      </c>
      <c r="D13445" s="118" t="e">
        <f t="shared" ca="1" si="1"/>
        <v>#NAME?</v>
      </c>
      <c r="E13445" s="118" t="s">
        <v>6179</v>
      </c>
      <c r="F13445" s="118" t="s">
        <v>39272</v>
      </c>
      <c r="G13445" s="118"/>
      <c r="H13445" s="118" t="s">
        <v>4276</v>
      </c>
      <c r="I13445" s="118" t="s">
        <v>7777</v>
      </c>
      <c r="J13445" s="118" t="s">
        <v>7636</v>
      </c>
    </row>
    <row r="13446" spans="1:10" ht="12.75">
      <c r="A13446" s="118" t="s">
        <v>1484</v>
      </c>
      <c r="B13446" s="118" t="s">
        <v>39273</v>
      </c>
      <c r="C13446" s="118" t="b">
        <v>0</v>
      </c>
      <c r="D13446" s="118" t="e">
        <f t="shared" ca="1" si="1"/>
        <v>#NAME?</v>
      </c>
      <c r="E13446" s="118" t="s">
        <v>6179</v>
      </c>
      <c r="F13446" s="118" t="s">
        <v>39274</v>
      </c>
      <c r="G13446" s="118"/>
      <c r="H13446" s="118" t="s">
        <v>5607</v>
      </c>
      <c r="I13446" s="118" t="s">
        <v>7777</v>
      </c>
      <c r="J13446" s="118" t="s">
        <v>7636</v>
      </c>
    </row>
    <row r="13447" spans="1:10" ht="12.75">
      <c r="A13447" s="118" t="s">
        <v>11936</v>
      </c>
      <c r="B13447" s="118" t="s">
        <v>39275</v>
      </c>
      <c r="C13447" s="118" t="b">
        <v>0</v>
      </c>
      <c r="D13447" s="118" t="e">
        <f t="shared" ca="1" si="1"/>
        <v>#NAME?</v>
      </c>
      <c r="E13447" s="118" t="s">
        <v>6179</v>
      </c>
      <c r="F13447" s="118" t="s">
        <v>39276</v>
      </c>
      <c r="G13447" s="118"/>
      <c r="H13447" s="118" t="s">
        <v>4276</v>
      </c>
      <c r="I13447" s="118" t="s">
        <v>7777</v>
      </c>
      <c r="J13447" s="118" t="s">
        <v>7636</v>
      </c>
    </row>
    <row r="13448" spans="1:10" ht="12.75">
      <c r="A13448" s="118" t="s">
        <v>814</v>
      </c>
      <c r="B13448" s="118" t="s">
        <v>39277</v>
      </c>
      <c r="C13448" s="118" t="b">
        <v>0</v>
      </c>
      <c r="D13448" s="118" t="e">
        <f t="shared" ca="1" si="1"/>
        <v>#NAME?</v>
      </c>
      <c r="E13448" s="118" t="s">
        <v>39278</v>
      </c>
      <c r="F13448" s="118" t="s">
        <v>39279</v>
      </c>
      <c r="G13448" s="118"/>
      <c r="H13448" s="118" t="s">
        <v>39280</v>
      </c>
      <c r="I13448" s="118" t="s">
        <v>39281</v>
      </c>
      <c r="J13448" s="118" t="s">
        <v>7795</v>
      </c>
    </row>
    <row r="13449" spans="1:10" ht="12.75">
      <c r="A13449" s="118" t="s">
        <v>1069</v>
      </c>
      <c r="B13449" s="118" t="s">
        <v>39282</v>
      </c>
      <c r="C13449" s="118" t="b">
        <v>0</v>
      </c>
      <c r="D13449" s="118" t="e">
        <f t="shared" ca="1" si="1"/>
        <v>#NAME?</v>
      </c>
      <c r="E13449" s="118" t="s">
        <v>39278</v>
      </c>
      <c r="F13449" s="118" t="s">
        <v>39283</v>
      </c>
      <c r="G13449" s="118"/>
      <c r="H13449" s="118" t="s">
        <v>5064</v>
      </c>
      <c r="I13449" s="118" t="s">
        <v>39281</v>
      </c>
      <c r="J13449" s="118" t="s">
        <v>7795</v>
      </c>
    </row>
    <row r="13450" spans="1:10" ht="12.75">
      <c r="A13450" s="118" t="s">
        <v>10711</v>
      </c>
      <c r="B13450" s="118" t="s">
        <v>28161</v>
      </c>
      <c r="C13450" s="118" t="b">
        <v>0</v>
      </c>
      <c r="D13450" s="118" t="e">
        <f t="shared" ca="1" si="1"/>
        <v>#NAME?</v>
      </c>
      <c r="E13450" s="118" t="s">
        <v>39278</v>
      </c>
      <c r="F13450" s="118" t="s">
        <v>39284</v>
      </c>
      <c r="G13450" s="118"/>
      <c r="H13450" s="118" t="s">
        <v>7611</v>
      </c>
      <c r="I13450" s="118" t="s">
        <v>39281</v>
      </c>
      <c r="J13450" s="118" t="s">
        <v>7795</v>
      </c>
    </row>
    <row r="13451" spans="1:10" ht="12.75">
      <c r="A13451" s="118" t="s">
        <v>989</v>
      </c>
      <c r="B13451" s="118" t="s">
        <v>32780</v>
      </c>
      <c r="C13451" s="118" t="b">
        <v>0</v>
      </c>
      <c r="D13451" s="118" t="e">
        <f t="shared" ca="1" si="1"/>
        <v>#NAME?</v>
      </c>
      <c r="E13451" s="118" t="s">
        <v>39285</v>
      </c>
      <c r="F13451" s="118" t="s">
        <v>39286</v>
      </c>
      <c r="G13451" s="118"/>
      <c r="H13451" s="118" t="s">
        <v>4640</v>
      </c>
      <c r="I13451" s="118" t="s">
        <v>7820</v>
      </c>
      <c r="J13451" s="118" t="s">
        <v>7820</v>
      </c>
    </row>
    <row r="13452" spans="1:10" ht="12.75">
      <c r="A13452" s="118" t="s">
        <v>8748</v>
      </c>
      <c r="B13452" s="118" t="s">
        <v>1005</v>
      </c>
      <c r="C13452" s="118" t="b">
        <v>0</v>
      </c>
      <c r="D13452" s="118" t="e">
        <f t="shared" ca="1" si="1"/>
        <v>#NAME?</v>
      </c>
      <c r="E13452" s="118" t="s">
        <v>39287</v>
      </c>
      <c r="F13452" s="118" t="s">
        <v>39288</v>
      </c>
      <c r="G13452" s="118"/>
      <c r="H13452" s="118" t="s">
        <v>4872</v>
      </c>
      <c r="I13452" s="118" t="s">
        <v>8152</v>
      </c>
      <c r="J13452" s="118" t="s">
        <v>7591</v>
      </c>
    </row>
    <row r="13453" spans="1:10" ht="12.75">
      <c r="A13453" s="118" t="s">
        <v>1474</v>
      </c>
      <c r="B13453" s="118" t="s">
        <v>39289</v>
      </c>
      <c r="C13453" s="118" t="b">
        <v>0</v>
      </c>
      <c r="D13453" s="118" t="e">
        <f t="shared" ca="1" si="1"/>
        <v>#NAME?</v>
      </c>
      <c r="E13453" s="118" t="s">
        <v>39287</v>
      </c>
      <c r="F13453" s="118" t="s">
        <v>39290</v>
      </c>
      <c r="G13453" s="118"/>
      <c r="H13453" s="118" t="s">
        <v>4831</v>
      </c>
      <c r="I13453" s="118" t="s">
        <v>8152</v>
      </c>
      <c r="J13453" s="118" t="s">
        <v>7591</v>
      </c>
    </row>
    <row r="13454" spans="1:10" ht="12.75">
      <c r="A13454" s="118" t="s">
        <v>940</v>
      </c>
      <c r="B13454" s="118" t="s">
        <v>10580</v>
      </c>
      <c r="C13454" s="118" t="b">
        <v>0</v>
      </c>
      <c r="D13454" s="118" t="e">
        <f t="shared" ca="1" si="1"/>
        <v>#NAME?</v>
      </c>
      <c r="E13454" s="118" t="s">
        <v>39287</v>
      </c>
      <c r="F13454" s="118" t="s">
        <v>39291</v>
      </c>
      <c r="G13454" s="118"/>
      <c r="H13454" s="118" t="s">
        <v>4485</v>
      </c>
      <c r="I13454" s="118" t="s">
        <v>15134</v>
      </c>
      <c r="J13454" s="118" t="s">
        <v>7622</v>
      </c>
    </row>
    <row r="13455" spans="1:10" ht="12.75">
      <c r="A13455" s="118" t="s">
        <v>1069</v>
      </c>
      <c r="B13455" s="118" t="s">
        <v>39292</v>
      </c>
      <c r="C13455" s="118" t="b">
        <v>0</v>
      </c>
      <c r="D13455" s="118" t="e">
        <f t="shared" ca="1" si="1"/>
        <v>#NAME?</v>
      </c>
      <c r="E13455" s="118" t="s">
        <v>39287</v>
      </c>
      <c r="F13455" s="118" t="s">
        <v>39293</v>
      </c>
      <c r="G13455" s="118"/>
      <c r="H13455" s="118" t="s">
        <v>4580</v>
      </c>
      <c r="I13455" s="118" t="s">
        <v>15134</v>
      </c>
      <c r="J13455" s="118" t="s">
        <v>7622</v>
      </c>
    </row>
    <row r="13456" spans="1:10" ht="12.75">
      <c r="A13456" s="118" t="s">
        <v>2057</v>
      </c>
      <c r="B13456" s="118" t="s">
        <v>39294</v>
      </c>
      <c r="C13456" s="118" t="b">
        <v>0</v>
      </c>
      <c r="D13456" s="118" t="e">
        <f t="shared" ca="1" si="1"/>
        <v>#NAME?</v>
      </c>
      <c r="E13456" s="118" t="s">
        <v>39287</v>
      </c>
      <c r="F13456" s="118" t="s">
        <v>39295</v>
      </c>
      <c r="G13456" s="118"/>
      <c r="H13456" s="118" t="s">
        <v>4872</v>
      </c>
      <c r="I13456" s="118" t="s">
        <v>15134</v>
      </c>
      <c r="J13456" s="118" t="s">
        <v>7622</v>
      </c>
    </row>
    <row r="13457" spans="1:10" ht="12.75">
      <c r="A13457" s="118" t="s">
        <v>882</v>
      </c>
      <c r="B13457" s="118" t="s">
        <v>11399</v>
      </c>
      <c r="C13457" s="118" t="b">
        <v>0</v>
      </c>
      <c r="D13457" s="118" t="e">
        <f t="shared" ca="1" si="1"/>
        <v>#NAME?</v>
      </c>
      <c r="E13457" s="118" t="s">
        <v>39296</v>
      </c>
      <c r="F13457" s="118" t="s">
        <v>39297</v>
      </c>
      <c r="G13457" s="118"/>
      <c r="H13457" s="118" t="s">
        <v>4276</v>
      </c>
      <c r="I13457" s="118" t="s">
        <v>7590</v>
      </c>
      <c r="J13457" s="118" t="s">
        <v>7591</v>
      </c>
    </row>
    <row r="13458" spans="1:10" ht="12.75">
      <c r="A13458" s="118" t="s">
        <v>1591</v>
      </c>
      <c r="B13458" s="118" t="s">
        <v>39298</v>
      </c>
      <c r="C13458" s="118" t="b">
        <v>0</v>
      </c>
      <c r="D13458" s="118" t="e">
        <f t="shared" ca="1" si="1"/>
        <v>#NAME?</v>
      </c>
      <c r="E13458" s="118" t="s">
        <v>39299</v>
      </c>
      <c r="F13458" s="118" t="s">
        <v>39300</v>
      </c>
      <c r="G13458" s="118"/>
      <c r="H13458" s="118" t="s">
        <v>4276</v>
      </c>
      <c r="I13458" s="118" t="s">
        <v>10184</v>
      </c>
      <c r="J13458" s="118" t="s">
        <v>10185</v>
      </c>
    </row>
    <row r="13459" spans="1:10" ht="12.75">
      <c r="A13459" s="118" t="s">
        <v>8748</v>
      </c>
      <c r="B13459" s="118" t="s">
        <v>39301</v>
      </c>
      <c r="C13459" s="118" t="b">
        <v>0</v>
      </c>
      <c r="D13459" s="118" t="e">
        <f t="shared" ca="1" si="1"/>
        <v>#NAME?</v>
      </c>
      <c r="E13459" s="118" t="s">
        <v>39302</v>
      </c>
      <c r="F13459" s="118" t="s">
        <v>39303</v>
      </c>
      <c r="G13459" s="118"/>
      <c r="H13459" s="118" t="s">
        <v>8535</v>
      </c>
      <c r="I13459" s="118" t="s">
        <v>38865</v>
      </c>
      <c r="J13459" s="118" t="s">
        <v>7591</v>
      </c>
    </row>
    <row r="13460" spans="1:10" ht="12.75">
      <c r="A13460" s="118" t="s">
        <v>1591</v>
      </c>
      <c r="B13460" s="118" t="s">
        <v>29961</v>
      </c>
      <c r="C13460" s="118" t="b">
        <v>0</v>
      </c>
      <c r="D13460" s="118" t="e">
        <f t="shared" ca="1" si="1"/>
        <v>#NAME?</v>
      </c>
      <c r="E13460" s="118" t="s">
        <v>39302</v>
      </c>
      <c r="F13460" s="118" t="s">
        <v>39304</v>
      </c>
      <c r="G13460" s="118"/>
      <c r="H13460" s="118" t="s">
        <v>4278</v>
      </c>
      <c r="I13460" s="118" t="s">
        <v>38865</v>
      </c>
      <c r="J13460" s="118" t="s">
        <v>7591</v>
      </c>
    </row>
    <row r="13461" spans="1:10" ht="12.75">
      <c r="A13461" s="118" t="s">
        <v>2523</v>
      </c>
      <c r="B13461" s="118" t="s">
        <v>33654</v>
      </c>
      <c r="C13461" s="118" t="b">
        <v>0</v>
      </c>
      <c r="D13461" s="118" t="e">
        <f t="shared" ca="1" si="1"/>
        <v>#NAME?</v>
      </c>
      <c r="E13461" s="118" t="s">
        <v>39302</v>
      </c>
      <c r="F13461" s="118" t="s">
        <v>39305</v>
      </c>
      <c r="G13461" s="118"/>
      <c r="H13461" s="118" t="s">
        <v>4305</v>
      </c>
      <c r="I13461" s="118" t="s">
        <v>38865</v>
      </c>
      <c r="J13461" s="118" t="s">
        <v>7591</v>
      </c>
    </row>
    <row r="13462" spans="1:10" ht="12.75">
      <c r="A13462" s="118" t="s">
        <v>836</v>
      </c>
      <c r="B13462" s="118" t="s">
        <v>936</v>
      </c>
      <c r="C13462" s="118" t="b">
        <v>0</v>
      </c>
      <c r="D13462" s="118" t="e">
        <f t="shared" ca="1" si="1"/>
        <v>#NAME?</v>
      </c>
      <c r="E13462" s="118" t="s">
        <v>39306</v>
      </c>
      <c r="F13462" s="118" t="s">
        <v>39307</v>
      </c>
      <c r="G13462" s="118"/>
      <c r="H13462" s="118" t="s">
        <v>4276</v>
      </c>
      <c r="I13462" s="118" t="s">
        <v>39308</v>
      </c>
      <c r="J13462" s="118" t="s">
        <v>7622</v>
      </c>
    </row>
    <row r="13463" spans="1:10" ht="12.75">
      <c r="A13463" s="118" t="s">
        <v>39309</v>
      </c>
      <c r="B13463" s="118" t="s">
        <v>39310</v>
      </c>
      <c r="C13463" s="118" t="b">
        <v>0</v>
      </c>
      <c r="D13463" s="118" t="e">
        <f t="shared" ca="1" si="1"/>
        <v>#NAME?</v>
      </c>
      <c r="E13463" s="118" t="s">
        <v>39306</v>
      </c>
      <c r="F13463" s="118" t="s">
        <v>39311</v>
      </c>
      <c r="G13463" s="118"/>
      <c r="H13463" s="118" t="s">
        <v>4276</v>
      </c>
      <c r="I13463" s="118" t="s">
        <v>15914</v>
      </c>
      <c r="J13463" s="118" t="s">
        <v>7622</v>
      </c>
    </row>
    <row r="13464" spans="1:10" ht="12.75">
      <c r="A13464" s="118" t="s">
        <v>13997</v>
      </c>
      <c r="B13464" s="118" t="s">
        <v>13998</v>
      </c>
      <c r="C13464" s="118" t="b">
        <v>0</v>
      </c>
      <c r="D13464" s="118" t="e">
        <f t="shared" ca="1" si="1"/>
        <v>#NAME?</v>
      </c>
      <c r="E13464" s="118" t="s">
        <v>39306</v>
      </c>
      <c r="F13464" s="118" t="s">
        <v>39312</v>
      </c>
      <c r="G13464" s="118"/>
      <c r="H13464" s="118" t="s">
        <v>54</v>
      </c>
      <c r="I13464" s="118" t="s">
        <v>15914</v>
      </c>
      <c r="J13464" s="118" t="s">
        <v>7622</v>
      </c>
    </row>
    <row r="13465" spans="1:10" ht="12.75">
      <c r="A13465" s="118" t="s">
        <v>8055</v>
      </c>
      <c r="B13465" s="118" t="s">
        <v>1955</v>
      </c>
      <c r="C13465" s="118" t="b">
        <v>0</v>
      </c>
      <c r="D13465" s="118" t="e">
        <f t="shared" ca="1" si="1"/>
        <v>#NAME?</v>
      </c>
      <c r="E13465" s="118" t="s">
        <v>22418</v>
      </c>
      <c r="F13465" s="118" t="s">
        <v>39313</v>
      </c>
      <c r="G13465" s="118"/>
      <c r="H13465" s="118" t="s">
        <v>4551</v>
      </c>
      <c r="I13465" s="118" t="s">
        <v>8136</v>
      </c>
      <c r="J13465" s="118" t="s">
        <v>7622</v>
      </c>
    </row>
    <row r="13466" spans="1:10" ht="12.75">
      <c r="A13466" s="118" t="s">
        <v>1484</v>
      </c>
      <c r="B13466" s="118" t="s">
        <v>18356</v>
      </c>
      <c r="C13466" s="118" t="b">
        <v>0</v>
      </c>
      <c r="D13466" s="118" t="e">
        <f t="shared" ca="1" si="1"/>
        <v>#NAME?</v>
      </c>
      <c r="E13466" s="118" t="s">
        <v>22418</v>
      </c>
      <c r="F13466" s="118" t="s">
        <v>39314</v>
      </c>
      <c r="G13466" s="118"/>
      <c r="H13466" s="118" t="s">
        <v>4551</v>
      </c>
      <c r="I13466" s="118" t="s">
        <v>8136</v>
      </c>
      <c r="J13466" s="118" t="s">
        <v>7622</v>
      </c>
    </row>
    <row r="13467" spans="1:10" ht="12.75">
      <c r="A13467" s="118" t="s">
        <v>12065</v>
      </c>
      <c r="B13467" s="118" t="s">
        <v>20158</v>
      </c>
      <c r="C13467" s="118" t="b">
        <v>0</v>
      </c>
      <c r="D13467" s="118" t="e">
        <f t="shared" ca="1" si="1"/>
        <v>#NAME?</v>
      </c>
      <c r="E13467" s="118" t="s">
        <v>39315</v>
      </c>
      <c r="F13467" s="118" t="s">
        <v>39316</v>
      </c>
      <c r="G13467" s="118"/>
      <c r="H13467" s="118" t="s">
        <v>4276</v>
      </c>
      <c r="I13467" s="118" t="s">
        <v>12902</v>
      </c>
      <c r="J13467" s="118" t="s">
        <v>12903</v>
      </c>
    </row>
    <row r="13468" spans="1:10" ht="12.75">
      <c r="A13468" s="118" t="s">
        <v>870</v>
      </c>
      <c r="B13468" s="118" t="s">
        <v>39317</v>
      </c>
      <c r="C13468" s="118" t="b">
        <v>0</v>
      </c>
      <c r="D13468" s="118" t="e">
        <f t="shared" ca="1" si="1"/>
        <v>#NAME?</v>
      </c>
      <c r="E13468" s="118" t="s">
        <v>39315</v>
      </c>
      <c r="F13468" s="118" t="s">
        <v>39318</v>
      </c>
      <c r="G13468" s="118"/>
      <c r="H13468" s="118" t="s">
        <v>37650</v>
      </c>
      <c r="I13468" s="118" t="s">
        <v>12902</v>
      </c>
      <c r="J13468" s="118" t="s">
        <v>12903</v>
      </c>
    </row>
    <row r="13469" spans="1:10" ht="12.75">
      <c r="A13469" s="118" t="s">
        <v>836</v>
      </c>
      <c r="B13469" s="118" t="s">
        <v>7831</v>
      </c>
      <c r="C13469" s="118" t="b">
        <v>0</v>
      </c>
      <c r="D13469" s="118" t="e">
        <f t="shared" ca="1" si="1"/>
        <v>#NAME?</v>
      </c>
      <c r="E13469" s="118" t="s">
        <v>39319</v>
      </c>
      <c r="F13469" s="118" t="s">
        <v>39320</v>
      </c>
      <c r="G13469" s="118"/>
      <c r="H13469" s="118" t="s">
        <v>54</v>
      </c>
      <c r="I13469" s="118" t="s">
        <v>7755</v>
      </c>
      <c r="J13469" s="118" t="s">
        <v>7756</v>
      </c>
    </row>
    <row r="13470" spans="1:10" ht="12.75">
      <c r="A13470" s="118" t="s">
        <v>830</v>
      </c>
      <c r="B13470" s="118" t="s">
        <v>10073</v>
      </c>
      <c r="C13470" s="118" t="b">
        <v>0</v>
      </c>
      <c r="D13470" s="118" t="e">
        <f t="shared" ca="1" si="1"/>
        <v>#NAME?</v>
      </c>
      <c r="E13470" s="118" t="s">
        <v>39319</v>
      </c>
      <c r="F13470" s="118" t="s">
        <v>39321</v>
      </c>
      <c r="G13470" s="118"/>
      <c r="H13470" s="118" t="s">
        <v>54</v>
      </c>
      <c r="I13470" s="118" t="s">
        <v>7755</v>
      </c>
      <c r="J13470" s="118" t="s">
        <v>7756</v>
      </c>
    </row>
    <row r="13471" spans="1:10" ht="12.75">
      <c r="A13471" s="118" t="s">
        <v>882</v>
      </c>
      <c r="B13471" s="118" t="s">
        <v>21316</v>
      </c>
      <c r="C13471" s="118" t="b">
        <v>0</v>
      </c>
      <c r="D13471" s="118" t="e">
        <f t="shared" ca="1" si="1"/>
        <v>#NAME?</v>
      </c>
      <c r="E13471" s="118" t="s">
        <v>39319</v>
      </c>
      <c r="F13471" s="118" t="s">
        <v>39322</v>
      </c>
      <c r="G13471" s="118"/>
      <c r="H13471" s="118" t="s">
        <v>54</v>
      </c>
      <c r="I13471" s="118" t="s">
        <v>7755</v>
      </c>
      <c r="J13471" s="118" t="s">
        <v>7756</v>
      </c>
    </row>
    <row r="13472" spans="1:10" ht="12.75">
      <c r="A13472" s="118" t="s">
        <v>17699</v>
      </c>
      <c r="B13472" s="118" t="s">
        <v>39323</v>
      </c>
      <c r="C13472" s="118" t="b">
        <v>0</v>
      </c>
      <c r="D13472" s="118" t="e">
        <f t="shared" ca="1" si="1"/>
        <v>#NAME?</v>
      </c>
      <c r="E13472" s="118" t="s">
        <v>39324</v>
      </c>
      <c r="F13472" s="118" t="s">
        <v>39325</v>
      </c>
      <c r="G13472" s="118"/>
      <c r="H13472" s="118" t="s">
        <v>16508</v>
      </c>
      <c r="I13472" s="118" t="s">
        <v>9888</v>
      </c>
      <c r="J13472" s="118"/>
    </row>
    <row r="13473" spans="1:10" ht="12.75">
      <c r="A13473" s="118" t="s">
        <v>33585</v>
      </c>
      <c r="B13473" s="118" t="s">
        <v>39326</v>
      </c>
      <c r="C13473" s="118" t="b">
        <v>0</v>
      </c>
      <c r="D13473" s="118" t="e">
        <f t="shared" ca="1" si="1"/>
        <v>#NAME?</v>
      </c>
      <c r="E13473" s="118" t="s">
        <v>39327</v>
      </c>
      <c r="F13473" s="118" t="s">
        <v>39328</v>
      </c>
      <c r="G13473" s="118"/>
      <c r="H13473" s="118" t="s">
        <v>4276</v>
      </c>
      <c r="I13473" s="118" t="s">
        <v>15134</v>
      </c>
      <c r="J13473" s="118" t="s">
        <v>7622</v>
      </c>
    </row>
    <row r="13474" spans="1:10" ht="12.75">
      <c r="A13474" s="118" t="s">
        <v>7665</v>
      </c>
      <c r="B13474" s="118" t="s">
        <v>39329</v>
      </c>
      <c r="C13474" s="118" t="b">
        <v>0</v>
      </c>
      <c r="D13474" s="118" t="e">
        <f t="shared" ca="1" si="1"/>
        <v>#NAME?</v>
      </c>
      <c r="E13474" s="118" t="s">
        <v>39330</v>
      </c>
      <c r="F13474" s="118" t="s">
        <v>39331</v>
      </c>
      <c r="G13474" s="118"/>
      <c r="H13474" s="118" t="s">
        <v>4831</v>
      </c>
      <c r="I13474" s="118" t="s">
        <v>7777</v>
      </c>
      <c r="J13474" s="118" t="s">
        <v>7636</v>
      </c>
    </row>
    <row r="13475" spans="1:10" ht="12.75">
      <c r="A13475" s="118" t="s">
        <v>830</v>
      </c>
      <c r="B13475" s="118" t="s">
        <v>39332</v>
      </c>
      <c r="C13475" s="118" t="b">
        <v>0</v>
      </c>
      <c r="D13475" s="118" t="e">
        <f t="shared" ca="1" si="1"/>
        <v>#NAME?</v>
      </c>
      <c r="E13475" s="118" t="s">
        <v>39330</v>
      </c>
      <c r="F13475" s="118" t="s">
        <v>39333</v>
      </c>
      <c r="G13475" s="118"/>
      <c r="H13475" s="118" t="s">
        <v>4485</v>
      </c>
      <c r="I13475" s="118" t="s">
        <v>7777</v>
      </c>
      <c r="J13475" s="118" t="s">
        <v>7636</v>
      </c>
    </row>
    <row r="13476" spans="1:10" ht="12.75">
      <c r="A13476" s="118" t="s">
        <v>39334</v>
      </c>
      <c r="B13476" s="118" t="s">
        <v>39335</v>
      </c>
      <c r="C13476" s="118" t="b">
        <v>0</v>
      </c>
      <c r="D13476" s="118" t="e">
        <f t="shared" ca="1" si="1"/>
        <v>#NAME?</v>
      </c>
      <c r="E13476" s="118" t="s">
        <v>39330</v>
      </c>
      <c r="F13476" s="118" t="s">
        <v>39336</v>
      </c>
      <c r="G13476" s="118"/>
      <c r="H13476" s="118" t="s">
        <v>4276</v>
      </c>
      <c r="I13476" s="118" t="s">
        <v>7777</v>
      </c>
      <c r="J13476" s="118" t="s">
        <v>7636</v>
      </c>
    </row>
    <row r="13477" spans="1:10" ht="12.75">
      <c r="A13477" s="118" t="s">
        <v>7772</v>
      </c>
      <c r="B13477" s="118" t="s">
        <v>39337</v>
      </c>
      <c r="C13477" s="118" t="b">
        <v>0</v>
      </c>
      <c r="D13477" s="118" t="e">
        <f t="shared" ca="1" si="1"/>
        <v>#NAME?</v>
      </c>
      <c r="E13477" s="118" t="s">
        <v>39338</v>
      </c>
      <c r="F13477" s="118" t="s">
        <v>39339</v>
      </c>
      <c r="G13477" s="118"/>
      <c r="H13477" s="118" t="s">
        <v>39340</v>
      </c>
      <c r="I13477" s="118" t="s">
        <v>38137</v>
      </c>
      <c r="J13477" s="118" t="s">
        <v>12903</v>
      </c>
    </row>
    <row r="13478" spans="1:10" ht="12.75">
      <c r="A13478" s="118" t="s">
        <v>8405</v>
      </c>
      <c r="B13478" s="118" t="s">
        <v>1873</v>
      </c>
      <c r="C13478" s="118" t="b">
        <v>0</v>
      </c>
      <c r="D13478" s="118" t="e">
        <f t="shared" ca="1" si="1"/>
        <v>#NAME?</v>
      </c>
      <c r="E13478" s="118" t="s">
        <v>39338</v>
      </c>
      <c r="F13478" s="118" t="s">
        <v>39341</v>
      </c>
      <c r="G13478" s="118"/>
      <c r="H13478" s="118" t="s">
        <v>39340</v>
      </c>
      <c r="I13478" s="118" t="s">
        <v>38137</v>
      </c>
      <c r="J13478" s="118" t="s">
        <v>12903</v>
      </c>
    </row>
    <row r="13479" spans="1:10" ht="12.75">
      <c r="A13479" s="118" t="s">
        <v>1302</v>
      </c>
      <c r="B13479" s="118" t="s">
        <v>2209</v>
      </c>
      <c r="C13479" s="118" t="b">
        <v>0</v>
      </c>
      <c r="D13479" s="118" t="e">
        <f t="shared" ca="1" si="1"/>
        <v>#NAME?</v>
      </c>
      <c r="E13479" s="118" t="s">
        <v>39338</v>
      </c>
      <c r="F13479" s="118" t="s">
        <v>39342</v>
      </c>
      <c r="G13479" s="118"/>
      <c r="H13479" s="118" t="s">
        <v>39340</v>
      </c>
      <c r="I13479" s="118" t="s">
        <v>38137</v>
      </c>
      <c r="J13479" s="118" t="s">
        <v>12903</v>
      </c>
    </row>
    <row r="13480" spans="1:10" ht="12.75">
      <c r="A13480" s="118" t="s">
        <v>798</v>
      </c>
      <c r="B13480" s="118" t="s">
        <v>39343</v>
      </c>
      <c r="C13480" s="118" t="b">
        <v>0</v>
      </c>
      <c r="D13480" s="118" t="e">
        <f t="shared" ca="1" si="1"/>
        <v>#NAME?</v>
      </c>
      <c r="E13480" s="118" t="s">
        <v>39338</v>
      </c>
      <c r="F13480" s="118" t="s">
        <v>39344</v>
      </c>
      <c r="G13480" s="118"/>
      <c r="H13480" s="118" t="s">
        <v>39340</v>
      </c>
      <c r="I13480" s="118" t="s">
        <v>38137</v>
      </c>
      <c r="J13480" s="118" t="s">
        <v>12903</v>
      </c>
    </row>
    <row r="13481" spans="1:10" ht="12.75">
      <c r="A13481" s="118" t="s">
        <v>10676</v>
      </c>
      <c r="B13481" s="118" t="s">
        <v>39345</v>
      </c>
      <c r="C13481" s="118" t="b">
        <v>0</v>
      </c>
      <c r="D13481" s="118" t="e">
        <f t="shared" ca="1" si="1"/>
        <v>#NAME?</v>
      </c>
      <c r="E13481" s="118" t="s">
        <v>12961</v>
      </c>
      <c r="F13481" s="118" t="s">
        <v>39346</v>
      </c>
      <c r="G13481" s="118"/>
      <c r="H13481" s="118" t="s">
        <v>54</v>
      </c>
      <c r="I13481" s="118" t="s">
        <v>7737</v>
      </c>
      <c r="J13481" s="118"/>
    </row>
    <row r="13482" spans="1:10" ht="12.75">
      <c r="A13482" s="118" t="s">
        <v>25150</v>
      </c>
      <c r="B13482" s="118" t="s">
        <v>39347</v>
      </c>
      <c r="C13482" s="118" t="b">
        <v>0</v>
      </c>
      <c r="D13482" s="118" t="e">
        <f t="shared" ca="1" si="1"/>
        <v>#NAME?</v>
      </c>
      <c r="E13482" s="118" t="s">
        <v>12961</v>
      </c>
      <c r="F13482" s="118" t="s">
        <v>39348</v>
      </c>
      <c r="G13482" s="118"/>
      <c r="H13482" s="118" t="s">
        <v>5273</v>
      </c>
      <c r="I13482" s="118" t="s">
        <v>7737</v>
      </c>
      <c r="J13482" s="118"/>
    </row>
    <row r="13483" spans="1:10" ht="12.75">
      <c r="A13483" s="118" t="s">
        <v>1277</v>
      </c>
      <c r="B13483" s="118" t="s">
        <v>39349</v>
      </c>
      <c r="C13483" s="118" t="b">
        <v>0</v>
      </c>
      <c r="D13483" s="118" t="e">
        <f t="shared" ca="1" si="1"/>
        <v>#NAME?</v>
      </c>
      <c r="E13483" s="118" t="s">
        <v>12961</v>
      </c>
      <c r="F13483" s="118" t="s">
        <v>39350</v>
      </c>
      <c r="G13483" s="118"/>
      <c r="H13483" s="118" t="s">
        <v>4551</v>
      </c>
      <c r="I13483" s="118" t="s">
        <v>7737</v>
      </c>
      <c r="J13483" s="118"/>
    </row>
    <row r="13484" spans="1:10" ht="12.75">
      <c r="A13484" s="118" t="s">
        <v>9628</v>
      </c>
      <c r="B13484" s="118" t="s">
        <v>39351</v>
      </c>
      <c r="C13484" s="118" t="b">
        <v>0</v>
      </c>
      <c r="D13484" s="118" t="e">
        <f t="shared" ca="1" si="1"/>
        <v>#NAME?</v>
      </c>
      <c r="E13484" s="118" t="s">
        <v>12961</v>
      </c>
      <c r="F13484" s="118" t="s">
        <v>39352</v>
      </c>
      <c r="G13484" s="118"/>
      <c r="H13484" s="118" t="s">
        <v>4551</v>
      </c>
      <c r="I13484" s="118" t="s">
        <v>7737</v>
      </c>
      <c r="J13484" s="118"/>
    </row>
    <row r="13485" spans="1:10" ht="12.75">
      <c r="A13485" s="118" t="s">
        <v>7741</v>
      </c>
      <c r="B13485" s="118" t="s">
        <v>39353</v>
      </c>
      <c r="C13485" s="118" t="b">
        <v>0</v>
      </c>
      <c r="D13485" s="118" t="e">
        <f t="shared" ca="1" si="1"/>
        <v>#NAME?</v>
      </c>
      <c r="E13485" s="118" t="s">
        <v>12961</v>
      </c>
      <c r="F13485" s="118" t="s">
        <v>39354</v>
      </c>
      <c r="G13485" s="118"/>
      <c r="H13485" s="118" t="s">
        <v>54</v>
      </c>
      <c r="I13485" s="118" t="s">
        <v>7737</v>
      </c>
      <c r="J13485" s="118"/>
    </row>
    <row r="13486" spans="1:10" ht="12.75">
      <c r="A13486" s="118" t="s">
        <v>7745</v>
      </c>
      <c r="B13486" s="118" t="s">
        <v>39355</v>
      </c>
      <c r="C13486" s="118" t="b">
        <v>0</v>
      </c>
      <c r="D13486" s="118" t="e">
        <f t="shared" ca="1" si="1"/>
        <v>#NAME?</v>
      </c>
      <c r="E13486" s="118" t="s">
        <v>12961</v>
      </c>
      <c r="F13486" s="118" t="s">
        <v>39356</v>
      </c>
      <c r="G13486" s="118"/>
      <c r="H13486" s="118" t="s">
        <v>54</v>
      </c>
      <c r="I13486" s="118" t="s">
        <v>7737</v>
      </c>
      <c r="J13486" s="118"/>
    </row>
    <row r="13487" spans="1:10" ht="12.75">
      <c r="A13487" s="118" t="s">
        <v>11652</v>
      </c>
      <c r="B13487" s="118" t="s">
        <v>2668</v>
      </c>
      <c r="C13487" s="118" t="b">
        <v>0</v>
      </c>
      <c r="D13487" s="118" t="e">
        <f t="shared" ca="1" si="1"/>
        <v>#NAME?</v>
      </c>
      <c r="E13487" s="118" t="s">
        <v>39357</v>
      </c>
      <c r="F13487" s="118" t="s">
        <v>39358</v>
      </c>
      <c r="G13487" s="118"/>
      <c r="H13487" s="118" t="s">
        <v>4227</v>
      </c>
      <c r="I13487" s="118" t="s">
        <v>39359</v>
      </c>
      <c r="J13487" s="118" t="s">
        <v>12698</v>
      </c>
    </row>
    <row r="13488" spans="1:10" ht="12.75">
      <c r="A13488" s="118" t="s">
        <v>11723</v>
      </c>
      <c r="B13488" s="118" t="s">
        <v>2668</v>
      </c>
      <c r="C13488" s="118" t="b">
        <v>0</v>
      </c>
      <c r="D13488" s="118" t="e">
        <f t="shared" ca="1" si="1"/>
        <v>#NAME?</v>
      </c>
      <c r="E13488" s="118" t="s">
        <v>39357</v>
      </c>
      <c r="F13488" s="118" t="s">
        <v>39360</v>
      </c>
      <c r="G13488" s="118"/>
      <c r="H13488" s="118" t="s">
        <v>4276</v>
      </c>
      <c r="I13488" s="118" t="s">
        <v>39359</v>
      </c>
      <c r="J13488" s="118" t="s">
        <v>12698</v>
      </c>
    </row>
    <row r="13489" spans="1:10" ht="12.75">
      <c r="A13489" s="118" t="s">
        <v>8358</v>
      </c>
      <c r="B13489" s="118" t="s">
        <v>31280</v>
      </c>
      <c r="C13489" s="118" t="b">
        <v>0</v>
      </c>
      <c r="D13489" s="118" t="e">
        <f t="shared" ca="1" si="1"/>
        <v>#NAME?</v>
      </c>
      <c r="E13489" s="118" t="s">
        <v>39361</v>
      </c>
      <c r="F13489" s="118" t="s">
        <v>39362</v>
      </c>
      <c r="G13489" s="118"/>
      <c r="H13489" s="118" t="s">
        <v>4276</v>
      </c>
      <c r="I13489" s="118" t="s">
        <v>7820</v>
      </c>
      <c r="J13489" s="118" t="s">
        <v>7820</v>
      </c>
    </row>
    <row r="13490" spans="1:10" ht="12.75">
      <c r="A13490" s="118" t="s">
        <v>8358</v>
      </c>
      <c r="B13490" s="118" t="s">
        <v>7831</v>
      </c>
      <c r="C13490" s="118" t="b">
        <v>0</v>
      </c>
      <c r="D13490" s="118" t="e">
        <f t="shared" ca="1" si="1"/>
        <v>#NAME?</v>
      </c>
      <c r="E13490" s="118" t="s">
        <v>39361</v>
      </c>
      <c r="F13490" s="118" t="s">
        <v>39363</v>
      </c>
      <c r="G13490" s="118"/>
      <c r="H13490" s="118" t="s">
        <v>8474</v>
      </c>
      <c r="I13490" s="118" t="s">
        <v>7820</v>
      </c>
      <c r="J13490" s="118" t="s">
        <v>7820</v>
      </c>
    </row>
    <row r="13491" spans="1:10" ht="12.75">
      <c r="A13491" s="118" t="s">
        <v>882</v>
      </c>
      <c r="B13491" s="118" t="s">
        <v>9085</v>
      </c>
      <c r="C13491" s="118" t="b">
        <v>0</v>
      </c>
      <c r="D13491" s="118" t="e">
        <f t="shared" ca="1" si="1"/>
        <v>#NAME?</v>
      </c>
      <c r="E13491" s="118" t="s">
        <v>39364</v>
      </c>
      <c r="F13491" s="118" t="s">
        <v>39365</v>
      </c>
      <c r="G13491" s="118"/>
      <c r="H13491" s="118" t="s">
        <v>4278</v>
      </c>
      <c r="I13491" s="118" t="s">
        <v>7777</v>
      </c>
      <c r="J13491" s="118" t="s">
        <v>7636</v>
      </c>
    </row>
    <row r="13492" spans="1:10" ht="12.75">
      <c r="A13492" s="118" t="s">
        <v>39366</v>
      </c>
      <c r="B13492" s="118" t="s">
        <v>39367</v>
      </c>
      <c r="C13492" s="118" t="b">
        <v>0</v>
      </c>
      <c r="D13492" s="118" t="e">
        <f t="shared" ca="1" si="1"/>
        <v>#NAME?</v>
      </c>
      <c r="E13492" s="118" t="s">
        <v>39368</v>
      </c>
      <c r="F13492" s="118" t="s">
        <v>39369</v>
      </c>
      <c r="G13492" s="118"/>
      <c r="H13492" s="118" t="s">
        <v>39370</v>
      </c>
      <c r="I13492" s="118" t="s">
        <v>10550</v>
      </c>
      <c r="J13492" s="118" t="s">
        <v>10551</v>
      </c>
    </row>
    <row r="13493" spans="1:10" ht="12.75">
      <c r="A13493" s="118" t="s">
        <v>33469</v>
      </c>
      <c r="B13493" s="118" t="s">
        <v>39371</v>
      </c>
      <c r="C13493" s="118" t="b">
        <v>0</v>
      </c>
      <c r="D13493" s="118" t="e">
        <f t="shared" ca="1" si="1"/>
        <v>#NAME?</v>
      </c>
      <c r="E13493" s="118" t="s">
        <v>39372</v>
      </c>
      <c r="F13493" s="118" t="s">
        <v>39373</v>
      </c>
      <c r="G13493" s="118"/>
      <c r="H13493" s="118" t="s">
        <v>7599</v>
      </c>
      <c r="I13493" s="118" t="s">
        <v>14054</v>
      </c>
      <c r="J13493" s="118" t="s">
        <v>19728</v>
      </c>
    </row>
    <row r="13494" spans="1:10" ht="12.75">
      <c r="A13494" s="118" t="s">
        <v>38008</v>
      </c>
      <c r="B13494" s="118" t="s">
        <v>24444</v>
      </c>
      <c r="C13494" s="118" t="b">
        <v>0</v>
      </c>
      <c r="D13494" s="118" t="e">
        <f t="shared" ca="1" si="1"/>
        <v>#NAME?</v>
      </c>
      <c r="E13494" s="118" t="s">
        <v>39372</v>
      </c>
      <c r="F13494" s="118" t="s">
        <v>39374</v>
      </c>
      <c r="G13494" s="118"/>
      <c r="H13494" s="118" t="s">
        <v>7611</v>
      </c>
      <c r="I13494" s="118" t="s">
        <v>14054</v>
      </c>
      <c r="J13494" s="118" t="s">
        <v>19728</v>
      </c>
    </row>
    <row r="13495" spans="1:10" ht="12.75">
      <c r="A13495" s="118" t="s">
        <v>27036</v>
      </c>
      <c r="B13495" s="118" t="s">
        <v>39375</v>
      </c>
      <c r="C13495" s="118" t="b">
        <v>0</v>
      </c>
      <c r="D13495" s="118" t="e">
        <f t="shared" ca="1" si="1"/>
        <v>#NAME?</v>
      </c>
      <c r="E13495" s="118" t="s">
        <v>39372</v>
      </c>
      <c r="F13495" s="118" t="s">
        <v>39376</v>
      </c>
      <c r="G13495" s="118"/>
      <c r="H13495" s="118" t="s">
        <v>7599</v>
      </c>
      <c r="I13495" s="118" t="s">
        <v>10351</v>
      </c>
      <c r="J13495" s="118" t="s">
        <v>7622</v>
      </c>
    </row>
    <row r="13496" spans="1:10" ht="12.75">
      <c r="A13496" s="118" t="s">
        <v>9649</v>
      </c>
      <c r="B13496" s="118" t="s">
        <v>39377</v>
      </c>
      <c r="C13496" s="118" t="b">
        <v>0</v>
      </c>
      <c r="D13496" s="118" t="e">
        <f t="shared" ca="1" si="1"/>
        <v>#NAME?</v>
      </c>
      <c r="E13496" s="118" t="s">
        <v>39372</v>
      </c>
      <c r="F13496" s="118" t="s">
        <v>39378</v>
      </c>
      <c r="G13496" s="118"/>
      <c r="H13496" s="118" t="s">
        <v>4872</v>
      </c>
      <c r="I13496" s="118" t="s">
        <v>14054</v>
      </c>
      <c r="J13496" s="118" t="s">
        <v>19728</v>
      </c>
    </row>
    <row r="13497" spans="1:10" ht="12.75">
      <c r="A13497" s="118" t="s">
        <v>2671</v>
      </c>
      <c r="B13497" s="118" t="s">
        <v>39379</v>
      </c>
      <c r="C13497" s="118" t="b">
        <v>0</v>
      </c>
      <c r="D13497" s="118" t="e">
        <f t="shared" ca="1" si="1"/>
        <v>#NAME?</v>
      </c>
      <c r="E13497" s="118" t="s">
        <v>39380</v>
      </c>
      <c r="F13497" s="118" t="s">
        <v>39381</v>
      </c>
      <c r="G13497" s="118"/>
      <c r="H13497" s="118" t="s">
        <v>4276</v>
      </c>
      <c r="I13497" s="118" t="s">
        <v>7777</v>
      </c>
      <c r="J13497" s="118" t="s">
        <v>7636</v>
      </c>
    </row>
    <row r="13498" spans="1:10" ht="12.75">
      <c r="A13498" s="118" t="s">
        <v>39382</v>
      </c>
      <c r="B13498" s="118" t="s">
        <v>9119</v>
      </c>
      <c r="C13498" s="118" t="b">
        <v>0</v>
      </c>
      <c r="D13498" s="118" t="e">
        <f t="shared" ca="1" si="1"/>
        <v>#NAME?</v>
      </c>
      <c r="E13498" s="118" t="s">
        <v>17660</v>
      </c>
      <c r="F13498" s="118" t="s">
        <v>39383</v>
      </c>
      <c r="G13498" s="118"/>
      <c r="H13498" s="118" t="s">
        <v>4278</v>
      </c>
      <c r="I13498" s="118" t="s">
        <v>39384</v>
      </c>
      <c r="J13498" s="118" t="s">
        <v>7591</v>
      </c>
    </row>
    <row r="13499" spans="1:10" ht="12.75">
      <c r="A13499" s="118" t="s">
        <v>2135</v>
      </c>
      <c r="B13499" s="118" t="s">
        <v>39385</v>
      </c>
      <c r="C13499" s="118" t="b">
        <v>0</v>
      </c>
      <c r="D13499" s="118" t="e">
        <f t="shared" ca="1" si="1"/>
        <v>#NAME?</v>
      </c>
      <c r="E13499" s="118" t="s">
        <v>17660</v>
      </c>
      <c r="F13499" s="118" t="s">
        <v>39386</v>
      </c>
      <c r="G13499" s="118"/>
      <c r="H13499" s="118" t="s">
        <v>5064</v>
      </c>
      <c r="I13499" s="118" t="s">
        <v>39384</v>
      </c>
      <c r="J13499" s="118" t="s">
        <v>7591</v>
      </c>
    </row>
    <row r="13500" spans="1:10" ht="12.75">
      <c r="A13500" s="118" t="s">
        <v>798</v>
      </c>
      <c r="B13500" s="118" t="s">
        <v>18358</v>
      </c>
      <c r="C13500" s="118" t="b">
        <v>0</v>
      </c>
      <c r="D13500" s="118" t="e">
        <f t="shared" ca="1" si="1"/>
        <v>#NAME?</v>
      </c>
      <c r="E13500" s="118" t="s">
        <v>39387</v>
      </c>
      <c r="F13500" s="118" t="s">
        <v>39388</v>
      </c>
      <c r="G13500" s="118"/>
      <c r="H13500" s="118" t="s">
        <v>8144</v>
      </c>
      <c r="I13500" s="118" t="s">
        <v>22287</v>
      </c>
      <c r="J13500" s="118" t="s">
        <v>7622</v>
      </c>
    </row>
    <row r="13501" spans="1:10" ht="12.75">
      <c r="A13501" s="118" t="s">
        <v>1069</v>
      </c>
      <c r="B13501" s="118" t="s">
        <v>17469</v>
      </c>
      <c r="C13501" s="118" t="b">
        <v>0</v>
      </c>
      <c r="D13501" s="118" t="e">
        <f t="shared" ca="1" si="1"/>
        <v>#NAME?</v>
      </c>
      <c r="E13501" s="118" t="s">
        <v>39387</v>
      </c>
      <c r="F13501" s="118" t="s">
        <v>39389</v>
      </c>
      <c r="G13501" s="118"/>
      <c r="H13501" s="118" t="s">
        <v>7599</v>
      </c>
      <c r="I13501" s="118" t="s">
        <v>22287</v>
      </c>
      <c r="J13501" s="118" t="s">
        <v>7622</v>
      </c>
    </row>
    <row r="13502" spans="1:10" ht="12.75">
      <c r="A13502" s="118" t="s">
        <v>8365</v>
      </c>
      <c r="B13502" s="118" t="s">
        <v>39390</v>
      </c>
      <c r="C13502" s="118" t="b">
        <v>0</v>
      </c>
      <c r="D13502" s="118" t="e">
        <f t="shared" ca="1" si="1"/>
        <v>#NAME?</v>
      </c>
      <c r="E13502" s="118" t="s">
        <v>39387</v>
      </c>
      <c r="F13502" s="118" t="s">
        <v>39391</v>
      </c>
      <c r="G13502" s="118"/>
      <c r="H13502" s="118" t="s">
        <v>7599</v>
      </c>
      <c r="I13502" s="118" t="s">
        <v>22287</v>
      </c>
      <c r="J13502" s="118" t="s">
        <v>7622</v>
      </c>
    </row>
    <row r="13503" spans="1:10" ht="12.75">
      <c r="A13503" s="118" t="s">
        <v>39392</v>
      </c>
      <c r="B13503" s="118" t="s">
        <v>39393</v>
      </c>
      <c r="C13503" s="118" t="b">
        <v>0</v>
      </c>
      <c r="D13503" s="118" t="e">
        <f t="shared" ca="1" si="1"/>
        <v>#NAME?</v>
      </c>
      <c r="E13503" s="118" t="s">
        <v>39394</v>
      </c>
      <c r="F13503" s="118" t="s">
        <v>39395</v>
      </c>
      <c r="G13503" s="118"/>
      <c r="H13503" s="118" t="s">
        <v>4278</v>
      </c>
      <c r="I13503" s="118" t="s">
        <v>14945</v>
      </c>
      <c r="J13503" s="118"/>
    </row>
    <row r="13504" spans="1:10" ht="12.75">
      <c r="A13504" s="118" t="s">
        <v>1704</v>
      </c>
      <c r="B13504" s="118" t="s">
        <v>39396</v>
      </c>
      <c r="C13504" s="118" t="b">
        <v>0</v>
      </c>
      <c r="D13504" s="118" t="e">
        <f t="shared" ca="1" si="1"/>
        <v>#NAME?</v>
      </c>
      <c r="E13504" s="118" t="s">
        <v>39397</v>
      </c>
      <c r="F13504" s="118" t="s">
        <v>39398</v>
      </c>
      <c r="G13504" s="118"/>
      <c r="H13504" s="118" t="s">
        <v>4831</v>
      </c>
      <c r="I13504" s="118" t="s">
        <v>39399</v>
      </c>
      <c r="J13504" s="118" t="s">
        <v>7636</v>
      </c>
    </row>
    <row r="13505" spans="1:10" ht="12.75">
      <c r="A13505" s="118" t="s">
        <v>1704</v>
      </c>
      <c r="B13505" s="118" t="s">
        <v>39400</v>
      </c>
      <c r="C13505" s="118" t="b">
        <v>0</v>
      </c>
      <c r="D13505" s="118" t="e">
        <f t="shared" ca="1" si="1"/>
        <v>#NAME?</v>
      </c>
      <c r="E13505" s="118" t="s">
        <v>39397</v>
      </c>
      <c r="F13505" s="118" t="s">
        <v>39401</v>
      </c>
      <c r="G13505" s="118"/>
      <c r="H13505" s="118" t="s">
        <v>5607</v>
      </c>
      <c r="I13505" s="118" t="s">
        <v>39399</v>
      </c>
      <c r="J13505" s="118" t="s">
        <v>7636</v>
      </c>
    </row>
    <row r="13506" spans="1:10" ht="12.75">
      <c r="A13506" s="118" t="s">
        <v>2494</v>
      </c>
      <c r="B13506" s="118" t="s">
        <v>16610</v>
      </c>
      <c r="C13506" s="118" t="b">
        <v>0</v>
      </c>
      <c r="D13506" s="118" t="e">
        <f t="shared" ca="1" si="1"/>
        <v>#NAME?</v>
      </c>
      <c r="E13506" s="118" t="s">
        <v>39397</v>
      </c>
      <c r="F13506" s="118" t="s">
        <v>39402</v>
      </c>
      <c r="G13506" s="118"/>
      <c r="H13506" s="118" t="s">
        <v>5607</v>
      </c>
      <c r="I13506" s="118" t="s">
        <v>39399</v>
      </c>
      <c r="J13506" s="118" t="s">
        <v>7636</v>
      </c>
    </row>
    <row r="13507" spans="1:10" ht="12.75">
      <c r="A13507" s="118" t="s">
        <v>8422</v>
      </c>
      <c r="B13507" s="118" t="s">
        <v>10177</v>
      </c>
      <c r="C13507" s="118" t="b">
        <v>0</v>
      </c>
      <c r="D13507" s="118" t="e">
        <f t="shared" ca="1" si="1"/>
        <v>#NAME?</v>
      </c>
      <c r="E13507" s="118" t="s">
        <v>39397</v>
      </c>
      <c r="F13507" s="118" t="s">
        <v>39403</v>
      </c>
      <c r="G13507" s="118"/>
      <c r="H13507" s="118" t="s">
        <v>4276</v>
      </c>
      <c r="I13507" s="118" t="s">
        <v>39399</v>
      </c>
      <c r="J13507" s="118" t="s">
        <v>7636</v>
      </c>
    </row>
    <row r="13508" spans="1:10" ht="12.75">
      <c r="A13508" s="118" t="s">
        <v>11077</v>
      </c>
      <c r="B13508" s="118" t="s">
        <v>39404</v>
      </c>
      <c r="C13508" s="118" t="b">
        <v>0</v>
      </c>
      <c r="D13508" s="118" t="e">
        <f t="shared" ca="1" si="1"/>
        <v>#NAME?</v>
      </c>
      <c r="E13508" s="118" t="s">
        <v>39397</v>
      </c>
      <c r="F13508" s="118" t="s">
        <v>39405</v>
      </c>
      <c r="G13508" s="118"/>
      <c r="H13508" s="118" t="s">
        <v>4276</v>
      </c>
      <c r="I13508" s="118" t="s">
        <v>39399</v>
      </c>
      <c r="J13508" s="118" t="s">
        <v>7636</v>
      </c>
    </row>
    <row r="13509" spans="1:10" ht="12.75">
      <c r="A13509" s="118" t="s">
        <v>36742</v>
      </c>
      <c r="B13509" s="118" t="s">
        <v>9181</v>
      </c>
      <c r="C13509" s="118" t="b">
        <v>0</v>
      </c>
      <c r="D13509" s="118" t="e">
        <f t="shared" ca="1" si="1"/>
        <v>#NAME?</v>
      </c>
      <c r="E13509" s="118" t="s">
        <v>39397</v>
      </c>
      <c r="F13509" s="118" t="s">
        <v>39406</v>
      </c>
      <c r="G13509" s="118"/>
      <c r="H13509" s="118" t="s">
        <v>4276</v>
      </c>
      <c r="I13509" s="118" t="s">
        <v>39399</v>
      </c>
      <c r="J13509" s="118" t="s">
        <v>7636</v>
      </c>
    </row>
    <row r="13510" spans="1:10" ht="12.75">
      <c r="A13510" s="118" t="s">
        <v>1173</v>
      </c>
      <c r="B13510" s="118" t="s">
        <v>2470</v>
      </c>
      <c r="C13510" s="118" t="b">
        <v>0</v>
      </c>
      <c r="D13510" s="118" t="e">
        <f t="shared" ca="1" si="1"/>
        <v>#NAME?</v>
      </c>
      <c r="E13510" s="118" t="s">
        <v>39397</v>
      </c>
      <c r="F13510" s="118" t="s">
        <v>39407</v>
      </c>
      <c r="G13510" s="118"/>
      <c r="H13510" s="118" t="s">
        <v>54</v>
      </c>
      <c r="I13510" s="118" t="s">
        <v>39399</v>
      </c>
      <c r="J13510" s="118" t="s">
        <v>7636</v>
      </c>
    </row>
    <row r="13511" spans="1:10" ht="12.75">
      <c r="A13511" s="118" t="s">
        <v>2671</v>
      </c>
      <c r="B13511" s="118" t="s">
        <v>39408</v>
      </c>
      <c r="C13511" s="118" t="b">
        <v>0</v>
      </c>
      <c r="D13511" s="118" t="e">
        <f t="shared" ca="1" si="1"/>
        <v>#NAME?</v>
      </c>
      <c r="E13511" s="118" t="s">
        <v>39397</v>
      </c>
      <c r="F13511" s="118" t="s">
        <v>39409</v>
      </c>
      <c r="G13511" s="118"/>
      <c r="H13511" s="118" t="s">
        <v>4831</v>
      </c>
      <c r="I13511" s="118" t="s">
        <v>39399</v>
      </c>
      <c r="J13511" s="118" t="s">
        <v>7636</v>
      </c>
    </row>
    <row r="13512" spans="1:10" ht="12.75">
      <c r="A13512" s="118" t="s">
        <v>39410</v>
      </c>
      <c r="B13512" s="118" t="s">
        <v>1173</v>
      </c>
      <c r="C13512" s="118" t="b">
        <v>0</v>
      </c>
      <c r="D13512" s="118" t="e">
        <f t="shared" ca="1" si="1"/>
        <v>#NAME?</v>
      </c>
      <c r="E13512" s="118" t="s">
        <v>39397</v>
      </c>
      <c r="F13512" s="118" t="s">
        <v>39411</v>
      </c>
      <c r="G13512" s="118"/>
      <c r="H13512" s="118" t="s">
        <v>5607</v>
      </c>
      <c r="I13512" s="118" t="s">
        <v>39399</v>
      </c>
      <c r="J13512" s="118" t="s">
        <v>7636</v>
      </c>
    </row>
    <row r="13513" spans="1:10" ht="12.75">
      <c r="A13513" s="118" t="s">
        <v>1591</v>
      </c>
      <c r="B13513" s="118" t="s">
        <v>39412</v>
      </c>
      <c r="C13513" s="118" t="b">
        <v>0</v>
      </c>
      <c r="D13513" s="118" t="e">
        <f t="shared" ca="1" si="1"/>
        <v>#NAME?</v>
      </c>
      <c r="E13513" s="118" t="s">
        <v>39397</v>
      </c>
      <c r="F13513" s="118" t="s">
        <v>39413</v>
      </c>
      <c r="G13513" s="118"/>
      <c r="H13513" s="118" t="s">
        <v>4278</v>
      </c>
      <c r="I13513" s="118" t="s">
        <v>39399</v>
      </c>
      <c r="J13513" s="118" t="s">
        <v>7636</v>
      </c>
    </row>
    <row r="13514" spans="1:10" ht="12.75">
      <c r="A13514" s="118" t="s">
        <v>826</v>
      </c>
      <c r="B13514" s="118" t="s">
        <v>39414</v>
      </c>
      <c r="C13514" s="118" t="b">
        <v>0</v>
      </c>
      <c r="D13514" s="118" t="e">
        <f t="shared" ca="1" si="1"/>
        <v>#NAME?</v>
      </c>
      <c r="E13514" s="118" t="s">
        <v>39397</v>
      </c>
      <c r="F13514" s="118" t="s">
        <v>39415</v>
      </c>
      <c r="G13514" s="118"/>
      <c r="H13514" s="118" t="s">
        <v>5607</v>
      </c>
      <c r="I13514" s="118" t="s">
        <v>39399</v>
      </c>
      <c r="J13514" s="118" t="s">
        <v>7636</v>
      </c>
    </row>
    <row r="13515" spans="1:10" ht="12.75">
      <c r="A13515" s="118" t="s">
        <v>882</v>
      </c>
      <c r="B13515" s="118" t="s">
        <v>39416</v>
      </c>
      <c r="C13515" s="118" t="b">
        <v>0</v>
      </c>
      <c r="D13515" s="118" t="e">
        <f t="shared" ca="1" si="1"/>
        <v>#NAME?</v>
      </c>
      <c r="E13515" s="118" t="s">
        <v>39397</v>
      </c>
      <c r="F13515" s="118" t="s">
        <v>39417</v>
      </c>
      <c r="G13515" s="118"/>
      <c r="H13515" s="118" t="s">
        <v>4831</v>
      </c>
      <c r="I13515" s="118" t="s">
        <v>39399</v>
      </c>
      <c r="J13515" s="118" t="s">
        <v>7636</v>
      </c>
    </row>
    <row r="13516" spans="1:10" ht="12.75">
      <c r="A13516" s="118" t="s">
        <v>39418</v>
      </c>
      <c r="B13516" s="118" t="s">
        <v>8077</v>
      </c>
      <c r="C13516" s="118" t="b">
        <v>0</v>
      </c>
      <c r="D13516" s="118" t="e">
        <f t="shared" ca="1" si="1"/>
        <v>#NAME?</v>
      </c>
      <c r="E13516" s="118" t="s">
        <v>39397</v>
      </c>
      <c r="F13516" s="118" t="s">
        <v>39419</v>
      </c>
      <c r="G13516" s="118"/>
      <c r="H13516" s="118" t="s">
        <v>4276</v>
      </c>
      <c r="I13516" s="118" t="s">
        <v>10184</v>
      </c>
      <c r="J13516" s="118" t="s">
        <v>10185</v>
      </c>
    </row>
    <row r="13517" spans="1:10" ht="12.75">
      <c r="A13517" s="118" t="s">
        <v>39420</v>
      </c>
      <c r="B13517" s="118" t="s">
        <v>39421</v>
      </c>
      <c r="C13517" s="118" t="b">
        <v>0</v>
      </c>
      <c r="D13517" s="118" t="e">
        <f t="shared" ca="1" si="1"/>
        <v>#NAME?</v>
      </c>
      <c r="E13517" s="118" t="s">
        <v>39397</v>
      </c>
      <c r="F13517" s="118" t="s">
        <v>39422</v>
      </c>
      <c r="G13517" s="118"/>
      <c r="H13517" s="118" t="s">
        <v>4831</v>
      </c>
      <c r="I13517" s="118" t="s">
        <v>39399</v>
      </c>
      <c r="J13517" s="118" t="s">
        <v>7636</v>
      </c>
    </row>
    <row r="13518" spans="1:10" ht="12.75">
      <c r="A13518" s="118" t="s">
        <v>2193</v>
      </c>
      <c r="B13518" s="118" t="s">
        <v>39423</v>
      </c>
      <c r="C13518" s="118" t="b">
        <v>0</v>
      </c>
      <c r="D13518" s="118" t="e">
        <f t="shared" ca="1" si="1"/>
        <v>#NAME?</v>
      </c>
      <c r="E13518" s="118" t="s">
        <v>39397</v>
      </c>
      <c r="F13518" s="118" t="s">
        <v>39424</v>
      </c>
      <c r="G13518" s="118"/>
      <c r="H13518" s="118" t="s">
        <v>30062</v>
      </c>
      <c r="I13518" s="118" t="s">
        <v>39399</v>
      </c>
      <c r="J13518" s="118" t="s">
        <v>7636</v>
      </c>
    </row>
    <row r="13519" spans="1:10" ht="12.75">
      <c r="A13519" s="118" t="s">
        <v>8358</v>
      </c>
      <c r="B13519" s="118" t="s">
        <v>17926</v>
      </c>
      <c r="C13519" s="118" t="b">
        <v>0</v>
      </c>
      <c r="D13519" s="118" t="e">
        <f t="shared" ca="1" si="1"/>
        <v>#NAME?</v>
      </c>
      <c r="E13519" s="118" t="s">
        <v>39397</v>
      </c>
      <c r="F13519" s="118" t="s">
        <v>39425</v>
      </c>
      <c r="G13519" s="118"/>
      <c r="H13519" s="118" t="s">
        <v>4276</v>
      </c>
      <c r="I13519" s="118" t="s">
        <v>39399</v>
      </c>
      <c r="J13519" s="118" t="s">
        <v>7636</v>
      </c>
    </row>
    <row r="13520" spans="1:10" ht="12.75">
      <c r="A13520" s="118" t="s">
        <v>7772</v>
      </c>
      <c r="B13520" s="118" t="s">
        <v>39426</v>
      </c>
      <c r="C13520" s="118" t="b">
        <v>0</v>
      </c>
      <c r="D13520" s="118" t="e">
        <f t="shared" ca="1" si="1"/>
        <v>#NAME?</v>
      </c>
      <c r="E13520" s="118" t="s">
        <v>39427</v>
      </c>
      <c r="F13520" s="118" t="s">
        <v>39428</v>
      </c>
      <c r="G13520" s="118"/>
      <c r="H13520" s="118" t="s">
        <v>9883</v>
      </c>
      <c r="I13520" s="118" t="s">
        <v>15187</v>
      </c>
      <c r="J13520" s="118"/>
    </row>
    <row r="13521" spans="1:10" ht="12.75">
      <c r="A13521" s="118" t="s">
        <v>7945</v>
      </c>
      <c r="B13521" s="118" t="s">
        <v>12277</v>
      </c>
      <c r="C13521" s="118" t="b">
        <v>0</v>
      </c>
      <c r="D13521" s="118" t="e">
        <f t="shared" ca="1" si="1"/>
        <v>#NAME?</v>
      </c>
      <c r="E13521" s="118" t="s">
        <v>39429</v>
      </c>
      <c r="F13521" s="118" t="s">
        <v>39430</v>
      </c>
      <c r="G13521" s="118"/>
      <c r="H13521" s="118" t="s">
        <v>54</v>
      </c>
      <c r="I13521" s="118" t="s">
        <v>9846</v>
      </c>
      <c r="J13521" s="118" t="s">
        <v>7622</v>
      </c>
    </row>
    <row r="13522" spans="1:10" ht="12.75">
      <c r="A13522" s="118" t="s">
        <v>882</v>
      </c>
      <c r="B13522" s="118" t="s">
        <v>39431</v>
      </c>
      <c r="C13522" s="118" t="b">
        <v>0</v>
      </c>
      <c r="D13522" s="118" t="e">
        <f t="shared" ca="1" si="1"/>
        <v>#NAME?</v>
      </c>
      <c r="E13522" s="118" t="s">
        <v>39429</v>
      </c>
      <c r="F13522" s="118" t="s">
        <v>39432</v>
      </c>
      <c r="G13522" s="118"/>
      <c r="H13522" s="118" t="s">
        <v>4305</v>
      </c>
      <c r="I13522" s="118" t="s">
        <v>9846</v>
      </c>
      <c r="J13522" s="118" t="s">
        <v>7622</v>
      </c>
    </row>
    <row r="13523" spans="1:10" ht="12.75">
      <c r="A13523" s="118" t="s">
        <v>1069</v>
      </c>
      <c r="B13523" s="118" t="s">
        <v>1147</v>
      </c>
      <c r="C13523" s="118" t="b">
        <v>0</v>
      </c>
      <c r="D13523" s="118" t="e">
        <f t="shared" ca="1" si="1"/>
        <v>#NAME?</v>
      </c>
      <c r="E13523" s="118" t="s">
        <v>39429</v>
      </c>
      <c r="F13523" s="118" t="s">
        <v>39433</v>
      </c>
      <c r="G13523" s="118"/>
      <c r="H13523" s="118" t="s">
        <v>4305</v>
      </c>
      <c r="I13523" s="118" t="s">
        <v>9846</v>
      </c>
      <c r="J13523" s="118" t="s">
        <v>7622</v>
      </c>
    </row>
    <row r="13524" spans="1:10" ht="12.75">
      <c r="A13524" s="118" t="s">
        <v>14154</v>
      </c>
      <c r="B13524" s="118" t="s">
        <v>20189</v>
      </c>
      <c r="C13524" s="118" t="b">
        <v>0</v>
      </c>
      <c r="D13524" s="118" t="e">
        <f t="shared" ca="1" si="1"/>
        <v>#NAME?</v>
      </c>
      <c r="E13524" s="118" t="s">
        <v>39434</v>
      </c>
      <c r="F13524" s="118" t="s">
        <v>39435</v>
      </c>
      <c r="G13524" s="118"/>
      <c r="H13524" s="118" t="s">
        <v>54</v>
      </c>
      <c r="I13524" s="118" t="s">
        <v>8925</v>
      </c>
      <c r="J13524" s="118"/>
    </row>
    <row r="13525" spans="1:10" ht="12.75">
      <c r="A13525" s="118" t="s">
        <v>9234</v>
      </c>
      <c r="B13525" s="118" t="s">
        <v>16523</v>
      </c>
      <c r="C13525" s="118" t="b">
        <v>0</v>
      </c>
      <c r="D13525" s="118" t="e">
        <f t="shared" ca="1" si="1"/>
        <v>#NAME?</v>
      </c>
      <c r="E13525" s="118" t="s">
        <v>39434</v>
      </c>
      <c r="F13525" s="118" t="s">
        <v>39436</v>
      </c>
      <c r="G13525" s="118"/>
      <c r="H13525" s="118" t="s">
        <v>54</v>
      </c>
      <c r="I13525" s="118" t="s">
        <v>7684</v>
      </c>
      <c r="J13525" s="118"/>
    </row>
    <row r="13526" spans="1:10" ht="12.75">
      <c r="A13526" s="118" t="s">
        <v>13388</v>
      </c>
      <c r="B13526" s="118" t="s">
        <v>39437</v>
      </c>
      <c r="C13526" s="118" t="b">
        <v>0</v>
      </c>
      <c r="D13526" s="118" t="e">
        <f t="shared" ca="1" si="1"/>
        <v>#NAME?</v>
      </c>
      <c r="E13526" s="118" t="s">
        <v>39434</v>
      </c>
      <c r="F13526" s="118" t="s">
        <v>39438</v>
      </c>
      <c r="G13526" s="118"/>
      <c r="H13526" s="118" t="s">
        <v>54</v>
      </c>
      <c r="I13526" s="118" t="s">
        <v>7684</v>
      </c>
      <c r="J13526" s="118"/>
    </row>
    <row r="13527" spans="1:10" ht="12.75">
      <c r="A13527" s="118" t="s">
        <v>14905</v>
      </c>
      <c r="B13527" s="118" t="s">
        <v>39439</v>
      </c>
      <c r="C13527" s="118" t="b">
        <v>0</v>
      </c>
      <c r="D13527" s="118" t="e">
        <f t="shared" ca="1" si="1"/>
        <v>#NAME?</v>
      </c>
      <c r="E13527" s="118" t="s">
        <v>39434</v>
      </c>
      <c r="F13527" s="118" t="s">
        <v>39440</v>
      </c>
      <c r="G13527" s="118"/>
      <c r="H13527" s="118" t="s">
        <v>7647</v>
      </c>
      <c r="I13527" s="118" t="s">
        <v>7684</v>
      </c>
      <c r="J13527" s="118"/>
    </row>
    <row r="13528" spans="1:10" ht="12.75">
      <c r="A13528" s="118" t="s">
        <v>25365</v>
      </c>
      <c r="B13528" s="118" t="s">
        <v>39441</v>
      </c>
      <c r="C13528" s="118" t="b">
        <v>0</v>
      </c>
      <c r="D13528" s="118" t="e">
        <f t="shared" ca="1" si="1"/>
        <v>#NAME?</v>
      </c>
      <c r="E13528" s="118" t="s">
        <v>39434</v>
      </c>
      <c r="F13528" s="118" t="s">
        <v>39442</v>
      </c>
      <c r="G13528" s="118"/>
      <c r="H13528" s="118" t="s">
        <v>5961</v>
      </c>
      <c r="I13528" s="118" t="s">
        <v>7684</v>
      </c>
      <c r="J13528" s="118"/>
    </row>
    <row r="13529" spans="1:10" ht="12.75">
      <c r="A13529" s="118" t="s">
        <v>7701</v>
      </c>
      <c r="B13529" s="118" t="s">
        <v>39443</v>
      </c>
      <c r="C13529" s="118" t="b">
        <v>0</v>
      </c>
      <c r="D13529" s="118" t="e">
        <f t="shared" ca="1" si="1"/>
        <v>#NAME?</v>
      </c>
      <c r="E13529" s="118" t="s">
        <v>39434</v>
      </c>
      <c r="F13529" s="118" t="s">
        <v>39444</v>
      </c>
      <c r="G13529" s="118"/>
      <c r="H13529" s="118" t="s">
        <v>4276</v>
      </c>
      <c r="I13529" s="118" t="s">
        <v>7684</v>
      </c>
      <c r="J13529" s="118"/>
    </row>
    <row r="13530" spans="1:10" ht="12.75">
      <c r="A13530" s="118" t="s">
        <v>21846</v>
      </c>
      <c r="B13530" s="118" t="s">
        <v>39445</v>
      </c>
      <c r="C13530" s="118" t="b">
        <v>0</v>
      </c>
      <c r="D13530" s="118" t="e">
        <f t="shared" ca="1" si="1"/>
        <v>#NAME?</v>
      </c>
      <c r="E13530" s="118" t="s">
        <v>39434</v>
      </c>
      <c r="F13530" s="118" t="s">
        <v>39446</v>
      </c>
      <c r="G13530" s="118"/>
      <c r="H13530" s="118" t="s">
        <v>54</v>
      </c>
      <c r="I13530" s="118" t="s">
        <v>7684</v>
      </c>
      <c r="J13530" s="118"/>
    </row>
    <row r="13531" spans="1:10" ht="12.75">
      <c r="A13531" s="118" t="s">
        <v>7860</v>
      </c>
      <c r="B13531" s="118" t="s">
        <v>8476</v>
      </c>
      <c r="C13531" s="118" t="b">
        <v>0</v>
      </c>
      <c r="D13531" s="118" t="e">
        <f t="shared" ca="1" si="1"/>
        <v>#NAME?</v>
      </c>
      <c r="E13531" s="118" t="s">
        <v>39434</v>
      </c>
      <c r="F13531" s="118" t="s">
        <v>39447</v>
      </c>
      <c r="G13531" s="118"/>
      <c r="H13531" s="118" t="s">
        <v>54</v>
      </c>
      <c r="I13531" s="118" t="s">
        <v>7684</v>
      </c>
      <c r="J13531" s="118"/>
    </row>
    <row r="13532" spans="1:10" ht="12.75">
      <c r="A13532" s="118" t="s">
        <v>39448</v>
      </c>
      <c r="B13532" s="118" t="s">
        <v>39449</v>
      </c>
      <c r="C13532" s="118" t="b">
        <v>0</v>
      </c>
      <c r="D13532" s="118" t="e">
        <f t="shared" ca="1" si="1"/>
        <v>#NAME?</v>
      </c>
      <c r="E13532" s="118" t="s">
        <v>39434</v>
      </c>
      <c r="F13532" s="118" t="s">
        <v>39450</v>
      </c>
      <c r="G13532" s="118"/>
      <c r="H13532" s="118" t="s">
        <v>10246</v>
      </c>
      <c r="I13532" s="118" t="s">
        <v>7684</v>
      </c>
      <c r="J13532" s="118"/>
    </row>
    <row r="13533" spans="1:10" ht="12.75">
      <c r="A13533" s="118" t="s">
        <v>13019</v>
      </c>
      <c r="B13533" s="118" t="s">
        <v>39451</v>
      </c>
      <c r="C13533" s="118" t="b">
        <v>0</v>
      </c>
      <c r="D13533" s="118" t="e">
        <f t="shared" ca="1" si="1"/>
        <v>#NAME?</v>
      </c>
      <c r="E13533" s="118" t="s">
        <v>39452</v>
      </c>
      <c r="F13533" s="118" t="s">
        <v>39453</v>
      </c>
      <c r="G13533" s="118"/>
      <c r="H13533" s="118" t="s">
        <v>5064</v>
      </c>
      <c r="I13533" s="118" t="s">
        <v>14945</v>
      </c>
      <c r="J13533" s="118"/>
    </row>
    <row r="13534" spans="1:10" ht="12.75">
      <c r="A13534" s="118" t="s">
        <v>7665</v>
      </c>
      <c r="B13534" s="118" t="s">
        <v>39454</v>
      </c>
      <c r="C13534" s="118" t="b">
        <v>0</v>
      </c>
      <c r="D13534" s="118" t="e">
        <f t="shared" ca="1" si="1"/>
        <v>#NAME?</v>
      </c>
      <c r="E13534" s="118" t="s">
        <v>39455</v>
      </c>
      <c r="F13534" s="118" t="s">
        <v>39456</v>
      </c>
      <c r="G13534" s="118"/>
      <c r="H13534" s="118" t="s">
        <v>54</v>
      </c>
      <c r="I13534" s="118" t="s">
        <v>8136</v>
      </c>
      <c r="J13534" s="118" t="s">
        <v>7622</v>
      </c>
    </row>
    <row r="13535" spans="1:10" ht="12.75">
      <c r="A13535" s="118" t="s">
        <v>17237</v>
      </c>
      <c r="B13535" s="118" t="s">
        <v>39457</v>
      </c>
      <c r="C13535" s="118" t="b">
        <v>0</v>
      </c>
      <c r="D13535" s="118" t="e">
        <f t="shared" ca="1" si="1"/>
        <v>#NAME?</v>
      </c>
      <c r="E13535" s="118" t="s">
        <v>39455</v>
      </c>
      <c r="F13535" s="118" t="s">
        <v>39458</v>
      </c>
      <c r="G13535" s="118"/>
      <c r="H13535" s="118" t="s">
        <v>54</v>
      </c>
      <c r="I13535" s="118" t="s">
        <v>8136</v>
      </c>
      <c r="J13535" s="118" t="s">
        <v>7622</v>
      </c>
    </row>
    <row r="13536" spans="1:10" ht="12.75">
      <c r="A13536" s="118" t="s">
        <v>2416</v>
      </c>
      <c r="B13536" s="118" t="s">
        <v>9147</v>
      </c>
      <c r="C13536" s="118" t="b">
        <v>0</v>
      </c>
      <c r="D13536" s="118" t="e">
        <f t="shared" ca="1" si="1"/>
        <v>#NAME?</v>
      </c>
      <c r="E13536" s="118" t="s">
        <v>784</v>
      </c>
      <c r="F13536" s="118" t="s">
        <v>39459</v>
      </c>
      <c r="G13536" s="118"/>
      <c r="H13536" s="118" t="s">
        <v>54</v>
      </c>
      <c r="I13536" s="118" t="s">
        <v>8131</v>
      </c>
      <c r="J13536" s="118" t="s">
        <v>7622</v>
      </c>
    </row>
    <row r="13537" spans="1:10" ht="12.75">
      <c r="A13537" s="118" t="s">
        <v>17372</v>
      </c>
      <c r="B13537" s="118" t="s">
        <v>17825</v>
      </c>
      <c r="C13537" s="118" t="b">
        <v>0</v>
      </c>
      <c r="D13537" s="118" t="e">
        <f t="shared" ca="1" si="1"/>
        <v>#NAME?</v>
      </c>
      <c r="E13537" s="118" t="s">
        <v>784</v>
      </c>
      <c r="F13537" s="118" t="s">
        <v>39460</v>
      </c>
      <c r="G13537" s="118"/>
      <c r="H13537" s="118" t="s">
        <v>54</v>
      </c>
      <c r="I13537" s="118" t="s">
        <v>8131</v>
      </c>
      <c r="J13537" s="118" t="s">
        <v>7622</v>
      </c>
    </row>
    <row r="13538" spans="1:10" ht="12.75">
      <c r="A13538" s="118" t="s">
        <v>826</v>
      </c>
      <c r="B13538" s="118" t="s">
        <v>21560</v>
      </c>
      <c r="C13538" s="118" t="b">
        <v>0</v>
      </c>
      <c r="D13538" s="118" t="e">
        <f t="shared" ca="1" si="1"/>
        <v>#NAME?</v>
      </c>
      <c r="E13538" s="118" t="s">
        <v>784</v>
      </c>
      <c r="F13538" s="118" t="s">
        <v>39461</v>
      </c>
      <c r="G13538" s="118"/>
      <c r="H13538" s="118" t="s">
        <v>54</v>
      </c>
      <c r="I13538" s="118" t="s">
        <v>8131</v>
      </c>
      <c r="J13538" s="118" t="s">
        <v>7622</v>
      </c>
    </row>
    <row r="13539" spans="1:10" ht="12.75">
      <c r="A13539" s="118" t="s">
        <v>10614</v>
      </c>
      <c r="B13539" s="118" t="s">
        <v>39462</v>
      </c>
      <c r="C13539" s="118" t="b">
        <v>0</v>
      </c>
      <c r="D13539" s="118" t="e">
        <f t="shared" ca="1" si="1"/>
        <v>#NAME?</v>
      </c>
      <c r="E13539" s="118" t="s">
        <v>784</v>
      </c>
      <c r="F13539" s="118" t="s">
        <v>39463</v>
      </c>
      <c r="G13539" s="118"/>
      <c r="H13539" s="118" t="s">
        <v>54</v>
      </c>
      <c r="I13539" s="118" t="s">
        <v>8131</v>
      </c>
      <c r="J13539" s="118" t="s">
        <v>7622</v>
      </c>
    </row>
    <row r="13540" spans="1:10" ht="12.75">
      <c r="A13540" s="118" t="s">
        <v>846</v>
      </c>
      <c r="B13540" s="118" t="s">
        <v>39464</v>
      </c>
      <c r="C13540" s="118" t="b">
        <v>0</v>
      </c>
      <c r="D13540" s="118" t="e">
        <f t="shared" ca="1" si="1"/>
        <v>#NAME?</v>
      </c>
      <c r="E13540" s="118" t="s">
        <v>39465</v>
      </c>
      <c r="F13540" s="118" t="s">
        <v>39466</v>
      </c>
      <c r="G13540" s="118"/>
      <c r="H13540" s="118" t="s">
        <v>4485</v>
      </c>
      <c r="I13540" s="118" t="s">
        <v>13063</v>
      </c>
      <c r="J13540" s="118" t="s">
        <v>13064</v>
      </c>
    </row>
    <row r="13541" spans="1:10" ht="12.75">
      <c r="A13541" s="118" t="s">
        <v>17042</v>
      </c>
      <c r="B13541" s="118" t="s">
        <v>39467</v>
      </c>
      <c r="C13541" s="118" t="b">
        <v>0</v>
      </c>
      <c r="D13541" s="118" t="e">
        <f t="shared" ca="1" si="1"/>
        <v>#NAME?</v>
      </c>
      <c r="E13541" s="118" t="s">
        <v>39465</v>
      </c>
      <c r="F13541" s="118" t="s">
        <v>39468</v>
      </c>
      <c r="G13541" s="118"/>
      <c r="H13541" s="118" t="s">
        <v>39469</v>
      </c>
      <c r="I13541" s="118" t="s">
        <v>13063</v>
      </c>
      <c r="J13541" s="118" t="s">
        <v>13064</v>
      </c>
    </row>
    <row r="13542" spans="1:10" ht="12.75">
      <c r="A13542" s="118" t="s">
        <v>1544</v>
      </c>
      <c r="B13542" s="118" t="s">
        <v>39470</v>
      </c>
      <c r="C13542" s="118" t="b">
        <v>0</v>
      </c>
      <c r="D13542" s="118" t="e">
        <f t="shared" ca="1" si="1"/>
        <v>#NAME?</v>
      </c>
      <c r="E13542" s="118" t="s">
        <v>39465</v>
      </c>
      <c r="F13542" s="118" t="s">
        <v>39471</v>
      </c>
      <c r="G13542" s="118"/>
      <c r="H13542" s="118" t="s">
        <v>4305</v>
      </c>
      <c r="I13542" s="118" t="s">
        <v>13063</v>
      </c>
      <c r="J13542" s="118" t="s">
        <v>13064</v>
      </c>
    </row>
    <row r="13543" spans="1:10" ht="12.75">
      <c r="A13543" s="118" t="s">
        <v>18980</v>
      </c>
      <c r="B13543" s="118" t="s">
        <v>39472</v>
      </c>
      <c r="C13543" s="118" t="b">
        <v>0</v>
      </c>
      <c r="D13543" s="118" t="e">
        <f t="shared" ca="1" si="1"/>
        <v>#NAME?</v>
      </c>
      <c r="E13543" s="118" t="s">
        <v>39465</v>
      </c>
      <c r="F13543" s="118" t="s">
        <v>39473</v>
      </c>
      <c r="G13543" s="118"/>
      <c r="H13543" s="118" t="s">
        <v>4305</v>
      </c>
      <c r="I13543" s="118" t="s">
        <v>13063</v>
      </c>
      <c r="J13543" s="118" t="s">
        <v>13064</v>
      </c>
    </row>
    <row r="13544" spans="1:10" ht="12.75">
      <c r="A13544" s="118" t="s">
        <v>1235</v>
      </c>
      <c r="B13544" s="118" t="s">
        <v>39474</v>
      </c>
      <c r="C13544" s="118" t="b">
        <v>0</v>
      </c>
      <c r="D13544" s="118" t="e">
        <f t="shared" ca="1" si="1"/>
        <v>#NAME?</v>
      </c>
      <c r="E13544" s="118" t="s">
        <v>39475</v>
      </c>
      <c r="F13544" s="118" t="s">
        <v>39476</v>
      </c>
      <c r="G13544" s="118"/>
      <c r="H13544" s="118" t="s">
        <v>4276</v>
      </c>
      <c r="I13544" s="118" t="s">
        <v>28335</v>
      </c>
      <c r="J13544" s="118" t="s">
        <v>7622</v>
      </c>
    </row>
    <row r="13545" spans="1:10" ht="12.75">
      <c r="A13545" s="118" t="s">
        <v>11830</v>
      </c>
      <c r="B13545" s="118" t="s">
        <v>39474</v>
      </c>
      <c r="C13545" s="118" t="b">
        <v>0</v>
      </c>
      <c r="D13545" s="118" t="e">
        <f t="shared" ca="1" si="1"/>
        <v>#NAME?</v>
      </c>
      <c r="E13545" s="118" t="s">
        <v>39475</v>
      </c>
      <c r="F13545" s="118" t="s">
        <v>39477</v>
      </c>
      <c r="G13545" s="118"/>
      <c r="H13545" s="118" t="s">
        <v>4276</v>
      </c>
      <c r="I13545" s="118" t="s">
        <v>7820</v>
      </c>
      <c r="J13545" s="118" t="s">
        <v>7820</v>
      </c>
    </row>
    <row r="13546" spans="1:10" ht="12.75">
      <c r="A13546" s="118" t="s">
        <v>1484</v>
      </c>
      <c r="B13546" s="118" t="s">
        <v>39474</v>
      </c>
      <c r="C13546" s="118" t="b">
        <v>0</v>
      </c>
      <c r="D13546" s="118" t="e">
        <f t="shared" ca="1" si="1"/>
        <v>#NAME?</v>
      </c>
      <c r="E13546" s="118" t="s">
        <v>39475</v>
      </c>
      <c r="F13546" s="118" t="s">
        <v>39478</v>
      </c>
      <c r="G13546" s="118"/>
      <c r="H13546" s="118" t="s">
        <v>4276</v>
      </c>
      <c r="I13546" s="118" t="s">
        <v>28335</v>
      </c>
      <c r="J13546" s="118" t="s">
        <v>7622</v>
      </c>
    </row>
    <row r="13547" spans="1:10" ht="12.75">
      <c r="A13547" s="118" t="s">
        <v>1704</v>
      </c>
      <c r="B13547" s="118" t="s">
        <v>39479</v>
      </c>
      <c r="C13547" s="118" t="b">
        <v>0</v>
      </c>
      <c r="D13547" s="118" t="e">
        <f t="shared" ca="1" si="1"/>
        <v>#NAME?</v>
      </c>
      <c r="E13547" s="118" t="s">
        <v>39480</v>
      </c>
      <c r="F13547" s="118" t="s">
        <v>39481</v>
      </c>
      <c r="G13547" s="118"/>
      <c r="H13547" s="118" t="s">
        <v>4278</v>
      </c>
      <c r="I13547" s="118" t="s">
        <v>13063</v>
      </c>
      <c r="J13547" s="118" t="s">
        <v>13064</v>
      </c>
    </row>
    <row r="13548" spans="1:10" ht="12.75">
      <c r="A13548" s="118" t="s">
        <v>2220</v>
      </c>
      <c r="B13548" s="118" t="s">
        <v>11268</v>
      </c>
      <c r="C13548" s="118" t="b">
        <v>0</v>
      </c>
      <c r="D13548" s="118" t="e">
        <f t="shared" ca="1" si="1"/>
        <v>#NAME?</v>
      </c>
      <c r="E13548" s="118" t="s">
        <v>39480</v>
      </c>
      <c r="F13548" s="118" t="s">
        <v>39482</v>
      </c>
      <c r="G13548" s="118"/>
      <c r="H13548" s="118" t="s">
        <v>4278</v>
      </c>
      <c r="I13548" s="118" t="s">
        <v>13063</v>
      </c>
      <c r="J13548" s="118" t="s">
        <v>13064</v>
      </c>
    </row>
    <row r="13549" spans="1:10" ht="12.75">
      <c r="A13549" s="118" t="s">
        <v>1666</v>
      </c>
      <c r="B13549" s="118" t="s">
        <v>13516</v>
      </c>
      <c r="C13549" s="118" t="b">
        <v>0</v>
      </c>
      <c r="D13549" s="118" t="e">
        <f t="shared" ca="1" si="1"/>
        <v>#NAME?</v>
      </c>
      <c r="E13549" s="118" t="s">
        <v>39480</v>
      </c>
      <c r="F13549" s="118" t="s">
        <v>39483</v>
      </c>
      <c r="G13549" s="118"/>
      <c r="H13549" s="118" t="s">
        <v>4872</v>
      </c>
      <c r="I13549" s="118" t="s">
        <v>13063</v>
      </c>
      <c r="J13549" s="118" t="s">
        <v>13064</v>
      </c>
    </row>
    <row r="13550" spans="1:10" ht="12.75">
      <c r="A13550" s="118" t="s">
        <v>2600</v>
      </c>
      <c r="B13550" s="118" t="s">
        <v>39484</v>
      </c>
      <c r="C13550" s="118" t="b">
        <v>0</v>
      </c>
      <c r="D13550" s="118" t="e">
        <f t="shared" ca="1" si="1"/>
        <v>#NAME?</v>
      </c>
      <c r="E13550" s="118" t="s">
        <v>39480</v>
      </c>
      <c r="F13550" s="118" t="s">
        <v>39485</v>
      </c>
      <c r="G13550" s="118"/>
      <c r="H13550" s="118" t="s">
        <v>54</v>
      </c>
      <c r="I13550" s="118" t="s">
        <v>13063</v>
      </c>
      <c r="J13550" s="118" t="s">
        <v>13064</v>
      </c>
    </row>
    <row r="13551" spans="1:10" ht="12.75">
      <c r="A13551" s="118" t="s">
        <v>7757</v>
      </c>
      <c r="B13551" s="118" t="s">
        <v>39486</v>
      </c>
      <c r="C13551" s="118" t="b">
        <v>0</v>
      </c>
      <c r="D13551" s="118" t="e">
        <f t="shared" ca="1" si="1"/>
        <v>#NAME?</v>
      </c>
      <c r="E13551" s="118" t="s">
        <v>39487</v>
      </c>
      <c r="F13551" s="118" t="s">
        <v>39488</v>
      </c>
      <c r="G13551" s="118"/>
      <c r="H13551" s="118" t="s">
        <v>54</v>
      </c>
      <c r="I13551" s="118" t="s">
        <v>7590</v>
      </c>
      <c r="J13551" s="118" t="s">
        <v>7591</v>
      </c>
    </row>
    <row r="13552" spans="1:10" ht="12.75">
      <c r="A13552" s="118" t="s">
        <v>11919</v>
      </c>
      <c r="B13552" s="118" t="s">
        <v>12553</v>
      </c>
      <c r="C13552" s="118" t="b">
        <v>0</v>
      </c>
      <c r="D13552" s="118" t="e">
        <f t="shared" ca="1" si="1"/>
        <v>#NAME?</v>
      </c>
      <c r="E13552" s="118" t="s">
        <v>39487</v>
      </c>
      <c r="F13552" s="118" t="s">
        <v>39489</v>
      </c>
      <c r="G13552" s="118"/>
      <c r="H13552" s="118" t="s">
        <v>5607</v>
      </c>
      <c r="I13552" s="118" t="s">
        <v>7590</v>
      </c>
      <c r="J13552" s="118" t="s">
        <v>7591</v>
      </c>
    </row>
    <row r="13553" spans="1:10" ht="12.75">
      <c r="A13553" s="118" t="s">
        <v>20024</v>
      </c>
      <c r="B13553" s="118" t="s">
        <v>32100</v>
      </c>
      <c r="C13553" s="118" t="b">
        <v>0</v>
      </c>
      <c r="D13553" s="118" t="e">
        <f t="shared" ca="1" si="1"/>
        <v>#NAME?</v>
      </c>
      <c r="E13553" s="118" t="s">
        <v>39487</v>
      </c>
      <c r="F13553" s="118" t="s">
        <v>39490</v>
      </c>
      <c r="G13553" s="118"/>
      <c r="H13553" s="118" t="s">
        <v>7611</v>
      </c>
      <c r="I13553" s="118" t="s">
        <v>7590</v>
      </c>
      <c r="J13553" s="118" t="s">
        <v>7591</v>
      </c>
    </row>
    <row r="13554" spans="1:10" ht="12.75">
      <c r="A13554" s="118" t="s">
        <v>826</v>
      </c>
      <c r="B13554" s="118" t="s">
        <v>39491</v>
      </c>
      <c r="C13554" s="118" t="b">
        <v>0</v>
      </c>
      <c r="D13554" s="118" t="e">
        <f t="shared" ca="1" si="1"/>
        <v>#NAME?</v>
      </c>
      <c r="E13554" s="118" t="s">
        <v>39487</v>
      </c>
      <c r="F13554" s="118" t="s">
        <v>39492</v>
      </c>
      <c r="G13554" s="118"/>
      <c r="H13554" s="118" t="s">
        <v>4831</v>
      </c>
      <c r="I13554" s="118" t="s">
        <v>7590</v>
      </c>
      <c r="J13554" s="118" t="s">
        <v>7591</v>
      </c>
    </row>
    <row r="13555" spans="1:10" ht="12.75">
      <c r="A13555" s="118" t="s">
        <v>39493</v>
      </c>
      <c r="B13555" s="118" t="s">
        <v>28823</v>
      </c>
      <c r="C13555" s="118" t="b">
        <v>0</v>
      </c>
      <c r="D13555" s="118" t="e">
        <f t="shared" ca="1" si="1"/>
        <v>#NAME?</v>
      </c>
      <c r="E13555" s="118" t="s">
        <v>39487</v>
      </c>
      <c r="F13555" s="118" t="s">
        <v>39494</v>
      </c>
      <c r="G13555" s="118"/>
      <c r="H13555" s="118" t="s">
        <v>54</v>
      </c>
      <c r="I13555" s="118" t="s">
        <v>7590</v>
      </c>
      <c r="J13555" s="118" t="s">
        <v>7591</v>
      </c>
    </row>
    <row r="13556" spans="1:10" ht="12.75">
      <c r="A13556" s="118" t="s">
        <v>9824</v>
      </c>
      <c r="B13556" s="118" t="s">
        <v>39495</v>
      </c>
      <c r="C13556" s="118" t="b">
        <v>0</v>
      </c>
      <c r="D13556" s="118" t="e">
        <f t="shared" ca="1" si="1"/>
        <v>#NAME?</v>
      </c>
      <c r="E13556" s="118" t="s">
        <v>39496</v>
      </c>
      <c r="F13556" s="118" t="s">
        <v>39497</v>
      </c>
      <c r="G13556" s="118"/>
      <c r="H13556" s="118" t="s">
        <v>7754</v>
      </c>
      <c r="I13556" s="118" t="s">
        <v>10545</v>
      </c>
      <c r="J13556" s="118" t="s">
        <v>7756</v>
      </c>
    </row>
    <row r="13557" spans="1:10" ht="12.75">
      <c r="A13557" s="118" t="s">
        <v>10424</v>
      </c>
      <c r="B13557" s="118" t="s">
        <v>21346</v>
      </c>
      <c r="C13557" s="118" t="b">
        <v>0</v>
      </c>
      <c r="D13557" s="118" t="e">
        <f t="shared" ca="1" si="1"/>
        <v>#NAME?</v>
      </c>
      <c r="E13557" s="118" t="s">
        <v>39498</v>
      </c>
      <c r="F13557" s="118" t="s">
        <v>39499</v>
      </c>
      <c r="G13557" s="118"/>
      <c r="H13557" s="118" t="s">
        <v>4276</v>
      </c>
      <c r="I13557" s="118" t="s">
        <v>39500</v>
      </c>
      <c r="J13557" s="118" t="s">
        <v>24844</v>
      </c>
    </row>
    <row r="13558" spans="1:10" ht="12.75">
      <c r="A13558" s="118" t="s">
        <v>902</v>
      </c>
      <c r="B13558" s="118" t="s">
        <v>39501</v>
      </c>
      <c r="C13558" s="118" t="b">
        <v>0</v>
      </c>
      <c r="D13558" s="118" t="e">
        <f t="shared" ca="1" si="1"/>
        <v>#NAME?</v>
      </c>
      <c r="E13558" s="118" t="s">
        <v>39498</v>
      </c>
      <c r="F13558" s="118" t="s">
        <v>39502</v>
      </c>
      <c r="G13558" s="118"/>
      <c r="H13558" s="118" t="s">
        <v>4276</v>
      </c>
      <c r="I13558" s="118" t="s">
        <v>39500</v>
      </c>
      <c r="J13558" s="118" t="s">
        <v>24844</v>
      </c>
    </row>
    <row r="13559" spans="1:10" ht="12.75">
      <c r="A13559" s="118" t="s">
        <v>8076</v>
      </c>
      <c r="B13559" s="118" t="s">
        <v>12300</v>
      </c>
      <c r="C13559" s="118" t="b">
        <v>0</v>
      </c>
      <c r="D13559" s="118" t="e">
        <f t="shared" ca="1" si="1"/>
        <v>#NAME?</v>
      </c>
      <c r="E13559" s="118" t="s">
        <v>39498</v>
      </c>
      <c r="F13559" s="118" t="s">
        <v>39503</v>
      </c>
      <c r="G13559" s="118"/>
      <c r="H13559" s="118" t="s">
        <v>4276</v>
      </c>
      <c r="I13559" s="118" t="s">
        <v>39500</v>
      </c>
      <c r="J13559" s="118" t="s">
        <v>24844</v>
      </c>
    </row>
    <row r="13560" spans="1:10" ht="12.75">
      <c r="A13560" s="118" t="s">
        <v>8039</v>
      </c>
      <c r="B13560" s="118" t="s">
        <v>12886</v>
      </c>
      <c r="C13560" s="118" t="b">
        <v>0</v>
      </c>
      <c r="D13560" s="118" t="e">
        <f t="shared" ca="1" si="1"/>
        <v>#NAME?</v>
      </c>
      <c r="E13560" s="118" t="s">
        <v>39498</v>
      </c>
      <c r="F13560" s="118" t="s">
        <v>39504</v>
      </c>
      <c r="G13560" s="118"/>
      <c r="H13560" s="118" t="s">
        <v>4276</v>
      </c>
      <c r="I13560" s="118" t="s">
        <v>39500</v>
      </c>
      <c r="J13560" s="118" t="s">
        <v>24844</v>
      </c>
    </row>
    <row r="13561" spans="1:10" ht="12.75">
      <c r="A13561" s="118" t="s">
        <v>1881</v>
      </c>
      <c r="B13561" s="118" t="s">
        <v>11803</v>
      </c>
      <c r="C13561" s="118" t="b">
        <v>0</v>
      </c>
      <c r="D13561" s="118" t="e">
        <f t="shared" ca="1" si="1"/>
        <v>#NAME?</v>
      </c>
      <c r="E13561" s="118" t="s">
        <v>39505</v>
      </c>
      <c r="F13561" s="118" t="s">
        <v>39506</v>
      </c>
      <c r="G13561" s="118"/>
      <c r="H13561" s="118" t="s">
        <v>5368</v>
      </c>
      <c r="I13561" s="118" t="s">
        <v>7642</v>
      </c>
      <c r="J13561" s="118"/>
    </row>
    <row r="13562" spans="1:10" ht="12.75">
      <c r="A13562" s="118" t="s">
        <v>8206</v>
      </c>
      <c r="B13562" s="118" t="s">
        <v>18743</v>
      </c>
      <c r="C13562" s="118" t="b">
        <v>0</v>
      </c>
      <c r="D13562" s="118" t="e">
        <f t="shared" ca="1" si="1"/>
        <v>#NAME?</v>
      </c>
      <c r="E13562" s="118" t="s">
        <v>39507</v>
      </c>
      <c r="F13562" s="118" t="s">
        <v>39508</v>
      </c>
      <c r="G13562" s="118"/>
      <c r="H13562" s="118" t="s">
        <v>54</v>
      </c>
      <c r="I13562" s="118" t="s">
        <v>10985</v>
      </c>
      <c r="J13562" s="118" t="s">
        <v>7622</v>
      </c>
    </row>
    <row r="13563" spans="1:10" ht="12.75">
      <c r="A13563" s="118" t="s">
        <v>21180</v>
      </c>
      <c r="B13563" s="118" t="s">
        <v>39509</v>
      </c>
      <c r="C13563" s="118" t="b">
        <v>0</v>
      </c>
      <c r="D13563" s="118" t="e">
        <f t="shared" ca="1" si="1"/>
        <v>#NAME?</v>
      </c>
      <c r="E13563" s="118" t="s">
        <v>39507</v>
      </c>
      <c r="F13563" s="118" t="s">
        <v>39510</v>
      </c>
      <c r="G13563" s="118"/>
      <c r="H13563" s="118" t="s">
        <v>4278</v>
      </c>
      <c r="I13563" s="118" t="s">
        <v>10985</v>
      </c>
      <c r="J13563" s="118" t="s">
        <v>7622</v>
      </c>
    </row>
    <row r="13564" spans="1:10" ht="12.75">
      <c r="A13564" s="118" t="s">
        <v>8422</v>
      </c>
      <c r="B13564" s="118" t="s">
        <v>12899</v>
      </c>
      <c r="C13564" s="118" t="b">
        <v>0</v>
      </c>
      <c r="D13564" s="118" t="e">
        <f t="shared" ca="1" si="1"/>
        <v>#NAME?</v>
      </c>
      <c r="E13564" s="118" t="s">
        <v>39511</v>
      </c>
      <c r="F13564" s="118" t="s">
        <v>39512</v>
      </c>
      <c r="G13564" s="118"/>
      <c r="H13564" s="118" t="s">
        <v>4278</v>
      </c>
      <c r="I13564" s="118" t="s">
        <v>36309</v>
      </c>
      <c r="J13564" s="118" t="s">
        <v>12582</v>
      </c>
    </row>
    <row r="13565" spans="1:10" ht="12.75">
      <c r="A13565" s="118" t="s">
        <v>39513</v>
      </c>
      <c r="B13565" s="118" t="s">
        <v>27640</v>
      </c>
      <c r="C13565" s="118" t="b">
        <v>0</v>
      </c>
      <c r="D13565" s="118" t="e">
        <f t="shared" ca="1" si="1"/>
        <v>#NAME?</v>
      </c>
      <c r="E13565" s="118" t="s">
        <v>39511</v>
      </c>
      <c r="F13565" s="118" t="s">
        <v>39514</v>
      </c>
      <c r="G13565" s="118"/>
      <c r="H13565" s="118" t="s">
        <v>5607</v>
      </c>
      <c r="I13565" s="118" t="s">
        <v>36309</v>
      </c>
      <c r="J13565" s="118" t="s">
        <v>12582</v>
      </c>
    </row>
    <row r="13566" spans="1:10" ht="12.75">
      <c r="A13566" s="118" t="s">
        <v>1069</v>
      </c>
      <c r="B13566" s="118" t="s">
        <v>39515</v>
      </c>
      <c r="C13566" s="118" t="b">
        <v>0</v>
      </c>
      <c r="D13566" s="118" t="e">
        <f t="shared" ca="1" si="1"/>
        <v>#NAME?</v>
      </c>
      <c r="E13566" s="118" t="s">
        <v>39511</v>
      </c>
      <c r="F13566" s="118" t="s">
        <v>39516</v>
      </c>
      <c r="G13566" s="118"/>
      <c r="H13566" s="118" t="s">
        <v>4278</v>
      </c>
      <c r="I13566" s="118" t="s">
        <v>36309</v>
      </c>
      <c r="J13566" s="118" t="s">
        <v>12582</v>
      </c>
    </row>
    <row r="13567" spans="1:10" ht="12.75">
      <c r="A13567" s="118" t="s">
        <v>8358</v>
      </c>
      <c r="B13567" s="118" t="s">
        <v>39517</v>
      </c>
      <c r="C13567" s="118" t="b">
        <v>0</v>
      </c>
      <c r="D13567" s="118" t="e">
        <f t="shared" ca="1" si="1"/>
        <v>#NAME?</v>
      </c>
      <c r="E13567" s="118" t="s">
        <v>39518</v>
      </c>
      <c r="F13567" s="118" t="s">
        <v>39519</v>
      </c>
      <c r="G13567" s="118"/>
      <c r="H13567" s="118" t="s">
        <v>4278</v>
      </c>
      <c r="I13567" s="118" t="s">
        <v>10210</v>
      </c>
      <c r="J13567" s="118" t="s">
        <v>8625</v>
      </c>
    </row>
    <row r="13568" spans="1:10" ht="12.75">
      <c r="A13568" s="118" t="s">
        <v>24375</v>
      </c>
      <c r="B13568" s="118" t="s">
        <v>39520</v>
      </c>
      <c r="C13568" s="118" t="b">
        <v>0</v>
      </c>
      <c r="D13568" s="118" t="e">
        <f t="shared" ca="1" si="1"/>
        <v>#NAME?</v>
      </c>
      <c r="E13568" s="118" t="s">
        <v>39521</v>
      </c>
      <c r="F13568" s="118" t="s">
        <v>39522</v>
      </c>
      <c r="G13568" s="118"/>
      <c r="H13568" s="118" t="s">
        <v>39523</v>
      </c>
      <c r="I13568" s="118" t="s">
        <v>14234</v>
      </c>
      <c r="J13568" s="118"/>
    </row>
    <row r="13569" spans="1:10" ht="12.75">
      <c r="A13569" s="118" t="s">
        <v>8024</v>
      </c>
      <c r="B13569" s="118" t="s">
        <v>27155</v>
      </c>
      <c r="C13569" s="118" t="b">
        <v>0</v>
      </c>
      <c r="D13569" s="118" t="e">
        <f t="shared" ca="1" si="1"/>
        <v>#NAME?</v>
      </c>
      <c r="E13569" s="118" t="s">
        <v>39521</v>
      </c>
      <c r="F13569" s="118" t="s">
        <v>39524</v>
      </c>
      <c r="G13569" s="118"/>
      <c r="H13569" s="118" t="s">
        <v>39523</v>
      </c>
      <c r="I13569" s="118" t="s">
        <v>14234</v>
      </c>
      <c r="J13569" s="118"/>
    </row>
    <row r="13570" spans="1:10" ht="12.75">
      <c r="A13570" s="118" t="s">
        <v>9029</v>
      </c>
      <c r="B13570" s="118" t="s">
        <v>9279</v>
      </c>
      <c r="C13570" s="118" t="b">
        <v>0</v>
      </c>
      <c r="D13570" s="118" t="e">
        <f t="shared" ca="1" si="1"/>
        <v>#NAME?</v>
      </c>
      <c r="E13570" s="118" t="s">
        <v>39521</v>
      </c>
      <c r="F13570" s="118" t="s">
        <v>39525</v>
      </c>
      <c r="G13570" s="118"/>
      <c r="H13570" s="118" t="s">
        <v>6289</v>
      </c>
      <c r="I13570" s="118" t="s">
        <v>14234</v>
      </c>
      <c r="J13570" s="118"/>
    </row>
    <row r="13571" spans="1:10" ht="12.75">
      <c r="A13571" s="118" t="s">
        <v>7725</v>
      </c>
      <c r="B13571" s="118" t="s">
        <v>39526</v>
      </c>
      <c r="C13571" s="118" t="b">
        <v>0</v>
      </c>
      <c r="D13571" s="118" t="e">
        <f t="shared" ca="1" si="1"/>
        <v>#NAME?</v>
      </c>
      <c r="E13571" s="118" t="s">
        <v>39527</v>
      </c>
      <c r="F13571" s="118" t="s">
        <v>39528</v>
      </c>
      <c r="G13571" s="118"/>
      <c r="H13571" s="118" t="s">
        <v>4305</v>
      </c>
      <c r="I13571" s="118" t="s">
        <v>8908</v>
      </c>
      <c r="J13571" s="118"/>
    </row>
    <row r="13572" spans="1:10" ht="12.75">
      <c r="A13572" s="118" t="s">
        <v>21727</v>
      </c>
      <c r="B13572" s="118" t="s">
        <v>39529</v>
      </c>
      <c r="C13572" s="118" t="b">
        <v>0</v>
      </c>
      <c r="D13572" s="118" t="e">
        <f t="shared" ca="1" si="1"/>
        <v>#NAME?</v>
      </c>
      <c r="E13572" s="118" t="s">
        <v>39527</v>
      </c>
      <c r="F13572" s="118" t="s">
        <v>39530</v>
      </c>
      <c r="G13572" s="118"/>
      <c r="H13572" s="118" t="s">
        <v>4305</v>
      </c>
      <c r="I13572" s="118" t="s">
        <v>8908</v>
      </c>
      <c r="J13572" s="118"/>
    </row>
    <row r="13573" spans="1:10" ht="12.75">
      <c r="A13573" s="118" t="s">
        <v>17965</v>
      </c>
      <c r="B13573" s="118" t="s">
        <v>39531</v>
      </c>
      <c r="C13573" s="118" t="b">
        <v>0</v>
      </c>
      <c r="D13573" s="118" t="e">
        <f t="shared" ca="1" si="1"/>
        <v>#NAME?</v>
      </c>
      <c r="E13573" s="118" t="s">
        <v>39527</v>
      </c>
      <c r="F13573" s="118" t="s">
        <v>39532</v>
      </c>
      <c r="G13573" s="118"/>
      <c r="H13573" s="118" t="s">
        <v>4305</v>
      </c>
      <c r="I13573" s="127" t="s">
        <v>39533</v>
      </c>
      <c r="J13573" s="118"/>
    </row>
    <row r="13574" spans="1:10" ht="12.75">
      <c r="A13574" s="118" t="s">
        <v>13705</v>
      </c>
      <c r="B13574" s="118" t="s">
        <v>18356</v>
      </c>
      <c r="C13574" s="118" t="b">
        <v>0</v>
      </c>
      <c r="D13574" s="118" t="e">
        <f t="shared" ca="1" si="1"/>
        <v>#NAME?</v>
      </c>
      <c r="E13574" s="118" t="s">
        <v>39527</v>
      </c>
      <c r="F13574" s="118" t="s">
        <v>39534</v>
      </c>
      <c r="G13574" s="118"/>
      <c r="H13574" s="118" t="s">
        <v>4305</v>
      </c>
      <c r="I13574" s="118" t="s">
        <v>8908</v>
      </c>
      <c r="J13574" s="118"/>
    </row>
    <row r="13575" spans="1:10" ht="12.75">
      <c r="A13575" s="118" t="s">
        <v>14417</v>
      </c>
      <c r="B13575" s="118" t="s">
        <v>39535</v>
      </c>
      <c r="C13575" s="118" t="b">
        <v>0</v>
      </c>
      <c r="D13575" s="118" t="e">
        <f t="shared" ca="1" si="1"/>
        <v>#NAME?</v>
      </c>
      <c r="E13575" s="118" t="s">
        <v>39527</v>
      </c>
      <c r="F13575" s="118" t="s">
        <v>39536</v>
      </c>
      <c r="G13575" s="118"/>
      <c r="H13575" s="118" t="s">
        <v>8338</v>
      </c>
      <c r="I13575" s="127" t="s">
        <v>39533</v>
      </c>
      <c r="J13575" s="118"/>
    </row>
    <row r="13576" spans="1:10" ht="12.75">
      <c r="A13576" s="118" t="s">
        <v>32399</v>
      </c>
      <c r="B13576" s="118" t="s">
        <v>39537</v>
      </c>
      <c r="C13576" s="118" t="b">
        <v>0</v>
      </c>
      <c r="D13576" s="118" t="e">
        <f t="shared" ca="1" si="1"/>
        <v>#NAME?</v>
      </c>
      <c r="E13576" s="118" t="s">
        <v>39527</v>
      </c>
      <c r="F13576" s="118" t="s">
        <v>39538</v>
      </c>
      <c r="G13576" s="118"/>
      <c r="H13576" s="118" t="s">
        <v>5368</v>
      </c>
      <c r="I13576" s="118" t="s">
        <v>8908</v>
      </c>
      <c r="J13576" s="118"/>
    </row>
    <row r="13577" spans="1:10" ht="12.75">
      <c r="A13577" s="118" t="s">
        <v>2416</v>
      </c>
      <c r="B13577" s="118" t="s">
        <v>39539</v>
      </c>
      <c r="C13577" s="118" t="b">
        <v>0</v>
      </c>
      <c r="D13577" s="118" t="e">
        <f t="shared" ca="1" si="1"/>
        <v>#NAME?</v>
      </c>
      <c r="E13577" s="118" t="s">
        <v>39540</v>
      </c>
      <c r="F13577" s="118" t="s">
        <v>39541</v>
      </c>
      <c r="G13577" s="118"/>
      <c r="H13577" s="118" t="s">
        <v>4831</v>
      </c>
      <c r="I13577" s="118" t="s">
        <v>11761</v>
      </c>
      <c r="J13577" s="118" t="s">
        <v>11762</v>
      </c>
    </row>
    <row r="13578" spans="1:10" ht="12.75">
      <c r="A13578" s="118" t="s">
        <v>1434</v>
      </c>
      <c r="B13578" s="118" t="s">
        <v>1557</v>
      </c>
      <c r="C13578" s="118" t="b">
        <v>0</v>
      </c>
      <c r="D13578" s="118" t="e">
        <f t="shared" ca="1" si="1"/>
        <v>#NAME?</v>
      </c>
      <c r="E13578" s="118" t="s">
        <v>39540</v>
      </c>
      <c r="F13578" s="118" t="s">
        <v>39542</v>
      </c>
      <c r="G13578" s="118"/>
      <c r="H13578" s="118" t="s">
        <v>7611</v>
      </c>
      <c r="I13578" s="118" t="s">
        <v>11761</v>
      </c>
      <c r="J13578" s="118" t="s">
        <v>11762</v>
      </c>
    </row>
    <row r="13579" spans="1:10" ht="12.75">
      <c r="A13579" s="118" t="s">
        <v>1666</v>
      </c>
      <c r="B13579" s="118" t="s">
        <v>39543</v>
      </c>
      <c r="C13579" s="118" t="b">
        <v>0</v>
      </c>
      <c r="D13579" s="118" t="e">
        <f t="shared" ca="1" si="1"/>
        <v>#NAME?</v>
      </c>
      <c r="E13579" s="118" t="s">
        <v>39540</v>
      </c>
      <c r="F13579" s="118" t="s">
        <v>39544</v>
      </c>
      <c r="G13579" s="118"/>
      <c r="H13579" s="118" t="s">
        <v>5607</v>
      </c>
      <c r="I13579" s="118" t="s">
        <v>11761</v>
      </c>
      <c r="J13579" s="118" t="s">
        <v>11762</v>
      </c>
    </row>
    <row r="13580" spans="1:10" ht="12.75">
      <c r="A13580" s="118" t="s">
        <v>882</v>
      </c>
      <c r="B13580" s="118" t="s">
        <v>9576</v>
      </c>
      <c r="C13580" s="118" t="b">
        <v>0</v>
      </c>
      <c r="D13580" s="118" t="e">
        <f t="shared" ca="1" si="1"/>
        <v>#NAME?</v>
      </c>
      <c r="E13580" s="118" t="s">
        <v>39540</v>
      </c>
      <c r="F13580" s="118" t="s">
        <v>39545</v>
      </c>
      <c r="G13580" s="118"/>
      <c r="H13580" s="118" t="s">
        <v>4278</v>
      </c>
      <c r="I13580" s="118" t="s">
        <v>11761</v>
      </c>
      <c r="J13580" s="118" t="s">
        <v>11762</v>
      </c>
    </row>
    <row r="13581" spans="1:10" ht="12.75">
      <c r="A13581" s="118" t="s">
        <v>10777</v>
      </c>
      <c r="B13581" s="118" t="s">
        <v>1329</v>
      </c>
      <c r="C13581" s="118" t="b">
        <v>0</v>
      </c>
      <c r="D13581" s="118" t="e">
        <f t="shared" ca="1" si="1"/>
        <v>#NAME?</v>
      </c>
      <c r="E13581" s="118" t="s">
        <v>39540</v>
      </c>
      <c r="F13581" s="118" t="s">
        <v>39546</v>
      </c>
      <c r="G13581" s="118"/>
      <c r="H13581" s="118" t="s">
        <v>4278</v>
      </c>
      <c r="I13581" s="118" t="s">
        <v>11761</v>
      </c>
      <c r="J13581" s="118" t="s">
        <v>11762</v>
      </c>
    </row>
    <row r="13582" spans="1:10" ht="12.75">
      <c r="A13582" s="118" t="s">
        <v>13929</v>
      </c>
      <c r="B13582" s="118" t="s">
        <v>39547</v>
      </c>
      <c r="C13582" s="118" t="b">
        <v>0</v>
      </c>
      <c r="D13582" s="118" t="e">
        <f t="shared" ca="1" si="1"/>
        <v>#NAME?</v>
      </c>
      <c r="E13582" s="118" t="s">
        <v>39548</v>
      </c>
      <c r="F13582" s="118" t="s">
        <v>39549</v>
      </c>
      <c r="G13582" s="118"/>
      <c r="H13582" s="118" t="s">
        <v>4276</v>
      </c>
      <c r="I13582" s="118" t="s">
        <v>11908</v>
      </c>
      <c r="J13582" s="118"/>
    </row>
    <row r="13583" spans="1:10" ht="12.75">
      <c r="A13583" s="118" t="s">
        <v>836</v>
      </c>
      <c r="B13583" s="118" t="s">
        <v>8550</v>
      </c>
      <c r="C13583" s="118" t="b">
        <v>0</v>
      </c>
      <c r="D13583" s="118" t="e">
        <f t="shared" ca="1" si="1"/>
        <v>#NAME?</v>
      </c>
      <c r="E13583" s="118" t="s">
        <v>39550</v>
      </c>
      <c r="F13583" s="118" t="s">
        <v>39551</v>
      </c>
      <c r="G13583" s="118"/>
      <c r="H13583" s="118" t="s">
        <v>54</v>
      </c>
      <c r="I13583" s="118" t="s">
        <v>39552</v>
      </c>
      <c r="J13583" s="127" t="s">
        <v>13055</v>
      </c>
    </row>
    <row r="13584" spans="1:10" ht="12.75">
      <c r="A13584" s="118" t="s">
        <v>39553</v>
      </c>
      <c r="B13584" s="118" t="s">
        <v>2327</v>
      </c>
      <c r="C13584" s="118" t="b">
        <v>0</v>
      </c>
      <c r="D13584" s="118" t="e">
        <f t="shared" ca="1" si="1"/>
        <v>#NAME?</v>
      </c>
      <c r="E13584" s="118" t="s">
        <v>39550</v>
      </c>
      <c r="F13584" s="118" t="s">
        <v>39554</v>
      </c>
      <c r="G13584" s="118"/>
      <c r="H13584" s="118" t="s">
        <v>54</v>
      </c>
      <c r="I13584" s="118" t="s">
        <v>39552</v>
      </c>
      <c r="J13584" s="127" t="s">
        <v>13055</v>
      </c>
    </row>
    <row r="13585" spans="1:10" ht="12.75">
      <c r="A13585" s="118" t="s">
        <v>1240</v>
      </c>
      <c r="B13585" s="118" t="s">
        <v>28944</v>
      </c>
      <c r="C13585" s="118" t="b">
        <v>0</v>
      </c>
      <c r="D13585" s="118" t="e">
        <f t="shared" ca="1" si="1"/>
        <v>#NAME?</v>
      </c>
      <c r="E13585" s="118" t="s">
        <v>39550</v>
      </c>
      <c r="F13585" s="118" t="s">
        <v>39555</v>
      </c>
      <c r="G13585" s="118"/>
      <c r="H13585" s="118" t="s">
        <v>54</v>
      </c>
      <c r="I13585" s="118" t="s">
        <v>39552</v>
      </c>
      <c r="J13585" s="127" t="s">
        <v>13055</v>
      </c>
    </row>
    <row r="13586" spans="1:10" ht="12.75">
      <c r="A13586" s="118" t="s">
        <v>39556</v>
      </c>
      <c r="B13586" s="118" t="s">
        <v>16375</v>
      </c>
      <c r="C13586" s="118" t="b">
        <v>0</v>
      </c>
      <c r="D13586" s="118" t="e">
        <f t="shared" ca="1" si="1"/>
        <v>#NAME?</v>
      </c>
      <c r="E13586" s="118" t="s">
        <v>39557</v>
      </c>
      <c r="F13586" s="118" t="s">
        <v>39558</v>
      </c>
      <c r="G13586" s="118"/>
      <c r="H13586" s="118" t="s">
        <v>54</v>
      </c>
      <c r="I13586" s="118"/>
      <c r="J13586" s="118"/>
    </row>
    <row r="13587" spans="1:10" ht="12.75">
      <c r="A13587" s="118" t="s">
        <v>10773</v>
      </c>
      <c r="B13587" s="118" t="s">
        <v>2145</v>
      </c>
      <c r="C13587" s="118" t="b">
        <v>0</v>
      </c>
      <c r="D13587" s="118" t="e">
        <f t="shared" ca="1" si="1"/>
        <v>#NAME?</v>
      </c>
      <c r="E13587" s="118" t="s">
        <v>39557</v>
      </c>
      <c r="F13587" s="118" t="s">
        <v>39559</v>
      </c>
      <c r="G13587" s="118"/>
      <c r="H13587" s="118" t="s">
        <v>4908</v>
      </c>
      <c r="I13587" s="118" t="s">
        <v>39560</v>
      </c>
      <c r="J13587" s="118"/>
    </row>
    <row r="13588" spans="1:10" ht="12.75">
      <c r="A13588" s="118" t="s">
        <v>39561</v>
      </c>
      <c r="B13588" s="118" t="s">
        <v>1676</v>
      </c>
      <c r="C13588" s="118" t="b">
        <v>0</v>
      </c>
      <c r="D13588" s="118" t="e">
        <f t="shared" ca="1" si="1"/>
        <v>#NAME?</v>
      </c>
      <c r="E13588" s="118" t="s">
        <v>39557</v>
      </c>
      <c r="F13588" s="118" t="s">
        <v>39562</v>
      </c>
      <c r="G13588" s="118"/>
      <c r="H13588" s="118" t="s">
        <v>4278</v>
      </c>
      <c r="I13588" s="118"/>
      <c r="J13588" s="118"/>
    </row>
    <row r="13589" spans="1:10" ht="12.75">
      <c r="A13589" s="118" t="s">
        <v>1005</v>
      </c>
      <c r="B13589" s="118" t="s">
        <v>39563</v>
      </c>
      <c r="C13589" s="118" t="b">
        <v>0</v>
      </c>
      <c r="D13589" s="118" t="e">
        <f t="shared" ca="1" si="1"/>
        <v>#NAME?</v>
      </c>
      <c r="E13589" s="118" t="s">
        <v>39564</v>
      </c>
      <c r="F13589" s="118" t="s">
        <v>39565</v>
      </c>
      <c r="G13589" s="118"/>
      <c r="H13589" s="118" t="s">
        <v>5064</v>
      </c>
      <c r="I13589" s="118" t="s">
        <v>24088</v>
      </c>
      <c r="J13589" s="118" t="s">
        <v>14204</v>
      </c>
    </row>
    <row r="13590" spans="1:10" ht="12.75">
      <c r="A13590" s="118" t="s">
        <v>11936</v>
      </c>
      <c r="B13590" s="118" t="s">
        <v>39566</v>
      </c>
      <c r="C13590" s="118" t="b">
        <v>0</v>
      </c>
      <c r="D13590" s="118" t="e">
        <f t="shared" ca="1" si="1"/>
        <v>#NAME?</v>
      </c>
      <c r="E13590" s="118" t="s">
        <v>39564</v>
      </c>
      <c r="F13590" s="118" t="s">
        <v>39567</v>
      </c>
      <c r="G13590" s="118"/>
      <c r="H13590" s="118" t="s">
        <v>7611</v>
      </c>
      <c r="I13590" s="118" t="s">
        <v>24088</v>
      </c>
      <c r="J13590" s="118" t="s">
        <v>14204</v>
      </c>
    </row>
    <row r="13591" spans="1:10" ht="12.75">
      <c r="A13591" s="118" t="s">
        <v>8431</v>
      </c>
      <c r="B13591" s="118" t="s">
        <v>926</v>
      </c>
      <c r="C13591" s="118" t="b">
        <v>0</v>
      </c>
      <c r="D13591" s="118" t="e">
        <f t="shared" ca="1" si="1"/>
        <v>#NAME?</v>
      </c>
      <c r="E13591" s="118" t="s">
        <v>39568</v>
      </c>
      <c r="F13591" s="118" t="s">
        <v>39569</v>
      </c>
      <c r="G13591" s="118"/>
      <c r="H13591" s="118" t="s">
        <v>54</v>
      </c>
      <c r="I13591" s="118" t="s">
        <v>7820</v>
      </c>
      <c r="J13591" s="118" t="s">
        <v>7820</v>
      </c>
    </row>
    <row r="13592" spans="1:10" ht="12.75">
      <c r="A13592" s="118" t="s">
        <v>814</v>
      </c>
      <c r="B13592" s="118" t="s">
        <v>17357</v>
      </c>
      <c r="C13592" s="118" t="b">
        <v>0</v>
      </c>
      <c r="D13592" s="118" t="e">
        <f t="shared" ca="1" si="1"/>
        <v>#NAME?</v>
      </c>
      <c r="E13592" s="118" t="s">
        <v>39570</v>
      </c>
      <c r="F13592" s="118" t="s">
        <v>39571</v>
      </c>
      <c r="G13592" s="118"/>
      <c r="H13592" s="118" t="s">
        <v>54</v>
      </c>
      <c r="I13592" s="118" t="s">
        <v>7820</v>
      </c>
      <c r="J13592" s="118" t="s">
        <v>7820</v>
      </c>
    </row>
    <row r="13593" spans="1:10" ht="12.75">
      <c r="A13593" s="118" t="s">
        <v>902</v>
      </c>
      <c r="B13593" s="118" t="s">
        <v>39572</v>
      </c>
      <c r="C13593" s="118" t="b">
        <v>0</v>
      </c>
      <c r="D13593" s="118" t="e">
        <f t="shared" ca="1" si="1"/>
        <v>#NAME?</v>
      </c>
      <c r="E13593" s="118" t="s">
        <v>39570</v>
      </c>
      <c r="F13593" s="118" t="s">
        <v>39573</v>
      </c>
      <c r="G13593" s="118"/>
      <c r="H13593" s="118" t="s">
        <v>54</v>
      </c>
      <c r="I13593" s="118" t="s">
        <v>7820</v>
      </c>
      <c r="J13593" s="118" t="s">
        <v>7820</v>
      </c>
    </row>
    <row r="13594" spans="1:10" ht="12.75">
      <c r="A13594" s="118" t="s">
        <v>1704</v>
      </c>
      <c r="B13594" s="118" t="s">
        <v>39574</v>
      </c>
      <c r="C13594" s="118" t="b">
        <v>0</v>
      </c>
      <c r="D13594" s="118" t="e">
        <f t="shared" ca="1" si="1"/>
        <v>#NAME?</v>
      </c>
      <c r="E13594" s="118" t="s">
        <v>39570</v>
      </c>
      <c r="F13594" s="118" t="s">
        <v>39575</v>
      </c>
      <c r="G13594" s="118"/>
      <c r="H13594" s="118" t="s">
        <v>7611</v>
      </c>
      <c r="I13594" s="118" t="s">
        <v>7820</v>
      </c>
      <c r="J13594" s="118" t="s">
        <v>7820</v>
      </c>
    </row>
    <row r="13595" spans="1:10" ht="12.75">
      <c r="A13595" s="118" t="s">
        <v>1969</v>
      </c>
      <c r="B13595" s="118" t="s">
        <v>39576</v>
      </c>
      <c r="C13595" s="118" t="b">
        <v>0</v>
      </c>
      <c r="D13595" s="118" t="e">
        <f t="shared" ca="1" si="1"/>
        <v>#NAME?</v>
      </c>
      <c r="E13595" s="118" t="s">
        <v>39570</v>
      </c>
      <c r="F13595" s="118" t="s">
        <v>39577</v>
      </c>
      <c r="G13595" s="118"/>
      <c r="H13595" s="118" t="s">
        <v>5607</v>
      </c>
      <c r="I13595" s="118" t="s">
        <v>7820</v>
      </c>
      <c r="J13595" s="118" t="s">
        <v>7820</v>
      </c>
    </row>
    <row r="13596" spans="1:10" ht="12.75">
      <c r="A13596" s="118" t="s">
        <v>830</v>
      </c>
      <c r="B13596" s="118" t="s">
        <v>39578</v>
      </c>
      <c r="C13596" s="118" t="b">
        <v>0</v>
      </c>
      <c r="D13596" s="118" t="e">
        <f t="shared" ca="1" si="1"/>
        <v>#NAME?</v>
      </c>
      <c r="E13596" s="118" t="s">
        <v>39570</v>
      </c>
      <c r="F13596" s="118" t="s">
        <v>39579</v>
      </c>
      <c r="G13596" s="118"/>
      <c r="H13596" s="118" t="s">
        <v>5607</v>
      </c>
      <c r="I13596" s="118" t="s">
        <v>7820</v>
      </c>
      <c r="J13596" s="118" t="s">
        <v>7820</v>
      </c>
    </row>
    <row r="13597" spans="1:10" ht="12.75">
      <c r="A13597" s="118" t="s">
        <v>39580</v>
      </c>
      <c r="B13597" s="118" t="s">
        <v>34765</v>
      </c>
      <c r="C13597" s="118" t="b">
        <v>0</v>
      </c>
      <c r="D13597" s="118" t="e">
        <f t="shared" ca="1" si="1"/>
        <v>#NAME?</v>
      </c>
      <c r="E13597" s="118" t="s">
        <v>39570</v>
      </c>
      <c r="F13597" s="118" t="s">
        <v>39581</v>
      </c>
      <c r="G13597" s="118"/>
      <c r="H13597" s="118" t="s">
        <v>4831</v>
      </c>
      <c r="I13597" s="118" t="s">
        <v>7820</v>
      </c>
      <c r="J13597" s="118" t="s">
        <v>7820</v>
      </c>
    </row>
    <row r="13598" spans="1:10" ht="12.75">
      <c r="A13598" s="118" t="s">
        <v>39582</v>
      </c>
      <c r="B13598" s="118" t="s">
        <v>39583</v>
      </c>
      <c r="C13598" s="118" t="b">
        <v>0</v>
      </c>
      <c r="D13598" s="118" t="e">
        <f t="shared" ca="1" si="1"/>
        <v>#NAME?</v>
      </c>
      <c r="E13598" s="118" t="s">
        <v>39570</v>
      </c>
      <c r="F13598" s="118" t="s">
        <v>39584</v>
      </c>
      <c r="G13598" s="118"/>
      <c r="H13598" s="118" t="s">
        <v>4872</v>
      </c>
      <c r="I13598" s="118" t="s">
        <v>7820</v>
      </c>
      <c r="J13598" s="118" t="s">
        <v>7820</v>
      </c>
    </row>
    <row r="13599" spans="1:10" ht="12.75">
      <c r="A13599" s="118" t="s">
        <v>36050</v>
      </c>
      <c r="B13599" s="118" t="s">
        <v>39585</v>
      </c>
      <c r="C13599" s="118" t="b">
        <v>0</v>
      </c>
      <c r="D13599" s="118" t="e">
        <f t="shared" ca="1" si="1"/>
        <v>#NAME?</v>
      </c>
      <c r="E13599" s="118" t="s">
        <v>39570</v>
      </c>
      <c r="F13599" s="118" t="s">
        <v>39586</v>
      </c>
      <c r="G13599" s="118"/>
      <c r="H13599" s="118" t="s">
        <v>54</v>
      </c>
      <c r="I13599" s="118" t="s">
        <v>7820</v>
      </c>
      <c r="J13599" s="118" t="s">
        <v>7820</v>
      </c>
    </row>
    <row r="13600" spans="1:10" ht="12.75">
      <c r="A13600" s="118" t="s">
        <v>24390</v>
      </c>
      <c r="B13600" s="118" t="s">
        <v>39587</v>
      </c>
      <c r="C13600" s="118" t="b">
        <v>0</v>
      </c>
      <c r="D13600" s="118" t="e">
        <f t="shared" ca="1" si="1"/>
        <v>#NAME?</v>
      </c>
      <c r="E13600" s="118" t="s">
        <v>39570</v>
      </c>
      <c r="F13600" s="118" t="s">
        <v>39588</v>
      </c>
      <c r="G13600" s="118"/>
      <c r="H13600" s="118" t="s">
        <v>5607</v>
      </c>
      <c r="I13600" s="118" t="s">
        <v>7820</v>
      </c>
      <c r="J13600" s="118" t="s">
        <v>7820</v>
      </c>
    </row>
    <row r="13601" spans="1:10" ht="12.75">
      <c r="A13601" s="118" t="s">
        <v>7665</v>
      </c>
      <c r="B13601" s="118" t="s">
        <v>39589</v>
      </c>
      <c r="C13601" s="118" t="b">
        <v>0</v>
      </c>
      <c r="D13601" s="118" t="e">
        <f t="shared" ca="1" si="1"/>
        <v>#NAME?</v>
      </c>
      <c r="E13601" s="118" t="s">
        <v>39590</v>
      </c>
      <c r="F13601" s="118" t="s">
        <v>39591</v>
      </c>
      <c r="G13601" s="118"/>
      <c r="H13601" s="118" t="s">
        <v>39592</v>
      </c>
      <c r="I13601" s="118" t="s">
        <v>7820</v>
      </c>
      <c r="J13601" s="118" t="s">
        <v>7820</v>
      </c>
    </row>
    <row r="13602" spans="1:10" ht="12.75">
      <c r="A13602" s="118" t="s">
        <v>34101</v>
      </c>
      <c r="B13602" s="118" t="s">
        <v>39593</v>
      </c>
      <c r="C13602" s="118" t="b">
        <v>0</v>
      </c>
      <c r="D13602" s="118" t="e">
        <f t="shared" ca="1" si="1"/>
        <v>#NAME?</v>
      </c>
      <c r="E13602" s="118" t="s">
        <v>39590</v>
      </c>
      <c r="F13602" s="118" t="s">
        <v>39594</v>
      </c>
      <c r="G13602" s="118"/>
      <c r="H13602" s="118" t="s">
        <v>4276</v>
      </c>
      <c r="I13602" s="118" t="s">
        <v>11777</v>
      </c>
      <c r="J13602" s="118"/>
    </row>
    <row r="13603" spans="1:10" ht="12.75">
      <c r="A13603" s="118" t="s">
        <v>8358</v>
      </c>
      <c r="B13603" s="118" t="s">
        <v>39595</v>
      </c>
      <c r="C13603" s="118" t="b">
        <v>0</v>
      </c>
      <c r="D13603" s="118" t="e">
        <f t="shared" ca="1" si="1"/>
        <v>#NAME?</v>
      </c>
      <c r="E13603" s="118" t="s">
        <v>39590</v>
      </c>
      <c r="F13603" s="118" t="s">
        <v>39596</v>
      </c>
      <c r="G13603" s="118"/>
      <c r="H13603" s="118" t="s">
        <v>16952</v>
      </c>
      <c r="I13603" s="118" t="s">
        <v>7820</v>
      </c>
      <c r="J13603" s="118" t="s">
        <v>7820</v>
      </c>
    </row>
    <row r="13604" spans="1:10" ht="12.75">
      <c r="A13604" s="118" t="s">
        <v>995</v>
      </c>
      <c r="B13604" s="118" t="s">
        <v>9679</v>
      </c>
      <c r="C13604" s="118" t="b">
        <v>0</v>
      </c>
      <c r="D13604" s="118" t="e">
        <f t="shared" ca="1" si="1"/>
        <v>#NAME?</v>
      </c>
      <c r="E13604" s="118" t="s">
        <v>39590</v>
      </c>
      <c r="F13604" s="118" t="s">
        <v>39597</v>
      </c>
      <c r="G13604" s="118"/>
      <c r="H13604" s="118" t="s">
        <v>23407</v>
      </c>
      <c r="I13604" s="118" t="s">
        <v>7820</v>
      </c>
      <c r="J13604" s="118" t="s">
        <v>7820</v>
      </c>
    </row>
    <row r="13605" spans="1:10" ht="12.75">
      <c r="A13605" s="118" t="s">
        <v>10773</v>
      </c>
      <c r="B13605" s="118" t="s">
        <v>10388</v>
      </c>
      <c r="C13605" s="118" t="b">
        <v>0</v>
      </c>
      <c r="D13605" s="118" t="e">
        <f t="shared" ca="1" si="1"/>
        <v>#NAME?</v>
      </c>
      <c r="E13605" s="118" t="s">
        <v>39598</v>
      </c>
      <c r="F13605" s="118" t="s">
        <v>39599</v>
      </c>
      <c r="G13605" s="118"/>
      <c r="H13605" s="118" t="s">
        <v>4276</v>
      </c>
      <c r="I13605" s="118" t="s">
        <v>8883</v>
      </c>
      <c r="J13605" s="118"/>
    </row>
    <row r="13606" spans="1:10" ht="12.75">
      <c r="A13606" s="118" t="s">
        <v>11802</v>
      </c>
      <c r="B13606" s="118" t="s">
        <v>39600</v>
      </c>
      <c r="C13606" s="118" t="b">
        <v>0</v>
      </c>
      <c r="D13606" s="118" t="e">
        <f t="shared" ca="1" si="1"/>
        <v>#NAME?</v>
      </c>
      <c r="E13606" s="118" t="s">
        <v>39598</v>
      </c>
      <c r="F13606" s="118" t="s">
        <v>39601</v>
      </c>
      <c r="G13606" s="118"/>
      <c r="H13606" s="118" t="s">
        <v>18516</v>
      </c>
      <c r="I13606" s="118" t="s">
        <v>8883</v>
      </c>
      <c r="J13606" s="118"/>
    </row>
    <row r="13607" spans="1:10" ht="12.75">
      <c r="A13607" s="118" t="s">
        <v>15280</v>
      </c>
      <c r="B13607" s="118" t="s">
        <v>16349</v>
      </c>
      <c r="C13607" s="118" t="b">
        <v>0</v>
      </c>
      <c r="D13607" s="118" t="e">
        <f t="shared" ca="1" si="1"/>
        <v>#NAME?</v>
      </c>
      <c r="E13607" s="118" t="s">
        <v>39598</v>
      </c>
      <c r="F13607" s="118" t="s">
        <v>39602</v>
      </c>
      <c r="G13607" s="118"/>
      <c r="H13607" s="118" t="s">
        <v>4276</v>
      </c>
      <c r="I13607" s="118" t="s">
        <v>8883</v>
      </c>
      <c r="J13607" s="118"/>
    </row>
    <row r="13608" spans="1:10" ht="12.75">
      <c r="A13608" s="118" t="s">
        <v>14485</v>
      </c>
      <c r="B13608" s="118" t="s">
        <v>39603</v>
      </c>
      <c r="C13608" s="118" t="b">
        <v>0</v>
      </c>
      <c r="D13608" s="118" t="e">
        <f t="shared" ca="1" si="1"/>
        <v>#NAME?</v>
      </c>
      <c r="E13608" s="118" t="s">
        <v>39604</v>
      </c>
      <c r="F13608" s="118" t="s">
        <v>39605</v>
      </c>
      <c r="G13608" s="118"/>
      <c r="H13608" s="118" t="s">
        <v>4276</v>
      </c>
      <c r="I13608" s="118" t="s">
        <v>7820</v>
      </c>
      <c r="J13608" s="118" t="s">
        <v>7820</v>
      </c>
    </row>
    <row r="13609" spans="1:10" ht="12.75">
      <c r="A13609" s="118" t="s">
        <v>1069</v>
      </c>
      <c r="B13609" s="118" t="s">
        <v>28790</v>
      </c>
      <c r="C13609" s="118" t="b">
        <v>0</v>
      </c>
      <c r="D13609" s="118" t="e">
        <f t="shared" ca="1" si="1"/>
        <v>#NAME?</v>
      </c>
      <c r="E13609" s="118" t="s">
        <v>39604</v>
      </c>
      <c r="F13609" s="118" t="s">
        <v>39606</v>
      </c>
      <c r="G13609" s="118"/>
      <c r="H13609" s="118" t="s">
        <v>4276</v>
      </c>
      <c r="I13609" s="118" t="s">
        <v>7820</v>
      </c>
      <c r="J13609" s="118" t="s">
        <v>7820</v>
      </c>
    </row>
    <row r="13610" spans="1:10" ht="12.75">
      <c r="A13610" s="118" t="s">
        <v>798</v>
      </c>
      <c r="B13610" s="118" t="s">
        <v>39607</v>
      </c>
      <c r="C13610" s="118" t="b">
        <v>0</v>
      </c>
      <c r="D13610" s="118" t="e">
        <f t="shared" ca="1" si="1"/>
        <v>#NAME?</v>
      </c>
      <c r="E13610" s="118" t="s">
        <v>39608</v>
      </c>
      <c r="F13610" s="118" t="s">
        <v>39609</v>
      </c>
      <c r="G13610" s="118"/>
      <c r="H13610" s="118" t="s">
        <v>5302</v>
      </c>
      <c r="I13610" s="118" t="s">
        <v>3131</v>
      </c>
      <c r="J13610" s="118" t="s">
        <v>7622</v>
      </c>
    </row>
    <row r="13611" spans="1:10" ht="12.75">
      <c r="A13611" s="118" t="s">
        <v>9772</v>
      </c>
      <c r="B13611" s="118" t="s">
        <v>39610</v>
      </c>
      <c r="C13611" s="118" t="b">
        <v>0</v>
      </c>
      <c r="D13611" s="118" t="e">
        <f t="shared" ca="1" si="1"/>
        <v>#NAME?</v>
      </c>
      <c r="E13611" s="118" t="s">
        <v>39611</v>
      </c>
      <c r="F13611" s="118" t="s">
        <v>39612</v>
      </c>
      <c r="G13611" s="118"/>
      <c r="H13611" s="118" t="s">
        <v>5064</v>
      </c>
      <c r="I13611" s="118" t="s">
        <v>17557</v>
      </c>
      <c r="J13611" s="118" t="s">
        <v>8313</v>
      </c>
    </row>
    <row r="13612" spans="1:10" ht="12.75">
      <c r="A13612" s="118" t="s">
        <v>39613</v>
      </c>
      <c r="B13612" s="118" t="s">
        <v>22988</v>
      </c>
      <c r="C13612" s="118" t="b">
        <v>0</v>
      </c>
      <c r="D13612" s="118" t="e">
        <f t="shared" ca="1" si="1"/>
        <v>#NAME?</v>
      </c>
      <c r="E13612" s="118" t="s">
        <v>39614</v>
      </c>
      <c r="F13612" s="118" t="s">
        <v>39615</v>
      </c>
      <c r="G13612" s="118"/>
      <c r="H13612" s="118" t="s">
        <v>4278</v>
      </c>
      <c r="I13612" s="118" t="s">
        <v>15902</v>
      </c>
      <c r="J13612" s="118" t="s">
        <v>12582</v>
      </c>
    </row>
    <row r="13613" spans="1:10" ht="12.75">
      <c r="A13613" s="118" t="s">
        <v>10777</v>
      </c>
      <c r="B13613" s="118" t="s">
        <v>39616</v>
      </c>
      <c r="C13613" s="118" t="b">
        <v>0</v>
      </c>
      <c r="D13613" s="118" t="e">
        <f t="shared" ca="1" si="1"/>
        <v>#NAME?</v>
      </c>
      <c r="E13613" s="118" t="s">
        <v>39614</v>
      </c>
      <c r="F13613" s="118" t="s">
        <v>39617</v>
      </c>
      <c r="G13613" s="118"/>
      <c r="H13613" s="118" t="s">
        <v>4278</v>
      </c>
      <c r="I13613" s="118" t="s">
        <v>15902</v>
      </c>
      <c r="J13613" s="118" t="s">
        <v>12582</v>
      </c>
    </row>
    <row r="13614" spans="1:10" ht="12.75">
      <c r="A13614" s="118" t="s">
        <v>1173</v>
      </c>
      <c r="B13614" s="118" t="s">
        <v>39618</v>
      </c>
      <c r="C13614" s="118" t="b">
        <v>0</v>
      </c>
      <c r="D13614" s="118" t="e">
        <f t="shared" ca="1" si="1"/>
        <v>#NAME?</v>
      </c>
      <c r="E13614" s="118" t="s">
        <v>39619</v>
      </c>
      <c r="F13614" s="118" t="s">
        <v>39620</v>
      </c>
      <c r="G13614" s="118"/>
      <c r="H13614" s="118" t="s">
        <v>4276</v>
      </c>
      <c r="I13614" s="118" t="s">
        <v>10351</v>
      </c>
      <c r="J13614" s="118" t="s">
        <v>7622</v>
      </c>
    </row>
    <row r="13615" spans="1:10" ht="12.75">
      <c r="A13615" s="118" t="s">
        <v>39621</v>
      </c>
      <c r="B13615" s="118" t="s">
        <v>39622</v>
      </c>
      <c r="C13615" s="118" t="b">
        <v>0</v>
      </c>
      <c r="D13615" s="118" t="e">
        <f t="shared" ca="1" si="1"/>
        <v>#NAME?</v>
      </c>
      <c r="E13615" s="118" t="s">
        <v>39619</v>
      </c>
      <c r="F13615" s="118" t="s">
        <v>39623</v>
      </c>
      <c r="G13615" s="118"/>
      <c r="H13615" s="118" t="s">
        <v>54</v>
      </c>
      <c r="I13615" s="118" t="s">
        <v>10351</v>
      </c>
      <c r="J13615" s="118" t="s">
        <v>7622</v>
      </c>
    </row>
    <row r="13616" spans="1:10" ht="12.75">
      <c r="A13616" s="118" t="s">
        <v>13279</v>
      </c>
      <c r="B13616" s="118" t="s">
        <v>10298</v>
      </c>
      <c r="C13616" s="118" t="b">
        <v>0</v>
      </c>
      <c r="D13616" s="118" t="e">
        <f t="shared" ca="1" si="1"/>
        <v>#NAME?</v>
      </c>
      <c r="E13616" s="118" t="s">
        <v>39624</v>
      </c>
      <c r="F13616" s="118" t="s">
        <v>39625</v>
      </c>
      <c r="G13616" s="118"/>
      <c r="H13616" s="118" t="s">
        <v>54</v>
      </c>
      <c r="I13616" s="118" t="s">
        <v>7642</v>
      </c>
      <c r="J13616" s="118"/>
    </row>
    <row r="13617" spans="1:10" ht="12.75">
      <c r="A13617" s="118" t="s">
        <v>2589</v>
      </c>
      <c r="B13617" s="118" t="s">
        <v>8124</v>
      </c>
      <c r="C13617" s="118" t="b">
        <v>0</v>
      </c>
      <c r="D13617" s="118" t="e">
        <f t="shared" ca="1" si="1"/>
        <v>#NAME?</v>
      </c>
      <c r="E13617" s="118" t="s">
        <v>39624</v>
      </c>
      <c r="F13617" s="118" t="s">
        <v>39626</v>
      </c>
      <c r="G13617" s="118"/>
      <c r="H13617" s="118" t="s">
        <v>4278</v>
      </c>
      <c r="I13617" s="118" t="s">
        <v>7642</v>
      </c>
      <c r="J13617" s="118"/>
    </row>
    <row r="13618" spans="1:10" ht="12.75">
      <c r="A13618" s="118" t="s">
        <v>920</v>
      </c>
      <c r="B13618" s="118" t="s">
        <v>39627</v>
      </c>
      <c r="C13618" s="118" t="b">
        <v>0</v>
      </c>
      <c r="D13618" s="118" t="e">
        <f t="shared" ca="1" si="1"/>
        <v>#NAME?</v>
      </c>
      <c r="E13618" s="118" t="s">
        <v>39624</v>
      </c>
      <c r="F13618" s="118" t="s">
        <v>39628</v>
      </c>
      <c r="G13618" s="118"/>
      <c r="H13618" s="118" t="s">
        <v>5607</v>
      </c>
      <c r="I13618" s="118" t="s">
        <v>7642</v>
      </c>
      <c r="J13618" s="118"/>
    </row>
    <row r="13619" spans="1:10" ht="12.75">
      <c r="A13619" s="118" t="s">
        <v>1591</v>
      </c>
      <c r="B13619" s="118" t="s">
        <v>39629</v>
      </c>
      <c r="C13619" s="118" t="b">
        <v>0</v>
      </c>
      <c r="D13619" s="118" t="e">
        <f t="shared" ca="1" si="1"/>
        <v>#NAME?</v>
      </c>
      <c r="E13619" s="118" t="s">
        <v>39624</v>
      </c>
      <c r="F13619" s="118" t="s">
        <v>39630</v>
      </c>
      <c r="G13619" s="118"/>
      <c r="H13619" s="118" t="s">
        <v>5607</v>
      </c>
      <c r="I13619" s="118" t="s">
        <v>7642</v>
      </c>
      <c r="J13619" s="118"/>
    </row>
    <row r="13620" spans="1:10" ht="12.75">
      <c r="A13620" s="118" t="s">
        <v>2268</v>
      </c>
      <c r="B13620" s="118" t="s">
        <v>39631</v>
      </c>
      <c r="C13620" s="118" t="b">
        <v>0</v>
      </c>
      <c r="D13620" s="118" t="e">
        <f t="shared" ca="1" si="1"/>
        <v>#NAME?</v>
      </c>
      <c r="E13620" s="118" t="s">
        <v>39624</v>
      </c>
      <c r="F13620" s="118" t="s">
        <v>39632</v>
      </c>
      <c r="G13620" s="118"/>
      <c r="H13620" s="118" t="s">
        <v>5961</v>
      </c>
      <c r="I13620" s="118" t="s">
        <v>7642</v>
      </c>
      <c r="J13620" s="118"/>
    </row>
    <row r="13621" spans="1:10" ht="12.75">
      <c r="A13621" s="118" t="s">
        <v>32287</v>
      </c>
      <c r="B13621" s="118" t="s">
        <v>39633</v>
      </c>
      <c r="C13621" s="118" t="b">
        <v>0</v>
      </c>
      <c r="D13621" s="118" t="e">
        <f t="shared" ca="1" si="1"/>
        <v>#NAME?</v>
      </c>
      <c r="E13621" s="118" t="s">
        <v>39624</v>
      </c>
      <c r="F13621" s="118" t="s">
        <v>39634</v>
      </c>
      <c r="G13621" s="118"/>
      <c r="H13621" s="118" t="s">
        <v>4485</v>
      </c>
      <c r="I13621" s="118" t="s">
        <v>7642</v>
      </c>
      <c r="J13621" s="118"/>
    </row>
    <row r="13622" spans="1:10" ht="12.75">
      <c r="A13622" s="118" t="s">
        <v>8195</v>
      </c>
      <c r="B13622" s="118" t="s">
        <v>39635</v>
      </c>
      <c r="C13622" s="118" t="b">
        <v>0</v>
      </c>
      <c r="D13622" s="118" t="e">
        <f t="shared" ca="1" si="1"/>
        <v>#NAME?</v>
      </c>
      <c r="E13622" s="118" t="s">
        <v>39624</v>
      </c>
      <c r="F13622" s="118" t="s">
        <v>39636</v>
      </c>
      <c r="G13622" s="118"/>
      <c r="H13622" s="118" t="s">
        <v>54</v>
      </c>
      <c r="I13622" s="118" t="s">
        <v>7642</v>
      </c>
      <c r="J13622" s="118"/>
    </row>
    <row r="13623" spans="1:10" ht="12.75">
      <c r="A13623" s="118" t="s">
        <v>2013</v>
      </c>
      <c r="B13623" s="118" t="s">
        <v>10112</v>
      </c>
      <c r="C13623" s="118" t="b">
        <v>0</v>
      </c>
      <c r="D13623" s="118" t="e">
        <f t="shared" ca="1" si="1"/>
        <v>#NAME?</v>
      </c>
      <c r="E13623" s="118" t="s">
        <v>39624</v>
      </c>
      <c r="F13623" s="118" t="s">
        <v>39637</v>
      </c>
      <c r="G13623" s="118"/>
      <c r="H13623" s="118" t="s">
        <v>7611</v>
      </c>
      <c r="I13623" s="118" t="s">
        <v>7642</v>
      </c>
      <c r="J13623" s="118"/>
    </row>
    <row r="13624" spans="1:10" ht="12.75">
      <c r="A13624" s="118" t="s">
        <v>38533</v>
      </c>
      <c r="B13624" s="118" t="s">
        <v>39638</v>
      </c>
      <c r="C13624" s="118" t="b">
        <v>0</v>
      </c>
      <c r="D13624" s="118" t="e">
        <f t="shared" ca="1" si="1"/>
        <v>#NAME?</v>
      </c>
      <c r="E13624" s="118" t="s">
        <v>39624</v>
      </c>
      <c r="F13624" s="118" t="s">
        <v>39639</v>
      </c>
      <c r="G13624" s="118"/>
      <c r="H13624" s="118" t="s">
        <v>4640</v>
      </c>
      <c r="I13624" s="118" t="s">
        <v>7642</v>
      </c>
      <c r="J13624" s="118"/>
    </row>
    <row r="13625" spans="1:10" ht="12.75">
      <c r="A13625" s="118" t="s">
        <v>8405</v>
      </c>
      <c r="B13625" s="118" t="s">
        <v>39640</v>
      </c>
      <c r="C13625" s="118" t="b">
        <v>0</v>
      </c>
      <c r="D13625" s="118" t="e">
        <f t="shared" ca="1" si="1"/>
        <v>#NAME?</v>
      </c>
      <c r="E13625" s="118" t="s">
        <v>39641</v>
      </c>
      <c r="F13625" s="118" t="s">
        <v>39642</v>
      </c>
      <c r="G13625" s="118"/>
      <c r="H13625" s="118" t="s">
        <v>54</v>
      </c>
      <c r="I13625" s="118" t="s">
        <v>7820</v>
      </c>
      <c r="J13625" s="118" t="s">
        <v>7820</v>
      </c>
    </row>
    <row r="13626" spans="1:10" ht="12.75">
      <c r="A13626" s="118" t="s">
        <v>1666</v>
      </c>
      <c r="B13626" s="118" t="s">
        <v>39643</v>
      </c>
      <c r="C13626" s="118" t="b">
        <v>0</v>
      </c>
      <c r="D13626" s="118" t="e">
        <f t="shared" ca="1" si="1"/>
        <v>#NAME?</v>
      </c>
      <c r="E13626" s="118" t="s">
        <v>39641</v>
      </c>
      <c r="F13626" s="118" t="s">
        <v>39644</v>
      </c>
      <c r="G13626" s="118"/>
      <c r="H13626" s="118" t="s">
        <v>54</v>
      </c>
      <c r="I13626" s="118" t="s">
        <v>7820</v>
      </c>
      <c r="J13626" s="118" t="s">
        <v>7820</v>
      </c>
    </row>
    <row r="13627" spans="1:10" ht="12.75">
      <c r="A13627" s="118" t="s">
        <v>10986</v>
      </c>
      <c r="B13627" s="118" t="s">
        <v>31896</v>
      </c>
      <c r="C13627" s="118" t="b">
        <v>0</v>
      </c>
      <c r="D13627" s="118" t="e">
        <f t="shared" ca="1" si="1"/>
        <v>#NAME?</v>
      </c>
      <c r="E13627" s="118" t="s">
        <v>39641</v>
      </c>
      <c r="F13627" s="118" t="s">
        <v>39645</v>
      </c>
      <c r="G13627" s="118"/>
      <c r="H13627" s="118" t="s">
        <v>54</v>
      </c>
      <c r="I13627" s="118" t="s">
        <v>7820</v>
      </c>
      <c r="J13627" s="118" t="s">
        <v>7820</v>
      </c>
    </row>
    <row r="13628" spans="1:10" ht="12.75">
      <c r="A13628" s="118" t="s">
        <v>8894</v>
      </c>
      <c r="B13628" s="118" t="s">
        <v>23002</v>
      </c>
      <c r="C13628" s="118" t="b">
        <v>0</v>
      </c>
      <c r="D13628" s="118" t="e">
        <f t="shared" ca="1" si="1"/>
        <v>#NAME?</v>
      </c>
      <c r="E13628" s="118" t="s">
        <v>39641</v>
      </c>
      <c r="F13628" s="118" t="s">
        <v>39646</v>
      </c>
      <c r="G13628" s="118"/>
      <c r="H13628" s="118" t="s">
        <v>54</v>
      </c>
      <c r="I13628" s="118" t="s">
        <v>7820</v>
      </c>
      <c r="J13628" s="118" t="s">
        <v>7820</v>
      </c>
    </row>
    <row r="13629" spans="1:10" ht="12.75">
      <c r="A13629" s="118" t="s">
        <v>7851</v>
      </c>
      <c r="B13629" s="118" t="s">
        <v>15911</v>
      </c>
      <c r="C13629" s="118" t="b">
        <v>0</v>
      </c>
      <c r="D13629" s="118" t="e">
        <f t="shared" ca="1" si="1"/>
        <v>#NAME?</v>
      </c>
      <c r="E13629" s="118" t="s">
        <v>39647</v>
      </c>
      <c r="F13629" s="118" t="s">
        <v>39648</v>
      </c>
      <c r="G13629" s="118"/>
      <c r="H13629" s="118" t="s">
        <v>39649</v>
      </c>
      <c r="I13629" s="117" t="s">
        <v>39650</v>
      </c>
      <c r="J13629" s="118"/>
    </row>
    <row r="13630" spans="1:10" ht="12.75">
      <c r="A13630" s="118" t="s">
        <v>14037</v>
      </c>
      <c r="B13630" s="118" t="s">
        <v>39651</v>
      </c>
      <c r="C13630" s="118" t="b">
        <v>0</v>
      </c>
      <c r="D13630" s="118" t="e">
        <f t="shared" ca="1" si="1"/>
        <v>#NAME?</v>
      </c>
      <c r="E13630" s="118" t="s">
        <v>39647</v>
      </c>
      <c r="F13630" s="118" t="s">
        <v>39652</v>
      </c>
      <c r="G13630" s="118"/>
      <c r="H13630" s="118" t="s">
        <v>54</v>
      </c>
      <c r="I13630" s="117" t="s">
        <v>39650</v>
      </c>
      <c r="J13630" s="118"/>
    </row>
    <row r="13631" spans="1:10" ht="12.75">
      <c r="A13631" s="118" t="s">
        <v>25280</v>
      </c>
      <c r="B13631" s="118" t="s">
        <v>39653</v>
      </c>
      <c r="C13631" s="118" t="b">
        <v>0</v>
      </c>
      <c r="D13631" s="118" t="e">
        <f t="shared" ca="1" si="1"/>
        <v>#NAME?</v>
      </c>
      <c r="E13631" s="118" t="s">
        <v>39647</v>
      </c>
      <c r="F13631" s="118" t="s">
        <v>39654</v>
      </c>
      <c r="G13631" s="118"/>
      <c r="H13631" s="118" t="s">
        <v>39655</v>
      </c>
      <c r="I13631" s="117" t="s">
        <v>39650</v>
      </c>
      <c r="J13631" s="118"/>
    </row>
    <row r="13632" spans="1:10" ht="12.75">
      <c r="A13632" s="118"/>
      <c r="B13632" s="118"/>
      <c r="C13632" s="118"/>
      <c r="D13632" s="118"/>
      <c r="E13632" s="118"/>
      <c r="F13632" s="118"/>
      <c r="G13632" s="118"/>
      <c r="H13632" s="118"/>
      <c r="I13632" s="118"/>
      <c r="J13632" s="118"/>
    </row>
    <row r="13633" spans="1:10" ht="12.75">
      <c r="A13633" s="118"/>
      <c r="B13633" s="118"/>
      <c r="C13633" s="118"/>
      <c r="D13633" s="118"/>
      <c r="E13633" s="118"/>
      <c r="F13633" s="118"/>
      <c r="G13633" s="118"/>
      <c r="H13633" s="118"/>
      <c r="I13633" s="118"/>
      <c r="J13633" s="118"/>
    </row>
    <row r="13634" spans="1:10" ht="12.75">
      <c r="A13634" s="118"/>
      <c r="B13634" s="118"/>
      <c r="C13634" s="118"/>
      <c r="D13634" s="118"/>
      <c r="E13634" s="118"/>
      <c r="F13634" s="118"/>
      <c r="G13634" s="118"/>
      <c r="H13634" s="118"/>
      <c r="I13634" s="118"/>
      <c r="J13634" s="118"/>
    </row>
    <row r="13635" spans="1:10" ht="12.75">
      <c r="A13635" s="118"/>
      <c r="B13635" s="118"/>
      <c r="C13635" s="118"/>
      <c r="D13635" s="118"/>
      <c r="E13635" s="118"/>
      <c r="F13635" s="118"/>
      <c r="G13635" s="118"/>
      <c r="H13635" s="118"/>
      <c r="I13635" s="118"/>
      <c r="J13635" s="118"/>
    </row>
    <row r="13636" spans="1:10" ht="12.75">
      <c r="A13636" s="118"/>
      <c r="B13636" s="118"/>
      <c r="C13636" s="118"/>
      <c r="D13636" s="118"/>
      <c r="E13636" s="118"/>
      <c r="F13636" s="118"/>
      <c r="G13636" s="118"/>
      <c r="H13636" s="118"/>
      <c r="I13636" s="118"/>
      <c r="J13636" s="118"/>
    </row>
    <row r="13637" spans="1:10" ht="12.75">
      <c r="A13637" s="118"/>
      <c r="B13637" s="118"/>
      <c r="C13637" s="118"/>
      <c r="D13637" s="118"/>
      <c r="E13637" s="118"/>
      <c r="F13637" s="118"/>
      <c r="G13637" s="118"/>
      <c r="H13637" s="118"/>
      <c r="I13637" s="118"/>
      <c r="J13637" s="118"/>
    </row>
    <row r="13638" spans="1:10" ht="12.75">
      <c r="A13638" s="118"/>
      <c r="B13638" s="118"/>
      <c r="C13638" s="118"/>
      <c r="D13638" s="118"/>
      <c r="E13638" s="118"/>
      <c r="F13638" s="118"/>
      <c r="G13638" s="118"/>
      <c r="H13638" s="118"/>
      <c r="I13638" s="118"/>
      <c r="J13638" s="118"/>
    </row>
    <row r="13639" spans="1:10" ht="12.75">
      <c r="A13639" s="118"/>
      <c r="B13639" s="118"/>
      <c r="C13639" s="118"/>
      <c r="D13639" s="118"/>
      <c r="E13639" s="118"/>
      <c r="F13639" s="118"/>
      <c r="G13639" s="118"/>
      <c r="H13639" s="118"/>
      <c r="I13639" s="118"/>
      <c r="J13639" s="118"/>
    </row>
    <row r="13640" spans="1:10" ht="12.75">
      <c r="A13640" s="118"/>
      <c r="B13640" s="118"/>
      <c r="C13640" s="118"/>
      <c r="D13640" s="118"/>
      <c r="E13640" s="118"/>
      <c r="F13640" s="118"/>
      <c r="G13640" s="118"/>
      <c r="H13640" s="118"/>
      <c r="I13640" s="118"/>
      <c r="J13640" s="118"/>
    </row>
    <row r="13641" spans="1:10" ht="12.75">
      <c r="A13641" s="118"/>
      <c r="B13641" s="118"/>
      <c r="C13641" s="118"/>
      <c r="D13641" s="118"/>
      <c r="E13641" s="118"/>
      <c r="F13641" s="118"/>
      <c r="G13641" s="118"/>
      <c r="H13641" s="118"/>
      <c r="I13641" s="118"/>
      <c r="J13641" s="118"/>
    </row>
    <row r="13642" spans="1:10" ht="12.75">
      <c r="A13642" s="118"/>
      <c r="B13642" s="118"/>
      <c r="C13642" s="118"/>
      <c r="D13642" s="118"/>
      <c r="E13642" s="118"/>
      <c r="F13642" s="118"/>
      <c r="G13642" s="118"/>
      <c r="H13642" s="118"/>
      <c r="I13642" s="118"/>
      <c r="J13642" s="118"/>
    </row>
    <row r="13643" spans="1:10" ht="12.75">
      <c r="A13643" s="118"/>
      <c r="B13643" s="118"/>
      <c r="C13643" s="118"/>
      <c r="D13643" s="118"/>
      <c r="E13643" s="118"/>
      <c r="F13643" s="118"/>
      <c r="G13643" s="118"/>
      <c r="H13643" s="118"/>
      <c r="I13643" s="118"/>
      <c r="J13643" s="118"/>
    </row>
    <row r="13644" spans="1:10" ht="12.75">
      <c r="A13644" s="118"/>
      <c r="B13644" s="118"/>
      <c r="C13644" s="118"/>
      <c r="D13644" s="118"/>
      <c r="E13644" s="118"/>
      <c r="F13644" s="118"/>
      <c r="G13644" s="118"/>
      <c r="H13644" s="118"/>
      <c r="I13644" s="118"/>
      <c r="J13644" s="118"/>
    </row>
    <row r="13645" spans="1:10" ht="12.75">
      <c r="A13645" s="118"/>
      <c r="B13645" s="118"/>
      <c r="C13645" s="118"/>
      <c r="D13645" s="118"/>
      <c r="E13645" s="118"/>
      <c r="F13645" s="118"/>
      <c r="G13645" s="118"/>
      <c r="H13645" s="118"/>
      <c r="I13645" s="118"/>
      <c r="J13645" s="118"/>
    </row>
    <row r="13646" spans="1:10" ht="12.75">
      <c r="A13646" s="118"/>
      <c r="B13646" s="118"/>
      <c r="C13646" s="118"/>
      <c r="D13646" s="118"/>
      <c r="E13646" s="118"/>
      <c r="F13646" s="118"/>
      <c r="G13646" s="118"/>
      <c r="H13646" s="118"/>
      <c r="I13646" s="118"/>
      <c r="J13646" s="118"/>
    </row>
    <row r="13647" spans="1:10" ht="12.75">
      <c r="A13647" s="118"/>
      <c r="B13647" s="118"/>
      <c r="C13647" s="118"/>
      <c r="D13647" s="118"/>
      <c r="E13647" s="118"/>
      <c r="F13647" s="118"/>
      <c r="G13647" s="118"/>
      <c r="H13647" s="118"/>
      <c r="I13647" s="118"/>
      <c r="J13647" s="118"/>
    </row>
    <row r="13648" spans="1:10" ht="12.75">
      <c r="A13648" s="118"/>
      <c r="B13648" s="118"/>
      <c r="C13648" s="118"/>
      <c r="D13648" s="118"/>
      <c r="E13648" s="118"/>
      <c r="F13648" s="118"/>
      <c r="G13648" s="118"/>
      <c r="H13648" s="118"/>
      <c r="I13648" s="118"/>
      <c r="J13648" s="118"/>
    </row>
    <row r="13649" spans="1:10" ht="12.75">
      <c r="A13649" s="118"/>
      <c r="B13649" s="118"/>
      <c r="C13649" s="118"/>
      <c r="D13649" s="118"/>
      <c r="E13649" s="118"/>
      <c r="F13649" s="118"/>
      <c r="G13649" s="118"/>
      <c r="H13649" s="118"/>
      <c r="I13649" s="118"/>
      <c r="J13649" s="118"/>
    </row>
    <row r="13650" spans="1:10" ht="12.75">
      <c r="A13650" s="118"/>
      <c r="B13650" s="118"/>
      <c r="C13650" s="118"/>
      <c r="D13650" s="118"/>
      <c r="E13650" s="118"/>
      <c r="F13650" s="118"/>
      <c r="G13650" s="118"/>
      <c r="H13650" s="118"/>
      <c r="I13650" s="118"/>
      <c r="J13650" s="118"/>
    </row>
    <row r="13651" spans="1:10" ht="12.75">
      <c r="A13651" s="118"/>
      <c r="B13651" s="118"/>
      <c r="C13651" s="118"/>
      <c r="D13651" s="118"/>
      <c r="E13651" s="118"/>
      <c r="F13651" s="118"/>
      <c r="G13651" s="118"/>
      <c r="H13651" s="118"/>
      <c r="I13651" s="118"/>
      <c r="J13651" s="118"/>
    </row>
    <row r="13652" spans="1:10" ht="12.75">
      <c r="A13652" s="118"/>
      <c r="B13652" s="118"/>
      <c r="C13652" s="118"/>
      <c r="D13652" s="118"/>
      <c r="E13652" s="118"/>
      <c r="F13652" s="118"/>
      <c r="G13652" s="118"/>
      <c r="H13652" s="118"/>
      <c r="I13652" s="118"/>
      <c r="J13652" s="118"/>
    </row>
    <row r="13653" spans="1:10" ht="12.75">
      <c r="A13653" s="118"/>
      <c r="B13653" s="118"/>
      <c r="C13653" s="118"/>
      <c r="D13653" s="118"/>
      <c r="E13653" s="118"/>
      <c r="F13653" s="118"/>
      <c r="G13653" s="118"/>
      <c r="H13653" s="118"/>
      <c r="I13653" s="118"/>
      <c r="J13653" s="118"/>
    </row>
    <row r="13654" spans="1:10" ht="12.75">
      <c r="A13654" s="118"/>
      <c r="B13654" s="118"/>
      <c r="C13654" s="118"/>
      <c r="D13654" s="118"/>
      <c r="E13654" s="118"/>
      <c r="F13654" s="118"/>
      <c r="G13654" s="118"/>
      <c r="H13654" s="118"/>
      <c r="I13654" s="118"/>
      <c r="J13654" s="118"/>
    </row>
    <row r="13655" spans="1:10" ht="12.75">
      <c r="A13655" s="118"/>
      <c r="B13655" s="118"/>
      <c r="C13655" s="118"/>
      <c r="D13655" s="118"/>
      <c r="E13655" s="118"/>
      <c r="F13655" s="118"/>
      <c r="G13655" s="118"/>
      <c r="H13655" s="118"/>
      <c r="I13655" s="118"/>
      <c r="J13655" s="118"/>
    </row>
    <row r="13656" spans="1:10" ht="12.75">
      <c r="A13656" s="118"/>
      <c r="B13656" s="118"/>
      <c r="C13656" s="118"/>
      <c r="D13656" s="118"/>
      <c r="E13656" s="118"/>
      <c r="F13656" s="118"/>
      <c r="G13656" s="118"/>
      <c r="H13656" s="118"/>
      <c r="I13656" s="118"/>
      <c r="J13656" s="118"/>
    </row>
    <row r="13657" spans="1:10" ht="12.75">
      <c r="A13657" s="118"/>
      <c r="B13657" s="118"/>
      <c r="C13657" s="118"/>
      <c r="D13657" s="118"/>
      <c r="E13657" s="118"/>
      <c r="F13657" s="118"/>
      <c r="G13657" s="118"/>
      <c r="H13657" s="118"/>
      <c r="I13657" s="118"/>
      <c r="J13657" s="118"/>
    </row>
    <row r="13658" spans="1:10" ht="12.75">
      <c r="A13658" s="118"/>
      <c r="B13658" s="118"/>
      <c r="C13658" s="118"/>
      <c r="D13658" s="118"/>
      <c r="E13658" s="118"/>
      <c r="F13658" s="118"/>
      <c r="G13658" s="118"/>
      <c r="H13658" s="118"/>
      <c r="I13658" s="118"/>
      <c r="J13658" s="118"/>
    </row>
    <row r="13659" spans="1:10" ht="12.75">
      <c r="A13659" s="118"/>
      <c r="B13659" s="118"/>
      <c r="C13659" s="118"/>
      <c r="D13659" s="118"/>
      <c r="E13659" s="118"/>
      <c r="F13659" s="118"/>
      <c r="G13659" s="118"/>
      <c r="H13659" s="118"/>
      <c r="I13659" s="118"/>
      <c r="J13659" s="118"/>
    </row>
    <row r="13660" spans="1:10" ht="12.75">
      <c r="A13660" s="118"/>
      <c r="B13660" s="118"/>
      <c r="C13660" s="118"/>
      <c r="D13660" s="118"/>
      <c r="E13660" s="118"/>
      <c r="F13660" s="118"/>
      <c r="G13660" s="118"/>
      <c r="H13660" s="118"/>
      <c r="I13660" s="118"/>
      <c r="J13660" s="118"/>
    </row>
    <row r="13661" spans="1:10" ht="12.75">
      <c r="A13661" s="118"/>
      <c r="B13661" s="118"/>
      <c r="C13661" s="118"/>
      <c r="D13661" s="118"/>
      <c r="E13661" s="118"/>
      <c r="F13661" s="118"/>
      <c r="G13661" s="118"/>
      <c r="H13661" s="118"/>
      <c r="I13661" s="118"/>
      <c r="J13661" s="118"/>
    </row>
    <row r="13662" spans="1:10" ht="12.75">
      <c r="A13662" s="118"/>
      <c r="B13662" s="118"/>
      <c r="C13662" s="118"/>
      <c r="D13662" s="118"/>
      <c r="E13662" s="118"/>
      <c r="F13662" s="118"/>
      <c r="G13662" s="118"/>
      <c r="H13662" s="118"/>
      <c r="I13662" s="118"/>
      <c r="J13662" s="118"/>
    </row>
    <row r="13663" spans="1:10" ht="12.75">
      <c r="A13663" s="118"/>
      <c r="B13663" s="118"/>
      <c r="C13663" s="118"/>
      <c r="D13663" s="118"/>
      <c r="E13663" s="118"/>
      <c r="F13663" s="118"/>
      <c r="G13663" s="118"/>
      <c r="H13663" s="118"/>
      <c r="I13663" s="118"/>
      <c r="J13663" s="118"/>
    </row>
    <row r="13664" spans="1:10" ht="12.75">
      <c r="A13664" s="118"/>
      <c r="B13664" s="118"/>
      <c r="C13664" s="118"/>
      <c r="D13664" s="118"/>
      <c r="E13664" s="118"/>
      <c r="F13664" s="118"/>
      <c r="G13664" s="118"/>
      <c r="H13664" s="118"/>
      <c r="I13664" s="118"/>
      <c r="J13664" s="118"/>
    </row>
    <row r="13665" spans="1:10" ht="12.75">
      <c r="A13665" s="118"/>
      <c r="B13665" s="118"/>
      <c r="C13665" s="118"/>
      <c r="D13665" s="118"/>
      <c r="E13665" s="118"/>
      <c r="F13665" s="118"/>
      <c r="G13665" s="118"/>
      <c r="H13665" s="118"/>
      <c r="I13665" s="118"/>
      <c r="J13665" s="118"/>
    </row>
    <row r="13666" spans="1:10" ht="12.75">
      <c r="A13666" s="118"/>
      <c r="B13666" s="118"/>
      <c r="C13666" s="118"/>
      <c r="D13666" s="118"/>
      <c r="E13666" s="118"/>
      <c r="F13666" s="118"/>
      <c r="G13666" s="118"/>
      <c r="H13666" s="118"/>
      <c r="I13666" s="118"/>
      <c r="J13666" s="118"/>
    </row>
    <row r="13667" spans="1:10" ht="12.75">
      <c r="A13667" s="118"/>
      <c r="B13667" s="118"/>
      <c r="C13667" s="118"/>
      <c r="D13667" s="118"/>
      <c r="E13667" s="118"/>
      <c r="F13667" s="118"/>
      <c r="G13667" s="118"/>
      <c r="H13667" s="118"/>
      <c r="I13667" s="118"/>
      <c r="J13667" s="118"/>
    </row>
    <row r="13668" spans="1:10" ht="12.75">
      <c r="A13668" s="118"/>
      <c r="B13668" s="118"/>
      <c r="C13668" s="118"/>
      <c r="D13668" s="118"/>
      <c r="E13668" s="118"/>
      <c r="F13668" s="118"/>
      <c r="G13668" s="118"/>
      <c r="H13668" s="118"/>
      <c r="I13668" s="118"/>
      <c r="J13668" s="118"/>
    </row>
    <row r="13669" spans="1:10" ht="12.75">
      <c r="A13669" s="118"/>
      <c r="B13669" s="118"/>
      <c r="C13669" s="118"/>
      <c r="D13669" s="118"/>
      <c r="E13669" s="118"/>
      <c r="F13669" s="118"/>
      <c r="G13669" s="118"/>
      <c r="H13669" s="118"/>
      <c r="I13669" s="118"/>
      <c r="J13669" s="118"/>
    </row>
    <row r="13670" spans="1:10" ht="12.75">
      <c r="A13670" s="118"/>
      <c r="B13670" s="118"/>
      <c r="C13670" s="118"/>
      <c r="D13670" s="118"/>
      <c r="E13670" s="118"/>
      <c r="F13670" s="118"/>
      <c r="G13670" s="118"/>
      <c r="H13670" s="118"/>
      <c r="I13670" s="118"/>
      <c r="J13670" s="118"/>
    </row>
    <row r="13671" spans="1:10" ht="12.75">
      <c r="A13671" s="118"/>
      <c r="B13671" s="118"/>
      <c r="C13671" s="118"/>
      <c r="D13671" s="118"/>
      <c r="E13671" s="118"/>
      <c r="F13671" s="118"/>
      <c r="G13671" s="118"/>
      <c r="H13671" s="118"/>
      <c r="I13671" s="118"/>
      <c r="J13671" s="118"/>
    </row>
    <row r="13672" spans="1:10" ht="12.75">
      <c r="A13672" s="118"/>
      <c r="B13672" s="118"/>
      <c r="C13672" s="118"/>
      <c r="D13672" s="118"/>
      <c r="E13672" s="118"/>
      <c r="F13672" s="118"/>
      <c r="G13672" s="118"/>
      <c r="H13672" s="118"/>
      <c r="I13672" s="118"/>
      <c r="J13672" s="118"/>
    </row>
    <row r="13673" spans="1:10" ht="12.75">
      <c r="A13673" s="118"/>
      <c r="B13673" s="118"/>
      <c r="C13673" s="118"/>
      <c r="D13673" s="118"/>
      <c r="E13673" s="118"/>
      <c r="F13673" s="118"/>
      <c r="G13673" s="118"/>
      <c r="H13673" s="118"/>
      <c r="I13673" s="118"/>
      <c r="J13673" s="118"/>
    </row>
    <row r="13674" spans="1:10" ht="12.75">
      <c r="A13674" s="118"/>
      <c r="B13674" s="118"/>
      <c r="C13674" s="118"/>
      <c r="D13674" s="118"/>
      <c r="E13674" s="118"/>
      <c r="F13674" s="118"/>
      <c r="G13674" s="118"/>
      <c r="H13674" s="118"/>
      <c r="I13674" s="118"/>
      <c r="J13674" s="118"/>
    </row>
    <row r="13675" spans="1:10" ht="12.75">
      <c r="A13675" s="118"/>
      <c r="B13675" s="118"/>
      <c r="C13675" s="118"/>
      <c r="D13675" s="118"/>
      <c r="E13675" s="118"/>
      <c r="F13675" s="118"/>
      <c r="G13675" s="118"/>
      <c r="H13675" s="118"/>
      <c r="I13675" s="118"/>
      <c r="J13675" s="118"/>
    </row>
    <row r="13676" spans="1:10" ht="12.75">
      <c r="A13676" s="118"/>
      <c r="B13676" s="118"/>
      <c r="C13676" s="118"/>
      <c r="D13676" s="118"/>
      <c r="E13676" s="118"/>
      <c r="F13676" s="118"/>
      <c r="G13676" s="118"/>
      <c r="H13676" s="118"/>
      <c r="I13676" s="118"/>
      <c r="J13676" s="118"/>
    </row>
    <row r="13677" spans="1:10" ht="12.75">
      <c r="A13677" s="118"/>
      <c r="B13677" s="118"/>
      <c r="C13677" s="118"/>
      <c r="D13677" s="118"/>
      <c r="E13677" s="118"/>
      <c r="F13677" s="118"/>
      <c r="G13677" s="118"/>
      <c r="H13677" s="118"/>
      <c r="I13677" s="118"/>
      <c r="J13677" s="118"/>
    </row>
    <row r="13678" spans="1:10" ht="12.75">
      <c r="A13678" s="118"/>
      <c r="B13678" s="118"/>
      <c r="C13678" s="118"/>
      <c r="D13678" s="118"/>
      <c r="E13678" s="118"/>
      <c r="F13678" s="118"/>
      <c r="G13678" s="118"/>
      <c r="H13678" s="118"/>
      <c r="I13678" s="118"/>
      <c r="J13678" s="118"/>
    </row>
    <row r="13679" spans="1:10" ht="12.75">
      <c r="A13679" s="118"/>
      <c r="B13679" s="118"/>
      <c r="C13679" s="118"/>
      <c r="D13679" s="118"/>
      <c r="E13679" s="118"/>
      <c r="F13679" s="118"/>
      <c r="G13679" s="118"/>
      <c r="H13679" s="118"/>
      <c r="I13679" s="118"/>
      <c r="J13679" s="118"/>
    </row>
    <row r="13680" spans="1:10" ht="12.75">
      <c r="A13680" s="118"/>
      <c r="B13680" s="118"/>
      <c r="C13680" s="118"/>
      <c r="D13680" s="118"/>
      <c r="E13680" s="118"/>
      <c r="F13680" s="118"/>
      <c r="G13680" s="118"/>
      <c r="H13680" s="118"/>
      <c r="I13680" s="118"/>
      <c r="J13680" s="118"/>
    </row>
    <row r="13681" spans="1:10" ht="12.75">
      <c r="A13681" s="118"/>
      <c r="B13681" s="118"/>
      <c r="C13681" s="118"/>
      <c r="D13681" s="118"/>
      <c r="E13681" s="118"/>
      <c r="F13681" s="118"/>
      <c r="G13681" s="118"/>
      <c r="H13681" s="118"/>
      <c r="I13681" s="118"/>
      <c r="J13681" s="118"/>
    </row>
    <row r="13682" spans="1:10" ht="12.75">
      <c r="A13682" s="118"/>
      <c r="B13682" s="118"/>
      <c r="C13682" s="118"/>
      <c r="D13682" s="118"/>
      <c r="E13682" s="118"/>
      <c r="F13682" s="118"/>
      <c r="G13682" s="118"/>
      <c r="H13682" s="118"/>
      <c r="I13682" s="118"/>
      <c r="J13682" s="118"/>
    </row>
    <row r="13683" spans="1:10" ht="12.75">
      <c r="A13683" s="118"/>
      <c r="B13683" s="118"/>
      <c r="C13683" s="118"/>
      <c r="D13683" s="118"/>
      <c r="E13683" s="118"/>
      <c r="F13683" s="118"/>
      <c r="G13683" s="118"/>
      <c r="H13683" s="118"/>
      <c r="I13683" s="118"/>
      <c r="J13683" s="118"/>
    </row>
    <row r="13684" spans="1:10" ht="12.75">
      <c r="A13684" s="118"/>
      <c r="B13684" s="118"/>
      <c r="C13684" s="118"/>
      <c r="D13684" s="118"/>
      <c r="E13684" s="118"/>
      <c r="F13684" s="118"/>
      <c r="G13684" s="118"/>
      <c r="H13684" s="118"/>
      <c r="I13684" s="118"/>
      <c r="J13684" s="118"/>
    </row>
    <row r="13685" spans="1:10" ht="12.75">
      <c r="A13685" s="118"/>
      <c r="B13685" s="118"/>
      <c r="C13685" s="118"/>
      <c r="D13685" s="118"/>
      <c r="E13685" s="118"/>
      <c r="F13685" s="118"/>
      <c r="G13685" s="118"/>
      <c r="H13685" s="118"/>
      <c r="I13685" s="118"/>
      <c r="J13685" s="118"/>
    </row>
    <row r="13686" spans="1:10" ht="12.75">
      <c r="A13686" s="118"/>
      <c r="B13686" s="118"/>
      <c r="C13686" s="118"/>
      <c r="D13686" s="118"/>
      <c r="E13686" s="118"/>
      <c r="F13686" s="118"/>
      <c r="G13686" s="118"/>
      <c r="H13686" s="118"/>
      <c r="I13686" s="118"/>
      <c r="J13686" s="118"/>
    </row>
    <row r="13687" spans="1:10" ht="12.75">
      <c r="A13687" s="118"/>
      <c r="B13687" s="118"/>
      <c r="C13687" s="118"/>
      <c r="D13687" s="118"/>
      <c r="E13687" s="118"/>
      <c r="F13687" s="118"/>
      <c r="G13687" s="118"/>
      <c r="H13687" s="118"/>
      <c r="I13687" s="118"/>
      <c r="J13687" s="118"/>
    </row>
    <row r="13688" spans="1:10" ht="12.75">
      <c r="A13688" s="118"/>
      <c r="B13688" s="118"/>
      <c r="C13688" s="118"/>
      <c r="D13688" s="118"/>
      <c r="E13688" s="118"/>
      <c r="F13688" s="118"/>
      <c r="G13688" s="118"/>
      <c r="H13688" s="118"/>
      <c r="I13688" s="118"/>
      <c r="J13688" s="118"/>
    </row>
    <row r="13689" spans="1:10" ht="12.75">
      <c r="A13689" s="118"/>
      <c r="B13689" s="118"/>
      <c r="C13689" s="118"/>
      <c r="D13689" s="118"/>
      <c r="E13689" s="118"/>
      <c r="F13689" s="118"/>
      <c r="G13689" s="118"/>
      <c r="H13689" s="118"/>
      <c r="I13689" s="118"/>
      <c r="J13689" s="118"/>
    </row>
    <row r="13690" spans="1:10" ht="12.75">
      <c r="A13690" s="118"/>
      <c r="B13690" s="118"/>
      <c r="C13690" s="118"/>
      <c r="D13690" s="118"/>
      <c r="E13690" s="118"/>
      <c r="F13690" s="118"/>
      <c r="G13690" s="118"/>
      <c r="H13690" s="118"/>
      <c r="I13690" s="118"/>
      <c r="J13690" s="118"/>
    </row>
    <row r="13691" spans="1:10" ht="12.75">
      <c r="A13691" s="118"/>
      <c r="B13691" s="118"/>
      <c r="C13691" s="118"/>
      <c r="D13691" s="118"/>
      <c r="E13691" s="118"/>
      <c r="F13691" s="118"/>
      <c r="G13691" s="118"/>
      <c r="H13691" s="118"/>
      <c r="I13691" s="118"/>
      <c r="J13691" s="118"/>
    </row>
    <row r="13692" spans="1:10" ht="12.75">
      <c r="A13692" s="118"/>
      <c r="B13692" s="118"/>
      <c r="C13692" s="118"/>
      <c r="D13692" s="118"/>
      <c r="E13692" s="118"/>
      <c r="F13692" s="118"/>
      <c r="G13692" s="118"/>
      <c r="H13692" s="118"/>
      <c r="I13692" s="118"/>
      <c r="J13692" s="118"/>
    </row>
    <row r="13693" spans="1:10" ht="12.75">
      <c r="A13693" s="118"/>
      <c r="B13693" s="118"/>
      <c r="C13693" s="118"/>
      <c r="D13693" s="118"/>
      <c r="E13693" s="118"/>
      <c r="F13693" s="118"/>
      <c r="G13693" s="118"/>
      <c r="H13693" s="118"/>
      <c r="I13693" s="118"/>
      <c r="J13693" s="118"/>
    </row>
    <row r="13694" spans="1:10" ht="12.75">
      <c r="A13694" s="118"/>
      <c r="B13694" s="118"/>
      <c r="C13694" s="118"/>
      <c r="D13694" s="118"/>
      <c r="E13694" s="118"/>
      <c r="F13694" s="118"/>
      <c r="G13694" s="118"/>
      <c r="H13694" s="118"/>
      <c r="I13694" s="118"/>
      <c r="J13694" s="118"/>
    </row>
    <row r="13695" spans="1:10" ht="12.75">
      <c r="A13695" s="118"/>
      <c r="B13695" s="118"/>
      <c r="C13695" s="118"/>
      <c r="D13695" s="118"/>
      <c r="E13695" s="118"/>
      <c r="F13695" s="118"/>
      <c r="G13695" s="118"/>
      <c r="H13695" s="118"/>
      <c r="I13695" s="118"/>
      <c r="J13695" s="118"/>
    </row>
    <row r="13696" spans="1:10" ht="12.75">
      <c r="A13696" s="118"/>
      <c r="B13696" s="118"/>
      <c r="C13696" s="118"/>
      <c r="D13696" s="118"/>
      <c r="E13696" s="118"/>
      <c r="F13696" s="118"/>
      <c r="G13696" s="118"/>
      <c r="H13696" s="118"/>
      <c r="I13696" s="118"/>
      <c r="J13696" s="118"/>
    </row>
    <row r="13697" spans="1:10" ht="12.75">
      <c r="A13697" s="118"/>
      <c r="B13697" s="118"/>
      <c r="C13697" s="118"/>
      <c r="D13697" s="118"/>
      <c r="E13697" s="118"/>
      <c r="F13697" s="118"/>
      <c r="G13697" s="118"/>
      <c r="H13697" s="118"/>
      <c r="I13697" s="118"/>
      <c r="J13697" s="118"/>
    </row>
    <row r="13698" spans="1:10" ht="12.75">
      <c r="A13698" s="118"/>
      <c r="B13698" s="118"/>
      <c r="C13698" s="118"/>
      <c r="D13698" s="118"/>
      <c r="E13698" s="118"/>
      <c r="F13698" s="118"/>
      <c r="G13698" s="118"/>
      <c r="H13698" s="118"/>
      <c r="I13698" s="118"/>
      <c r="J13698" s="118"/>
    </row>
    <row r="13699" spans="1:10" ht="12.75">
      <c r="A13699" s="118"/>
      <c r="B13699" s="118"/>
      <c r="C13699" s="118"/>
      <c r="D13699" s="118"/>
      <c r="E13699" s="118"/>
      <c r="F13699" s="118"/>
      <c r="G13699" s="118"/>
      <c r="H13699" s="118"/>
      <c r="I13699" s="118"/>
      <c r="J13699" s="118"/>
    </row>
    <row r="13700" spans="1:10" ht="12.75">
      <c r="A13700" s="118"/>
      <c r="B13700" s="118"/>
      <c r="C13700" s="118"/>
      <c r="D13700" s="118"/>
      <c r="E13700" s="118"/>
      <c r="F13700" s="118"/>
      <c r="G13700" s="118"/>
      <c r="H13700" s="118"/>
      <c r="I13700" s="118"/>
      <c r="J13700" s="118"/>
    </row>
    <row r="13701" spans="1:10" ht="12.75">
      <c r="A13701" s="118"/>
      <c r="B13701" s="118"/>
      <c r="C13701" s="118"/>
      <c r="D13701" s="118"/>
      <c r="E13701" s="118"/>
      <c r="F13701" s="118"/>
      <c r="G13701" s="118"/>
      <c r="H13701" s="118"/>
      <c r="I13701" s="118"/>
      <c r="J13701" s="118"/>
    </row>
    <row r="13702" spans="1:10" ht="12.75">
      <c r="A13702" s="118"/>
      <c r="B13702" s="118"/>
      <c r="C13702" s="118"/>
      <c r="D13702" s="118"/>
      <c r="E13702" s="118"/>
      <c r="F13702" s="118"/>
      <c r="G13702" s="118"/>
      <c r="H13702" s="118"/>
      <c r="I13702" s="118"/>
      <c r="J13702" s="118"/>
    </row>
    <row r="13703" spans="1:10" ht="12.75">
      <c r="A13703" s="118"/>
      <c r="B13703" s="118"/>
      <c r="C13703" s="118"/>
      <c r="D13703" s="118"/>
      <c r="E13703" s="118"/>
      <c r="F13703" s="118"/>
      <c r="G13703" s="118"/>
      <c r="H13703" s="118"/>
      <c r="I13703" s="118"/>
      <c r="J13703" s="118"/>
    </row>
    <row r="13704" spans="1:10" ht="12.75">
      <c r="A13704" s="118"/>
      <c r="B13704" s="118"/>
      <c r="C13704" s="118"/>
      <c r="D13704" s="118"/>
      <c r="E13704" s="118"/>
      <c r="F13704" s="118"/>
      <c r="G13704" s="118"/>
      <c r="H13704" s="118"/>
      <c r="I13704" s="118"/>
      <c r="J13704" s="118"/>
    </row>
    <row r="13705" spans="1:10" ht="12.75">
      <c r="A13705" s="118"/>
      <c r="B13705" s="118"/>
      <c r="C13705" s="118"/>
      <c r="D13705" s="118"/>
      <c r="E13705" s="118"/>
      <c r="F13705" s="118"/>
      <c r="G13705" s="118"/>
      <c r="H13705" s="118"/>
      <c r="I13705" s="118"/>
      <c r="J13705" s="118"/>
    </row>
    <row r="13706" spans="1:10" ht="12.75">
      <c r="A13706" s="118"/>
      <c r="B13706" s="118"/>
      <c r="C13706" s="118"/>
      <c r="D13706" s="118"/>
      <c r="E13706" s="118"/>
      <c r="F13706" s="118"/>
      <c r="G13706" s="118"/>
      <c r="H13706" s="118"/>
      <c r="I13706" s="118"/>
      <c r="J13706" s="118"/>
    </row>
    <row r="13707" spans="1:10" ht="12.75">
      <c r="A13707" s="118"/>
      <c r="B13707" s="118"/>
      <c r="C13707" s="118"/>
      <c r="D13707" s="118"/>
      <c r="E13707" s="118"/>
      <c r="F13707" s="118"/>
      <c r="G13707" s="118"/>
      <c r="H13707" s="118"/>
      <c r="I13707" s="118"/>
      <c r="J13707" s="118"/>
    </row>
    <row r="13708" spans="1:10" ht="12.75">
      <c r="A13708" s="118"/>
      <c r="B13708" s="118"/>
      <c r="C13708" s="118"/>
      <c r="D13708" s="118"/>
      <c r="E13708" s="118"/>
      <c r="F13708" s="118"/>
      <c r="G13708" s="118"/>
      <c r="H13708" s="118"/>
      <c r="I13708" s="118"/>
      <c r="J13708" s="118"/>
    </row>
    <row r="13709" spans="1:10" ht="12.75">
      <c r="A13709" s="118"/>
      <c r="B13709" s="118"/>
      <c r="C13709" s="118"/>
      <c r="D13709" s="118"/>
      <c r="E13709" s="118"/>
      <c r="F13709" s="118"/>
      <c r="G13709" s="118"/>
      <c r="H13709" s="118"/>
      <c r="I13709" s="118"/>
      <c r="J13709" s="118"/>
    </row>
    <row r="13710" spans="1:10" ht="12.75">
      <c r="A13710" s="118"/>
      <c r="B13710" s="118"/>
      <c r="C13710" s="118"/>
      <c r="D13710" s="118"/>
      <c r="E13710" s="118"/>
      <c r="F13710" s="118"/>
      <c r="G13710" s="118"/>
      <c r="H13710" s="118"/>
      <c r="I13710" s="118"/>
      <c r="J13710" s="118"/>
    </row>
    <row r="13711" spans="1:10" ht="12.75">
      <c r="A13711" s="118"/>
      <c r="B13711" s="118"/>
      <c r="C13711" s="118"/>
      <c r="D13711" s="118"/>
      <c r="E13711" s="118"/>
      <c r="F13711" s="118"/>
      <c r="G13711" s="118"/>
      <c r="H13711" s="118"/>
      <c r="I13711" s="118"/>
      <c r="J13711" s="118"/>
    </row>
    <row r="13712" spans="1:10" ht="12.75">
      <c r="A13712" s="118"/>
      <c r="B13712" s="118"/>
      <c r="C13712" s="118"/>
      <c r="D13712" s="118"/>
      <c r="E13712" s="118"/>
      <c r="F13712" s="118"/>
      <c r="G13712" s="118"/>
      <c r="H13712" s="118"/>
      <c r="I13712" s="118"/>
      <c r="J13712" s="118"/>
    </row>
    <row r="13713" spans="1:10" ht="12.75">
      <c r="A13713" s="118"/>
      <c r="B13713" s="118"/>
      <c r="C13713" s="118"/>
      <c r="D13713" s="118"/>
      <c r="E13713" s="118"/>
      <c r="F13713" s="118"/>
      <c r="G13713" s="118"/>
      <c r="H13713" s="118"/>
      <c r="I13713" s="118"/>
      <c r="J13713" s="118"/>
    </row>
    <row r="13714" spans="1:10" ht="12.75">
      <c r="A13714" s="118"/>
      <c r="B13714" s="118"/>
      <c r="C13714" s="118"/>
      <c r="D13714" s="118"/>
      <c r="E13714" s="118"/>
      <c r="F13714" s="118"/>
      <c r="G13714" s="118"/>
      <c r="H13714" s="118"/>
      <c r="I13714" s="118"/>
      <c r="J13714" s="118"/>
    </row>
    <row r="13715" spans="1:10" ht="12.75">
      <c r="A13715" s="118"/>
      <c r="B13715" s="118"/>
      <c r="C13715" s="118"/>
      <c r="D13715" s="118"/>
      <c r="E13715" s="118"/>
      <c r="F13715" s="118"/>
      <c r="G13715" s="118"/>
      <c r="H13715" s="118"/>
      <c r="I13715" s="118"/>
      <c r="J13715" s="118"/>
    </row>
    <row r="13716" spans="1:10" ht="12.75">
      <c r="A13716" s="118"/>
      <c r="B13716" s="118"/>
      <c r="C13716" s="118"/>
      <c r="D13716" s="118"/>
      <c r="E13716" s="118"/>
      <c r="F13716" s="118"/>
      <c r="G13716" s="118"/>
      <c r="H13716" s="118"/>
      <c r="I13716" s="118"/>
      <c r="J13716" s="118"/>
    </row>
    <row r="13717" spans="1:10" ht="12.75">
      <c r="A13717" s="118"/>
      <c r="B13717" s="118"/>
      <c r="C13717" s="118"/>
      <c r="D13717" s="118"/>
      <c r="E13717" s="118"/>
      <c r="F13717" s="118"/>
      <c r="G13717" s="118"/>
      <c r="H13717" s="118"/>
      <c r="I13717" s="118"/>
      <c r="J13717" s="118"/>
    </row>
    <row r="13718" spans="1:10" ht="12.75">
      <c r="A13718" s="118"/>
      <c r="B13718" s="118"/>
      <c r="C13718" s="118"/>
      <c r="D13718" s="118"/>
      <c r="E13718" s="118"/>
      <c r="F13718" s="118"/>
      <c r="G13718" s="118"/>
      <c r="H13718" s="118"/>
      <c r="I13718" s="118"/>
      <c r="J13718" s="118"/>
    </row>
    <row r="13719" spans="1:10" ht="12.75">
      <c r="A13719" s="118"/>
      <c r="B13719" s="118"/>
      <c r="C13719" s="118"/>
      <c r="D13719" s="118"/>
      <c r="E13719" s="118"/>
      <c r="F13719" s="118"/>
      <c r="G13719" s="118"/>
      <c r="H13719" s="118"/>
      <c r="I13719" s="118"/>
      <c r="J13719" s="118"/>
    </row>
    <row r="13720" spans="1:10" ht="12.75">
      <c r="A13720" s="118"/>
      <c r="B13720" s="118"/>
      <c r="C13720" s="118"/>
      <c r="D13720" s="118"/>
      <c r="E13720" s="118"/>
      <c r="F13720" s="118"/>
      <c r="G13720" s="118"/>
      <c r="H13720" s="118"/>
      <c r="I13720" s="118"/>
      <c r="J13720" s="118"/>
    </row>
    <row r="13721" spans="1:10" ht="12.75">
      <c r="A13721" s="118"/>
      <c r="B13721" s="118"/>
      <c r="C13721" s="118"/>
      <c r="D13721" s="118"/>
      <c r="E13721" s="118"/>
      <c r="F13721" s="118"/>
      <c r="G13721" s="118"/>
      <c r="H13721" s="118"/>
      <c r="I13721" s="118"/>
      <c r="J13721" s="118"/>
    </row>
    <row r="13722" spans="1:10" ht="12.75">
      <c r="A13722" s="118"/>
      <c r="B13722" s="118"/>
      <c r="C13722" s="118"/>
      <c r="D13722" s="118"/>
      <c r="E13722" s="118"/>
      <c r="F13722" s="118"/>
      <c r="G13722" s="118"/>
      <c r="H13722" s="118"/>
      <c r="I13722" s="118"/>
      <c r="J13722" s="118"/>
    </row>
    <row r="13723" spans="1:10" ht="12.75">
      <c r="A13723" s="118"/>
      <c r="B13723" s="118"/>
      <c r="C13723" s="118"/>
      <c r="D13723" s="118"/>
      <c r="E13723" s="118"/>
      <c r="F13723" s="118"/>
      <c r="G13723" s="118"/>
      <c r="H13723" s="118"/>
      <c r="I13723" s="118"/>
      <c r="J13723" s="118"/>
    </row>
    <row r="13724" spans="1:10" ht="12.75">
      <c r="A13724" s="118"/>
      <c r="B13724" s="118"/>
      <c r="C13724" s="118"/>
      <c r="D13724" s="118"/>
      <c r="E13724" s="118"/>
      <c r="F13724" s="118"/>
      <c r="G13724" s="118"/>
      <c r="H13724" s="118"/>
      <c r="I13724" s="118"/>
      <c r="J13724" s="118"/>
    </row>
    <row r="13725" spans="1:10" ht="12.75">
      <c r="A13725" s="118"/>
      <c r="B13725" s="118"/>
      <c r="C13725" s="118"/>
      <c r="D13725" s="118"/>
      <c r="E13725" s="118"/>
      <c r="F13725" s="118"/>
      <c r="G13725" s="118"/>
      <c r="H13725" s="118"/>
      <c r="I13725" s="118"/>
      <c r="J13725" s="118"/>
    </row>
    <row r="13726" spans="1:10" ht="12.75">
      <c r="A13726" s="118"/>
      <c r="B13726" s="118"/>
      <c r="C13726" s="118"/>
      <c r="D13726" s="118"/>
      <c r="E13726" s="118"/>
      <c r="F13726" s="118"/>
      <c r="G13726" s="118"/>
      <c r="H13726" s="118"/>
      <c r="I13726" s="118"/>
      <c r="J13726" s="118"/>
    </row>
    <row r="13727" spans="1:10" ht="12.75">
      <c r="A13727" s="118"/>
      <c r="B13727" s="118"/>
      <c r="C13727" s="118"/>
      <c r="D13727" s="118"/>
      <c r="E13727" s="118"/>
      <c r="F13727" s="118"/>
      <c r="G13727" s="118"/>
      <c r="H13727" s="118"/>
      <c r="I13727" s="118"/>
      <c r="J13727" s="118"/>
    </row>
    <row r="13728" spans="1:10" ht="12.75">
      <c r="A13728" s="118"/>
      <c r="B13728" s="118"/>
      <c r="C13728" s="118"/>
      <c r="D13728" s="118"/>
      <c r="E13728" s="118"/>
      <c r="F13728" s="118"/>
      <c r="G13728" s="118"/>
      <c r="H13728" s="118"/>
      <c r="I13728" s="118"/>
      <c r="J13728" s="118"/>
    </row>
    <row r="13729" spans="1:10" ht="12.75">
      <c r="A13729" s="118"/>
      <c r="B13729" s="118"/>
      <c r="C13729" s="118"/>
      <c r="D13729" s="118"/>
      <c r="E13729" s="118"/>
      <c r="F13729" s="118"/>
      <c r="G13729" s="118"/>
      <c r="H13729" s="118"/>
      <c r="I13729" s="118"/>
      <c r="J13729" s="118"/>
    </row>
    <row r="13730" spans="1:10" ht="12.75">
      <c r="A13730" s="118"/>
      <c r="B13730" s="118"/>
      <c r="C13730" s="118"/>
      <c r="D13730" s="118"/>
      <c r="E13730" s="118"/>
      <c r="F13730" s="118"/>
      <c r="G13730" s="118"/>
      <c r="H13730" s="118"/>
      <c r="I13730" s="118"/>
      <c r="J13730" s="118"/>
    </row>
    <row r="13731" spans="1:10" ht="12.75">
      <c r="A13731" s="118"/>
      <c r="B13731" s="118"/>
      <c r="C13731" s="118"/>
      <c r="D13731" s="118"/>
      <c r="E13731" s="118"/>
      <c r="F13731" s="118"/>
      <c r="G13731" s="118"/>
      <c r="H13731" s="118"/>
      <c r="I13731" s="118"/>
      <c r="J13731" s="118"/>
    </row>
    <row r="13732" spans="1:10" ht="12.75">
      <c r="A13732" s="118"/>
      <c r="B13732" s="118"/>
      <c r="C13732" s="118"/>
      <c r="D13732" s="118"/>
      <c r="E13732" s="118"/>
      <c r="F13732" s="118"/>
      <c r="G13732" s="118"/>
      <c r="H13732" s="118"/>
      <c r="I13732" s="118"/>
      <c r="J13732" s="118"/>
    </row>
    <row r="13733" spans="1:10" ht="12.75">
      <c r="A13733" s="118"/>
      <c r="B13733" s="118"/>
      <c r="C13733" s="118"/>
      <c r="D13733" s="118"/>
      <c r="E13733" s="118"/>
      <c r="F13733" s="118"/>
      <c r="G13733" s="118"/>
      <c r="H13733" s="118"/>
      <c r="I13733" s="118"/>
      <c r="J13733" s="118"/>
    </row>
    <row r="13734" spans="1:10" ht="12.75">
      <c r="A13734" s="118"/>
      <c r="B13734" s="118"/>
      <c r="C13734" s="118"/>
      <c r="D13734" s="118"/>
      <c r="E13734" s="118"/>
      <c r="F13734" s="118"/>
      <c r="G13734" s="118"/>
      <c r="H13734" s="118"/>
      <c r="I13734" s="118"/>
      <c r="J13734" s="118"/>
    </row>
    <row r="13735" spans="1:10" ht="12.75">
      <c r="A13735" s="118"/>
      <c r="B13735" s="118"/>
      <c r="C13735" s="118"/>
      <c r="D13735" s="118"/>
      <c r="E13735" s="118"/>
      <c r="F13735" s="118"/>
      <c r="G13735" s="118"/>
      <c r="H13735" s="118"/>
      <c r="I13735" s="118"/>
      <c r="J13735" s="118"/>
    </row>
    <row r="13736" spans="1:10" ht="12.75">
      <c r="A13736" s="118"/>
      <c r="B13736" s="118"/>
      <c r="C13736" s="118"/>
      <c r="D13736" s="118"/>
      <c r="E13736" s="118"/>
      <c r="F13736" s="118"/>
      <c r="G13736" s="118"/>
      <c r="H13736" s="118"/>
      <c r="I13736" s="118"/>
      <c r="J13736" s="118"/>
    </row>
    <row r="13737" spans="1:10" ht="12.75">
      <c r="A13737" s="118"/>
      <c r="B13737" s="118"/>
      <c r="C13737" s="118"/>
      <c r="D13737" s="118"/>
      <c r="E13737" s="118"/>
      <c r="F13737" s="118"/>
      <c r="G13737" s="118"/>
      <c r="H13737" s="118"/>
      <c r="I13737" s="118"/>
      <c r="J13737" s="118"/>
    </row>
    <row r="13738" spans="1:10" ht="12.75">
      <c r="A13738" s="118"/>
      <c r="B13738" s="118"/>
      <c r="C13738" s="118"/>
      <c r="D13738" s="118"/>
      <c r="E13738" s="118"/>
      <c r="F13738" s="118"/>
      <c r="G13738" s="118"/>
      <c r="H13738" s="118"/>
      <c r="I13738" s="118"/>
      <c r="J13738" s="118"/>
    </row>
    <row r="13739" spans="1:10" ht="12.75">
      <c r="A13739" s="118"/>
      <c r="B13739" s="118"/>
      <c r="C13739" s="118"/>
      <c r="D13739" s="118"/>
      <c r="E13739" s="118"/>
      <c r="F13739" s="118"/>
      <c r="G13739" s="118"/>
      <c r="H13739" s="118"/>
      <c r="I13739" s="118"/>
      <c r="J13739" s="118"/>
    </row>
    <row r="13740" spans="1:10" ht="12.75">
      <c r="A13740" s="118"/>
      <c r="B13740" s="118"/>
      <c r="C13740" s="118"/>
      <c r="D13740" s="118"/>
      <c r="E13740" s="118"/>
      <c r="F13740" s="118"/>
      <c r="G13740" s="118"/>
      <c r="H13740" s="118"/>
      <c r="I13740" s="118"/>
      <c r="J13740" s="118"/>
    </row>
    <row r="13741" spans="1:10" ht="12.75">
      <c r="A13741" s="118"/>
      <c r="B13741" s="118"/>
      <c r="C13741" s="118"/>
      <c r="D13741" s="118"/>
      <c r="E13741" s="118"/>
      <c r="F13741" s="118"/>
      <c r="G13741" s="118"/>
      <c r="H13741" s="118"/>
      <c r="I13741" s="118"/>
      <c r="J13741" s="118"/>
    </row>
    <row r="13742" spans="1:10" ht="12.75">
      <c r="A13742" s="118"/>
      <c r="B13742" s="118"/>
      <c r="C13742" s="118"/>
      <c r="D13742" s="118"/>
      <c r="E13742" s="118"/>
      <c r="F13742" s="118"/>
      <c r="G13742" s="118"/>
      <c r="H13742" s="118"/>
      <c r="I13742" s="118"/>
      <c r="J13742" s="118"/>
    </row>
    <row r="13743" spans="1:10" ht="12.75">
      <c r="A13743" s="118"/>
      <c r="B13743" s="118"/>
      <c r="C13743" s="118"/>
      <c r="D13743" s="118"/>
      <c r="E13743" s="118"/>
      <c r="F13743" s="118"/>
      <c r="G13743" s="118"/>
      <c r="H13743" s="118"/>
      <c r="I13743" s="118"/>
      <c r="J13743" s="118"/>
    </row>
    <row r="13744" spans="1:10" ht="12.75">
      <c r="A13744" s="118"/>
      <c r="B13744" s="118"/>
      <c r="C13744" s="118"/>
      <c r="D13744" s="118"/>
      <c r="E13744" s="118"/>
      <c r="F13744" s="118"/>
      <c r="G13744" s="118"/>
      <c r="H13744" s="118"/>
      <c r="I13744" s="118"/>
      <c r="J13744" s="118"/>
    </row>
    <row r="13745" spans="1:10" ht="12.75">
      <c r="A13745" s="118"/>
      <c r="B13745" s="118"/>
      <c r="C13745" s="118"/>
      <c r="D13745" s="118"/>
      <c r="E13745" s="118"/>
      <c r="F13745" s="118"/>
      <c r="G13745" s="118"/>
      <c r="H13745" s="118"/>
      <c r="I13745" s="118"/>
      <c r="J13745" s="118"/>
    </row>
    <row r="13746" spans="1:10" ht="12.75">
      <c r="A13746" s="118"/>
      <c r="B13746" s="118"/>
      <c r="C13746" s="118"/>
      <c r="D13746" s="118"/>
      <c r="E13746" s="118"/>
      <c r="F13746" s="118"/>
      <c r="G13746" s="118"/>
      <c r="H13746" s="118"/>
      <c r="I13746" s="118"/>
      <c r="J13746" s="118"/>
    </row>
    <row r="13747" spans="1:10" ht="12.75">
      <c r="A13747" s="118"/>
      <c r="B13747" s="118"/>
      <c r="C13747" s="118"/>
      <c r="D13747" s="118"/>
      <c r="E13747" s="118"/>
      <c r="F13747" s="118"/>
      <c r="G13747" s="118"/>
      <c r="H13747" s="118"/>
      <c r="I13747" s="118"/>
      <c r="J13747" s="118"/>
    </row>
    <row r="13748" spans="1:10" ht="12.75">
      <c r="A13748" s="118"/>
      <c r="B13748" s="118"/>
      <c r="C13748" s="118"/>
      <c r="D13748" s="118"/>
      <c r="E13748" s="118"/>
      <c r="F13748" s="118"/>
      <c r="G13748" s="118"/>
      <c r="H13748" s="118"/>
      <c r="I13748" s="118"/>
      <c r="J13748" s="118"/>
    </row>
    <row r="13749" spans="1:10" ht="12.75">
      <c r="A13749" s="118"/>
      <c r="B13749" s="118"/>
      <c r="C13749" s="118"/>
      <c r="D13749" s="118"/>
      <c r="E13749" s="118"/>
      <c r="F13749" s="118"/>
      <c r="G13749" s="118"/>
      <c r="H13749" s="118"/>
      <c r="I13749" s="118"/>
      <c r="J13749" s="118"/>
    </row>
    <row r="13750" spans="1:10" ht="12.75">
      <c r="A13750" s="118"/>
      <c r="B13750" s="118"/>
      <c r="C13750" s="118"/>
      <c r="D13750" s="118"/>
      <c r="E13750" s="118"/>
      <c r="F13750" s="118"/>
      <c r="G13750" s="118"/>
      <c r="H13750" s="118"/>
      <c r="I13750" s="118"/>
      <c r="J13750" s="118"/>
    </row>
    <row r="13751" spans="1:10" ht="12.75">
      <c r="A13751" s="118"/>
      <c r="B13751" s="118"/>
      <c r="C13751" s="118"/>
      <c r="D13751" s="118"/>
      <c r="E13751" s="118"/>
      <c r="F13751" s="118"/>
      <c r="G13751" s="118"/>
      <c r="H13751" s="118"/>
      <c r="I13751" s="118"/>
      <c r="J13751" s="118"/>
    </row>
    <row r="13752" spans="1:10" ht="12.75">
      <c r="A13752" s="118"/>
      <c r="B13752" s="118"/>
      <c r="C13752" s="118"/>
      <c r="D13752" s="118"/>
      <c r="E13752" s="118"/>
      <c r="F13752" s="118"/>
      <c r="G13752" s="118"/>
      <c r="H13752" s="118"/>
      <c r="I13752" s="118"/>
      <c r="J13752" s="118"/>
    </row>
    <row r="13753" spans="1:10" ht="12.75">
      <c r="A13753" s="118"/>
      <c r="B13753" s="118"/>
      <c r="C13753" s="118"/>
      <c r="D13753" s="118"/>
      <c r="E13753" s="118"/>
      <c r="F13753" s="118"/>
      <c r="G13753" s="118"/>
      <c r="H13753" s="118"/>
      <c r="I13753" s="118"/>
      <c r="J13753" s="118"/>
    </row>
    <row r="13754" spans="1:10" ht="12.75">
      <c r="A13754" s="118"/>
      <c r="B13754" s="118"/>
      <c r="C13754" s="118"/>
      <c r="D13754" s="118"/>
      <c r="E13754" s="118"/>
      <c r="F13754" s="118"/>
      <c r="G13754" s="118"/>
      <c r="H13754" s="118"/>
      <c r="I13754" s="118"/>
      <c r="J13754" s="118"/>
    </row>
    <row r="13755" spans="1:10" ht="12.75">
      <c r="A13755" s="118"/>
      <c r="B13755" s="118"/>
      <c r="C13755" s="118"/>
      <c r="D13755" s="118"/>
      <c r="E13755" s="118"/>
      <c r="F13755" s="118"/>
      <c r="G13755" s="118"/>
      <c r="H13755" s="118"/>
      <c r="I13755" s="118"/>
      <c r="J13755" s="118"/>
    </row>
    <row r="13756" spans="1:10" ht="12.75">
      <c r="A13756" s="118"/>
      <c r="B13756" s="118"/>
      <c r="C13756" s="118"/>
      <c r="D13756" s="118"/>
      <c r="E13756" s="118"/>
      <c r="F13756" s="118"/>
      <c r="G13756" s="118"/>
      <c r="H13756" s="118"/>
      <c r="I13756" s="118"/>
      <c r="J13756" s="118"/>
    </row>
    <row r="13757" spans="1:10" ht="12.75">
      <c r="A13757" s="118"/>
      <c r="B13757" s="118"/>
      <c r="C13757" s="118"/>
      <c r="D13757" s="118"/>
      <c r="E13757" s="118"/>
      <c r="F13757" s="118"/>
      <c r="G13757" s="118"/>
      <c r="H13757" s="118"/>
      <c r="I13757" s="118"/>
      <c r="J13757" s="118"/>
    </row>
    <row r="13758" spans="1:10" ht="12.75">
      <c r="A13758" s="118"/>
      <c r="B13758" s="118"/>
      <c r="C13758" s="118"/>
      <c r="D13758" s="118"/>
      <c r="E13758" s="118"/>
      <c r="F13758" s="118"/>
      <c r="G13758" s="118"/>
      <c r="H13758" s="118"/>
      <c r="I13758" s="118"/>
      <c r="J13758" s="118"/>
    </row>
    <row r="13759" spans="1:10" ht="12.75">
      <c r="A13759" s="118"/>
      <c r="B13759" s="118"/>
      <c r="C13759" s="118"/>
      <c r="D13759" s="118"/>
      <c r="E13759" s="118"/>
      <c r="F13759" s="118"/>
      <c r="G13759" s="118"/>
      <c r="H13759" s="118"/>
      <c r="I13759" s="118"/>
      <c r="J13759" s="118"/>
    </row>
    <row r="13760" spans="1:10" ht="12.75">
      <c r="A13760" s="118"/>
      <c r="B13760" s="118"/>
      <c r="C13760" s="118"/>
      <c r="D13760" s="118"/>
      <c r="E13760" s="118"/>
      <c r="F13760" s="118"/>
      <c r="G13760" s="118"/>
      <c r="H13760" s="118"/>
      <c r="I13760" s="118"/>
      <c r="J13760" s="118"/>
    </row>
    <row r="13761" spans="1:10" ht="12.75">
      <c r="A13761" s="118"/>
      <c r="B13761" s="118"/>
      <c r="C13761" s="118"/>
      <c r="D13761" s="118"/>
      <c r="E13761" s="118"/>
      <c r="F13761" s="118"/>
      <c r="G13761" s="118"/>
      <c r="H13761" s="118"/>
      <c r="I13761" s="118"/>
      <c r="J13761" s="118"/>
    </row>
    <row r="13762" spans="1:10" ht="12.75">
      <c r="A13762" s="118"/>
      <c r="B13762" s="118"/>
      <c r="C13762" s="118"/>
      <c r="D13762" s="118"/>
      <c r="E13762" s="118"/>
      <c r="F13762" s="118"/>
      <c r="G13762" s="118"/>
      <c r="H13762" s="118"/>
      <c r="I13762" s="118"/>
      <c r="J13762" s="118"/>
    </row>
    <row r="13763" spans="1:10" ht="12.75">
      <c r="A13763" s="118"/>
      <c r="B13763" s="118"/>
      <c r="C13763" s="118"/>
      <c r="D13763" s="118"/>
      <c r="E13763" s="118"/>
      <c r="F13763" s="118"/>
      <c r="G13763" s="118"/>
      <c r="H13763" s="118"/>
      <c r="I13763" s="118"/>
      <c r="J13763" s="118"/>
    </row>
    <row r="13764" spans="1:10" ht="12.75">
      <c r="A13764" s="118"/>
      <c r="B13764" s="118"/>
      <c r="C13764" s="118"/>
      <c r="D13764" s="118"/>
      <c r="E13764" s="118"/>
      <c r="F13764" s="118"/>
      <c r="G13764" s="118"/>
      <c r="H13764" s="118"/>
      <c r="I13764" s="118"/>
      <c r="J13764" s="118"/>
    </row>
    <row r="13765" spans="1:10" ht="12.75">
      <c r="A13765" s="118"/>
      <c r="B13765" s="118"/>
      <c r="C13765" s="118"/>
      <c r="D13765" s="118"/>
      <c r="E13765" s="118"/>
      <c r="F13765" s="118"/>
      <c r="G13765" s="118"/>
      <c r="H13765" s="118"/>
      <c r="I13765" s="118"/>
      <c r="J13765" s="118"/>
    </row>
    <row r="13766" spans="1:10" ht="12.75">
      <c r="A13766" s="118"/>
      <c r="B13766" s="118"/>
      <c r="C13766" s="118"/>
      <c r="D13766" s="118"/>
      <c r="E13766" s="118"/>
      <c r="F13766" s="118"/>
      <c r="G13766" s="118"/>
      <c r="H13766" s="118"/>
      <c r="I13766" s="118"/>
      <c r="J13766" s="118"/>
    </row>
    <row r="13767" spans="1:10" ht="12.75">
      <c r="A13767" s="118"/>
      <c r="B13767" s="118"/>
      <c r="C13767" s="118"/>
      <c r="D13767" s="118"/>
      <c r="E13767" s="118"/>
      <c r="F13767" s="118"/>
      <c r="G13767" s="118"/>
      <c r="H13767" s="118"/>
      <c r="I13767" s="118"/>
      <c r="J13767" s="118"/>
    </row>
    <row r="13768" spans="1:10" ht="12.75">
      <c r="A13768" s="118"/>
      <c r="B13768" s="118"/>
      <c r="C13768" s="118"/>
      <c r="D13768" s="118"/>
      <c r="E13768" s="118"/>
      <c r="F13768" s="118"/>
      <c r="G13768" s="118"/>
      <c r="H13768" s="118"/>
      <c r="I13768" s="118"/>
      <c r="J13768" s="118"/>
    </row>
    <row r="13769" spans="1:10" ht="12.75">
      <c r="A13769" s="118"/>
      <c r="B13769" s="118"/>
      <c r="C13769" s="118"/>
      <c r="D13769" s="118"/>
      <c r="E13769" s="118"/>
      <c r="F13769" s="118"/>
      <c r="G13769" s="118"/>
      <c r="H13769" s="118"/>
      <c r="I13769" s="118"/>
      <c r="J13769" s="118"/>
    </row>
    <row r="13770" spans="1:10" ht="12.75">
      <c r="A13770" s="118"/>
      <c r="B13770" s="118"/>
      <c r="C13770" s="118"/>
      <c r="D13770" s="118"/>
      <c r="E13770" s="118"/>
      <c r="F13770" s="118"/>
      <c r="G13770" s="118"/>
      <c r="H13770" s="118"/>
      <c r="I13770" s="118"/>
      <c r="J13770" s="118"/>
    </row>
    <row r="13771" spans="1:10" ht="12.75">
      <c r="A13771" s="118"/>
      <c r="B13771" s="118"/>
      <c r="C13771" s="118"/>
      <c r="D13771" s="118"/>
      <c r="E13771" s="118"/>
      <c r="F13771" s="118"/>
      <c r="G13771" s="118"/>
      <c r="H13771" s="118"/>
      <c r="I13771" s="118"/>
      <c r="J13771" s="118"/>
    </row>
    <row r="13772" spans="1:10" ht="12.75">
      <c r="A13772" s="118"/>
      <c r="B13772" s="118"/>
      <c r="C13772" s="118"/>
      <c r="D13772" s="118"/>
      <c r="E13772" s="118"/>
      <c r="F13772" s="118"/>
      <c r="G13772" s="118"/>
      <c r="H13772" s="118"/>
      <c r="I13772" s="118"/>
      <c r="J13772" s="118"/>
    </row>
    <row r="13773" spans="1:10" ht="12.75">
      <c r="A13773" s="118"/>
      <c r="B13773" s="118"/>
      <c r="C13773" s="118"/>
      <c r="D13773" s="118"/>
      <c r="E13773" s="118"/>
      <c r="F13773" s="118"/>
      <c r="G13773" s="118"/>
      <c r="H13773" s="118"/>
      <c r="I13773" s="118"/>
      <c r="J13773" s="118"/>
    </row>
    <row r="13774" spans="1:10" ht="12.75">
      <c r="A13774" s="118"/>
      <c r="B13774" s="118"/>
      <c r="C13774" s="118"/>
      <c r="D13774" s="118"/>
      <c r="E13774" s="118"/>
      <c r="F13774" s="118"/>
      <c r="G13774" s="118"/>
      <c r="H13774" s="118"/>
      <c r="I13774" s="118"/>
      <c r="J13774" s="118"/>
    </row>
    <row r="13775" spans="1:10" ht="12.75">
      <c r="A13775" s="118"/>
      <c r="B13775" s="118"/>
      <c r="C13775" s="118"/>
      <c r="D13775" s="118"/>
      <c r="E13775" s="118"/>
      <c r="F13775" s="118"/>
      <c r="G13775" s="118"/>
      <c r="H13775" s="118"/>
      <c r="I13775" s="118"/>
      <c r="J13775" s="118"/>
    </row>
    <row r="13776" spans="1:10" ht="12.75">
      <c r="A13776" s="118"/>
      <c r="B13776" s="118"/>
      <c r="C13776" s="118"/>
      <c r="D13776" s="118"/>
      <c r="E13776" s="118"/>
      <c r="F13776" s="118"/>
      <c r="G13776" s="118"/>
      <c r="H13776" s="118"/>
      <c r="I13776" s="118"/>
      <c r="J13776" s="118"/>
    </row>
    <row r="13777" spans="1:10" ht="12.75">
      <c r="A13777" s="118"/>
      <c r="B13777" s="118"/>
      <c r="C13777" s="118"/>
      <c r="D13777" s="118"/>
      <c r="E13777" s="118"/>
      <c r="F13777" s="118"/>
      <c r="G13777" s="118"/>
      <c r="H13777" s="118"/>
      <c r="I13777" s="118"/>
      <c r="J13777" s="118"/>
    </row>
    <row r="13778" spans="1:10" ht="12.75">
      <c r="A13778" s="118"/>
      <c r="B13778" s="118"/>
      <c r="C13778" s="118"/>
      <c r="D13778" s="118"/>
      <c r="E13778" s="118"/>
      <c r="F13778" s="118"/>
      <c r="G13778" s="118"/>
      <c r="H13778" s="118"/>
      <c r="I13778" s="118"/>
      <c r="J13778" s="118"/>
    </row>
    <row r="13779" spans="1:10" ht="12.75">
      <c r="A13779" s="118"/>
      <c r="B13779" s="118"/>
      <c r="C13779" s="118"/>
      <c r="D13779" s="118"/>
      <c r="E13779" s="118"/>
      <c r="F13779" s="118"/>
      <c r="G13779" s="118"/>
      <c r="H13779" s="118"/>
      <c r="I13779" s="118"/>
      <c r="J13779" s="118"/>
    </row>
    <row r="13780" spans="1:10" ht="12.75">
      <c r="A13780" s="118"/>
      <c r="B13780" s="118"/>
      <c r="C13780" s="118"/>
      <c r="D13780" s="118"/>
      <c r="E13780" s="118"/>
      <c r="F13780" s="118"/>
      <c r="G13780" s="118"/>
      <c r="H13780" s="118"/>
      <c r="I13780" s="118"/>
      <c r="J13780" s="118"/>
    </row>
    <row r="13781" spans="1:10" ht="12.75">
      <c r="A13781" s="118"/>
      <c r="B13781" s="118"/>
      <c r="C13781" s="118"/>
      <c r="D13781" s="118"/>
      <c r="E13781" s="118"/>
      <c r="F13781" s="118"/>
      <c r="G13781" s="118"/>
      <c r="H13781" s="118"/>
      <c r="I13781" s="118"/>
      <c r="J13781" s="118"/>
    </row>
    <row r="13782" spans="1:10" ht="12.75">
      <c r="A13782" s="118"/>
      <c r="B13782" s="118"/>
      <c r="C13782" s="118"/>
      <c r="D13782" s="118"/>
      <c r="E13782" s="118"/>
      <c r="F13782" s="118"/>
      <c r="G13782" s="118"/>
      <c r="H13782" s="118"/>
      <c r="I13782" s="118"/>
      <c r="J13782" s="118"/>
    </row>
    <row r="13783" spans="1:10" ht="12.75">
      <c r="A13783" s="118"/>
      <c r="B13783" s="118"/>
      <c r="C13783" s="118"/>
      <c r="D13783" s="118"/>
      <c r="E13783" s="118"/>
      <c r="F13783" s="118"/>
      <c r="G13783" s="118"/>
      <c r="H13783" s="118"/>
      <c r="I13783" s="118"/>
      <c r="J13783" s="118"/>
    </row>
    <row r="13784" spans="1:10" ht="12.75">
      <c r="A13784" s="118"/>
      <c r="B13784" s="118"/>
      <c r="C13784" s="118"/>
      <c r="D13784" s="118"/>
      <c r="E13784" s="118"/>
      <c r="F13784" s="118"/>
      <c r="G13784" s="118"/>
      <c r="H13784" s="118"/>
      <c r="I13784" s="118"/>
      <c r="J13784" s="118"/>
    </row>
    <row r="13785" spans="1:10" ht="12.75">
      <c r="A13785" s="118"/>
      <c r="B13785" s="118"/>
      <c r="C13785" s="118"/>
      <c r="D13785" s="118"/>
      <c r="E13785" s="118"/>
      <c r="F13785" s="118"/>
      <c r="G13785" s="118"/>
      <c r="H13785" s="118"/>
      <c r="I13785" s="118"/>
      <c r="J13785" s="118"/>
    </row>
    <row r="13786" spans="1:10" ht="12.75">
      <c r="A13786" s="118"/>
      <c r="B13786" s="118"/>
      <c r="C13786" s="118"/>
      <c r="D13786" s="118"/>
      <c r="E13786" s="118"/>
      <c r="F13786" s="118"/>
      <c r="G13786" s="118"/>
      <c r="H13786" s="118"/>
      <c r="I13786" s="118"/>
      <c r="J13786" s="118"/>
    </row>
    <row r="13787" spans="1:10" ht="12.75">
      <c r="A13787" s="118"/>
      <c r="B13787" s="118"/>
      <c r="C13787" s="118"/>
      <c r="D13787" s="118"/>
      <c r="E13787" s="118"/>
      <c r="F13787" s="118"/>
      <c r="G13787" s="118"/>
      <c r="H13787" s="118"/>
      <c r="I13787" s="118"/>
      <c r="J13787" s="118"/>
    </row>
    <row r="13788" spans="1:10" ht="12.75">
      <c r="A13788" s="118"/>
      <c r="B13788" s="118"/>
      <c r="C13788" s="118"/>
      <c r="D13788" s="118"/>
      <c r="E13788" s="118"/>
      <c r="F13788" s="118"/>
      <c r="G13788" s="118"/>
      <c r="H13788" s="118"/>
      <c r="I13788" s="118"/>
      <c r="J13788" s="118"/>
    </row>
    <row r="13789" spans="1:10" ht="12.75">
      <c r="A13789" s="118"/>
      <c r="B13789" s="118"/>
      <c r="C13789" s="118"/>
      <c r="D13789" s="118"/>
      <c r="E13789" s="118"/>
      <c r="F13789" s="118"/>
      <c r="G13789" s="118"/>
      <c r="H13789" s="118"/>
      <c r="I13789" s="118"/>
      <c r="J13789" s="118"/>
    </row>
    <row r="13790" spans="1:10" ht="12.75">
      <c r="A13790" s="118"/>
      <c r="B13790" s="118"/>
      <c r="C13790" s="118"/>
      <c r="D13790" s="118"/>
      <c r="E13790" s="118"/>
      <c r="F13790" s="118"/>
      <c r="G13790" s="118"/>
      <c r="H13790" s="118"/>
      <c r="I13790" s="118"/>
      <c r="J13790" s="118"/>
    </row>
    <row r="13791" spans="1:10" ht="12.75">
      <c r="A13791" s="118"/>
      <c r="B13791" s="118"/>
      <c r="C13791" s="118"/>
      <c r="D13791" s="118"/>
      <c r="E13791" s="118"/>
      <c r="F13791" s="118"/>
      <c r="G13791" s="118"/>
      <c r="H13791" s="118"/>
      <c r="I13791" s="118"/>
      <c r="J13791" s="118"/>
    </row>
    <row r="13792" spans="1:10" ht="12.75">
      <c r="A13792" s="118"/>
      <c r="B13792" s="118"/>
      <c r="C13792" s="118"/>
      <c r="D13792" s="118"/>
      <c r="E13792" s="118"/>
      <c r="F13792" s="118"/>
      <c r="G13792" s="118"/>
      <c r="H13792" s="118"/>
      <c r="I13792" s="118"/>
      <c r="J13792" s="118"/>
    </row>
    <row r="13793" spans="1:10" ht="12.75">
      <c r="A13793" s="118"/>
      <c r="B13793" s="118"/>
      <c r="C13793" s="118"/>
      <c r="D13793" s="118"/>
      <c r="E13793" s="118"/>
      <c r="F13793" s="118"/>
      <c r="G13793" s="118"/>
      <c r="H13793" s="118"/>
      <c r="I13793" s="118"/>
      <c r="J13793" s="118"/>
    </row>
    <row r="13794" spans="1:10" ht="12.75">
      <c r="A13794" s="118"/>
      <c r="B13794" s="118"/>
      <c r="C13794" s="118"/>
      <c r="D13794" s="118"/>
      <c r="E13794" s="118"/>
      <c r="F13794" s="118"/>
      <c r="G13794" s="118"/>
      <c r="H13794" s="118"/>
      <c r="I13794" s="118"/>
      <c r="J13794" s="118"/>
    </row>
    <row r="13795" spans="1:10" ht="12.75">
      <c r="A13795" s="118"/>
      <c r="B13795" s="118"/>
      <c r="C13795" s="118"/>
      <c r="D13795" s="118"/>
      <c r="E13795" s="118"/>
      <c r="F13795" s="118"/>
      <c r="G13795" s="118"/>
      <c r="H13795" s="118"/>
      <c r="I13795" s="118"/>
      <c r="J13795" s="118"/>
    </row>
    <row r="13796" spans="1:10" ht="12.75">
      <c r="A13796" s="118"/>
      <c r="B13796" s="118"/>
      <c r="C13796" s="118"/>
      <c r="D13796" s="118"/>
      <c r="E13796" s="118"/>
      <c r="F13796" s="118"/>
      <c r="G13796" s="118"/>
      <c r="H13796" s="118"/>
      <c r="I13796" s="118"/>
      <c r="J13796" s="118"/>
    </row>
    <row r="13797" spans="1:10" ht="12.75">
      <c r="A13797" s="118"/>
      <c r="B13797" s="118"/>
      <c r="C13797" s="118"/>
      <c r="D13797" s="118"/>
      <c r="E13797" s="118"/>
      <c r="F13797" s="118"/>
      <c r="G13797" s="118"/>
      <c r="H13797" s="118"/>
      <c r="I13797" s="118"/>
      <c r="J13797" s="118"/>
    </row>
    <row r="13798" spans="1:10" ht="12.75">
      <c r="A13798" s="118"/>
      <c r="B13798" s="118"/>
      <c r="C13798" s="118"/>
      <c r="D13798" s="118"/>
      <c r="E13798" s="118"/>
      <c r="F13798" s="118"/>
      <c r="G13798" s="118"/>
      <c r="H13798" s="118"/>
      <c r="I13798" s="118"/>
      <c r="J13798" s="118"/>
    </row>
    <row r="13799" spans="1:10" ht="12.75">
      <c r="A13799" s="118"/>
      <c r="B13799" s="118"/>
      <c r="C13799" s="118"/>
      <c r="D13799" s="118"/>
      <c r="E13799" s="118"/>
      <c r="F13799" s="118"/>
      <c r="G13799" s="118"/>
      <c r="H13799" s="118"/>
      <c r="I13799" s="118"/>
      <c r="J13799" s="118"/>
    </row>
    <row r="13800" spans="1:10" ht="12.75">
      <c r="A13800" s="118"/>
      <c r="B13800" s="118"/>
      <c r="C13800" s="118"/>
      <c r="D13800" s="118"/>
      <c r="E13800" s="118"/>
      <c r="F13800" s="118"/>
      <c r="G13800" s="118"/>
      <c r="H13800" s="118"/>
      <c r="I13800" s="118"/>
      <c r="J13800" s="118"/>
    </row>
    <row r="13801" spans="1:10" ht="12.75">
      <c r="A13801" s="118"/>
      <c r="B13801" s="118"/>
      <c r="C13801" s="118"/>
      <c r="D13801" s="118"/>
      <c r="E13801" s="118"/>
      <c r="F13801" s="118"/>
      <c r="G13801" s="118"/>
      <c r="H13801" s="118"/>
      <c r="I13801" s="118"/>
      <c r="J13801" s="118"/>
    </row>
    <row r="13802" spans="1:10" ht="12.75">
      <c r="A13802" s="118"/>
      <c r="B13802" s="118"/>
      <c r="C13802" s="118"/>
      <c r="D13802" s="118"/>
      <c r="E13802" s="118"/>
      <c r="F13802" s="118"/>
      <c r="G13802" s="118"/>
      <c r="H13802" s="118"/>
      <c r="I13802" s="118"/>
      <c r="J13802" s="118"/>
    </row>
    <row r="13803" spans="1:10" ht="12.75">
      <c r="A13803" s="118"/>
      <c r="B13803" s="118"/>
      <c r="C13803" s="118"/>
      <c r="D13803" s="118"/>
      <c r="E13803" s="118"/>
      <c r="F13803" s="118"/>
      <c r="G13803" s="118"/>
      <c r="H13803" s="118"/>
      <c r="I13803" s="118"/>
      <c r="J13803" s="118"/>
    </row>
    <row r="13804" spans="1:10" ht="12.75">
      <c r="A13804" s="118"/>
      <c r="B13804" s="118"/>
      <c r="C13804" s="118"/>
      <c r="D13804" s="118"/>
      <c r="E13804" s="118"/>
      <c r="F13804" s="118"/>
      <c r="G13804" s="118"/>
      <c r="H13804" s="118"/>
      <c r="I13804" s="118"/>
      <c r="J13804" s="118"/>
    </row>
    <row r="13805" spans="1:10" ht="12.75">
      <c r="A13805" s="118"/>
      <c r="B13805" s="118"/>
      <c r="C13805" s="118"/>
      <c r="D13805" s="118"/>
      <c r="E13805" s="118"/>
      <c r="F13805" s="118"/>
      <c r="G13805" s="118"/>
      <c r="H13805" s="118"/>
      <c r="I13805" s="118"/>
      <c r="J13805" s="118"/>
    </row>
    <row r="13806" spans="1:10" ht="12.75">
      <c r="A13806" s="118"/>
      <c r="B13806" s="118"/>
      <c r="C13806" s="118"/>
      <c r="D13806" s="118"/>
      <c r="E13806" s="118"/>
      <c r="F13806" s="118"/>
      <c r="G13806" s="118"/>
      <c r="H13806" s="118"/>
      <c r="I13806" s="118"/>
      <c r="J13806" s="118"/>
    </row>
    <row r="13807" spans="1:10" ht="12.75">
      <c r="A13807" s="118"/>
      <c r="B13807" s="118"/>
      <c r="C13807" s="118"/>
      <c r="D13807" s="118"/>
      <c r="E13807" s="118"/>
      <c r="F13807" s="118"/>
      <c r="G13807" s="118"/>
      <c r="H13807" s="118"/>
      <c r="I13807" s="118"/>
      <c r="J13807" s="118"/>
    </row>
    <row r="13808" spans="1:10" ht="12.75">
      <c r="A13808" s="118"/>
      <c r="B13808" s="118"/>
      <c r="C13808" s="118"/>
      <c r="D13808" s="118"/>
      <c r="E13808" s="118"/>
      <c r="F13808" s="118"/>
      <c r="G13808" s="118"/>
      <c r="H13808" s="118"/>
      <c r="I13808" s="118"/>
      <c r="J13808" s="118"/>
    </row>
    <row r="13809" spans="1:10" ht="12.75">
      <c r="A13809" s="118"/>
      <c r="B13809" s="118"/>
      <c r="C13809" s="118"/>
      <c r="D13809" s="118"/>
      <c r="E13809" s="118"/>
      <c r="F13809" s="118"/>
      <c r="G13809" s="118"/>
      <c r="H13809" s="118"/>
      <c r="I13809" s="118"/>
      <c r="J13809" s="118"/>
    </row>
    <row r="13810" spans="1:10" ht="12.75">
      <c r="A13810" s="118"/>
      <c r="B13810" s="118"/>
      <c r="C13810" s="118"/>
      <c r="D13810" s="118"/>
      <c r="E13810" s="118"/>
      <c r="F13810" s="118"/>
      <c r="G13810" s="118"/>
      <c r="H13810" s="118"/>
      <c r="I13810" s="118"/>
      <c r="J13810" s="118"/>
    </row>
    <row r="13811" spans="1:10" ht="12.75">
      <c r="A13811" s="118"/>
      <c r="B13811" s="118"/>
      <c r="C13811" s="118"/>
      <c r="D13811" s="118"/>
      <c r="E13811" s="118"/>
      <c r="F13811" s="118"/>
      <c r="G13811" s="118"/>
      <c r="H13811" s="118"/>
      <c r="I13811" s="118"/>
      <c r="J13811" s="118"/>
    </row>
    <row r="13812" spans="1:10" ht="12.75">
      <c r="A13812" s="118"/>
      <c r="B13812" s="118"/>
      <c r="C13812" s="118"/>
      <c r="D13812" s="118"/>
      <c r="E13812" s="118"/>
      <c r="F13812" s="118"/>
      <c r="G13812" s="118"/>
      <c r="H13812" s="118"/>
      <c r="I13812" s="118"/>
      <c r="J13812" s="118"/>
    </row>
    <row r="13813" spans="1:10" ht="12.75">
      <c r="A13813" s="118"/>
      <c r="B13813" s="118"/>
      <c r="C13813" s="118"/>
      <c r="D13813" s="118"/>
      <c r="E13813" s="118"/>
      <c r="F13813" s="118"/>
      <c r="G13813" s="118"/>
      <c r="H13813" s="118"/>
      <c r="I13813" s="118"/>
      <c r="J13813" s="118"/>
    </row>
    <row r="13814" spans="1:10" ht="12.75">
      <c r="A13814" s="118"/>
      <c r="B13814" s="118"/>
      <c r="C13814" s="118"/>
      <c r="D13814" s="118"/>
      <c r="E13814" s="118"/>
      <c r="F13814" s="118"/>
      <c r="G13814" s="118"/>
      <c r="H13814" s="118"/>
      <c r="I13814" s="118"/>
      <c r="J13814" s="118"/>
    </row>
    <row r="13815" spans="1:10" ht="12.75">
      <c r="A13815" s="118"/>
      <c r="B13815" s="118"/>
      <c r="C13815" s="118"/>
      <c r="D13815" s="118"/>
      <c r="E13815" s="118"/>
      <c r="F13815" s="118"/>
      <c r="G13815" s="118"/>
      <c r="H13815" s="118"/>
      <c r="I13815" s="118"/>
      <c r="J13815" s="118"/>
    </row>
    <row r="13816" spans="1:10" ht="12.75">
      <c r="A13816" s="118"/>
      <c r="B13816" s="118"/>
      <c r="C13816" s="118"/>
      <c r="D13816" s="118"/>
      <c r="E13816" s="118"/>
      <c r="F13816" s="118"/>
      <c r="G13816" s="118"/>
      <c r="H13816" s="118"/>
      <c r="I13816" s="118"/>
      <c r="J13816" s="118"/>
    </row>
    <row r="13817" spans="1:10" ht="12.75">
      <c r="A13817" s="118"/>
      <c r="B13817" s="118"/>
      <c r="C13817" s="118"/>
      <c r="D13817" s="118"/>
      <c r="E13817" s="118"/>
      <c r="F13817" s="118"/>
      <c r="G13817" s="118"/>
      <c r="H13817" s="118"/>
      <c r="I13817" s="118"/>
      <c r="J13817" s="118"/>
    </row>
    <row r="13818" spans="1:10" ht="12.75">
      <c r="A13818" s="118"/>
      <c r="B13818" s="118"/>
      <c r="C13818" s="118"/>
      <c r="D13818" s="118"/>
      <c r="E13818" s="118"/>
      <c r="F13818" s="118"/>
      <c r="G13818" s="118"/>
      <c r="H13818" s="118"/>
      <c r="I13818" s="118"/>
      <c r="J13818" s="118"/>
    </row>
    <row r="13819" spans="1:10" ht="12.75">
      <c r="A13819" s="118"/>
      <c r="B13819" s="118"/>
      <c r="C13819" s="118"/>
      <c r="D13819" s="118"/>
      <c r="E13819" s="118"/>
      <c r="F13819" s="118"/>
      <c r="G13819" s="118"/>
      <c r="H13819" s="118"/>
      <c r="I13819" s="118"/>
      <c r="J13819" s="118"/>
    </row>
    <row r="13820" spans="1:10" ht="12.75">
      <c r="A13820" s="118"/>
      <c r="B13820" s="118"/>
      <c r="C13820" s="118"/>
      <c r="D13820" s="118"/>
      <c r="E13820" s="118"/>
      <c r="F13820" s="118"/>
      <c r="G13820" s="118"/>
      <c r="H13820" s="118"/>
      <c r="I13820" s="118"/>
      <c r="J13820" s="118"/>
    </row>
    <row r="13821" spans="1:10" ht="12.75">
      <c r="A13821" s="118"/>
      <c r="B13821" s="118"/>
      <c r="C13821" s="118"/>
      <c r="D13821" s="118"/>
      <c r="E13821" s="118"/>
      <c r="F13821" s="118"/>
      <c r="G13821" s="118"/>
      <c r="H13821" s="118"/>
      <c r="I13821" s="118"/>
      <c r="J13821" s="118"/>
    </row>
    <row r="13822" spans="1:10" ht="12.75">
      <c r="A13822" s="118"/>
      <c r="B13822" s="118"/>
      <c r="C13822" s="118"/>
      <c r="D13822" s="118"/>
      <c r="E13822" s="118"/>
      <c r="F13822" s="118"/>
      <c r="G13822" s="118"/>
      <c r="H13822" s="118"/>
      <c r="I13822" s="118"/>
      <c r="J13822" s="118"/>
    </row>
    <row r="13823" spans="1:10" ht="12.75">
      <c r="A13823" s="118"/>
      <c r="B13823" s="118"/>
      <c r="C13823" s="118"/>
      <c r="D13823" s="118"/>
      <c r="E13823" s="118"/>
      <c r="F13823" s="118"/>
      <c r="G13823" s="118"/>
      <c r="H13823" s="118"/>
      <c r="I13823" s="118"/>
      <c r="J13823" s="118"/>
    </row>
    <row r="13824" spans="1:10" ht="12.75">
      <c r="A13824" s="118"/>
      <c r="B13824" s="118"/>
      <c r="C13824" s="118"/>
      <c r="D13824" s="118"/>
      <c r="E13824" s="118"/>
      <c r="F13824" s="118"/>
      <c r="G13824" s="118"/>
      <c r="H13824" s="118"/>
      <c r="I13824" s="118"/>
      <c r="J13824" s="118"/>
    </row>
    <row r="13825" spans="1:10" ht="12.75">
      <c r="A13825" s="118"/>
      <c r="B13825" s="118"/>
      <c r="C13825" s="118"/>
      <c r="D13825" s="118"/>
      <c r="E13825" s="118"/>
      <c r="F13825" s="118"/>
      <c r="G13825" s="118"/>
      <c r="H13825" s="118"/>
      <c r="I13825" s="118"/>
      <c r="J13825" s="118"/>
    </row>
    <row r="13826" spans="1:10" ht="12.75">
      <c r="A13826" s="118"/>
      <c r="B13826" s="118"/>
      <c r="C13826" s="118"/>
      <c r="D13826" s="118"/>
      <c r="E13826" s="118"/>
      <c r="F13826" s="118"/>
      <c r="G13826" s="118"/>
      <c r="H13826" s="118"/>
      <c r="I13826" s="118"/>
      <c r="J13826" s="118"/>
    </row>
    <row r="13827" spans="1:10" ht="12.75">
      <c r="A13827" s="118"/>
      <c r="B13827" s="118"/>
      <c r="C13827" s="118"/>
      <c r="D13827" s="118"/>
      <c r="E13827" s="118"/>
      <c r="F13827" s="118"/>
      <c r="G13827" s="118"/>
      <c r="H13827" s="118"/>
      <c r="I13827" s="118"/>
      <c r="J13827" s="118"/>
    </row>
    <row r="13828" spans="1:10" ht="12.75">
      <c r="A13828" s="118"/>
      <c r="B13828" s="118"/>
      <c r="C13828" s="118"/>
      <c r="D13828" s="118"/>
      <c r="E13828" s="118"/>
      <c r="F13828" s="118"/>
      <c r="G13828" s="118"/>
      <c r="H13828" s="118"/>
      <c r="I13828" s="118"/>
      <c r="J13828" s="118"/>
    </row>
    <row r="13829" spans="1:10" ht="12.75">
      <c r="A13829" s="118"/>
      <c r="B13829" s="118"/>
      <c r="C13829" s="118"/>
      <c r="D13829" s="118"/>
      <c r="E13829" s="118"/>
      <c r="F13829" s="118"/>
      <c r="G13829" s="118"/>
      <c r="H13829" s="118"/>
      <c r="I13829" s="118"/>
      <c r="J13829" s="118"/>
    </row>
    <row r="13830" spans="1:10" ht="12.75">
      <c r="A13830" s="118"/>
      <c r="B13830" s="118"/>
      <c r="C13830" s="118"/>
      <c r="D13830" s="118"/>
      <c r="E13830" s="118"/>
      <c r="F13830" s="118"/>
      <c r="G13830" s="118"/>
      <c r="H13830" s="118"/>
      <c r="I13830" s="118"/>
      <c r="J13830" s="118"/>
    </row>
    <row r="13831" spans="1:10" ht="12.75">
      <c r="A13831" s="118"/>
      <c r="B13831" s="118"/>
      <c r="C13831" s="118"/>
      <c r="D13831" s="118"/>
      <c r="E13831" s="118"/>
      <c r="F13831" s="118"/>
      <c r="G13831" s="118"/>
      <c r="H13831" s="118"/>
      <c r="I13831" s="118"/>
      <c r="J13831" s="118"/>
    </row>
    <row r="13832" spans="1:10" ht="12.75">
      <c r="A13832" s="118"/>
      <c r="B13832" s="118"/>
      <c r="C13832" s="118"/>
      <c r="D13832" s="118"/>
      <c r="E13832" s="118"/>
      <c r="F13832" s="118"/>
      <c r="G13832" s="118"/>
      <c r="H13832" s="118"/>
      <c r="I13832" s="118"/>
      <c r="J13832" s="118"/>
    </row>
    <row r="13833" spans="1:10" ht="12.75">
      <c r="A13833" s="118"/>
      <c r="B13833" s="118"/>
      <c r="C13833" s="118"/>
      <c r="D13833" s="118"/>
      <c r="E13833" s="118"/>
      <c r="F13833" s="118"/>
      <c r="G13833" s="118"/>
      <c r="H13833" s="118"/>
      <c r="I13833" s="118"/>
      <c r="J13833" s="118"/>
    </row>
    <row r="13834" spans="1:10" ht="12.75">
      <c r="A13834" s="118"/>
      <c r="B13834" s="118"/>
      <c r="C13834" s="118"/>
      <c r="D13834" s="118"/>
      <c r="E13834" s="118"/>
      <c r="F13834" s="118"/>
      <c r="G13834" s="118"/>
      <c r="H13834" s="118"/>
      <c r="I13834" s="118"/>
      <c r="J13834" s="118"/>
    </row>
    <row r="13835" spans="1:10" ht="12.75">
      <c r="A13835" s="118"/>
      <c r="B13835" s="118"/>
      <c r="C13835" s="118"/>
      <c r="D13835" s="118"/>
      <c r="E13835" s="118"/>
      <c r="F13835" s="118"/>
      <c r="G13835" s="118"/>
      <c r="H13835" s="118"/>
      <c r="I13835" s="118"/>
      <c r="J13835" s="118"/>
    </row>
    <row r="13836" spans="1:10" ht="12.75">
      <c r="A13836" s="118"/>
      <c r="B13836" s="118"/>
      <c r="C13836" s="118"/>
      <c r="D13836" s="118"/>
      <c r="E13836" s="118"/>
      <c r="F13836" s="118"/>
      <c r="G13836" s="118"/>
      <c r="H13836" s="118"/>
      <c r="I13836" s="118"/>
      <c r="J13836" s="118"/>
    </row>
    <row r="13837" spans="1:10" ht="12.75">
      <c r="A13837" s="118"/>
      <c r="B13837" s="118"/>
      <c r="C13837" s="118"/>
      <c r="D13837" s="118"/>
      <c r="E13837" s="118"/>
      <c r="F13837" s="118"/>
      <c r="G13837" s="118"/>
      <c r="H13837" s="118"/>
      <c r="I13837" s="118"/>
      <c r="J13837" s="118"/>
    </row>
    <row r="13838" spans="1:10" ht="12.75">
      <c r="A13838" s="118"/>
      <c r="B13838" s="118"/>
      <c r="C13838" s="118"/>
      <c r="D13838" s="118"/>
      <c r="E13838" s="118"/>
      <c r="F13838" s="118"/>
      <c r="G13838" s="118"/>
      <c r="H13838" s="118"/>
      <c r="I13838" s="118"/>
      <c r="J13838" s="118"/>
    </row>
    <row r="13839" spans="1:10" ht="12.75">
      <c r="A13839" s="118"/>
      <c r="B13839" s="118"/>
      <c r="C13839" s="118"/>
      <c r="D13839" s="118"/>
      <c r="E13839" s="118"/>
      <c r="F13839" s="118"/>
      <c r="G13839" s="118"/>
      <c r="H13839" s="118"/>
      <c r="I13839" s="118"/>
      <c r="J13839" s="118"/>
    </row>
    <row r="13840" spans="1:10" ht="12.75">
      <c r="A13840" s="118"/>
      <c r="B13840" s="118"/>
      <c r="C13840" s="118"/>
      <c r="D13840" s="118"/>
      <c r="E13840" s="118"/>
      <c r="F13840" s="118"/>
      <c r="G13840" s="118"/>
      <c r="H13840" s="118"/>
      <c r="I13840" s="118"/>
      <c r="J13840" s="118"/>
    </row>
    <row r="13841" spans="1:10" ht="12.75">
      <c r="A13841" s="118"/>
      <c r="B13841" s="118"/>
      <c r="C13841" s="118"/>
      <c r="D13841" s="118"/>
      <c r="E13841" s="118"/>
      <c r="F13841" s="118"/>
      <c r="G13841" s="118"/>
      <c r="H13841" s="118"/>
      <c r="I13841" s="118"/>
      <c r="J13841" s="118"/>
    </row>
    <row r="13842" spans="1:10" ht="12.75">
      <c r="A13842" s="118"/>
      <c r="B13842" s="118"/>
      <c r="C13842" s="118"/>
      <c r="D13842" s="118"/>
      <c r="E13842" s="118"/>
      <c r="F13842" s="118"/>
      <c r="G13842" s="118"/>
      <c r="H13842" s="118"/>
      <c r="I13842" s="118"/>
      <c r="J13842" s="118"/>
    </row>
    <row r="13843" spans="1:10" ht="12.75">
      <c r="A13843" s="118"/>
      <c r="B13843" s="118"/>
      <c r="C13843" s="118"/>
      <c r="D13843" s="118"/>
      <c r="E13843" s="118"/>
      <c r="F13843" s="118"/>
      <c r="G13843" s="118"/>
      <c r="H13843" s="118"/>
      <c r="I13843" s="118"/>
      <c r="J13843" s="118"/>
    </row>
    <row r="13844" spans="1:10" ht="12.75">
      <c r="A13844" s="118"/>
      <c r="B13844" s="118"/>
      <c r="C13844" s="118"/>
      <c r="D13844" s="118"/>
      <c r="E13844" s="118"/>
      <c r="F13844" s="118"/>
      <c r="G13844" s="118"/>
      <c r="H13844" s="118"/>
      <c r="I13844" s="118"/>
      <c r="J13844" s="118"/>
    </row>
    <row r="13845" spans="1:10" ht="12.75">
      <c r="A13845" s="118"/>
      <c r="B13845" s="118"/>
      <c r="C13845" s="118"/>
      <c r="D13845" s="118"/>
      <c r="E13845" s="118"/>
      <c r="F13845" s="118"/>
      <c r="G13845" s="118"/>
      <c r="H13845" s="118"/>
      <c r="I13845" s="118"/>
      <c r="J13845" s="118"/>
    </row>
    <row r="13846" spans="1:10" ht="12.75">
      <c r="A13846" s="118"/>
      <c r="B13846" s="118"/>
      <c r="C13846" s="118"/>
      <c r="D13846" s="118"/>
      <c r="E13846" s="118"/>
      <c r="F13846" s="118"/>
      <c r="G13846" s="118"/>
      <c r="H13846" s="118"/>
      <c r="I13846" s="118"/>
      <c r="J13846" s="118"/>
    </row>
    <row r="13847" spans="1:10" ht="12.75">
      <c r="A13847" s="118"/>
      <c r="B13847" s="118"/>
      <c r="C13847" s="118"/>
      <c r="D13847" s="118"/>
      <c r="E13847" s="118"/>
      <c r="F13847" s="118"/>
      <c r="G13847" s="118"/>
      <c r="H13847" s="118"/>
      <c r="I13847" s="118"/>
      <c r="J13847" s="118"/>
    </row>
    <row r="13848" spans="1:10" ht="12.75">
      <c r="A13848" s="118"/>
      <c r="B13848" s="118"/>
      <c r="C13848" s="118"/>
      <c r="D13848" s="118"/>
      <c r="E13848" s="118"/>
      <c r="F13848" s="118"/>
      <c r="G13848" s="118"/>
      <c r="H13848" s="118"/>
      <c r="I13848" s="118"/>
      <c r="J13848" s="118"/>
    </row>
    <row r="13849" spans="1:10" ht="12.75">
      <c r="A13849" s="118"/>
      <c r="B13849" s="118"/>
      <c r="C13849" s="118"/>
      <c r="D13849" s="118"/>
      <c r="E13849" s="118"/>
      <c r="F13849" s="118"/>
      <c r="G13849" s="118"/>
      <c r="H13849" s="118"/>
      <c r="I13849" s="118"/>
      <c r="J13849" s="118"/>
    </row>
    <row r="13850" spans="1:10" ht="12.75">
      <c r="A13850" s="118"/>
      <c r="B13850" s="118"/>
      <c r="C13850" s="118"/>
      <c r="D13850" s="118"/>
      <c r="E13850" s="118"/>
      <c r="F13850" s="118"/>
      <c r="G13850" s="118"/>
      <c r="H13850" s="118"/>
      <c r="I13850" s="118"/>
      <c r="J13850" s="118"/>
    </row>
    <row r="13851" spans="1:10" ht="12.75">
      <c r="A13851" s="118"/>
      <c r="B13851" s="118"/>
      <c r="C13851" s="118"/>
      <c r="D13851" s="118"/>
      <c r="E13851" s="118"/>
      <c r="F13851" s="118"/>
      <c r="G13851" s="118"/>
      <c r="H13851" s="118"/>
      <c r="I13851" s="118"/>
      <c r="J13851" s="118"/>
    </row>
    <row r="13852" spans="1:10" ht="12.75">
      <c r="A13852" s="118"/>
      <c r="B13852" s="118"/>
      <c r="C13852" s="118"/>
      <c r="D13852" s="118"/>
      <c r="E13852" s="118"/>
      <c r="F13852" s="118"/>
      <c r="G13852" s="118"/>
      <c r="H13852" s="118"/>
      <c r="I13852" s="118"/>
      <c r="J13852" s="118"/>
    </row>
    <row r="13853" spans="1:10" ht="12.75">
      <c r="A13853" s="118"/>
      <c r="B13853" s="118"/>
      <c r="C13853" s="118"/>
      <c r="D13853" s="118"/>
      <c r="E13853" s="118"/>
      <c r="F13853" s="118"/>
      <c r="G13853" s="118"/>
      <c r="H13853" s="118"/>
      <c r="I13853" s="118"/>
      <c r="J13853" s="118"/>
    </row>
    <row r="13854" spans="1:10" ht="12.75">
      <c r="A13854" s="118"/>
      <c r="B13854" s="118"/>
      <c r="C13854" s="118"/>
      <c r="D13854" s="118"/>
      <c r="E13854" s="118"/>
      <c r="F13854" s="118"/>
      <c r="G13854" s="118"/>
      <c r="H13854" s="118"/>
      <c r="I13854" s="118"/>
      <c r="J13854" s="118"/>
    </row>
    <row r="13855" spans="1:10" ht="12.75">
      <c r="A13855" s="118"/>
      <c r="B13855" s="118"/>
      <c r="C13855" s="118"/>
      <c r="D13855" s="118"/>
      <c r="E13855" s="118"/>
      <c r="F13855" s="118"/>
      <c r="G13855" s="118"/>
      <c r="H13855" s="118"/>
      <c r="I13855" s="118"/>
      <c r="J13855" s="118"/>
    </row>
    <row r="13856" spans="1:10" ht="12.75">
      <c r="A13856" s="118"/>
      <c r="B13856" s="118"/>
      <c r="C13856" s="118"/>
      <c r="D13856" s="118"/>
      <c r="E13856" s="118"/>
      <c r="F13856" s="118"/>
      <c r="G13856" s="118"/>
      <c r="H13856" s="118"/>
      <c r="I13856" s="118"/>
      <c r="J13856" s="118"/>
    </row>
    <row r="13857" spans="1:10" ht="12.75">
      <c r="A13857" s="118"/>
      <c r="B13857" s="118"/>
      <c r="C13857" s="118"/>
      <c r="D13857" s="118"/>
      <c r="E13857" s="118"/>
      <c r="F13857" s="118"/>
      <c r="G13857" s="118"/>
      <c r="H13857" s="118"/>
      <c r="I13857" s="118"/>
      <c r="J13857" s="118"/>
    </row>
    <row r="13858" spans="1:10" ht="12.75">
      <c r="A13858" s="118"/>
      <c r="B13858" s="118"/>
      <c r="C13858" s="118"/>
      <c r="D13858" s="118"/>
      <c r="E13858" s="118"/>
      <c r="F13858" s="118"/>
      <c r="G13858" s="118"/>
      <c r="H13858" s="118"/>
      <c r="I13858" s="118"/>
      <c r="J13858" s="118"/>
    </row>
    <row r="13859" spans="1:10" ht="12.75">
      <c r="A13859" s="118"/>
      <c r="B13859" s="118"/>
      <c r="C13859" s="118"/>
      <c r="D13859" s="118"/>
      <c r="E13859" s="118"/>
      <c r="F13859" s="118"/>
      <c r="G13859" s="118"/>
      <c r="H13859" s="118"/>
      <c r="I13859" s="118"/>
      <c r="J13859" s="118"/>
    </row>
    <row r="13860" spans="1:10" ht="12.75">
      <c r="A13860" s="118"/>
      <c r="B13860" s="118"/>
      <c r="C13860" s="118"/>
      <c r="D13860" s="118"/>
      <c r="E13860" s="118"/>
      <c r="F13860" s="118"/>
      <c r="G13860" s="118"/>
      <c r="H13860" s="118"/>
      <c r="I13860" s="118"/>
      <c r="J13860" s="118"/>
    </row>
    <row r="13861" spans="1:10" ht="12.75">
      <c r="A13861" s="118"/>
      <c r="B13861" s="118"/>
      <c r="C13861" s="118"/>
      <c r="D13861" s="118"/>
      <c r="E13861" s="118"/>
      <c r="F13861" s="118"/>
      <c r="G13861" s="118"/>
      <c r="H13861" s="118"/>
      <c r="I13861" s="118"/>
      <c r="J13861" s="118"/>
    </row>
    <row r="13862" spans="1:10" ht="12.75">
      <c r="A13862" s="118"/>
      <c r="B13862" s="118"/>
      <c r="C13862" s="118"/>
      <c r="D13862" s="118"/>
      <c r="E13862" s="118"/>
      <c r="F13862" s="118"/>
      <c r="G13862" s="118"/>
      <c r="H13862" s="118"/>
      <c r="I13862" s="118"/>
      <c r="J13862" s="118"/>
    </row>
    <row r="13863" spans="1:10" ht="12.75">
      <c r="A13863" s="118"/>
      <c r="B13863" s="118"/>
      <c r="C13863" s="118"/>
      <c r="D13863" s="118"/>
      <c r="E13863" s="118"/>
      <c r="F13863" s="118"/>
      <c r="G13863" s="118"/>
      <c r="H13863" s="118"/>
      <c r="I13863" s="118"/>
      <c r="J13863" s="118"/>
    </row>
    <row r="13864" spans="1:10" ht="12.75">
      <c r="A13864" s="118"/>
      <c r="B13864" s="118"/>
      <c r="C13864" s="118"/>
      <c r="D13864" s="118"/>
      <c r="E13864" s="118"/>
      <c r="F13864" s="118"/>
      <c r="G13864" s="118"/>
      <c r="H13864" s="118"/>
      <c r="I13864" s="118"/>
      <c r="J13864" s="118"/>
    </row>
    <row r="13865" spans="1:10" ht="12.75">
      <c r="A13865" s="118"/>
      <c r="B13865" s="118"/>
      <c r="C13865" s="118"/>
      <c r="D13865" s="118"/>
      <c r="E13865" s="118"/>
      <c r="F13865" s="118"/>
      <c r="G13865" s="118"/>
      <c r="H13865" s="118"/>
      <c r="I13865" s="118"/>
      <c r="J13865" s="118"/>
    </row>
    <row r="13866" spans="1:10" ht="12.75">
      <c r="A13866" s="118"/>
      <c r="B13866" s="118"/>
      <c r="C13866" s="118"/>
      <c r="D13866" s="118"/>
      <c r="E13866" s="118"/>
      <c r="F13866" s="118"/>
      <c r="G13866" s="118"/>
      <c r="H13866" s="118"/>
      <c r="I13866" s="118"/>
      <c r="J13866" s="118"/>
    </row>
    <row r="13867" spans="1:10" ht="12.75">
      <c r="A13867" s="118"/>
      <c r="B13867" s="118"/>
      <c r="C13867" s="118"/>
      <c r="D13867" s="118"/>
      <c r="E13867" s="118"/>
      <c r="F13867" s="118"/>
      <c r="G13867" s="118"/>
      <c r="H13867" s="118"/>
      <c r="I13867" s="118"/>
      <c r="J13867" s="118"/>
    </row>
    <row r="13868" spans="1:10" ht="12.75">
      <c r="A13868" s="118"/>
      <c r="B13868" s="118"/>
      <c r="C13868" s="118"/>
      <c r="D13868" s="118"/>
      <c r="E13868" s="118"/>
      <c r="F13868" s="118"/>
      <c r="G13868" s="118"/>
      <c r="H13868" s="118"/>
      <c r="I13868" s="118"/>
      <c r="J13868" s="118"/>
    </row>
    <row r="13869" spans="1:10" ht="12.75">
      <c r="A13869" s="118"/>
      <c r="B13869" s="118"/>
      <c r="C13869" s="118"/>
      <c r="D13869" s="118"/>
      <c r="E13869" s="118"/>
      <c r="F13869" s="118"/>
      <c r="G13869" s="118"/>
      <c r="H13869" s="118"/>
      <c r="I13869" s="118"/>
      <c r="J13869" s="118"/>
    </row>
    <row r="13870" spans="1:10" ht="12.75">
      <c r="A13870" s="118"/>
      <c r="B13870" s="118"/>
      <c r="C13870" s="118"/>
      <c r="D13870" s="118"/>
      <c r="E13870" s="118"/>
      <c r="F13870" s="118"/>
      <c r="G13870" s="118"/>
      <c r="H13870" s="118"/>
      <c r="I13870" s="118"/>
      <c r="J13870" s="118"/>
    </row>
    <row r="13871" spans="1:10" ht="12.75">
      <c r="A13871" s="118"/>
      <c r="B13871" s="118"/>
      <c r="C13871" s="118"/>
      <c r="D13871" s="118"/>
      <c r="E13871" s="118"/>
      <c r="F13871" s="118"/>
      <c r="G13871" s="118"/>
      <c r="H13871" s="118"/>
      <c r="I13871" s="118"/>
      <c r="J13871" s="118"/>
    </row>
    <row r="13872" spans="1:10" ht="12.75">
      <c r="A13872" s="118"/>
      <c r="B13872" s="118"/>
      <c r="C13872" s="118"/>
      <c r="D13872" s="118"/>
      <c r="E13872" s="118"/>
      <c r="F13872" s="118"/>
      <c r="G13872" s="118"/>
      <c r="H13872" s="118"/>
      <c r="I13872" s="118"/>
      <c r="J13872" s="118"/>
    </row>
    <row r="13873" spans="1:10" ht="12.75">
      <c r="A13873" s="118"/>
      <c r="B13873" s="118"/>
      <c r="C13873" s="118"/>
      <c r="D13873" s="118"/>
      <c r="E13873" s="118"/>
      <c r="F13873" s="118"/>
      <c r="G13873" s="118"/>
      <c r="H13873" s="118"/>
      <c r="I13873" s="118"/>
      <c r="J13873" s="118"/>
    </row>
    <row r="13874" spans="1:10" ht="12.75">
      <c r="A13874" s="118"/>
      <c r="B13874" s="118"/>
      <c r="C13874" s="118"/>
      <c r="D13874" s="118"/>
      <c r="E13874" s="118"/>
      <c r="F13874" s="118"/>
      <c r="G13874" s="118"/>
      <c r="H13874" s="118"/>
      <c r="I13874" s="118"/>
      <c r="J13874" s="118"/>
    </row>
    <row r="13875" spans="1:10" ht="12.75">
      <c r="A13875" s="118"/>
      <c r="B13875" s="118"/>
      <c r="C13875" s="118"/>
      <c r="D13875" s="118"/>
      <c r="E13875" s="118"/>
      <c r="F13875" s="118"/>
      <c r="G13875" s="118"/>
      <c r="H13875" s="118"/>
      <c r="I13875" s="118"/>
      <c r="J13875" s="118"/>
    </row>
    <row r="13876" spans="1:10" ht="12.75">
      <c r="A13876" s="118"/>
      <c r="B13876" s="118"/>
      <c r="C13876" s="118"/>
      <c r="D13876" s="118"/>
      <c r="E13876" s="118"/>
      <c r="F13876" s="118"/>
      <c r="G13876" s="118"/>
      <c r="H13876" s="118"/>
      <c r="I13876" s="118"/>
      <c r="J13876" s="118"/>
    </row>
    <row r="13877" spans="1:10" ht="12.75">
      <c r="A13877" s="118"/>
      <c r="B13877" s="118"/>
      <c r="C13877" s="118"/>
      <c r="D13877" s="118"/>
      <c r="E13877" s="118"/>
      <c r="F13877" s="118"/>
      <c r="G13877" s="118"/>
      <c r="H13877" s="118"/>
      <c r="I13877" s="118"/>
      <c r="J13877" s="118"/>
    </row>
    <row r="13878" spans="1:10" ht="12.75">
      <c r="A13878" s="118"/>
      <c r="B13878" s="118"/>
      <c r="C13878" s="118"/>
      <c r="D13878" s="118"/>
      <c r="E13878" s="118"/>
      <c r="F13878" s="118"/>
      <c r="G13878" s="118"/>
      <c r="H13878" s="118"/>
      <c r="I13878" s="118"/>
      <c r="J13878" s="118"/>
    </row>
    <row r="13879" spans="1:10" ht="12.75">
      <c r="A13879" s="118"/>
      <c r="B13879" s="118"/>
      <c r="C13879" s="118"/>
      <c r="D13879" s="118"/>
      <c r="E13879" s="118"/>
      <c r="F13879" s="118"/>
      <c r="G13879" s="118"/>
      <c r="H13879" s="118"/>
      <c r="I13879" s="118"/>
      <c r="J13879" s="118"/>
    </row>
    <row r="13880" spans="1:10" ht="12.75">
      <c r="A13880" s="118"/>
      <c r="B13880" s="118"/>
      <c r="C13880" s="118"/>
      <c r="D13880" s="118"/>
      <c r="E13880" s="118"/>
      <c r="F13880" s="118"/>
      <c r="G13880" s="118"/>
      <c r="H13880" s="118"/>
      <c r="I13880" s="118"/>
      <c r="J13880" s="118"/>
    </row>
    <row r="13881" spans="1:10" ht="12.75">
      <c r="A13881" s="118"/>
      <c r="B13881" s="118"/>
      <c r="C13881" s="118"/>
      <c r="D13881" s="118"/>
      <c r="E13881" s="118"/>
      <c r="F13881" s="118"/>
      <c r="G13881" s="118"/>
      <c r="H13881" s="118"/>
      <c r="I13881" s="118"/>
      <c r="J13881" s="118"/>
    </row>
    <row r="13882" spans="1:10" ht="12.75">
      <c r="A13882" s="118"/>
      <c r="B13882" s="118"/>
      <c r="C13882" s="118"/>
      <c r="D13882" s="118"/>
      <c r="E13882" s="118"/>
      <c r="F13882" s="118"/>
      <c r="G13882" s="118"/>
      <c r="H13882" s="118"/>
      <c r="I13882" s="118"/>
      <c r="J13882" s="118"/>
    </row>
    <row r="13883" spans="1:10" ht="12.75">
      <c r="A13883" s="118"/>
      <c r="B13883" s="118"/>
      <c r="C13883" s="118"/>
      <c r="D13883" s="118"/>
      <c r="E13883" s="118"/>
      <c r="F13883" s="118"/>
      <c r="G13883" s="118"/>
      <c r="H13883" s="118"/>
      <c r="I13883" s="118"/>
      <c r="J13883" s="118"/>
    </row>
    <row r="13884" spans="1:10" ht="12.75">
      <c r="A13884" s="118"/>
      <c r="B13884" s="118"/>
      <c r="C13884" s="118"/>
      <c r="D13884" s="118"/>
      <c r="E13884" s="118"/>
      <c r="F13884" s="118"/>
      <c r="G13884" s="118"/>
      <c r="H13884" s="118"/>
      <c r="I13884" s="118"/>
      <c r="J13884" s="118"/>
    </row>
    <row r="13885" spans="1:10" ht="12.75">
      <c r="A13885" s="118"/>
      <c r="B13885" s="118"/>
      <c r="C13885" s="118"/>
      <c r="D13885" s="118"/>
      <c r="E13885" s="118"/>
      <c r="F13885" s="118"/>
      <c r="G13885" s="118"/>
      <c r="H13885" s="118"/>
      <c r="I13885" s="118"/>
      <c r="J13885" s="118"/>
    </row>
    <row r="13886" spans="1:10" ht="12.75">
      <c r="A13886" s="118"/>
      <c r="B13886" s="118"/>
      <c r="C13886" s="118"/>
      <c r="D13886" s="118"/>
      <c r="E13886" s="118"/>
      <c r="F13886" s="118"/>
      <c r="G13886" s="118"/>
      <c r="H13886" s="118"/>
      <c r="I13886" s="118"/>
      <c r="J13886" s="118"/>
    </row>
    <row r="13887" spans="1:10" ht="12.75">
      <c r="A13887" s="118"/>
      <c r="B13887" s="118"/>
      <c r="C13887" s="118"/>
      <c r="D13887" s="118"/>
      <c r="E13887" s="118"/>
      <c r="F13887" s="118"/>
      <c r="G13887" s="118"/>
      <c r="H13887" s="118"/>
      <c r="I13887" s="118"/>
      <c r="J13887" s="118"/>
    </row>
    <row r="13888" spans="1:10" ht="12.75">
      <c r="A13888" s="118"/>
      <c r="B13888" s="118"/>
      <c r="C13888" s="118"/>
      <c r="D13888" s="118"/>
      <c r="E13888" s="118"/>
      <c r="F13888" s="118"/>
      <c r="G13888" s="118"/>
      <c r="H13888" s="118"/>
      <c r="I13888" s="118"/>
      <c r="J13888" s="118"/>
    </row>
    <row r="13889" spans="1:10" ht="12.75">
      <c r="A13889" s="118"/>
      <c r="B13889" s="118"/>
      <c r="C13889" s="118"/>
      <c r="D13889" s="118"/>
      <c r="E13889" s="118"/>
      <c r="F13889" s="118"/>
      <c r="G13889" s="118"/>
      <c r="H13889" s="118"/>
      <c r="I13889" s="118"/>
      <c r="J13889" s="118"/>
    </row>
    <row r="13890" spans="1:10" ht="12.75">
      <c r="A13890" s="118"/>
      <c r="B13890" s="118"/>
      <c r="C13890" s="118"/>
      <c r="D13890" s="118"/>
      <c r="E13890" s="118"/>
      <c r="F13890" s="118"/>
      <c r="G13890" s="118"/>
      <c r="H13890" s="118"/>
      <c r="I13890" s="118"/>
      <c r="J13890" s="118"/>
    </row>
    <row r="13891" spans="1:10" ht="12.75">
      <c r="A13891" s="118"/>
      <c r="B13891" s="118"/>
      <c r="C13891" s="118"/>
      <c r="D13891" s="118"/>
      <c r="E13891" s="118"/>
      <c r="F13891" s="118"/>
      <c r="G13891" s="118"/>
      <c r="H13891" s="118"/>
      <c r="I13891" s="118"/>
      <c r="J13891" s="118"/>
    </row>
    <row r="13892" spans="1:10" ht="12.75">
      <c r="A13892" s="118"/>
      <c r="B13892" s="118"/>
      <c r="C13892" s="118"/>
      <c r="D13892" s="118"/>
      <c r="E13892" s="118"/>
      <c r="F13892" s="118"/>
      <c r="G13892" s="118"/>
      <c r="H13892" s="118"/>
      <c r="I13892" s="118"/>
      <c r="J13892" s="118"/>
    </row>
    <row r="13893" spans="1:10" ht="12.75">
      <c r="A13893" s="118"/>
      <c r="B13893" s="118"/>
      <c r="C13893" s="118"/>
      <c r="D13893" s="118"/>
      <c r="E13893" s="118"/>
      <c r="F13893" s="118"/>
      <c r="G13893" s="118"/>
      <c r="H13893" s="118"/>
      <c r="I13893" s="118"/>
      <c r="J13893" s="118"/>
    </row>
    <row r="13894" spans="1:10" ht="12.75">
      <c r="A13894" s="118"/>
      <c r="B13894" s="118"/>
      <c r="C13894" s="118"/>
      <c r="D13894" s="118"/>
      <c r="E13894" s="118"/>
      <c r="F13894" s="118"/>
      <c r="G13894" s="118"/>
      <c r="H13894" s="118"/>
      <c r="I13894" s="118"/>
      <c r="J13894" s="118"/>
    </row>
    <row r="13895" spans="1:10" ht="12.75">
      <c r="A13895" s="118"/>
      <c r="B13895" s="118"/>
      <c r="C13895" s="118"/>
      <c r="D13895" s="118"/>
      <c r="E13895" s="118"/>
      <c r="F13895" s="118"/>
      <c r="G13895" s="118"/>
      <c r="H13895" s="118"/>
      <c r="I13895" s="118"/>
      <c r="J13895" s="118"/>
    </row>
    <row r="13896" spans="1:10" ht="12.75">
      <c r="A13896" s="118"/>
      <c r="B13896" s="118"/>
      <c r="C13896" s="118"/>
      <c r="D13896" s="118"/>
      <c r="E13896" s="118"/>
      <c r="F13896" s="118"/>
      <c r="G13896" s="118"/>
      <c r="H13896" s="118"/>
      <c r="I13896" s="118"/>
      <c r="J13896" s="118"/>
    </row>
    <row r="13897" spans="1:10" ht="12.75">
      <c r="A13897" s="118"/>
      <c r="B13897" s="118"/>
      <c r="C13897" s="118"/>
      <c r="D13897" s="118"/>
      <c r="E13897" s="118"/>
      <c r="F13897" s="118"/>
      <c r="G13897" s="118"/>
      <c r="H13897" s="118"/>
      <c r="I13897" s="118"/>
      <c r="J13897" s="118"/>
    </row>
    <row r="13898" spans="1:10" ht="12.75">
      <c r="A13898" s="118"/>
      <c r="B13898" s="118"/>
      <c r="C13898" s="118"/>
      <c r="D13898" s="118"/>
      <c r="E13898" s="118"/>
      <c r="F13898" s="118"/>
      <c r="G13898" s="118"/>
      <c r="H13898" s="118"/>
      <c r="I13898" s="118"/>
      <c r="J13898" s="118"/>
    </row>
    <row r="13899" spans="1:10" ht="12.75">
      <c r="A13899" s="118"/>
      <c r="B13899" s="118"/>
      <c r="C13899" s="118"/>
      <c r="D13899" s="118"/>
      <c r="E13899" s="118"/>
      <c r="F13899" s="118"/>
      <c r="G13899" s="118"/>
      <c r="H13899" s="118"/>
      <c r="I13899" s="118"/>
      <c r="J13899" s="118"/>
    </row>
    <row r="13900" spans="1:10" ht="12.75">
      <c r="A13900" s="118"/>
      <c r="B13900" s="118"/>
      <c r="C13900" s="118"/>
      <c r="D13900" s="118"/>
      <c r="E13900" s="118"/>
      <c r="F13900" s="118"/>
      <c r="G13900" s="118"/>
      <c r="H13900" s="118"/>
      <c r="I13900" s="118"/>
      <c r="J13900" s="118"/>
    </row>
    <row r="13901" spans="1:10" ht="12.75">
      <c r="A13901" s="118"/>
      <c r="B13901" s="118"/>
      <c r="C13901" s="118"/>
      <c r="D13901" s="118"/>
      <c r="E13901" s="118"/>
      <c r="F13901" s="118"/>
      <c r="G13901" s="118"/>
      <c r="H13901" s="118"/>
      <c r="I13901" s="118"/>
      <c r="J13901" s="118"/>
    </row>
    <row r="13902" spans="1:10" ht="12.75">
      <c r="A13902" s="118"/>
      <c r="B13902" s="118"/>
      <c r="C13902" s="118"/>
      <c r="D13902" s="118"/>
      <c r="E13902" s="118"/>
      <c r="F13902" s="118"/>
      <c r="G13902" s="118"/>
      <c r="H13902" s="118"/>
      <c r="I13902" s="118"/>
      <c r="J13902" s="118"/>
    </row>
    <row r="13903" spans="1:10" ht="12.75">
      <c r="A13903" s="118"/>
      <c r="B13903" s="118"/>
      <c r="C13903" s="118"/>
      <c r="D13903" s="118"/>
      <c r="E13903" s="118"/>
      <c r="F13903" s="118"/>
      <c r="G13903" s="118"/>
      <c r="H13903" s="118"/>
      <c r="I13903" s="118"/>
      <c r="J13903" s="118"/>
    </row>
    <row r="13904" spans="1:10" ht="12.75">
      <c r="A13904" s="118"/>
      <c r="B13904" s="118"/>
      <c r="C13904" s="118"/>
      <c r="D13904" s="118"/>
      <c r="E13904" s="118"/>
      <c r="F13904" s="118"/>
      <c r="G13904" s="118"/>
      <c r="H13904" s="118"/>
      <c r="I13904" s="118"/>
      <c r="J13904" s="118"/>
    </row>
    <row r="13905" spans="1:10" ht="12.75">
      <c r="A13905" s="118"/>
      <c r="B13905" s="118"/>
      <c r="C13905" s="118"/>
      <c r="D13905" s="118"/>
      <c r="E13905" s="118"/>
      <c r="F13905" s="118"/>
      <c r="G13905" s="118"/>
      <c r="H13905" s="118"/>
      <c r="I13905" s="118"/>
      <c r="J13905" s="118"/>
    </row>
    <row r="13906" spans="1:10" ht="12.75">
      <c r="A13906" s="118"/>
      <c r="B13906" s="118"/>
      <c r="C13906" s="118"/>
      <c r="D13906" s="118"/>
      <c r="E13906" s="118"/>
      <c r="F13906" s="118"/>
      <c r="G13906" s="118"/>
      <c r="H13906" s="118"/>
      <c r="I13906" s="118"/>
      <c r="J13906" s="118"/>
    </row>
    <row r="13907" spans="1:10" ht="12.75">
      <c r="A13907" s="118"/>
      <c r="B13907" s="118"/>
      <c r="C13907" s="118"/>
      <c r="D13907" s="118"/>
      <c r="E13907" s="118"/>
      <c r="F13907" s="118"/>
      <c r="G13907" s="118"/>
      <c r="H13907" s="118"/>
      <c r="I13907" s="118"/>
      <c r="J13907" s="118"/>
    </row>
    <row r="13908" spans="1:10" ht="12.75">
      <c r="A13908" s="118"/>
      <c r="B13908" s="118"/>
      <c r="C13908" s="118"/>
      <c r="D13908" s="118"/>
      <c r="E13908" s="118"/>
      <c r="F13908" s="118"/>
      <c r="G13908" s="118"/>
      <c r="H13908" s="118"/>
      <c r="I13908" s="118"/>
      <c r="J13908" s="118"/>
    </row>
    <row r="13909" spans="1:10" ht="12.75">
      <c r="A13909" s="118"/>
      <c r="B13909" s="118"/>
      <c r="C13909" s="118"/>
      <c r="D13909" s="118"/>
      <c r="E13909" s="118"/>
      <c r="F13909" s="118"/>
      <c r="G13909" s="118"/>
      <c r="H13909" s="118"/>
      <c r="I13909" s="118"/>
      <c r="J13909" s="118"/>
    </row>
    <row r="13910" spans="1:10" ht="12.75">
      <c r="A13910" s="118"/>
      <c r="B13910" s="118"/>
      <c r="C13910" s="118"/>
      <c r="D13910" s="118"/>
      <c r="E13910" s="118"/>
      <c r="F13910" s="118"/>
      <c r="G13910" s="118"/>
      <c r="H13910" s="118"/>
      <c r="I13910" s="118"/>
      <c r="J13910" s="118"/>
    </row>
    <row r="13911" spans="1:10" ht="12.75">
      <c r="A13911" s="118"/>
      <c r="B13911" s="118"/>
      <c r="C13911" s="118"/>
      <c r="D13911" s="118"/>
      <c r="E13911" s="118"/>
      <c r="F13911" s="118"/>
      <c r="G13911" s="118"/>
      <c r="H13911" s="118"/>
      <c r="I13911" s="118"/>
      <c r="J13911" s="118"/>
    </row>
    <row r="13912" spans="1:10" ht="12.75">
      <c r="A13912" s="118"/>
      <c r="B13912" s="118"/>
      <c r="C13912" s="118"/>
      <c r="D13912" s="118"/>
      <c r="E13912" s="118"/>
      <c r="F13912" s="118"/>
      <c r="G13912" s="118"/>
      <c r="H13912" s="118"/>
      <c r="I13912" s="118"/>
      <c r="J13912" s="118"/>
    </row>
    <row r="13913" spans="1:10" ht="12.75">
      <c r="A13913" s="118"/>
      <c r="B13913" s="118"/>
      <c r="C13913" s="118"/>
      <c r="D13913" s="118"/>
      <c r="E13913" s="118"/>
      <c r="F13913" s="118"/>
      <c r="G13913" s="118"/>
      <c r="H13913" s="118"/>
      <c r="I13913" s="118"/>
      <c r="J13913" s="118"/>
    </row>
    <row r="13914" spans="1:10" ht="12.75">
      <c r="A13914" s="118"/>
      <c r="B13914" s="118"/>
      <c r="C13914" s="118"/>
      <c r="D13914" s="118"/>
      <c r="E13914" s="118"/>
      <c r="F13914" s="118"/>
      <c r="G13914" s="118"/>
      <c r="H13914" s="118"/>
      <c r="I13914" s="118"/>
      <c r="J13914" s="118"/>
    </row>
    <row r="13915" spans="1:10" ht="12.75">
      <c r="A13915" s="118"/>
      <c r="B13915" s="118"/>
      <c r="C13915" s="118"/>
      <c r="D13915" s="118"/>
      <c r="E13915" s="118"/>
      <c r="F13915" s="118"/>
      <c r="G13915" s="118"/>
      <c r="H13915" s="118"/>
      <c r="I13915" s="118"/>
      <c r="J13915" s="118"/>
    </row>
    <row r="13916" spans="1:10" ht="12.75">
      <c r="A13916" s="118"/>
      <c r="B13916" s="118"/>
      <c r="C13916" s="118"/>
      <c r="D13916" s="118"/>
      <c r="E13916" s="118"/>
      <c r="F13916" s="118"/>
      <c r="G13916" s="118"/>
      <c r="H13916" s="118"/>
      <c r="I13916" s="118"/>
      <c r="J13916" s="118"/>
    </row>
    <row r="13917" spans="1:10" ht="12.75">
      <c r="A13917" s="118"/>
      <c r="B13917" s="118"/>
      <c r="C13917" s="118"/>
      <c r="D13917" s="118"/>
      <c r="E13917" s="118"/>
      <c r="F13917" s="118"/>
      <c r="G13917" s="118"/>
      <c r="H13917" s="118"/>
      <c r="I13917" s="118"/>
      <c r="J13917" s="118"/>
    </row>
    <row r="13918" spans="1:10" ht="12.75">
      <c r="A13918" s="118"/>
      <c r="B13918" s="118"/>
      <c r="C13918" s="118"/>
      <c r="D13918" s="118"/>
      <c r="E13918" s="118"/>
      <c r="F13918" s="118"/>
      <c r="G13918" s="118"/>
      <c r="H13918" s="118"/>
      <c r="I13918" s="118"/>
      <c r="J13918" s="118"/>
    </row>
    <row r="13919" spans="1:10" ht="12.75">
      <c r="A13919" s="118"/>
      <c r="B13919" s="118"/>
      <c r="C13919" s="118"/>
      <c r="D13919" s="118"/>
      <c r="E13919" s="118"/>
      <c r="F13919" s="118"/>
      <c r="G13919" s="118"/>
      <c r="H13919" s="118"/>
      <c r="I13919" s="118"/>
      <c r="J13919" s="118"/>
    </row>
    <row r="13920" spans="1:10" ht="12.75">
      <c r="A13920" s="118"/>
      <c r="B13920" s="118"/>
      <c r="C13920" s="118"/>
      <c r="D13920" s="118"/>
      <c r="E13920" s="118"/>
      <c r="F13920" s="118"/>
      <c r="G13920" s="118"/>
      <c r="H13920" s="118"/>
      <c r="I13920" s="118"/>
      <c r="J13920" s="118"/>
    </row>
    <row r="13921" spans="1:10" ht="12.75">
      <c r="A13921" s="118"/>
      <c r="B13921" s="118"/>
      <c r="C13921" s="118"/>
      <c r="D13921" s="118"/>
      <c r="E13921" s="118"/>
      <c r="F13921" s="118"/>
      <c r="G13921" s="118"/>
      <c r="H13921" s="118"/>
      <c r="I13921" s="118"/>
      <c r="J13921" s="118"/>
    </row>
    <row r="13922" spans="1:10" ht="12.75">
      <c r="A13922" s="118"/>
      <c r="B13922" s="118"/>
      <c r="C13922" s="118"/>
      <c r="D13922" s="118"/>
      <c r="E13922" s="118"/>
      <c r="F13922" s="118"/>
      <c r="G13922" s="118"/>
      <c r="H13922" s="118"/>
      <c r="I13922" s="118"/>
      <c r="J13922" s="118"/>
    </row>
    <row r="13923" spans="1:10" ht="12.75">
      <c r="A13923" s="118"/>
      <c r="B13923" s="118"/>
      <c r="C13923" s="118"/>
      <c r="D13923" s="118"/>
      <c r="E13923" s="118"/>
      <c r="F13923" s="118"/>
      <c r="G13923" s="118"/>
      <c r="H13923" s="118"/>
      <c r="I13923" s="118"/>
      <c r="J13923" s="118"/>
    </row>
    <row r="13924" spans="1:10" ht="12.75">
      <c r="A13924" s="118"/>
      <c r="B13924" s="118"/>
      <c r="C13924" s="118"/>
      <c r="D13924" s="118"/>
      <c r="E13924" s="118"/>
      <c r="F13924" s="118"/>
      <c r="G13924" s="118"/>
      <c r="H13924" s="118"/>
      <c r="I13924" s="118"/>
      <c r="J13924" s="118"/>
    </row>
    <row r="13925" spans="1:10" ht="12.75">
      <c r="A13925" s="118"/>
      <c r="B13925" s="118"/>
      <c r="C13925" s="118"/>
      <c r="D13925" s="118"/>
      <c r="E13925" s="118"/>
      <c r="F13925" s="118"/>
      <c r="G13925" s="118"/>
      <c r="H13925" s="118"/>
      <c r="I13925" s="118"/>
      <c r="J13925" s="118"/>
    </row>
    <row r="13926" spans="1:10" ht="12.75">
      <c r="A13926" s="118"/>
      <c r="B13926" s="118"/>
      <c r="C13926" s="118"/>
      <c r="D13926" s="118"/>
      <c r="E13926" s="118"/>
      <c r="F13926" s="118"/>
      <c r="G13926" s="118"/>
      <c r="H13926" s="118"/>
      <c r="I13926" s="118"/>
      <c r="J13926" s="118"/>
    </row>
    <row r="13927" spans="1:10" ht="12.75">
      <c r="A13927" s="118"/>
      <c r="B13927" s="118"/>
      <c r="C13927" s="118"/>
      <c r="D13927" s="118"/>
      <c r="E13927" s="118"/>
      <c r="F13927" s="118"/>
      <c r="G13927" s="118"/>
      <c r="H13927" s="118"/>
      <c r="I13927" s="118"/>
      <c r="J13927" s="118"/>
    </row>
    <row r="13928" spans="1:10" ht="12.75">
      <c r="A13928" s="118"/>
      <c r="B13928" s="118"/>
      <c r="C13928" s="118"/>
      <c r="D13928" s="118"/>
      <c r="E13928" s="118"/>
      <c r="F13928" s="118"/>
      <c r="G13928" s="118"/>
      <c r="H13928" s="118"/>
      <c r="I13928" s="118"/>
      <c r="J13928" s="118"/>
    </row>
    <row r="13929" spans="1:10" ht="12.75">
      <c r="A13929" s="118"/>
      <c r="B13929" s="118"/>
      <c r="C13929" s="118"/>
      <c r="D13929" s="118"/>
      <c r="E13929" s="118"/>
      <c r="F13929" s="118"/>
      <c r="G13929" s="118"/>
      <c r="H13929" s="118"/>
      <c r="I13929" s="118"/>
      <c r="J13929" s="118"/>
    </row>
    <row r="13930" spans="1:10" ht="12.75">
      <c r="A13930" s="118"/>
      <c r="B13930" s="118"/>
      <c r="C13930" s="118"/>
      <c r="D13930" s="118"/>
      <c r="E13930" s="118"/>
      <c r="F13930" s="118"/>
      <c r="G13930" s="118"/>
      <c r="H13930" s="118"/>
      <c r="I13930" s="118"/>
      <c r="J13930" s="118"/>
    </row>
    <row r="13931" spans="1:10" ht="12.75">
      <c r="A13931" s="118"/>
      <c r="B13931" s="118"/>
      <c r="C13931" s="118"/>
      <c r="D13931" s="118"/>
      <c r="E13931" s="118"/>
      <c r="F13931" s="118"/>
      <c r="G13931" s="118"/>
      <c r="H13931" s="118"/>
      <c r="I13931" s="118"/>
      <c r="J13931" s="118"/>
    </row>
    <row r="13932" spans="1:10" ht="12.75">
      <c r="A13932" s="118"/>
      <c r="B13932" s="118"/>
      <c r="C13932" s="118"/>
      <c r="D13932" s="118"/>
      <c r="E13932" s="118"/>
      <c r="F13932" s="118"/>
      <c r="G13932" s="118"/>
      <c r="H13932" s="118"/>
      <c r="I13932" s="118"/>
      <c r="J13932" s="118"/>
    </row>
    <row r="13933" spans="1:10" ht="12.75">
      <c r="A13933" s="118"/>
      <c r="B13933" s="118"/>
      <c r="C13933" s="118"/>
      <c r="D13933" s="118"/>
      <c r="E13933" s="118"/>
      <c r="F13933" s="118"/>
      <c r="G13933" s="118"/>
      <c r="H13933" s="118"/>
      <c r="I13933" s="118"/>
      <c r="J13933" s="118"/>
    </row>
    <row r="13934" spans="1:10" ht="12.75">
      <c r="A13934" s="118"/>
      <c r="B13934" s="118"/>
      <c r="C13934" s="118"/>
      <c r="D13934" s="118"/>
      <c r="E13934" s="118"/>
      <c r="F13934" s="118"/>
      <c r="G13934" s="118"/>
      <c r="H13934" s="118"/>
      <c r="I13934" s="118"/>
      <c r="J13934" s="118"/>
    </row>
    <row r="13935" spans="1:10" ht="12.75">
      <c r="A13935" s="118"/>
      <c r="B13935" s="118"/>
      <c r="C13935" s="118"/>
      <c r="D13935" s="118"/>
      <c r="E13935" s="118"/>
      <c r="F13935" s="118"/>
      <c r="G13935" s="118"/>
      <c r="H13935" s="118"/>
      <c r="I13935" s="118"/>
      <c r="J13935" s="118"/>
    </row>
    <row r="13936" spans="1:10" ht="12.75">
      <c r="A13936" s="118"/>
      <c r="B13936" s="118"/>
      <c r="C13936" s="118"/>
      <c r="D13936" s="118"/>
      <c r="E13936" s="118"/>
      <c r="F13936" s="118"/>
      <c r="G13936" s="118"/>
      <c r="H13936" s="118"/>
      <c r="I13936" s="118"/>
      <c r="J13936" s="118"/>
    </row>
    <row r="13937" spans="1:10" ht="12.75">
      <c r="A13937" s="118"/>
      <c r="B13937" s="118"/>
      <c r="C13937" s="118"/>
      <c r="D13937" s="118"/>
      <c r="E13937" s="118"/>
      <c r="F13937" s="118"/>
      <c r="G13937" s="118"/>
      <c r="H13937" s="118"/>
      <c r="I13937" s="118"/>
      <c r="J13937" s="118"/>
    </row>
    <row r="13938" spans="1:10" ht="12.75">
      <c r="A13938" s="118"/>
      <c r="B13938" s="118"/>
      <c r="C13938" s="118"/>
      <c r="D13938" s="118"/>
      <c r="E13938" s="118"/>
      <c r="F13938" s="118"/>
      <c r="G13938" s="118"/>
      <c r="H13938" s="118"/>
      <c r="I13938" s="118"/>
      <c r="J13938" s="118"/>
    </row>
    <row r="13939" spans="1:10" ht="12.75">
      <c r="A13939" s="118"/>
      <c r="B13939" s="118"/>
      <c r="C13939" s="118"/>
      <c r="D13939" s="118"/>
      <c r="E13939" s="118"/>
      <c r="F13939" s="118"/>
      <c r="G13939" s="118"/>
      <c r="H13939" s="118"/>
      <c r="I13939" s="118"/>
      <c r="J13939" s="118"/>
    </row>
    <row r="13940" spans="1:10" ht="12.75">
      <c r="A13940" s="118"/>
      <c r="B13940" s="118"/>
      <c r="C13940" s="118"/>
      <c r="D13940" s="118"/>
      <c r="E13940" s="118"/>
      <c r="F13940" s="118"/>
      <c r="G13940" s="118"/>
      <c r="H13940" s="118"/>
      <c r="I13940" s="118"/>
      <c r="J13940" s="118"/>
    </row>
    <row r="13941" spans="1:10" ht="12.75">
      <c r="A13941" s="118"/>
      <c r="B13941" s="118"/>
      <c r="C13941" s="118"/>
      <c r="D13941" s="118"/>
      <c r="E13941" s="118"/>
      <c r="F13941" s="118"/>
      <c r="G13941" s="118"/>
      <c r="H13941" s="118"/>
      <c r="I13941" s="118"/>
      <c r="J13941" s="118"/>
    </row>
    <row r="13942" spans="1:10" ht="12.75">
      <c r="A13942" s="118"/>
      <c r="B13942" s="118"/>
      <c r="C13942" s="118"/>
      <c r="D13942" s="118"/>
      <c r="E13942" s="118"/>
      <c r="F13942" s="118"/>
      <c r="G13942" s="118"/>
      <c r="H13942" s="118"/>
      <c r="I13942" s="118"/>
      <c r="J13942" s="118"/>
    </row>
    <row r="13943" spans="1:10" ht="12.75">
      <c r="A13943" s="118"/>
      <c r="B13943" s="118"/>
      <c r="C13943" s="118"/>
      <c r="D13943" s="118"/>
      <c r="E13943" s="118"/>
      <c r="F13943" s="118"/>
      <c r="G13943" s="118"/>
      <c r="H13943" s="118"/>
      <c r="I13943" s="118"/>
      <c r="J13943" s="118"/>
    </row>
    <row r="13944" spans="1:10" ht="12.75">
      <c r="A13944" s="118"/>
      <c r="B13944" s="118"/>
      <c r="C13944" s="118"/>
      <c r="D13944" s="118"/>
      <c r="E13944" s="118"/>
      <c r="F13944" s="118"/>
      <c r="G13944" s="118"/>
      <c r="H13944" s="118"/>
      <c r="I13944" s="118"/>
      <c r="J13944" s="118"/>
    </row>
    <row r="13945" spans="1:10" ht="12.75">
      <c r="A13945" s="118"/>
      <c r="B13945" s="118"/>
      <c r="C13945" s="118"/>
      <c r="D13945" s="118"/>
      <c r="E13945" s="118"/>
      <c r="F13945" s="118"/>
      <c r="G13945" s="118"/>
      <c r="H13945" s="118"/>
      <c r="I13945" s="118"/>
      <c r="J13945" s="118"/>
    </row>
    <row r="13946" spans="1:10" ht="12.75">
      <c r="A13946" s="118"/>
      <c r="B13946" s="118"/>
      <c r="C13946" s="118"/>
      <c r="D13946" s="118"/>
      <c r="E13946" s="118"/>
      <c r="F13946" s="118"/>
      <c r="G13946" s="118"/>
      <c r="H13946" s="118"/>
      <c r="I13946" s="118"/>
      <c r="J13946" s="118"/>
    </row>
    <row r="13947" spans="1:10" ht="12.75">
      <c r="A13947" s="118"/>
      <c r="B13947" s="118"/>
      <c r="C13947" s="118"/>
      <c r="D13947" s="118"/>
      <c r="E13947" s="118"/>
      <c r="F13947" s="118"/>
      <c r="G13947" s="118"/>
      <c r="H13947" s="118"/>
      <c r="I13947" s="118"/>
      <c r="J13947" s="118"/>
    </row>
    <row r="13948" spans="1:10" ht="12.75">
      <c r="A13948" s="118"/>
      <c r="B13948" s="118"/>
      <c r="C13948" s="118"/>
      <c r="D13948" s="118"/>
      <c r="E13948" s="118"/>
      <c r="F13948" s="118"/>
      <c r="G13948" s="118"/>
      <c r="H13948" s="118"/>
      <c r="I13948" s="118"/>
      <c r="J13948" s="118"/>
    </row>
    <row r="13949" spans="1:10" ht="12.75">
      <c r="A13949" s="118"/>
      <c r="B13949" s="118"/>
      <c r="C13949" s="118"/>
      <c r="D13949" s="118"/>
      <c r="E13949" s="118"/>
      <c r="F13949" s="118"/>
      <c r="G13949" s="118"/>
      <c r="H13949" s="118"/>
      <c r="I13949" s="118"/>
      <c r="J13949" s="118"/>
    </row>
    <row r="13950" spans="1:10" ht="12.75">
      <c r="A13950" s="118"/>
      <c r="B13950" s="118"/>
      <c r="C13950" s="118"/>
      <c r="D13950" s="118"/>
      <c r="E13950" s="118"/>
      <c r="F13950" s="118"/>
      <c r="G13950" s="118"/>
      <c r="H13950" s="118"/>
      <c r="I13950" s="118"/>
      <c r="J13950" s="118"/>
    </row>
    <row r="13951" spans="1:10" ht="12.75">
      <c r="A13951" s="118"/>
      <c r="B13951" s="118"/>
      <c r="C13951" s="118"/>
      <c r="D13951" s="118"/>
      <c r="E13951" s="118"/>
      <c r="F13951" s="118"/>
      <c r="G13951" s="118"/>
      <c r="H13951" s="118"/>
      <c r="I13951" s="118"/>
      <c r="J13951" s="118"/>
    </row>
    <row r="13952" spans="1:10" ht="12.75">
      <c r="A13952" s="118"/>
      <c r="B13952" s="118"/>
      <c r="C13952" s="118"/>
      <c r="D13952" s="118"/>
      <c r="E13952" s="118"/>
      <c r="F13952" s="118"/>
      <c r="G13952" s="118"/>
      <c r="H13952" s="118"/>
      <c r="I13952" s="118"/>
      <c r="J13952" s="118"/>
    </row>
    <row r="13953" spans="1:10" ht="12.75">
      <c r="A13953" s="118"/>
      <c r="B13953" s="118"/>
      <c r="C13953" s="118"/>
      <c r="D13953" s="118"/>
      <c r="E13953" s="118"/>
      <c r="F13953" s="118"/>
      <c r="G13953" s="118"/>
      <c r="H13953" s="118"/>
      <c r="I13953" s="118"/>
      <c r="J13953" s="118"/>
    </row>
    <row r="13954" spans="1:10" ht="12.75">
      <c r="A13954" s="118"/>
      <c r="B13954" s="118"/>
      <c r="C13954" s="118"/>
      <c r="D13954" s="118"/>
      <c r="E13954" s="118"/>
      <c r="F13954" s="118"/>
      <c r="G13954" s="118"/>
      <c r="H13954" s="118"/>
      <c r="I13954" s="118"/>
      <c r="J13954" s="118"/>
    </row>
    <row r="13955" spans="1:10" ht="12.75">
      <c r="A13955" s="118"/>
      <c r="B13955" s="118"/>
      <c r="C13955" s="118"/>
      <c r="D13955" s="118"/>
      <c r="E13955" s="118"/>
      <c r="F13955" s="118"/>
      <c r="G13955" s="118"/>
      <c r="H13955" s="118"/>
      <c r="I13955" s="118"/>
      <c r="J13955" s="118"/>
    </row>
    <row r="13956" spans="1:10" ht="12.75">
      <c r="A13956" s="118"/>
      <c r="B13956" s="118"/>
      <c r="C13956" s="118"/>
      <c r="D13956" s="118"/>
      <c r="E13956" s="118"/>
      <c r="F13956" s="118"/>
      <c r="G13956" s="118"/>
      <c r="H13956" s="118"/>
      <c r="I13956" s="118"/>
      <c r="J13956" s="118"/>
    </row>
    <row r="13957" spans="1:10" ht="12.75">
      <c r="A13957" s="118"/>
      <c r="B13957" s="118"/>
      <c r="C13957" s="118"/>
      <c r="D13957" s="118"/>
      <c r="E13957" s="118"/>
      <c r="F13957" s="118"/>
      <c r="G13957" s="118"/>
      <c r="H13957" s="118"/>
      <c r="I13957" s="118"/>
      <c r="J13957" s="118"/>
    </row>
    <row r="13958" spans="1:10" ht="12.75">
      <c r="A13958" s="118"/>
      <c r="B13958" s="118"/>
      <c r="C13958" s="118"/>
      <c r="D13958" s="118"/>
      <c r="E13958" s="118"/>
      <c r="F13958" s="118"/>
      <c r="G13958" s="118"/>
      <c r="H13958" s="118"/>
      <c r="I13958" s="118"/>
      <c r="J13958" s="118"/>
    </row>
    <row r="13959" spans="1:10" ht="12.75">
      <c r="A13959" s="118"/>
      <c r="B13959" s="118"/>
      <c r="C13959" s="118"/>
      <c r="D13959" s="118"/>
      <c r="E13959" s="118"/>
      <c r="F13959" s="118"/>
      <c r="G13959" s="118"/>
      <c r="H13959" s="118"/>
      <c r="I13959" s="118"/>
      <c r="J13959" s="118"/>
    </row>
    <row r="13960" spans="1:10" ht="12.75">
      <c r="A13960" s="118"/>
      <c r="B13960" s="118"/>
      <c r="C13960" s="118"/>
      <c r="D13960" s="118"/>
      <c r="E13960" s="118"/>
      <c r="F13960" s="118"/>
      <c r="G13960" s="118"/>
      <c r="H13960" s="118"/>
      <c r="I13960" s="118"/>
      <c r="J13960" s="118"/>
    </row>
    <row r="13961" spans="1:10" ht="12.75">
      <c r="A13961" s="118"/>
      <c r="B13961" s="118"/>
      <c r="C13961" s="118"/>
      <c r="D13961" s="118"/>
      <c r="E13961" s="118"/>
      <c r="F13961" s="118"/>
      <c r="G13961" s="118"/>
      <c r="H13961" s="118"/>
      <c r="I13961" s="118"/>
      <c r="J13961" s="118"/>
    </row>
    <row r="13962" spans="1:10" ht="12.75">
      <c r="A13962" s="118"/>
      <c r="B13962" s="118"/>
      <c r="C13962" s="118"/>
      <c r="D13962" s="118"/>
      <c r="E13962" s="118"/>
      <c r="F13962" s="118"/>
      <c r="G13962" s="118"/>
      <c r="H13962" s="118"/>
      <c r="I13962" s="118"/>
      <c r="J13962" s="118"/>
    </row>
    <row r="13963" spans="1:10" ht="12.75">
      <c r="A13963" s="118"/>
      <c r="B13963" s="118"/>
      <c r="C13963" s="118"/>
      <c r="D13963" s="118"/>
      <c r="E13963" s="118"/>
      <c r="F13963" s="118"/>
      <c r="G13963" s="118"/>
      <c r="H13963" s="118"/>
      <c r="I13963" s="118"/>
      <c r="J13963" s="118"/>
    </row>
    <row r="13964" spans="1:10" ht="12.75">
      <c r="A13964" s="118"/>
      <c r="B13964" s="118"/>
      <c r="C13964" s="118"/>
      <c r="D13964" s="118"/>
      <c r="E13964" s="118"/>
      <c r="F13964" s="118"/>
      <c r="G13964" s="118"/>
      <c r="H13964" s="118"/>
      <c r="I13964" s="118"/>
      <c r="J13964" s="118"/>
    </row>
    <row r="13965" spans="1:10" ht="12.75">
      <c r="A13965" s="118"/>
      <c r="B13965" s="118"/>
      <c r="C13965" s="118"/>
      <c r="D13965" s="118"/>
      <c r="E13965" s="118"/>
      <c r="F13965" s="118"/>
      <c r="G13965" s="118"/>
      <c r="H13965" s="118"/>
      <c r="I13965" s="118"/>
      <c r="J13965" s="118"/>
    </row>
    <row r="13966" spans="1:10" ht="12.75">
      <c r="A13966" s="118"/>
      <c r="B13966" s="118"/>
      <c r="C13966" s="118"/>
      <c r="D13966" s="118"/>
      <c r="E13966" s="118"/>
      <c r="F13966" s="118"/>
      <c r="G13966" s="118"/>
      <c r="H13966" s="118"/>
      <c r="I13966" s="118"/>
      <c r="J13966" s="118"/>
    </row>
    <row r="13967" spans="1:10" ht="12.75">
      <c r="A13967" s="118"/>
      <c r="B13967" s="118"/>
      <c r="C13967" s="118"/>
      <c r="D13967" s="118"/>
      <c r="E13967" s="118"/>
      <c r="F13967" s="118"/>
      <c r="G13967" s="118"/>
      <c r="H13967" s="118"/>
      <c r="I13967" s="118"/>
      <c r="J13967" s="118"/>
    </row>
    <row r="13968" spans="1:10" ht="12.75">
      <c r="A13968" s="118"/>
      <c r="B13968" s="118"/>
      <c r="C13968" s="118"/>
      <c r="D13968" s="118"/>
      <c r="E13968" s="118"/>
      <c r="F13968" s="118"/>
      <c r="G13968" s="118"/>
      <c r="H13968" s="118"/>
      <c r="I13968" s="118"/>
      <c r="J13968" s="118"/>
    </row>
    <row r="13969" spans="1:10" ht="12.75">
      <c r="A13969" s="118"/>
      <c r="B13969" s="118"/>
      <c r="C13969" s="118"/>
      <c r="D13969" s="118"/>
      <c r="E13969" s="118"/>
      <c r="F13969" s="118"/>
      <c r="G13969" s="118"/>
      <c r="H13969" s="118"/>
      <c r="I13969" s="118"/>
      <c r="J13969" s="118"/>
    </row>
    <row r="13970" spans="1:10" ht="12.75">
      <c r="A13970" s="118"/>
      <c r="B13970" s="118"/>
      <c r="C13970" s="118"/>
      <c r="D13970" s="118"/>
      <c r="E13970" s="118"/>
      <c r="F13970" s="118"/>
      <c r="G13970" s="118"/>
      <c r="H13970" s="118"/>
      <c r="I13970" s="118"/>
      <c r="J13970" s="118"/>
    </row>
    <row r="13971" spans="1:10" ht="12.75">
      <c r="A13971" s="118"/>
      <c r="B13971" s="118"/>
      <c r="C13971" s="118"/>
      <c r="D13971" s="118"/>
      <c r="E13971" s="118"/>
      <c r="F13971" s="118"/>
      <c r="G13971" s="118"/>
      <c r="H13971" s="118"/>
      <c r="I13971" s="118"/>
      <c r="J13971" s="118"/>
    </row>
    <row r="13972" spans="1:10" ht="12.75">
      <c r="A13972" s="118"/>
      <c r="B13972" s="118"/>
      <c r="C13972" s="118"/>
      <c r="D13972" s="118"/>
      <c r="E13972" s="118"/>
      <c r="F13972" s="118"/>
      <c r="G13972" s="118"/>
      <c r="H13972" s="118"/>
      <c r="I13972" s="118"/>
      <c r="J13972" s="118"/>
    </row>
    <row r="13973" spans="1:10" ht="12.75">
      <c r="A13973" s="118"/>
      <c r="B13973" s="118"/>
      <c r="C13973" s="118"/>
      <c r="D13973" s="118"/>
      <c r="E13973" s="118"/>
      <c r="F13973" s="118"/>
      <c r="G13973" s="118"/>
      <c r="H13973" s="118"/>
      <c r="I13973" s="118"/>
      <c r="J13973" s="118"/>
    </row>
    <row r="13974" spans="1:10" ht="12.75">
      <c r="A13974" s="118"/>
      <c r="B13974" s="118"/>
      <c r="C13974" s="118"/>
      <c r="D13974" s="118"/>
      <c r="E13974" s="118"/>
      <c r="F13974" s="118"/>
      <c r="G13974" s="118"/>
      <c r="H13974" s="118"/>
      <c r="I13974" s="118"/>
      <c r="J13974" s="118"/>
    </row>
    <row r="13975" spans="1:10" ht="12.75">
      <c r="A13975" s="118"/>
      <c r="B13975" s="118"/>
      <c r="C13975" s="118"/>
      <c r="D13975" s="118"/>
      <c r="E13975" s="118"/>
      <c r="F13975" s="118"/>
      <c r="G13975" s="118"/>
      <c r="H13975" s="118"/>
      <c r="I13975" s="118"/>
      <c r="J13975" s="118"/>
    </row>
    <row r="13976" spans="1:10" ht="12.75">
      <c r="A13976" s="118"/>
      <c r="B13976" s="118"/>
      <c r="C13976" s="118"/>
      <c r="D13976" s="118"/>
      <c r="E13976" s="118"/>
      <c r="F13976" s="118"/>
      <c r="G13976" s="118"/>
      <c r="H13976" s="118"/>
      <c r="I13976" s="118"/>
      <c r="J13976" s="118"/>
    </row>
    <row r="13977" spans="1:10" ht="12.75">
      <c r="A13977" s="118"/>
      <c r="B13977" s="118"/>
      <c r="C13977" s="118"/>
      <c r="D13977" s="118"/>
      <c r="E13977" s="118"/>
      <c r="F13977" s="118"/>
      <c r="G13977" s="118"/>
      <c r="H13977" s="118"/>
      <c r="I13977" s="118"/>
      <c r="J13977" s="118"/>
    </row>
    <row r="13978" spans="1:10" ht="12.75">
      <c r="A13978" s="118"/>
      <c r="B13978" s="118"/>
      <c r="C13978" s="118"/>
      <c r="D13978" s="118"/>
      <c r="E13978" s="118"/>
      <c r="F13978" s="118"/>
      <c r="G13978" s="118"/>
      <c r="H13978" s="118"/>
      <c r="I13978" s="118"/>
      <c r="J13978" s="118"/>
    </row>
    <row r="13979" spans="1:10" ht="12.75">
      <c r="A13979" s="118"/>
      <c r="B13979" s="118"/>
      <c r="C13979" s="118"/>
      <c r="D13979" s="118"/>
      <c r="E13979" s="118"/>
      <c r="F13979" s="118"/>
      <c r="G13979" s="118"/>
      <c r="H13979" s="118"/>
      <c r="I13979" s="118"/>
      <c r="J13979" s="118"/>
    </row>
    <row r="13980" spans="1:10" ht="12.75">
      <c r="A13980" s="118"/>
      <c r="B13980" s="118"/>
      <c r="C13980" s="118"/>
      <c r="D13980" s="118"/>
      <c r="E13980" s="118"/>
      <c r="F13980" s="118"/>
      <c r="G13980" s="118"/>
      <c r="H13980" s="118"/>
      <c r="I13980" s="118"/>
      <c r="J13980" s="118"/>
    </row>
    <row r="13981" spans="1:10" ht="12.75">
      <c r="A13981" s="118"/>
      <c r="B13981" s="118"/>
      <c r="C13981" s="118"/>
      <c r="D13981" s="118"/>
      <c r="E13981" s="118"/>
      <c r="F13981" s="118"/>
      <c r="G13981" s="118"/>
      <c r="H13981" s="118"/>
      <c r="I13981" s="118"/>
      <c r="J13981" s="118"/>
    </row>
    <row r="13982" spans="1:10" ht="12.75">
      <c r="A13982" s="118"/>
      <c r="B13982" s="118"/>
      <c r="C13982" s="118"/>
      <c r="D13982" s="118"/>
      <c r="E13982" s="118"/>
      <c r="F13982" s="118"/>
      <c r="G13982" s="118"/>
      <c r="H13982" s="118"/>
      <c r="I13982" s="118"/>
      <c r="J13982" s="118"/>
    </row>
    <row r="13983" spans="1:10" ht="12.75">
      <c r="A13983" s="118"/>
      <c r="B13983" s="118"/>
      <c r="C13983" s="118"/>
      <c r="D13983" s="118"/>
      <c r="E13983" s="118"/>
      <c r="F13983" s="118"/>
      <c r="G13983" s="118"/>
      <c r="H13983" s="118"/>
      <c r="I13983" s="118"/>
      <c r="J13983" s="118"/>
    </row>
    <row r="13984" spans="1:10" ht="12.75">
      <c r="A13984" s="118"/>
      <c r="B13984" s="118"/>
      <c r="C13984" s="118"/>
      <c r="D13984" s="118"/>
      <c r="E13984" s="118"/>
      <c r="F13984" s="118"/>
      <c r="G13984" s="118"/>
      <c r="H13984" s="118"/>
      <c r="I13984" s="118"/>
      <c r="J13984" s="118"/>
    </row>
    <row r="13985" spans="1:10" ht="12.75">
      <c r="A13985" s="118"/>
      <c r="B13985" s="118"/>
      <c r="C13985" s="118"/>
      <c r="D13985" s="118"/>
      <c r="E13985" s="118"/>
      <c r="F13985" s="118"/>
      <c r="G13985" s="118"/>
      <c r="H13985" s="118"/>
      <c r="I13985" s="118"/>
      <c r="J13985" s="118"/>
    </row>
    <row r="13986" spans="1:10" ht="12.75">
      <c r="A13986" s="118"/>
      <c r="B13986" s="118"/>
      <c r="C13986" s="118"/>
      <c r="D13986" s="118"/>
      <c r="E13986" s="118"/>
      <c r="F13986" s="118"/>
      <c r="G13986" s="118"/>
      <c r="H13986" s="118"/>
      <c r="I13986" s="118"/>
      <c r="J13986" s="118"/>
    </row>
    <row r="13987" spans="1:10" ht="12.75">
      <c r="A13987" s="118"/>
      <c r="B13987" s="118"/>
      <c r="C13987" s="118"/>
      <c r="D13987" s="118"/>
      <c r="E13987" s="118"/>
      <c r="F13987" s="118"/>
      <c r="G13987" s="118"/>
      <c r="H13987" s="118"/>
      <c r="I13987" s="118"/>
      <c r="J13987" s="118"/>
    </row>
    <row r="13988" spans="1:10" ht="12.75">
      <c r="A13988" s="118"/>
      <c r="B13988" s="118"/>
      <c r="C13988" s="118"/>
      <c r="D13988" s="118"/>
      <c r="E13988" s="118"/>
      <c r="F13988" s="118"/>
      <c r="G13988" s="118"/>
      <c r="H13988" s="118"/>
      <c r="I13988" s="118"/>
      <c r="J13988" s="118"/>
    </row>
    <row r="13989" spans="1:10" ht="12.75">
      <c r="A13989" s="118"/>
      <c r="B13989" s="118"/>
      <c r="C13989" s="118"/>
      <c r="D13989" s="118"/>
      <c r="E13989" s="118"/>
      <c r="F13989" s="118"/>
      <c r="G13989" s="118"/>
      <c r="H13989" s="118"/>
      <c r="I13989" s="118"/>
      <c r="J13989" s="118"/>
    </row>
    <row r="13990" spans="1:10" ht="12.75">
      <c r="A13990" s="118"/>
      <c r="B13990" s="118"/>
      <c r="C13990" s="118"/>
      <c r="D13990" s="118"/>
      <c r="E13990" s="118"/>
      <c r="F13990" s="118"/>
      <c r="G13990" s="118"/>
      <c r="H13990" s="118"/>
      <c r="I13990" s="118"/>
      <c r="J13990" s="118"/>
    </row>
    <row r="13991" spans="1:10" ht="12.75">
      <c r="A13991" s="118"/>
      <c r="B13991" s="118"/>
      <c r="C13991" s="118"/>
      <c r="D13991" s="118"/>
      <c r="E13991" s="118"/>
      <c r="F13991" s="118"/>
      <c r="G13991" s="118"/>
      <c r="H13991" s="118"/>
      <c r="I13991" s="118"/>
      <c r="J13991" s="118"/>
    </row>
    <row r="13992" spans="1:10" ht="12.75">
      <c r="A13992" s="118"/>
      <c r="B13992" s="118"/>
      <c r="C13992" s="118"/>
      <c r="D13992" s="118"/>
      <c r="E13992" s="118"/>
      <c r="F13992" s="118"/>
      <c r="G13992" s="118"/>
      <c r="H13992" s="118"/>
      <c r="I13992" s="118"/>
      <c r="J13992" s="118"/>
    </row>
    <row r="13993" spans="1:10" ht="12.75">
      <c r="A13993" s="118"/>
      <c r="B13993" s="118"/>
      <c r="C13993" s="118"/>
      <c r="D13993" s="118"/>
      <c r="E13993" s="118"/>
      <c r="F13993" s="118"/>
      <c r="G13993" s="118"/>
      <c r="H13993" s="118"/>
      <c r="I13993" s="118"/>
      <c r="J13993" s="118"/>
    </row>
    <row r="13994" spans="1:10" ht="12.75">
      <c r="A13994" s="118"/>
      <c r="B13994" s="118"/>
      <c r="C13994" s="118"/>
      <c r="D13994" s="118"/>
      <c r="E13994" s="118"/>
      <c r="F13994" s="118"/>
      <c r="G13994" s="118"/>
      <c r="H13994" s="118"/>
      <c r="I13994" s="118"/>
      <c r="J13994" s="118"/>
    </row>
    <row r="13995" spans="1:10" ht="12.75">
      <c r="A13995" s="118"/>
      <c r="B13995" s="118"/>
      <c r="C13995" s="118"/>
      <c r="D13995" s="118"/>
      <c r="E13995" s="118"/>
      <c r="F13995" s="118"/>
      <c r="G13995" s="118"/>
      <c r="H13995" s="118"/>
      <c r="I13995" s="118"/>
      <c r="J13995" s="118"/>
    </row>
    <row r="13996" spans="1:10" ht="12.75">
      <c r="A13996" s="118"/>
      <c r="B13996" s="118"/>
      <c r="C13996" s="118"/>
      <c r="D13996" s="118"/>
      <c r="E13996" s="118"/>
      <c r="F13996" s="118"/>
      <c r="G13996" s="118"/>
      <c r="H13996" s="118"/>
      <c r="I13996" s="118"/>
      <c r="J13996" s="118"/>
    </row>
    <row r="13997" spans="1:10" ht="12.75">
      <c r="A13997" s="118"/>
      <c r="B13997" s="118"/>
      <c r="C13997" s="118"/>
      <c r="D13997" s="118"/>
      <c r="E13997" s="118"/>
      <c r="F13997" s="118"/>
      <c r="G13997" s="118"/>
      <c r="H13997" s="118"/>
      <c r="I13997" s="118"/>
      <c r="J13997" s="118"/>
    </row>
    <row r="13998" spans="1:10" ht="12.75">
      <c r="A13998" s="118"/>
      <c r="B13998" s="118"/>
      <c r="C13998" s="118"/>
      <c r="D13998" s="118"/>
      <c r="E13998" s="118"/>
      <c r="F13998" s="118"/>
      <c r="G13998" s="118"/>
      <c r="H13998" s="118"/>
      <c r="I13998" s="118"/>
      <c r="J13998" s="118"/>
    </row>
    <row r="13999" spans="1:10" ht="12.75">
      <c r="A13999" s="118"/>
      <c r="B13999" s="118"/>
      <c r="C13999" s="118"/>
      <c r="D13999" s="118"/>
      <c r="E13999" s="118"/>
      <c r="F13999" s="118"/>
      <c r="G13999" s="118"/>
      <c r="H13999" s="118"/>
      <c r="I13999" s="118"/>
      <c r="J13999" s="118"/>
    </row>
    <row r="14000" spans="1:10" ht="12.75">
      <c r="A14000" s="118"/>
      <c r="B14000" s="118"/>
      <c r="C14000" s="118"/>
      <c r="D14000" s="118"/>
      <c r="E14000" s="118"/>
      <c r="F14000" s="118"/>
      <c r="G14000" s="118"/>
      <c r="H14000" s="118"/>
      <c r="I14000" s="118"/>
      <c r="J14000" s="118"/>
    </row>
    <row r="14001" spans="1:10" ht="12.75">
      <c r="A14001" s="118"/>
      <c r="B14001" s="118"/>
      <c r="C14001" s="118"/>
      <c r="D14001" s="118"/>
      <c r="E14001" s="118"/>
      <c r="F14001" s="118"/>
      <c r="G14001" s="118"/>
      <c r="H14001" s="118"/>
      <c r="I14001" s="118"/>
      <c r="J14001" s="118"/>
    </row>
    <row r="14002" spans="1:10" ht="12.75">
      <c r="A14002" s="118"/>
      <c r="B14002" s="118"/>
      <c r="C14002" s="118"/>
      <c r="D14002" s="118"/>
      <c r="E14002" s="118"/>
      <c r="F14002" s="118"/>
      <c r="G14002" s="118"/>
      <c r="H14002" s="118"/>
      <c r="I14002" s="118"/>
      <c r="J14002" s="118"/>
    </row>
    <row r="14003" spans="1:10" ht="12.75">
      <c r="A14003" s="118"/>
      <c r="B14003" s="118"/>
      <c r="C14003" s="118"/>
      <c r="D14003" s="118"/>
      <c r="E14003" s="118"/>
      <c r="F14003" s="118"/>
      <c r="G14003" s="118"/>
      <c r="H14003" s="118"/>
      <c r="I14003" s="118"/>
      <c r="J14003" s="118"/>
    </row>
    <row r="14004" spans="1:10" ht="12.75">
      <c r="A14004" s="118"/>
      <c r="B14004" s="118"/>
      <c r="C14004" s="118"/>
      <c r="D14004" s="118"/>
      <c r="E14004" s="118"/>
      <c r="F14004" s="118"/>
      <c r="G14004" s="118"/>
      <c r="H14004" s="118"/>
      <c r="I14004" s="118"/>
      <c r="J14004" s="118"/>
    </row>
    <row r="14005" spans="1:10" ht="12.75">
      <c r="A14005" s="118"/>
      <c r="B14005" s="118"/>
      <c r="C14005" s="118"/>
      <c r="D14005" s="118"/>
      <c r="E14005" s="118"/>
      <c r="F14005" s="118"/>
      <c r="G14005" s="118"/>
      <c r="H14005" s="118"/>
      <c r="I14005" s="118"/>
      <c r="J14005" s="118"/>
    </row>
    <row r="14006" spans="1:10" ht="12.75">
      <c r="A14006" s="118"/>
      <c r="B14006" s="118"/>
      <c r="C14006" s="118"/>
      <c r="D14006" s="118"/>
      <c r="E14006" s="118"/>
      <c r="F14006" s="118"/>
      <c r="G14006" s="118"/>
      <c r="H14006" s="118"/>
      <c r="I14006" s="118"/>
      <c r="J14006" s="118"/>
    </row>
    <row r="14007" spans="1:10" ht="12.75">
      <c r="A14007" s="118"/>
      <c r="B14007" s="118"/>
      <c r="C14007" s="118"/>
      <c r="D14007" s="118"/>
      <c r="E14007" s="118"/>
      <c r="F14007" s="118"/>
      <c r="G14007" s="118"/>
      <c r="H14007" s="118"/>
      <c r="I14007" s="118"/>
      <c r="J14007" s="118"/>
    </row>
    <row r="14008" spans="1:10" ht="12.75">
      <c r="A14008" s="118"/>
      <c r="B14008" s="118"/>
      <c r="C14008" s="118"/>
      <c r="D14008" s="118"/>
      <c r="E14008" s="118"/>
      <c r="F14008" s="118"/>
      <c r="G14008" s="118"/>
      <c r="H14008" s="118"/>
      <c r="I14008" s="118"/>
      <c r="J14008" s="118"/>
    </row>
    <row r="14009" spans="1:10" ht="12.75">
      <c r="A14009" s="118"/>
      <c r="B14009" s="118"/>
      <c r="C14009" s="118"/>
      <c r="D14009" s="118"/>
      <c r="E14009" s="118"/>
      <c r="F14009" s="118"/>
      <c r="G14009" s="118"/>
      <c r="H14009" s="118"/>
      <c r="I14009" s="118"/>
      <c r="J14009" s="118"/>
    </row>
    <row r="14010" spans="1:10" ht="12.75">
      <c r="A14010" s="118"/>
      <c r="B14010" s="118"/>
      <c r="C14010" s="118"/>
      <c r="D14010" s="118"/>
      <c r="E14010" s="118"/>
      <c r="F14010" s="118"/>
      <c r="G14010" s="118"/>
      <c r="H14010" s="118"/>
      <c r="I14010" s="118"/>
      <c r="J14010" s="118"/>
    </row>
    <row r="14011" spans="1:10" ht="12.75">
      <c r="A14011" s="118"/>
      <c r="B14011" s="118"/>
      <c r="C14011" s="118"/>
      <c r="D14011" s="118"/>
      <c r="E14011" s="118"/>
      <c r="F14011" s="118"/>
      <c r="G14011" s="118"/>
      <c r="H14011" s="118"/>
      <c r="I14011" s="118"/>
      <c r="J14011" s="118"/>
    </row>
    <row r="14012" spans="1:10" ht="12.75">
      <c r="A14012" s="118"/>
      <c r="B14012" s="118"/>
      <c r="C14012" s="118"/>
      <c r="D14012" s="118"/>
      <c r="E14012" s="118"/>
      <c r="F14012" s="118"/>
      <c r="G14012" s="118"/>
      <c r="H14012" s="118"/>
      <c r="I14012" s="118"/>
      <c r="J14012" s="118"/>
    </row>
    <row r="14013" spans="1:10" ht="12.75">
      <c r="A14013" s="118"/>
      <c r="B14013" s="118"/>
      <c r="C14013" s="118"/>
      <c r="D14013" s="118"/>
      <c r="E14013" s="118"/>
      <c r="F14013" s="118"/>
      <c r="G14013" s="118"/>
      <c r="H14013" s="118"/>
      <c r="I14013" s="118"/>
      <c r="J14013" s="118"/>
    </row>
    <row r="14014" spans="1:10" ht="12.75">
      <c r="A14014" s="118"/>
      <c r="B14014" s="118"/>
      <c r="C14014" s="118"/>
      <c r="D14014" s="118"/>
      <c r="E14014" s="118"/>
      <c r="F14014" s="118"/>
      <c r="G14014" s="118"/>
      <c r="H14014" s="118"/>
      <c r="I14014" s="118"/>
      <c r="J14014" s="118"/>
    </row>
    <row r="14015" spans="1:10" ht="12.75">
      <c r="A14015" s="118"/>
      <c r="B14015" s="118"/>
      <c r="C14015" s="118"/>
      <c r="D14015" s="118"/>
      <c r="E14015" s="118"/>
      <c r="F14015" s="118"/>
      <c r="G14015" s="118"/>
      <c r="H14015" s="118"/>
      <c r="I14015" s="118"/>
      <c r="J14015" s="118"/>
    </row>
    <row r="14016" spans="1:10" ht="12.75">
      <c r="A14016" s="118"/>
      <c r="B14016" s="118"/>
      <c r="C14016" s="118"/>
      <c r="D14016" s="118"/>
      <c r="E14016" s="118"/>
      <c r="F14016" s="118"/>
      <c r="G14016" s="118"/>
      <c r="H14016" s="118"/>
      <c r="I14016" s="118"/>
      <c r="J14016" s="118"/>
    </row>
    <row r="14017" spans="1:10" ht="12.75">
      <c r="A14017" s="118"/>
      <c r="B14017" s="118"/>
      <c r="C14017" s="118"/>
      <c r="D14017" s="118"/>
      <c r="E14017" s="118"/>
      <c r="F14017" s="118"/>
      <c r="G14017" s="118"/>
      <c r="H14017" s="118"/>
      <c r="I14017" s="118"/>
      <c r="J14017" s="118"/>
    </row>
    <row r="14018" spans="1:10" ht="12.75">
      <c r="A14018" s="118"/>
      <c r="B14018" s="118"/>
      <c r="C14018" s="118"/>
      <c r="D14018" s="118"/>
      <c r="E14018" s="118"/>
      <c r="F14018" s="118"/>
      <c r="G14018" s="118"/>
      <c r="H14018" s="118"/>
      <c r="I14018" s="118"/>
      <c r="J14018" s="118"/>
    </row>
    <row r="14019" spans="1:10" ht="12.75">
      <c r="A14019" s="118"/>
      <c r="B14019" s="118"/>
      <c r="C14019" s="118"/>
      <c r="D14019" s="118"/>
      <c r="E14019" s="118"/>
      <c r="F14019" s="118"/>
      <c r="G14019" s="118"/>
      <c r="H14019" s="118"/>
      <c r="I14019" s="118"/>
      <c r="J14019" s="118"/>
    </row>
    <row r="14020" spans="1:10" ht="12.75">
      <c r="A14020" s="118"/>
      <c r="B14020" s="118"/>
      <c r="C14020" s="118"/>
      <c r="D14020" s="118"/>
      <c r="E14020" s="118"/>
      <c r="F14020" s="118"/>
      <c r="G14020" s="118"/>
      <c r="H14020" s="118"/>
      <c r="I14020" s="118"/>
      <c r="J14020" s="118"/>
    </row>
    <row r="14021" spans="1:10" ht="12.75">
      <c r="A14021" s="118"/>
      <c r="B14021" s="118"/>
      <c r="C14021" s="118"/>
      <c r="D14021" s="118"/>
      <c r="E14021" s="118"/>
      <c r="F14021" s="118"/>
      <c r="G14021" s="118"/>
      <c r="H14021" s="118"/>
      <c r="I14021" s="118"/>
      <c r="J14021" s="118"/>
    </row>
    <row r="14022" spans="1:10" ht="12.75">
      <c r="A14022" s="118"/>
      <c r="B14022" s="118"/>
      <c r="C14022" s="118"/>
      <c r="D14022" s="118"/>
      <c r="E14022" s="118"/>
      <c r="F14022" s="118"/>
      <c r="G14022" s="118"/>
      <c r="H14022" s="118"/>
      <c r="I14022" s="118"/>
      <c r="J14022" s="118"/>
    </row>
    <row r="14023" spans="1:10" ht="12.75">
      <c r="A14023" s="118"/>
      <c r="B14023" s="118"/>
      <c r="C14023" s="118"/>
      <c r="D14023" s="118"/>
      <c r="E14023" s="118"/>
      <c r="F14023" s="118"/>
      <c r="G14023" s="118"/>
      <c r="H14023" s="118"/>
      <c r="I14023" s="118"/>
      <c r="J14023" s="118"/>
    </row>
    <row r="14024" spans="1:10" ht="12.75">
      <c r="A14024" s="118"/>
      <c r="B14024" s="118"/>
      <c r="C14024" s="118"/>
      <c r="D14024" s="118"/>
      <c r="E14024" s="118"/>
      <c r="F14024" s="118"/>
      <c r="G14024" s="118"/>
      <c r="H14024" s="118"/>
      <c r="I14024" s="118"/>
      <c r="J14024" s="118"/>
    </row>
    <row r="14025" spans="1:10" ht="12.75">
      <c r="A14025" s="118"/>
      <c r="B14025" s="118"/>
      <c r="C14025" s="118"/>
      <c r="D14025" s="118"/>
      <c r="E14025" s="118"/>
      <c r="F14025" s="118"/>
      <c r="G14025" s="118"/>
      <c r="H14025" s="118"/>
      <c r="I14025" s="118"/>
      <c r="J14025" s="118"/>
    </row>
    <row r="14026" spans="1:10" ht="12.75">
      <c r="A14026" s="118"/>
      <c r="B14026" s="118"/>
      <c r="C14026" s="118"/>
      <c r="D14026" s="118"/>
      <c r="E14026" s="118"/>
      <c r="F14026" s="118"/>
      <c r="G14026" s="118"/>
      <c r="H14026" s="118"/>
      <c r="I14026" s="118"/>
      <c r="J14026" s="118"/>
    </row>
    <row r="14027" spans="1:10" ht="12.75">
      <c r="A14027" s="118"/>
      <c r="B14027" s="118"/>
      <c r="C14027" s="118"/>
      <c r="D14027" s="118"/>
      <c r="E14027" s="118"/>
      <c r="F14027" s="118"/>
      <c r="G14027" s="118"/>
      <c r="H14027" s="118"/>
      <c r="I14027" s="118"/>
      <c r="J14027" s="118"/>
    </row>
    <row r="14028" spans="1:10" ht="12.75">
      <c r="A14028" s="118"/>
      <c r="B14028" s="118"/>
      <c r="C14028" s="118"/>
      <c r="D14028" s="118"/>
      <c r="E14028" s="118"/>
      <c r="F14028" s="118"/>
      <c r="G14028" s="118"/>
      <c r="H14028" s="118"/>
      <c r="I14028" s="118"/>
      <c r="J14028" s="118"/>
    </row>
    <row r="14029" spans="1:10" ht="12.75">
      <c r="A14029" s="118"/>
      <c r="B14029" s="118"/>
      <c r="C14029" s="118"/>
      <c r="D14029" s="118"/>
      <c r="E14029" s="118"/>
      <c r="F14029" s="118"/>
      <c r="G14029" s="118"/>
      <c r="H14029" s="118"/>
      <c r="I14029" s="118"/>
      <c r="J14029" s="118"/>
    </row>
    <row r="14030" spans="1:10" ht="12.75">
      <c r="A14030" s="118"/>
      <c r="B14030" s="118"/>
      <c r="C14030" s="118"/>
      <c r="D14030" s="118"/>
      <c r="E14030" s="118"/>
      <c r="F14030" s="118"/>
      <c r="G14030" s="118"/>
      <c r="H14030" s="118"/>
      <c r="I14030" s="118"/>
      <c r="J14030" s="118"/>
    </row>
    <row r="14031" spans="1:10" ht="12.75">
      <c r="A14031" s="118"/>
      <c r="B14031" s="118"/>
      <c r="C14031" s="118"/>
      <c r="D14031" s="118"/>
      <c r="E14031" s="118"/>
      <c r="F14031" s="118"/>
      <c r="G14031" s="118"/>
      <c r="H14031" s="118"/>
      <c r="I14031" s="118"/>
      <c r="J14031" s="118"/>
    </row>
    <row r="14032" spans="1:10" ht="12.75">
      <c r="A14032" s="118"/>
      <c r="B14032" s="118"/>
      <c r="C14032" s="118"/>
      <c r="D14032" s="118"/>
      <c r="E14032" s="118"/>
      <c r="F14032" s="118"/>
      <c r="G14032" s="118"/>
      <c r="H14032" s="118"/>
      <c r="I14032" s="118"/>
      <c r="J14032" s="118"/>
    </row>
    <row r="14033" spans="1:10" ht="12.75">
      <c r="A14033" s="118"/>
      <c r="B14033" s="118"/>
      <c r="C14033" s="118"/>
      <c r="D14033" s="118"/>
      <c r="E14033" s="118"/>
      <c r="F14033" s="118"/>
      <c r="G14033" s="118"/>
      <c r="H14033" s="118"/>
      <c r="I14033" s="118"/>
      <c r="J14033" s="118"/>
    </row>
    <row r="14034" spans="1:10" ht="12.75">
      <c r="A14034" s="118"/>
      <c r="B14034" s="118"/>
      <c r="C14034" s="118"/>
      <c r="D14034" s="118"/>
      <c r="E14034" s="118"/>
      <c r="F14034" s="118"/>
      <c r="G14034" s="118"/>
      <c r="H14034" s="118"/>
      <c r="I14034" s="118"/>
      <c r="J14034" s="118"/>
    </row>
    <row r="14035" spans="1:10" ht="12.75">
      <c r="A14035" s="118"/>
      <c r="B14035" s="118"/>
      <c r="C14035" s="118"/>
      <c r="D14035" s="118"/>
      <c r="E14035" s="118"/>
      <c r="F14035" s="118"/>
      <c r="G14035" s="118"/>
      <c r="H14035" s="118"/>
      <c r="I14035" s="118"/>
      <c r="J14035" s="118"/>
    </row>
    <row r="14036" spans="1:10" ht="12.75">
      <c r="A14036" s="118"/>
      <c r="B14036" s="118"/>
      <c r="C14036" s="118"/>
      <c r="D14036" s="118"/>
      <c r="E14036" s="118"/>
      <c r="F14036" s="118"/>
      <c r="G14036" s="118"/>
      <c r="H14036" s="118"/>
      <c r="I14036" s="118"/>
      <c r="J14036" s="118"/>
    </row>
    <row r="14037" spans="1:10" ht="12.75">
      <c r="A14037" s="118"/>
      <c r="B14037" s="118"/>
      <c r="C14037" s="118"/>
      <c r="D14037" s="118"/>
      <c r="E14037" s="118"/>
      <c r="F14037" s="118"/>
      <c r="G14037" s="118"/>
      <c r="H14037" s="118"/>
      <c r="I14037" s="118"/>
      <c r="J14037" s="118"/>
    </row>
    <row r="14038" spans="1:10" ht="12.75">
      <c r="A14038" s="118"/>
      <c r="B14038" s="118"/>
      <c r="C14038" s="118"/>
      <c r="D14038" s="118"/>
      <c r="E14038" s="118"/>
      <c r="F14038" s="118"/>
      <c r="G14038" s="118"/>
      <c r="H14038" s="118"/>
      <c r="I14038" s="118"/>
      <c r="J14038" s="118"/>
    </row>
    <row r="14039" spans="1:10" ht="12.75">
      <c r="A14039" s="118"/>
      <c r="B14039" s="118"/>
      <c r="C14039" s="118"/>
      <c r="D14039" s="118"/>
      <c r="E14039" s="118"/>
      <c r="F14039" s="118"/>
      <c r="G14039" s="118"/>
      <c r="H14039" s="118"/>
      <c r="I14039" s="118"/>
      <c r="J14039" s="118"/>
    </row>
    <row r="14040" spans="1:10" ht="12.75">
      <c r="A14040" s="118"/>
      <c r="B14040" s="118"/>
      <c r="C14040" s="118"/>
      <c r="D14040" s="118"/>
      <c r="E14040" s="118"/>
      <c r="F14040" s="118"/>
      <c r="G14040" s="118"/>
      <c r="H14040" s="118"/>
      <c r="I14040" s="118"/>
      <c r="J14040" s="118"/>
    </row>
    <row r="14041" spans="1:10" ht="12.75">
      <c r="A14041" s="118"/>
      <c r="B14041" s="118"/>
      <c r="C14041" s="118"/>
      <c r="D14041" s="118"/>
      <c r="E14041" s="118"/>
      <c r="F14041" s="118"/>
      <c r="G14041" s="118"/>
      <c r="H14041" s="118"/>
      <c r="I14041" s="118"/>
      <c r="J14041" s="118"/>
    </row>
    <row r="14042" spans="1:10" ht="12.75">
      <c r="A14042" s="118"/>
      <c r="B14042" s="118"/>
      <c r="C14042" s="118"/>
      <c r="D14042" s="118"/>
      <c r="E14042" s="118"/>
      <c r="F14042" s="118"/>
      <c r="G14042" s="118"/>
      <c r="H14042" s="118"/>
      <c r="I14042" s="118"/>
      <c r="J14042" s="118"/>
    </row>
    <row r="14043" spans="1:10" ht="12.75">
      <c r="A14043" s="118"/>
      <c r="B14043" s="118"/>
      <c r="C14043" s="118"/>
      <c r="D14043" s="118"/>
      <c r="E14043" s="118"/>
      <c r="F14043" s="118"/>
      <c r="G14043" s="118"/>
      <c r="H14043" s="118"/>
      <c r="I14043" s="118"/>
      <c r="J14043" s="118"/>
    </row>
    <row r="14044" spans="1:10" ht="12.75">
      <c r="A14044" s="118"/>
      <c r="B14044" s="118"/>
      <c r="C14044" s="118"/>
      <c r="D14044" s="118"/>
      <c r="E14044" s="118"/>
      <c r="F14044" s="118"/>
      <c r="G14044" s="118"/>
      <c r="H14044" s="118"/>
      <c r="I14044" s="118"/>
      <c r="J14044" s="118"/>
    </row>
    <row r="14045" spans="1:10" ht="12.75">
      <c r="A14045" s="118"/>
      <c r="B14045" s="118"/>
      <c r="C14045" s="118"/>
      <c r="D14045" s="118"/>
      <c r="E14045" s="118"/>
      <c r="F14045" s="118"/>
      <c r="G14045" s="118"/>
      <c r="H14045" s="118"/>
      <c r="I14045" s="118"/>
      <c r="J14045" s="118"/>
    </row>
    <row r="14046" spans="1:10" ht="12.75">
      <c r="A14046" s="118"/>
      <c r="B14046" s="118"/>
      <c r="C14046" s="118"/>
      <c r="D14046" s="118"/>
      <c r="E14046" s="118"/>
      <c r="F14046" s="118"/>
      <c r="G14046" s="118"/>
      <c r="H14046" s="118"/>
      <c r="I14046" s="118"/>
      <c r="J14046" s="118"/>
    </row>
    <row r="14047" spans="1:10" ht="12.75">
      <c r="A14047" s="118"/>
      <c r="B14047" s="118"/>
      <c r="C14047" s="118"/>
      <c r="D14047" s="118"/>
      <c r="E14047" s="118"/>
      <c r="F14047" s="118"/>
      <c r="G14047" s="118"/>
      <c r="H14047" s="118"/>
      <c r="I14047" s="118"/>
      <c r="J14047" s="118"/>
    </row>
    <row r="14048" spans="1:10" ht="12.75">
      <c r="A14048" s="118"/>
      <c r="B14048" s="118"/>
      <c r="C14048" s="118"/>
      <c r="D14048" s="118"/>
      <c r="E14048" s="118"/>
      <c r="F14048" s="118"/>
      <c r="G14048" s="118"/>
      <c r="H14048" s="118"/>
      <c r="I14048" s="118"/>
      <c r="J14048" s="118"/>
    </row>
    <row r="14049" spans="1:10" ht="12.75">
      <c r="A14049" s="118"/>
      <c r="B14049" s="118"/>
      <c r="C14049" s="118"/>
      <c r="D14049" s="118"/>
      <c r="E14049" s="118"/>
      <c r="F14049" s="118"/>
      <c r="G14049" s="118"/>
      <c r="H14049" s="118"/>
      <c r="I14049" s="118"/>
      <c r="J14049" s="118"/>
    </row>
    <row r="14050" spans="1:10" ht="12.75">
      <c r="A14050" s="118"/>
      <c r="B14050" s="118"/>
      <c r="C14050" s="118"/>
      <c r="D14050" s="118"/>
      <c r="E14050" s="118"/>
      <c r="F14050" s="118"/>
      <c r="G14050" s="118"/>
      <c r="H14050" s="118"/>
      <c r="I14050" s="118"/>
      <c r="J14050" s="118"/>
    </row>
    <row r="14051" spans="1:10" ht="12.75">
      <c r="A14051" s="118"/>
      <c r="B14051" s="118"/>
      <c r="C14051" s="118"/>
      <c r="D14051" s="118"/>
      <c r="E14051" s="118"/>
      <c r="F14051" s="118"/>
      <c r="G14051" s="118"/>
      <c r="H14051" s="118"/>
      <c r="I14051" s="118"/>
      <c r="J14051" s="118"/>
    </row>
    <row r="14052" spans="1:10" ht="12.75">
      <c r="A14052" s="118"/>
      <c r="B14052" s="118"/>
      <c r="C14052" s="118"/>
      <c r="D14052" s="118"/>
      <c r="E14052" s="118"/>
      <c r="F14052" s="118"/>
      <c r="G14052" s="118"/>
      <c r="H14052" s="118"/>
      <c r="I14052" s="118"/>
      <c r="J14052" s="118"/>
    </row>
    <row r="14053" spans="1:10" ht="12.75">
      <c r="A14053" s="118"/>
      <c r="B14053" s="118"/>
      <c r="C14053" s="118"/>
      <c r="D14053" s="118"/>
      <c r="E14053" s="118"/>
      <c r="F14053" s="118"/>
      <c r="G14053" s="118"/>
      <c r="H14053" s="118"/>
      <c r="I14053" s="118"/>
      <c r="J14053" s="118"/>
    </row>
    <row r="14054" spans="1:10" ht="12.75">
      <c r="A14054" s="118"/>
      <c r="B14054" s="118"/>
      <c r="C14054" s="118"/>
      <c r="D14054" s="118"/>
      <c r="E14054" s="118"/>
      <c r="F14054" s="118"/>
      <c r="G14054" s="118"/>
      <c r="H14054" s="118"/>
      <c r="I14054" s="118"/>
      <c r="J14054" s="118"/>
    </row>
    <row r="14055" spans="1:10" ht="12.75">
      <c r="A14055" s="118"/>
      <c r="B14055" s="118"/>
      <c r="C14055" s="118"/>
      <c r="D14055" s="118"/>
      <c r="E14055" s="118"/>
      <c r="F14055" s="118"/>
      <c r="G14055" s="118"/>
      <c r="H14055" s="118"/>
      <c r="I14055" s="118"/>
      <c r="J14055" s="118"/>
    </row>
    <row r="14056" spans="1:10" ht="12.75">
      <c r="A14056" s="118"/>
      <c r="B14056" s="118"/>
      <c r="C14056" s="118"/>
      <c r="D14056" s="118"/>
      <c r="E14056" s="118"/>
      <c r="F14056" s="118"/>
      <c r="G14056" s="118"/>
      <c r="H14056" s="118"/>
      <c r="I14056" s="118"/>
      <c r="J14056" s="118"/>
    </row>
    <row r="14057" spans="1:10" ht="12.75">
      <c r="A14057" s="118"/>
      <c r="B14057" s="118"/>
      <c r="C14057" s="118"/>
      <c r="D14057" s="118"/>
      <c r="E14057" s="118"/>
      <c r="F14057" s="118"/>
      <c r="G14057" s="118"/>
      <c r="H14057" s="118"/>
      <c r="I14057" s="118"/>
      <c r="J14057" s="118"/>
    </row>
    <row r="14058" spans="1:10" ht="12.75">
      <c r="A14058" s="118"/>
      <c r="B14058" s="118"/>
      <c r="C14058" s="118"/>
      <c r="D14058" s="118"/>
      <c r="E14058" s="118"/>
      <c r="F14058" s="118"/>
      <c r="G14058" s="118"/>
      <c r="H14058" s="118"/>
      <c r="I14058" s="118"/>
      <c r="J14058" s="118"/>
    </row>
    <row r="14059" spans="1:10" ht="12.75">
      <c r="A14059" s="118"/>
      <c r="B14059" s="118"/>
      <c r="C14059" s="118"/>
      <c r="D14059" s="118"/>
      <c r="E14059" s="118"/>
      <c r="F14059" s="118"/>
      <c r="G14059" s="118"/>
      <c r="H14059" s="118"/>
      <c r="I14059" s="118"/>
      <c r="J14059" s="118"/>
    </row>
    <row r="14060" spans="1:10" ht="12.75">
      <c r="A14060" s="118"/>
      <c r="B14060" s="118"/>
      <c r="C14060" s="118"/>
      <c r="D14060" s="118"/>
      <c r="E14060" s="118"/>
      <c r="F14060" s="118"/>
      <c r="G14060" s="118"/>
      <c r="H14060" s="118"/>
      <c r="I14060" s="118"/>
      <c r="J14060" s="118"/>
    </row>
    <row r="14061" spans="1:10" ht="12.75">
      <c r="A14061" s="118"/>
      <c r="B14061" s="118"/>
      <c r="C14061" s="118"/>
      <c r="D14061" s="118"/>
      <c r="E14061" s="118"/>
      <c r="F14061" s="118"/>
      <c r="G14061" s="118"/>
      <c r="H14061" s="118"/>
      <c r="I14061" s="118"/>
      <c r="J14061" s="118"/>
    </row>
    <row r="14062" spans="1:10" ht="12.75">
      <c r="A14062" s="118"/>
      <c r="B14062" s="118"/>
      <c r="C14062" s="118"/>
      <c r="D14062" s="118"/>
      <c r="E14062" s="118"/>
      <c r="F14062" s="118"/>
      <c r="G14062" s="118"/>
      <c r="H14062" s="118"/>
      <c r="I14062" s="118"/>
      <c r="J14062" s="118"/>
    </row>
    <row r="14063" spans="1:10" ht="12.75">
      <c r="A14063" s="118"/>
      <c r="B14063" s="118"/>
      <c r="C14063" s="118"/>
      <c r="D14063" s="118"/>
      <c r="E14063" s="118"/>
      <c r="F14063" s="118"/>
      <c r="G14063" s="118"/>
      <c r="H14063" s="118"/>
      <c r="I14063" s="118"/>
      <c r="J14063" s="118"/>
    </row>
    <row r="14064" spans="1:10" ht="12.75">
      <c r="A14064" s="118"/>
      <c r="B14064" s="118"/>
      <c r="C14064" s="118"/>
      <c r="D14064" s="118"/>
      <c r="E14064" s="118"/>
      <c r="F14064" s="118"/>
      <c r="G14064" s="118"/>
      <c r="H14064" s="118"/>
      <c r="I14064" s="118"/>
      <c r="J14064" s="118"/>
    </row>
    <row r="14065" spans="1:10" ht="12.75">
      <c r="A14065" s="118"/>
      <c r="B14065" s="118"/>
      <c r="C14065" s="118"/>
      <c r="D14065" s="118"/>
      <c r="E14065" s="118"/>
      <c r="F14065" s="118"/>
      <c r="G14065" s="118"/>
      <c r="H14065" s="118"/>
      <c r="I14065" s="118"/>
      <c r="J14065" s="118"/>
    </row>
    <row r="14066" spans="1:10" ht="12.75">
      <c r="A14066" s="118"/>
      <c r="B14066" s="118"/>
      <c r="C14066" s="118"/>
      <c r="D14066" s="118"/>
      <c r="E14066" s="118"/>
      <c r="F14066" s="118"/>
      <c r="G14066" s="118"/>
      <c r="H14066" s="118"/>
      <c r="I14066" s="118"/>
      <c r="J14066" s="118"/>
    </row>
    <row r="14067" spans="1:10" ht="12.75">
      <c r="A14067" s="118"/>
      <c r="B14067" s="118"/>
      <c r="C14067" s="118"/>
      <c r="D14067" s="118"/>
      <c r="E14067" s="118"/>
      <c r="F14067" s="118"/>
      <c r="G14067" s="118"/>
      <c r="H14067" s="118"/>
      <c r="I14067" s="118"/>
      <c r="J14067" s="118"/>
    </row>
    <row r="14068" spans="1:10" ht="12.75">
      <c r="A14068" s="118"/>
      <c r="B14068" s="118"/>
      <c r="C14068" s="118"/>
      <c r="D14068" s="118"/>
      <c r="E14068" s="118"/>
      <c r="F14068" s="118"/>
      <c r="G14068" s="118"/>
      <c r="H14068" s="118"/>
      <c r="I14068" s="118"/>
      <c r="J14068" s="118"/>
    </row>
    <row r="14069" spans="1:10" ht="12.75">
      <c r="A14069" s="118"/>
      <c r="B14069" s="118"/>
      <c r="C14069" s="118"/>
      <c r="D14069" s="118"/>
      <c r="E14069" s="118"/>
      <c r="F14069" s="118"/>
      <c r="G14069" s="118"/>
      <c r="H14069" s="118"/>
      <c r="I14069" s="118"/>
      <c r="J14069" s="118"/>
    </row>
    <row r="14070" spans="1:10" ht="12.75">
      <c r="A14070" s="118"/>
      <c r="B14070" s="118"/>
      <c r="C14070" s="118"/>
      <c r="D14070" s="118"/>
      <c r="E14070" s="118"/>
      <c r="F14070" s="118"/>
      <c r="G14070" s="118"/>
      <c r="H14070" s="118"/>
      <c r="I14070" s="118"/>
      <c r="J14070" s="118"/>
    </row>
    <row r="14071" spans="1:10" ht="12.75">
      <c r="A14071" s="118"/>
      <c r="B14071" s="118"/>
      <c r="C14071" s="118"/>
      <c r="D14071" s="118"/>
      <c r="E14071" s="118"/>
      <c r="F14071" s="118"/>
      <c r="G14071" s="118"/>
      <c r="H14071" s="118"/>
      <c r="I14071" s="118"/>
      <c r="J14071" s="118"/>
    </row>
    <row r="14072" spans="1:10" ht="12.75">
      <c r="A14072" s="118"/>
      <c r="B14072" s="118"/>
      <c r="C14072" s="118"/>
      <c r="D14072" s="118"/>
      <c r="E14072" s="118"/>
      <c r="F14072" s="118"/>
      <c r="G14072" s="118"/>
      <c r="H14072" s="118"/>
      <c r="I14072" s="118"/>
      <c r="J14072" s="118"/>
    </row>
    <row r="14073" spans="1:10" ht="12.75">
      <c r="A14073" s="118"/>
      <c r="B14073" s="118"/>
      <c r="C14073" s="118"/>
      <c r="D14073" s="118"/>
      <c r="E14073" s="118"/>
      <c r="F14073" s="118"/>
      <c r="G14073" s="118"/>
      <c r="H14073" s="118"/>
      <c r="I14073" s="118"/>
      <c r="J14073" s="118"/>
    </row>
    <row r="14074" spans="1:10" ht="12.75">
      <c r="A14074" s="118"/>
      <c r="B14074" s="118"/>
      <c r="C14074" s="118"/>
      <c r="D14074" s="118"/>
      <c r="E14074" s="118"/>
      <c r="F14074" s="118"/>
      <c r="G14074" s="118"/>
      <c r="H14074" s="118"/>
      <c r="I14074" s="118"/>
      <c r="J14074" s="118"/>
    </row>
    <row r="14075" spans="1:10" ht="12.75">
      <c r="A14075" s="118"/>
      <c r="B14075" s="118"/>
      <c r="C14075" s="118"/>
      <c r="D14075" s="118"/>
      <c r="E14075" s="118"/>
      <c r="F14075" s="118"/>
      <c r="G14075" s="118"/>
      <c r="H14075" s="118"/>
      <c r="I14075" s="118"/>
      <c r="J14075" s="118"/>
    </row>
    <row r="14076" spans="1:10" ht="12.75">
      <c r="A14076" s="118"/>
      <c r="B14076" s="118"/>
      <c r="C14076" s="118"/>
      <c r="D14076" s="118"/>
      <c r="E14076" s="118"/>
      <c r="F14076" s="118"/>
      <c r="G14076" s="118"/>
      <c r="H14076" s="118"/>
      <c r="I14076" s="118"/>
      <c r="J14076" s="118"/>
    </row>
    <row r="14077" spans="1:10" ht="12.75">
      <c r="A14077" s="118"/>
      <c r="B14077" s="118"/>
      <c r="C14077" s="118"/>
      <c r="D14077" s="118"/>
      <c r="E14077" s="118"/>
      <c r="F14077" s="118"/>
      <c r="G14077" s="118"/>
      <c r="H14077" s="118"/>
      <c r="I14077" s="118"/>
      <c r="J14077" s="118"/>
    </row>
    <row r="14078" spans="1:10" ht="12.75">
      <c r="A14078" s="118"/>
      <c r="B14078" s="118"/>
      <c r="C14078" s="118"/>
      <c r="D14078" s="118"/>
      <c r="E14078" s="118"/>
      <c r="F14078" s="118"/>
      <c r="G14078" s="118"/>
      <c r="H14078" s="118"/>
      <c r="I14078" s="118"/>
      <c r="J14078" s="118"/>
    </row>
    <row r="14079" spans="1:10" ht="12.75">
      <c r="A14079" s="118"/>
      <c r="B14079" s="118"/>
      <c r="C14079" s="118"/>
      <c r="D14079" s="118"/>
      <c r="E14079" s="118"/>
      <c r="F14079" s="118"/>
      <c r="G14079" s="118"/>
      <c r="H14079" s="118"/>
      <c r="I14079" s="118"/>
      <c r="J14079" s="118"/>
    </row>
    <row r="14080" spans="1:10" ht="12.75">
      <c r="A14080" s="118"/>
      <c r="B14080" s="118"/>
      <c r="C14080" s="118"/>
      <c r="D14080" s="118"/>
      <c r="E14080" s="118"/>
      <c r="F14080" s="118"/>
      <c r="G14080" s="118"/>
      <c r="H14080" s="118"/>
      <c r="I14080" s="118"/>
      <c r="J14080" s="118"/>
    </row>
    <row r="14081" spans="1:10" ht="12.75">
      <c r="A14081" s="118"/>
      <c r="B14081" s="118"/>
      <c r="C14081" s="118"/>
      <c r="D14081" s="118"/>
      <c r="E14081" s="118"/>
      <c r="F14081" s="118"/>
      <c r="G14081" s="118"/>
      <c r="H14081" s="118"/>
      <c r="I14081" s="118"/>
      <c r="J14081" s="118"/>
    </row>
    <row r="14082" spans="1:10" ht="12.75">
      <c r="A14082" s="118"/>
      <c r="B14082" s="118"/>
      <c r="C14082" s="118"/>
      <c r="D14082" s="118"/>
      <c r="E14082" s="118"/>
      <c r="F14082" s="118"/>
      <c r="G14082" s="118"/>
      <c r="H14082" s="118"/>
      <c r="I14082" s="118"/>
      <c r="J14082" s="118"/>
    </row>
    <row r="14083" spans="1:10" ht="12.75">
      <c r="A14083" s="118"/>
      <c r="B14083" s="118"/>
      <c r="C14083" s="118"/>
      <c r="D14083" s="118"/>
      <c r="E14083" s="118"/>
      <c r="F14083" s="118"/>
      <c r="G14083" s="118"/>
      <c r="H14083" s="118"/>
      <c r="I14083" s="118"/>
      <c r="J14083" s="118"/>
    </row>
    <row r="14084" spans="1:10" ht="12.75">
      <c r="A14084" s="118"/>
      <c r="B14084" s="118"/>
      <c r="C14084" s="118"/>
      <c r="D14084" s="118"/>
      <c r="E14084" s="118"/>
      <c r="F14084" s="118"/>
      <c r="G14084" s="118"/>
      <c r="H14084" s="118"/>
      <c r="I14084" s="118"/>
      <c r="J14084" s="118"/>
    </row>
    <row r="14085" spans="1:10" ht="12.75">
      <c r="A14085" s="118"/>
      <c r="B14085" s="118"/>
      <c r="C14085" s="118"/>
      <c r="D14085" s="118"/>
      <c r="E14085" s="118"/>
      <c r="F14085" s="118"/>
      <c r="G14085" s="118"/>
      <c r="H14085" s="118"/>
      <c r="I14085" s="118"/>
      <c r="J14085" s="118"/>
    </row>
    <row r="14086" spans="1:10" ht="12.75">
      <c r="A14086" s="118"/>
      <c r="B14086" s="118"/>
      <c r="C14086" s="118"/>
      <c r="D14086" s="118"/>
      <c r="E14086" s="118"/>
      <c r="F14086" s="118"/>
      <c r="G14086" s="118"/>
      <c r="H14086" s="118"/>
      <c r="I14086" s="118"/>
      <c r="J14086" s="118"/>
    </row>
    <row r="14087" spans="1:10" ht="12.75">
      <c r="A14087" s="118"/>
      <c r="B14087" s="118"/>
      <c r="C14087" s="118"/>
      <c r="D14087" s="118"/>
      <c r="E14087" s="118"/>
      <c r="F14087" s="118"/>
      <c r="G14087" s="118"/>
      <c r="H14087" s="118"/>
      <c r="I14087" s="118"/>
      <c r="J14087" s="118"/>
    </row>
    <row r="14088" spans="1:10" ht="12.75">
      <c r="A14088" s="118"/>
      <c r="B14088" s="118"/>
      <c r="C14088" s="118"/>
      <c r="D14088" s="118"/>
      <c r="E14088" s="118"/>
      <c r="F14088" s="118"/>
      <c r="G14088" s="118"/>
      <c r="H14088" s="118"/>
      <c r="I14088" s="118"/>
      <c r="J14088" s="118"/>
    </row>
    <row r="14089" spans="1:10" ht="12.75">
      <c r="A14089" s="118"/>
      <c r="B14089" s="118"/>
      <c r="C14089" s="118"/>
      <c r="D14089" s="118"/>
      <c r="E14089" s="118"/>
      <c r="F14089" s="118"/>
      <c r="G14089" s="118"/>
      <c r="H14089" s="118"/>
      <c r="I14089" s="118"/>
      <c r="J14089" s="118"/>
    </row>
    <row r="14090" spans="1:10" ht="12.75">
      <c r="A14090" s="118"/>
      <c r="B14090" s="118"/>
      <c r="C14090" s="118"/>
      <c r="D14090" s="118"/>
      <c r="E14090" s="118"/>
      <c r="F14090" s="118"/>
      <c r="G14090" s="118"/>
      <c r="H14090" s="118"/>
      <c r="I14090" s="118"/>
      <c r="J14090" s="118"/>
    </row>
    <row r="14091" spans="1:10" ht="12.75">
      <c r="A14091" s="118"/>
      <c r="B14091" s="118"/>
      <c r="C14091" s="118"/>
      <c r="D14091" s="118"/>
      <c r="E14091" s="118"/>
      <c r="F14091" s="118"/>
      <c r="G14091" s="118"/>
      <c r="H14091" s="118"/>
      <c r="I14091" s="118"/>
      <c r="J14091" s="118"/>
    </row>
    <row r="14092" spans="1:10" ht="12.75">
      <c r="A14092" s="118"/>
      <c r="B14092" s="118"/>
      <c r="C14092" s="118"/>
      <c r="D14092" s="118"/>
      <c r="E14092" s="118"/>
      <c r="F14092" s="118"/>
      <c r="G14092" s="118"/>
      <c r="H14092" s="118"/>
      <c r="I14092" s="118"/>
      <c r="J14092" s="118"/>
    </row>
    <row r="14093" spans="1:10" ht="12.75">
      <c r="A14093" s="118"/>
      <c r="B14093" s="118"/>
      <c r="C14093" s="118"/>
      <c r="D14093" s="118"/>
      <c r="E14093" s="118"/>
      <c r="F14093" s="118"/>
      <c r="G14093" s="118"/>
      <c r="H14093" s="118"/>
      <c r="I14093" s="118"/>
      <c r="J14093" s="118"/>
    </row>
    <row r="14094" spans="1:10" ht="12.75">
      <c r="A14094" s="118"/>
      <c r="B14094" s="118"/>
      <c r="C14094" s="118"/>
      <c r="D14094" s="118"/>
      <c r="E14094" s="118"/>
      <c r="F14094" s="118"/>
      <c r="G14094" s="118"/>
      <c r="H14094" s="118"/>
      <c r="I14094" s="118"/>
      <c r="J14094" s="118"/>
    </row>
    <row r="14095" spans="1:10" ht="12.75">
      <c r="A14095" s="118"/>
      <c r="B14095" s="118"/>
      <c r="C14095" s="118"/>
      <c r="D14095" s="118"/>
      <c r="E14095" s="118"/>
      <c r="F14095" s="118"/>
      <c r="G14095" s="118"/>
      <c r="H14095" s="118"/>
      <c r="I14095" s="118"/>
      <c r="J14095" s="118"/>
    </row>
    <row r="14096" spans="1:10" ht="12.75">
      <c r="A14096" s="118"/>
      <c r="B14096" s="118"/>
      <c r="C14096" s="118"/>
      <c r="D14096" s="118"/>
      <c r="E14096" s="118"/>
      <c r="F14096" s="118"/>
      <c r="G14096" s="118"/>
      <c r="H14096" s="118"/>
      <c r="I14096" s="118"/>
      <c r="J14096" s="118"/>
    </row>
    <row r="14097" spans="1:10" ht="12.75">
      <c r="A14097" s="118"/>
      <c r="B14097" s="118"/>
      <c r="C14097" s="118"/>
      <c r="D14097" s="118"/>
      <c r="E14097" s="118"/>
      <c r="F14097" s="118"/>
      <c r="G14097" s="118"/>
      <c r="H14097" s="118"/>
      <c r="I14097" s="118"/>
      <c r="J14097" s="118"/>
    </row>
    <row r="14098" spans="1:10" ht="12.75">
      <c r="A14098" s="118"/>
      <c r="B14098" s="118"/>
      <c r="C14098" s="118"/>
      <c r="D14098" s="118"/>
      <c r="E14098" s="118"/>
      <c r="F14098" s="118"/>
      <c r="G14098" s="118"/>
      <c r="H14098" s="118"/>
      <c r="I14098" s="118"/>
      <c r="J14098" s="118"/>
    </row>
    <row r="14099" spans="1:10" ht="12.75">
      <c r="A14099" s="118"/>
      <c r="B14099" s="118"/>
      <c r="C14099" s="118"/>
      <c r="D14099" s="118"/>
      <c r="E14099" s="118"/>
      <c r="F14099" s="118"/>
      <c r="G14099" s="118"/>
      <c r="H14099" s="118"/>
      <c r="I14099" s="118"/>
      <c r="J14099" s="118"/>
    </row>
    <row r="14100" spans="1:10" ht="12.75">
      <c r="A14100" s="118"/>
      <c r="B14100" s="118"/>
      <c r="C14100" s="118"/>
      <c r="D14100" s="118"/>
      <c r="E14100" s="118"/>
      <c r="F14100" s="118"/>
      <c r="G14100" s="118"/>
      <c r="H14100" s="118"/>
      <c r="I14100" s="118"/>
      <c r="J14100" s="118"/>
    </row>
    <row r="14101" spans="1:10" ht="12.75">
      <c r="A14101" s="118"/>
      <c r="B14101" s="118"/>
      <c r="C14101" s="118"/>
      <c r="D14101" s="118"/>
      <c r="E14101" s="118"/>
      <c r="F14101" s="118"/>
      <c r="G14101" s="118"/>
      <c r="H14101" s="118"/>
      <c r="I14101" s="118"/>
      <c r="J14101" s="118"/>
    </row>
    <row r="14102" spans="1:10" ht="12.75">
      <c r="A14102" s="118"/>
      <c r="B14102" s="118"/>
      <c r="C14102" s="118"/>
      <c r="D14102" s="118"/>
      <c r="E14102" s="118"/>
      <c r="F14102" s="118"/>
      <c r="G14102" s="118"/>
      <c r="H14102" s="118"/>
      <c r="I14102" s="118"/>
      <c r="J14102" s="118"/>
    </row>
    <row r="14103" spans="1:10" ht="12.75">
      <c r="A14103" s="118"/>
      <c r="B14103" s="118"/>
      <c r="C14103" s="118"/>
      <c r="D14103" s="118"/>
      <c r="E14103" s="118"/>
      <c r="F14103" s="118"/>
      <c r="G14103" s="118"/>
      <c r="H14103" s="118"/>
      <c r="I14103" s="118"/>
      <c r="J14103" s="118"/>
    </row>
    <row r="14104" spans="1:10" ht="12.75">
      <c r="A14104" s="118"/>
      <c r="B14104" s="118"/>
      <c r="C14104" s="118"/>
      <c r="D14104" s="118"/>
      <c r="E14104" s="118"/>
      <c r="F14104" s="118"/>
      <c r="G14104" s="118"/>
      <c r="H14104" s="118"/>
      <c r="I14104" s="118"/>
      <c r="J14104" s="118"/>
    </row>
    <row r="14105" spans="1:10" ht="12.75">
      <c r="A14105" s="118"/>
      <c r="B14105" s="118"/>
      <c r="C14105" s="118"/>
      <c r="D14105" s="118"/>
      <c r="E14105" s="118"/>
      <c r="F14105" s="118"/>
      <c r="G14105" s="118"/>
      <c r="H14105" s="118"/>
      <c r="I14105" s="118"/>
      <c r="J14105" s="118"/>
    </row>
    <row r="14106" spans="1:10" ht="12.75">
      <c r="A14106" s="118"/>
      <c r="B14106" s="118"/>
      <c r="C14106" s="118"/>
      <c r="D14106" s="118"/>
      <c r="E14106" s="118"/>
      <c r="F14106" s="118"/>
      <c r="G14106" s="118"/>
      <c r="H14106" s="118"/>
      <c r="I14106" s="118"/>
      <c r="J14106" s="118"/>
    </row>
    <row r="14107" spans="1:10" ht="12.75">
      <c r="A14107" s="118"/>
      <c r="B14107" s="118"/>
      <c r="C14107" s="118"/>
      <c r="D14107" s="118"/>
      <c r="E14107" s="118"/>
      <c r="F14107" s="118"/>
      <c r="G14107" s="118"/>
      <c r="H14107" s="118"/>
      <c r="I14107" s="118"/>
      <c r="J14107" s="118"/>
    </row>
    <row r="14108" spans="1:10" ht="12.75">
      <c r="A14108" s="118"/>
      <c r="B14108" s="118"/>
      <c r="C14108" s="118"/>
      <c r="D14108" s="118"/>
      <c r="E14108" s="118"/>
      <c r="F14108" s="118"/>
      <c r="G14108" s="118"/>
      <c r="H14108" s="118"/>
      <c r="I14108" s="118"/>
      <c r="J14108" s="118"/>
    </row>
    <row r="14109" spans="1:10" ht="12.75">
      <c r="A14109" s="118"/>
      <c r="B14109" s="118"/>
      <c r="C14109" s="118"/>
      <c r="D14109" s="118"/>
      <c r="E14109" s="118"/>
      <c r="F14109" s="118"/>
      <c r="G14109" s="118"/>
      <c r="H14109" s="118"/>
      <c r="I14109" s="118"/>
      <c r="J14109" s="118"/>
    </row>
    <row r="14110" spans="1:10" ht="12.75">
      <c r="A14110" s="118"/>
      <c r="B14110" s="118"/>
      <c r="C14110" s="118"/>
      <c r="D14110" s="118"/>
      <c r="E14110" s="118"/>
      <c r="F14110" s="118"/>
      <c r="G14110" s="118"/>
      <c r="H14110" s="118"/>
      <c r="I14110" s="118"/>
      <c r="J14110" s="118"/>
    </row>
    <row r="14111" spans="1:10" ht="12.75">
      <c r="A14111" s="118"/>
      <c r="B14111" s="118"/>
      <c r="C14111" s="118"/>
      <c r="D14111" s="118"/>
      <c r="E14111" s="118"/>
      <c r="F14111" s="118"/>
      <c r="G14111" s="118"/>
      <c r="H14111" s="118"/>
      <c r="I14111" s="118"/>
      <c r="J14111" s="118"/>
    </row>
    <row r="14112" spans="1:10" ht="12.75">
      <c r="A14112" s="118"/>
      <c r="B14112" s="118"/>
      <c r="C14112" s="118"/>
      <c r="D14112" s="118"/>
      <c r="E14112" s="118"/>
      <c r="F14112" s="118"/>
      <c r="G14112" s="118"/>
      <c r="H14112" s="118"/>
      <c r="I14112" s="118"/>
      <c r="J14112" s="118"/>
    </row>
    <row r="14113" spans="1:10" ht="12.75">
      <c r="A14113" s="118"/>
      <c r="B14113" s="118"/>
      <c r="C14113" s="118"/>
      <c r="D14113" s="118"/>
      <c r="E14113" s="118"/>
      <c r="F14113" s="118"/>
      <c r="G14113" s="118"/>
      <c r="H14113" s="118"/>
      <c r="I14113" s="118"/>
      <c r="J14113" s="118"/>
    </row>
    <row r="14114" spans="1:10" ht="12.75">
      <c r="A14114" s="118"/>
      <c r="B14114" s="118"/>
      <c r="C14114" s="118"/>
      <c r="D14114" s="118"/>
      <c r="E14114" s="118"/>
      <c r="F14114" s="118"/>
      <c r="G14114" s="118"/>
      <c r="H14114" s="118"/>
      <c r="I14114" s="118"/>
      <c r="J14114" s="118"/>
    </row>
    <row r="14115" spans="1:10" ht="12.75">
      <c r="A14115" s="118"/>
      <c r="B14115" s="118"/>
      <c r="C14115" s="118"/>
      <c r="D14115" s="118"/>
      <c r="E14115" s="118"/>
      <c r="F14115" s="118"/>
      <c r="G14115" s="118"/>
      <c r="H14115" s="118"/>
      <c r="I14115" s="118"/>
      <c r="J14115" s="118"/>
    </row>
    <row r="14116" spans="1:10" ht="12.75">
      <c r="A14116" s="118"/>
      <c r="B14116" s="118"/>
      <c r="C14116" s="118"/>
      <c r="D14116" s="118"/>
      <c r="E14116" s="118"/>
      <c r="F14116" s="118"/>
      <c r="G14116" s="118"/>
      <c r="H14116" s="118"/>
      <c r="I14116" s="118"/>
      <c r="J14116" s="118"/>
    </row>
    <row r="14117" spans="1:10" ht="12.75">
      <c r="A14117" s="118"/>
      <c r="B14117" s="118"/>
      <c r="C14117" s="118"/>
      <c r="D14117" s="118"/>
      <c r="E14117" s="118"/>
      <c r="F14117" s="118"/>
      <c r="G14117" s="118"/>
      <c r="H14117" s="118"/>
      <c r="I14117" s="118"/>
      <c r="J14117" s="118"/>
    </row>
    <row r="14118" spans="1:10" ht="12.75">
      <c r="A14118" s="118"/>
      <c r="B14118" s="118"/>
      <c r="C14118" s="118"/>
      <c r="D14118" s="118"/>
      <c r="E14118" s="118"/>
      <c r="F14118" s="118"/>
      <c r="G14118" s="118"/>
      <c r="H14118" s="118"/>
      <c r="I14118" s="118"/>
      <c r="J14118" s="118"/>
    </row>
    <row r="14119" spans="1:10" ht="12.75">
      <c r="A14119" s="118"/>
      <c r="B14119" s="118"/>
      <c r="C14119" s="118"/>
      <c r="D14119" s="118"/>
      <c r="E14119" s="118"/>
      <c r="F14119" s="118"/>
      <c r="G14119" s="118"/>
      <c r="H14119" s="118"/>
      <c r="I14119" s="118"/>
      <c r="J14119" s="118"/>
    </row>
    <row r="14120" spans="1:10" ht="12.75">
      <c r="A14120" s="118"/>
      <c r="B14120" s="118"/>
      <c r="C14120" s="118"/>
      <c r="D14120" s="118"/>
      <c r="E14120" s="118"/>
      <c r="F14120" s="118"/>
      <c r="G14120" s="118"/>
      <c r="H14120" s="118"/>
      <c r="I14120" s="118"/>
      <c r="J14120" s="118"/>
    </row>
    <row r="14121" spans="1:10" ht="12.75">
      <c r="A14121" s="118"/>
      <c r="B14121" s="118"/>
      <c r="C14121" s="118"/>
      <c r="D14121" s="118"/>
      <c r="E14121" s="118"/>
      <c r="F14121" s="118"/>
      <c r="G14121" s="118"/>
      <c r="H14121" s="118"/>
      <c r="I14121" s="118"/>
      <c r="J14121" s="118"/>
    </row>
    <row r="14122" spans="1:10" ht="12.75">
      <c r="A14122" s="118"/>
      <c r="B14122" s="118"/>
      <c r="C14122" s="118"/>
      <c r="D14122" s="118"/>
      <c r="E14122" s="118"/>
      <c r="F14122" s="118"/>
      <c r="G14122" s="118"/>
      <c r="H14122" s="118"/>
      <c r="I14122" s="118"/>
      <c r="J14122" s="118"/>
    </row>
    <row r="14123" spans="1:10" ht="12.75">
      <c r="A14123" s="118"/>
      <c r="B14123" s="118"/>
      <c r="C14123" s="118"/>
      <c r="D14123" s="118"/>
      <c r="E14123" s="118"/>
      <c r="F14123" s="118"/>
      <c r="G14123" s="118"/>
      <c r="H14123" s="118"/>
      <c r="I14123" s="118"/>
      <c r="J14123" s="118"/>
    </row>
    <row r="14124" spans="1:10" ht="12.75">
      <c r="A14124" s="118"/>
      <c r="B14124" s="118"/>
      <c r="C14124" s="118"/>
      <c r="D14124" s="118"/>
      <c r="E14124" s="118"/>
      <c r="F14124" s="118"/>
      <c r="G14124" s="118"/>
      <c r="H14124" s="118"/>
      <c r="I14124" s="118"/>
      <c r="J14124" s="118"/>
    </row>
    <row r="14125" spans="1:10" ht="12.75">
      <c r="A14125" s="118"/>
      <c r="B14125" s="118"/>
      <c r="C14125" s="118"/>
      <c r="D14125" s="118"/>
      <c r="E14125" s="118"/>
      <c r="F14125" s="118"/>
      <c r="G14125" s="118"/>
      <c r="H14125" s="118"/>
      <c r="I14125" s="118"/>
      <c r="J14125" s="118"/>
    </row>
    <row r="14126" spans="1:10" ht="12.75">
      <c r="A14126" s="118"/>
      <c r="B14126" s="118"/>
      <c r="C14126" s="118"/>
      <c r="D14126" s="118"/>
      <c r="E14126" s="118"/>
      <c r="F14126" s="118"/>
      <c r="G14126" s="118"/>
      <c r="H14126" s="118"/>
      <c r="I14126" s="118"/>
      <c r="J14126" s="118"/>
    </row>
    <row r="14127" spans="1:10" ht="12.75">
      <c r="A14127" s="118"/>
      <c r="B14127" s="118"/>
      <c r="C14127" s="118"/>
      <c r="D14127" s="118"/>
      <c r="E14127" s="118"/>
      <c r="F14127" s="118"/>
      <c r="G14127" s="118"/>
      <c r="H14127" s="118"/>
      <c r="I14127" s="118"/>
      <c r="J14127" s="118"/>
    </row>
    <row r="14128" spans="1:10" ht="12.75">
      <c r="A14128" s="118"/>
      <c r="B14128" s="118"/>
      <c r="C14128" s="118"/>
      <c r="D14128" s="118"/>
      <c r="E14128" s="118"/>
      <c r="F14128" s="118"/>
      <c r="G14128" s="118"/>
      <c r="H14128" s="118"/>
      <c r="I14128" s="118"/>
      <c r="J14128" s="118"/>
    </row>
    <row r="14129" spans="1:10" ht="12.75">
      <c r="A14129" s="118"/>
      <c r="B14129" s="118"/>
      <c r="C14129" s="118"/>
      <c r="D14129" s="118"/>
      <c r="E14129" s="118"/>
      <c r="F14129" s="118"/>
      <c r="G14129" s="118"/>
      <c r="H14129" s="118"/>
      <c r="I14129" s="118"/>
      <c r="J14129" s="118"/>
    </row>
    <row r="14130" spans="1:10" ht="12.75">
      <c r="A14130" s="118"/>
      <c r="B14130" s="118"/>
      <c r="C14130" s="118"/>
      <c r="D14130" s="118"/>
      <c r="E14130" s="118"/>
      <c r="F14130" s="118"/>
      <c r="G14130" s="118"/>
      <c r="H14130" s="118"/>
      <c r="I14130" s="118"/>
      <c r="J14130" s="118"/>
    </row>
    <row r="14131" spans="1:10" ht="12.75">
      <c r="A14131" s="118"/>
      <c r="B14131" s="118"/>
      <c r="C14131" s="118"/>
      <c r="D14131" s="118"/>
      <c r="E14131" s="118"/>
      <c r="F14131" s="118"/>
      <c r="G14131" s="118"/>
      <c r="H14131" s="118"/>
      <c r="I14131" s="118"/>
      <c r="J14131" s="118"/>
    </row>
    <row r="14132" spans="1:10" ht="12.75">
      <c r="A14132" s="118"/>
      <c r="B14132" s="118"/>
      <c r="C14132" s="118"/>
      <c r="D14132" s="118"/>
      <c r="E14132" s="118"/>
      <c r="F14132" s="118"/>
      <c r="G14132" s="118"/>
      <c r="H14132" s="118"/>
      <c r="I14132" s="118"/>
      <c r="J14132" s="118"/>
    </row>
    <row r="14133" spans="1:10" ht="12.75">
      <c r="A14133" s="118"/>
      <c r="B14133" s="118"/>
      <c r="C14133" s="118"/>
      <c r="D14133" s="118"/>
      <c r="E14133" s="118"/>
      <c r="F14133" s="118"/>
      <c r="G14133" s="118"/>
      <c r="H14133" s="118"/>
      <c r="I14133" s="118"/>
      <c r="J14133" s="118"/>
    </row>
    <row r="14134" spans="1:10" ht="12.75">
      <c r="A14134" s="118"/>
      <c r="B14134" s="118"/>
      <c r="C14134" s="118"/>
      <c r="D14134" s="118"/>
      <c r="E14134" s="118"/>
      <c r="F14134" s="118"/>
      <c r="G14134" s="118"/>
      <c r="H14134" s="118"/>
      <c r="I14134" s="118"/>
      <c r="J14134" s="118"/>
    </row>
    <row r="14135" spans="1:10" ht="12.75">
      <c r="A14135" s="118"/>
      <c r="B14135" s="118"/>
      <c r="C14135" s="118"/>
      <c r="D14135" s="118"/>
      <c r="E14135" s="118"/>
      <c r="F14135" s="118"/>
      <c r="G14135" s="118"/>
      <c r="H14135" s="118"/>
      <c r="I14135" s="118"/>
      <c r="J14135" s="118"/>
    </row>
    <row r="14136" spans="1:10" ht="12.75">
      <c r="A14136" s="118"/>
      <c r="B14136" s="118"/>
      <c r="C14136" s="118"/>
      <c r="D14136" s="118"/>
      <c r="E14136" s="118"/>
      <c r="F14136" s="118"/>
      <c r="G14136" s="118"/>
      <c r="H14136" s="118"/>
      <c r="I14136" s="118"/>
      <c r="J14136" s="118"/>
    </row>
    <row r="14137" spans="1:10" ht="12.75">
      <c r="A14137" s="118"/>
      <c r="B14137" s="118"/>
      <c r="C14137" s="118"/>
      <c r="D14137" s="118"/>
      <c r="E14137" s="118"/>
      <c r="F14137" s="118"/>
      <c r="G14137" s="118"/>
      <c r="H14137" s="118"/>
      <c r="I14137" s="118"/>
      <c r="J14137" s="118"/>
    </row>
    <row r="14138" spans="1:10" ht="12.75">
      <c r="A14138" s="118"/>
      <c r="B14138" s="118"/>
      <c r="C14138" s="118"/>
      <c r="D14138" s="118"/>
      <c r="E14138" s="118"/>
      <c r="F14138" s="118"/>
      <c r="G14138" s="118"/>
      <c r="H14138" s="118"/>
      <c r="I14138" s="118"/>
      <c r="J14138" s="118"/>
    </row>
    <row r="14139" spans="1:10" ht="12.75">
      <c r="A14139" s="118"/>
      <c r="B14139" s="118"/>
      <c r="C14139" s="118"/>
      <c r="D14139" s="118"/>
      <c r="E14139" s="118"/>
      <c r="F14139" s="118"/>
      <c r="G14139" s="118"/>
      <c r="H14139" s="118"/>
      <c r="I14139" s="118"/>
      <c r="J14139" s="118"/>
    </row>
    <row r="14140" spans="1:10" ht="12.75">
      <c r="A14140" s="118"/>
      <c r="B14140" s="118"/>
      <c r="C14140" s="118"/>
      <c r="D14140" s="118"/>
      <c r="E14140" s="118"/>
      <c r="F14140" s="118"/>
      <c r="G14140" s="118"/>
      <c r="H14140" s="118"/>
      <c r="I14140" s="118"/>
      <c r="J14140" s="118"/>
    </row>
    <row r="14141" spans="1:10" ht="12.75">
      <c r="A14141" s="118"/>
      <c r="B14141" s="118"/>
      <c r="C14141" s="118"/>
      <c r="D14141" s="118"/>
      <c r="E14141" s="118"/>
      <c r="F14141" s="118"/>
      <c r="G14141" s="118"/>
      <c r="H14141" s="118"/>
      <c r="I14141" s="118"/>
      <c r="J14141" s="118"/>
    </row>
    <row r="14142" spans="1:10" ht="12.75">
      <c r="A14142" s="118"/>
      <c r="B14142" s="118"/>
      <c r="C14142" s="118"/>
      <c r="D14142" s="118"/>
      <c r="E14142" s="118"/>
      <c r="F14142" s="118"/>
      <c r="G14142" s="118"/>
      <c r="H14142" s="118"/>
      <c r="I14142" s="118"/>
      <c r="J14142" s="118"/>
    </row>
    <row r="14143" spans="1:10" ht="12.75">
      <c r="A14143" s="118"/>
      <c r="B14143" s="118"/>
      <c r="C14143" s="118"/>
      <c r="D14143" s="118"/>
      <c r="E14143" s="118"/>
      <c r="F14143" s="118"/>
      <c r="G14143" s="118"/>
      <c r="H14143" s="118"/>
      <c r="I14143" s="118"/>
      <c r="J14143" s="118"/>
    </row>
    <row r="14144" spans="1:10" ht="12.75">
      <c r="A14144" s="118"/>
      <c r="B14144" s="118"/>
      <c r="C14144" s="118"/>
      <c r="D14144" s="118"/>
      <c r="E14144" s="118"/>
      <c r="F14144" s="118"/>
      <c r="G14144" s="118"/>
      <c r="H14144" s="118"/>
      <c r="I14144" s="118"/>
      <c r="J14144" s="118"/>
    </row>
    <row r="14145" spans="1:10" ht="12.75">
      <c r="A14145" s="118"/>
      <c r="B14145" s="118"/>
      <c r="C14145" s="118"/>
      <c r="D14145" s="118"/>
      <c r="E14145" s="118"/>
      <c r="F14145" s="118"/>
      <c r="G14145" s="118"/>
      <c r="H14145" s="118"/>
      <c r="I14145" s="118"/>
      <c r="J14145" s="118"/>
    </row>
    <row r="14146" spans="1:10" ht="12.75">
      <c r="A14146" s="118"/>
      <c r="B14146" s="118"/>
      <c r="C14146" s="118"/>
      <c r="D14146" s="118"/>
      <c r="E14146" s="118"/>
      <c r="F14146" s="118"/>
      <c r="G14146" s="118"/>
      <c r="H14146" s="118"/>
      <c r="I14146" s="118"/>
      <c r="J14146" s="118"/>
    </row>
    <row r="14147" spans="1:10" ht="12.75">
      <c r="A14147" s="118"/>
      <c r="B14147" s="118"/>
      <c r="C14147" s="118"/>
      <c r="D14147" s="118"/>
      <c r="E14147" s="118"/>
      <c r="F14147" s="118"/>
      <c r="G14147" s="118"/>
      <c r="H14147" s="118"/>
      <c r="I14147" s="118"/>
      <c r="J14147" s="118"/>
    </row>
    <row r="14148" spans="1:10" ht="12.75">
      <c r="A14148" s="118"/>
      <c r="B14148" s="118"/>
      <c r="C14148" s="118"/>
      <c r="D14148" s="118"/>
      <c r="E14148" s="118"/>
      <c r="F14148" s="118"/>
      <c r="G14148" s="118"/>
      <c r="H14148" s="118"/>
      <c r="I14148" s="118"/>
      <c r="J14148" s="118"/>
    </row>
    <row r="14149" spans="1:10" ht="12.75">
      <c r="A14149" s="118"/>
      <c r="B14149" s="118"/>
      <c r="C14149" s="118"/>
      <c r="D14149" s="118"/>
      <c r="E14149" s="118"/>
      <c r="F14149" s="118"/>
      <c r="G14149" s="118"/>
      <c r="H14149" s="118"/>
      <c r="I14149" s="118"/>
      <c r="J14149" s="118"/>
    </row>
    <row r="14150" spans="1:10" ht="12.75">
      <c r="A14150" s="118"/>
      <c r="B14150" s="118"/>
      <c r="C14150" s="118"/>
      <c r="D14150" s="118"/>
      <c r="E14150" s="118"/>
      <c r="F14150" s="118"/>
      <c r="G14150" s="118"/>
      <c r="H14150" s="118"/>
      <c r="I14150" s="118"/>
      <c r="J14150" s="118"/>
    </row>
    <row r="14151" spans="1:10" ht="12.75">
      <c r="A14151" s="118"/>
      <c r="B14151" s="118"/>
      <c r="C14151" s="118"/>
      <c r="D14151" s="118"/>
      <c r="E14151" s="118"/>
      <c r="F14151" s="118"/>
      <c r="G14151" s="118"/>
      <c r="H14151" s="118"/>
      <c r="I14151" s="118"/>
      <c r="J14151" s="118"/>
    </row>
    <row r="14152" spans="1:10" ht="12.75">
      <c r="A14152" s="118"/>
      <c r="B14152" s="118"/>
      <c r="C14152" s="118"/>
      <c r="D14152" s="118"/>
      <c r="E14152" s="118"/>
      <c r="F14152" s="118"/>
      <c r="G14152" s="118"/>
      <c r="H14152" s="118"/>
      <c r="I14152" s="118"/>
      <c r="J14152" s="118"/>
    </row>
    <row r="14153" spans="1:10" ht="12.75">
      <c r="A14153" s="118"/>
      <c r="B14153" s="118"/>
      <c r="C14153" s="118"/>
      <c r="D14153" s="118"/>
      <c r="E14153" s="118"/>
      <c r="F14153" s="118"/>
      <c r="G14153" s="118"/>
      <c r="H14153" s="118"/>
      <c r="I14153" s="118"/>
      <c r="J14153" s="118"/>
    </row>
    <row r="14154" spans="1:10" ht="12.75">
      <c r="A14154" s="118"/>
      <c r="B14154" s="118"/>
      <c r="C14154" s="118"/>
      <c r="D14154" s="118"/>
      <c r="E14154" s="118"/>
      <c r="F14154" s="118"/>
      <c r="G14154" s="118"/>
      <c r="H14154" s="118"/>
      <c r="I14154" s="118"/>
      <c r="J14154" s="118"/>
    </row>
    <row r="14155" spans="1:10" ht="12.75">
      <c r="A14155" s="118"/>
      <c r="B14155" s="118"/>
      <c r="C14155" s="118"/>
      <c r="D14155" s="118"/>
      <c r="E14155" s="118"/>
      <c r="F14155" s="118"/>
      <c r="G14155" s="118"/>
      <c r="H14155" s="118"/>
      <c r="I14155" s="118"/>
      <c r="J14155" s="118"/>
    </row>
    <row r="14156" spans="1:10" ht="12.75">
      <c r="A14156" s="118"/>
      <c r="B14156" s="118"/>
      <c r="C14156" s="118"/>
      <c r="D14156" s="118"/>
      <c r="E14156" s="118"/>
      <c r="F14156" s="118"/>
      <c r="G14156" s="118"/>
      <c r="H14156" s="118"/>
      <c r="I14156" s="118"/>
      <c r="J14156" s="118"/>
    </row>
    <row r="14157" spans="1:10" ht="12.75">
      <c r="A14157" s="118"/>
      <c r="B14157" s="118"/>
      <c r="C14157" s="118"/>
      <c r="D14157" s="118"/>
      <c r="E14157" s="118"/>
      <c r="F14157" s="118"/>
      <c r="G14157" s="118"/>
      <c r="H14157" s="118"/>
      <c r="I14157" s="118"/>
      <c r="J14157" s="118"/>
    </row>
    <row r="14158" spans="1:10" ht="12.75">
      <c r="A14158" s="118"/>
      <c r="B14158" s="118"/>
      <c r="C14158" s="118"/>
      <c r="D14158" s="118"/>
      <c r="E14158" s="118"/>
      <c r="F14158" s="118"/>
      <c r="G14158" s="118"/>
      <c r="H14158" s="118"/>
      <c r="I14158" s="118"/>
      <c r="J14158" s="118"/>
    </row>
    <row r="14159" spans="1:10" ht="12.75">
      <c r="A14159" s="118"/>
      <c r="B14159" s="118"/>
      <c r="C14159" s="118"/>
      <c r="D14159" s="118"/>
      <c r="E14159" s="118"/>
      <c r="F14159" s="118"/>
      <c r="G14159" s="118"/>
      <c r="H14159" s="118"/>
      <c r="I14159" s="118"/>
      <c r="J14159" s="118"/>
    </row>
    <row r="14160" spans="1:10" ht="12.75">
      <c r="A14160" s="118"/>
      <c r="B14160" s="118"/>
      <c r="C14160" s="118"/>
      <c r="D14160" s="118"/>
      <c r="E14160" s="118"/>
      <c r="F14160" s="118"/>
      <c r="G14160" s="118"/>
      <c r="H14160" s="118"/>
      <c r="I14160" s="118"/>
      <c r="J14160" s="118"/>
    </row>
    <row r="14161" spans="1:10" ht="12.75">
      <c r="A14161" s="118"/>
      <c r="B14161" s="118"/>
      <c r="C14161" s="118"/>
      <c r="D14161" s="118"/>
      <c r="E14161" s="118"/>
      <c r="F14161" s="118"/>
      <c r="G14161" s="118"/>
      <c r="H14161" s="118"/>
      <c r="I14161" s="118"/>
      <c r="J14161" s="118"/>
    </row>
    <row r="14162" spans="1:10" ht="12.75">
      <c r="A14162" s="118"/>
      <c r="B14162" s="118"/>
      <c r="C14162" s="118"/>
      <c r="D14162" s="118"/>
      <c r="E14162" s="118"/>
      <c r="F14162" s="118"/>
      <c r="G14162" s="118"/>
      <c r="H14162" s="118"/>
      <c r="I14162" s="118"/>
      <c r="J14162" s="118"/>
    </row>
    <row r="14163" spans="1:10" ht="12.75">
      <c r="A14163" s="118"/>
      <c r="B14163" s="118"/>
      <c r="C14163" s="118"/>
      <c r="D14163" s="118"/>
      <c r="E14163" s="118"/>
      <c r="F14163" s="118"/>
      <c r="G14163" s="118"/>
      <c r="H14163" s="118"/>
      <c r="I14163" s="118"/>
      <c r="J14163" s="118"/>
    </row>
    <row r="14164" spans="1:10" ht="12.75">
      <c r="A14164" s="118"/>
      <c r="B14164" s="118"/>
      <c r="C14164" s="118"/>
      <c r="D14164" s="118"/>
      <c r="E14164" s="118"/>
      <c r="F14164" s="118"/>
      <c r="G14164" s="118"/>
      <c r="H14164" s="118"/>
      <c r="I14164" s="118"/>
      <c r="J14164" s="118"/>
    </row>
    <row r="14165" spans="1:10" ht="12.75">
      <c r="A14165" s="118"/>
      <c r="B14165" s="118"/>
      <c r="C14165" s="118"/>
      <c r="D14165" s="118"/>
      <c r="E14165" s="118"/>
      <c r="F14165" s="118"/>
      <c r="G14165" s="118"/>
      <c r="H14165" s="118"/>
      <c r="I14165" s="118"/>
      <c r="J14165" s="118"/>
    </row>
    <row r="14166" spans="1:10" ht="12.75">
      <c r="A14166" s="118"/>
      <c r="B14166" s="118"/>
      <c r="C14166" s="118"/>
      <c r="D14166" s="118"/>
      <c r="E14166" s="118"/>
      <c r="F14166" s="118"/>
      <c r="G14166" s="118"/>
      <c r="H14166" s="118"/>
      <c r="I14166" s="118"/>
      <c r="J14166" s="118"/>
    </row>
    <row r="14167" spans="1:10" ht="12.75">
      <c r="A14167" s="118"/>
      <c r="B14167" s="118"/>
      <c r="C14167" s="118"/>
      <c r="D14167" s="118"/>
      <c r="E14167" s="118"/>
      <c r="F14167" s="118"/>
      <c r="G14167" s="118"/>
      <c r="H14167" s="118"/>
      <c r="I14167" s="118"/>
      <c r="J14167" s="118"/>
    </row>
    <row r="14168" spans="1:10" ht="12.75">
      <c r="A14168" s="118"/>
      <c r="B14168" s="118"/>
      <c r="C14168" s="118"/>
      <c r="D14168" s="118"/>
      <c r="E14168" s="118"/>
      <c r="F14168" s="118"/>
      <c r="G14168" s="118"/>
      <c r="H14168" s="118"/>
      <c r="I14168" s="118"/>
      <c r="J14168" s="118"/>
    </row>
    <row r="14169" spans="1:10" ht="12.75">
      <c r="A14169" s="118"/>
      <c r="B14169" s="118"/>
      <c r="C14169" s="118"/>
      <c r="D14169" s="118"/>
      <c r="E14169" s="118"/>
      <c r="F14169" s="118"/>
      <c r="G14169" s="118"/>
      <c r="H14169" s="118"/>
      <c r="I14169" s="118"/>
      <c r="J14169" s="118"/>
    </row>
    <row r="14170" spans="1:10" ht="12.75">
      <c r="A14170" s="118"/>
      <c r="B14170" s="118"/>
      <c r="C14170" s="118"/>
      <c r="D14170" s="118"/>
      <c r="E14170" s="118"/>
      <c r="F14170" s="118"/>
      <c r="G14170" s="118"/>
      <c r="H14170" s="118"/>
      <c r="I14170" s="118"/>
      <c r="J14170" s="118"/>
    </row>
    <row r="14171" spans="1:10" ht="12.75">
      <c r="A14171" s="118"/>
      <c r="B14171" s="118"/>
      <c r="C14171" s="118"/>
      <c r="D14171" s="118"/>
      <c r="E14171" s="118"/>
      <c r="F14171" s="118"/>
      <c r="G14171" s="118"/>
      <c r="H14171" s="118"/>
      <c r="I14171" s="118"/>
      <c r="J14171" s="118"/>
    </row>
    <row r="14172" spans="1:10" ht="12.75">
      <c r="A14172" s="118"/>
      <c r="B14172" s="118"/>
      <c r="C14172" s="118"/>
      <c r="D14172" s="118"/>
      <c r="E14172" s="118"/>
      <c r="F14172" s="118"/>
      <c r="G14172" s="118"/>
      <c r="H14172" s="118"/>
      <c r="I14172" s="118"/>
      <c r="J14172" s="118"/>
    </row>
    <row r="14173" spans="1:10" ht="12.75">
      <c r="A14173" s="118"/>
      <c r="B14173" s="118"/>
      <c r="C14173" s="118"/>
      <c r="D14173" s="118"/>
      <c r="E14173" s="118"/>
      <c r="F14173" s="118"/>
      <c r="G14173" s="118"/>
      <c r="H14173" s="118"/>
      <c r="I14173" s="118"/>
      <c r="J14173" s="118"/>
    </row>
    <row r="14174" spans="1:10" ht="12.75">
      <c r="A14174" s="118"/>
      <c r="B14174" s="118"/>
      <c r="C14174" s="118"/>
      <c r="D14174" s="118"/>
      <c r="E14174" s="118"/>
      <c r="F14174" s="118"/>
      <c r="G14174" s="118"/>
      <c r="H14174" s="118"/>
      <c r="I14174" s="118"/>
      <c r="J14174" s="118"/>
    </row>
    <row r="14175" spans="1:10" ht="12.75">
      <c r="A14175" s="118"/>
      <c r="B14175" s="118"/>
      <c r="C14175" s="118"/>
      <c r="D14175" s="118"/>
      <c r="E14175" s="118"/>
      <c r="F14175" s="118"/>
      <c r="G14175" s="118"/>
      <c r="H14175" s="118"/>
      <c r="I14175" s="118"/>
      <c r="J14175" s="118"/>
    </row>
    <row r="14176" spans="1:10" ht="12.75">
      <c r="A14176" s="118"/>
      <c r="B14176" s="118"/>
      <c r="C14176" s="118"/>
      <c r="D14176" s="118"/>
      <c r="E14176" s="118"/>
      <c r="F14176" s="118"/>
      <c r="G14176" s="118"/>
      <c r="H14176" s="118"/>
      <c r="I14176" s="118"/>
      <c r="J14176" s="118"/>
    </row>
    <row r="14177" spans="1:10" ht="12.75">
      <c r="A14177" s="118"/>
      <c r="B14177" s="118"/>
      <c r="C14177" s="118"/>
      <c r="D14177" s="118"/>
      <c r="E14177" s="118"/>
      <c r="F14177" s="118"/>
      <c r="G14177" s="118"/>
      <c r="H14177" s="118"/>
      <c r="I14177" s="118"/>
      <c r="J14177" s="118"/>
    </row>
    <row r="14178" spans="1:10" ht="12.75">
      <c r="A14178" s="118"/>
      <c r="B14178" s="118"/>
      <c r="C14178" s="118"/>
      <c r="D14178" s="118"/>
      <c r="E14178" s="118"/>
      <c r="F14178" s="118"/>
      <c r="G14178" s="118"/>
      <c r="H14178" s="118"/>
      <c r="I14178" s="118"/>
      <c r="J14178" s="118"/>
    </row>
    <row r="14179" spans="1:10" ht="12.75">
      <c r="A14179" s="118"/>
      <c r="B14179" s="118"/>
      <c r="C14179" s="118"/>
      <c r="D14179" s="118"/>
      <c r="E14179" s="118"/>
      <c r="F14179" s="118"/>
      <c r="G14179" s="118"/>
      <c r="H14179" s="118"/>
      <c r="I14179" s="118"/>
      <c r="J14179" s="118"/>
    </row>
    <row r="14180" spans="1:10" ht="12.75">
      <c r="A14180" s="118"/>
      <c r="B14180" s="118"/>
      <c r="C14180" s="118"/>
      <c r="D14180" s="118"/>
      <c r="E14180" s="118"/>
      <c r="F14180" s="118"/>
      <c r="G14180" s="118"/>
      <c r="H14180" s="118"/>
      <c r="I14180" s="118"/>
      <c r="J14180" s="118"/>
    </row>
    <row r="14181" spans="1:10" ht="12.75">
      <c r="A14181" s="118"/>
      <c r="B14181" s="118"/>
      <c r="C14181" s="118"/>
      <c r="D14181" s="118"/>
      <c r="E14181" s="118"/>
      <c r="F14181" s="118"/>
      <c r="G14181" s="118"/>
      <c r="H14181" s="118"/>
      <c r="I14181" s="118"/>
      <c r="J14181" s="118"/>
    </row>
    <row r="14182" spans="1:10" ht="12.75">
      <c r="A14182" s="118"/>
      <c r="B14182" s="118"/>
      <c r="C14182" s="118"/>
      <c r="D14182" s="118"/>
      <c r="E14182" s="118"/>
      <c r="F14182" s="118"/>
      <c r="G14182" s="118"/>
      <c r="H14182" s="118"/>
      <c r="I14182" s="118"/>
      <c r="J14182" s="118"/>
    </row>
    <row r="14183" spans="1:10" ht="12.75">
      <c r="A14183" s="118"/>
      <c r="B14183" s="118"/>
      <c r="C14183" s="118"/>
      <c r="D14183" s="118"/>
      <c r="E14183" s="118"/>
      <c r="F14183" s="118"/>
      <c r="G14183" s="118"/>
      <c r="H14183" s="118"/>
      <c r="I14183" s="118"/>
      <c r="J14183" s="118"/>
    </row>
    <row r="14184" spans="1:10" ht="12.75">
      <c r="A14184" s="118"/>
      <c r="B14184" s="118"/>
      <c r="C14184" s="118"/>
      <c r="D14184" s="118"/>
      <c r="E14184" s="118"/>
      <c r="F14184" s="118"/>
      <c r="G14184" s="118"/>
      <c r="H14184" s="118"/>
      <c r="I14184" s="118"/>
      <c r="J14184" s="118"/>
    </row>
    <row r="14185" spans="1:10" ht="12.75">
      <c r="A14185" s="118"/>
      <c r="B14185" s="118"/>
      <c r="C14185" s="118"/>
      <c r="D14185" s="118"/>
      <c r="E14185" s="118"/>
      <c r="F14185" s="118"/>
      <c r="G14185" s="118"/>
      <c r="H14185" s="118"/>
      <c r="I14185" s="118"/>
      <c r="J14185" s="118"/>
    </row>
    <row r="14186" spans="1:10" ht="12.75">
      <c r="A14186" s="118"/>
      <c r="B14186" s="118"/>
      <c r="C14186" s="118"/>
      <c r="D14186" s="118"/>
      <c r="E14186" s="118"/>
      <c r="F14186" s="118"/>
      <c r="G14186" s="118"/>
      <c r="H14186" s="118"/>
      <c r="I14186" s="118"/>
      <c r="J14186" s="118"/>
    </row>
    <row r="14187" spans="1:10" ht="12.75">
      <c r="A14187" s="118"/>
      <c r="B14187" s="118"/>
      <c r="C14187" s="118"/>
      <c r="D14187" s="118"/>
      <c r="E14187" s="118"/>
      <c r="F14187" s="118"/>
      <c r="G14187" s="118"/>
      <c r="H14187" s="118"/>
      <c r="I14187" s="118"/>
      <c r="J14187" s="118"/>
    </row>
    <row r="14188" spans="1:10" ht="12.75">
      <c r="A14188" s="118"/>
      <c r="B14188" s="118"/>
      <c r="C14188" s="118"/>
      <c r="D14188" s="118"/>
      <c r="E14188" s="118"/>
      <c r="F14188" s="118"/>
      <c r="G14188" s="118"/>
      <c r="H14188" s="118"/>
      <c r="I14188" s="118"/>
      <c r="J14188" s="118"/>
    </row>
    <row r="14189" spans="1:10" ht="12.75">
      <c r="A14189" s="118"/>
      <c r="B14189" s="118"/>
      <c r="C14189" s="118"/>
      <c r="D14189" s="118"/>
      <c r="E14189" s="118"/>
      <c r="F14189" s="118"/>
      <c r="G14189" s="118"/>
      <c r="H14189" s="118"/>
      <c r="I14189" s="118"/>
      <c r="J14189" s="118"/>
    </row>
    <row r="14190" spans="1:10" ht="12.75">
      <c r="A14190" s="118"/>
      <c r="B14190" s="118"/>
      <c r="C14190" s="118"/>
      <c r="D14190" s="118"/>
      <c r="E14190" s="118"/>
      <c r="F14190" s="118"/>
      <c r="G14190" s="118"/>
      <c r="H14190" s="118"/>
      <c r="I14190" s="118"/>
      <c r="J14190" s="118"/>
    </row>
    <row r="14191" spans="1:10" ht="12.75">
      <c r="A14191" s="118"/>
      <c r="B14191" s="118"/>
      <c r="C14191" s="118"/>
      <c r="D14191" s="118"/>
      <c r="E14191" s="118"/>
      <c r="F14191" s="118"/>
      <c r="G14191" s="118"/>
      <c r="H14191" s="118"/>
      <c r="I14191" s="118"/>
      <c r="J14191" s="118"/>
    </row>
    <row r="14192" spans="1:10" ht="12.75">
      <c r="A14192" s="118"/>
      <c r="B14192" s="118"/>
      <c r="C14192" s="118"/>
      <c r="D14192" s="118"/>
      <c r="E14192" s="118"/>
      <c r="F14192" s="118"/>
      <c r="G14192" s="118"/>
      <c r="H14192" s="118"/>
      <c r="I14192" s="118"/>
      <c r="J14192" s="118"/>
    </row>
    <row r="14193" spans="1:10" ht="12.75">
      <c r="A14193" s="118"/>
      <c r="B14193" s="118"/>
      <c r="C14193" s="118"/>
      <c r="D14193" s="118"/>
      <c r="E14193" s="118"/>
      <c r="F14193" s="118"/>
      <c r="G14193" s="118"/>
      <c r="H14193" s="118"/>
      <c r="I14193" s="118"/>
      <c r="J14193" s="118"/>
    </row>
    <row r="14194" spans="1:10" ht="12.75">
      <c r="A14194" s="118"/>
      <c r="B14194" s="118"/>
      <c r="C14194" s="118"/>
      <c r="D14194" s="118"/>
      <c r="E14194" s="118"/>
      <c r="F14194" s="118"/>
      <c r="G14194" s="118"/>
      <c r="H14194" s="118"/>
      <c r="I14194" s="118"/>
      <c r="J14194" s="118"/>
    </row>
    <row r="14195" spans="1:10" ht="12.75">
      <c r="A14195" s="118"/>
      <c r="B14195" s="118"/>
      <c r="C14195" s="118"/>
      <c r="D14195" s="118"/>
      <c r="E14195" s="118"/>
      <c r="F14195" s="118"/>
      <c r="G14195" s="118"/>
      <c r="H14195" s="118"/>
      <c r="I14195" s="118"/>
      <c r="J14195" s="118"/>
    </row>
    <row r="14196" spans="1:10" ht="12.75">
      <c r="A14196" s="118"/>
      <c r="B14196" s="118"/>
      <c r="C14196" s="118"/>
      <c r="D14196" s="118"/>
      <c r="E14196" s="118"/>
      <c r="F14196" s="118"/>
      <c r="G14196" s="118"/>
      <c r="H14196" s="118"/>
      <c r="I14196" s="118"/>
      <c r="J14196" s="118"/>
    </row>
    <row r="14197" spans="1:10" ht="12.75">
      <c r="A14197" s="118"/>
      <c r="B14197" s="118"/>
      <c r="C14197" s="118"/>
      <c r="D14197" s="118"/>
      <c r="E14197" s="118"/>
      <c r="F14197" s="118"/>
      <c r="G14197" s="118"/>
      <c r="H14197" s="118"/>
      <c r="I14197" s="118"/>
      <c r="J14197" s="118"/>
    </row>
    <row r="14198" spans="1:10" ht="12.75">
      <c r="A14198" s="118"/>
      <c r="B14198" s="118"/>
      <c r="C14198" s="118"/>
      <c r="D14198" s="118"/>
      <c r="E14198" s="118"/>
      <c r="F14198" s="118"/>
      <c r="G14198" s="118"/>
      <c r="H14198" s="118"/>
      <c r="I14198" s="118"/>
      <c r="J14198" s="118"/>
    </row>
    <row r="14199" spans="1:10" ht="12.75">
      <c r="A14199" s="118"/>
      <c r="B14199" s="118"/>
      <c r="C14199" s="118"/>
      <c r="D14199" s="118"/>
      <c r="E14199" s="118"/>
      <c r="F14199" s="118"/>
      <c r="G14199" s="118"/>
      <c r="H14199" s="118"/>
      <c r="I14199" s="118"/>
      <c r="J14199" s="118"/>
    </row>
    <row r="14200" spans="1:10" ht="12.75">
      <c r="A14200" s="118"/>
      <c r="B14200" s="118"/>
      <c r="C14200" s="118"/>
      <c r="D14200" s="118"/>
      <c r="E14200" s="118"/>
      <c r="F14200" s="118"/>
      <c r="G14200" s="118"/>
      <c r="H14200" s="118"/>
      <c r="I14200" s="118"/>
      <c r="J14200" s="118"/>
    </row>
    <row r="14201" spans="1:10" ht="12.75">
      <c r="A14201" s="118"/>
      <c r="B14201" s="118"/>
      <c r="C14201" s="118"/>
      <c r="D14201" s="118"/>
      <c r="E14201" s="118"/>
      <c r="F14201" s="118"/>
      <c r="G14201" s="118"/>
      <c r="H14201" s="118"/>
      <c r="I14201" s="118"/>
      <c r="J14201" s="118"/>
    </row>
    <row r="14202" spans="1:10" ht="12.75">
      <c r="A14202" s="118"/>
      <c r="B14202" s="118"/>
      <c r="C14202" s="118"/>
      <c r="D14202" s="118"/>
      <c r="E14202" s="118"/>
      <c r="F14202" s="118"/>
      <c r="G14202" s="118"/>
      <c r="H14202" s="118"/>
      <c r="I14202" s="118"/>
      <c r="J14202" s="118"/>
    </row>
    <row r="14203" spans="1:10" ht="12.75">
      <c r="A14203" s="118"/>
      <c r="B14203" s="118"/>
      <c r="C14203" s="118"/>
      <c r="D14203" s="118"/>
      <c r="E14203" s="118"/>
      <c r="F14203" s="118"/>
      <c r="G14203" s="118"/>
      <c r="H14203" s="118"/>
      <c r="I14203" s="118"/>
      <c r="J14203" s="118"/>
    </row>
    <row r="14204" spans="1:10" ht="12.75">
      <c r="A14204" s="118"/>
      <c r="B14204" s="118"/>
      <c r="C14204" s="118"/>
      <c r="D14204" s="118"/>
      <c r="E14204" s="118"/>
      <c r="F14204" s="118"/>
      <c r="G14204" s="118"/>
      <c r="H14204" s="118"/>
      <c r="I14204" s="118"/>
      <c r="J14204" s="118"/>
    </row>
    <row r="14205" spans="1:10" ht="12.75">
      <c r="A14205" s="118"/>
      <c r="B14205" s="118"/>
      <c r="C14205" s="118"/>
      <c r="D14205" s="118"/>
      <c r="E14205" s="118"/>
      <c r="F14205" s="118"/>
      <c r="G14205" s="118"/>
      <c r="H14205" s="118"/>
      <c r="I14205" s="118"/>
      <c r="J14205" s="118"/>
    </row>
    <row r="14206" spans="1:10" ht="12.75">
      <c r="A14206" s="118"/>
      <c r="B14206" s="118"/>
      <c r="C14206" s="118"/>
      <c r="D14206" s="118"/>
      <c r="E14206" s="118"/>
      <c r="F14206" s="118"/>
      <c r="G14206" s="118"/>
      <c r="H14206" s="118"/>
      <c r="I14206" s="118"/>
      <c r="J14206" s="118"/>
    </row>
    <row r="14207" spans="1:10" ht="12.75">
      <c r="A14207" s="118"/>
      <c r="B14207" s="118"/>
      <c r="C14207" s="118"/>
      <c r="D14207" s="118"/>
      <c r="E14207" s="118"/>
      <c r="F14207" s="118"/>
      <c r="G14207" s="118"/>
      <c r="H14207" s="118"/>
      <c r="I14207" s="118"/>
      <c r="J14207" s="118"/>
    </row>
    <row r="14208" spans="1:10" ht="12.75">
      <c r="A14208" s="118"/>
      <c r="B14208" s="118"/>
      <c r="C14208" s="118"/>
      <c r="D14208" s="118"/>
      <c r="E14208" s="118"/>
      <c r="F14208" s="118"/>
      <c r="G14208" s="118"/>
      <c r="H14208" s="118"/>
      <c r="I14208" s="118"/>
      <c r="J14208" s="118"/>
    </row>
    <row r="14209" spans="1:10" ht="12.75">
      <c r="A14209" s="118"/>
      <c r="B14209" s="118"/>
      <c r="C14209" s="118"/>
      <c r="D14209" s="118"/>
      <c r="E14209" s="118"/>
      <c r="F14209" s="118"/>
      <c r="G14209" s="118"/>
      <c r="H14209" s="118"/>
      <c r="I14209" s="118"/>
      <c r="J14209" s="118"/>
    </row>
    <row r="14210" spans="1:10" ht="12.75">
      <c r="A14210" s="118"/>
      <c r="B14210" s="118"/>
      <c r="C14210" s="118"/>
      <c r="D14210" s="118"/>
      <c r="E14210" s="118"/>
      <c r="F14210" s="118"/>
      <c r="G14210" s="118"/>
      <c r="H14210" s="118"/>
      <c r="I14210" s="118"/>
      <c r="J14210" s="118"/>
    </row>
    <row r="14211" spans="1:10" ht="12.75">
      <c r="A14211" s="118"/>
      <c r="B14211" s="118"/>
      <c r="C14211" s="118"/>
      <c r="D14211" s="118"/>
      <c r="E14211" s="118"/>
      <c r="F14211" s="118"/>
      <c r="G14211" s="118"/>
      <c r="H14211" s="118"/>
      <c r="I14211" s="118"/>
      <c r="J14211" s="118"/>
    </row>
    <row r="14212" spans="1:10" ht="12.75">
      <c r="A14212" s="118"/>
      <c r="B14212" s="118"/>
      <c r="C14212" s="118"/>
      <c r="D14212" s="118"/>
      <c r="E14212" s="118"/>
      <c r="F14212" s="118"/>
      <c r="G14212" s="118"/>
      <c r="H14212" s="118"/>
      <c r="I14212" s="118"/>
      <c r="J14212" s="118"/>
    </row>
    <row r="14213" spans="1:10" ht="12.75">
      <c r="A14213" s="118"/>
      <c r="B14213" s="118"/>
      <c r="C14213" s="118"/>
      <c r="D14213" s="118"/>
      <c r="E14213" s="118"/>
      <c r="F14213" s="118"/>
      <c r="G14213" s="118"/>
      <c r="H14213" s="118"/>
      <c r="I14213" s="118"/>
      <c r="J14213" s="118"/>
    </row>
    <row r="14214" spans="1:10" ht="12.75">
      <c r="A14214" s="118"/>
      <c r="B14214" s="118"/>
      <c r="C14214" s="118"/>
      <c r="D14214" s="118"/>
      <c r="E14214" s="118"/>
      <c r="F14214" s="118"/>
      <c r="G14214" s="118"/>
      <c r="H14214" s="118"/>
      <c r="I14214" s="118"/>
      <c r="J14214" s="118"/>
    </row>
    <row r="14215" spans="1:10" ht="12.75">
      <c r="A14215" s="118"/>
      <c r="B14215" s="118"/>
      <c r="C14215" s="118"/>
      <c r="D14215" s="118"/>
      <c r="E14215" s="118"/>
      <c r="F14215" s="118"/>
      <c r="G14215" s="118"/>
      <c r="H14215" s="118"/>
      <c r="I14215" s="118"/>
      <c r="J14215" s="118"/>
    </row>
    <row r="14216" spans="1:10" ht="12.75">
      <c r="A14216" s="118"/>
      <c r="B14216" s="118"/>
      <c r="C14216" s="118"/>
      <c r="D14216" s="118"/>
      <c r="E14216" s="118"/>
      <c r="F14216" s="118"/>
      <c r="G14216" s="118"/>
      <c r="H14216" s="118"/>
      <c r="I14216" s="118"/>
      <c r="J14216" s="118"/>
    </row>
    <row r="14217" spans="1:10" ht="12.75">
      <c r="A14217" s="118"/>
      <c r="B14217" s="118"/>
      <c r="C14217" s="118"/>
      <c r="D14217" s="118"/>
      <c r="E14217" s="118"/>
      <c r="F14217" s="118"/>
      <c r="G14217" s="118"/>
      <c r="H14217" s="118"/>
      <c r="I14217" s="118"/>
      <c r="J14217" s="118"/>
    </row>
    <row r="14218" spans="1:10" ht="12.75">
      <c r="A14218" s="118"/>
      <c r="B14218" s="118"/>
      <c r="C14218" s="118"/>
      <c r="D14218" s="118"/>
      <c r="E14218" s="118"/>
      <c r="F14218" s="118"/>
      <c r="G14218" s="118"/>
      <c r="H14218" s="118"/>
      <c r="I14218" s="118"/>
      <c r="J14218" s="118"/>
    </row>
    <row r="14219" spans="1:10" ht="12.75">
      <c r="A14219" s="118"/>
      <c r="B14219" s="118"/>
      <c r="C14219" s="118"/>
      <c r="D14219" s="118"/>
      <c r="E14219" s="118"/>
      <c r="F14219" s="118"/>
      <c r="G14219" s="118"/>
      <c r="H14219" s="118"/>
      <c r="I14219" s="118"/>
      <c r="J14219" s="118"/>
    </row>
    <row r="14220" spans="1:10" ht="12.75">
      <c r="A14220" s="118"/>
      <c r="B14220" s="118"/>
      <c r="C14220" s="118"/>
      <c r="D14220" s="118"/>
      <c r="E14220" s="118"/>
      <c r="F14220" s="118"/>
      <c r="G14220" s="118"/>
      <c r="H14220" s="118"/>
      <c r="I14220" s="118"/>
      <c r="J14220" s="118"/>
    </row>
    <row r="14221" spans="1:10" ht="12.75">
      <c r="A14221" s="118"/>
      <c r="B14221" s="118"/>
      <c r="C14221" s="118"/>
      <c r="D14221" s="118"/>
      <c r="E14221" s="118"/>
      <c r="F14221" s="118"/>
      <c r="G14221" s="118"/>
      <c r="H14221" s="118"/>
      <c r="I14221" s="118"/>
      <c r="J14221" s="118"/>
    </row>
    <row r="14222" spans="1:10" ht="12.75">
      <c r="A14222" s="118"/>
      <c r="B14222" s="118"/>
      <c r="C14222" s="118"/>
      <c r="D14222" s="118"/>
      <c r="E14222" s="118"/>
      <c r="F14222" s="118"/>
      <c r="G14222" s="118"/>
      <c r="H14222" s="118"/>
      <c r="I14222" s="118"/>
      <c r="J14222" s="118"/>
    </row>
    <row r="14223" spans="1:10" ht="12.75">
      <c r="A14223" s="118"/>
      <c r="B14223" s="118"/>
      <c r="C14223" s="118"/>
      <c r="D14223" s="118"/>
      <c r="E14223" s="118"/>
      <c r="F14223" s="118"/>
      <c r="G14223" s="118"/>
      <c r="H14223" s="118"/>
      <c r="I14223" s="118"/>
      <c r="J14223" s="118"/>
    </row>
    <row r="14224" spans="1:10" ht="12.75">
      <c r="A14224" s="118"/>
      <c r="B14224" s="118"/>
      <c r="C14224" s="118"/>
      <c r="D14224" s="118"/>
      <c r="E14224" s="118"/>
      <c r="F14224" s="118"/>
      <c r="G14224" s="118"/>
      <c r="H14224" s="118"/>
      <c r="I14224" s="118"/>
      <c r="J14224" s="118"/>
    </row>
    <row r="14225" spans="1:10" ht="12.75">
      <c r="A14225" s="118"/>
      <c r="B14225" s="118"/>
      <c r="C14225" s="118"/>
      <c r="D14225" s="118"/>
      <c r="E14225" s="118"/>
      <c r="F14225" s="118"/>
      <c r="G14225" s="118"/>
      <c r="H14225" s="118"/>
      <c r="I14225" s="118"/>
      <c r="J14225" s="118"/>
    </row>
    <row r="14226" spans="1:10" ht="12.75">
      <c r="A14226" s="118"/>
      <c r="B14226" s="118"/>
      <c r="C14226" s="118"/>
      <c r="D14226" s="118"/>
      <c r="E14226" s="118"/>
      <c r="F14226" s="118"/>
      <c r="G14226" s="118"/>
      <c r="H14226" s="118"/>
      <c r="I14226" s="118"/>
      <c r="J14226" s="118"/>
    </row>
    <row r="14227" spans="1:10" ht="12.75">
      <c r="A14227" s="118"/>
      <c r="B14227" s="118"/>
      <c r="C14227" s="118"/>
      <c r="D14227" s="118"/>
      <c r="E14227" s="118"/>
      <c r="F14227" s="118"/>
      <c r="G14227" s="118"/>
      <c r="H14227" s="118"/>
      <c r="I14227" s="118"/>
      <c r="J14227" s="118"/>
    </row>
    <row r="14228" spans="1:10" ht="12.75">
      <c r="A14228" s="118"/>
      <c r="B14228" s="118"/>
      <c r="C14228" s="118"/>
      <c r="D14228" s="118"/>
      <c r="E14228" s="118"/>
      <c r="F14228" s="118"/>
      <c r="G14228" s="118"/>
      <c r="H14228" s="118"/>
      <c r="I14228" s="118"/>
      <c r="J14228" s="118"/>
    </row>
    <row r="14229" spans="1:10" ht="12.75">
      <c r="A14229" s="118"/>
      <c r="B14229" s="118"/>
      <c r="C14229" s="118"/>
      <c r="D14229" s="118"/>
      <c r="E14229" s="118"/>
      <c r="F14229" s="118"/>
      <c r="G14229" s="118"/>
      <c r="H14229" s="118"/>
      <c r="I14229" s="118"/>
      <c r="J14229" s="118"/>
    </row>
    <row r="14230" spans="1:10" ht="12.75">
      <c r="A14230" s="118"/>
      <c r="B14230" s="118"/>
      <c r="C14230" s="118"/>
      <c r="D14230" s="118"/>
      <c r="E14230" s="118"/>
      <c r="F14230" s="118"/>
      <c r="G14230" s="118"/>
      <c r="H14230" s="118"/>
      <c r="I14230" s="118"/>
      <c r="J14230" s="118"/>
    </row>
    <row r="14231" spans="1:10" ht="12.75">
      <c r="A14231" s="118"/>
      <c r="B14231" s="118"/>
      <c r="C14231" s="118"/>
      <c r="D14231" s="118"/>
      <c r="E14231" s="118"/>
      <c r="F14231" s="118"/>
      <c r="G14231" s="118"/>
      <c r="H14231" s="118"/>
      <c r="I14231" s="118"/>
      <c r="J14231" s="118"/>
    </row>
    <row r="14232" spans="1:10" ht="12.75">
      <c r="A14232" s="118"/>
      <c r="B14232" s="118"/>
      <c r="C14232" s="118"/>
      <c r="D14232" s="118"/>
      <c r="E14232" s="118"/>
      <c r="F14232" s="118"/>
      <c r="G14232" s="118"/>
      <c r="H14232" s="118"/>
      <c r="I14232" s="118"/>
      <c r="J14232" s="118"/>
    </row>
    <row r="14233" spans="1:10" ht="12.75">
      <c r="A14233" s="118"/>
      <c r="B14233" s="118"/>
      <c r="C14233" s="118"/>
      <c r="D14233" s="118"/>
      <c r="E14233" s="118"/>
      <c r="F14233" s="118"/>
      <c r="G14233" s="118"/>
      <c r="H14233" s="118"/>
      <c r="I14233" s="118"/>
      <c r="J14233" s="118"/>
    </row>
    <row r="14234" spans="1:10" ht="12.75">
      <c r="A14234" s="118"/>
      <c r="B14234" s="118"/>
      <c r="C14234" s="118"/>
      <c r="D14234" s="118"/>
      <c r="E14234" s="118"/>
      <c r="F14234" s="118"/>
      <c r="G14234" s="118"/>
      <c r="H14234" s="118"/>
      <c r="I14234" s="118"/>
      <c r="J14234" s="118"/>
    </row>
    <row r="14235" spans="1:10" ht="12.75">
      <c r="A14235" s="118"/>
      <c r="B14235" s="118"/>
      <c r="C14235" s="118"/>
      <c r="D14235" s="118"/>
      <c r="E14235" s="118"/>
      <c r="F14235" s="118"/>
      <c r="G14235" s="118"/>
      <c r="H14235" s="118"/>
      <c r="I14235" s="118"/>
      <c r="J14235" s="118"/>
    </row>
    <row r="14236" spans="1:10" ht="12.75">
      <c r="A14236" s="118"/>
      <c r="B14236" s="118"/>
      <c r="C14236" s="118"/>
      <c r="D14236" s="118"/>
      <c r="E14236" s="118"/>
      <c r="F14236" s="118"/>
      <c r="G14236" s="118"/>
      <c r="H14236" s="118"/>
      <c r="I14236" s="118"/>
      <c r="J14236" s="118"/>
    </row>
    <row r="14237" spans="1:10" ht="12.75">
      <c r="A14237" s="118"/>
      <c r="B14237" s="118"/>
      <c r="C14237" s="118"/>
      <c r="D14237" s="118"/>
      <c r="E14237" s="118"/>
      <c r="F14237" s="118"/>
      <c r="G14237" s="118"/>
      <c r="H14237" s="118"/>
      <c r="I14237" s="118"/>
      <c r="J14237" s="118"/>
    </row>
    <row r="14238" spans="1:10" ht="12.75">
      <c r="A14238" s="118"/>
      <c r="B14238" s="118"/>
      <c r="C14238" s="118"/>
      <c r="D14238" s="118"/>
      <c r="E14238" s="118"/>
      <c r="F14238" s="118"/>
      <c r="G14238" s="118"/>
      <c r="H14238" s="118"/>
      <c r="I14238" s="118"/>
      <c r="J14238" s="118"/>
    </row>
    <row r="14239" spans="1:10" ht="12.75">
      <c r="A14239" s="118"/>
      <c r="B14239" s="118"/>
      <c r="C14239" s="118"/>
      <c r="D14239" s="118"/>
      <c r="E14239" s="118"/>
      <c r="F14239" s="118"/>
      <c r="G14239" s="118"/>
      <c r="H14239" s="118"/>
      <c r="I14239" s="118"/>
      <c r="J14239" s="118"/>
    </row>
    <row r="14240" spans="1:10" ht="12.75">
      <c r="A14240" s="118"/>
      <c r="B14240" s="118"/>
      <c r="C14240" s="118"/>
      <c r="D14240" s="118"/>
      <c r="E14240" s="118"/>
      <c r="F14240" s="118"/>
      <c r="G14240" s="118"/>
      <c r="H14240" s="118"/>
      <c r="I14240" s="118"/>
      <c r="J14240" s="118"/>
    </row>
    <row r="14241" spans="1:10" ht="12.75">
      <c r="A14241" s="118"/>
      <c r="B14241" s="118"/>
      <c r="C14241" s="118"/>
      <c r="D14241" s="118"/>
      <c r="E14241" s="118"/>
      <c r="F14241" s="118"/>
      <c r="G14241" s="118"/>
      <c r="H14241" s="118"/>
      <c r="I14241" s="118"/>
      <c r="J14241" s="118"/>
    </row>
    <row r="14242" spans="1:10" ht="12.75">
      <c r="A14242" s="118"/>
      <c r="B14242" s="118"/>
      <c r="C14242" s="118"/>
      <c r="D14242" s="118"/>
      <c r="E14242" s="118"/>
      <c r="F14242" s="118"/>
      <c r="G14242" s="118"/>
      <c r="H14242" s="118"/>
      <c r="I14242" s="118"/>
      <c r="J14242" s="118"/>
    </row>
    <row r="14243" spans="1:10" ht="12.75">
      <c r="A14243" s="118"/>
      <c r="B14243" s="118"/>
      <c r="C14243" s="118"/>
      <c r="D14243" s="118"/>
      <c r="E14243" s="118"/>
      <c r="F14243" s="118"/>
      <c r="G14243" s="118"/>
      <c r="H14243" s="118"/>
      <c r="I14243" s="118"/>
      <c r="J14243" s="118"/>
    </row>
    <row r="14244" spans="1:10" ht="12.75">
      <c r="A14244" s="118"/>
      <c r="B14244" s="118"/>
      <c r="C14244" s="118"/>
      <c r="D14244" s="118"/>
      <c r="E14244" s="118"/>
      <c r="F14244" s="118"/>
      <c r="G14244" s="118"/>
      <c r="H14244" s="118"/>
      <c r="I14244" s="118"/>
      <c r="J14244" s="118"/>
    </row>
    <row r="14245" spans="1:10" ht="12.75">
      <c r="A14245" s="118"/>
      <c r="B14245" s="118"/>
      <c r="C14245" s="118"/>
      <c r="D14245" s="118"/>
      <c r="E14245" s="118"/>
      <c r="F14245" s="118"/>
      <c r="G14245" s="118"/>
      <c r="H14245" s="118"/>
      <c r="I14245" s="118"/>
      <c r="J14245" s="118"/>
    </row>
    <row r="14246" spans="1:10" ht="12.75">
      <c r="A14246" s="118"/>
      <c r="B14246" s="118"/>
      <c r="C14246" s="118"/>
      <c r="D14246" s="118"/>
      <c r="E14246" s="118"/>
      <c r="F14246" s="118"/>
      <c r="G14246" s="118"/>
      <c r="H14246" s="118"/>
      <c r="I14246" s="118"/>
      <c r="J14246" s="118"/>
    </row>
    <row r="14247" spans="1:10" ht="12.75">
      <c r="A14247" s="118"/>
      <c r="B14247" s="118"/>
      <c r="C14247" s="118"/>
      <c r="D14247" s="118"/>
      <c r="E14247" s="118"/>
      <c r="F14247" s="118"/>
      <c r="G14247" s="118"/>
      <c r="H14247" s="118"/>
      <c r="I14247" s="118"/>
      <c r="J14247" s="118"/>
    </row>
    <row r="14248" spans="1:10" ht="12.75">
      <c r="A14248" s="118"/>
      <c r="B14248" s="118"/>
      <c r="C14248" s="118"/>
      <c r="D14248" s="118"/>
      <c r="E14248" s="118"/>
      <c r="F14248" s="118"/>
      <c r="G14248" s="118"/>
      <c r="H14248" s="118"/>
      <c r="I14248" s="118"/>
      <c r="J14248" s="118"/>
    </row>
    <row r="14249" spans="1:10" ht="12.75">
      <c r="A14249" s="118"/>
      <c r="B14249" s="118"/>
      <c r="C14249" s="118"/>
      <c r="D14249" s="118"/>
      <c r="E14249" s="118"/>
      <c r="F14249" s="118"/>
      <c r="G14249" s="118"/>
      <c r="H14249" s="118"/>
      <c r="I14249" s="118"/>
      <c r="J14249" s="118"/>
    </row>
    <row r="14250" spans="1:10" ht="12.75">
      <c r="A14250" s="118"/>
      <c r="B14250" s="118"/>
      <c r="C14250" s="118"/>
      <c r="D14250" s="118"/>
      <c r="E14250" s="118"/>
      <c r="F14250" s="118"/>
      <c r="G14250" s="118"/>
      <c r="H14250" s="118"/>
      <c r="I14250" s="118"/>
      <c r="J14250" s="118"/>
    </row>
    <row r="14251" spans="1:10" ht="12.75">
      <c r="A14251" s="118"/>
      <c r="B14251" s="118"/>
      <c r="C14251" s="118"/>
      <c r="D14251" s="118"/>
      <c r="E14251" s="118"/>
      <c r="F14251" s="118"/>
      <c r="G14251" s="118"/>
      <c r="H14251" s="118"/>
      <c r="I14251" s="118"/>
      <c r="J14251" s="118"/>
    </row>
    <row r="14252" spans="1:10" ht="12.75">
      <c r="A14252" s="118"/>
      <c r="B14252" s="118"/>
      <c r="C14252" s="118"/>
      <c r="D14252" s="118"/>
      <c r="E14252" s="118"/>
      <c r="F14252" s="118"/>
      <c r="G14252" s="118"/>
      <c r="H14252" s="118"/>
      <c r="I14252" s="118"/>
      <c r="J14252" s="118"/>
    </row>
    <row r="14253" spans="1:10" ht="12.75">
      <c r="A14253" s="118"/>
      <c r="B14253" s="118"/>
      <c r="C14253" s="118"/>
      <c r="D14253" s="118"/>
      <c r="E14253" s="118"/>
      <c r="F14253" s="118"/>
      <c r="G14253" s="118"/>
      <c r="H14253" s="118"/>
      <c r="I14253" s="118"/>
      <c r="J14253" s="118"/>
    </row>
    <row r="14254" spans="1:10" ht="12.75">
      <c r="A14254" s="118"/>
      <c r="B14254" s="118"/>
      <c r="C14254" s="118"/>
      <c r="D14254" s="118"/>
      <c r="E14254" s="118"/>
      <c r="F14254" s="118"/>
      <c r="G14254" s="118"/>
      <c r="H14254" s="118"/>
      <c r="I14254" s="118"/>
      <c r="J14254" s="118"/>
    </row>
    <row r="14255" spans="1:10" ht="12.75">
      <c r="A14255" s="118"/>
      <c r="B14255" s="118"/>
      <c r="C14255" s="118"/>
      <c r="D14255" s="118"/>
      <c r="E14255" s="118"/>
      <c r="F14255" s="118"/>
      <c r="G14255" s="118"/>
      <c r="H14255" s="118"/>
      <c r="I14255" s="118"/>
      <c r="J14255" s="118"/>
    </row>
    <row r="14256" spans="1:10" ht="12.75">
      <c r="A14256" s="118"/>
      <c r="B14256" s="118"/>
      <c r="C14256" s="118"/>
      <c r="D14256" s="118"/>
      <c r="E14256" s="118"/>
      <c r="F14256" s="118"/>
      <c r="G14256" s="118"/>
      <c r="H14256" s="118"/>
      <c r="I14256" s="118"/>
      <c r="J14256" s="118"/>
    </row>
    <row r="14257" spans="1:10" ht="12.75">
      <c r="A14257" s="118"/>
      <c r="B14257" s="118"/>
      <c r="C14257" s="118"/>
      <c r="D14257" s="118"/>
      <c r="E14257" s="118"/>
      <c r="F14257" s="118"/>
      <c r="G14257" s="118"/>
      <c r="H14257" s="118"/>
      <c r="I14257" s="118"/>
      <c r="J14257" s="118"/>
    </row>
    <row r="14258" spans="1:10" ht="12.75">
      <c r="A14258" s="118"/>
      <c r="B14258" s="118"/>
      <c r="C14258" s="118"/>
      <c r="D14258" s="118"/>
      <c r="E14258" s="118"/>
      <c r="F14258" s="118"/>
      <c r="G14258" s="118"/>
      <c r="H14258" s="118"/>
      <c r="I14258" s="118"/>
      <c r="J14258" s="118"/>
    </row>
    <row r="14259" spans="1:10" ht="12.75">
      <c r="A14259" s="118"/>
      <c r="B14259" s="118"/>
      <c r="C14259" s="118"/>
      <c r="D14259" s="118"/>
      <c r="E14259" s="118"/>
      <c r="F14259" s="118"/>
      <c r="G14259" s="118"/>
      <c r="H14259" s="118"/>
      <c r="I14259" s="118"/>
      <c r="J14259" s="118"/>
    </row>
    <row r="14260" spans="1:10" ht="12.75">
      <c r="A14260" s="118"/>
      <c r="B14260" s="118"/>
      <c r="C14260" s="118"/>
      <c r="D14260" s="118"/>
      <c r="E14260" s="118"/>
      <c r="F14260" s="118"/>
      <c r="G14260" s="118"/>
      <c r="H14260" s="118"/>
      <c r="I14260" s="118"/>
      <c r="J14260" s="118"/>
    </row>
    <row r="14261" spans="1:10" ht="12.75">
      <c r="A14261" s="118"/>
      <c r="B14261" s="118"/>
      <c r="C14261" s="118"/>
      <c r="D14261" s="118"/>
      <c r="E14261" s="118"/>
      <c r="F14261" s="118"/>
      <c r="G14261" s="118"/>
      <c r="H14261" s="118"/>
      <c r="I14261" s="118"/>
      <c r="J14261" s="118"/>
    </row>
    <row r="14262" spans="1:10" ht="12.75">
      <c r="A14262" s="118"/>
      <c r="B14262" s="118"/>
      <c r="C14262" s="118"/>
      <c r="D14262" s="118"/>
      <c r="E14262" s="118"/>
      <c r="F14262" s="118"/>
      <c r="G14262" s="118"/>
      <c r="H14262" s="118"/>
      <c r="I14262" s="118"/>
      <c r="J14262" s="118"/>
    </row>
    <row r="14263" spans="1:10" ht="12.75">
      <c r="A14263" s="118"/>
      <c r="B14263" s="118"/>
      <c r="C14263" s="118"/>
      <c r="D14263" s="118"/>
      <c r="E14263" s="118"/>
      <c r="F14263" s="118"/>
      <c r="G14263" s="118"/>
      <c r="H14263" s="118"/>
      <c r="I14263" s="118"/>
      <c r="J14263" s="118"/>
    </row>
    <row r="14264" spans="1:10" ht="12.75">
      <c r="A14264" s="118"/>
      <c r="B14264" s="118"/>
      <c r="C14264" s="118"/>
      <c r="D14264" s="118"/>
      <c r="E14264" s="118"/>
      <c r="F14264" s="118"/>
      <c r="G14264" s="118"/>
      <c r="H14264" s="118"/>
      <c r="I14264" s="118"/>
      <c r="J14264" s="118"/>
    </row>
    <row r="14265" spans="1:10" ht="12.75">
      <c r="A14265" s="118"/>
      <c r="B14265" s="118"/>
      <c r="C14265" s="118"/>
      <c r="D14265" s="118"/>
      <c r="E14265" s="118"/>
      <c r="F14265" s="118"/>
      <c r="G14265" s="118"/>
      <c r="H14265" s="118"/>
      <c r="I14265" s="118"/>
      <c r="J14265" s="118"/>
    </row>
    <row r="14266" spans="1:10" ht="12.75">
      <c r="A14266" s="118"/>
      <c r="B14266" s="118"/>
      <c r="C14266" s="118"/>
      <c r="D14266" s="118"/>
      <c r="E14266" s="118"/>
      <c r="F14266" s="118"/>
      <c r="G14266" s="118"/>
      <c r="H14266" s="118"/>
      <c r="I14266" s="118"/>
      <c r="J14266" s="118"/>
    </row>
    <row r="14267" spans="1:10" ht="12.75">
      <c r="A14267" s="118"/>
      <c r="B14267" s="118"/>
      <c r="C14267" s="118"/>
      <c r="D14267" s="118"/>
      <c r="E14267" s="118"/>
      <c r="F14267" s="118"/>
      <c r="G14267" s="118"/>
      <c r="H14267" s="118"/>
      <c r="I14267" s="118"/>
      <c r="J14267" s="118"/>
    </row>
    <row r="14268" spans="1:10" ht="12.75">
      <c r="A14268" s="118"/>
      <c r="B14268" s="118"/>
      <c r="C14268" s="118"/>
      <c r="D14268" s="118"/>
      <c r="E14268" s="118"/>
      <c r="F14268" s="118"/>
      <c r="G14268" s="118"/>
      <c r="H14268" s="118"/>
      <c r="I14268" s="118"/>
      <c r="J14268" s="118"/>
    </row>
    <row r="14269" spans="1:10" ht="12.75">
      <c r="A14269" s="118"/>
      <c r="B14269" s="118"/>
      <c r="C14269" s="118"/>
      <c r="D14269" s="118"/>
      <c r="E14269" s="118"/>
      <c r="F14269" s="118"/>
      <c r="G14269" s="118"/>
      <c r="H14269" s="118"/>
      <c r="I14269" s="118"/>
      <c r="J14269" s="118"/>
    </row>
    <row r="14270" spans="1:10" ht="12.75">
      <c r="A14270" s="118"/>
      <c r="B14270" s="118"/>
      <c r="C14270" s="118"/>
      <c r="D14270" s="118"/>
      <c r="E14270" s="118"/>
      <c r="F14270" s="118"/>
      <c r="G14270" s="118"/>
      <c r="H14270" s="118"/>
      <c r="I14270" s="118"/>
      <c r="J14270" s="118"/>
    </row>
    <row r="14271" spans="1:10" ht="12.75">
      <c r="A14271" s="118"/>
      <c r="B14271" s="118"/>
      <c r="C14271" s="118"/>
      <c r="D14271" s="118"/>
      <c r="E14271" s="118"/>
      <c r="F14271" s="118"/>
      <c r="G14271" s="118"/>
      <c r="H14271" s="118"/>
      <c r="I14271" s="118"/>
      <c r="J14271" s="118"/>
    </row>
    <row r="14272" spans="1:10" ht="12.75">
      <c r="A14272" s="118"/>
      <c r="B14272" s="118"/>
      <c r="C14272" s="118"/>
      <c r="D14272" s="118"/>
      <c r="E14272" s="118"/>
      <c r="F14272" s="118"/>
      <c r="G14272" s="118"/>
      <c r="H14272" s="118"/>
      <c r="I14272" s="118"/>
      <c r="J14272" s="118"/>
    </row>
    <row r="14273" spans="1:10" ht="12.75">
      <c r="A14273" s="118"/>
      <c r="B14273" s="118"/>
      <c r="C14273" s="118"/>
      <c r="D14273" s="118"/>
      <c r="E14273" s="118"/>
      <c r="F14273" s="118"/>
      <c r="G14273" s="118"/>
      <c r="H14273" s="118"/>
      <c r="I14273" s="118"/>
      <c r="J14273" s="118"/>
    </row>
    <row r="14274" spans="1:10" ht="12.75">
      <c r="A14274" s="118"/>
      <c r="B14274" s="118"/>
      <c r="C14274" s="118"/>
      <c r="D14274" s="118"/>
      <c r="E14274" s="118"/>
      <c r="F14274" s="118"/>
      <c r="G14274" s="118"/>
      <c r="H14274" s="118"/>
      <c r="I14274" s="118"/>
      <c r="J14274" s="118"/>
    </row>
    <row r="14275" spans="1:10" ht="12.75">
      <c r="A14275" s="118"/>
      <c r="B14275" s="118"/>
      <c r="C14275" s="118"/>
      <c r="D14275" s="118"/>
      <c r="E14275" s="118"/>
      <c r="F14275" s="118"/>
      <c r="G14275" s="118"/>
      <c r="H14275" s="118"/>
      <c r="I14275" s="118"/>
      <c r="J14275" s="118"/>
    </row>
    <row r="14276" spans="1:10" ht="12.75">
      <c r="A14276" s="118"/>
      <c r="B14276" s="118"/>
      <c r="C14276" s="118"/>
      <c r="D14276" s="118"/>
      <c r="E14276" s="118"/>
      <c r="F14276" s="118"/>
      <c r="G14276" s="118"/>
      <c r="H14276" s="118"/>
      <c r="I14276" s="118"/>
      <c r="J14276" s="118"/>
    </row>
    <row r="14277" spans="1:10" ht="12.75">
      <c r="A14277" s="118"/>
      <c r="B14277" s="118"/>
      <c r="C14277" s="118"/>
      <c r="D14277" s="118"/>
      <c r="E14277" s="118"/>
      <c r="F14277" s="118"/>
      <c r="G14277" s="118"/>
      <c r="H14277" s="118"/>
      <c r="I14277" s="118"/>
      <c r="J14277" s="118"/>
    </row>
    <row r="14278" spans="1:10" ht="12.75">
      <c r="A14278" s="118"/>
      <c r="B14278" s="118"/>
      <c r="C14278" s="118"/>
      <c r="D14278" s="118"/>
      <c r="E14278" s="118"/>
      <c r="F14278" s="118"/>
      <c r="G14278" s="118"/>
      <c r="H14278" s="118"/>
      <c r="I14278" s="118"/>
      <c r="J14278" s="118"/>
    </row>
    <row r="14279" spans="1:10" ht="12.75">
      <c r="A14279" s="118"/>
      <c r="B14279" s="118"/>
      <c r="C14279" s="118"/>
      <c r="D14279" s="118"/>
      <c r="E14279" s="118"/>
      <c r="F14279" s="118"/>
      <c r="G14279" s="118"/>
      <c r="H14279" s="118"/>
      <c r="I14279" s="118"/>
      <c r="J14279" s="118"/>
    </row>
    <row r="14280" spans="1:10" ht="12.75">
      <c r="A14280" s="118"/>
      <c r="B14280" s="118"/>
      <c r="C14280" s="118"/>
      <c r="D14280" s="118"/>
      <c r="E14280" s="118"/>
      <c r="F14280" s="118"/>
      <c r="G14280" s="118"/>
      <c r="H14280" s="118"/>
      <c r="I14280" s="118"/>
      <c r="J14280" s="118"/>
    </row>
    <row r="14281" spans="1:10" ht="12.75">
      <c r="A14281" s="118"/>
      <c r="B14281" s="118"/>
      <c r="C14281" s="118"/>
      <c r="D14281" s="118"/>
      <c r="E14281" s="118"/>
      <c r="F14281" s="118"/>
      <c r="G14281" s="118"/>
      <c r="H14281" s="118"/>
      <c r="I14281" s="118"/>
      <c r="J14281" s="118"/>
    </row>
    <row r="14282" spans="1:10" ht="12.75">
      <c r="A14282" s="118"/>
      <c r="B14282" s="118"/>
      <c r="C14282" s="118"/>
      <c r="D14282" s="118"/>
      <c r="E14282" s="118"/>
      <c r="F14282" s="118"/>
      <c r="G14282" s="118"/>
      <c r="H14282" s="118"/>
      <c r="I14282" s="118"/>
      <c r="J14282" s="118"/>
    </row>
    <row r="14283" spans="1:10" ht="12.75">
      <c r="A14283" s="118"/>
      <c r="B14283" s="118"/>
      <c r="C14283" s="118"/>
      <c r="D14283" s="118"/>
      <c r="E14283" s="118"/>
      <c r="F14283" s="118"/>
      <c r="G14283" s="118"/>
      <c r="H14283" s="118"/>
      <c r="I14283" s="118"/>
      <c r="J14283" s="118"/>
    </row>
    <row r="14284" spans="1:10" ht="12.75">
      <c r="A14284" s="118"/>
      <c r="B14284" s="118"/>
      <c r="C14284" s="118"/>
      <c r="D14284" s="118"/>
      <c r="E14284" s="118"/>
      <c r="F14284" s="118"/>
      <c r="G14284" s="118"/>
      <c r="H14284" s="118"/>
      <c r="I14284" s="118"/>
      <c r="J14284" s="118"/>
    </row>
    <row r="14285" spans="1:10" ht="12.75">
      <c r="A14285" s="118"/>
      <c r="B14285" s="118"/>
      <c r="C14285" s="118"/>
      <c r="D14285" s="118"/>
      <c r="E14285" s="118"/>
      <c r="F14285" s="118"/>
      <c r="G14285" s="118"/>
      <c r="H14285" s="118"/>
      <c r="I14285" s="118"/>
      <c r="J14285" s="118"/>
    </row>
    <row r="14286" spans="1:10" ht="12.75">
      <c r="A14286" s="118"/>
      <c r="B14286" s="118"/>
      <c r="C14286" s="118"/>
      <c r="D14286" s="118"/>
      <c r="E14286" s="118"/>
      <c r="F14286" s="118"/>
      <c r="G14286" s="118"/>
      <c r="H14286" s="118"/>
      <c r="I14286" s="118"/>
      <c r="J14286" s="118"/>
    </row>
    <row r="14287" spans="1:10" ht="12.75">
      <c r="A14287" s="118"/>
      <c r="B14287" s="118"/>
      <c r="C14287" s="118"/>
      <c r="D14287" s="118"/>
      <c r="E14287" s="118"/>
      <c r="F14287" s="118"/>
      <c r="G14287" s="118"/>
      <c r="H14287" s="118"/>
      <c r="I14287" s="118"/>
      <c r="J14287" s="118"/>
    </row>
    <row r="14288" spans="1:10" ht="12.75">
      <c r="A14288" s="118"/>
      <c r="B14288" s="118"/>
      <c r="C14288" s="118"/>
      <c r="D14288" s="118"/>
      <c r="E14288" s="118"/>
      <c r="F14288" s="118"/>
      <c r="G14288" s="118"/>
      <c r="H14288" s="118"/>
      <c r="I14288" s="118"/>
      <c r="J14288" s="118"/>
    </row>
    <row r="14289" spans="1:10" ht="12.75">
      <c r="A14289" s="118"/>
      <c r="B14289" s="118"/>
      <c r="C14289" s="118"/>
      <c r="D14289" s="118"/>
      <c r="E14289" s="118"/>
      <c r="F14289" s="118"/>
      <c r="G14289" s="118"/>
      <c r="H14289" s="118"/>
      <c r="I14289" s="118"/>
      <c r="J14289" s="118"/>
    </row>
    <row r="14290" spans="1:10" ht="12.75">
      <c r="A14290" s="118"/>
      <c r="B14290" s="118"/>
      <c r="C14290" s="118"/>
      <c r="D14290" s="118"/>
      <c r="E14290" s="118"/>
      <c r="F14290" s="118"/>
      <c r="G14290" s="118"/>
      <c r="H14290" s="118"/>
      <c r="I14290" s="118"/>
      <c r="J14290" s="118"/>
    </row>
    <row r="14291" spans="1:10" ht="12.75">
      <c r="A14291" s="118"/>
      <c r="B14291" s="118"/>
      <c r="C14291" s="118"/>
      <c r="D14291" s="118"/>
      <c r="E14291" s="118"/>
      <c r="F14291" s="118"/>
      <c r="G14291" s="118"/>
      <c r="H14291" s="118"/>
      <c r="I14291" s="118"/>
      <c r="J14291" s="118"/>
    </row>
    <row r="14292" spans="1:10" ht="12.75">
      <c r="A14292" s="118"/>
      <c r="B14292" s="118"/>
      <c r="C14292" s="118"/>
      <c r="D14292" s="118"/>
      <c r="E14292" s="118"/>
      <c r="F14292" s="118"/>
      <c r="G14292" s="118"/>
      <c r="H14292" s="118"/>
      <c r="I14292" s="118"/>
      <c r="J14292" s="118"/>
    </row>
    <row r="14293" spans="1:10" ht="12.75">
      <c r="A14293" s="118"/>
      <c r="B14293" s="118"/>
      <c r="C14293" s="118"/>
      <c r="D14293" s="118"/>
      <c r="E14293" s="118"/>
      <c r="F14293" s="118"/>
      <c r="G14293" s="118"/>
      <c r="H14293" s="118"/>
      <c r="I14293" s="118"/>
      <c r="J14293" s="118"/>
    </row>
    <row r="14294" spans="1:10" ht="12.75">
      <c r="A14294" s="118"/>
      <c r="B14294" s="118"/>
      <c r="C14294" s="118"/>
      <c r="D14294" s="118"/>
      <c r="E14294" s="118"/>
      <c r="F14294" s="118"/>
      <c r="G14294" s="118"/>
      <c r="H14294" s="118"/>
      <c r="I14294" s="118"/>
      <c r="J14294" s="118"/>
    </row>
    <row r="14295" spans="1:10" ht="12.75">
      <c r="A14295" s="118"/>
      <c r="B14295" s="118"/>
      <c r="C14295" s="118"/>
      <c r="D14295" s="118"/>
      <c r="E14295" s="118"/>
      <c r="F14295" s="118"/>
      <c r="G14295" s="118"/>
      <c r="H14295" s="118"/>
      <c r="I14295" s="118"/>
      <c r="J14295" s="118"/>
    </row>
    <row r="14296" spans="1:10" ht="12.75">
      <c r="A14296" s="118"/>
      <c r="B14296" s="118"/>
      <c r="C14296" s="118"/>
      <c r="D14296" s="118"/>
      <c r="E14296" s="118"/>
      <c r="F14296" s="118"/>
      <c r="G14296" s="118"/>
      <c r="H14296" s="118"/>
      <c r="I14296" s="118"/>
      <c r="J14296" s="118"/>
    </row>
    <row r="14297" spans="1:10" ht="12.75">
      <c r="A14297" s="118"/>
      <c r="B14297" s="118"/>
      <c r="C14297" s="118"/>
      <c r="D14297" s="118"/>
      <c r="E14297" s="118"/>
      <c r="F14297" s="118"/>
      <c r="G14297" s="118"/>
      <c r="H14297" s="118"/>
      <c r="I14297" s="118"/>
      <c r="J14297" s="118"/>
    </row>
    <row r="14298" spans="1:10" ht="12.75">
      <c r="A14298" s="118"/>
      <c r="B14298" s="118"/>
      <c r="C14298" s="118"/>
      <c r="D14298" s="118"/>
      <c r="E14298" s="118"/>
      <c r="F14298" s="118"/>
      <c r="G14298" s="118"/>
      <c r="H14298" s="118"/>
      <c r="I14298" s="118"/>
      <c r="J14298" s="118"/>
    </row>
    <row r="14299" spans="1:10" ht="12.75">
      <c r="A14299" s="118"/>
      <c r="B14299" s="118"/>
      <c r="C14299" s="118"/>
      <c r="D14299" s="118"/>
      <c r="E14299" s="118"/>
      <c r="F14299" s="118"/>
      <c r="G14299" s="118"/>
      <c r="H14299" s="118"/>
      <c r="I14299" s="118"/>
      <c r="J14299" s="118"/>
    </row>
    <row r="14300" spans="1:10" ht="12.75">
      <c r="A14300" s="118"/>
      <c r="B14300" s="118"/>
      <c r="C14300" s="118"/>
      <c r="D14300" s="118"/>
      <c r="E14300" s="118"/>
      <c r="F14300" s="118"/>
      <c r="G14300" s="118"/>
      <c r="H14300" s="118"/>
      <c r="I14300" s="118"/>
      <c r="J14300" s="118"/>
    </row>
    <row r="14301" spans="1:10" ht="12.75">
      <c r="A14301" s="118"/>
      <c r="B14301" s="118"/>
      <c r="C14301" s="118"/>
      <c r="D14301" s="118"/>
      <c r="E14301" s="118"/>
      <c r="F14301" s="118"/>
      <c r="G14301" s="118"/>
      <c r="H14301" s="118"/>
      <c r="I14301" s="118"/>
      <c r="J14301" s="118"/>
    </row>
    <row r="14302" spans="1:10" ht="12.75">
      <c r="A14302" s="118"/>
      <c r="B14302" s="118"/>
      <c r="C14302" s="118"/>
      <c r="D14302" s="118"/>
      <c r="E14302" s="118"/>
      <c r="F14302" s="118"/>
      <c r="G14302" s="118"/>
      <c r="H14302" s="118"/>
      <c r="I14302" s="118"/>
      <c r="J14302" s="118"/>
    </row>
    <row r="14303" spans="1:10" ht="12.75">
      <c r="A14303" s="118"/>
      <c r="B14303" s="118"/>
      <c r="C14303" s="118"/>
      <c r="D14303" s="118"/>
      <c r="E14303" s="118"/>
      <c r="F14303" s="118"/>
      <c r="G14303" s="118"/>
      <c r="H14303" s="118"/>
      <c r="I14303" s="118"/>
      <c r="J14303" s="118"/>
    </row>
    <row r="14304" spans="1:10" ht="12.75">
      <c r="A14304" s="118"/>
      <c r="B14304" s="118"/>
      <c r="C14304" s="118"/>
      <c r="D14304" s="118"/>
      <c r="E14304" s="118"/>
      <c r="F14304" s="118"/>
      <c r="G14304" s="118"/>
      <c r="H14304" s="118"/>
      <c r="I14304" s="118"/>
      <c r="J14304" s="118"/>
    </row>
    <row r="14305" spans="1:10" ht="12.75">
      <c r="A14305" s="118"/>
      <c r="B14305" s="118"/>
      <c r="C14305" s="118"/>
      <c r="D14305" s="118"/>
      <c r="E14305" s="118"/>
      <c r="F14305" s="118"/>
      <c r="G14305" s="118"/>
      <c r="H14305" s="118"/>
      <c r="I14305" s="118"/>
      <c r="J14305" s="118"/>
    </row>
    <row r="14306" spans="1:10" ht="12.75">
      <c r="A14306" s="118"/>
      <c r="B14306" s="118"/>
      <c r="C14306" s="118"/>
      <c r="D14306" s="118"/>
      <c r="E14306" s="118"/>
      <c r="F14306" s="118"/>
      <c r="G14306" s="118"/>
      <c r="H14306" s="118"/>
      <c r="I14306" s="118"/>
      <c r="J14306" s="118"/>
    </row>
    <row r="14307" spans="1:10" ht="12.75">
      <c r="A14307" s="118"/>
      <c r="B14307" s="118"/>
      <c r="C14307" s="118"/>
      <c r="D14307" s="118"/>
      <c r="E14307" s="118"/>
      <c r="F14307" s="118"/>
      <c r="G14307" s="118"/>
      <c r="H14307" s="118"/>
      <c r="I14307" s="118"/>
      <c r="J14307" s="118"/>
    </row>
    <row r="14308" spans="1:10" ht="12.75">
      <c r="A14308" s="118"/>
      <c r="B14308" s="118"/>
      <c r="C14308" s="118"/>
      <c r="D14308" s="118"/>
      <c r="E14308" s="118"/>
      <c r="F14308" s="118"/>
      <c r="G14308" s="118"/>
      <c r="H14308" s="118"/>
      <c r="I14308" s="118"/>
      <c r="J14308" s="118"/>
    </row>
    <row r="14309" spans="1:10" ht="12.75">
      <c r="A14309" s="118"/>
      <c r="B14309" s="118"/>
      <c r="C14309" s="118"/>
      <c r="D14309" s="118"/>
      <c r="E14309" s="118"/>
      <c r="F14309" s="118"/>
      <c r="G14309" s="118"/>
      <c r="H14309" s="118"/>
      <c r="I14309" s="118"/>
      <c r="J14309" s="118"/>
    </row>
    <row r="14310" spans="1:10" ht="12.75">
      <c r="A14310" s="118"/>
      <c r="B14310" s="118"/>
      <c r="C14310" s="118"/>
      <c r="D14310" s="118"/>
      <c r="E14310" s="118"/>
      <c r="F14310" s="118"/>
      <c r="G14310" s="118"/>
      <c r="H14310" s="118"/>
      <c r="I14310" s="118"/>
      <c r="J14310" s="118"/>
    </row>
    <row r="14311" spans="1:10" ht="12.75">
      <c r="A14311" s="118"/>
      <c r="B14311" s="118"/>
      <c r="C14311" s="118"/>
      <c r="D14311" s="118"/>
      <c r="E14311" s="118"/>
      <c r="F14311" s="118"/>
      <c r="G14311" s="118"/>
      <c r="H14311" s="118"/>
      <c r="I14311" s="118"/>
      <c r="J14311" s="118"/>
    </row>
    <row r="14312" spans="1:10" ht="12.75">
      <c r="A14312" s="118"/>
      <c r="B14312" s="118"/>
      <c r="C14312" s="118"/>
      <c r="D14312" s="118"/>
      <c r="E14312" s="118"/>
      <c r="F14312" s="118"/>
      <c r="G14312" s="118"/>
      <c r="H14312" s="118"/>
      <c r="I14312" s="118"/>
      <c r="J14312" s="118"/>
    </row>
    <row r="14313" spans="1:10" ht="12.75">
      <c r="A14313" s="118"/>
      <c r="B14313" s="118"/>
      <c r="C14313" s="118"/>
      <c r="D14313" s="118"/>
      <c r="E14313" s="118"/>
      <c r="F14313" s="118"/>
      <c r="G14313" s="118"/>
      <c r="H14313" s="118"/>
      <c r="I14313" s="118"/>
      <c r="J14313" s="118"/>
    </row>
    <row r="14314" spans="1:10" ht="12.75">
      <c r="A14314" s="118"/>
      <c r="B14314" s="118"/>
      <c r="C14314" s="118"/>
      <c r="D14314" s="118"/>
      <c r="E14314" s="118"/>
      <c r="F14314" s="118"/>
      <c r="G14314" s="118"/>
      <c r="H14314" s="118"/>
      <c r="I14314" s="118"/>
      <c r="J14314" s="118"/>
    </row>
    <row r="14315" spans="1:10" ht="12.75">
      <c r="A14315" s="118"/>
      <c r="B14315" s="118"/>
      <c r="C14315" s="118"/>
      <c r="D14315" s="118"/>
      <c r="E14315" s="118"/>
      <c r="F14315" s="118"/>
      <c r="G14315" s="118"/>
      <c r="H14315" s="118"/>
      <c r="I14315" s="118"/>
      <c r="J14315" s="118"/>
    </row>
    <row r="14316" spans="1:10" ht="12.75">
      <c r="A14316" s="118"/>
      <c r="B14316" s="118"/>
      <c r="C14316" s="118"/>
      <c r="D14316" s="118"/>
      <c r="E14316" s="118"/>
      <c r="F14316" s="118"/>
      <c r="G14316" s="118"/>
      <c r="H14316" s="118"/>
      <c r="I14316" s="118"/>
      <c r="J14316" s="118"/>
    </row>
    <row r="14317" spans="1:10" ht="12.75">
      <c r="A14317" s="118"/>
      <c r="B14317" s="118"/>
      <c r="C14317" s="118"/>
      <c r="D14317" s="118"/>
      <c r="E14317" s="118"/>
      <c r="F14317" s="118"/>
      <c r="G14317" s="118"/>
      <c r="H14317" s="118"/>
      <c r="I14317" s="118"/>
      <c r="J14317" s="118"/>
    </row>
    <row r="14318" spans="1:10" ht="12.75">
      <c r="A14318" s="118"/>
      <c r="B14318" s="118"/>
      <c r="C14318" s="118"/>
      <c r="D14318" s="118"/>
      <c r="E14318" s="118"/>
      <c r="F14318" s="118"/>
      <c r="G14318" s="118"/>
      <c r="H14318" s="118"/>
      <c r="I14318" s="118"/>
      <c r="J14318" s="118"/>
    </row>
    <row r="14319" spans="1:10" ht="12.75">
      <c r="A14319" s="118"/>
      <c r="B14319" s="118"/>
      <c r="C14319" s="118"/>
      <c r="D14319" s="118"/>
      <c r="E14319" s="118"/>
      <c r="F14319" s="118"/>
      <c r="G14319" s="118"/>
      <c r="H14319" s="118"/>
      <c r="I14319" s="118"/>
      <c r="J14319" s="118"/>
    </row>
    <row r="14320" spans="1:10" ht="12.75">
      <c r="A14320" s="118"/>
      <c r="B14320" s="118"/>
      <c r="C14320" s="118"/>
      <c r="D14320" s="118"/>
      <c r="E14320" s="118"/>
      <c r="F14320" s="118"/>
      <c r="G14320" s="118"/>
      <c r="H14320" s="118"/>
      <c r="I14320" s="118"/>
      <c r="J14320" s="118"/>
    </row>
    <row r="14321" spans="1:10" ht="12.75">
      <c r="A14321" s="118"/>
      <c r="B14321" s="118"/>
      <c r="C14321" s="118"/>
      <c r="D14321" s="118"/>
      <c r="E14321" s="118"/>
      <c r="F14321" s="118"/>
      <c r="G14321" s="118"/>
      <c r="H14321" s="118"/>
      <c r="I14321" s="118"/>
      <c r="J14321" s="118"/>
    </row>
    <row r="14322" spans="1:10" ht="12.75">
      <c r="A14322" s="118"/>
      <c r="B14322" s="118"/>
      <c r="C14322" s="118"/>
      <c r="D14322" s="118"/>
      <c r="E14322" s="118"/>
      <c r="F14322" s="118"/>
      <c r="G14322" s="118"/>
      <c r="H14322" s="118"/>
      <c r="I14322" s="118"/>
      <c r="J14322" s="118"/>
    </row>
    <row r="14323" spans="1:10" ht="12.75">
      <c r="A14323" s="118"/>
      <c r="B14323" s="118"/>
      <c r="C14323" s="118"/>
      <c r="D14323" s="118"/>
      <c r="E14323" s="118"/>
      <c r="F14323" s="118"/>
      <c r="G14323" s="118"/>
      <c r="H14323" s="118"/>
      <c r="I14323" s="118"/>
      <c r="J14323" s="118"/>
    </row>
    <row r="14324" spans="1:10" ht="12.75">
      <c r="A14324" s="118"/>
      <c r="B14324" s="118"/>
      <c r="C14324" s="118"/>
      <c r="D14324" s="118"/>
      <c r="E14324" s="118"/>
      <c r="F14324" s="118"/>
      <c r="G14324" s="118"/>
      <c r="H14324" s="118"/>
      <c r="I14324" s="118"/>
      <c r="J14324" s="118"/>
    </row>
    <row r="14325" spans="1:10" ht="12.75">
      <c r="A14325" s="118"/>
      <c r="B14325" s="118"/>
      <c r="C14325" s="118"/>
      <c r="D14325" s="118"/>
      <c r="E14325" s="118"/>
      <c r="F14325" s="118"/>
      <c r="G14325" s="118"/>
      <c r="H14325" s="118"/>
      <c r="I14325" s="118"/>
      <c r="J14325" s="118"/>
    </row>
    <row r="14326" spans="1:10" ht="12.75">
      <c r="A14326" s="118"/>
      <c r="B14326" s="118"/>
      <c r="C14326" s="118"/>
      <c r="D14326" s="118"/>
      <c r="E14326" s="118"/>
      <c r="F14326" s="118"/>
      <c r="G14326" s="118"/>
      <c r="H14326" s="118"/>
      <c r="I14326" s="118"/>
      <c r="J14326" s="118"/>
    </row>
    <row r="14327" spans="1:10" ht="12.75">
      <c r="A14327" s="118"/>
      <c r="B14327" s="118"/>
      <c r="C14327" s="118"/>
      <c r="D14327" s="118"/>
      <c r="E14327" s="118"/>
      <c r="F14327" s="118"/>
      <c r="G14327" s="118"/>
      <c r="H14327" s="118"/>
      <c r="I14327" s="118"/>
      <c r="J14327" s="118"/>
    </row>
    <row r="14328" spans="1:10" ht="12.75">
      <c r="A14328" s="118"/>
      <c r="B14328" s="118"/>
      <c r="C14328" s="118"/>
      <c r="D14328" s="118"/>
      <c r="E14328" s="118"/>
      <c r="F14328" s="118"/>
      <c r="G14328" s="118"/>
      <c r="H14328" s="118"/>
      <c r="I14328" s="118"/>
      <c r="J14328" s="118"/>
    </row>
    <row r="14329" spans="1:10" ht="12.75">
      <c r="A14329" s="118"/>
      <c r="B14329" s="118"/>
      <c r="C14329" s="118"/>
      <c r="D14329" s="118"/>
      <c r="E14329" s="118"/>
      <c r="F14329" s="118"/>
      <c r="G14329" s="118"/>
      <c r="H14329" s="118"/>
      <c r="I14329" s="118"/>
      <c r="J14329" s="118"/>
    </row>
    <row r="14330" spans="1:10" ht="12.75">
      <c r="A14330" s="118"/>
      <c r="B14330" s="118"/>
      <c r="C14330" s="118"/>
      <c r="D14330" s="118"/>
      <c r="E14330" s="118"/>
      <c r="F14330" s="118"/>
      <c r="G14330" s="118"/>
      <c r="H14330" s="118"/>
      <c r="I14330" s="118"/>
      <c r="J14330" s="118"/>
    </row>
    <row r="14331" spans="1:10" ht="12.75">
      <c r="A14331" s="118"/>
      <c r="B14331" s="118"/>
      <c r="C14331" s="118"/>
      <c r="D14331" s="118"/>
      <c r="E14331" s="118"/>
      <c r="F14331" s="118"/>
      <c r="G14331" s="118"/>
      <c r="H14331" s="118"/>
      <c r="I14331" s="118"/>
      <c r="J14331" s="118"/>
    </row>
    <row r="14332" spans="1:10" ht="12.75">
      <c r="A14332" s="118"/>
      <c r="B14332" s="118"/>
      <c r="C14332" s="118"/>
      <c r="D14332" s="118"/>
      <c r="E14332" s="118"/>
      <c r="F14332" s="118"/>
      <c r="G14332" s="118"/>
      <c r="H14332" s="118"/>
      <c r="I14332" s="118"/>
      <c r="J14332" s="118"/>
    </row>
    <row r="14333" spans="1:10" ht="12.75">
      <c r="A14333" s="118"/>
      <c r="B14333" s="118"/>
      <c r="C14333" s="118"/>
      <c r="D14333" s="118"/>
      <c r="E14333" s="118"/>
      <c r="F14333" s="118"/>
      <c r="G14333" s="118"/>
      <c r="H14333" s="118"/>
      <c r="I14333" s="118"/>
      <c r="J14333" s="118"/>
    </row>
    <row r="14334" spans="1:10" ht="12.75">
      <c r="A14334" s="118"/>
      <c r="B14334" s="118"/>
      <c r="C14334" s="118"/>
      <c r="D14334" s="118"/>
      <c r="E14334" s="118"/>
      <c r="F14334" s="118"/>
      <c r="G14334" s="118"/>
      <c r="H14334" s="118"/>
      <c r="I14334" s="118"/>
      <c r="J14334" s="118"/>
    </row>
    <row r="14335" spans="1:10" ht="12.75">
      <c r="A14335" s="118"/>
      <c r="B14335" s="118"/>
      <c r="C14335" s="118"/>
      <c r="D14335" s="118"/>
      <c r="E14335" s="118"/>
      <c r="F14335" s="118"/>
      <c r="G14335" s="118"/>
      <c r="H14335" s="118"/>
      <c r="I14335" s="118"/>
      <c r="J14335" s="118"/>
    </row>
    <row r="14336" spans="1:10" ht="12.75">
      <c r="A14336" s="118"/>
      <c r="B14336" s="118"/>
      <c r="C14336" s="118"/>
      <c r="D14336" s="118"/>
      <c r="E14336" s="118"/>
      <c r="F14336" s="118"/>
      <c r="G14336" s="118"/>
      <c r="H14336" s="118"/>
      <c r="I14336" s="118"/>
      <c r="J14336" s="118"/>
    </row>
    <row r="14337" spans="1:10" ht="12.75">
      <c r="A14337" s="118"/>
      <c r="B14337" s="118"/>
      <c r="C14337" s="118"/>
      <c r="D14337" s="118"/>
      <c r="E14337" s="118"/>
      <c r="F14337" s="118"/>
      <c r="G14337" s="118"/>
      <c r="H14337" s="118"/>
      <c r="I14337" s="118"/>
      <c r="J14337" s="118"/>
    </row>
    <row r="14338" spans="1:10" ht="12.75">
      <c r="A14338" s="118"/>
      <c r="B14338" s="118"/>
      <c r="C14338" s="118"/>
      <c r="D14338" s="118"/>
      <c r="E14338" s="118"/>
      <c r="F14338" s="118"/>
      <c r="G14338" s="118"/>
      <c r="H14338" s="118"/>
      <c r="I14338" s="118"/>
      <c r="J14338" s="118"/>
    </row>
    <row r="14339" spans="1:10" ht="12.75">
      <c r="A14339" s="118"/>
      <c r="B14339" s="118"/>
      <c r="C14339" s="118"/>
      <c r="D14339" s="118"/>
      <c r="E14339" s="118"/>
      <c r="F14339" s="118"/>
      <c r="G14339" s="118"/>
      <c r="H14339" s="118"/>
      <c r="I14339" s="118"/>
      <c r="J14339" s="118"/>
    </row>
    <row r="14340" spans="1:10" ht="12.75">
      <c r="A14340" s="118"/>
      <c r="B14340" s="118"/>
      <c r="C14340" s="118"/>
      <c r="D14340" s="118"/>
      <c r="E14340" s="118"/>
      <c r="F14340" s="118"/>
      <c r="G14340" s="118"/>
      <c r="H14340" s="118"/>
      <c r="I14340" s="118"/>
      <c r="J14340" s="118"/>
    </row>
    <row r="14341" spans="1:10" ht="12.75">
      <c r="A14341" s="118"/>
      <c r="B14341" s="118"/>
      <c r="C14341" s="118"/>
      <c r="D14341" s="118"/>
      <c r="E14341" s="118"/>
      <c r="F14341" s="118"/>
      <c r="G14341" s="118"/>
      <c r="H14341" s="118"/>
      <c r="I14341" s="118"/>
      <c r="J14341" s="118"/>
    </row>
    <row r="14342" spans="1:10" ht="12.75">
      <c r="A14342" s="118"/>
      <c r="B14342" s="118"/>
      <c r="C14342" s="118"/>
      <c r="D14342" s="118"/>
      <c r="E14342" s="118"/>
      <c r="F14342" s="118"/>
      <c r="G14342" s="118"/>
      <c r="H14342" s="118"/>
      <c r="I14342" s="118"/>
      <c r="J14342" s="118"/>
    </row>
    <row r="14343" spans="1:10" ht="12.75">
      <c r="A14343" s="118"/>
      <c r="B14343" s="118"/>
      <c r="C14343" s="118"/>
      <c r="D14343" s="118"/>
      <c r="E14343" s="118"/>
      <c r="F14343" s="118"/>
      <c r="G14343" s="118"/>
      <c r="H14343" s="118"/>
      <c r="I14343" s="118"/>
      <c r="J14343" s="118"/>
    </row>
    <row r="14344" spans="1:10" ht="12.75">
      <c r="A14344" s="118"/>
      <c r="B14344" s="118"/>
      <c r="C14344" s="118"/>
      <c r="D14344" s="118"/>
      <c r="E14344" s="118"/>
      <c r="F14344" s="118"/>
      <c r="G14344" s="118"/>
      <c r="H14344" s="118"/>
      <c r="I14344" s="118"/>
      <c r="J14344" s="118"/>
    </row>
    <row r="14345" spans="1:10" ht="12.75">
      <c r="A14345" s="118"/>
      <c r="B14345" s="118"/>
      <c r="C14345" s="118"/>
      <c r="D14345" s="118"/>
      <c r="E14345" s="118"/>
      <c r="F14345" s="118"/>
      <c r="G14345" s="118"/>
      <c r="H14345" s="118"/>
      <c r="I14345" s="118"/>
      <c r="J14345" s="118"/>
    </row>
    <row r="14346" spans="1:10" ht="12.75">
      <c r="A14346" s="118"/>
      <c r="B14346" s="118"/>
      <c r="C14346" s="118"/>
      <c r="D14346" s="118"/>
      <c r="E14346" s="118"/>
      <c r="F14346" s="118"/>
      <c r="G14346" s="118"/>
      <c r="H14346" s="118"/>
      <c r="I14346" s="118"/>
      <c r="J14346" s="118"/>
    </row>
    <row r="14347" spans="1:10" ht="12.75">
      <c r="A14347" s="118"/>
      <c r="B14347" s="118"/>
      <c r="C14347" s="118"/>
      <c r="D14347" s="118"/>
      <c r="E14347" s="118"/>
      <c r="F14347" s="118"/>
      <c r="G14347" s="118"/>
      <c r="H14347" s="118"/>
      <c r="I14347" s="118"/>
      <c r="J14347" s="118"/>
    </row>
    <row r="14348" spans="1:10" ht="12.75">
      <c r="A14348" s="118"/>
      <c r="B14348" s="118"/>
      <c r="C14348" s="118"/>
      <c r="D14348" s="118"/>
      <c r="E14348" s="118"/>
      <c r="F14348" s="118"/>
      <c r="G14348" s="118"/>
      <c r="H14348" s="118"/>
      <c r="I14348" s="118"/>
      <c r="J14348" s="118"/>
    </row>
    <row r="14349" spans="1:10" ht="12.75">
      <c r="A14349" s="118"/>
      <c r="B14349" s="118"/>
      <c r="C14349" s="118"/>
      <c r="D14349" s="118"/>
      <c r="E14349" s="118"/>
      <c r="F14349" s="118"/>
      <c r="G14349" s="118"/>
      <c r="H14349" s="118"/>
      <c r="I14349" s="118"/>
      <c r="J14349" s="118"/>
    </row>
    <row r="14350" spans="1:10" ht="12.75">
      <c r="A14350" s="118"/>
      <c r="B14350" s="118"/>
      <c r="C14350" s="118"/>
      <c r="D14350" s="118"/>
      <c r="E14350" s="118"/>
      <c r="F14350" s="118"/>
      <c r="G14350" s="118"/>
      <c r="H14350" s="118"/>
      <c r="I14350" s="118"/>
      <c r="J14350" s="118"/>
    </row>
    <row r="14351" spans="1:10" ht="12.75">
      <c r="A14351" s="118"/>
      <c r="B14351" s="118"/>
      <c r="C14351" s="118"/>
      <c r="D14351" s="118"/>
      <c r="E14351" s="118"/>
      <c r="F14351" s="118"/>
      <c r="G14351" s="118"/>
      <c r="H14351" s="118"/>
      <c r="I14351" s="118"/>
      <c r="J14351" s="118"/>
    </row>
    <row r="14352" spans="1:10" ht="12.75">
      <c r="A14352" s="118"/>
      <c r="B14352" s="118"/>
      <c r="C14352" s="118"/>
      <c r="D14352" s="118"/>
      <c r="E14352" s="118"/>
      <c r="F14352" s="118"/>
      <c r="G14352" s="118"/>
      <c r="H14352" s="118"/>
      <c r="I14352" s="118"/>
      <c r="J14352" s="118"/>
    </row>
    <row r="14353" spans="1:10" ht="12.75">
      <c r="A14353" s="118"/>
      <c r="B14353" s="118"/>
      <c r="C14353" s="118"/>
      <c r="D14353" s="118"/>
      <c r="E14353" s="118"/>
      <c r="F14353" s="118"/>
      <c r="G14353" s="118"/>
      <c r="H14353" s="118"/>
      <c r="I14353" s="118"/>
      <c r="J14353" s="118"/>
    </row>
    <row r="14354" spans="1:10" ht="12.75">
      <c r="A14354" s="118"/>
      <c r="B14354" s="118"/>
      <c r="C14354" s="118"/>
      <c r="D14354" s="118"/>
      <c r="E14354" s="118"/>
      <c r="F14354" s="118"/>
      <c r="G14354" s="118"/>
      <c r="H14354" s="118"/>
      <c r="I14354" s="118"/>
      <c r="J14354" s="118"/>
    </row>
    <row r="14355" spans="1:10" ht="12.75">
      <c r="A14355" s="118"/>
      <c r="B14355" s="118"/>
      <c r="C14355" s="118"/>
      <c r="D14355" s="118"/>
      <c r="E14355" s="118"/>
      <c r="F14355" s="118"/>
      <c r="G14355" s="118"/>
      <c r="H14355" s="118"/>
      <c r="I14355" s="118"/>
      <c r="J14355" s="118"/>
    </row>
    <row r="14356" spans="1:10" ht="12.75">
      <c r="A14356" s="118"/>
      <c r="B14356" s="118"/>
      <c r="C14356" s="118"/>
      <c r="D14356" s="118"/>
      <c r="E14356" s="118"/>
      <c r="F14356" s="118"/>
      <c r="G14356" s="118"/>
      <c r="H14356" s="118"/>
      <c r="I14356" s="118"/>
      <c r="J14356" s="118"/>
    </row>
    <row r="14357" spans="1:10" ht="12.75">
      <c r="A14357" s="118"/>
      <c r="B14357" s="118"/>
      <c r="C14357" s="118"/>
      <c r="D14357" s="118"/>
      <c r="E14357" s="118"/>
      <c r="F14357" s="118"/>
      <c r="G14357" s="118"/>
      <c r="H14357" s="118"/>
      <c r="I14357" s="118"/>
      <c r="J14357" s="118"/>
    </row>
    <row r="14358" spans="1:10" ht="12.75">
      <c r="A14358" s="118"/>
      <c r="B14358" s="118"/>
      <c r="C14358" s="118"/>
      <c r="D14358" s="118"/>
      <c r="E14358" s="118"/>
      <c r="F14358" s="118"/>
      <c r="G14358" s="118"/>
      <c r="H14358" s="118"/>
      <c r="I14358" s="118"/>
      <c r="J14358" s="118"/>
    </row>
    <row r="14359" spans="1:10" ht="12.75">
      <c r="A14359" s="118"/>
      <c r="B14359" s="118"/>
      <c r="C14359" s="118"/>
      <c r="D14359" s="118"/>
      <c r="E14359" s="118"/>
      <c r="F14359" s="118"/>
      <c r="G14359" s="118"/>
      <c r="H14359" s="118"/>
      <c r="I14359" s="118"/>
      <c r="J14359" s="118"/>
    </row>
    <row r="14360" spans="1:10" ht="12.75">
      <c r="A14360" s="118"/>
      <c r="B14360" s="118"/>
      <c r="C14360" s="118"/>
      <c r="D14360" s="118"/>
      <c r="E14360" s="118"/>
      <c r="F14360" s="118"/>
      <c r="G14360" s="118"/>
      <c r="H14360" s="118"/>
      <c r="I14360" s="118"/>
      <c r="J14360" s="118"/>
    </row>
    <row r="14361" spans="1:10" ht="12.75">
      <c r="A14361" s="118"/>
      <c r="B14361" s="118"/>
      <c r="C14361" s="118"/>
      <c r="D14361" s="118"/>
      <c r="E14361" s="118"/>
      <c r="F14361" s="118"/>
      <c r="G14361" s="118"/>
      <c r="H14361" s="118"/>
      <c r="I14361" s="118"/>
      <c r="J14361" s="118"/>
    </row>
    <row r="14362" spans="1:10" ht="12.75">
      <c r="A14362" s="118"/>
      <c r="B14362" s="118"/>
      <c r="C14362" s="118"/>
      <c r="D14362" s="118"/>
      <c r="E14362" s="118"/>
      <c r="F14362" s="118"/>
      <c r="G14362" s="118"/>
      <c r="H14362" s="118"/>
      <c r="I14362" s="118"/>
      <c r="J14362" s="118"/>
    </row>
    <row r="14363" spans="1:10" ht="12.75">
      <c r="A14363" s="118"/>
      <c r="B14363" s="118"/>
      <c r="C14363" s="118"/>
      <c r="D14363" s="118"/>
      <c r="E14363" s="118"/>
      <c r="F14363" s="118"/>
      <c r="G14363" s="118"/>
      <c r="H14363" s="118"/>
      <c r="I14363" s="118"/>
      <c r="J14363" s="118"/>
    </row>
    <row r="14364" spans="1:10" ht="12.75">
      <c r="A14364" s="118"/>
      <c r="B14364" s="118"/>
      <c r="C14364" s="118"/>
      <c r="D14364" s="118"/>
      <c r="E14364" s="118"/>
      <c r="F14364" s="118"/>
      <c r="G14364" s="118"/>
      <c r="H14364" s="118"/>
      <c r="I14364" s="118"/>
      <c r="J14364" s="118"/>
    </row>
    <row r="14365" spans="1:10" ht="12.75">
      <c r="A14365" s="118"/>
      <c r="B14365" s="118"/>
      <c r="C14365" s="118"/>
      <c r="D14365" s="118"/>
      <c r="E14365" s="118"/>
      <c r="F14365" s="118"/>
      <c r="G14365" s="118"/>
      <c r="H14365" s="118"/>
      <c r="I14365" s="118"/>
      <c r="J14365" s="118"/>
    </row>
    <row r="14366" spans="1:10" ht="12.75">
      <c r="A14366" s="118"/>
      <c r="B14366" s="118"/>
      <c r="C14366" s="118"/>
      <c r="D14366" s="118"/>
      <c r="E14366" s="118"/>
      <c r="F14366" s="118"/>
      <c r="G14366" s="118"/>
      <c r="H14366" s="118"/>
      <c r="I14366" s="118"/>
      <c r="J14366" s="118"/>
    </row>
    <row r="14367" spans="1:10" ht="12.75">
      <c r="A14367" s="118"/>
      <c r="B14367" s="118"/>
      <c r="C14367" s="118"/>
      <c r="D14367" s="118"/>
      <c r="E14367" s="118"/>
      <c r="F14367" s="118"/>
      <c r="G14367" s="118"/>
      <c r="H14367" s="118"/>
      <c r="I14367" s="118"/>
      <c r="J14367" s="118"/>
    </row>
    <row r="14368" spans="1:10" ht="12.75">
      <c r="A14368" s="118"/>
      <c r="B14368" s="118"/>
      <c r="C14368" s="118"/>
      <c r="D14368" s="118"/>
      <c r="E14368" s="118"/>
      <c r="F14368" s="118"/>
      <c r="G14368" s="118"/>
      <c r="H14368" s="118"/>
      <c r="I14368" s="118"/>
      <c r="J14368" s="118"/>
    </row>
    <row r="14369" spans="1:10" ht="12.75">
      <c r="A14369" s="118"/>
      <c r="B14369" s="118"/>
      <c r="C14369" s="118"/>
      <c r="D14369" s="118"/>
      <c r="E14369" s="118"/>
      <c r="F14369" s="118"/>
      <c r="G14369" s="118"/>
      <c r="H14369" s="118"/>
      <c r="I14369" s="118"/>
      <c r="J14369" s="118"/>
    </row>
    <row r="14370" spans="1:10" ht="12.75">
      <c r="A14370" s="118"/>
      <c r="B14370" s="118"/>
      <c r="C14370" s="118"/>
      <c r="D14370" s="118"/>
      <c r="E14370" s="118"/>
      <c r="F14370" s="118"/>
      <c r="G14370" s="118"/>
      <c r="H14370" s="118"/>
      <c r="I14370" s="118"/>
      <c r="J14370" s="118"/>
    </row>
    <row r="14371" spans="1:10" ht="12.75">
      <c r="A14371" s="118"/>
      <c r="B14371" s="118"/>
      <c r="C14371" s="118"/>
      <c r="D14371" s="118"/>
      <c r="E14371" s="118"/>
      <c r="F14371" s="118"/>
      <c r="G14371" s="118"/>
      <c r="H14371" s="118"/>
      <c r="I14371" s="118"/>
      <c r="J14371" s="118"/>
    </row>
    <row r="14372" spans="1:10" ht="12.75">
      <c r="A14372" s="118"/>
      <c r="B14372" s="118"/>
      <c r="C14372" s="118"/>
      <c r="D14372" s="118"/>
      <c r="E14372" s="118"/>
      <c r="F14372" s="118"/>
      <c r="G14372" s="118"/>
      <c r="H14372" s="118"/>
      <c r="I14372" s="118"/>
      <c r="J14372" s="118"/>
    </row>
    <row r="14373" spans="1:10" ht="12.75">
      <c r="A14373" s="118"/>
      <c r="B14373" s="118"/>
      <c r="C14373" s="118"/>
      <c r="D14373" s="118"/>
      <c r="E14373" s="118"/>
      <c r="F14373" s="118"/>
      <c r="G14373" s="118"/>
      <c r="H14373" s="118"/>
      <c r="I14373" s="118"/>
      <c r="J14373" s="118"/>
    </row>
    <row r="14374" spans="1:10" ht="12.75">
      <c r="A14374" s="118"/>
      <c r="B14374" s="118"/>
      <c r="C14374" s="118"/>
      <c r="D14374" s="118"/>
      <c r="E14374" s="118"/>
      <c r="F14374" s="118"/>
      <c r="G14374" s="118"/>
      <c r="H14374" s="118"/>
      <c r="I14374" s="118"/>
      <c r="J14374" s="118"/>
    </row>
    <row r="14375" spans="1:10" ht="12.75">
      <c r="A14375" s="118"/>
      <c r="B14375" s="118"/>
      <c r="C14375" s="118"/>
      <c r="D14375" s="118"/>
      <c r="E14375" s="118"/>
      <c r="F14375" s="118"/>
      <c r="G14375" s="118"/>
      <c r="H14375" s="118"/>
      <c r="I14375" s="118"/>
      <c r="J14375" s="118"/>
    </row>
    <row r="14376" spans="1:10" ht="12.75">
      <c r="A14376" s="118"/>
      <c r="B14376" s="118"/>
      <c r="C14376" s="118"/>
      <c r="D14376" s="118"/>
      <c r="E14376" s="118"/>
      <c r="F14376" s="118"/>
      <c r="G14376" s="118"/>
      <c r="H14376" s="118"/>
      <c r="I14376" s="118"/>
      <c r="J14376" s="118"/>
    </row>
    <row r="14377" spans="1:10" ht="12.75">
      <c r="A14377" s="118"/>
      <c r="B14377" s="118"/>
      <c r="C14377" s="118"/>
      <c r="D14377" s="118"/>
      <c r="E14377" s="118"/>
      <c r="F14377" s="118"/>
      <c r="G14377" s="118"/>
      <c r="H14377" s="118"/>
      <c r="I14377" s="118"/>
      <c r="J14377" s="118"/>
    </row>
    <row r="14378" spans="1:10" ht="12.75">
      <c r="A14378" s="118"/>
      <c r="B14378" s="118"/>
      <c r="C14378" s="118"/>
      <c r="D14378" s="118"/>
      <c r="E14378" s="118"/>
      <c r="F14378" s="118"/>
      <c r="G14378" s="118"/>
      <c r="H14378" s="118"/>
      <c r="I14378" s="118"/>
      <c r="J14378" s="118"/>
    </row>
    <row r="14379" spans="1:10" ht="12.75">
      <c r="A14379" s="118"/>
      <c r="B14379" s="118"/>
      <c r="C14379" s="118"/>
      <c r="D14379" s="118"/>
      <c r="E14379" s="118"/>
      <c r="F14379" s="118"/>
      <c r="G14379" s="118"/>
      <c r="H14379" s="118"/>
      <c r="I14379" s="118"/>
      <c r="J14379" s="118"/>
    </row>
    <row r="14380" spans="1:10" ht="12.75">
      <c r="A14380" s="118"/>
      <c r="B14380" s="118"/>
      <c r="C14380" s="118"/>
      <c r="D14380" s="118"/>
      <c r="E14380" s="118"/>
      <c r="F14380" s="118"/>
      <c r="G14380" s="118"/>
      <c r="H14380" s="118"/>
      <c r="I14380" s="118"/>
      <c r="J14380" s="118"/>
    </row>
    <row r="14381" spans="1:10" ht="12.75">
      <c r="A14381" s="118"/>
      <c r="B14381" s="118"/>
      <c r="C14381" s="118"/>
      <c r="D14381" s="118"/>
      <c r="E14381" s="118"/>
      <c r="F14381" s="118"/>
      <c r="G14381" s="118"/>
      <c r="H14381" s="118"/>
      <c r="I14381" s="118"/>
      <c r="J14381" s="118"/>
    </row>
    <row r="14382" spans="1:10" ht="12.75">
      <c r="A14382" s="118"/>
      <c r="B14382" s="118"/>
      <c r="C14382" s="118"/>
      <c r="D14382" s="118"/>
      <c r="E14382" s="118"/>
      <c r="F14382" s="118"/>
      <c r="G14382" s="118"/>
      <c r="H14382" s="118"/>
      <c r="I14382" s="118"/>
      <c r="J14382" s="118"/>
    </row>
    <row r="14383" spans="1:10" ht="12.75">
      <c r="A14383" s="118"/>
      <c r="B14383" s="118"/>
      <c r="C14383" s="118"/>
      <c r="D14383" s="118"/>
      <c r="E14383" s="118"/>
      <c r="F14383" s="118"/>
      <c r="G14383" s="118"/>
      <c r="H14383" s="118"/>
      <c r="I14383" s="118"/>
      <c r="J14383" s="118"/>
    </row>
    <row r="14384" spans="1:10" ht="12.75">
      <c r="A14384" s="118"/>
      <c r="B14384" s="118"/>
      <c r="C14384" s="118"/>
      <c r="D14384" s="118"/>
      <c r="E14384" s="118"/>
      <c r="F14384" s="118"/>
      <c r="G14384" s="118"/>
      <c r="H14384" s="118"/>
      <c r="I14384" s="118"/>
      <c r="J14384" s="118"/>
    </row>
    <row r="14385" spans="1:10" ht="12.75">
      <c r="A14385" s="118"/>
      <c r="B14385" s="118"/>
      <c r="C14385" s="118"/>
      <c r="D14385" s="118"/>
      <c r="E14385" s="118"/>
      <c r="F14385" s="118"/>
      <c r="G14385" s="118"/>
      <c r="H14385" s="118"/>
      <c r="I14385" s="118"/>
      <c r="J14385" s="118"/>
    </row>
    <row r="14386" spans="1:10" ht="12.75">
      <c r="A14386" s="118"/>
      <c r="B14386" s="118"/>
      <c r="C14386" s="118"/>
      <c r="D14386" s="118"/>
      <c r="E14386" s="118"/>
      <c r="F14386" s="118"/>
      <c r="G14386" s="118"/>
      <c r="H14386" s="118"/>
      <c r="I14386" s="118"/>
      <c r="J14386" s="118"/>
    </row>
    <row r="14387" spans="1:10" ht="12.75">
      <c r="A14387" s="118"/>
      <c r="B14387" s="118"/>
      <c r="C14387" s="118"/>
      <c r="D14387" s="118"/>
      <c r="E14387" s="118"/>
      <c r="F14387" s="118"/>
      <c r="G14387" s="118"/>
      <c r="H14387" s="118"/>
      <c r="I14387" s="118"/>
      <c r="J14387" s="118"/>
    </row>
    <row r="14388" spans="1:10" ht="12.75">
      <c r="A14388" s="118"/>
      <c r="B14388" s="118"/>
      <c r="C14388" s="118"/>
      <c r="D14388" s="118"/>
      <c r="E14388" s="118"/>
      <c r="F14388" s="118"/>
      <c r="G14388" s="118"/>
      <c r="H14388" s="118"/>
      <c r="I14388" s="118"/>
      <c r="J14388" s="118"/>
    </row>
    <row r="14389" spans="1:10" ht="12.75">
      <c r="A14389" s="118"/>
      <c r="B14389" s="118"/>
      <c r="C14389" s="118"/>
      <c r="D14389" s="118"/>
      <c r="E14389" s="118"/>
      <c r="F14389" s="118"/>
      <c r="G14389" s="118"/>
      <c r="H14389" s="118"/>
      <c r="I14389" s="118"/>
      <c r="J14389" s="118"/>
    </row>
    <row r="14390" spans="1:10" ht="12.75">
      <c r="A14390" s="118"/>
      <c r="B14390" s="118"/>
      <c r="C14390" s="118"/>
      <c r="D14390" s="118"/>
      <c r="E14390" s="118"/>
      <c r="F14390" s="118"/>
      <c r="G14390" s="118"/>
      <c r="H14390" s="118"/>
      <c r="I14390" s="118"/>
      <c r="J14390" s="118"/>
    </row>
    <row r="14391" spans="1:10" ht="12.75">
      <c r="A14391" s="118"/>
      <c r="B14391" s="118"/>
      <c r="C14391" s="118"/>
      <c r="D14391" s="118"/>
      <c r="E14391" s="118"/>
      <c r="F14391" s="118"/>
      <c r="G14391" s="118"/>
      <c r="H14391" s="118"/>
      <c r="I14391" s="118"/>
      <c r="J14391" s="118"/>
    </row>
    <row r="14392" spans="1:10" ht="12.75">
      <c r="A14392" s="118"/>
      <c r="B14392" s="118"/>
      <c r="C14392" s="118"/>
      <c r="D14392" s="118"/>
      <c r="E14392" s="118"/>
      <c r="F14392" s="118"/>
      <c r="G14392" s="118"/>
      <c r="H14392" s="118"/>
      <c r="I14392" s="118"/>
      <c r="J14392" s="118"/>
    </row>
    <row r="14393" spans="1:10" ht="12.75">
      <c r="A14393" s="118"/>
      <c r="B14393" s="118"/>
      <c r="C14393" s="118"/>
      <c r="D14393" s="118"/>
      <c r="E14393" s="118"/>
      <c r="F14393" s="118"/>
      <c r="G14393" s="118"/>
      <c r="H14393" s="118"/>
      <c r="I14393" s="118"/>
      <c r="J14393" s="118"/>
    </row>
    <row r="14394" spans="1:10" ht="12.75">
      <c r="A14394" s="118"/>
      <c r="B14394" s="118"/>
      <c r="C14394" s="118"/>
      <c r="D14394" s="118"/>
      <c r="E14394" s="118"/>
      <c r="F14394" s="118"/>
      <c r="G14394" s="118"/>
      <c r="H14394" s="118"/>
      <c r="I14394" s="118"/>
      <c r="J14394" s="118"/>
    </row>
    <row r="14395" spans="1:10" ht="12.75">
      <c r="A14395" s="118"/>
      <c r="B14395" s="118"/>
      <c r="C14395" s="118"/>
      <c r="D14395" s="118"/>
      <c r="E14395" s="118"/>
      <c r="F14395" s="118"/>
      <c r="G14395" s="118"/>
      <c r="H14395" s="118"/>
      <c r="I14395" s="118"/>
      <c r="J14395" s="118"/>
    </row>
    <row r="14396" spans="1:10" ht="12.75">
      <c r="A14396" s="118"/>
      <c r="B14396" s="118"/>
      <c r="C14396" s="118"/>
      <c r="D14396" s="118"/>
      <c r="E14396" s="118"/>
      <c r="F14396" s="118"/>
      <c r="G14396" s="118"/>
      <c r="H14396" s="118"/>
      <c r="I14396" s="118"/>
      <c r="J14396" s="118"/>
    </row>
    <row r="14397" spans="1:10" ht="12.75">
      <c r="A14397" s="118"/>
      <c r="B14397" s="118"/>
      <c r="C14397" s="118"/>
      <c r="D14397" s="118"/>
      <c r="E14397" s="118"/>
      <c r="F14397" s="118"/>
      <c r="G14397" s="118"/>
      <c r="H14397" s="118"/>
      <c r="I14397" s="118"/>
      <c r="J14397" s="118"/>
    </row>
    <row r="14398" spans="1:10" ht="12.75">
      <c r="A14398" s="118"/>
      <c r="B14398" s="118"/>
      <c r="C14398" s="118"/>
      <c r="D14398" s="118"/>
      <c r="E14398" s="118"/>
      <c r="F14398" s="118"/>
      <c r="G14398" s="118"/>
      <c r="H14398" s="118"/>
      <c r="I14398" s="118"/>
      <c r="J14398" s="118"/>
    </row>
    <row r="14399" spans="1:10" ht="12.75">
      <c r="A14399" s="118"/>
      <c r="B14399" s="118"/>
      <c r="C14399" s="118"/>
      <c r="D14399" s="118"/>
      <c r="E14399" s="118"/>
      <c r="F14399" s="118"/>
      <c r="G14399" s="118"/>
      <c r="H14399" s="118"/>
      <c r="I14399" s="118"/>
      <c r="J14399" s="118"/>
    </row>
    <row r="14400" spans="1:10" ht="12.75">
      <c r="A14400" s="118"/>
      <c r="B14400" s="118"/>
      <c r="C14400" s="118"/>
      <c r="D14400" s="118"/>
      <c r="E14400" s="118"/>
      <c r="F14400" s="118"/>
      <c r="G14400" s="118"/>
      <c r="H14400" s="118"/>
      <c r="I14400" s="118"/>
      <c r="J14400" s="118"/>
    </row>
    <row r="14401" spans="1:10" ht="12.75">
      <c r="A14401" s="118"/>
      <c r="B14401" s="118"/>
      <c r="C14401" s="118"/>
      <c r="D14401" s="118"/>
      <c r="E14401" s="118"/>
      <c r="F14401" s="118"/>
      <c r="G14401" s="118"/>
      <c r="H14401" s="118"/>
      <c r="I14401" s="118"/>
      <c r="J14401" s="118"/>
    </row>
    <row r="14402" spans="1:10" ht="12.75">
      <c r="A14402" s="118"/>
      <c r="B14402" s="118"/>
      <c r="C14402" s="118"/>
      <c r="D14402" s="118"/>
      <c r="E14402" s="118"/>
      <c r="F14402" s="118"/>
      <c r="G14402" s="118"/>
      <c r="H14402" s="118"/>
      <c r="I14402" s="118"/>
      <c r="J14402" s="118"/>
    </row>
    <row r="14403" spans="1:10" ht="12.75">
      <c r="A14403" s="118"/>
      <c r="B14403" s="118"/>
      <c r="C14403" s="118"/>
      <c r="D14403" s="118"/>
      <c r="E14403" s="118"/>
      <c r="F14403" s="118"/>
      <c r="G14403" s="118"/>
      <c r="H14403" s="118"/>
      <c r="I14403" s="118"/>
      <c r="J14403" s="118"/>
    </row>
    <row r="14404" spans="1:10" ht="12.75">
      <c r="A14404" s="118"/>
      <c r="B14404" s="118"/>
      <c r="C14404" s="118"/>
      <c r="D14404" s="118"/>
      <c r="E14404" s="118"/>
      <c r="F14404" s="118"/>
      <c r="G14404" s="118"/>
      <c r="H14404" s="118"/>
      <c r="I14404" s="118"/>
      <c r="J14404" s="118"/>
    </row>
    <row r="14405" spans="1:10" ht="12.75">
      <c r="A14405" s="118"/>
      <c r="B14405" s="118"/>
      <c r="C14405" s="118"/>
      <c r="D14405" s="118"/>
      <c r="E14405" s="118"/>
      <c r="F14405" s="118"/>
      <c r="G14405" s="118"/>
      <c r="H14405" s="118"/>
      <c r="I14405" s="118"/>
      <c r="J14405" s="118"/>
    </row>
    <row r="14406" spans="1:10" ht="12.75">
      <c r="A14406" s="118"/>
      <c r="B14406" s="118"/>
      <c r="C14406" s="118"/>
      <c r="D14406" s="118"/>
      <c r="E14406" s="118"/>
      <c r="F14406" s="118"/>
      <c r="G14406" s="118"/>
      <c r="H14406" s="118"/>
      <c r="I14406" s="118"/>
      <c r="J14406" s="118"/>
    </row>
    <row r="14407" spans="1:10" ht="12.75">
      <c r="A14407" s="118"/>
      <c r="B14407" s="118"/>
      <c r="C14407" s="118"/>
      <c r="D14407" s="118"/>
      <c r="E14407" s="118"/>
      <c r="F14407" s="118"/>
      <c r="G14407" s="118"/>
      <c r="H14407" s="118"/>
      <c r="I14407" s="118"/>
      <c r="J14407" s="118"/>
    </row>
    <row r="14408" spans="1:10" ht="12.75">
      <c r="A14408" s="118"/>
      <c r="B14408" s="118"/>
      <c r="C14408" s="118"/>
      <c r="D14408" s="118"/>
      <c r="E14408" s="118"/>
      <c r="F14408" s="118"/>
      <c r="G14408" s="118"/>
      <c r="H14408" s="118"/>
      <c r="I14408" s="118"/>
      <c r="J14408" s="118"/>
    </row>
    <row r="14409" spans="1:10" ht="12.75">
      <c r="A14409" s="118"/>
      <c r="B14409" s="118"/>
      <c r="C14409" s="118"/>
      <c r="D14409" s="118"/>
      <c r="E14409" s="118"/>
      <c r="F14409" s="118"/>
      <c r="G14409" s="118"/>
      <c r="H14409" s="118"/>
      <c r="I14409" s="118"/>
      <c r="J14409" s="118"/>
    </row>
    <row r="14410" spans="1:10" ht="12.75">
      <c r="A14410" s="118"/>
      <c r="B14410" s="118"/>
      <c r="C14410" s="118"/>
      <c r="D14410" s="118"/>
      <c r="E14410" s="118"/>
      <c r="F14410" s="118"/>
      <c r="G14410" s="118"/>
      <c r="H14410" s="118"/>
      <c r="I14410" s="118"/>
      <c r="J14410" s="118"/>
    </row>
    <row r="14411" spans="1:10" ht="12.75">
      <c r="A14411" s="118"/>
      <c r="B14411" s="118"/>
      <c r="C14411" s="118"/>
      <c r="D14411" s="118"/>
      <c r="E14411" s="118"/>
      <c r="F14411" s="118"/>
      <c r="G14411" s="118"/>
      <c r="H14411" s="118"/>
      <c r="I14411" s="118"/>
      <c r="J14411" s="118"/>
    </row>
    <row r="14412" spans="1:10" ht="12.75">
      <c r="A14412" s="118"/>
      <c r="B14412" s="118"/>
      <c r="C14412" s="118"/>
      <c r="D14412" s="118"/>
      <c r="E14412" s="118"/>
      <c r="F14412" s="118"/>
      <c r="G14412" s="118"/>
      <c r="H14412" s="118"/>
      <c r="I14412" s="118"/>
      <c r="J14412" s="118"/>
    </row>
    <row r="14413" spans="1:10" ht="12.75">
      <c r="A14413" s="118"/>
      <c r="B14413" s="118"/>
      <c r="C14413" s="118"/>
      <c r="D14413" s="118"/>
      <c r="E14413" s="118"/>
      <c r="F14413" s="118"/>
      <c r="G14413" s="118"/>
      <c r="H14413" s="118"/>
      <c r="I14413" s="118"/>
      <c r="J14413" s="118"/>
    </row>
    <row r="14414" spans="1:10" ht="12.75">
      <c r="A14414" s="118"/>
      <c r="B14414" s="118"/>
      <c r="C14414" s="118"/>
      <c r="D14414" s="118"/>
      <c r="E14414" s="118"/>
      <c r="F14414" s="118"/>
      <c r="G14414" s="118"/>
      <c r="H14414" s="118"/>
      <c r="I14414" s="118"/>
      <c r="J14414" s="118"/>
    </row>
    <row r="14415" spans="1:10" ht="12.75">
      <c r="A14415" s="118"/>
      <c r="B14415" s="118"/>
      <c r="C14415" s="118"/>
      <c r="D14415" s="118"/>
      <c r="E14415" s="118"/>
      <c r="F14415" s="118"/>
      <c r="G14415" s="118"/>
      <c r="H14415" s="118"/>
      <c r="I14415" s="118"/>
      <c r="J14415" s="118"/>
    </row>
    <row r="14416" spans="1:10" ht="12.75">
      <c r="A14416" s="118"/>
      <c r="B14416" s="118"/>
      <c r="C14416" s="118"/>
      <c r="D14416" s="118"/>
      <c r="E14416" s="118"/>
      <c r="F14416" s="118"/>
      <c r="G14416" s="118"/>
      <c r="H14416" s="118"/>
      <c r="I14416" s="118"/>
      <c r="J14416" s="118"/>
    </row>
    <row r="14417" spans="1:10" ht="12.75">
      <c r="A14417" s="118"/>
      <c r="B14417" s="118"/>
      <c r="C14417" s="118"/>
      <c r="D14417" s="118"/>
      <c r="E14417" s="118"/>
      <c r="F14417" s="118"/>
      <c r="G14417" s="118"/>
      <c r="H14417" s="118"/>
      <c r="I14417" s="118"/>
      <c r="J14417" s="118"/>
    </row>
    <row r="14418" spans="1:10" ht="12.75">
      <c r="A14418" s="118"/>
      <c r="B14418" s="118"/>
      <c r="C14418" s="118"/>
      <c r="D14418" s="118"/>
      <c r="E14418" s="118"/>
      <c r="F14418" s="118"/>
      <c r="G14418" s="118"/>
      <c r="H14418" s="118"/>
      <c r="I14418" s="118"/>
      <c r="J14418" s="118"/>
    </row>
    <row r="14419" spans="1:10" ht="12.75">
      <c r="A14419" s="118"/>
      <c r="B14419" s="118"/>
      <c r="C14419" s="118"/>
      <c r="D14419" s="118"/>
      <c r="E14419" s="118"/>
      <c r="F14419" s="118"/>
      <c r="G14419" s="118"/>
      <c r="H14419" s="118"/>
      <c r="I14419" s="118"/>
      <c r="J14419" s="118"/>
    </row>
    <row r="14420" spans="1:10" ht="12.75">
      <c r="A14420" s="118"/>
      <c r="B14420" s="118"/>
      <c r="C14420" s="118"/>
      <c r="D14420" s="118"/>
      <c r="E14420" s="118"/>
      <c r="F14420" s="118"/>
      <c r="G14420" s="118"/>
      <c r="H14420" s="118"/>
      <c r="I14420" s="118"/>
      <c r="J14420" s="118"/>
    </row>
    <row r="14421" spans="1:10" ht="12.75">
      <c r="A14421" s="118"/>
      <c r="B14421" s="118"/>
      <c r="C14421" s="118"/>
      <c r="D14421" s="118"/>
      <c r="E14421" s="118"/>
      <c r="F14421" s="118"/>
      <c r="G14421" s="118"/>
      <c r="H14421" s="118"/>
      <c r="I14421" s="118"/>
      <c r="J14421" s="118"/>
    </row>
    <row r="14422" spans="1:10" ht="12.75">
      <c r="A14422" s="118"/>
      <c r="B14422" s="118"/>
      <c r="C14422" s="118"/>
      <c r="D14422" s="118"/>
      <c r="E14422" s="118"/>
      <c r="F14422" s="118"/>
      <c r="G14422" s="118"/>
      <c r="H14422" s="118"/>
      <c r="I14422" s="118"/>
      <c r="J14422" s="118"/>
    </row>
    <row r="14423" spans="1:10" ht="12.75">
      <c r="A14423" s="118"/>
      <c r="B14423" s="118"/>
      <c r="C14423" s="118"/>
      <c r="D14423" s="118"/>
      <c r="E14423" s="118"/>
      <c r="F14423" s="118"/>
      <c r="G14423" s="118"/>
      <c r="H14423" s="118"/>
      <c r="I14423" s="118"/>
      <c r="J14423" s="118"/>
    </row>
    <row r="14424" spans="1:10" ht="12.75">
      <c r="A14424" s="118"/>
      <c r="B14424" s="118"/>
      <c r="C14424" s="118"/>
      <c r="D14424" s="118"/>
      <c r="E14424" s="118"/>
      <c r="F14424" s="118"/>
      <c r="G14424" s="118"/>
      <c r="H14424" s="118"/>
      <c r="I14424" s="118"/>
      <c r="J14424" s="118"/>
    </row>
    <row r="14425" spans="1:10" ht="12.75">
      <c r="A14425" s="118"/>
      <c r="B14425" s="118"/>
      <c r="C14425" s="118"/>
      <c r="D14425" s="118"/>
      <c r="E14425" s="118"/>
      <c r="F14425" s="118"/>
      <c r="G14425" s="118"/>
      <c r="H14425" s="118"/>
      <c r="I14425" s="118"/>
      <c r="J14425" s="118"/>
    </row>
    <row r="14426" spans="1:10" ht="12.75">
      <c r="A14426" s="118"/>
      <c r="B14426" s="118"/>
      <c r="C14426" s="118"/>
      <c r="D14426" s="118"/>
      <c r="E14426" s="118"/>
      <c r="F14426" s="118"/>
      <c r="G14426" s="118"/>
      <c r="H14426" s="118"/>
      <c r="I14426" s="118"/>
      <c r="J14426" s="118"/>
    </row>
    <row r="14427" spans="1:10" ht="12.75">
      <c r="A14427" s="118"/>
      <c r="B14427" s="118"/>
      <c r="C14427" s="118"/>
      <c r="D14427" s="118"/>
      <c r="E14427" s="118"/>
      <c r="F14427" s="118"/>
      <c r="G14427" s="118"/>
      <c r="H14427" s="118"/>
      <c r="I14427" s="118"/>
      <c r="J14427" s="118"/>
    </row>
    <row r="14428" spans="1:10" ht="12.75">
      <c r="A14428" s="118"/>
      <c r="B14428" s="118"/>
      <c r="C14428" s="118"/>
      <c r="D14428" s="118"/>
      <c r="E14428" s="118"/>
      <c r="F14428" s="118"/>
      <c r="G14428" s="118"/>
      <c r="H14428" s="118"/>
      <c r="I14428" s="118"/>
      <c r="J14428" s="118"/>
    </row>
    <row r="14429" spans="1:10" ht="12.75">
      <c r="A14429" s="118"/>
      <c r="B14429" s="118"/>
      <c r="C14429" s="118"/>
      <c r="D14429" s="118"/>
      <c r="E14429" s="118"/>
      <c r="F14429" s="118"/>
      <c r="G14429" s="118"/>
      <c r="H14429" s="118"/>
      <c r="I14429" s="118"/>
      <c r="J14429" s="118"/>
    </row>
    <row r="14430" spans="1:10" ht="12.75">
      <c r="A14430" s="118"/>
      <c r="B14430" s="118"/>
      <c r="C14430" s="118"/>
      <c r="D14430" s="118"/>
      <c r="E14430" s="118"/>
      <c r="F14430" s="118"/>
      <c r="G14430" s="118"/>
      <c r="H14430" s="118"/>
      <c r="I14430" s="118"/>
      <c r="J14430" s="118"/>
    </row>
    <row r="14431" spans="1:10" ht="12.75">
      <c r="A14431" s="118"/>
      <c r="B14431" s="118"/>
      <c r="C14431" s="118"/>
      <c r="D14431" s="118"/>
      <c r="E14431" s="118"/>
      <c r="F14431" s="118"/>
      <c r="G14431" s="118"/>
      <c r="H14431" s="118"/>
      <c r="I14431" s="118"/>
      <c r="J14431" s="118"/>
    </row>
    <row r="14432" spans="1:10" ht="12.75">
      <c r="A14432" s="118"/>
      <c r="B14432" s="118"/>
      <c r="C14432" s="118"/>
      <c r="D14432" s="118"/>
      <c r="E14432" s="118"/>
      <c r="F14432" s="118"/>
      <c r="G14432" s="118"/>
      <c r="H14432" s="118"/>
      <c r="I14432" s="118"/>
      <c r="J14432" s="118"/>
    </row>
    <row r="14433" spans="1:10" ht="12.75">
      <c r="A14433" s="118"/>
      <c r="B14433" s="118"/>
      <c r="C14433" s="118"/>
      <c r="D14433" s="118"/>
      <c r="E14433" s="118"/>
      <c r="F14433" s="118"/>
      <c r="G14433" s="118"/>
      <c r="H14433" s="118"/>
      <c r="I14433" s="118"/>
      <c r="J14433" s="118"/>
    </row>
    <row r="14434" spans="1:10" ht="12.75">
      <c r="A14434" s="118"/>
      <c r="B14434" s="118"/>
      <c r="C14434" s="118"/>
      <c r="D14434" s="118"/>
      <c r="E14434" s="118"/>
      <c r="F14434" s="118"/>
      <c r="G14434" s="118"/>
      <c r="H14434" s="118"/>
      <c r="I14434" s="118"/>
      <c r="J14434" s="118"/>
    </row>
    <row r="14435" spans="1:10" ht="12.75">
      <c r="A14435" s="118"/>
      <c r="B14435" s="118"/>
      <c r="C14435" s="118"/>
      <c r="D14435" s="118"/>
      <c r="E14435" s="118"/>
      <c r="F14435" s="118"/>
      <c r="G14435" s="118"/>
      <c r="H14435" s="118"/>
      <c r="I14435" s="118"/>
      <c r="J14435" s="118"/>
    </row>
    <row r="14436" spans="1:10" ht="12.75">
      <c r="A14436" s="118"/>
      <c r="B14436" s="118"/>
      <c r="C14436" s="118"/>
      <c r="D14436" s="118"/>
      <c r="E14436" s="118"/>
      <c r="F14436" s="118"/>
      <c r="G14436" s="118"/>
      <c r="H14436" s="118"/>
      <c r="I14436" s="118"/>
      <c r="J14436" s="118"/>
    </row>
    <row r="14437" spans="1:10" ht="12.75">
      <c r="A14437" s="118"/>
      <c r="B14437" s="118"/>
      <c r="C14437" s="118"/>
      <c r="D14437" s="118"/>
      <c r="E14437" s="118"/>
      <c r="F14437" s="118"/>
      <c r="G14437" s="118"/>
      <c r="H14437" s="118"/>
      <c r="I14437" s="118"/>
      <c r="J14437" s="118"/>
    </row>
    <row r="14438" spans="1:10" ht="12.75">
      <c r="A14438" s="118"/>
      <c r="B14438" s="118"/>
      <c r="C14438" s="118"/>
      <c r="D14438" s="118"/>
      <c r="E14438" s="118"/>
      <c r="F14438" s="118"/>
      <c r="G14438" s="118"/>
      <c r="H14438" s="118"/>
      <c r="I14438" s="118"/>
      <c r="J14438" s="118"/>
    </row>
    <row r="14439" spans="1:10" ht="12.75">
      <c r="A14439" s="118"/>
      <c r="B14439" s="118"/>
      <c r="C14439" s="118"/>
      <c r="D14439" s="118"/>
      <c r="E14439" s="118"/>
      <c r="F14439" s="118"/>
      <c r="G14439" s="118"/>
      <c r="H14439" s="118"/>
      <c r="I14439" s="118"/>
      <c r="J14439" s="118"/>
    </row>
    <row r="14440" spans="1:10" ht="12.75">
      <c r="A14440" s="118"/>
      <c r="B14440" s="118"/>
      <c r="C14440" s="118"/>
      <c r="D14440" s="118"/>
      <c r="E14440" s="118"/>
      <c r="F14440" s="118"/>
      <c r="G14440" s="118"/>
      <c r="H14440" s="118"/>
      <c r="I14440" s="118"/>
      <c r="J14440" s="118"/>
    </row>
    <row r="14441" spans="1:10" ht="12.75">
      <c r="A14441" s="118"/>
      <c r="B14441" s="118"/>
      <c r="C14441" s="118"/>
      <c r="D14441" s="118"/>
      <c r="E14441" s="118"/>
      <c r="F14441" s="118"/>
      <c r="G14441" s="118"/>
      <c r="H14441" s="118"/>
      <c r="I14441" s="118"/>
      <c r="J14441" s="118"/>
    </row>
    <row r="14442" spans="1:10" ht="12.75">
      <c r="A14442" s="118"/>
      <c r="B14442" s="118"/>
      <c r="C14442" s="118"/>
      <c r="D14442" s="118"/>
      <c r="E14442" s="118"/>
      <c r="F14442" s="118"/>
      <c r="G14442" s="118"/>
      <c r="H14442" s="118"/>
      <c r="I14442" s="118"/>
      <c r="J14442" s="118"/>
    </row>
    <row r="14443" spans="1:10" ht="12.75">
      <c r="A14443" s="118"/>
      <c r="B14443" s="118"/>
      <c r="C14443" s="118"/>
      <c r="D14443" s="118"/>
      <c r="E14443" s="118"/>
      <c r="F14443" s="118"/>
      <c r="G14443" s="118"/>
      <c r="H14443" s="118"/>
      <c r="I14443" s="118"/>
      <c r="J14443" s="118"/>
    </row>
    <row r="14444" spans="1:10" ht="12.75">
      <c r="A14444" s="118"/>
      <c r="B14444" s="118"/>
      <c r="C14444" s="118"/>
      <c r="D14444" s="118"/>
      <c r="E14444" s="118"/>
      <c r="F14444" s="118"/>
      <c r="G14444" s="118"/>
      <c r="H14444" s="118"/>
      <c r="I14444" s="118"/>
      <c r="J14444" s="118"/>
    </row>
    <row r="14445" spans="1:10" ht="12.75">
      <c r="A14445" s="118"/>
      <c r="B14445" s="118"/>
      <c r="C14445" s="118"/>
      <c r="D14445" s="118"/>
      <c r="E14445" s="118"/>
      <c r="F14445" s="118"/>
      <c r="G14445" s="118"/>
      <c r="H14445" s="118"/>
      <c r="I14445" s="118"/>
      <c r="J14445" s="118"/>
    </row>
    <row r="14446" spans="1:10" ht="12.75">
      <c r="A14446" s="118"/>
      <c r="B14446" s="118"/>
      <c r="C14446" s="118"/>
      <c r="D14446" s="118"/>
      <c r="E14446" s="118"/>
      <c r="F14446" s="118"/>
      <c r="G14446" s="118"/>
      <c r="H14446" s="118"/>
      <c r="I14446" s="118"/>
      <c r="J14446" s="118"/>
    </row>
    <row r="14447" spans="1:10" ht="12.75">
      <c r="A14447" s="118"/>
      <c r="B14447" s="118"/>
      <c r="C14447" s="118"/>
      <c r="D14447" s="118"/>
      <c r="E14447" s="118"/>
      <c r="F14447" s="118"/>
      <c r="G14447" s="118"/>
      <c r="H14447" s="118"/>
      <c r="I14447" s="118"/>
      <c r="J14447" s="118"/>
    </row>
    <row r="14448" spans="1:10" ht="12.75">
      <c r="A14448" s="118"/>
      <c r="B14448" s="118"/>
      <c r="C14448" s="118"/>
      <c r="D14448" s="118"/>
      <c r="E14448" s="118"/>
      <c r="F14448" s="118"/>
      <c r="G14448" s="118"/>
      <c r="H14448" s="118"/>
      <c r="I14448" s="118"/>
      <c r="J14448" s="118"/>
    </row>
    <row r="14449" spans="1:10" ht="12.75">
      <c r="A14449" s="118"/>
      <c r="B14449" s="118"/>
      <c r="C14449" s="118"/>
      <c r="D14449" s="118"/>
      <c r="E14449" s="118"/>
      <c r="F14449" s="118"/>
      <c r="G14449" s="118"/>
      <c r="H14449" s="118"/>
      <c r="I14449" s="118"/>
      <c r="J14449" s="118"/>
    </row>
    <row r="14450" spans="1:10" ht="12.75">
      <c r="A14450" s="118"/>
      <c r="B14450" s="118"/>
      <c r="C14450" s="118"/>
      <c r="D14450" s="118"/>
      <c r="E14450" s="118"/>
      <c r="F14450" s="118"/>
      <c r="G14450" s="118"/>
      <c r="H14450" s="118"/>
      <c r="I14450" s="118"/>
      <c r="J14450" s="118"/>
    </row>
    <row r="14451" spans="1:10" ht="12.75">
      <c r="A14451" s="118"/>
      <c r="B14451" s="118"/>
      <c r="C14451" s="118"/>
      <c r="D14451" s="118"/>
      <c r="E14451" s="118"/>
      <c r="F14451" s="118"/>
      <c r="G14451" s="118"/>
      <c r="H14451" s="118"/>
      <c r="I14451" s="118"/>
      <c r="J14451" s="118"/>
    </row>
    <row r="14452" spans="1:10" ht="12.75">
      <c r="A14452" s="118"/>
      <c r="B14452" s="118"/>
      <c r="C14452" s="118"/>
      <c r="D14452" s="118"/>
      <c r="E14452" s="118"/>
      <c r="F14452" s="118"/>
      <c r="G14452" s="118"/>
      <c r="H14452" s="118"/>
      <c r="I14452" s="118"/>
      <c r="J14452" s="118"/>
    </row>
    <row r="14453" spans="1:10" ht="12.75">
      <c r="A14453" s="118"/>
      <c r="B14453" s="118"/>
      <c r="C14453" s="118"/>
      <c r="D14453" s="118"/>
      <c r="E14453" s="118"/>
      <c r="F14453" s="118"/>
      <c r="G14453" s="118"/>
      <c r="H14453" s="118"/>
      <c r="I14453" s="118"/>
      <c r="J14453" s="118"/>
    </row>
    <row r="14454" spans="1:10" ht="12.75">
      <c r="A14454" s="118"/>
      <c r="B14454" s="118"/>
      <c r="C14454" s="118"/>
      <c r="D14454" s="118"/>
      <c r="E14454" s="118"/>
      <c r="F14454" s="118"/>
      <c r="G14454" s="118"/>
      <c r="H14454" s="118"/>
      <c r="I14454" s="118"/>
      <c r="J14454" s="118"/>
    </row>
    <row r="14455" spans="1:10" ht="12.75">
      <c r="A14455" s="118"/>
      <c r="B14455" s="118"/>
      <c r="C14455" s="118"/>
      <c r="D14455" s="118"/>
      <c r="E14455" s="118"/>
      <c r="F14455" s="118"/>
      <c r="G14455" s="118"/>
      <c r="H14455" s="118"/>
      <c r="I14455" s="118"/>
      <c r="J14455" s="118"/>
    </row>
    <row r="14456" spans="1:10" ht="12.75">
      <c r="A14456" s="118"/>
      <c r="B14456" s="118"/>
      <c r="C14456" s="118"/>
      <c r="D14456" s="118"/>
      <c r="E14456" s="118"/>
      <c r="F14456" s="118"/>
      <c r="G14456" s="118"/>
      <c r="H14456" s="118"/>
      <c r="I14456" s="118"/>
      <c r="J14456" s="118"/>
    </row>
    <row r="14457" spans="1:10" ht="12.75">
      <c r="A14457" s="118"/>
      <c r="B14457" s="118"/>
      <c r="C14457" s="118"/>
      <c r="D14457" s="118"/>
      <c r="E14457" s="118"/>
      <c r="F14457" s="118"/>
      <c r="G14457" s="118"/>
      <c r="H14457" s="118"/>
      <c r="I14457" s="118"/>
      <c r="J14457" s="118"/>
    </row>
    <row r="14458" spans="1:10" ht="12.75">
      <c r="A14458" s="118"/>
      <c r="B14458" s="118"/>
      <c r="C14458" s="118"/>
      <c r="D14458" s="118"/>
      <c r="E14458" s="118"/>
      <c r="F14458" s="118"/>
      <c r="G14458" s="118"/>
      <c r="H14458" s="118"/>
      <c r="I14458" s="118"/>
      <c r="J14458" s="118"/>
    </row>
    <row r="14459" spans="1:10" ht="12.75">
      <c r="A14459" s="118"/>
      <c r="B14459" s="118"/>
      <c r="C14459" s="118"/>
      <c r="D14459" s="118"/>
      <c r="E14459" s="118"/>
      <c r="F14459" s="118"/>
      <c r="G14459" s="118"/>
      <c r="H14459" s="118"/>
      <c r="I14459" s="118"/>
      <c r="J14459" s="118"/>
    </row>
    <row r="14460" spans="1:10" ht="12.75">
      <c r="A14460" s="118"/>
      <c r="B14460" s="118"/>
      <c r="C14460" s="118"/>
      <c r="D14460" s="118"/>
      <c r="E14460" s="118"/>
      <c r="F14460" s="118"/>
      <c r="G14460" s="118"/>
      <c r="H14460" s="118"/>
      <c r="I14460" s="118"/>
      <c r="J14460" s="118"/>
    </row>
    <row r="14461" spans="1:10" ht="12.75">
      <c r="A14461" s="118"/>
      <c r="B14461" s="118"/>
      <c r="C14461" s="118"/>
      <c r="D14461" s="118"/>
      <c r="E14461" s="118"/>
      <c r="F14461" s="118"/>
      <c r="G14461" s="118"/>
      <c r="H14461" s="118"/>
      <c r="I14461" s="118"/>
      <c r="J14461" s="118"/>
    </row>
    <row r="14462" spans="1:10" ht="12.75">
      <c r="A14462" s="118"/>
      <c r="B14462" s="118"/>
      <c r="C14462" s="118"/>
      <c r="D14462" s="118"/>
      <c r="E14462" s="118"/>
      <c r="F14462" s="118"/>
      <c r="G14462" s="118"/>
      <c r="H14462" s="118"/>
      <c r="I14462" s="118"/>
      <c r="J14462" s="118"/>
    </row>
    <row r="14463" spans="1:10" ht="12.75">
      <c r="A14463" s="118"/>
      <c r="B14463" s="118"/>
      <c r="C14463" s="118"/>
      <c r="D14463" s="118"/>
      <c r="E14463" s="118"/>
      <c r="F14463" s="118"/>
      <c r="G14463" s="118"/>
      <c r="H14463" s="118"/>
      <c r="I14463" s="118"/>
      <c r="J14463" s="118"/>
    </row>
    <row r="14464" spans="1:10" ht="12.75">
      <c r="A14464" s="118"/>
      <c r="B14464" s="118"/>
      <c r="C14464" s="118"/>
      <c r="D14464" s="118"/>
      <c r="E14464" s="118"/>
      <c r="F14464" s="118"/>
      <c r="G14464" s="118"/>
      <c r="H14464" s="118"/>
      <c r="I14464" s="118"/>
      <c r="J14464" s="118"/>
    </row>
    <row r="14465" spans="1:10" ht="12.75">
      <c r="A14465" s="118"/>
      <c r="B14465" s="118"/>
      <c r="C14465" s="118"/>
      <c r="D14465" s="118"/>
      <c r="E14465" s="118"/>
      <c r="F14465" s="118"/>
      <c r="G14465" s="118"/>
      <c r="H14465" s="118"/>
      <c r="I14465" s="118"/>
      <c r="J14465" s="118"/>
    </row>
    <row r="14466" spans="1:10" ht="12.75">
      <c r="A14466" s="118"/>
      <c r="B14466" s="118"/>
      <c r="C14466" s="118"/>
      <c r="D14466" s="118"/>
      <c r="E14466" s="118"/>
      <c r="F14466" s="118"/>
      <c r="G14466" s="118"/>
      <c r="H14466" s="118"/>
      <c r="I14466" s="118"/>
      <c r="J14466" s="118"/>
    </row>
    <row r="14467" spans="1:10" ht="12.75">
      <c r="A14467" s="118"/>
      <c r="B14467" s="118"/>
      <c r="C14467" s="118"/>
      <c r="D14467" s="118"/>
      <c r="E14467" s="118"/>
      <c r="F14467" s="118"/>
      <c r="G14467" s="118"/>
      <c r="H14467" s="118"/>
      <c r="I14467" s="118"/>
      <c r="J14467" s="118"/>
    </row>
    <row r="14468" spans="1:10" ht="12.75">
      <c r="A14468" s="118"/>
      <c r="B14468" s="118"/>
      <c r="C14468" s="118"/>
      <c r="D14468" s="118"/>
      <c r="E14468" s="118"/>
      <c r="F14468" s="118"/>
      <c r="G14468" s="118"/>
      <c r="H14468" s="118"/>
      <c r="I14468" s="118"/>
      <c r="J14468" s="118"/>
    </row>
    <row r="14469" spans="1:10" ht="12.75">
      <c r="A14469" s="118"/>
      <c r="B14469" s="118"/>
      <c r="C14469" s="118"/>
      <c r="D14469" s="118"/>
      <c r="E14469" s="118"/>
      <c r="F14469" s="118"/>
      <c r="G14469" s="118"/>
      <c r="H14469" s="118"/>
      <c r="I14469" s="118"/>
      <c r="J14469" s="118"/>
    </row>
    <row r="14470" spans="1:10" ht="12.75">
      <c r="A14470" s="118"/>
      <c r="B14470" s="118"/>
      <c r="C14470" s="118"/>
      <c r="D14470" s="118"/>
      <c r="E14470" s="118"/>
      <c r="F14470" s="118"/>
      <c r="G14470" s="118"/>
      <c r="H14470" s="118"/>
      <c r="I14470" s="118"/>
      <c r="J14470" s="118"/>
    </row>
    <row r="14471" spans="1:10" ht="12.75">
      <c r="A14471" s="118"/>
      <c r="B14471" s="118"/>
      <c r="C14471" s="118"/>
      <c r="D14471" s="118"/>
      <c r="E14471" s="118"/>
      <c r="F14471" s="118"/>
      <c r="G14471" s="118"/>
      <c r="H14471" s="118"/>
      <c r="I14471" s="118"/>
      <c r="J14471" s="118"/>
    </row>
    <row r="14472" spans="1:10" ht="12.75">
      <c r="A14472" s="118"/>
      <c r="B14472" s="118"/>
      <c r="C14472" s="118"/>
      <c r="D14472" s="118"/>
      <c r="E14472" s="118"/>
      <c r="F14472" s="118"/>
      <c r="G14472" s="118"/>
      <c r="H14472" s="118"/>
      <c r="I14472" s="118"/>
      <c r="J14472" s="118"/>
    </row>
    <row r="14473" spans="1:10" ht="12.75">
      <c r="A14473" s="118"/>
      <c r="B14473" s="118"/>
      <c r="C14473" s="118"/>
      <c r="D14473" s="118"/>
      <c r="E14473" s="118"/>
      <c r="F14473" s="118"/>
      <c r="G14473" s="118"/>
      <c r="H14473" s="118"/>
      <c r="I14473" s="118"/>
      <c r="J14473" s="118"/>
    </row>
    <row r="14474" spans="1:10" ht="12.75">
      <c r="A14474" s="118"/>
      <c r="B14474" s="118"/>
      <c r="C14474" s="118"/>
      <c r="D14474" s="118"/>
      <c r="E14474" s="118"/>
      <c r="F14474" s="118"/>
      <c r="G14474" s="118"/>
      <c r="H14474" s="118"/>
      <c r="I14474" s="118"/>
      <c r="J14474" s="118"/>
    </row>
    <row r="14475" spans="1:10" ht="12.75">
      <c r="A14475" s="118"/>
      <c r="B14475" s="118"/>
      <c r="C14475" s="118"/>
      <c r="D14475" s="118"/>
      <c r="E14475" s="118"/>
      <c r="F14475" s="118"/>
      <c r="G14475" s="118"/>
      <c r="H14475" s="118"/>
      <c r="I14475" s="118"/>
      <c r="J14475" s="118"/>
    </row>
    <row r="14476" spans="1:10" ht="12.75">
      <c r="A14476" s="118"/>
      <c r="B14476" s="118"/>
      <c r="C14476" s="118"/>
      <c r="D14476" s="118"/>
      <c r="E14476" s="118"/>
      <c r="F14476" s="118"/>
      <c r="G14476" s="118"/>
      <c r="H14476" s="118"/>
      <c r="I14476" s="118"/>
      <c r="J14476" s="118"/>
    </row>
    <row r="14477" spans="1:10" ht="12.75">
      <c r="A14477" s="118"/>
      <c r="B14477" s="118"/>
      <c r="C14477" s="118"/>
      <c r="D14477" s="118"/>
      <c r="E14477" s="118"/>
      <c r="F14477" s="118"/>
      <c r="G14477" s="118"/>
      <c r="H14477" s="118"/>
      <c r="I14477" s="118"/>
      <c r="J14477" s="118"/>
    </row>
    <row r="14478" spans="1:10" ht="12.75">
      <c r="A14478" s="118"/>
      <c r="B14478" s="118"/>
      <c r="C14478" s="118"/>
      <c r="D14478" s="118"/>
      <c r="E14478" s="118"/>
      <c r="F14478" s="118"/>
      <c r="G14478" s="118"/>
      <c r="H14478" s="118"/>
      <c r="I14478" s="118"/>
      <c r="J14478" s="118"/>
    </row>
    <row r="14479" spans="1:10" ht="12.75">
      <c r="A14479" s="118"/>
      <c r="B14479" s="118"/>
      <c r="C14479" s="118"/>
      <c r="D14479" s="118"/>
      <c r="E14479" s="118"/>
      <c r="F14479" s="118"/>
      <c r="G14479" s="118"/>
      <c r="H14479" s="118"/>
      <c r="I14479" s="118"/>
      <c r="J14479" s="118"/>
    </row>
    <row r="14480" spans="1:10" ht="12.75">
      <c r="A14480" s="118"/>
      <c r="B14480" s="118"/>
      <c r="C14480" s="118"/>
      <c r="D14480" s="118"/>
      <c r="E14480" s="118"/>
      <c r="F14480" s="118"/>
      <c r="G14480" s="118"/>
      <c r="H14480" s="118"/>
      <c r="I14480" s="118"/>
      <c r="J14480" s="118"/>
    </row>
    <row r="14481" spans="1:10" ht="12.75">
      <c r="A14481" s="118"/>
      <c r="B14481" s="118"/>
      <c r="C14481" s="118"/>
      <c r="D14481" s="118"/>
      <c r="E14481" s="118"/>
      <c r="F14481" s="118"/>
      <c r="G14481" s="118"/>
      <c r="H14481" s="118"/>
      <c r="I14481" s="118"/>
      <c r="J14481" s="118"/>
    </row>
    <row r="14482" spans="1:10" ht="12.75">
      <c r="A14482" s="118"/>
      <c r="B14482" s="118"/>
      <c r="C14482" s="118"/>
      <c r="D14482" s="118"/>
      <c r="E14482" s="118"/>
      <c r="F14482" s="118"/>
      <c r="G14482" s="118"/>
      <c r="H14482" s="118"/>
      <c r="I14482" s="118"/>
      <c r="J14482" s="118"/>
    </row>
    <row r="14483" spans="1:10" ht="12.75">
      <c r="A14483" s="118"/>
      <c r="B14483" s="118"/>
      <c r="C14483" s="118"/>
      <c r="D14483" s="118"/>
      <c r="E14483" s="118"/>
      <c r="F14483" s="118"/>
      <c r="G14483" s="118"/>
      <c r="H14483" s="118"/>
      <c r="I14483" s="118"/>
      <c r="J14483" s="118"/>
    </row>
    <row r="14484" spans="1:10" ht="12.75">
      <c r="A14484" s="118"/>
      <c r="B14484" s="118"/>
      <c r="C14484" s="118"/>
      <c r="D14484" s="118"/>
      <c r="E14484" s="118"/>
      <c r="F14484" s="118"/>
      <c r="G14484" s="118"/>
      <c r="H14484" s="118"/>
      <c r="I14484" s="118"/>
      <c r="J14484" s="118"/>
    </row>
    <row r="14485" spans="1:10" ht="12.75">
      <c r="A14485" s="118"/>
      <c r="B14485" s="118"/>
      <c r="C14485" s="118"/>
      <c r="D14485" s="118"/>
      <c r="E14485" s="118"/>
      <c r="F14485" s="118"/>
      <c r="G14485" s="118"/>
      <c r="H14485" s="118"/>
      <c r="I14485" s="118"/>
      <c r="J14485" s="118"/>
    </row>
    <row r="14486" spans="1:10" ht="12.75">
      <c r="A14486" s="118"/>
      <c r="B14486" s="118"/>
      <c r="C14486" s="118"/>
      <c r="D14486" s="118"/>
      <c r="E14486" s="118"/>
      <c r="F14486" s="118"/>
      <c r="G14486" s="118"/>
      <c r="H14486" s="118"/>
      <c r="I14486" s="118"/>
      <c r="J14486" s="118"/>
    </row>
    <row r="14487" spans="1:10" ht="12.75">
      <c r="A14487" s="118"/>
      <c r="B14487" s="118"/>
      <c r="C14487" s="118"/>
      <c r="D14487" s="118"/>
      <c r="E14487" s="118"/>
      <c r="F14487" s="118"/>
      <c r="G14487" s="118"/>
      <c r="H14487" s="118"/>
      <c r="I14487" s="118"/>
      <c r="J14487" s="118"/>
    </row>
    <row r="14488" spans="1:10" ht="12.75">
      <c r="A14488" s="118"/>
      <c r="B14488" s="118"/>
      <c r="C14488" s="118"/>
      <c r="D14488" s="118"/>
      <c r="E14488" s="118"/>
      <c r="F14488" s="118"/>
      <c r="G14488" s="118"/>
      <c r="H14488" s="118"/>
      <c r="I14488" s="118"/>
      <c r="J14488" s="118"/>
    </row>
    <row r="14489" spans="1:10" ht="12.75">
      <c r="A14489" s="118"/>
      <c r="B14489" s="118"/>
      <c r="C14489" s="118"/>
      <c r="D14489" s="118"/>
      <c r="E14489" s="118"/>
      <c r="F14489" s="118"/>
      <c r="G14489" s="118"/>
      <c r="H14489" s="118"/>
      <c r="I14489" s="118"/>
      <c r="J14489" s="118"/>
    </row>
    <row r="14490" spans="1:10" ht="12.75">
      <c r="A14490" s="118"/>
      <c r="B14490" s="118"/>
      <c r="C14490" s="118"/>
      <c r="D14490" s="118"/>
      <c r="E14490" s="118"/>
      <c r="F14490" s="118"/>
      <c r="G14490" s="118"/>
      <c r="H14490" s="118"/>
      <c r="I14490" s="118"/>
      <c r="J14490" s="118"/>
    </row>
    <row r="14491" spans="1:10" ht="12.75">
      <c r="A14491" s="118"/>
      <c r="B14491" s="118"/>
      <c r="C14491" s="118"/>
      <c r="D14491" s="118"/>
      <c r="E14491" s="118"/>
      <c r="F14491" s="118"/>
      <c r="G14491" s="118"/>
      <c r="H14491" s="118"/>
      <c r="I14491" s="118"/>
      <c r="J14491" s="118"/>
    </row>
    <row r="14492" spans="1:10" ht="12.75">
      <c r="A14492" s="118"/>
      <c r="B14492" s="118"/>
      <c r="C14492" s="118"/>
      <c r="D14492" s="118"/>
      <c r="E14492" s="118"/>
      <c r="F14492" s="118"/>
      <c r="G14492" s="118"/>
      <c r="H14492" s="118"/>
      <c r="I14492" s="118"/>
      <c r="J14492" s="118"/>
    </row>
    <row r="14493" spans="1:10" ht="12.75">
      <c r="A14493" s="118"/>
      <c r="B14493" s="118"/>
      <c r="C14493" s="118"/>
      <c r="D14493" s="118"/>
      <c r="E14493" s="118"/>
      <c r="F14493" s="118"/>
      <c r="G14493" s="118"/>
      <c r="H14493" s="118"/>
      <c r="I14493" s="118"/>
      <c r="J14493" s="118"/>
    </row>
    <row r="14494" spans="1:10" ht="12.75">
      <c r="A14494" s="118"/>
      <c r="B14494" s="118"/>
      <c r="C14494" s="118"/>
      <c r="D14494" s="118"/>
      <c r="E14494" s="118"/>
      <c r="F14494" s="118"/>
      <c r="G14494" s="118"/>
      <c r="H14494" s="118"/>
      <c r="I14494" s="118"/>
      <c r="J14494" s="118"/>
    </row>
    <row r="14495" spans="1:10" ht="12.75">
      <c r="A14495" s="118"/>
      <c r="B14495" s="118"/>
      <c r="C14495" s="118"/>
      <c r="D14495" s="118"/>
      <c r="E14495" s="118"/>
      <c r="F14495" s="118"/>
      <c r="G14495" s="118"/>
      <c r="H14495" s="118"/>
      <c r="I14495" s="118"/>
      <c r="J14495" s="118"/>
    </row>
    <row r="14496" spans="1:10" ht="12.75">
      <c r="A14496" s="118"/>
      <c r="B14496" s="118"/>
      <c r="C14496" s="118"/>
      <c r="D14496" s="118"/>
      <c r="E14496" s="118"/>
      <c r="F14496" s="118"/>
      <c r="G14496" s="118"/>
      <c r="H14496" s="118"/>
      <c r="I14496" s="118"/>
      <c r="J14496" s="118"/>
    </row>
    <row r="14497" spans="1:10" ht="12.75">
      <c r="A14497" s="118"/>
      <c r="B14497" s="118"/>
      <c r="C14497" s="118"/>
      <c r="D14497" s="118"/>
      <c r="E14497" s="118"/>
      <c r="F14497" s="118"/>
      <c r="G14497" s="118"/>
      <c r="H14497" s="118"/>
      <c r="I14497" s="118"/>
      <c r="J14497" s="118"/>
    </row>
    <row r="14498" spans="1:10" ht="12.75">
      <c r="A14498" s="118"/>
      <c r="B14498" s="118"/>
      <c r="C14498" s="118"/>
      <c r="D14498" s="118"/>
      <c r="E14498" s="118"/>
      <c r="F14498" s="118"/>
      <c r="G14498" s="118"/>
      <c r="H14498" s="118"/>
      <c r="I14498" s="118"/>
      <c r="J14498" s="118"/>
    </row>
    <row r="14499" spans="1:10" ht="12.75">
      <c r="A14499" s="118"/>
      <c r="B14499" s="118"/>
      <c r="C14499" s="118"/>
      <c r="D14499" s="118"/>
      <c r="E14499" s="118"/>
      <c r="F14499" s="118"/>
      <c r="G14499" s="118"/>
      <c r="H14499" s="118"/>
      <c r="I14499" s="118"/>
      <c r="J14499" s="118"/>
    </row>
    <row r="14500" spans="1:10" ht="12.75">
      <c r="A14500" s="118"/>
      <c r="B14500" s="118"/>
      <c r="C14500" s="118"/>
      <c r="D14500" s="118"/>
      <c r="E14500" s="118"/>
      <c r="F14500" s="118"/>
      <c r="G14500" s="118"/>
      <c r="H14500" s="118"/>
      <c r="I14500" s="118"/>
      <c r="J14500" s="118"/>
    </row>
    <row r="14501" spans="1:10" ht="12.75">
      <c r="A14501" s="118"/>
      <c r="B14501" s="118"/>
      <c r="C14501" s="118"/>
      <c r="D14501" s="118"/>
      <c r="E14501" s="118"/>
      <c r="F14501" s="118"/>
      <c r="G14501" s="118"/>
      <c r="H14501" s="118"/>
      <c r="I14501" s="118"/>
      <c r="J14501" s="118"/>
    </row>
    <row r="14502" spans="1:10" ht="12.75">
      <c r="A14502" s="118"/>
      <c r="B14502" s="118"/>
      <c r="C14502" s="118"/>
      <c r="D14502" s="118"/>
      <c r="E14502" s="118"/>
      <c r="F14502" s="118"/>
      <c r="G14502" s="118"/>
      <c r="H14502" s="118"/>
      <c r="I14502" s="118"/>
      <c r="J14502" s="118"/>
    </row>
    <row r="14503" spans="1:10" ht="12.75">
      <c r="A14503" s="118"/>
      <c r="B14503" s="118"/>
      <c r="C14503" s="118"/>
      <c r="D14503" s="118"/>
      <c r="E14503" s="118"/>
      <c r="F14503" s="118"/>
      <c r="G14503" s="118"/>
      <c r="H14503" s="118"/>
      <c r="I14503" s="118"/>
      <c r="J14503" s="118"/>
    </row>
    <row r="14504" spans="1:10" ht="12.75">
      <c r="A14504" s="118"/>
      <c r="B14504" s="118"/>
      <c r="C14504" s="118"/>
      <c r="D14504" s="118"/>
      <c r="E14504" s="118"/>
      <c r="F14504" s="118"/>
      <c r="G14504" s="118"/>
      <c r="H14504" s="118"/>
      <c r="I14504" s="118"/>
      <c r="J14504" s="118"/>
    </row>
    <row r="14505" spans="1:10" ht="12.75">
      <c r="A14505" s="118"/>
      <c r="B14505" s="118"/>
      <c r="C14505" s="118"/>
      <c r="D14505" s="118"/>
      <c r="E14505" s="118"/>
      <c r="F14505" s="118"/>
      <c r="G14505" s="118"/>
      <c r="H14505" s="118"/>
      <c r="I14505" s="118"/>
      <c r="J14505" s="118"/>
    </row>
    <row r="14506" spans="1:10" ht="12.75">
      <c r="A14506" s="118"/>
      <c r="B14506" s="118"/>
      <c r="C14506" s="118"/>
      <c r="D14506" s="118"/>
      <c r="E14506" s="118"/>
      <c r="F14506" s="118"/>
      <c r="G14506" s="118"/>
      <c r="H14506" s="118"/>
      <c r="I14506" s="118"/>
      <c r="J14506" s="118"/>
    </row>
    <row r="14507" spans="1:10" ht="12.75">
      <c r="A14507" s="118"/>
      <c r="B14507" s="118"/>
      <c r="C14507" s="118"/>
      <c r="D14507" s="118"/>
      <c r="E14507" s="118"/>
      <c r="F14507" s="118"/>
      <c r="G14507" s="118"/>
      <c r="H14507" s="118"/>
      <c r="I14507" s="118"/>
      <c r="J14507" s="118"/>
    </row>
    <row r="14508" spans="1:10" ht="12.75">
      <c r="A14508" s="118"/>
      <c r="B14508" s="118"/>
      <c r="C14508" s="118"/>
      <c r="D14508" s="118"/>
      <c r="E14508" s="118"/>
      <c r="F14508" s="118"/>
      <c r="G14508" s="118"/>
      <c r="H14508" s="118"/>
      <c r="I14508" s="118"/>
      <c r="J14508" s="118"/>
    </row>
    <row r="14509" spans="1:10" ht="12.75">
      <c r="A14509" s="118"/>
      <c r="B14509" s="118"/>
      <c r="C14509" s="118"/>
      <c r="D14509" s="118"/>
      <c r="E14509" s="118"/>
      <c r="F14509" s="118"/>
      <c r="G14509" s="118"/>
      <c r="H14509" s="118"/>
      <c r="I14509" s="118"/>
      <c r="J14509" s="118"/>
    </row>
    <row r="14510" spans="1:10" ht="12.75">
      <c r="A14510" s="118"/>
      <c r="B14510" s="118"/>
      <c r="C14510" s="118"/>
      <c r="D14510" s="118"/>
      <c r="E14510" s="118"/>
      <c r="F14510" s="118"/>
      <c r="G14510" s="118"/>
      <c r="H14510" s="118"/>
      <c r="I14510" s="118"/>
      <c r="J14510" s="118"/>
    </row>
    <row r="14511" spans="1:10" ht="12.75">
      <c r="A14511" s="118"/>
      <c r="B14511" s="118"/>
      <c r="C14511" s="118"/>
      <c r="D14511" s="118"/>
      <c r="E14511" s="118"/>
      <c r="F14511" s="118"/>
      <c r="G14511" s="118"/>
      <c r="H14511" s="118"/>
      <c r="I14511" s="118"/>
      <c r="J14511" s="118"/>
    </row>
    <row r="14512" spans="1:10" ht="12.75">
      <c r="A14512" s="118"/>
      <c r="B14512" s="118"/>
      <c r="C14512" s="118"/>
      <c r="D14512" s="118"/>
      <c r="E14512" s="118"/>
      <c r="F14512" s="118"/>
      <c r="G14512" s="118"/>
      <c r="H14512" s="118"/>
      <c r="I14512" s="118"/>
      <c r="J14512" s="118"/>
    </row>
    <row r="14513" spans="1:10" ht="12.75">
      <c r="A14513" s="118"/>
      <c r="B14513" s="118"/>
      <c r="C14513" s="118"/>
      <c r="D14513" s="118"/>
      <c r="E14513" s="118"/>
      <c r="F14513" s="118"/>
      <c r="G14513" s="118"/>
      <c r="H14513" s="118"/>
      <c r="I14513" s="118"/>
      <c r="J14513" s="118"/>
    </row>
    <row r="14514" spans="1:10" ht="12.75">
      <c r="A14514" s="118"/>
      <c r="B14514" s="118"/>
      <c r="C14514" s="118"/>
      <c r="D14514" s="118"/>
      <c r="E14514" s="118"/>
      <c r="F14514" s="118"/>
      <c r="G14514" s="118"/>
      <c r="H14514" s="118"/>
      <c r="I14514" s="118"/>
      <c r="J14514" s="118"/>
    </row>
    <row r="14515" spans="1:10" ht="12.75">
      <c r="A14515" s="118"/>
      <c r="B14515" s="118"/>
      <c r="C14515" s="118"/>
      <c r="D14515" s="118"/>
      <c r="E14515" s="118"/>
      <c r="F14515" s="118"/>
      <c r="G14515" s="118"/>
      <c r="H14515" s="118"/>
      <c r="I14515" s="118"/>
      <c r="J14515" s="118"/>
    </row>
    <row r="14516" spans="1:10" ht="12.75">
      <c r="A14516" s="118"/>
      <c r="B14516" s="118"/>
      <c r="C14516" s="118"/>
      <c r="D14516" s="118"/>
      <c r="E14516" s="118"/>
      <c r="F14516" s="118"/>
      <c r="G14516" s="118"/>
      <c r="H14516" s="118"/>
      <c r="I14516" s="118"/>
      <c r="J14516" s="118"/>
    </row>
    <row r="14517" spans="1:10" ht="12.75">
      <c r="A14517" s="118"/>
      <c r="B14517" s="118"/>
      <c r="C14517" s="118"/>
      <c r="D14517" s="118"/>
      <c r="E14517" s="118"/>
      <c r="F14517" s="118"/>
      <c r="G14517" s="118"/>
      <c r="H14517" s="118"/>
      <c r="I14517" s="118"/>
      <c r="J14517" s="118"/>
    </row>
    <row r="14518" spans="1:10" ht="12.75">
      <c r="A14518" s="118"/>
      <c r="B14518" s="118"/>
      <c r="C14518" s="118"/>
      <c r="D14518" s="118"/>
      <c r="E14518" s="118"/>
      <c r="F14518" s="118"/>
      <c r="G14518" s="118"/>
      <c r="H14518" s="118"/>
      <c r="I14518" s="118"/>
      <c r="J14518" s="118"/>
    </row>
    <row r="14519" spans="1:10" ht="12.75">
      <c r="A14519" s="118"/>
      <c r="B14519" s="118"/>
      <c r="C14519" s="118"/>
      <c r="D14519" s="118"/>
      <c r="E14519" s="118"/>
      <c r="F14519" s="118"/>
      <c r="G14519" s="118"/>
      <c r="H14519" s="118"/>
      <c r="I14519" s="118"/>
      <c r="J14519" s="118"/>
    </row>
    <row r="14520" spans="1:10" ht="12.75">
      <c r="A14520" s="118"/>
      <c r="B14520" s="118"/>
      <c r="C14520" s="118"/>
      <c r="D14520" s="118"/>
      <c r="E14520" s="118"/>
      <c r="F14520" s="118"/>
      <c r="G14520" s="118"/>
      <c r="H14520" s="118"/>
      <c r="I14520" s="118"/>
      <c r="J14520" s="118"/>
    </row>
    <row r="14521" spans="1:10" ht="12.75">
      <c r="A14521" s="118"/>
      <c r="B14521" s="118"/>
      <c r="C14521" s="118"/>
      <c r="D14521" s="118"/>
      <c r="E14521" s="118"/>
      <c r="F14521" s="118"/>
      <c r="G14521" s="118"/>
      <c r="H14521" s="118"/>
      <c r="I14521" s="118"/>
      <c r="J14521" s="118"/>
    </row>
    <row r="14522" spans="1:10" ht="12.75">
      <c r="A14522" s="118"/>
      <c r="B14522" s="118"/>
      <c r="C14522" s="118"/>
      <c r="D14522" s="118"/>
      <c r="E14522" s="118"/>
      <c r="F14522" s="118"/>
      <c r="G14522" s="118"/>
      <c r="H14522" s="118"/>
      <c r="I14522" s="118"/>
      <c r="J14522" s="118"/>
    </row>
    <row r="14523" spans="1:10" ht="12.75">
      <c r="A14523" s="118"/>
      <c r="B14523" s="118"/>
      <c r="C14523" s="118"/>
      <c r="D14523" s="118"/>
      <c r="E14523" s="118"/>
      <c r="F14523" s="118"/>
      <c r="G14523" s="118"/>
      <c r="H14523" s="118"/>
      <c r="I14523" s="118"/>
      <c r="J14523" s="118"/>
    </row>
    <row r="14524" spans="1:10" ht="12.75">
      <c r="A14524" s="118"/>
      <c r="B14524" s="118"/>
      <c r="C14524" s="118"/>
      <c r="D14524" s="118"/>
      <c r="E14524" s="118"/>
      <c r="F14524" s="118"/>
      <c r="G14524" s="118"/>
      <c r="H14524" s="118"/>
      <c r="I14524" s="118"/>
      <c r="J14524" s="118"/>
    </row>
    <row r="14525" spans="1:10" ht="12.75">
      <c r="A14525" s="118"/>
      <c r="B14525" s="118"/>
      <c r="C14525" s="118"/>
      <c r="D14525" s="118"/>
      <c r="E14525" s="118"/>
      <c r="F14525" s="118"/>
      <c r="G14525" s="118"/>
      <c r="H14525" s="118"/>
      <c r="I14525" s="118"/>
      <c r="J14525" s="118"/>
    </row>
    <row r="14526" spans="1:10" ht="12.75">
      <c r="A14526" s="118"/>
      <c r="B14526" s="118"/>
      <c r="C14526" s="118"/>
      <c r="D14526" s="118"/>
      <c r="E14526" s="118"/>
      <c r="F14526" s="118"/>
      <c r="G14526" s="118"/>
      <c r="H14526" s="118"/>
      <c r="I14526" s="118"/>
      <c r="J14526" s="118"/>
    </row>
    <row r="14527" spans="1:10" ht="12.75">
      <c r="A14527" s="118"/>
      <c r="B14527" s="118"/>
      <c r="C14527" s="118"/>
      <c r="D14527" s="118"/>
      <c r="E14527" s="118"/>
      <c r="F14527" s="118"/>
      <c r="G14527" s="118"/>
      <c r="H14527" s="118"/>
      <c r="I14527" s="118"/>
      <c r="J14527" s="118"/>
    </row>
    <row r="14528" spans="1:10" ht="12.75">
      <c r="A14528" s="118"/>
      <c r="B14528" s="118"/>
      <c r="C14528" s="118"/>
      <c r="D14528" s="118"/>
      <c r="E14528" s="118"/>
      <c r="F14528" s="118"/>
      <c r="G14528" s="118"/>
      <c r="H14528" s="118"/>
      <c r="I14528" s="118"/>
      <c r="J14528" s="118"/>
    </row>
    <row r="14529" spans="1:10" ht="12.75">
      <c r="A14529" s="118"/>
      <c r="B14529" s="118"/>
      <c r="C14529" s="118"/>
      <c r="D14529" s="118"/>
      <c r="E14529" s="118"/>
      <c r="F14529" s="118"/>
      <c r="G14529" s="118"/>
      <c r="H14529" s="118"/>
      <c r="I14529" s="118"/>
      <c r="J14529" s="118"/>
    </row>
    <row r="14530" spans="1:10" ht="12.75">
      <c r="A14530" s="118"/>
      <c r="B14530" s="118"/>
      <c r="C14530" s="118"/>
      <c r="D14530" s="118"/>
      <c r="E14530" s="118"/>
      <c r="F14530" s="118"/>
      <c r="G14530" s="118"/>
      <c r="H14530" s="118"/>
      <c r="I14530" s="118"/>
      <c r="J14530" s="118"/>
    </row>
    <row r="14531" spans="1:10" ht="12.75">
      <c r="A14531" s="118"/>
      <c r="B14531" s="118"/>
      <c r="C14531" s="118"/>
      <c r="D14531" s="118"/>
      <c r="E14531" s="118"/>
      <c r="F14531" s="118"/>
      <c r="G14531" s="118"/>
      <c r="H14531" s="118"/>
      <c r="I14531" s="118"/>
      <c r="J14531" s="118"/>
    </row>
    <row r="14532" spans="1:10" ht="12.75">
      <c r="A14532" s="118"/>
      <c r="B14532" s="118"/>
      <c r="C14532" s="118"/>
      <c r="D14532" s="118"/>
      <c r="E14532" s="118"/>
      <c r="F14532" s="118"/>
      <c r="G14532" s="118"/>
      <c r="H14532" s="118"/>
      <c r="I14532" s="118"/>
      <c r="J14532" s="118"/>
    </row>
    <row r="14533" spans="1:10" ht="12.75">
      <c r="A14533" s="118"/>
      <c r="B14533" s="118"/>
      <c r="C14533" s="118"/>
      <c r="D14533" s="118"/>
      <c r="E14533" s="118"/>
      <c r="F14533" s="118"/>
      <c r="G14533" s="118"/>
      <c r="H14533" s="118"/>
      <c r="I14533" s="118"/>
      <c r="J14533" s="118"/>
    </row>
    <row r="14534" spans="1:10" ht="12.75">
      <c r="A14534" s="118"/>
      <c r="B14534" s="118"/>
      <c r="C14534" s="118"/>
      <c r="D14534" s="118"/>
      <c r="E14534" s="118"/>
      <c r="F14534" s="118"/>
      <c r="G14534" s="118"/>
      <c r="H14534" s="118"/>
      <c r="I14534" s="118"/>
      <c r="J14534" s="118"/>
    </row>
    <row r="14535" spans="1:10" ht="12.75">
      <c r="A14535" s="118"/>
      <c r="B14535" s="118"/>
      <c r="C14535" s="118"/>
      <c r="D14535" s="118"/>
      <c r="E14535" s="118"/>
      <c r="F14535" s="118"/>
      <c r="G14535" s="118"/>
      <c r="H14535" s="118"/>
      <c r="I14535" s="118"/>
      <c r="J14535" s="118"/>
    </row>
    <row r="14536" spans="1:10" ht="12.75">
      <c r="A14536" s="118"/>
      <c r="B14536" s="118"/>
      <c r="C14536" s="118"/>
      <c r="D14536" s="118"/>
      <c r="E14536" s="118"/>
      <c r="F14536" s="118"/>
      <c r="G14536" s="118"/>
      <c r="H14536" s="118"/>
      <c r="I14536" s="118"/>
      <c r="J14536" s="118"/>
    </row>
    <row r="14537" spans="1:10" ht="12.75">
      <c r="A14537" s="118"/>
      <c r="B14537" s="118"/>
      <c r="C14537" s="118"/>
      <c r="D14537" s="118"/>
      <c r="E14537" s="118"/>
      <c r="F14537" s="118"/>
      <c r="G14537" s="118"/>
      <c r="H14537" s="118"/>
      <c r="I14537" s="118"/>
      <c r="J14537" s="118"/>
    </row>
    <row r="14538" spans="1:10" ht="12.75">
      <c r="A14538" s="118"/>
      <c r="B14538" s="118"/>
      <c r="C14538" s="118"/>
      <c r="D14538" s="118"/>
      <c r="E14538" s="118"/>
      <c r="F14538" s="118"/>
      <c r="G14538" s="118"/>
      <c r="H14538" s="118"/>
      <c r="I14538" s="118"/>
      <c r="J14538" s="118"/>
    </row>
    <row r="14539" spans="1:10" ht="12.75">
      <c r="A14539" s="118"/>
      <c r="B14539" s="118"/>
      <c r="C14539" s="118"/>
      <c r="D14539" s="118"/>
      <c r="E14539" s="118"/>
      <c r="F14539" s="118"/>
      <c r="G14539" s="118"/>
      <c r="H14539" s="118"/>
      <c r="I14539" s="118"/>
      <c r="J14539" s="118"/>
    </row>
    <row r="14540" spans="1:10" ht="12.75">
      <c r="A14540" s="118"/>
      <c r="B14540" s="118"/>
      <c r="C14540" s="118"/>
      <c r="D14540" s="118"/>
      <c r="E14540" s="118"/>
      <c r="F14540" s="118"/>
      <c r="G14540" s="118"/>
      <c r="H14540" s="118"/>
      <c r="I14540" s="118"/>
      <c r="J14540" s="118"/>
    </row>
    <row r="14541" spans="1:10" ht="12.75">
      <c r="A14541" s="118"/>
      <c r="B14541" s="118"/>
      <c r="C14541" s="118"/>
      <c r="D14541" s="118"/>
      <c r="E14541" s="118"/>
      <c r="F14541" s="118"/>
      <c r="G14541" s="118"/>
      <c r="H14541" s="118"/>
      <c r="I14541" s="118"/>
      <c r="J14541" s="118"/>
    </row>
    <row r="14542" spans="1:10" ht="12.75">
      <c r="A14542" s="118"/>
      <c r="B14542" s="118"/>
      <c r="C14542" s="118"/>
      <c r="D14542" s="118"/>
      <c r="E14542" s="118"/>
      <c r="F14542" s="118"/>
      <c r="G14542" s="118"/>
      <c r="H14542" s="118"/>
      <c r="I14542" s="118"/>
      <c r="J14542" s="118"/>
    </row>
    <row r="14543" spans="1:10" ht="12.75">
      <c r="A14543" s="118"/>
      <c r="B14543" s="118"/>
      <c r="C14543" s="118"/>
      <c r="D14543" s="118"/>
      <c r="E14543" s="118"/>
      <c r="F14543" s="118"/>
      <c r="G14543" s="118"/>
      <c r="H14543" s="118"/>
      <c r="I14543" s="118"/>
      <c r="J14543" s="118"/>
    </row>
    <row r="14544" spans="1:10" ht="12.75">
      <c r="A14544" s="118"/>
      <c r="B14544" s="118"/>
      <c r="C14544" s="118"/>
      <c r="D14544" s="118"/>
      <c r="E14544" s="118"/>
      <c r="F14544" s="118"/>
      <c r="G14544" s="118"/>
      <c r="H14544" s="118"/>
      <c r="I14544" s="118"/>
      <c r="J14544" s="118"/>
    </row>
    <row r="14545" spans="1:10" ht="12.75">
      <c r="A14545" s="118"/>
      <c r="B14545" s="118"/>
      <c r="C14545" s="118"/>
      <c r="D14545" s="118"/>
      <c r="E14545" s="118"/>
      <c r="F14545" s="118"/>
      <c r="G14545" s="118"/>
      <c r="H14545" s="118"/>
      <c r="I14545" s="118"/>
      <c r="J14545" s="118"/>
    </row>
    <row r="14546" spans="1:10" ht="12.75">
      <c r="A14546" s="118"/>
      <c r="B14546" s="118"/>
      <c r="C14546" s="118"/>
      <c r="D14546" s="118"/>
      <c r="E14546" s="118"/>
      <c r="F14546" s="118"/>
      <c r="G14546" s="118"/>
      <c r="H14546" s="118"/>
      <c r="I14546" s="118"/>
      <c r="J14546" s="118"/>
    </row>
    <row r="14547" spans="1:10" ht="12.75">
      <c r="A14547" s="118"/>
      <c r="B14547" s="118"/>
      <c r="C14547" s="118"/>
      <c r="D14547" s="118"/>
      <c r="E14547" s="118"/>
      <c r="F14547" s="118"/>
      <c r="G14547" s="118"/>
      <c r="H14547" s="118"/>
      <c r="I14547" s="118"/>
      <c r="J14547" s="118"/>
    </row>
    <row r="14548" spans="1:10" ht="12.75">
      <c r="A14548" s="118"/>
      <c r="B14548" s="118"/>
      <c r="C14548" s="118"/>
      <c r="D14548" s="118"/>
      <c r="E14548" s="118"/>
      <c r="F14548" s="118"/>
      <c r="G14548" s="118"/>
      <c r="H14548" s="118"/>
      <c r="I14548" s="118"/>
      <c r="J14548" s="118"/>
    </row>
    <row r="14549" spans="1:10" ht="12.75">
      <c r="A14549" s="118"/>
      <c r="B14549" s="118"/>
      <c r="C14549" s="118"/>
      <c r="D14549" s="118"/>
      <c r="E14549" s="118"/>
      <c r="F14549" s="118"/>
      <c r="G14549" s="118"/>
      <c r="H14549" s="118"/>
      <c r="I14549" s="118"/>
      <c r="J14549" s="118"/>
    </row>
    <row r="14550" spans="1:10" ht="12.75">
      <c r="A14550" s="118"/>
      <c r="B14550" s="118"/>
      <c r="C14550" s="118"/>
      <c r="D14550" s="118"/>
      <c r="E14550" s="118"/>
      <c r="F14550" s="118"/>
      <c r="G14550" s="118"/>
      <c r="H14550" s="118"/>
      <c r="I14550" s="118"/>
      <c r="J14550" s="118"/>
    </row>
    <row r="14551" spans="1:10" ht="12.75">
      <c r="A14551" s="118"/>
      <c r="B14551" s="118"/>
      <c r="C14551" s="118"/>
      <c r="D14551" s="118"/>
      <c r="E14551" s="118"/>
      <c r="F14551" s="118"/>
      <c r="G14551" s="118"/>
      <c r="H14551" s="118"/>
      <c r="I14551" s="118"/>
      <c r="J14551" s="118"/>
    </row>
    <row r="14552" spans="1:10" ht="12.75">
      <c r="A14552" s="118"/>
      <c r="B14552" s="118"/>
      <c r="C14552" s="118"/>
      <c r="D14552" s="118"/>
      <c r="E14552" s="118"/>
      <c r="F14552" s="118"/>
      <c r="G14552" s="118"/>
      <c r="H14552" s="118"/>
      <c r="I14552" s="118"/>
      <c r="J14552" s="118"/>
    </row>
    <row r="14553" spans="1:10" ht="12.75">
      <c r="A14553" s="118"/>
      <c r="B14553" s="118"/>
      <c r="C14553" s="118"/>
      <c r="D14553" s="118"/>
      <c r="E14553" s="118"/>
      <c r="F14553" s="118"/>
      <c r="G14553" s="118"/>
      <c r="H14553" s="118"/>
      <c r="I14553" s="118"/>
      <c r="J14553" s="118"/>
    </row>
    <row r="14554" spans="1:10" ht="12.75">
      <c r="A14554" s="118"/>
      <c r="B14554" s="118"/>
      <c r="C14554" s="118"/>
      <c r="D14554" s="118"/>
      <c r="E14554" s="118"/>
      <c r="F14554" s="118"/>
      <c r="G14554" s="118"/>
      <c r="H14554" s="118"/>
      <c r="I14554" s="118"/>
      <c r="J14554" s="118"/>
    </row>
    <row r="14555" spans="1:10" ht="12.75">
      <c r="A14555" s="118"/>
      <c r="B14555" s="118"/>
      <c r="C14555" s="118"/>
      <c r="D14555" s="118"/>
      <c r="E14555" s="118"/>
      <c r="F14555" s="118"/>
      <c r="G14555" s="118"/>
      <c r="H14555" s="118"/>
      <c r="I14555" s="118"/>
      <c r="J14555" s="118"/>
    </row>
    <row r="14556" spans="1:10" ht="12.75">
      <c r="A14556" s="118"/>
      <c r="B14556" s="118"/>
      <c r="C14556" s="118"/>
      <c r="D14556" s="118"/>
      <c r="E14556" s="118"/>
      <c r="F14556" s="118"/>
      <c r="G14556" s="118"/>
      <c r="H14556" s="118"/>
      <c r="I14556" s="118"/>
      <c r="J14556" s="118"/>
    </row>
    <row r="14557" spans="1:10" ht="12.75">
      <c r="A14557" s="118"/>
      <c r="B14557" s="118"/>
      <c r="C14557" s="118"/>
      <c r="D14557" s="118"/>
      <c r="E14557" s="118"/>
      <c r="F14557" s="118"/>
      <c r="G14557" s="118"/>
      <c r="H14557" s="118"/>
      <c r="I14557" s="118"/>
      <c r="J14557" s="118"/>
    </row>
    <row r="14558" spans="1:10" ht="12.75">
      <c r="A14558" s="118"/>
      <c r="B14558" s="118"/>
      <c r="C14558" s="118"/>
      <c r="D14558" s="118"/>
      <c r="E14558" s="118"/>
      <c r="F14558" s="118"/>
      <c r="G14558" s="118"/>
      <c r="H14558" s="118"/>
      <c r="I14558" s="118"/>
      <c r="J14558" s="118"/>
    </row>
    <row r="14559" spans="1:10" ht="12.75">
      <c r="A14559" s="118"/>
      <c r="B14559" s="118"/>
      <c r="C14559" s="118"/>
      <c r="D14559" s="118"/>
      <c r="E14559" s="118"/>
      <c r="F14559" s="118"/>
      <c r="G14559" s="118"/>
      <c r="H14559" s="118"/>
      <c r="I14559" s="118"/>
      <c r="J14559" s="118"/>
    </row>
    <row r="14560" spans="1:10" ht="12.75">
      <c r="A14560" s="118"/>
      <c r="B14560" s="118"/>
      <c r="C14560" s="118"/>
      <c r="D14560" s="118"/>
      <c r="E14560" s="118"/>
      <c r="F14560" s="118"/>
      <c r="G14560" s="118"/>
      <c r="H14560" s="118"/>
      <c r="I14560" s="118"/>
      <c r="J14560" s="118"/>
    </row>
    <row r="14561" spans="1:10" ht="12.75">
      <c r="A14561" s="118"/>
      <c r="B14561" s="118"/>
      <c r="C14561" s="118"/>
      <c r="D14561" s="118"/>
      <c r="E14561" s="118"/>
      <c r="F14561" s="118"/>
      <c r="G14561" s="118"/>
      <c r="H14561" s="118"/>
      <c r="I14561" s="118"/>
      <c r="J14561" s="118"/>
    </row>
    <row r="14562" spans="1:10" ht="12.75">
      <c r="A14562" s="118"/>
      <c r="B14562" s="118"/>
      <c r="C14562" s="118"/>
      <c r="D14562" s="118"/>
      <c r="E14562" s="118"/>
      <c r="F14562" s="118"/>
      <c r="G14562" s="118"/>
      <c r="H14562" s="118"/>
      <c r="I14562" s="118"/>
      <c r="J14562" s="118"/>
    </row>
    <row r="14563" spans="1:10" ht="12.75">
      <c r="A14563" s="118"/>
      <c r="B14563" s="118"/>
      <c r="C14563" s="118"/>
      <c r="D14563" s="118"/>
      <c r="E14563" s="118"/>
      <c r="F14563" s="118"/>
      <c r="G14563" s="118"/>
      <c r="H14563" s="118"/>
      <c r="I14563" s="118"/>
      <c r="J14563" s="118"/>
    </row>
    <row r="14564" spans="1:10" ht="12.75">
      <c r="A14564" s="118"/>
      <c r="B14564" s="118"/>
      <c r="C14564" s="118"/>
      <c r="D14564" s="118"/>
      <c r="E14564" s="118"/>
      <c r="F14564" s="118"/>
      <c r="G14564" s="118"/>
      <c r="H14564" s="118"/>
      <c r="I14564" s="118"/>
      <c r="J14564" s="118"/>
    </row>
    <row r="14565" spans="1:10" ht="12.75">
      <c r="A14565" s="118"/>
      <c r="B14565" s="118"/>
      <c r="C14565" s="118"/>
      <c r="D14565" s="118"/>
      <c r="E14565" s="118"/>
      <c r="F14565" s="118"/>
      <c r="G14565" s="118"/>
      <c r="H14565" s="118"/>
      <c r="I14565" s="118"/>
      <c r="J14565" s="118"/>
    </row>
    <row r="14566" spans="1:10" ht="12.75">
      <c r="A14566" s="118"/>
      <c r="B14566" s="118"/>
      <c r="C14566" s="118"/>
      <c r="D14566" s="118"/>
      <c r="E14566" s="118"/>
      <c r="F14566" s="118"/>
      <c r="G14566" s="118"/>
      <c r="H14566" s="118"/>
      <c r="I14566" s="118"/>
      <c r="J14566" s="118"/>
    </row>
    <row r="14567" spans="1:10" ht="12.75">
      <c r="A14567" s="118"/>
      <c r="B14567" s="118"/>
      <c r="C14567" s="118"/>
      <c r="D14567" s="118"/>
      <c r="E14567" s="118"/>
      <c r="F14567" s="118"/>
      <c r="G14567" s="118"/>
      <c r="H14567" s="118"/>
      <c r="I14567" s="118"/>
      <c r="J14567" s="118"/>
    </row>
    <row r="14568" spans="1:10" ht="12.75">
      <c r="A14568" s="118"/>
      <c r="B14568" s="118"/>
      <c r="C14568" s="118"/>
      <c r="D14568" s="118"/>
      <c r="E14568" s="118"/>
      <c r="F14568" s="118"/>
      <c r="G14568" s="118"/>
      <c r="H14568" s="118"/>
      <c r="I14568" s="118"/>
      <c r="J14568" s="118"/>
    </row>
    <row r="14569" spans="1:10" ht="12.75">
      <c r="A14569" s="118"/>
      <c r="B14569" s="118"/>
      <c r="C14569" s="118"/>
      <c r="D14569" s="118"/>
      <c r="E14569" s="118"/>
      <c r="F14569" s="118"/>
      <c r="G14569" s="118"/>
      <c r="H14569" s="118"/>
      <c r="I14569" s="118"/>
      <c r="J14569" s="118"/>
    </row>
    <row r="14570" spans="1:10" ht="12.75">
      <c r="A14570" s="118"/>
      <c r="B14570" s="118"/>
      <c r="C14570" s="118"/>
      <c r="D14570" s="118"/>
      <c r="E14570" s="118"/>
      <c r="F14570" s="118"/>
      <c r="G14570" s="118"/>
      <c r="H14570" s="118"/>
      <c r="I14570" s="118"/>
      <c r="J14570" s="118"/>
    </row>
    <row r="14571" spans="1:10" ht="12.75">
      <c r="A14571" s="118"/>
      <c r="B14571" s="118"/>
      <c r="C14571" s="118"/>
      <c r="D14571" s="118"/>
      <c r="E14571" s="118"/>
      <c r="F14571" s="118"/>
      <c r="G14571" s="118"/>
      <c r="H14571" s="118"/>
      <c r="I14571" s="118"/>
      <c r="J14571" s="118"/>
    </row>
    <row r="14572" spans="1:10" ht="12.75">
      <c r="A14572" s="118"/>
      <c r="B14572" s="118"/>
      <c r="C14572" s="118"/>
      <c r="D14572" s="118"/>
      <c r="E14572" s="118"/>
      <c r="F14572" s="118"/>
      <c r="G14572" s="118"/>
      <c r="H14572" s="118"/>
      <c r="I14572" s="118"/>
      <c r="J14572" s="118"/>
    </row>
    <row r="14573" spans="1:10" ht="12.75">
      <c r="A14573" s="118"/>
      <c r="B14573" s="118"/>
      <c r="C14573" s="118"/>
      <c r="D14573" s="118"/>
      <c r="E14573" s="118"/>
      <c r="F14573" s="118"/>
      <c r="G14573" s="118"/>
      <c r="H14573" s="118"/>
      <c r="I14573" s="118"/>
      <c r="J14573" s="118"/>
    </row>
    <row r="14574" spans="1:10" ht="12.75">
      <c r="A14574" s="118"/>
      <c r="B14574" s="118"/>
      <c r="C14574" s="118"/>
      <c r="D14574" s="118"/>
      <c r="E14574" s="118"/>
      <c r="F14574" s="118"/>
      <c r="G14574" s="118"/>
      <c r="H14574" s="118"/>
      <c r="I14574" s="118"/>
      <c r="J14574" s="118"/>
    </row>
    <row r="14575" spans="1:10" ht="12.75">
      <c r="A14575" s="118"/>
      <c r="B14575" s="118"/>
      <c r="C14575" s="118"/>
      <c r="D14575" s="118"/>
      <c r="E14575" s="118"/>
      <c r="F14575" s="118"/>
      <c r="G14575" s="118"/>
      <c r="H14575" s="118"/>
      <c r="I14575" s="118"/>
      <c r="J14575" s="118"/>
    </row>
    <row r="14576" spans="1:10" ht="12.75">
      <c r="A14576" s="118"/>
      <c r="B14576" s="118"/>
      <c r="C14576" s="118"/>
      <c r="D14576" s="118"/>
      <c r="E14576" s="118"/>
      <c r="F14576" s="118"/>
      <c r="G14576" s="118"/>
      <c r="H14576" s="118"/>
      <c r="I14576" s="118"/>
      <c r="J14576" s="118"/>
    </row>
    <row r="14577" spans="1:10" ht="12.75">
      <c r="A14577" s="118"/>
      <c r="B14577" s="118"/>
      <c r="C14577" s="118"/>
      <c r="D14577" s="118"/>
      <c r="E14577" s="118"/>
      <c r="F14577" s="118"/>
      <c r="G14577" s="118"/>
      <c r="H14577" s="118"/>
      <c r="I14577" s="118"/>
      <c r="J14577" s="118"/>
    </row>
    <row r="14578" spans="1:10" ht="12.75">
      <c r="A14578" s="118"/>
      <c r="B14578" s="118"/>
      <c r="C14578" s="118"/>
      <c r="D14578" s="118"/>
      <c r="E14578" s="118"/>
      <c r="F14578" s="118"/>
      <c r="G14578" s="118"/>
      <c r="H14578" s="118"/>
      <c r="I14578" s="118"/>
      <c r="J14578" s="118"/>
    </row>
    <row r="14579" spans="1:10" ht="12.75">
      <c r="A14579" s="118"/>
      <c r="B14579" s="118"/>
      <c r="C14579" s="118"/>
      <c r="D14579" s="118"/>
      <c r="E14579" s="118"/>
      <c r="F14579" s="118"/>
      <c r="G14579" s="118"/>
      <c r="H14579" s="118"/>
      <c r="I14579" s="118"/>
      <c r="J14579" s="118"/>
    </row>
    <row r="14580" spans="1:10" ht="12.75">
      <c r="A14580" s="118"/>
      <c r="B14580" s="118"/>
      <c r="C14580" s="118"/>
      <c r="D14580" s="118"/>
      <c r="E14580" s="118"/>
      <c r="F14580" s="118"/>
      <c r="G14580" s="118"/>
      <c r="H14580" s="118"/>
      <c r="I14580" s="118"/>
      <c r="J14580" s="118"/>
    </row>
    <row r="14581" spans="1:10" ht="12.75">
      <c r="A14581" s="118"/>
      <c r="B14581" s="118"/>
      <c r="C14581" s="118"/>
      <c r="D14581" s="118"/>
      <c r="E14581" s="118"/>
      <c r="F14581" s="118"/>
      <c r="G14581" s="118"/>
      <c r="H14581" s="118"/>
      <c r="I14581" s="118"/>
      <c r="J14581" s="118"/>
    </row>
    <row r="14582" spans="1:10" ht="12.75">
      <c r="A14582" s="118"/>
      <c r="B14582" s="118"/>
      <c r="C14582" s="118"/>
      <c r="D14582" s="118"/>
      <c r="E14582" s="118"/>
      <c r="F14582" s="118"/>
      <c r="G14582" s="118"/>
      <c r="H14582" s="118"/>
      <c r="I14582" s="118"/>
      <c r="J14582" s="118"/>
    </row>
    <row r="14583" spans="1:10" ht="12.75">
      <c r="A14583" s="118"/>
      <c r="B14583" s="118"/>
      <c r="C14583" s="118"/>
      <c r="D14583" s="118"/>
      <c r="E14583" s="118"/>
      <c r="F14583" s="118"/>
      <c r="G14583" s="118"/>
      <c r="H14583" s="118"/>
      <c r="I14583" s="118"/>
      <c r="J14583" s="118"/>
    </row>
    <row r="14584" spans="1:10" ht="12.75">
      <c r="A14584" s="118"/>
      <c r="B14584" s="118"/>
      <c r="C14584" s="118"/>
      <c r="D14584" s="118"/>
      <c r="E14584" s="118"/>
      <c r="F14584" s="118"/>
      <c r="G14584" s="118"/>
      <c r="H14584" s="118"/>
      <c r="I14584" s="118"/>
      <c r="J14584" s="118"/>
    </row>
    <row r="14585" spans="1:10" ht="12.75">
      <c r="A14585" s="118"/>
      <c r="B14585" s="118"/>
      <c r="C14585" s="118"/>
      <c r="D14585" s="118"/>
      <c r="E14585" s="118"/>
      <c r="F14585" s="118"/>
      <c r="G14585" s="118"/>
      <c r="H14585" s="118"/>
      <c r="I14585" s="118"/>
      <c r="J14585" s="118"/>
    </row>
    <row r="14586" spans="1:10" ht="12.75">
      <c r="A14586" s="118"/>
      <c r="B14586" s="118"/>
      <c r="C14586" s="118"/>
      <c r="D14586" s="118"/>
      <c r="E14586" s="118"/>
      <c r="F14586" s="118"/>
      <c r="G14586" s="118"/>
      <c r="H14586" s="118"/>
      <c r="I14586" s="118"/>
      <c r="J14586" s="118"/>
    </row>
    <row r="14587" spans="1:10" ht="12.75">
      <c r="A14587" s="118"/>
      <c r="B14587" s="118"/>
      <c r="C14587" s="118"/>
      <c r="D14587" s="118"/>
      <c r="E14587" s="118"/>
      <c r="F14587" s="118"/>
      <c r="G14587" s="118"/>
      <c r="H14587" s="118"/>
      <c r="I14587" s="118"/>
      <c r="J14587" s="118"/>
    </row>
    <row r="14588" spans="1:10" ht="12.75">
      <c r="A14588" s="118"/>
      <c r="B14588" s="118"/>
      <c r="C14588" s="118"/>
      <c r="D14588" s="118"/>
      <c r="E14588" s="118"/>
      <c r="F14588" s="118"/>
      <c r="G14588" s="118"/>
      <c r="H14588" s="118"/>
      <c r="I14588" s="118"/>
      <c r="J14588" s="118"/>
    </row>
    <row r="14589" spans="1:10" ht="12.75">
      <c r="A14589" s="118"/>
      <c r="B14589" s="118"/>
      <c r="C14589" s="118"/>
      <c r="D14589" s="118"/>
      <c r="E14589" s="118"/>
      <c r="F14589" s="118"/>
      <c r="G14589" s="118"/>
      <c r="H14589" s="118"/>
      <c r="I14589" s="118"/>
      <c r="J14589" s="118"/>
    </row>
    <row r="14590" spans="1:10" ht="12.75">
      <c r="A14590" s="118"/>
      <c r="B14590" s="118"/>
      <c r="C14590" s="118"/>
      <c r="D14590" s="118"/>
      <c r="E14590" s="118"/>
      <c r="F14590" s="118"/>
      <c r="G14590" s="118"/>
      <c r="H14590" s="118"/>
      <c r="I14590" s="118"/>
      <c r="J14590" s="118"/>
    </row>
    <row r="14591" spans="1:10" ht="12.75">
      <c r="A14591" s="118"/>
      <c r="B14591" s="118"/>
      <c r="C14591" s="118"/>
      <c r="D14591" s="118"/>
      <c r="E14591" s="118"/>
      <c r="F14591" s="118"/>
      <c r="G14591" s="118"/>
      <c r="H14591" s="118"/>
      <c r="I14591" s="118"/>
      <c r="J14591" s="118"/>
    </row>
    <row r="14592" spans="1:10" ht="12.75">
      <c r="A14592" s="118"/>
      <c r="B14592" s="118"/>
      <c r="C14592" s="118"/>
      <c r="D14592" s="118"/>
      <c r="E14592" s="118"/>
      <c r="F14592" s="118"/>
      <c r="G14592" s="118"/>
      <c r="H14592" s="118"/>
      <c r="I14592" s="118"/>
      <c r="J14592" s="118"/>
    </row>
    <row r="14593" spans="1:10" ht="12.75">
      <c r="A14593" s="118"/>
      <c r="B14593" s="118"/>
      <c r="C14593" s="118"/>
      <c r="D14593" s="118"/>
      <c r="E14593" s="118"/>
      <c r="F14593" s="118"/>
      <c r="G14593" s="118"/>
      <c r="H14593" s="118"/>
      <c r="I14593" s="118"/>
      <c r="J14593" s="118"/>
    </row>
    <row r="14594" spans="1:10" ht="12.75">
      <c r="A14594" s="118"/>
      <c r="B14594" s="118"/>
      <c r="C14594" s="118"/>
      <c r="D14594" s="118"/>
      <c r="E14594" s="118"/>
      <c r="F14594" s="118"/>
      <c r="G14594" s="118"/>
      <c r="H14594" s="118"/>
      <c r="I14594" s="118"/>
      <c r="J14594" s="118"/>
    </row>
    <row r="14595" spans="1:10" ht="12.75">
      <c r="A14595" s="118"/>
      <c r="B14595" s="118"/>
      <c r="C14595" s="118"/>
      <c r="D14595" s="118"/>
      <c r="E14595" s="118"/>
      <c r="F14595" s="118"/>
      <c r="G14595" s="118"/>
      <c r="H14595" s="118"/>
      <c r="I14595" s="118"/>
      <c r="J14595" s="118"/>
    </row>
    <row r="14596" spans="1:10" ht="12.75">
      <c r="A14596" s="118"/>
      <c r="B14596" s="118"/>
      <c r="C14596" s="118"/>
      <c r="D14596" s="118"/>
      <c r="E14596" s="118"/>
      <c r="F14596" s="118"/>
      <c r="G14596" s="118"/>
      <c r="H14596" s="118"/>
      <c r="I14596" s="118"/>
      <c r="J14596" s="118"/>
    </row>
    <row r="14597" spans="1:10" ht="12.75">
      <c r="A14597" s="118"/>
      <c r="B14597" s="118"/>
      <c r="C14597" s="118"/>
      <c r="D14597" s="118"/>
      <c r="E14597" s="118"/>
      <c r="F14597" s="118"/>
      <c r="G14597" s="118"/>
      <c r="H14597" s="118"/>
      <c r="I14597" s="118"/>
      <c r="J14597" s="118"/>
    </row>
    <row r="14598" spans="1:10" ht="12.75">
      <c r="A14598" s="118"/>
      <c r="B14598" s="118"/>
      <c r="C14598" s="118"/>
      <c r="D14598" s="118"/>
      <c r="E14598" s="118"/>
      <c r="F14598" s="118"/>
      <c r="G14598" s="118"/>
      <c r="H14598" s="118"/>
      <c r="I14598" s="118"/>
      <c r="J14598" s="118"/>
    </row>
    <row r="14599" spans="1:10" ht="12.75">
      <c r="A14599" s="118"/>
      <c r="B14599" s="118"/>
      <c r="C14599" s="118"/>
      <c r="D14599" s="118"/>
      <c r="E14599" s="118"/>
      <c r="F14599" s="118"/>
      <c r="G14599" s="118"/>
      <c r="H14599" s="118"/>
      <c r="I14599" s="118"/>
      <c r="J14599" s="118"/>
    </row>
    <row r="14600" spans="1:10" ht="12.75">
      <c r="A14600" s="118"/>
      <c r="B14600" s="118"/>
      <c r="C14600" s="118"/>
      <c r="D14600" s="118"/>
      <c r="E14600" s="118"/>
      <c r="F14600" s="118"/>
      <c r="G14600" s="118"/>
      <c r="H14600" s="118"/>
      <c r="I14600" s="118"/>
      <c r="J14600" s="118"/>
    </row>
    <row r="14601" spans="1:10" ht="12.75">
      <c r="A14601" s="118"/>
      <c r="B14601" s="118"/>
      <c r="C14601" s="118"/>
      <c r="D14601" s="118"/>
      <c r="E14601" s="118"/>
      <c r="F14601" s="118"/>
      <c r="G14601" s="118"/>
      <c r="H14601" s="118"/>
      <c r="I14601" s="118"/>
      <c r="J14601" s="118"/>
    </row>
    <row r="14602" spans="1:10" ht="12.75">
      <c r="A14602" s="118"/>
      <c r="B14602" s="118"/>
      <c r="C14602" s="118"/>
      <c r="D14602" s="118"/>
      <c r="E14602" s="118"/>
      <c r="F14602" s="118"/>
      <c r="G14602" s="118"/>
      <c r="H14602" s="118"/>
      <c r="I14602" s="118"/>
      <c r="J14602" s="118"/>
    </row>
    <row r="14603" spans="1:10" ht="12.75">
      <c r="A14603" s="118"/>
      <c r="B14603" s="118"/>
      <c r="C14603" s="118"/>
      <c r="D14603" s="118"/>
      <c r="E14603" s="118"/>
      <c r="F14603" s="118"/>
      <c r="G14603" s="118"/>
      <c r="H14603" s="118"/>
      <c r="I14603" s="118"/>
      <c r="J14603" s="118"/>
    </row>
    <row r="14604" spans="1:10" ht="12.75">
      <c r="A14604" s="118"/>
      <c r="B14604" s="118"/>
      <c r="C14604" s="118"/>
      <c r="D14604" s="118"/>
      <c r="E14604" s="118"/>
      <c r="F14604" s="118"/>
      <c r="G14604" s="118"/>
      <c r="H14604" s="118"/>
      <c r="I14604" s="118"/>
      <c r="J14604" s="118"/>
    </row>
    <row r="14605" spans="1:10" ht="12.75">
      <c r="A14605" s="118"/>
      <c r="B14605" s="118"/>
      <c r="C14605" s="118"/>
      <c r="D14605" s="118"/>
      <c r="E14605" s="118"/>
      <c r="F14605" s="118"/>
      <c r="G14605" s="118"/>
      <c r="H14605" s="118"/>
      <c r="I14605" s="118"/>
      <c r="J14605" s="118"/>
    </row>
    <row r="14606" spans="1:10" ht="12.75">
      <c r="A14606" s="118"/>
      <c r="B14606" s="118"/>
      <c r="C14606" s="118"/>
      <c r="D14606" s="118"/>
      <c r="E14606" s="118"/>
      <c r="F14606" s="118"/>
      <c r="G14606" s="118"/>
      <c r="H14606" s="118"/>
      <c r="I14606" s="118"/>
      <c r="J14606" s="118"/>
    </row>
    <row r="14607" spans="1:10" ht="12.75">
      <c r="A14607" s="118"/>
      <c r="B14607" s="118"/>
      <c r="C14607" s="118"/>
      <c r="D14607" s="118"/>
      <c r="E14607" s="118"/>
      <c r="F14607" s="118"/>
      <c r="G14607" s="118"/>
      <c r="H14607" s="118"/>
      <c r="I14607" s="118"/>
      <c r="J14607" s="118"/>
    </row>
    <row r="14608" spans="1:10" ht="12.75">
      <c r="A14608" s="118"/>
      <c r="B14608" s="118"/>
      <c r="C14608" s="118"/>
      <c r="D14608" s="118"/>
      <c r="E14608" s="118"/>
      <c r="F14608" s="118"/>
      <c r="G14608" s="118"/>
      <c r="H14608" s="118"/>
      <c r="I14608" s="118"/>
      <c r="J14608" s="118"/>
    </row>
    <row r="14609" spans="1:10" ht="12.75">
      <c r="A14609" s="118"/>
      <c r="B14609" s="118"/>
      <c r="C14609" s="118"/>
      <c r="D14609" s="118"/>
      <c r="E14609" s="118"/>
      <c r="F14609" s="118"/>
      <c r="G14609" s="118"/>
      <c r="H14609" s="118"/>
      <c r="I14609" s="118"/>
      <c r="J14609" s="118"/>
    </row>
    <row r="14610" spans="1:10" ht="12.75">
      <c r="A14610" s="118"/>
      <c r="B14610" s="118"/>
      <c r="C14610" s="118"/>
      <c r="D14610" s="118"/>
      <c r="E14610" s="118"/>
      <c r="F14610" s="118"/>
      <c r="G14610" s="118"/>
      <c r="H14610" s="118"/>
      <c r="I14610" s="118"/>
      <c r="J14610" s="118"/>
    </row>
    <row r="14611" spans="1:10" ht="12.75">
      <c r="A14611" s="118"/>
      <c r="B14611" s="118"/>
      <c r="C14611" s="118"/>
      <c r="D14611" s="118"/>
      <c r="E14611" s="118"/>
      <c r="F14611" s="118"/>
      <c r="G14611" s="118"/>
      <c r="H14611" s="118"/>
      <c r="I14611" s="118"/>
      <c r="J14611" s="118"/>
    </row>
    <row r="14612" spans="1:10" ht="12.75">
      <c r="A14612" s="118"/>
      <c r="B14612" s="118"/>
      <c r="C14612" s="118"/>
      <c r="D14612" s="118"/>
      <c r="E14612" s="118"/>
      <c r="F14612" s="118"/>
      <c r="G14612" s="118"/>
      <c r="H14612" s="118"/>
      <c r="I14612" s="118"/>
      <c r="J14612" s="118"/>
    </row>
    <row r="14613" spans="1:10" ht="12.75">
      <c r="A14613" s="118"/>
      <c r="B14613" s="118"/>
      <c r="C14613" s="118"/>
      <c r="D14613" s="118"/>
      <c r="E14613" s="118"/>
      <c r="F14613" s="118"/>
      <c r="G14613" s="118"/>
      <c r="H14613" s="118"/>
      <c r="I14613" s="118"/>
      <c r="J14613" s="118"/>
    </row>
    <row r="14614" spans="1:10" ht="12.75">
      <c r="A14614" s="118"/>
      <c r="B14614" s="118"/>
      <c r="C14614" s="118"/>
      <c r="D14614" s="118"/>
      <c r="E14614" s="118"/>
      <c r="F14614" s="118"/>
      <c r="G14614" s="118"/>
      <c r="H14614" s="118"/>
      <c r="I14614" s="118"/>
      <c r="J14614" s="118"/>
    </row>
    <row r="14615" spans="1:10" ht="12.75">
      <c r="A14615" s="118"/>
      <c r="B14615" s="118"/>
      <c r="C14615" s="118"/>
      <c r="D14615" s="118"/>
      <c r="E14615" s="118"/>
      <c r="F14615" s="118"/>
      <c r="G14615" s="118"/>
      <c r="H14615" s="118"/>
      <c r="I14615" s="118"/>
      <c r="J14615" s="118"/>
    </row>
    <row r="14616" spans="1:10" ht="12.75">
      <c r="A14616" s="118"/>
      <c r="B14616" s="118"/>
      <c r="C14616" s="118"/>
      <c r="D14616" s="118"/>
      <c r="E14616" s="118"/>
      <c r="F14616" s="118"/>
      <c r="G14616" s="118"/>
      <c r="H14616" s="118"/>
      <c r="I14616" s="118"/>
      <c r="J14616" s="118"/>
    </row>
    <row r="14617" spans="1:10" ht="12.75">
      <c r="A14617" s="118"/>
      <c r="B14617" s="118"/>
      <c r="C14617" s="118"/>
      <c r="D14617" s="118"/>
      <c r="E14617" s="118"/>
      <c r="F14617" s="118"/>
      <c r="G14617" s="118"/>
      <c r="H14617" s="118"/>
      <c r="I14617" s="118"/>
      <c r="J14617" s="118"/>
    </row>
    <row r="14618" spans="1:10" ht="12.75">
      <c r="A14618" s="118"/>
      <c r="B14618" s="118"/>
      <c r="C14618" s="118"/>
      <c r="D14618" s="118"/>
      <c r="E14618" s="118"/>
      <c r="F14618" s="118"/>
      <c r="G14618" s="118"/>
      <c r="H14618" s="118"/>
      <c r="I14618" s="118"/>
      <c r="J14618" s="118"/>
    </row>
    <row r="14619" spans="1:10" ht="12.75">
      <c r="A14619" s="118"/>
      <c r="B14619" s="118"/>
      <c r="C14619" s="118"/>
      <c r="D14619" s="118"/>
      <c r="E14619" s="118"/>
      <c r="F14619" s="118"/>
      <c r="G14619" s="118"/>
      <c r="H14619" s="118"/>
      <c r="I14619" s="118"/>
      <c r="J14619" s="118"/>
    </row>
    <row r="14620" spans="1:10" ht="12.75">
      <c r="A14620" s="118"/>
      <c r="B14620" s="118"/>
      <c r="C14620" s="118"/>
      <c r="D14620" s="118"/>
      <c r="E14620" s="118"/>
      <c r="F14620" s="118"/>
      <c r="G14620" s="118"/>
      <c r="H14620" s="118"/>
      <c r="I14620" s="118"/>
      <c r="J14620" s="118"/>
    </row>
    <row r="14621" spans="1:10" ht="12.75">
      <c r="A14621" s="118"/>
      <c r="B14621" s="118"/>
      <c r="C14621" s="118"/>
      <c r="D14621" s="118"/>
      <c r="E14621" s="118"/>
      <c r="F14621" s="118"/>
      <c r="G14621" s="118"/>
      <c r="H14621" s="118"/>
      <c r="I14621" s="118"/>
      <c r="J14621" s="118"/>
    </row>
    <row r="14622" spans="1:10" ht="12.75">
      <c r="A14622" s="118"/>
      <c r="B14622" s="118"/>
      <c r="C14622" s="118"/>
      <c r="D14622" s="118"/>
      <c r="E14622" s="118"/>
      <c r="F14622" s="118"/>
      <c r="G14622" s="118"/>
      <c r="H14622" s="118"/>
      <c r="I14622" s="118"/>
      <c r="J14622" s="118"/>
    </row>
    <row r="14623" spans="1:10" ht="12.75">
      <c r="A14623" s="118"/>
      <c r="B14623" s="118"/>
      <c r="C14623" s="118"/>
      <c r="D14623" s="118"/>
      <c r="E14623" s="118"/>
      <c r="F14623" s="118"/>
      <c r="G14623" s="118"/>
      <c r="H14623" s="118"/>
      <c r="I14623" s="118"/>
      <c r="J14623" s="118"/>
    </row>
    <row r="14624" spans="1:10" ht="12.75">
      <c r="A14624" s="118"/>
      <c r="B14624" s="118"/>
      <c r="C14624" s="118"/>
      <c r="D14624" s="118"/>
      <c r="E14624" s="118"/>
      <c r="F14624" s="118"/>
      <c r="G14624" s="118"/>
      <c r="H14624" s="118"/>
      <c r="I14624" s="118"/>
      <c r="J14624" s="118"/>
    </row>
    <row r="14625" spans="1:10" ht="12.75">
      <c r="A14625" s="118"/>
      <c r="B14625" s="118"/>
      <c r="C14625" s="118"/>
      <c r="D14625" s="118"/>
      <c r="E14625" s="118"/>
      <c r="F14625" s="118"/>
      <c r="G14625" s="118"/>
      <c r="H14625" s="118"/>
      <c r="I14625" s="118"/>
      <c r="J14625" s="118"/>
    </row>
    <row r="14626" spans="1:10" ht="12.75">
      <c r="A14626" s="118"/>
      <c r="B14626" s="118"/>
      <c r="C14626" s="118"/>
      <c r="D14626" s="118"/>
      <c r="E14626" s="118"/>
      <c r="F14626" s="118"/>
      <c r="G14626" s="118"/>
      <c r="H14626" s="118"/>
      <c r="I14626" s="118"/>
      <c r="J14626" s="118"/>
    </row>
    <row r="14627" spans="1:10" ht="12.75">
      <c r="A14627" s="118"/>
      <c r="B14627" s="118"/>
      <c r="C14627" s="118"/>
      <c r="D14627" s="118"/>
      <c r="E14627" s="118"/>
      <c r="F14627" s="118"/>
      <c r="G14627" s="118"/>
      <c r="H14627" s="118"/>
      <c r="I14627" s="118"/>
      <c r="J14627" s="118"/>
    </row>
    <row r="14628" spans="1:10" ht="12.75">
      <c r="A14628" s="118"/>
      <c r="B14628" s="118"/>
      <c r="C14628" s="118"/>
      <c r="D14628" s="118"/>
      <c r="E14628" s="118"/>
      <c r="F14628" s="118"/>
      <c r="G14628" s="118"/>
      <c r="H14628" s="118"/>
      <c r="I14628" s="118"/>
      <c r="J14628" s="118"/>
    </row>
    <row r="14629" spans="1:10" ht="12.75">
      <c r="A14629" s="118"/>
      <c r="B14629" s="118"/>
      <c r="C14629" s="118"/>
      <c r="D14629" s="118"/>
      <c r="E14629" s="118"/>
      <c r="F14629" s="118"/>
      <c r="G14629" s="118"/>
      <c r="H14629" s="118"/>
      <c r="I14629" s="118"/>
      <c r="J14629" s="118"/>
    </row>
    <row r="14630" spans="1:10" ht="12.75">
      <c r="A14630" s="118"/>
      <c r="B14630" s="118"/>
      <c r="C14630" s="118"/>
      <c r="D14630" s="118"/>
      <c r="E14630" s="118"/>
      <c r="F14630" s="118"/>
      <c r="G14630" s="118"/>
      <c r="H14630" s="118"/>
      <c r="I14630" s="118"/>
      <c r="J14630" s="118"/>
    </row>
    <row r="14631" spans="1:10" ht="12.75">
      <c r="A14631" s="118"/>
      <c r="B14631" s="118"/>
      <c r="C14631" s="118"/>
      <c r="D14631" s="118"/>
      <c r="E14631" s="118"/>
      <c r="F14631" s="118"/>
      <c r="G14631" s="118"/>
      <c r="H14631" s="118"/>
      <c r="I14631" s="118"/>
      <c r="J14631" s="118"/>
    </row>
    <row r="14632" spans="1:10" ht="12.75">
      <c r="A14632" s="118"/>
      <c r="B14632" s="118"/>
      <c r="C14632" s="118"/>
      <c r="D14632" s="118"/>
      <c r="E14632" s="118"/>
      <c r="F14632" s="118"/>
      <c r="G14632" s="118"/>
      <c r="H14632" s="118"/>
      <c r="I14632" s="118"/>
      <c r="J14632" s="118"/>
    </row>
    <row r="14633" spans="1:10" ht="12.75">
      <c r="A14633" s="118"/>
      <c r="B14633" s="118"/>
      <c r="C14633" s="118"/>
      <c r="D14633" s="118"/>
      <c r="E14633" s="118"/>
      <c r="F14633" s="118"/>
      <c r="G14633" s="118"/>
      <c r="H14633" s="118"/>
      <c r="I14633" s="118"/>
      <c r="J14633" s="118"/>
    </row>
    <row r="14634" spans="1:10" ht="12.75">
      <c r="A14634" s="118"/>
      <c r="B14634" s="118"/>
      <c r="C14634" s="118"/>
      <c r="D14634" s="118"/>
      <c r="E14634" s="118"/>
      <c r="F14634" s="118"/>
      <c r="G14634" s="118"/>
      <c r="H14634" s="118"/>
      <c r="I14634" s="118"/>
      <c r="J14634" s="118"/>
    </row>
    <row r="14635" spans="1:10" ht="12.75">
      <c r="A14635" s="118"/>
      <c r="B14635" s="118"/>
      <c r="C14635" s="118"/>
      <c r="D14635" s="118"/>
      <c r="E14635" s="118"/>
      <c r="F14635" s="118"/>
      <c r="G14635" s="118"/>
      <c r="H14635" s="118"/>
      <c r="I14635" s="118"/>
      <c r="J14635" s="118"/>
    </row>
    <row r="14636" spans="1:10" ht="12.75">
      <c r="A14636" s="118"/>
      <c r="B14636" s="118"/>
      <c r="C14636" s="118"/>
      <c r="D14636" s="118"/>
      <c r="E14636" s="118"/>
      <c r="F14636" s="118"/>
      <c r="G14636" s="118"/>
      <c r="H14636" s="118"/>
      <c r="I14636" s="118"/>
      <c r="J14636" s="118"/>
    </row>
    <row r="14637" spans="1:10" ht="12.75">
      <c r="A14637" s="118"/>
      <c r="B14637" s="118"/>
      <c r="C14637" s="118"/>
      <c r="D14637" s="118"/>
      <c r="E14637" s="118"/>
      <c r="F14637" s="118"/>
      <c r="G14637" s="118"/>
      <c r="H14637" s="118"/>
      <c r="I14637" s="118"/>
      <c r="J14637" s="118"/>
    </row>
    <row r="14638" spans="1:10" ht="12.75">
      <c r="A14638" s="118"/>
      <c r="B14638" s="118"/>
      <c r="C14638" s="118"/>
      <c r="D14638" s="118"/>
      <c r="E14638" s="118"/>
      <c r="F14638" s="118"/>
      <c r="G14638" s="118"/>
      <c r="H14638" s="118"/>
      <c r="I14638" s="118"/>
      <c r="J14638" s="118"/>
    </row>
    <row r="14639" spans="1:10" ht="12.75">
      <c r="A14639" s="118"/>
      <c r="B14639" s="118"/>
      <c r="C14639" s="118"/>
      <c r="D14639" s="118"/>
      <c r="E14639" s="118"/>
      <c r="F14639" s="118"/>
      <c r="G14639" s="118"/>
      <c r="H14639" s="118"/>
      <c r="I14639" s="118"/>
      <c r="J14639" s="118"/>
    </row>
    <row r="14640" spans="1:10" ht="12.75">
      <c r="A14640" s="118"/>
      <c r="B14640" s="118"/>
      <c r="C14640" s="118"/>
      <c r="D14640" s="118"/>
      <c r="E14640" s="118"/>
      <c r="F14640" s="118"/>
      <c r="G14640" s="118"/>
      <c r="H14640" s="118"/>
      <c r="I14640" s="118"/>
      <c r="J14640" s="118"/>
    </row>
    <row r="14641" spans="1:10" ht="12.75">
      <c r="A14641" s="118"/>
      <c r="B14641" s="118"/>
      <c r="C14641" s="118"/>
      <c r="D14641" s="118"/>
      <c r="E14641" s="118"/>
      <c r="F14641" s="118"/>
      <c r="G14641" s="118"/>
      <c r="H14641" s="118"/>
      <c r="I14641" s="118"/>
      <c r="J14641" s="118"/>
    </row>
    <row r="14642" spans="1:10" ht="12.75">
      <c r="A14642" s="118"/>
      <c r="B14642" s="118"/>
      <c r="C14642" s="118"/>
      <c r="D14642" s="118"/>
      <c r="E14642" s="118"/>
      <c r="F14642" s="118"/>
      <c r="G14642" s="118"/>
      <c r="H14642" s="118"/>
      <c r="I14642" s="118"/>
      <c r="J14642" s="118"/>
    </row>
    <row r="14643" spans="1:10" ht="12.75">
      <c r="A14643" s="118"/>
      <c r="B14643" s="118"/>
      <c r="C14643" s="118"/>
      <c r="D14643" s="118"/>
      <c r="E14643" s="118"/>
      <c r="F14643" s="118"/>
      <c r="G14643" s="118"/>
      <c r="H14643" s="118"/>
      <c r="I14643" s="118"/>
      <c r="J14643" s="118"/>
    </row>
    <row r="14644" spans="1:10" ht="12.75">
      <c r="A14644" s="118"/>
      <c r="B14644" s="118"/>
      <c r="C14644" s="118"/>
      <c r="D14644" s="118"/>
      <c r="E14644" s="118"/>
      <c r="F14644" s="118"/>
      <c r="G14644" s="118"/>
      <c r="H14644" s="118"/>
      <c r="I14644" s="118"/>
      <c r="J14644" s="118"/>
    </row>
    <row r="14645" spans="1:10" ht="12.75">
      <c r="A14645" s="118"/>
      <c r="B14645" s="118"/>
      <c r="C14645" s="118"/>
      <c r="D14645" s="118"/>
      <c r="E14645" s="118"/>
      <c r="F14645" s="118"/>
      <c r="G14645" s="118"/>
      <c r="H14645" s="118"/>
      <c r="I14645" s="118"/>
      <c r="J14645" s="118"/>
    </row>
    <row r="14646" spans="1:10" ht="12.75">
      <c r="A14646" s="118"/>
      <c r="B14646" s="118"/>
      <c r="C14646" s="118"/>
      <c r="D14646" s="118"/>
      <c r="E14646" s="118"/>
      <c r="F14646" s="118"/>
      <c r="G14646" s="118"/>
      <c r="H14646" s="118"/>
      <c r="I14646" s="118"/>
      <c r="J14646" s="118"/>
    </row>
    <row r="14647" spans="1:10" ht="12.75">
      <c r="A14647" s="118"/>
      <c r="B14647" s="118"/>
      <c r="C14647" s="118"/>
      <c r="D14647" s="118"/>
      <c r="E14647" s="118"/>
      <c r="F14647" s="118"/>
      <c r="G14647" s="118"/>
      <c r="H14647" s="118"/>
      <c r="I14647" s="118"/>
      <c r="J14647" s="118"/>
    </row>
    <row r="14648" spans="1:10" ht="12.75">
      <c r="A14648" s="118"/>
      <c r="B14648" s="118"/>
      <c r="C14648" s="118"/>
      <c r="D14648" s="118"/>
      <c r="E14648" s="118"/>
      <c r="F14648" s="118"/>
      <c r="G14648" s="118"/>
      <c r="H14648" s="118"/>
      <c r="I14648" s="118"/>
      <c r="J14648" s="118"/>
    </row>
    <row r="14649" spans="1:10" ht="12.75">
      <c r="A14649" s="118"/>
      <c r="B14649" s="118"/>
      <c r="C14649" s="118"/>
      <c r="D14649" s="118"/>
      <c r="E14649" s="118"/>
      <c r="F14649" s="118"/>
      <c r="G14649" s="118"/>
      <c r="H14649" s="118"/>
      <c r="I14649" s="118"/>
      <c r="J14649" s="118"/>
    </row>
    <row r="14650" spans="1:10" ht="12.75">
      <c r="A14650" s="118"/>
      <c r="B14650" s="118"/>
      <c r="C14650" s="118"/>
      <c r="D14650" s="118"/>
      <c r="E14650" s="118"/>
      <c r="F14650" s="118"/>
      <c r="G14650" s="118"/>
      <c r="H14650" s="118"/>
      <c r="I14650" s="118"/>
      <c r="J14650" s="118"/>
    </row>
    <row r="14651" spans="1:10" ht="12.75">
      <c r="A14651" s="118"/>
      <c r="B14651" s="118"/>
      <c r="C14651" s="118"/>
      <c r="D14651" s="118"/>
      <c r="E14651" s="118"/>
      <c r="F14651" s="118"/>
      <c r="G14651" s="118"/>
      <c r="H14651" s="118"/>
      <c r="I14651" s="118"/>
      <c r="J14651" s="118"/>
    </row>
    <row r="14652" spans="1:10" ht="12.75">
      <c r="A14652" s="118"/>
      <c r="B14652" s="118"/>
      <c r="C14652" s="118"/>
      <c r="D14652" s="118"/>
      <c r="E14652" s="118"/>
      <c r="F14652" s="118"/>
      <c r="G14652" s="118"/>
      <c r="H14652" s="118"/>
      <c r="I14652" s="118"/>
      <c r="J14652" s="118"/>
    </row>
    <row r="14653" spans="1:10" ht="12.75">
      <c r="A14653" s="118"/>
      <c r="B14653" s="118"/>
      <c r="C14653" s="118"/>
      <c r="D14653" s="118"/>
      <c r="E14653" s="118"/>
      <c r="F14653" s="118"/>
      <c r="G14653" s="118"/>
      <c r="H14653" s="118"/>
      <c r="I14653" s="118"/>
      <c r="J14653" s="118"/>
    </row>
    <row r="14654" spans="1:10" ht="12.75">
      <c r="A14654" s="118"/>
      <c r="B14654" s="118"/>
      <c r="C14654" s="118"/>
      <c r="D14654" s="118"/>
      <c r="E14654" s="118"/>
      <c r="F14654" s="118"/>
      <c r="G14654" s="118"/>
      <c r="H14654" s="118"/>
      <c r="I14654" s="118"/>
      <c r="J14654" s="118"/>
    </row>
    <row r="14655" spans="1:10" ht="12.75">
      <c r="A14655" s="118"/>
      <c r="B14655" s="118"/>
      <c r="C14655" s="118"/>
      <c r="D14655" s="118"/>
      <c r="E14655" s="118"/>
      <c r="F14655" s="118"/>
      <c r="G14655" s="118"/>
      <c r="H14655" s="118"/>
      <c r="I14655" s="118"/>
      <c r="J14655" s="118"/>
    </row>
    <row r="14656" spans="1:10" ht="12.75">
      <c r="A14656" s="118"/>
      <c r="B14656" s="118"/>
      <c r="C14656" s="118"/>
      <c r="D14656" s="118"/>
      <c r="E14656" s="118"/>
      <c r="F14656" s="118"/>
      <c r="G14656" s="118"/>
      <c r="H14656" s="118"/>
      <c r="I14656" s="118"/>
      <c r="J14656" s="118"/>
    </row>
    <row r="14657" spans="1:10" ht="12.75">
      <c r="A14657" s="118"/>
      <c r="B14657" s="118"/>
      <c r="C14657" s="118"/>
      <c r="D14657" s="118"/>
      <c r="E14657" s="118"/>
      <c r="F14657" s="118"/>
      <c r="G14657" s="118"/>
      <c r="H14657" s="118"/>
      <c r="I14657" s="118"/>
      <c r="J14657" s="118"/>
    </row>
    <row r="14658" spans="1:10" ht="12.75">
      <c r="A14658" s="118"/>
      <c r="B14658" s="118"/>
      <c r="C14658" s="118"/>
      <c r="D14658" s="118"/>
      <c r="E14658" s="118"/>
      <c r="F14658" s="118"/>
      <c r="G14658" s="118"/>
      <c r="H14658" s="118"/>
      <c r="I14658" s="118"/>
      <c r="J14658" s="118"/>
    </row>
    <row r="14659" spans="1:10" ht="12.75">
      <c r="A14659" s="118"/>
      <c r="B14659" s="118"/>
      <c r="C14659" s="118"/>
      <c r="D14659" s="118"/>
      <c r="E14659" s="118"/>
      <c r="F14659" s="118"/>
      <c r="G14659" s="118"/>
      <c r="H14659" s="118"/>
      <c r="I14659" s="118"/>
      <c r="J14659" s="118"/>
    </row>
    <row r="14660" spans="1:10" ht="12.75">
      <c r="A14660" s="118"/>
      <c r="B14660" s="118"/>
      <c r="C14660" s="118"/>
      <c r="D14660" s="118"/>
      <c r="E14660" s="118"/>
      <c r="F14660" s="118"/>
      <c r="G14660" s="118"/>
      <c r="H14660" s="118"/>
      <c r="I14660" s="118"/>
      <c r="J14660" s="118"/>
    </row>
    <row r="14661" spans="1:10" ht="12.75">
      <c r="A14661" s="118"/>
      <c r="B14661" s="118"/>
      <c r="C14661" s="118"/>
      <c r="D14661" s="118"/>
      <c r="E14661" s="118"/>
      <c r="F14661" s="118"/>
      <c r="G14661" s="118"/>
      <c r="H14661" s="118"/>
      <c r="I14661" s="118"/>
      <c r="J14661" s="118"/>
    </row>
    <row r="14662" spans="1:10" ht="12.75">
      <c r="A14662" s="118"/>
      <c r="B14662" s="118"/>
      <c r="C14662" s="118"/>
      <c r="D14662" s="118"/>
      <c r="E14662" s="118"/>
      <c r="F14662" s="118"/>
      <c r="G14662" s="118"/>
      <c r="H14662" s="118"/>
      <c r="I14662" s="118"/>
      <c r="J14662" s="118"/>
    </row>
    <row r="14663" spans="1:10" ht="12.75">
      <c r="A14663" s="118"/>
      <c r="B14663" s="118"/>
      <c r="C14663" s="118"/>
      <c r="D14663" s="118"/>
      <c r="E14663" s="118"/>
      <c r="F14663" s="118"/>
      <c r="G14663" s="118"/>
      <c r="H14663" s="118"/>
      <c r="I14663" s="118"/>
      <c r="J14663" s="118"/>
    </row>
    <row r="14664" spans="1:10" ht="12.75">
      <c r="A14664" s="118"/>
      <c r="B14664" s="118"/>
      <c r="C14664" s="118"/>
      <c r="D14664" s="118"/>
      <c r="E14664" s="118"/>
      <c r="F14664" s="118"/>
      <c r="G14664" s="118"/>
      <c r="H14664" s="118"/>
      <c r="I14664" s="118"/>
      <c r="J14664" s="118"/>
    </row>
    <row r="14665" spans="1:10" ht="12.75">
      <c r="A14665" s="118"/>
      <c r="B14665" s="118"/>
      <c r="C14665" s="118"/>
      <c r="D14665" s="118"/>
      <c r="E14665" s="118"/>
      <c r="F14665" s="118"/>
      <c r="G14665" s="118"/>
      <c r="H14665" s="118"/>
      <c r="I14665" s="118"/>
      <c r="J14665" s="118"/>
    </row>
    <row r="14666" spans="1:10" ht="12.75">
      <c r="A14666" s="118"/>
      <c r="B14666" s="118"/>
      <c r="C14666" s="118"/>
      <c r="D14666" s="118"/>
      <c r="E14666" s="118"/>
      <c r="F14666" s="118"/>
      <c r="G14666" s="118"/>
      <c r="H14666" s="118"/>
      <c r="I14666" s="118"/>
      <c r="J14666" s="118"/>
    </row>
    <row r="14667" spans="1:10" ht="12.75">
      <c r="A14667" s="118"/>
      <c r="B14667" s="118"/>
      <c r="C14667" s="118"/>
      <c r="D14667" s="118"/>
      <c r="E14667" s="118"/>
      <c r="F14667" s="118"/>
      <c r="G14667" s="118"/>
      <c r="H14667" s="118"/>
      <c r="I14667" s="118"/>
      <c r="J14667" s="118"/>
    </row>
    <row r="14668" spans="1:10" ht="12.75">
      <c r="A14668" s="118"/>
      <c r="B14668" s="118"/>
      <c r="C14668" s="118"/>
      <c r="D14668" s="118"/>
      <c r="E14668" s="118"/>
      <c r="F14668" s="118"/>
      <c r="G14668" s="118"/>
      <c r="H14668" s="118"/>
      <c r="I14668" s="118"/>
      <c r="J14668" s="118"/>
    </row>
    <row r="14669" spans="1:10" ht="12.75">
      <c r="A14669" s="118"/>
      <c r="B14669" s="118"/>
      <c r="C14669" s="118"/>
      <c r="D14669" s="118"/>
      <c r="E14669" s="118"/>
      <c r="F14669" s="118"/>
      <c r="G14669" s="118"/>
      <c r="H14669" s="118"/>
      <c r="I14669" s="118"/>
      <c r="J14669" s="118"/>
    </row>
    <row r="14670" spans="1:10" ht="12.75">
      <c r="A14670" s="118"/>
      <c r="B14670" s="118"/>
      <c r="C14670" s="118"/>
      <c r="D14670" s="118"/>
      <c r="E14670" s="118"/>
      <c r="F14670" s="118"/>
      <c r="G14670" s="118"/>
      <c r="H14670" s="118"/>
      <c r="I14670" s="118"/>
      <c r="J14670" s="118"/>
    </row>
    <row r="14671" spans="1:10" ht="12.75">
      <c r="A14671" s="118"/>
      <c r="B14671" s="118"/>
      <c r="C14671" s="118"/>
      <c r="D14671" s="118"/>
      <c r="E14671" s="118"/>
      <c r="F14671" s="118"/>
      <c r="G14671" s="118"/>
      <c r="H14671" s="118"/>
      <c r="I14671" s="118"/>
      <c r="J14671" s="118"/>
    </row>
    <row r="14672" spans="1:10" ht="12.75">
      <c r="A14672" s="118"/>
      <c r="B14672" s="118"/>
      <c r="C14672" s="118"/>
      <c r="D14672" s="118"/>
      <c r="E14672" s="118"/>
      <c r="F14672" s="118"/>
      <c r="G14672" s="118"/>
      <c r="H14672" s="118"/>
      <c r="I14672" s="118"/>
      <c r="J14672" s="118"/>
    </row>
    <row r="14673" spans="1:10" ht="12.75">
      <c r="A14673" s="118"/>
      <c r="B14673" s="118"/>
      <c r="C14673" s="118"/>
      <c r="D14673" s="118"/>
      <c r="E14673" s="118"/>
      <c r="F14673" s="118"/>
      <c r="G14673" s="118"/>
      <c r="H14673" s="118"/>
      <c r="I14673" s="118"/>
      <c r="J14673" s="118"/>
    </row>
    <row r="14674" spans="1:10" ht="12.75">
      <c r="A14674" s="118"/>
      <c r="B14674" s="118"/>
      <c r="C14674" s="118"/>
      <c r="D14674" s="118"/>
      <c r="E14674" s="118"/>
      <c r="F14674" s="118"/>
      <c r="G14674" s="118"/>
      <c r="H14674" s="118"/>
      <c r="I14674" s="118"/>
      <c r="J14674" s="118"/>
    </row>
    <row r="14675" spans="1:10" ht="12.75">
      <c r="A14675" s="118"/>
      <c r="B14675" s="118"/>
      <c r="C14675" s="118"/>
      <c r="D14675" s="118"/>
      <c r="E14675" s="118"/>
      <c r="F14675" s="118"/>
      <c r="G14675" s="118"/>
      <c r="H14675" s="118"/>
      <c r="I14675" s="118"/>
      <c r="J14675" s="118"/>
    </row>
    <row r="14676" spans="1:10" ht="12.75">
      <c r="A14676" s="118"/>
      <c r="B14676" s="118"/>
      <c r="C14676" s="118"/>
      <c r="D14676" s="118"/>
      <c r="E14676" s="118"/>
      <c r="F14676" s="118"/>
      <c r="G14676" s="118"/>
      <c r="H14676" s="118"/>
      <c r="I14676" s="118"/>
      <c r="J14676" s="118"/>
    </row>
    <row r="14677" spans="1:10" ht="12.75">
      <c r="A14677" s="118"/>
      <c r="B14677" s="118"/>
      <c r="C14677" s="118"/>
      <c r="D14677" s="118"/>
      <c r="E14677" s="118"/>
      <c r="F14677" s="118"/>
      <c r="G14677" s="118"/>
      <c r="H14677" s="118"/>
      <c r="I14677" s="118"/>
      <c r="J14677" s="118"/>
    </row>
    <row r="14678" spans="1:10" ht="12.75">
      <c r="A14678" s="118"/>
      <c r="B14678" s="118"/>
      <c r="C14678" s="118"/>
      <c r="D14678" s="118"/>
      <c r="E14678" s="118"/>
      <c r="F14678" s="118"/>
      <c r="G14678" s="118"/>
      <c r="H14678" s="118"/>
      <c r="I14678" s="118"/>
      <c r="J14678" s="118"/>
    </row>
    <row r="14679" spans="1:10" ht="12.75">
      <c r="A14679" s="118"/>
      <c r="B14679" s="118"/>
      <c r="C14679" s="118"/>
      <c r="D14679" s="118"/>
      <c r="E14679" s="118"/>
      <c r="F14679" s="118"/>
      <c r="G14679" s="118"/>
      <c r="H14679" s="118"/>
      <c r="I14679" s="118"/>
      <c r="J14679" s="118"/>
    </row>
    <row r="14680" spans="1:10" ht="12.75">
      <c r="A14680" s="118"/>
      <c r="B14680" s="118"/>
      <c r="C14680" s="118"/>
      <c r="D14680" s="118"/>
      <c r="E14680" s="118"/>
      <c r="F14680" s="118"/>
      <c r="G14680" s="118"/>
      <c r="H14680" s="118"/>
      <c r="I14680" s="118"/>
      <c r="J14680" s="118"/>
    </row>
    <row r="14681" spans="1:10" ht="12.75">
      <c r="A14681" s="118"/>
      <c r="B14681" s="118"/>
      <c r="C14681" s="118"/>
      <c r="D14681" s="118"/>
      <c r="E14681" s="118"/>
      <c r="F14681" s="118"/>
      <c r="G14681" s="118"/>
      <c r="H14681" s="118"/>
      <c r="I14681" s="118"/>
      <c r="J14681" s="118"/>
    </row>
    <row r="14682" spans="1:10" ht="12.75">
      <c r="A14682" s="118"/>
      <c r="B14682" s="118"/>
      <c r="C14682" s="118"/>
      <c r="D14682" s="118"/>
      <c r="E14682" s="118"/>
      <c r="F14682" s="118"/>
      <c r="G14682" s="118"/>
      <c r="H14682" s="118"/>
      <c r="I14682" s="118"/>
      <c r="J14682" s="118"/>
    </row>
    <row r="14683" spans="1:10" ht="12.75">
      <c r="A14683" s="118"/>
      <c r="B14683" s="118"/>
      <c r="C14683" s="118"/>
      <c r="D14683" s="118"/>
      <c r="E14683" s="118"/>
      <c r="F14683" s="118"/>
      <c r="G14683" s="118"/>
      <c r="H14683" s="118"/>
      <c r="I14683" s="118"/>
      <c r="J14683" s="118"/>
    </row>
    <row r="14684" spans="1:10" ht="12.75">
      <c r="A14684" s="118"/>
      <c r="B14684" s="118"/>
      <c r="C14684" s="118"/>
      <c r="D14684" s="118"/>
      <c r="E14684" s="118"/>
      <c r="F14684" s="118"/>
      <c r="G14684" s="118"/>
      <c r="H14684" s="118"/>
      <c r="I14684" s="118"/>
      <c r="J14684" s="118"/>
    </row>
    <row r="14685" spans="1:10" ht="12.75">
      <c r="A14685" s="118"/>
      <c r="B14685" s="118"/>
      <c r="C14685" s="118"/>
      <c r="D14685" s="118"/>
      <c r="E14685" s="118"/>
      <c r="F14685" s="118"/>
      <c r="G14685" s="118"/>
      <c r="H14685" s="118"/>
      <c r="I14685" s="118"/>
      <c r="J14685" s="118"/>
    </row>
    <row r="14686" spans="1:10" ht="12.75">
      <c r="A14686" s="118"/>
      <c r="B14686" s="118"/>
      <c r="C14686" s="118"/>
      <c r="D14686" s="118"/>
      <c r="E14686" s="118"/>
      <c r="F14686" s="118"/>
      <c r="G14686" s="118"/>
      <c r="H14686" s="118"/>
      <c r="I14686" s="118"/>
      <c r="J14686" s="118"/>
    </row>
    <row r="14687" spans="1:10" ht="12.75">
      <c r="A14687" s="118"/>
      <c r="B14687" s="118"/>
      <c r="C14687" s="118"/>
      <c r="D14687" s="118"/>
      <c r="E14687" s="118"/>
      <c r="F14687" s="118"/>
      <c r="G14687" s="118"/>
      <c r="H14687" s="118"/>
      <c r="I14687" s="118"/>
      <c r="J14687" s="118"/>
    </row>
    <row r="14688" spans="1:10" ht="12.75">
      <c r="A14688" s="118"/>
      <c r="B14688" s="118"/>
      <c r="C14688" s="118"/>
      <c r="D14688" s="118"/>
      <c r="E14688" s="118"/>
      <c r="F14688" s="118"/>
      <c r="G14688" s="118"/>
      <c r="H14688" s="118"/>
      <c r="I14688" s="118"/>
      <c r="J14688" s="118"/>
    </row>
    <row r="14689" spans="1:10" ht="12.75">
      <c r="A14689" s="118"/>
      <c r="B14689" s="118"/>
      <c r="C14689" s="118"/>
      <c r="D14689" s="118"/>
      <c r="E14689" s="118"/>
      <c r="F14689" s="118"/>
      <c r="G14689" s="118"/>
      <c r="H14689" s="118"/>
      <c r="I14689" s="118"/>
      <c r="J14689" s="118"/>
    </row>
    <row r="14690" spans="1:10" ht="12.75">
      <c r="A14690" s="118"/>
      <c r="B14690" s="118"/>
      <c r="C14690" s="118"/>
      <c r="D14690" s="118"/>
      <c r="E14690" s="118"/>
      <c r="F14690" s="118"/>
      <c r="G14690" s="118"/>
      <c r="H14690" s="118"/>
      <c r="I14690" s="118"/>
      <c r="J14690" s="118"/>
    </row>
    <row r="14691" spans="1:10" ht="12.75">
      <c r="A14691" s="118"/>
      <c r="B14691" s="118"/>
      <c r="C14691" s="118"/>
      <c r="D14691" s="118"/>
      <c r="E14691" s="118"/>
      <c r="F14691" s="118"/>
      <c r="G14691" s="118"/>
      <c r="H14691" s="118"/>
      <c r="I14691" s="118"/>
      <c r="J14691" s="118"/>
    </row>
    <row r="14692" spans="1:10" ht="12.75">
      <c r="A14692" s="118"/>
      <c r="B14692" s="118"/>
      <c r="C14692" s="118"/>
      <c r="D14692" s="118"/>
      <c r="E14692" s="118"/>
      <c r="F14692" s="118"/>
      <c r="G14692" s="118"/>
      <c r="H14692" s="118"/>
      <c r="I14692" s="118"/>
      <c r="J14692" s="118"/>
    </row>
    <row r="14693" spans="1:10" ht="12.75">
      <c r="A14693" s="118"/>
      <c r="B14693" s="118"/>
      <c r="C14693" s="118"/>
      <c r="D14693" s="118"/>
      <c r="E14693" s="118"/>
      <c r="F14693" s="118"/>
      <c r="G14693" s="118"/>
      <c r="H14693" s="118"/>
      <c r="I14693" s="118"/>
      <c r="J14693" s="118"/>
    </row>
    <row r="14694" spans="1:10" ht="12.75">
      <c r="A14694" s="118"/>
      <c r="B14694" s="118"/>
      <c r="C14694" s="118"/>
      <c r="D14694" s="118"/>
      <c r="E14694" s="118"/>
      <c r="F14694" s="118"/>
      <c r="G14694" s="118"/>
      <c r="H14694" s="118"/>
      <c r="I14694" s="118"/>
      <c r="J14694" s="118"/>
    </row>
    <row r="14695" spans="1:10" ht="12.75">
      <c r="A14695" s="118"/>
      <c r="B14695" s="118"/>
      <c r="C14695" s="118"/>
      <c r="D14695" s="118"/>
      <c r="E14695" s="118"/>
      <c r="F14695" s="118"/>
      <c r="G14695" s="118"/>
      <c r="H14695" s="118"/>
      <c r="I14695" s="118"/>
      <c r="J14695" s="118"/>
    </row>
    <row r="14696" spans="1:10" ht="12.75">
      <c r="A14696" s="118"/>
      <c r="B14696" s="118"/>
      <c r="C14696" s="118"/>
      <c r="D14696" s="118"/>
      <c r="E14696" s="118"/>
      <c r="F14696" s="118"/>
      <c r="G14696" s="118"/>
      <c r="H14696" s="118"/>
      <c r="I14696" s="118"/>
      <c r="J14696" s="118"/>
    </row>
    <row r="14697" spans="1:10" ht="12.75">
      <c r="A14697" s="118"/>
      <c r="B14697" s="118"/>
      <c r="C14697" s="118"/>
      <c r="D14697" s="118"/>
      <c r="E14697" s="118"/>
      <c r="F14697" s="118"/>
      <c r="G14697" s="118"/>
      <c r="H14697" s="118"/>
      <c r="I14697" s="118"/>
      <c r="J14697" s="118"/>
    </row>
    <row r="14698" spans="1:10" ht="12.75">
      <c r="A14698" s="118"/>
      <c r="B14698" s="118"/>
      <c r="C14698" s="118"/>
      <c r="D14698" s="118"/>
      <c r="E14698" s="118"/>
      <c r="F14698" s="118"/>
      <c r="G14698" s="118"/>
      <c r="H14698" s="118"/>
      <c r="I14698" s="118"/>
      <c r="J14698" s="118"/>
    </row>
    <row r="14699" spans="1:10" ht="12.75">
      <c r="A14699" s="118"/>
      <c r="B14699" s="118"/>
      <c r="C14699" s="118"/>
      <c r="D14699" s="118"/>
      <c r="E14699" s="118"/>
      <c r="F14699" s="118"/>
      <c r="G14699" s="118"/>
      <c r="H14699" s="118"/>
      <c r="I14699" s="118"/>
      <c r="J14699" s="118"/>
    </row>
    <row r="14700" spans="1:10" ht="12.75">
      <c r="A14700" s="118"/>
      <c r="B14700" s="118"/>
      <c r="C14700" s="118"/>
      <c r="D14700" s="118"/>
      <c r="E14700" s="118"/>
      <c r="F14700" s="118"/>
      <c r="G14700" s="118"/>
      <c r="H14700" s="118"/>
      <c r="I14700" s="118"/>
      <c r="J14700" s="118"/>
    </row>
    <row r="14701" spans="1:10" ht="12.75">
      <c r="A14701" s="118"/>
      <c r="B14701" s="118"/>
      <c r="C14701" s="118"/>
      <c r="D14701" s="118"/>
      <c r="E14701" s="118"/>
      <c r="F14701" s="118"/>
      <c r="G14701" s="118"/>
      <c r="H14701" s="118"/>
      <c r="I14701" s="118"/>
      <c r="J14701" s="118"/>
    </row>
    <row r="14702" spans="1:10" ht="12.75">
      <c r="A14702" s="118"/>
      <c r="B14702" s="118"/>
      <c r="C14702" s="118"/>
      <c r="D14702" s="118"/>
      <c r="E14702" s="118"/>
      <c r="F14702" s="118"/>
      <c r="G14702" s="118"/>
      <c r="H14702" s="118"/>
      <c r="I14702" s="118"/>
      <c r="J14702" s="118"/>
    </row>
    <row r="14703" spans="1:10" ht="12.75">
      <c r="A14703" s="118"/>
      <c r="B14703" s="118"/>
      <c r="C14703" s="118"/>
      <c r="D14703" s="118"/>
      <c r="E14703" s="118"/>
      <c r="F14703" s="118"/>
      <c r="G14703" s="118"/>
      <c r="H14703" s="118"/>
      <c r="I14703" s="118"/>
      <c r="J14703" s="118"/>
    </row>
    <row r="14704" spans="1:10" ht="12.75">
      <c r="A14704" s="118"/>
      <c r="B14704" s="118"/>
      <c r="C14704" s="118"/>
      <c r="D14704" s="118"/>
      <c r="E14704" s="118"/>
      <c r="F14704" s="118"/>
      <c r="G14704" s="118"/>
      <c r="H14704" s="118"/>
      <c r="I14704" s="118"/>
      <c r="J14704" s="118"/>
    </row>
    <row r="14705" spans="1:10" ht="12.75">
      <c r="A14705" s="118"/>
      <c r="B14705" s="118"/>
      <c r="C14705" s="118"/>
      <c r="D14705" s="118"/>
      <c r="E14705" s="118"/>
      <c r="F14705" s="118"/>
      <c r="G14705" s="118"/>
      <c r="H14705" s="118"/>
      <c r="I14705" s="118"/>
      <c r="J14705" s="118"/>
    </row>
    <row r="14706" spans="1:10" ht="12.75">
      <c r="A14706" s="118"/>
      <c r="B14706" s="118"/>
      <c r="C14706" s="118"/>
      <c r="D14706" s="118"/>
      <c r="E14706" s="118"/>
      <c r="F14706" s="118"/>
      <c r="G14706" s="118"/>
      <c r="H14706" s="118"/>
      <c r="I14706" s="118"/>
      <c r="J14706" s="118"/>
    </row>
    <row r="14707" spans="1:10" ht="12.75">
      <c r="A14707" s="118"/>
      <c r="B14707" s="118"/>
      <c r="C14707" s="118"/>
      <c r="D14707" s="118"/>
      <c r="E14707" s="118"/>
      <c r="F14707" s="118"/>
      <c r="G14707" s="118"/>
      <c r="H14707" s="118"/>
      <c r="I14707" s="118"/>
      <c r="J14707" s="118"/>
    </row>
    <row r="14708" spans="1:10" ht="12.75">
      <c r="A14708" s="118"/>
      <c r="B14708" s="118"/>
      <c r="C14708" s="118"/>
      <c r="D14708" s="118"/>
      <c r="E14708" s="118"/>
      <c r="F14708" s="118"/>
      <c r="G14708" s="118"/>
      <c r="H14708" s="118"/>
      <c r="I14708" s="118"/>
      <c r="J14708" s="118"/>
    </row>
    <row r="14709" spans="1:10" ht="12.75">
      <c r="A14709" s="118"/>
      <c r="B14709" s="118"/>
      <c r="C14709" s="118"/>
      <c r="D14709" s="118"/>
      <c r="E14709" s="118"/>
      <c r="F14709" s="118"/>
      <c r="G14709" s="118"/>
      <c r="H14709" s="118"/>
      <c r="I14709" s="118"/>
      <c r="J14709" s="118"/>
    </row>
    <row r="14710" spans="1:10" ht="12.75">
      <c r="A14710" s="118"/>
      <c r="B14710" s="118"/>
      <c r="C14710" s="118"/>
      <c r="D14710" s="118"/>
      <c r="E14710" s="118"/>
      <c r="F14710" s="118"/>
      <c r="G14710" s="118"/>
      <c r="H14710" s="118"/>
      <c r="I14710" s="118"/>
      <c r="J14710" s="118"/>
    </row>
    <row r="14711" spans="1:10" ht="12.75">
      <c r="A14711" s="118"/>
      <c r="B14711" s="118"/>
      <c r="C14711" s="118"/>
      <c r="D14711" s="118"/>
      <c r="E14711" s="118"/>
      <c r="F14711" s="118"/>
      <c r="G14711" s="118"/>
      <c r="H14711" s="118"/>
      <c r="I14711" s="118"/>
      <c r="J14711" s="118"/>
    </row>
    <row r="14712" spans="1:10" ht="12.75">
      <c r="A14712" s="118"/>
      <c r="B14712" s="118"/>
      <c r="C14712" s="118"/>
      <c r="D14712" s="118"/>
      <c r="E14712" s="118"/>
      <c r="F14712" s="118"/>
      <c r="G14712" s="118"/>
      <c r="H14712" s="118"/>
      <c r="I14712" s="118"/>
      <c r="J14712" s="118"/>
    </row>
    <row r="14713" spans="1:10" ht="12.75">
      <c r="A14713" s="118"/>
      <c r="B14713" s="118"/>
      <c r="C14713" s="118"/>
      <c r="D14713" s="118"/>
      <c r="E14713" s="118"/>
      <c r="F14713" s="118"/>
      <c r="G14713" s="118"/>
      <c r="H14713" s="118"/>
      <c r="I14713" s="118"/>
      <c r="J14713" s="118"/>
    </row>
    <row r="14714" spans="1:10" ht="12.75">
      <c r="A14714" s="118"/>
      <c r="B14714" s="118"/>
      <c r="C14714" s="118"/>
      <c r="D14714" s="118"/>
      <c r="E14714" s="118"/>
      <c r="F14714" s="118"/>
      <c r="G14714" s="118"/>
      <c r="H14714" s="118"/>
      <c r="I14714" s="118"/>
      <c r="J14714" s="118"/>
    </row>
    <row r="14715" spans="1:10" ht="12.75">
      <c r="A14715" s="118"/>
      <c r="B14715" s="118"/>
      <c r="C14715" s="118"/>
      <c r="D14715" s="118"/>
      <c r="E14715" s="118"/>
      <c r="F14715" s="118"/>
      <c r="G14715" s="118"/>
      <c r="H14715" s="118"/>
      <c r="I14715" s="118"/>
      <c r="J14715" s="118"/>
    </row>
    <row r="14716" spans="1:10" ht="12.75">
      <c r="A14716" s="118"/>
      <c r="B14716" s="118"/>
      <c r="C14716" s="118"/>
      <c r="D14716" s="118"/>
      <c r="E14716" s="118"/>
      <c r="F14716" s="118"/>
      <c r="G14716" s="118"/>
      <c r="H14716" s="118"/>
      <c r="I14716" s="118"/>
      <c r="J14716" s="118"/>
    </row>
    <row r="14717" spans="1:10" ht="12.75">
      <c r="A14717" s="118"/>
      <c r="B14717" s="118"/>
      <c r="C14717" s="118"/>
      <c r="D14717" s="118"/>
      <c r="E14717" s="118"/>
      <c r="F14717" s="118"/>
      <c r="G14717" s="118"/>
      <c r="H14717" s="118"/>
      <c r="I14717" s="118"/>
      <c r="J14717" s="118"/>
    </row>
    <row r="14718" spans="1:10" ht="12.75">
      <c r="A14718" s="118"/>
      <c r="B14718" s="118"/>
      <c r="C14718" s="118"/>
      <c r="D14718" s="118"/>
      <c r="E14718" s="118"/>
      <c r="F14718" s="118"/>
      <c r="G14718" s="118"/>
      <c r="H14718" s="118"/>
      <c r="I14718" s="118"/>
      <c r="J14718" s="118"/>
    </row>
    <row r="14719" spans="1:10" ht="12.75">
      <c r="A14719" s="118"/>
      <c r="B14719" s="118"/>
      <c r="C14719" s="118"/>
      <c r="D14719" s="118"/>
      <c r="E14719" s="118"/>
      <c r="F14719" s="118"/>
      <c r="G14719" s="118"/>
      <c r="H14719" s="118"/>
      <c r="I14719" s="118"/>
      <c r="J14719" s="118"/>
    </row>
    <row r="14720" spans="1:10" ht="12.75">
      <c r="A14720" s="118"/>
      <c r="B14720" s="118"/>
      <c r="C14720" s="118"/>
      <c r="D14720" s="118"/>
      <c r="E14720" s="118"/>
      <c r="F14720" s="118"/>
      <c r="G14720" s="118"/>
      <c r="H14720" s="118"/>
      <c r="I14720" s="118"/>
      <c r="J14720" s="118"/>
    </row>
    <row r="14721" spans="1:10" ht="12.75">
      <c r="A14721" s="118"/>
      <c r="B14721" s="118"/>
      <c r="C14721" s="118"/>
      <c r="D14721" s="118"/>
      <c r="E14721" s="118"/>
      <c r="F14721" s="118"/>
      <c r="G14721" s="118"/>
      <c r="H14721" s="118"/>
      <c r="I14721" s="118"/>
      <c r="J14721" s="118"/>
    </row>
    <row r="14722" spans="1:10" ht="12.75">
      <c r="A14722" s="118"/>
      <c r="B14722" s="118"/>
      <c r="C14722" s="118"/>
      <c r="D14722" s="118"/>
      <c r="E14722" s="118"/>
      <c r="F14722" s="118"/>
      <c r="G14722" s="118"/>
      <c r="H14722" s="118"/>
      <c r="I14722" s="118"/>
      <c r="J14722" s="118"/>
    </row>
    <row r="14723" spans="1:10" ht="12.75">
      <c r="A14723" s="118"/>
      <c r="B14723" s="118"/>
      <c r="C14723" s="118"/>
      <c r="D14723" s="118"/>
      <c r="E14723" s="118"/>
      <c r="F14723" s="118"/>
      <c r="G14723" s="118"/>
      <c r="H14723" s="118"/>
      <c r="I14723" s="118"/>
      <c r="J14723" s="118"/>
    </row>
    <row r="14724" spans="1:10" ht="12.75">
      <c r="A14724" s="118"/>
      <c r="B14724" s="118"/>
      <c r="C14724" s="118"/>
      <c r="D14724" s="118"/>
      <c r="E14724" s="118"/>
      <c r="F14724" s="118"/>
      <c r="G14724" s="118"/>
      <c r="H14724" s="118"/>
      <c r="I14724" s="118"/>
      <c r="J14724" s="118"/>
    </row>
    <row r="14725" spans="1:10" ht="12.75">
      <c r="A14725" s="118"/>
      <c r="B14725" s="118"/>
      <c r="C14725" s="118"/>
      <c r="D14725" s="118"/>
      <c r="E14725" s="118"/>
      <c r="F14725" s="118"/>
      <c r="G14725" s="118"/>
      <c r="H14725" s="118"/>
      <c r="I14725" s="118"/>
      <c r="J14725" s="118"/>
    </row>
    <row r="14726" spans="1:10" ht="12.75">
      <c r="A14726" s="118"/>
      <c r="B14726" s="118"/>
      <c r="C14726" s="118"/>
      <c r="D14726" s="118"/>
      <c r="E14726" s="118"/>
      <c r="F14726" s="118"/>
      <c r="G14726" s="118"/>
      <c r="H14726" s="118"/>
      <c r="I14726" s="118"/>
      <c r="J14726" s="118"/>
    </row>
    <row r="14727" spans="1:10" ht="12.75">
      <c r="A14727" s="118"/>
      <c r="B14727" s="118"/>
      <c r="C14727" s="118"/>
      <c r="D14727" s="118"/>
      <c r="E14727" s="118"/>
      <c r="F14727" s="118"/>
      <c r="G14727" s="118"/>
      <c r="H14727" s="118"/>
      <c r="I14727" s="118"/>
      <c r="J14727" s="118"/>
    </row>
    <row r="14728" spans="1:10" ht="12.75">
      <c r="A14728" s="118"/>
      <c r="B14728" s="118"/>
      <c r="C14728" s="118"/>
      <c r="D14728" s="118"/>
      <c r="E14728" s="118"/>
      <c r="F14728" s="118"/>
      <c r="G14728" s="118"/>
      <c r="H14728" s="118"/>
      <c r="I14728" s="118"/>
      <c r="J14728" s="118"/>
    </row>
    <row r="14729" spans="1:10" ht="12.75">
      <c r="A14729" s="118"/>
      <c r="B14729" s="118"/>
      <c r="C14729" s="118"/>
      <c r="D14729" s="118"/>
      <c r="E14729" s="118"/>
      <c r="F14729" s="118"/>
      <c r="G14729" s="118"/>
      <c r="H14729" s="118"/>
      <c r="I14729" s="118"/>
      <c r="J14729" s="118"/>
    </row>
    <row r="14730" spans="1:10" ht="12.75">
      <c r="A14730" s="118"/>
      <c r="B14730" s="118"/>
      <c r="C14730" s="118"/>
      <c r="D14730" s="118"/>
      <c r="E14730" s="118"/>
      <c r="F14730" s="118"/>
      <c r="G14730" s="118"/>
      <c r="H14730" s="118"/>
      <c r="I14730" s="118"/>
      <c r="J14730" s="118"/>
    </row>
    <row r="14731" spans="1:10" ht="12.75">
      <c r="A14731" s="118"/>
      <c r="B14731" s="118"/>
      <c r="C14731" s="118"/>
      <c r="D14731" s="118"/>
      <c r="E14731" s="118"/>
      <c r="F14731" s="118"/>
      <c r="G14731" s="118"/>
      <c r="H14731" s="118"/>
      <c r="I14731" s="118"/>
      <c r="J14731" s="118"/>
    </row>
    <row r="14732" spans="1:10" ht="12.75">
      <c r="A14732" s="118"/>
      <c r="B14732" s="118"/>
      <c r="C14732" s="118"/>
      <c r="D14732" s="118"/>
      <c r="E14732" s="118"/>
      <c r="F14732" s="118"/>
      <c r="G14732" s="118"/>
      <c r="H14732" s="118"/>
      <c r="I14732" s="118"/>
      <c r="J14732" s="118"/>
    </row>
    <row r="14733" spans="1:10" ht="12.75">
      <c r="A14733" s="118"/>
      <c r="B14733" s="118"/>
      <c r="C14733" s="118"/>
      <c r="D14733" s="118"/>
      <c r="E14733" s="118"/>
      <c r="F14733" s="118"/>
      <c r="G14733" s="118"/>
      <c r="H14733" s="118"/>
      <c r="I14733" s="118"/>
      <c r="J14733" s="118"/>
    </row>
    <row r="14734" spans="1:10" ht="12.75">
      <c r="A14734" s="118"/>
      <c r="B14734" s="118"/>
      <c r="C14734" s="118"/>
      <c r="D14734" s="118"/>
      <c r="E14734" s="118"/>
      <c r="F14734" s="118"/>
      <c r="G14734" s="118"/>
      <c r="H14734" s="118"/>
      <c r="I14734" s="118"/>
      <c r="J14734" s="118"/>
    </row>
    <row r="14735" spans="1:10" ht="12.75">
      <c r="A14735" s="118"/>
      <c r="B14735" s="118"/>
      <c r="C14735" s="118"/>
      <c r="D14735" s="118"/>
      <c r="E14735" s="118"/>
      <c r="F14735" s="118"/>
      <c r="G14735" s="118"/>
      <c r="H14735" s="118"/>
      <c r="I14735" s="118"/>
      <c r="J14735" s="118"/>
    </row>
    <row r="14736" spans="1:10" ht="12.75">
      <c r="A14736" s="118"/>
      <c r="B14736" s="118"/>
      <c r="C14736" s="118"/>
      <c r="D14736" s="118"/>
      <c r="E14736" s="118"/>
      <c r="F14736" s="118"/>
      <c r="G14736" s="118"/>
      <c r="H14736" s="118"/>
      <c r="I14736" s="118"/>
      <c r="J14736" s="118"/>
    </row>
    <row r="14737" spans="1:10" ht="12.75">
      <c r="A14737" s="118"/>
      <c r="B14737" s="118"/>
      <c r="C14737" s="118"/>
      <c r="D14737" s="118"/>
      <c r="E14737" s="118"/>
      <c r="F14737" s="118"/>
      <c r="G14737" s="118"/>
      <c r="H14737" s="118"/>
      <c r="I14737" s="118"/>
      <c r="J14737" s="118"/>
    </row>
    <row r="14738" spans="1:10" ht="12.75">
      <c r="A14738" s="118"/>
      <c r="B14738" s="118"/>
      <c r="C14738" s="118"/>
      <c r="D14738" s="118"/>
      <c r="E14738" s="118"/>
      <c r="F14738" s="118"/>
      <c r="G14738" s="118"/>
      <c r="H14738" s="118"/>
      <c r="I14738" s="118"/>
      <c r="J14738" s="118"/>
    </row>
    <row r="14739" spans="1:10" ht="12.75">
      <c r="A14739" s="118"/>
      <c r="B14739" s="118"/>
      <c r="C14739" s="118"/>
      <c r="D14739" s="118"/>
      <c r="E14739" s="118"/>
      <c r="F14739" s="118"/>
      <c r="G14739" s="118"/>
      <c r="H14739" s="118"/>
      <c r="I14739" s="118"/>
      <c r="J14739" s="118"/>
    </row>
    <row r="14740" spans="1:10" ht="12.75">
      <c r="A14740" s="118"/>
      <c r="B14740" s="118"/>
      <c r="C14740" s="118"/>
      <c r="D14740" s="118"/>
      <c r="E14740" s="118"/>
      <c r="F14740" s="118"/>
      <c r="G14740" s="118"/>
      <c r="H14740" s="118"/>
      <c r="I14740" s="118"/>
      <c r="J14740" s="118"/>
    </row>
    <row r="14741" spans="1:10" ht="12.75">
      <c r="A14741" s="118"/>
      <c r="B14741" s="118"/>
      <c r="C14741" s="118"/>
      <c r="D14741" s="118"/>
      <c r="E14741" s="118"/>
      <c r="F14741" s="118"/>
      <c r="G14741" s="118"/>
      <c r="H14741" s="118"/>
      <c r="I14741" s="118"/>
      <c r="J14741" s="118"/>
    </row>
    <row r="14742" spans="1:10" ht="12.75">
      <c r="A14742" s="118"/>
      <c r="B14742" s="118"/>
      <c r="C14742" s="118"/>
      <c r="D14742" s="118"/>
      <c r="E14742" s="118"/>
      <c r="F14742" s="118"/>
      <c r="G14742" s="118"/>
      <c r="H14742" s="118"/>
      <c r="I14742" s="118"/>
      <c r="J14742" s="118"/>
    </row>
    <row r="14743" spans="1:10" ht="12.75">
      <c r="A14743" s="118"/>
      <c r="B14743" s="118"/>
      <c r="C14743" s="118"/>
      <c r="D14743" s="118"/>
      <c r="E14743" s="118"/>
      <c r="F14743" s="118"/>
      <c r="G14743" s="118"/>
      <c r="H14743" s="118"/>
      <c r="I14743" s="118"/>
      <c r="J14743" s="118"/>
    </row>
    <row r="14744" spans="1:10" ht="12.75">
      <c r="A14744" s="118"/>
      <c r="B14744" s="118"/>
      <c r="C14744" s="118"/>
      <c r="D14744" s="118"/>
      <c r="E14744" s="118"/>
      <c r="F14744" s="118"/>
      <c r="G14744" s="118"/>
      <c r="H14744" s="118"/>
      <c r="I14744" s="118"/>
      <c r="J14744" s="118"/>
    </row>
    <row r="14745" spans="1:10" ht="12.75">
      <c r="A14745" s="118"/>
      <c r="B14745" s="118"/>
      <c r="C14745" s="118"/>
      <c r="D14745" s="118"/>
      <c r="E14745" s="118"/>
      <c r="F14745" s="118"/>
      <c r="G14745" s="118"/>
      <c r="H14745" s="118"/>
      <c r="I14745" s="118"/>
      <c r="J14745" s="118"/>
    </row>
    <row r="14746" spans="1:10" ht="12.75">
      <c r="A14746" s="118"/>
      <c r="B14746" s="118"/>
      <c r="C14746" s="118"/>
      <c r="D14746" s="118"/>
      <c r="E14746" s="118"/>
      <c r="F14746" s="118"/>
      <c r="G14746" s="118"/>
      <c r="H14746" s="118"/>
      <c r="I14746" s="118"/>
      <c r="J14746" s="118"/>
    </row>
    <row r="14747" spans="1:10" ht="12.75">
      <c r="A14747" s="118"/>
      <c r="B14747" s="118"/>
      <c r="C14747" s="118"/>
      <c r="D14747" s="118"/>
      <c r="E14747" s="118"/>
      <c r="F14747" s="118"/>
      <c r="G14747" s="118"/>
      <c r="H14747" s="118"/>
      <c r="I14747" s="118"/>
      <c r="J14747" s="118"/>
    </row>
    <row r="14748" spans="1:10" ht="12.75">
      <c r="A14748" s="118"/>
      <c r="B14748" s="118"/>
      <c r="C14748" s="118"/>
      <c r="D14748" s="118"/>
      <c r="E14748" s="118"/>
      <c r="F14748" s="118"/>
      <c r="G14748" s="118"/>
      <c r="H14748" s="118"/>
      <c r="I14748" s="118"/>
      <c r="J14748" s="118"/>
    </row>
    <row r="14749" spans="1:10" ht="12.75">
      <c r="A14749" s="118"/>
      <c r="B14749" s="118"/>
      <c r="C14749" s="118"/>
      <c r="D14749" s="118"/>
      <c r="E14749" s="118"/>
      <c r="F14749" s="118"/>
      <c r="G14749" s="118"/>
      <c r="H14749" s="118"/>
      <c r="I14749" s="118"/>
      <c r="J14749" s="118"/>
    </row>
    <row r="14750" spans="1:10" ht="12.75">
      <c r="A14750" s="118"/>
      <c r="B14750" s="118"/>
      <c r="C14750" s="118"/>
      <c r="D14750" s="118"/>
      <c r="E14750" s="118"/>
      <c r="F14750" s="118"/>
      <c r="G14750" s="118"/>
      <c r="H14750" s="118"/>
      <c r="I14750" s="118"/>
      <c r="J14750" s="118"/>
    </row>
    <row r="14751" spans="1:10" ht="12.75">
      <c r="A14751" s="118"/>
      <c r="B14751" s="118"/>
      <c r="C14751" s="118"/>
      <c r="D14751" s="118"/>
      <c r="E14751" s="118"/>
      <c r="F14751" s="118"/>
      <c r="G14751" s="118"/>
      <c r="H14751" s="118"/>
      <c r="I14751" s="118"/>
      <c r="J14751" s="118"/>
    </row>
    <row r="14752" spans="1:10" ht="12.75">
      <c r="A14752" s="118"/>
      <c r="B14752" s="118"/>
      <c r="C14752" s="118"/>
      <c r="D14752" s="118"/>
      <c r="E14752" s="118"/>
      <c r="F14752" s="118"/>
      <c r="G14752" s="118"/>
      <c r="H14752" s="118"/>
      <c r="I14752" s="118"/>
      <c r="J14752" s="118"/>
    </row>
    <row r="14753" spans="1:10" ht="12.75">
      <c r="A14753" s="118"/>
      <c r="B14753" s="118"/>
      <c r="C14753" s="118"/>
      <c r="D14753" s="118"/>
      <c r="E14753" s="118"/>
      <c r="F14753" s="118"/>
      <c r="G14753" s="118"/>
      <c r="H14753" s="118"/>
      <c r="I14753" s="118"/>
      <c r="J14753" s="118"/>
    </row>
    <row r="14754" spans="1:10" ht="12.75">
      <c r="A14754" s="118"/>
      <c r="B14754" s="118"/>
      <c r="C14754" s="118"/>
      <c r="D14754" s="118"/>
      <c r="E14754" s="118"/>
      <c r="F14754" s="118"/>
      <c r="G14754" s="118"/>
      <c r="H14754" s="118"/>
      <c r="I14754" s="118"/>
      <c r="J14754" s="118"/>
    </row>
    <row r="14755" spans="1:10" ht="12.75">
      <c r="A14755" s="118"/>
      <c r="B14755" s="118"/>
      <c r="C14755" s="118"/>
      <c r="D14755" s="118"/>
      <c r="E14755" s="118"/>
      <c r="F14755" s="118"/>
      <c r="G14755" s="118"/>
      <c r="H14755" s="118"/>
      <c r="I14755" s="118"/>
      <c r="J14755" s="118"/>
    </row>
    <row r="14756" spans="1:10" ht="12.75">
      <c r="A14756" s="118"/>
      <c r="B14756" s="118"/>
      <c r="C14756" s="118"/>
      <c r="D14756" s="118"/>
      <c r="E14756" s="118"/>
      <c r="F14756" s="118"/>
      <c r="G14756" s="118"/>
      <c r="H14756" s="118"/>
      <c r="I14756" s="118"/>
      <c r="J14756" s="118"/>
    </row>
    <row r="14757" spans="1:10" ht="12.75">
      <c r="A14757" s="118"/>
      <c r="B14757" s="118"/>
      <c r="C14757" s="118"/>
      <c r="D14757" s="118"/>
      <c r="E14757" s="118"/>
      <c r="F14757" s="118"/>
      <c r="G14757" s="118"/>
      <c r="H14757" s="118"/>
      <c r="I14757" s="118"/>
      <c r="J14757" s="118"/>
    </row>
    <row r="14758" spans="1:10" ht="12.75">
      <c r="A14758" s="118"/>
      <c r="B14758" s="118"/>
      <c r="C14758" s="118"/>
      <c r="D14758" s="118"/>
      <c r="E14758" s="118"/>
      <c r="F14758" s="118"/>
      <c r="G14758" s="118"/>
      <c r="H14758" s="118"/>
      <c r="I14758" s="118"/>
      <c r="J14758" s="118"/>
    </row>
    <row r="14759" spans="1:10" ht="12.75">
      <c r="A14759" s="118"/>
      <c r="B14759" s="118"/>
      <c r="C14759" s="118"/>
      <c r="D14759" s="118"/>
      <c r="E14759" s="118"/>
      <c r="F14759" s="118"/>
      <c r="G14759" s="118"/>
      <c r="H14759" s="118"/>
      <c r="I14759" s="118"/>
      <c r="J14759" s="118"/>
    </row>
    <row r="14760" spans="1:10" ht="12.75">
      <c r="A14760" s="118"/>
      <c r="B14760" s="118"/>
      <c r="C14760" s="118"/>
      <c r="D14760" s="118"/>
      <c r="E14760" s="118"/>
      <c r="F14760" s="118"/>
      <c r="G14760" s="118"/>
      <c r="H14760" s="118"/>
      <c r="I14760" s="118"/>
      <c r="J14760" s="118"/>
    </row>
    <row r="14761" spans="1:10" ht="12.75">
      <c r="A14761" s="118"/>
      <c r="B14761" s="118"/>
      <c r="C14761" s="118"/>
      <c r="D14761" s="118"/>
      <c r="E14761" s="118"/>
      <c r="F14761" s="118"/>
      <c r="G14761" s="118"/>
      <c r="H14761" s="118"/>
      <c r="I14761" s="118"/>
      <c r="J14761" s="118"/>
    </row>
    <row r="14762" spans="1:10" ht="12.75">
      <c r="A14762" s="118"/>
      <c r="B14762" s="118"/>
      <c r="C14762" s="118"/>
      <c r="D14762" s="118"/>
      <c r="E14762" s="118"/>
      <c r="F14762" s="118"/>
      <c r="G14762" s="118"/>
      <c r="H14762" s="118"/>
      <c r="I14762" s="118"/>
      <c r="J14762" s="118"/>
    </row>
    <row r="14763" spans="1:10" ht="12.75">
      <c r="A14763" s="118"/>
      <c r="B14763" s="118"/>
      <c r="C14763" s="118"/>
      <c r="D14763" s="118"/>
      <c r="E14763" s="118"/>
      <c r="F14763" s="118"/>
      <c r="G14763" s="118"/>
      <c r="H14763" s="118"/>
      <c r="I14763" s="118"/>
      <c r="J14763" s="118"/>
    </row>
    <row r="14764" spans="1:10" ht="12.75">
      <c r="A14764" s="118"/>
      <c r="B14764" s="118"/>
      <c r="C14764" s="118"/>
      <c r="D14764" s="118"/>
      <c r="E14764" s="118"/>
      <c r="F14764" s="118"/>
      <c r="G14764" s="118"/>
      <c r="H14764" s="118"/>
      <c r="I14764" s="118"/>
      <c r="J14764" s="118"/>
    </row>
    <row r="14765" spans="1:10" ht="12.75">
      <c r="A14765" s="118"/>
      <c r="B14765" s="118"/>
      <c r="C14765" s="118"/>
      <c r="D14765" s="118"/>
      <c r="E14765" s="118"/>
      <c r="F14765" s="118"/>
      <c r="G14765" s="118"/>
      <c r="H14765" s="118"/>
      <c r="I14765" s="118"/>
      <c r="J14765" s="118"/>
    </row>
    <row r="14766" spans="1:10" ht="12.75">
      <c r="A14766" s="118"/>
      <c r="B14766" s="118"/>
      <c r="C14766" s="118"/>
      <c r="D14766" s="118"/>
      <c r="E14766" s="118"/>
      <c r="F14766" s="118"/>
      <c r="G14766" s="118"/>
      <c r="H14766" s="118"/>
      <c r="I14766" s="118"/>
      <c r="J14766" s="118"/>
    </row>
    <row r="14767" spans="1:10" ht="12.75">
      <c r="A14767" s="118"/>
      <c r="B14767" s="118"/>
      <c r="C14767" s="118"/>
      <c r="D14767" s="118"/>
      <c r="E14767" s="118"/>
      <c r="F14767" s="118"/>
      <c r="G14767" s="118"/>
      <c r="H14767" s="118"/>
      <c r="I14767" s="118"/>
      <c r="J14767" s="118"/>
    </row>
    <row r="14768" spans="1:10" ht="12.75">
      <c r="A14768" s="118"/>
      <c r="B14768" s="118"/>
      <c r="C14768" s="118"/>
      <c r="D14768" s="118"/>
      <c r="E14768" s="118"/>
      <c r="F14768" s="118"/>
      <c r="G14768" s="118"/>
      <c r="H14768" s="118"/>
      <c r="I14768" s="118"/>
      <c r="J14768" s="118"/>
    </row>
    <row r="14769" spans="1:10" ht="12.75">
      <c r="A14769" s="118"/>
      <c r="B14769" s="118"/>
      <c r="C14769" s="118"/>
      <c r="D14769" s="118"/>
      <c r="E14769" s="118"/>
      <c r="F14769" s="118"/>
      <c r="G14769" s="118"/>
      <c r="H14769" s="118"/>
      <c r="I14769" s="118"/>
      <c r="J14769" s="118"/>
    </row>
    <row r="14770" spans="1:10" ht="12.75">
      <c r="A14770" s="118"/>
      <c r="B14770" s="118"/>
      <c r="C14770" s="118"/>
      <c r="D14770" s="118"/>
      <c r="E14770" s="118"/>
      <c r="F14770" s="118"/>
      <c r="G14770" s="118"/>
      <c r="H14770" s="118"/>
      <c r="I14770" s="118"/>
      <c r="J14770" s="118"/>
    </row>
    <row r="14771" spans="1:10" ht="12.75">
      <c r="A14771" s="118"/>
      <c r="B14771" s="118"/>
      <c r="C14771" s="118"/>
      <c r="D14771" s="118"/>
      <c r="E14771" s="118"/>
      <c r="F14771" s="118"/>
      <c r="G14771" s="118"/>
      <c r="H14771" s="118"/>
      <c r="I14771" s="118"/>
      <c r="J14771" s="118"/>
    </row>
    <row r="14772" spans="1:10" ht="12.75">
      <c r="A14772" s="118"/>
      <c r="B14772" s="118"/>
      <c r="C14772" s="118"/>
      <c r="D14772" s="118"/>
      <c r="E14772" s="118"/>
      <c r="F14772" s="118"/>
      <c r="G14772" s="118"/>
      <c r="H14772" s="118"/>
      <c r="I14772" s="118"/>
      <c r="J14772" s="118"/>
    </row>
    <row r="14773" spans="1:10" ht="12.75">
      <c r="A14773" s="118"/>
      <c r="B14773" s="118"/>
      <c r="C14773" s="118"/>
      <c r="D14773" s="118"/>
      <c r="E14773" s="118"/>
      <c r="F14773" s="118"/>
      <c r="G14773" s="118"/>
      <c r="H14773" s="118"/>
      <c r="I14773" s="118"/>
      <c r="J14773" s="118"/>
    </row>
    <row r="14774" spans="1:10" ht="12.75">
      <c r="A14774" s="118"/>
      <c r="B14774" s="118"/>
      <c r="C14774" s="118"/>
      <c r="D14774" s="118"/>
      <c r="E14774" s="118"/>
      <c r="F14774" s="118"/>
      <c r="G14774" s="118"/>
      <c r="H14774" s="118"/>
      <c r="I14774" s="118"/>
      <c r="J14774" s="118"/>
    </row>
    <row r="14775" spans="1:10" ht="12.75">
      <c r="A14775" s="118"/>
      <c r="B14775" s="118"/>
      <c r="C14775" s="118"/>
      <c r="D14775" s="118"/>
      <c r="E14775" s="118"/>
      <c r="F14775" s="118"/>
      <c r="G14775" s="118"/>
      <c r="H14775" s="118"/>
      <c r="I14775" s="118"/>
      <c r="J14775" s="118"/>
    </row>
    <row r="14776" spans="1:10" ht="12.75">
      <c r="A14776" s="118"/>
      <c r="B14776" s="118"/>
      <c r="C14776" s="118"/>
      <c r="D14776" s="118"/>
      <c r="E14776" s="118"/>
      <c r="F14776" s="118"/>
      <c r="G14776" s="118"/>
      <c r="H14776" s="118"/>
      <c r="I14776" s="118"/>
      <c r="J14776" s="118"/>
    </row>
    <row r="14777" spans="1:10" ht="12.75">
      <c r="A14777" s="118"/>
      <c r="B14777" s="118"/>
      <c r="C14777" s="118"/>
      <c r="D14777" s="118"/>
      <c r="E14777" s="118"/>
      <c r="F14777" s="118"/>
      <c r="G14777" s="118"/>
      <c r="H14777" s="118"/>
      <c r="I14777" s="118"/>
      <c r="J14777" s="118"/>
    </row>
    <row r="14778" spans="1:10" ht="12.75">
      <c r="A14778" s="118"/>
      <c r="B14778" s="118"/>
      <c r="C14778" s="118"/>
      <c r="D14778" s="118"/>
      <c r="E14778" s="118"/>
      <c r="F14778" s="118"/>
      <c r="G14778" s="118"/>
      <c r="H14778" s="118"/>
      <c r="I14778" s="118"/>
      <c r="J14778" s="118"/>
    </row>
    <row r="14779" spans="1:10" ht="12.75">
      <c r="A14779" s="118"/>
      <c r="B14779" s="118"/>
      <c r="C14779" s="118"/>
      <c r="D14779" s="118"/>
      <c r="E14779" s="118"/>
      <c r="F14779" s="118"/>
      <c r="G14779" s="118"/>
      <c r="H14779" s="118"/>
      <c r="I14779" s="118"/>
      <c r="J14779" s="118"/>
    </row>
    <row r="14780" spans="1:10" ht="12.75">
      <c r="A14780" s="118"/>
      <c r="B14780" s="118"/>
      <c r="C14780" s="118"/>
      <c r="D14780" s="118"/>
      <c r="E14780" s="118"/>
      <c r="F14780" s="118"/>
      <c r="G14780" s="118"/>
      <c r="H14780" s="118"/>
      <c r="I14780" s="118"/>
      <c r="J14780" s="118"/>
    </row>
    <row r="14781" spans="1:10" ht="12.75">
      <c r="A14781" s="118"/>
      <c r="B14781" s="118"/>
      <c r="C14781" s="118"/>
      <c r="D14781" s="118"/>
      <c r="E14781" s="118"/>
      <c r="F14781" s="118"/>
      <c r="G14781" s="118"/>
      <c r="H14781" s="118"/>
      <c r="I14781" s="118"/>
      <c r="J14781" s="118"/>
    </row>
    <row r="14782" spans="1:10" ht="12.75">
      <c r="A14782" s="118"/>
      <c r="B14782" s="118"/>
      <c r="C14782" s="118"/>
      <c r="D14782" s="118"/>
      <c r="E14782" s="118"/>
      <c r="F14782" s="118"/>
      <c r="G14782" s="118"/>
      <c r="H14782" s="118"/>
      <c r="I14782" s="118"/>
      <c r="J14782" s="118"/>
    </row>
    <row r="14783" spans="1:10" ht="12.75">
      <c r="A14783" s="118"/>
      <c r="B14783" s="118"/>
      <c r="C14783" s="118"/>
      <c r="D14783" s="118"/>
      <c r="E14783" s="118"/>
      <c r="F14783" s="118"/>
      <c r="G14783" s="118"/>
      <c r="H14783" s="118"/>
      <c r="I14783" s="118"/>
      <c r="J14783" s="118"/>
    </row>
    <row r="14784" spans="1:10" ht="12.75">
      <c r="A14784" s="118"/>
      <c r="B14784" s="118"/>
      <c r="C14784" s="118"/>
      <c r="D14784" s="118"/>
      <c r="E14784" s="118"/>
      <c r="F14784" s="118"/>
      <c r="G14784" s="118"/>
      <c r="H14784" s="118"/>
      <c r="I14784" s="118"/>
      <c r="J14784" s="118"/>
    </row>
    <row r="14785" spans="1:10" ht="12.75">
      <c r="A14785" s="118"/>
      <c r="B14785" s="118"/>
      <c r="C14785" s="118"/>
      <c r="D14785" s="118"/>
      <c r="E14785" s="118"/>
      <c r="F14785" s="118"/>
      <c r="G14785" s="118"/>
      <c r="H14785" s="118"/>
      <c r="I14785" s="118"/>
      <c r="J14785" s="118"/>
    </row>
    <row r="14786" spans="1:10" ht="12.75">
      <c r="A14786" s="118"/>
      <c r="B14786" s="118"/>
      <c r="C14786" s="118"/>
      <c r="D14786" s="118"/>
      <c r="E14786" s="118"/>
      <c r="F14786" s="118"/>
      <c r="G14786" s="118"/>
      <c r="H14786" s="118"/>
      <c r="I14786" s="118"/>
      <c r="J14786" s="118"/>
    </row>
    <row r="14787" spans="1:10" ht="12.75">
      <c r="A14787" s="118"/>
      <c r="B14787" s="118"/>
      <c r="C14787" s="118"/>
      <c r="D14787" s="118"/>
      <c r="E14787" s="118"/>
      <c r="F14787" s="118"/>
      <c r="G14787" s="118"/>
      <c r="H14787" s="118"/>
      <c r="I14787" s="118"/>
      <c r="J14787" s="118"/>
    </row>
    <row r="14788" spans="1:10" ht="12.75">
      <c r="A14788" s="118"/>
      <c r="B14788" s="118"/>
      <c r="C14788" s="118"/>
      <c r="D14788" s="118"/>
      <c r="E14788" s="118"/>
      <c r="F14788" s="118"/>
      <c r="G14788" s="118"/>
      <c r="H14788" s="118"/>
      <c r="I14788" s="118"/>
      <c r="J14788" s="118"/>
    </row>
    <row r="14789" spans="1:10" ht="12.75">
      <c r="A14789" s="118"/>
      <c r="B14789" s="118"/>
      <c r="C14789" s="118"/>
      <c r="D14789" s="118"/>
      <c r="E14789" s="118"/>
      <c r="F14789" s="118"/>
      <c r="G14789" s="118"/>
      <c r="H14789" s="118"/>
      <c r="I14789" s="118"/>
      <c r="J14789" s="118"/>
    </row>
    <row r="14790" spans="1:10" ht="12.75">
      <c r="A14790" s="118"/>
      <c r="B14790" s="118"/>
      <c r="C14790" s="118"/>
      <c r="D14790" s="118"/>
      <c r="E14790" s="118"/>
      <c r="F14790" s="118"/>
      <c r="G14790" s="118"/>
      <c r="H14790" s="118"/>
      <c r="I14790" s="118"/>
      <c r="J14790" s="118"/>
    </row>
    <row r="14791" spans="1:10" ht="12.75">
      <c r="A14791" s="118"/>
      <c r="B14791" s="118"/>
      <c r="C14791" s="118"/>
      <c r="D14791" s="118"/>
      <c r="E14791" s="118"/>
      <c r="F14791" s="118"/>
      <c r="G14791" s="118"/>
      <c r="H14791" s="118"/>
      <c r="I14791" s="118"/>
      <c r="J14791" s="118"/>
    </row>
    <row r="14792" spans="1:10" ht="12.75">
      <c r="A14792" s="118"/>
      <c r="B14792" s="118"/>
      <c r="C14792" s="118"/>
      <c r="D14792" s="118"/>
      <c r="E14792" s="118"/>
      <c r="F14792" s="118"/>
      <c r="G14792" s="118"/>
      <c r="H14792" s="118"/>
      <c r="I14792" s="118"/>
      <c r="J14792" s="118"/>
    </row>
    <row r="14793" spans="1:10" ht="12.75">
      <c r="A14793" s="118"/>
      <c r="B14793" s="118"/>
      <c r="C14793" s="118"/>
      <c r="D14793" s="118"/>
      <c r="E14793" s="118"/>
      <c r="F14793" s="118"/>
      <c r="G14793" s="118"/>
      <c r="H14793" s="118"/>
      <c r="I14793" s="118"/>
      <c r="J14793" s="118"/>
    </row>
    <row r="14794" spans="1:10" ht="12.75">
      <c r="A14794" s="118"/>
      <c r="B14794" s="118"/>
      <c r="C14794" s="118"/>
      <c r="D14794" s="118"/>
      <c r="E14794" s="118"/>
      <c r="F14794" s="118"/>
      <c r="G14794" s="118"/>
      <c r="H14794" s="118"/>
      <c r="I14794" s="118"/>
      <c r="J14794" s="118"/>
    </row>
    <row r="14795" spans="1:10" ht="12.75">
      <c r="A14795" s="118"/>
      <c r="B14795" s="118"/>
      <c r="C14795" s="118"/>
      <c r="D14795" s="118"/>
      <c r="E14795" s="118"/>
      <c r="F14795" s="118"/>
      <c r="G14795" s="118"/>
      <c r="H14795" s="118"/>
      <c r="I14795" s="118"/>
      <c r="J14795" s="118"/>
    </row>
    <row r="14796" spans="1:10" ht="12.75">
      <c r="A14796" s="118"/>
      <c r="B14796" s="118"/>
      <c r="C14796" s="118"/>
      <c r="D14796" s="118"/>
      <c r="E14796" s="118"/>
      <c r="F14796" s="118"/>
      <c r="G14796" s="118"/>
      <c r="H14796" s="118"/>
      <c r="I14796" s="118"/>
      <c r="J14796" s="118"/>
    </row>
    <row r="14797" spans="1:10" ht="12.75">
      <c r="A14797" s="118"/>
      <c r="B14797" s="118"/>
      <c r="C14797" s="118"/>
      <c r="D14797" s="118"/>
      <c r="E14797" s="118"/>
      <c r="F14797" s="118"/>
      <c r="G14797" s="118"/>
      <c r="H14797" s="118"/>
      <c r="I14797" s="118"/>
      <c r="J14797" s="118"/>
    </row>
    <row r="14798" spans="1:10" ht="12.75">
      <c r="A14798" s="118"/>
      <c r="B14798" s="118"/>
      <c r="C14798" s="118"/>
      <c r="D14798" s="118"/>
      <c r="E14798" s="118"/>
      <c r="F14798" s="118"/>
      <c r="G14798" s="118"/>
      <c r="H14798" s="118"/>
      <c r="I14798" s="118"/>
      <c r="J14798" s="118"/>
    </row>
    <row r="14799" spans="1:10" ht="12.75">
      <c r="A14799" s="118"/>
      <c r="B14799" s="118"/>
      <c r="C14799" s="118"/>
      <c r="D14799" s="118"/>
      <c r="E14799" s="118"/>
      <c r="F14799" s="118"/>
      <c r="G14799" s="118"/>
      <c r="H14799" s="118"/>
      <c r="I14799" s="118"/>
      <c r="J14799" s="118"/>
    </row>
    <row r="14800" spans="1:10" ht="12.75">
      <c r="A14800" s="118"/>
      <c r="B14800" s="118"/>
      <c r="C14800" s="118"/>
      <c r="D14800" s="118"/>
      <c r="E14800" s="118"/>
      <c r="F14800" s="118"/>
      <c r="G14800" s="118"/>
      <c r="H14800" s="118"/>
      <c r="I14800" s="118"/>
      <c r="J14800" s="118"/>
    </row>
    <row r="14801" spans="1:10" ht="12.75">
      <c r="A14801" s="118"/>
      <c r="B14801" s="118"/>
      <c r="C14801" s="118"/>
      <c r="D14801" s="118"/>
      <c r="E14801" s="118"/>
      <c r="F14801" s="118"/>
      <c r="G14801" s="118"/>
      <c r="H14801" s="118"/>
      <c r="I14801" s="118"/>
      <c r="J14801" s="118"/>
    </row>
    <row r="14802" spans="1:10" ht="12.75">
      <c r="A14802" s="118"/>
      <c r="B14802" s="118"/>
      <c r="C14802" s="118"/>
      <c r="D14802" s="118"/>
      <c r="E14802" s="118"/>
      <c r="F14802" s="118"/>
      <c r="G14802" s="118"/>
      <c r="H14802" s="118"/>
      <c r="I14802" s="118"/>
      <c r="J14802" s="118"/>
    </row>
    <row r="14803" spans="1:10" ht="12.75">
      <c r="A14803" s="118"/>
      <c r="B14803" s="118"/>
      <c r="C14803" s="118"/>
      <c r="D14803" s="118"/>
      <c r="E14803" s="118"/>
      <c r="F14803" s="118"/>
      <c r="G14803" s="118"/>
      <c r="H14803" s="118"/>
      <c r="I14803" s="118"/>
      <c r="J14803" s="118"/>
    </row>
    <row r="14804" spans="1:10" ht="12.75">
      <c r="A14804" s="118"/>
      <c r="B14804" s="118"/>
      <c r="C14804" s="118"/>
      <c r="D14804" s="118"/>
      <c r="E14804" s="118"/>
      <c r="F14804" s="118"/>
      <c r="G14804" s="118"/>
      <c r="H14804" s="118"/>
      <c r="I14804" s="118"/>
      <c r="J14804" s="118"/>
    </row>
    <row r="14805" spans="1:10" ht="12.75">
      <c r="A14805" s="118"/>
      <c r="B14805" s="118"/>
      <c r="C14805" s="118"/>
      <c r="D14805" s="118"/>
      <c r="E14805" s="118"/>
      <c r="F14805" s="118"/>
      <c r="G14805" s="118"/>
      <c r="H14805" s="118"/>
      <c r="I14805" s="118"/>
      <c r="J14805" s="118"/>
    </row>
    <row r="14806" spans="1:10" ht="12.75">
      <c r="A14806" s="118"/>
      <c r="B14806" s="118"/>
      <c r="C14806" s="118"/>
      <c r="D14806" s="118"/>
      <c r="E14806" s="118"/>
      <c r="F14806" s="118"/>
      <c r="G14806" s="118"/>
      <c r="H14806" s="118"/>
      <c r="I14806" s="118"/>
      <c r="J14806" s="118"/>
    </row>
    <row r="14807" spans="1:10" ht="12.75">
      <c r="A14807" s="118"/>
      <c r="B14807" s="118"/>
      <c r="C14807" s="118"/>
      <c r="D14807" s="118"/>
      <c r="E14807" s="118"/>
      <c r="F14807" s="118"/>
      <c r="G14807" s="118"/>
      <c r="H14807" s="118"/>
      <c r="I14807" s="118"/>
      <c r="J14807" s="118"/>
    </row>
    <row r="14808" spans="1:10" ht="12.75">
      <c r="A14808" s="118"/>
      <c r="B14808" s="118"/>
      <c r="C14808" s="118"/>
      <c r="D14808" s="118"/>
      <c r="E14808" s="118"/>
      <c r="F14808" s="118"/>
      <c r="G14808" s="118"/>
      <c r="H14808" s="118"/>
      <c r="I14808" s="118"/>
      <c r="J14808" s="118"/>
    </row>
    <row r="14809" spans="1:10" ht="12.75">
      <c r="A14809" s="118"/>
      <c r="B14809" s="118"/>
      <c r="C14809" s="118"/>
      <c r="D14809" s="118"/>
      <c r="E14809" s="118"/>
      <c r="F14809" s="118"/>
      <c r="G14809" s="118"/>
      <c r="H14809" s="118"/>
      <c r="I14809" s="118"/>
      <c r="J14809" s="118"/>
    </row>
    <row r="14810" spans="1:10" ht="12.75">
      <c r="A14810" s="118"/>
      <c r="B14810" s="118"/>
      <c r="C14810" s="118"/>
      <c r="D14810" s="118"/>
      <c r="E14810" s="118"/>
      <c r="F14810" s="118"/>
      <c r="G14810" s="118"/>
      <c r="H14810" s="118"/>
      <c r="I14810" s="118"/>
      <c r="J14810" s="118"/>
    </row>
    <row r="14811" spans="1:10" ht="12.75">
      <c r="A14811" s="118"/>
      <c r="B14811" s="118"/>
      <c r="C14811" s="118"/>
      <c r="D14811" s="118"/>
      <c r="E14811" s="118"/>
      <c r="F14811" s="118"/>
      <c r="G14811" s="118"/>
      <c r="H14811" s="118"/>
      <c r="I14811" s="118"/>
      <c r="J14811" s="118"/>
    </row>
    <row r="14812" spans="1:10" ht="12.75">
      <c r="A14812" s="118"/>
      <c r="B14812" s="118"/>
      <c r="C14812" s="118"/>
      <c r="D14812" s="118"/>
      <c r="E14812" s="118"/>
      <c r="F14812" s="118"/>
      <c r="G14812" s="118"/>
      <c r="H14812" s="118"/>
      <c r="I14812" s="118"/>
      <c r="J14812" s="118"/>
    </row>
    <row r="14813" spans="1:10" ht="12.75">
      <c r="A14813" s="118"/>
      <c r="B14813" s="118"/>
      <c r="C14813" s="118"/>
      <c r="D14813" s="118"/>
      <c r="E14813" s="118"/>
      <c r="F14813" s="118"/>
      <c r="G14813" s="118"/>
      <c r="H14813" s="118"/>
      <c r="I14813" s="118"/>
      <c r="J14813" s="118"/>
    </row>
    <row r="14814" spans="1:10" ht="12.75">
      <c r="A14814" s="118"/>
      <c r="B14814" s="118"/>
      <c r="C14814" s="118"/>
      <c r="D14814" s="118"/>
      <c r="E14814" s="118"/>
      <c r="F14814" s="118"/>
      <c r="G14814" s="118"/>
      <c r="H14814" s="118"/>
      <c r="I14814" s="118"/>
      <c r="J14814" s="118"/>
    </row>
    <row r="14815" spans="1:10" ht="12.75">
      <c r="A14815" s="118"/>
      <c r="B14815" s="118"/>
      <c r="C14815" s="118"/>
      <c r="D14815" s="118"/>
      <c r="E14815" s="118"/>
      <c r="F14815" s="118"/>
      <c r="G14815" s="118"/>
      <c r="H14815" s="118"/>
      <c r="I14815" s="118"/>
      <c r="J14815" s="118"/>
    </row>
    <row r="14816" spans="1:10" ht="12.75">
      <c r="A14816" s="118"/>
      <c r="B14816" s="118"/>
      <c r="C14816" s="118"/>
      <c r="D14816" s="118"/>
      <c r="E14816" s="118"/>
      <c r="F14816" s="118"/>
      <c r="G14816" s="118"/>
      <c r="H14816" s="118"/>
      <c r="I14816" s="118"/>
      <c r="J14816" s="118"/>
    </row>
    <row r="14817" spans="1:10" ht="12.75">
      <c r="A14817" s="118"/>
      <c r="B14817" s="118"/>
      <c r="C14817" s="118"/>
      <c r="D14817" s="118"/>
      <c r="E14817" s="118"/>
      <c r="F14817" s="118"/>
      <c r="G14817" s="118"/>
      <c r="H14817" s="118"/>
      <c r="I14817" s="118"/>
      <c r="J14817" s="118"/>
    </row>
    <row r="14818" spans="1:10" ht="12.75">
      <c r="A14818" s="118"/>
      <c r="B14818" s="118"/>
      <c r="C14818" s="118"/>
      <c r="D14818" s="118"/>
      <c r="E14818" s="118"/>
      <c r="F14818" s="118"/>
      <c r="G14818" s="118"/>
      <c r="H14818" s="118"/>
      <c r="I14818" s="118"/>
      <c r="J14818" s="118"/>
    </row>
    <row r="14819" spans="1:10" ht="12.75">
      <c r="A14819" s="118"/>
      <c r="B14819" s="118"/>
      <c r="C14819" s="118"/>
      <c r="D14819" s="118"/>
      <c r="E14819" s="118"/>
      <c r="F14819" s="118"/>
      <c r="G14819" s="118"/>
      <c r="H14819" s="118"/>
      <c r="I14819" s="118"/>
      <c r="J14819" s="118"/>
    </row>
    <row r="14820" spans="1:10" ht="12.75">
      <c r="A14820" s="118"/>
      <c r="B14820" s="118"/>
      <c r="C14820" s="118"/>
      <c r="D14820" s="118"/>
      <c r="E14820" s="118"/>
      <c r="F14820" s="118"/>
      <c r="G14820" s="118"/>
      <c r="H14820" s="118"/>
      <c r="I14820" s="118"/>
      <c r="J14820" s="118"/>
    </row>
    <row r="14821" spans="1:10" ht="12.75">
      <c r="A14821" s="118"/>
      <c r="B14821" s="118"/>
      <c r="C14821" s="118"/>
      <c r="D14821" s="118"/>
      <c r="E14821" s="118"/>
      <c r="F14821" s="118"/>
      <c r="G14821" s="118"/>
      <c r="H14821" s="118"/>
      <c r="I14821" s="118"/>
      <c r="J14821" s="118"/>
    </row>
    <row r="14822" spans="1:10" ht="12.75">
      <c r="A14822" s="118"/>
      <c r="B14822" s="118"/>
      <c r="C14822" s="118"/>
      <c r="D14822" s="118"/>
      <c r="E14822" s="118"/>
      <c r="F14822" s="118"/>
      <c r="G14822" s="118"/>
      <c r="H14822" s="118"/>
      <c r="I14822" s="118"/>
      <c r="J14822" s="118"/>
    </row>
    <row r="14823" spans="1:10" ht="12.75">
      <c r="A14823" s="118"/>
      <c r="B14823" s="118"/>
      <c r="C14823" s="118"/>
      <c r="D14823" s="118"/>
      <c r="E14823" s="118"/>
      <c r="F14823" s="118"/>
      <c r="G14823" s="118"/>
      <c r="H14823" s="118"/>
      <c r="I14823" s="118"/>
      <c r="J14823" s="118"/>
    </row>
    <row r="14824" spans="1:10" ht="12.75">
      <c r="A14824" s="118"/>
      <c r="B14824" s="118"/>
      <c r="C14824" s="118"/>
      <c r="D14824" s="118"/>
      <c r="E14824" s="118"/>
      <c r="F14824" s="118"/>
      <c r="G14824" s="118"/>
      <c r="H14824" s="118"/>
      <c r="I14824" s="118"/>
      <c r="J14824" s="118"/>
    </row>
    <row r="14825" spans="1:10" ht="12.75">
      <c r="A14825" s="118"/>
      <c r="B14825" s="118"/>
      <c r="C14825" s="118"/>
      <c r="D14825" s="118"/>
      <c r="E14825" s="118"/>
      <c r="F14825" s="118"/>
      <c r="G14825" s="118"/>
      <c r="H14825" s="118"/>
      <c r="I14825" s="118"/>
      <c r="J14825" s="118"/>
    </row>
    <row r="14826" spans="1:10" ht="12.75">
      <c r="A14826" s="118"/>
      <c r="B14826" s="118"/>
      <c r="C14826" s="118"/>
      <c r="D14826" s="118"/>
      <c r="E14826" s="118"/>
      <c r="F14826" s="118"/>
      <c r="G14826" s="118"/>
      <c r="H14826" s="118"/>
      <c r="I14826" s="118"/>
      <c r="J14826" s="118"/>
    </row>
    <row r="14827" spans="1:10" ht="12.75">
      <c r="A14827" s="118"/>
      <c r="B14827" s="118"/>
      <c r="C14827" s="118"/>
      <c r="D14827" s="118"/>
      <c r="E14827" s="118"/>
      <c r="F14827" s="118"/>
      <c r="G14827" s="118"/>
      <c r="H14827" s="118"/>
      <c r="I14827" s="118"/>
      <c r="J14827" s="118"/>
    </row>
    <row r="14828" spans="1:10" ht="12.75">
      <c r="A14828" s="118"/>
      <c r="B14828" s="118"/>
      <c r="C14828" s="118"/>
      <c r="D14828" s="118"/>
      <c r="E14828" s="118"/>
      <c r="F14828" s="118"/>
      <c r="G14828" s="118"/>
      <c r="H14828" s="118"/>
      <c r="I14828" s="118"/>
      <c r="J14828" s="118"/>
    </row>
    <row r="14829" spans="1:10" ht="12.75">
      <c r="A14829" s="118"/>
      <c r="B14829" s="118"/>
      <c r="C14829" s="118"/>
      <c r="D14829" s="118"/>
      <c r="E14829" s="118"/>
      <c r="F14829" s="118"/>
      <c r="G14829" s="118"/>
      <c r="H14829" s="118"/>
      <c r="I14829" s="118"/>
      <c r="J14829" s="118"/>
    </row>
    <row r="14830" spans="1:10" ht="12.75">
      <c r="A14830" s="118"/>
      <c r="B14830" s="118"/>
      <c r="C14830" s="118"/>
      <c r="D14830" s="118"/>
      <c r="E14830" s="118"/>
      <c r="F14830" s="118"/>
      <c r="G14830" s="118"/>
      <c r="H14830" s="118"/>
      <c r="I14830" s="118"/>
      <c r="J14830" s="118"/>
    </row>
    <row r="14831" spans="1:10" ht="12.75">
      <c r="A14831" s="118"/>
      <c r="B14831" s="118"/>
      <c r="C14831" s="118"/>
      <c r="D14831" s="118"/>
      <c r="E14831" s="118"/>
      <c r="F14831" s="118"/>
      <c r="G14831" s="118"/>
      <c r="H14831" s="118"/>
      <c r="I14831" s="118"/>
      <c r="J14831" s="118"/>
    </row>
    <row r="14832" spans="1:10" ht="12.75">
      <c r="A14832" s="118"/>
      <c r="B14832" s="118"/>
      <c r="C14832" s="118"/>
      <c r="D14832" s="118"/>
      <c r="E14832" s="118"/>
      <c r="F14832" s="118"/>
      <c r="G14832" s="118"/>
      <c r="H14832" s="118"/>
      <c r="I14832" s="118"/>
      <c r="J14832" s="118"/>
    </row>
    <row r="14833" spans="1:10" ht="12.75">
      <c r="A14833" s="118"/>
      <c r="B14833" s="118"/>
      <c r="C14833" s="118"/>
      <c r="D14833" s="118"/>
      <c r="E14833" s="118"/>
      <c r="F14833" s="118"/>
      <c r="G14833" s="118"/>
      <c r="H14833" s="118"/>
      <c r="I14833" s="118"/>
      <c r="J14833" s="118"/>
    </row>
    <row r="14834" spans="1:10" ht="12.75">
      <c r="A14834" s="118"/>
      <c r="B14834" s="118"/>
      <c r="C14834" s="118"/>
      <c r="D14834" s="118"/>
      <c r="E14834" s="118"/>
      <c r="F14834" s="118"/>
      <c r="G14834" s="118"/>
      <c r="H14834" s="118"/>
      <c r="I14834" s="118"/>
      <c r="J14834" s="118"/>
    </row>
    <row r="14835" spans="1:10" ht="12.75">
      <c r="A14835" s="118"/>
      <c r="B14835" s="118"/>
      <c r="C14835" s="118"/>
      <c r="D14835" s="118"/>
      <c r="E14835" s="118"/>
      <c r="F14835" s="118"/>
      <c r="G14835" s="118"/>
      <c r="H14835" s="118"/>
      <c r="I14835" s="118"/>
      <c r="J14835" s="118"/>
    </row>
    <row r="14836" spans="1:10" ht="12.75">
      <c r="A14836" s="118"/>
      <c r="B14836" s="118"/>
      <c r="C14836" s="118"/>
      <c r="D14836" s="118"/>
      <c r="E14836" s="118"/>
      <c r="F14836" s="118"/>
      <c r="G14836" s="118"/>
      <c r="H14836" s="118"/>
      <c r="I14836" s="118"/>
      <c r="J14836" s="118"/>
    </row>
    <row r="14837" spans="1:10" ht="12.75">
      <c r="A14837" s="118"/>
      <c r="B14837" s="118"/>
      <c r="C14837" s="118"/>
      <c r="D14837" s="118"/>
      <c r="E14837" s="118"/>
      <c r="F14837" s="118"/>
      <c r="G14837" s="118"/>
      <c r="H14837" s="118"/>
      <c r="I14837" s="118"/>
      <c r="J14837" s="118"/>
    </row>
    <row r="14838" spans="1:10" ht="12.75">
      <c r="A14838" s="118"/>
      <c r="B14838" s="118"/>
      <c r="C14838" s="118"/>
      <c r="D14838" s="118"/>
      <c r="E14838" s="118"/>
      <c r="F14838" s="118"/>
      <c r="G14838" s="118"/>
      <c r="H14838" s="118"/>
      <c r="I14838" s="118"/>
      <c r="J14838" s="118"/>
    </row>
    <row r="14839" spans="1:10" ht="12.75">
      <c r="A14839" s="118"/>
      <c r="B14839" s="118"/>
      <c r="C14839" s="118"/>
      <c r="D14839" s="118"/>
      <c r="E14839" s="118"/>
      <c r="F14839" s="118"/>
      <c r="G14839" s="118"/>
      <c r="H14839" s="118"/>
      <c r="I14839" s="118"/>
      <c r="J14839" s="118"/>
    </row>
    <row r="14840" spans="1:10" ht="12.75">
      <c r="A14840" s="118"/>
      <c r="B14840" s="118"/>
      <c r="C14840" s="118"/>
      <c r="D14840" s="118"/>
      <c r="E14840" s="118"/>
      <c r="F14840" s="118"/>
      <c r="G14840" s="118"/>
      <c r="H14840" s="118"/>
      <c r="I14840" s="118"/>
      <c r="J14840" s="118"/>
    </row>
    <row r="14841" spans="1:10" ht="12.75">
      <c r="A14841" s="118"/>
      <c r="B14841" s="118"/>
      <c r="C14841" s="118"/>
      <c r="D14841" s="118"/>
      <c r="E14841" s="118"/>
      <c r="F14841" s="118"/>
      <c r="G14841" s="118"/>
      <c r="H14841" s="118"/>
      <c r="I14841" s="118"/>
      <c r="J14841" s="118"/>
    </row>
    <row r="14842" spans="1:10" ht="12.75">
      <c r="A14842" s="118"/>
      <c r="B14842" s="118"/>
      <c r="C14842" s="118"/>
      <c r="D14842" s="118"/>
      <c r="E14842" s="118"/>
      <c r="F14842" s="118"/>
      <c r="G14842" s="118"/>
      <c r="H14842" s="118"/>
      <c r="I14842" s="118"/>
      <c r="J14842" s="118"/>
    </row>
    <row r="14843" spans="1:10" ht="12.75">
      <c r="A14843" s="118"/>
      <c r="B14843" s="118"/>
      <c r="C14843" s="118"/>
      <c r="D14843" s="118"/>
      <c r="E14843" s="118"/>
      <c r="F14843" s="118"/>
      <c r="G14843" s="118"/>
      <c r="H14843" s="118"/>
      <c r="I14843" s="118"/>
      <c r="J14843" s="118"/>
    </row>
    <row r="14844" spans="1:10" ht="12.75">
      <c r="A14844" s="118"/>
      <c r="B14844" s="118"/>
      <c r="C14844" s="118"/>
      <c r="D14844" s="118"/>
      <c r="E14844" s="118"/>
      <c r="F14844" s="118"/>
      <c r="G14844" s="118"/>
      <c r="H14844" s="118"/>
      <c r="I14844" s="118"/>
      <c r="J14844" s="118"/>
    </row>
    <row r="14845" spans="1:10" ht="12.75">
      <c r="A14845" s="118"/>
      <c r="B14845" s="118"/>
      <c r="C14845" s="118"/>
      <c r="D14845" s="118"/>
      <c r="E14845" s="118"/>
      <c r="F14845" s="118"/>
      <c r="G14845" s="118"/>
      <c r="H14845" s="118"/>
      <c r="I14845" s="118"/>
      <c r="J14845" s="118"/>
    </row>
    <row r="14846" spans="1:10" ht="12.75">
      <c r="A14846" s="118"/>
      <c r="B14846" s="118"/>
      <c r="C14846" s="118"/>
      <c r="D14846" s="118"/>
      <c r="E14846" s="118"/>
      <c r="F14846" s="118"/>
      <c r="G14846" s="118"/>
      <c r="H14846" s="118"/>
      <c r="I14846" s="118"/>
      <c r="J14846" s="118"/>
    </row>
    <row r="14847" spans="1:10" ht="12.75">
      <c r="A14847" s="118"/>
      <c r="B14847" s="118"/>
      <c r="C14847" s="118"/>
      <c r="D14847" s="118"/>
      <c r="E14847" s="118"/>
      <c r="F14847" s="118"/>
      <c r="G14847" s="118"/>
      <c r="H14847" s="118"/>
      <c r="I14847" s="118"/>
      <c r="J14847" s="118"/>
    </row>
    <row r="14848" spans="1:10" ht="12.75">
      <c r="A14848" s="118"/>
      <c r="B14848" s="118"/>
      <c r="C14848" s="118"/>
      <c r="D14848" s="118"/>
      <c r="E14848" s="118"/>
      <c r="F14848" s="118"/>
      <c r="G14848" s="118"/>
      <c r="H14848" s="118"/>
      <c r="I14848" s="118"/>
      <c r="J14848" s="118"/>
    </row>
    <row r="14849" spans="1:10" ht="12.75">
      <c r="A14849" s="118"/>
      <c r="B14849" s="118"/>
      <c r="C14849" s="118"/>
      <c r="D14849" s="118"/>
      <c r="E14849" s="118"/>
      <c r="F14849" s="118"/>
      <c r="G14849" s="118"/>
      <c r="H14849" s="118"/>
      <c r="I14849" s="118"/>
      <c r="J14849" s="118"/>
    </row>
    <row r="14850" spans="1:10" ht="12.75">
      <c r="A14850" s="118"/>
      <c r="B14850" s="118"/>
      <c r="C14850" s="118"/>
      <c r="D14850" s="118"/>
      <c r="E14850" s="118"/>
      <c r="F14850" s="118"/>
      <c r="G14850" s="118"/>
      <c r="H14850" s="118"/>
      <c r="I14850" s="118"/>
      <c r="J14850" s="118"/>
    </row>
    <row r="14851" spans="1:10" ht="12.75">
      <c r="A14851" s="118"/>
      <c r="B14851" s="118"/>
      <c r="C14851" s="118"/>
      <c r="D14851" s="118"/>
      <c r="E14851" s="118"/>
      <c r="F14851" s="118"/>
      <c r="G14851" s="118"/>
      <c r="H14851" s="118"/>
      <c r="I14851" s="118"/>
      <c r="J14851" s="118"/>
    </row>
    <row r="14852" spans="1:10" ht="12.75">
      <c r="A14852" s="118"/>
      <c r="B14852" s="118"/>
      <c r="C14852" s="118"/>
      <c r="D14852" s="118"/>
      <c r="E14852" s="118"/>
      <c r="F14852" s="118"/>
      <c r="G14852" s="118"/>
      <c r="H14852" s="118"/>
      <c r="I14852" s="118"/>
      <c r="J14852" s="118"/>
    </row>
    <row r="14853" spans="1:10" ht="12.75">
      <c r="A14853" s="118"/>
      <c r="B14853" s="118"/>
      <c r="C14853" s="118"/>
      <c r="D14853" s="118"/>
      <c r="E14853" s="118"/>
      <c r="F14853" s="118"/>
      <c r="G14853" s="118"/>
      <c r="H14853" s="118"/>
      <c r="I14853" s="118"/>
      <c r="J14853" s="118"/>
    </row>
    <row r="14854" spans="1:10" ht="12.75">
      <c r="A14854" s="118"/>
      <c r="B14854" s="118"/>
      <c r="C14854" s="118"/>
      <c r="D14854" s="118"/>
      <c r="E14854" s="118"/>
      <c r="F14854" s="118"/>
      <c r="G14854" s="118"/>
      <c r="H14854" s="118"/>
      <c r="I14854" s="118"/>
      <c r="J14854" s="118"/>
    </row>
    <row r="14855" spans="1:10" ht="12.75">
      <c r="A14855" s="118"/>
      <c r="B14855" s="118"/>
      <c r="C14855" s="118"/>
      <c r="D14855" s="118"/>
      <c r="E14855" s="118"/>
      <c r="F14855" s="118"/>
      <c r="G14855" s="118"/>
      <c r="H14855" s="118"/>
      <c r="I14855" s="118"/>
      <c r="J14855" s="118"/>
    </row>
    <row r="14856" spans="1:10" ht="12.75">
      <c r="A14856" s="118"/>
      <c r="B14856" s="118"/>
      <c r="C14856" s="118"/>
      <c r="D14856" s="118"/>
      <c r="E14856" s="118"/>
      <c r="F14856" s="118"/>
      <c r="G14856" s="118"/>
      <c r="H14856" s="118"/>
      <c r="I14856" s="118"/>
      <c r="J14856" s="118"/>
    </row>
    <row r="14857" spans="1:10" ht="12.75">
      <c r="A14857" s="118"/>
      <c r="B14857" s="118"/>
      <c r="C14857" s="118"/>
      <c r="D14857" s="118"/>
      <c r="E14857" s="118"/>
      <c r="F14857" s="118"/>
      <c r="G14857" s="118"/>
      <c r="H14857" s="118"/>
      <c r="I14857" s="118"/>
      <c r="J14857" s="118"/>
    </row>
    <row r="14858" spans="1:10" ht="12.75">
      <c r="A14858" s="118"/>
      <c r="B14858" s="118"/>
      <c r="C14858" s="118"/>
      <c r="D14858" s="118"/>
      <c r="E14858" s="118"/>
      <c r="F14858" s="118"/>
      <c r="G14858" s="118"/>
      <c r="H14858" s="118"/>
      <c r="I14858" s="118"/>
      <c r="J14858" s="118"/>
    </row>
    <row r="14859" spans="1:10" ht="12.75">
      <c r="A14859" s="118"/>
      <c r="B14859" s="118"/>
      <c r="C14859" s="118"/>
      <c r="D14859" s="118"/>
      <c r="E14859" s="118"/>
      <c r="F14859" s="118"/>
      <c r="G14859" s="118"/>
      <c r="H14859" s="118"/>
      <c r="I14859" s="118"/>
      <c r="J14859" s="118"/>
    </row>
    <row r="14860" spans="1:10" ht="12.75">
      <c r="A14860" s="118"/>
      <c r="B14860" s="118"/>
      <c r="C14860" s="118"/>
      <c r="D14860" s="118"/>
      <c r="E14860" s="118"/>
      <c r="F14860" s="118"/>
      <c r="G14860" s="118"/>
      <c r="H14860" s="118"/>
      <c r="I14860" s="118"/>
      <c r="J14860" s="118"/>
    </row>
    <row r="14861" spans="1:10" ht="12.75">
      <c r="A14861" s="118"/>
      <c r="B14861" s="118"/>
      <c r="C14861" s="118"/>
      <c r="D14861" s="118"/>
      <c r="E14861" s="118"/>
      <c r="F14861" s="118"/>
      <c r="G14861" s="118"/>
      <c r="H14861" s="118"/>
      <c r="I14861" s="118"/>
      <c r="J14861" s="118"/>
    </row>
    <row r="14862" spans="1:10" ht="12.75">
      <c r="A14862" s="118"/>
      <c r="B14862" s="118"/>
      <c r="C14862" s="118"/>
      <c r="D14862" s="118"/>
      <c r="E14862" s="118"/>
      <c r="F14862" s="118"/>
      <c r="G14862" s="118"/>
      <c r="H14862" s="118"/>
      <c r="I14862" s="118"/>
      <c r="J14862" s="118"/>
    </row>
    <row r="14863" spans="1:10" ht="12.75">
      <c r="A14863" s="118"/>
      <c r="B14863" s="118"/>
      <c r="C14863" s="118"/>
      <c r="D14863" s="118"/>
      <c r="E14863" s="118"/>
      <c r="F14863" s="118"/>
      <c r="G14863" s="118"/>
      <c r="H14863" s="118"/>
      <c r="I14863" s="118"/>
      <c r="J14863" s="118"/>
    </row>
    <row r="14864" spans="1:10" ht="12.75">
      <c r="A14864" s="118"/>
      <c r="B14864" s="118"/>
      <c r="C14864" s="118"/>
      <c r="D14864" s="118"/>
      <c r="E14864" s="118"/>
      <c r="F14864" s="118"/>
      <c r="G14864" s="118"/>
      <c r="H14864" s="118"/>
      <c r="I14864" s="118"/>
      <c r="J14864" s="118"/>
    </row>
    <row r="14865" spans="1:10" ht="12.75">
      <c r="A14865" s="118"/>
      <c r="B14865" s="118"/>
      <c r="C14865" s="118"/>
      <c r="D14865" s="118"/>
      <c r="E14865" s="118"/>
      <c r="F14865" s="118"/>
      <c r="G14865" s="118"/>
      <c r="H14865" s="118"/>
      <c r="I14865" s="118"/>
      <c r="J14865" s="118"/>
    </row>
    <row r="14866" spans="1:10" ht="12.75">
      <c r="A14866" s="118"/>
      <c r="B14866" s="118"/>
      <c r="C14866" s="118"/>
      <c r="D14866" s="118"/>
      <c r="E14866" s="118"/>
      <c r="F14866" s="118"/>
      <c r="G14866" s="118"/>
      <c r="H14866" s="118"/>
      <c r="I14866" s="118"/>
      <c r="J14866" s="118"/>
    </row>
    <row r="14867" spans="1:10" ht="12.75">
      <c r="A14867" s="118"/>
      <c r="B14867" s="118"/>
      <c r="C14867" s="118"/>
      <c r="D14867" s="118"/>
      <c r="E14867" s="118"/>
      <c r="F14867" s="118"/>
      <c r="G14867" s="118"/>
      <c r="H14867" s="118"/>
      <c r="I14867" s="118"/>
      <c r="J14867" s="118"/>
    </row>
    <row r="14868" spans="1:10" ht="12.75">
      <c r="A14868" s="118"/>
      <c r="B14868" s="118"/>
      <c r="C14868" s="118"/>
      <c r="D14868" s="118"/>
      <c r="E14868" s="118"/>
      <c r="F14868" s="118"/>
      <c r="G14868" s="118"/>
      <c r="H14868" s="118"/>
      <c r="I14868" s="118"/>
      <c r="J14868" s="118"/>
    </row>
    <row r="14869" spans="1:10" ht="12.75">
      <c r="A14869" s="118"/>
      <c r="B14869" s="118"/>
      <c r="C14869" s="118"/>
      <c r="D14869" s="118"/>
      <c r="E14869" s="118"/>
      <c r="F14869" s="118"/>
      <c r="G14869" s="118"/>
      <c r="H14869" s="118"/>
      <c r="I14869" s="118"/>
      <c r="J14869" s="118"/>
    </row>
    <row r="14870" spans="1:10" ht="12.75">
      <c r="A14870" s="118"/>
      <c r="B14870" s="118"/>
      <c r="C14870" s="118"/>
      <c r="D14870" s="118"/>
      <c r="E14870" s="118"/>
      <c r="F14870" s="118"/>
      <c r="G14870" s="118"/>
      <c r="H14870" s="118"/>
      <c r="I14870" s="118"/>
      <c r="J14870" s="118"/>
    </row>
    <row r="14871" spans="1:10" ht="12.75">
      <c r="A14871" s="118"/>
      <c r="B14871" s="118"/>
      <c r="C14871" s="118"/>
      <c r="D14871" s="118"/>
      <c r="E14871" s="118"/>
      <c r="F14871" s="118"/>
      <c r="G14871" s="118"/>
      <c r="H14871" s="118"/>
      <c r="I14871" s="118"/>
      <c r="J14871" s="118"/>
    </row>
    <row r="14872" spans="1:10" ht="12.75">
      <c r="A14872" s="118"/>
      <c r="B14872" s="118"/>
      <c r="C14872" s="118"/>
      <c r="D14872" s="118"/>
      <c r="E14872" s="118"/>
      <c r="F14872" s="118"/>
      <c r="G14872" s="118"/>
      <c r="H14872" s="118"/>
      <c r="I14872" s="118"/>
      <c r="J14872" s="118"/>
    </row>
    <row r="14873" spans="1:10" ht="12.75">
      <c r="A14873" s="118"/>
      <c r="B14873" s="118"/>
      <c r="C14873" s="118"/>
      <c r="D14873" s="118"/>
      <c r="E14873" s="118"/>
      <c r="F14873" s="118"/>
      <c r="G14873" s="118"/>
      <c r="H14873" s="118"/>
      <c r="I14873" s="118"/>
      <c r="J14873" s="118"/>
    </row>
    <row r="14874" spans="1:10" ht="12.75">
      <c r="A14874" s="118"/>
      <c r="B14874" s="118"/>
      <c r="C14874" s="118"/>
      <c r="D14874" s="118"/>
      <c r="E14874" s="118"/>
      <c r="F14874" s="118"/>
      <c r="G14874" s="118"/>
      <c r="H14874" s="118"/>
      <c r="I14874" s="118"/>
      <c r="J14874" s="118"/>
    </row>
    <row r="14875" spans="1:10" ht="12.75">
      <c r="A14875" s="118"/>
      <c r="B14875" s="118"/>
      <c r="C14875" s="118"/>
      <c r="D14875" s="118"/>
      <c r="E14875" s="118"/>
      <c r="F14875" s="118"/>
      <c r="G14875" s="118"/>
      <c r="H14875" s="118"/>
      <c r="I14875" s="118"/>
      <c r="J14875" s="118"/>
    </row>
    <row r="14876" spans="1:10" ht="12.75">
      <c r="A14876" s="118"/>
      <c r="B14876" s="118"/>
      <c r="C14876" s="118"/>
      <c r="D14876" s="118"/>
      <c r="E14876" s="118"/>
      <c r="F14876" s="118"/>
      <c r="G14876" s="118"/>
      <c r="H14876" s="118"/>
      <c r="I14876" s="118"/>
      <c r="J14876" s="118"/>
    </row>
    <row r="14877" spans="1:10" ht="12.75">
      <c r="A14877" s="118"/>
      <c r="B14877" s="118"/>
      <c r="C14877" s="118"/>
      <c r="D14877" s="118"/>
      <c r="E14877" s="118"/>
      <c r="F14877" s="118"/>
      <c r="G14877" s="118"/>
      <c r="H14877" s="118"/>
      <c r="I14877" s="118"/>
      <c r="J14877" s="118"/>
    </row>
    <row r="14878" spans="1:10" ht="12.75">
      <c r="A14878" s="118"/>
      <c r="B14878" s="118"/>
      <c r="C14878" s="118"/>
      <c r="D14878" s="118"/>
      <c r="E14878" s="118"/>
      <c r="F14878" s="118"/>
      <c r="G14878" s="118"/>
      <c r="H14878" s="118"/>
      <c r="I14878" s="118"/>
      <c r="J14878" s="118"/>
    </row>
    <row r="14879" spans="1:10" ht="12.75">
      <c r="A14879" s="118"/>
      <c r="B14879" s="118"/>
      <c r="C14879" s="118"/>
      <c r="D14879" s="118"/>
      <c r="E14879" s="118"/>
      <c r="F14879" s="118"/>
      <c r="G14879" s="118"/>
      <c r="H14879" s="118"/>
      <c r="I14879" s="118"/>
      <c r="J14879" s="118"/>
    </row>
    <row r="14880" spans="1:10" ht="12.75">
      <c r="A14880" s="118"/>
      <c r="B14880" s="118"/>
      <c r="C14880" s="118"/>
      <c r="D14880" s="118"/>
      <c r="E14880" s="118"/>
      <c r="F14880" s="118"/>
      <c r="G14880" s="118"/>
      <c r="H14880" s="118"/>
      <c r="I14880" s="118"/>
      <c r="J14880" s="118"/>
    </row>
    <row r="14881" spans="1:10" ht="12.75">
      <c r="A14881" s="118"/>
      <c r="B14881" s="118"/>
      <c r="C14881" s="118"/>
      <c r="D14881" s="118"/>
      <c r="E14881" s="118"/>
      <c r="F14881" s="118"/>
      <c r="G14881" s="118"/>
      <c r="H14881" s="118"/>
      <c r="I14881" s="118"/>
      <c r="J14881" s="118"/>
    </row>
    <row r="14882" spans="1:10" ht="12.75">
      <c r="A14882" s="118"/>
      <c r="B14882" s="118"/>
      <c r="C14882" s="118"/>
      <c r="D14882" s="118"/>
      <c r="E14882" s="118"/>
      <c r="F14882" s="118"/>
      <c r="G14882" s="118"/>
      <c r="H14882" s="118"/>
      <c r="I14882" s="118"/>
      <c r="J14882" s="118"/>
    </row>
    <row r="14883" spans="1:10" ht="12.75">
      <c r="A14883" s="118"/>
      <c r="B14883" s="118"/>
      <c r="C14883" s="118"/>
      <c r="D14883" s="118"/>
      <c r="E14883" s="118"/>
      <c r="F14883" s="118"/>
      <c r="G14883" s="118"/>
      <c r="H14883" s="118"/>
      <c r="I14883" s="118"/>
      <c r="J14883" s="118"/>
    </row>
    <row r="14884" spans="1:10" ht="12.75">
      <c r="A14884" s="118"/>
      <c r="B14884" s="118"/>
      <c r="C14884" s="118"/>
      <c r="D14884" s="118"/>
      <c r="E14884" s="118"/>
      <c r="F14884" s="118"/>
      <c r="G14884" s="118"/>
      <c r="H14884" s="118"/>
      <c r="I14884" s="118"/>
      <c r="J14884" s="118"/>
    </row>
    <row r="14885" spans="1:10" ht="12.75">
      <c r="A14885" s="118"/>
      <c r="B14885" s="118"/>
      <c r="C14885" s="118"/>
      <c r="D14885" s="118"/>
      <c r="E14885" s="118"/>
      <c r="F14885" s="118"/>
      <c r="G14885" s="118"/>
      <c r="H14885" s="118"/>
      <c r="I14885" s="118"/>
      <c r="J14885" s="118"/>
    </row>
    <row r="14886" spans="1:10" ht="12.75">
      <c r="A14886" s="118"/>
      <c r="B14886" s="118"/>
      <c r="C14886" s="118"/>
      <c r="D14886" s="118"/>
      <c r="E14886" s="118"/>
      <c r="F14886" s="118"/>
      <c r="G14886" s="118"/>
      <c r="H14886" s="118"/>
      <c r="I14886" s="118"/>
      <c r="J14886" s="118"/>
    </row>
    <row r="14887" spans="1:10" ht="12.75">
      <c r="A14887" s="118"/>
      <c r="B14887" s="118"/>
      <c r="C14887" s="118"/>
      <c r="D14887" s="118"/>
      <c r="E14887" s="118"/>
      <c r="F14887" s="118"/>
      <c r="G14887" s="118"/>
      <c r="H14887" s="118"/>
      <c r="I14887" s="118"/>
      <c r="J14887" s="118"/>
    </row>
    <row r="14888" spans="1:10" ht="12.75">
      <c r="A14888" s="118"/>
      <c r="B14888" s="118"/>
      <c r="C14888" s="118"/>
      <c r="D14888" s="118"/>
      <c r="E14888" s="118"/>
      <c r="F14888" s="118"/>
      <c r="G14888" s="118"/>
      <c r="H14888" s="118"/>
      <c r="I14888" s="118"/>
      <c r="J14888" s="118"/>
    </row>
    <row r="14889" spans="1:10" ht="12.75">
      <c r="A14889" s="118"/>
      <c r="B14889" s="118"/>
      <c r="C14889" s="118"/>
      <c r="D14889" s="118"/>
      <c r="E14889" s="118"/>
      <c r="F14889" s="118"/>
      <c r="G14889" s="118"/>
      <c r="H14889" s="118"/>
      <c r="I14889" s="118"/>
      <c r="J14889" s="118"/>
    </row>
    <row r="14890" spans="1:10" ht="12.75">
      <c r="A14890" s="118"/>
      <c r="B14890" s="118"/>
      <c r="C14890" s="118"/>
      <c r="D14890" s="118"/>
      <c r="E14890" s="118"/>
      <c r="F14890" s="118"/>
      <c r="G14890" s="118"/>
      <c r="H14890" s="118"/>
      <c r="I14890" s="118"/>
      <c r="J14890" s="118"/>
    </row>
    <row r="14891" spans="1:10" ht="12.75">
      <c r="A14891" s="118"/>
      <c r="B14891" s="118"/>
      <c r="C14891" s="118"/>
      <c r="D14891" s="118"/>
      <c r="E14891" s="118"/>
      <c r="F14891" s="118"/>
      <c r="G14891" s="118"/>
      <c r="H14891" s="118"/>
      <c r="I14891" s="118"/>
      <c r="J14891" s="118"/>
    </row>
    <row r="14892" spans="1:10" ht="12.75">
      <c r="A14892" s="118"/>
      <c r="B14892" s="118"/>
      <c r="C14892" s="118"/>
      <c r="D14892" s="118"/>
      <c r="E14892" s="118"/>
      <c r="F14892" s="118"/>
      <c r="G14892" s="118"/>
      <c r="H14892" s="118"/>
      <c r="I14892" s="118"/>
      <c r="J14892" s="118"/>
    </row>
    <row r="14893" spans="1:10" ht="12.75">
      <c r="A14893" s="118"/>
      <c r="B14893" s="118"/>
      <c r="C14893" s="118"/>
      <c r="D14893" s="118"/>
      <c r="E14893" s="118"/>
      <c r="F14893" s="118"/>
      <c r="G14893" s="118"/>
      <c r="H14893" s="118"/>
      <c r="I14893" s="118"/>
      <c r="J14893" s="118"/>
    </row>
    <row r="14894" spans="1:10" ht="12.75">
      <c r="A14894" s="118"/>
      <c r="B14894" s="118"/>
      <c r="C14894" s="118"/>
      <c r="D14894" s="118"/>
      <c r="E14894" s="118"/>
      <c r="F14894" s="118"/>
      <c r="G14894" s="118"/>
      <c r="H14894" s="118"/>
      <c r="I14894" s="118"/>
      <c r="J14894" s="118"/>
    </row>
    <row r="14895" spans="1:10" ht="12.75">
      <c r="A14895" s="118"/>
      <c r="B14895" s="118"/>
      <c r="C14895" s="118"/>
      <c r="D14895" s="118"/>
      <c r="E14895" s="118"/>
      <c r="F14895" s="118"/>
      <c r="G14895" s="118"/>
      <c r="H14895" s="118"/>
      <c r="I14895" s="118"/>
      <c r="J14895" s="118"/>
    </row>
    <row r="14896" spans="1:10" ht="12.75">
      <c r="A14896" s="118"/>
      <c r="B14896" s="118"/>
      <c r="C14896" s="118"/>
      <c r="D14896" s="118"/>
      <c r="E14896" s="118"/>
      <c r="F14896" s="118"/>
      <c r="G14896" s="118"/>
      <c r="H14896" s="118"/>
      <c r="I14896" s="118"/>
      <c r="J14896" s="118"/>
    </row>
    <row r="14897" spans="1:10" ht="12.75">
      <c r="A14897" s="118"/>
      <c r="B14897" s="118"/>
      <c r="C14897" s="118"/>
      <c r="D14897" s="118"/>
      <c r="E14897" s="118"/>
      <c r="F14897" s="118"/>
      <c r="G14897" s="118"/>
      <c r="H14897" s="118"/>
      <c r="I14897" s="118"/>
      <c r="J14897" s="118"/>
    </row>
    <row r="14898" spans="1:10" ht="12.75">
      <c r="A14898" s="118"/>
      <c r="B14898" s="118"/>
      <c r="C14898" s="118"/>
      <c r="D14898" s="118"/>
      <c r="E14898" s="118"/>
      <c r="F14898" s="118"/>
      <c r="G14898" s="118"/>
      <c r="H14898" s="118"/>
      <c r="I14898" s="118"/>
      <c r="J14898" s="118"/>
    </row>
    <row r="14899" spans="1:10" ht="12.75">
      <c r="A14899" s="118"/>
      <c r="B14899" s="118"/>
      <c r="C14899" s="118"/>
      <c r="D14899" s="118"/>
      <c r="E14899" s="118"/>
      <c r="F14899" s="118"/>
      <c r="G14899" s="118"/>
      <c r="H14899" s="118"/>
      <c r="I14899" s="118"/>
      <c r="J14899" s="118"/>
    </row>
    <row r="14900" spans="1:10" ht="12.75">
      <c r="A14900" s="118"/>
      <c r="B14900" s="118"/>
      <c r="C14900" s="118"/>
      <c r="D14900" s="118"/>
      <c r="E14900" s="118"/>
      <c r="F14900" s="118"/>
      <c r="G14900" s="118"/>
      <c r="H14900" s="118"/>
      <c r="I14900" s="118"/>
      <c r="J14900" s="118"/>
    </row>
    <row r="14901" spans="1:10" ht="12.75">
      <c r="A14901" s="118"/>
      <c r="B14901" s="118"/>
      <c r="C14901" s="118"/>
      <c r="D14901" s="118"/>
      <c r="E14901" s="118"/>
      <c r="F14901" s="118"/>
      <c r="G14901" s="118"/>
      <c r="H14901" s="118"/>
      <c r="I14901" s="118"/>
      <c r="J14901" s="118"/>
    </row>
    <row r="14902" spans="1:10" ht="12.75">
      <c r="A14902" s="118"/>
      <c r="B14902" s="118"/>
      <c r="C14902" s="118"/>
      <c r="D14902" s="118"/>
      <c r="E14902" s="118"/>
      <c r="F14902" s="118"/>
      <c r="G14902" s="118"/>
      <c r="H14902" s="118"/>
      <c r="I14902" s="118"/>
      <c r="J14902" s="118"/>
    </row>
    <row r="14903" spans="1:10" ht="12.75">
      <c r="A14903" s="118"/>
      <c r="B14903" s="118"/>
      <c r="C14903" s="118"/>
      <c r="D14903" s="118"/>
      <c r="E14903" s="118"/>
      <c r="F14903" s="118"/>
      <c r="G14903" s="118"/>
      <c r="H14903" s="118"/>
      <c r="I14903" s="118"/>
      <c r="J14903" s="118"/>
    </row>
    <row r="14904" spans="1:10" ht="12.75">
      <c r="A14904" s="118"/>
      <c r="B14904" s="118"/>
      <c r="C14904" s="118"/>
      <c r="D14904" s="118"/>
      <c r="E14904" s="118"/>
      <c r="F14904" s="118"/>
      <c r="G14904" s="118"/>
      <c r="H14904" s="118"/>
      <c r="I14904" s="118"/>
      <c r="J14904" s="118"/>
    </row>
    <row r="14905" spans="1:10" ht="12.75">
      <c r="A14905" s="118"/>
      <c r="B14905" s="118"/>
      <c r="C14905" s="118"/>
      <c r="D14905" s="118"/>
      <c r="E14905" s="118"/>
      <c r="F14905" s="118"/>
      <c r="G14905" s="118"/>
      <c r="H14905" s="118"/>
      <c r="I14905" s="118"/>
      <c r="J14905" s="118"/>
    </row>
    <row r="14906" spans="1:10" ht="12.75">
      <c r="A14906" s="118"/>
      <c r="B14906" s="118"/>
      <c r="C14906" s="118"/>
      <c r="D14906" s="118"/>
      <c r="E14906" s="118"/>
      <c r="F14906" s="118"/>
      <c r="G14906" s="118"/>
      <c r="H14906" s="118"/>
      <c r="I14906" s="118"/>
      <c r="J14906" s="118"/>
    </row>
    <row r="14907" spans="1:10" ht="12.75">
      <c r="A14907" s="118"/>
      <c r="B14907" s="118"/>
      <c r="C14907" s="118"/>
      <c r="D14907" s="118"/>
      <c r="E14907" s="118"/>
      <c r="F14907" s="118"/>
      <c r="G14907" s="118"/>
      <c r="H14907" s="118"/>
      <c r="I14907" s="118"/>
      <c r="J14907" s="118"/>
    </row>
    <row r="14908" spans="1:10" ht="12.75">
      <c r="A14908" s="118"/>
      <c r="B14908" s="118"/>
      <c r="C14908" s="118"/>
      <c r="D14908" s="118"/>
      <c r="E14908" s="118"/>
      <c r="F14908" s="118"/>
      <c r="G14908" s="118"/>
      <c r="H14908" s="118"/>
      <c r="I14908" s="118"/>
      <c r="J14908" s="118"/>
    </row>
    <row r="14909" spans="1:10" ht="12.75">
      <c r="A14909" s="118"/>
      <c r="B14909" s="118"/>
      <c r="C14909" s="118"/>
      <c r="D14909" s="118"/>
      <c r="E14909" s="118"/>
      <c r="F14909" s="118"/>
      <c r="G14909" s="118"/>
      <c r="H14909" s="118"/>
      <c r="I14909" s="118"/>
      <c r="J14909" s="118"/>
    </row>
    <row r="14910" spans="1:10" ht="12.75">
      <c r="A14910" s="118"/>
      <c r="B14910" s="118"/>
      <c r="C14910" s="118"/>
      <c r="D14910" s="118"/>
      <c r="E14910" s="118"/>
      <c r="F14910" s="118"/>
      <c r="G14910" s="118"/>
      <c r="H14910" s="118"/>
      <c r="I14910" s="118"/>
      <c r="J14910" s="118"/>
    </row>
    <row r="14911" spans="1:10" ht="12.75">
      <c r="A14911" s="118"/>
      <c r="B14911" s="118"/>
      <c r="C14911" s="118"/>
      <c r="D14911" s="118"/>
      <c r="E14911" s="118"/>
      <c r="F14911" s="118"/>
      <c r="G14911" s="118"/>
      <c r="H14911" s="118"/>
      <c r="I14911" s="118"/>
      <c r="J14911" s="118"/>
    </row>
    <row r="14912" spans="1:10" ht="12.75">
      <c r="A14912" s="118"/>
      <c r="B14912" s="118"/>
      <c r="C14912" s="118"/>
      <c r="D14912" s="118"/>
      <c r="E14912" s="118"/>
      <c r="F14912" s="118"/>
      <c r="G14912" s="118"/>
      <c r="H14912" s="118"/>
      <c r="I14912" s="118"/>
      <c r="J14912" s="118"/>
    </row>
    <row r="14913" spans="1:10" ht="12.75">
      <c r="A14913" s="118"/>
      <c r="B14913" s="118"/>
      <c r="C14913" s="118"/>
      <c r="D14913" s="118"/>
      <c r="E14913" s="118"/>
      <c r="F14913" s="118"/>
      <c r="G14913" s="118"/>
      <c r="H14913" s="118"/>
      <c r="I14913" s="118"/>
      <c r="J14913" s="118"/>
    </row>
    <row r="14914" spans="1:10" ht="12.75">
      <c r="A14914" s="118"/>
      <c r="B14914" s="118"/>
      <c r="C14914" s="118"/>
      <c r="D14914" s="118"/>
      <c r="E14914" s="118"/>
      <c r="F14914" s="118"/>
      <c r="G14914" s="118"/>
      <c r="H14914" s="118"/>
      <c r="I14914" s="118"/>
      <c r="J14914" s="118"/>
    </row>
    <row r="14915" spans="1:10" ht="12.75">
      <c r="A14915" s="118"/>
      <c r="B14915" s="118"/>
      <c r="C14915" s="118"/>
      <c r="D14915" s="118"/>
      <c r="E14915" s="118"/>
      <c r="F14915" s="118"/>
      <c r="G14915" s="118"/>
      <c r="H14915" s="118"/>
      <c r="I14915" s="118"/>
      <c r="J14915" s="118"/>
    </row>
    <row r="14916" spans="1:10" ht="12.75">
      <c r="A14916" s="118"/>
      <c r="B14916" s="118"/>
      <c r="C14916" s="118"/>
      <c r="D14916" s="118"/>
      <c r="E14916" s="118"/>
      <c r="F14916" s="118"/>
      <c r="G14916" s="118"/>
      <c r="H14916" s="118"/>
      <c r="I14916" s="118"/>
      <c r="J14916" s="118"/>
    </row>
    <row r="14917" spans="1:10" ht="12.75">
      <c r="A14917" s="118"/>
      <c r="B14917" s="118"/>
      <c r="C14917" s="118"/>
      <c r="D14917" s="118"/>
      <c r="E14917" s="118"/>
      <c r="F14917" s="118"/>
      <c r="G14917" s="118"/>
      <c r="H14917" s="118"/>
      <c r="I14917" s="118"/>
      <c r="J14917" s="118"/>
    </row>
    <row r="14918" spans="1:10" ht="12.75">
      <c r="A14918" s="118"/>
      <c r="B14918" s="118"/>
      <c r="C14918" s="118"/>
      <c r="D14918" s="118"/>
      <c r="E14918" s="118"/>
      <c r="F14918" s="118"/>
      <c r="G14918" s="118"/>
      <c r="H14918" s="118"/>
      <c r="I14918" s="118"/>
      <c r="J14918" s="118"/>
    </row>
    <row r="14919" spans="1:10" ht="12.75">
      <c r="A14919" s="118"/>
      <c r="B14919" s="118"/>
      <c r="C14919" s="118"/>
      <c r="D14919" s="118"/>
      <c r="E14919" s="118"/>
      <c r="F14919" s="118"/>
      <c r="G14919" s="118"/>
      <c r="H14919" s="118"/>
      <c r="I14919" s="118"/>
      <c r="J14919" s="118"/>
    </row>
    <row r="14920" spans="1:10" ht="12.75">
      <c r="A14920" s="118"/>
      <c r="B14920" s="118"/>
      <c r="C14920" s="118"/>
      <c r="D14920" s="118"/>
      <c r="E14920" s="118"/>
      <c r="F14920" s="118"/>
      <c r="G14920" s="118"/>
      <c r="H14920" s="118"/>
      <c r="I14920" s="118"/>
      <c r="J14920" s="118"/>
    </row>
    <row r="14921" spans="1:10" ht="12.75">
      <c r="A14921" s="118"/>
      <c r="B14921" s="118"/>
      <c r="C14921" s="118"/>
      <c r="D14921" s="118"/>
      <c r="E14921" s="118"/>
      <c r="F14921" s="118"/>
      <c r="G14921" s="118"/>
      <c r="H14921" s="118"/>
      <c r="I14921" s="118"/>
      <c r="J14921" s="118"/>
    </row>
    <row r="14922" spans="1:10" ht="12.75">
      <c r="A14922" s="118"/>
      <c r="B14922" s="118"/>
      <c r="C14922" s="118"/>
      <c r="D14922" s="118"/>
      <c r="E14922" s="118"/>
      <c r="F14922" s="118"/>
      <c r="G14922" s="118"/>
      <c r="H14922" s="118"/>
      <c r="I14922" s="118"/>
      <c r="J14922" s="118"/>
    </row>
    <row r="14923" spans="1:10" ht="12.75">
      <c r="A14923" s="118"/>
      <c r="B14923" s="118"/>
      <c r="C14923" s="118"/>
      <c r="D14923" s="118"/>
      <c r="E14923" s="118"/>
      <c r="F14923" s="118"/>
      <c r="G14923" s="118"/>
      <c r="H14923" s="118"/>
      <c r="I14923" s="118"/>
      <c r="J14923" s="118"/>
    </row>
    <row r="14924" spans="1:10" ht="12.75">
      <c r="A14924" s="118"/>
      <c r="B14924" s="118"/>
      <c r="C14924" s="118"/>
      <c r="D14924" s="118"/>
      <c r="E14924" s="118"/>
      <c r="F14924" s="118"/>
      <c r="G14924" s="118"/>
      <c r="H14924" s="118"/>
      <c r="I14924" s="118"/>
      <c r="J14924" s="118"/>
    </row>
    <row r="14925" spans="1:10" ht="12.75">
      <c r="A14925" s="118"/>
      <c r="B14925" s="118"/>
      <c r="C14925" s="118"/>
      <c r="D14925" s="118"/>
      <c r="E14925" s="118"/>
      <c r="F14925" s="118"/>
      <c r="G14925" s="118"/>
      <c r="H14925" s="118"/>
      <c r="I14925" s="118"/>
      <c r="J14925" s="118"/>
    </row>
    <row r="14926" spans="1:10" ht="12.75">
      <c r="A14926" s="118"/>
      <c r="B14926" s="118"/>
      <c r="C14926" s="118"/>
      <c r="D14926" s="118"/>
      <c r="E14926" s="118"/>
      <c r="F14926" s="118"/>
      <c r="G14926" s="118"/>
      <c r="H14926" s="118"/>
      <c r="I14926" s="118"/>
      <c r="J14926" s="118"/>
    </row>
    <row r="14927" spans="1:10" ht="12.75">
      <c r="A14927" s="118"/>
      <c r="B14927" s="118"/>
      <c r="C14927" s="118"/>
      <c r="D14927" s="118"/>
      <c r="E14927" s="118"/>
      <c r="F14927" s="118"/>
      <c r="G14927" s="118"/>
      <c r="H14927" s="118"/>
      <c r="I14927" s="118"/>
      <c r="J14927" s="118"/>
    </row>
    <row r="14928" spans="1:10" ht="12.75">
      <c r="A14928" s="118"/>
      <c r="B14928" s="118"/>
      <c r="C14928" s="118"/>
      <c r="D14928" s="118"/>
      <c r="E14928" s="118"/>
      <c r="F14928" s="118"/>
      <c r="G14928" s="118"/>
      <c r="H14928" s="118"/>
      <c r="I14928" s="118"/>
      <c r="J14928" s="118"/>
    </row>
    <row r="14929" spans="1:10" ht="12.75">
      <c r="A14929" s="118"/>
      <c r="B14929" s="118"/>
      <c r="C14929" s="118"/>
      <c r="D14929" s="118"/>
      <c r="E14929" s="118"/>
      <c r="F14929" s="118"/>
      <c r="G14929" s="118"/>
      <c r="H14929" s="118"/>
      <c r="I14929" s="118"/>
      <c r="J14929" s="118"/>
    </row>
    <row r="14930" spans="1:10" ht="12.75">
      <c r="A14930" s="118"/>
      <c r="B14930" s="118"/>
      <c r="C14930" s="118"/>
      <c r="D14930" s="118"/>
      <c r="E14930" s="118"/>
      <c r="F14930" s="118"/>
      <c r="G14930" s="118"/>
      <c r="H14930" s="118"/>
      <c r="I14930" s="118"/>
      <c r="J14930" s="118"/>
    </row>
    <row r="14931" spans="1:10" ht="12.75">
      <c r="A14931" s="118"/>
      <c r="B14931" s="118"/>
      <c r="C14931" s="118"/>
      <c r="D14931" s="118"/>
      <c r="E14931" s="118"/>
      <c r="F14931" s="118"/>
      <c r="G14931" s="118"/>
      <c r="H14931" s="118"/>
      <c r="I14931" s="118"/>
      <c r="J14931" s="118"/>
    </row>
    <row r="14932" spans="1:10" ht="12.75">
      <c r="A14932" s="118"/>
      <c r="B14932" s="118"/>
      <c r="C14932" s="118"/>
      <c r="D14932" s="118"/>
      <c r="E14932" s="118"/>
      <c r="F14932" s="118"/>
      <c r="G14932" s="118"/>
      <c r="H14932" s="118"/>
      <c r="I14932" s="118"/>
      <c r="J14932" s="118"/>
    </row>
    <row r="14933" spans="1:10" ht="12.75">
      <c r="A14933" s="118"/>
      <c r="B14933" s="118"/>
      <c r="C14933" s="118"/>
      <c r="D14933" s="118"/>
      <c r="E14933" s="118"/>
      <c r="F14933" s="118"/>
      <c r="G14933" s="118"/>
      <c r="H14933" s="118"/>
      <c r="I14933" s="118"/>
      <c r="J14933" s="118"/>
    </row>
    <row r="14934" spans="1:10" ht="12.75">
      <c r="A14934" s="118"/>
      <c r="B14934" s="118"/>
      <c r="C14934" s="118"/>
      <c r="D14934" s="118"/>
      <c r="E14934" s="118"/>
      <c r="F14934" s="118"/>
      <c r="G14934" s="118"/>
      <c r="H14934" s="118"/>
      <c r="I14934" s="118"/>
      <c r="J14934" s="118"/>
    </row>
    <row r="14935" spans="1:10" ht="12.75">
      <c r="A14935" s="118"/>
      <c r="B14935" s="118"/>
      <c r="C14935" s="118"/>
      <c r="D14935" s="118"/>
      <c r="E14935" s="118"/>
      <c r="F14935" s="118"/>
      <c r="G14935" s="118"/>
      <c r="H14935" s="118"/>
      <c r="I14935" s="118"/>
      <c r="J14935" s="118"/>
    </row>
    <row r="14936" spans="1:10" ht="12.75">
      <c r="A14936" s="118"/>
      <c r="B14936" s="118"/>
      <c r="C14936" s="118"/>
      <c r="D14936" s="118"/>
      <c r="E14936" s="118"/>
      <c r="F14936" s="118"/>
      <c r="G14936" s="118"/>
      <c r="H14936" s="118"/>
      <c r="I14936" s="118"/>
      <c r="J14936" s="118"/>
    </row>
    <row r="14937" spans="1:10" ht="12.75">
      <c r="A14937" s="118"/>
      <c r="B14937" s="118"/>
      <c r="C14937" s="118"/>
      <c r="D14937" s="118"/>
      <c r="E14937" s="118"/>
      <c r="F14937" s="118"/>
      <c r="G14937" s="118"/>
      <c r="H14937" s="118"/>
      <c r="I14937" s="118"/>
      <c r="J14937" s="118"/>
    </row>
    <row r="14938" spans="1:10" ht="12.75">
      <c r="A14938" s="118"/>
      <c r="B14938" s="118"/>
      <c r="C14938" s="118"/>
      <c r="D14938" s="118"/>
      <c r="E14938" s="118"/>
      <c r="F14938" s="118"/>
      <c r="G14938" s="118"/>
      <c r="H14938" s="118"/>
      <c r="I14938" s="118"/>
      <c r="J14938" s="118"/>
    </row>
    <row r="14939" spans="1:10" ht="12.75">
      <c r="A14939" s="118"/>
      <c r="B14939" s="118"/>
      <c r="C14939" s="118"/>
      <c r="D14939" s="118"/>
      <c r="E14939" s="118"/>
      <c r="F14939" s="118"/>
      <c r="G14939" s="118"/>
      <c r="H14939" s="118"/>
      <c r="I14939" s="118"/>
      <c r="J14939" s="118"/>
    </row>
    <row r="14940" spans="1:10" ht="12.75">
      <c r="A14940" s="118"/>
      <c r="B14940" s="118"/>
      <c r="C14940" s="118"/>
      <c r="D14940" s="118"/>
      <c r="E14940" s="118"/>
      <c r="F14940" s="118"/>
      <c r="G14940" s="118"/>
      <c r="H14940" s="118"/>
      <c r="I14940" s="118"/>
      <c r="J14940" s="118"/>
    </row>
    <row r="14941" spans="1:10" ht="12.75">
      <c r="A14941" s="118"/>
      <c r="B14941" s="118"/>
      <c r="C14941" s="118"/>
      <c r="D14941" s="118"/>
      <c r="E14941" s="118"/>
      <c r="F14941" s="118"/>
      <c r="G14941" s="118"/>
      <c r="H14941" s="118"/>
      <c r="I14941" s="118"/>
      <c r="J14941" s="118"/>
    </row>
    <row r="14942" spans="1:10" ht="12.75">
      <c r="A14942" s="118"/>
      <c r="B14942" s="118"/>
      <c r="C14942" s="118"/>
      <c r="D14942" s="118"/>
      <c r="E14942" s="118"/>
      <c r="F14942" s="118"/>
      <c r="G14942" s="118"/>
      <c r="H14942" s="118"/>
      <c r="I14942" s="118"/>
      <c r="J14942" s="118"/>
    </row>
    <row r="14943" spans="1:10" ht="12.75">
      <c r="A14943" s="118"/>
      <c r="B14943" s="118"/>
      <c r="C14943" s="118"/>
      <c r="D14943" s="118"/>
      <c r="E14943" s="118"/>
      <c r="F14943" s="118"/>
      <c r="G14943" s="118"/>
      <c r="H14943" s="118"/>
      <c r="I14943" s="118"/>
      <c r="J14943" s="118"/>
    </row>
    <row r="14944" spans="1:10" ht="12.75">
      <c r="A14944" s="118"/>
      <c r="B14944" s="118"/>
      <c r="C14944" s="118"/>
      <c r="D14944" s="118"/>
      <c r="E14944" s="118"/>
      <c r="F14944" s="118"/>
      <c r="G14944" s="118"/>
      <c r="H14944" s="118"/>
      <c r="I14944" s="118"/>
      <c r="J14944" s="118"/>
    </row>
    <row r="14945" spans="1:10" ht="12.75">
      <c r="A14945" s="118"/>
      <c r="B14945" s="118"/>
      <c r="C14945" s="118"/>
      <c r="D14945" s="118"/>
      <c r="E14945" s="118"/>
      <c r="F14945" s="118"/>
      <c r="G14945" s="118"/>
      <c r="H14945" s="118"/>
      <c r="I14945" s="118"/>
      <c r="J14945" s="118"/>
    </row>
    <row r="14946" spans="1:10" ht="12.75">
      <c r="A14946" s="118"/>
      <c r="B14946" s="118"/>
      <c r="C14946" s="118"/>
      <c r="D14946" s="118"/>
      <c r="E14946" s="118"/>
      <c r="F14946" s="118"/>
      <c r="G14946" s="118"/>
      <c r="H14946" s="118"/>
      <c r="I14946" s="118"/>
      <c r="J14946" s="118"/>
    </row>
    <row r="14947" spans="1:10" ht="12.75">
      <c r="A14947" s="118"/>
      <c r="B14947" s="118"/>
      <c r="C14947" s="118"/>
      <c r="D14947" s="118"/>
      <c r="E14947" s="118"/>
      <c r="F14947" s="118"/>
      <c r="G14947" s="118"/>
      <c r="H14947" s="118"/>
      <c r="I14947" s="118"/>
      <c r="J14947" s="118"/>
    </row>
    <row r="14948" spans="1:10" ht="12.75">
      <c r="A14948" s="118"/>
      <c r="B14948" s="118"/>
      <c r="C14948" s="118"/>
      <c r="D14948" s="118"/>
      <c r="E14948" s="118"/>
      <c r="F14948" s="118"/>
      <c r="G14948" s="118"/>
      <c r="H14948" s="118"/>
      <c r="I14948" s="118"/>
      <c r="J14948" s="118"/>
    </row>
    <row r="14949" spans="1:10" ht="12.75">
      <c r="A14949" s="118"/>
      <c r="B14949" s="118"/>
      <c r="C14949" s="118"/>
      <c r="D14949" s="118"/>
      <c r="E14949" s="118"/>
      <c r="F14949" s="118"/>
      <c r="G14949" s="118"/>
      <c r="H14949" s="118"/>
      <c r="I14949" s="118"/>
      <c r="J14949" s="118"/>
    </row>
    <row r="14950" spans="1:10" ht="12.75">
      <c r="A14950" s="118"/>
      <c r="B14950" s="118"/>
      <c r="C14950" s="118"/>
      <c r="D14950" s="118"/>
      <c r="E14950" s="118"/>
      <c r="F14950" s="118"/>
      <c r="G14950" s="118"/>
      <c r="H14950" s="118"/>
      <c r="I14950" s="118"/>
      <c r="J14950" s="118"/>
    </row>
    <row r="14951" spans="1:10" ht="12.75">
      <c r="A14951" s="118"/>
      <c r="B14951" s="118"/>
      <c r="C14951" s="118"/>
      <c r="D14951" s="118"/>
      <c r="E14951" s="118"/>
      <c r="F14951" s="118"/>
      <c r="G14951" s="118"/>
      <c r="H14951" s="118"/>
      <c r="I14951" s="118"/>
      <c r="J14951" s="118"/>
    </row>
    <row r="14952" spans="1:10" ht="12.75">
      <c r="A14952" s="118"/>
      <c r="B14952" s="118"/>
      <c r="C14952" s="118"/>
      <c r="D14952" s="118"/>
      <c r="E14952" s="118"/>
      <c r="F14952" s="118"/>
      <c r="G14952" s="118"/>
      <c r="H14952" s="118"/>
      <c r="I14952" s="118"/>
      <c r="J14952" s="118"/>
    </row>
    <row r="14953" spans="1:10" ht="12.75">
      <c r="A14953" s="118"/>
      <c r="B14953" s="118"/>
      <c r="C14953" s="118"/>
      <c r="D14953" s="118"/>
      <c r="E14953" s="118"/>
      <c r="F14953" s="118"/>
      <c r="G14953" s="118"/>
      <c r="H14953" s="118"/>
      <c r="I14953" s="118"/>
      <c r="J14953" s="118"/>
    </row>
    <row r="14954" spans="1:10" ht="12.75">
      <c r="A14954" s="118"/>
      <c r="B14954" s="118"/>
      <c r="C14954" s="118"/>
      <c r="D14954" s="118"/>
      <c r="E14954" s="118"/>
      <c r="F14954" s="118"/>
      <c r="G14954" s="118"/>
      <c r="H14954" s="118"/>
      <c r="I14954" s="118"/>
      <c r="J14954" s="118"/>
    </row>
    <row r="14955" spans="1:10" ht="12.75">
      <c r="A14955" s="118"/>
      <c r="B14955" s="118"/>
      <c r="C14955" s="118"/>
      <c r="D14955" s="118"/>
      <c r="E14955" s="118"/>
      <c r="F14955" s="118"/>
      <c r="G14955" s="118"/>
      <c r="H14955" s="118"/>
      <c r="I14955" s="118"/>
      <c r="J14955" s="118"/>
    </row>
    <row r="14956" spans="1:10" ht="12.75">
      <c r="A14956" s="118"/>
      <c r="B14956" s="118"/>
      <c r="C14956" s="118"/>
      <c r="D14956" s="118"/>
      <c r="E14956" s="118"/>
      <c r="F14956" s="118"/>
      <c r="G14956" s="118"/>
      <c r="H14956" s="118"/>
      <c r="I14956" s="118"/>
      <c r="J14956" s="118"/>
    </row>
    <row r="14957" spans="1:10" ht="12.75">
      <c r="A14957" s="118"/>
      <c r="B14957" s="118"/>
      <c r="C14957" s="118"/>
      <c r="D14957" s="118"/>
      <c r="E14957" s="118"/>
      <c r="F14957" s="118"/>
      <c r="G14957" s="118"/>
      <c r="H14957" s="118"/>
      <c r="I14957" s="118"/>
      <c r="J14957" s="118"/>
    </row>
    <row r="14958" spans="1:10" ht="12.75">
      <c r="A14958" s="118"/>
      <c r="B14958" s="118"/>
      <c r="C14958" s="118"/>
      <c r="D14958" s="118"/>
      <c r="E14958" s="118"/>
      <c r="F14958" s="118"/>
      <c r="G14958" s="118"/>
      <c r="H14958" s="118"/>
      <c r="I14958" s="118"/>
      <c r="J14958" s="118"/>
    </row>
    <row r="14959" spans="1:10" ht="12.75">
      <c r="A14959" s="118"/>
      <c r="B14959" s="118"/>
      <c r="C14959" s="118"/>
      <c r="D14959" s="118"/>
      <c r="E14959" s="118"/>
      <c r="F14959" s="118"/>
      <c r="G14959" s="118"/>
      <c r="H14959" s="118"/>
      <c r="I14959" s="118"/>
      <c r="J14959" s="118"/>
    </row>
    <row r="14960" spans="1:10" ht="12.75">
      <c r="A14960" s="118"/>
      <c r="B14960" s="118"/>
      <c r="C14960" s="118"/>
      <c r="D14960" s="118"/>
      <c r="E14960" s="118"/>
      <c r="F14960" s="118"/>
      <c r="G14960" s="118"/>
      <c r="H14960" s="118"/>
      <c r="I14960" s="118"/>
      <c r="J14960" s="118"/>
    </row>
    <row r="14961" spans="1:10" ht="12.75">
      <c r="A14961" s="118"/>
      <c r="B14961" s="118"/>
      <c r="C14961" s="118"/>
      <c r="D14961" s="118"/>
      <c r="E14961" s="118"/>
      <c r="F14961" s="118"/>
      <c r="G14961" s="118"/>
      <c r="H14961" s="118"/>
      <c r="I14961" s="118"/>
      <c r="J14961" s="118"/>
    </row>
    <row r="14962" spans="1:10" ht="12.75">
      <c r="A14962" s="118"/>
      <c r="B14962" s="118"/>
      <c r="C14962" s="118"/>
      <c r="D14962" s="118"/>
      <c r="E14962" s="118"/>
      <c r="F14962" s="118"/>
      <c r="G14962" s="118"/>
      <c r="H14962" s="118"/>
      <c r="I14962" s="118"/>
      <c r="J14962" s="118"/>
    </row>
    <row r="14963" spans="1:10" ht="12.75">
      <c r="A14963" s="118"/>
      <c r="B14963" s="118"/>
      <c r="C14963" s="118"/>
      <c r="D14963" s="118"/>
      <c r="E14963" s="118"/>
      <c r="F14963" s="118"/>
      <c r="G14963" s="118"/>
      <c r="H14963" s="118"/>
      <c r="I14963" s="118"/>
      <c r="J14963" s="118"/>
    </row>
    <row r="14964" spans="1:10" ht="12.75">
      <c r="A14964" s="118"/>
      <c r="B14964" s="118"/>
      <c r="C14964" s="118"/>
      <c r="D14964" s="118"/>
      <c r="E14964" s="118"/>
      <c r="F14964" s="118"/>
      <c r="G14964" s="118"/>
      <c r="H14964" s="118"/>
      <c r="I14964" s="118"/>
      <c r="J14964" s="118"/>
    </row>
    <row r="14965" spans="1:10" ht="12.75">
      <c r="A14965" s="118"/>
      <c r="B14965" s="118"/>
      <c r="C14965" s="118"/>
      <c r="D14965" s="118"/>
      <c r="E14965" s="118"/>
      <c r="F14965" s="118"/>
      <c r="G14965" s="118"/>
      <c r="H14965" s="118"/>
      <c r="I14965" s="118"/>
      <c r="J14965" s="118"/>
    </row>
    <row r="14966" spans="1:10" ht="12.75">
      <c r="A14966" s="118"/>
      <c r="B14966" s="118"/>
      <c r="C14966" s="118"/>
      <c r="D14966" s="118"/>
      <c r="E14966" s="118"/>
      <c r="F14966" s="118"/>
      <c r="G14966" s="118"/>
      <c r="H14966" s="118"/>
      <c r="I14966" s="118"/>
      <c r="J14966" s="118"/>
    </row>
    <row r="14967" spans="1:10" ht="12.75">
      <c r="A14967" s="118"/>
      <c r="B14967" s="118"/>
      <c r="C14967" s="118"/>
      <c r="D14967" s="118"/>
      <c r="E14967" s="118"/>
      <c r="F14967" s="118"/>
      <c r="G14967" s="118"/>
      <c r="H14967" s="118"/>
      <c r="I14967" s="118"/>
      <c r="J14967" s="118"/>
    </row>
    <row r="14968" spans="1:10" ht="12.75">
      <c r="A14968" s="118"/>
      <c r="B14968" s="118"/>
      <c r="C14968" s="118"/>
      <c r="D14968" s="118"/>
      <c r="E14968" s="118"/>
      <c r="F14968" s="118"/>
      <c r="G14968" s="118"/>
      <c r="H14968" s="118"/>
      <c r="I14968" s="118"/>
      <c r="J14968" s="118"/>
    </row>
    <row r="14969" spans="1:10" ht="12.75">
      <c r="A14969" s="118"/>
      <c r="B14969" s="118"/>
      <c r="C14969" s="118"/>
      <c r="D14969" s="118"/>
      <c r="E14969" s="118"/>
      <c r="F14969" s="118"/>
      <c r="G14969" s="118"/>
      <c r="H14969" s="118"/>
      <c r="I14969" s="118"/>
      <c r="J14969" s="118"/>
    </row>
    <row r="14970" spans="1:10" ht="12.75">
      <c r="A14970" s="118"/>
      <c r="B14970" s="118"/>
      <c r="C14970" s="118"/>
      <c r="D14970" s="118"/>
      <c r="E14970" s="118"/>
      <c r="F14970" s="118"/>
      <c r="G14970" s="118"/>
      <c r="H14970" s="118"/>
      <c r="I14970" s="118"/>
      <c r="J14970" s="118"/>
    </row>
    <row r="14971" spans="1:10" ht="12.75">
      <c r="A14971" s="118"/>
      <c r="B14971" s="118"/>
      <c r="C14971" s="118"/>
      <c r="D14971" s="118"/>
      <c r="E14971" s="118"/>
      <c r="F14971" s="118"/>
      <c r="G14971" s="118"/>
      <c r="H14971" s="118"/>
      <c r="I14971" s="118"/>
      <c r="J14971" s="118"/>
    </row>
    <row r="14972" spans="1:10" ht="12.75">
      <c r="A14972" s="118"/>
      <c r="B14972" s="118"/>
      <c r="C14972" s="118"/>
      <c r="D14972" s="118"/>
      <c r="E14972" s="118"/>
      <c r="F14972" s="118"/>
      <c r="G14972" s="118"/>
      <c r="H14972" s="118"/>
      <c r="I14972" s="118"/>
      <c r="J14972" s="118"/>
    </row>
    <row r="14973" spans="1:10" ht="12.75">
      <c r="A14973" s="118"/>
      <c r="B14973" s="118"/>
      <c r="C14973" s="118"/>
      <c r="D14973" s="118"/>
      <c r="E14973" s="118"/>
      <c r="F14973" s="118"/>
      <c r="G14973" s="118"/>
      <c r="H14973" s="118"/>
      <c r="I14973" s="118"/>
      <c r="J14973" s="118"/>
    </row>
    <row r="14974" spans="1:10" ht="12.75">
      <c r="A14974" s="118"/>
      <c r="B14974" s="118"/>
      <c r="C14974" s="118"/>
      <c r="D14974" s="118"/>
      <c r="E14974" s="118"/>
      <c r="F14974" s="118"/>
      <c r="G14974" s="118"/>
      <c r="H14974" s="118"/>
      <c r="I14974" s="118"/>
      <c r="J14974" s="118"/>
    </row>
    <row r="14975" spans="1:10" ht="12.75">
      <c r="A14975" s="118"/>
      <c r="B14975" s="118"/>
      <c r="C14975" s="118"/>
      <c r="D14975" s="118"/>
      <c r="E14975" s="118"/>
      <c r="F14975" s="118"/>
      <c r="G14975" s="118"/>
      <c r="H14975" s="118"/>
      <c r="I14975" s="118"/>
      <c r="J14975" s="118"/>
    </row>
    <row r="14976" spans="1:10" ht="12.75">
      <c r="A14976" s="118"/>
      <c r="B14976" s="118"/>
      <c r="C14976" s="118"/>
      <c r="D14976" s="118"/>
      <c r="E14976" s="118"/>
      <c r="F14976" s="118"/>
      <c r="G14976" s="118"/>
      <c r="H14976" s="118"/>
      <c r="I14976" s="118"/>
      <c r="J14976" s="118"/>
    </row>
    <row r="14977" spans="1:10" ht="12.75">
      <c r="A14977" s="118"/>
      <c r="B14977" s="118"/>
      <c r="C14977" s="118"/>
      <c r="D14977" s="118"/>
      <c r="E14977" s="118"/>
      <c r="F14977" s="118"/>
      <c r="G14977" s="118"/>
      <c r="H14977" s="118"/>
      <c r="I14977" s="118"/>
      <c r="J14977" s="118"/>
    </row>
    <row r="14978" spans="1:10" ht="12.75">
      <c r="A14978" s="118"/>
      <c r="B14978" s="118"/>
      <c r="C14978" s="118"/>
      <c r="D14978" s="118"/>
      <c r="E14978" s="118"/>
      <c r="F14978" s="118"/>
      <c r="G14978" s="118"/>
      <c r="H14978" s="118"/>
      <c r="I14978" s="118"/>
      <c r="J14978" s="118"/>
    </row>
    <row r="14979" spans="1:10" ht="12.75">
      <c r="A14979" s="118"/>
      <c r="B14979" s="118"/>
      <c r="C14979" s="118"/>
      <c r="D14979" s="118"/>
      <c r="E14979" s="118"/>
      <c r="F14979" s="118"/>
      <c r="G14979" s="118"/>
      <c r="H14979" s="118"/>
      <c r="I14979" s="118"/>
      <c r="J14979" s="118"/>
    </row>
    <row r="14980" spans="1:10" ht="12.75">
      <c r="A14980" s="118"/>
      <c r="B14980" s="118"/>
      <c r="C14980" s="118"/>
      <c r="D14980" s="118"/>
      <c r="E14980" s="118"/>
      <c r="F14980" s="118"/>
      <c r="G14980" s="118"/>
      <c r="H14980" s="118"/>
      <c r="I14980" s="118"/>
      <c r="J14980" s="118"/>
    </row>
    <row r="14981" spans="1:10" ht="12.75">
      <c r="A14981" s="118"/>
      <c r="B14981" s="118"/>
      <c r="C14981" s="118"/>
      <c r="D14981" s="118"/>
      <c r="E14981" s="118"/>
      <c r="F14981" s="118"/>
      <c r="G14981" s="118"/>
      <c r="H14981" s="118"/>
      <c r="I14981" s="118"/>
      <c r="J14981" s="118"/>
    </row>
    <row r="14982" spans="1:10" ht="12.75">
      <c r="A14982" s="118"/>
      <c r="B14982" s="118"/>
      <c r="C14982" s="118"/>
      <c r="D14982" s="118"/>
      <c r="E14982" s="118"/>
      <c r="F14982" s="118"/>
      <c r="G14982" s="118"/>
      <c r="H14982" s="118"/>
      <c r="I14982" s="118"/>
      <c r="J14982" s="118"/>
    </row>
    <row r="14983" spans="1:10" ht="12.75">
      <c r="A14983" s="118"/>
      <c r="B14983" s="118"/>
      <c r="C14983" s="118"/>
      <c r="D14983" s="118"/>
      <c r="E14983" s="118"/>
      <c r="F14983" s="118"/>
      <c r="G14983" s="118"/>
      <c r="H14983" s="118"/>
      <c r="I14983" s="118"/>
      <c r="J14983" s="118"/>
    </row>
    <row r="14984" spans="1:10" ht="12.75">
      <c r="A14984" s="118"/>
      <c r="B14984" s="118"/>
      <c r="C14984" s="118"/>
      <c r="D14984" s="118"/>
      <c r="E14984" s="118"/>
      <c r="F14984" s="118"/>
      <c r="G14984" s="118"/>
      <c r="H14984" s="118"/>
      <c r="I14984" s="118"/>
      <c r="J14984" s="118"/>
    </row>
    <row r="14985" spans="1:10" ht="12.75">
      <c r="A14985" s="118"/>
      <c r="B14985" s="118"/>
      <c r="C14985" s="118"/>
      <c r="D14985" s="118"/>
      <c r="E14985" s="118"/>
      <c r="F14985" s="118"/>
      <c r="G14985" s="118"/>
      <c r="H14985" s="118"/>
      <c r="I14985" s="118"/>
      <c r="J14985" s="118"/>
    </row>
    <row r="14986" spans="1:10" ht="12.75">
      <c r="A14986" s="118"/>
      <c r="B14986" s="118"/>
      <c r="C14986" s="118"/>
      <c r="D14986" s="118"/>
      <c r="E14986" s="118"/>
      <c r="F14986" s="118"/>
      <c r="G14986" s="118"/>
      <c r="H14986" s="118"/>
      <c r="I14986" s="118"/>
      <c r="J14986" s="118"/>
    </row>
    <row r="14987" spans="1:10" ht="12.75">
      <c r="A14987" s="118"/>
      <c r="B14987" s="118"/>
      <c r="C14987" s="118"/>
      <c r="D14987" s="118"/>
      <c r="E14987" s="118"/>
      <c r="F14987" s="118"/>
      <c r="G14987" s="118"/>
      <c r="H14987" s="118"/>
      <c r="I14987" s="118"/>
      <c r="J14987" s="118"/>
    </row>
    <row r="14988" spans="1:10" ht="12.75">
      <c r="A14988" s="118"/>
      <c r="B14988" s="118"/>
      <c r="C14988" s="118"/>
      <c r="D14988" s="118"/>
      <c r="E14988" s="118"/>
      <c r="F14988" s="118"/>
      <c r="G14988" s="118"/>
      <c r="H14988" s="118"/>
      <c r="I14988" s="118"/>
      <c r="J14988" s="118"/>
    </row>
    <row r="14989" spans="1:10" ht="12.75">
      <c r="A14989" s="118"/>
      <c r="B14989" s="118"/>
      <c r="C14989" s="118"/>
      <c r="D14989" s="118"/>
      <c r="E14989" s="118"/>
      <c r="F14989" s="118"/>
      <c r="G14989" s="118"/>
      <c r="H14989" s="118"/>
      <c r="I14989" s="118"/>
      <c r="J14989" s="118"/>
    </row>
    <row r="14990" spans="1:10" ht="12.75">
      <c r="A14990" s="118"/>
      <c r="B14990" s="118"/>
      <c r="C14990" s="118"/>
      <c r="D14990" s="118"/>
      <c r="E14990" s="118"/>
      <c r="F14990" s="118"/>
      <c r="G14990" s="118"/>
      <c r="H14990" s="118"/>
      <c r="I14990" s="118"/>
      <c r="J14990" s="118"/>
    </row>
    <row r="14991" spans="1:10" ht="12.75">
      <c r="A14991" s="118"/>
      <c r="B14991" s="118"/>
      <c r="C14991" s="118"/>
      <c r="D14991" s="118"/>
      <c r="E14991" s="118"/>
      <c r="F14991" s="118"/>
      <c r="G14991" s="118"/>
      <c r="H14991" s="118"/>
      <c r="I14991" s="118"/>
      <c r="J14991" s="118"/>
    </row>
    <row r="14992" spans="1:10" ht="12.75">
      <c r="A14992" s="118"/>
      <c r="B14992" s="118"/>
      <c r="C14992" s="118"/>
      <c r="D14992" s="118"/>
      <c r="E14992" s="118"/>
      <c r="F14992" s="118"/>
      <c r="G14992" s="118"/>
      <c r="H14992" s="118"/>
      <c r="I14992" s="118"/>
      <c r="J14992" s="118"/>
    </row>
    <row r="14993" spans="1:10" ht="12.75">
      <c r="A14993" s="118"/>
      <c r="B14993" s="118"/>
      <c r="C14993" s="118"/>
      <c r="D14993" s="118"/>
      <c r="E14993" s="118"/>
      <c r="F14993" s="118"/>
      <c r="G14993" s="118"/>
      <c r="H14993" s="118"/>
      <c r="I14993" s="118"/>
      <c r="J14993" s="118"/>
    </row>
    <row r="14994" spans="1:10" ht="12.75">
      <c r="A14994" s="118"/>
      <c r="B14994" s="118"/>
      <c r="C14994" s="118"/>
      <c r="D14994" s="118"/>
      <c r="E14994" s="118"/>
      <c r="F14994" s="118"/>
      <c r="G14994" s="118"/>
      <c r="H14994" s="118"/>
      <c r="I14994" s="118"/>
      <c r="J14994" s="118"/>
    </row>
    <row r="14995" spans="1:10" ht="12.75">
      <c r="A14995" s="118"/>
      <c r="B14995" s="118"/>
      <c r="C14995" s="118"/>
      <c r="D14995" s="118"/>
      <c r="E14995" s="118"/>
      <c r="F14995" s="118"/>
      <c r="G14995" s="118"/>
      <c r="H14995" s="118"/>
      <c r="I14995" s="118"/>
      <c r="J14995" s="118"/>
    </row>
    <row r="14996" spans="1:10" ht="12.75">
      <c r="A14996" s="118"/>
      <c r="B14996" s="118"/>
      <c r="C14996" s="118"/>
      <c r="D14996" s="118"/>
      <c r="E14996" s="118"/>
      <c r="F14996" s="118"/>
      <c r="G14996" s="118"/>
      <c r="H14996" s="118"/>
      <c r="I14996" s="118"/>
      <c r="J14996" s="118"/>
    </row>
    <row r="14997" spans="1:10" ht="12.75">
      <c r="A14997" s="118"/>
      <c r="B14997" s="118"/>
      <c r="C14997" s="118"/>
      <c r="D14997" s="118"/>
      <c r="E14997" s="118"/>
      <c r="F14997" s="118"/>
      <c r="G14997" s="118"/>
      <c r="H14997" s="118"/>
      <c r="I14997" s="118"/>
      <c r="J14997" s="118"/>
    </row>
    <row r="14998" spans="1:10" ht="12.75">
      <c r="A14998" s="118"/>
      <c r="B14998" s="118"/>
      <c r="C14998" s="118"/>
      <c r="D14998" s="118"/>
      <c r="E14998" s="118"/>
      <c r="F14998" s="118"/>
      <c r="G14998" s="118"/>
      <c r="H14998" s="118"/>
      <c r="I14998" s="118"/>
      <c r="J14998" s="118"/>
    </row>
    <row r="14999" spans="1:10" ht="12.75">
      <c r="A14999" s="118"/>
      <c r="B14999" s="118"/>
      <c r="C14999" s="118"/>
      <c r="D14999" s="118"/>
      <c r="E14999" s="118"/>
      <c r="F14999" s="118"/>
      <c r="G14999" s="118"/>
      <c r="H14999" s="118"/>
      <c r="I14999" s="118"/>
      <c r="J14999" s="118"/>
    </row>
    <row r="15000" spans="1:10" ht="12.75">
      <c r="A15000" s="118"/>
      <c r="B15000" s="118"/>
      <c r="C15000" s="118"/>
      <c r="D15000" s="118"/>
      <c r="E15000" s="118"/>
      <c r="F15000" s="118"/>
      <c r="G15000" s="118"/>
      <c r="H15000" s="118"/>
      <c r="I15000" s="118"/>
      <c r="J15000" s="118"/>
    </row>
    <row r="15001" spans="1:10" ht="12.75">
      <c r="A15001" s="118"/>
      <c r="B15001" s="118"/>
      <c r="C15001" s="118"/>
      <c r="D15001" s="118"/>
      <c r="E15001" s="118"/>
      <c r="F15001" s="118"/>
      <c r="G15001" s="118"/>
      <c r="H15001" s="118"/>
      <c r="I15001" s="118"/>
      <c r="J15001" s="118"/>
    </row>
    <row r="15002" spans="1:10" ht="12.75">
      <c r="A15002" s="118"/>
      <c r="B15002" s="118"/>
      <c r="C15002" s="118"/>
      <c r="D15002" s="118"/>
      <c r="E15002" s="118"/>
      <c r="F15002" s="118"/>
      <c r="G15002" s="118"/>
      <c r="H15002" s="118"/>
      <c r="I15002" s="118"/>
      <c r="J15002" s="118"/>
    </row>
    <row r="15003" spans="1:10" ht="12.75">
      <c r="A15003" s="118"/>
      <c r="B15003" s="118"/>
      <c r="C15003" s="118"/>
      <c r="D15003" s="118"/>
      <c r="E15003" s="118"/>
      <c r="F15003" s="118"/>
      <c r="G15003" s="118"/>
      <c r="H15003" s="118"/>
      <c r="I15003" s="118"/>
      <c r="J15003" s="118"/>
    </row>
    <row r="15004" spans="1:10" ht="12.75">
      <c r="A15004" s="118"/>
      <c r="B15004" s="118"/>
      <c r="C15004" s="118"/>
      <c r="D15004" s="118"/>
      <c r="E15004" s="118"/>
      <c r="F15004" s="118"/>
      <c r="G15004" s="118"/>
      <c r="H15004" s="118"/>
      <c r="I15004" s="118"/>
      <c r="J15004" s="118"/>
    </row>
    <row r="15005" spans="1:10" ht="12.75">
      <c r="A15005" s="118"/>
      <c r="B15005" s="118"/>
      <c r="C15005" s="118"/>
      <c r="D15005" s="118"/>
      <c r="E15005" s="118"/>
      <c r="F15005" s="118"/>
      <c r="G15005" s="118"/>
      <c r="H15005" s="118"/>
      <c r="I15005" s="118"/>
      <c r="J15005" s="118"/>
    </row>
    <row r="15006" spans="1:10" ht="12.75">
      <c r="A15006" s="118"/>
      <c r="B15006" s="118"/>
      <c r="C15006" s="118"/>
      <c r="D15006" s="118"/>
      <c r="E15006" s="118"/>
      <c r="F15006" s="118"/>
      <c r="G15006" s="118"/>
      <c r="H15006" s="118"/>
      <c r="I15006" s="118"/>
      <c r="J15006" s="118"/>
    </row>
    <row r="15007" spans="1:10" ht="12.75">
      <c r="A15007" s="118"/>
      <c r="B15007" s="118"/>
      <c r="C15007" s="118"/>
      <c r="D15007" s="118"/>
      <c r="E15007" s="118"/>
      <c r="F15007" s="118"/>
      <c r="G15007" s="118"/>
      <c r="H15007" s="118"/>
      <c r="I15007" s="118"/>
      <c r="J15007" s="118"/>
    </row>
    <row r="15008" spans="1:10" ht="12.75">
      <c r="A15008" s="118"/>
      <c r="B15008" s="118"/>
      <c r="C15008" s="118"/>
      <c r="D15008" s="118"/>
      <c r="E15008" s="118"/>
      <c r="F15008" s="118"/>
      <c r="G15008" s="118"/>
      <c r="H15008" s="118"/>
      <c r="I15008" s="118"/>
      <c r="J15008" s="118"/>
    </row>
    <row r="15009" spans="1:10" ht="12.75">
      <c r="A15009" s="118"/>
      <c r="B15009" s="118"/>
      <c r="C15009" s="118"/>
      <c r="D15009" s="118"/>
      <c r="E15009" s="118"/>
      <c r="F15009" s="118"/>
      <c r="G15009" s="118"/>
      <c r="H15009" s="118"/>
      <c r="I15009" s="118"/>
      <c r="J15009" s="118"/>
    </row>
    <row r="15010" spans="1:10" ht="12.75">
      <c r="A15010" s="118"/>
      <c r="B15010" s="118"/>
      <c r="C15010" s="118"/>
      <c r="D15010" s="118"/>
      <c r="E15010" s="118"/>
      <c r="F15010" s="118"/>
      <c r="G15010" s="118"/>
      <c r="H15010" s="118"/>
      <c r="I15010" s="118"/>
      <c r="J15010" s="118"/>
    </row>
    <row r="15011" spans="1:10" ht="12.75">
      <c r="A15011" s="118"/>
      <c r="B15011" s="118"/>
      <c r="C15011" s="118"/>
      <c r="D15011" s="118"/>
      <c r="E15011" s="118"/>
      <c r="F15011" s="118"/>
      <c r="G15011" s="118"/>
      <c r="H15011" s="118"/>
      <c r="I15011" s="118"/>
      <c r="J15011" s="118"/>
    </row>
    <row r="15012" spans="1:10" ht="12.75">
      <c r="A15012" s="118"/>
      <c r="B15012" s="118"/>
      <c r="C15012" s="118"/>
      <c r="D15012" s="118"/>
      <c r="E15012" s="118"/>
      <c r="F15012" s="118"/>
      <c r="G15012" s="118"/>
      <c r="H15012" s="118"/>
      <c r="I15012" s="118"/>
      <c r="J15012" s="118"/>
    </row>
    <row r="15013" spans="1:10" ht="12.75">
      <c r="A15013" s="118"/>
      <c r="B15013" s="118"/>
      <c r="C15013" s="118"/>
      <c r="D15013" s="118"/>
      <c r="E15013" s="118"/>
      <c r="F15013" s="118"/>
      <c r="G15013" s="118"/>
      <c r="H15013" s="118"/>
      <c r="I15013" s="118"/>
      <c r="J15013" s="118"/>
    </row>
    <row r="15014" spans="1:10" ht="12.75">
      <c r="A15014" s="118"/>
      <c r="B15014" s="118"/>
      <c r="C15014" s="118"/>
      <c r="D15014" s="118"/>
      <c r="E15014" s="118"/>
      <c r="F15014" s="118"/>
      <c r="G15014" s="118"/>
      <c r="H15014" s="118"/>
      <c r="I15014" s="118"/>
      <c r="J15014" s="118"/>
    </row>
    <row r="15015" spans="1:10" ht="12.75">
      <c r="A15015" s="118"/>
      <c r="B15015" s="118"/>
      <c r="C15015" s="118"/>
      <c r="D15015" s="118"/>
      <c r="E15015" s="118"/>
      <c r="F15015" s="118"/>
      <c r="G15015" s="118"/>
      <c r="H15015" s="118"/>
      <c r="I15015" s="118"/>
      <c r="J15015" s="118"/>
    </row>
    <row r="15016" spans="1:10" ht="12.75">
      <c r="A15016" s="118"/>
      <c r="B15016" s="118"/>
      <c r="C15016" s="118"/>
      <c r="D15016" s="118"/>
      <c r="E15016" s="118"/>
      <c r="F15016" s="118"/>
      <c r="G15016" s="118"/>
      <c r="H15016" s="118"/>
      <c r="I15016" s="118"/>
      <c r="J15016" s="118"/>
    </row>
    <row r="15017" spans="1:10" ht="12.75">
      <c r="A15017" s="118"/>
      <c r="B15017" s="118"/>
      <c r="C15017" s="118"/>
      <c r="D15017" s="118"/>
      <c r="E15017" s="118"/>
      <c r="F15017" s="118"/>
      <c r="G15017" s="118"/>
      <c r="H15017" s="118"/>
      <c r="I15017" s="118"/>
      <c r="J15017" s="118"/>
    </row>
    <row r="15018" spans="1:10" ht="12.75">
      <c r="A15018" s="118"/>
      <c r="B15018" s="118"/>
      <c r="C15018" s="118"/>
      <c r="D15018" s="118"/>
      <c r="E15018" s="118"/>
      <c r="F15018" s="118"/>
      <c r="G15018" s="118"/>
      <c r="H15018" s="118"/>
      <c r="I15018" s="118"/>
      <c r="J15018" s="118"/>
    </row>
    <row r="15019" spans="1:10" ht="12.75">
      <c r="A15019" s="118"/>
      <c r="B15019" s="118"/>
      <c r="C15019" s="118"/>
      <c r="D15019" s="118"/>
      <c r="E15019" s="118"/>
      <c r="F15019" s="118"/>
      <c r="G15019" s="118"/>
      <c r="H15019" s="118"/>
      <c r="I15019" s="118"/>
      <c r="J15019" s="118"/>
    </row>
    <row r="15020" spans="1:10" ht="12.75">
      <c r="A15020" s="118"/>
      <c r="B15020" s="118"/>
      <c r="C15020" s="118"/>
      <c r="D15020" s="118"/>
      <c r="E15020" s="118"/>
      <c r="F15020" s="118"/>
      <c r="G15020" s="118"/>
      <c r="H15020" s="118"/>
      <c r="I15020" s="118"/>
      <c r="J15020" s="118"/>
    </row>
    <row r="15021" spans="1:10" ht="12.75">
      <c r="A15021" s="118"/>
      <c r="B15021" s="118"/>
      <c r="C15021" s="118"/>
      <c r="D15021" s="118"/>
      <c r="E15021" s="118"/>
      <c r="F15021" s="118"/>
      <c r="G15021" s="118"/>
      <c r="H15021" s="118"/>
      <c r="I15021" s="118"/>
      <c r="J15021" s="118"/>
    </row>
    <row r="15022" spans="1:10" ht="12.75">
      <c r="A15022" s="118"/>
      <c r="B15022" s="118"/>
      <c r="C15022" s="118"/>
      <c r="D15022" s="118"/>
      <c r="E15022" s="118"/>
      <c r="F15022" s="118"/>
      <c r="G15022" s="118"/>
      <c r="H15022" s="118"/>
      <c r="I15022" s="118"/>
      <c r="J15022" s="118"/>
    </row>
    <row r="15023" spans="1:10" ht="12.75">
      <c r="A15023" s="118"/>
      <c r="B15023" s="118"/>
      <c r="C15023" s="118"/>
      <c r="D15023" s="118"/>
      <c r="E15023" s="118"/>
      <c r="F15023" s="118"/>
      <c r="G15023" s="118"/>
      <c r="H15023" s="118"/>
      <c r="I15023" s="118"/>
      <c r="J15023" s="118"/>
    </row>
    <row r="15024" spans="1:10" ht="12.75">
      <c r="A15024" s="118"/>
      <c r="B15024" s="118"/>
      <c r="C15024" s="118"/>
      <c r="D15024" s="118"/>
      <c r="E15024" s="118"/>
      <c r="F15024" s="118"/>
      <c r="G15024" s="118"/>
      <c r="H15024" s="118"/>
      <c r="I15024" s="118"/>
      <c r="J15024" s="118"/>
    </row>
    <row r="15025" spans="1:10" ht="12.75">
      <c r="A15025" s="118"/>
      <c r="B15025" s="118"/>
      <c r="C15025" s="118"/>
      <c r="D15025" s="118"/>
      <c r="E15025" s="118"/>
      <c r="F15025" s="118"/>
      <c r="G15025" s="118"/>
      <c r="H15025" s="118"/>
      <c r="I15025" s="118"/>
      <c r="J15025" s="118"/>
    </row>
    <row r="15026" spans="1:10" ht="12.75">
      <c r="A15026" s="118"/>
      <c r="B15026" s="118"/>
      <c r="C15026" s="118"/>
      <c r="D15026" s="118"/>
      <c r="E15026" s="118"/>
      <c r="F15026" s="118"/>
      <c r="G15026" s="118"/>
      <c r="H15026" s="118"/>
      <c r="I15026" s="118"/>
      <c r="J15026" s="118"/>
    </row>
    <row r="15027" spans="1:10" ht="12.75">
      <c r="A15027" s="118"/>
      <c r="B15027" s="118"/>
      <c r="C15027" s="118"/>
      <c r="D15027" s="118"/>
      <c r="E15027" s="118"/>
      <c r="F15027" s="118"/>
      <c r="G15027" s="118"/>
      <c r="H15027" s="118"/>
      <c r="I15027" s="118"/>
      <c r="J15027" s="118"/>
    </row>
    <row r="15028" spans="1:10" ht="12.75">
      <c r="A15028" s="118"/>
      <c r="B15028" s="118"/>
      <c r="C15028" s="118"/>
      <c r="D15028" s="118"/>
      <c r="E15028" s="118"/>
      <c r="F15028" s="118"/>
      <c r="G15028" s="118"/>
      <c r="H15028" s="118"/>
      <c r="I15028" s="118"/>
      <c r="J15028" s="118"/>
    </row>
    <row r="15029" spans="1:10" ht="12.75">
      <c r="A15029" s="118"/>
      <c r="B15029" s="118"/>
      <c r="C15029" s="118"/>
      <c r="D15029" s="118"/>
      <c r="E15029" s="118"/>
      <c r="F15029" s="118"/>
      <c r="G15029" s="118"/>
      <c r="H15029" s="118"/>
      <c r="I15029" s="118"/>
      <c r="J15029" s="118"/>
    </row>
    <row r="15030" spans="1:10" ht="12.75">
      <c r="A15030" s="118"/>
      <c r="B15030" s="118"/>
      <c r="C15030" s="118"/>
      <c r="D15030" s="118"/>
      <c r="E15030" s="118"/>
      <c r="F15030" s="118"/>
      <c r="G15030" s="118"/>
      <c r="H15030" s="118"/>
      <c r="I15030" s="118"/>
      <c r="J15030" s="118"/>
    </row>
    <row r="15031" spans="1:10" ht="12.75">
      <c r="A15031" s="118"/>
      <c r="B15031" s="118"/>
      <c r="C15031" s="118"/>
      <c r="D15031" s="118"/>
      <c r="E15031" s="118"/>
      <c r="F15031" s="118"/>
      <c r="G15031" s="118"/>
      <c r="H15031" s="118"/>
      <c r="I15031" s="118"/>
      <c r="J15031" s="118"/>
    </row>
    <row r="15032" spans="1:10" ht="12.75">
      <c r="A15032" s="118"/>
      <c r="B15032" s="118"/>
      <c r="C15032" s="118"/>
      <c r="D15032" s="118"/>
      <c r="E15032" s="118"/>
      <c r="F15032" s="118"/>
      <c r="G15032" s="118"/>
      <c r="H15032" s="118"/>
      <c r="I15032" s="118"/>
      <c r="J15032" s="118"/>
    </row>
    <row r="15033" spans="1:10" ht="12.75">
      <c r="A15033" s="118"/>
      <c r="B15033" s="118"/>
      <c r="C15033" s="118"/>
      <c r="D15033" s="118"/>
      <c r="E15033" s="118"/>
      <c r="F15033" s="118"/>
      <c r="G15033" s="118"/>
      <c r="H15033" s="118"/>
      <c r="I15033" s="118"/>
      <c r="J15033" s="118"/>
    </row>
    <row r="15034" spans="1:10" ht="12.75">
      <c r="A15034" s="118"/>
      <c r="B15034" s="118"/>
      <c r="C15034" s="118"/>
      <c r="D15034" s="118"/>
      <c r="E15034" s="118"/>
      <c r="F15034" s="118"/>
      <c r="G15034" s="118"/>
      <c r="H15034" s="118"/>
      <c r="I15034" s="118"/>
      <c r="J15034" s="118"/>
    </row>
    <row r="15035" spans="1:10" ht="12.75">
      <c r="A15035" s="118"/>
      <c r="B15035" s="118"/>
      <c r="C15035" s="118"/>
      <c r="D15035" s="118"/>
      <c r="E15035" s="118"/>
      <c r="F15035" s="118"/>
      <c r="G15035" s="118"/>
      <c r="H15035" s="118"/>
      <c r="I15035" s="118"/>
      <c r="J15035" s="118"/>
    </row>
    <row r="15036" spans="1:10" ht="12.75">
      <c r="A15036" s="118"/>
      <c r="B15036" s="118"/>
      <c r="C15036" s="118"/>
      <c r="D15036" s="118"/>
      <c r="E15036" s="118"/>
      <c r="F15036" s="118"/>
      <c r="G15036" s="118"/>
      <c r="H15036" s="118"/>
      <c r="I15036" s="118"/>
      <c r="J15036" s="118"/>
    </row>
    <row r="15037" spans="1:10" ht="12.75">
      <c r="A15037" s="118"/>
      <c r="B15037" s="118"/>
      <c r="C15037" s="118"/>
      <c r="D15037" s="118"/>
      <c r="E15037" s="118"/>
      <c r="F15037" s="118"/>
      <c r="G15037" s="118"/>
      <c r="H15037" s="118"/>
      <c r="I15037" s="118"/>
      <c r="J15037" s="118"/>
    </row>
    <row r="15038" spans="1:10" ht="12.75">
      <c r="A15038" s="118"/>
      <c r="B15038" s="118"/>
      <c r="C15038" s="118"/>
      <c r="D15038" s="118"/>
      <c r="E15038" s="118"/>
      <c r="F15038" s="118"/>
      <c r="G15038" s="118"/>
      <c r="H15038" s="118"/>
      <c r="I15038" s="118"/>
      <c r="J15038" s="118"/>
    </row>
    <row r="15039" spans="1:10" ht="12.75">
      <c r="A15039" s="118"/>
      <c r="B15039" s="118"/>
      <c r="C15039" s="118"/>
      <c r="D15039" s="118"/>
      <c r="E15039" s="118"/>
      <c r="F15039" s="118"/>
      <c r="G15039" s="118"/>
      <c r="H15039" s="118"/>
      <c r="I15039" s="118"/>
      <c r="J15039" s="118"/>
    </row>
    <row r="15040" spans="1:10" ht="12.75">
      <c r="A15040" s="118"/>
      <c r="B15040" s="118"/>
      <c r="C15040" s="118"/>
      <c r="D15040" s="118"/>
      <c r="E15040" s="118"/>
      <c r="F15040" s="118"/>
      <c r="G15040" s="118"/>
      <c r="H15040" s="118"/>
      <c r="I15040" s="118"/>
      <c r="J15040" s="118"/>
    </row>
    <row r="15041" spans="1:10" ht="12.75">
      <c r="A15041" s="118"/>
      <c r="B15041" s="118"/>
      <c r="C15041" s="118"/>
      <c r="D15041" s="118"/>
      <c r="E15041" s="118"/>
      <c r="F15041" s="118"/>
      <c r="G15041" s="118"/>
      <c r="H15041" s="118"/>
      <c r="I15041" s="118"/>
      <c r="J15041" s="118"/>
    </row>
    <row r="15042" spans="1:10" ht="12.75">
      <c r="A15042" s="118"/>
      <c r="B15042" s="118"/>
      <c r="C15042" s="118"/>
      <c r="D15042" s="118"/>
      <c r="E15042" s="118"/>
      <c r="F15042" s="118"/>
      <c r="G15042" s="118"/>
      <c r="H15042" s="118"/>
      <c r="I15042" s="118"/>
      <c r="J15042" s="118"/>
    </row>
    <row r="15043" spans="1:10" ht="12.75">
      <c r="A15043" s="118"/>
      <c r="B15043" s="118"/>
      <c r="C15043" s="118"/>
      <c r="D15043" s="118"/>
      <c r="E15043" s="118"/>
      <c r="F15043" s="118"/>
      <c r="G15043" s="118"/>
      <c r="H15043" s="118"/>
      <c r="I15043" s="118"/>
      <c r="J15043" s="118"/>
    </row>
    <row r="15044" spans="1:10" ht="12.75">
      <c r="A15044" s="118"/>
      <c r="B15044" s="118"/>
      <c r="C15044" s="118"/>
      <c r="D15044" s="118"/>
      <c r="E15044" s="118"/>
      <c r="F15044" s="118"/>
      <c r="G15044" s="118"/>
      <c r="H15044" s="118"/>
      <c r="I15044" s="118"/>
      <c r="J15044" s="118"/>
    </row>
    <row r="15045" spans="1:10" ht="12.75">
      <c r="A15045" s="118"/>
      <c r="B15045" s="118"/>
      <c r="C15045" s="118"/>
      <c r="D15045" s="118"/>
      <c r="E15045" s="118"/>
      <c r="F15045" s="118"/>
      <c r="G15045" s="118"/>
      <c r="H15045" s="118"/>
      <c r="I15045" s="118"/>
      <c r="J15045" s="118"/>
    </row>
    <row r="15046" spans="1:10" ht="12.75">
      <c r="A15046" s="118"/>
      <c r="B15046" s="118"/>
      <c r="C15046" s="118"/>
      <c r="D15046" s="118"/>
      <c r="E15046" s="118"/>
      <c r="F15046" s="118"/>
      <c r="G15046" s="118"/>
      <c r="H15046" s="118"/>
      <c r="I15046" s="118"/>
      <c r="J15046" s="118"/>
    </row>
    <row r="15047" spans="1:10" ht="12.75">
      <c r="A15047" s="118"/>
      <c r="B15047" s="118"/>
      <c r="C15047" s="118"/>
      <c r="D15047" s="118"/>
      <c r="E15047" s="118"/>
      <c r="F15047" s="118"/>
      <c r="G15047" s="118"/>
      <c r="H15047" s="118"/>
      <c r="I15047" s="118"/>
      <c r="J15047" s="118"/>
    </row>
    <row r="15048" spans="1:10" ht="12.75">
      <c r="A15048" s="118"/>
      <c r="B15048" s="118"/>
      <c r="C15048" s="118"/>
      <c r="D15048" s="118"/>
      <c r="E15048" s="118"/>
      <c r="F15048" s="118"/>
      <c r="G15048" s="118"/>
      <c r="H15048" s="118"/>
      <c r="I15048" s="118"/>
      <c r="J15048" s="118"/>
    </row>
    <row r="15049" spans="1:10" ht="12.75">
      <c r="A15049" s="118"/>
      <c r="B15049" s="118"/>
      <c r="C15049" s="118"/>
      <c r="D15049" s="118"/>
      <c r="E15049" s="118"/>
      <c r="F15049" s="118"/>
      <c r="G15049" s="118"/>
      <c r="H15049" s="118"/>
      <c r="I15049" s="118"/>
      <c r="J15049" s="118"/>
    </row>
    <row r="15050" spans="1:10" ht="12.75">
      <c r="A15050" s="118"/>
      <c r="B15050" s="118"/>
      <c r="C15050" s="118"/>
      <c r="D15050" s="118"/>
      <c r="E15050" s="118"/>
      <c r="F15050" s="118"/>
      <c r="G15050" s="118"/>
      <c r="H15050" s="118"/>
      <c r="I15050" s="118"/>
      <c r="J15050" s="118"/>
    </row>
    <row r="15051" spans="1:10" ht="12.75">
      <c r="A15051" s="118"/>
      <c r="B15051" s="118"/>
      <c r="C15051" s="118"/>
      <c r="D15051" s="118"/>
      <c r="E15051" s="118"/>
      <c r="F15051" s="118"/>
      <c r="G15051" s="118"/>
      <c r="H15051" s="118"/>
      <c r="I15051" s="118"/>
      <c r="J15051" s="118"/>
    </row>
    <row r="15052" spans="1:10" ht="12.75">
      <c r="A15052" s="118"/>
      <c r="B15052" s="118"/>
      <c r="C15052" s="118"/>
      <c r="D15052" s="118"/>
      <c r="E15052" s="118"/>
      <c r="F15052" s="118"/>
      <c r="G15052" s="118"/>
      <c r="H15052" s="118"/>
      <c r="I15052" s="118"/>
      <c r="J15052" s="118"/>
    </row>
    <row r="15053" spans="1:10" ht="12.75">
      <c r="A15053" s="118"/>
      <c r="B15053" s="118"/>
      <c r="C15053" s="118"/>
      <c r="D15053" s="118"/>
      <c r="E15053" s="118"/>
      <c r="F15053" s="118"/>
      <c r="G15053" s="118"/>
      <c r="H15053" s="118"/>
      <c r="I15053" s="118"/>
      <c r="J15053" s="118"/>
    </row>
    <row r="15054" spans="1:10" ht="12.75">
      <c r="A15054" s="118"/>
      <c r="B15054" s="118"/>
      <c r="C15054" s="118"/>
      <c r="D15054" s="118"/>
      <c r="E15054" s="118"/>
      <c r="F15054" s="118"/>
      <c r="G15054" s="118"/>
      <c r="H15054" s="118"/>
      <c r="I15054" s="118"/>
      <c r="J15054" s="118"/>
    </row>
    <row r="15055" spans="1:10" ht="12.75">
      <c r="A15055" s="118"/>
      <c r="B15055" s="118"/>
      <c r="C15055" s="118"/>
      <c r="D15055" s="118"/>
      <c r="E15055" s="118"/>
      <c r="F15055" s="118"/>
      <c r="G15055" s="118"/>
      <c r="H15055" s="118"/>
      <c r="I15055" s="118"/>
      <c r="J15055" s="118"/>
    </row>
    <row r="15056" spans="1:10" ht="12.75">
      <c r="A15056" s="118"/>
      <c r="B15056" s="118"/>
      <c r="C15056" s="118"/>
      <c r="D15056" s="118"/>
      <c r="E15056" s="118"/>
      <c r="F15056" s="118"/>
      <c r="G15056" s="118"/>
      <c r="H15056" s="118"/>
      <c r="I15056" s="118"/>
      <c r="J15056" s="118"/>
    </row>
    <row r="15057" spans="1:10" ht="12.75">
      <c r="A15057" s="118"/>
      <c r="B15057" s="118"/>
      <c r="C15057" s="118"/>
      <c r="D15057" s="118"/>
      <c r="E15057" s="118"/>
      <c r="F15057" s="118"/>
      <c r="G15057" s="118"/>
      <c r="H15057" s="118"/>
      <c r="I15057" s="118"/>
      <c r="J15057" s="118"/>
    </row>
    <row r="15058" spans="1:10" ht="12.75">
      <c r="A15058" s="118"/>
      <c r="B15058" s="118"/>
      <c r="C15058" s="118"/>
      <c r="D15058" s="118"/>
      <c r="E15058" s="118"/>
      <c r="F15058" s="118"/>
      <c r="G15058" s="118"/>
      <c r="H15058" s="118"/>
      <c r="I15058" s="118"/>
      <c r="J15058" s="118"/>
    </row>
    <row r="15059" spans="1:10" ht="12.75">
      <c r="A15059" s="118"/>
      <c r="B15059" s="118"/>
      <c r="C15059" s="118"/>
      <c r="D15059" s="118"/>
      <c r="E15059" s="118"/>
      <c r="F15059" s="118"/>
      <c r="G15059" s="118"/>
      <c r="H15059" s="118"/>
      <c r="I15059" s="118"/>
      <c r="J15059" s="118"/>
    </row>
    <row r="15060" spans="1:10" ht="12.75">
      <c r="A15060" s="118"/>
      <c r="B15060" s="118"/>
      <c r="C15060" s="118"/>
      <c r="D15060" s="118"/>
      <c r="E15060" s="118"/>
      <c r="F15060" s="118"/>
      <c r="G15060" s="118"/>
      <c r="H15060" s="118"/>
      <c r="I15060" s="118"/>
      <c r="J15060" s="118"/>
    </row>
    <row r="15061" spans="1:10" ht="12.75">
      <c r="A15061" s="118"/>
      <c r="B15061" s="118"/>
      <c r="C15061" s="118"/>
      <c r="D15061" s="118"/>
      <c r="E15061" s="118"/>
      <c r="F15061" s="118"/>
      <c r="G15061" s="118"/>
      <c r="H15061" s="118"/>
      <c r="I15061" s="118"/>
      <c r="J15061" s="118"/>
    </row>
    <row r="15062" spans="1:10" ht="12.75">
      <c r="A15062" s="118"/>
      <c r="B15062" s="118"/>
      <c r="C15062" s="118"/>
      <c r="D15062" s="118"/>
      <c r="E15062" s="118"/>
      <c r="F15062" s="118"/>
      <c r="G15062" s="118"/>
      <c r="H15062" s="118"/>
      <c r="I15062" s="118"/>
      <c r="J15062" s="118"/>
    </row>
    <row r="15063" spans="1:10" ht="12.75">
      <c r="A15063" s="118"/>
      <c r="B15063" s="118"/>
      <c r="C15063" s="118"/>
      <c r="D15063" s="118"/>
      <c r="E15063" s="118"/>
      <c r="F15063" s="118"/>
      <c r="G15063" s="118"/>
      <c r="H15063" s="118"/>
      <c r="I15063" s="118"/>
      <c r="J15063" s="118"/>
    </row>
    <row r="15064" spans="1:10" ht="12.75">
      <c r="A15064" s="118"/>
      <c r="B15064" s="118"/>
      <c r="C15064" s="118"/>
      <c r="D15064" s="118"/>
      <c r="E15064" s="118"/>
      <c r="F15064" s="118"/>
      <c r="G15064" s="118"/>
      <c r="H15064" s="118"/>
      <c r="I15064" s="118"/>
      <c r="J15064" s="118"/>
    </row>
    <row r="15065" spans="1:10" ht="12.75">
      <c r="A15065" s="118"/>
      <c r="B15065" s="118"/>
      <c r="C15065" s="118"/>
      <c r="D15065" s="118"/>
      <c r="E15065" s="118"/>
      <c r="F15065" s="118"/>
      <c r="G15065" s="118"/>
      <c r="H15065" s="118"/>
      <c r="I15065" s="118"/>
      <c r="J15065" s="118"/>
    </row>
    <row r="15066" spans="1:10" ht="12.75">
      <c r="A15066" s="118"/>
      <c r="B15066" s="118"/>
      <c r="C15066" s="118"/>
      <c r="D15066" s="118"/>
      <c r="E15066" s="118"/>
      <c r="F15066" s="118"/>
      <c r="G15066" s="118"/>
      <c r="H15066" s="118"/>
      <c r="I15066" s="118"/>
      <c r="J15066" s="118"/>
    </row>
    <row r="15067" spans="1:10" ht="12.75">
      <c r="A15067" s="118"/>
      <c r="B15067" s="118"/>
      <c r="C15067" s="118"/>
      <c r="D15067" s="118"/>
      <c r="E15067" s="118"/>
      <c r="F15067" s="118"/>
      <c r="G15067" s="118"/>
      <c r="H15067" s="118"/>
      <c r="I15067" s="118"/>
      <c r="J15067" s="118"/>
    </row>
    <row r="15068" spans="1:10" ht="12.75">
      <c r="A15068" s="118"/>
      <c r="B15068" s="118"/>
      <c r="C15068" s="118"/>
      <c r="D15068" s="118"/>
      <c r="E15068" s="118"/>
      <c r="F15068" s="118"/>
      <c r="G15068" s="118"/>
      <c r="H15068" s="118"/>
      <c r="I15068" s="118"/>
      <c r="J15068" s="118"/>
    </row>
    <row r="15069" spans="1:10" ht="12.75">
      <c r="A15069" s="118"/>
      <c r="B15069" s="118"/>
      <c r="C15069" s="118"/>
      <c r="D15069" s="118"/>
      <c r="E15069" s="118"/>
      <c r="F15069" s="118"/>
      <c r="G15069" s="118"/>
      <c r="H15069" s="118"/>
      <c r="I15069" s="118"/>
      <c r="J15069" s="118"/>
    </row>
    <row r="15070" spans="1:10" ht="12.75">
      <c r="A15070" s="118"/>
      <c r="B15070" s="118"/>
      <c r="C15070" s="118"/>
      <c r="D15070" s="118"/>
      <c r="E15070" s="118"/>
      <c r="F15070" s="118"/>
      <c r="G15070" s="118"/>
      <c r="H15070" s="118"/>
      <c r="I15070" s="118"/>
      <c r="J15070" s="118"/>
    </row>
    <row r="15071" spans="1:10" ht="12.75">
      <c r="A15071" s="118"/>
      <c r="B15071" s="118"/>
      <c r="C15071" s="118"/>
      <c r="D15071" s="118"/>
      <c r="E15071" s="118"/>
      <c r="F15071" s="118"/>
      <c r="G15071" s="118"/>
      <c r="H15071" s="118"/>
      <c r="I15071" s="118"/>
      <c r="J15071" s="118"/>
    </row>
    <row r="15072" spans="1:10" ht="12.75">
      <c r="A15072" s="118"/>
      <c r="B15072" s="118"/>
      <c r="C15072" s="118"/>
      <c r="D15072" s="118"/>
      <c r="E15072" s="118"/>
      <c r="F15072" s="118"/>
      <c r="G15072" s="118"/>
      <c r="H15072" s="118"/>
      <c r="I15072" s="118"/>
      <c r="J15072" s="118"/>
    </row>
    <row r="15073" spans="1:10" ht="12.75">
      <c r="A15073" s="118"/>
      <c r="B15073" s="118"/>
      <c r="C15073" s="118"/>
      <c r="D15073" s="118"/>
      <c r="E15073" s="118"/>
      <c r="F15073" s="118"/>
      <c r="G15073" s="118"/>
      <c r="H15073" s="118"/>
      <c r="I15073" s="118"/>
      <c r="J15073" s="118"/>
    </row>
    <row r="15074" spans="1:10" ht="12.75">
      <c r="A15074" s="118"/>
      <c r="B15074" s="118"/>
      <c r="C15074" s="118"/>
      <c r="D15074" s="118"/>
      <c r="E15074" s="118"/>
      <c r="F15074" s="118"/>
      <c r="G15074" s="118"/>
      <c r="H15074" s="118"/>
      <c r="I15074" s="118"/>
      <c r="J15074" s="118"/>
    </row>
    <row r="15075" spans="1:10" ht="12.75">
      <c r="A15075" s="118"/>
      <c r="B15075" s="118"/>
      <c r="C15075" s="118"/>
      <c r="D15075" s="118"/>
      <c r="E15075" s="118"/>
      <c r="F15075" s="118"/>
      <c r="G15075" s="118"/>
      <c r="H15075" s="118"/>
      <c r="I15075" s="118"/>
      <c r="J15075" s="118"/>
    </row>
    <row r="15076" spans="1:10" ht="12.75">
      <c r="A15076" s="118"/>
      <c r="B15076" s="118"/>
      <c r="C15076" s="118"/>
      <c r="D15076" s="118"/>
      <c r="E15076" s="118"/>
      <c r="F15076" s="118"/>
      <c r="G15076" s="118"/>
      <c r="H15076" s="118"/>
      <c r="I15076" s="118"/>
      <c r="J15076" s="118"/>
    </row>
    <row r="15077" spans="1:10" ht="12.75">
      <c r="A15077" s="118"/>
      <c r="B15077" s="118"/>
      <c r="C15077" s="118"/>
      <c r="D15077" s="118"/>
      <c r="E15077" s="118"/>
      <c r="F15077" s="118"/>
      <c r="G15077" s="118"/>
      <c r="H15077" s="118"/>
      <c r="I15077" s="118"/>
      <c r="J15077" s="118"/>
    </row>
    <row r="15078" spans="1:10" ht="12.75">
      <c r="A15078" s="118"/>
      <c r="B15078" s="118"/>
      <c r="C15078" s="118"/>
      <c r="D15078" s="118"/>
      <c r="E15078" s="118"/>
      <c r="F15078" s="118"/>
      <c r="G15078" s="118"/>
      <c r="H15078" s="118"/>
      <c r="I15078" s="118"/>
      <c r="J15078" s="118"/>
    </row>
    <row r="15079" spans="1:10" ht="12.75">
      <c r="A15079" s="118"/>
      <c r="B15079" s="118"/>
      <c r="C15079" s="118"/>
      <c r="D15079" s="118"/>
      <c r="E15079" s="118"/>
      <c r="F15079" s="118"/>
      <c r="G15079" s="118"/>
      <c r="H15079" s="118"/>
      <c r="I15079" s="118"/>
      <c r="J15079" s="118"/>
    </row>
    <row r="15080" spans="1:10" ht="12.75">
      <c r="A15080" s="118"/>
      <c r="B15080" s="118"/>
      <c r="C15080" s="118"/>
      <c r="D15080" s="118"/>
      <c r="E15080" s="118"/>
      <c r="F15080" s="118"/>
      <c r="G15080" s="118"/>
      <c r="H15080" s="118"/>
      <c r="I15080" s="118"/>
      <c r="J15080" s="118"/>
    </row>
    <row r="15081" spans="1:10" ht="12.75">
      <c r="A15081" s="118"/>
      <c r="B15081" s="118"/>
      <c r="C15081" s="118"/>
      <c r="D15081" s="118"/>
      <c r="E15081" s="118"/>
      <c r="F15081" s="118"/>
      <c r="G15081" s="118"/>
      <c r="H15081" s="118"/>
      <c r="I15081" s="118"/>
      <c r="J15081" s="118"/>
    </row>
    <row r="15082" spans="1:10" ht="12.75">
      <c r="A15082" s="118"/>
      <c r="B15082" s="118"/>
      <c r="C15082" s="118"/>
      <c r="D15082" s="118"/>
      <c r="E15082" s="118"/>
      <c r="F15082" s="118"/>
      <c r="G15082" s="118"/>
      <c r="H15082" s="118"/>
      <c r="I15082" s="118"/>
      <c r="J15082" s="118"/>
    </row>
    <row r="15083" spans="1:10" ht="12.75">
      <c r="A15083" s="118"/>
      <c r="B15083" s="118"/>
      <c r="C15083" s="118"/>
      <c r="D15083" s="118"/>
      <c r="E15083" s="118"/>
      <c r="F15083" s="118"/>
      <c r="G15083" s="118"/>
      <c r="H15083" s="118"/>
      <c r="I15083" s="118"/>
      <c r="J15083" s="118"/>
    </row>
    <row r="15084" spans="1:10" ht="12.75">
      <c r="A15084" s="118"/>
      <c r="B15084" s="118"/>
      <c r="C15084" s="118"/>
      <c r="D15084" s="118"/>
      <c r="E15084" s="118"/>
      <c r="F15084" s="118"/>
      <c r="G15084" s="118"/>
      <c r="H15084" s="118"/>
      <c r="I15084" s="118"/>
      <c r="J15084" s="118"/>
    </row>
    <row r="15085" spans="1:10" ht="12.75">
      <c r="A15085" s="118"/>
      <c r="B15085" s="118"/>
      <c r="C15085" s="118"/>
      <c r="D15085" s="118"/>
      <c r="E15085" s="118"/>
      <c r="F15085" s="118"/>
      <c r="G15085" s="118"/>
      <c r="H15085" s="118"/>
      <c r="I15085" s="118"/>
      <c r="J15085" s="118"/>
    </row>
    <row r="15086" spans="1:10" ht="12.75">
      <c r="A15086" s="118"/>
      <c r="B15086" s="118"/>
      <c r="C15086" s="118"/>
      <c r="D15086" s="118"/>
      <c r="E15086" s="118"/>
      <c r="F15086" s="118"/>
      <c r="G15086" s="118"/>
      <c r="H15086" s="118"/>
      <c r="I15086" s="118"/>
      <c r="J15086" s="118"/>
    </row>
    <row r="15087" spans="1:10" ht="12.75">
      <c r="A15087" s="118"/>
      <c r="B15087" s="118"/>
      <c r="C15087" s="118"/>
      <c r="D15087" s="118"/>
      <c r="E15087" s="118"/>
      <c r="F15087" s="118"/>
      <c r="G15087" s="118"/>
      <c r="H15087" s="118"/>
      <c r="I15087" s="118"/>
      <c r="J15087" s="118"/>
    </row>
    <row r="15088" spans="1:10" ht="12.75">
      <c r="A15088" s="118"/>
      <c r="B15088" s="118"/>
      <c r="C15088" s="118"/>
      <c r="D15088" s="118"/>
      <c r="E15088" s="118"/>
      <c r="F15088" s="118"/>
      <c r="G15088" s="118"/>
      <c r="H15088" s="118"/>
      <c r="I15088" s="118"/>
      <c r="J15088" s="118"/>
    </row>
    <row r="15089" spans="1:10" ht="12.75">
      <c r="A15089" s="118"/>
      <c r="B15089" s="118"/>
      <c r="C15089" s="118"/>
      <c r="D15089" s="118"/>
      <c r="E15089" s="118"/>
      <c r="F15089" s="118"/>
      <c r="G15089" s="118"/>
      <c r="H15089" s="118"/>
      <c r="I15089" s="118"/>
      <c r="J15089" s="118"/>
    </row>
    <row r="15090" spans="1:10" ht="12.75">
      <c r="A15090" s="118"/>
      <c r="B15090" s="118"/>
      <c r="C15090" s="118"/>
      <c r="D15090" s="118"/>
      <c r="E15090" s="118"/>
      <c r="F15090" s="118"/>
      <c r="G15090" s="118"/>
      <c r="H15090" s="118"/>
      <c r="I15090" s="118"/>
      <c r="J15090" s="118"/>
    </row>
    <row r="15091" spans="1:10" ht="12.75">
      <c r="A15091" s="118"/>
      <c r="B15091" s="118"/>
      <c r="C15091" s="118"/>
      <c r="D15091" s="118"/>
      <c r="E15091" s="118"/>
      <c r="F15091" s="118"/>
      <c r="G15091" s="118"/>
      <c r="H15091" s="118"/>
      <c r="I15091" s="118"/>
      <c r="J15091" s="118"/>
    </row>
    <row r="15092" spans="1:10" ht="12.75">
      <c r="A15092" s="118"/>
      <c r="B15092" s="118"/>
      <c r="C15092" s="118"/>
      <c r="D15092" s="118"/>
      <c r="E15092" s="118"/>
      <c r="F15092" s="118"/>
      <c r="G15092" s="118"/>
      <c r="H15092" s="118"/>
      <c r="I15092" s="118"/>
      <c r="J15092" s="118"/>
    </row>
    <row r="15093" spans="1:10" ht="12.75">
      <c r="A15093" s="118"/>
      <c r="B15093" s="118"/>
      <c r="C15093" s="118"/>
      <c r="D15093" s="118"/>
      <c r="E15093" s="118"/>
      <c r="F15093" s="118"/>
      <c r="G15093" s="118"/>
      <c r="H15093" s="118"/>
      <c r="I15093" s="118"/>
      <c r="J15093" s="118"/>
    </row>
    <row r="15094" spans="1:10" ht="12.75">
      <c r="A15094" s="118"/>
      <c r="B15094" s="118"/>
      <c r="C15094" s="118"/>
      <c r="D15094" s="118"/>
      <c r="E15094" s="118"/>
      <c r="F15094" s="118"/>
      <c r="G15094" s="118"/>
      <c r="H15094" s="118"/>
      <c r="I15094" s="118"/>
      <c r="J15094" s="118"/>
    </row>
    <row r="15095" spans="1:10" ht="12.75">
      <c r="A15095" s="118"/>
      <c r="B15095" s="118"/>
      <c r="C15095" s="118"/>
      <c r="D15095" s="118"/>
      <c r="E15095" s="118"/>
      <c r="F15095" s="118"/>
      <c r="G15095" s="118"/>
      <c r="H15095" s="118"/>
      <c r="I15095" s="118"/>
      <c r="J15095" s="118"/>
    </row>
    <row r="15096" spans="1:10" ht="12.75">
      <c r="A15096" s="118"/>
      <c r="B15096" s="118"/>
      <c r="C15096" s="118"/>
      <c r="D15096" s="118"/>
      <c r="E15096" s="118"/>
      <c r="F15096" s="118"/>
      <c r="G15096" s="118"/>
      <c r="H15096" s="118"/>
      <c r="I15096" s="118"/>
      <c r="J15096" s="118"/>
    </row>
    <row r="15097" spans="1:10" ht="12.75">
      <c r="A15097" s="118"/>
      <c r="B15097" s="118"/>
      <c r="C15097" s="118"/>
      <c r="D15097" s="118"/>
      <c r="E15097" s="118"/>
      <c r="F15097" s="118"/>
      <c r="G15097" s="118"/>
      <c r="H15097" s="118"/>
      <c r="I15097" s="118"/>
      <c r="J15097" s="118"/>
    </row>
    <row r="15098" spans="1:10" ht="12.75">
      <c r="A15098" s="118"/>
      <c r="B15098" s="118"/>
      <c r="C15098" s="118"/>
      <c r="D15098" s="118"/>
      <c r="E15098" s="118"/>
      <c r="F15098" s="118"/>
      <c r="G15098" s="118"/>
      <c r="H15098" s="118"/>
      <c r="I15098" s="118"/>
      <c r="J15098" s="118"/>
    </row>
    <row r="15099" spans="1:10" ht="12.75">
      <c r="A15099" s="118"/>
      <c r="B15099" s="118"/>
      <c r="C15099" s="118"/>
      <c r="D15099" s="118"/>
      <c r="E15099" s="118"/>
      <c r="F15099" s="118"/>
      <c r="G15099" s="118"/>
      <c r="H15099" s="118"/>
      <c r="I15099" s="118"/>
      <c r="J15099" s="118"/>
    </row>
    <row r="15100" spans="1:10" ht="12.75">
      <c r="A15100" s="118"/>
      <c r="B15100" s="118"/>
      <c r="C15100" s="118"/>
      <c r="D15100" s="118"/>
      <c r="E15100" s="118"/>
      <c r="F15100" s="118"/>
      <c r="G15100" s="118"/>
      <c r="H15100" s="118"/>
      <c r="I15100" s="118"/>
      <c r="J15100" s="118"/>
    </row>
    <row r="15101" spans="1:10" ht="12.75">
      <c r="A15101" s="118"/>
      <c r="B15101" s="118"/>
      <c r="C15101" s="118"/>
      <c r="D15101" s="118"/>
      <c r="E15101" s="118"/>
      <c r="F15101" s="118"/>
      <c r="G15101" s="118"/>
      <c r="H15101" s="118"/>
      <c r="I15101" s="118"/>
      <c r="J15101" s="118"/>
    </row>
    <row r="15102" spans="1:10" ht="12.75">
      <c r="A15102" s="118"/>
      <c r="B15102" s="118"/>
      <c r="C15102" s="118"/>
      <c r="D15102" s="118"/>
      <c r="E15102" s="118"/>
      <c r="F15102" s="118"/>
      <c r="G15102" s="118"/>
      <c r="H15102" s="118"/>
      <c r="I15102" s="118"/>
      <c r="J15102" s="118"/>
    </row>
    <row r="15103" spans="1:10" ht="12.75">
      <c r="A15103" s="118"/>
      <c r="B15103" s="118"/>
      <c r="C15103" s="118"/>
      <c r="D15103" s="118"/>
      <c r="E15103" s="118"/>
      <c r="F15103" s="118"/>
      <c r="G15103" s="118"/>
      <c r="H15103" s="118"/>
      <c r="I15103" s="118"/>
      <c r="J15103" s="118"/>
    </row>
    <row r="15104" spans="1:10" ht="12.75">
      <c r="A15104" s="118"/>
      <c r="B15104" s="118"/>
      <c r="C15104" s="118"/>
      <c r="D15104" s="118"/>
      <c r="E15104" s="118"/>
      <c r="F15104" s="118"/>
      <c r="G15104" s="118"/>
      <c r="H15104" s="118"/>
      <c r="I15104" s="118"/>
      <c r="J15104" s="118"/>
    </row>
    <row r="15105" spans="1:10" ht="12.75">
      <c r="A15105" s="118"/>
      <c r="B15105" s="118"/>
      <c r="C15105" s="118"/>
      <c r="D15105" s="118"/>
      <c r="E15105" s="118"/>
      <c r="F15105" s="118"/>
      <c r="G15105" s="118"/>
      <c r="H15105" s="118"/>
      <c r="I15105" s="118"/>
      <c r="J15105" s="118"/>
    </row>
    <row r="15106" spans="1:10" ht="12.75">
      <c r="A15106" s="118"/>
      <c r="B15106" s="118"/>
      <c r="C15106" s="118"/>
      <c r="D15106" s="118"/>
      <c r="E15106" s="118"/>
      <c r="F15106" s="118"/>
      <c r="G15106" s="118"/>
      <c r="H15106" s="118"/>
      <c r="I15106" s="118"/>
      <c r="J15106" s="118"/>
    </row>
    <row r="15107" spans="1:10" ht="12.75">
      <c r="A15107" s="118"/>
      <c r="B15107" s="118"/>
      <c r="C15107" s="118"/>
      <c r="D15107" s="118"/>
      <c r="E15107" s="118"/>
      <c r="F15107" s="118"/>
      <c r="G15107" s="118"/>
      <c r="H15107" s="118"/>
      <c r="I15107" s="118"/>
      <c r="J15107" s="118"/>
    </row>
    <row r="15108" spans="1:10" ht="12.75">
      <c r="A15108" s="118"/>
      <c r="B15108" s="118"/>
      <c r="C15108" s="118"/>
      <c r="D15108" s="118"/>
      <c r="E15108" s="118"/>
      <c r="F15108" s="118"/>
      <c r="G15108" s="118"/>
      <c r="H15108" s="118"/>
      <c r="I15108" s="118"/>
      <c r="J15108" s="118"/>
    </row>
    <row r="15109" spans="1:10" ht="12.75">
      <c r="A15109" s="118"/>
      <c r="B15109" s="118"/>
      <c r="C15109" s="118"/>
      <c r="D15109" s="118"/>
      <c r="E15109" s="118"/>
      <c r="F15109" s="118"/>
      <c r="G15109" s="118"/>
      <c r="H15109" s="118"/>
      <c r="I15109" s="118"/>
      <c r="J15109" s="118"/>
    </row>
    <row r="15110" spans="1:10" ht="12.75">
      <c r="A15110" s="118"/>
      <c r="B15110" s="118"/>
      <c r="C15110" s="118"/>
      <c r="D15110" s="118"/>
      <c r="E15110" s="118"/>
      <c r="F15110" s="118"/>
      <c r="G15110" s="118"/>
      <c r="H15110" s="118"/>
      <c r="I15110" s="118"/>
      <c r="J15110" s="118"/>
    </row>
    <row r="15111" spans="1:10" ht="12.75">
      <c r="A15111" s="118"/>
      <c r="B15111" s="118"/>
      <c r="C15111" s="118"/>
      <c r="D15111" s="118"/>
      <c r="E15111" s="118"/>
      <c r="F15111" s="118"/>
      <c r="G15111" s="118"/>
      <c r="H15111" s="118"/>
      <c r="I15111" s="118"/>
      <c r="J15111" s="118"/>
    </row>
    <row r="15112" spans="1:10" ht="12.75">
      <c r="A15112" s="118"/>
      <c r="B15112" s="118"/>
      <c r="C15112" s="118"/>
      <c r="D15112" s="118"/>
      <c r="E15112" s="118"/>
      <c r="F15112" s="118"/>
      <c r="G15112" s="118"/>
      <c r="H15112" s="118"/>
      <c r="I15112" s="118"/>
      <c r="J15112" s="118"/>
    </row>
    <row r="15113" spans="1:10" ht="12.75">
      <c r="A15113" s="118"/>
      <c r="B15113" s="118"/>
      <c r="C15113" s="118"/>
      <c r="D15113" s="118"/>
      <c r="E15113" s="118"/>
      <c r="F15113" s="118"/>
      <c r="G15113" s="118"/>
      <c r="H15113" s="118"/>
      <c r="I15113" s="118"/>
      <c r="J15113" s="118"/>
    </row>
    <row r="15114" spans="1:10" ht="12.75">
      <c r="A15114" s="118"/>
      <c r="B15114" s="118"/>
      <c r="C15114" s="118"/>
      <c r="D15114" s="118"/>
      <c r="E15114" s="118"/>
      <c r="F15114" s="118"/>
      <c r="G15114" s="118"/>
      <c r="H15114" s="118"/>
      <c r="I15114" s="118"/>
      <c r="J15114" s="118"/>
    </row>
    <row r="15115" spans="1:10" ht="12.75">
      <c r="A15115" s="118"/>
      <c r="B15115" s="118"/>
      <c r="C15115" s="118"/>
      <c r="D15115" s="118"/>
      <c r="E15115" s="118"/>
      <c r="F15115" s="118"/>
      <c r="G15115" s="118"/>
      <c r="H15115" s="118"/>
      <c r="I15115" s="118"/>
      <c r="J15115" s="118"/>
    </row>
    <row r="15116" spans="1:10" ht="12.75">
      <c r="A15116" s="118"/>
      <c r="B15116" s="118"/>
      <c r="C15116" s="118"/>
      <c r="D15116" s="118"/>
      <c r="E15116" s="118"/>
      <c r="F15116" s="118"/>
      <c r="G15116" s="118"/>
      <c r="H15116" s="118"/>
      <c r="I15116" s="118"/>
      <c r="J15116" s="118"/>
    </row>
    <row r="15117" spans="1:10" ht="12.75">
      <c r="A15117" s="118"/>
      <c r="B15117" s="118"/>
      <c r="C15117" s="118"/>
      <c r="D15117" s="118"/>
      <c r="E15117" s="118"/>
      <c r="F15117" s="118"/>
      <c r="G15117" s="118"/>
      <c r="H15117" s="118"/>
      <c r="I15117" s="118"/>
      <c r="J15117" s="118"/>
    </row>
    <row r="15118" spans="1:10" ht="12.75">
      <c r="A15118" s="118"/>
      <c r="B15118" s="118"/>
      <c r="C15118" s="118"/>
      <c r="D15118" s="118"/>
      <c r="E15118" s="118"/>
      <c r="F15118" s="118"/>
      <c r="G15118" s="118"/>
      <c r="H15118" s="118"/>
      <c r="I15118" s="118"/>
      <c r="J15118" s="118"/>
    </row>
    <row r="15119" spans="1:10" ht="12.75">
      <c r="A15119" s="118"/>
      <c r="B15119" s="118"/>
      <c r="C15119" s="118"/>
      <c r="D15119" s="118"/>
      <c r="E15119" s="118"/>
      <c r="F15119" s="118"/>
      <c r="G15119" s="118"/>
      <c r="H15119" s="118"/>
      <c r="I15119" s="118"/>
      <c r="J15119" s="118"/>
    </row>
    <row r="15120" spans="1:10" ht="12.75">
      <c r="A15120" s="118"/>
      <c r="B15120" s="118"/>
      <c r="C15120" s="118"/>
      <c r="D15120" s="118"/>
      <c r="E15120" s="118"/>
      <c r="F15120" s="118"/>
      <c r="G15120" s="118"/>
      <c r="H15120" s="118"/>
      <c r="I15120" s="118"/>
      <c r="J15120" s="118"/>
    </row>
    <row r="15121" spans="1:10" ht="12.75">
      <c r="A15121" s="118"/>
      <c r="B15121" s="118"/>
      <c r="C15121" s="118"/>
      <c r="D15121" s="118"/>
      <c r="E15121" s="118"/>
      <c r="F15121" s="118"/>
      <c r="G15121" s="118"/>
      <c r="H15121" s="118"/>
      <c r="I15121" s="118"/>
      <c r="J15121" s="118"/>
    </row>
    <row r="15122" spans="1:10" ht="12.75">
      <c r="A15122" s="118"/>
      <c r="B15122" s="118"/>
      <c r="C15122" s="118"/>
      <c r="D15122" s="118"/>
      <c r="E15122" s="118"/>
      <c r="F15122" s="118"/>
      <c r="G15122" s="118"/>
      <c r="H15122" s="118"/>
      <c r="I15122" s="118"/>
      <c r="J15122" s="118"/>
    </row>
    <row r="15123" spans="1:10" ht="12.75">
      <c r="A15123" s="118"/>
      <c r="B15123" s="118"/>
      <c r="C15123" s="118"/>
      <c r="D15123" s="118"/>
      <c r="E15123" s="118"/>
      <c r="F15123" s="118"/>
      <c r="G15123" s="118"/>
      <c r="H15123" s="118"/>
      <c r="I15123" s="118"/>
      <c r="J15123" s="118"/>
    </row>
    <row r="15124" spans="1:10" ht="12.75">
      <c r="A15124" s="118"/>
      <c r="B15124" s="118"/>
      <c r="C15124" s="118"/>
      <c r="D15124" s="118"/>
      <c r="E15124" s="118"/>
      <c r="F15124" s="118"/>
      <c r="G15124" s="118"/>
      <c r="H15124" s="118"/>
      <c r="I15124" s="118"/>
      <c r="J15124" s="118"/>
    </row>
    <row r="15125" spans="1:10" ht="12.75">
      <c r="A15125" s="118"/>
      <c r="B15125" s="118"/>
      <c r="C15125" s="118"/>
      <c r="D15125" s="118"/>
      <c r="E15125" s="118"/>
      <c r="F15125" s="118"/>
      <c r="G15125" s="118"/>
      <c r="H15125" s="118"/>
      <c r="I15125" s="118"/>
      <c r="J15125" s="118"/>
    </row>
    <row r="15126" spans="1:10" ht="12.75">
      <c r="A15126" s="118"/>
      <c r="B15126" s="118"/>
      <c r="C15126" s="118"/>
      <c r="D15126" s="118"/>
      <c r="E15126" s="118"/>
      <c r="F15126" s="118"/>
      <c r="G15126" s="118"/>
      <c r="H15126" s="118"/>
      <c r="I15126" s="118"/>
      <c r="J15126" s="118"/>
    </row>
    <row r="15127" spans="1:10" ht="12.75">
      <c r="A15127" s="118"/>
      <c r="B15127" s="118"/>
      <c r="C15127" s="118"/>
      <c r="D15127" s="118"/>
      <c r="E15127" s="118"/>
      <c r="F15127" s="118"/>
      <c r="G15127" s="118"/>
      <c r="H15127" s="118"/>
      <c r="I15127" s="118"/>
      <c r="J15127" s="118"/>
    </row>
    <row r="15128" spans="1:10" ht="12.75">
      <c r="A15128" s="118"/>
      <c r="B15128" s="118"/>
      <c r="C15128" s="118"/>
      <c r="D15128" s="118"/>
      <c r="E15128" s="118"/>
      <c r="F15128" s="118"/>
      <c r="G15128" s="118"/>
      <c r="H15128" s="118"/>
      <c r="I15128" s="118"/>
      <c r="J15128" s="118"/>
    </row>
    <row r="15129" spans="1:10" ht="12.75">
      <c r="A15129" s="118"/>
      <c r="B15129" s="118"/>
      <c r="C15129" s="118"/>
      <c r="D15129" s="118"/>
      <c r="E15129" s="118"/>
      <c r="F15129" s="118"/>
      <c r="G15129" s="118"/>
      <c r="H15129" s="118"/>
      <c r="I15129" s="118"/>
      <c r="J15129" s="118"/>
    </row>
    <row r="15130" spans="1:10" ht="12.75">
      <c r="A15130" s="118"/>
      <c r="B15130" s="118"/>
      <c r="C15130" s="118"/>
      <c r="D15130" s="118"/>
      <c r="E15130" s="118"/>
      <c r="F15130" s="118"/>
      <c r="G15130" s="118"/>
      <c r="H15130" s="118"/>
      <c r="I15130" s="118"/>
      <c r="J15130" s="118"/>
    </row>
    <row r="15131" spans="1:10" ht="12.75">
      <c r="A15131" s="118"/>
      <c r="B15131" s="118"/>
      <c r="C15131" s="118"/>
      <c r="D15131" s="118"/>
      <c r="E15131" s="118"/>
      <c r="F15131" s="118"/>
      <c r="G15131" s="118"/>
      <c r="H15131" s="118"/>
      <c r="I15131" s="118"/>
      <c r="J15131" s="118"/>
    </row>
    <row r="15132" spans="1:10" ht="12.75">
      <c r="A15132" s="118"/>
      <c r="B15132" s="118"/>
      <c r="C15132" s="118"/>
      <c r="D15132" s="118"/>
      <c r="E15132" s="118"/>
      <c r="F15132" s="118"/>
      <c r="G15132" s="118"/>
      <c r="H15132" s="118"/>
      <c r="I15132" s="118"/>
      <c r="J15132" s="118"/>
    </row>
    <row r="15133" spans="1:10" ht="12.75">
      <c r="A15133" s="118"/>
      <c r="B15133" s="118"/>
      <c r="C15133" s="118"/>
      <c r="D15133" s="118"/>
      <c r="E15133" s="118"/>
      <c r="F15133" s="118"/>
      <c r="G15133" s="118"/>
      <c r="H15133" s="118"/>
      <c r="I15133" s="118"/>
      <c r="J15133" s="118"/>
    </row>
    <row r="15134" spans="1:10" ht="12.75">
      <c r="A15134" s="118"/>
      <c r="B15134" s="118"/>
      <c r="C15134" s="118"/>
      <c r="D15134" s="118"/>
      <c r="E15134" s="118"/>
      <c r="F15134" s="118"/>
      <c r="G15134" s="118"/>
      <c r="H15134" s="118"/>
      <c r="I15134" s="118"/>
      <c r="J15134" s="118"/>
    </row>
    <row r="15135" spans="1:10" ht="12.75">
      <c r="A15135" s="118"/>
      <c r="B15135" s="118"/>
      <c r="C15135" s="118"/>
      <c r="D15135" s="118"/>
      <c r="E15135" s="118"/>
      <c r="F15135" s="118"/>
      <c r="G15135" s="118"/>
      <c r="H15135" s="118"/>
      <c r="I15135" s="118"/>
      <c r="J15135" s="118"/>
    </row>
    <row r="15136" spans="1:10" ht="12.75">
      <c r="A15136" s="118"/>
      <c r="B15136" s="118"/>
      <c r="C15136" s="118"/>
      <c r="D15136" s="118"/>
      <c r="E15136" s="118"/>
      <c r="F15136" s="118"/>
      <c r="G15136" s="118"/>
      <c r="H15136" s="118"/>
      <c r="I15136" s="118"/>
      <c r="J15136" s="118"/>
    </row>
    <row r="15137" spans="1:10" ht="12.75">
      <c r="A15137" s="118"/>
      <c r="B15137" s="118"/>
      <c r="C15137" s="118"/>
      <c r="D15137" s="118"/>
      <c r="E15137" s="118"/>
      <c r="F15137" s="118"/>
      <c r="G15137" s="118"/>
      <c r="H15137" s="118"/>
      <c r="I15137" s="118"/>
      <c r="J15137" s="118"/>
    </row>
    <row r="15138" spans="1:10" ht="12.75">
      <c r="A15138" s="118"/>
      <c r="B15138" s="118"/>
      <c r="C15138" s="118"/>
      <c r="D15138" s="118"/>
      <c r="E15138" s="118"/>
      <c r="F15138" s="118"/>
      <c r="G15138" s="118"/>
      <c r="H15138" s="118"/>
      <c r="I15138" s="118"/>
      <c r="J15138" s="118"/>
    </row>
    <row r="15139" spans="1:10" ht="12.75">
      <c r="A15139" s="118"/>
      <c r="B15139" s="118"/>
      <c r="C15139" s="118"/>
      <c r="D15139" s="118"/>
      <c r="E15139" s="118"/>
      <c r="F15139" s="118"/>
      <c r="G15139" s="118"/>
      <c r="H15139" s="118"/>
      <c r="I15139" s="118"/>
      <c r="J15139" s="118"/>
    </row>
    <row r="15140" spans="1:10" ht="12.75">
      <c r="A15140" s="118"/>
      <c r="B15140" s="118"/>
      <c r="C15140" s="118"/>
      <c r="D15140" s="118"/>
      <c r="E15140" s="118"/>
      <c r="F15140" s="118"/>
      <c r="G15140" s="118"/>
      <c r="H15140" s="118"/>
      <c r="I15140" s="118"/>
      <c r="J15140" s="118"/>
    </row>
    <row r="15141" spans="1:10" ht="12.75">
      <c r="A15141" s="118"/>
      <c r="B15141" s="118"/>
      <c r="C15141" s="118"/>
      <c r="D15141" s="118"/>
      <c r="E15141" s="118"/>
      <c r="F15141" s="118"/>
      <c r="G15141" s="118"/>
      <c r="H15141" s="118"/>
      <c r="I15141" s="118"/>
      <c r="J15141" s="118"/>
    </row>
    <row r="15142" spans="1:10" ht="12.75">
      <c r="A15142" s="118"/>
      <c r="B15142" s="118"/>
      <c r="C15142" s="118"/>
      <c r="D15142" s="118"/>
      <c r="E15142" s="118"/>
      <c r="F15142" s="118"/>
      <c r="G15142" s="118"/>
      <c r="H15142" s="118"/>
      <c r="I15142" s="118"/>
      <c r="J15142" s="118"/>
    </row>
    <row r="15143" spans="1:10" ht="12.75">
      <c r="A15143" s="118"/>
      <c r="B15143" s="118"/>
      <c r="C15143" s="118"/>
      <c r="D15143" s="118"/>
      <c r="E15143" s="118"/>
      <c r="F15143" s="118"/>
      <c r="G15143" s="118"/>
      <c r="H15143" s="118"/>
      <c r="I15143" s="118"/>
      <c r="J15143" s="118"/>
    </row>
    <row r="15144" spans="1:10" ht="12.75">
      <c r="A15144" s="118"/>
      <c r="B15144" s="118"/>
      <c r="C15144" s="118"/>
      <c r="D15144" s="118"/>
      <c r="E15144" s="118"/>
      <c r="F15144" s="118"/>
      <c r="G15144" s="118"/>
      <c r="H15144" s="118"/>
      <c r="I15144" s="118"/>
      <c r="J15144" s="118"/>
    </row>
    <row r="15145" spans="1:10" ht="12.75">
      <c r="A15145" s="118"/>
      <c r="B15145" s="118"/>
      <c r="C15145" s="118"/>
      <c r="D15145" s="118"/>
      <c r="E15145" s="118"/>
      <c r="F15145" s="118"/>
      <c r="G15145" s="118"/>
      <c r="H15145" s="118"/>
      <c r="I15145" s="118"/>
      <c r="J15145" s="118"/>
    </row>
    <row r="15146" spans="1:10" ht="12.75">
      <c r="A15146" s="118"/>
      <c r="B15146" s="118"/>
      <c r="C15146" s="118"/>
      <c r="D15146" s="118"/>
      <c r="E15146" s="118"/>
      <c r="F15146" s="118"/>
      <c r="G15146" s="118"/>
      <c r="H15146" s="118"/>
      <c r="I15146" s="118"/>
      <c r="J15146" s="118"/>
    </row>
    <row r="15147" spans="1:10" ht="12.75">
      <c r="A15147" s="118"/>
      <c r="B15147" s="118"/>
      <c r="C15147" s="118"/>
      <c r="D15147" s="118"/>
      <c r="E15147" s="118"/>
      <c r="F15147" s="118"/>
      <c r="G15147" s="118"/>
      <c r="H15147" s="118"/>
      <c r="I15147" s="118"/>
      <c r="J15147" s="118"/>
    </row>
    <row r="15148" spans="1:10" ht="12.75">
      <c r="A15148" s="118"/>
      <c r="B15148" s="118"/>
      <c r="C15148" s="118"/>
      <c r="D15148" s="118"/>
      <c r="E15148" s="118"/>
      <c r="F15148" s="118"/>
      <c r="G15148" s="118"/>
      <c r="H15148" s="118"/>
      <c r="I15148" s="118"/>
      <c r="J15148" s="118"/>
    </row>
    <row r="15149" spans="1:10" ht="12.75">
      <c r="A15149" s="118"/>
      <c r="B15149" s="118"/>
      <c r="C15149" s="118"/>
      <c r="D15149" s="118"/>
      <c r="E15149" s="118"/>
      <c r="F15149" s="118"/>
      <c r="G15149" s="118"/>
      <c r="H15149" s="118"/>
      <c r="I15149" s="118"/>
      <c r="J15149" s="118"/>
    </row>
    <row r="15150" spans="1:10" ht="12.75">
      <c r="A15150" s="118"/>
      <c r="B15150" s="118"/>
      <c r="C15150" s="118"/>
      <c r="D15150" s="118"/>
      <c r="E15150" s="118"/>
      <c r="F15150" s="118"/>
      <c r="G15150" s="118"/>
      <c r="H15150" s="118"/>
      <c r="I15150" s="118"/>
      <c r="J15150" s="118"/>
    </row>
    <row r="15151" spans="1:10" ht="12.75">
      <c r="A15151" s="118"/>
      <c r="B15151" s="118"/>
      <c r="C15151" s="118"/>
      <c r="D15151" s="118"/>
      <c r="E15151" s="118"/>
      <c r="F15151" s="118"/>
      <c r="G15151" s="118"/>
      <c r="H15151" s="118"/>
      <c r="I15151" s="118"/>
      <c r="J15151" s="118"/>
    </row>
    <row r="15152" spans="1:10" ht="12.75">
      <c r="A15152" s="118"/>
      <c r="B15152" s="118"/>
      <c r="C15152" s="118"/>
      <c r="D15152" s="118"/>
      <c r="E15152" s="118"/>
      <c r="F15152" s="118"/>
      <c r="G15152" s="118"/>
      <c r="H15152" s="118"/>
      <c r="I15152" s="118"/>
      <c r="J15152" s="118"/>
    </row>
    <row r="15153" spans="1:10" ht="12.75">
      <c r="A15153" s="118"/>
      <c r="B15153" s="118"/>
      <c r="C15153" s="118"/>
      <c r="D15153" s="118"/>
      <c r="E15153" s="118"/>
      <c r="F15153" s="118"/>
      <c r="G15153" s="118"/>
      <c r="H15153" s="118"/>
      <c r="I15153" s="118"/>
      <c r="J15153" s="118"/>
    </row>
    <row r="15154" spans="1:10" ht="12.75">
      <c r="A15154" s="118"/>
      <c r="B15154" s="118"/>
      <c r="C15154" s="118"/>
      <c r="D15154" s="118"/>
      <c r="E15154" s="118"/>
      <c r="F15154" s="118"/>
      <c r="G15154" s="118"/>
      <c r="H15154" s="118"/>
      <c r="I15154" s="118"/>
      <c r="J15154" s="118"/>
    </row>
    <row r="15155" spans="1:10" ht="12.75">
      <c r="A15155" s="118"/>
      <c r="B15155" s="118"/>
      <c r="C15155" s="118"/>
      <c r="D15155" s="118"/>
      <c r="E15155" s="118"/>
      <c r="F15155" s="118"/>
      <c r="G15155" s="118"/>
      <c r="H15155" s="118"/>
      <c r="I15155" s="118"/>
      <c r="J15155" s="118"/>
    </row>
    <row r="15156" spans="1:10" ht="12.75">
      <c r="A15156" s="118"/>
      <c r="B15156" s="118"/>
      <c r="C15156" s="118"/>
      <c r="D15156" s="118"/>
      <c r="E15156" s="118"/>
      <c r="F15156" s="118"/>
      <c r="G15156" s="118"/>
      <c r="H15156" s="118"/>
      <c r="I15156" s="118"/>
      <c r="J15156" s="118"/>
    </row>
    <row r="15157" spans="1:10" ht="12.75">
      <c r="A15157" s="118"/>
      <c r="B15157" s="118"/>
      <c r="C15157" s="118"/>
      <c r="D15157" s="118"/>
      <c r="E15157" s="118"/>
      <c r="F15157" s="118"/>
      <c r="G15157" s="118"/>
      <c r="H15157" s="118"/>
      <c r="I15157" s="118"/>
      <c r="J15157" s="118"/>
    </row>
    <row r="15158" spans="1:10" ht="12.75">
      <c r="A15158" s="118"/>
      <c r="B15158" s="118"/>
      <c r="C15158" s="118"/>
      <c r="D15158" s="118"/>
      <c r="E15158" s="118"/>
      <c r="F15158" s="118"/>
      <c r="G15158" s="118"/>
      <c r="H15158" s="118"/>
      <c r="I15158" s="118"/>
      <c r="J15158" s="118"/>
    </row>
    <row r="15159" spans="1:10" ht="12.75">
      <c r="A15159" s="118"/>
      <c r="B15159" s="118"/>
      <c r="C15159" s="118"/>
      <c r="D15159" s="118"/>
      <c r="E15159" s="118"/>
      <c r="F15159" s="118"/>
      <c r="G15159" s="118"/>
      <c r="H15159" s="118"/>
      <c r="I15159" s="118"/>
      <c r="J15159" s="118"/>
    </row>
    <row r="15160" spans="1:10" ht="12.75">
      <c r="A15160" s="118"/>
      <c r="B15160" s="118"/>
      <c r="C15160" s="118"/>
      <c r="D15160" s="118"/>
      <c r="E15160" s="118"/>
      <c r="F15160" s="118"/>
      <c r="G15160" s="118"/>
      <c r="H15160" s="118"/>
      <c r="I15160" s="118"/>
      <c r="J15160" s="118"/>
    </row>
    <row r="15161" spans="1:10" ht="12.75">
      <c r="A15161" s="118"/>
      <c r="B15161" s="118"/>
      <c r="C15161" s="118"/>
      <c r="D15161" s="118"/>
      <c r="E15161" s="118"/>
      <c r="F15161" s="118"/>
      <c r="G15161" s="118"/>
      <c r="H15161" s="118"/>
      <c r="I15161" s="118"/>
      <c r="J15161" s="118"/>
    </row>
    <row r="15162" spans="1:10" ht="12.75">
      <c r="A15162" s="118"/>
      <c r="B15162" s="118"/>
      <c r="C15162" s="118"/>
      <c r="D15162" s="118"/>
      <c r="E15162" s="118"/>
      <c r="F15162" s="118"/>
      <c r="G15162" s="118"/>
      <c r="H15162" s="118"/>
      <c r="I15162" s="118"/>
      <c r="J15162" s="118"/>
    </row>
    <row r="15163" spans="1:10" ht="12.75">
      <c r="A15163" s="118"/>
      <c r="B15163" s="118"/>
      <c r="C15163" s="118"/>
      <c r="D15163" s="118"/>
      <c r="E15163" s="118"/>
      <c r="F15163" s="118"/>
      <c r="G15163" s="118"/>
      <c r="H15163" s="118"/>
      <c r="I15163" s="118"/>
      <c r="J15163" s="118"/>
    </row>
    <row r="15164" spans="1:10" ht="12.75">
      <c r="A15164" s="118"/>
      <c r="B15164" s="118"/>
      <c r="C15164" s="118"/>
      <c r="D15164" s="118"/>
      <c r="E15164" s="118"/>
      <c r="F15164" s="118"/>
      <c r="G15164" s="118"/>
      <c r="H15164" s="118"/>
      <c r="I15164" s="118"/>
      <c r="J15164" s="118"/>
    </row>
    <row r="15165" spans="1:10" ht="12.75">
      <c r="A15165" s="118"/>
      <c r="B15165" s="118"/>
      <c r="C15165" s="118"/>
      <c r="D15165" s="118"/>
      <c r="E15165" s="118"/>
      <c r="F15165" s="118"/>
      <c r="G15165" s="118"/>
      <c r="H15165" s="118"/>
      <c r="I15165" s="118"/>
      <c r="J15165" s="118"/>
    </row>
    <row r="15166" spans="1:10" ht="12.75">
      <c r="A15166" s="118"/>
      <c r="B15166" s="118"/>
      <c r="C15166" s="118"/>
      <c r="D15166" s="118"/>
      <c r="E15166" s="118"/>
      <c r="F15166" s="118"/>
      <c r="G15166" s="118"/>
      <c r="H15166" s="118"/>
      <c r="I15166" s="118"/>
      <c r="J15166" s="118"/>
    </row>
    <row r="15167" spans="1:10" ht="12.75">
      <c r="A15167" s="118"/>
      <c r="B15167" s="118"/>
      <c r="C15167" s="118"/>
      <c r="D15167" s="118"/>
      <c r="E15167" s="118"/>
      <c r="F15167" s="118"/>
      <c r="G15167" s="118"/>
      <c r="H15167" s="118"/>
      <c r="I15167" s="118"/>
      <c r="J15167" s="118"/>
    </row>
    <row r="15168" spans="1:10" ht="12.75">
      <c r="A15168" s="118"/>
      <c r="B15168" s="118"/>
      <c r="C15168" s="118"/>
      <c r="D15168" s="118"/>
      <c r="E15168" s="118"/>
      <c r="F15168" s="118"/>
      <c r="G15168" s="118"/>
      <c r="H15168" s="118"/>
      <c r="I15168" s="118"/>
      <c r="J15168" s="118"/>
    </row>
    <row r="15169" spans="1:10" ht="12.75">
      <c r="A15169" s="118"/>
      <c r="B15169" s="118"/>
      <c r="C15169" s="118"/>
      <c r="D15169" s="118"/>
      <c r="E15169" s="118"/>
      <c r="F15169" s="118"/>
      <c r="G15169" s="118"/>
      <c r="H15169" s="118"/>
      <c r="I15169" s="118"/>
      <c r="J15169" s="118"/>
    </row>
    <row r="15170" spans="1:10" ht="12.75">
      <c r="A15170" s="118"/>
      <c r="B15170" s="118"/>
      <c r="C15170" s="118"/>
      <c r="D15170" s="118"/>
      <c r="E15170" s="118"/>
      <c r="F15170" s="118"/>
      <c r="G15170" s="118"/>
      <c r="H15170" s="118"/>
      <c r="I15170" s="118"/>
      <c r="J15170" s="118"/>
    </row>
    <row r="15171" spans="1:10" ht="12.75">
      <c r="A15171" s="118"/>
      <c r="B15171" s="118"/>
      <c r="C15171" s="118"/>
      <c r="D15171" s="118"/>
      <c r="E15171" s="118"/>
      <c r="F15171" s="118"/>
      <c r="G15171" s="118"/>
      <c r="H15171" s="118"/>
      <c r="I15171" s="118"/>
      <c r="J15171" s="118"/>
    </row>
    <row r="15172" spans="1:10" ht="12.75">
      <c r="A15172" s="118"/>
      <c r="B15172" s="118"/>
      <c r="C15172" s="118"/>
      <c r="D15172" s="118"/>
      <c r="E15172" s="118"/>
      <c r="F15172" s="118"/>
      <c r="G15172" s="118"/>
      <c r="H15172" s="118"/>
      <c r="I15172" s="118"/>
      <c r="J15172" s="118"/>
    </row>
    <row r="15173" spans="1:10" ht="12.75">
      <c r="A15173" s="118"/>
      <c r="B15173" s="118"/>
      <c r="C15173" s="118"/>
      <c r="D15173" s="118"/>
      <c r="E15173" s="118"/>
      <c r="F15173" s="118"/>
      <c r="G15173" s="118"/>
      <c r="H15173" s="118"/>
      <c r="I15173" s="118"/>
      <c r="J15173" s="118"/>
    </row>
    <row r="15174" spans="1:10" ht="12.75">
      <c r="A15174" s="118"/>
      <c r="B15174" s="118"/>
      <c r="C15174" s="118"/>
      <c r="D15174" s="118"/>
      <c r="E15174" s="118"/>
      <c r="F15174" s="118"/>
      <c r="G15174" s="118"/>
      <c r="H15174" s="118"/>
      <c r="I15174" s="118"/>
      <c r="J15174" s="118"/>
    </row>
    <row r="15175" spans="1:10" ht="12.75">
      <c r="A15175" s="118"/>
      <c r="B15175" s="118"/>
      <c r="C15175" s="118"/>
      <c r="D15175" s="118"/>
      <c r="E15175" s="118"/>
      <c r="F15175" s="118"/>
      <c r="G15175" s="118"/>
      <c r="H15175" s="118"/>
      <c r="I15175" s="118"/>
      <c r="J15175" s="118"/>
    </row>
    <row r="15176" spans="1:10" ht="12.75">
      <c r="A15176" s="118"/>
      <c r="B15176" s="118"/>
      <c r="C15176" s="118"/>
      <c r="D15176" s="118"/>
      <c r="E15176" s="118"/>
      <c r="F15176" s="118"/>
      <c r="G15176" s="118"/>
      <c r="H15176" s="118"/>
      <c r="I15176" s="118"/>
      <c r="J15176" s="118"/>
    </row>
    <row r="15177" spans="1:10" ht="12.75">
      <c r="A15177" s="118"/>
      <c r="B15177" s="118"/>
      <c r="C15177" s="118"/>
      <c r="D15177" s="118"/>
      <c r="E15177" s="118"/>
      <c r="F15177" s="118"/>
      <c r="G15177" s="118"/>
      <c r="H15177" s="118"/>
      <c r="I15177" s="118"/>
      <c r="J15177" s="118"/>
    </row>
    <row r="15178" spans="1:10" ht="12.75">
      <c r="A15178" s="118"/>
      <c r="B15178" s="118"/>
      <c r="C15178" s="118"/>
      <c r="D15178" s="118"/>
      <c r="E15178" s="118"/>
      <c r="F15178" s="118"/>
      <c r="G15178" s="118"/>
      <c r="H15178" s="118"/>
      <c r="I15178" s="118"/>
      <c r="J15178" s="118"/>
    </row>
    <row r="15179" spans="1:10" ht="12.75">
      <c r="A15179" s="118"/>
      <c r="B15179" s="118"/>
      <c r="C15179" s="118"/>
      <c r="D15179" s="118"/>
      <c r="E15179" s="118"/>
      <c r="F15179" s="118"/>
      <c r="G15179" s="118"/>
      <c r="H15179" s="118"/>
      <c r="I15179" s="118"/>
      <c r="J15179" s="118"/>
    </row>
    <row r="15180" spans="1:10" ht="12.75">
      <c r="A15180" s="118"/>
      <c r="B15180" s="118"/>
      <c r="C15180" s="118"/>
      <c r="D15180" s="118"/>
      <c r="E15180" s="118"/>
      <c r="F15180" s="118"/>
      <c r="G15180" s="118"/>
      <c r="H15180" s="118"/>
      <c r="I15180" s="118"/>
      <c r="J15180" s="118"/>
    </row>
    <row r="15181" spans="1:10" ht="12.75">
      <c r="A15181" s="118"/>
      <c r="B15181" s="118"/>
      <c r="C15181" s="118"/>
      <c r="D15181" s="118"/>
      <c r="E15181" s="118"/>
      <c r="F15181" s="118"/>
      <c r="G15181" s="118"/>
      <c r="H15181" s="118"/>
      <c r="I15181" s="118"/>
      <c r="J15181" s="118"/>
    </row>
    <row r="15182" spans="1:10" ht="12.75">
      <c r="A15182" s="118"/>
      <c r="B15182" s="118"/>
      <c r="C15182" s="118"/>
      <c r="D15182" s="118"/>
      <c r="E15182" s="118"/>
      <c r="F15182" s="118"/>
      <c r="G15182" s="118"/>
      <c r="H15182" s="118"/>
      <c r="I15182" s="118"/>
      <c r="J15182" s="118"/>
    </row>
    <row r="15183" spans="1:10" ht="12.75">
      <c r="A15183" s="118"/>
      <c r="B15183" s="118"/>
      <c r="C15183" s="118"/>
      <c r="D15183" s="118"/>
      <c r="E15183" s="118"/>
      <c r="F15183" s="118"/>
      <c r="G15183" s="118"/>
      <c r="H15183" s="118"/>
      <c r="I15183" s="118"/>
      <c r="J15183" s="118"/>
    </row>
    <row r="15184" spans="1:10" ht="12.75">
      <c r="A15184" s="118"/>
      <c r="B15184" s="118"/>
      <c r="C15184" s="118"/>
      <c r="D15184" s="118"/>
      <c r="E15184" s="118"/>
      <c r="F15184" s="118"/>
      <c r="G15184" s="118"/>
      <c r="H15184" s="118"/>
      <c r="I15184" s="118"/>
      <c r="J15184" s="118"/>
    </row>
    <row r="15185" spans="1:10" ht="12.75">
      <c r="A15185" s="118"/>
      <c r="B15185" s="118"/>
      <c r="C15185" s="118"/>
      <c r="D15185" s="118"/>
      <c r="E15185" s="118"/>
      <c r="F15185" s="118"/>
      <c r="G15185" s="118"/>
      <c r="H15185" s="118"/>
      <c r="I15185" s="118"/>
      <c r="J15185" s="118"/>
    </row>
    <row r="15186" spans="1:10" ht="12.75">
      <c r="A15186" s="118"/>
      <c r="B15186" s="118"/>
      <c r="C15186" s="118"/>
      <c r="D15186" s="118"/>
      <c r="E15186" s="118"/>
      <c r="F15186" s="118"/>
      <c r="G15186" s="118"/>
      <c r="H15186" s="118"/>
      <c r="I15186" s="118"/>
      <c r="J15186" s="118"/>
    </row>
    <row r="15187" spans="1:10" ht="12.75">
      <c r="A15187" s="118"/>
      <c r="B15187" s="118"/>
      <c r="C15187" s="118"/>
      <c r="D15187" s="118"/>
      <c r="E15187" s="118"/>
      <c r="F15187" s="118"/>
      <c r="G15187" s="118"/>
      <c r="H15187" s="118"/>
      <c r="I15187" s="118"/>
      <c r="J15187" s="118"/>
    </row>
    <row r="15188" spans="1:10" ht="12.75">
      <c r="A15188" s="118"/>
      <c r="B15188" s="118"/>
      <c r="C15188" s="118"/>
      <c r="D15188" s="118"/>
      <c r="E15188" s="118"/>
      <c r="F15188" s="118"/>
      <c r="G15188" s="118"/>
      <c r="H15188" s="118"/>
      <c r="I15188" s="118"/>
      <c r="J15188" s="118"/>
    </row>
    <row r="15189" spans="1:10" ht="12.75">
      <c r="A15189" s="118"/>
      <c r="B15189" s="118"/>
      <c r="C15189" s="118"/>
      <c r="D15189" s="118"/>
      <c r="E15189" s="118"/>
      <c r="F15189" s="118"/>
      <c r="G15189" s="118"/>
      <c r="H15189" s="118"/>
      <c r="I15189" s="118"/>
      <c r="J15189" s="118"/>
    </row>
    <row r="15190" spans="1:10" ht="12.75">
      <c r="A15190" s="118"/>
      <c r="B15190" s="118"/>
      <c r="C15190" s="118"/>
      <c r="D15190" s="118"/>
      <c r="E15190" s="118"/>
      <c r="F15190" s="118"/>
      <c r="G15190" s="118"/>
      <c r="H15190" s="118"/>
      <c r="I15190" s="118"/>
      <c r="J15190" s="118"/>
    </row>
    <row r="15191" spans="1:10" ht="12.75">
      <c r="A15191" s="118"/>
      <c r="B15191" s="118"/>
      <c r="C15191" s="118"/>
      <c r="D15191" s="118"/>
      <c r="E15191" s="118"/>
      <c r="F15191" s="118"/>
      <c r="G15191" s="118"/>
      <c r="H15191" s="118"/>
      <c r="I15191" s="118"/>
      <c r="J15191" s="118"/>
    </row>
    <row r="15192" spans="1:10" ht="12.75">
      <c r="A15192" s="118"/>
      <c r="B15192" s="118"/>
      <c r="C15192" s="118"/>
      <c r="D15192" s="118"/>
      <c r="E15192" s="118"/>
      <c r="F15192" s="118"/>
      <c r="G15192" s="118"/>
      <c r="H15192" s="118"/>
      <c r="I15192" s="118"/>
      <c r="J15192" s="118"/>
    </row>
    <row r="15193" spans="1:10" ht="12.75">
      <c r="A15193" s="118"/>
      <c r="B15193" s="118"/>
      <c r="C15193" s="118"/>
      <c r="D15193" s="118"/>
      <c r="E15193" s="118"/>
      <c r="F15193" s="118"/>
      <c r="G15193" s="118"/>
      <c r="H15193" s="118"/>
      <c r="I15193" s="118"/>
      <c r="J15193" s="118"/>
    </row>
    <row r="15194" spans="1:10" ht="12.75">
      <c r="A15194" s="118"/>
      <c r="B15194" s="118"/>
      <c r="C15194" s="118"/>
      <c r="D15194" s="118"/>
      <c r="E15194" s="118"/>
      <c r="F15194" s="118"/>
      <c r="G15194" s="118"/>
      <c r="H15194" s="118"/>
      <c r="I15194" s="118"/>
      <c r="J15194" s="118"/>
    </row>
    <row r="15195" spans="1:10" ht="12.75">
      <c r="A15195" s="118"/>
      <c r="B15195" s="118"/>
      <c r="C15195" s="118"/>
      <c r="D15195" s="118"/>
      <c r="E15195" s="118"/>
      <c r="F15195" s="118"/>
      <c r="G15195" s="118"/>
      <c r="H15195" s="118"/>
      <c r="I15195" s="118"/>
      <c r="J15195" s="118"/>
    </row>
    <row r="15196" spans="1:10" ht="12.75">
      <c r="A15196" s="118"/>
      <c r="B15196" s="118"/>
      <c r="C15196" s="118"/>
      <c r="D15196" s="118"/>
      <c r="E15196" s="118"/>
      <c r="F15196" s="118"/>
      <c r="G15196" s="118"/>
      <c r="H15196" s="118"/>
      <c r="I15196" s="118"/>
      <c r="J15196" s="118"/>
    </row>
    <row r="15197" spans="1:10" ht="12.75">
      <c r="A15197" s="118"/>
      <c r="B15197" s="118"/>
      <c r="C15197" s="118"/>
      <c r="D15197" s="118"/>
      <c r="E15197" s="118"/>
      <c r="F15197" s="118"/>
      <c r="G15197" s="118"/>
      <c r="H15197" s="118"/>
      <c r="I15197" s="118"/>
      <c r="J15197" s="118"/>
    </row>
    <row r="15198" spans="1:10" ht="12.75">
      <c r="A15198" s="118"/>
      <c r="B15198" s="118"/>
      <c r="C15198" s="118"/>
      <c r="D15198" s="118"/>
      <c r="E15198" s="118"/>
      <c r="F15198" s="118"/>
      <c r="G15198" s="118"/>
      <c r="H15198" s="118"/>
      <c r="I15198" s="118"/>
      <c r="J15198" s="118"/>
    </row>
    <row r="15199" spans="1:10" ht="12.75">
      <c r="A15199" s="118"/>
      <c r="B15199" s="118"/>
      <c r="C15199" s="118"/>
      <c r="D15199" s="118"/>
      <c r="E15199" s="118"/>
      <c r="F15199" s="118"/>
      <c r="G15199" s="118"/>
      <c r="H15199" s="118"/>
      <c r="I15199" s="118"/>
      <c r="J15199" s="118"/>
    </row>
    <row r="15200" spans="1:10" ht="12.75">
      <c r="A15200" s="118"/>
      <c r="B15200" s="118"/>
      <c r="C15200" s="118"/>
      <c r="D15200" s="118"/>
      <c r="E15200" s="118"/>
      <c r="F15200" s="118"/>
      <c r="G15200" s="118"/>
      <c r="H15200" s="118"/>
      <c r="I15200" s="118"/>
      <c r="J15200" s="118"/>
    </row>
    <row r="15201" spans="1:10" ht="12.75">
      <c r="A15201" s="118"/>
      <c r="B15201" s="118"/>
      <c r="C15201" s="118"/>
      <c r="D15201" s="118"/>
      <c r="E15201" s="118"/>
      <c r="F15201" s="118"/>
      <c r="G15201" s="118"/>
      <c r="H15201" s="118"/>
      <c r="I15201" s="118"/>
      <c r="J15201" s="118"/>
    </row>
    <row r="15202" spans="1:10" ht="12.75">
      <c r="A15202" s="118"/>
      <c r="B15202" s="118"/>
      <c r="C15202" s="118"/>
      <c r="D15202" s="118"/>
      <c r="E15202" s="118"/>
      <c r="F15202" s="118"/>
      <c r="G15202" s="118"/>
      <c r="H15202" s="118"/>
      <c r="I15202" s="118"/>
      <c r="J15202" s="118"/>
    </row>
    <row r="15203" spans="1:10" ht="12.75">
      <c r="A15203" s="118"/>
      <c r="B15203" s="118"/>
      <c r="C15203" s="118"/>
      <c r="D15203" s="118"/>
      <c r="E15203" s="118"/>
      <c r="F15203" s="118"/>
      <c r="G15203" s="118"/>
      <c r="H15203" s="118"/>
      <c r="I15203" s="118"/>
      <c r="J15203" s="118"/>
    </row>
    <row r="15204" spans="1:10" ht="12.75">
      <c r="A15204" s="118"/>
      <c r="B15204" s="118"/>
      <c r="C15204" s="118"/>
      <c r="D15204" s="118"/>
      <c r="E15204" s="118"/>
      <c r="F15204" s="118"/>
      <c r="G15204" s="118"/>
      <c r="H15204" s="118"/>
      <c r="I15204" s="118"/>
      <c r="J15204" s="118"/>
    </row>
    <row r="15205" spans="1:10" ht="12.75">
      <c r="A15205" s="118"/>
      <c r="B15205" s="118"/>
      <c r="C15205" s="118"/>
      <c r="D15205" s="118"/>
      <c r="E15205" s="118"/>
      <c r="F15205" s="118"/>
      <c r="G15205" s="118"/>
      <c r="H15205" s="118"/>
      <c r="I15205" s="118"/>
      <c r="J15205" s="118"/>
    </row>
    <row r="15206" spans="1:10" ht="12.75">
      <c r="A15206" s="118"/>
      <c r="B15206" s="118"/>
      <c r="C15206" s="118"/>
      <c r="D15206" s="118"/>
      <c r="E15206" s="118"/>
      <c r="F15206" s="118"/>
      <c r="G15206" s="118"/>
      <c r="H15206" s="118"/>
      <c r="I15206" s="118"/>
      <c r="J15206" s="118"/>
    </row>
    <row r="15207" spans="1:10" ht="12.75">
      <c r="A15207" s="118"/>
      <c r="B15207" s="118"/>
      <c r="C15207" s="118"/>
      <c r="D15207" s="118"/>
      <c r="E15207" s="118"/>
      <c r="F15207" s="118"/>
      <c r="G15207" s="118"/>
      <c r="H15207" s="118"/>
      <c r="I15207" s="118"/>
      <c r="J15207" s="118"/>
    </row>
    <row r="15208" spans="1:10" ht="12.75">
      <c r="A15208" s="118"/>
      <c r="B15208" s="118"/>
      <c r="C15208" s="118"/>
      <c r="D15208" s="118"/>
      <c r="E15208" s="118"/>
      <c r="F15208" s="118"/>
      <c r="G15208" s="118"/>
      <c r="H15208" s="118"/>
      <c r="I15208" s="118"/>
      <c r="J15208" s="118"/>
    </row>
    <row r="15209" spans="1:10" ht="12.75">
      <c r="A15209" s="118"/>
      <c r="B15209" s="118"/>
      <c r="C15209" s="118"/>
      <c r="D15209" s="118"/>
      <c r="E15209" s="118"/>
      <c r="F15209" s="118"/>
      <c r="G15209" s="118"/>
      <c r="H15209" s="118"/>
      <c r="I15209" s="118"/>
      <c r="J15209" s="118"/>
    </row>
    <row r="15210" spans="1:10" ht="12.75">
      <c r="A15210" s="118"/>
      <c r="B15210" s="118"/>
      <c r="C15210" s="118"/>
      <c r="D15210" s="118"/>
      <c r="E15210" s="118"/>
      <c r="F15210" s="118"/>
      <c r="G15210" s="118"/>
      <c r="H15210" s="118"/>
      <c r="I15210" s="118"/>
      <c r="J15210" s="118"/>
    </row>
    <row r="15211" spans="1:10" ht="12.75">
      <c r="A15211" s="118"/>
      <c r="B15211" s="118"/>
      <c r="C15211" s="118"/>
      <c r="D15211" s="118"/>
      <c r="E15211" s="118"/>
      <c r="F15211" s="118"/>
      <c r="G15211" s="118"/>
      <c r="H15211" s="118"/>
      <c r="I15211" s="118"/>
      <c r="J15211" s="118"/>
    </row>
    <row r="15212" spans="1:10" ht="12.75">
      <c r="A15212" s="118"/>
      <c r="B15212" s="118"/>
      <c r="C15212" s="118"/>
      <c r="D15212" s="118"/>
      <c r="E15212" s="118"/>
      <c r="F15212" s="118"/>
      <c r="G15212" s="118"/>
      <c r="H15212" s="118"/>
      <c r="I15212" s="118"/>
      <c r="J15212" s="118"/>
    </row>
    <row r="15213" spans="1:10" ht="12.75">
      <c r="A15213" s="118"/>
      <c r="B15213" s="118"/>
      <c r="C15213" s="118"/>
      <c r="D15213" s="118"/>
      <c r="E15213" s="118"/>
      <c r="F15213" s="118"/>
      <c r="G15213" s="118"/>
      <c r="H15213" s="118"/>
      <c r="I15213" s="118"/>
      <c r="J15213" s="118"/>
    </row>
    <row r="15214" spans="1:10" ht="12.75">
      <c r="A15214" s="118"/>
      <c r="B15214" s="118"/>
      <c r="C15214" s="118"/>
      <c r="D15214" s="118"/>
      <c r="E15214" s="118"/>
      <c r="F15214" s="118"/>
      <c r="G15214" s="118"/>
      <c r="H15214" s="118"/>
      <c r="I15214" s="118"/>
      <c r="J15214" s="118"/>
    </row>
    <row r="15215" spans="1:10" ht="12.75">
      <c r="A15215" s="118"/>
      <c r="B15215" s="118"/>
      <c r="C15215" s="118"/>
      <c r="D15215" s="118"/>
      <c r="E15215" s="118"/>
      <c r="F15215" s="118"/>
      <c r="G15215" s="118"/>
      <c r="H15215" s="118"/>
      <c r="I15215" s="118"/>
      <c r="J15215" s="118"/>
    </row>
    <row r="15216" spans="1:10" ht="12.75">
      <c r="A15216" s="118"/>
      <c r="B15216" s="118"/>
      <c r="C15216" s="118"/>
      <c r="D15216" s="118"/>
      <c r="E15216" s="118"/>
      <c r="F15216" s="118"/>
      <c r="G15216" s="118"/>
      <c r="H15216" s="118"/>
      <c r="I15216" s="118"/>
      <c r="J15216" s="118"/>
    </row>
    <row r="15217" spans="1:10" ht="12.75">
      <c r="A15217" s="118"/>
      <c r="B15217" s="118"/>
      <c r="C15217" s="118"/>
      <c r="D15217" s="118"/>
      <c r="E15217" s="118"/>
      <c r="F15217" s="118"/>
      <c r="G15217" s="118"/>
      <c r="H15217" s="118"/>
      <c r="I15217" s="118"/>
      <c r="J15217" s="118"/>
    </row>
    <row r="15218" spans="1:10" ht="12.75">
      <c r="A15218" s="118"/>
      <c r="B15218" s="118"/>
      <c r="C15218" s="118"/>
      <c r="D15218" s="118"/>
      <c r="E15218" s="118"/>
      <c r="F15218" s="118"/>
      <c r="G15218" s="118"/>
      <c r="H15218" s="118"/>
      <c r="I15218" s="118"/>
      <c r="J15218" s="118"/>
    </row>
    <row r="15219" spans="1:10" ht="12.75">
      <c r="A15219" s="118"/>
      <c r="B15219" s="118"/>
      <c r="C15219" s="118"/>
      <c r="D15219" s="118"/>
      <c r="E15219" s="118"/>
      <c r="F15219" s="118"/>
      <c r="G15219" s="118"/>
      <c r="H15219" s="118"/>
      <c r="I15219" s="118"/>
      <c r="J15219" s="118"/>
    </row>
    <row r="15220" spans="1:10" ht="12.75">
      <c r="A15220" s="118"/>
      <c r="B15220" s="118"/>
      <c r="C15220" s="118"/>
      <c r="D15220" s="118"/>
      <c r="E15220" s="118"/>
      <c r="F15220" s="118"/>
      <c r="G15220" s="118"/>
      <c r="H15220" s="118"/>
      <c r="I15220" s="118"/>
      <c r="J15220" s="118"/>
    </row>
    <row r="15221" spans="1:10" ht="12.75">
      <c r="A15221" s="118"/>
      <c r="B15221" s="118"/>
      <c r="C15221" s="118"/>
      <c r="D15221" s="118"/>
      <c r="E15221" s="118"/>
      <c r="F15221" s="118"/>
      <c r="G15221" s="118"/>
      <c r="H15221" s="118"/>
      <c r="I15221" s="118"/>
      <c r="J15221" s="118"/>
    </row>
    <row r="15222" spans="1:10" ht="12.75">
      <c r="A15222" s="118"/>
      <c r="B15222" s="118"/>
      <c r="C15222" s="118"/>
      <c r="D15222" s="118"/>
      <c r="E15222" s="118"/>
      <c r="F15222" s="118"/>
      <c r="G15222" s="118"/>
      <c r="H15222" s="118"/>
      <c r="I15222" s="118"/>
      <c r="J15222" s="118"/>
    </row>
    <row r="15223" spans="1:10" ht="12.75">
      <c r="A15223" s="118"/>
      <c r="B15223" s="118"/>
      <c r="C15223" s="118"/>
      <c r="D15223" s="118"/>
      <c r="E15223" s="118"/>
      <c r="F15223" s="118"/>
      <c r="G15223" s="118"/>
      <c r="H15223" s="118"/>
      <c r="I15223" s="118"/>
      <c r="J15223" s="118"/>
    </row>
    <row r="15224" spans="1:10" ht="12.75">
      <c r="A15224" s="118"/>
      <c r="B15224" s="118"/>
      <c r="C15224" s="118"/>
      <c r="D15224" s="118"/>
      <c r="E15224" s="118"/>
      <c r="F15224" s="118"/>
      <c r="G15224" s="118"/>
      <c r="H15224" s="118"/>
      <c r="I15224" s="118"/>
      <c r="J15224" s="118"/>
    </row>
    <row r="15225" spans="1:10" ht="12.75">
      <c r="A15225" s="118"/>
      <c r="B15225" s="118"/>
      <c r="C15225" s="118"/>
      <c r="D15225" s="118"/>
      <c r="E15225" s="118"/>
      <c r="F15225" s="118"/>
      <c r="G15225" s="118"/>
      <c r="H15225" s="118"/>
      <c r="I15225" s="118"/>
      <c r="J15225" s="118"/>
    </row>
    <row r="15226" spans="1:10" ht="12.75">
      <c r="A15226" s="118"/>
      <c r="B15226" s="118"/>
      <c r="C15226" s="118"/>
      <c r="D15226" s="118"/>
      <c r="E15226" s="118"/>
      <c r="F15226" s="118"/>
      <c r="G15226" s="118"/>
      <c r="H15226" s="118"/>
      <c r="I15226" s="118"/>
      <c r="J15226" s="118"/>
    </row>
    <row r="15227" spans="1:10" ht="12.75">
      <c r="A15227" s="118"/>
      <c r="B15227" s="118"/>
      <c r="C15227" s="118"/>
      <c r="D15227" s="118"/>
      <c r="E15227" s="118"/>
      <c r="F15227" s="118"/>
      <c r="G15227" s="118"/>
      <c r="H15227" s="118"/>
      <c r="I15227" s="118"/>
      <c r="J15227" s="118"/>
    </row>
    <row r="15228" spans="1:10" ht="12.75">
      <c r="A15228" s="118"/>
      <c r="B15228" s="118"/>
      <c r="C15228" s="118"/>
      <c r="D15228" s="118"/>
      <c r="E15228" s="118"/>
      <c r="F15228" s="118"/>
      <c r="G15228" s="118"/>
      <c r="H15228" s="118"/>
      <c r="I15228" s="118"/>
      <c r="J15228" s="118"/>
    </row>
    <row r="15229" spans="1:10" ht="12.75">
      <c r="A15229" s="118"/>
      <c r="B15229" s="118"/>
      <c r="C15229" s="118"/>
      <c r="D15229" s="118"/>
      <c r="E15229" s="118"/>
      <c r="F15229" s="118"/>
      <c r="G15229" s="118"/>
      <c r="H15229" s="118"/>
      <c r="I15229" s="118"/>
      <c r="J15229" s="118"/>
    </row>
    <row r="15230" spans="1:10" ht="12.75">
      <c r="A15230" s="118"/>
      <c r="B15230" s="118"/>
      <c r="C15230" s="118"/>
      <c r="D15230" s="118"/>
      <c r="E15230" s="118"/>
      <c r="F15230" s="118"/>
      <c r="G15230" s="118"/>
      <c r="H15230" s="118"/>
      <c r="I15230" s="118"/>
      <c r="J15230" s="118"/>
    </row>
    <row r="15231" spans="1:10" ht="12.75">
      <c r="A15231" s="118"/>
      <c r="B15231" s="118"/>
      <c r="C15231" s="118"/>
      <c r="D15231" s="118"/>
      <c r="E15231" s="118"/>
      <c r="F15231" s="118"/>
      <c r="G15231" s="118"/>
      <c r="H15231" s="118"/>
      <c r="I15231" s="118"/>
      <c r="J15231" s="118"/>
    </row>
    <row r="15232" spans="1:10" ht="12.75">
      <c r="A15232" s="118"/>
      <c r="B15232" s="118"/>
      <c r="C15232" s="118"/>
      <c r="D15232" s="118"/>
      <c r="E15232" s="118"/>
      <c r="F15232" s="118"/>
      <c r="G15232" s="118"/>
      <c r="H15232" s="118"/>
      <c r="I15232" s="118"/>
      <c r="J15232" s="118"/>
    </row>
    <row r="15233" spans="1:10" ht="12.75">
      <c r="A15233" s="118"/>
      <c r="B15233" s="118"/>
      <c r="C15233" s="118"/>
      <c r="D15233" s="118"/>
      <c r="E15233" s="118"/>
      <c r="F15233" s="118"/>
      <c r="G15233" s="118"/>
      <c r="H15233" s="118"/>
      <c r="I15233" s="118"/>
      <c r="J15233" s="118"/>
    </row>
    <row r="15234" spans="1:10" ht="12.75">
      <c r="A15234" s="118"/>
      <c r="B15234" s="118"/>
      <c r="C15234" s="118"/>
      <c r="D15234" s="118"/>
      <c r="E15234" s="118"/>
      <c r="F15234" s="118"/>
      <c r="G15234" s="118"/>
      <c r="H15234" s="118"/>
      <c r="I15234" s="118"/>
      <c r="J15234" s="118"/>
    </row>
    <row r="15235" spans="1:10" ht="12.75">
      <c r="A15235" s="118"/>
      <c r="B15235" s="118"/>
      <c r="C15235" s="118"/>
      <c r="D15235" s="118"/>
      <c r="E15235" s="118"/>
      <c r="F15235" s="118"/>
      <c r="G15235" s="118"/>
      <c r="H15235" s="118"/>
      <c r="I15235" s="118"/>
      <c r="J15235" s="118"/>
    </row>
    <row r="15236" spans="1:10" ht="12.75">
      <c r="A15236" s="118"/>
      <c r="B15236" s="118"/>
      <c r="C15236" s="118"/>
      <c r="D15236" s="118"/>
      <c r="E15236" s="118"/>
      <c r="F15236" s="118"/>
      <c r="G15236" s="118"/>
      <c r="H15236" s="118"/>
      <c r="I15236" s="118"/>
      <c r="J15236" s="118"/>
    </row>
    <row r="15237" spans="1:10" ht="12.75">
      <c r="A15237" s="118"/>
      <c r="B15237" s="118"/>
      <c r="C15237" s="118"/>
      <c r="D15237" s="118"/>
      <c r="E15237" s="118"/>
      <c r="F15237" s="118"/>
      <c r="G15237" s="118"/>
      <c r="H15237" s="118"/>
      <c r="I15237" s="118"/>
      <c r="J15237" s="118"/>
    </row>
    <row r="15238" spans="1:10" ht="12.75">
      <c r="A15238" s="118"/>
      <c r="B15238" s="118"/>
      <c r="C15238" s="118"/>
      <c r="D15238" s="118"/>
      <c r="E15238" s="118"/>
      <c r="F15238" s="118"/>
      <c r="G15238" s="118"/>
      <c r="H15238" s="118"/>
      <c r="I15238" s="118"/>
      <c r="J15238" s="118"/>
    </row>
    <row r="15239" spans="1:10" ht="12.75">
      <c r="A15239" s="118"/>
      <c r="B15239" s="118"/>
      <c r="C15239" s="118"/>
      <c r="D15239" s="118"/>
      <c r="E15239" s="118"/>
      <c r="F15239" s="118"/>
      <c r="G15239" s="118"/>
      <c r="H15239" s="118"/>
      <c r="I15239" s="118"/>
      <c r="J15239" s="118"/>
    </row>
    <row r="15240" spans="1:10" ht="12.75">
      <c r="A15240" s="118"/>
      <c r="B15240" s="118"/>
      <c r="C15240" s="118"/>
      <c r="D15240" s="118"/>
      <c r="E15240" s="118"/>
      <c r="F15240" s="118"/>
      <c r="G15240" s="118"/>
      <c r="H15240" s="118"/>
      <c r="I15240" s="118"/>
      <c r="J15240" s="118"/>
    </row>
    <row r="15241" spans="1:10" ht="12.75">
      <c r="A15241" s="118"/>
      <c r="B15241" s="118"/>
      <c r="C15241" s="118"/>
      <c r="D15241" s="118"/>
      <c r="E15241" s="118"/>
      <c r="F15241" s="118"/>
      <c r="G15241" s="118"/>
      <c r="H15241" s="118"/>
      <c r="I15241" s="118"/>
      <c r="J15241" s="118"/>
    </row>
    <row r="15242" spans="1:10" ht="12.75">
      <c r="A15242" s="118"/>
      <c r="B15242" s="118"/>
      <c r="C15242" s="118"/>
      <c r="D15242" s="118"/>
      <c r="E15242" s="118"/>
      <c r="F15242" s="118"/>
      <c r="G15242" s="118"/>
      <c r="H15242" s="118"/>
      <c r="I15242" s="118"/>
      <c r="J15242" s="118"/>
    </row>
    <row r="15243" spans="1:10" ht="12.75">
      <c r="A15243" s="118"/>
      <c r="B15243" s="118"/>
      <c r="C15243" s="118"/>
      <c r="D15243" s="118"/>
      <c r="E15243" s="118"/>
      <c r="F15243" s="118"/>
      <c r="G15243" s="118"/>
      <c r="H15243" s="118"/>
      <c r="I15243" s="118"/>
      <c r="J15243" s="118"/>
    </row>
    <row r="15244" spans="1:10" ht="12.75">
      <c r="A15244" s="118"/>
      <c r="B15244" s="118"/>
      <c r="C15244" s="118"/>
      <c r="D15244" s="118"/>
      <c r="E15244" s="118"/>
      <c r="F15244" s="118"/>
      <c r="G15244" s="118"/>
      <c r="H15244" s="118"/>
      <c r="I15244" s="118"/>
      <c r="J15244" s="118"/>
    </row>
    <row r="15245" spans="1:10" ht="12.75">
      <c r="A15245" s="118"/>
      <c r="B15245" s="118"/>
      <c r="C15245" s="118"/>
      <c r="D15245" s="118"/>
      <c r="E15245" s="118"/>
      <c r="F15245" s="118"/>
      <c r="G15245" s="118"/>
      <c r="H15245" s="118"/>
      <c r="I15245" s="118"/>
      <c r="J15245" s="118"/>
    </row>
    <row r="15246" spans="1:10" ht="12.75">
      <c r="A15246" s="118"/>
      <c r="B15246" s="118"/>
      <c r="C15246" s="118"/>
      <c r="D15246" s="118"/>
      <c r="E15246" s="118"/>
      <c r="F15246" s="118"/>
      <c r="G15246" s="118"/>
      <c r="H15246" s="118"/>
      <c r="I15246" s="118"/>
      <c r="J15246" s="118"/>
    </row>
    <row r="15247" spans="1:10" ht="12.75">
      <c r="A15247" s="118"/>
      <c r="B15247" s="118"/>
      <c r="C15247" s="118"/>
      <c r="D15247" s="118"/>
      <c r="E15247" s="118"/>
      <c r="F15247" s="118"/>
      <c r="G15247" s="118"/>
      <c r="H15247" s="118"/>
      <c r="I15247" s="118"/>
      <c r="J15247" s="118"/>
    </row>
    <row r="15248" spans="1:10" ht="12.75">
      <c r="A15248" s="118"/>
      <c r="B15248" s="118"/>
      <c r="C15248" s="118"/>
      <c r="D15248" s="118"/>
      <c r="E15248" s="118"/>
      <c r="F15248" s="118"/>
      <c r="G15248" s="118"/>
      <c r="H15248" s="118"/>
      <c r="I15248" s="118"/>
      <c r="J15248" s="118"/>
    </row>
    <row r="15249" spans="1:10" ht="12.75">
      <c r="A15249" s="118"/>
      <c r="B15249" s="118"/>
      <c r="C15249" s="118"/>
      <c r="D15249" s="118"/>
      <c r="E15249" s="118"/>
      <c r="F15249" s="118"/>
      <c r="G15249" s="118"/>
      <c r="H15249" s="118"/>
      <c r="I15249" s="118"/>
      <c r="J15249" s="118"/>
    </row>
    <row r="15250" spans="1:10" ht="12.75">
      <c r="A15250" s="118"/>
      <c r="B15250" s="118"/>
      <c r="C15250" s="118"/>
      <c r="D15250" s="118"/>
      <c r="E15250" s="118"/>
      <c r="F15250" s="118"/>
      <c r="G15250" s="118"/>
      <c r="H15250" s="118"/>
      <c r="I15250" s="118"/>
      <c r="J15250" s="118"/>
    </row>
    <row r="15251" spans="1:10" ht="12.75">
      <c r="A15251" s="118"/>
      <c r="B15251" s="118"/>
      <c r="C15251" s="118"/>
      <c r="D15251" s="118"/>
      <c r="E15251" s="118"/>
      <c r="F15251" s="118"/>
      <c r="G15251" s="118"/>
      <c r="H15251" s="118"/>
      <c r="I15251" s="118"/>
      <c r="J15251" s="118"/>
    </row>
    <row r="15252" spans="1:10" ht="12.75">
      <c r="A15252" s="118"/>
      <c r="B15252" s="118"/>
      <c r="C15252" s="118"/>
      <c r="D15252" s="118"/>
      <c r="E15252" s="118"/>
      <c r="F15252" s="118"/>
      <c r="G15252" s="118"/>
      <c r="H15252" s="118"/>
      <c r="I15252" s="118"/>
      <c r="J15252" s="118"/>
    </row>
    <row r="15253" spans="1:10" ht="12.75">
      <c r="A15253" s="118"/>
      <c r="B15253" s="118"/>
      <c r="C15253" s="118"/>
      <c r="D15253" s="118"/>
      <c r="E15253" s="118"/>
      <c r="F15253" s="118"/>
      <c r="G15253" s="118"/>
      <c r="H15253" s="118"/>
      <c r="I15253" s="118"/>
      <c r="J15253" s="118"/>
    </row>
    <row r="15254" spans="1:10" ht="12.75">
      <c r="A15254" s="118"/>
      <c r="B15254" s="118"/>
      <c r="C15254" s="118"/>
      <c r="D15254" s="118"/>
      <c r="E15254" s="118"/>
      <c r="F15254" s="118"/>
      <c r="G15254" s="118"/>
      <c r="H15254" s="118"/>
      <c r="I15254" s="118"/>
      <c r="J15254" s="118"/>
    </row>
    <row r="15255" spans="1:10" ht="12.75">
      <c r="A15255" s="118"/>
      <c r="B15255" s="118"/>
      <c r="C15255" s="118"/>
      <c r="D15255" s="118"/>
      <c r="E15255" s="118"/>
      <c r="F15255" s="118"/>
      <c r="G15255" s="118"/>
      <c r="H15255" s="118"/>
      <c r="I15255" s="118"/>
      <c r="J15255" s="118"/>
    </row>
    <row r="15256" spans="1:10" ht="12.75">
      <c r="A15256" s="118"/>
      <c r="B15256" s="118"/>
      <c r="C15256" s="118"/>
      <c r="D15256" s="118"/>
      <c r="E15256" s="118"/>
      <c r="F15256" s="118"/>
      <c r="G15256" s="118"/>
      <c r="H15256" s="118"/>
      <c r="I15256" s="118"/>
      <c r="J15256" s="118"/>
    </row>
    <row r="15257" spans="1:10" ht="12.75">
      <c r="A15257" s="118"/>
      <c r="B15257" s="118"/>
      <c r="C15257" s="118"/>
      <c r="D15257" s="118"/>
      <c r="E15257" s="118"/>
      <c r="F15257" s="118"/>
      <c r="G15257" s="118"/>
      <c r="H15257" s="118"/>
      <c r="I15257" s="118"/>
      <c r="J15257" s="118"/>
    </row>
    <row r="15258" spans="1:10" ht="12.75">
      <c r="A15258" s="118"/>
      <c r="B15258" s="118"/>
      <c r="C15258" s="118"/>
      <c r="D15258" s="118"/>
      <c r="E15258" s="118"/>
      <c r="F15258" s="118"/>
      <c r="G15258" s="118"/>
      <c r="H15258" s="118"/>
      <c r="I15258" s="118"/>
      <c r="J15258" s="118"/>
    </row>
    <row r="15259" spans="1:10" ht="12.75">
      <c r="A15259" s="118"/>
      <c r="B15259" s="118"/>
      <c r="C15259" s="118"/>
      <c r="D15259" s="118"/>
      <c r="E15259" s="118"/>
      <c r="F15259" s="118"/>
      <c r="G15259" s="118"/>
      <c r="H15259" s="118"/>
      <c r="I15259" s="118"/>
      <c r="J15259" s="118"/>
    </row>
    <row r="15260" spans="1:10" ht="12.75">
      <c r="A15260" s="118"/>
      <c r="B15260" s="118"/>
      <c r="C15260" s="118"/>
      <c r="D15260" s="118"/>
      <c r="E15260" s="118"/>
      <c r="F15260" s="118"/>
      <c r="G15260" s="118"/>
      <c r="H15260" s="118"/>
      <c r="I15260" s="118"/>
      <c r="J15260" s="118"/>
    </row>
    <row r="15261" spans="1:10" ht="12.75">
      <c r="A15261" s="118"/>
      <c r="B15261" s="118"/>
      <c r="C15261" s="118"/>
      <c r="D15261" s="118"/>
      <c r="E15261" s="118"/>
      <c r="F15261" s="118"/>
      <c r="G15261" s="118"/>
      <c r="H15261" s="118"/>
      <c r="I15261" s="118"/>
      <c r="J15261" s="118"/>
    </row>
    <row r="15262" spans="1:10" ht="12.75">
      <c r="A15262" s="118"/>
      <c r="B15262" s="118"/>
      <c r="C15262" s="118"/>
      <c r="D15262" s="118"/>
      <c r="E15262" s="118"/>
      <c r="F15262" s="118"/>
      <c r="G15262" s="118"/>
      <c r="H15262" s="118"/>
      <c r="I15262" s="118"/>
      <c r="J15262" s="118"/>
    </row>
    <row r="15263" spans="1:10" ht="12.75">
      <c r="A15263" s="118"/>
      <c r="B15263" s="118"/>
      <c r="C15263" s="118"/>
      <c r="D15263" s="118"/>
      <c r="E15263" s="118"/>
      <c r="F15263" s="118"/>
      <c r="G15263" s="118"/>
      <c r="H15263" s="118"/>
      <c r="I15263" s="118"/>
      <c r="J15263" s="118"/>
    </row>
    <row r="15264" spans="1:10" ht="12.75">
      <c r="A15264" s="118"/>
      <c r="B15264" s="118"/>
      <c r="C15264" s="118"/>
      <c r="D15264" s="118"/>
      <c r="E15264" s="118"/>
      <c r="F15264" s="118"/>
      <c r="G15264" s="118"/>
      <c r="H15264" s="118"/>
      <c r="I15264" s="118"/>
      <c r="J15264" s="118"/>
    </row>
    <row r="15265" spans="1:10" ht="12.75">
      <c r="A15265" s="118"/>
      <c r="B15265" s="118"/>
      <c r="C15265" s="118"/>
      <c r="D15265" s="118"/>
      <c r="E15265" s="118"/>
      <c r="F15265" s="118"/>
      <c r="G15265" s="118"/>
      <c r="H15265" s="118"/>
      <c r="I15265" s="118"/>
      <c r="J15265" s="118"/>
    </row>
    <row r="15266" spans="1:10" ht="12.75">
      <c r="A15266" s="118"/>
      <c r="B15266" s="118"/>
      <c r="C15266" s="118"/>
      <c r="D15266" s="118"/>
      <c r="E15266" s="118"/>
      <c r="F15266" s="118"/>
      <c r="G15266" s="118"/>
      <c r="H15266" s="118"/>
      <c r="I15266" s="118"/>
      <c r="J15266" s="118"/>
    </row>
    <row r="15267" spans="1:10" ht="12.75">
      <c r="A15267" s="118"/>
      <c r="B15267" s="118"/>
      <c r="C15267" s="118"/>
      <c r="D15267" s="118"/>
      <c r="E15267" s="118"/>
      <c r="F15267" s="118"/>
      <c r="G15267" s="118"/>
      <c r="H15267" s="118"/>
      <c r="I15267" s="118"/>
      <c r="J15267" s="118"/>
    </row>
    <row r="15268" spans="1:10" ht="12.75">
      <c r="A15268" s="118"/>
      <c r="B15268" s="118"/>
      <c r="C15268" s="118"/>
      <c r="D15268" s="118"/>
      <c r="E15268" s="118"/>
      <c r="F15268" s="118"/>
      <c r="G15268" s="118"/>
      <c r="H15268" s="118"/>
      <c r="I15268" s="118"/>
      <c r="J15268" s="118"/>
    </row>
    <row r="15269" spans="1:10" ht="12.75">
      <c r="A15269" s="118"/>
      <c r="B15269" s="118"/>
      <c r="C15269" s="118"/>
      <c r="D15269" s="118"/>
      <c r="E15269" s="118"/>
      <c r="F15269" s="118"/>
      <c r="G15269" s="118"/>
      <c r="H15269" s="118"/>
      <c r="I15269" s="118"/>
      <c r="J15269" s="118"/>
    </row>
    <row r="15270" spans="1:10" ht="12.75">
      <c r="A15270" s="118"/>
      <c r="B15270" s="118"/>
      <c r="C15270" s="118"/>
      <c r="D15270" s="118"/>
      <c r="E15270" s="118"/>
      <c r="F15270" s="118"/>
      <c r="G15270" s="118"/>
      <c r="H15270" s="118"/>
      <c r="I15270" s="118"/>
      <c r="J15270" s="118"/>
    </row>
    <row r="15271" spans="1:10" ht="12.75">
      <c r="A15271" s="118"/>
      <c r="B15271" s="118"/>
      <c r="C15271" s="118"/>
      <c r="D15271" s="118"/>
      <c r="E15271" s="118"/>
      <c r="F15271" s="118"/>
      <c r="G15271" s="118"/>
      <c r="H15271" s="118"/>
      <c r="I15271" s="118"/>
      <c r="J15271" s="118"/>
    </row>
    <row r="15272" spans="1:10" ht="12.75">
      <c r="A15272" s="118"/>
      <c r="B15272" s="118"/>
      <c r="C15272" s="118"/>
      <c r="D15272" s="118"/>
      <c r="E15272" s="118"/>
      <c r="F15272" s="118"/>
      <c r="G15272" s="118"/>
      <c r="H15272" s="118"/>
      <c r="I15272" s="118"/>
      <c r="J15272" s="118"/>
    </row>
    <row r="15273" spans="1:10" ht="12.75">
      <c r="A15273" s="118"/>
      <c r="B15273" s="118"/>
      <c r="C15273" s="118"/>
      <c r="D15273" s="118"/>
      <c r="E15273" s="118"/>
      <c r="F15273" s="118"/>
      <c r="G15273" s="118"/>
      <c r="H15273" s="118"/>
      <c r="I15273" s="118"/>
      <c r="J15273" s="118"/>
    </row>
    <row r="15274" spans="1:10" ht="12.75">
      <c r="A15274" s="118"/>
      <c r="B15274" s="118"/>
      <c r="C15274" s="118"/>
      <c r="D15274" s="118"/>
      <c r="E15274" s="118"/>
      <c r="F15274" s="118"/>
      <c r="G15274" s="118"/>
      <c r="H15274" s="118"/>
      <c r="I15274" s="118"/>
      <c r="J15274" s="118"/>
    </row>
    <row r="15275" spans="1:10" ht="12.75">
      <c r="A15275" s="118"/>
      <c r="B15275" s="118"/>
      <c r="C15275" s="118"/>
      <c r="D15275" s="118"/>
      <c r="E15275" s="118"/>
      <c r="F15275" s="118"/>
      <c r="G15275" s="118"/>
      <c r="H15275" s="118"/>
      <c r="I15275" s="118"/>
      <c r="J15275" s="118"/>
    </row>
    <row r="15276" spans="1:10" ht="12.75">
      <c r="A15276" s="118"/>
      <c r="B15276" s="118"/>
      <c r="C15276" s="118"/>
      <c r="D15276" s="118"/>
      <c r="E15276" s="118"/>
      <c r="F15276" s="118"/>
      <c r="G15276" s="118"/>
      <c r="H15276" s="118"/>
      <c r="I15276" s="118"/>
      <c r="J15276" s="118"/>
    </row>
    <row r="15277" spans="1:10" ht="12.75">
      <c r="A15277" s="118"/>
      <c r="B15277" s="118"/>
      <c r="C15277" s="118"/>
      <c r="D15277" s="118"/>
      <c r="E15277" s="118"/>
      <c r="F15277" s="118"/>
      <c r="G15277" s="118"/>
      <c r="H15277" s="118"/>
      <c r="I15277" s="118"/>
      <c r="J15277" s="118"/>
    </row>
    <row r="15278" spans="1:10" ht="12.75">
      <c r="A15278" s="118"/>
      <c r="B15278" s="118"/>
      <c r="C15278" s="118"/>
      <c r="D15278" s="118"/>
      <c r="E15278" s="118"/>
      <c r="F15278" s="118"/>
      <c r="G15278" s="118"/>
      <c r="H15278" s="118"/>
      <c r="I15278" s="118"/>
      <c r="J15278" s="118"/>
    </row>
  </sheetData>
  <autoFilter ref="A4:J15278" xr:uid="{00000000-0009-0000-0000-00000E000000}"/>
  <mergeCells count="2">
    <mergeCell ref="E1:J1"/>
    <mergeCell ref="D2:I2"/>
  </mergeCells>
  <hyperlinks>
    <hyperlink ref="G5" r:id="rId1" xr:uid="{00000000-0004-0000-0E00-000000000000}"/>
    <hyperlink ref="G6" r:id="rId2" xr:uid="{00000000-0004-0000-0E00-000001000000}"/>
    <hyperlink ref="G7" r:id="rId3" xr:uid="{00000000-0004-0000-0E00-000002000000}"/>
    <hyperlink ref="G8" r:id="rId4" xr:uid="{00000000-0004-0000-0E00-000003000000}"/>
    <hyperlink ref="G9" r:id="rId5" xr:uid="{00000000-0004-0000-0E00-000004000000}"/>
    <hyperlink ref="G10" r:id="rId6" xr:uid="{00000000-0004-0000-0E00-000005000000}"/>
    <hyperlink ref="G11" r:id="rId7" xr:uid="{00000000-0004-0000-0E00-000006000000}"/>
    <hyperlink ref="G12" r:id="rId8" xr:uid="{00000000-0004-0000-0E00-000007000000}"/>
    <hyperlink ref="G13" r:id="rId9" xr:uid="{00000000-0004-0000-0E00-000008000000}"/>
    <hyperlink ref="G14" r:id="rId10" xr:uid="{00000000-0004-0000-0E00-000009000000}"/>
    <hyperlink ref="G15" r:id="rId11" xr:uid="{00000000-0004-0000-0E00-00000A000000}"/>
    <hyperlink ref="G16" r:id="rId12" xr:uid="{00000000-0004-0000-0E00-00000B000000}"/>
    <hyperlink ref="G17" r:id="rId13" xr:uid="{00000000-0004-0000-0E00-00000C000000}"/>
    <hyperlink ref="G18" r:id="rId14" xr:uid="{00000000-0004-0000-0E00-00000D000000}"/>
    <hyperlink ref="G19" r:id="rId15" xr:uid="{00000000-0004-0000-0E00-00000E000000}"/>
    <hyperlink ref="G20" r:id="rId16" xr:uid="{00000000-0004-0000-0E00-00000F000000}"/>
    <hyperlink ref="G21" r:id="rId17" xr:uid="{00000000-0004-0000-0E00-000010000000}"/>
    <hyperlink ref="G22" r:id="rId18" xr:uid="{00000000-0004-0000-0E00-000011000000}"/>
    <hyperlink ref="G23" r:id="rId19" xr:uid="{00000000-0004-0000-0E00-000012000000}"/>
    <hyperlink ref="G24" r:id="rId20" xr:uid="{00000000-0004-0000-0E00-000013000000}"/>
    <hyperlink ref="G25" r:id="rId21" xr:uid="{00000000-0004-0000-0E00-000014000000}"/>
    <hyperlink ref="G26" r:id="rId22" xr:uid="{00000000-0004-0000-0E00-000015000000}"/>
    <hyperlink ref="G27" r:id="rId23" xr:uid="{00000000-0004-0000-0E00-000016000000}"/>
    <hyperlink ref="G28" r:id="rId24" xr:uid="{00000000-0004-0000-0E00-000017000000}"/>
    <hyperlink ref="G29" r:id="rId25" xr:uid="{00000000-0004-0000-0E00-000018000000}"/>
    <hyperlink ref="G30" r:id="rId26" xr:uid="{00000000-0004-0000-0E00-000019000000}"/>
    <hyperlink ref="G31" r:id="rId27" xr:uid="{00000000-0004-0000-0E00-00001A000000}"/>
    <hyperlink ref="G32" r:id="rId28" xr:uid="{00000000-0004-0000-0E00-00001B000000}"/>
    <hyperlink ref="G33" r:id="rId29" xr:uid="{00000000-0004-0000-0E00-00001C000000}"/>
    <hyperlink ref="G34" r:id="rId30" xr:uid="{00000000-0004-0000-0E00-00001D000000}"/>
    <hyperlink ref="G35" r:id="rId31" xr:uid="{00000000-0004-0000-0E00-00001E000000}"/>
    <hyperlink ref="G36" r:id="rId32" xr:uid="{00000000-0004-0000-0E00-00001F000000}"/>
    <hyperlink ref="G37" r:id="rId33" xr:uid="{00000000-0004-0000-0E00-000020000000}"/>
    <hyperlink ref="G38" r:id="rId34" xr:uid="{00000000-0004-0000-0E00-000021000000}"/>
    <hyperlink ref="G39" r:id="rId35" xr:uid="{00000000-0004-0000-0E00-000022000000}"/>
    <hyperlink ref="G40" r:id="rId36" xr:uid="{00000000-0004-0000-0E00-000023000000}"/>
    <hyperlink ref="G41" r:id="rId37" xr:uid="{00000000-0004-0000-0E00-000024000000}"/>
    <hyperlink ref="G42" r:id="rId38" xr:uid="{00000000-0004-0000-0E00-000025000000}"/>
    <hyperlink ref="G43" r:id="rId39" xr:uid="{00000000-0004-0000-0E00-000026000000}"/>
    <hyperlink ref="G44" r:id="rId40" xr:uid="{00000000-0004-0000-0E00-000027000000}"/>
    <hyperlink ref="G45" r:id="rId41" xr:uid="{00000000-0004-0000-0E00-000028000000}"/>
    <hyperlink ref="G46" r:id="rId42" xr:uid="{00000000-0004-0000-0E00-000029000000}"/>
    <hyperlink ref="G47" r:id="rId43" xr:uid="{00000000-0004-0000-0E00-00002A000000}"/>
    <hyperlink ref="G48" r:id="rId44" xr:uid="{00000000-0004-0000-0E00-00002B000000}"/>
    <hyperlink ref="G49" r:id="rId45" xr:uid="{00000000-0004-0000-0E00-00002C000000}"/>
    <hyperlink ref="G50" r:id="rId46" xr:uid="{00000000-0004-0000-0E00-00002D000000}"/>
    <hyperlink ref="G51" r:id="rId47" xr:uid="{00000000-0004-0000-0E00-00002E000000}"/>
    <hyperlink ref="G52" r:id="rId48" xr:uid="{00000000-0004-0000-0E00-00002F000000}"/>
    <hyperlink ref="G53" r:id="rId49" xr:uid="{00000000-0004-0000-0E00-000030000000}"/>
    <hyperlink ref="G54" r:id="rId50" xr:uid="{00000000-0004-0000-0E00-000031000000}"/>
    <hyperlink ref="G55" r:id="rId51" xr:uid="{00000000-0004-0000-0E00-000032000000}"/>
    <hyperlink ref="G56" r:id="rId52" xr:uid="{00000000-0004-0000-0E00-000033000000}"/>
    <hyperlink ref="G57" r:id="rId53" xr:uid="{00000000-0004-0000-0E00-000034000000}"/>
    <hyperlink ref="G58" r:id="rId54" xr:uid="{00000000-0004-0000-0E00-000035000000}"/>
    <hyperlink ref="G59" r:id="rId55" xr:uid="{00000000-0004-0000-0E00-000036000000}"/>
    <hyperlink ref="G60" r:id="rId56" xr:uid="{00000000-0004-0000-0E00-000037000000}"/>
    <hyperlink ref="G61" r:id="rId57" xr:uid="{00000000-0004-0000-0E00-000038000000}"/>
    <hyperlink ref="G62" r:id="rId58" xr:uid="{00000000-0004-0000-0E00-000039000000}"/>
    <hyperlink ref="G63" r:id="rId59" xr:uid="{00000000-0004-0000-0E00-00003A000000}"/>
    <hyperlink ref="G64" r:id="rId60" xr:uid="{00000000-0004-0000-0E00-00003B000000}"/>
    <hyperlink ref="G65" r:id="rId61" xr:uid="{00000000-0004-0000-0E00-00003C000000}"/>
    <hyperlink ref="G66" r:id="rId62" xr:uid="{00000000-0004-0000-0E00-00003D000000}"/>
    <hyperlink ref="G67" r:id="rId63" xr:uid="{00000000-0004-0000-0E00-00003E000000}"/>
    <hyperlink ref="G68" r:id="rId64" xr:uid="{00000000-0004-0000-0E00-00003F000000}"/>
    <hyperlink ref="G69" r:id="rId65" xr:uid="{00000000-0004-0000-0E00-000040000000}"/>
    <hyperlink ref="G70" r:id="rId66" xr:uid="{00000000-0004-0000-0E00-000041000000}"/>
    <hyperlink ref="G71" r:id="rId67" xr:uid="{00000000-0004-0000-0E00-000042000000}"/>
    <hyperlink ref="G72" r:id="rId68" xr:uid="{00000000-0004-0000-0E00-000043000000}"/>
    <hyperlink ref="G73" r:id="rId69" xr:uid="{00000000-0004-0000-0E00-000044000000}"/>
    <hyperlink ref="G74" r:id="rId70" xr:uid="{00000000-0004-0000-0E00-000045000000}"/>
    <hyperlink ref="G75" r:id="rId71" xr:uid="{00000000-0004-0000-0E00-000046000000}"/>
    <hyperlink ref="G76" r:id="rId72" xr:uid="{00000000-0004-0000-0E00-000047000000}"/>
    <hyperlink ref="G77" r:id="rId73" xr:uid="{00000000-0004-0000-0E00-000048000000}"/>
    <hyperlink ref="G78" r:id="rId74" xr:uid="{00000000-0004-0000-0E00-000049000000}"/>
    <hyperlink ref="G79" r:id="rId75" xr:uid="{00000000-0004-0000-0E00-00004A000000}"/>
    <hyperlink ref="G80" r:id="rId76" xr:uid="{00000000-0004-0000-0E00-00004B000000}"/>
    <hyperlink ref="G81" r:id="rId77" xr:uid="{00000000-0004-0000-0E00-00004C000000}"/>
    <hyperlink ref="G82" r:id="rId78" xr:uid="{00000000-0004-0000-0E00-00004D000000}"/>
    <hyperlink ref="G83" r:id="rId79" xr:uid="{00000000-0004-0000-0E00-00004E000000}"/>
    <hyperlink ref="G84" r:id="rId80" xr:uid="{00000000-0004-0000-0E00-00004F000000}"/>
    <hyperlink ref="G85" r:id="rId81" xr:uid="{00000000-0004-0000-0E00-000050000000}"/>
    <hyperlink ref="G86" r:id="rId82" xr:uid="{00000000-0004-0000-0E00-000051000000}"/>
    <hyperlink ref="G87" r:id="rId83" xr:uid="{00000000-0004-0000-0E00-000052000000}"/>
    <hyperlink ref="G88" r:id="rId84" xr:uid="{00000000-0004-0000-0E00-000053000000}"/>
    <hyperlink ref="G89" r:id="rId85" xr:uid="{00000000-0004-0000-0E00-000054000000}"/>
    <hyperlink ref="G90" r:id="rId86" xr:uid="{00000000-0004-0000-0E00-000055000000}"/>
    <hyperlink ref="G91" r:id="rId87" xr:uid="{00000000-0004-0000-0E00-000056000000}"/>
    <hyperlink ref="G92" r:id="rId88" xr:uid="{00000000-0004-0000-0E00-000057000000}"/>
    <hyperlink ref="G93" r:id="rId89" xr:uid="{00000000-0004-0000-0E00-000058000000}"/>
    <hyperlink ref="G94" r:id="rId90" xr:uid="{00000000-0004-0000-0E00-000059000000}"/>
    <hyperlink ref="G95" r:id="rId91" xr:uid="{00000000-0004-0000-0E00-00005A000000}"/>
    <hyperlink ref="G96" r:id="rId92" xr:uid="{00000000-0004-0000-0E00-00005B000000}"/>
    <hyperlink ref="G97" r:id="rId93" xr:uid="{00000000-0004-0000-0E00-00005C000000}"/>
    <hyperlink ref="G98" r:id="rId94" xr:uid="{00000000-0004-0000-0E00-00005D000000}"/>
    <hyperlink ref="G99" r:id="rId95" xr:uid="{00000000-0004-0000-0E00-00005E000000}"/>
    <hyperlink ref="G100" r:id="rId96" xr:uid="{00000000-0004-0000-0E00-00005F000000}"/>
    <hyperlink ref="G101" r:id="rId97" xr:uid="{00000000-0004-0000-0E00-000060000000}"/>
    <hyperlink ref="G102" r:id="rId98" xr:uid="{00000000-0004-0000-0E00-000061000000}"/>
    <hyperlink ref="G103" r:id="rId99" xr:uid="{00000000-0004-0000-0E00-000062000000}"/>
    <hyperlink ref="G104" r:id="rId100" xr:uid="{00000000-0004-0000-0E00-000063000000}"/>
    <hyperlink ref="G105" r:id="rId101" xr:uid="{00000000-0004-0000-0E00-000064000000}"/>
    <hyperlink ref="G106" r:id="rId102" xr:uid="{00000000-0004-0000-0E00-000065000000}"/>
    <hyperlink ref="G107" r:id="rId103" xr:uid="{00000000-0004-0000-0E00-000066000000}"/>
    <hyperlink ref="G108" r:id="rId104" xr:uid="{00000000-0004-0000-0E00-000067000000}"/>
    <hyperlink ref="G109" r:id="rId105" xr:uid="{00000000-0004-0000-0E00-000068000000}"/>
    <hyperlink ref="G110" r:id="rId106" xr:uid="{00000000-0004-0000-0E00-000069000000}"/>
    <hyperlink ref="G111" r:id="rId107" xr:uid="{00000000-0004-0000-0E00-00006A000000}"/>
    <hyperlink ref="G112" r:id="rId108" xr:uid="{00000000-0004-0000-0E00-00006B000000}"/>
    <hyperlink ref="G113" r:id="rId109" xr:uid="{00000000-0004-0000-0E00-00006C000000}"/>
    <hyperlink ref="G114" r:id="rId110" xr:uid="{00000000-0004-0000-0E00-00006D000000}"/>
    <hyperlink ref="G115" r:id="rId111" xr:uid="{00000000-0004-0000-0E00-00006E000000}"/>
    <hyperlink ref="G116" r:id="rId112" xr:uid="{00000000-0004-0000-0E00-00006F000000}"/>
    <hyperlink ref="G117" r:id="rId113" xr:uid="{00000000-0004-0000-0E00-000070000000}"/>
    <hyperlink ref="G118" r:id="rId114" xr:uid="{00000000-0004-0000-0E00-000071000000}"/>
    <hyperlink ref="G119" r:id="rId115" xr:uid="{00000000-0004-0000-0E00-000072000000}"/>
    <hyperlink ref="G120" r:id="rId116" xr:uid="{00000000-0004-0000-0E00-000073000000}"/>
    <hyperlink ref="G121" r:id="rId117" xr:uid="{00000000-0004-0000-0E00-000074000000}"/>
    <hyperlink ref="G122" r:id="rId118" xr:uid="{00000000-0004-0000-0E00-000075000000}"/>
    <hyperlink ref="G123" r:id="rId119" xr:uid="{00000000-0004-0000-0E00-000076000000}"/>
    <hyperlink ref="G124" r:id="rId120" xr:uid="{00000000-0004-0000-0E00-000077000000}"/>
    <hyperlink ref="G125" r:id="rId121" xr:uid="{00000000-0004-0000-0E00-000078000000}"/>
    <hyperlink ref="G126" r:id="rId122" xr:uid="{00000000-0004-0000-0E00-000079000000}"/>
    <hyperlink ref="G127" r:id="rId123" xr:uid="{00000000-0004-0000-0E00-00007A000000}"/>
    <hyperlink ref="G128" r:id="rId124" xr:uid="{00000000-0004-0000-0E00-00007B000000}"/>
    <hyperlink ref="G129" r:id="rId125" xr:uid="{00000000-0004-0000-0E00-00007C000000}"/>
    <hyperlink ref="G130" r:id="rId126" xr:uid="{00000000-0004-0000-0E00-00007D000000}"/>
    <hyperlink ref="G131" r:id="rId127" xr:uid="{00000000-0004-0000-0E00-00007E000000}"/>
    <hyperlink ref="G132" r:id="rId128" xr:uid="{00000000-0004-0000-0E00-00007F000000}"/>
    <hyperlink ref="G133" r:id="rId129" xr:uid="{00000000-0004-0000-0E00-000080000000}"/>
    <hyperlink ref="G134" r:id="rId130" xr:uid="{00000000-0004-0000-0E00-000081000000}"/>
    <hyperlink ref="G135" r:id="rId131" xr:uid="{00000000-0004-0000-0E00-000082000000}"/>
    <hyperlink ref="G136" r:id="rId132" xr:uid="{00000000-0004-0000-0E00-000083000000}"/>
    <hyperlink ref="G137" r:id="rId133" xr:uid="{00000000-0004-0000-0E00-000084000000}"/>
    <hyperlink ref="G138" r:id="rId134" xr:uid="{00000000-0004-0000-0E00-000085000000}"/>
    <hyperlink ref="G139" r:id="rId135" xr:uid="{00000000-0004-0000-0E00-000086000000}"/>
    <hyperlink ref="G140" r:id="rId136" xr:uid="{00000000-0004-0000-0E00-000087000000}"/>
    <hyperlink ref="G141" r:id="rId137" xr:uid="{00000000-0004-0000-0E00-000088000000}"/>
    <hyperlink ref="G142" r:id="rId138" xr:uid="{00000000-0004-0000-0E00-000089000000}"/>
    <hyperlink ref="G143" r:id="rId139" xr:uid="{00000000-0004-0000-0E00-00008A000000}"/>
    <hyperlink ref="G144" r:id="rId140" xr:uid="{00000000-0004-0000-0E00-00008B000000}"/>
    <hyperlink ref="G145" r:id="rId141" xr:uid="{00000000-0004-0000-0E00-00008C000000}"/>
    <hyperlink ref="G146" r:id="rId142" xr:uid="{00000000-0004-0000-0E00-00008D000000}"/>
    <hyperlink ref="G147" r:id="rId143" xr:uid="{00000000-0004-0000-0E00-00008E000000}"/>
    <hyperlink ref="G148" r:id="rId144" xr:uid="{00000000-0004-0000-0E00-00008F000000}"/>
    <hyperlink ref="G149" r:id="rId145" xr:uid="{00000000-0004-0000-0E00-000090000000}"/>
    <hyperlink ref="G150" r:id="rId146" xr:uid="{00000000-0004-0000-0E00-000091000000}"/>
    <hyperlink ref="G151" r:id="rId147" xr:uid="{00000000-0004-0000-0E00-000092000000}"/>
    <hyperlink ref="G152" r:id="rId148" xr:uid="{00000000-0004-0000-0E00-000093000000}"/>
    <hyperlink ref="G153" r:id="rId149" xr:uid="{00000000-0004-0000-0E00-000094000000}"/>
    <hyperlink ref="G154" r:id="rId150" xr:uid="{00000000-0004-0000-0E00-000095000000}"/>
    <hyperlink ref="G155" r:id="rId151" xr:uid="{00000000-0004-0000-0E00-000096000000}"/>
    <hyperlink ref="G156" r:id="rId152" xr:uid="{00000000-0004-0000-0E00-000097000000}"/>
    <hyperlink ref="G157" r:id="rId153" xr:uid="{00000000-0004-0000-0E00-000098000000}"/>
    <hyperlink ref="G158" r:id="rId154" xr:uid="{00000000-0004-0000-0E00-000099000000}"/>
    <hyperlink ref="G159" r:id="rId155" xr:uid="{00000000-0004-0000-0E00-00009A000000}"/>
    <hyperlink ref="G160" r:id="rId156" xr:uid="{00000000-0004-0000-0E00-00009B000000}"/>
    <hyperlink ref="G161" r:id="rId157" xr:uid="{00000000-0004-0000-0E00-00009C000000}"/>
    <hyperlink ref="G162" r:id="rId158" xr:uid="{00000000-0004-0000-0E00-00009D000000}"/>
    <hyperlink ref="G163" r:id="rId159" xr:uid="{00000000-0004-0000-0E00-00009E000000}"/>
    <hyperlink ref="G164" r:id="rId160" xr:uid="{00000000-0004-0000-0E00-00009F000000}"/>
    <hyperlink ref="G165" r:id="rId161" xr:uid="{00000000-0004-0000-0E00-0000A0000000}"/>
    <hyperlink ref="G166" r:id="rId162" xr:uid="{00000000-0004-0000-0E00-0000A1000000}"/>
    <hyperlink ref="G167" r:id="rId163" xr:uid="{00000000-0004-0000-0E00-0000A2000000}"/>
    <hyperlink ref="G168" r:id="rId164" xr:uid="{00000000-0004-0000-0E00-0000A3000000}"/>
    <hyperlink ref="G169" r:id="rId165" xr:uid="{00000000-0004-0000-0E00-0000A4000000}"/>
    <hyperlink ref="G170" r:id="rId166" xr:uid="{00000000-0004-0000-0E00-0000A5000000}"/>
    <hyperlink ref="G171" r:id="rId167" xr:uid="{00000000-0004-0000-0E00-0000A6000000}"/>
    <hyperlink ref="G172" r:id="rId168" xr:uid="{00000000-0004-0000-0E00-0000A7000000}"/>
    <hyperlink ref="G173" r:id="rId169" xr:uid="{00000000-0004-0000-0E00-0000A8000000}"/>
    <hyperlink ref="G176" r:id="rId170" xr:uid="{00000000-0004-0000-0E00-0000A9000000}"/>
    <hyperlink ref="G177" r:id="rId171" xr:uid="{00000000-0004-0000-0E00-0000AA000000}"/>
    <hyperlink ref="G178" r:id="rId172" xr:uid="{00000000-0004-0000-0E00-0000AB000000}"/>
    <hyperlink ref="G179" r:id="rId173" xr:uid="{00000000-0004-0000-0E00-0000AC000000}"/>
    <hyperlink ref="G180" r:id="rId174" xr:uid="{00000000-0004-0000-0E00-0000AD000000}"/>
    <hyperlink ref="G181" r:id="rId175" xr:uid="{00000000-0004-0000-0E00-0000AE000000}"/>
    <hyperlink ref="G182" r:id="rId176" xr:uid="{00000000-0004-0000-0E00-0000AF000000}"/>
    <hyperlink ref="G183" r:id="rId177" xr:uid="{00000000-0004-0000-0E00-0000B0000000}"/>
    <hyperlink ref="G184" r:id="rId178" xr:uid="{00000000-0004-0000-0E00-0000B1000000}"/>
    <hyperlink ref="G185" r:id="rId179" xr:uid="{00000000-0004-0000-0E00-0000B2000000}"/>
    <hyperlink ref="G186" r:id="rId180" xr:uid="{00000000-0004-0000-0E00-0000B3000000}"/>
    <hyperlink ref="G187" r:id="rId181" xr:uid="{00000000-0004-0000-0E00-0000B4000000}"/>
    <hyperlink ref="G188" r:id="rId182" xr:uid="{00000000-0004-0000-0E00-0000B5000000}"/>
    <hyperlink ref="G189" r:id="rId183" xr:uid="{00000000-0004-0000-0E00-0000B6000000}"/>
    <hyperlink ref="G190" r:id="rId184" xr:uid="{00000000-0004-0000-0E00-0000B7000000}"/>
    <hyperlink ref="G191" r:id="rId185" xr:uid="{00000000-0004-0000-0E00-0000B8000000}"/>
    <hyperlink ref="G192" r:id="rId186" xr:uid="{00000000-0004-0000-0E00-0000B9000000}"/>
    <hyperlink ref="G193" r:id="rId187" xr:uid="{00000000-0004-0000-0E00-0000BA000000}"/>
    <hyperlink ref="G194" r:id="rId188" xr:uid="{00000000-0004-0000-0E00-0000BB000000}"/>
    <hyperlink ref="G195" r:id="rId189" xr:uid="{00000000-0004-0000-0E00-0000BC000000}"/>
    <hyperlink ref="G196" r:id="rId190" xr:uid="{00000000-0004-0000-0E00-0000BD000000}"/>
    <hyperlink ref="G197" r:id="rId191" xr:uid="{00000000-0004-0000-0E00-0000BE000000}"/>
    <hyperlink ref="G198" r:id="rId192" xr:uid="{00000000-0004-0000-0E00-0000BF000000}"/>
    <hyperlink ref="G199" r:id="rId193" xr:uid="{00000000-0004-0000-0E00-0000C0000000}"/>
    <hyperlink ref="G200" r:id="rId194" xr:uid="{00000000-0004-0000-0E00-0000C1000000}"/>
    <hyperlink ref="G201" r:id="rId195" xr:uid="{00000000-0004-0000-0E00-0000C2000000}"/>
    <hyperlink ref="G202" r:id="rId196" xr:uid="{00000000-0004-0000-0E00-0000C3000000}"/>
    <hyperlink ref="G203" r:id="rId197" xr:uid="{00000000-0004-0000-0E00-0000C4000000}"/>
    <hyperlink ref="G204" r:id="rId198" xr:uid="{00000000-0004-0000-0E00-0000C5000000}"/>
    <hyperlink ref="G205" r:id="rId199" xr:uid="{00000000-0004-0000-0E00-0000C6000000}"/>
    <hyperlink ref="G206" r:id="rId200" xr:uid="{00000000-0004-0000-0E00-0000C7000000}"/>
    <hyperlink ref="G207" r:id="rId201" xr:uid="{00000000-0004-0000-0E00-0000C8000000}"/>
    <hyperlink ref="G208" r:id="rId202" xr:uid="{00000000-0004-0000-0E00-0000C9000000}"/>
    <hyperlink ref="G209" r:id="rId203" xr:uid="{00000000-0004-0000-0E00-0000CA000000}"/>
    <hyperlink ref="G210" r:id="rId204" xr:uid="{00000000-0004-0000-0E00-0000CB000000}"/>
    <hyperlink ref="G211" r:id="rId205" xr:uid="{00000000-0004-0000-0E00-0000CC000000}"/>
    <hyperlink ref="G212" r:id="rId206" xr:uid="{00000000-0004-0000-0E00-0000CD000000}"/>
    <hyperlink ref="G213" r:id="rId207" xr:uid="{00000000-0004-0000-0E00-0000CE000000}"/>
    <hyperlink ref="G214" r:id="rId208" xr:uid="{00000000-0004-0000-0E00-0000CF000000}"/>
    <hyperlink ref="G215" r:id="rId209" xr:uid="{00000000-0004-0000-0E00-0000D0000000}"/>
    <hyperlink ref="G216" r:id="rId210" xr:uid="{00000000-0004-0000-0E00-0000D1000000}"/>
    <hyperlink ref="G217" r:id="rId211" xr:uid="{00000000-0004-0000-0E00-0000D2000000}"/>
    <hyperlink ref="G218" r:id="rId212" xr:uid="{00000000-0004-0000-0E00-0000D3000000}"/>
    <hyperlink ref="G219" r:id="rId213" xr:uid="{00000000-0004-0000-0E00-0000D4000000}"/>
    <hyperlink ref="G220" r:id="rId214" xr:uid="{00000000-0004-0000-0E00-0000D5000000}"/>
    <hyperlink ref="G221" r:id="rId215" xr:uid="{00000000-0004-0000-0E00-0000D6000000}"/>
    <hyperlink ref="G222" r:id="rId216" xr:uid="{00000000-0004-0000-0E00-0000D7000000}"/>
    <hyperlink ref="G223" r:id="rId217" xr:uid="{00000000-0004-0000-0E00-0000D8000000}"/>
    <hyperlink ref="G224" r:id="rId218" xr:uid="{00000000-0004-0000-0E00-0000D9000000}"/>
    <hyperlink ref="G225" r:id="rId219" xr:uid="{00000000-0004-0000-0E00-0000DA000000}"/>
    <hyperlink ref="G226" r:id="rId220" xr:uid="{00000000-0004-0000-0E00-0000DB000000}"/>
    <hyperlink ref="G227" r:id="rId221" xr:uid="{00000000-0004-0000-0E00-0000DC000000}"/>
    <hyperlink ref="G228" r:id="rId222" xr:uid="{00000000-0004-0000-0E00-0000DD000000}"/>
    <hyperlink ref="G229" r:id="rId223" xr:uid="{00000000-0004-0000-0E00-0000DE000000}"/>
    <hyperlink ref="G230" r:id="rId224" xr:uid="{00000000-0004-0000-0E00-0000DF000000}"/>
    <hyperlink ref="G231" r:id="rId225" xr:uid="{00000000-0004-0000-0E00-0000E0000000}"/>
    <hyperlink ref="G232" r:id="rId226" xr:uid="{00000000-0004-0000-0E00-0000E1000000}"/>
    <hyperlink ref="G233" r:id="rId227" xr:uid="{00000000-0004-0000-0E00-0000E2000000}"/>
    <hyperlink ref="G234" r:id="rId228" xr:uid="{00000000-0004-0000-0E00-0000E3000000}"/>
    <hyperlink ref="G235" r:id="rId229" xr:uid="{00000000-0004-0000-0E00-0000E4000000}"/>
    <hyperlink ref="G236" r:id="rId230" xr:uid="{00000000-0004-0000-0E00-0000E5000000}"/>
    <hyperlink ref="G237" r:id="rId231" xr:uid="{00000000-0004-0000-0E00-0000E6000000}"/>
    <hyperlink ref="G238" r:id="rId232" xr:uid="{00000000-0004-0000-0E00-0000E7000000}"/>
    <hyperlink ref="G239" r:id="rId233" xr:uid="{00000000-0004-0000-0E00-0000E8000000}"/>
    <hyperlink ref="G240" r:id="rId234" xr:uid="{00000000-0004-0000-0E00-0000E9000000}"/>
    <hyperlink ref="G241" r:id="rId235" xr:uid="{00000000-0004-0000-0E00-0000EA000000}"/>
    <hyperlink ref="G242" r:id="rId236" xr:uid="{00000000-0004-0000-0E00-0000EB000000}"/>
    <hyperlink ref="G243" r:id="rId237" xr:uid="{00000000-0004-0000-0E00-0000EC000000}"/>
    <hyperlink ref="G244" r:id="rId238" xr:uid="{00000000-0004-0000-0E00-0000ED000000}"/>
    <hyperlink ref="G245" r:id="rId239" xr:uid="{00000000-0004-0000-0E00-0000EE000000}"/>
    <hyperlink ref="G246" r:id="rId240" xr:uid="{00000000-0004-0000-0E00-0000EF000000}"/>
    <hyperlink ref="G247" r:id="rId241" xr:uid="{00000000-0004-0000-0E00-0000F0000000}"/>
    <hyperlink ref="G248" r:id="rId242" xr:uid="{00000000-0004-0000-0E00-0000F1000000}"/>
    <hyperlink ref="G249" r:id="rId243" xr:uid="{00000000-0004-0000-0E00-0000F2000000}"/>
    <hyperlink ref="G250" r:id="rId244" xr:uid="{00000000-0004-0000-0E00-0000F3000000}"/>
    <hyperlink ref="G251" r:id="rId245" xr:uid="{00000000-0004-0000-0E00-0000F4000000}"/>
    <hyperlink ref="G252" r:id="rId246" xr:uid="{00000000-0004-0000-0E00-0000F5000000}"/>
    <hyperlink ref="G253" r:id="rId247" xr:uid="{00000000-0004-0000-0E00-0000F6000000}"/>
    <hyperlink ref="G254" r:id="rId248" xr:uid="{00000000-0004-0000-0E00-0000F7000000}"/>
    <hyperlink ref="G255" r:id="rId249" xr:uid="{00000000-0004-0000-0E00-0000F8000000}"/>
    <hyperlink ref="G256" r:id="rId250" xr:uid="{00000000-0004-0000-0E00-0000F9000000}"/>
    <hyperlink ref="G257" r:id="rId251" xr:uid="{00000000-0004-0000-0E00-0000FA000000}"/>
    <hyperlink ref="G258" r:id="rId252" xr:uid="{00000000-0004-0000-0E00-0000FB000000}"/>
    <hyperlink ref="G259" r:id="rId253" xr:uid="{00000000-0004-0000-0E00-0000FC000000}"/>
    <hyperlink ref="G260" r:id="rId254" xr:uid="{00000000-0004-0000-0E00-0000FD000000}"/>
    <hyperlink ref="G261" r:id="rId255" xr:uid="{00000000-0004-0000-0E00-0000FE000000}"/>
    <hyperlink ref="G262" r:id="rId256" xr:uid="{00000000-0004-0000-0E00-0000FF000000}"/>
    <hyperlink ref="G263" r:id="rId257" xr:uid="{00000000-0004-0000-0E00-000000010000}"/>
    <hyperlink ref="G264" r:id="rId258" xr:uid="{00000000-0004-0000-0E00-000001010000}"/>
    <hyperlink ref="G265" r:id="rId259" xr:uid="{00000000-0004-0000-0E00-000002010000}"/>
    <hyperlink ref="G266" r:id="rId260" xr:uid="{00000000-0004-0000-0E00-000003010000}"/>
    <hyperlink ref="G267" r:id="rId261" xr:uid="{00000000-0004-0000-0E00-000004010000}"/>
    <hyperlink ref="G268" r:id="rId262" xr:uid="{00000000-0004-0000-0E00-000005010000}"/>
    <hyperlink ref="G269" r:id="rId263" xr:uid="{00000000-0004-0000-0E00-000006010000}"/>
    <hyperlink ref="G270" r:id="rId264" xr:uid="{00000000-0004-0000-0E00-000007010000}"/>
    <hyperlink ref="G271" r:id="rId265" xr:uid="{00000000-0004-0000-0E00-000008010000}"/>
    <hyperlink ref="G272" r:id="rId266" xr:uid="{00000000-0004-0000-0E00-000009010000}"/>
    <hyperlink ref="G273" r:id="rId267" xr:uid="{00000000-0004-0000-0E00-00000A010000}"/>
    <hyperlink ref="G274" r:id="rId268" xr:uid="{00000000-0004-0000-0E00-00000B010000}"/>
    <hyperlink ref="G275" r:id="rId269" xr:uid="{00000000-0004-0000-0E00-00000C010000}"/>
    <hyperlink ref="G276" r:id="rId270" xr:uid="{00000000-0004-0000-0E00-00000D010000}"/>
    <hyperlink ref="G277" r:id="rId271" xr:uid="{00000000-0004-0000-0E00-00000E010000}"/>
    <hyperlink ref="G278" r:id="rId272" xr:uid="{00000000-0004-0000-0E00-00000F010000}"/>
    <hyperlink ref="G279" r:id="rId273" xr:uid="{00000000-0004-0000-0E00-000010010000}"/>
    <hyperlink ref="G280" r:id="rId274" xr:uid="{00000000-0004-0000-0E00-000011010000}"/>
    <hyperlink ref="G281" r:id="rId275" xr:uid="{00000000-0004-0000-0E00-000012010000}"/>
    <hyperlink ref="G282" r:id="rId276" xr:uid="{00000000-0004-0000-0E00-000013010000}"/>
    <hyperlink ref="G283" r:id="rId277" xr:uid="{00000000-0004-0000-0E00-000014010000}"/>
    <hyperlink ref="G284" r:id="rId278" xr:uid="{00000000-0004-0000-0E00-000015010000}"/>
    <hyperlink ref="G285" r:id="rId279" xr:uid="{00000000-0004-0000-0E00-000016010000}"/>
    <hyperlink ref="G286" r:id="rId280" xr:uid="{00000000-0004-0000-0E00-000017010000}"/>
    <hyperlink ref="G287" r:id="rId281" xr:uid="{00000000-0004-0000-0E00-000018010000}"/>
    <hyperlink ref="G288" r:id="rId282" xr:uid="{00000000-0004-0000-0E00-000019010000}"/>
    <hyperlink ref="G289" r:id="rId283" xr:uid="{00000000-0004-0000-0E00-00001A010000}"/>
    <hyperlink ref="G290" r:id="rId284" xr:uid="{00000000-0004-0000-0E00-00001B010000}"/>
    <hyperlink ref="G291" r:id="rId285" xr:uid="{00000000-0004-0000-0E00-00001C010000}"/>
    <hyperlink ref="G292" r:id="rId286" xr:uid="{00000000-0004-0000-0E00-00001D010000}"/>
    <hyperlink ref="G293" r:id="rId287" xr:uid="{00000000-0004-0000-0E00-00001E010000}"/>
    <hyperlink ref="G294" r:id="rId288" xr:uid="{00000000-0004-0000-0E00-00001F010000}"/>
    <hyperlink ref="G295" r:id="rId289" xr:uid="{00000000-0004-0000-0E00-000020010000}"/>
    <hyperlink ref="G296" r:id="rId290" xr:uid="{00000000-0004-0000-0E00-000021010000}"/>
    <hyperlink ref="G297" r:id="rId291" xr:uid="{00000000-0004-0000-0E00-000022010000}"/>
    <hyperlink ref="G298" r:id="rId292" xr:uid="{00000000-0004-0000-0E00-000023010000}"/>
    <hyperlink ref="G299" r:id="rId293" xr:uid="{00000000-0004-0000-0E00-000024010000}"/>
    <hyperlink ref="G300" r:id="rId294" xr:uid="{00000000-0004-0000-0E00-000025010000}"/>
    <hyperlink ref="G301" r:id="rId295" xr:uid="{00000000-0004-0000-0E00-000026010000}"/>
    <hyperlink ref="G302" r:id="rId296" xr:uid="{00000000-0004-0000-0E00-000027010000}"/>
    <hyperlink ref="G303" r:id="rId297" xr:uid="{00000000-0004-0000-0E00-000028010000}"/>
    <hyperlink ref="G304" r:id="rId298" xr:uid="{00000000-0004-0000-0E00-000029010000}"/>
    <hyperlink ref="G305" r:id="rId299" xr:uid="{00000000-0004-0000-0E00-00002A010000}"/>
    <hyperlink ref="G306" r:id="rId300" xr:uid="{00000000-0004-0000-0E00-00002B010000}"/>
    <hyperlink ref="G307" r:id="rId301" xr:uid="{00000000-0004-0000-0E00-00002C010000}"/>
    <hyperlink ref="G308" r:id="rId302" xr:uid="{00000000-0004-0000-0E00-00002D010000}"/>
    <hyperlink ref="G309" r:id="rId303" xr:uid="{00000000-0004-0000-0E00-00002E010000}"/>
    <hyperlink ref="G310" r:id="rId304" xr:uid="{00000000-0004-0000-0E00-00002F010000}"/>
    <hyperlink ref="G311" r:id="rId305" xr:uid="{00000000-0004-0000-0E00-000030010000}"/>
    <hyperlink ref="G312" r:id="rId306" xr:uid="{00000000-0004-0000-0E00-000031010000}"/>
    <hyperlink ref="G313" r:id="rId307" xr:uid="{00000000-0004-0000-0E00-000032010000}"/>
    <hyperlink ref="G314" r:id="rId308" xr:uid="{00000000-0004-0000-0E00-000033010000}"/>
    <hyperlink ref="G315" r:id="rId309" xr:uid="{00000000-0004-0000-0E00-000034010000}"/>
    <hyperlink ref="G316" r:id="rId310" xr:uid="{00000000-0004-0000-0E00-000035010000}"/>
    <hyperlink ref="G317" r:id="rId311" xr:uid="{00000000-0004-0000-0E00-000036010000}"/>
    <hyperlink ref="G318" r:id="rId312" xr:uid="{00000000-0004-0000-0E00-000037010000}"/>
    <hyperlink ref="G319" r:id="rId313" xr:uid="{00000000-0004-0000-0E00-000038010000}"/>
    <hyperlink ref="G320" r:id="rId314" xr:uid="{00000000-0004-0000-0E00-000039010000}"/>
    <hyperlink ref="G321" r:id="rId315" xr:uid="{00000000-0004-0000-0E00-00003A010000}"/>
    <hyperlink ref="G322" r:id="rId316" xr:uid="{00000000-0004-0000-0E00-00003B010000}"/>
    <hyperlink ref="G323" r:id="rId317" xr:uid="{00000000-0004-0000-0E00-00003C010000}"/>
    <hyperlink ref="G324" r:id="rId318" xr:uid="{00000000-0004-0000-0E00-00003D010000}"/>
    <hyperlink ref="G325" r:id="rId319" xr:uid="{00000000-0004-0000-0E00-00003E010000}"/>
    <hyperlink ref="G326" r:id="rId320" xr:uid="{00000000-0004-0000-0E00-00003F010000}"/>
    <hyperlink ref="G327" r:id="rId321" xr:uid="{00000000-0004-0000-0E00-000040010000}"/>
    <hyperlink ref="G328" r:id="rId322" xr:uid="{00000000-0004-0000-0E00-000041010000}"/>
    <hyperlink ref="G329" r:id="rId323" xr:uid="{00000000-0004-0000-0E00-000042010000}"/>
    <hyperlink ref="G330" r:id="rId324" xr:uid="{00000000-0004-0000-0E00-000043010000}"/>
    <hyperlink ref="G331" r:id="rId325" xr:uid="{00000000-0004-0000-0E00-000044010000}"/>
    <hyperlink ref="G332" r:id="rId326" xr:uid="{00000000-0004-0000-0E00-000045010000}"/>
    <hyperlink ref="G333" r:id="rId327" xr:uid="{00000000-0004-0000-0E00-000046010000}"/>
    <hyperlink ref="G334" r:id="rId328" xr:uid="{00000000-0004-0000-0E00-000047010000}"/>
    <hyperlink ref="G335" r:id="rId329" xr:uid="{00000000-0004-0000-0E00-000048010000}"/>
    <hyperlink ref="G336" r:id="rId330" xr:uid="{00000000-0004-0000-0E00-000049010000}"/>
    <hyperlink ref="G337" r:id="rId331" xr:uid="{00000000-0004-0000-0E00-00004A010000}"/>
    <hyperlink ref="G338" r:id="rId332" xr:uid="{00000000-0004-0000-0E00-00004B010000}"/>
    <hyperlink ref="G339" r:id="rId333" xr:uid="{00000000-0004-0000-0E00-00004C010000}"/>
    <hyperlink ref="G340" r:id="rId334" xr:uid="{00000000-0004-0000-0E00-00004D010000}"/>
    <hyperlink ref="G341" r:id="rId335" xr:uid="{00000000-0004-0000-0E00-00004E010000}"/>
    <hyperlink ref="G342" r:id="rId336" xr:uid="{00000000-0004-0000-0E00-00004F010000}"/>
    <hyperlink ref="G343" r:id="rId337" xr:uid="{00000000-0004-0000-0E00-000050010000}"/>
    <hyperlink ref="G344" r:id="rId338" xr:uid="{00000000-0004-0000-0E00-000051010000}"/>
    <hyperlink ref="G345" r:id="rId339" xr:uid="{00000000-0004-0000-0E00-000052010000}"/>
    <hyperlink ref="G346" r:id="rId340" xr:uid="{00000000-0004-0000-0E00-000053010000}"/>
    <hyperlink ref="G347" r:id="rId341" xr:uid="{00000000-0004-0000-0E00-000054010000}"/>
    <hyperlink ref="G348" r:id="rId342" xr:uid="{00000000-0004-0000-0E00-000055010000}"/>
    <hyperlink ref="G349" r:id="rId343" xr:uid="{00000000-0004-0000-0E00-000056010000}"/>
    <hyperlink ref="G350" r:id="rId344" xr:uid="{00000000-0004-0000-0E00-000057010000}"/>
    <hyperlink ref="G351" r:id="rId345" xr:uid="{00000000-0004-0000-0E00-000058010000}"/>
    <hyperlink ref="G352" r:id="rId346" xr:uid="{00000000-0004-0000-0E00-000059010000}"/>
    <hyperlink ref="G353" r:id="rId347" xr:uid="{00000000-0004-0000-0E00-00005A010000}"/>
    <hyperlink ref="G354" r:id="rId348" xr:uid="{00000000-0004-0000-0E00-00005B010000}"/>
    <hyperlink ref="G355" r:id="rId349" xr:uid="{00000000-0004-0000-0E00-00005C010000}"/>
    <hyperlink ref="G356" r:id="rId350" xr:uid="{00000000-0004-0000-0E00-00005D010000}"/>
    <hyperlink ref="G357" r:id="rId351" xr:uid="{00000000-0004-0000-0E00-00005E010000}"/>
    <hyperlink ref="G358" r:id="rId352" xr:uid="{00000000-0004-0000-0E00-00005F010000}"/>
    <hyperlink ref="G359" r:id="rId353" xr:uid="{00000000-0004-0000-0E00-000060010000}"/>
    <hyperlink ref="G360" r:id="rId354" xr:uid="{00000000-0004-0000-0E00-000061010000}"/>
    <hyperlink ref="G361" r:id="rId355" xr:uid="{00000000-0004-0000-0E00-000062010000}"/>
    <hyperlink ref="G362" r:id="rId356" xr:uid="{00000000-0004-0000-0E00-000063010000}"/>
    <hyperlink ref="G363" r:id="rId357" xr:uid="{00000000-0004-0000-0E00-000064010000}"/>
    <hyperlink ref="G364" r:id="rId358" xr:uid="{00000000-0004-0000-0E00-000065010000}"/>
    <hyperlink ref="G365" r:id="rId359" xr:uid="{00000000-0004-0000-0E00-000066010000}"/>
    <hyperlink ref="G366" r:id="rId360" xr:uid="{00000000-0004-0000-0E00-000067010000}"/>
    <hyperlink ref="G367" r:id="rId361" xr:uid="{00000000-0004-0000-0E00-000068010000}"/>
    <hyperlink ref="G368" r:id="rId362" xr:uid="{00000000-0004-0000-0E00-000069010000}"/>
    <hyperlink ref="G369" r:id="rId363" xr:uid="{00000000-0004-0000-0E00-00006A010000}"/>
    <hyperlink ref="G370" r:id="rId364" xr:uid="{00000000-0004-0000-0E00-00006B010000}"/>
    <hyperlink ref="G371" r:id="rId365" xr:uid="{00000000-0004-0000-0E00-00006C010000}"/>
    <hyperlink ref="G372" r:id="rId366" xr:uid="{00000000-0004-0000-0E00-00006D010000}"/>
    <hyperlink ref="G373" r:id="rId367" xr:uid="{00000000-0004-0000-0E00-00006E010000}"/>
    <hyperlink ref="G374" r:id="rId368" xr:uid="{00000000-0004-0000-0E00-00006F010000}"/>
    <hyperlink ref="G375" r:id="rId369" xr:uid="{00000000-0004-0000-0E00-000070010000}"/>
    <hyperlink ref="G376" r:id="rId370" xr:uid="{00000000-0004-0000-0E00-000071010000}"/>
    <hyperlink ref="G377" r:id="rId371" xr:uid="{00000000-0004-0000-0E00-000072010000}"/>
    <hyperlink ref="G378" r:id="rId372" xr:uid="{00000000-0004-0000-0E00-000073010000}"/>
    <hyperlink ref="G379" r:id="rId373" xr:uid="{00000000-0004-0000-0E00-000074010000}"/>
    <hyperlink ref="G380" r:id="rId374" xr:uid="{00000000-0004-0000-0E00-000075010000}"/>
    <hyperlink ref="G381" r:id="rId375" xr:uid="{00000000-0004-0000-0E00-000076010000}"/>
    <hyperlink ref="G382" r:id="rId376" xr:uid="{00000000-0004-0000-0E00-000077010000}"/>
    <hyperlink ref="G383" r:id="rId377" xr:uid="{00000000-0004-0000-0E00-000078010000}"/>
    <hyperlink ref="G384" r:id="rId378" xr:uid="{00000000-0004-0000-0E00-000079010000}"/>
    <hyperlink ref="G385" r:id="rId379" xr:uid="{00000000-0004-0000-0E00-00007A010000}"/>
    <hyperlink ref="G386" r:id="rId380" xr:uid="{00000000-0004-0000-0E00-00007B010000}"/>
    <hyperlink ref="G387" r:id="rId381" xr:uid="{00000000-0004-0000-0E00-00007C010000}"/>
    <hyperlink ref="G388" r:id="rId382" xr:uid="{00000000-0004-0000-0E00-00007D010000}"/>
    <hyperlink ref="G389" r:id="rId383" xr:uid="{00000000-0004-0000-0E00-00007E010000}"/>
    <hyperlink ref="G390" r:id="rId384" xr:uid="{00000000-0004-0000-0E00-00007F010000}"/>
    <hyperlink ref="G391" r:id="rId385" xr:uid="{00000000-0004-0000-0E00-000080010000}"/>
    <hyperlink ref="G392" r:id="rId386" xr:uid="{00000000-0004-0000-0E00-000081010000}"/>
    <hyperlink ref="G393" r:id="rId387" xr:uid="{00000000-0004-0000-0E00-000082010000}"/>
    <hyperlink ref="G394" r:id="rId388" xr:uid="{00000000-0004-0000-0E00-000083010000}"/>
    <hyperlink ref="G395" r:id="rId389" xr:uid="{00000000-0004-0000-0E00-000084010000}"/>
    <hyperlink ref="G396" r:id="rId390" xr:uid="{00000000-0004-0000-0E00-000085010000}"/>
    <hyperlink ref="G397" r:id="rId391" xr:uid="{00000000-0004-0000-0E00-000086010000}"/>
    <hyperlink ref="G398" r:id="rId392" xr:uid="{00000000-0004-0000-0E00-000087010000}"/>
    <hyperlink ref="G399" r:id="rId393" xr:uid="{00000000-0004-0000-0E00-000088010000}"/>
    <hyperlink ref="G400" r:id="rId394" xr:uid="{00000000-0004-0000-0E00-000089010000}"/>
    <hyperlink ref="G401" r:id="rId395" xr:uid="{00000000-0004-0000-0E00-00008A010000}"/>
    <hyperlink ref="G402" r:id="rId396" xr:uid="{00000000-0004-0000-0E00-00008B010000}"/>
    <hyperlink ref="G403" r:id="rId397" xr:uid="{00000000-0004-0000-0E00-00008C010000}"/>
    <hyperlink ref="G404" r:id="rId398" xr:uid="{00000000-0004-0000-0E00-00008D010000}"/>
    <hyperlink ref="G405" r:id="rId399" xr:uid="{00000000-0004-0000-0E00-00008E010000}"/>
    <hyperlink ref="G406" r:id="rId400" xr:uid="{00000000-0004-0000-0E00-00008F010000}"/>
    <hyperlink ref="G407" r:id="rId401" xr:uid="{00000000-0004-0000-0E00-000090010000}"/>
    <hyperlink ref="G408" r:id="rId402" xr:uid="{00000000-0004-0000-0E00-000091010000}"/>
    <hyperlink ref="G409" r:id="rId403" xr:uid="{00000000-0004-0000-0E00-000092010000}"/>
    <hyperlink ref="G410" r:id="rId404" xr:uid="{00000000-0004-0000-0E00-000093010000}"/>
    <hyperlink ref="G411" r:id="rId405" xr:uid="{00000000-0004-0000-0E00-000094010000}"/>
    <hyperlink ref="G412" r:id="rId406" xr:uid="{00000000-0004-0000-0E00-000095010000}"/>
    <hyperlink ref="G413" r:id="rId407" xr:uid="{00000000-0004-0000-0E00-000096010000}"/>
    <hyperlink ref="G414" r:id="rId408" xr:uid="{00000000-0004-0000-0E00-000097010000}"/>
    <hyperlink ref="G415" r:id="rId409" xr:uid="{00000000-0004-0000-0E00-000098010000}"/>
    <hyperlink ref="G416" r:id="rId410" xr:uid="{00000000-0004-0000-0E00-000099010000}"/>
    <hyperlink ref="G417" r:id="rId411" xr:uid="{00000000-0004-0000-0E00-00009A010000}"/>
    <hyperlink ref="G418" r:id="rId412" xr:uid="{00000000-0004-0000-0E00-00009B010000}"/>
    <hyperlink ref="G419" r:id="rId413" xr:uid="{00000000-0004-0000-0E00-00009C010000}"/>
    <hyperlink ref="G420" r:id="rId414" xr:uid="{00000000-0004-0000-0E00-00009D010000}"/>
    <hyperlink ref="G421" r:id="rId415" xr:uid="{00000000-0004-0000-0E00-00009E010000}"/>
    <hyperlink ref="G422" r:id="rId416" xr:uid="{00000000-0004-0000-0E00-00009F010000}"/>
    <hyperlink ref="G423" r:id="rId417" xr:uid="{00000000-0004-0000-0E00-0000A0010000}"/>
    <hyperlink ref="G424" r:id="rId418" xr:uid="{00000000-0004-0000-0E00-0000A1010000}"/>
    <hyperlink ref="G425" r:id="rId419" xr:uid="{00000000-0004-0000-0E00-0000A2010000}"/>
    <hyperlink ref="G426" r:id="rId420" xr:uid="{00000000-0004-0000-0E00-0000A3010000}"/>
    <hyperlink ref="G427" r:id="rId421" xr:uid="{00000000-0004-0000-0E00-0000A4010000}"/>
    <hyperlink ref="G428" r:id="rId422" xr:uid="{00000000-0004-0000-0E00-0000A5010000}"/>
    <hyperlink ref="G429" r:id="rId423" xr:uid="{00000000-0004-0000-0E00-0000A6010000}"/>
    <hyperlink ref="G430" r:id="rId424" xr:uid="{00000000-0004-0000-0E00-0000A7010000}"/>
    <hyperlink ref="G431" r:id="rId425" xr:uid="{00000000-0004-0000-0E00-0000A8010000}"/>
    <hyperlink ref="G432" r:id="rId426" xr:uid="{00000000-0004-0000-0E00-0000A9010000}"/>
    <hyperlink ref="G433" r:id="rId427" xr:uid="{00000000-0004-0000-0E00-0000AA010000}"/>
    <hyperlink ref="G434" r:id="rId428" xr:uid="{00000000-0004-0000-0E00-0000AB010000}"/>
    <hyperlink ref="G435" r:id="rId429" xr:uid="{00000000-0004-0000-0E00-0000AC010000}"/>
    <hyperlink ref="G436" r:id="rId430" xr:uid="{00000000-0004-0000-0E00-0000AD010000}"/>
    <hyperlink ref="G437" r:id="rId431" xr:uid="{00000000-0004-0000-0E00-0000AE010000}"/>
    <hyperlink ref="G438" r:id="rId432" xr:uid="{00000000-0004-0000-0E00-0000AF010000}"/>
    <hyperlink ref="G439" r:id="rId433" xr:uid="{00000000-0004-0000-0E00-0000B0010000}"/>
    <hyperlink ref="G440" r:id="rId434" xr:uid="{00000000-0004-0000-0E00-0000B1010000}"/>
    <hyperlink ref="G442" r:id="rId435" xr:uid="{00000000-0004-0000-0E00-0000B2010000}"/>
    <hyperlink ref="G443" r:id="rId436" xr:uid="{00000000-0004-0000-0E00-0000B3010000}"/>
    <hyperlink ref="G444" r:id="rId437" xr:uid="{00000000-0004-0000-0E00-0000B4010000}"/>
    <hyperlink ref="G445" r:id="rId438" xr:uid="{00000000-0004-0000-0E00-0000B5010000}"/>
    <hyperlink ref="G446" r:id="rId439" xr:uid="{00000000-0004-0000-0E00-0000B6010000}"/>
    <hyperlink ref="G447" r:id="rId440" xr:uid="{00000000-0004-0000-0E00-0000B7010000}"/>
    <hyperlink ref="G448" r:id="rId441" xr:uid="{00000000-0004-0000-0E00-0000B8010000}"/>
    <hyperlink ref="G449" r:id="rId442" xr:uid="{00000000-0004-0000-0E00-0000B9010000}"/>
    <hyperlink ref="G450" r:id="rId443" xr:uid="{00000000-0004-0000-0E00-0000BA010000}"/>
    <hyperlink ref="G451" r:id="rId444" xr:uid="{00000000-0004-0000-0E00-0000BB010000}"/>
    <hyperlink ref="G452" r:id="rId445" xr:uid="{00000000-0004-0000-0E00-0000BC010000}"/>
    <hyperlink ref="G453" r:id="rId446" xr:uid="{00000000-0004-0000-0E00-0000BD010000}"/>
    <hyperlink ref="G454" r:id="rId447" xr:uid="{00000000-0004-0000-0E00-0000BE010000}"/>
    <hyperlink ref="G455" r:id="rId448" xr:uid="{00000000-0004-0000-0E00-0000BF010000}"/>
    <hyperlink ref="G456" r:id="rId449" xr:uid="{00000000-0004-0000-0E00-0000C0010000}"/>
    <hyperlink ref="G457" r:id="rId450" xr:uid="{00000000-0004-0000-0E00-0000C1010000}"/>
    <hyperlink ref="G458" r:id="rId451" xr:uid="{00000000-0004-0000-0E00-0000C2010000}"/>
    <hyperlink ref="G459" r:id="rId452" xr:uid="{00000000-0004-0000-0E00-0000C3010000}"/>
    <hyperlink ref="G460" r:id="rId453" xr:uid="{00000000-0004-0000-0E00-0000C4010000}"/>
    <hyperlink ref="G461" r:id="rId454" xr:uid="{00000000-0004-0000-0E00-0000C5010000}"/>
    <hyperlink ref="G462" r:id="rId455" xr:uid="{00000000-0004-0000-0E00-0000C6010000}"/>
    <hyperlink ref="G463" r:id="rId456" xr:uid="{00000000-0004-0000-0E00-0000C7010000}"/>
    <hyperlink ref="G464" r:id="rId457" xr:uid="{00000000-0004-0000-0E00-0000C8010000}"/>
    <hyperlink ref="G465" r:id="rId458" xr:uid="{00000000-0004-0000-0E00-0000C9010000}"/>
    <hyperlink ref="G466" r:id="rId459" xr:uid="{00000000-0004-0000-0E00-0000CA010000}"/>
    <hyperlink ref="G467" r:id="rId460" xr:uid="{00000000-0004-0000-0E00-0000CB010000}"/>
    <hyperlink ref="G468" r:id="rId461" xr:uid="{00000000-0004-0000-0E00-0000CC010000}"/>
    <hyperlink ref="G469" r:id="rId462" xr:uid="{00000000-0004-0000-0E00-0000CD010000}"/>
    <hyperlink ref="G470" r:id="rId463" xr:uid="{00000000-0004-0000-0E00-0000CE010000}"/>
    <hyperlink ref="G471" r:id="rId464" xr:uid="{00000000-0004-0000-0E00-0000CF010000}"/>
    <hyperlink ref="G472" r:id="rId465" xr:uid="{00000000-0004-0000-0E00-0000D0010000}"/>
    <hyperlink ref="G473" r:id="rId466" xr:uid="{00000000-0004-0000-0E00-0000D1010000}"/>
    <hyperlink ref="G474" r:id="rId467" xr:uid="{00000000-0004-0000-0E00-0000D2010000}"/>
    <hyperlink ref="G475" r:id="rId468" xr:uid="{00000000-0004-0000-0E00-0000D3010000}"/>
    <hyperlink ref="G476" r:id="rId469" xr:uid="{00000000-0004-0000-0E00-0000D4010000}"/>
    <hyperlink ref="G477" r:id="rId470" xr:uid="{00000000-0004-0000-0E00-0000D5010000}"/>
    <hyperlink ref="G478" r:id="rId471" xr:uid="{00000000-0004-0000-0E00-0000D6010000}"/>
    <hyperlink ref="G479" r:id="rId472" xr:uid="{00000000-0004-0000-0E00-0000D7010000}"/>
    <hyperlink ref="G480" r:id="rId473" xr:uid="{00000000-0004-0000-0E00-0000D8010000}"/>
    <hyperlink ref="G481" r:id="rId474" xr:uid="{00000000-0004-0000-0E00-0000D9010000}"/>
    <hyperlink ref="G482" r:id="rId475" xr:uid="{00000000-0004-0000-0E00-0000DA010000}"/>
    <hyperlink ref="G483" r:id="rId476" xr:uid="{00000000-0004-0000-0E00-0000DB010000}"/>
    <hyperlink ref="G484" r:id="rId477" xr:uid="{00000000-0004-0000-0E00-0000DC010000}"/>
    <hyperlink ref="G485" r:id="rId478" xr:uid="{00000000-0004-0000-0E00-0000DD010000}"/>
    <hyperlink ref="G486" r:id="rId479" xr:uid="{00000000-0004-0000-0E00-0000DE010000}"/>
    <hyperlink ref="G487" r:id="rId480" xr:uid="{00000000-0004-0000-0E00-0000DF010000}"/>
    <hyperlink ref="G488" r:id="rId481" xr:uid="{00000000-0004-0000-0E00-0000E0010000}"/>
    <hyperlink ref="G489" r:id="rId482" xr:uid="{00000000-0004-0000-0E00-0000E1010000}"/>
    <hyperlink ref="G490" r:id="rId483" xr:uid="{00000000-0004-0000-0E00-0000E2010000}"/>
    <hyperlink ref="G491" r:id="rId484" xr:uid="{00000000-0004-0000-0E00-0000E3010000}"/>
    <hyperlink ref="G492" r:id="rId485" xr:uid="{00000000-0004-0000-0E00-0000E4010000}"/>
    <hyperlink ref="G493" r:id="rId486" xr:uid="{00000000-0004-0000-0E00-0000E5010000}"/>
    <hyperlink ref="G494" r:id="rId487" xr:uid="{00000000-0004-0000-0E00-0000E6010000}"/>
    <hyperlink ref="G495" r:id="rId488" xr:uid="{00000000-0004-0000-0E00-0000E7010000}"/>
    <hyperlink ref="G496" r:id="rId489" xr:uid="{00000000-0004-0000-0E00-0000E8010000}"/>
    <hyperlink ref="G497" r:id="rId490" xr:uid="{00000000-0004-0000-0E00-0000E9010000}"/>
    <hyperlink ref="G498" r:id="rId491" xr:uid="{00000000-0004-0000-0E00-0000EA010000}"/>
    <hyperlink ref="G499" r:id="rId492" xr:uid="{00000000-0004-0000-0E00-0000EB010000}"/>
    <hyperlink ref="G500" r:id="rId493" xr:uid="{00000000-0004-0000-0E00-0000EC010000}"/>
    <hyperlink ref="G501" r:id="rId494" xr:uid="{00000000-0004-0000-0E00-0000ED010000}"/>
    <hyperlink ref="G502" r:id="rId495" xr:uid="{00000000-0004-0000-0E00-0000EE010000}"/>
    <hyperlink ref="G503" r:id="rId496" xr:uid="{00000000-0004-0000-0E00-0000EF010000}"/>
    <hyperlink ref="G504" r:id="rId497" xr:uid="{00000000-0004-0000-0E00-0000F0010000}"/>
    <hyperlink ref="G505" r:id="rId498" xr:uid="{00000000-0004-0000-0E00-0000F1010000}"/>
    <hyperlink ref="G506" r:id="rId499" xr:uid="{00000000-0004-0000-0E00-0000F2010000}"/>
    <hyperlink ref="G507" r:id="rId500" xr:uid="{00000000-0004-0000-0E00-0000F3010000}"/>
    <hyperlink ref="G508" r:id="rId501" xr:uid="{00000000-0004-0000-0E00-0000F4010000}"/>
    <hyperlink ref="G509" r:id="rId502" xr:uid="{00000000-0004-0000-0E00-0000F5010000}"/>
    <hyperlink ref="G510" r:id="rId503" xr:uid="{00000000-0004-0000-0E00-0000F6010000}"/>
    <hyperlink ref="G511" r:id="rId504" xr:uid="{00000000-0004-0000-0E00-0000F7010000}"/>
    <hyperlink ref="G512" r:id="rId505" xr:uid="{00000000-0004-0000-0E00-0000F8010000}"/>
    <hyperlink ref="G513" r:id="rId506" xr:uid="{00000000-0004-0000-0E00-0000F9010000}"/>
    <hyperlink ref="G514" r:id="rId507" xr:uid="{00000000-0004-0000-0E00-0000FA010000}"/>
    <hyperlink ref="G515" r:id="rId508" xr:uid="{00000000-0004-0000-0E00-0000FB010000}"/>
    <hyperlink ref="G516" r:id="rId509" xr:uid="{00000000-0004-0000-0E00-0000FC010000}"/>
    <hyperlink ref="G517" r:id="rId510" xr:uid="{00000000-0004-0000-0E00-0000FD010000}"/>
    <hyperlink ref="G518" r:id="rId511" xr:uid="{00000000-0004-0000-0E00-0000FE010000}"/>
    <hyperlink ref="G519" r:id="rId512" xr:uid="{00000000-0004-0000-0E00-0000FF010000}"/>
    <hyperlink ref="G520" r:id="rId513" xr:uid="{00000000-0004-0000-0E00-000000020000}"/>
    <hyperlink ref="G521" r:id="rId514" xr:uid="{00000000-0004-0000-0E00-000001020000}"/>
    <hyperlink ref="G522" r:id="rId515" xr:uid="{00000000-0004-0000-0E00-000002020000}"/>
    <hyperlink ref="G523" r:id="rId516" xr:uid="{00000000-0004-0000-0E00-000003020000}"/>
    <hyperlink ref="G524" r:id="rId517" xr:uid="{00000000-0004-0000-0E00-000004020000}"/>
    <hyperlink ref="G525" r:id="rId518" xr:uid="{00000000-0004-0000-0E00-000005020000}"/>
    <hyperlink ref="G526" r:id="rId519" xr:uid="{00000000-0004-0000-0E00-000006020000}"/>
    <hyperlink ref="G527" r:id="rId520" xr:uid="{00000000-0004-0000-0E00-000007020000}"/>
    <hyperlink ref="G528" r:id="rId521" xr:uid="{00000000-0004-0000-0E00-000008020000}"/>
    <hyperlink ref="G529" r:id="rId522" xr:uid="{00000000-0004-0000-0E00-000009020000}"/>
    <hyperlink ref="G530" r:id="rId523" xr:uid="{00000000-0004-0000-0E00-00000A020000}"/>
    <hyperlink ref="G531" r:id="rId524" xr:uid="{00000000-0004-0000-0E00-00000B020000}"/>
    <hyperlink ref="G532" r:id="rId525" xr:uid="{00000000-0004-0000-0E00-00000C020000}"/>
    <hyperlink ref="G533" r:id="rId526" xr:uid="{00000000-0004-0000-0E00-00000D020000}"/>
    <hyperlink ref="G534" r:id="rId527" xr:uid="{00000000-0004-0000-0E00-00000E020000}"/>
    <hyperlink ref="G535" r:id="rId528" xr:uid="{00000000-0004-0000-0E00-00000F020000}"/>
    <hyperlink ref="G536" r:id="rId529" xr:uid="{00000000-0004-0000-0E00-000010020000}"/>
    <hyperlink ref="G537" r:id="rId530" xr:uid="{00000000-0004-0000-0E00-000011020000}"/>
    <hyperlink ref="G538" r:id="rId531" xr:uid="{00000000-0004-0000-0E00-000012020000}"/>
    <hyperlink ref="G539" r:id="rId532" xr:uid="{00000000-0004-0000-0E00-000013020000}"/>
    <hyperlink ref="G540" r:id="rId533" xr:uid="{00000000-0004-0000-0E00-000014020000}"/>
    <hyperlink ref="G541" r:id="rId534" xr:uid="{00000000-0004-0000-0E00-000015020000}"/>
    <hyperlink ref="G542" r:id="rId535" xr:uid="{00000000-0004-0000-0E00-000016020000}"/>
    <hyperlink ref="G543" r:id="rId536" xr:uid="{00000000-0004-0000-0E00-000017020000}"/>
    <hyperlink ref="G544" r:id="rId537" xr:uid="{00000000-0004-0000-0E00-000018020000}"/>
    <hyperlink ref="G545" r:id="rId538" xr:uid="{00000000-0004-0000-0E00-000019020000}"/>
    <hyperlink ref="G546" r:id="rId539" xr:uid="{00000000-0004-0000-0E00-00001A020000}"/>
    <hyperlink ref="G547" r:id="rId540" xr:uid="{00000000-0004-0000-0E00-00001B020000}"/>
    <hyperlink ref="G548" r:id="rId541" xr:uid="{00000000-0004-0000-0E00-00001C020000}"/>
    <hyperlink ref="G549" r:id="rId542" xr:uid="{00000000-0004-0000-0E00-00001D020000}"/>
    <hyperlink ref="G550" r:id="rId543" xr:uid="{00000000-0004-0000-0E00-00001E020000}"/>
    <hyperlink ref="G551" r:id="rId544" xr:uid="{00000000-0004-0000-0E00-00001F020000}"/>
    <hyperlink ref="G552" r:id="rId545" xr:uid="{00000000-0004-0000-0E00-000020020000}"/>
    <hyperlink ref="G553" r:id="rId546" xr:uid="{00000000-0004-0000-0E00-000021020000}"/>
    <hyperlink ref="G554" r:id="rId547" xr:uid="{00000000-0004-0000-0E00-000022020000}"/>
    <hyperlink ref="G555" r:id="rId548" xr:uid="{00000000-0004-0000-0E00-000023020000}"/>
    <hyperlink ref="G556" r:id="rId549" xr:uid="{00000000-0004-0000-0E00-000024020000}"/>
    <hyperlink ref="G557" r:id="rId550" xr:uid="{00000000-0004-0000-0E00-000025020000}"/>
    <hyperlink ref="G558" r:id="rId551" xr:uid="{00000000-0004-0000-0E00-000026020000}"/>
    <hyperlink ref="G559" r:id="rId552" xr:uid="{00000000-0004-0000-0E00-000027020000}"/>
    <hyperlink ref="G560" r:id="rId553" xr:uid="{00000000-0004-0000-0E00-000028020000}"/>
    <hyperlink ref="G561" r:id="rId554" xr:uid="{00000000-0004-0000-0E00-000029020000}"/>
    <hyperlink ref="G562" r:id="rId555" xr:uid="{00000000-0004-0000-0E00-00002A020000}"/>
    <hyperlink ref="G563" r:id="rId556" xr:uid="{00000000-0004-0000-0E00-00002B020000}"/>
    <hyperlink ref="G564" r:id="rId557" xr:uid="{00000000-0004-0000-0E00-00002C020000}"/>
    <hyperlink ref="G565" r:id="rId558" xr:uid="{00000000-0004-0000-0E00-00002D020000}"/>
    <hyperlink ref="G566" r:id="rId559" xr:uid="{00000000-0004-0000-0E00-00002E020000}"/>
    <hyperlink ref="G567" r:id="rId560" xr:uid="{00000000-0004-0000-0E00-00002F020000}"/>
    <hyperlink ref="G568" r:id="rId561" xr:uid="{00000000-0004-0000-0E00-000030020000}"/>
    <hyperlink ref="G569" r:id="rId562" xr:uid="{00000000-0004-0000-0E00-000031020000}"/>
    <hyperlink ref="G570" r:id="rId563" xr:uid="{00000000-0004-0000-0E00-000032020000}"/>
    <hyperlink ref="G571" r:id="rId564" xr:uid="{00000000-0004-0000-0E00-000033020000}"/>
    <hyperlink ref="G572" r:id="rId565" xr:uid="{00000000-0004-0000-0E00-000034020000}"/>
    <hyperlink ref="G573" r:id="rId566" xr:uid="{00000000-0004-0000-0E00-000035020000}"/>
    <hyperlink ref="G574" r:id="rId567" xr:uid="{00000000-0004-0000-0E00-000036020000}"/>
    <hyperlink ref="G575" r:id="rId568" xr:uid="{00000000-0004-0000-0E00-000037020000}"/>
    <hyperlink ref="G576" r:id="rId569" xr:uid="{00000000-0004-0000-0E00-000038020000}"/>
    <hyperlink ref="G577" r:id="rId570" xr:uid="{00000000-0004-0000-0E00-000039020000}"/>
    <hyperlink ref="G578" r:id="rId571" xr:uid="{00000000-0004-0000-0E00-00003A020000}"/>
    <hyperlink ref="G579" r:id="rId572" xr:uid="{00000000-0004-0000-0E00-00003B020000}"/>
    <hyperlink ref="G580" r:id="rId573" xr:uid="{00000000-0004-0000-0E00-00003C020000}"/>
    <hyperlink ref="G581" r:id="rId574" xr:uid="{00000000-0004-0000-0E00-00003D020000}"/>
    <hyperlink ref="G582" r:id="rId575" xr:uid="{00000000-0004-0000-0E00-00003E020000}"/>
    <hyperlink ref="G583" r:id="rId576" xr:uid="{00000000-0004-0000-0E00-00003F020000}"/>
    <hyperlink ref="G584" r:id="rId577" xr:uid="{00000000-0004-0000-0E00-000040020000}"/>
    <hyperlink ref="G585" r:id="rId578" xr:uid="{00000000-0004-0000-0E00-000041020000}"/>
    <hyperlink ref="G587" r:id="rId579" xr:uid="{00000000-0004-0000-0E00-000042020000}"/>
    <hyperlink ref="G588" r:id="rId580" xr:uid="{00000000-0004-0000-0E00-000043020000}"/>
    <hyperlink ref="G589" r:id="rId581" xr:uid="{00000000-0004-0000-0E00-000044020000}"/>
    <hyperlink ref="G591" r:id="rId582" xr:uid="{00000000-0004-0000-0E00-000045020000}"/>
    <hyperlink ref="G592" r:id="rId583" xr:uid="{00000000-0004-0000-0E00-000046020000}"/>
    <hyperlink ref="G593" r:id="rId584" xr:uid="{00000000-0004-0000-0E00-000047020000}"/>
    <hyperlink ref="G594" r:id="rId585" xr:uid="{00000000-0004-0000-0E00-000048020000}"/>
    <hyperlink ref="G595" r:id="rId586" xr:uid="{00000000-0004-0000-0E00-000049020000}"/>
    <hyperlink ref="G596" r:id="rId587" xr:uid="{00000000-0004-0000-0E00-00004A020000}"/>
    <hyperlink ref="G597" r:id="rId588" xr:uid="{00000000-0004-0000-0E00-00004B020000}"/>
    <hyperlink ref="G598" r:id="rId589" xr:uid="{00000000-0004-0000-0E00-00004C020000}"/>
    <hyperlink ref="G599" r:id="rId590" xr:uid="{00000000-0004-0000-0E00-00004D020000}"/>
    <hyperlink ref="G600" r:id="rId591" xr:uid="{00000000-0004-0000-0E00-00004E020000}"/>
    <hyperlink ref="G601" r:id="rId592" xr:uid="{00000000-0004-0000-0E00-00004F020000}"/>
    <hyperlink ref="G602" r:id="rId593" xr:uid="{00000000-0004-0000-0E00-000050020000}"/>
    <hyperlink ref="G603" r:id="rId594" xr:uid="{00000000-0004-0000-0E00-000051020000}"/>
    <hyperlink ref="G604" r:id="rId595" xr:uid="{00000000-0004-0000-0E00-000052020000}"/>
    <hyperlink ref="G605" r:id="rId596" xr:uid="{00000000-0004-0000-0E00-000053020000}"/>
    <hyperlink ref="G606" r:id="rId597" xr:uid="{00000000-0004-0000-0E00-000054020000}"/>
    <hyperlink ref="G607" r:id="rId598" xr:uid="{00000000-0004-0000-0E00-000055020000}"/>
    <hyperlink ref="G608" r:id="rId599" xr:uid="{00000000-0004-0000-0E00-000056020000}"/>
    <hyperlink ref="G609" r:id="rId600" xr:uid="{00000000-0004-0000-0E00-000057020000}"/>
    <hyperlink ref="G610" r:id="rId601" xr:uid="{00000000-0004-0000-0E00-000058020000}"/>
    <hyperlink ref="G611" r:id="rId602" xr:uid="{00000000-0004-0000-0E00-000059020000}"/>
    <hyperlink ref="G612" r:id="rId603" xr:uid="{00000000-0004-0000-0E00-00005A020000}"/>
    <hyperlink ref="G613" r:id="rId604" xr:uid="{00000000-0004-0000-0E00-00005B020000}"/>
    <hyperlink ref="G614" r:id="rId605" xr:uid="{00000000-0004-0000-0E00-00005C020000}"/>
    <hyperlink ref="G615" r:id="rId606" xr:uid="{00000000-0004-0000-0E00-00005D020000}"/>
    <hyperlink ref="G616" r:id="rId607" xr:uid="{00000000-0004-0000-0E00-00005E020000}"/>
    <hyperlink ref="G617" r:id="rId608" xr:uid="{00000000-0004-0000-0E00-00005F020000}"/>
    <hyperlink ref="G618" r:id="rId609" xr:uid="{00000000-0004-0000-0E00-000060020000}"/>
    <hyperlink ref="G619" r:id="rId610" xr:uid="{00000000-0004-0000-0E00-000061020000}"/>
    <hyperlink ref="G620" r:id="rId611" xr:uid="{00000000-0004-0000-0E00-000062020000}"/>
    <hyperlink ref="G621" r:id="rId612" xr:uid="{00000000-0004-0000-0E00-000063020000}"/>
    <hyperlink ref="G622" r:id="rId613" xr:uid="{00000000-0004-0000-0E00-000064020000}"/>
    <hyperlink ref="G623" r:id="rId614" xr:uid="{00000000-0004-0000-0E00-000065020000}"/>
    <hyperlink ref="G624" r:id="rId615" xr:uid="{00000000-0004-0000-0E00-000066020000}"/>
    <hyperlink ref="G625" r:id="rId616" xr:uid="{00000000-0004-0000-0E00-000067020000}"/>
    <hyperlink ref="G626" r:id="rId617" xr:uid="{00000000-0004-0000-0E00-000068020000}"/>
    <hyperlink ref="G627" r:id="rId618" xr:uid="{00000000-0004-0000-0E00-000069020000}"/>
    <hyperlink ref="G628" r:id="rId619" xr:uid="{00000000-0004-0000-0E00-00006A020000}"/>
    <hyperlink ref="G629" r:id="rId620" xr:uid="{00000000-0004-0000-0E00-00006B020000}"/>
    <hyperlink ref="G630" r:id="rId621" xr:uid="{00000000-0004-0000-0E00-00006C020000}"/>
    <hyperlink ref="G631" r:id="rId622" xr:uid="{00000000-0004-0000-0E00-00006D020000}"/>
    <hyperlink ref="G632" r:id="rId623" xr:uid="{00000000-0004-0000-0E00-00006E020000}"/>
    <hyperlink ref="G633" r:id="rId624" xr:uid="{00000000-0004-0000-0E00-00006F020000}"/>
    <hyperlink ref="G634" r:id="rId625" xr:uid="{00000000-0004-0000-0E00-000070020000}"/>
    <hyperlink ref="G635" r:id="rId626" xr:uid="{00000000-0004-0000-0E00-000071020000}"/>
    <hyperlink ref="G636" r:id="rId627" xr:uid="{00000000-0004-0000-0E00-000072020000}"/>
    <hyperlink ref="G637" r:id="rId628" xr:uid="{00000000-0004-0000-0E00-000073020000}"/>
    <hyperlink ref="G638" r:id="rId629" xr:uid="{00000000-0004-0000-0E00-000074020000}"/>
    <hyperlink ref="G639" r:id="rId630" xr:uid="{00000000-0004-0000-0E00-000075020000}"/>
    <hyperlink ref="G640" r:id="rId631" xr:uid="{00000000-0004-0000-0E00-000076020000}"/>
    <hyperlink ref="G641" r:id="rId632" xr:uid="{00000000-0004-0000-0E00-000077020000}"/>
    <hyperlink ref="G642" r:id="rId633" xr:uid="{00000000-0004-0000-0E00-000078020000}"/>
    <hyperlink ref="G643" r:id="rId634" xr:uid="{00000000-0004-0000-0E00-000079020000}"/>
    <hyperlink ref="G644" r:id="rId635" xr:uid="{00000000-0004-0000-0E00-00007A020000}"/>
    <hyperlink ref="G645" r:id="rId636" xr:uid="{00000000-0004-0000-0E00-00007B020000}"/>
    <hyperlink ref="G646" r:id="rId637" xr:uid="{00000000-0004-0000-0E00-00007C020000}"/>
    <hyperlink ref="G647" r:id="rId638" xr:uid="{00000000-0004-0000-0E00-00007D020000}"/>
    <hyperlink ref="G648" r:id="rId639" xr:uid="{00000000-0004-0000-0E00-00007E020000}"/>
    <hyperlink ref="G649" r:id="rId640" xr:uid="{00000000-0004-0000-0E00-00007F020000}"/>
    <hyperlink ref="G650" r:id="rId641" xr:uid="{00000000-0004-0000-0E00-000080020000}"/>
    <hyperlink ref="G651" r:id="rId642" xr:uid="{00000000-0004-0000-0E00-000081020000}"/>
    <hyperlink ref="G652" r:id="rId643" xr:uid="{00000000-0004-0000-0E00-000082020000}"/>
    <hyperlink ref="G653" r:id="rId644" xr:uid="{00000000-0004-0000-0E00-000083020000}"/>
    <hyperlink ref="G654" r:id="rId645" xr:uid="{00000000-0004-0000-0E00-000084020000}"/>
    <hyperlink ref="G655" r:id="rId646" xr:uid="{00000000-0004-0000-0E00-000085020000}"/>
    <hyperlink ref="G656" r:id="rId647" xr:uid="{00000000-0004-0000-0E00-000086020000}"/>
    <hyperlink ref="G657" r:id="rId648" xr:uid="{00000000-0004-0000-0E00-000087020000}"/>
    <hyperlink ref="G658" r:id="rId649" xr:uid="{00000000-0004-0000-0E00-000088020000}"/>
    <hyperlink ref="G659" r:id="rId650" xr:uid="{00000000-0004-0000-0E00-000089020000}"/>
    <hyperlink ref="G660" r:id="rId651" xr:uid="{00000000-0004-0000-0E00-00008A020000}"/>
    <hyperlink ref="G661" r:id="rId652" xr:uid="{00000000-0004-0000-0E00-00008B020000}"/>
    <hyperlink ref="G662" r:id="rId653" xr:uid="{00000000-0004-0000-0E00-00008C020000}"/>
    <hyperlink ref="G663" r:id="rId654" xr:uid="{00000000-0004-0000-0E00-00008D020000}"/>
    <hyperlink ref="G664" r:id="rId655" xr:uid="{00000000-0004-0000-0E00-00008E020000}"/>
    <hyperlink ref="G665" r:id="rId656" xr:uid="{00000000-0004-0000-0E00-00008F020000}"/>
    <hyperlink ref="G666" r:id="rId657" xr:uid="{00000000-0004-0000-0E00-000090020000}"/>
    <hyperlink ref="G667" r:id="rId658" xr:uid="{00000000-0004-0000-0E00-000091020000}"/>
    <hyperlink ref="G668" r:id="rId659" xr:uid="{00000000-0004-0000-0E00-000092020000}"/>
    <hyperlink ref="G669" r:id="rId660" xr:uid="{00000000-0004-0000-0E00-000093020000}"/>
    <hyperlink ref="G670" r:id="rId661" xr:uid="{00000000-0004-0000-0E00-000094020000}"/>
    <hyperlink ref="G671" r:id="rId662" xr:uid="{00000000-0004-0000-0E00-000095020000}"/>
    <hyperlink ref="G672" r:id="rId663" xr:uid="{00000000-0004-0000-0E00-000096020000}"/>
    <hyperlink ref="G673" r:id="rId664" xr:uid="{00000000-0004-0000-0E00-000097020000}"/>
    <hyperlink ref="G674" r:id="rId665" xr:uid="{00000000-0004-0000-0E00-000098020000}"/>
    <hyperlink ref="G675" r:id="rId666" xr:uid="{00000000-0004-0000-0E00-000099020000}"/>
    <hyperlink ref="G676" r:id="rId667" xr:uid="{00000000-0004-0000-0E00-00009A020000}"/>
    <hyperlink ref="G677" r:id="rId668" xr:uid="{00000000-0004-0000-0E00-00009B020000}"/>
    <hyperlink ref="G678" r:id="rId669" xr:uid="{00000000-0004-0000-0E00-00009C020000}"/>
    <hyperlink ref="G679" r:id="rId670" xr:uid="{00000000-0004-0000-0E00-00009D020000}"/>
    <hyperlink ref="G680" r:id="rId671" xr:uid="{00000000-0004-0000-0E00-00009E020000}"/>
    <hyperlink ref="G681" r:id="rId672" xr:uid="{00000000-0004-0000-0E00-00009F020000}"/>
    <hyperlink ref="G682" r:id="rId673" xr:uid="{00000000-0004-0000-0E00-0000A0020000}"/>
    <hyperlink ref="G683" r:id="rId674" xr:uid="{00000000-0004-0000-0E00-0000A1020000}"/>
    <hyperlink ref="G684" r:id="rId675" xr:uid="{00000000-0004-0000-0E00-0000A2020000}"/>
    <hyperlink ref="G685" r:id="rId676" xr:uid="{00000000-0004-0000-0E00-0000A3020000}"/>
    <hyperlink ref="G686" r:id="rId677" xr:uid="{00000000-0004-0000-0E00-0000A4020000}"/>
    <hyperlink ref="G687" r:id="rId678" xr:uid="{00000000-0004-0000-0E00-0000A5020000}"/>
    <hyperlink ref="G688" r:id="rId679" xr:uid="{00000000-0004-0000-0E00-0000A6020000}"/>
    <hyperlink ref="G689" r:id="rId680" xr:uid="{00000000-0004-0000-0E00-0000A7020000}"/>
    <hyperlink ref="G690" r:id="rId681" xr:uid="{00000000-0004-0000-0E00-0000A8020000}"/>
    <hyperlink ref="G691" r:id="rId682" xr:uid="{00000000-0004-0000-0E00-0000A9020000}"/>
    <hyperlink ref="G692" r:id="rId683" xr:uid="{00000000-0004-0000-0E00-0000AA020000}"/>
    <hyperlink ref="G693" r:id="rId684" xr:uid="{00000000-0004-0000-0E00-0000AB020000}"/>
    <hyperlink ref="G694" r:id="rId685" xr:uid="{00000000-0004-0000-0E00-0000AC020000}"/>
    <hyperlink ref="G695" r:id="rId686" xr:uid="{00000000-0004-0000-0E00-0000AD020000}"/>
    <hyperlink ref="G696" r:id="rId687" xr:uid="{00000000-0004-0000-0E00-0000AE020000}"/>
    <hyperlink ref="G697" r:id="rId688" xr:uid="{00000000-0004-0000-0E00-0000AF020000}"/>
    <hyperlink ref="G698" r:id="rId689" xr:uid="{00000000-0004-0000-0E00-0000B0020000}"/>
    <hyperlink ref="G699" r:id="rId690" xr:uid="{00000000-0004-0000-0E00-0000B1020000}"/>
    <hyperlink ref="G700" r:id="rId691" xr:uid="{00000000-0004-0000-0E00-0000B2020000}"/>
    <hyperlink ref="G701" r:id="rId692" xr:uid="{00000000-0004-0000-0E00-0000B3020000}"/>
    <hyperlink ref="G702" r:id="rId693" xr:uid="{00000000-0004-0000-0E00-0000B4020000}"/>
    <hyperlink ref="G703" r:id="rId694" xr:uid="{00000000-0004-0000-0E00-0000B5020000}"/>
    <hyperlink ref="G704" r:id="rId695" xr:uid="{00000000-0004-0000-0E00-0000B6020000}"/>
    <hyperlink ref="G705" r:id="rId696" xr:uid="{00000000-0004-0000-0E00-0000B7020000}"/>
    <hyperlink ref="G706" r:id="rId697" xr:uid="{00000000-0004-0000-0E00-0000B8020000}"/>
    <hyperlink ref="G707" r:id="rId698" xr:uid="{00000000-0004-0000-0E00-0000B9020000}"/>
    <hyperlink ref="G708" r:id="rId699" xr:uid="{00000000-0004-0000-0E00-0000BA020000}"/>
    <hyperlink ref="G709" r:id="rId700" xr:uid="{00000000-0004-0000-0E00-0000BB020000}"/>
    <hyperlink ref="G710" r:id="rId701" xr:uid="{00000000-0004-0000-0E00-0000BC020000}"/>
    <hyperlink ref="G711" r:id="rId702" xr:uid="{00000000-0004-0000-0E00-0000BD020000}"/>
    <hyperlink ref="G712" r:id="rId703" xr:uid="{00000000-0004-0000-0E00-0000BE020000}"/>
    <hyperlink ref="G713" r:id="rId704" xr:uid="{00000000-0004-0000-0E00-0000BF020000}"/>
    <hyperlink ref="G714" r:id="rId705" xr:uid="{00000000-0004-0000-0E00-0000C0020000}"/>
    <hyperlink ref="G715" r:id="rId706" xr:uid="{00000000-0004-0000-0E00-0000C1020000}"/>
    <hyperlink ref="G716" r:id="rId707" xr:uid="{00000000-0004-0000-0E00-0000C2020000}"/>
    <hyperlink ref="G717" r:id="rId708" xr:uid="{00000000-0004-0000-0E00-0000C3020000}"/>
    <hyperlink ref="G718" r:id="rId709" xr:uid="{00000000-0004-0000-0E00-0000C4020000}"/>
    <hyperlink ref="G719" r:id="rId710" xr:uid="{00000000-0004-0000-0E00-0000C5020000}"/>
    <hyperlink ref="G720" r:id="rId711" xr:uid="{00000000-0004-0000-0E00-0000C6020000}"/>
    <hyperlink ref="G721" r:id="rId712" xr:uid="{00000000-0004-0000-0E00-0000C7020000}"/>
    <hyperlink ref="G722" r:id="rId713" xr:uid="{00000000-0004-0000-0E00-0000C8020000}"/>
    <hyperlink ref="G723" r:id="rId714" xr:uid="{00000000-0004-0000-0E00-0000C9020000}"/>
    <hyperlink ref="G724" r:id="rId715" xr:uid="{00000000-0004-0000-0E00-0000CA020000}"/>
    <hyperlink ref="G725" r:id="rId716" xr:uid="{00000000-0004-0000-0E00-0000CB020000}"/>
    <hyperlink ref="G726" r:id="rId717" xr:uid="{00000000-0004-0000-0E00-0000CC020000}"/>
    <hyperlink ref="G727" r:id="rId718" xr:uid="{00000000-0004-0000-0E00-0000CD020000}"/>
    <hyperlink ref="G728" r:id="rId719" xr:uid="{00000000-0004-0000-0E00-0000CE020000}"/>
    <hyperlink ref="G729" r:id="rId720" xr:uid="{00000000-0004-0000-0E00-0000CF020000}"/>
    <hyperlink ref="G730" r:id="rId721" xr:uid="{00000000-0004-0000-0E00-0000D0020000}"/>
    <hyperlink ref="G731" r:id="rId722" xr:uid="{00000000-0004-0000-0E00-0000D1020000}"/>
    <hyperlink ref="G732" r:id="rId723" xr:uid="{00000000-0004-0000-0E00-0000D2020000}"/>
    <hyperlink ref="G733" r:id="rId724" xr:uid="{00000000-0004-0000-0E00-0000D3020000}"/>
    <hyperlink ref="G734" r:id="rId725" xr:uid="{00000000-0004-0000-0E00-0000D4020000}"/>
    <hyperlink ref="G735" r:id="rId726" xr:uid="{00000000-0004-0000-0E00-0000D5020000}"/>
    <hyperlink ref="G736" r:id="rId727" xr:uid="{00000000-0004-0000-0E00-0000D6020000}"/>
    <hyperlink ref="G737" r:id="rId728" xr:uid="{00000000-0004-0000-0E00-0000D7020000}"/>
    <hyperlink ref="G738" r:id="rId729" xr:uid="{00000000-0004-0000-0E00-0000D8020000}"/>
    <hyperlink ref="G739" r:id="rId730" xr:uid="{00000000-0004-0000-0E00-0000D9020000}"/>
    <hyperlink ref="G740" r:id="rId731" xr:uid="{00000000-0004-0000-0E00-0000DA020000}"/>
    <hyperlink ref="G741" r:id="rId732" xr:uid="{00000000-0004-0000-0E00-0000DB020000}"/>
    <hyperlink ref="G742" r:id="rId733" xr:uid="{00000000-0004-0000-0E00-0000DC020000}"/>
    <hyperlink ref="G743" r:id="rId734" xr:uid="{00000000-0004-0000-0E00-0000DD020000}"/>
    <hyperlink ref="G744" r:id="rId735" xr:uid="{00000000-0004-0000-0E00-0000DE020000}"/>
    <hyperlink ref="G745" r:id="rId736" xr:uid="{00000000-0004-0000-0E00-0000DF020000}"/>
    <hyperlink ref="G746" r:id="rId737" xr:uid="{00000000-0004-0000-0E00-0000E0020000}"/>
    <hyperlink ref="G747" r:id="rId738" xr:uid="{00000000-0004-0000-0E00-0000E1020000}"/>
    <hyperlink ref="G748" r:id="rId739" xr:uid="{00000000-0004-0000-0E00-0000E2020000}"/>
    <hyperlink ref="G749" r:id="rId740" xr:uid="{00000000-0004-0000-0E00-0000E3020000}"/>
    <hyperlink ref="G750" r:id="rId741" xr:uid="{00000000-0004-0000-0E00-0000E4020000}"/>
    <hyperlink ref="G751" r:id="rId742" xr:uid="{00000000-0004-0000-0E00-0000E5020000}"/>
    <hyperlink ref="G752" r:id="rId743" xr:uid="{00000000-0004-0000-0E00-0000E6020000}"/>
    <hyperlink ref="G753" r:id="rId744" xr:uid="{00000000-0004-0000-0E00-0000E7020000}"/>
    <hyperlink ref="G754" r:id="rId745" xr:uid="{00000000-0004-0000-0E00-0000E8020000}"/>
    <hyperlink ref="G755" r:id="rId746" xr:uid="{00000000-0004-0000-0E00-0000E9020000}"/>
    <hyperlink ref="G756" r:id="rId747" xr:uid="{00000000-0004-0000-0E00-0000EA020000}"/>
    <hyperlink ref="G757" r:id="rId748" xr:uid="{00000000-0004-0000-0E00-0000EB020000}"/>
    <hyperlink ref="G758" r:id="rId749" xr:uid="{00000000-0004-0000-0E00-0000EC020000}"/>
    <hyperlink ref="G759" r:id="rId750" xr:uid="{00000000-0004-0000-0E00-0000ED020000}"/>
    <hyperlink ref="G760" r:id="rId751" xr:uid="{00000000-0004-0000-0E00-0000EE020000}"/>
    <hyperlink ref="G761" r:id="rId752" xr:uid="{00000000-0004-0000-0E00-0000EF020000}"/>
    <hyperlink ref="G762" r:id="rId753" xr:uid="{00000000-0004-0000-0E00-0000F0020000}"/>
    <hyperlink ref="G763" r:id="rId754" xr:uid="{00000000-0004-0000-0E00-0000F1020000}"/>
    <hyperlink ref="G764" r:id="rId755" xr:uid="{00000000-0004-0000-0E00-0000F2020000}"/>
    <hyperlink ref="G765" r:id="rId756" xr:uid="{00000000-0004-0000-0E00-0000F3020000}"/>
    <hyperlink ref="G766" r:id="rId757" xr:uid="{00000000-0004-0000-0E00-0000F4020000}"/>
    <hyperlink ref="G767" r:id="rId758" xr:uid="{00000000-0004-0000-0E00-0000F5020000}"/>
    <hyperlink ref="G768" r:id="rId759" xr:uid="{00000000-0004-0000-0E00-0000F6020000}"/>
    <hyperlink ref="G769" r:id="rId760" xr:uid="{00000000-0004-0000-0E00-0000F7020000}"/>
    <hyperlink ref="G770" r:id="rId761" xr:uid="{00000000-0004-0000-0E00-0000F8020000}"/>
    <hyperlink ref="G771" r:id="rId762" xr:uid="{00000000-0004-0000-0E00-0000F9020000}"/>
    <hyperlink ref="G772" r:id="rId763" xr:uid="{00000000-0004-0000-0E00-0000FA020000}"/>
    <hyperlink ref="G773" r:id="rId764" xr:uid="{00000000-0004-0000-0E00-0000FB020000}"/>
    <hyperlink ref="G774" r:id="rId765" xr:uid="{00000000-0004-0000-0E00-0000FC020000}"/>
    <hyperlink ref="G775" r:id="rId766" xr:uid="{00000000-0004-0000-0E00-0000FD020000}"/>
    <hyperlink ref="G776" r:id="rId767" xr:uid="{00000000-0004-0000-0E00-0000FE020000}"/>
    <hyperlink ref="G777" r:id="rId768" xr:uid="{00000000-0004-0000-0E00-0000FF020000}"/>
    <hyperlink ref="G778" r:id="rId769" xr:uid="{00000000-0004-0000-0E00-000000030000}"/>
    <hyperlink ref="G779" r:id="rId770" xr:uid="{00000000-0004-0000-0E00-000001030000}"/>
    <hyperlink ref="G780" r:id="rId771" xr:uid="{00000000-0004-0000-0E00-000002030000}"/>
    <hyperlink ref="G781" r:id="rId772" xr:uid="{00000000-0004-0000-0E00-000003030000}"/>
    <hyperlink ref="G782" r:id="rId773" xr:uid="{00000000-0004-0000-0E00-000004030000}"/>
    <hyperlink ref="G783" r:id="rId774" xr:uid="{00000000-0004-0000-0E00-000005030000}"/>
    <hyperlink ref="G784" r:id="rId775" xr:uid="{00000000-0004-0000-0E00-000006030000}"/>
    <hyperlink ref="G785" r:id="rId776" xr:uid="{00000000-0004-0000-0E00-000007030000}"/>
    <hyperlink ref="G786" r:id="rId777" xr:uid="{00000000-0004-0000-0E00-000008030000}"/>
    <hyperlink ref="G787" r:id="rId778" xr:uid="{00000000-0004-0000-0E00-000009030000}"/>
    <hyperlink ref="G788" r:id="rId779" xr:uid="{00000000-0004-0000-0E00-00000A030000}"/>
    <hyperlink ref="G789" r:id="rId780" xr:uid="{00000000-0004-0000-0E00-00000B030000}"/>
    <hyperlink ref="G790" r:id="rId781" xr:uid="{00000000-0004-0000-0E00-00000C030000}"/>
    <hyperlink ref="G791" r:id="rId782" xr:uid="{00000000-0004-0000-0E00-00000D030000}"/>
    <hyperlink ref="G792" r:id="rId783" xr:uid="{00000000-0004-0000-0E00-00000E030000}"/>
    <hyperlink ref="G793" r:id="rId784" xr:uid="{00000000-0004-0000-0E00-00000F030000}"/>
    <hyperlink ref="G794" r:id="rId785" xr:uid="{00000000-0004-0000-0E00-000010030000}"/>
    <hyperlink ref="G795" r:id="rId786" xr:uid="{00000000-0004-0000-0E00-000011030000}"/>
    <hyperlink ref="G796" r:id="rId787" xr:uid="{00000000-0004-0000-0E00-000012030000}"/>
    <hyperlink ref="G797" r:id="rId788" xr:uid="{00000000-0004-0000-0E00-000013030000}"/>
    <hyperlink ref="G798" r:id="rId789" xr:uid="{00000000-0004-0000-0E00-000014030000}"/>
    <hyperlink ref="G799" r:id="rId790" xr:uid="{00000000-0004-0000-0E00-000015030000}"/>
    <hyperlink ref="G800" r:id="rId791" xr:uid="{00000000-0004-0000-0E00-000016030000}"/>
    <hyperlink ref="G801" r:id="rId792" xr:uid="{00000000-0004-0000-0E00-000017030000}"/>
    <hyperlink ref="G802" r:id="rId793" xr:uid="{00000000-0004-0000-0E00-000018030000}"/>
    <hyperlink ref="G804" r:id="rId794" xr:uid="{00000000-0004-0000-0E00-000019030000}"/>
    <hyperlink ref="G805" r:id="rId795" xr:uid="{00000000-0004-0000-0E00-00001A030000}"/>
    <hyperlink ref="G806" r:id="rId796" xr:uid="{00000000-0004-0000-0E00-00001B030000}"/>
    <hyperlink ref="G807" r:id="rId797" xr:uid="{00000000-0004-0000-0E00-00001C030000}"/>
    <hyperlink ref="G808" r:id="rId798" xr:uid="{00000000-0004-0000-0E00-00001D030000}"/>
    <hyperlink ref="G809" r:id="rId799" xr:uid="{00000000-0004-0000-0E00-00001E030000}"/>
    <hyperlink ref="G810" r:id="rId800" xr:uid="{00000000-0004-0000-0E00-00001F030000}"/>
    <hyperlink ref="G811" r:id="rId801" xr:uid="{00000000-0004-0000-0E00-000020030000}"/>
    <hyperlink ref="G812" r:id="rId802" xr:uid="{00000000-0004-0000-0E00-000021030000}"/>
    <hyperlink ref="G813" r:id="rId803" xr:uid="{00000000-0004-0000-0E00-000022030000}"/>
    <hyperlink ref="G814" r:id="rId804" xr:uid="{00000000-0004-0000-0E00-000023030000}"/>
    <hyperlink ref="G815" r:id="rId805" xr:uid="{00000000-0004-0000-0E00-000024030000}"/>
    <hyperlink ref="G816" r:id="rId806" xr:uid="{00000000-0004-0000-0E00-000025030000}"/>
    <hyperlink ref="G817" r:id="rId807" xr:uid="{00000000-0004-0000-0E00-000026030000}"/>
    <hyperlink ref="G818" r:id="rId808" xr:uid="{00000000-0004-0000-0E00-000027030000}"/>
    <hyperlink ref="G819" r:id="rId809" xr:uid="{00000000-0004-0000-0E00-000028030000}"/>
    <hyperlink ref="G820" r:id="rId810" xr:uid="{00000000-0004-0000-0E00-000029030000}"/>
    <hyperlink ref="G821" r:id="rId811" xr:uid="{00000000-0004-0000-0E00-00002A030000}"/>
    <hyperlink ref="G822" r:id="rId812" xr:uid="{00000000-0004-0000-0E00-00002B030000}"/>
    <hyperlink ref="G823" r:id="rId813" xr:uid="{00000000-0004-0000-0E00-00002C030000}"/>
    <hyperlink ref="G824" r:id="rId814" xr:uid="{00000000-0004-0000-0E00-00002D030000}"/>
    <hyperlink ref="G825" r:id="rId815" xr:uid="{00000000-0004-0000-0E00-00002E030000}"/>
    <hyperlink ref="G826" r:id="rId816" xr:uid="{00000000-0004-0000-0E00-00002F030000}"/>
    <hyperlink ref="G827" r:id="rId817" xr:uid="{00000000-0004-0000-0E00-000030030000}"/>
    <hyperlink ref="G828" r:id="rId818" xr:uid="{00000000-0004-0000-0E00-000031030000}"/>
    <hyperlink ref="G829" r:id="rId819" xr:uid="{00000000-0004-0000-0E00-000032030000}"/>
    <hyperlink ref="G830" r:id="rId820" xr:uid="{00000000-0004-0000-0E00-000033030000}"/>
    <hyperlink ref="G831" r:id="rId821" xr:uid="{00000000-0004-0000-0E00-000034030000}"/>
    <hyperlink ref="G832" r:id="rId822" xr:uid="{00000000-0004-0000-0E00-000035030000}"/>
    <hyperlink ref="G833" r:id="rId823" xr:uid="{00000000-0004-0000-0E00-000036030000}"/>
    <hyperlink ref="G834" r:id="rId824" xr:uid="{00000000-0004-0000-0E00-000037030000}"/>
    <hyperlink ref="G835" r:id="rId825" xr:uid="{00000000-0004-0000-0E00-000038030000}"/>
    <hyperlink ref="G836" r:id="rId826" xr:uid="{00000000-0004-0000-0E00-000039030000}"/>
    <hyperlink ref="G837" r:id="rId827" xr:uid="{00000000-0004-0000-0E00-00003A030000}"/>
    <hyperlink ref="G838" r:id="rId828" xr:uid="{00000000-0004-0000-0E00-00003B030000}"/>
    <hyperlink ref="G839" r:id="rId829" xr:uid="{00000000-0004-0000-0E00-00003C030000}"/>
    <hyperlink ref="G840" r:id="rId830" xr:uid="{00000000-0004-0000-0E00-00003D030000}"/>
    <hyperlink ref="G841" r:id="rId831" xr:uid="{00000000-0004-0000-0E00-00003E030000}"/>
    <hyperlink ref="G842" r:id="rId832" xr:uid="{00000000-0004-0000-0E00-00003F030000}"/>
    <hyperlink ref="G843" r:id="rId833" xr:uid="{00000000-0004-0000-0E00-000040030000}"/>
    <hyperlink ref="G844" r:id="rId834" xr:uid="{00000000-0004-0000-0E00-000041030000}"/>
    <hyperlink ref="G845" r:id="rId835" xr:uid="{00000000-0004-0000-0E00-000042030000}"/>
    <hyperlink ref="G846" r:id="rId836" xr:uid="{00000000-0004-0000-0E00-000043030000}"/>
    <hyperlink ref="G847" r:id="rId837" xr:uid="{00000000-0004-0000-0E00-000044030000}"/>
    <hyperlink ref="G848" r:id="rId838" xr:uid="{00000000-0004-0000-0E00-000045030000}"/>
    <hyperlink ref="G849" r:id="rId839" xr:uid="{00000000-0004-0000-0E00-000046030000}"/>
    <hyperlink ref="G850" r:id="rId840" xr:uid="{00000000-0004-0000-0E00-000047030000}"/>
    <hyperlink ref="G851" r:id="rId841" xr:uid="{00000000-0004-0000-0E00-000048030000}"/>
    <hyperlink ref="G852" r:id="rId842" xr:uid="{00000000-0004-0000-0E00-000049030000}"/>
    <hyperlink ref="G853" r:id="rId843" xr:uid="{00000000-0004-0000-0E00-00004A030000}"/>
    <hyperlink ref="G854" r:id="rId844" xr:uid="{00000000-0004-0000-0E00-00004B030000}"/>
    <hyperlink ref="G855" r:id="rId845" xr:uid="{00000000-0004-0000-0E00-00004C030000}"/>
    <hyperlink ref="G856" r:id="rId846" xr:uid="{00000000-0004-0000-0E00-00004D030000}"/>
    <hyperlink ref="G857" r:id="rId847" xr:uid="{00000000-0004-0000-0E00-00004E030000}"/>
    <hyperlink ref="G858" r:id="rId848" xr:uid="{00000000-0004-0000-0E00-00004F030000}"/>
    <hyperlink ref="G859" r:id="rId849" xr:uid="{00000000-0004-0000-0E00-000050030000}"/>
    <hyperlink ref="G860" r:id="rId850" xr:uid="{00000000-0004-0000-0E00-000051030000}"/>
    <hyperlink ref="G861" r:id="rId851" xr:uid="{00000000-0004-0000-0E00-000052030000}"/>
    <hyperlink ref="G862" r:id="rId852" xr:uid="{00000000-0004-0000-0E00-000053030000}"/>
    <hyperlink ref="G863" r:id="rId853" xr:uid="{00000000-0004-0000-0E00-000054030000}"/>
    <hyperlink ref="G864" r:id="rId854" xr:uid="{00000000-0004-0000-0E00-000055030000}"/>
    <hyperlink ref="G865" r:id="rId855" xr:uid="{00000000-0004-0000-0E00-000056030000}"/>
    <hyperlink ref="G866" r:id="rId856" xr:uid="{00000000-0004-0000-0E00-000057030000}"/>
    <hyperlink ref="G867" r:id="rId857" xr:uid="{00000000-0004-0000-0E00-000058030000}"/>
    <hyperlink ref="G868" r:id="rId858" xr:uid="{00000000-0004-0000-0E00-000059030000}"/>
    <hyperlink ref="G869" r:id="rId859" xr:uid="{00000000-0004-0000-0E00-00005A030000}"/>
    <hyperlink ref="G870" r:id="rId860" xr:uid="{00000000-0004-0000-0E00-00005B030000}"/>
    <hyperlink ref="G871" r:id="rId861" xr:uid="{00000000-0004-0000-0E00-00005C030000}"/>
    <hyperlink ref="G872" r:id="rId862" xr:uid="{00000000-0004-0000-0E00-00005D030000}"/>
    <hyperlink ref="G873" r:id="rId863" xr:uid="{00000000-0004-0000-0E00-00005E030000}"/>
    <hyperlink ref="G874" r:id="rId864" xr:uid="{00000000-0004-0000-0E00-00005F030000}"/>
    <hyperlink ref="G875" r:id="rId865" xr:uid="{00000000-0004-0000-0E00-000060030000}"/>
    <hyperlink ref="G876" r:id="rId866" xr:uid="{00000000-0004-0000-0E00-000061030000}"/>
    <hyperlink ref="G877" r:id="rId867" xr:uid="{00000000-0004-0000-0E00-000062030000}"/>
    <hyperlink ref="G878" r:id="rId868" xr:uid="{00000000-0004-0000-0E00-000063030000}"/>
    <hyperlink ref="G879" r:id="rId869" xr:uid="{00000000-0004-0000-0E00-000064030000}"/>
    <hyperlink ref="G880" r:id="rId870" xr:uid="{00000000-0004-0000-0E00-000065030000}"/>
    <hyperlink ref="G881" r:id="rId871" xr:uid="{00000000-0004-0000-0E00-000066030000}"/>
    <hyperlink ref="G882" r:id="rId872" xr:uid="{00000000-0004-0000-0E00-000067030000}"/>
    <hyperlink ref="G883" r:id="rId873" xr:uid="{00000000-0004-0000-0E00-000068030000}"/>
    <hyperlink ref="G884" r:id="rId874" xr:uid="{00000000-0004-0000-0E00-000069030000}"/>
    <hyperlink ref="G885" r:id="rId875" xr:uid="{00000000-0004-0000-0E00-00006A030000}"/>
    <hyperlink ref="G886" r:id="rId876" xr:uid="{00000000-0004-0000-0E00-00006B030000}"/>
    <hyperlink ref="G887" r:id="rId877" xr:uid="{00000000-0004-0000-0E00-00006C030000}"/>
    <hyperlink ref="G888" r:id="rId878" xr:uid="{00000000-0004-0000-0E00-00006D030000}"/>
    <hyperlink ref="G889" r:id="rId879" xr:uid="{00000000-0004-0000-0E00-00006E030000}"/>
    <hyperlink ref="G890" r:id="rId880" xr:uid="{00000000-0004-0000-0E00-00006F030000}"/>
    <hyperlink ref="G891" r:id="rId881" xr:uid="{00000000-0004-0000-0E00-000070030000}"/>
    <hyperlink ref="G892" r:id="rId882" xr:uid="{00000000-0004-0000-0E00-000071030000}"/>
    <hyperlink ref="G893" r:id="rId883" xr:uid="{00000000-0004-0000-0E00-000072030000}"/>
    <hyperlink ref="G894" r:id="rId884" xr:uid="{00000000-0004-0000-0E00-000073030000}"/>
    <hyperlink ref="G895" r:id="rId885" xr:uid="{00000000-0004-0000-0E00-000074030000}"/>
    <hyperlink ref="G896" r:id="rId886" xr:uid="{00000000-0004-0000-0E00-000075030000}"/>
    <hyperlink ref="G897" r:id="rId887" xr:uid="{00000000-0004-0000-0E00-000076030000}"/>
    <hyperlink ref="G898" r:id="rId888" xr:uid="{00000000-0004-0000-0E00-000077030000}"/>
    <hyperlink ref="G899" r:id="rId889" xr:uid="{00000000-0004-0000-0E00-000078030000}"/>
    <hyperlink ref="G900" r:id="rId890" xr:uid="{00000000-0004-0000-0E00-000079030000}"/>
    <hyperlink ref="G901" r:id="rId891" xr:uid="{00000000-0004-0000-0E00-00007A030000}"/>
    <hyperlink ref="G902" r:id="rId892" xr:uid="{00000000-0004-0000-0E00-00007B030000}"/>
    <hyperlink ref="G903" r:id="rId893" xr:uid="{00000000-0004-0000-0E00-00007C030000}"/>
    <hyperlink ref="G904" r:id="rId894" xr:uid="{00000000-0004-0000-0E00-00007D030000}"/>
    <hyperlink ref="G905" r:id="rId895" xr:uid="{00000000-0004-0000-0E00-00007E030000}"/>
    <hyperlink ref="G906" r:id="rId896" xr:uid="{00000000-0004-0000-0E00-00007F030000}"/>
    <hyperlink ref="G907" r:id="rId897" xr:uid="{00000000-0004-0000-0E00-000080030000}"/>
    <hyperlink ref="G908" r:id="rId898" xr:uid="{00000000-0004-0000-0E00-000081030000}"/>
    <hyperlink ref="G909" r:id="rId899" xr:uid="{00000000-0004-0000-0E00-000082030000}"/>
    <hyperlink ref="G910" r:id="rId900" xr:uid="{00000000-0004-0000-0E00-000083030000}"/>
    <hyperlink ref="G911" r:id="rId901" xr:uid="{00000000-0004-0000-0E00-000084030000}"/>
    <hyperlink ref="G912" r:id="rId902" xr:uid="{00000000-0004-0000-0E00-000085030000}"/>
    <hyperlink ref="G913" r:id="rId903" xr:uid="{00000000-0004-0000-0E00-000086030000}"/>
    <hyperlink ref="G914" r:id="rId904" xr:uid="{00000000-0004-0000-0E00-000087030000}"/>
    <hyperlink ref="G915" r:id="rId905" xr:uid="{00000000-0004-0000-0E00-000088030000}"/>
    <hyperlink ref="G916" r:id="rId906" xr:uid="{00000000-0004-0000-0E00-000089030000}"/>
    <hyperlink ref="G917" r:id="rId907" xr:uid="{00000000-0004-0000-0E00-00008A030000}"/>
    <hyperlink ref="G918" r:id="rId908" xr:uid="{00000000-0004-0000-0E00-00008B030000}"/>
    <hyperlink ref="G919" r:id="rId909" xr:uid="{00000000-0004-0000-0E00-00008C030000}"/>
    <hyperlink ref="G920" r:id="rId910" xr:uid="{00000000-0004-0000-0E00-00008D030000}"/>
    <hyperlink ref="G921" r:id="rId911" xr:uid="{00000000-0004-0000-0E00-00008E030000}"/>
    <hyperlink ref="G922" r:id="rId912" xr:uid="{00000000-0004-0000-0E00-00008F030000}"/>
    <hyperlink ref="G923" r:id="rId913" xr:uid="{00000000-0004-0000-0E00-000090030000}"/>
    <hyperlink ref="G924" r:id="rId914" xr:uid="{00000000-0004-0000-0E00-000091030000}"/>
    <hyperlink ref="G925" r:id="rId915" xr:uid="{00000000-0004-0000-0E00-000092030000}"/>
    <hyperlink ref="G926" r:id="rId916" xr:uid="{00000000-0004-0000-0E00-000093030000}"/>
    <hyperlink ref="G927" r:id="rId917" xr:uid="{00000000-0004-0000-0E00-000094030000}"/>
    <hyperlink ref="G928" r:id="rId918" xr:uid="{00000000-0004-0000-0E00-000095030000}"/>
    <hyperlink ref="G929" r:id="rId919" xr:uid="{00000000-0004-0000-0E00-000096030000}"/>
    <hyperlink ref="G930" r:id="rId920" xr:uid="{00000000-0004-0000-0E00-000097030000}"/>
    <hyperlink ref="G931" r:id="rId921" xr:uid="{00000000-0004-0000-0E00-000098030000}"/>
    <hyperlink ref="G932" r:id="rId922" xr:uid="{00000000-0004-0000-0E00-000099030000}"/>
    <hyperlink ref="G933" r:id="rId923" xr:uid="{00000000-0004-0000-0E00-00009A030000}"/>
    <hyperlink ref="G934" r:id="rId924" xr:uid="{00000000-0004-0000-0E00-00009B030000}"/>
    <hyperlink ref="G935" r:id="rId925" xr:uid="{00000000-0004-0000-0E00-00009C030000}"/>
    <hyperlink ref="G936" r:id="rId926" xr:uid="{00000000-0004-0000-0E00-00009D030000}"/>
    <hyperlink ref="G937" r:id="rId927" xr:uid="{00000000-0004-0000-0E00-00009E030000}"/>
    <hyperlink ref="G938" r:id="rId928" xr:uid="{00000000-0004-0000-0E00-00009F030000}"/>
    <hyperlink ref="G939" r:id="rId929" xr:uid="{00000000-0004-0000-0E00-0000A0030000}"/>
    <hyperlink ref="G940" r:id="rId930" xr:uid="{00000000-0004-0000-0E00-0000A1030000}"/>
    <hyperlink ref="G941" r:id="rId931" xr:uid="{00000000-0004-0000-0E00-0000A2030000}"/>
    <hyperlink ref="G942" r:id="rId932" xr:uid="{00000000-0004-0000-0E00-0000A3030000}"/>
    <hyperlink ref="G943" r:id="rId933" xr:uid="{00000000-0004-0000-0E00-0000A4030000}"/>
    <hyperlink ref="G944" r:id="rId934" xr:uid="{00000000-0004-0000-0E00-0000A5030000}"/>
    <hyperlink ref="G945" r:id="rId935" xr:uid="{00000000-0004-0000-0E00-0000A6030000}"/>
    <hyperlink ref="G946" r:id="rId936" xr:uid="{00000000-0004-0000-0E00-0000A7030000}"/>
    <hyperlink ref="G947" r:id="rId937" xr:uid="{00000000-0004-0000-0E00-0000A8030000}"/>
    <hyperlink ref="G948" r:id="rId938" xr:uid="{00000000-0004-0000-0E00-0000A9030000}"/>
    <hyperlink ref="G949" r:id="rId939" xr:uid="{00000000-0004-0000-0E00-0000AA030000}"/>
    <hyperlink ref="G950" r:id="rId940" xr:uid="{00000000-0004-0000-0E00-0000AB030000}"/>
    <hyperlink ref="G951" r:id="rId941" xr:uid="{00000000-0004-0000-0E00-0000AC030000}"/>
    <hyperlink ref="G952" r:id="rId942" xr:uid="{00000000-0004-0000-0E00-0000AD030000}"/>
    <hyperlink ref="G953" r:id="rId943" xr:uid="{00000000-0004-0000-0E00-0000AE030000}"/>
    <hyperlink ref="G954" r:id="rId944" xr:uid="{00000000-0004-0000-0E00-0000AF030000}"/>
    <hyperlink ref="G955" r:id="rId945" xr:uid="{00000000-0004-0000-0E00-0000B0030000}"/>
    <hyperlink ref="G956" r:id="rId946" xr:uid="{00000000-0004-0000-0E00-0000B1030000}"/>
    <hyperlink ref="G957" r:id="rId947" xr:uid="{00000000-0004-0000-0E00-0000B2030000}"/>
    <hyperlink ref="G958" r:id="rId948" xr:uid="{00000000-0004-0000-0E00-0000B3030000}"/>
    <hyperlink ref="G959" r:id="rId949" xr:uid="{00000000-0004-0000-0E00-0000B4030000}"/>
    <hyperlink ref="G960" r:id="rId950" xr:uid="{00000000-0004-0000-0E00-0000B5030000}"/>
    <hyperlink ref="G961" r:id="rId951" xr:uid="{00000000-0004-0000-0E00-0000B6030000}"/>
    <hyperlink ref="G962" r:id="rId952" xr:uid="{00000000-0004-0000-0E00-0000B7030000}"/>
    <hyperlink ref="G963" r:id="rId953" xr:uid="{00000000-0004-0000-0E00-0000B8030000}"/>
    <hyperlink ref="G964" r:id="rId954" xr:uid="{00000000-0004-0000-0E00-0000B9030000}"/>
    <hyperlink ref="G965" r:id="rId955" xr:uid="{00000000-0004-0000-0E00-0000BA030000}"/>
    <hyperlink ref="G966" r:id="rId956" xr:uid="{00000000-0004-0000-0E00-0000BB030000}"/>
    <hyperlink ref="G967" r:id="rId957" xr:uid="{00000000-0004-0000-0E00-0000BC030000}"/>
    <hyperlink ref="G968" r:id="rId958" xr:uid="{00000000-0004-0000-0E00-0000BD030000}"/>
    <hyperlink ref="G969" r:id="rId959" xr:uid="{00000000-0004-0000-0E00-0000BE030000}"/>
    <hyperlink ref="G970" r:id="rId960" xr:uid="{00000000-0004-0000-0E00-0000BF030000}"/>
    <hyperlink ref="G971" r:id="rId961" xr:uid="{00000000-0004-0000-0E00-0000C0030000}"/>
    <hyperlink ref="G972" r:id="rId962" xr:uid="{00000000-0004-0000-0E00-0000C1030000}"/>
    <hyperlink ref="G973" r:id="rId963" xr:uid="{00000000-0004-0000-0E00-0000C2030000}"/>
    <hyperlink ref="G974" r:id="rId964" xr:uid="{00000000-0004-0000-0E00-0000C3030000}"/>
    <hyperlink ref="G975" r:id="rId965" xr:uid="{00000000-0004-0000-0E00-0000C4030000}"/>
    <hyperlink ref="G976" r:id="rId966" xr:uid="{00000000-0004-0000-0E00-0000C5030000}"/>
    <hyperlink ref="G977" r:id="rId967" xr:uid="{00000000-0004-0000-0E00-0000C6030000}"/>
    <hyperlink ref="G978" r:id="rId968" xr:uid="{00000000-0004-0000-0E00-0000C7030000}"/>
    <hyperlink ref="G979" r:id="rId969" xr:uid="{00000000-0004-0000-0E00-0000C8030000}"/>
    <hyperlink ref="G980" r:id="rId970" xr:uid="{00000000-0004-0000-0E00-0000C9030000}"/>
    <hyperlink ref="G981" r:id="rId971" xr:uid="{00000000-0004-0000-0E00-0000CA030000}"/>
    <hyperlink ref="G982" r:id="rId972" xr:uid="{00000000-0004-0000-0E00-0000CB030000}"/>
    <hyperlink ref="G983" r:id="rId973" xr:uid="{00000000-0004-0000-0E00-0000CC030000}"/>
    <hyperlink ref="G984" r:id="rId974" xr:uid="{00000000-0004-0000-0E00-0000CD030000}"/>
    <hyperlink ref="G985" r:id="rId975" xr:uid="{00000000-0004-0000-0E00-0000CE030000}"/>
    <hyperlink ref="G986" r:id="rId976" xr:uid="{00000000-0004-0000-0E00-0000CF030000}"/>
    <hyperlink ref="G987" r:id="rId977" xr:uid="{00000000-0004-0000-0E00-0000D0030000}"/>
    <hyperlink ref="G988" r:id="rId978" xr:uid="{00000000-0004-0000-0E00-0000D1030000}"/>
    <hyperlink ref="G989" r:id="rId979" xr:uid="{00000000-0004-0000-0E00-0000D2030000}"/>
    <hyperlink ref="G990" r:id="rId980" xr:uid="{00000000-0004-0000-0E00-0000D3030000}"/>
    <hyperlink ref="G991" r:id="rId981" xr:uid="{00000000-0004-0000-0E00-0000D4030000}"/>
    <hyperlink ref="G992" r:id="rId982" xr:uid="{00000000-0004-0000-0E00-0000D5030000}"/>
    <hyperlink ref="G993" r:id="rId983" xr:uid="{00000000-0004-0000-0E00-0000D6030000}"/>
    <hyperlink ref="G994" r:id="rId984" xr:uid="{00000000-0004-0000-0E00-0000D7030000}"/>
    <hyperlink ref="G995" r:id="rId985" xr:uid="{00000000-0004-0000-0E00-0000D8030000}"/>
    <hyperlink ref="G996" r:id="rId986" xr:uid="{00000000-0004-0000-0E00-0000D9030000}"/>
    <hyperlink ref="G997" r:id="rId987" xr:uid="{00000000-0004-0000-0E00-0000DA030000}"/>
    <hyperlink ref="G998" r:id="rId988" xr:uid="{00000000-0004-0000-0E00-0000DB030000}"/>
    <hyperlink ref="G999" r:id="rId989" xr:uid="{00000000-0004-0000-0E00-0000DC030000}"/>
    <hyperlink ref="G1000" r:id="rId990" xr:uid="{00000000-0004-0000-0E00-0000DD030000}"/>
    <hyperlink ref="G1001" r:id="rId991" xr:uid="{00000000-0004-0000-0E00-0000DE030000}"/>
    <hyperlink ref="G1002" r:id="rId992" xr:uid="{00000000-0004-0000-0E00-0000DF030000}"/>
    <hyperlink ref="G1003" r:id="rId993" xr:uid="{00000000-0004-0000-0E00-0000E0030000}"/>
    <hyperlink ref="G1004" r:id="rId994" xr:uid="{00000000-0004-0000-0E00-0000E1030000}"/>
    <hyperlink ref="G1005" r:id="rId995" xr:uid="{00000000-0004-0000-0E00-0000E2030000}"/>
    <hyperlink ref="G1006" r:id="rId996" xr:uid="{00000000-0004-0000-0E00-0000E3030000}"/>
    <hyperlink ref="G1007" r:id="rId997" xr:uid="{00000000-0004-0000-0E00-0000E4030000}"/>
    <hyperlink ref="G1008" r:id="rId998" xr:uid="{00000000-0004-0000-0E00-0000E5030000}"/>
    <hyperlink ref="G1009" r:id="rId999" xr:uid="{00000000-0004-0000-0E00-0000E6030000}"/>
    <hyperlink ref="G1010" r:id="rId1000" xr:uid="{00000000-0004-0000-0E00-0000E7030000}"/>
    <hyperlink ref="G1011" r:id="rId1001" xr:uid="{00000000-0004-0000-0E00-0000E8030000}"/>
    <hyperlink ref="G1012" r:id="rId1002" xr:uid="{00000000-0004-0000-0E00-0000E9030000}"/>
    <hyperlink ref="G1013" r:id="rId1003" xr:uid="{00000000-0004-0000-0E00-0000EA030000}"/>
    <hyperlink ref="G1014" r:id="rId1004" xr:uid="{00000000-0004-0000-0E00-0000EB030000}"/>
    <hyperlink ref="G1015" r:id="rId1005" xr:uid="{00000000-0004-0000-0E00-0000EC030000}"/>
    <hyperlink ref="G1016" r:id="rId1006" xr:uid="{00000000-0004-0000-0E00-0000ED030000}"/>
    <hyperlink ref="G1017" r:id="rId1007" xr:uid="{00000000-0004-0000-0E00-0000EE030000}"/>
    <hyperlink ref="G1018" r:id="rId1008" xr:uid="{00000000-0004-0000-0E00-0000EF030000}"/>
    <hyperlink ref="G1019" r:id="rId1009" xr:uid="{00000000-0004-0000-0E00-0000F0030000}"/>
    <hyperlink ref="G1020" r:id="rId1010" xr:uid="{00000000-0004-0000-0E00-0000F1030000}"/>
    <hyperlink ref="G1021" r:id="rId1011" xr:uid="{00000000-0004-0000-0E00-0000F2030000}"/>
    <hyperlink ref="G1022" r:id="rId1012" xr:uid="{00000000-0004-0000-0E00-0000F3030000}"/>
    <hyperlink ref="G1023" r:id="rId1013" xr:uid="{00000000-0004-0000-0E00-0000F4030000}"/>
    <hyperlink ref="G1024" r:id="rId1014" xr:uid="{00000000-0004-0000-0E00-0000F5030000}"/>
    <hyperlink ref="G1025" r:id="rId1015" xr:uid="{00000000-0004-0000-0E00-0000F6030000}"/>
    <hyperlink ref="G1026" r:id="rId1016" xr:uid="{00000000-0004-0000-0E00-0000F7030000}"/>
    <hyperlink ref="G1027" r:id="rId1017" xr:uid="{00000000-0004-0000-0E00-0000F8030000}"/>
    <hyperlink ref="G1028" r:id="rId1018" xr:uid="{00000000-0004-0000-0E00-0000F9030000}"/>
    <hyperlink ref="G1029" r:id="rId1019" xr:uid="{00000000-0004-0000-0E00-0000FA030000}"/>
    <hyperlink ref="G1030" r:id="rId1020" xr:uid="{00000000-0004-0000-0E00-0000FB030000}"/>
    <hyperlink ref="G1031" r:id="rId1021" xr:uid="{00000000-0004-0000-0E00-0000FC030000}"/>
    <hyperlink ref="G1032" r:id="rId1022" xr:uid="{00000000-0004-0000-0E00-0000FD030000}"/>
    <hyperlink ref="G1033" r:id="rId1023" xr:uid="{00000000-0004-0000-0E00-0000FE030000}"/>
    <hyperlink ref="G1034" r:id="rId1024" xr:uid="{00000000-0004-0000-0E00-0000FF030000}"/>
    <hyperlink ref="G1035" r:id="rId1025" xr:uid="{00000000-0004-0000-0E00-000000040000}"/>
    <hyperlink ref="G1036" r:id="rId1026" xr:uid="{00000000-0004-0000-0E00-000001040000}"/>
    <hyperlink ref="G1037" r:id="rId1027" xr:uid="{00000000-0004-0000-0E00-000002040000}"/>
    <hyperlink ref="G1038" r:id="rId1028" xr:uid="{00000000-0004-0000-0E00-000003040000}"/>
    <hyperlink ref="G1039" r:id="rId1029" xr:uid="{00000000-0004-0000-0E00-000004040000}"/>
    <hyperlink ref="G1040" r:id="rId1030" xr:uid="{00000000-0004-0000-0E00-000005040000}"/>
    <hyperlink ref="G1041" r:id="rId1031" xr:uid="{00000000-0004-0000-0E00-000006040000}"/>
    <hyperlink ref="G1042" r:id="rId1032" xr:uid="{00000000-0004-0000-0E00-000007040000}"/>
    <hyperlink ref="G1043" r:id="rId1033" xr:uid="{00000000-0004-0000-0E00-000008040000}"/>
    <hyperlink ref="G1044" r:id="rId1034" xr:uid="{00000000-0004-0000-0E00-000009040000}"/>
    <hyperlink ref="G1045" r:id="rId1035" xr:uid="{00000000-0004-0000-0E00-00000A040000}"/>
    <hyperlink ref="G1046" r:id="rId1036" xr:uid="{00000000-0004-0000-0E00-00000B040000}"/>
    <hyperlink ref="G1047" r:id="rId1037" xr:uid="{00000000-0004-0000-0E00-00000C040000}"/>
    <hyperlink ref="G1048" r:id="rId1038" xr:uid="{00000000-0004-0000-0E00-00000D040000}"/>
    <hyperlink ref="G1049" r:id="rId1039" xr:uid="{00000000-0004-0000-0E00-00000E040000}"/>
    <hyperlink ref="G1050" r:id="rId1040" xr:uid="{00000000-0004-0000-0E00-00000F040000}"/>
    <hyperlink ref="G1051" r:id="rId1041" xr:uid="{00000000-0004-0000-0E00-000010040000}"/>
    <hyperlink ref="G1052" r:id="rId1042" xr:uid="{00000000-0004-0000-0E00-000011040000}"/>
    <hyperlink ref="G1053" r:id="rId1043" xr:uid="{00000000-0004-0000-0E00-000012040000}"/>
    <hyperlink ref="G1054" r:id="rId1044" xr:uid="{00000000-0004-0000-0E00-000013040000}"/>
    <hyperlink ref="G1055" r:id="rId1045" xr:uid="{00000000-0004-0000-0E00-000014040000}"/>
    <hyperlink ref="G1056" r:id="rId1046" xr:uid="{00000000-0004-0000-0E00-000015040000}"/>
    <hyperlink ref="G1057" r:id="rId1047" xr:uid="{00000000-0004-0000-0E00-000016040000}"/>
    <hyperlink ref="G1058" r:id="rId1048" xr:uid="{00000000-0004-0000-0E00-000017040000}"/>
    <hyperlink ref="G1059" r:id="rId1049" xr:uid="{00000000-0004-0000-0E00-000018040000}"/>
    <hyperlink ref="G1060" r:id="rId1050" xr:uid="{00000000-0004-0000-0E00-000019040000}"/>
    <hyperlink ref="G1061" r:id="rId1051" xr:uid="{00000000-0004-0000-0E00-00001A040000}"/>
    <hyperlink ref="G1062" r:id="rId1052" xr:uid="{00000000-0004-0000-0E00-00001B040000}"/>
    <hyperlink ref="G1063" r:id="rId1053" xr:uid="{00000000-0004-0000-0E00-00001C040000}"/>
    <hyperlink ref="G1064" r:id="rId1054" xr:uid="{00000000-0004-0000-0E00-00001D040000}"/>
    <hyperlink ref="G1065" r:id="rId1055" xr:uid="{00000000-0004-0000-0E00-00001E040000}"/>
    <hyperlink ref="G1066" r:id="rId1056" xr:uid="{00000000-0004-0000-0E00-00001F040000}"/>
    <hyperlink ref="G1067" r:id="rId1057" xr:uid="{00000000-0004-0000-0E00-000020040000}"/>
    <hyperlink ref="G1068" r:id="rId1058" xr:uid="{00000000-0004-0000-0E00-000021040000}"/>
    <hyperlink ref="G1069" r:id="rId1059" xr:uid="{00000000-0004-0000-0E00-000022040000}"/>
    <hyperlink ref="G1070" r:id="rId1060" xr:uid="{00000000-0004-0000-0E00-000023040000}"/>
    <hyperlink ref="G1071" r:id="rId1061" xr:uid="{00000000-0004-0000-0E00-000024040000}"/>
    <hyperlink ref="G1072" r:id="rId1062" xr:uid="{00000000-0004-0000-0E00-000025040000}"/>
    <hyperlink ref="G1073" r:id="rId1063" xr:uid="{00000000-0004-0000-0E00-000026040000}"/>
    <hyperlink ref="G1074" r:id="rId1064" xr:uid="{00000000-0004-0000-0E00-000027040000}"/>
    <hyperlink ref="G1075" r:id="rId1065" xr:uid="{00000000-0004-0000-0E00-000028040000}"/>
    <hyperlink ref="G1076" r:id="rId1066" xr:uid="{00000000-0004-0000-0E00-000029040000}"/>
    <hyperlink ref="G1077" r:id="rId1067" xr:uid="{00000000-0004-0000-0E00-00002A040000}"/>
    <hyperlink ref="G1078" r:id="rId1068" xr:uid="{00000000-0004-0000-0E00-00002B040000}"/>
    <hyperlink ref="G1079" r:id="rId1069" xr:uid="{00000000-0004-0000-0E00-00002C040000}"/>
    <hyperlink ref="G1080" r:id="rId1070" xr:uid="{00000000-0004-0000-0E00-00002D040000}"/>
    <hyperlink ref="G1081" r:id="rId1071" xr:uid="{00000000-0004-0000-0E00-00002E040000}"/>
    <hyperlink ref="G1082" r:id="rId1072" xr:uid="{00000000-0004-0000-0E00-00002F040000}"/>
    <hyperlink ref="G1083" r:id="rId1073" xr:uid="{00000000-0004-0000-0E00-000030040000}"/>
    <hyperlink ref="G1084" r:id="rId1074" xr:uid="{00000000-0004-0000-0E00-000031040000}"/>
    <hyperlink ref="G1085" r:id="rId1075" xr:uid="{00000000-0004-0000-0E00-000032040000}"/>
    <hyperlink ref="G1086" r:id="rId1076" xr:uid="{00000000-0004-0000-0E00-000033040000}"/>
    <hyperlink ref="G1087" r:id="rId1077" xr:uid="{00000000-0004-0000-0E00-000034040000}"/>
    <hyperlink ref="G1088" r:id="rId1078" xr:uid="{00000000-0004-0000-0E00-000035040000}"/>
    <hyperlink ref="G1089" r:id="rId1079" xr:uid="{00000000-0004-0000-0E00-000036040000}"/>
    <hyperlink ref="G1090" r:id="rId1080" xr:uid="{00000000-0004-0000-0E00-000037040000}"/>
    <hyperlink ref="G1091" r:id="rId1081" xr:uid="{00000000-0004-0000-0E00-000038040000}"/>
    <hyperlink ref="G1092" r:id="rId1082" xr:uid="{00000000-0004-0000-0E00-000039040000}"/>
    <hyperlink ref="G1093" r:id="rId1083" xr:uid="{00000000-0004-0000-0E00-00003A040000}"/>
    <hyperlink ref="G1094" r:id="rId1084" xr:uid="{00000000-0004-0000-0E00-00003B040000}"/>
    <hyperlink ref="G1095" r:id="rId1085" xr:uid="{00000000-0004-0000-0E00-00003C040000}"/>
    <hyperlink ref="G1096" r:id="rId1086" xr:uid="{00000000-0004-0000-0E00-00003D040000}"/>
    <hyperlink ref="G1097" r:id="rId1087" xr:uid="{00000000-0004-0000-0E00-00003E040000}"/>
    <hyperlink ref="G1098" r:id="rId1088" xr:uid="{00000000-0004-0000-0E00-00003F040000}"/>
    <hyperlink ref="G1099" r:id="rId1089" xr:uid="{00000000-0004-0000-0E00-000040040000}"/>
    <hyperlink ref="G1100" r:id="rId1090" xr:uid="{00000000-0004-0000-0E00-000041040000}"/>
    <hyperlink ref="G1101" r:id="rId1091" xr:uid="{00000000-0004-0000-0E00-000042040000}"/>
    <hyperlink ref="G1102" r:id="rId1092" xr:uid="{00000000-0004-0000-0E00-000043040000}"/>
    <hyperlink ref="G1103" r:id="rId1093" xr:uid="{00000000-0004-0000-0E00-000044040000}"/>
    <hyperlink ref="G1104" r:id="rId1094" xr:uid="{00000000-0004-0000-0E00-000045040000}"/>
    <hyperlink ref="G1105" r:id="rId1095" xr:uid="{00000000-0004-0000-0E00-000046040000}"/>
    <hyperlink ref="G1106" r:id="rId1096" xr:uid="{00000000-0004-0000-0E00-000047040000}"/>
    <hyperlink ref="G1107" r:id="rId1097" xr:uid="{00000000-0004-0000-0E00-000048040000}"/>
    <hyperlink ref="G1108" r:id="rId1098" xr:uid="{00000000-0004-0000-0E00-000049040000}"/>
    <hyperlink ref="G1109" r:id="rId1099" xr:uid="{00000000-0004-0000-0E00-00004A040000}"/>
    <hyperlink ref="G1110" r:id="rId1100" xr:uid="{00000000-0004-0000-0E00-00004B040000}"/>
    <hyperlink ref="G1111" r:id="rId1101" xr:uid="{00000000-0004-0000-0E00-00004C040000}"/>
    <hyperlink ref="G1112" r:id="rId1102" xr:uid="{00000000-0004-0000-0E00-00004D040000}"/>
    <hyperlink ref="G1113" r:id="rId1103" xr:uid="{00000000-0004-0000-0E00-00004E040000}"/>
    <hyperlink ref="G1114" r:id="rId1104" xr:uid="{00000000-0004-0000-0E00-00004F040000}"/>
    <hyperlink ref="G1115" r:id="rId1105" xr:uid="{00000000-0004-0000-0E00-000050040000}"/>
    <hyperlink ref="G1116" r:id="rId1106" xr:uid="{00000000-0004-0000-0E00-000051040000}"/>
    <hyperlink ref="G1117" r:id="rId1107" xr:uid="{00000000-0004-0000-0E00-000052040000}"/>
    <hyperlink ref="G1118" r:id="rId1108" xr:uid="{00000000-0004-0000-0E00-000053040000}"/>
    <hyperlink ref="G1119" r:id="rId1109" xr:uid="{00000000-0004-0000-0E00-000054040000}"/>
    <hyperlink ref="G1120" r:id="rId1110" xr:uid="{00000000-0004-0000-0E00-000055040000}"/>
    <hyperlink ref="G1121" r:id="rId1111" xr:uid="{00000000-0004-0000-0E00-000056040000}"/>
    <hyperlink ref="G1122" r:id="rId1112" xr:uid="{00000000-0004-0000-0E00-000057040000}"/>
    <hyperlink ref="G1123" r:id="rId1113" xr:uid="{00000000-0004-0000-0E00-000058040000}"/>
    <hyperlink ref="G1124" r:id="rId1114" xr:uid="{00000000-0004-0000-0E00-000059040000}"/>
    <hyperlink ref="G1125" r:id="rId1115" xr:uid="{00000000-0004-0000-0E00-00005A040000}"/>
    <hyperlink ref="G1126" r:id="rId1116" xr:uid="{00000000-0004-0000-0E00-00005B040000}"/>
    <hyperlink ref="G1127" r:id="rId1117" xr:uid="{00000000-0004-0000-0E00-00005C040000}"/>
    <hyperlink ref="G1128" r:id="rId1118" xr:uid="{00000000-0004-0000-0E00-00005D040000}"/>
    <hyperlink ref="G1129" r:id="rId1119" xr:uid="{00000000-0004-0000-0E00-00005E040000}"/>
    <hyperlink ref="G1130" r:id="rId1120" xr:uid="{00000000-0004-0000-0E00-00005F040000}"/>
    <hyperlink ref="G1131" r:id="rId1121" xr:uid="{00000000-0004-0000-0E00-000060040000}"/>
    <hyperlink ref="G1132" r:id="rId1122" xr:uid="{00000000-0004-0000-0E00-000061040000}"/>
    <hyperlink ref="G1133" r:id="rId1123" xr:uid="{00000000-0004-0000-0E00-000062040000}"/>
    <hyperlink ref="G1134" r:id="rId1124" xr:uid="{00000000-0004-0000-0E00-000063040000}"/>
    <hyperlink ref="G1135" r:id="rId1125" xr:uid="{00000000-0004-0000-0E00-000064040000}"/>
    <hyperlink ref="G1136" r:id="rId1126" xr:uid="{00000000-0004-0000-0E00-000065040000}"/>
    <hyperlink ref="G1137" r:id="rId1127" xr:uid="{00000000-0004-0000-0E00-000066040000}"/>
    <hyperlink ref="G1138" r:id="rId1128" xr:uid="{00000000-0004-0000-0E00-000067040000}"/>
    <hyperlink ref="G1139" r:id="rId1129" xr:uid="{00000000-0004-0000-0E00-000068040000}"/>
    <hyperlink ref="G1140" r:id="rId1130" xr:uid="{00000000-0004-0000-0E00-000069040000}"/>
    <hyperlink ref="G1141" r:id="rId1131" xr:uid="{00000000-0004-0000-0E00-00006A040000}"/>
    <hyperlink ref="G1142" r:id="rId1132" xr:uid="{00000000-0004-0000-0E00-00006B040000}"/>
    <hyperlink ref="G1143" r:id="rId1133" xr:uid="{00000000-0004-0000-0E00-00006C040000}"/>
    <hyperlink ref="G1144" r:id="rId1134" xr:uid="{00000000-0004-0000-0E00-00006D040000}"/>
    <hyperlink ref="G1145" r:id="rId1135" xr:uid="{00000000-0004-0000-0E00-00006E040000}"/>
    <hyperlink ref="G1146" r:id="rId1136" xr:uid="{00000000-0004-0000-0E00-00006F040000}"/>
    <hyperlink ref="G1147" r:id="rId1137" xr:uid="{00000000-0004-0000-0E00-000070040000}"/>
    <hyperlink ref="G1148" r:id="rId1138" xr:uid="{00000000-0004-0000-0E00-000071040000}"/>
    <hyperlink ref="G1149" r:id="rId1139" xr:uid="{00000000-0004-0000-0E00-000072040000}"/>
    <hyperlink ref="G1150" r:id="rId1140" xr:uid="{00000000-0004-0000-0E00-000073040000}"/>
    <hyperlink ref="G1151" r:id="rId1141" xr:uid="{00000000-0004-0000-0E00-000074040000}"/>
    <hyperlink ref="G1152" r:id="rId1142" xr:uid="{00000000-0004-0000-0E00-000075040000}"/>
    <hyperlink ref="G1153" r:id="rId1143" xr:uid="{00000000-0004-0000-0E00-000076040000}"/>
    <hyperlink ref="G1154" r:id="rId1144" xr:uid="{00000000-0004-0000-0E00-000077040000}"/>
    <hyperlink ref="G1155" r:id="rId1145" xr:uid="{00000000-0004-0000-0E00-000078040000}"/>
    <hyperlink ref="G1156" r:id="rId1146" xr:uid="{00000000-0004-0000-0E00-000079040000}"/>
    <hyperlink ref="G1157" r:id="rId1147" xr:uid="{00000000-0004-0000-0E00-00007A040000}"/>
    <hyperlink ref="G1158" r:id="rId1148" xr:uid="{00000000-0004-0000-0E00-00007B040000}"/>
    <hyperlink ref="G1160" r:id="rId1149" xr:uid="{00000000-0004-0000-0E00-00007C040000}"/>
    <hyperlink ref="G1161" r:id="rId1150" xr:uid="{00000000-0004-0000-0E00-00007D040000}"/>
    <hyperlink ref="G1162" r:id="rId1151" xr:uid="{00000000-0004-0000-0E00-00007E040000}"/>
    <hyperlink ref="G1163" r:id="rId1152" xr:uid="{00000000-0004-0000-0E00-00007F040000}"/>
    <hyperlink ref="G1164" r:id="rId1153" xr:uid="{00000000-0004-0000-0E00-000080040000}"/>
    <hyperlink ref="G1165" r:id="rId1154" xr:uid="{00000000-0004-0000-0E00-000081040000}"/>
    <hyperlink ref="G1166" r:id="rId1155" xr:uid="{00000000-0004-0000-0E00-000082040000}"/>
    <hyperlink ref="G1167" r:id="rId1156" xr:uid="{00000000-0004-0000-0E00-000083040000}"/>
    <hyperlink ref="G1168" r:id="rId1157" xr:uid="{00000000-0004-0000-0E00-000084040000}"/>
    <hyperlink ref="G1169" r:id="rId1158" xr:uid="{00000000-0004-0000-0E00-000085040000}"/>
    <hyperlink ref="G1170" r:id="rId1159" xr:uid="{00000000-0004-0000-0E00-000086040000}"/>
    <hyperlink ref="G1171" r:id="rId1160" xr:uid="{00000000-0004-0000-0E00-000087040000}"/>
    <hyperlink ref="G1172" r:id="rId1161" xr:uid="{00000000-0004-0000-0E00-000088040000}"/>
    <hyperlink ref="G1173" r:id="rId1162" xr:uid="{00000000-0004-0000-0E00-000089040000}"/>
    <hyperlink ref="G1174" r:id="rId1163" xr:uid="{00000000-0004-0000-0E00-00008A040000}"/>
    <hyperlink ref="G1175" r:id="rId1164" xr:uid="{00000000-0004-0000-0E00-00008B040000}"/>
    <hyperlink ref="G1176" r:id="rId1165" xr:uid="{00000000-0004-0000-0E00-00008C040000}"/>
    <hyperlink ref="G1177" r:id="rId1166" xr:uid="{00000000-0004-0000-0E00-00008D040000}"/>
    <hyperlink ref="G1178" r:id="rId1167" xr:uid="{00000000-0004-0000-0E00-00008E040000}"/>
    <hyperlink ref="G1179" r:id="rId1168" xr:uid="{00000000-0004-0000-0E00-00008F040000}"/>
    <hyperlink ref="G1180" r:id="rId1169" xr:uid="{00000000-0004-0000-0E00-000090040000}"/>
    <hyperlink ref="G1181" r:id="rId1170" xr:uid="{00000000-0004-0000-0E00-000091040000}"/>
    <hyperlink ref="G1182" r:id="rId1171" xr:uid="{00000000-0004-0000-0E00-000092040000}"/>
    <hyperlink ref="G1183" r:id="rId1172" xr:uid="{00000000-0004-0000-0E00-000093040000}"/>
    <hyperlink ref="G1184" r:id="rId1173" xr:uid="{00000000-0004-0000-0E00-000094040000}"/>
    <hyperlink ref="G1185" r:id="rId1174" xr:uid="{00000000-0004-0000-0E00-000095040000}"/>
    <hyperlink ref="G1186" r:id="rId1175" xr:uid="{00000000-0004-0000-0E00-000096040000}"/>
    <hyperlink ref="G1187" r:id="rId1176" xr:uid="{00000000-0004-0000-0E00-000097040000}"/>
    <hyperlink ref="G1188" r:id="rId1177" xr:uid="{00000000-0004-0000-0E00-000098040000}"/>
    <hyperlink ref="G1189" r:id="rId1178" xr:uid="{00000000-0004-0000-0E00-000099040000}"/>
    <hyperlink ref="G1190" r:id="rId1179" xr:uid="{00000000-0004-0000-0E00-00009A040000}"/>
    <hyperlink ref="G1191" r:id="rId1180" xr:uid="{00000000-0004-0000-0E00-00009B040000}"/>
    <hyperlink ref="G1192" r:id="rId1181" xr:uid="{00000000-0004-0000-0E00-00009C040000}"/>
    <hyperlink ref="G1193" r:id="rId1182" xr:uid="{00000000-0004-0000-0E00-00009D040000}"/>
    <hyperlink ref="G1194" r:id="rId1183" xr:uid="{00000000-0004-0000-0E00-00009E040000}"/>
    <hyperlink ref="G1195" r:id="rId1184" xr:uid="{00000000-0004-0000-0E00-00009F040000}"/>
    <hyperlink ref="G1196" r:id="rId1185" xr:uid="{00000000-0004-0000-0E00-0000A0040000}"/>
    <hyperlink ref="G1197" r:id="rId1186" xr:uid="{00000000-0004-0000-0E00-0000A1040000}"/>
    <hyperlink ref="G1198" r:id="rId1187" xr:uid="{00000000-0004-0000-0E00-0000A2040000}"/>
    <hyperlink ref="G1199" r:id="rId1188" xr:uid="{00000000-0004-0000-0E00-0000A3040000}"/>
    <hyperlink ref="G1200" r:id="rId1189" xr:uid="{00000000-0004-0000-0E00-0000A4040000}"/>
    <hyperlink ref="G1201" r:id="rId1190" xr:uid="{00000000-0004-0000-0E00-0000A5040000}"/>
    <hyperlink ref="G1202" r:id="rId1191" xr:uid="{00000000-0004-0000-0E00-0000A6040000}"/>
    <hyperlink ref="G1203" r:id="rId1192" xr:uid="{00000000-0004-0000-0E00-0000A7040000}"/>
    <hyperlink ref="G1204" r:id="rId1193" xr:uid="{00000000-0004-0000-0E00-0000A8040000}"/>
    <hyperlink ref="G1205" r:id="rId1194" xr:uid="{00000000-0004-0000-0E00-0000A9040000}"/>
    <hyperlink ref="G1206" r:id="rId1195" xr:uid="{00000000-0004-0000-0E00-0000AA040000}"/>
    <hyperlink ref="G1207" r:id="rId1196" xr:uid="{00000000-0004-0000-0E00-0000AB040000}"/>
    <hyperlink ref="G1208" r:id="rId1197" xr:uid="{00000000-0004-0000-0E00-0000AC040000}"/>
    <hyperlink ref="G1209" r:id="rId1198" xr:uid="{00000000-0004-0000-0E00-0000AD040000}"/>
    <hyperlink ref="G1210" r:id="rId1199" xr:uid="{00000000-0004-0000-0E00-0000AE040000}"/>
    <hyperlink ref="G1211" r:id="rId1200" xr:uid="{00000000-0004-0000-0E00-0000AF040000}"/>
    <hyperlink ref="G1212" r:id="rId1201" xr:uid="{00000000-0004-0000-0E00-0000B0040000}"/>
    <hyperlink ref="G1213" r:id="rId1202" xr:uid="{00000000-0004-0000-0E00-0000B1040000}"/>
    <hyperlink ref="G1214" r:id="rId1203" xr:uid="{00000000-0004-0000-0E00-0000B2040000}"/>
    <hyperlink ref="G1215" r:id="rId1204" xr:uid="{00000000-0004-0000-0E00-0000B3040000}"/>
    <hyperlink ref="G1216" r:id="rId1205" xr:uid="{00000000-0004-0000-0E00-0000B4040000}"/>
    <hyperlink ref="G1217" r:id="rId1206" xr:uid="{00000000-0004-0000-0E00-0000B5040000}"/>
    <hyperlink ref="G1218" r:id="rId1207" xr:uid="{00000000-0004-0000-0E00-0000B6040000}"/>
    <hyperlink ref="G1219" r:id="rId1208" xr:uid="{00000000-0004-0000-0E00-0000B7040000}"/>
    <hyperlink ref="G1220" r:id="rId1209" xr:uid="{00000000-0004-0000-0E00-0000B8040000}"/>
    <hyperlink ref="G1221" r:id="rId1210" xr:uid="{00000000-0004-0000-0E00-0000B9040000}"/>
    <hyperlink ref="G1222" r:id="rId1211" xr:uid="{00000000-0004-0000-0E00-0000BA040000}"/>
    <hyperlink ref="G1223" r:id="rId1212" xr:uid="{00000000-0004-0000-0E00-0000BB040000}"/>
    <hyperlink ref="G1224" r:id="rId1213" xr:uid="{00000000-0004-0000-0E00-0000BC040000}"/>
    <hyperlink ref="G1225" r:id="rId1214" xr:uid="{00000000-0004-0000-0E00-0000BD040000}"/>
    <hyperlink ref="G1226" r:id="rId1215" xr:uid="{00000000-0004-0000-0E00-0000BE040000}"/>
    <hyperlink ref="G1227" r:id="rId1216" xr:uid="{00000000-0004-0000-0E00-0000BF040000}"/>
    <hyperlink ref="G1228" r:id="rId1217" xr:uid="{00000000-0004-0000-0E00-0000C0040000}"/>
    <hyperlink ref="G1229" r:id="rId1218" xr:uid="{00000000-0004-0000-0E00-0000C1040000}"/>
    <hyperlink ref="G1230" r:id="rId1219" xr:uid="{00000000-0004-0000-0E00-0000C2040000}"/>
    <hyperlink ref="G1231" r:id="rId1220" xr:uid="{00000000-0004-0000-0E00-0000C3040000}"/>
    <hyperlink ref="G1232" r:id="rId1221" xr:uid="{00000000-0004-0000-0E00-0000C4040000}"/>
    <hyperlink ref="G1233" r:id="rId1222" xr:uid="{00000000-0004-0000-0E00-0000C5040000}"/>
    <hyperlink ref="G1234" r:id="rId1223" xr:uid="{00000000-0004-0000-0E00-0000C6040000}"/>
    <hyperlink ref="G1235" r:id="rId1224" xr:uid="{00000000-0004-0000-0E00-0000C7040000}"/>
    <hyperlink ref="G1236" r:id="rId1225" xr:uid="{00000000-0004-0000-0E00-0000C8040000}"/>
    <hyperlink ref="G1237" r:id="rId1226" xr:uid="{00000000-0004-0000-0E00-0000C9040000}"/>
    <hyperlink ref="G1238" r:id="rId1227" xr:uid="{00000000-0004-0000-0E00-0000CA040000}"/>
    <hyperlink ref="G1239" r:id="rId1228" xr:uid="{00000000-0004-0000-0E00-0000CB040000}"/>
    <hyperlink ref="G1240" r:id="rId1229" xr:uid="{00000000-0004-0000-0E00-0000CC040000}"/>
    <hyperlink ref="G1241" r:id="rId1230" xr:uid="{00000000-0004-0000-0E00-0000CD040000}"/>
    <hyperlink ref="G1242" r:id="rId1231" xr:uid="{00000000-0004-0000-0E00-0000CE040000}"/>
    <hyperlink ref="G1243" r:id="rId1232" xr:uid="{00000000-0004-0000-0E00-0000CF040000}"/>
    <hyperlink ref="G1244" r:id="rId1233" xr:uid="{00000000-0004-0000-0E00-0000D0040000}"/>
    <hyperlink ref="G1245" r:id="rId1234" xr:uid="{00000000-0004-0000-0E00-0000D1040000}"/>
    <hyperlink ref="G1246" r:id="rId1235" xr:uid="{00000000-0004-0000-0E00-0000D2040000}"/>
    <hyperlink ref="G1247" r:id="rId1236" xr:uid="{00000000-0004-0000-0E00-0000D3040000}"/>
    <hyperlink ref="G1248" r:id="rId1237" xr:uid="{00000000-0004-0000-0E00-0000D4040000}"/>
    <hyperlink ref="G1249" r:id="rId1238" xr:uid="{00000000-0004-0000-0E00-0000D5040000}"/>
    <hyperlink ref="G1250" r:id="rId1239" xr:uid="{00000000-0004-0000-0E00-0000D6040000}"/>
    <hyperlink ref="G1251" r:id="rId1240" xr:uid="{00000000-0004-0000-0E00-0000D7040000}"/>
    <hyperlink ref="G1252" r:id="rId1241" xr:uid="{00000000-0004-0000-0E00-0000D8040000}"/>
    <hyperlink ref="G1253" r:id="rId1242" xr:uid="{00000000-0004-0000-0E00-0000D9040000}"/>
    <hyperlink ref="G1254" r:id="rId1243" xr:uid="{00000000-0004-0000-0E00-0000DA040000}"/>
    <hyperlink ref="G1255" r:id="rId1244" xr:uid="{00000000-0004-0000-0E00-0000DB040000}"/>
    <hyperlink ref="G1256" r:id="rId1245" xr:uid="{00000000-0004-0000-0E00-0000DC040000}"/>
    <hyperlink ref="G1257" r:id="rId1246" xr:uid="{00000000-0004-0000-0E00-0000DD040000}"/>
    <hyperlink ref="G1258" r:id="rId1247" xr:uid="{00000000-0004-0000-0E00-0000DE040000}"/>
    <hyperlink ref="G1259" r:id="rId1248" xr:uid="{00000000-0004-0000-0E00-0000DF040000}"/>
    <hyperlink ref="G1260" r:id="rId1249" xr:uid="{00000000-0004-0000-0E00-0000E0040000}"/>
    <hyperlink ref="G1261" r:id="rId1250" xr:uid="{00000000-0004-0000-0E00-0000E1040000}"/>
    <hyperlink ref="G1262" r:id="rId1251" xr:uid="{00000000-0004-0000-0E00-0000E2040000}"/>
    <hyperlink ref="G1263" r:id="rId1252" xr:uid="{00000000-0004-0000-0E00-0000E3040000}"/>
    <hyperlink ref="G1264" r:id="rId1253" xr:uid="{00000000-0004-0000-0E00-0000E4040000}"/>
    <hyperlink ref="G1265" r:id="rId1254" xr:uid="{00000000-0004-0000-0E00-0000E5040000}"/>
    <hyperlink ref="G1266" r:id="rId1255" xr:uid="{00000000-0004-0000-0E00-0000E6040000}"/>
    <hyperlink ref="G1267" r:id="rId1256" xr:uid="{00000000-0004-0000-0E00-0000E7040000}"/>
    <hyperlink ref="G1268" r:id="rId1257" xr:uid="{00000000-0004-0000-0E00-0000E8040000}"/>
    <hyperlink ref="G1269" r:id="rId1258" xr:uid="{00000000-0004-0000-0E00-0000E9040000}"/>
    <hyperlink ref="G1270" r:id="rId1259" xr:uid="{00000000-0004-0000-0E00-0000EA040000}"/>
    <hyperlink ref="G1271" r:id="rId1260" xr:uid="{00000000-0004-0000-0E00-0000EB040000}"/>
    <hyperlink ref="G1272" r:id="rId1261" xr:uid="{00000000-0004-0000-0E00-0000EC040000}"/>
    <hyperlink ref="G1273" r:id="rId1262" xr:uid="{00000000-0004-0000-0E00-0000ED040000}"/>
    <hyperlink ref="G1274" r:id="rId1263" xr:uid="{00000000-0004-0000-0E00-0000EE040000}"/>
    <hyperlink ref="G1275" r:id="rId1264" xr:uid="{00000000-0004-0000-0E00-0000EF040000}"/>
    <hyperlink ref="G1276" r:id="rId1265" xr:uid="{00000000-0004-0000-0E00-0000F0040000}"/>
    <hyperlink ref="G1277" r:id="rId1266" xr:uid="{00000000-0004-0000-0E00-0000F1040000}"/>
    <hyperlink ref="G1278" r:id="rId1267" xr:uid="{00000000-0004-0000-0E00-0000F2040000}"/>
    <hyperlink ref="G1279" r:id="rId1268" xr:uid="{00000000-0004-0000-0E00-0000F3040000}"/>
    <hyperlink ref="G1280" r:id="rId1269" xr:uid="{00000000-0004-0000-0E00-0000F4040000}"/>
    <hyperlink ref="G1281" r:id="rId1270" xr:uid="{00000000-0004-0000-0E00-0000F5040000}"/>
    <hyperlink ref="G1282" r:id="rId1271" xr:uid="{00000000-0004-0000-0E00-0000F6040000}"/>
    <hyperlink ref="G1283" r:id="rId1272" xr:uid="{00000000-0004-0000-0E00-0000F7040000}"/>
    <hyperlink ref="G1284" r:id="rId1273" xr:uid="{00000000-0004-0000-0E00-0000F8040000}"/>
    <hyperlink ref="G1285" r:id="rId1274" xr:uid="{00000000-0004-0000-0E00-0000F9040000}"/>
    <hyperlink ref="G1286" r:id="rId1275" xr:uid="{00000000-0004-0000-0E00-0000FA040000}"/>
    <hyperlink ref="G1287" r:id="rId1276" xr:uid="{00000000-0004-0000-0E00-0000FB040000}"/>
    <hyperlink ref="G1288" r:id="rId1277" xr:uid="{00000000-0004-0000-0E00-0000FC040000}"/>
    <hyperlink ref="G1289" r:id="rId1278" xr:uid="{00000000-0004-0000-0E00-0000FD040000}"/>
    <hyperlink ref="G1290" r:id="rId1279" xr:uid="{00000000-0004-0000-0E00-0000FE040000}"/>
    <hyperlink ref="G1291" r:id="rId1280" xr:uid="{00000000-0004-0000-0E00-0000FF040000}"/>
    <hyperlink ref="G1292" r:id="rId1281" xr:uid="{00000000-0004-0000-0E00-000000050000}"/>
    <hyperlink ref="G1293" r:id="rId1282" xr:uid="{00000000-0004-0000-0E00-000001050000}"/>
    <hyperlink ref="G1294" r:id="rId1283" xr:uid="{00000000-0004-0000-0E00-000002050000}"/>
    <hyperlink ref="G1295" r:id="rId1284" xr:uid="{00000000-0004-0000-0E00-000003050000}"/>
    <hyperlink ref="G1296" r:id="rId1285" xr:uid="{00000000-0004-0000-0E00-000004050000}"/>
    <hyperlink ref="G1297" r:id="rId1286" xr:uid="{00000000-0004-0000-0E00-000005050000}"/>
    <hyperlink ref="G1298" r:id="rId1287" xr:uid="{00000000-0004-0000-0E00-000006050000}"/>
    <hyperlink ref="G1299" r:id="rId1288" xr:uid="{00000000-0004-0000-0E00-000007050000}"/>
    <hyperlink ref="G1300" r:id="rId1289" xr:uid="{00000000-0004-0000-0E00-000008050000}"/>
    <hyperlink ref="G1301" r:id="rId1290" xr:uid="{00000000-0004-0000-0E00-000009050000}"/>
    <hyperlink ref="G1303" r:id="rId1291" xr:uid="{00000000-0004-0000-0E00-00000A050000}"/>
    <hyperlink ref="G1304" r:id="rId1292" xr:uid="{00000000-0004-0000-0E00-00000B050000}"/>
    <hyperlink ref="G1305" r:id="rId1293" xr:uid="{00000000-0004-0000-0E00-00000C050000}"/>
    <hyperlink ref="G1306" r:id="rId1294" xr:uid="{00000000-0004-0000-0E00-00000D050000}"/>
    <hyperlink ref="G1307" r:id="rId1295" xr:uid="{00000000-0004-0000-0E00-00000E050000}"/>
    <hyperlink ref="G1308" r:id="rId1296" xr:uid="{00000000-0004-0000-0E00-00000F050000}"/>
    <hyperlink ref="G1310" r:id="rId1297" xr:uid="{00000000-0004-0000-0E00-000010050000}"/>
    <hyperlink ref="G1311" r:id="rId1298" xr:uid="{00000000-0004-0000-0E00-000011050000}"/>
    <hyperlink ref="G1312" r:id="rId1299" xr:uid="{00000000-0004-0000-0E00-000012050000}"/>
    <hyperlink ref="G1313" r:id="rId1300" xr:uid="{00000000-0004-0000-0E00-000013050000}"/>
    <hyperlink ref="G1314" r:id="rId1301" xr:uid="{00000000-0004-0000-0E00-000014050000}"/>
    <hyperlink ref="G1315" r:id="rId1302" xr:uid="{00000000-0004-0000-0E00-000015050000}"/>
    <hyperlink ref="G1316" r:id="rId1303" xr:uid="{00000000-0004-0000-0E00-000016050000}"/>
    <hyperlink ref="G1317" r:id="rId1304" xr:uid="{00000000-0004-0000-0E00-000017050000}"/>
    <hyperlink ref="G1318" r:id="rId1305" xr:uid="{00000000-0004-0000-0E00-000018050000}"/>
    <hyperlink ref="G1319" r:id="rId1306" xr:uid="{00000000-0004-0000-0E00-000019050000}"/>
    <hyperlink ref="G1320" r:id="rId1307" xr:uid="{00000000-0004-0000-0E00-00001A050000}"/>
    <hyperlink ref="G1321" r:id="rId1308" xr:uid="{00000000-0004-0000-0E00-00001B050000}"/>
    <hyperlink ref="G1322" r:id="rId1309" xr:uid="{00000000-0004-0000-0E00-00001C050000}"/>
    <hyperlink ref="G1323" r:id="rId1310" xr:uid="{00000000-0004-0000-0E00-00001D050000}"/>
    <hyperlink ref="G1324" r:id="rId1311" xr:uid="{00000000-0004-0000-0E00-00001E050000}"/>
    <hyperlink ref="G1325" r:id="rId1312" xr:uid="{00000000-0004-0000-0E00-00001F050000}"/>
    <hyperlink ref="G1326" r:id="rId1313" xr:uid="{00000000-0004-0000-0E00-000020050000}"/>
    <hyperlink ref="G1327" r:id="rId1314" xr:uid="{00000000-0004-0000-0E00-000021050000}"/>
    <hyperlink ref="G1328" r:id="rId1315" xr:uid="{00000000-0004-0000-0E00-000022050000}"/>
    <hyperlink ref="G1329" r:id="rId1316" xr:uid="{00000000-0004-0000-0E00-000023050000}"/>
    <hyperlink ref="G1330" r:id="rId1317" xr:uid="{00000000-0004-0000-0E00-000024050000}"/>
    <hyperlink ref="G1331" r:id="rId1318" xr:uid="{00000000-0004-0000-0E00-000025050000}"/>
    <hyperlink ref="G1332" r:id="rId1319" xr:uid="{00000000-0004-0000-0E00-000026050000}"/>
    <hyperlink ref="G1333" r:id="rId1320" xr:uid="{00000000-0004-0000-0E00-000027050000}"/>
    <hyperlink ref="G1334" r:id="rId1321" xr:uid="{00000000-0004-0000-0E00-000028050000}"/>
    <hyperlink ref="G1335" r:id="rId1322" xr:uid="{00000000-0004-0000-0E00-000029050000}"/>
    <hyperlink ref="G1336" r:id="rId1323" xr:uid="{00000000-0004-0000-0E00-00002A050000}"/>
    <hyperlink ref="G1337" r:id="rId1324" xr:uid="{00000000-0004-0000-0E00-00002B050000}"/>
    <hyperlink ref="G1338" r:id="rId1325" xr:uid="{00000000-0004-0000-0E00-00002C050000}"/>
    <hyperlink ref="G1339" r:id="rId1326" xr:uid="{00000000-0004-0000-0E00-00002D050000}"/>
    <hyperlink ref="G1340" r:id="rId1327" xr:uid="{00000000-0004-0000-0E00-00002E050000}"/>
    <hyperlink ref="G1341" r:id="rId1328" xr:uid="{00000000-0004-0000-0E00-00002F050000}"/>
    <hyperlink ref="G1342" r:id="rId1329" xr:uid="{00000000-0004-0000-0E00-000030050000}"/>
    <hyperlink ref="G1343" r:id="rId1330" xr:uid="{00000000-0004-0000-0E00-000031050000}"/>
    <hyperlink ref="G1344" r:id="rId1331" xr:uid="{00000000-0004-0000-0E00-000032050000}"/>
    <hyperlink ref="G1345" r:id="rId1332" xr:uid="{00000000-0004-0000-0E00-000033050000}"/>
    <hyperlink ref="G1346" r:id="rId1333" xr:uid="{00000000-0004-0000-0E00-000034050000}"/>
    <hyperlink ref="G1347" r:id="rId1334" xr:uid="{00000000-0004-0000-0E00-000035050000}"/>
    <hyperlink ref="G1348" r:id="rId1335" xr:uid="{00000000-0004-0000-0E00-000036050000}"/>
    <hyperlink ref="G1350" r:id="rId1336" xr:uid="{00000000-0004-0000-0E00-000037050000}"/>
    <hyperlink ref="G1351" r:id="rId1337" xr:uid="{00000000-0004-0000-0E00-000038050000}"/>
    <hyperlink ref="G1352" r:id="rId1338" xr:uid="{00000000-0004-0000-0E00-000039050000}"/>
    <hyperlink ref="G1353" r:id="rId1339" xr:uid="{00000000-0004-0000-0E00-00003A050000}"/>
    <hyperlink ref="G1354" r:id="rId1340" xr:uid="{00000000-0004-0000-0E00-00003B050000}"/>
    <hyperlink ref="G1355" r:id="rId1341" xr:uid="{00000000-0004-0000-0E00-00003C050000}"/>
    <hyperlink ref="G1356" r:id="rId1342" xr:uid="{00000000-0004-0000-0E00-00003D050000}"/>
    <hyperlink ref="G1357" r:id="rId1343" xr:uid="{00000000-0004-0000-0E00-00003E050000}"/>
    <hyperlink ref="G1358" r:id="rId1344" xr:uid="{00000000-0004-0000-0E00-00003F050000}"/>
    <hyperlink ref="G1359" r:id="rId1345" xr:uid="{00000000-0004-0000-0E00-000040050000}"/>
    <hyperlink ref="G1360" r:id="rId1346" xr:uid="{00000000-0004-0000-0E00-000041050000}"/>
    <hyperlink ref="G1361" r:id="rId1347" xr:uid="{00000000-0004-0000-0E00-000042050000}"/>
    <hyperlink ref="G1362" r:id="rId1348" xr:uid="{00000000-0004-0000-0E00-000043050000}"/>
    <hyperlink ref="G1363" r:id="rId1349" xr:uid="{00000000-0004-0000-0E00-000044050000}"/>
    <hyperlink ref="G1364" r:id="rId1350" xr:uid="{00000000-0004-0000-0E00-000045050000}"/>
    <hyperlink ref="G1365" r:id="rId1351" xr:uid="{00000000-0004-0000-0E00-000046050000}"/>
    <hyperlink ref="G1366" r:id="rId1352" xr:uid="{00000000-0004-0000-0E00-000047050000}"/>
    <hyperlink ref="G1367" r:id="rId1353" xr:uid="{00000000-0004-0000-0E00-000048050000}"/>
    <hyperlink ref="G1368" r:id="rId1354" xr:uid="{00000000-0004-0000-0E00-000049050000}"/>
    <hyperlink ref="G1369" r:id="rId1355" xr:uid="{00000000-0004-0000-0E00-00004A050000}"/>
    <hyperlink ref="G1370" r:id="rId1356" xr:uid="{00000000-0004-0000-0E00-00004B050000}"/>
    <hyperlink ref="G1371" r:id="rId1357" xr:uid="{00000000-0004-0000-0E00-00004C050000}"/>
    <hyperlink ref="G1372" r:id="rId1358" xr:uid="{00000000-0004-0000-0E00-00004D050000}"/>
    <hyperlink ref="G1373" r:id="rId1359" xr:uid="{00000000-0004-0000-0E00-00004E050000}"/>
    <hyperlink ref="G1374" r:id="rId1360" xr:uid="{00000000-0004-0000-0E00-00004F050000}"/>
    <hyperlink ref="G1375" r:id="rId1361" xr:uid="{00000000-0004-0000-0E00-000050050000}"/>
    <hyperlink ref="G1376" r:id="rId1362" xr:uid="{00000000-0004-0000-0E00-000051050000}"/>
    <hyperlink ref="G1377" r:id="rId1363" xr:uid="{00000000-0004-0000-0E00-000052050000}"/>
    <hyperlink ref="G1378" r:id="rId1364" xr:uid="{00000000-0004-0000-0E00-000053050000}"/>
    <hyperlink ref="G1379" r:id="rId1365" xr:uid="{00000000-0004-0000-0E00-000054050000}"/>
    <hyperlink ref="G1380" r:id="rId1366" xr:uid="{00000000-0004-0000-0E00-000055050000}"/>
    <hyperlink ref="G1381" r:id="rId1367" xr:uid="{00000000-0004-0000-0E00-000056050000}"/>
    <hyperlink ref="G1382" r:id="rId1368" xr:uid="{00000000-0004-0000-0E00-000057050000}"/>
    <hyperlink ref="G1383" r:id="rId1369" xr:uid="{00000000-0004-0000-0E00-000058050000}"/>
    <hyperlink ref="G1384" r:id="rId1370" xr:uid="{00000000-0004-0000-0E00-000059050000}"/>
    <hyperlink ref="G1385" r:id="rId1371" xr:uid="{00000000-0004-0000-0E00-00005A050000}"/>
    <hyperlink ref="G1386" r:id="rId1372" xr:uid="{00000000-0004-0000-0E00-00005B050000}"/>
    <hyperlink ref="G1387" r:id="rId1373" xr:uid="{00000000-0004-0000-0E00-00005C050000}"/>
    <hyperlink ref="G1388" r:id="rId1374" xr:uid="{00000000-0004-0000-0E00-00005D050000}"/>
    <hyperlink ref="G1389" r:id="rId1375" xr:uid="{00000000-0004-0000-0E00-00005E050000}"/>
    <hyperlink ref="G1390" r:id="rId1376" xr:uid="{00000000-0004-0000-0E00-00005F050000}"/>
    <hyperlink ref="G1391" r:id="rId1377" xr:uid="{00000000-0004-0000-0E00-000060050000}"/>
    <hyperlink ref="G1392" r:id="rId1378" xr:uid="{00000000-0004-0000-0E00-000061050000}"/>
    <hyperlink ref="G1393" r:id="rId1379" xr:uid="{00000000-0004-0000-0E00-000062050000}"/>
    <hyperlink ref="G1394" r:id="rId1380" xr:uid="{00000000-0004-0000-0E00-000063050000}"/>
    <hyperlink ref="G1395" r:id="rId1381" xr:uid="{00000000-0004-0000-0E00-000064050000}"/>
    <hyperlink ref="G1396" r:id="rId1382" xr:uid="{00000000-0004-0000-0E00-000065050000}"/>
    <hyperlink ref="G1397" r:id="rId1383" xr:uid="{00000000-0004-0000-0E00-000066050000}"/>
    <hyperlink ref="G1399" r:id="rId1384" xr:uid="{00000000-0004-0000-0E00-000067050000}"/>
    <hyperlink ref="G1400" r:id="rId1385" xr:uid="{00000000-0004-0000-0E00-000068050000}"/>
    <hyperlink ref="G1401" r:id="rId1386" xr:uid="{00000000-0004-0000-0E00-000069050000}"/>
    <hyperlink ref="G1402" r:id="rId1387" xr:uid="{00000000-0004-0000-0E00-00006A050000}"/>
    <hyperlink ref="G1403" r:id="rId1388" xr:uid="{00000000-0004-0000-0E00-00006B050000}"/>
    <hyperlink ref="G1404" r:id="rId1389" xr:uid="{00000000-0004-0000-0E00-00006C050000}"/>
    <hyperlink ref="G1405" r:id="rId1390" xr:uid="{00000000-0004-0000-0E00-00006D050000}"/>
    <hyperlink ref="G1406" r:id="rId1391" xr:uid="{00000000-0004-0000-0E00-00006E050000}"/>
    <hyperlink ref="G1407" r:id="rId1392" xr:uid="{00000000-0004-0000-0E00-00006F050000}"/>
    <hyperlink ref="G1408" r:id="rId1393" xr:uid="{00000000-0004-0000-0E00-000070050000}"/>
    <hyperlink ref="G1409" r:id="rId1394" xr:uid="{00000000-0004-0000-0E00-000071050000}"/>
    <hyperlink ref="G1410" r:id="rId1395" xr:uid="{00000000-0004-0000-0E00-000072050000}"/>
    <hyperlink ref="G1411" r:id="rId1396" xr:uid="{00000000-0004-0000-0E00-000073050000}"/>
    <hyperlink ref="G1412" r:id="rId1397" xr:uid="{00000000-0004-0000-0E00-000074050000}"/>
    <hyperlink ref="G1413" r:id="rId1398" xr:uid="{00000000-0004-0000-0E00-000075050000}"/>
    <hyperlink ref="G1414" r:id="rId1399" xr:uid="{00000000-0004-0000-0E00-000076050000}"/>
    <hyperlink ref="G1415" r:id="rId1400" xr:uid="{00000000-0004-0000-0E00-000077050000}"/>
    <hyperlink ref="G1416" r:id="rId1401" xr:uid="{00000000-0004-0000-0E00-000078050000}"/>
    <hyperlink ref="G1417" r:id="rId1402" xr:uid="{00000000-0004-0000-0E00-000079050000}"/>
    <hyperlink ref="G1418" r:id="rId1403" xr:uid="{00000000-0004-0000-0E00-00007A050000}"/>
    <hyperlink ref="G1419" r:id="rId1404" xr:uid="{00000000-0004-0000-0E00-00007B050000}"/>
    <hyperlink ref="G1420" r:id="rId1405" xr:uid="{00000000-0004-0000-0E00-00007C050000}"/>
    <hyperlink ref="G1421" r:id="rId1406" xr:uid="{00000000-0004-0000-0E00-00007D050000}"/>
    <hyperlink ref="G1422" r:id="rId1407" xr:uid="{00000000-0004-0000-0E00-00007E050000}"/>
    <hyperlink ref="G1423" r:id="rId1408" xr:uid="{00000000-0004-0000-0E00-00007F050000}"/>
    <hyperlink ref="G1424" r:id="rId1409" xr:uid="{00000000-0004-0000-0E00-000080050000}"/>
    <hyperlink ref="G1425" r:id="rId1410" xr:uid="{00000000-0004-0000-0E00-000081050000}"/>
    <hyperlink ref="G1426" r:id="rId1411" xr:uid="{00000000-0004-0000-0E00-000082050000}"/>
    <hyperlink ref="G1427" r:id="rId1412" xr:uid="{00000000-0004-0000-0E00-000083050000}"/>
    <hyperlink ref="G1428" r:id="rId1413" xr:uid="{00000000-0004-0000-0E00-000084050000}"/>
    <hyperlink ref="G1429" r:id="rId1414" xr:uid="{00000000-0004-0000-0E00-000085050000}"/>
    <hyperlink ref="G1430" r:id="rId1415" xr:uid="{00000000-0004-0000-0E00-000086050000}"/>
    <hyperlink ref="G1431" r:id="rId1416" xr:uid="{00000000-0004-0000-0E00-000087050000}"/>
    <hyperlink ref="G1432" r:id="rId1417" xr:uid="{00000000-0004-0000-0E00-000088050000}"/>
    <hyperlink ref="G1433" r:id="rId1418" xr:uid="{00000000-0004-0000-0E00-000089050000}"/>
    <hyperlink ref="G1434" r:id="rId1419" xr:uid="{00000000-0004-0000-0E00-00008A050000}"/>
    <hyperlink ref="G1435" r:id="rId1420" xr:uid="{00000000-0004-0000-0E00-00008B050000}"/>
    <hyperlink ref="G1436" r:id="rId1421" xr:uid="{00000000-0004-0000-0E00-00008C050000}"/>
    <hyperlink ref="G1437" r:id="rId1422" xr:uid="{00000000-0004-0000-0E00-00008D050000}"/>
    <hyperlink ref="G1438" r:id="rId1423" xr:uid="{00000000-0004-0000-0E00-00008E050000}"/>
    <hyperlink ref="G1439" r:id="rId1424" xr:uid="{00000000-0004-0000-0E00-00008F050000}"/>
    <hyperlink ref="G1440" r:id="rId1425" xr:uid="{00000000-0004-0000-0E00-000090050000}"/>
    <hyperlink ref="G1441" r:id="rId1426" xr:uid="{00000000-0004-0000-0E00-000091050000}"/>
    <hyperlink ref="G1442" r:id="rId1427" xr:uid="{00000000-0004-0000-0E00-000092050000}"/>
    <hyperlink ref="G1443" r:id="rId1428" xr:uid="{00000000-0004-0000-0E00-000093050000}"/>
    <hyperlink ref="G1444" r:id="rId1429" xr:uid="{00000000-0004-0000-0E00-000094050000}"/>
    <hyperlink ref="G1445" r:id="rId1430" xr:uid="{00000000-0004-0000-0E00-000095050000}"/>
    <hyperlink ref="G1446" r:id="rId1431" xr:uid="{00000000-0004-0000-0E00-000096050000}"/>
    <hyperlink ref="G1447" r:id="rId1432" xr:uid="{00000000-0004-0000-0E00-000097050000}"/>
    <hyperlink ref="G1448" r:id="rId1433" xr:uid="{00000000-0004-0000-0E00-000098050000}"/>
    <hyperlink ref="G1449" r:id="rId1434" xr:uid="{00000000-0004-0000-0E00-000099050000}"/>
    <hyperlink ref="G1450" r:id="rId1435" xr:uid="{00000000-0004-0000-0E00-00009A050000}"/>
    <hyperlink ref="G1451" r:id="rId1436" xr:uid="{00000000-0004-0000-0E00-00009B050000}"/>
    <hyperlink ref="G1452" r:id="rId1437" xr:uid="{00000000-0004-0000-0E00-00009C050000}"/>
    <hyperlink ref="G1453" r:id="rId1438" xr:uid="{00000000-0004-0000-0E00-00009D050000}"/>
    <hyperlink ref="G1454" r:id="rId1439" xr:uid="{00000000-0004-0000-0E00-00009E050000}"/>
    <hyperlink ref="G1455" r:id="rId1440" xr:uid="{00000000-0004-0000-0E00-00009F050000}"/>
    <hyperlink ref="G1456" r:id="rId1441" xr:uid="{00000000-0004-0000-0E00-0000A0050000}"/>
    <hyperlink ref="G1457" r:id="rId1442" xr:uid="{00000000-0004-0000-0E00-0000A1050000}"/>
    <hyperlink ref="G1458" r:id="rId1443" xr:uid="{00000000-0004-0000-0E00-0000A2050000}"/>
    <hyperlink ref="G1459" r:id="rId1444" xr:uid="{00000000-0004-0000-0E00-0000A3050000}"/>
    <hyperlink ref="G1460" r:id="rId1445" xr:uid="{00000000-0004-0000-0E00-0000A4050000}"/>
    <hyperlink ref="G1461" r:id="rId1446" xr:uid="{00000000-0004-0000-0E00-0000A5050000}"/>
    <hyperlink ref="G1462" r:id="rId1447" xr:uid="{00000000-0004-0000-0E00-0000A6050000}"/>
    <hyperlink ref="G1463" r:id="rId1448" xr:uid="{00000000-0004-0000-0E00-0000A7050000}"/>
    <hyperlink ref="G1464" r:id="rId1449" xr:uid="{00000000-0004-0000-0E00-0000A8050000}"/>
    <hyperlink ref="G1465" r:id="rId1450" xr:uid="{00000000-0004-0000-0E00-0000A9050000}"/>
    <hyperlink ref="G1466" r:id="rId1451" xr:uid="{00000000-0004-0000-0E00-0000AA050000}"/>
    <hyperlink ref="G1467" r:id="rId1452" xr:uid="{00000000-0004-0000-0E00-0000AB050000}"/>
    <hyperlink ref="G1468" r:id="rId1453" xr:uid="{00000000-0004-0000-0E00-0000AC050000}"/>
    <hyperlink ref="G1469" r:id="rId1454" xr:uid="{00000000-0004-0000-0E00-0000AD050000}"/>
    <hyperlink ref="G1470" r:id="rId1455" xr:uid="{00000000-0004-0000-0E00-0000AE050000}"/>
    <hyperlink ref="G1471" r:id="rId1456" xr:uid="{00000000-0004-0000-0E00-0000AF050000}"/>
    <hyperlink ref="G1472" r:id="rId1457" xr:uid="{00000000-0004-0000-0E00-0000B0050000}"/>
    <hyperlink ref="G1474" r:id="rId1458" xr:uid="{00000000-0004-0000-0E00-0000B1050000}"/>
    <hyperlink ref="G1475" r:id="rId1459" xr:uid="{00000000-0004-0000-0E00-0000B2050000}"/>
    <hyperlink ref="G1476" r:id="rId1460" xr:uid="{00000000-0004-0000-0E00-0000B3050000}"/>
    <hyperlink ref="G1477" r:id="rId1461" xr:uid="{00000000-0004-0000-0E00-0000B4050000}"/>
    <hyperlink ref="G1478" r:id="rId1462" xr:uid="{00000000-0004-0000-0E00-0000B5050000}"/>
    <hyperlink ref="G1479" r:id="rId1463" xr:uid="{00000000-0004-0000-0E00-0000B6050000}"/>
    <hyperlink ref="G1480" r:id="rId1464" xr:uid="{00000000-0004-0000-0E00-0000B7050000}"/>
    <hyperlink ref="G1481" r:id="rId1465" xr:uid="{00000000-0004-0000-0E00-0000B8050000}"/>
    <hyperlink ref="G1482" r:id="rId1466" xr:uid="{00000000-0004-0000-0E00-0000B9050000}"/>
    <hyperlink ref="G1483" r:id="rId1467" xr:uid="{00000000-0004-0000-0E00-0000BA050000}"/>
    <hyperlink ref="G1484" r:id="rId1468" xr:uid="{00000000-0004-0000-0E00-0000BB050000}"/>
    <hyperlink ref="G1485" r:id="rId1469" xr:uid="{00000000-0004-0000-0E00-0000BC050000}"/>
    <hyperlink ref="G1486" r:id="rId1470" xr:uid="{00000000-0004-0000-0E00-0000BD050000}"/>
    <hyperlink ref="G1487" r:id="rId1471" xr:uid="{00000000-0004-0000-0E00-0000BE050000}"/>
    <hyperlink ref="G1488" r:id="rId1472" xr:uid="{00000000-0004-0000-0E00-0000BF050000}"/>
    <hyperlink ref="G1489" r:id="rId1473" xr:uid="{00000000-0004-0000-0E00-0000C0050000}"/>
    <hyperlink ref="G1490" r:id="rId1474" xr:uid="{00000000-0004-0000-0E00-0000C1050000}"/>
    <hyperlink ref="G1491" r:id="rId1475" xr:uid="{00000000-0004-0000-0E00-0000C2050000}"/>
    <hyperlink ref="G1493" r:id="rId1476" xr:uid="{00000000-0004-0000-0E00-0000C3050000}"/>
    <hyperlink ref="G1494" r:id="rId1477" xr:uid="{00000000-0004-0000-0E00-0000C4050000}"/>
    <hyperlink ref="G1495" r:id="rId1478" xr:uid="{00000000-0004-0000-0E00-0000C5050000}"/>
    <hyperlink ref="G1496" r:id="rId1479" xr:uid="{00000000-0004-0000-0E00-0000C6050000}"/>
    <hyperlink ref="G1497" r:id="rId1480" xr:uid="{00000000-0004-0000-0E00-0000C7050000}"/>
    <hyperlink ref="G1498" r:id="rId1481" xr:uid="{00000000-0004-0000-0E00-0000C8050000}"/>
    <hyperlink ref="G1499" r:id="rId1482" xr:uid="{00000000-0004-0000-0E00-0000C9050000}"/>
    <hyperlink ref="G1500" r:id="rId1483" xr:uid="{00000000-0004-0000-0E00-0000CA050000}"/>
    <hyperlink ref="G1501" r:id="rId1484" xr:uid="{00000000-0004-0000-0E00-0000CB050000}"/>
    <hyperlink ref="G1502" r:id="rId1485" xr:uid="{00000000-0004-0000-0E00-0000CC050000}"/>
    <hyperlink ref="G1503" r:id="rId1486" xr:uid="{00000000-0004-0000-0E00-0000CD050000}"/>
    <hyperlink ref="G1504" r:id="rId1487" xr:uid="{00000000-0004-0000-0E00-0000CE050000}"/>
    <hyperlink ref="G1505" r:id="rId1488" xr:uid="{00000000-0004-0000-0E00-0000CF050000}"/>
    <hyperlink ref="G1506" r:id="rId1489" xr:uid="{00000000-0004-0000-0E00-0000D0050000}"/>
    <hyperlink ref="G1507" r:id="rId1490" xr:uid="{00000000-0004-0000-0E00-0000D1050000}"/>
    <hyperlink ref="G1508" r:id="rId1491" xr:uid="{00000000-0004-0000-0E00-0000D2050000}"/>
    <hyperlink ref="G1509" r:id="rId1492" xr:uid="{00000000-0004-0000-0E00-0000D3050000}"/>
    <hyperlink ref="G1510" r:id="rId1493" xr:uid="{00000000-0004-0000-0E00-0000D4050000}"/>
    <hyperlink ref="G1511" r:id="rId1494" xr:uid="{00000000-0004-0000-0E00-0000D5050000}"/>
    <hyperlink ref="G1512" r:id="rId1495" xr:uid="{00000000-0004-0000-0E00-0000D6050000}"/>
    <hyperlink ref="G1513" r:id="rId1496" xr:uid="{00000000-0004-0000-0E00-0000D7050000}"/>
    <hyperlink ref="G1514" r:id="rId1497" xr:uid="{00000000-0004-0000-0E00-0000D8050000}"/>
    <hyperlink ref="G1515" r:id="rId1498" xr:uid="{00000000-0004-0000-0E00-0000D9050000}"/>
    <hyperlink ref="G1516" r:id="rId1499" xr:uid="{00000000-0004-0000-0E00-0000DA050000}"/>
    <hyperlink ref="G1517" r:id="rId1500" xr:uid="{00000000-0004-0000-0E00-0000DB050000}"/>
    <hyperlink ref="G1518" r:id="rId1501" xr:uid="{00000000-0004-0000-0E00-0000DC050000}"/>
    <hyperlink ref="G1519" r:id="rId1502" xr:uid="{00000000-0004-0000-0E00-0000DD050000}"/>
    <hyperlink ref="G1520" r:id="rId1503" xr:uid="{00000000-0004-0000-0E00-0000DE050000}"/>
    <hyperlink ref="G1521" r:id="rId1504" xr:uid="{00000000-0004-0000-0E00-0000DF050000}"/>
    <hyperlink ref="G1522" r:id="rId1505" xr:uid="{00000000-0004-0000-0E00-0000E0050000}"/>
    <hyperlink ref="G1523" r:id="rId1506" xr:uid="{00000000-0004-0000-0E00-0000E1050000}"/>
    <hyperlink ref="G1524" r:id="rId1507" xr:uid="{00000000-0004-0000-0E00-0000E2050000}"/>
    <hyperlink ref="G1525" r:id="rId1508" xr:uid="{00000000-0004-0000-0E00-0000E3050000}"/>
    <hyperlink ref="G1526" r:id="rId1509" xr:uid="{00000000-0004-0000-0E00-0000E4050000}"/>
    <hyperlink ref="G1527" r:id="rId1510" xr:uid="{00000000-0004-0000-0E00-0000E5050000}"/>
    <hyperlink ref="G1528" r:id="rId1511" xr:uid="{00000000-0004-0000-0E00-0000E6050000}"/>
    <hyperlink ref="G1529" r:id="rId1512" xr:uid="{00000000-0004-0000-0E00-0000E7050000}"/>
    <hyperlink ref="G1530" r:id="rId1513" xr:uid="{00000000-0004-0000-0E00-0000E8050000}"/>
    <hyperlink ref="G1531" r:id="rId1514" xr:uid="{00000000-0004-0000-0E00-0000E9050000}"/>
    <hyperlink ref="G1532" r:id="rId1515" xr:uid="{00000000-0004-0000-0E00-0000EA050000}"/>
    <hyperlink ref="G1533" r:id="rId1516" xr:uid="{00000000-0004-0000-0E00-0000EB050000}"/>
    <hyperlink ref="G1534" r:id="rId1517" xr:uid="{00000000-0004-0000-0E00-0000EC050000}"/>
    <hyperlink ref="G1535" r:id="rId1518" xr:uid="{00000000-0004-0000-0E00-0000ED050000}"/>
    <hyperlink ref="G1536" r:id="rId1519" xr:uid="{00000000-0004-0000-0E00-0000EE050000}"/>
    <hyperlink ref="G1537" r:id="rId1520" xr:uid="{00000000-0004-0000-0E00-0000EF050000}"/>
    <hyperlink ref="G1538" r:id="rId1521" xr:uid="{00000000-0004-0000-0E00-0000F0050000}"/>
    <hyperlink ref="G1539" r:id="rId1522" xr:uid="{00000000-0004-0000-0E00-0000F1050000}"/>
    <hyperlink ref="G1540" r:id="rId1523" xr:uid="{00000000-0004-0000-0E00-0000F2050000}"/>
    <hyperlink ref="G1541" r:id="rId1524" xr:uid="{00000000-0004-0000-0E00-0000F3050000}"/>
    <hyperlink ref="G1542" r:id="rId1525" xr:uid="{00000000-0004-0000-0E00-0000F4050000}"/>
    <hyperlink ref="G1543" r:id="rId1526" xr:uid="{00000000-0004-0000-0E00-0000F5050000}"/>
    <hyperlink ref="G1544" r:id="rId1527" xr:uid="{00000000-0004-0000-0E00-0000F6050000}"/>
    <hyperlink ref="G1545" r:id="rId1528" xr:uid="{00000000-0004-0000-0E00-0000F7050000}"/>
    <hyperlink ref="G1546" r:id="rId1529" xr:uid="{00000000-0004-0000-0E00-0000F8050000}"/>
    <hyperlink ref="G1547" r:id="rId1530" xr:uid="{00000000-0004-0000-0E00-0000F9050000}"/>
    <hyperlink ref="G1549" r:id="rId1531" xr:uid="{00000000-0004-0000-0E00-0000FA050000}"/>
    <hyperlink ref="G1550" r:id="rId1532" xr:uid="{00000000-0004-0000-0E00-0000FB050000}"/>
    <hyperlink ref="G1551" r:id="rId1533" xr:uid="{00000000-0004-0000-0E00-0000FC050000}"/>
    <hyperlink ref="G1552" r:id="rId1534" xr:uid="{00000000-0004-0000-0E00-0000FD050000}"/>
    <hyperlink ref="G1553" r:id="rId1535" xr:uid="{00000000-0004-0000-0E00-0000FE050000}"/>
    <hyperlink ref="G1554" r:id="rId1536" xr:uid="{00000000-0004-0000-0E00-0000FF050000}"/>
    <hyperlink ref="G1555" r:id="rId1537" xr:uid="{00000000-0004-0000-0E00-000000060000}"/>
    <hyperlink ref="G1556" r:id="rId1538" xr:uid="{00000000-0004-0000-0E00-000001060000}"/>
    <hyperlink ref="G1557" r:id="rId1539" xr:uid="{00000000-0004-0000-0E00-000002060000}"/>
    <hyperlink ref="G1559" r:id="rId1540" xr:uid="{00000000-0004-0000-0E00-000003060000}"/>
    <hyperlink ref="G1560" r:id="rId1541" xr:uid="{00000000-0004-0000-0E00-000004060000}"/>
    <hyperlink ref="G1561" r:id="rId1542" xr:uid="{00000000-0004-0000-0E00-000005060000}"/>
    <hyperlink ref="G1562" r:id="rId1543" xr:uid="{00000000-0004-0000-0E00-000006060000}"/>
    <hyperlink ref="G1563" r:id="rId1544" xr:uid="{00000000-0004-0000-0E00-000007060000}"/>
    <hyperlink ref="G1564" r:id="rId1545" xr:uid="{00000000-0004-0000-0E00-000008060000}"/>
    <hyperlink ref="G1565" r:id="rId1546" xr:uid="{00000000-0004-0000-0E00-000009060000}"/>
    <hyperlink ref="G1566" r:id="rId1547" xr:uid="{00000000-0004-0000-0E00-00000A060000}"/>
    <hyperlink ref="G1567" r:id="rId1548" xr:uid="{00000000-0004-0000-0E00-00000B060000}"/>
    <hyperlink ref="G1568" r:id="rId1549" xr:uid="{00000000-0004-0000-0E00-00000C060000}"/>
    <hyperlink ref="G1569" r:id="rId1550" xr:uid="{00000000-0004-0000-0E00-00000D060000}"/>
    <hyperlink ref="G1570" r:id="rId1551" xr:uid="{00000000-0004-0000-0E00-00000E060000}"/>
    <hyperlink ref="G1571" r:id="rId1552" xr:uid="{00000000-0004-0000-0E00-00000F060000}"/>
    <hyperlink ref="G1572" r:id="rId1553" xr:uid="{00000000-0004-0000-0E00-000010060000}"/>
    <hyperlink ref="G1573" r:id="rId1554" xr:uid="{00000000-0004-0000-0E00-000011060000}"/>
    <hyperlink ref="G1574" r:id="rId1555" xr:uid="{00000000-0004-0000-0E00-000012060000}"/>
    <hyperlink ref="G1575" r:id="rId1556" xr:uid="{00000000-0004-0000-0E00-000013060000}"/>
    <hyperlink ref="G1576" r:id="rId1557" xr:uid="{00000000-0004-0000-0E00-000014060000}"/>
    <hyperlink ref="G1577" r:id="rId1558" xr:uid="{00000000-0004-0000-0E00-000015060000}"/>
    <hyperlink ref="G1578" r:id="rId1559" xr:uid="{00000000-0004-0000-0E00-000016060000}"/>
    <hyperlink ref="G1579" r:id="rId1560" xr:uid="{00000000-0004-0000-0E00-000017060000}"/>
    <hyperlink ref="G1580" r:id="rId1561" xr:uid="{00000000-0004-0000-0E00-000018060000}"/>
    <hyperlink ref="G1581" r:id="rId1562" xr:uid="{00000000-0004-0000-0E00-000019060000}"/>
    <hyperlink ref="G1582" r:id="rId1563" xr:uid="{00000000-0004-0000-0E00-00001A060000}"/>
    <hyperlink ref="G1583" r:id="rId1564" xr:uid="{00000000-0004-0000-0E00-00001B060000}"/>
    <hyperlink ref="G1584" r:id="rId1565" xr:uid="{00000000-0004-0000-0E00-00001C060000}"/>
    <hyperlink ref="G1585" r:id="rId1566" xr:uid="{00000000-0004-0000-0E00-00001D060000}"/>
    <hyperlink ref="G1586" r:id="rId1567" xr:uid="{00000000-0004-0000-0E00-00001E060000}"/>
    <hyperlink ref="G1587" r:id="rId1568" xr:uid="{00000000-0004-0000-0E00-00001F060000}"/>
    <hyperlink ref="G1588" r:id="rId1569" xr:uid="{00000000-0004-0000-0E00-000020060000}"/>
    <hyperlink ref="G1589" r:id="rId1570" xr:uid="{00000000-0004-0000-0E00-000021060000}"/>
    <hyperlink ref="G1590" r:id="rId1571" xr:uid="{00000000-0004-0000-0E00-000022060000}"/>
    <hyperlink ref="G1591" r:id="rId1572" xr:uid="{00000000-0004-0000-0E00-000023060000}"/>
    <hyperlink ref="G1592" r:id="rId1573" xr:uid="{00000000-0004-0000-0E00-000024060000}"/>
    <hyperlink ref="G1593" r:id="rId1574" xr:uid="{00000000-0004-0000-0E00-000025060000}"/>
    <hyperlink ref="G1594" r:id="rId1575" xr:uid="{00000000-0004-0000-0E00-000026060000}"/>
    <hyperlink ref="G1595" r:id="rId1576" xr:uid="{00000000-0004-0000-0E00-000027060000}"/>
    <hyperlink ref="G1596" r:id="rId1577" xr:uid="{00000000-0004-0000-0E00-000028060000}"/>
    <hyperlink ref="G1597" r:id="rId1578" xr:uid="{00000000-0004-0000-0E00-000029060000}"/>
    <hyperlink ref="G1598" r:id="rId1579" xr:uid="{00000000-0004-0000-0E00-00002A060000}"/>
    <hyperlink ref="G1599" r:id="rId1580" xr:uid="{00000000-0004-0000-0E00-00002B060000}"/>
    <hyperlink ref="G1600" r:id="rId1581" xr:uid="{00000000-0004-0000-0E00-00002C060000}"/>
    <hyperlink ref="G1601" r:id="rId1582" xr:uid="{00000000-0004-0000-0E00-00002D060000}"/>
    <hyperlink ref="G1602" r:id="rId1583" xr:uid="{00000000-0004-0000-0E00-00002E060000}"/>
    <hyperlink ref="G1603" r:id="rId1584" xr:uid="{00000000-0004-0000-0E00-00002F060000}"/>
    <hyperlink ref="G1605" r:id="rId1585" xr:uid="{00000000-0004-0000-0E00-000030060000}"/>
    <hyperlink ref="G1606" r:id="rId1586" xr:uid="{00000000-0004-0000-0E00-000031060000}"/>
    <hyperlink ref="G1607" r:id="rId1587" xr:uid="{00000000-0004-0000-0E00-000032060000}"/>
    <hyperlink ref="G1608" r:id="rId1588" xr:uid="{00000000-0004-0000-0E00-000033060000}"/>
    <hyperlink ref="G1609" r:id="rId1589" xr:uid="{00000000-0004-0000-0E00-000034060000}"/>
    <hyperlink ref="G1610" r:id="rId1590" xr:uid="{00000000-0004-0000-0E00-000035060000}"/>
    <hyperlink ref="G1611" r:id="rId1591" xr:uid="{00000000-0004-0000-0E00-000036060000}"/>
    <hyperlink ref="G1612" r:id="rId1592" xr:uid="{00000000-0004-0000-0E00-000037060000}"/>
    <hyperlink ref="G1613" r:id="rId1593" xr:uid="{00000000-0004-0000-0E00-000038060000}"/>
    <hyperlink ref="G1614" r:id="rId1594" xr:uid="{00000000-0004-0000-0E00-000039060000}"/>
    <hyperlink ref="G1615" r:id="rId1595" xr:uid="{00000000-0004-0000-0E00-00003A060000}"/>
    <hyperlink ref="G1616" r:id="rId1596" xr:uid="{00000000-0004-0000-0E00-00003B060000}"/>
    <hyperlink ref="G1617" r:id="rId1597" xr:uid="{00000000-0004-0000-0E00-00003C060000}"/>
    <hyperlink ref="G1618" r:id="rId1598" xr:uid="{00000000-0004-0000-0E00-00003D060000}"/>
    <hyperlink ref="G1619" r:id="rId1599" xr:uid="{00000000-0004-0000-0E00-00003E060000}"/>
    <hyperlink ref="G1620" r:id="rId1600" xr:uid="{00000000-0004-0000-0E00-00003F060000}"/>
    <hyperlink ref="G1621" r:id="rId1601" xr:uid="{00000000-0004-0000-0E00-000040060000}"/>
    <hyperlink ref="G1622" r:id="rId1602" xr:uid="{00000000-0004-0000-0E00-000041060000}"/>
    <hyperlink ref="G1623" r:id="rId1603" xr:uid="{00000000-0004-0000-0E00-000042060000}"/>
    <hyperlink ref="G1624" r:id="rId1604" xr:uid="{00000000-0004-0000-0E00-000043060000}"/>
    <hyperlink ref="G1625" r:id="rId1605" xr:uid="{00000000-0004-0000-0E00-000044060000}"/>
    <hyperlink ref="G1626" r:id="rId1606" xr:uid="{00000000-0004-0000-0E00-000045060000}"/>
    <hyperlink ref="G1627" r:id="rId1607" xr:uid="{00000000-0004-0000-0E00-000046060000}"/>
    <hyperlink ref="G1628" r:id="rId1608" xr:uid="{00000000-0004-0000-0E00-000047060000}"/>
    <hyperlink ref="G1629" r:id="rId1609" xr:uid="{00000000-0004-0000-0E00-000048060000}"/>
    <hyperlink ref="G1630" r:id="rId1610" xr:uid="{00000000-0004-0000-0E00-000049060000}"/>
    <hyperlink ref="G1631" r:id="rId1611" xr:uid="{00000000-0004-0000-0E00-00004A060000}"/>
    <hyperlink ref="G1632" r:id="rId1612" xr:uid="{00000000-0004-0000-0E00-00004B060000}"/>
    <hyperlink ref="G1633" r:id="rId1613" xr:uid="{00000000-0004-0000-0E00-00004C060000}"/>
    <hyperlink ref="G1634" r:id="rId1614" xr:uid="{00000000-0004-0000-0E00-00004D060000}"/>
    <hyperlink ref="G1635" r:id="rId1615" xr:uid="{00000000-0004-0000-0E00-00004E060000}"/>
    <hyperlink ref="G1636" r:id="rId1616" xr:uid="{00000000-0004-0000-0E00-00004F060000}"/>
    <hyperlink ref="G1637" r:id="rId1617" xr:uid="{00000000-0004-0000-0E00-000050060000}"/>
    <hyperlink ref="G1638" r:id="rId1618" xr:uid="{00000000-0004-0000-0E00-000051060000}"/>
    <hyperlink ref="G1639" r:id="rId1619" xr:uid="{00000000-0004-0000-0E00-000052060000}"/>
    <hyperlink ref="G1640" r:id="rId1620" xr:uid="{00000000-0004-0000-0E00-000053060000}"/>
    <hyperlink ref="G1641" r:id="rId1621" xr:uid="{00000000-0004-0000-0E00-000054060000}"/>
    <hyperlink ref="G1642" r:id="rId1622" xr:uid="{00000000-0004-0000-0E00-000055060000}"/>
    <hyperlink ref="G1643" r:id="rId1623" xr:uid="{00000000-0004-0000-0E00-000056060000}"/>
    <hyperlink ref="G1644" r:id="rId1624" xr:uid="{00000000-0004-0000-0E00-000057060000}"/>
    <hyperlink ref="G1645" r:id="rId1625" xr:uid="{00000000-0004-0000-0E00-000058060000}"/>
    <hyperlink ref="G1646" r:id="rId1626" xr:uid="{00000000-0004-0000-0E00-000059060000}"/>
    <hyperlink ref="G1647" r:id="rId1627" xr:uid="{00000000-0004-0000-0E00-00005A060000}"/>
    <hyperlink ref="G1648" r:id="rId1628" xr:uid="{00000000-0004-0000-0E00-00005B060000}"/>
    <hyperlink ref="G1649" r:id="rId1629" xr:uid="{00000000-0004-0000-0E00-00005C060000}"/>
    <hyperlink ref="G1650" r:id="rId1630" xr:uid="{00000000-0004-0000-0E00-00005D060000}"/>
    <hyperlink ref="G1651" r:id="rId1631" xr:uid="{00000000-0004-0000-0E00-00005E060000}"/>
    <hyperlink ref="G1652" r:id="rId1632" xr:uid="{00000000-0004-0000-0E00-00005F060000}"/>
    <hyperlink ref="G1653" r:id="rId1633" xr:uid="{00000000-0004-0000-0E00-000060060000}"/>
    <hyperlink ref="G1654" r:id="rId1634" xr:uid="{00000000-0004-0000-0E00-000061060000}"/>
    <hyperlink ref="G1655" r:id="rId1635" xr:uid="{00000000-0004-0000-0E00-000062060000}"/>
    <hyperlink ref="G1656" r:id="rId1636" xr:uid="{00000000-0004-0000-0E00-000063060000}"/>
    <hyperlink ref="G1657" r:id="rId1637" xr:uid="{00000000-0004-0000-0E00-000064060000}"/>
    <hyperlink ref="G1658" r:id="rId1638" xr:uid="{00000000-0004-0000-0E00-000065060000}"/>
    <hyperlink ref="G1659" r:id="rId1639" xr:uid="{00000000-0004-0000-0E00-000066060000}"/>
    <hyperlink ref="G1660" r:id="rId1640" xr:uid="{00000000-0004-0000-0E00-000067060000}"/>
    <hyperlink ref="G1661" r:id="rId1641" xr:uid="{00000000-0004-0000-0E00-000068060000}"/>
    <hyperlink ref="G1662" r:id="rId1642" xr:uid="{00000000-0004-0000-0E00-000069060000}"/>
    <hyperlink ref="G1663" r:id="rId1643" xr:uid="{00000000-0004-0000-0E00-00006A060000}"/>
    <hyperlink ref="G1664" r:id="rId1644" xr:uid="{00000000-0004-0000-0E00-00006B060000}"/>
    <hyperlink ref="G1665" r:id="rId1645" xr:uid="{00000000-0004-0000-0E00-00006C060000}"/>
    <hyperlink ref="G1666" r:id="rId1646" xr:uid="{00000000-0004-0000-0E00-00006D060000}"/>
    <hyperlink ref="G1667" r:id="rId1647" xr:uid="{00000000-0004-0000-0E00-00006E060000}"/>
    <hyperlink ref="G1668" r:id="rId1648" xr:uid="{00000000-0004-0000-0E00-00006F060000}"/>
    <hyperlink ref="G1669" r:id="rId1649" xr:uid="{00000000-0004-0000-0E00-00007006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outlinePr summaryBelow="0" summaryRight="0"/>
  </sheetPr>
  <dimension ref="A1:Z1000"/>
  <sheetViews>
    <sheetView showGridLines="0" workbookViewId="0">
      <selection activeCell="C4" sqref="C4:H4"/>
    </sheetView>
  </sheetViews>
  <sheetFormatPr defaultColWidth="14.42578125" defaultRowHeight="15.75" customHeight="1"/>
  <sheetData>
    <row r="1" spans="1:26" ht="12.75">
      <c r="A1" s="2"/>
      <c r="B1" s="2"/>
      <c r="C1" s="2"/>
      <c r="D1" s="2"/>
      <c r="E1" s="2"/>
      <c r="F1" s="2"/>
      <c r="G1" s="2"/>
      <c r="H1" s="2"/>
      <c r="I1" s="2"/>
      <c r="J1" s="2"/>
      <c r="K1" s="2"/>
      <c r="L1" s="2"/>
      <c r="M1" s="2"/>
      <c r="N1" s="2"/>
      <c r="O1" s="2"/>
      <c r="P1" s="2"/>
      <c r="Q1" s="2"/>
      <c r="R1" s="2"/>
      <c r="S1" s="2"/>
      <c r="T1" s="2"/>
      <c r="U1" s="2"/>
      <c r="V1" s="2"/>
      <c r="W1" s="2"/>
      <c r="X1" s="2"/>
      <c r="Y1" s="2"/>
      <c r="Z1" s="2"/>
    </row>
    <row r="2" spans="1:26" ht="12.75">
      <c r="A2" s="2"/>
      <c r="B2" s="2"/>
      <c r="C2" s="2"/>
      <c r="D2" s="2"/>
      <c r="E2" s="2"/>
      <c r="F2" s="2"/>
      <c r="G2" s="2"/>
      <c r="H2" s="2"/>
      <c r="I2" s="2"/>
      <c r="J2" s="2"/>
      <c r="K2" s="2"/>
      <c r="L2" s="2"/>
      <c r="M2" s="2"/>
      <c r="N2" s="2"/>
      <c r="O2" s="2"/>
      <c r="P2" s="2"/>
      <c r="Q2" s="2"/>
      <c r="R2" s="2"/>
      <c r="S2" s="2"/>
      <c r="T2" s="2"/>
      <c r="U2" s="2"/>
      <c r="V2" s="2"/>
      <c r="W2" s="2"/>
      <c r="X2" s="2"/>
      <c r="Y2" s="2"/>
      <c r="Z2" s="2"/>
    </row>
    <row r="3" spans="1:26" ht="12.75">
      <c r="A3" s="2"/>
      <c r="B3" s="2"/>
      <c r="C3" s="2"/>
      <c r="D3" s="2"/>
      <c r="E3" s="2"/>
      <c r="F3" s="2"/>
      <c r="G3" s="2"/>
      <c r="H3" s="2"/>
      <c r="I3" s="2"/>
      <c r="J3" s="2"/>
      <c r="K3" s="2"/>
      <c r="L3" s="2"/>
      <c r="M3" s="2"/>
      <c r="N3" s="2"/>
      <c r="O3" s="2"/>
      <c r="P3" s="2"/>
      <c r="Q3" s="2"/>
      <c r="R3" s="2"/>
      <c r="S3" s="2"/>
      <c r="T3" s="2"/>
      <c r="U3" s="2"/>
      <c r="V3" s="2"/>
      <c r="W3" s="2"/>
      <c r="X3" s="2"/>
      <c r="Y3" s="2"/>
      <c r="Z3" s="2"/>
    </row>
    <row r="4" spans="1:26" ht="37.5" customHeight="1">
      <c r="A4" s="2"/>
      <c r="B4" s="2"/>
      <c r="C4" s="159" t="s">
        <v>39656</v>
      </c>
      <c r="D4" s="152"/>
      <c r="E4" s="152"/>
      <c r="F4" s="152"/>
      <c r="G4" s="152"/>
      <c r="H4" s="152"/>
      <c r="I4" s="2"/>
      <c r="J4" s="2"/>
      <c r="K4" s="2"/>
      <c r="L4" s="2"/>
      <c r="M4" s="2"/>
      <c r="N4" s="2"/>
      <c r="O4" s="2"/>
      <c r="P4" s="2"/>
      <c r="Q4" s="2"/>
      <c r="R4" s="2"/>
      <c r="S4" s="2"/>
      <c r="T4" s="2"/>
      <c r="U4" s="2"/>
      <c r="V4" s="2"/>
      <c r="W4" s="2"/>
      <c r="X4" s="2"/>
      <c r="Y4" s="2"/>
      <c r="Z4" s="2"/>
    </row>
    <row r="5" spans="1:26" ht="15">
      <c r="A5" s="2"/>
      <c r="B5" s="2"/>
      <c r="C5" s="130" t="s">
        <v>39657</v>
      </c>
      <c r="D5" s="2"/>
      <c r="E5" s="2"/>
      <c r="F5" s="2"/>
      <c r="G5" s="2"/>
      <c r="H5" s="2"/>
      <c r="I5" s="2"/>
      <c r="J5" s="2"/>
      <c r="K5" s="2"/>
      <c r="L5" s="2"/>
      <c r="M5" s="2"/>
      <c r="N5" s="2"/>
      <c r="O5" s="2"/>
      <c r="P5" s="2"/>
      <c r="Q5" s="2"/>
      <c r="R5" s="2"/>
      <c r="S5" s="2"/>
      <c r="T5" s="2"/>
      <c r="U5" s="2"/>
      <c r="V5" s="2"/>
      <c r="W5" s="2"/>
      <c r="X5" s="2"/>
      <c r="Y5" s="2"/>
      <c r="Z5" s="2"/>
    </row>
    <row r="6" spans="1:26" ht="12.75">
      <c r="A6" s="2"/>
      <c r="B6" s="2"/>
      <c r="C6" s="2"/>
      <c r="D6" s="2"/>
      <c r="E6" s="2"/>
      <c r="F6" s="2"/>
      <c r="G6" s="2"/>
      <c r="H6" s="2"/>
      <c r="I6" s="2"/>
      <c r="J6" s="2"/>
      <c r="K6" s="2"/>
      <c r="L6" s="2"/>
      <c r="M6" s="2"/>
      <c r="N6" s="2"/>
      <c r="O6" s="2"/>
      <c r="P6" s="2"/>
      <c r="Q6" s="2"/>
      <c r="R6" s="2"/>
      <c r="S6" s="2"/>
      <c r="T6" s="2"/>
      <c r="U6" s="2"/>
      <c r="V6" s="2"/>
      <c r="W6" s="2"/>
      <c r="X6" s="2"/>
      <c r="Y6" s="2"/>
      <c r="Z6" s="2"/>
    </row>
    <row r="7" spans="1:26" ht="12.75">
      <c r="A7" s="2"/>
      <c r="B7" s="2"/>
      <c r="C7" s="2"/>
      <c r="D7" s="2"/>
      <c r="E7" s="2"/>
      <c r="F7" s="2"/>
      <c r="G7" s="2"/>
      <c r="H7" s="2"/>
      <c r="I7" s="2"/>
      <c r="J7" s="2"/>
      <c r="K7" s="2"/>
      <c r="L7" s="2"/>
      <c r="M7" s="2"/>
      <c r="N7" s="2"/>
      <c r="O7" s="2"/>
      <c r="P7" s="2"/>
      <c r="Q7" s="2"/>
      <c r="R7" s="2"/>
      <c r="S7" s="2"/>
      <c r="T7" s="2"/>
      <c r="U7" s="2"/>
      <c r="V7" s="2"/>
      <c r="W7" s="2"/>
      <c r="X7" s="2"/>
      <c r="Y7" s="2"/>
      <c r="Z7" s="2"/>
    </row>
    <row r="8" spans="1:26" ht="12.75">
      <c r="A8" s="2"/>
      <c r="B8" s="2"/>
      <c r="C8" s="2"/>
      <c r="D8" s="2"/>
      <c r="E8" s="2"/>
      <c r="F8" s="2"/>
      <c r="G8" s="2"/>
      <c r="H8" s="2"/>
      <c r="I8" s="2"/>
      <c r="J8" s="2"/>
      <c r="K8" s="2"/>
      <c r="L8" s="2"/>
      <c r="M8" s="2"/>
      <c r="N8" s="2"/>
      <c r="O8" s="2"/>
      <c r="P8" s="2"/>
      <c r="Q8" s="2"/>
      <c r="R8" s="2"/>
      <c r="S8" s="2"/>
      <c r="T8" s="2"/>
      <c r="U8" s="2"/>
      <c r="V8" s="2"/>
      <c r="W8" s="2"/>
      <c r="X8" s="2"/>
      <c r="Y8" s="2"/>
      <c r="Z8" s="2"/>
    </row>
    <row r="9" spans="1:26" ht="12.75">
      <c r="A9" s="2"/>
      <c r="B9" s="2"/>
      <c r="C9" s="2"/>
      <c r="D9" s="2"/>
      <c r="E9" s="2"/>
      <c r="F9" s="2"/>
      <c r="G9" s="2"/>
      <c r="H9" s="2"/>
      <c r="I9" s="2"/>
      <c r="J9" s="2"/>
      <c r="K9" s="2"/>
      <c r="L9" s="2"/>
      <c r="M9" s="2"/>
      <c r="N9" s="2"/>
      <c r="O9" s="2"/>
      <c r="P9" s="2"/>
      <c r="Q9" s="2"/>
      <c r="R9" s="2"/>
      <c r="S9" s="2"/>
      <c r="T9" s="2"/>
      <c r="U9" s="2"/>
      <c r="V9" s="2"/>
      <c r="W9" s="2"/>
      <c r="X9" s="2"/>
      <c r="Y9" s="2"/>
      <c r="Z9" s="2"/>
    </row>
    <row r="10" spans="1:26" ht="12.7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C4:H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FF"/>
    <outlinePr summaryBelow="0" summaryRight="0"/>
  </sheetPr>
  <dimension ref="A1:M820"/>
  <sheetViews>
    <sheetView workbookViewId="0"/>
  </sheetViews>
  <sheetFormatPr defaultColWidth="14.42578125" defaultRowHeight="15.75" customHeight="1"/>
  <cols>
    <col min="2" max="2" width="22.42578125" customWidth="1"/>
    <col min="3" max="3" width="8.5703125" customWidth="1"/>
    <col min="5" max="7" width="9.42578125" customWidth="1"/>
    <col min="8" max="8" width="5.7109375" customWidth="1"/>
    <col min="9" max="9" width="46" customWidth="1"/>
  </cols>
  <sheetData>
    <row r="1" spans="1:13">
      <c r="A1" s="46" t="s">
        <v>39658</v>
      </c>
      <c r="B1" s="47" t="s">
        <v>4222</v>
      </c>
      <c r="C1" s="47" t="s">
        <v>7586</v>
      </c>
      <c r="D1" s="46" t="s">
        <v>6292</v>
      </c>
      <c r="E1" s="47"/>
      <c r="F1" s="47"/>
      <c r="G1" s="47" t="s">
        <v>39659</v>
      </c>
      <c r="H1" s="47" t="s">
        <v>3020</v>
      </c>
      <c r="I1" s="46" t="s">
        <v>39660</v>
      </c>
      <c r="J1" s="46" t="s">
        <v>39661</v>
      </c>
      <c r="K1" s="46" t="s">
        <v>2685</v>
      </c>
      <c r="L1" s="46" t="s">
        <v>39662</v>
      </c>
      <c r="M1" s="46" t="s">
        <v>39663</v>
      </c>
    </row>
    <row r="2" spans="1:13">
      <c r="A2" s="33" t="s">
        <v>39664</v>
      </c>
      <c r="B2" s="33" t="s">
        <v>3131</v>
      </c>
      <c r="C2" s="33" t="s">
        <v>39665</v>
      </c>
      <c r="D2" s="121" t="s">
        <v>39666</v>
      </c>
      <c r="E2" s="121" t="s">
        <v>39667</v>
      </c>
      <c r="F2" s="121" t="s">
        <v>39668</v>
      </c>
      <c r="G2" s="97" t="b">
        <v>0</v>
      </c>
      <c r="H2" s="102" t="b">
        <v>1</v>
      </c>
      <c r="I2" s="131" t="s">
        <v>39669</v>
      </c>
    </row>
    <row r="3" spans="1:13">
      <c r="A3" s="33" t="s">
        <v>2721</v>
      </c>
      <c r="B3" s="33" t="s">
        <v>3131</v>
      </c>
      <c r="C3" s="33" t="s">
        <v>39665</v>
      </c>
      <c r="D3" s="121" t="s">
        <v>39670</v>
      </c>
      <c r="E3" s="121" t="s">
        <v>39671</v>
      </c>
      <c r="F3" s="121" t="s">
        <v>39672</v>
      </c>
      <c r="G3" s="97" t="b">
        <v>0</v>
      </c>
      <c r="H3" s="102" t="b">
        <v>1</v>
      </c>
      <c r="I3" s="131" t="s">
        <v>39673</v>
      </c>
    </row>
    <row r="4" spans="1:13">
      <c r="A4" s="33" t="s">
        <v>39674</v>
      </c>
      <c r="B4" s="33" t="s">
        <v>39675</v>
      </c>
      <c r="C4" s="33" t="s">
        <v>37752</v>
      </c>
      <c r="D4" s="121" t="s">
        <v>39676</v>
      </c>
      <c r="E4" s="121" t="s">
        <v>39677</v>
      </c>
      <c r="F4" s="121" t="s">
        <v>39678</v>
      </c>
      <c r="G4" s="97" t="b">
        <v>0</v>
      </c>
      <c r="H4" s="102" t="b">
        <v>1</v>
      </c>
      <c r="I4" s="131" t="s">
        <v>39679</v>
      </c>
    </row>
    <row r="5" spans="1:13">
      <c r="A5" s="33" t="s">
        <v>39680</v>
      </c>
      <c r="B5" s="33" t="s">
        <v>39681</v>
      </c>
      <c r="C5" s="33" t="s">
        <v>39682</v>
      </c>
      <c r="D5" s="121" t="s">
        <v>39683</v>
      </c>
      <c r="E5" s="121" t="s">
        <v>39684</v>
      </c>
      <c r="F5" s="121" t="s">
        <v>39685</v>
      </c>
      <c r="G5" s="97" t="b">
        <v>0</v>
      </c>
      <c r="H5" s="102" t="b">
        <v>1</v>
      </c>
      <c r="I5" s="131" t="s">
        <v>39686</v>
      </c>
    </row>
    <row r="6" spans="1:13">
      <c r="A6" s="33" t="s">
        <v>39687</v>
      </c>
      <c r="B6" s="33" t="s">
        <v>3131</v>
      </c>
      <c r="C6" s="33" t="s">
        <v>39665</v>
      </c>
      <c r="D6" s="121" t="s">
        <v>39688</v>
      </c>
      <c r="E6" s="121" t="s">
        <v>39689</v>
      </c>
      <c r="F6" s="121" t="s">
        <v>39690</v>
      </c>
      <c r="G6" s="97" t="b">
        <v>0</v>
      </c>
      <c r="H6" s="102" t="b">
        <v>1</v>
      </c>
      <c r="I6" s="131" t="s">
        <v>39691</v>
      </c>
    </row>
    <row r="7" spans="1:13">
      <c r="A7" s="33" t="s">
        <v>39692</v>
      </c>
      <c r="B7" s="33" t="s">
        <v>3131</v>
      </c>
      <c r="C7" s="33" t="s">
        <v>39665</v>
      </c>
      <c r="D7" s="121" t="s">
        <v>39693</v>
      </c>
      <c r="E7" s="121" t="s">
        <v>39694</v>
      </c>
      <c r="F7" s="121" t="s">
        <v>39695</v>
      </c>
      <c r="G7" s="97" t="b">
        <v>0</v>
      </c>
      <c r="H7" s="102" t="b">
        <v>1</v>
      </c>
      <c r="I7" s="131" t="s">
        <v>39696</v>
      </c>
    </row>
    <row r="8" spans="1:13">
      <c r="A8" s="33" t="s">
        <v>39697</v>
      </c>
      <c r="B8" s="33" t="s">
        <v>28168</v>
      </c>
      <c r="C8" s="33" t="s">
        <v>39665</v>
      </c>
      <c r="D8" s="121" t="s">
        <v>39698</v>
      </c>
      <c r="E8" s="121" t="s">
        <v>39699</v>
      </c>
      <c r="F8" s="121" t="s">
        <v>39700</v>
      </c>
      <c r="G8" s="97" t="b">
        <v>0</v>
      </c>
      <c r="H8" s="102" t="b">
        <v>1</v>
      </c>
      <c r="I8" s="131" t="s">
        <v>39701</v>
      </c>
    </row>
    <row r="9" spans="1:13">
      <c r="A9" s="33" t="s">
        <v>39702</v>
      </c>
      <c r="B9" s="33" t="s">
        <v>39703</v>
      </c>
      <c r="C9" s="33" t="s">
        <v>39704</v>
      </c>
      <c r="D9" s="121" t="s">
        <v>39705</v>
      </c>
      <c r="E9" s="121" t="s">
        <v>39706</v>
      </c>
      <c r="F9" s="121" t="s">
        <v>39707</v>
      </c>
      <c r="G9" s="97" t="b">
        <v>0</v>
      </c>
      <c r="H9" s="102" t="b">
        <v>1</v>
      </c>
      <c r="I9" s="131" t="s">
        <v>39708</v>
      </c>
    </row>
    <row r="10" spans="1:13">
      <c r="A10" s="33" t="s">
        <v>39709</v>
      </c>
      <c r="B10" s="33" t="s">
        <v>10351</v>
      </c>
      <c r="C10" s="33" t="s">
        <v>39665</v>
      </c>
      <c r="D10" s="121" t="s">
        <v>39710</v>
      </c>
      <c r="E10" s="121" t="s">
        <v>39711</v>
      </c>
      <c r="F10" s="121" t="s">
        <v>39712</v>
      </c>
      <c r="G10" s="97" t="b">
        <v>0</v>
      </c>
      <c r="H10" s="102" t="b">
        <v>1</v>
      </c>
      <c r="I10" s="131" t="s">
        <v>39713</v>
      </c>
    </row>
    <row r="11" spans="1:13">
      <c r="A11" s="33" t="s">
        <v>39714</v>
      </c>
      <c r="B11" s="33" t="s">
        <v>38137</v>
      </c>
      <c r="C11" s="33" t="s">
        <v>39715</v>
      </c>
      <c r="D11" s="121" t="s">
        <v>39716</v>
      </c>
      <c r="E11" s="121" t="s">
        <v>39717</v>
      </c>
      <c r="F11" s="121" t="s">
        <v>39718</v>
      </c>
      <c r="G11" s="97" t="b">
        <v>0</v>
      </c>
      <c r="H11" s="102" t="b">
        <v>1</v>
      </c>
      <c r="I11" s="131" t="s">
        <v>39719</v>
      </c>
    </row>
    <row r="12" spans="1:13">
      <c r="A12" s="33" t="s">
        <v>39720</v>
      </c>
      <c r="B12" s="33" t="s">
        <v>3131</v>
      </c>
      <c r="C12" s="33" t="s">
        <v>39665</v>
      </c>
      <c r="D12" s="121" t="s">
        <v>39721</v>
      </c>
      <c r="E12" s="121" t="s">
        <v>39722</v>
      </c>
      <c r="F12" s="121" t="s">
        <v>39723</v>
      </c>
      <c r="G12" s="97" t="b">
        <v>0</v>
      </c>
      <c r="H12" s="102" t="b">
        <v>1</v>
      </c>
      <c r="I12" s="131" t="s">
        <v>39724</v>
      </c>
    </row>
    <row r="13" spans="1:13">
      <c r="A13" s="33" t="s">
        <v>641</v>
      </c>
      <c r="B13" s="33" t="s">
        <v>8131</v>
      </c>
      <c r="C13" s="33" t="s">
        <v>39665</v>
      </c>
      <c r="D13" s="121" t="s">
        <v>39725</v>
      </c>
      <c r="E13" s="121" t="s">
        <v>39726</v>
      </c>
      <c r="F13" s="121" t="s">
        <v>39727</v>
      </c>
      <c r="G13" s="97" t="b">
        <v>0</v>
      </c>
      <c r="H13" s="102" t="b">
        <v>1</v>
      </c>
      <c r="I13" s="131" t="s">
        <v>39728</v>
      </c>
    </row>
    <row r="14" spans="1:13">
      <c r="A14" s="33" t="s">
        <v>4281</v>
      </c>
      <c r="B14" s="33" t="s">
        <v>7820</v>
      </c>
      <c r="C14" s="33" t="s">
        <v>39729</v>
      </c>
      <c r="D14" s="121" t="s">
        <v>39730</v>
      </c>
      <c r="E14" s="121" t="s">
        <v>39731</v>
      </c>
      <c r="F14" s="121" t="s">
        <v>39732</v>
      </c>
      <c r="G14" s="97" t="b">
        <v>0</v>
      </c>
      <c r="H14" s="102" t="b">
        <v>1</v>
      </c>
      <c r="I14" s="131" t="s">
        <v>39733</v>
      </c>
    </row>
    <row r="15" spans="1:13">
      <c r="A15" s="33" t="s">
        <v>39734</v>
      </c>
      <c r="B15" s="33" t="s">
        <v>3131</v>
      </c>
      <c r="C15" s="33" t="s">
        <v>39665</v>
      </c>
      <c r="D15" s="121" t="s">
        <v>39735</v>
      </c>
      <c r="E15" s="121" t="s">
        <v>39736</v>
      </c>
      <c r="F15" s="121" t="s">
        <v>39737</v>
      </c>
      <c r="G15" s="97" t="b">
        <v>0</v>
      </c>
      <c r="H15" s="102" t="b">
        <v>1</v>
      </c>
      <c r="I15" s="131" t="s">
        <v>39738</v>
      </c>
    </row>
    <row r="16" spans="1:13">
      <c r="A16" s="33" t="s">
        <v>39739</v>
      </c>
      <c r="B16" s="33" t="s">
        <v>8725</v>
      </c>
      <c r="C16" s="33" t="s">
        <v>39740</v>
      </c>
      <c r="D16" s="121" t="s">
        <v>39741</v>
      </c>
      <c r="E16" s="121" t="s">
        <v>39742</v>
      </c>
      <c r="F16" s="121" t="s">
        <v>39743</v>
      </c>
      <c r="G16" s="97" t="b">
        <v>0</v>
      </c>
      <c r="H16" s="102" t="b">
        <v>1</v>
      </c>
      <c r="I16" s="131" t="s">
        <v>39744</v>
      </c>
    </row>
    <row r="17" spans="1:13">
      <c r="A17" s="33" t="s">
        <v>39745</v>
      </c>
      <c r="B17" s="33" t="s">
        <v>3131</v>
      </c>
      <c r="C17" s="33" t="s">
        <v>39665</v>
      </c>
      <c r="D17" s="121" t="s">
        <v>39746</v>
      </c>
      <c r="E17" s="121" t="s">
        <v>39747</v>
      </c>
      <c r="F17" s="121" t="s">
        <v>39748</v>
      </c>
      <c r="G17" s="97" t="b">
        <v>0</v>
      </c>
      <c r="H17" s="102" t="b">
        <v>1</v>
      </c>
      <c r="I17" s="131" t="s">
        <v>39701</v>
      </c>
    </row>
    <row r="18" spans="1:13">
      <c r="A18" s="33" t="s">
        <v>39749</v>
      </c>
      <c r="B18" s="33" t="s">
        <v>39675</v>
      </c>
      <c r="C18" s="33" t="s">
        <v>37752</v>
      </c>
      <c r="D18" s="121" t="s">
        <v>39750</v>
      </c>
      <c r="E18" s="121" t="s">
        <v>39751</v>
      </c>
      <c r="F18" s="121" t="s">
        <v>39752</v>
      </c>
      <c r="G18" s="97" t="b">
        <v>0</v>
      </c>
      <c r="H18" s="102" t="b">
        <v>1</v>
      </c>
      <c r="I18" s="131" t="s">
        <v>39753</v>
      </c>
      <c r="M18" s="132"/>
    </row>
    <row r="19" spans="1:13">
      <c r="A19" s="33" t="s">
        <v>39754</v>
      </c>
      <c r="B19" s="33" t="s">
        <v>11058</v>
      </c>
      <c r="C19" s="33" t="s">
        <v>39665</v>
      </c>
      <c r="D19" s="121" t="s">
        <v>39755</v>
      </c>
      <c r="E19" s="133" t="s">
        <v>39756</v>
      </c>
      <c r="F19" s="121"/>
      <c r="G19" s="97" t="b">
        <v>0</v>
      </c>
      <c r="H19" s="102" t="b">
        <v>1</v>
      </c>
      <c r="I19" s="131" t="s">
        <v>39757</v>
      </c>
    </row>
    <row r="20" spans="1:13">
      <c r="A20" s="33" t="s">
        <v>39758</v>
      </c>
      <c r="B20" s="33" t="s">
        <v>19662</v>
      </c>
      <c r="C20" s="33" t="s">
        <v>25956</v>
      </c>
      <c r="D20" s="121" t="s">
        <v>39759</v>
      </c>
      <c r="E20" s="121" t="s">
        <v>39760</v>
      </c>
      <c r="F20" s="121" t="s">
        <v>39761</v>
      </c>
      <c r="G20" s="97" t="b">
        <v>0</v>
      </c>
      <c r="H20" s="102" t="b">
        <v>1</v>
      </c>
      <c r="I20" s="131" t="s">
        <v>39762</v>
      </c>
    </row>
    <row r="21" spans="1:13">
      <c r="A21" s="33" t="s">
        <v>39763</v>
      </c>
      <c r="B21" s="33" t="s">
        <v>10351</v>
      </c>
      <c r="C21" s="33" t="s">
        <v>39665</v>
      </c>
      <c r="D21" s="121" t="s">
        <v>39764</v>
      </c>
      <c r="E21" s="121" t="s">
        <v>39765</v>
      </c>
      <c r="F21" s="121" t="s">
        <v>39766</v>
      </c>
      <c r="G21" s="97" t="b">
        <v>0</v>
      </c>
      <c r="H21" s="102" t="b">
        <v>1</v>
      </c>
      <c r="I21" s="131" t="s">
        <v>39767</v>
      </c>
    </row>
    <row r="22" spans="1:13">
      <c r="A22" s="33" t="s">
        <v>4334</v>
      </c>
      <c r="B22" s="33" t="s">
        <v>39768</v>
      </c>
      <c r="C22" s="33" t="s">
        <v>39769</v>
      </c>
      <c r="D22" s="121" t="s">
        <v>39770</v>
      </c>
      <c r="E22" s="121" t="s">
        <v>39771</v>
      </c>
      <c r="F22" s="121" t="s">
        <v>39772</v>
      </c>
      <c r="G22" s="97" t="b">
        <v>0</v>
      </c>
      <c r="H22" s="102" t="b">
        <v>1</v>
      </c>
      <c r="I22" s="131" t="s">
        <v>39773</v>
      </c>
    </row>
    <row r="23" spans="1:13">
      <c r="A23" s="33" t="s">
        <v>39774</v>
      </c>
      <c r="B23" s="33" t="s">
        <v>10351</v>
      </c>
      <c r="C23" s="33" t="s">
        <v>39665</v>
      </c>
      <c r="D23" s="121" t="s">
        <v>39775</v>
      </c>
      <c r="E23" s="121" t="s">
        <v>39776</v>
      </c>
      <c r="F23" s="121" t="s">
        <v>39777</v>
      </c>
      <c r="G23" s="97" t="b">
        <v>0</v>
      </c>
      <c r="H23" s="102" t="b">
        <v>1</v>
      </c>
      <c r="I23" s="131" t="s">
        <v>39701</v>
      </c>
    </row>
    <row r="24" spans="1:13">
      <c r="A24" s="33" t="s">
        <v>39778</v>
      </c>
      <c r="B24" s="102" t="s">
        <v>3131</v>
      </c>
      <c r="C24" s="102" t="s">
        <v>39665</v>
      </c>
      <c r="D24" s="37" t="s">
        <v>39779</v>
      </c>
      <c r="E24" s="121" t="s">
        <v>39780</v>
      </c>
      <c r="F24" s="121" t="s">
        <v>39781</v>
      </c>
      <c r="G24" s="102" t="b">
        <v>1</v>
      </c>
      <c r="H24" s="102" t="b">
        <v>1</v>
      </c>
      <c r="I24" s="33" t="s">
        <v>39782</v>
      </c>
      <c r="J24" s="33" t="s">
        <v>39783</v>
      </c>
      <c r="K24" s="33" t="s">
        <v>39784</v>
      </c>
      <c r="L24" s="33" t="s">
        <v>39785</v>
      </c>
      <c r="M24" s="33" t="s">
        <v>39786</v>
      </c>
    </row>
    <row r="25" spans="1:13">
      <c r="A25" s="33" t="s">
        <v>39787</v>
      </c>
      <c r="B25" s="33"/>
      <c r="C25" s="33"/>
      <c r="D25" s="37" t="s">
        <v>39788</v>
      </c>
      <c r="E25" s="102"/>
      <c r="F25" s="102"/>
      <c r="G25" s="102" t="b">
        <v>1</v>
      </c>
      <c r="H25" s="97" t="b">
        <v>0</v>
      </c>
      <c r="I25" s="33" t="s">
        <v>39789</v>
      </c>
      <c r="J25" s="33" t="s">
        <v>39790</v>
      </c>
      <c r="K25" s="33" t="s">
        <v>39791</v>
      </c>
      <c r="L25" s="33" t="s">
        <v>39792</v>
      </c>
      <c r="M25" s="33" t="s">
        <v>39793</v>
      </c>
    </row>
    <row r="26" spans="1:13">
      <c r="A26" s="33" t="s">
        <v>39794</v>
      </c>
      <c r="B26" s="33" t="s">
        <v>10583</v>
      </c>
      <c r="C26" s="33" t="s">
        <v>39795</v>
      </c>
      <c r="D26" s="121" t="s">
        <v>39796</v>
      </c>
      <c r="E26" s="121" t="s">
        <v>39797</v>
      </c>
      <c r="F26" s="121" t="s">
        <v>39798</v>
      </c>
      <c r="G26" s="97" t="b">
        <v>0</v>
      </c>
      <c r="H26" s="102" t="b">
        <v>1</v>
      </c>
      <c r="I26" s="131" t="s">
        <v>39799</v>
      </c>
    </row>
    <row r="27" spans="1:13">
      <c r="A27" s="33" t="s">
        <v>39800</v>
      </c>
      <c r="B27" s="33" t="s">
        <v>3131</v>
      </c>
      <c r="C27" s="33" t="s">
        <v>39665</v>
      </c>
      <c r="D27" s="121" t="s">
        <v>39801</v>
      </c>
      <c r="E27" s="121" t="s">
        <v>39802</v>
      </c>
      <c r="F27" s="121" t="s">
        <v>39803</v>
      </c>
      <c r="G27" s="97" t="b">
        <v>0</v>
      </c>
      <c r="H27" s="102" t="b">
        <v>1</v>
      </c>
      <c r="I27" s="131" t="s">
        <v>39804</v>
      </c>
    </row>
    <row r="28" spans="1:13">
      <c r="A28" s="33" t="s">
        <v>39805</v>
      </c>
      <c r="B28" s="33"/>
      <c r="C28" s="33"/>
      <c r="D28" s="37" t="s">
        <v>39806</v>
      </c>
      <c r="E28" s="102"/>
      <c r="F28" s="102"/>
      <c r="G28" s="102" t="b">
        <v>1</v>
      </c>
      <c r="H28" s="97" t="b">
        <v>0</v>
      </c>
      <c r="I28" s="33" t="s">
        <v>39807</v>
      </c>
      <c r="J28" s="33" t="s">
        <v>39808</v>
      </c>
      <c r="K28" s="33" t="s">
        <v>39808</v>
      </c>
      <c r="L28" s="33"/>
      <c r="M28" s="33"/>
    </row>
    <row r="29" spans="1:13">
      <c r="A29" s="33" t="s">
        <v>39809</v>
      </c>
      <c r="B29" s="33" t="s">
        <v>39810</v>
      </c>
      <c r="C29" s="33" t="s">
        <v>39811</v>
      </c>
      <c r="D29" s="133" t="s">
        <v>39812</v>
      </c>
      <c r="E29" s="121"/>
      <c r="F29" s="121" t="s">
        <v>39813</v>
      </c>
      <c r="G29" s="97" t="b">
        <v>0</v>
      </c>
      <c r="H29" s="102" t="b">
        <v>1</v>
      </c>
      <c r="I29" s="131" t="s">
        <v>39701</v>
      </c>
    </row>
    <row r="30" spans="1:13">
      <c r="A30" s="33" t="s">
        <v>39814</v>
      </c>
      <c r="B30" s="33" t="s">
        <v>3131</v>
      </c>
      <c r="C30" s="33" t="s">
        <v>39665</v>
      </c>
      <c r="D30" s="121" t="s">
        <v>39815</v>
      </c>
      <c r="E30" s="121" t="s">
        <v>39816</v>
      </c>
      <c r="F30" s="121" t="s">
        <v>39817</v>
      </c>
      <c r="G30" s="97" t="b">
        <v>0</v>
      </c>
      <c r="H30" s="102" t="b">
        <v>1</v>
      </c>
      <c r="I30" s="131" t="s">
        <v>39818</v>
      </c>
    </row>
    <row r="31" spans="1:13">
      <c r="A31" s="33" t="s">
        <v>9781</v>
      </c>
      <c r="B31" s="33" t="s">
        <v>8725</v>
      </c>
      <c r="C31" s="33" t="s">
        <v>39740</v>
      </c>
      <c r="D31" s="121" t="s">
        <v>39819</v>
      </c>
      <c r="E31" s="121" t="s">
        <v>39820</v>
      </c>
      <c r="F31" s="121" t="s">
        <v>39821</v>
      </c>
      <c r="G31" s="97" t="b">
        <v>0</v>
      </c>
      <c r="H31" s="102" t="b">
        <v>1</v>
      </c>
      <c r="I31" s="131" t="s">
        <v>39822</v>
      </c>
    </row>
    <row r="32" spans="1:13">
      <c r="A32" s="33" t="s">
        <v>39823</v>
      </c>
      <c r="B32" s="33" t="s">
        <v>3131</v>
      </c>
      <c r="C32" s="33" t="s">
        <v>39665</v>
      </c>
      <c r="D32" s="121" t="s">
        <v>39824</v>
      </c>
      <c r="E32" s="121" t="s">
        <v>39825</v>
      </c>
      <c r="F32" s="121" t="s">
        <v>39826</v>
      </c>
      <c r="G32" s="97" t="b">
        <v>0</v>
      </c>
      <c r="H32" s="102" t="b">
        <v>1</v>
      </c>
      <c r="I32" s="131" t="s">
        <v>39827</v>
      </c>
    </row>
    <row r="33" spans="1:9">
      <c r="A33" s="33" t="s">
        <v>39828</v>
      </c>
      <c r="B33" s="33" t="s">
        <v>7820</v>
      </c>
      <c r="C33" s="33" t="s">
        <v>39729</v>
      </c>
      <c r="D33" s="121" t="s">
        <v>39829</v>
      </c>
      <c r="E33" s="121" t="s">
        <v>39830</v>
      </c>
      <c r="F33" s="121" t="s">
        <v>39831</v>
      </c>
      <c r="G33" s="97" t="b">
        <v>0</v>
      </c>
      <c r="H33" s="102" t="b">
        <v>1</v>
      </c>
      <c r="I33" s="131" t="s">
        <v>39832</v>
      </c>
    </row>
    <row r="34" spans="1:9">
      <c r="A34" s="33" t="s">
        <v>4356</v>
      </c>
      <c r="B34" s="33" t="s">
        <v>7820</v>
      </c>
      <c r="C34" s="33" t="s">
        <v>39729</v>
      </c>
      <c r="D34" s="121" t="s">
        <v>39833</v>
      </c>
      <c r="E34" s="121" t="s">
        <v>39834</v>
      </c>
      <c r="F34" s="121" t="s">
        <v>39835</v>
      </c>
      <c r="G34" s="97" t="b">
        <v>0</v>
      </c>
      <c r="H34" s="102" t="b">
        <v>1</v>
      </c>
      <c r="I34" s="131" t="s">
        <v>39836</v>
      </c>
    </row>
    <row r="35" spans="1:9">
      <c r="A35" s="33" t="s">
        <v>39837</v>
      </c>
      <c r="B35" s="33" t="s">
        <v>7820</v>
      </c>
      <c r="C35" s="33" t="s">
        <v>39729</v>
      </c>
      <c r="D35" s="121" t="s">
        <v>39838</v>
      </c>
      <c r="E35" s="121" t="s">
        <v>39839</v>
      </c>
      <c r="F35" s="121" t="s">
        <v>39840</v>
      </c>
      <c r="G35" s="97" t="b">
        <v>0</v>
      </c>
      <c r="H35" s="102" t="b">
        <v>1</v>
      </c>
      <c r="I35" s="131" t="s">
        <v>39841</v>
      </c>
    </row>
    <row r="36" spans="1:9">
      <c r="A36" s="33" t="s">
        <v>39842</v>
      </c>
      <c r="B36" s="33" t="s">
        <v>10099</v>
      </c>
      <c r="C36" s="33" t="s">
        <v>39843</v>
      </c>
      <c r="D36" s="121" t="s">
        <v>39844</v>
      </c>
      <c r="E36" s="121" t="s">
        <v>39845</v>
      </c>
      <c r="F36" s="121" t="s">
        <v>39846</v>
      </c>
      <c r="G36" s="97" t="b">
        <v>0</v>
      </c>
      <c r="H36" s="102" t="b">
        <v>1</v>
      </c>
      <c r="I36" s="131" t="s">
        <v>39847</v>
      </c>
    </row>
    <row r="37" spans="1:9">
      <c r="A37" s="33" t="s">
        <v>39848</v>
      </c>
      <c r="B37" s="33" t="s">
        <v>11076</v>
      </c>
      <c r="C37" s="33" t="s">
        <v>39849</v>
      </c>
      <c r="D37" s="121" t="s">
        <v>39850</v>
      </c>
      <c r="E37" s="121" t="s">
        <v>39851</v>
      </c>
      <c r="F37" s="121" t="s">
        <v>39852</v>
      </c>
      <c r="G37" s="97" t="b">
        <v>0</v>
      </c>
      <c r="H37" s="102" t="b">
        <v>1</v>
      </c>
      <c r="I37" s="131" t="s">
        <v>39853</v>
      </c>
    </row>
    <row r="38" spans="1:9">
      <c r="A38" s="33" t="s">
        <v>39854</v>
      </c>
      <c r="B38" s="33" t="s">
        <v>36534</v>
      </c>
      <c r="C38" s="33" t="s">
        <v>39665</v>
      </c>
      <c r="D38" s="121" t="s">
        <v>39855</v>
      </c>
      <c r="E38" s="121" t="s">
        <v>39856</v>
      </c>
      <c r="F38" s="121" t="s">
        <v>39857</v>
      </c>
      <c r="G38" s="97" t="b">
        <v>0</v>
      </c>
      <c r="H38" s="102" t="b">
        <v>1</v>
      </c>
      <c r="I38" s="131" t="s">
        <v>39858</v>
      </c>
    </row>
    <row r="39" spans="1:9">
      <c r="A39" s="33" t="s">
        <v>39859</v>
      </c>
      <c r="B39" s="33" t="s">
        <v>36792</v>
      </c>
      <c r="C39" s="33" t="s">
        <v>39860</v>
      </c>
      <c r="D39" s="121" t="s">
        <v>39861</v>
      </c>
      <c r="E39" s="121" t="s">
        <v>39862</v>
      </c>
      <c r="F39" s="121" t="s">
        <v>39863</v>
      </c>
      <c r="G39" s="97" t="b">
        <v>0</v>
      </c>
      <c r="H39" s="102" t="b">
        <v>1</v>
      </c>
      <c r="I39" s="131" t="s">
        <v>39701</v>
      </c>
    </row>
    <row r="40" spans="1:9">
      <c r="A40" s="33" t="s">
        <v>10389</v>
      </c>
      <c r="B40" s="33" t="s">
        <v>9131</v>
      </c>
      <c r="C40" s="33" t="s">
        <v>39665</v>
      </c>
      <c r="D40" s="121" t="s">
        <v>39864</v>
      </c>
      <c r="E40" s="121" t="s">
        <v>39865</v>
      </c>
      <c r="F40" s="121" t="s">
        <v>39866</v>
      </c>
      <c r="G40" s="97" t="b">
        <v>0</v>
      </c>
      <c r="H40" s="102" t="b">
        <v>1</v>
      </c>
      <c r="I40" s="131" t="s">
        <v>39867</v>
      </c>
    </row>
    <row r="41" spans="1:9">
      <c r="A41" s="33" t="s">
        <v>4376</v>
      </c>
      <c r="B41" s="33" t="s">
        <v>9131</v>
      </c>
      <c r="C41" s="33" t="s">
        <v>39665</v>
      </c>
      <c r="D41" s="121" t="s">
        <v>39868</v>
      </c>
      <c r="E41" s="121" t="s">
        <v>39869</v>
      </c>
      <c r="F41" s="121" t="s">
        <v>39870</v>
      </c>
      <c r="G41" s="97" t="b">
        <v>0</v>
      </c>
      <c r="H41" s="102" t="b">
        <v>1</v>
      </c>
      <c r="I41" s="131" t="s">
        <v>39871</v>
      </c>
    </row>
    <row r="42" spans="1:9">
      <c r="A42" s="33" t="s">
        <v>39872</v>
      </c>
      <c r="B42" s="33" t="s">
        <v>3131</v>
      </c>
      <c r="C42" s="33" t="s">
        <v>39665</v>
      </c>
      <c r="D42" s="121" t="s">
        <v>39873</v>
      </c>
      <c r="E42" s="121" t="s">
        <v>39874</v>
      </c>
      <c r="F42" s="121" t="s">
        <v>39875</v>
      </c>
      <c r="G42" s="97" t="b">
        <v>0</v>
      </c>
      <c r="H42" s="102" t="b">
        <v>1</v>
      </c>
      <c r="I42" s="131" t="s">
        <v>39876</v>
      </c>
    </row>
    <row r="43" spans="1:9">
      <c r="A43" s="33" t="s">
        <v>39877</v>
      </c>
      <c r="B43" s="33" t="s">
        <v>10351</v>
      </c>
      <c r="C43" s="33" t="s">
        <v>39665</v>
      </c>
      <c r="D43" s="121" t="s">
        <v>39878</v>
      </c>
      <c r="E43" s="121" t="s">
        <v>39879</v>
      </c>
      <c r="F43" s="121" t="s">
        <v>39880</v>
      </c>
      <c r="G43" s="97" t="b">
        <v>0</v>
      </c>
      <c r="H43" s="102" t="b">
        <v>1</v>
      </c>
      <c r="I43" s="131" t="s">
        <v>39881</v>
      </c>
    </row>
    <row r="44" spans="1:9">
      <c r="A44" s="33" t="s">
        <v>10632</v>
      </c>
      <c r="B44" s="33" t="s">
        <v>8136</v>
      </c>
      <c r="C44" s="33" t="s">
        <v>39665</v>
      </c>
      <c r="D44" s="121" t="s">
        <v>39882</v>
      </c>
      <c r="E44" s="121" t="s">
        <v>39883</v>
      </c>
      <c r="F44" s="121" t="s">
        <v>39884</v>
      </c>
      <c r="G44" s="97" t="b">
        <v>0</v>
      </c>
      <c r="H44" s="102" t="b">
        <v>1</v>
      </c>
      <c r="I44" s="131" t="s">
        <v>39885</v>
      </c>
    </row>
    <row r="45" spans="1:9">
      <c r="A45" s="33" t="s">
        <v>39886</v>
      </c>
      <c r="B45" s="33" t="s">
        <v>25971</v>
      </c>
      <c r="C45" s="33" t="s">
        <v>25956</v>
      </c>
      <c r="D45" s="121" t="s">
        <v>39887</v>
      </c>
      <c r="E45" s="121" t="s">
        <v>39888</v>
      </c>
      <c r="F45" s="121" t="s">
        <v>39889</v>
      </c>
      <c r="G45" s="97" t="b">
        <v>0</v>
      </c>
      <c r="H45" s="102" t="b">
        <v>1</v>
      </c>
      <c r="I45" s="131" t="s">
        <v>39890</v>
      </c>
    </row>
    <row r="46" spans="1:9">
      <c r="A46" s="33" t="s">
        <v>39891</v>
      </c>
      <c r="B46" s="33" t="s">
        <v>15914</v>
      </c>
      <c r="C46" s="33" t="s">
        <v>39665</v>
      </c>
      <c r="D46" s="121" t="s">
        <v>39892</v>
      </c>
      <c r="E46" s="121" t="s">
        <v>39893</v>
      </c>
      <c r="F46" s="121" t="s">
        <v>39894</v>
      </c>
      <c r="G46" s="97" t="b">
        <v>0</v>
      </c>
      <c r="H46" s="102" t="b">
        <v>1</v>
      </c>
      <c r="I46" s="131" t="s">
        <v>39895</v>
      </c>
    </row>
    <row r="47" spans="1:9">
      <c r="A47" s="33" t="s">
        <v>39896</v>
      </c>
      <c r="B47" s="33" t="s">
        <v>3131</v>
      </c>
      <c r="C47" s="33" t="s">
        <v>39665</v>
      </c>
      <c r="D47" s="121" t="s">
        <v>39897</v>
      </c>
      <c r="E47" s="121" t="s">
        <v>39898</v>
      </c>
      <c r="F47" s="121" t="s">
        <v>39899</v>
      </c>
      <c r="G47" s="97" t="b">
        <v>0</v>
      </c>
      <c r="H47" s="102" t="b">
        <v>1</v>
      </c>
      <c r="I47" s="131" t="s">
        <v>39900</v>
      </c>
    </row>
    <row r="48" spans="1:9">
      <c r="A48" s="33" t="s">
        <v>39901</v>
      </c>
      <c r="B48" s="33" t="s">
        <v>15088</v>
      </c>
      <c r="C48" s="33" t="s">
        <v>39729</v>
      </c>
      <c r="D48" s="121" t="s">
        <v>39902</v>
      </c>
      <c r="E48" s="121" t="s">
        <v>39903</v>
      </c>
      <c r="F48" s="121" t="s">
        <v>39904</v>
      </c>
      <c r="G48" s="97" t="b">
        <v>0</v>
      </c>
      <c r="H48" s="102" t="b">
        <v>1</v>
      </c>
      <c r="I48" s="131" t="s">
        <v>39905</v>
      </c>
    </row>
    <row r="49" spans="1:13">
      <c r="A49" s="33" t="s">
        <v>4394</v>
      </c>
      <c r="B49" s="33"/>
      <c r="C49" s="33"/>
      <c r="D49" s="37" t="s">
        <v>39906</v>
      </c>
      <c r="E49" s="102"/>
      <c r="F49" s="102"/>
      <c r="G49" s="102" t="b">
        <v>1</v>
      </c>
      <c r="H49" s="102" t="b">
        <v>1</v>
      </c>
      <c r="I49" s="33" t="s">
        <v>39907</v>
      </c>
      <c r="J49" s="33" t="s">
        <v>39908</v>
      </c>
      <c r="K49" s="33" t="s">
        <v>39909</v>
      </c>
      <c r="L49" s="33"/>
      <c r="M49" s="134"/>
    </row>
    <row r="50" spans="1:13">
      <c r="A50" s="33" t="s">
        <v>39910</v>
      </c>
      <c r="B50" s="33"/>
      <c r="C50" s="33"/>
      <c r="D50" s="37" t="s">
        <v>39911</v>
      </c>
      <c r="E50" s="102"/>
      <c r="F50" s="102"/>
      <c r="G50" s="102" t="b">
        <v>1</v>
      </c>
      <c r="H50" s="97" t="b">
        <v>0</v>
      </c>
      <c r="I50" s="33" t="s">
        <v>39912</v>
      </c>
      <c r="J50" s="33" t="s">
        <v>39913</v>
      </c>
      <c r="K50" s="33" t="s">
        <v>39914</v>
      </c>
      <c r="L50" s="33" t="s">
        <v>39915</v>
      </c>
      <c r="M50" s="33"/>
    </row>
    <row r="51" spans="1:13">
      <c r="A51" s="33" t="s">
        <v>39916</v>
      </c>
      <c r="B51" s="33" t="s">
        <v>7820</v>
      </c>
      <c r="C51" s="33" t="s">
        <v>39729</v>
      </c>
      <c r="D51" s="121" t="s">
        <v>39917</v>
      </c>
      <c r="E51" s="121" t="s">
        <v>39918</v>
      </c>
      <c r="F51" s="121" t="s">
        <v>39919</v>
      </c>
      <c r="G51" s="97" t="b">
        <v>0</v>
      </c>
      <c r="H51" s="102" t="b">
        <v>1</v>
      </c>
      <c r="I51" s="131" t="s">
        <v>39920</v>
      </c>
    </row>
    <row r="52" spans="1:13">
      <c r="A52" s="33" t="s">
        <v>39921</v>
      </c>
      <c r="B52" s="33" t="s">
        <v>9131</v>
      </c>
      <c r="C52" s="33" t="s">
        <v>39665</v>
      </c>
      <c r="D52" s="121" t="s">
        <v>39922</v>
      </c>
      <c r="E52" s="121" t="s">
        <v>39923</v>
      </c>
      <c r="F52" s="121" t="s">
        <v>39924</v>
      </c>
      <c r="G52" s="97" t="b">
        <v>0</v>
      </c>
      <c r="H52" s="102" t="b">
        <v>1</v>
      </c>
      <c r="I52" s="131" t="s">
        <v>39925</v>
      </c>
    </row>
    <row r="53" spans="1:13">
      <c r="A53" s="33" t="s">
        <v>39926</v>
      </c>
      <c r="B53" s="33" t="s">
        <v>10351</v>
      </c>
      <c r="C53" s="33" t="s">
        <v>39665</v>
      </c>
      <c r="D53" s="121" t="s">
        <v>39927</v>
      </c>
      <c r="E53" s="121" t="s">
        <v>39928</v>
      </c>
      <c r="F53" s="121" t="s">
        <v>39929</v>
      </c>
      <c r="G53" s="97" t="b">
        <v>0</v>
      </c>
      <c r="H53" s="102" t="b">
        <v>1</v>
      </c>
      <c r="I53" s="131" t="s">
        <v>39930</v>
      </c>
    </row>
    <row r="54" spans="1:13">
      <c r="A54" s="33" t="s">
        <v>39931</v>
      </c>
      <c r="B54" s="33" t="s">
        <v>13961</v>
      </c>
      <c r="C54" s="33" t="s">
        <v>39932</v>
      </c>
      <c r="D54" s="133" t="s">
        <v>39933</v>
      </c>
      <c r="E54" s="121"/>
      <c r="F54" s="121" t="s">
        <v>39934</v>
      </c>
      <c r="G54" s="97" t="b">
        <v>0</v>
      </c>
      <c r="H54" s="102" t="b">
        <v>1</v>
      </c>
      <c r="I54" s="131" t="s">
        <v>39701</v>
      </c>
    </row>
    <row r="55" spans="1:13">
      <c r="A55" s="33" t="s">
        <v>39935</v>
      </c>
      <c r="B55" s="33" t="s">
        <v>7755</v>
      </c>
      <c r="C55" s="33" t="s">
        <v>25956</v>
      </c>
      <c r="D55" s="121" t="s">
        <v>39936</v>
      </c>
      <c r="E55" s="121" t="s">
        <v>39937</v>
      </c>
      <c r="F55" s="121" t="s">
        <v>39938</v>
      </c>
      <c r="G55" s="97" t="b">
        <v>0</v>
      </c>
      <c r="H55" s="102" t="b">
        <v>1</v>
      </c>
      <c r="I55" s="131" t="s">
        <v>39939</v>
      </c>
    </row>
    <row r="56" spans="1:13">
      <c r="A56" s="33" t="s">
        <v>39940</v>
      </c>
      <c r="B56" s="33" t="s">
        <v>16169</v>
      </c>
      <c r="C56" s="33" t="s">
        <v>39941</v>
      </c>
      <c r="D56" s="121" t="s">
        <v>39942</v>
      </c>
      <c r="E56" s="121" t="s">
        <v>39943</v>
      </c>
      <c r="F56" s="121" t="s">
        <v>39944</v>
      </c>
      <c r="G56" s="97" t="b">
        <v>0</v>
      </c>
      <c r="H56" s="102" t="b">
        <v>1</v>
      </c>
      <c r="I56" s="131" t="s">
        <v>39945</v>
      </c>
    </row>
    <row r="57" spans="1:13">
      <c r="A57" s="33" t="s">
        <v>39946</v>
      </c>
      <c r="B57" s="33" t="s">
        <v>9131</v>
      </c>
      <c r="C57" s="33" t="s">
        <v>39665</v>
      </c>
      <c r="D57" s="121" t="s">
        <v>39947</v>
      </c>
      <c r="E57" s="121" t="s">
        <v>39948</v>
      </c>
      <c r="F57" s="121" t="s">
        <v>39949</v>
      </c>
      <c r="G57" s="97" t="b">
        <v>0</v>
      </c>
      <c r="H57" s="102" t="b">
        <v>1</v>
      </c>
      <c r="I57" s="131" t="s">
        <v>39701</v>
      </c>
    </row>
    <row r="58" spans="1:13">
      <c r="A58" s="33" t="s">
        <v>39950</v>
      </c>
      <c r="B58" s="33" t="s">
        <v>7820</v>
      </c>
      <c r="C58" s="33" t="s">
        <v>39729</v>
      </c>
      <c r="D58" s="121" t="s">
        <v>39951</v>
      </c>
      <c r="E58" s="121" t="s">
        <v>39952</v>
      </c>
      <c r="F58" s="121" t="s">
        <v>39953</v>
      </c>
      <c r="G58" s="97" t="b">
        <v>0</v>
      </c>
      <c r="H58" s="102" t="b">
        <v>1</v>
      </c>
      <c r="I58" s="131" t="s">
        <v>39954</v>
      </c>
    </row>
    <row r="59" spans="1:13">
      <c r="A59" s="33" t="s">
        <v>39955</v>
      </c>
      <c r="B59" s="33" t="s">
        <v>34509</v>
      </c>
      <c r="C59" s="33" t="s">
        <v>39729</v>
      </c>
      <c r="D59" s="121" t="s">
        <v>39956</v>
      </c>
      <c r="E59" s="121" t="s">
        <v>39957</v>
      </c>
      <c r="F59" s="121" t="s">
        <v>39958</v>
      </c>
      <c r="G59" s="97" t="b">
        <v>0</v>
      </c>
      <c r="H59" s="102" t="b">
        <v>1</v>
      </c>
      <c r="I59" s="131" t="s">
        <v>39959</v>
      </c>
    </row>
    <row r="60" spans="1:13">
      <c r="A60" s="33" t="s">
        <v>4414</v>
      </c>
      <c r="B60" s="33" t="s">
        <v>3131</v>
      </c>
      <c r="C60" s="33" t="s">
        <v>39665</v>
      </c>
      <c r="D60" s="121" t="s">
        <v>39960</v>
      </c>
      <c r="E60" s="121" t="s">
        <v>39961</v>
      </c>
      <c r="F60" s="121" t="s">
        <v>39962</v>
      </c>
      <c r="G60" s="102" t="b">
        <v>1</v>
      </c>
      <c r="H60" s="102" t="b">
        <v>1</v>
      </c>
      <c r="I60" s="33" t="s">
        <v>39963</v>
      </c>
      <c r="J60" s="33" t="s">
        <v>39964</v>
      </c>
      <c r="K60" s="33" t="s">
        <v>39965</v>
      </c>
      <c r="L60" s="33" t="s">
        <v>39966</v>
      </c>
      <c r="M60" s="33" t="s">
        <v>39967</v>
      </c>
    </row>
    <row r="61" spans="1:13">
      <c r="A61" s="33" t="s">
        <v>11753</v>
      </c>
      <c r="B61" s="33" t="s">
        <v>11756</v>
      </c>
      <c r="C61" s="33" t="s">
        <v>39968</v>
      </c>
      <c r="D61" s="121" t="s">
        <v>39969</v>
      </c>
      <c r="E61" s="121" t="s">
        <v>39970</v>
      </c>
      <c r="F61" s="121" t="s">
        <v>39971</v>
      </c>
      <c r="G61" s="97" t="b">
        <v>0</v>
      </c>
      <c r="H61" s="102" t="b">
        <v>1</v>
      </c>
      <c r="I61" s="131" t="s">
        <v>39972</v>
      </c>
    </row>
    <row r="62" spans="1:13">
      <c r="A62" s="33" t="s">
        <v>39973</v>
      </c>
      <c r="B62" s="33"/>
      <c r="C62" s="33"/>
      <c r="D62" s="37" t="s">
        <v>39974</v>
      </c>
      <c r="E62" s="102"/>
      <c r="F62" s="102"/>
      <c r="G62" s="102" t="b">
        <v>1</v>
      </c>
      <c r="H62" s="97" t="b">
        <v>0</v>
      </c>
      <c r="I62" s="33" t="s">
        <v>39975</v>
      </c>
      <c r="J62" s="135" t="s">
        <v>39976</v>
      </c>
      <c r="K62" s="33" t="s">
        <v>39977</v>
      </c>
      <c r="L62" s="33" t="s">
        <v>39978</v>
      </c>
      <c r="M62" s="33"/>
    </row>
    <row r="63" spans="1:13">
      <c r="A63" s="33" t="s">
        <v>4423</v>
      </c>
      <c r="B63" s="33" t="s">
        <v>9131</v>
      </c>
      <c r="C63" s="33" t="s">
        <v>39665</v>
      </c>
      <c r="D63" s="121" t="s">
        <v>39979</v>
      </c>
      <c r="E63" s="121" t="s">
        <v>39980</v>
      </c>
      <c r="F63" s="121" t="s">
        <v>39981</v>
      </c>
      <c r="G63" s="97" t="b">
        <v>0</v>
      </c>
      <c r="H63" s="102" t="b">
        <v>1</v>
      </c>
      <c r="I63" s="131" t="s">
        <v>39982</v>
      </c>
    </row>
    <row r="64" spans="1:13">
      <c r="A64" s="33" t="s">
        <v>39983</v>
      </c>
      <c r="B64" s="33"/>
      <c r="C64" s="33"/>
      <c r="D64" s="37" t="s">
        <v>39984</v>
      </c>
      <c r="E64" s="102"/>
      <c r="F64" s="102"/>
      <c r="G64" s="102" t="b">
        <v>1</v>
      </c>
      <c r="H64" s="97" t="b">
        <v>0</v>
      </c>
      <c r="I64" s="33" t="s">
        <v>39985</v>
      </c>
      <c r="J64" s="33" t="s">
        <v>39986</v>
      </c>
      <c r="K64" s="33" t="s">
        <v>39987</v>
      </c>
      <c r="L64" s="33" t="s">
        <v>39988</v>
      </c>
      <c r="M64" s="33"/>
    </row>
    <row r="65" spans="1:13">
      <c r="A65" s="33" t="s">
        <v>39989</v>
      </c>
      <c r="B65" s="33" t="s">
        <v>8545</v>
      </c>
      <c r="C65" s="33" t="s">
        <v>39811</v>
      </c>
      <c r="D65" s="121" t="s">
        <v>39990</v>
      </c>
      <c r="E65" s="121" t="s">
        <v>39991</v>
      </c>
      <c r="F65" s="121" t="s">
        <v>39992</v>
      </c>
      <c r="G65" s="97" t="b">
        <v>0</v>
      </c>
      <c r="H65" s="102" t="b">
        <v>1</v>
      </c>
      <c r="I65" s="131" t="s">
        <v>39993</v>
      </c>
    </row>
    <row r="66" spans="1:13">
      <c r="A66" s="33" t="s">
        <v>12139</v>
      </c>
      <c r="B66" s="33" t="s">
        <v>8526</v>
      </c>
      <c r="C66" s="33" t="s">
        <v>39769</v>
      </c>
      <c r="D66" s="121" t="s">
        <v>39994</v>
      </c>
      <c r="E66" s="121" t="s">
        <v>39995</v>
      </c>
      <c r="F66" s="121" t="s">
        <v>39996</v>
      </c>
      <c r="G66" s="97" t="b">
        <v>0</v>
      </c>
      <c r="H66" s="102" t="b">
        <v>1</v>
      </c>
      <c r="I66" s="131" t="s">
        <v>39997</v>
      </c>
    </row>
    <row r="67" spans="1:13">
      <c r="A67" s="33" t="s">
        <v>39998</v>
      </c>
      <c r="B67" s="33" t="s">
        <v>3131</v>
      </c>
      <c r="C67" s="33" t="s">
        <v>39665</v>
      </c>
      <c r="D67" s="121" t="s">
        <v>39999</v>
      </c>
      <c r="E67" s="121" t="s">
        <v>40000</v>
      </c>
      <c r="F67" s="121" t="s">
        <v>40001</v>
      </c>
      <c r="G67" s="97" t="b">
        <v>0</v>
      </c>
      <c r="H67" s="102" t="b">
        <v>1</v>
      </c>
      <c r="I67" s="131" t="s">
        <v>40002</v>
      </c>
    </row>
    <row r="68" spans="1:13">
      <c r="A68" s="33" t="s">
        <v>12244</v>
      </c>
      <c r="B68" s="33" t="s">
        <v>1603</v>
      </c>
      <c r="C68" s="33" t="s">
        <v>25956</v>
      </c>
      <c r="D68" s="121" t="s">
        <v>40003</v>
      </c>
      <c r="E68" s="136" t="s">
        <v>40004</v>
      </c>
      <c r="F68" s="121" t="s">
        <v>40005</v>
      </c>
      <c r="G68" s="97" t="b">
        <v>0</v>
      </c>
      <c r="H68" s="102" t="b">
        <v>1</v>
      </c>
      <c r="I68" s="131" t="s">
        <v>40006</v>
      </c>
    </row>
    <row r="69" spans="1:13">
      <c r="A69" s="33" t="s">
        <v>4487</v>
      </c>
      <c r="B69" s="33" t="s">
        <v>13134</v>
      </c>
      <c r="C69" s="33" t="s">
        <v>39665</v>
      </c>
      <c r="D69" s="121" t="s">
        <v>40007</v>
      </c>
      <c r="E69" s="133" t="s">
        <v>40008</v>
      </c>
      <c r="F69" s="121"/>
      <c r="G69" s="97" t="b">
        <v>0</v>
      </c>
      <c r="H69" s="102" t="b">
        <v>1</v>
      </c>
      <c r="I69" s="131" t="s">
        <v>40009</v>
      </c>
    </row>
    <row r="70" spans="1:13">
      <c r="A70" s="33" t="s">
        <v>40010</v>
      </c>
      <c r="B70" s="33" t="s">
        <v>10888</v>
      </c>
      <c r="C70" s="33" t="s">
        <v>39665</v>
      </c>
      <c r="D70" s="121" t="s">
        <v>40011</v>
      </c>
      <c r="E70" s="133" t="s">
        <v>40012</v>
      </c>
      <c r="F70" s="121"/>
      <c r="G70" s="97" t="b">
        <v>0</v>
      </c>
      <c r="H70" s="102" t="b">
        <v>1</v>
      </c>
      <c r="I70" s="131" t="s">
        <v>40013</v>
      </c>
    </row>
    <row r="71" spans="1:13">
      <c r="A71" s="33" t="s">
        <v>40014</v>
      </c>
      <c r="B71" s="33"/>
      <c r="C71" s="33"/>
      <c r="D71" s="37" t="s">
        <v>40015</v>
      </c>
      <c r="E71" s="102"/>
      <c r="F71" s="102"/>
      <c r="G71" s="102" t="b">
        <v>1</v>
      </c>
      <c r="H71" s="97" t="b">
        <v>0</v>
      </c>
      <c r="I71" s="33" t="s">
        <v>40016</v>
      </c>
      <c r="J71" s="33" t="s">
        <v>40017</v>
      </c>
      <c r="K71" s="33"/>
      <c r="L71" s="33"/>
      <c r="M71" s="33"/>
    </row>
    <row r="72" spans="1:13">
      <c r="A72" s="33" t="s">
        <v>40018</v>
      </c>
      <c r="B72" s="33" t="s">
        <v>29966</v>
      </c>
      <c r="C72" s="33" t="s">
        <v>40019</v>
      </c>
      <c r="D72" s="133" t="s">
        <v>40020</v>
      </c>
      <c r="E72" s="121"/>
      <c r="F72" s="121" t="s">
        <v>40021</v>
      </c>
      <c r="G72" s="97" t="b">
        <v>0</v>
      </c>
      <c r="H72" s="102" t="b">
        <v>1</v>
      </c>
      <c r="I72" s="131" t="s">
        <v>39701</v>
      </c>
    </row>
    <row r="73" spans="1:13">
      <c r="A73" s="33" t="s">
        <v>40022</v>
      </c>
      <c r="B73" s="33" t="s">
        <v>3131</v>
      </c>
      <c r="C73" s="33" t="s">
        <v>39665</v>
      </c>
      <c r="D73" s="121" t="s">
        <v>40023</v>
      </c>
      <c r="E73" s="133" t="s">
        <v>40024</v>
      </c>
      <c r="F73" s="121"/>
      <c r="G73" s="97" t="b">
        <v>0</v>
      </c>
      <c r="H73" s="102" t="b">
        <v>1</v>
      </c>
      <c r="I73" s="131" t="s">
        <v>40025</v>
      </c>
    </row>
    <row r="74" spans="1:13">
      <c r="A74" s="33" t="s">
        <v>40026</v>
      </c>
      <c r="B74" s="33" t="s">
        <v>3131</v>
      </c>
      <c r="C74" s="33" t="s">
        <v>39665</v>
      </c>
      <c r="D74" s="121" t="s">
        <v>40027</v>
      </c>
      <c r="E74" s="121" t="s">
        <v>40028</v>
      </c>
      <c r="F74" s="121" t="s">
        <v>40029</v>
      </c>
      <c r="G74" s="97" t="b">
        <v>0</v>
      </c>
      <c r="H74" s="102" t="b">
        <v>1</v>
      </c>
      <c r="I74" s="131" t="s">
        <v>40030</v>
      </c>
    </row>
    <row r="75" spans="1:13">
      <c r="A75" s="33" t="s">
        <v>4505</v>
      </c>
      <c r="B75" s="33" t="s">
        <v>40031</v>
      </c>
      <c r="C75" s="33" t="s">
        <v>39665</v>
      </c>
      <c r="D75" s="121" t="s">
        <v>40032</v>
      </c>
      <c r="E75" s="121" t="s">
        <v>40033</v>
      </c>
      <c r="F75" s="121" t="s">
        <v>40034</v>
      </c>
      <c r="G75" s="97" t="b">
        <v>0</v>
      </c>
      <c r="H75" s="102" t="b">
        <v>1</v>
      </c>
      <c r="I75" s="131" t="s">
        <v>40035</v>
      </c>
    </row>
    <row r="76" spans="1:13">
      <c r="A76" s="33" t="s">
        <v>4534</v>
      </c>
      <c r="B76" s="33" t="s">
        <v>40036</v>
      </c>
      <c r="C76" s="33" t="s">
        <v>39665</v>
      </c>
      <c r="D76" s="136" t="s">
        <v>40037</v>
      </c>
      <c r="E76" s="121" t="s">
        <v>40038</v>
      </c>
      <c r="F76" s="121" t="s">
        <v>40039</v>
      </c>
      <c r="G76" s="97" t="b">
        <v>0</v>
      </c>
      <c r="H76" s="102" t="b">
        <v>1</v>
      </c>
      <c r="I76" s="131" t="s">
        <v>40040</v>
      </c>
    </row>
    <row r="77" spans="1:13">
      <c r="A77" s="33" t="s">
        <v>13029</v>
      </c>
      <c r="B77" s="33" t="s">
        <v>8136</v>
      </c>
      <c r="C77" s="33" t="s">
        <v>39665</v>
      </c>
      <c r="D77" s="121" t="s">
        <v>40041</v>
      </c>
      <c r="E77" s="121" t="s">
        <v>40042</v>
      </c>
      <c r="F77" s="121" t="s">
        <v>40043</v>
      </c>
      <c r="G77" s="97" t="b">
        <v>0</v>
      </c>
      <c r="H77" s="102" t="b">
        <v>1</v>
      </c>
      <c r="I77" s="131" t="s">
        <v>40044</v>
      </c>
    </row>
    <row r="78" spans="1:13">
      <c r="A78" s="33" t="s">
        <v>40045</v>
      </c>
      <c r="B78" s="33" t="s">
        <v>10351</v>
      </c>
      <c r="C78" s="33" t="s">
        <v>39665</v>
      </c>
      <c r="D78" s="121" t="s">
        <v>40046</v>
      </c>
      <c r="E78" s="121"/>
      <c r="F78" s="121" t="s">
        <v>40047</v>
      </c>
      <c r="G78" s="97" t="b">
        <v>0</v>
      </c>
      <c r="H78" s="102" t="b">
        <v>1</v>
      </c>
      <c r="I78" s="131" t="s">
        <v>39701</v>
      </c>
    </row>
    <row r="79" spans="1:13">
      <c r="A79" s="33" t="s">
        <v>4537</v>
      </c>
      <c r="B79" s="33" t="s">
        <v>3131</v>
      </c>
      <c r="C79" s="33" t="s">
        <v>39665</v>
      </c>
      <c r="D79" s="121" t="s">
        <v>40048</v>
      </c>
      <c r="E79" s="121" t="s">
        <v>40049</v>
      </c>
      <c r="F79" s="121" t="s">
        <v>40050</v>
      </c>
      <c r="G79" s="97" t="b">
        <v>0</v>
      </c>
      <c r="H79" s="102" t="b">
        <v>1</v>
      </c>
      <c r="I79" s="131" t="s">
        <v>40051</v>
      </c>
    </row>
    <row r="80" spans="1:13">
      <c r="A80" s="33" t="s">
        <v>13137</v>
      </c>
      <c r="B80" s="33" t="s">
        <v>3131</v>
      </c>
      <c r="C80" s="33" t="s">
        <v>39665</v>
      </c>
      <c r="D80" s="121" t="s">
        <v>40052</v>
      </c>
      <c r="E80" s="121" t="s">
        <v>40053</v>
      </c>
      <c r="F80" s="121" t="s">
        <v>40054</v>
      </c>
      <c r="G80" s="97" t="b">
        <v>0</v>
      </c>
      <c r="H80" s="102" t="b">
        <v>1</v>
      </c>
      <c r="I80" s="131" t="s">
        <v>40055</v>
      </c>
    </row>
    <row r="81" spans="1:13">
      <c r="A81" s="33" t="s">
        <v>40056</v>
      </c>
      <c r="B81" s="33" t="s">
        <v>3131</v>
      </c>
      <c r="C81" s="33" t="s">
        <v>39665</v>
      </c>
      <c r="D81" s="121" t="s">
        <v>40057</v>
      </c>
      <c r="E81" s="121" t="s">
        <v>40058</v>
      </c>
      <c r="F81" s="121" t="s">
        <v>40059</v>
      </c>
      <c r="G81" s="97" t="b">
        <v>0</v>
      </c>
      <c r="H81" s="102" t="b">
        <v>1</v>
      </c>
      <c r="I81" s="131" t="s">
        <v>40060</v>
      </c>
    </row>
    <row r="82" spans="1:13">
      <c r="A82" s="33" t="s">
        <v>4558</v>
      </c>
      <c r="B82" s="33" t="s">
        <v>7820</v>
      </c>
      <c r="C82" s="33" t="s">
        <v>39729</v>
      </c>
      <c r="D82" s="121" t="s">
        <v>40061</v>
      </c>
      <c r="E82" s="121" t="s">
        <v>40062</v>
      </c>
      <c r="F82" s="121" t="s">
        <v>40063</v>
      </c>
      <c r="G82" s="97" t="b">
        <v>0</v>
      </c>
      <c r="H82" s="102" t="b">
        <v>1</v>
      </c>
      <c r="I82" s="131" t="s">
        <v>40064</v>
      </c>
    </row>
    <row r="83" spans="1:13">
      <c r="A83" s="33" t="s">
        <v>40065</v>
      </c>
      <c r="B83" s="33" t="s">
        <v>7820</v>
      </c>
      <c r="C83" s="33" t="s">
        <v>39729</v>
      </c>
      <c r="D83" s="121" t="s">
        <v>40066</v>
      </c>
      <c r="E83" s="121" t="s">
        <v>40067</v>
      </c>
      <c r="F83" s="121" t="s">
        <v>40068</v>
      </c>
      <c r="G83" s="97" t="b">
        <v>0</v>
      </c>
      <c r="H83" s="102" t="b">
        <v>1</v>
      </c>
      <c r="I83" s="131" t="s">
        <v>40069</v>
      </c>
    </row>
    <row r="84" spans="1:13">
      <c r="A84" s="33" t="s">
        <v>40070</v>
      </c>
      <c r="B84" s="33" t="s">
        <v>10351</v>
      </c>
      <c r="C84" s="33" t="s">
        <v>39665</v>
      </c>
      <c r="D84" s="121" t="s">
        <v>40071</v>
      </c>
      <c r="E84" s="121" t="s">
        <v>40072</v>
      </c>
      <c r="F84" s="121" t="s">
        <v>40073</v>
      </c>
      <c r="G84" s="97" t="b">
        <v>0</v>
      </c>
      <c r="H84" s="102" t="b">
        <v>1</v>
      </c>
      <c r="I84" s="131" t="s">
        <v>40074</v>
      </c>
    </row>
    <row r="85" spans="1:13">
      <c r="A85" s="33" t="s">
        <v>40075</v>
      </c>
      <c r="B85" s="33" t="s">
        <v>40076</v>
      </c>
      <c r="C85" s="33" t="s">
        <v>39729</v>
      </c>
      <c r="D85" s="121" t="s">
        <v>40077</v>
      </c>
      <c r="E85" s="121" t="s">
        <v>40078</v>
      </c>
      <c r="F85" s="121" t="s">
        <v>40079</v>
      </c>
      <c r="G85" s="97" t="b">
        <v>0</v>
      </c>
      <c r="H85" s="102" t="b">
        <v>1</v>
      </c>
      <c r="I85" s="131" t="s">
        <v>40080</v>
      </c>
    </row>
    <row r="86" spans="1:13">
      <c r="A86" s="33" t="s">
        <v>40081</v>
      </c>
      <c r="B86" s="33" t="s">
        <v>3131</v>
      </c>
      <c r="C86" s="33" t="s">
        <v>39665</v>
      </c>
      <c r="D86" s="121" t="s">
        <v>40082</v>
      </c>
      <c r="E86" s="121" t="s">
        <v>40083</v>
      </c>
      <c r="F86" s="121" t="s">
        <v>40084</v>
      </c>
      <c r="G86" s="102" t="b">
        <v>1</v>
      </c>
      <c r="H86" s="102" t="b">
        <v>1</v>
      </c>
      <c r="I86" s="33" t="s">
        <v>40085</v>
      </c>
      <c r="J86" s="33" t="s">
        <v>40086</v>
      </c>
      <c r="K86" s="33" t="s">
        <v>40087</v>
      </c>
      <c r="L86" s="33" t="s">
        <v>40088</v>
      </c>
      <c r="M86" s="33" t="s">
        <v>39967</v>
      </c>
    </row>
    <row r="87" spans="1:13">
      <c r="A87" s="33" t="s">
        <v>40089</v>
      </c>
      <c r="B87" s="33" t="s">
        <v>13830</v>
      </c>
      <c r="C87" s="33" t="s">
        <v>39682</v>
      </c>
      <c r="D87" s="121" t="s">
        <v>40090</v>
      </c>
      <c r="E87" s="121" t="s">
        <v>40091</v>
      </c>
      <c r="F87" s="121" t="s">
        <v>40092</v>
      </c>
      <c r="G87" s="97" t="b">
        <v>0</v>
      </c>
      <c r="H87" s="102" t="b">
        <v>1</v>
      </c>
      <c r="I87" s="131" t="s">
        <v>40093</v>
      </c>
    </row>
    <row r="88" spans="1:13">
      <c r="A88" s="33" t="s">
        <v>40094</v>
      </c>
      <c r="B88" s="33" t="s">
        <v>36309</v>
      </c>
      <c r="C88" s="33" t="s">
        <v>40095</v>
      </c>
      <c r="D88" s="121" t="s">
        <v>40096</v>
      </c>
      <c r="E88" s="121" t="s">
        <v>40097</v>
      </c>
      <c r="F88" s="121" t="s">
        <v>40098</v>
      </c>
      <c r="G88" s="97" t="b">
        <v>0</v>
      </c>
      <c r="H88" s="102" t="b">
        <v>1</v>
      </c>
      <c r="I88" s="131" t="s">
        <v>40099</v>
      </c>
    </row>
    <row r="89" spans="1:13">
      <c r="A89" s="33" t="s">
        <v>13631</v>
      </c>
      <c r="B89" s="33" t="s">
        <v>9131</v>
      </c>
      <c r="C89" s="33" t="s">
        <v>39665</v>
      </c>
      <c r="D89" s="121" t="s">
        <v>40100</v>
      </c>
      <c r="E89" s="121" t="s">
        <v>40101</v>
      </c>
      <c r="F89" s="121" t="s">
        <v>40102</v>
      </c>
      <c r="G89" s="97" t="b">
        <v>0</v>
      </c>
      <c r="H89" s="102" t="b">
        <v>1</v>
      </c>
      <c r="I89" s="131" t="s">
        <v>40103</v>
      </c>
    </row>
    <row r="90" spans="1:13">
      <c r="A90" s="33" t="s">
        <v>40104</v>
      </c>
      <c r="B90" s="33" t="s">
        <v>40105</v>
      </c>
      <c r="C90" s="33" t="s">
        <v>40106</v>
      </c>
      <c r="D90" s="121" t="s">
        <v>40107</v>
      </c>
      <c r="E90" s="121" t="s">
        <v>40108</v>
      </c>
      <c r="F90" s="121" t="s">
        <v>40109</v>
      </c>
      <c r="G90" s="97" t="b">
        <v>0</v>
      </c>
      <c r="H90" s="102" t="b">
        <v>1</v>
      </c>
      <c r="I90" s="131" t="s">
        <v>39701</v>
      </c>
    </row>
    <row r="91" spans="1:13">
      <c r="A91" s="33" t="s">
        <v>40110</v>
      </c>
      <c r="B91" s="33" t="s">
        <v>9512</v>
      </c>
      <c r="C91" s="33" t="s">
        <v>39665</v>
      </c>
      <c r="D91" s="121" t="s">
        <v>40111</v>
      </c>
      <c r="E91" s="121" t="s">
        <v>40112</v>
      </c>
      <c r="F91" s="121" t="s">
        <v>40113</v>
      </c>
      <c r="G91" s="97" t="b">
        <v>0</v>
      </c>
      <c r="H91" s="102" t="b">
        <v>1</v>
      </c>
      <c r="I91" s="131" t="s">
        <v>40114</v>
      </c>
    </row>
    <row r="92" spans="1:13">
      <c r="A92" s="33" t="s">
        <v>6282</v>
      </c>
      <c r="B92" s="33" t="s">
        <v>10099</v>
      </c>
      <c r="C92" s="33" t="s">
        <v>39843</v>
      </c>
      <c r="D92" s="121" t="s">
        <v>40115</v>
      </c>
      <c r="E92" s="121" t="s">
        <v>40116</v>
      </c>
      <c r="F92" s="121" t="s">
        <v>40117</v>
      </c>
      <c r="G92" s="97" t="b">
        <v>0</v>
      </c>
      <c r="H92" s="102" t="b">
        <v>1</v>
      </c>
      <c r="I92" s="131" t="s">
        <v>40118</v>
      </c>
    </row>
    <row r="93" spans="1:13">
      <c r="A93" s="33" t="s">
        <v>40119</v>
      </c>
      <c r="B93" s="33" t="s">
        <v>15902</v>
      </c>
      <c r="C93" s="33" t="s">
        <v>40095</v>
      </c>
      <c r="D93" s="121" t="s">
        <v>40120</v>
      </c>
      <c r="E93" s="121" t="s">
        <v>40121</v>
      </c>
      <c r="F93" s="121" t="s">
        <v>40122</v>
      </c>
      <c r="G93" s="97" t="b">
        <v>0</v>
      </c>
      <c r="H93" s="102" t="b">
        <v>1</v>
      </c>
      <c r="I93" s="131" t="s">
        <v>40123</v>
      </c>
    </row>
    <row r="94" spans="1:13">
      <c r="A94" s="33" t="s">
        <v>40124</v>
      </c>
      <c r="B94" s="33" t="s">
        <v>40125</v>
      </c>
      <c r="C94" s="33" t="s">
        <v>39769</v>
      </c>
      <c r="D94" s="121" t="s">
        <v>40126</v>
      </c>
      <c r="E94" s="121" t="s">
        <v>40127</v>
      </c>
      <c r="F94" s="121" t="s">
        <v>40128</v>
      </c>
      <c r="G94" s="97" t="b">
        <v>0</v>
      </c>
      <c r="H94" s="102" t="b">
        <v>1</v>
      </c>
      <c r="I94" s="131" t="s">
        <v>40129</v>
      </c>
    </row>
    <row r="95" spans="1:13">
      <c r="A95" s="33" t="s">
        <v>13883</v>
      </c>
      <c r="B95" s="33" t="s">
        <v>7820</v>
      </c>
      <c r="C95" s="33" t="s">
        <v>39729</v>
      </c>
      <c r="D95" s="37" t="s">
        <v>40130</v>
      </c>
      <c r="E95" s="121" t="s">
        <v>40131</v>
      </c>
      <c r="F95" s="121" t="s">
        <v>40132</v>
      </c>
      <c r="G95" s="102" t="b">
        <v>1</v>
      </c>
      <c r="H95" s="102" t="b">
        <v>1</v>
      </c>
      <c r="I95" s="33" t="s">
        <v>40133</v>
      </c>
      <c r="J95" s="33" t="s">
        <v>40134</v>
      </c>
      <c r="K95" s="33" t="s">
        <v>39965</v>
      </c>
      <c r="L95" s="33" t="s">
        <v>40135</v>
      </c>
      <c r="M95" s="33"/>
    </row>
    <row r="96" spans="1:13">
      <c r="A96" s="33" t="s">
        <v>4584</v>
      </c>
      <c r="B96" s="33" t="s">
        <v>8136</v>
      </c>
      <c r="C96" s="33" t="s">
        <v>39665</v>
      </c>
      <c r="D96" s="121" t="s">
        <v>40136</v>
      </c>
      <c r="E96" s="121" t="s">
        <v>40137</v>
      </c>
      <c r="F96" s="121" t="s">
        <v>40138</v>
      </c>
      <c r="G96" s="97" t="b">
        <v>0</v>
      </c>
      <c r="H96" s="102" t="b">
        <v>1</v>
      </c>
      <c r="I96" s="131" t="s">
        <v>40139</v>
      </c>
    </row>
    <row r="97" spans="1:13">
      <c r="A97" s="33" t="s">
        <v>436</v>
      </c>
      <c r="B97" s="33" t="s">
        <v>13134</v>
      </c>
      <c r="C97" s="33" t="s">
        <v>39665</v>
      </c>
      <c r="D97" s="136" t="s">
        <v>40140</v>
      </c>
      <c r="E97" s="121" t="s">
        <v>40141</v>
      </c>
      <c r="F97" s="121" t="s">
        <v>40142</v>
      </c>
      <c r="G97" s="97" t="b">
        <v>0</v>
      </c>
      <c r="H97" s="102" t="b">
        <v>1</v>
      </c>
      <c r="I97" s="131" t="s">
        <v>40143</v>
      </c>
    </row>
    <row r="98" spans="1:13">
      <c r="A98" s="33" t="s">
        <v>40144</v>
      </c>
      <c r="B98" s="33" t="s">
        <v>15620</v>
      </c>
      <c r="C98" s="33" t="s">
        <v>39795</v>
      </c>
      <c r="D98" s="121" t="s">
        <v>40145</v>
      </c>
      <c r="E98" s="121" t="s">
        <v>40146</v>
      </c>
      <c r="F98" s="121" t="s">
        <v>40147</v>
      </c>
      <c r="G98" s="97" t="b">
        <v>0</v>
      </c>
      <c r="H98" s="102" t="b">
        <v>1</v>
      </c>
      <c r="I98" s="131" t="s">
        <v>40148</v>
      </c>
    </row>
    <row r="99" spans="1:13">
      <c r="A99" s="33" t="s">
        <v>4596</v>
      </c>
      <c r="B99" s="33" t="s">
        <v>13996</v>
      </c>
      <c r="C99" s="33" t="s">
        <v>40149</v>
      </c>
      <c r="D99" s="121" t="s">
        <v>40150</v>
      </c>
      <c r="E99" s="121" t="s">
        <v>40151</v>
      </c>
      <c r="F99" s="121" t="s">
        <v>40152</v>
      </c>
      <c r="G99" s="97" t="b">
        <v>0</v>
      </c>
      <c r="H99" s="102" t="b">
        <v>1</v>
      </c>
      <c r="I99" s="131" t="s">
        <v>40153</v>
      </c>
    </row>
    <row r="100" spans="1:13">
      <c r="A100" s="33" t="s">
        <v>14030</v>
      </c>
      <c r="B100" s="33" t="s">
        <v>7794</v>
      </c>
      <c r="C100" s="33" t="s">
        <v>39682</v>
      </c>
      <c r="D100" s="121" t="s">
        <v>40154</v>
      </c>
      <c r="E100" s="121" t="s">
        <v>40155</v>
      </c>
      <c r="F100" s="121" t="s">
        <v>40156</v>
      </c>
      <c r="G100" s="97" t="b">
        <v>0</v>
      </c>
      <c r="H100" s="102" t="b">
        <v>1</v>
      </c>
      <c r="I100" s="131" t="s">
        <v>40157</v>
      </c>
    </row>
    <row r="101" spans="1:13">
      <c r="A101" s="33" t="s">
        <v>40158</v>
      </c>
      <c r="B101" s="33" t="s">
        <v>40159</v>
      </c>
      <c r="C101" s="33" t="s">
        <v>39665</v>
      </c>
      <c r="D101" s="121" t="s">
        <v>40160</v>
      </c>
      <c r="E101" s="121" t="s">
        <v>40161</v>
      </c>
      <c r="F101" s="121" t="s">
        <v>40162</v>
      </c>
      <c r="G101" s="97" t="b">
        <v>0</v>
      </c>
      <c r="H101" s="102" t="b">
        <v>1</v>
      </c>
      <c r="I101" s="131" t="s">
        <v>40163</v>
      </c>
    </row>
    <row r="102" spans="1:13">
      <c r="A102" s="33" t="s">
        <v>239</v>
      </c>
      <c r="B102" s="33" t="s">
        <v>15620</v>
      </c>
      <c r="C102" s="33" t="s">
        <v>39795</v>
      </c>
      <c r="D102" s="121" t="s">
        <v>40164</v>
      </c>
      <c r="E102" s="121" t="s">
        <v>40165</v>
      </c>
      <c r="F102" s="121" t="s">
        <v>40166</v>
      </c>
      <c r="G102" s="97" t="b">
        <v>0</v>
      </c>
      <c r="H102" s="102" t="b">
        <v>1</v>
      </c>
      <c r="I102" s="131" t="s">
        <v>40167</v>
      </c>
    </row>
    <row r="103" spans="1:13">
      <c r="A103" s="33" t="s">
        <v>40168</v>
      </c>
      <c r="B103" s="33" t="s">
        <v>7590</v>
      </c>
      <c r="C103" s="33" t="s">
        <v>39769</v>
      </c>
      <c r="D103" s="121" t="s">
        <v>40169</v>
      </c>
      <c r="E103" s="133" t="s">
        <v>40170</v>
      </c>
      <c r="F103" s="121"/>
      <c r="G103" s="97" t="b">
        <v>0</v>
      </c>
      <c r="H103" s="102" t="b">
        <v>1</v>
      </c>
      <c r="I103" s="131" t="s">
        <v>40171</v>
      </c>
    </row>
    <row r="104" spans="1:13">
      <c r="A104" s="33" t="s">
        <v>40172</v>
      </c>
      <c r="B104" s="33" t="s">
        <v>36792</v>
      </c>
      <c r="C104" s="33" t="s">
        <v>39860</v>
      </c>
      <c r="D104" s="121" t="s">
        <v>40173</v>
      </c>
      <c r="E104" s="121" t="s">
        <v>40174</v>
      </c>
      <c r="F104" s="121" t="s">
        <v>40175</v>
      </c>
      <c r="G104" s="97" t="b">
        <v>0</v>
      </c>
      <c r="H104" s="102" t="b">
        <v>1</v>
      </c>
      <c r="I104" s="131" t="s">
        <v>40176</v>
      </c>
    </row>
    <row r="105" spans="1:13">
      <c r="A105" s="33" t="s">
        <v>4609</v>
      </c>
      <c r="B105" s="33" t="s">
        <v>7820</v>
      </c>
      <c r="C105" s="33" t="s">
        <v>39729</v>
      </c>
      <c r="D105" s="121" t="s">
        <v>40177</v>
      </c>
      <c r="E105" s="121" t="s">
        <v>40178</v>
      </c>
      <c r="F105" s="121" t="s">
        <v>40179</v>
      </c>
      <c r="G105" s="97" t="b">
        <v>0</v>
      </c>
      <c r="H105" s="102" t="b">
        <v>1</v>
      </c>
      <c r="I105" s="131" t="s">
        <v>40180</v>
      </c>
    </row>
    <row r="106" spans="1:13">
      <c r="A106" s="33" t="s">
        <v>40181</v>
      </c>
      <c r="B106" s="33" t="s">
        <v>3131</v>
      </c>
      <c r="C106" s="33" t="s">
        <v>39665</v>
      </c>
      <c r="D106" s="121" t="s">
        <v>40182</v>
      </c>
      <c r="E106" s="121" t="s">
        <v>40183</v>
      </c>
      <c r="F106" s="121" t="s">
        <v>40184</v>
      </c>
      <c r="G106" s="97" t="b">
        <v>0</v>
      </c>
      <c r="H106" s="102" t="b">
        <v>1</v>
      </c>
      <c r="I106" s="131" t="s">
        <v>40185</v>
      </c>
    </row>
    <row r="107" spans="1:13">
      <c r="A107" s="33" t="s">
        <v>13738</v>
      </c>
      <c r="B107" s="33"/>
      <c r="C107" s="33"/>
      <c r="D107" s="37" t="s">
        <v>40186</v>
      </c>
      <c r="E107" s="102"/>
      <c r="F107" s="102"/>
      <c r="G107" s="102" t="b">
        <v>1</v>
      </c>
      <c r="H107" s="97" t="b">
        <v>0</v>
      </c>
      <c r="I107" s="33" t="s">
        <v>40187</v>
      </c>
      <c r="J107" s="33" t="s">
        <v>40188</v>
      </c>
      <c r="K107" s="33" t="s">
        <v>40189</v>
      </c>
      <c r="L107" s="33"/>
      <c r="M107" s="33" t="s">
        <v>40190</v>
      </c>
    </row>
    <row r="108" spans="1:13">
      <c r="A108" s="33" t="s">
        <v>40191</v>
      </c>
      <c r="B108" s="33" t="s">
        <v>13954</v>
      </c>
      <c r="C108" s="33" t="s">
        <v>39665</v>
      </c>
      <c r="D108" s="121" t="s">
        <v>40192</v>
      </c>
      <c r="E108" s="121" t="s">
        <v>40193</v>
      </c>
      <c r="F108" s="121" t="s">
        <v>40194</v>
      </c>
      <c r="G108" s="97" t="b">
        <v>0</v>
      </c>
      <c r="H108" s="102" t="b">
        <v>1</v>
      </c>
      <c r="I108" s="131" t="s">
        <v>40195</v>
      </c>
    </row>
    <row r="109" spans="1:13">
      <c r="A109" s="33" t="s">
        <v>40196</v>
      </c>
      <c r="B109" s="33" t="s">
        <v>15088</v>
      </c>
      <c r="C109" s="33" t="s">
        <v>39729</v>
      </c>
      <c r="D109" s="121" t="s">
        <v>40197</v>
      </c>
      <c r="E109" s="121" t="s">
        <v>40198</v>
      </c>
      <c r="F109" s="121" t="s">
        <v>40199</v>
      </c>
      <c r="G109" s="97" t="b">
        <v>0</v>
      </c>
      <c r="H109" s="102" t="b">
        <v>1</v>
      </c>
      <c r="I109" s="131" t="s">
        <v>40200</v>
      </c>
    </row>
    <row r="110" spans="1:13">
      <c r="A110" s="33" t="s">
        <v>40201</v>
      </c>
      <c r="B110" s="33" t="s">
        <v>26402</v>
      </c>
      <c r="C110" s="33" t="s">
        <v>40202</v>
      </c>
      <c r="D110" s="121" t="s">
        <v>40203</v>
      </c>
      <c r="E110" s="136" t="s">
        <v>40204</v>
      </c>
      <c r="F110" s="121" t="s">
        <v>40205</v>
      </c>
      <c r="G110" s="97" t="b">
        <v>0</v>
      </c>
      <c r="H110" s="102" t="b">
        <v>1</v>
      </c>
      <c r="I110" s="131" t="s">
        <v>40206</v>
      </c>
    </row>
    <row r="111" spans="1:13">
      <c r="A111" s="33" t="s">
        <v>40207</v>
      </c>
      <c r="B111" s="33" t="s">
        <v>40208</v>
      </c>
      <c r="C111" s="33" t="s">
        <v>40209</v>
      </c>
      <c r="D111" s="121" t="s">
        <v>40210</v>
      </c>
      <c r="E111" s="136" t="s">
        <v>40211</v>
      </c>
      <c r="F111" s="121" t="s">
        <v>40212</v>
      </c>
      <c r="G111" s="97" t="b">
        <v>0</v>
      </c>
      <c r="H111" s="102" t="b">
        <v>1</v>
      </c>
      <c r="I111" s="131" t="s">
        <v>39701</v>
      </c>
    </row>
    <row r="112" spans="1:13">
      <c r="A112" s="33" t="s">
        <v>4625</v>
      </c>
      <c r="B112" s="33" t="s">
        <v>8136</v>
      </c>
      <c r="C112" s="33" t="s">
        <v>39665</v>
      </c>
      <c r="D112" s="136" t="s">
        <v>40213</v>
      </c>
      <c r="E112" s="121" t="s">
        <v>40214</v>
      </c>
      <c r="F112" s="121" t="s">
        <v>40215</v>
      </c>
      <c r="G112" s="97" t="b">
        <v>0</v>
      </c>
      <c r="H112" s="102" t="b">
        <v>1</v>
      </c>
      <c r="I112" s="131" t="s">
        <v>40216</v>
      </c>
    </row>
    <row r="113" spans="1:9">
      <c r="A113" s="33" t="s">
        <v>40217</v>
      </c>
      <c r="B113" s="33" t="s">
        <v>40218</v>
      </c>
      <c r="C113" s="33" t="s">
        <v>40149</v>
      </c>
      <c r="D113" s="121" t="s">
        <v>40219</v>
      </c>
      <c r="E113" s="136" t="s">
        <v>40220</v>
      </c>
      <c r="F113" s="121" t="s">
        <v>40221</v>
      </c>
      <c r="G113" s="97" t="b">
        <v>0</v>
      </c>
      <c r="H113" s="102" t="b">
        <v>1</v>
      </c>
      <c r="I113" s="131" t="s">
        <v>40222</v>
      </c>
    </row>
    <row r="114" spans="1:9">
      <c r="A114" s="33" t="s">
        <v>14423</v>
      </c>
      <c r="B114" s="33" t="s">
        <v>3131</v>
      </c>
      <c r="C114" s="33" t="s">
        <v>39665</v>
      </c>
      <c r="D114" s="121" t="s">
        <v>40223</v>
      </c>
      <c r="E114" s="121" t="s">
        <v>40224</v>
      </c>
      <c r="F114" s="121" t="s">
        <v>40225</v>
      </c>
      <c r="G114" s="97" t="b">
        <v>0</v>
      </c>
      <c r="H114" s="102" t="b">
        <v>1</v>
      </c>
      <c r="I114" s="131" t="s">
        <v>40226</v>
      </c>
    </row>
    <row r="115" spans="1:9">
      <c r="A115" s="33" t="s">
        <v>40227</v>
      </c>
      <c r="B115" s="33" t="s">
        <v>7820</v>
      </c>
      <c r="C115" s="33" t="s">
        <v>39729</v>
      </c>
      <c r="D115" s="121" t="s">
        <v>40228</v>
      </c>
      <c r="E115" s="121" t="s">
        <v>40229</v>
      </c>
      <c r="F115" s="121" t="s">
        <v>40230</v>
      </c>
      <c r="G115" s="97" t="b">
        <v>0</v>
      </c>
      <c r="H115" s="102" t="b">
        <v>1</v>
      </c>
      <c r="I115" s="131" t="s">
        <v>40231</v>
      </c>
    </row>
    <row r="116" spans="1:9">
      <c r="A116" s="33" t="s">
        <v>40232</v>
      </c>
      <c r="B116" s="33" t="s">
        <v>3131</v>
      </c>
      <c r="C116" s="33" t="s">
        <v>39665</v>
      </c>
      <c r="D116" s="121" t="s">
        <v>40233</v>
      </c>
      <c r="E116" s="121" t="s">
        <v>40234</v>
      </c>
      <c r="F116" s="121" t="s">
        <v>40235</v>
      </c>
      <c r="G116" s="97" t="b">
        <v>0</v>
      </c>
      <c r="H116" s="102" t="b">
        <v>1</v>
      </c>
      <c r="I116" s="131" t="s">
        <v>40236</v>
      </c>
    </row>
    <row r="117" spans="1:9">
      <c r="A117" s="33" t="s">
        <v>40237</v>
      </c>
      <c r="B117" s="33" t="s">
        <v>10351</v>
      </c>
      <c r="C117" s="33" t="s">
        <v>39665</v>
      </c>
      <c r="D117" s="121" t="s">
        <v>40238</v>
      </c>
      <c r="E117" s="121" t="s">
        <v>40239</v>
      </c>
      <c r="F117" s="121" t="s">
        <v>40240</v>
      </c>
      <c r="G117" s="97" t="b">
        <v>0</v>
      </c>
      <c r="H117" s="102" t="b">
        <v>1</v>
      </c>
      <c r="I117" s="131" t="s">
        <v>40241</v>
      </c>
    </row>
    <row r="118" spans="1:9">
      <c r="A118" s="33" t="s">
        <v>40242</v>
      </c>
      <c r="B118" s="33" t="s">
        <v>15620</v>
      </c>
      <c r="C118" s="33" t="s">
        <v>39795</v>
      </c>
      <c r="D118" s="121" t="s">
        <v>40243</v>
      </c>
      <c r="E118" s="121" t="s">
        <v>40244</v>
      </c>
      <c r="F118" s="121" t="s">
        <v>40245</v>
      </c>
      <c r="G118" s="97" t="b">
        <v>0</v>
      </c>
      <c r="H118" s="102" t="b">
        <v>1</v>
      </c>
      <c r="I118" s="131" t="s">
        <v>40246</v>
      </c>
    </row>
    <row r="119" spans="1:9">
      <c r="A119" s="33" t="s">
        <v>40247</v>
      </c>
      <c r="B119" s="33" t="s">
        <v>12003</v>
      </c>
      <c r="C119" s="33" t="s">
        <v>39665</v>
      </c>
      <c r="D119" s="121" t="s">
        <v>40248</v>
      </c>
      <c r="E119" s="121" t="s">
        <v>40249</v>
      </c>
      <c r="F119" s="121" t="s">
        <v>40250</v>
      </c>
      <c r="G119" s="97" t="b">
        <v>0</v>
      </c>
      <c r="H119" s="102" t="b">
        <v>1</v>
      </c>
      <c r="I119" s="131" t="s">
        <v>40251</v>
      </c>
    </row>
    <row r="120" spans="1:9">
      <c r="A120" s="33" t="s">
        <v>40252</v>
      </c>
      <c r="B120" s="33" t="s">
        <v>3131</v>
      </c>
      <c r="C120" s="33" t="s">
        <v>39665</v>
      </c>
      <c r="D120" s="121" t="s">
        <v>40253</v>
      </c>
      <c r="E120" s="121" t="s">
        <v>40254</v>
      </c>
      <c r="F120" s="121" t="s">
        <v>40255</v>
      </c>
      <c r="G120" s="97" t="b">
        <v>0</v>
      </c>
      <c r="H120" s="102" t="b">
        <v>1</v>
      </c>
      <c r="I120" s="131" t="s">
        <v>40256</v>
      </c>
    </row>
    <row r="121" spans="1:9">
      <c r="A121" s="33" t="s">
        <v>14574</v>
      </c>
      <c r="B121" s="33" t="s">
        <v>7820</v>
      </c>
      <c r="C121" s="33" t="s">
        <v>39729</v>
      </c>
      <c r="D121" s="121" t="s">
        <v>40257</v>
      </c>
      <c r="E121" s="121" t="s">
        <v>40258</v>
      </c>
      <c r="F121" s="121" t="s">
        <v>40259</v>
      </c>
      <c r="G121" s="97" t="b">
        <v>0</v>
      </c>
      <c r="H121" s="102" t="b">
        <v>1</v>
      </c>
      <c r="I121" s="131" t="s">
        <v>40260</v>
      </c>
    </row>
    <row r="122" spans="1:9">
      <c r="A122" s="33" t="s">
        <v>4628</v>
      </c>
      <c r="B122" s="33" t="s">
        <v>7820</v>
      </c>
      <c r="C122" s="33" t="s">
        <v>39729</v>
      </c>
      <c r="D122" s="121" t="s">
        <v>40261</v>
      </c>
      <c r="E122" s="121" t="s">
        <v>40262</v>
      </c>
      <c r="F122" s="121" t="s">
        <v>40263</v>
      </c>
      <c r="G122" s="97" t="b">
        <v>0</v>
      </c>
      <c r="H122" s="102" t="b">
        <v>1</v>
      </c>
      <c r="I122" s="131" t="s">
        <v>40264</v>
      </c>
    </row>
    <row r="123" spans="1:9">
      <c r="A123" s="33" t="s">
        <v>40265</v>
      </c>
      <c r="B123" s="33" t="s">
        <v>7590</v>
      </c>
      <c r="C123" s="33" t="s">
        <v>39769</v>
      </c>
      <c r="D123" s="121" t="s">
        <v>40266</v>
      </c>
      <c r="E123" s="121" t="s">
        <v>40267</v>
      </c>
      <c r="F123" s="121" t="s">
        <v>40268</v>
      </c>
      <c r="G123" s="97" t="b">
        <v>0</v>
      </c>
      <c r="H123" s="102" t="b">
        <v>1</v>
      </c>
      <c r="I123" s="131" t="s">
        <v>40269</v>
      </c>
    </row>
    <row r="124" spans="1:9">
      <c r="A124" s="33" t="s">
        <v>40270</v>
      </c>
      <c r="B124" s="33" t="s">
        <v>7820</v>
      </c>
      <c r="C124" s="33" t="s">
        <v>39729</v>
      </c>
      <c r="D124" s="121" t="s">
        <v>40271</v>
      </c>
      <c r="E124" s="121" t="s">
        <v>40272</v>
      </c>
      <c r="F124" s="121" t="s">
        <v>40273</v>
      </c>
      <c r="G124" s="97" t="b">
        <v>0</v>
      </c>
      <c r="H124" s="102" t="b">
        <v>1</v>
      </c>
      <c r="I124" s="131" t="s">
        <v>40274</v>
      </c>
    </row>
    <row r="125" spans="1:9">
      <c r="A125" s="33" t="s">
        <v>40275</v>
      </c>
      <c r="B125" s="33" t="s">
        <v>3131</v>
      </c>
      <c r="C125" s="33" t="s">
        <v>39665</v>
      </c>
      <c r="D125" s="121" t="s">
        <v>40276</v>
      </c>
      <c r="E125" s="121" t="s">
        <v>40277</v>
      </c>
      <c r="F125" s="121" t="s">
        <v>40278</v>
      </c>
      <c r="G125" s="97" t="b">
        <v>0</v>
      </c>
      <c r="H125" s="102" t="b">
        <v>1</v>
      </c>
      <c r="I125" s="131" t="s">
        <v>40279</v>
      </c>
    </row>
    <row r="126" spans="1:9">
      <c r="A126" s="33" t="s">
        <v>40280</v>
      </c>
      <c r="B126" s="33" t="s">
        <v>7777</v>
      </c>
      <c r="C126" s="33" t="s">
        <v>40209</v>
      </c>
      <c r="D126" s="121" t="s">
        <v>40281</v>
      </c>
      <c r="E126" s="121" t="s">
        <v>40282</v>
      </c>
      <c r="F126" s="121" t="s">
        <v>40283</v>
      </c>
      <c r="G126" s="97" t="b">
        <v>0</v>
      </c>
      <c r="H126" s="102" t="b">
        <v>1</v>
      </c>
      <c r="I126" s="131" t="s">
        <v>40284</v>
      </c>
    </row>
    <row r="127" spans="1:9">
      <c r="A127" s="33" t="s">
        <v>40285</v>
      </c>
      <c r="B127" s="33" t="s">
        <v>10888</v>
      </c>
      <c r="C127" s="33" t="s">
        <v>39665</v>
      </c>
      <c r="D127" s="121" t="s">
        <v>40286</v>
      </c>
      <c r="E127" s="121" t="s">
        <v>40287</v>
      </c>
      <c r="F127" s="121" t="s">
        <v>40288</v>
      </c>
      <c r="G127" s="97" t="b">
        <v>0</v>
      </c>
      <c r="H127" s="102" t="b">
        <v>1</v>
      </c>
      <c r="I127" s="131" t="s">
        <v>40289</v>
      </c>
    </row>
    <row r="128" spans="1:9">
      <c r="A128" s="33" t="s">
        <v>40290</v>
      </c>
      <c r="B128" s="33" t="s">
        <v>7590</v>
      </c>
      <c r="C128" s="33" t="s">
        <v>39769</v>
      </c>
      <c r="D128" s="121" t="s">
        <v>40291</v>
      </c>
      <c r="E128" s="121" t="s">
        <v>40292</v>
      </c>
      <c r="F128" s="121" t="s">
        <v>40293</v>
      </c>
      <c r="G128" s="97" t="b">
        <v>0</v>
      </c>
      <c r="H128" s="102" t="b">
        <v>1</v>
      </c>
      <c r="I128" s="131" t="s">
        <v>40294</v>
      </c>
    </row>
    <row r="129" spans="1:12">
      <c r="A129" s="33" t="s">
        <v>2934</v>
      </c>
      <c r="B129" s="33" t="s">
        <v>15088</v>
      </c>
      <c r="C129" s="33" t="s">
        <v>39729</v>
      </c>
      <c r="D129" s="121" t="s">
        <v>40295</v>
      </c>
      <c r="E129" s="121" t="s">
        <v>40296</v>
      </c>
      <c r="F129" s="121" t="s">
        <v>40297</v>
      </c>
      <c r="G129" s="97" t="b">
        <v>0</v>
      </c>
      <c r="H129" s="102" t="b">
        <v>1</v>
      </c>
      <c r="I129" s="131" t="s">
        <v>40298</v>
      </c>
    </row>
    <row r="130" spans="1:12">
      <c r="A130" s="33" t="s">
        <v>40299</v>
      </c>
      <c r="B130" s="33" t="s">
        <v>9386</v>
      </c>
      <c r="C130" s="33" t="s">
        <v>40300</v>
      </c>
      <c r="D130" s="121" t="s">
        <v>40301</v>
      </c>
      <c r="E130" s="121" t="s">
        <v>40302</v>
      </c>
      <c r="F130" s="121" t="s">
        <v>40303</v>
      </c>
      <c r="G130" s="97" t="b">
        <v>0</v>
      </c>
      <c r="H130" s="102" t="b">
        <v>1</v>
      </c>
      <c r="I130" s="131" t="s">
        <v>40304</v>
      </c>
    </row>
    <row r="131" spans="1:12">
      <c r="A131" s="33" t="s">
        <v>40305</v>
      </c>
      <c r="B131" s="33" t="s">
        <v>19521</v>
      </c>
      <c r="C131" s="33" t="s">
        <v>40306</v>
      </c>
      <c r="D131" s="121" t="s">
        <v>40307</v>
      </c>
      <c r="E131" s="121" t="s">
        <v>40308</v>
      </c>
      <c r="F131" s="121" t="s">
        <v>40309</v>
      </c>
      <c r="G131" s="97" t="b">
        <v>0</v>
      </c>
      <c r="H131" s="102" t="b">
        <v>1</v>
      </c>
      <c r="I131" s="131" t="s">
        <v>40310</v>
      </c>
    </row>
    <row r="132" spans="1:12">
      <c r="A132" s="33" t="s">
        <v>40311</v>
      </c>
      <c r="B132" s="33" t="s">
        <v>19521</v>
      </c>
      <c r="C132" s="33" t="s">
        <v>40306</v>
      </c>
      <c r="D132" s="121" t="s">
        <v>40312</v>
      </c>
      <c r="E132" s="121" t="s">
        <v>40308</v>
      </c>
      <c r="F132" s="121" t="s">
        <v>40313</v>
      </c>
      <c r="G132" s="97" t="b">
        <v>0</v>
      </c>
      <c r="H132" s="102" t="b">
        <v>1</v>
      </c>
      <c r="I132" s="131" t="s">
        <v>40310</v>
      </c>
    </row>
    <row r="133" spans="1:12">
      <c r="A133" s="33" t="s">
        <v>40314</v>
      </c>
      <c r="B133" s="33" t="s">
        <v>7820</v>
      </c>
      <c r="C133" s="33" t="s">
        <v>39729</v>
      </c>
      <c r="D133" s="121" t="s">
        <v>40315</v>
      </c>
      <c r="E133" s="121" t="s">
        <v>40316</v>
      </c>
      <c r="F133" s="121" t="s">
        <v>40317</v>
      </c>
      <c r="G133" s="97" t="b">
        <v>0</v>
      </c>
      <c r="H133" s="102" t="b">
        <v>1</v>
      </c>
      <c r="I133" s="131" t="s">
        <v>40318</v>
      </c>
    </row>
    <row r="134" spans="1:12">
      <c r="A134" s="33" t="s">
        <v>15161</v>
      </c>
      <c r="B134" s="33" t="s">
        <v>8136</v>
      </c>
      <c r="C134" s="33" t="s">
        <v>39665</v>
      </c>
      <c r="D134" s="121" t="s">
        <v>40319</v>
      </c>
      <c r="E134" s="121" t="s">
        <v>40320</v>
      </c>
      <c r="F134" s="121" t="s">
        <v>40321</v>
      </c>
      <c r="G134" s="97" t="b">
        <v>0</v>
      </c>
      <c r="H134" s="102" t="b">
        <v>1</v>
      </c>
      <c r="I134" s="131" t="s">
        <v>40322</v>
      </c>
    </row>
    <row r="135" spans="1:12">
      <c r="A135" s="33" t="s">
        <v>15292</v>
      </c>
      <c r="B135" s="33" t="s">
        <v>8657</v>
      </c>
      <c r="C135" s="33" t="s">
        <v>40019</v>
      </c>
      <c r="D135" s="121" t="s">
        <v>40323</v>
      </c>
      <c r="E135" s="121" t="s">
        <v>40324</v>
      </c>
      <c r="F135" s="121" t="s">
        <v>40325</v>
      </c>
      <c r="G135" s="97" t="b">
        <v>0</v>
      </c>
      <c r="H135" s="102" t="b">
        <v>1</v>
      </c>
      <c r="I135" s="131" t="s">
        <v>40326</v>
      </c>
    </row>
    <row r="136" spans="1:12">
      <c r="A136" s="33" t="s">
        <v>15354</v>
      </c>
      <c r="B136" s="33" t="s">
        <v>11404</v>
      </c>
      <c r="C136" s="33" t="s">
        <v>39665</v>
      </c>
      <c r="D136" s="121" t="s">
        <v>40327</v>
      </c>
      <c r="E136" s="121" t="s">
        <v>40328</v>
      </c>
      <c r="F136" s="121" t="s">
        <v>40329</v>
      </c>
      <c r="G136" s="97" t="b">
        <v>0</v>
      </c>
      <c r="H136" s="102" t="b">
        <v>1</v>
      </c>
      <c r="I136" s="131" t="s">
        <v>40330</v>
      </c>
    </row>
    <row r="137" spans="1:12">
      <c r="A137" s="33" t="s">
        <v>40331</v>
      </c>
      <c r="B137" s="33" t="s">
        <v>39675</v>
      </c>
      <c r="C137" s="33" t="s">
        <v>37752</v>
      </c>
      <c r="D137" s="121" t="s">
        <v>40332</v>
      </c>
      <c r="E137" s="121" t="s">
        <v>40333</v>
      </c>
      <c r="F137" s="121" t="s">
        <v>40334</v>
      </c>
      <c r="G137" s="97" t="b">
        <v>0</v>
      </c>
      <c r="H137" s="102" t="b">
        <v>1</v>
      </c>
      <c r="I137" s="131" t="s">
        <v>40335</v>
      </c>
    </row>
    <row r="138" spans="1:12">
      <c r="A138" s="33" t="s">
        <v>40336</v>
      </c>
      <c r="B138" s="33" t="s">
        <v>7820</v>
      </c>
      <c r="C138" s="33" t="s">
        <v>39729</v>
      </c>
      <c r="D138" s="133" t="s">
        <v>40337</v>
      </c>
      <c r="E138" s="121"/>
      <c r="F138" s="121" t="s">
        <v>40338</v>
      </c>
      <c r="G138" s="97" t="b">
        <v>0</v>
      </c>
      <c r="H138" s="102" t="b">
        <v>1</v>
      </c>
      <c r="I138" s="131" t="s">
        <v>39701</v>
      </c>
    </row>
    <row r="139" spans="1:12">
      <c r="A139" s="33" t="s">
        <v>4774</v>
      </c>
      <c r="B139" s="33" t="s">
        <v>8312</v>
      </c>
      <c r="C139" s="33" t="s">
        <v>39704</v>
      </c>
      <c r="D139" s="121" t="s">
        <v>40339</v>
      </c>
      <c r="E139" s="121" t="s">
        <v>40340</v>
      </c>
      <c r="F139" s="121" t="s">
        <v>40341</v>
      </c>
      <c r="G139" s="97" t="b">
        <v>0</v>
      </c>
      <c r="H139" s="102" t="b">
        <v>1</v>
      </c>
      <c r="I139" s="131" t="s">
        <v>40342</v>
      </c>
    </row>
    <row r="140" spans="1:12">
      <c r="A140" s="33" t="s">
        <v>40343</v>
      </c>
      <c r="B140" s="33" t="s">
        <v>10545</v>
      </c>
      <c r="C140" s="33" t="s">
        <v>25956</v>
      </c>
      <c r="D140" s="121" t="s">
        <v>40344</v>
      </c>
      <c r="E140" s="121" t="s">
        <v>40345</v>
      </c>
      <c r="F140" s="121" t="s">
        <v>40346</v>
      </c>
      <c r="G140" s="97" t="b">
        <v>0</v>
      </c>
      <c r="H140" s="102" t="b">
        <v>1</v>
      </c>
      <c r="I140" s="131" t="s">
        <v>39701</v>
      </c>
    </row>
    <row r="141" spans="1:12">
      <c r="A141" s="33" t="s">
        <v>40347</v>
      </c>
      <c r="B141" s="33" t="s">
        <v>15914</v>
      </c>
      <c r="C141" s="33" t="s">
        <v>39665</v>
      </c>
      <c r="D141" s="121" t="s">
        <v>40348</v>
      </c>
      <c r="E141" s="121" t="s">
        <v>40349</v>
      </c>
      <c r="F141" s="121" t="s">
        <v>40350</v>
      </c>
      <c r="G141" s="97" t="b">
        <v>0</v>
      </c>
      <c r="H141" s="102" t="b">
        <v>1</v>
      </c>
      <c r="I141" s="131" t="s">
        <v>40351</v>
      </c>
    </row>
    <row r="142" spans="1:12">
      <c r="A142" s="33" t="s">
        <v>40352</v>
      </c>
      <c r="B142" s="33" t="s">
        <v>3131</v>
      </c>
      <c r="C142" s="33" t="s">
        <v>39665</v>
      </c>
      <c r="D142" s="121" t="s">
        <v>40353</v>
      </c>
      <c r="E142" s="136" t="s">
        <v>40354</v>
      </c>
      <c r="F142" s="121" t="s">
        <v>40355</v>
      </c>
      <c r="G142" s="102" t="b">
        <v>1</v>
      </c>
      <c r="H142" s="102" t="b">
        <v>1</v>
      </c>
      <c r="I142" s="33" t="s">
        <v>40356</v>
      </c>
      <c r="J142" s="33" t="s">
        <v>40357</v>
      </c>
      <c r="K142" s="33" t="s">
        <v>40358</v>
      </c>
      <c r="L142" s="33" t="s">
        <v>40359</v>
      </c>
    </row>
    <row r="143" spans="1:12">
      <c r="A143" s="33" t="s">
        <v>40360</v>
      </c>
      <c r="B143" s="33" t="s">
        <v>10888</v>
      </c>
      <c r="C143" s="33" t="s">
        <v>39665</v>
      </c>
      <c r="D143" s="121" t="s">
        <v>40361</v>
      </c>
      <c r="E143" s="121" t="s">
        <v>40362</v>
      </c>
      <c r="F143" s="121" t="s">
        <v>40363</v>
      </c>
      <c r="G143" s="97" t="b">
        <v>0</v>
      </c>
      <c r="H143" s="102" t="b">
        <v>1</v>
      </c>
      <c r="I143" s="131" t="s">
        <v>40364</v>
      </c>
    </row>
    <row r="144" spans="1:12">
      <c r="A144" s="33" t="s">
        <v>15587</v>
      </c>
      <c r="B144" s="33" t="s">
        <v>9158</v>
      </c>
      <c r="C144" s="33" t="s">
        <v>40365</v>
      </c>
      <c r="D144" s="121" t="s">
        <v>40366</v>
      </c>
      <c r="E144" s="121" t="s">
        <v>40367</v>
      </c>
      <c r="F144" s="121" t="s">
        <v>40368</v>
      </c>
      <c r="G144" s="97" t="b">
        <v>0</v>
      </c>
      <c r="H144" s="102" t="b">
        <v>1</v>
      </c>
      <c r="I144" s="131" t="s">
        <v>40369</v>
      </c>
    </row>
    <row r="145" spans="1:13">
      <c r="A145" s="33" t="s">
        <v>40370</v>
      </c>
      <c r="B145" s="33" t="s">
        <v>10351</v>
      </c>
      <c r="C145" s="33" t="s">
        <v>39665</v>
      </c>
      <c r="D145" s="121" t="s">
        <v>40371</v>
      </c>
      <c r="E145" s="121" t="s">
        <v>40372</v>
      </c>
      <c r="F145" s="121" t="s">
        <v>40373</v>
      </c>
      <c r="G145" s="97" t="b">
        <v>0</v>
      </c>
      <c r="H145" s="102" t="b">
        <v>1</v>
      </c>
      <c r="I145" s="131" t="s">
        <v>40374</v>
      </c>
    </row>
    <row r="146" spans="1:13">
      <c r="A146" s="33" t="s">
        <v>40375</v>
      </c>
      <c r="B146" s="33" t="s">
        <v>16185</v>
      </c>
      <c r="C146" s="33" t="s">
        <v>39729</v>
      </c>
      <c r="D146" s="121" t="s">
        <v>40376</v>
      </c>
      <c r="E146" s="121" t="s">
        <v>40377</v>
      </c>
      <c r="F146" s="121" t="s">
        <v>40378</v>
      </c>
      <c r="G146" s="97" t="b">
        <v>0</v>
      </c>
      <c r="H146" s="102" t="b">
        <v>1</v>
      </c>
      <c r="I146" s="131" t="s">
        <v>40379</v>
      </c>
    </row>
    <row r="147" spans="1:13">
      <c r="A147" s="33" t="s">
        <v>40380</v>
      </c>
      <c r="B147" s="33" t="s">
        <v>3131</v>
      </c>
      <c r="C147" s="33" t="s">
        <v>39665</v>
      </c>
      <c r="D147" s="121" t="s">
        <v>40381</v>
      </c>
      <c r="E147" s="121" t="s">
        <v>40382</v>
      </c>
      <c r="F147" s="121" t="s">
        <v>40383</v>
      </c>
      <c r="G147" s="97" t="b">
        <v>0</v>
      </c>
      <c r="H147" s="102" t="b">
        <v>1</v>
      </c>
      <c r="I147" s="131" t="s">
        <v>40384</v>
      </c>
    </row>
    <row r="148" spans="1:13">
      <c r="A148" s="33" t="s">
        <v>16340</v>
      </c>
      <c r="B148" s="33" t="s">
        <v>8136</v>
      </c>
      <c r="C148" s="33" t="s">
        <v>39665</v>
      </c>
      <c r="D148" s="121" t="s">
        <v>40385</v>
      </c>
      <c r="E148" s="121" t="s">
        <v>40386</v>
      </c>
      <c r="F148" s="121" t="s">
        <v>40387</v>
      </c>
      <c r="G148" s="97" t="b">
        <v>0</v>
      </c>
      <c r="H148" s="102" t="b">
        <v>1</v>
      </c>
      <c r="I148" s="131" t="s">
        <v>40388</v>
      </c>
    </row>
    <row r="149" spans="1:13">
      <c r="A149" s="33" t="s">
        <v>40389</v>
      </c>
      <c r="B149" s="33" t="s">
        <v>10888</v>
      </c>
      <c r="C149" s="33" t="s">
        <v>39665</v>
      </c>
      <c r="D149" s="121" t="s">
        <v>40390</v>
      </c>
      <c r="E149" s="121" t="s">
        <v>40391</v>
      </c>
      <c r="F149" s="121" t="s">
        <v>40392</v>
      </c>
      <c r="G149" s="97" t="b">
        <v>0</v>
      </c>
      <c r="H149" s="102" t="b">
        <v>1</v>
      </c>
      <c r="I149" s="131" t="s">
        <v>40393</v>
      </c>
    </row>
    <row r="150" spans="1:13">
      <c r="A150" s="33" t="s">
        <v>40394</v>
      </c>
      <c r="B150" s="33" t="s">
        <v>17622</v>
      </c>
      <c r="C150" s="33" t="s">
        <v>40395</v>
      </c>
      <c r="D150" s="121" t="s">
        <v>40396</v>
      </c>
      <c r="E150" s="121" t="s">
        <v>40397</v>
      </c>
      <c r="F150" s="121" t="s">
        <v>40398</v>
      </c>
      <c r="G150" s="97" t="b">
        <v>0</v>
      </c>
      <c r="H150" s="102" t="b">
        <v>1</v>
      </c>
      <c r="I150" s="131" t="s">
        <v>40399</v>
      </c>
    </row>
    <row r="151" spans="1:13">
      <c r="A151" s="33" t="s">
        <v>40400</v>
      </c>
      <c r="B151" s="33" t="s">
        <v>36792</v>
      </c>
      <c r="C151" s="33" t="s">
        <v>39860</v>
      </c>
      <c r="D151" s="121" t="s">
        <v>40401</v>
      </c>
      <c r="E151" s="121" t="s">
        <v>40402</v>
      </c>
      <c r="F151" s="121" t="s">
        <v>40403</v>
      </c>
      <c r="G151" s="97" t="b">
        <v>0</v>
      </c>
      <c r="H151" s="102" t="b">
        <v>1</v>
      </c>
      <c r="I151" s="131" t="s">
        <v>40404</v>
      </c>
    </row>
    <row r="152" spans="1:13">
      <c r="A152" s="33" t="s">
        <v>2974</v>
      </c>
      <c r="B152" s="33" t="s">
        <v>7777</v>
      </c>
      <c r="C152" s="33" t="s">
        <v>40209</v>
      </c>
      <c r="D152" s="121" t="s">
        <v>40405</v>
      </c>
      <c r="E152" s="121" t="s">
        <v>40406</v>
      </c>
      <c r="F152" s="121" t="s">
        <v>40407</v>
      </c>
      <c r="G152" s="97" t="b">
        <v>0</v>
      </c>
      <c r="H152" s="102" t="b">
        <v>1</v>
      </c>
      <c r="I152" s="131" t="s">
        <v>40408</v>
      </c>
    </row>
    <row r="153" spans="1:13">
      <c r="A153" s="33" t="s">
        <v>4818</v>
      </c>
      <c r="B153" s="33" t="s">
        <v>3131</v>
      </c>
      <c r="C153" s="33" t="s">
        <v>39665</v>
      </c>
      <c r="D153" s="121" t="s">
        <v>40409</v>
      </c>
      <c r="E153" s="121" t="s">
        <v>40410</v>
      </c>
      <c r="F153" s="121" t="s">
        <v>40411</v>
      </c>
      <c r="G153" s="97" t="b">
        <v>0</v>
      </c>
      <c r="H153" s="102" t="b">
        <v>1</v>
      </c>
      <c r="I153" s="131" t="s">
        <v>40412</v>
      </c>
    </row>
    <row r="154" spans="1:13">
      <c r="A154" s="33" t="s">
        <v>40413</v>
      </c>
      <c r="B154" s="33"/>
      <c r="C154" s="33"/>
      <c r="D154" s="37" t="s">
        <v>40414</v>
      </c>
      <c r="E154" s="102"/>
      <c r="F154" s="102"/>
      <c r="G154" s="102" t="b">
        <v>1</v>
      </c>
      <c r="H154" s="97" t="b">
        <v>0</v>
      </c>
      <c r="I154" s="33" t="s">
        <v>40415</v>
      </c>
      <c r="J154" s="33" t="s">
        <v>40416</v>
      </c>
      <c r="K154" s="33" t="s">
        <v>40417</v>
      </c>
      <c r="L154" s="33" t="s">
        <v>40418</v>
      </c>
      <c r="M154" s="135" t="s">
        <v>40419</v>
      </c>
    </row>
    <row r="155" spans="1:13">
      <c r="A155" s="33" t="s">
        <v>40420</v>
      </c>
      <c r="B155" s="33" t="s">
        <v>16185</v>
      </c>
      <c r="C155" s="33" t="s">
        <v>39729</v>
      </c>
      <c r="D155" s="121" t="s">
        <v>40421</v>
      </c>
      <c r="E155" s="121" t="s">
        <v>40422</v>
      </c>
      <c r="F155" s="121" t="s">
        <v>40423</v>
      </c>
      <c r="G155" s="97" t="b">
        <v>0</v>
      </c>
      <c r="H155" s="102" t="b">
        <v>1</v>
      </c>
      <c r="I155" s="131" t="s">
        <v>39701</v>
      </c>
    </row>
    <row r="156" spans="1:13">
      <c r="A156" s="33" t="s">
        <v>40424</v>
      </c>
      <c r="B156" s="33" t="s">
        <v>9767</v>
      </c>
      <c r="C156" s="33" t="s">
        <v>39941</v>
      </c>
      <c r="D156" s="121" t="s">
        <v>40425</v>
      </c>
      <c r="E156" s="121" t="s">
        <v>40426</v>
      </c>
      <c r="F156" s="121" t="s">
        <v>40427</v>
      </c>
      <c r="G156" s="97" t="b">
        <v>0</v>
      </c>
      <c r="H156" s="102" t="b">
        <v>1</v>
      </c>
      <c r="I156" s="131" t="s">
        <v>39701</v>
      </c>
    </row>
    <row r="157" spans="1:13">
      <c r="A157" s="33" t="s">
        <v>40428</v>
      </c>
      <c r="B157" s="33" t="s">
        <v>16431</v>
      </c>
      <c r="C157" s="33" t="s">
        <v>40429</v>
      </c>
      <c r="D157" s="121" t="s">
        <v>40430</v>
      </c>
      <c r="E157" s="121" t="s">
        <v>40431</v>
      </c>
      <c r="F157" s="121" t="s">
        <v>40432</v>
      </c>
      <c r="G157" s="97" t="b">
        <v>0</v>
      </c>
      <c r="H157" s="102" t="b">
        <v>1</v>
      </c>
      <c r="I157" s="131" t="s">
        <v>40433</v>
      </c>
    </row>
    <row r="158" spans="1:13">
      <c r="A158" s="33" t="s">
        <v>40434</v>
      </c>
      <c r="B158" s="33" t="s">
        <v>3131</v>
      </c>
      <c r="C158" s="33" t="s">
        <v>39665</v>
      </c>
      <c r="D158" s="121" t="s">
        <v>40435</v>
      </c>
      <c r="E158" s="121" t="s">
        <v>40436</v>
      </c>
      <c r="F158" s="121" t="s">
        <v>40437</v>
      </c>
      <c r="G158" s="97" t="b">
        <v>0</v>
      </c>
      <c r="H158" s="102" t="b">
        <v>1</v>
      </c>
      <c r="I158" s="131" t="s">
        <v>40438</v>
      </c>
    </row>
    <row r="159" spans="1:13">
      <c r="A159" s="33" t="s">
        <v>16835</v>
      </c>
      <c r="B159" s="33" t="s">
        <v>13134</v>
      </c>
      <c r="C159" s="33" t="s">
        <v>39665</v>
      </c>
      <c r="D159" s="121" t="s">
        <v>40439</v>
      </c>
      <c r="E159" s="121" t="s">
        <v>40440</v>
      </c>
      <c r="F159" s="121" t="s">
        <v>40441</v>
      </c>
      <c r="G159" s="97" t="b">
        <v>0</v>
      </c>
      <c r="H159" s="102" t="b">
        <v>1</v>
      </c>
      <c r="I159" s="131" t="s">
        <v>40442</v>
      </c>
    </row>
    <row r="160" spans="1:13">
      <c r="A160" s="33" t="s">
        <v>40443</v>
      </c>
      <c r="B160" s="33" t="s">
        <v>15914</v>
      </c>
      <c r="C160" s="33" t="s">
        <v>39665</v>
      </c>
      <c r="D160" s="121" t="s">
        <v>40444</v>
      </c>
      <c r="E160" s="121" t="s">
        <v>40445</v>
      </c>
      <c r="F160" s="121" t="s">
        <v>40446</v>
      </c>
      <c r="G160" s="97" t="b">
        <v>0</v>
      </c>
      <c r="H160" s="102" t="b">
        <v>1</v>
      </c>
      <c r="I160" s="131" t="s">
        <v>40447</v>
      </c>
    </row>
    <row r="161" spans="1:13">
      <c r="A161" s="33" t="s">
        <v>40448</v>
      </c>
      <c r="B161" s="33"/>
      <c r="C161" s="33"/>
      <c r="D161" s="37" t="s">
        <v>40449</v>
      </c>
      <c r="E161" s="102"/>
      <c r="F161" s="102"/>
      <c r="G161" s="102" t="b">
        <v>1</v>
      </c>
      <c r="H161" s="97" t="b">
        <v>0</v>
      </c>
      <c r="I161" s="33" t="s">
        <v>40450</v>
      </c>
      <c r="J161" s="33" t="s">
        <v>40451</v>
      </c>
      <c r="K161" s="33" t="s">
        <v>39965</v>
      </c>
      <c r="L161" s="33" t="s">
        <v>40452</v>
      </c>
      <c r="M161" s="84" t="s">
        <v>40453</v>
      </c>
    </row>
    <row r="162" spans="1:13">
      <c r="A162" s="33" t="s">
        <v>40454</v>
      </c>
      <c r="B162" s="33" t="s">
        <v>8136</v>
      </c>
      <c r="C162" s="33" t="s">
        <v>39665</v>
      </c>
      <c r="D162" s="121" t="s">
        <v>40455</v>
      </c>
      <c r="E162" s="133" t="s">
        <v>40456</v>
      </c>
      <c r="F162" s="121"/>
      <c r="G162" s="97" t="b">
        <v>0</v>
      </c>
      <c r="H162" s="102" t="b">
        <v>1</v>
      </c>
      <c r="I162" s="131" t="s">
        <v>40457</v>
      </c>
    </row>
    <row r="163" spans="1:13">
      <c r="A163" s="33" t="s">
        <v>40458</v>
      </c>
      <c r="B163" s="33" t="s">
        <v>31214</v>
      </c>
      <c r="C163" s="33" t="s">
        <v>40300</v>
      </c>
      <c r="D163" s="121" t="s">
        <v>40459</v>
      </c>
      <c r="E163" s="121" t="s">
        <v>40460</v>
      </c>
      <c r="F163" s="121" t="s">
        <v>40461</v>
      </c>
      <c r="G163" s="97" t="b">
        <v>0</v>
      </c>
      <c r="H163" s="102" t="b">
        <v>1</v>
      </c>
      <c r="I163" s="131" t="s">
        <v>40462</v>
      </c>
    </row>
    <row r="164" spans="1:13">
      <c r="A164" s="33" t="s">
        <v>451</v>
      </c>
      <c r="B164" s="33" t="s">
        <v>7820</v>
      </c>
      <c r="C164" s="33" t="s">
        <v>39729</v>
      </c>
      <c r="D164" s="121" t="s">
        <v>40463</v>
      </c>
      <c r="E164" s="121" t="s">
        <v>40464</v>
      </c>
      <c r="F164" s="121" t="s">
        <v>40465</v>
      </c>
      <c r="G164" s="97" t="b">
        <v>0</v>
      </c>
      <c r="H164" s="102" t="b">
        <v>1</v>
      </c>
      <c r="I164" s="131" t="s">
        <v>40466</v>
      </c>
    </row>
    <row r="165" spans="1:13">
      <c r="A165" s="33" t="s">
        <v>40467</v>
      </c>
      <c r="B165" s="33" t="s">
        <v>11761</v>
      </c>
      <c r="C165" s="33" t="s">
        <v>40468</v>
      </c>
      <c r="D165" s="121" t="s">
        <v>40469</v>
      </c>
      <c r="E165" s="121" t="s">
        <v>40470</v>
      </c>
      <c r="F165" s="121" t="s">
        <v>40471</v>
      </c>
      <c r="G165" s="97" t="b">
        <v>0</v>
      </c>
      <c r="H165" s="102" t="b">
        <v>1</v>
      </c>
      <c r="I165" s="131" t="s">
        <v>40472</v>
      </c>
    </row>
    <row r="166" spans="1:13">
      <c r="A166" s="33" t="s">
        <v>40473</v>
      </c>
      <c r="B166" s="33" t="s">
        <v>3131</v>
      </c>
      <c r="C166" s="33" t="s">
        <v>39665</v>
      </c>
      <c r="D166" s="121" t="s">
        <v>40474</v>
      </c>
      <c r="E166" s="121" t="s">
        <v>40475</v>
      </c>
      <c r="F166" s="121" t="s">
        <v>40476</v>
      </c>
      <c r="G166" s="97" t="b">
        <v>0</v>
      </c>
      <c r="H166" s="102" t="b">
        <v>1</v>
      </c>
      <c r="I166" s="131" t="s">
        <v>40477</v>
      </c>
    </row>
    <row r="167" spans="1:13">
      <c r="A167" s="33" t="s">
        <v>40478</v>
      </c>
      <c r="B167" s="33" t="s">
        <v>3131</v>
      </c>
      <c r="C167" s="33" t="s">
        <v>39665</v>
      </c>
      <c r="D167" s="121" t="s">
        <v>40479</v>
      </c>
      <c r="E167" s="121" t="s">
        <v>40480</v>
      </c>
      <c r="F167" s="121" t="s">
        <v>40481</v>
      </c>
      <c r="G167" s="97" t="b">
        <v>0</v>
      </c>
      <c r="H167" s="102" t="b">
        <v>1</v>
      </c>
      <c r="I167" s="131" t="s">
        <v>40482</v>
      </c>
    </row>
    <row r="168" spans="1:13">
      <c r="A168" s="33" t="s">
        <v>40483</v>
      </c>
      <c r="B168" s="33" t="s">
        <v>7590</v>
      </c>
      <c r="C168" s="33" t="s">
        <v>39769</v>
      </c>
      <c r="D168" s="121" t="s">
        <v>40484</v>
      </c>
      <c r="E168" s="121" t="s">
        <v>40485</v>
      </c>
      <c r="F168" s="121" t="s">
        <v>40486</v>
      </c>
      <c r="G168" s="97" t="b">
        <v>0</v>
      </c>
      <c r="H168" s="102" t="b">
        <v>1</v>
      </c>
      <c r="I168" s="131" t="s">
        <v>40487</v>
      </c>
    </row>
    <row r="169" spans="1:13">
      <c r="A169" s="33" t="s">
        <v>40488</v>
      </c>
      <c r="B169" s="33" t="s">
        <v>7820</v>
      </c>
      <c r="C169" s="33" t="s">
        <v>39729</v>
      </c>
      <c r="D169" s="121" t="s">
        <v>40489</v>
      </c>
      <c r="E169" s="121" t="s">
        <v>40490</v>
      </c>
      <c r="F169" s="121" t="s">
        <v>40491</v>
      </c>
      <c r="G169" s="97" t="b">
        <v>0</v>
      </c>
      <c r="H169" s="102" t="b">
        <v>1</v>
      </c>
      <c r="I169" s="131" t="s">
        <v>40492</v>
      </c>
    </row>
    <row r="170" spans="1:13">
      <c r="A170" s="33" t="s">
        <v>40493</v>
      </c>
      <c r="B170" s="33"/>
      <c r="C170" s="33"/>
      <c r="D170" s="37" t="s">
        <v>40494</v>
      </c>
      <c r="E170" s="102"/>
      <c r="F170" s="102"/>
      <c r="G170" s="102" t="b">
        <v>1</v>
      </c>
      <c r="H170" s="97" t="b">
        <v>0</v>
      </c>
      <c r="I170" s="33" t="s">
        <v>40495</v>
      </c>
      <c r="J170" s="33" t="s">
        <v>40496</v>
      </c>
      <c r="K170" s="33" t="s">
        <v>40497</v>
      </c>
      <c r="L170" s="33"/>
      <c r="M170" s="33"/>
    </row>
    <row r="171" spans="1:13">
      <c r="A171" s="33" t="s">
        <v>40498</v>
      </c>
      <c r="B171" s="33" t="s">
        <v>7590</v>
      </c>
      <c r="C171" s="33" t="s">
        <v>39769</v>
      </c>
      <c r="D171" s="121" t="s">
        <v>40499</v>
      </c>
      <c r="E171" s="121" t="s">
        <v>40500</v>
      </c>
      <c r="F171" s="121" t="s">
        <v>40501</v>
      </c>
      <c r="G171" s="97" t="b">
        <v>0</v>
      </c>
      <c r="H171" s="102" t="b">
        <v>1</v>
      </c>
      <c r="I171" s="131" t="s">
        <v>40502</v>
      </c>
    </row>
    <row r="172" spans="1:13">
      <c r="A172" s="33" t="s">
        <v>40503</v>
      </c>
      <c r="B172" s="33"/>
      <c r="C172" s="33"/>
      <c r="D172" s="37" t="s">
        <v>40504</v>
      </c>
      <c r="E172" s="102"/>
      <c r="F172" s="102"/>
      <c r="G172" s="102" t="b">
        <v>1</v>
      </c>
      <c r="H172" s="97" t="b">
        <v>0</v>
      </c>
      <c r="I172" s="33" t="s">
        <v>40505</v>
      </c>
      <c r="J172" s="33" t="s">
        <v>40506</v>
      </c>
      <c r="K172" s="33" t="s">
        <v>40507</v>
      </c>
      <c r="L172" s="33" t="s">
        <v>40508</v>
      </c>
      <c r="M172" s="33" t="s">
        <v>39967</v>
      </c>
    </row>
    <row r="173" spans="1:13">
      <c r="A173" s="33" t="s">
        <v>40509</v>
      </c>
      <c r="B173" s="33" t="s">
        <v>3131</v>
      </c>
      <c r="C173" s="33" t="s">
        <v>39665</v>
      </c>
      <c r="D173" s="121" t="s">
        <v>40510</v>
      </c>
      <c r="E173" s="121" t="s">
        <v>40511</v>
      </c>
      <c r="F173" s="121" t="s">
        <v>40512</v>
      </c>
      <c r="G173" s="97" t="b">
        <v>0</v>
      </c>
      <c r="H173" s="102" t="b">
        <v>1</v>
      </c>
      <c r="I173" s="131" t="s">
        <v>39701</v>
      </c>
    </row>
    <row r="174" spans="1:13">
      <c r="A174" s="33" t="s">
        <v>109</v>
      </c>
      <c r="B174" s="33" t="s">
        <v>3131</v>
      </c>
      <c r="C174" s="33" t="s">
        <v>39665</v>
      </c>
      <c r="D174" s="121" t="s">
        <v>40513</v>
      </c>
      <c r="E174" s="121" t="s">
        <v>40514</v>
      </c>
      <c r="F174" s="121" t="s">
        <v>40515</v>
      </c>
      <c r="G174" s="97" t="b">
        <v>0</v>
      </c>
      <c r="H174" s="102" t="b">
        <v>1</v>
      </c>
      <c r="I174" s="131" t="s">
        <v>40516</v>
      </c>
    </row>
    <row r="175" spans="1:13">
      <c r="A175" s="33" t="s">
        <v>40517</v>
      </c>
      <c r="B175" s="33" t="s">
        <v>15088</v>
      </c>
      <c r="C175" s="33" t="s">
        <v>39729</v>
      </c>
      <c r="D175" s="121" t="s">
        <v>40518</v>
      </c>
      <c r="E175" s="121" t="s">
        <v>40519</v>
      </c>
      <c r="F175" s="121" t="s">
        <v>40520</v>
      </c>
      <c r="G175" s="97" t="b">
        <v>0</v>
      </c>
      <c r="H175" s="102" t="b">
        <v>1</v>
      </c>
      <c r="I175" s="131" t="s">
        <v>40521</v>
      </c>
    </row>
    <row r="176" spans="1:13">
      <c r="A176" s="33" t="s">
        <v>40522</v>
      </c>
      <c r="B176" s="33" t="s">
        <v>7820</v>
      </c>
      <c r="C176" s="33" t="s">
        <v>39729</v>
      </c>
      <c r="D176" s="136" t="s">
        <v>40523</v>
      </c>
      <c r="E176" s="121" t="s">
        <v>40524</v>
      </c>
      <c r="F176" s="121" t="s">
        <v>40525</v>
      </c>
      <c r="G176" s="97" t="b">
        <v>0</v>
      </c>
      <c r="H176" s="102" t="b">
        <v>1</v>
      </c>
      <c r="I176" s="131" t="s">
        <v>40526</v>
      </c>
    </row>
    <row r="177" spans="1:9">
      <c r="A177" s="33" t="s">
        <v>40527</v>
      </c>
      <c r="B177" s="33" t="s">
        <v>7820</v>
      </c>
      <c r="C177" s="33" t="s">
        <v>39729</v>
      </c>
      <c r="D177" s="121" t="s">
        <v>40528</v>
      </c>
      <c r="E177" s="121" t="s">
        <v>40529</v>
      </c>
      <c r="F177" s="121" t="s">
        <v>40530</v>
      </c>
      <c r="G177" s="97" t="b">
        <v>0</v>
      </c>
      <c r="H177" s="102" t="b">
        <v>1</v>
      </c>
      <c r="I177" s="131" t="s">
        <v>39701</v>
      </c>
    </row>
    <row r="178" spans="1:9">
      <c r="A178" s="33" t="s">
        <v>40531</v>
      </c>
      <c r="B178" s="33" t="s">
        <v>8526</v>
      </c>
      <c r="C178" s="33" t="s">
        <v>39769</v>
      </c>
      <c r="D178" s="121" t="s">
        <v>40532</v>
      </c>
      <c r="E178" s="121"/>
      <c r="F178" s="121" t="s">
        <v>40533</v>
      </c>
      <c r="G178" s="97" t="b">
        <v>0</v>
      </c>
      <c r="H178" s="102" t="b">
        <v>1</v>
      </c>
      <c r="I178" s="131" t="s">
        <v>39701</v>
      </c>
    </row>
    <row r="179" spans="1:9">
      <c r="A179" s="33" t="s">
        <v>40534</v>
      </c>
      <c r="B179" s="33" t="s">
        <v>7820</v>
      </c>
      <c r="C179" s="33" t="s">
        <v>39729</v>
      </c>
      <c r="D179" s="121" t="s">
        <v>40535</v>
      </c>
      <c r="E179" s="121" t="s">
        <v>40536</v>
      </c>
      <c r="F179" s="121" t="s">
        <v>40537</v>
      </c>
      <c r="G179" s="97" t="b">
        <v>0</v>
      </c>
      <c r="H179" s="102" t="b">
        <v>1</v>
      </c>
      <c r="I179" s="131" t="s">
        <v>40538</v>
      </c>
    </row>
    <row r="180" spans="1:9">
      <c r="A180" s="33" t="s">
        <v>40539</v>
      </c>
      <c r="B180" s="33" t="s">
        <v>7777</v>
      </c>
      <c r="C180" s="33" t="s">
        <v>40209</v>
      </c>
      <c r="D180" s="121" t="s">
        <v>40540</v>
      </c>
      <c r="E180" s="121" t="s">
        <v>40541</v>
      </c>
      <c r="F180" s="121" t="s">
        <v>40542</v>
      </c>
      <c r="G180" s="97" t="b">
        <v>0</v>
      </c>
      <c r="H180" s="102" t="b">
        <v>1</v>
      </c>
      <c r="I180" s="131" t="s">
        <v>40543</v>
      </c>
    </row>
    <row r="181" spans="1:9">
      <c r="A181" s="33" t="s">
        <v>40544</v>
      </c>
      <c r="B181" s="33" t="s">
        <v>9131</v>
      </c>
      <c r="C181" s="33" t="s">
        <v>39665</v>
      </c>
      <c r="D181" s="121" t="s">
        <v>40545</v>
      </c>
      <c r="E181" s="121" t="s">
        <v>40546</v>
      </c>
      <c r="F181" s="121" t="s">
        <v>40547</v>
      </c>
      <c r="G181" s="97" t="b">
        <v>0</v>
      </c>
      <c r="H181" s="102" t="b">
        <v>1</v>
      </c>
      <c r="I181" s="131" t="s">
        <v>40548</v>
      </c>
    </row>
    <row r="182" spans="1:9">
      <c r="A182" s="33" t="s">
        <v>40549</v>
      </c>
      <c r="B182" s="33" t="s">
        <v>7820</v>
      </c>
      <c r="C182" s="33" t="s">
        <v>39729</v>
      </c>
      <c r="D182" s="121" t="s">
        <v>40550</v>
      </c>
      <c r="E182" s="121" t="s">
        <v>40551</v>
      </c>
      <c r="F182" s="121" t="s">
        <v>40552</v>
      </c>
      <c r="G182" s="97" t="b">
        <v>0</v>
      </c>
      <c r="H182" s="102" t="b">
        <v>1</v>
      </c>
      <c r="I182" s="131" t="s">
        <v>40553</v>
      </c>
    </row>
    <row r="183" spans="1:9">
      <c r="A183" s="33" t="s">
        <v>40554</v>
      </c>
      <c r="B183" s="33" t="s">
        <v>7820</v>
      </c>
      <c r="C183" s="33" t="s">
        <v>39729</v>
      </c>
      <c r="D183" s="121" t="s">
        <v>40555</v>
      </c>
      <c r="E183" s="121" t="s">
        <v>40556</v>
      </c>
      <c r="F183" s="121" t="s">
        <v>40557</v>
      </c>
      <c r="G183" s="97" t="b">
        <v>0</v>
      </c>
      <c r="H183" s="102" t="b">
        <v>1</v>
      </c>
      <c r="I183" s="131" t="s">
        <v>40558</v>
      </c>
    </row>
    <row r="184" spans="1:9">
      <c r="A184" s="33" t="s">
        <v>4870</v>
      </c>
      <c r="B184" s="33" t="s">
        <v>3131</v>
      </c>
      <c r="C184" s="33" t="s">
        <v>39665</v>
      </c>
      <c r="D184" s="121" t="s">
        <v>40559</v>
      </c>
      <c r="E184" s="121" t="s">
        <v>4873</v>
      </c>
      <c r="F184" s="121" t="s">
        <v>40560</v>
      </c>
      <c r="G184" s="97" t="b">
        <v>0</v>
      </c>
      <c r="H184" s="102" t="b">
        <v>1</v>
      </c>
      <c r="I184" s="131" t="s">
        <v>40561</v>
      </c>
    </row>
    <row r="185" spans="1:9">
      <c r="A185" s="33" t="s">
        <v>40562</v>
      </c>
      <c r="B185" s="33" t="s">
        <v>7820</v>
      </c>
      <c r="C185" s="33" t="s">
        <v>39729</v>
      </c>
      <c r="D185" s="121" t="s">
        <v>40563</v>
      </c>
      <c r="E185" s="121" t="s">
        <v>40564</v>
      </c>
      <c r="F185" s="121" t="s">
        <v>40565</v>
      </c>
      <c r="G185" s="97" t="b">
        <v>0</v>
      </c>
      <c r="H185" s="102" t="b">
        <v>1</v>
      </c>
      <c r="I185" s="131" t="s">
        <v>40566</v>
      </c>
    </row>
    <row r="186" spans="1:9">
      <c r="A186" s="33" t="s">
        <v>40567</v>
      </c>
      <c r="B186" s="33" t="s">
        <v>7820</v>
      </c>
      <c r="C186" s="33" t="s">
        <v>39729</v>
      </c>
      <c r="D186" s="121" t="s">
        <v>40568</v>
      </c>
      <c r="E186" s="121" t="s">
        <v>40569</v>
      </c>
      <c r="F186" s="121" t="s">
        <v>40570</v>
      </c>
      <c r="G186" s="97" t="b">
        <v>0</v>
      </c>
      <c r="H186" s="102" t="b">
        <v>1</v>
      </c>
      <c r="I186" s="131" t="s">
        <v>40571</v>
      </c>
    </row>
    <row r="187" spans="1:9">
      <c r="A187" s="33" t="s">
        <v>3017</v>
      </c>
      <c r="B187" s="33" t="s">
        <v>9131</v>
      </c>
      <c r="C187" s="33" t="s">
        <v>39665</v>
      </c>
      <c r="D187" s="121" t="s">
        <v>40572</v>
      </c>
      <c r="E187" s="121" t="s">
        <v>40573</v>
      </c>
      <c r="F187" s="121" t="s">
        <v>40574</v>
      </c>
      <c r="G187" s="97" t="b">
        <v>0</v>
      </c>
      <c r="H187" s="102" t="b">
        <v>1</v>
      </c>
      <c r="I187" s="131" t="s">
        <v>40575</v>
      </c>
    </row>
    <row r="188" spans="1:9">
      <c r="A188" s="33" t="s">
        <v>40576</v>
      </c>
      <c r="B188" s="33" t="s">
        <v>3131</v>
      </c>
      <c r="C188" s="33" t="s">
        <v>39665</v>
      </c>
      <c r="D188" s="121" t="s">
        <v>40577</v>
      </c>
      <c r="E188" s="121" t="s">
        <v>40578</v>
      </c>
      <c r="F188" s="121" t="s">
        <v>40579</v>
      </c>
      <c r="G188" s="97" t="b">
        <v>0</v>
      </c>
      <c r="H188" s="102" t="b">
        <v>1</v>
      </c>
      <c r="I188" s="131" t="s">
        <v>40580</v>
      </c>
    </row>
    <row r="189" spans="1:9">
      <c r="A189" s="33" t="s">
        <v>17738</v>
      </c>
      <c r="B189" s="33" t="s">
        <v>8136</v>
      </c>
      <c r="C189" s="33" t="s">
        <v>39665</v>
      </c>
      <c r="D189" s="121" t="s">
        <v>40581</v>
      </c>
      <c r="E189" s="121" t="s">
        <v>40582</v>
      </c>
      <c r="F189" s="121" t="s">
        <v>40583</v>
      </c>
      <c r="G189" s="97" t="b">
        <v>0</v>
      </c>
      <c r="H189" s="102" t="b">
        <v>1</v>
      </c>
      <c r="I189" s="131" t="s">
        <v>40584</v>
      </c>
    </row>
    <row r="190" spans="1:9">
      <c r="A190" s="33" t="s">
        <v>40585</v>
      </c>
      <c r="B190" s="33" t="s">
        <v>11058</v>
      </c>
      <c r="C190" s="33" t="s">
        <v>39665</v>
      </c>
      <c r="D190" s="121" t="s">
        <v>40586</v>
      </c>
      <c r="E190" s="121" t="s">
        <v>40587</v>
      </c>
      <c r="F190" s="121" t="s">
        <v>40588</v>
      </c>
      <c r="G190" s="97" t="b">
        <v>0</v>
      </c>
      <c r="H190" s="102" t="b">
        <v>1</v>
      </c>
      <c r="I190" s="131" t="s">
        <v>40589</v>
      </c>
    </row>
    <row r="191" spans="1:9">
      <c r="A191" s="33" t="s">
        <v>17837</v>
      </c>
      <c r="B191" s="33" t="s">
        <v>10351</v>
      </c>
      <c r="C191" s="33" t="s">
        <v>39665</v>
      </c>
      <c r="D191" s="121" t="s">
        <v>40590</v>
      </c>
      <c r="E191" s="121" t="s">
        <v>40591</v>
      </c>
      <c r="F191" s="121" t="s">
        <v>40592</v>
      </c>
      <c r="G191" s="97" t="b">
        <v>0</v>
      </c>
      <c r="H191" s="102" t="b">
        <v>1</v>
      </c>
      <c r="I191" s="131" t="s">
        <v>40593</v>
      </c>
    </row>
    <row r="192" spans="1:9">
      <c r="A192" s="33" t="s">
        <v>40594</v>
      </c>
      <c r="B192" s="33" t="s">
        <v>10351</v>
      </c>
      <c r="C192" s="33" t="s">
        <v>39665</v>
      </c>
      <c r="D192" s="121" t="s">
        <v>40595</v>
      </c>
      <c r="E192" s="121" t="s">
        <v>40596</v>
      </c>
      <c r="F192" s="121" t="s">
        <v>40597</v>
      </c>
      <c r="G192" s="97" t="b">
        <v>0</v>
      </c>
      <c r="H192" s="102" t="b">
        <v>1</v>
      </c>
      <c r="I192" s="131" t="s">
        <v>40598</v>
      </c>
    </row>
    <row r="193" spans="1:12">
      <c r="A193" s="33" t="s">
        <v>17879</v>
      </c>
      <c r="B193" s="33" t="s">
        <v>3131</v>
      </c>
      <c r="C193" s="33" t="s">
        <v>39665</v>
      </c>
      <c r="D193" s="121" t="s">
        <v>40599</v>
      </c>
      <c r="E193" s="121" t="s">
        <v>40600</v>
      </c>
      <c r="F193" s="121" t="s">
        <v>40601</v>
      </c>
      <c r="G193" s="97" t="b">
        <v>0</v>
      </c>
      <c r="H193" s="102" t="b">
        <v>1</v>
      </c>
      <c r="I193" s="131" t="s">
        <v>40602</v>
      </c>
    </row>
    <row r="194" spans="1:12">
      <c r="A194" s="33" t="s">
        <v>40603</v>
      </c>
      <c r="B194" s="33" t="s">
        <v>3131</v>
      </c>
      <c r="C194" s="33" t="s">
        <v>39665</v>
      </c>
      <c r="D194" s="121" t="s">
        <v>40604</v>
      </c>
      <c r="E194" s="121" t="s">
        <v>40605</v>
      </c>
      <c r="F194" s="121" t="s">
        <v>40606</v>
      </c>
      <c r="G194" s="97" t="b">
        <v>0</v>
      </c>
      <c r="H194" s="102" t="b">
        <v>1</v>
      </c>
      <c r="I194" s="131" t="s">
        <v>40607</v>
      </c>
    </row>
    <row r="195" spans="1:12">
      <c r="A195" s="33" t="s">
        <v>40608</v>
      </c>
      <c r="B195" s="33" t="s">
        <v>11632</v>
      </c>
      <c r="C195" s="33" t="s">
        <v>40395</v>
      </c>
      <c r="D195" s="121" t="s">
        <v>40609</v>
      </c>
      <c r="E195" s="121" t="s">
        <v>40610</v>
      </c>
      <c r="F195" s="121" t="s">
        <v>40611</v>
      </c>
      <c r="G195" s="97" t="b">
        <v>0</v>
      </c>
      <c r="H195" s="102" t="b">
        <v>1</v>
      </c>
      <c r="I195" s="131" t="s">
        <v>40612</v>
      </c>
    </row>
    <row r="196" spans="1:12">
      <c r="A196" s="33" t="s">
        <v>40613</v>
      </c>
      <c r="B196" s="33" t="s">
        <v>7820</v>
      </c>
      <c r="C196" s="33" t="s">
        <v>39729</v>
      </c>
      <c r="D196" s="121" t="s">
        <v>40614</v>
      </c>
      <c r="E196" s="133" t="s">
        <v>40615</v>
      </c>
      <c r="F196" s="121"/>
      <c r="G196" s="97" t="b">
        <v>0</v>
      </c>
      <c r="H196" s="102" t="b">
        <v>1</v>
      </c>
      <c r="I196" s="131" t="s">
        <v>40616</v>
      </c>
    </row>
    <row r="197" spans="1:12">
      <c r="A197" s="33" t="s">
        <v>40617</v>
      </c>
      <c r="B197" s="33" t="s">
        <v>9131</v>
      </c>
      <c r="C197" s="33" t="s">
        <v>39665</v>
      </c>
      <c r="D197" s="121" t="s">
        <v>40618</v>
      </c>
      <c r="E197" s="121" t="s">
        <v>40619</v>
      </c>
      <c r="F197" s="121" t="s">
        <v>40620</v>
      </c>
      <c r="G197" s="97" t="b">
        <v>0</v>
      </c>
      <c r="H197" s="102" t="b">
        <v>1</v>
      </c>
      <c r="I197" s="131" t="s">
        <v>40621</v>
      </c>
    </row>
    <row r="198" spans="1:12">
      <c r="A198" s="33" t="s">
        <v>40622</v>
      </c>
      <c r="B198" s="33" t="s">
        <v>8726</v>
      </c>
      <c r="C198" s="33" t="s">
        <v>37752</v>
      </c>
      <c r="D198" s="121" t="s">
        <v>40623</v>
      </c>
      <c r="E198" s="136" t="s">
        <v>40624</v>
      </c>
      <c r="F198" s="121" t="s">
        <v>40625</v>
      </c>
      <c r="G198" s="97" t="b">
        <v>0</v>
      </c>
      <c r="H198" s="102" t="b">
        <v>1</v>
      </c>
      <c r="I198" s="131" t="s">
        <v>39701</v>
      </c>
    </row>
    <row r="199" spans="1:12">
      <c r="A199" s="33" t="s">
        <v>4893</v>
      </c>
      <c r="B199" s="33" t="s">
        <v>40626</v>
      </c>
      <c r="C199" s="33" t="s">
        <v>40365</v>
      </c>
      <c r="D199" s="121" t="s">
        <v>40627</v>
      </c>
      <c r="E199" s="121" t="s">
        <v>40628</v>
      </c>
      <c r="F199" s="121" t="s">
        <v>40629</v>
      </c>
      <c r="G199" s="97" t="b">
        <v>0</v>
      </c>
      <c r="H199" s="102" t="b">
        <v>1</v>
      </c>
      <c r="I199" s="131" t="s">
        <v>40630</v>
      </c>
    </row>
    <row r="200" spans="1:12">
      <c r="A200" s="33" t="s">
        <v>40631</v>
      </c>
      <c r="B200" s="33" t="s">
        <v>3131</v>
      </c>
      <c r="C200" s="33" t="s">
        <v>39665</v>
      </c>
      <c r="D200" s="133" t="s">
        <v>40632</v>
      </c>
      <c r="E200" s="121"/>
      <c r="F200" s="121" t="s">
        <v>40633</v>
      </c>
      <c r="G200" s="97" t="b">
        <v>0</v>
      </c>
      <c r="H200" s="102" t="b">
        <v>1</v>
      </c>
      <c r="I200" s="131" t="s">
        <v>39701</v>
      </c>
    </row>
    <row r="201" spans="1:12">
      <c r="A201" s="33" t="s">
        <v>3037</v>
      </c>
      <c r="B201" s="33" t="s">
        <v>3131</v>
      </c>
      <c r="C201" s="33" t="s">
        <v>39665</v>
      </c>
      <c r="D201" s="121" t="s">
        <v>40634</v>
      </c>
      <c r="E201" s="121" t="s">
        <v>40635</v>
      </c>
      <c r="F201" s="121" t="s">
        <v>40636</v>
      </c>
      <c r="G201" s="102" t="b">
        <v>1</v>
      </c>
      <c r="H201" s="102" t="b">
        <v>1</v>
      </c>
      <c r="I201" s="33" t="s">
        <v>40637</v>
      </c>
      <c r="J201" s="33" t="s">
        <v>40638</v>
      </c>
      <c r="K201" s="33" t="s">
        <v>40639</v>
      </c>
      <c r="L201" s="33" t="s">
        <v>40640</v>
      </c>
    </row>
    <row r="202" spans="1:12">
      <c r="A202" s="33" t="s">
        <v>18344</v>
      </c>
      <c r="B202" s="33" t="s">
        <v>3131</v>
      </c>
      <c r="C202" s="33" t="s">
        <v>39665</v>
      </c>
      <c r="D202" s="121" t="s">
        <v>40641</v>
      </c>
      <c r="E202" s="121" t="s">
        <v>40642</v>
      </c>
      <c r="F202" s="121" t="s">
        <v>40643</v>
      </c>
      <c r="G202" s="97" t="b">
        <v>0</v>
      </c>
      <c r="H202" s="102" t="b">
        <v>1</v>
      </c>
      <c r="I202" s="131" t="s">
        <v>40644</v>
      </c>
    </row>
    <row r="203" spans="1:12">
      <c r="A203" s="33" t="s">
        <v>18350</v>
      </c>
      <c r="B203" s="33" t="s">
        <v>7590</v>
      </c>
      <c r="C203" s="33" t="s">
        <v>39769</v>
      </c>
      <c r="D203" s="121" t="s">
        <v>40645</v>
      </c>
      <c r="E203" s="121" t="s">
        <v>40646</v>
      </c>
      <c r="F203" s="121" t="s">
        <v>40647</v>
      </c>
      <c r="G203" s="97" t="b">
        <v>0</v>
      </c>
      <c r="H203" s="102" t="b">
        <v>1</v>
      </c>
      <c r="I203" s="131" t="s">
        <v>40648</v>
      </c>
    </row>
    <row r="204" spans="1:12">
      <c r="A204" s="33" t="s">
        <v>40649</v>
      </c>
      <c r="B204" s="33" t="s">
        <v>15659</v>
      </c>
      <c r="C204" s="33" t="s">
        <v>40019</v>
      </c>
      <c r="D204" s="133" t="s">
        <v>40650</v>
      </c>
      <c r="E204" s="121"/>
      <c r="F204" s="121" t="s">
        <v>40651</v>
      </c>
      <c r="G204" s="97" t="b">
        <v>0</v>
      </c>
      <c r="H204" s="102" t="b">
        <v>1</v>
      </c>
      <c r="I204" s="131" t="s">
        <v>39701</v>
      </c>
    </row>
    <row r="205" spans="1:12">
      <c r="A205" s="33" t="s">
        <v>40652</v>
      </c>
      <c r="B205" s="33" t="s">
        <v>3131</v>
      </c>
      <c r="C205" s="33" t="s">
        <v>39665</v>
      </c>
      <c r="D205" s="121" t="s">
        <v>40653</v>
      </c>
      <c r="E205" s="121" t="s">
        <v>40654</v>
      </c>
      <c r="F205" s="121" t="s">
        <v>40655</v>
      </c>
      <c r="G205" s="97" t="b">
        <v>0</v>
      </c>
      <c r="H205" s="102" t="b">
        <v>1</v>
      </c>
      <c r="I205" s="131" t="s">
        <v>40656</v>
      </c>
    </row>
    <row r="206" spans="1:12">
      <c r="A206" s="33" t="s">
        <v>3062</v>
      </c>
      <c r="B206" s="33" t="s">
        <v>18594</v>
      </c>
      <c r="C206" s="33" t="s">
        <v>40149</v>
      </c>
      <c r="D206" s="121" t="s">
        <v>40657</v>
      </c>
      <c r="E206" s="121" t="s">
        <v>40658</v>
      </c>
      <c r="F206" s="121" t="s">
        <v>40659</v>
      </c>
      <c r="G206" s="97" t="b">
        <v>0</v>
      </c>
      <c r="H206" s="102" t="b">
        <v>1</v>
      </c>
      <c r="I206" s="131" t="s">
        <v>40660</v>
      </c>
    </row>
    <row r="207" spans="1:12">
      <c r="A207" s="33" t="s">
        <v>40661</v>
      </c>
      <c r="B207" s="33" t="s">
        <v>18594</v>
      </c>
      <c r="C207" s="33" t="s">
        <v>40149</v>
      </c>
      <c r="D207" s="121" t="s">
        <v>40662</v>
      </c>
      <c r="E207" s="121" t="s">
        <v>40658</v>
      </c>
      <c r="F207" s="121" t="s">
        <v>40663</v>
      </c>
      <c r="G207" s="97" t="b">
        <v>0</v>
      </c>
      <c r="H207" s="102" t="b">
        <v>1</v>
      </c>
      <c r="I207" s="131" t="s">
        <v>40660</v>
      </c>
    </row>
    <row r="208" spans="1:12">
      <c r="A208" s="33" t="s">
        <v>40664</v>
      </c>
      <c r="B208" s="33" t="s">
        <v>9131</v>
      </c>
      <c r="C208" s="33" t="s">
        <v>39665</v>
      </c>
      <c r="D208" s="121" t="s">
        <v>40665</v>
      </c>
      <c r="E208" s="121" t="s">
        <v>40666</v>
      </c>
      <c r="F208" s="121" t="s">
        <v>40667</v>
      </c>
      <c r="G208" s="97" t="b">
        <v>0</v>
      </c>
      <c r="H208" s="102" t="b">
        <v>1</v>
      </c>
      <c r="I208" s="131" t="s">
        <v>40668</v>
      </c>
    </row>
    <row r="209" spans="1:9">
      <c r="A209" s="33" t="s">
        <v>40669</v>
      </c>
      <c r="B209" s="33" t="s">
        <v>7820</v>
      </c>
      <c r="C209" s="33" t="s">
        <v>39729</v>
      </c>
      <c r="D209" s="121" t="s">
        <v>40670</v>
      </c>
      <c r="E209" s="121" t="s">
        <v>40671</v>
      </c>
      <c r="F209" s="121" t="s">
        <v>40672</v>
      </c>
      <c r="G209" s="97" t="b">
        <v>0</v>
      </c>
      <c r="H209" s="102" t="b">
        <v>1</v>
      </c>
      <c r="I209" s="131" t="s">
        <v>40673</v>
      </c>
    </row>
    <row r="210" spans="1:9">
      <c r="A210" s="33" t="s">
        <v>3069</v>
      </c>
      <c r="B210" s="33" t="s">
        <v>7820</v>
      </c>
      <c r="C210" s="33" t="s">
        <v>39729</v>
      </c>
      <c r="D210" s="121" t="s">
        <v>40674</v>
      </c>
      <c r="E210" s="121" t="s">
        <v>40675</v>
      </c>
      <c r="F210" s="121" t="s">
        <v>40676</v>
      </c>
      <c r="G210" s="97" t="b">
        <v>0</v>
      </c>
      <c r="H210" s="102" t="b">
        <v>1</v>
      </c>
      <c r="I210" s="131" t="s">
        <v>40677</v>
      </c>
    </row>
    <row r="211" spans="1:9">
      <c r="A211" s="33" t="s">
        <v>18780</v>
      </c>
      <c r="B211" s="33" t="s">
        <v>8725</v>
      </c>
      <c r="C211" s="33" t="s">
        <v>39740</v>
      </c>
      <c r="D211" s="121" t="s">
        <v>40678</v>
      </c>
      <c r="E211" s="121" t="s">
        <v>40679</v>
      </c>
      <c r="F211" s="121" t="s">
        <v>40680</v>
      </c>
      <c r="G211" s="97" t="b">
        <v>0</v>
      </c>
      <c r="H211" s="102" t="b">
        <v>1</v>
      </c>
      <c r="I211" s="131" t="s">
        <v>40681</v>
      </c>
    </row>
    <row r="212" spans="1:9">
      <c r="A212" s="33" t="s">
        <v>40682</v>
      </c>
      <c r="B212" s="33" t="s">
        <v>3131</v>
      </c>
      <c r="C212" s="33" t="s">
        <v>39665</v>
      </c>
      <c r="D212" s="121" t="s">
        <v>40683</v>
      </c>
      <c r="E212" s="121" t="s">
        <v>40684</v>
      </c>
      <c r="F212" s="121" t="s">
        <v>40685</v>
      </c>
      <c r="G212" s="97" t="b">
        <v>0</v>
      </c>
      <c r="H212" s="102" t="b">
        <v>1</v>
      </c>
      <c r="I212" s="131" t="s">
        <v>40686</v>
      </c>
    </row>
    <row r="213" spans="1:9">
      <c r="A213" s="33" t="s">
        <v>40687</v>
      </c>
      <c r="B213" s="33" t="s">
        <v>13830</v>
      </c>
      <c r="C213" s="33" t="s">
        <v>39682</v>
      </c>
      <c r="D213" s="121" t="s">
        <v>40688</v>
      </c>
      <c r="E213" s="121" t="s">
        <v>40689</v>
      </c>
      <c r="F213" s="121" t="s">
        <v>40690</v>
      </c>
      <c r="G213" s="97" t="b">
        <v>0</v>
      </c>
      <c r="H213" s="102" t="b">
        <v>1</v>
      </c>
      <c r="I213" s="131" t="s">
        <v>40691</v>
      </c>
    </row>
    <row r="214" spans="1:9">
      <c r="A214" s="33" t="s">
        <v>40692</v>
      </c>
      <c r="B214" s="33" t="s">
        <v>3131</v>
      </c>
      <c r="C214" s="33" t="s">
        <v>39665</v>
      </c>
      <c r="D214" s="121" t="s">
        <v>40693</v>
      </c>
      <c r="E214" s="121" t="s">
        <v>40694</v>
      </c>
      <c r="F214" s="121" t="s">
        <v>40695</v>
      </c>
      <c r="G214" s="102" t="b">
        <v>1</v>
      </c>
      <c r="H214" s="102" t="b">
        <v>1</v>
      </c>
      <c r="I214" s="131" t="s">
        <v>40696</v>
      </c>
    </row>
    <row r="215" spans="1:9">
      <c r="A215" s="33" t="s">
        <v>3099</v>
      </c>
      <c r="B215" s="33" t="s">
        <v>12003</v>
      </c>
      <c r="C215" s="33" t="s">
        <v>39665</v>
      </c>
      <c r="D215" s="121" t="s">
        <v>40697</v>
      </c>
      <c r="E215" s="121" t="s">
        <v>40698</v>
      </c>
      <c r="F215" s="121" t="s">
        <v>40699</v>
      </c>
      <c r="G215" s="97" t="b">
        <v>0</v>
      </c>
      <c r="H215" s="102" t="b">
        <v>1</v>
      </c>
      <c r="I215" s="131" t="s">
        <v>40700</v>
      </c>
    </row>
    <row r="216" spans="1:9">
      <c r="A216" s="33" t="s">
        <v>40701</v>
      </c>
      <c r="B216" s="33" t="s">
        <v>12003</v>
      </c>
      <c r="C216" s="33" t="s">
        <v>39665</v>
      </c>
      <c r="D216" s="121" t="s">
        <v>40702</v>
      </c>
      <c r="E216" s="121" t="s">
        <v>40703</v>
      </c>
      <c r="F216" s="121" t="s">
        <v>40704</v>
      </c>
      <c r="G216" s="97" t="b">
        <v>0</v>
      </c>
      <c r="H216" s="102" t="b">
        <v>1</v>
      </c>
      <c r="I216" s="131" t="s">
        <v>40705</v>
      </c>
    </row>
    <row r="217" spans="1:9">
      <c r="A217" s="33" t="s">
        <v>18973</v>
      </c>
      <c r="B217" s="33" t="s">
        <v>12003</v>
      </c>
      <c r="C217" s="33" t="s">
        <v>39665</v>
      </c>
      <c r="D217" s="121" t="s">
        <v>40706</v>
      </c>
      <c r="E217" s="121" t="s">
        <v>40707</v>
      </c>
      <c r="F217" s="121" t="s">
        <v>40708</v>
      </c>
      <c r="G217" s="97" t="b">
        <v>0</v>
      </c>
      <c r="H217" s="102" t="b">
        <v>1</v>
      </c>
      <c r="I217" s="131" t="s">
        <v>40709</v>
      </c>
    </row>
    <row r="218" spans="1:9">
      <c r="A218" s="33" t="s">
        <v>40710</v>
      </c>
      <c r="B218" s="33" t="s">
        <v>12003</v>
      </c>
      <c r="C218" s="33" t="s">
        <v>39665</v>
      </c>
      <c r="D218" s="121" t="s">
        <v>40711</v>
      </c>
      <c r="E218" s="121" t="s">
        <v>40712</v>
      </c>
      <c r="F218" s="121" t="s">
        <v>40713</v>
      </c>
      <c r="G218" s="97" t="b">
        <v>0</v>
      </c>
      <c r="H218" s="102" t="b">
        <v>1</v>
      </c>
      <c r="I218" s="131" t="s">
        <v>39701</v>
      </c>
    </row>
    <row r="219" spans="1:9">
      <c r="A219" s="33" t="s">
        <v>40714</v>
      </c>
      <c r="B219" s="33" t="s">
        <v>9131</v>
      </c>
      <c r="C219" s="33" t="s">
        <v>39665</v>
      </c>
      <c r="D219" s="121" t="s">
        <v>40715</v>
      </c>
      <c r="E219" s="133" t="s">
        <v>40716</v>
      </c>
      <c r="F219" s="121"/>
      <c r="G219" s="97" t="b">
        <v>0</v>
      </c>
      <c r="H219" s="102" t="b">
        <v>1</v>
      </c>
      <c r="I219" s="131" t="s">
        <v>40717</v>
      </c>
    </row>
    <row r="220" spans="1:9">
      <c r="A220" s="33" t="s">
        <v>40718</v>
      </c>
      <c r="B220" s="33" t="s">
        <v>11632</v>
      </c>
      <c r="C220" s="33" t="s">
        <v>40395</v>
      </c>
      <c r="D220" s="133" t="s">
        <v>40719</v>
      </c>
      <c r="E220" s="121"/>
      <c r="F220" s="121" t="s">
        <v>40720</v>
      </c>
      <c r="G220" s="97" t="b">
        <v>0</v>
      </c>
      <c r="H220" s="102" t="b">
        <v>1</v>
      </c>
      <c r="I220" s="131" t="s">
        <v>39701</v>
      </c>
    </row>
    <row r="221" spans="1:9">
      <c r="A221" s="33" t="s">
        <v>4953</v>
      </c>
      <c r="B221" s="33" t="s">
        <v>19077</v>
      </c>
      <c r="C221" s="33" t="s">
        <v>40721</v>
      </c>
      <c r="D221" s="121" t="s">
        <v>40722</v>
      </c>
      <c r="E221" s="121" t="s">
        <v>40723</v>
      </c>
      <c r="F221" s="121" t="s">
        <v>40724</v>
      </c>
      <c r="G221" s="97" t="b">
        <v>0</v>
      </c>
      <c r="H221" s="102" t="b">
        <v>1</v>
      </c>
      <c r="I221" s="131" t="s">
        <v>40725</v>
      </c>
    </row>
    <row r="222" spans="1:9">
      <c r="A222" s="33" t="s">
        <v>40726</v>
      </c>
      <c r="B222" s="33" t="s">
        <v>8526</v>
      </c>
      <c r="C222" s="33" t="s">
        <v>39769</v>
      </c>
      <c r="D222" s="121" t="s">
        <v>40727</v>
      </c>
      <c r="E222" s="121" t="s">
        <v>40728</v>
      </c>
      <c r="F222" s="121" t="s">
        <v>40729</v>
      </c>
      <c r="G222" s="97" t="b">
        <v>0</v>
      </c>
      <c r="H222" s="102" t="b">
        <v>1</v>
      </c>
      <c r="I222" s="131" t="s">
        <v>40730</v>
      </c>
    </row>
    <row r="223" spans="1:9">
      <c r="A223" s="33" t="s">
        <v>40731</v>
      </c>
      <c r="B223" s="33" t="s">
        <v>7590</v>
      </c>
      <c r="C223" s="33" t="s">
        <v>39769</v>
      </c>
      <c r="D223" s="133" t="s">
        <v>40732</v>
      </c>
      <c r="E223" s="121"/>
      <c r="F223" s="121" t="s">
        <v>40733</v>
      </c>
      <c r="G223" s="97" t="b">
        <v>0</v>
      </c>
      <c r="H223" s="102" t="b">
        <v>1</v>
      </c>
      <c r="I223" s="131" t="s">
        <v>39701</v>
      </c>
    </row>
    <row r="224" spans="1:9">
      <c r="A224" s="33" t="s">
        <v>40734</v>
      </c>
      <c r="B224" s="33" t="s">
        <v>3131</v>
      </c>
      <c r="C224" s="33" t="s">
        <v>39665</v>
      </c>
      <c r="D224" s="118"/>
      <c r="E224" s="121" t="s">
        <v>40735</v>
      </c>
      <c r="F224" s="121" t="s">
        <v>40736</v>
      </c>
      <c r="G224" s="97" t="b">
        <v>0</v>
      </c>
      <c r="H224" s="102" t="b">
        <v>1</v>
      </c>
      <c r="I224" s="131" t="s">
        <v>40737</v>
      </c>
    </row>
    <row r="225" spans="1:13">
      <c r="A225" s="33" t="s">
        <v>40738</v>
      </c>
      <c r="B225" s="33" t="s">
        <v>10545</v>
      </c>
      <c r="C225" s="33" t="s">
        <v>25956</v>
      </c>
      <c r="D225" s="121" t="s">
        <v>40739</v>
      </c>
      <c r="E225" s="121" t="s">
        <v>40740</v>
      </c>
      <c r="F225" s="121" t="s">
        <v>40741</v>
      </c>
      <c r="G225" s="97" t="b">
        <v>0</v>
      </c>
      <c r="H225" s="102" t="b">
        <v>1</v>
      </c>
      <c r="I225" s="131" t="s">
        <v>39701</v>
      </c>
    </row>
    <row r="226" spans="1:13">
      <c r="A226" s="33" t="s">
        <v>40742</v>
      </c>
      <c r="B226" s="33" t="s">
        <v>7777</v>
      </c>
      <c r="C226" s="33" t="s">
        <v>40209</v>
      </c>
      <c r="D226" s="121" t="s">
        <v>40743</v>
      </c>
      <c r="E226" s="121" t="s">
        <v>40744</v>
      </c>
      <c r="F226" s="121" t="s">
        <v>40745</v>
      </c>
      <c r="G226" s="97" t="b">
        <v>0</v>
      </c>
      <c r="H226" s="102" t="b">
        <v>1</v>
      </c>
      <c r="I226" s="131" t="s">
        <v>40746</v>
      </c>
    </row>
    <row r="227" spans="1:13">
      <c r="A227" s="33" t="s">
        <v>4977</v>
      </c>
      <c r="B227" s="33" t="s">
        <v>7590</v>
      </c>
      <c r="C227" s="33" t="s">
        <v>39769</v>
      </c>
      <c r="D227" s="121" t="s">
        <v>40747</v>
      </c>
      <c r="E227" s="121" t="s">
        <v>40748</v>
      </c>
      <c r="F227" s="121" t="s">
        <v>40749</v>
      </c>
      <c r="G227" s="97" t="b">
        <v>0</v>
      </c>
      <c r="H227" s="102" t="b">
        <v>1</v>
      </c>
      <c r="I227" s="131" t="s">
        <v>40750</v>
      </c>
    </row>
    <row r="228" spans="1:13">
      <c r="A228" s="33" t="s">
        <v>19518</v>
      </c>
      <c r="B228" s="33" t="s">
        <v>19521</v>
      </c>
      <c r="C228" s="33" t="s">
        <v>40306</v>
      </c>
      <c r="D228" s="121" t="s">
        <v>40751</v>
      </c>
      <c r="E228" s="121" t="s">
        <v>40752</v>
      </c>
      <c r="F228" s="121" t="s">
        <v>40753</v>
      </c>
      <c r="G228" s="97" t="b">
        <v>0</v>
      </c>
      <c r="H228" s="102" t="b">
        <v>1</v>
      </c>
      <c r="I228" s="131" t="s">
        <v>40754</v>
      </c>
    </row>
    <row r="229" spans="1:13">
      <c r="A229" s="33" t="s">
        <v>40755</v>
      </c>
      <c r="B229" s="33" t="s">
        <v>10351</v>
      </c>
      <c r="C229" s="33" t="s">
        <v>39665</v>
      </c>
      <c r="D229" s="121" t="s">
        <v>40756</v>
      </c>
      <c r="E229" s="136" t="s">
        <v>40757</v>
      </c>
      <c r="F229" s="121" t="s">
        <v>40758</v>
      </c>
      <c r="G229" s="97" t="b">
        <v>0</v>
      </c>
      <c r="H229" s="102" t="b">
        <v>1</v>
      </c>
      <c r="I229" s="131" t="s">
        <v>40759</v>
      </c>
    </row>
    <row r="230" spans="1:13">
      <c r="A230" s="33" t="s">
        <v>40760</v>
      </c>
      <c r="B230" s="33" t="s">
        <v>3131</v>
      </c>
      <c r="C230" s="33" t="s">
        <v>39665</v>
      </c>
      <c r="D230" s="121" t="s">
        <v>40761</v>
      </c>
      <c r="E230" s="121" t="s">
        <v>40762</v>
      </c>
      <c r="F230" s="121" t="s">
        <v>40763</v>
      </c>
      <c r="G230" s="97" t="b">
        <v>0</v>
      </c>
      <c r="H230" s="102" t="b">
        <v>1</v>
      </c>
      <c r="I230" s="131" t="s">
        <v>40764</v>
      </c>
    </row>
    <row r="231" spans="1:13">
      <c r="A231" s="33" t="s">
        <v>40765</v>
      </c>
      <c r="B231" s="33" t="s">
        <v>9131</v>
      </c>
      <c r="C231" s="33" t="s">
        <v>39665</v>
      </c>
      <c r="D231" s="121" t="s">
        <v>40766</v>
      </c>
      <c r="E231" s="121" t="s">
        <v>40767</v>
      </c>
      <c r="F231" s="121" t="s">
        <v>40768</v>
      </c>
      <c r="G231" s="97" t="b">
        <v>0</v>
      </c>
      <c r="H231" s="102" t="b">
        <v>1</v>
      </c>
      <c r="I231" s="131" t="s">
        <v>40769</v>
      </c>
    </row>
    <row r="232" spans="1:13">
      <c r="A232" s="33" t="s">
        <v>40770</v>
      </c>
      <c r="B232" s="33" t="s">
        <v>9131</v>
      </c>
      <c r="C232" s="33" t="s">
        <v>39665</v>
      </c>
      <c r="D232" s="121" t="s">
        <v>40771</v>
      </c>
      <c r="E232" s="121" t="s">
        <v>40772</v>
      </c>
      <c r="F232" s="121" t="s">
        <v>40773</v>
      </c>
      <c r="G232" s="97" t="b">
        <v>0</v>
      </c>
      <c r="H232" s="102" t="b">
        <v>1</v>
      </c>
      <c r="I232" s="131" t="s">
        <v>40774</v>
      </c>
    </row>
    <row r="233" spans="1:13">
      <c r="A233" s="33" t="s">
        <v>40775</v>
      </c>
      <c r="B233" s="33" t="s">
        <v>3131</v>
      </c>
      <c r="C233" s="33" t="s">
        <v>39665</v>
      </c>
      <c r="D233" s="121" t="s">
        <v>40776</v>
      </c>
      <c r="E233" s="121" t="s">
        <v>40777</v>
      </c>
      <c r="F233" s="121" t="s">
        <v>40778</v>
      </c>
      <c r="G233" s="102" t="b">
        <v>1</v>
      </c>
      <c r="H233" s="102" t="b">
        <v>1</v>
      </c>
      <c r="I233" s="33" t="s">
        <v>40779</v>
      </c>
      <c r="J233" s="33" t="s">
        <v>40780</v>
      </c>
      <c r="K233" s="33" t="s">
        <v>40781</v>
      </c>
      <c r="L233" s="33" t="s">
        <v>40782</v>
      </c>
      <c r="M233" s="33"/>
    </row>
    <row r="234" spans="1:13">
      <c r="A234" s="33" t="s">
        <v>40783</v>
      </c>
      <c r="B234" s="33" t="s">
        <v>12500</v>
      </c>
      <c r="C234" s="33" t="s">
        <v>39665</v>
      </c>
      <c r="D234" s="121" t="s">
        <v>40784</v>
      </c>
      <c r="E234" s="121" t="s">
        <v>40785</v>
      </c>
      <c r="F234" s="121" t="s">
        <v>40786</v>
      </c>
      <c r="G234" s="97" t="b">
        <v>0</v>
      </c>
      <c r="H234" s="102" t="b">
        <v>1</v>
      </c>
      <c r="I234" s="131" t="s">
        <v>40787</v>
      </c>
    </row>
    <row r="235" spans="1:13">
      <c r="A235" s="33" t="s">
        <v>40788</v>
      </c>
      <c r="B235" s="33" t="s">
        <v>22145</v>
      </c>
      <c r="C235" s="33" t="s">
        <v>39665</v>
      </c>
      <c r="D235" s="121" t="s">
        <v>40789</v>
      </c>
      <c r="E235" s="121" t="s">
        <v>40790</v>
      </c>
      <c r="F235" s="121" t="s">
        <v>40791</v>
      </c>
      <c r="G235" s="97" t="b">
        <v>0</v>
      </c>
      <c r="H235" s="102" t="b">
        <v>1</v>
      </c>
      <c r="I235" s="131" t="s">
        <v>40792</v>
      </c>
    </row>
    <row r="236" spans="1:13">
      <c r="A236" s="33" t="s">
        <v>40793</v>
      </c>
      <c r="B236" s="33" t="s">
        <v>19996</v>
      </c>
      <c r="C236" s="33" t="s">
        <v>39795</v>
      </c>
      <c r="D236" s="136" t="s">
        <v>40794</v>
      </c>
      <c r="E236" s="121" t="s">
        <v>40795</v>
      </c>
      <c r="F236" s="121" t="s">
        <v>40796</v>
      </c>
      <c r="G236" s="97" t="b">
        <v>0</v>
      </c>
      <c r="H236" s="102" t="b">
        <v>1</v>
      </c>
      <c r="I236" s="131" t="s">
        <v>40797</v>
      </c>
    </row>
    <row r="237" spans="1:13">
      <c r="A237" s="33" t="s">
        <v>40798</v>
      </c>
      <c r="B237" s="33" t="s">
        <v>16556</v>
      </c>
      <c r="C237" s="33" t="s">
        <v>39843</v>
      </c>
      <c r="D237" s="121" t="s">
        <v>40799</v>
      </c>
      <c r="E237" s="121" t="s">
        <v>40800</v>
      </c>
      <c r="F237" s="121" t="s">
        <v>40801</v>
      </c>
      <c r="G237" s="97" t="b">
        <v>0</v>
      </c>
      <c r="H237" s="102" t="b">
        <v>1</v>
      </c>
      <c r="I237" s="131" t="s">
        <v>40802</v>
      </c>
    </row>
    <row r="238" spans="1:13">
      <c r="A238" s="33" t="s">
        <v>40803</v>
      </c>
      <c r="B238" s="33" t="s">
        <v>7820</v>
      </c>
      <c r="C238" s="33" t="s">
        <v>39729</v>
      </c>
      <c r="D238" s="121" t="s">
        <v>40804</v>
      </c>
      <c r="E238" s="121" t="s">
        <v>40805</v>
      </c>
      <c r="F238" s="121" t="s">
        <v>40806</v>
      </c>
      <c r="G238" s="97" t="b">
        <v>0</v>
      </c>
      <c r="H238" s="102" t="b">
        <v>1</v>
      </c>
      <c r="I238" s="131" t="s">
        <v>40807</v>
      </c>
    </row>
    <row r="239" spans="1:13">
      <c r="A239" s="33" t="s">
        <v>40808</v>
      </c>
      <c r="B239" s="33" t="s">
        <v>3131</v>
      </c>
      <c r="C239" s="33" t="s">
        <v>39665</v>
      </c>
      <c r="D239" s="121" t="s">
        <v>40809</v>
      </c>
      <c r="E239" s="121" t="s">
        <v>40810</v>
      </c>
      <c r="F239" s="121" t="s">
        <v>40811</v>
      </c>
      <c r="G239" s="97" t="b">
        <v>0</v>
      </c>
      <c r="H239" s="102" t="b">
        <v>1</v>
      </c>
      <c r="I239" s="131" t="s">
        <v>40812</v>
      </c>
    </row>
    <row r="240" spans="1:13">
      <c r="A240" s="33" t="s">
        <v>40813</v>
      </c>
      <c r="B240" s="33" t="s">
        <v>3131</v>
      </c>
      <c r="C240" s="33" t="s">
        <v>39665</v>
      </c>
      <c r="D240" s="121" t="s">
        <v>40814</v>
      </c>
      <c r="E240" s="121" t="s">
        <v>40815</v>
      </c>
      <c r="F240" s="121" t="s">
        <v>40816</v>
      </c>
      <c r="G240" s="97" t="b">
        <v>0</v>
      </c>
      <c r="H240" s="102" t="b">
        <v>1</v>
      </c>
      <c r="I240" s="131" t="s">
        <v>40817</v>
      </c>
    </row>
    <row r="241" spans="1:13">
      <c r="A241" s="33" t="s">
        <v>40818</v>
      </c>
      <c r="B241" s="33" t="s">
        <v>18536</v>
      </c>
      <c r="C241" s="33" t="s">
        <v>39729</v>
      </c>
      <c r="D241" s="121" t="s">
        <v>40819</v>
      </c>
      <c r="E241" s="121" t="s">
        <v>40820</v>
      </c>
      <c r="F241" s="121" t="s">
        <v>40821</v>
      </c>
      <c r="G241" s="97" t="b">
        <v>0</v>
      </c>
      <c r="H241" s="102" t="b">
        <v>1</v>
      </c>
      <c r="I241" s="131" t="s">
        <v>40822</v>
      </c>
    </row>
    <row r="242" spans="1:13">
      <c r="A242" s="33" t="s">
        <v>40823</v>
      </c>
      <c r="B242" s="33" t="s">
        <v>10924</v>
      </c>
      <c r="C242" s="33" t="s">
        <v>40019</v>
      </c>
      <c r="D242" s="121" t="s">
        <v>40824</v>
      </c>
      <c r="E242" s="121" t="s">
        <v>40825</v>
      </c>
      <c r="F242" s="121" t="s">
        <v>40826</v>
      </c>
      <c r="G242" s="97" t="b">
        <v>0</v>
      </c>
      <c r="H242" s="102" t="b">
        <v>1</v>
      </c>
      <c r="I242" s="131" t="s">
        <v>40827</v>
      </c>
    </row>
    <row r="243" spans="1:13">
      <c r="A243" s="33" t="s">
        <v>5024</v>
      </c>
      <c r="B243" s="33" t="s">
        <v>7820</v>
      </c>
      <c r="C243" s="33" t="s">
        <v>39729</v>
      </c>
      <c r="D243" s="121" t="s">
        <v>40828</v>
      </c>
      <c r="E243" s="121" t="s">
        <v>40829</v>
      </c>
      <c r="F243" s="121" t="s">
        <v>40830</v>
      </c>
      <c r="G243" s="97" t="b">
        <v>0</v>
      </c>
      <c r="H243" s="102" t="b">
        <v>1</v>
      </c>
      <c r="I243" s="131" t="s">
        <v>40831</v>
      </c>
    </row>
    <row r="244" spans="1:13">
      <c r="A244" s="33" t="s">
        <v>3151</v>
      </c>
      <c r="B244" s="33" t="s">
        <v>7820</v>
      </c>
      <c r="C244" s="33" t="s">
        <v>39729</v>
      </c>
      <c r="D244" s="121" t="s">
        <v>40832</v>
      </c>
      <c r="E244" s="121" t="s">
        <v>40833</v>
      </c>
      <c r="F244" s="121" t="s">
        <v>40834</v>
      </c>
      <c r="G244" s="102" t="b">
        <v>1</v>
      </c>
      <c r="H244" s="102" t="b">
        <v>1</v>
      </c>
      <c r="I244" s="33" t="s">
        <v>40835</v>
      </c>
      <c r="J244" s="33" t="s">
        <v>40836</v>
      </c>
      <c r="K244" s="33" t="s">
        <v>40837</v>
      </c>
      <c r="L244" s="33" t="s">
        <v>40838</v>
      </c>
      <c r="M244" s="33" t="s">
        <v>40839</v>
      </c>
    </row>
    <row r="245" spans="1:13">
      <c r="A245" s="33" t="s">
        <v>5032</v>
      </c>
      <c r="B245" s="33" t="s">
        <v>10351</v>
      </c>
      <c r="C245" s="33" t="s">
        <v>39665</v>
      </c>
      <c r="D245" s="121" t="s">
        <v>40840</v>
      </c>
      <c r="E245" s="121" t="s">
        <v>40841</v>
      </c>
      <c r="F245" s="121" t="s">
        <v>40842</v>
      </c>
      <c r="G245" s="97" t="b">
        <v>0</v>
      </c>
      <c r="H245" s="102" t="b">
        <v>1</v>
      </c>
      <c r="I245" s="131" t="s">
        <v>40843</v>
      </c>
    </row>
    <row r="246" spans="1:13">
      <c r="A246" s="33" t="s">
        <v>40844</v>
      </c>
      <c r="B246" s="33" t="s">
        <v>7820</v>
      </c>
      <c r="C246" s="33" t="s">
        <v>39729</v>
      </c>
      <c r="D246" s="121" t="s">
        <v>40845</v>
      </c>
      <c r="E246" s="121" t="s">
        <v>40846</v>
      </c>
      <c r="F246" s="121" t="s">
        <v>40847</v>
      </c>
      <c r="G246" s="97" t="b">
        <v>0</v>
      </c>
      <c r="H246" s="102" t="b">
        <v>1</v>
      </c>
      <c r="I246" s="131" t="s">
        <v>39701</v>
      </c>
    </row>
    <row r="247" spans="1:13">
      <c r="A247" s="33" t="s">
        <v>40848</v>
      </c>
      <c r="B247" s="33" t="s">
        <v>8136</v>
      </c>
      <c r="C247" s="33" t="s">
        <v>39665</v>
      </c>
      <c r="D247" s="121" t="s">
        <v>40849</v>
      </c>
      <c r="E247" s="121" t="s">
        <v>40850</v>
      </c>
      <c r="F247" s="121" t="s">
        <v>40851</v>
      </c>
      <c r="G247" s="97" t="b">
        <v>0</v>
      </c>
      <c r="H247" s="102" t="b">
        <v>1</v>
      </c>
      <c r="I247" s="131" t="s">
        <v>40852</v>
      </c>
    </row>
    <row r="248" spans="1:13">
      <c r="A248" s="33" t="s">
        <v>40853</v>
      </c>
      <c r="B248" s="33" t="s">
        <v>12764</v>
      </c>
      <c r="C248" s="33" t="s">
        <v>40365</v>
      </c>
      <c r="D248" s="121" t="s">
        <v>40854</v>
      </c>
      <c r="E248" s="121" t="s">
        <v>40855</v>
      </c>
      <c r="F248" s="121" t="s">
        <v>40856</v>
      </c>
      <c r="G248" s="97" t="b">
        <v>0</v>
      </c>
      <c r="H248" s="102" t="b">
        <v>1</v>
      </c>
      <c r="I248" s="131" t="s">
        <v>40857</v>
      </c>
    </row>
    <row r="249" spans="1:13">
      <c r="A249" s="33" t="s">
        <v>40858</v>
      </c>
      <c r="B249" s="33" t="s">
        <v>7777</v>
      </c>
      <c r="C249" s="33" t="s">
        <v>40209</v>
      </c>
      <c r="D249" s="121" t="s">
        <v>40859</v>
      </c>
      <c r="E249" s="121" t="s">
        <v>40860</v>
      </c>
      <c r="F249" s="121" t="s">
        <v>40861</v>
      </c>
      <c r="G249" s="97" t="b">
        <v>0</v>
      </c>
      <c r="H249" s="102" t="b">
        <v>1</v>
      </c>
      <c r="I249" s="131" t="s">
        <v>40862</v>
      </c>
    </row>
    <row r="250" spans="1:13">
      <c r="A250" s="33" t="s">
        <v>674</v>
      </c>
      <c r="B250" s="33" t="s">
        <v>3131</v>
      </c>
      <c r="C250" s="33" t="s">
        <v>39665</v>
      </c>
      <c r="D250" s="121" t="s">
        <v>40863</v>
      </c>
      <c r="E250" s="136" t="s">
        <v>40864</v>
      </c>
      <c r="F250" s="121" t="s">
        <v>40865</v>
      </c>
      <c r="G250" s="97" t="b">
        <v>0</v>
      </c>
      <c r="H250" s="102" t="b">
        <v>1</v>
      </c>
      <c r="I250" s="131" t="s">
        <v>40866</v>
      </c>
    </row>
    <row r="251" spans="1:13">
      <c r="A251" s="33" t="s">
        <v>3163</v>
      </c>
      <c r="B251" s="33" t="s">
        <v>7590</v>
      </c>
      <c r="C251" s="33" t="s">
        <v>39769</v>
      </c>
      <c r="D251" s="136" t="s">
        <v>40867</v>
      </c>
      <c r="E251" s="121" t="s">
        <v>40868</v>
      </c>
      <c r="F251" s="121" t="s">
        <v>40869</v>
      </c>
      <c r="G251" s="97" t="b">
        <v>0</v>
      </c>
      <c r="H251" s="102" t="b">
        <v>1</v>
      </c>
      <c r="I251" s="131" t="s">
        <v>40870</v>
      </c>
    </row>
    <row r="252" spans="1:13">
      <c r="A252" s="33" t="s">
        <v>40871</v>
      </c>
      <c r="B252" s="33" t="s">
        <v>7820</v>
      </c>
      <c r="C252" s="33" t="s">
        <v>39729</v>
      </c>
      <c r="D252" s="121" t="s">
        <v>40872</v>
      </c>
      <c r="E252" s="121" t="s">
        <v>40873</v>
      </c>
      <c r="F252" s="121" t="s">
        <v>40874</v>
      </c>
      <c r="G252" s="97" t="b">
        <v>0</v>
      </c>
      <c r="H252" s="102" t="b">
        <v>1</v>
      </c>
      <c r="I252" s="131" t="s">
        <v>40875</v>
      </c>
    </row>
    <row r="253" spans="1:13">
      <c r="A253" s="33" t="s">
        <v>40876</v>
      </c>
      <c r="B253" s="33" t="s">
        <v>15134</v>
      </c>
      <c r="C253" s="33" t="s">
        <v>39665</v>
      </c>
      <c r="D253" s="121" t="s">
        <v>40877</v>
      </c>
      <c r="E253" s="121" t="s">
        <v>40878</v>
      </c>
      <c r="F253" s="121" t="s">
        <v>40879</v>
      </c>
      <c r="G253" s="97" t="b">
        <v>0</v>
      </c>
      <c r="H253" s="102" t="b">
        <v>1</v>
      </c>
      <c r="I253" s="131" t="s">
        <v>40880</v>
      </c>
    </row>
    <row r="254" spans="1:13">
      <c r="A254" s="33" t="s">
        <v>40881</v>
      </c>
      <c r="B254" s="33" t="s">
        <v>15902</v>
      </c>
      <c r="C254" s="33" t="s">
        <v>40095</v>
      </c>
      <c r="D254" s="136" t="s">
        <v>40882</v>
      </c>
      <c r="E254" s="121" t="s">
        <v>40883</v>
      </c>
      <c r="F254" s="121" t="s">
        <v>40884</v>
      </c>
      <c r="G254" s="97" t="b">
        <v>0</v>
      </c>
      <c r="H254" s="102" t="b">
        <v>1</v>
      </c>
      <c r="I254" s="131" t="s">
        <v>40885</v>
      </c>
    </row>
    <row r="255" spans="1:13">
      <c r="A255" s="33" t="s">
        <v>40886</v>
      </c>
      <c r="B255" s="33" t="s">
        <v>7820</v>
      </c>
      <c r="C255" s="33" t="s">
        <v>39729</v>
      </c>
      <c r="D255" s="121" t="s">
        <v>40887</v>
      </c>
      <c r="E255" s="121" t="s">
        <v>40888</v>
      </c>
      <c r="F255" s="121" t="s">
        <v>40889</v>
      </c>
      <c r="G255" s="97" t="b">
        <v>0</v>
      </c>
      <c r="H255" s="102" t="b">
        <v>1</v>
      </c>
      <c r="I255" s="131" t="s">
        <v>40890</v>
      </c>
    </row>
    <row r="256" spans="1:13">
      <c r="A256" s="33" t="s">
        <v>5046</v>
      </c>
      <c r="B256" s="33" t="s">
        <v>7590</v>
      </c>
      <c r="C256" s="33" t="s">
        <v>39769</v>
      </c>
      <c r="D256" s="121" t="s">
        <v>40891</v>
      </c>
      <c r="E256" s="121" t="s">
        <v>40892</v>
      </c>
      <c r="F256" s="121" t="s">
        <v>40893</v>
      </c>
      <c r="G256" s="97" t="b">
        <v>0</v>
      </c>
      <c r="H256" s="102" t="b">
        <v>1</v>
      </c>
      <c r="I256" s="131" t="s">
        <v>40894</v>
      </c>
    </row>
    <row r="257" spans="1:13">
      <c r="A257" s="33" t="s">
        <v>40895</v>
      </c>
      <c r="B257" s="33" t="s">
        <v>8545</v>
      </c>
      <c r="C257" s="33" t="s">
        <v>39811</v>
      </c>
      <c r="D257" s="121" t="s">
        <v>40896</v>
      </c>
      <c r="E257" s="121" t="s">
        <v>40897</v>
      </c>
      <c r="F257" s="121" t="s">
        <v>40898</v>
      </c>
      <c r="G257" s="97" t="b">
        <v>0</v>
      </c>
      <c r="H257" s="102" t="b">
        <v>1</v>
      </c>
      <c r="I257" s="131" t="s">
        <v>40899</v>
      </c>
    </row>
    <row r="258" spans="1:13">
      <c r="A258" s="33" t="s">
        <v>40900</v>
      </c>
      <c r="B258" s="33" t="s">
        <v>3131</v>
      </c>
      <c r="C258" s="33" t="s">
        <v>39665</v>
      </c>
      <c r="D258" s="121" t="s">
        <v>40901</v>
      </c>
      <c r="E258" s="121" t="s">
        <v>40902</v>
      </c>
      <c r="F258" s="121" t="s">
        <v>40903</v>
      </c>
      <c r="G258" s="97" t="b">
        <v>0</v>
      </c>
      <c r="H258" s="102" t="b">
        <v>1</v>
      </c>
      <c r="I258" s="131" t="s">
        <v>40364</v>
      </c>
    </row>
    <row r="259" spans="1:13">
      <c r="A259" s="33" t="s">
        <v>40904</v>
      </c>
      <c r="B259" s="33" t="s">
        <v>7590</v>
      </c>
      <c r="C259" s="33" t="s">
        <v>39769</v>
      </c>
      <c r="D259" s="121" t="s">
        <v>40905</v>
      </c>
      <c r="E259" s="121" t="s">
        <v>40906</v>
      </c>
      <c r="F259" s="121" t="s">
        <v>40907</v>
      </c>
      <c r="G259" s="97" t="b">
        <v>0</v>
      </c>
      <c r="H259" s="102" t="b">
        <v>1</v>
      </c>
      <c r="I259" s="131" t="s">
        <v>40908</v>
      </c>
    </row>
    <row r="260" spans="1:13">
      <c r="A260" s="33" t="s">
        <v>5067</v>
      </c>
      <c r="B260" s="33" t="s">
        <v>3131</v>
      </c>
      <c r="C260" s="33" t="s">
        <v>39665</v>
      </c>
      <c r="D260" s="121" t="s">
        <v>40909</v>
      </c>
      <c r="E260" s="121" t="s">
        <v>40910</v>
      </c>
      <c r="F260" s="121" t="s">
        <v>40911</v>
      </c>
      <c r="G260" s="97" t="b">
        <v>0</v>
      </c>
      <c r="H260" s="102" t="b">
        <v>1</v>
      </c>
      <c r="I260" s="131" t="s">
        <v>40912</v>
      </c>
    </row>
    <row r="261" spans="1:13">
      <c r="A261" s="33" t="s">
        <v>40913</v>
      </c>
      <c r="B261" s="33"/>
      <c r="C261" s="33"/>
      <c r="D261" s="37" t="s">
        <v>40914</v>
      </c>
      <c r="E261" s="102"/>
      <c r="F261" s="102"/>
      <c r="G261" s="102" t="b">
        <v>1</v>
      </c>
      <c r="H261" s="97" t="b">
        <v>0</v>
      </c>
      <c r="I261" s="33" t="s">
        <v>40915</v>
      </c>
      <c r="J261" s="33" t="s">
        <v>40916</v>
      </c>
      <c r="K261" s="33" t="s">
        <v>40917</v>
      </c>
      <c r="L261" s="33" t="s">
        <v>40918</v>
      </c>
      <c r="M261" s="33"/>
    </row>
    <row r="262" spans="1:13">
      <c r="A262" s="33" t="s">
        <v>40919</v>
      </c>
      <c r="B262" s="33" t="s">
        <v>8545</v>
      </c>
      <c r="C262" s="33" t="s">
        <v>39811</v>
      </c>
      <c r="D262" s="121" t="s">
        <v>40920</v>
      </c>
      <c r="E262" s="121" t="s">
        <v>40921</v>
      </c>
      <c r="F262" s="121" t="s">
        <v>40922</v>
      </c>
      <c r="G262" s="97" t="b">
        <v>0</v>
      </c>
      <c r="H262" s="102" t="b">
        <v>1</v>
      </c>
      <c r="I262" s="131" t="s">
        <v>40923</v>
      </c>
    </row>
    <row r="263" spans="1:13">
      <c r="A263" s="33" t="s">
        <v>21245</v>
      </c>
      <c r="B263" s="33" t="s">
        <v>8526</v>
      </c>
      <c r="C263" s="33" t="s">
        <v>39769</v>
      </c>
      <c r="D263" s="121" t="s">
        <v>40924</v>
      </c>
      <c r="E263" s="121" t="s">
        <v>40925</v>
      </c>
      <c r="F263" s="121" t="s">
        <v>40926</v>
      </c>
      <c r="G263" s="97" t="b">
        <v>0</v>
      </c>
      <c r="H263" s="102" t="b">
        <v>1</v>
      </c>
      <c r="I263" s="131" t="s">
        <v>40927</v>
      </c>
    </row>
    <row r="264" spans="1:13">
      <c r="A264" s="33" t="s">
        <v>40928</v>
      </c>
      <c r="B264" s="33" t="s">
        <v>7777</v>
      </c>
      <c r="C264" s="33" t="s">
        <v>40209</v>
      </c>
      <c r="D264" s="121" t="s">
        <v>40929</v>
      </c>
      <c r="E264" s="121" t="s">
        <v>40930</v>
      </c>
      <c r="F264" s="121" t="s">
        <v>40931</v>
      </c>
      <c r="G264" s="97" t="b">
        <v>0</v>
      </c>
      <c r="H264" s="102" t="b">
        <v>1</v>
      </c>
      <c r="I264" s="131" t="s">
        <v>40932</v>
      </c>
    </row>
    <row r="265" spans="1:13">
      <c r="A265" s="33" t="s">
        <v>21253</v>
      </c>
      <c r="B265" s="33" t="s">
        <v>8725</v>
      </c>
      <c r="C265" s="33" t="s">
        <v>39740</v>
      </c>
      <c r="D265" s="121" t="s">
        <v>40933</v>
      </c>
      <c r="E265" s="121" t="s">
        <v>40934</v>
      </c>
      <c r="F265" s="121" t="s">
        <v>40935</v>
      </c>
      <c r="G265" s="97" t="b">
        <v>0</v>
      </c>
      <c r="H265" s="102" t="b">
        <v>1</v>
      </c>
      <c r="I265" s="131" t="s">
        <v>40936</v>
      </c>
    </row>
    <row r="266" spans="1:13">
      <c r="A266" s="33" t="s">
        <v>21275</v>
      </c>
      <c r="B266" s="33" t="s">
        <v>15620</v>
      </c>
      <c r="C266" s="33" t="s">
        <v>39795</v>
      </c>
      <c r="D266" s="121" t="s">
        <v>40937</v>
      </c>
      <c r="E266" s="121" t="s">
        <v>40938</v>
      </c>
      <c r="F266" s="121" t="s">
        <v>40939</v>
      </c>
      <c r="G266" s="97" t="b">
        <v>0</v>
      </c>
      <c r="H266" s="102" t="b">
        <v>1</v>
      </c>
      <c r="I266" s="131" t="s">
        <v>40940</v>
      </c>
    </row>
    <row r="267" spans="1:13">
      <c r="A267" s="33" t="s">
        <v>40941</v>
      </c>
      <c r="B267" s="33" t="s">
        <v>9512</v>
      </c>
      <c r="C267" s="33" t="s">
        <v>39665</v>
      </c>
      <c r="D267" s="121" t="s">
        <v>40942</v>
      </c>
      <c r="E267" s="121" t="s">
        <v>40943</v>
      </c>
      <c r="F267" s="121" t="s">
        <v>40944</v>
      </c>
      <c r="G267" s="97" t="b">
        <v>0</v>
      </c>
      <c r="H267" s="102" t="b">
        <v>1</v>
      </c>
      <c r="I267" s="131" t="s">
        <v>39701</v>
      </c>
    </row>
    <row r="268" spans="1:13">
      <c r="A268" s="33" t="s">
        <v>5093</v>
      </c>
      <c r="B268" s="33" t="s">
        <v>3131</v>
      </c>
      <c r="C268" s="33" t="s">
        <v>39665</v>
      </c>
      <c r="D268" s="121" t="s">
        <v>40945</v>
      </c>
      <c r="E268" s="121" t="s">
        <v>40946</v>
      </c>
      <c r="F268" s="121" t="s">
        <v>40947</v>
      </c>
      <c r="G268" s="97" t="b">
        <v>0</v>
      </c>
      <c r="H268" s="102" t="b">
        <v>1</v>
      </c>
      <c r="I268" s="131" t="s">
        <v>40948</v>
      </c>
    </row>
    <row r="269" spans="1:13">
      <c r="A269" s="33" t="s">
        <v>40949</v>
      </c>
      <c r="B269" s="33" t="s">
        <v>27549</v>
      </c>
      <c r="C269" s="33" t="s">
        <v>40950</v>
      </c>
      <c r="D269" s="121" t="s">
        <v>40951</v>
      </c>
      <c r="E269" s="121" t="s">
        <v>40952</v>
      </c>
      <c r="F269" s="121" t="s">
        <v>40953</v>
      </c>
      <c r="G269" s="97" t="b">
        <v>0</v>
      </c>
      <c r="H269" s="102" t="b">
        <v>1</v>
      </c>
      <c r="I269" s="131" t="s">
        <v>40954</v>
      </c>
    </row>
    <row r="270" spans="1:13">
      <c r="A270" s="33" t="s">
        <v>40955</v>
      </c>
      <c r="B270" s="33" t="s">
        <v>10351</v>
      </c>
      <c r="C270" s="33" t="s">
        <v>39665</v>
      </c>
      <c r="D270" s="121" t="s">
        <v>40956</v>
      </c>
      <c r="E270" s="121" t="s">
        <v>40957</v>
      </c>
      <c r="F270" s="121" t="s">
        <v>40958</v>
      </c>
      <c r="G270" s="97" t="b">
        <v>0</v>
      </c>
      <c r="H270" s="102" t="b">
        <v>1</v>
      </c>
      <c r="I270" s="131" t="s">
        <v>40959</v>
      </c>
    </row>
    <row r="271" spans="1:13">
      <c r="A271" s="33" t="s">
        <v>21498</v>
      </c>
      <c r="B271" s="33" t="s">
        <v>28168</v>
      </c>
      <c r="C271" s="33" t="s">
        <v>39665</v>
      </c>
      <c r="D271" s="121" t="s">
        <v>40960</v>
      </c>
      <c r="E271" s="121" t="s">
        <v>40961</v>
      </c>
      <c r="F271" s="121" t="s">
        <v>40962</v>
      </c>
      <c r="G271" s="97" t="b">
        <v>0</v>
      </c>
      <c r="H271" s="102" t="b">
        <v>1</v>
      </c>
      <c r="I271" s="131" t="s">
        <v>40963</v>
      </c>
    </row>
    <row r="272" spans="1:13">
      <c r="A272" s="33" t="s">
        <v>21505</v>
      </c>
      <c r="B272" s="33" t="s">
        <v>21507</v>
      </c>
      <c r="C272" s="33" t="s">
        <v>39665</v>
      </c>
      <c r="D272" s="121" t="s">
        <v>40964</v>
      </c>
      <c r="E272" s="121" t="s">
        <v>40965</v>
      </c>
      <c r="F272" s="121" t="s">
        <v>40966</v>
      </c>
      <c r="G272" s="97" t="b">
        <v>0</v>
      </c>
      <c r="H272" s="102" t="b">
        <v>1</v>
      </c>
      <c r="I272" s="131" t="s">
        <v>40967</v>
      </c>
    </row>
    <row r="273" spans="1:9">
      <c r="A273" s="33" t="s">
        <v>5099</v>
      </c>
      <c r="B273" s="33" t="s">
        <v>3131</v>
      </c>
      <c r="C273" s="33" t="s">
        <v>39665</v>
      </c>
      <c r="D273" s="121" t="s">
        <v>40968</v>
      </c>
      <c r="E273" s="121" t="s">
        <v>40969</v>
      </c>
      <c r="F273" s="121" t="s">
        <v>40970</v>
      </c>
      <c r="G273" s="97" t="b">
        <v>0</v>
      </c>
      <c r="H273" s="102" t="b">
        <v>1</v>
      </c>
      <c r="I273" s="131" t="s">
        <v>40971</v>
      </c>
    </row>
    <row r="274" spans="1:9">
      <c r="A274" s="33" t="s">
        <v>40972</v>
      </c>
      <c r="B274" s="33" t="s">
        <v>40973</v>
      </c>
      <c r="C274" s="33" t="s">
        <v>39729</v>
      </c>
      <c r="D274" s="121" t="s">
        <v>40974</v>
      </c>
      <c r="E274" s="121" t="s">
        <v>40975</v>
      </c>
      <c r="F274" s="121" t="s">
        <v>40976</v>
      </c>
      <c r="G274" s="97" t="b">
        <v>0</v>
      </c>
      <c r="H274" s="102" t="b">
        <v>1</v>
      </c>
      <c r="I274" s="131" t="s">
        <v>39701</v>
      </c>
    </row>
    <row r="275" spans="1:9">
      <c r="A275" s="33" t="s">
        <v>40977</v>
      </c>
      <c r="B275" s="33" t="s">
        <v>7777</v>
      </c>
      <c r="C275" s="33" t="s">
        <v>40209</v>
      </c>
      <c r="D275" s="121" t="s">
        <v>40978</v>
      </c>
      <c r="E275" s="121" t="s">
        <v>40979</v>
      </c>
      <c r="F275" s="121" t="s">
        <v>40980</v>
      </c>
      <c r="G275" s="97" t="b">
        <v>0</v>
      </c>
      <c r="H275" s="102" t="b">
        <v>1</v>
      </c>
      <c r="I275" s="131" t="s">
        <v>39701</v>
      </c>
    </row>
    <row r="276" spans="1:9">
      <c r="A276" s="33" t="s">
        <v>40981</v>
      </c>
      <c r="B276" s="33" t="s">
        <v>3131</v>
      </c>
      <c r="C276" s="33" t="s">
        <v>39665</v>
      </c>
      <c r="D276" s="121" t="s">
        <v>40982</v>
      </c>
      <c r="E276" s="121" t="s">
        <v>40983</v>
      </c>
      <c r="F276" s="121" t="s">
        <v>40984</v>
      </c>
      <c r="G276" s="97" t="b">
        <v>0</v>
      </c>
      <c r="H276" s="102" t="b">
        <v>1</v>
      </c>
      <c r="I276" s="131" t="s">
        <v>40985</v>
      </c>
    </row>
    <row r="277" spans="1:9">
      <c r="A277" s="33" t="s">
        <v>40986</v>
      </c>
      <c r="B277" s="33" t="s">
        <v>3131</v>
      </c>
      <c r="C277" s="33" t="s">
        <v>39665</v>
      </c>
      <c r="D277" s="121" t="s">
        <v>40987</v>
      </c>
      <c r="E277" s="121" t="s">
        <v>40988</v>
      </c>
      <c r="F277" s="121" t="s">
        <v>40989</v>
      </c>
      <c r="G277" s="97" t="b">
        <v>0</v>
      </c>
      <c r="H277" s="102" t="b">
        <v>1</v>
      </c>
      <c r="I277" s="131" t="s">
        <v>40990</v>
      </c>
    </row>
    <row r="278" spans="1:9">
      <c r="A278" s="33" t="s">
        <v>5109</v>
      </c>
      <c r="B278" s="33" t="s">
        <v>9131</v>
      </c>
      <c r="C278" s="33" t="s">
        <v>39665</v>
      </c>
      <c r="D278" s="121" t="s">
        <v>40991</v>
      </c>
      <c r="E278" s="121" t="s">
        <v>40992</v>
      </c>
      <c r="F278" s="121" t="s">
        <v>40993</v>
      </c>
      <c r="G278" s="97" t="b">
        <v>0</v>
      </c>
      <c r="H278" s="102" t="b">
        <v>1</v>
      </c>
      <c r="I278" s="131" t="s">
        <v>40994</v>
      </c>
    </row>
    <row r="279" spans="1:9">
      <c r="A279" s="33" t="s">
        <v>5117</v>
      </c>
      <c r="B279" s="33" t="s">
        <v>8136</v>
      </c>
      <c r="C279" s="33" t="s">
        <v>39665</v>
      </c>
      <c r="D279" s="121" t="s">
        <v>40995</v>
      </c>
      <c r="E279" s="121" t="s">
        <v>40996</v>
      </c>
      <c r="F279" s="121" t="s">
        <v>40997</v>
      </c>
      <c r="G279" s="97" t="b">
        <v>0</v>
      </c>
      <c r="H279" s="102" t="b">
        <v>1</v>
      </c>
      <c r="I279" s="131" t="s">
        <v>40998</v>
      </c>
    </row>
    <row r="280" spans="1:9">
      <c r="A280" s="33" t="s">
        <v>21676</v>
      </c>
      <c r="B280" s="33" t="s">
        <v>7590</v>
      </c>
      <c r="C280" s="33" t="s">
        <v>39769</v>
      </c>
      <c r="D280" s="121" t="s">
        <v>40999</v>
      </c>
      <c r="E280" s="121" t="s">
        <v>41000</v>
      </c>
      <c r="F280" s="121" t="s">
        <v>41001</v>
      </c>
      <c r="G280" s="97" t="b">
        <v>0</v>
      </c>
      <c r="H280" s="102" t="b">
        <v>1</v>
      </c>
      <c r="I280" s="131" t="s">
        <v>41002</v>
      </c>
    </row>
    <row r="281" spans="1:9">
      <c r="A281" s="33" t="s">
        <v>41003</v>
      </c>
      <c r="B281" s="33" t="s">
        <v>10210</v>
      </c>
      <c r="C281" s="33" t="s">
        <v>39795</v>
      </c>
      <c r="D281" s="121" t="s">
        <v>41004</v>
      </c>
      <c r="E281" s="121" t="s">
        <v>41005</v>
      </c>
      <c r="F281" s="121" t="s">
        <v>41006</v>
      </c>
      <c r="G281" s="97" t="b">
        <v>0</v>
      </c>
      <c r="H281" s="102" t="b">
        <v>1</v>
      </c>
      <c r="I281" s="131" t="s">
        <v>41007</v>
      </c>
    </row>
    <row r="282" spans="1:9">
      <c r="A282" s="33" t="s">
        <v>41008</v>
      </c>
      <c r="B282" s="33" t="s">
        <v>10210</v>
      </c>
      <c r="C282" s="33" t="s">
        <v>39795</v>
      </c>
      <c r="D282" s="121" t="s">
        <v>41009</v>
      </c>
      <c r="E282" s="121" t="s">
        <v>41010</v>
      </c>
      <c r="F282" s="121" t="s">
        <v>41011</v>
      </c>
      <c r="G282" s="97" t="b">
        <v>0</v>
      </c>
      <c r="H282" s="102" t="b">
        <v>1</v>
      </c>
      <c r="I282" s="131" t="s">
        <v>41012</v>
      </c>
    </row>
    <row r="283" spans="1:9">
      <c r="A283" s="33" t="s">
        <v>41013</v>
      </c>
      <c r="B283" s="33" t="s">
        <v>3131</v>
      </c>
      <c r="C283" s="33" t="s">
        <v>39665</v>
      </c>
      <c r="D283" s="121" t="s">
        <v>41014</v>
      </c>
      <c r="E283" s="133" t="s">
        <v>41015</v>
      </c>
      <c r="F283" s="121"/>
      <c r="G283" s="97" t="b">
        <v>0</v>
      </c>
      <c r="H283" s="102" t="b">
        <v>1</v>
      </c>
      <c r="I283" s="131" t="s">
        <v>41016</v>
      </c>
    </row>
    <row r="284" spans="1:9">
      <c r="A284" s="33" t="s">
        <v>41017</v>
      </c>
      <c r="B284" s="33" t="s">
        <v>38137</v>
      </c>
      <c r="C284" s="33" t="s">
        <v>39715</v>
      </c>
      <c r="D284" s="121" t="s">
        <v>41018</v>
      </c>
      <c r="E284" s="121" t="s">
        <v>41019</v>
      </c>
      <c r="F284" s="121" t="s">
        <v>41020</v>
      </c>
      <c r="G284" s="97" t="b">
        <v>0</v>
      </c>
      <c r="H284" s="102" t="b">
        <v>1</v>
      </c>
      <c r="I284" s="131" t="s">
        <v>41021</v>
      </c>
    </row>
    <row r="285" spans="1:9">
      <c r="A285" s="33" t="s">
        <v>41022</v>
      </c>
      <c r="B285" s="33" t="s">
        <v>3131</v>
      </c>
      <c r="C285" s="33" t="s">
        <v>39665</v>
      </c>
      <c r="D285" s="121" t="s">
        <v>41023</v>
      </c>
      <c r="E285" s="121" t="s">
        <v>41024</v>
      </c>
      <c r="F285" s="121" t="s">
        <v>41025</v>
      </c>
      <c r="G285" s="97" t="b">
        <v>0</v>
      </c>
      <c r="H285" s="102" t="b">
        <v>1</v>
      </c>
      <c r="I285" s="131" t="s">
        <v>41026</v>
      </c>
    </row>
    <row r="286" spans="1:9">
      <c r="A286" s="33" t="s">
        <v>41027</v>
      </c>
      <c r="B286" s="33" t="s">
        <v>36534</v>
      </c>
      <c r="C286" s="33" t="s">
        <v>39665</v>
      </c>
      <c r="D286" s="121" t="s">
        <v>41028</v>
      </c>
      <c r="E286" s="121" t="s">
        <v>41029</v>
      </c>
      <c r="F286" s="121" t="s">
        <v>41030</v>
      </c>
      <c r="G286" s="97" t="b">
        <v>0</v>
      </c>
      <c r="H286" s="102" t="b">
        <v>1</v>
      </c>
      <c r="I286" s="131" t="s">
        <v>41031</v>
      </c>
    </row>
    <row r="287" spans="1:9">
      <c r="A287" s="33" t="s">
        <v>5159</v>
      </c>
      <c r="B287" s="33" t="s">
        <v>7590</v>
      </c>
      <c r="C287" s="33" t="s">
        <v>39769</v>
      </c>
      <c r="D287" s="121" t="s">
        <v>41032</v>
      </c>
      <c r="E287" s="121" t="s">
        <v>41033</v>
      </c>
      <c r="F287" s="121" t="s">
        <v>41034</v>
      </c>
      <c r="G287" s="97" t="b">
        <v>0</v>
      </c>
      <c r="H287" s="102" t="b">
        <v>1</v>
      </c>
      <c r="I287" s="131" t="s">
        <v>41035</v>
      </c>
    </row>
    <row r="288" spans="1:9">
      <c r="A288" s="33" t="s">
        <v>41036</v>
      </c>
      <c r="B288" s="33" t="s">
        <v>7820</v>
      </c>
      <c r="C288" s="33" t="s">
        <v>39729</v>
      </c>
      <c r="D288" s="121" t="s">
        <v>41037</v>
      </c>
      <c r="E288" s="121" t="s">
        <v>41038</v>
      </c>
      <c r="F288" s="121" t="s">
        <v>41039</v>
      </c>
      <c r="G288" s="97" t="b">
        <v>0</v>
      </c>
      <c r="H288" s="102" t="b">
        <v>1</v>
      </c>
      <c r="I288" s="131" t="s">
        <v>39701</v>
      </c>
    </row>
    <row r="289" spans="1:9">
      <c r="A289" s="33" t="s">
        <v>41040</v>
      </c>
      <c r="B289" s="33" t="s">
        <v>24120</v>
      </c>
      <c r="C289" s="33" t="s">
        <v>39665</v>
      </c>
      <c r="D289" s="133" t="s">
        <v>41041</v>
      </c>
      <c r="E289" s="121"/>
      <c r="F289" s="121" t="s">
        <v>41042</v>
      </c>
      <c r="G289" s="97" t="b">
        <v>0</v>
      </c>
      <c r="H289" s="102" t="b">
        <v>1</v>
      </c>
      <c r="I289" s="131" t="s">
        <v>39701</v>
      </c>
    </row>
    <row r="290" spans="1:9">
      <c r="A290" s="33" t="s">
        <v>41043</v>
      </c>
      <c r="B290" s="33" t="s">
        <v>10351</v>
      </c>
      <c r="C290" s="33" t="s">
        <v>39665</v>
      </c>
      <c r="D290" s="121" t="s">
        <v>41044</v>
      </c>
      <c r="E290" s="121" t="s">
        <v>41045</v>
      </c>
      <c r="F290" s="121" t="s">
        <v>41046</v>
      </c>
      <c r="G290" s="97" t="b">
        <v>0</v>
      </c>
      <c r="H290" s="102" t="b">
        <v>1</v>
      </c>
      <c r="I290" s="131" t="s">
        <v>39701</v>
      </c>
    </row>
    <row r="291" spans="1:9">
      <c r="A291" s="33" t="s">
        <v>41047</v>
      </c>
      <c r="B291" s="33" t="s">
        <v>14051</v>
      </c>
      <c r="C291" s="33" t="s">
        <v>39665</v>
      </c>
      <c r="D291" s="121" t="s">
        <v>41048</v>
      </c>
      <c r="E291" s="121" t="s">
        <v>41049</v>
      </c>
      <c r="F291" s="121" t="s">
        <v>41050</v>
      </c>
      <c r="G291" s="97" t="b">
        <v>0</v>
      </c>
      <c r="H291" s="102" t="b">
        <v>1</v>
      </c>
      <c r="I291" s="131" t="s">
        <v>39701</v>
      </c>
    </row>
    <row r="292" spans="1:9">
      <c r="A292" s="33" t="s">
        <v>41051</v>
      </c>
      <c r="B292" s="33" t="s">
        <v>8136</v>
      </c>
      <c r="C292" s="33" t="s">
        <v>39665</v>
      </c>
      <c r="D292" s="121" t="s">
        <v>41052</v>
      </c>
      <c r="E292" s="121" t="s">
        <v>41053</v>
      </c>
      <c r="F292" s="121" t="s">
        <v>41054</v>
      </c>
      <c r="G292" s="97" t="b">
        <v>0</v>
      </c>
      <c r="H292" s="102" t="b">
        <v>1</v>
      </c>
      <c r="I292" s="131" t="s">
        <v>41055</v>
      </c>
    </row>
    <row r="293" spans="1:9">
      <c r="A293" s="33" t="s">
        <v>22581</v>
      </c>
      <c r="B293" s="33" t="s">
        <v>3131</v>
      </c>
      <c r="C293" s="33" t="s">
        <v>39665</v>
      </c>
      <c r="D293" s="121" t="s">
        <v>41056</v>
      </c>
      <c r="E293" s="121" t="s">
        <v>41057</v>
      </c>
      <c r="F293" s="121" t="s">
        <v>41058</v>
      </c>
      <c r="G293" s="97" t="b">
        <v>0</v>
      </c>
      <c r="H293" s="102" t="b">
        <v>1</v>
      </c>
      <c r="I293" s="131" t="s">
        <v>41059</v>
      </c>
    </row>
    <row r="294" spans="1:9">
      <c r="A294" s="33" t="s">
        <v>22678</v>
      </c>
      <c r="B294" s="33" t="s">
        <v>13961</v>
      </c>
      <c r="C294" s="33" t="s">
        <v>39932</v>
      </c>
      <c r="D294" s="121" t="s">
        <v>41060</v>
      </c>
      <c r="E294" s="121" t="s">
        <v>41061</v>
      </c>
      <c r="F294" s="121" t="s">
        <v>41062</v>
      </c>
      <c r="G294" s="97" t="b">
        <v>0</v>
      </c>
      <c r="H294" s="102" t="b">
        <v>1</v>
      </c>
      <c r="I294" s="131" t="s">
        <v>41063</v>
      </c>
    </row>
    <row r="295" spans="1:9">
      <c r="A295" s="33" t="s">
        <v>41064</v>
      </c>
      <c r="B295" s="33" t="s">
        <v>7820</v>
      </c>
      <c r="C295" s="33" t="s">
        <v>39729</v>
      </c>
      <c r="D295" s="121" t="s">
        <v>41065</v>
      </c>
      <c r="E295" s="121" t="s">
        <v>41066</v>
      </c>
      <c r="F295" s="121" t="s">
        <v>41067</v>
      </c>
      <c r="G295" s="97" t="b">
        <v>0</v>
      </c>
      <c r="H295" s="102" t="b">
        <v>1</v>
      </c>
      <c r="I295" s="131" t="s">
        <v>41068</v>
      </c>
    </row>
    <row r="296" spans="1:9">
      <c r="A296" s="33" t="s">
        <v>41069</v>
      </c>
      <c r="B296" s="33" t="s">
        <v>3131</v>
      </c>
      <c r="C296" s="33" t="s">
        <v>39665</v>
      </c>
      <c r="D296" s="121" t="s">
        <v>41070</v>
      </c>
      <c r="E296" s="121" t="s">
        <v>41071</v>
      </c>
      <c r="F296" s="121" t="s">
        <v>41072</v>
      </c>
      <c r="G296" s="97" t="b">
        <v>0</v>
      </c>
      <c r="H296" s="102" t="b">
        <v>1</v>
      </c>
      <c r="I296" s="131" t="s">
        <v>41073</v>
      </c>
    </row>
    <row r="297" spans="1:9">
      <c r="A297" s="33" t="s">
        <v>41074</v>
      </c>
      <c r="B297" s="33" t="s">
        <v>20340</v>
      </c>
      <c r="C297" s="33" t="s">
        <v>2639</v>
      </c>
      <c r="D297" s="133" t="s">
        <v>41075</v>
      </c>
      <c r="E297" s="121"/>
      <c r="F297" s="121" t="s">
        <v>41076</v>
      </c>
      <c r="G297" s="97" t="b">
        <v>0</v>
      </c>
      <c r="H297" s="102" t="b">
        <v>1</v>
      </c>
      <c r="I297" s="131" t="s">
        <v>39701</v>
      </c>
    </row>
    <row r="298" spans="1:9">
      <c r="A298" s="33" t="s">
        <v>41077</v>
      </c>
      <c r="B298" s="33" t="s">
        <v>8136</v>
      </c>
      <c r="C298" s="33" t="s">
        <v>39665</v>
      </c>
      <c r="D298" s="121" t="s">
        <v>41078</v>
      </c>
      <c r="E298" s="121" t="s">
        <v>41079</v>
      </c>
      <c r="F298" s="121" t="s">
        <v>41080</v>
      </c>
      <c r="G298" s="97" t="b">
        <v>0</v>
      </c>
      <c r="H298" s="102" t="b">
        <v>1</v>
      </c>
      <c r="I298" s="131" t="s">
        <v>41081</v>
      </c>
    </row>
    <row r="299" spans="1:9">
      <c r="A299" s="33" t="s">
        <v>41082</v>
      </c>
      <c r="B299" s="33" t="s">
        <v>10210</v>
      </c>
      <c r="C299" s="33" t="s">
        <v>39795</v>
      </c>
      <c r="D299" s="121" t="s">
        <v>41083</v>
      </c>
      <c r="E299" s="121" t="s">
        <v>1292</v>
      </c>
      <c r="F299" s="121" t="s">
        <v>41084</v>
      </c>
      <c r="G299" s="97" t="b">
        <v>0</v>
      </c>
      <c r="H299" s="102" t="b">
        <v>1</v>
      </c>
      <c r="I299" s="131" t="s">
        <v>39701</v>
      </c>
    </row>
    <row r="300" spans="1:9">
      <c r="A300" s="33" t="s">
        <v>41085</v>
      </c>
      <c r="B300" s="33" t="s">
        <v>3131</v>
      </c>
      <c r="C300" s="33" t="s">
        <v>39665</v>
      </c>
      <c r="D300" s="121" t="s">
        <v>41086</v>
      </c>
      <c r="E300" s="121" t="s">
        <v>41087</v>
      </c>
      <c r="F300" s="121" t="s">
        <v>41088</v>
      </c>
      <c r="G300" s="97" t="b">
        <v>0</v>
      </c>
      <c r="H300" s="102" t="b">
        <v>1</v>
      </c>
      <c r="I300" s="131" t="s">
        <v>41089</v>
      </c>
    </row>
    <row r="301" spans="1:9">
      <c r="A301" s="33" t="s">
        <v>41090</v>
      </c>
      <c r="B301" s="33" t="s">
        <v>8957</v>
      </c>
      <c r="C301" s="33" t="s">
        <v>39665</v>
      </c>
      <c r="D301" s="121" t="s">
        <v>41091</v>
      </c>
      <c r="E301" s="121" t="s">
        <v>41092</v>
      </c>
      <c r="F301" s="121" t="s">
        <v>41093</v>
      </c>
      <c r="G301" s="97" t="b">
        <v>0</v>
      </c>
      <c r="H301" s="102" t="b">
        <v>1</v>
      </c>
      <c r="I301" s="131" t="s">
        <v>41094</v>
      </c>
    </row>
    <row r="302" spans="1:9">
      <c r="A302" s="33" t="s">
        <v>41095</v>
      </c>
      <c r="B302" s="33" t="s">
        <v>10351</v>
      </c>
      <c r="C302" s="33" t="s">
        <v>39665</v>
      </c>
      <c r="D302" s="121" t="s">
        <v>41096</v>
      </c>
      <c r="E302" s="121" t="s">
        <v>41097</v>
      </c>
      <c r="F302" s="121" t="s">
        <v>41098</v>
      </c>
      <c r="G302" s="97" t="b">
        <v>0</v>
      </c>
      <c r="H302" s="102" t="b">
        <v>1</v>
      </c>
      <c r="I302" s="131" t="s">
        <v>41099</v>
      </c>
    </row>
    <row r="303" spans="1:9">
      <c r="A303" s="33" t="s">
        <v>41100</v>
      </c>
      <c r="B303" s="33" t="s">
        <v>36534</v>
      </c>
      <c r="C303" s="33" t="s">
        <v>39665</v>
      </c>
      <c r="D303" s="121" t="s">
        <v>41101</v>
      </c>
      <c r="E303" s="121" t="s">
        <v>1292</v>
      </c>
      <c r="F303" s="121" t="s">
        <v>41102</v>
      </c>
      <c r="G303" s="97" t="b">
        <v>0</v>
      </c>
      <c r="H303" s="102" t="b">
        <v>1</v>
      </c>
      <c r="I303" s="131" t="s">
        <v>39701</v>
      </c>
    </row>
    <row r="304" spans="1:9">
      <c r="A304" s="33" t="s">
        <v>41103</v>
      </c>
      <c r="B304" s="33" t="s">
        <v>9131</v>
      </c>
      <c r="C304" s="33" t="s">
        <v>39665</v>
      </c>
      <c r="D304" s="121" t="s">
        <v>41104</v>
      </c>
      <c r="E304" s="121" t="s">
        <v>41105</v>
      </c>
      <c r="F304" s="121" t="s">
        <v>41106</v>
      </c>
      <c r="G304" s="97" t="b">
        <v>0</v>
      </c>
      <c r="H304" s="102" t="b">
        <v>1</v>
      </c>
      <c r="I304" s="131" t="s">
        <v>41107</v>
      </c>
    </row>
    <row r="305" spans="1:13">
      <c r="A305" s="33" t="s">
        <v>23417</v>
      </c>
      <c r="B305" s="33" t="s">
        <v>9131</v>
      </c>
      <c r="C305" s="33" t="s">
        <v>39665</v>
      </c>
      <c r="D305" s="121" t="s">
        <v>41108</v>
      </c>
      <c r="E305" s="121" t="s">
        <v>41109</v>
      </c>
      <c r="F305" s="121" t="s">
        <v>41110</v>
      </c>
      <c r="G305" s="97" t="b">
        <v>0</v>
      </c>
      <c r="H305" s="102" t="b">
        <v>1</v>
      </c>
      <c r="I305" s="131" t="s">
        <v>41111</v>
      </c>
    </row>
    <row r="306" spans="1:13">
      <c r="A306" s="33" t="s">
        <v>5230</v>
      </c>
      <c r="B306" s="33" t="s">
        <v>3131</v>
      </c>
      <c r="C306" s="33" t="s">
        <v>39665</v>
      </c>
      <c r="D306" s="121" t="s">
        <v>41112</v>
      </c>
      <c r="E306" s="121" t="s">
        <v>41113</v>
      </c>
      <c r="F306" s="121" t="s">
        <v>41114</v>
      </c>
      <c r="G306" s="97" t="b">
        <v>0</v>
      </c>
      <c r="H306" s="102" t="b">
        <v>1</v>
      </c>
      <c r="I306" s="131" t="s">
        <v>41115</v>
      </c>
    </row>
    <row r="307" spans="1:13">
      <c r="A307" s="33" t="s">
        <v>41116</v>
      </c>
      <c r="B307" s="33" t="s">
        <v>3131</v>
      </c>
      <c r="C307" s="33" t="s">
        <v>39665</v>
      </c>
      <c r="D307" s="121" t="s">
        <v>41117</v>
      </c>
      <c r="E307" s="121" t="s">
        <v>41118</v>
      </c>
      <c r="F307" s="121" t="s">
        <v>41119</v>
      </c>
      <c r="G307" s="97" t="b">
        <v>0</v>
      </c>
      <c r="H307" s="102" t="b">
        <v>1</v>
      </c>
      <c r="I307" s="131" t="s">
        <v>41120</v>
      </c>
    </row>
    <row r="308" spans="1:13">
      <c r="A308" s="33" t="s">
        <v>41121</v>
      </c>
      <c r="B308" s="33" t="s">
        <v>9386</v>
      </c>
      <c r="C308" s="33" t="s">
        <v>40300</v>
      </c>
      <c r="D308" s="121" t="s">
        <v>41122</v>
      </c>
      <c r="E308" s="121"/>
      <c r="F308" s="121" t="s">
        <v>41123</v>
      </c>
      <c r="G308" s="97" t="b">
        <v>0</v>
      </c>
      <c r="H308" s="102" t="b">
        <v>1</v>
      </c>
      <c r="I308" s="131" t="s">
        <v>39701</v>
      </c>
    </row>
    <row r="309" spans="1:13">
      <c r="A309" s="33" t="s">
        <v>41124</v>
      </c>
      <c r="B309" s="33" t="s">
        <v>41125</v>
      </c>
      <c r="C309" s="33" t="s">
        <v>39740</v>
      </c>
      <c r="D309" s="121" t="s">
        <v>41126</v>
      </c>
      <c r="E309" s="121" t="s">
        <v>41127</v>
      </c>
      <c r="F309" s="121" t="s">
        <v>41128</v>
      </c>
      <c r="G309" s="97" t="b">
        <v>0</v>
      </c>
      <c r="H309" s="102" t="b">
        <v>1</v>
      </c>
      <c r="I309" s="131" t="s">
        <v>41129</v>
      </c>
    </row>
    <row r="310" spans="1:13">
      <c r="A310" s="33" t="s">
        <v>41130</v>
      </c>
      <c r="B310" s="33"/>
      <c r="C310" s="33"/>
      <c r="D310" s="37" t="s">
        <v>41131</v>
      </c>
      <c r="E310" s="102"/>
      <c r="F310" s="102"/>
      <c r="G310" s="102" t="b">
        <v>1</v>
      </c>
      <c r="H310" s="97" t="b">
        <v>0</v>
      </c>
      <c r="I310" s="33" t="s">
        <v>41132</v>
      </c>
      <c r="J310" s="33" t="s">
        <v>41133</v>
      </c>
      <c r="K310" s="33" t="s">
        <v>41134</v>
      </c>
      <c r="L310" s="33"/>
      <c r="M310" s="33"/>
    </row>
    <row r="311" spans="1:13">
      <c r="A311" s="33" t="s">
        <v>41135</v>
      </c>
      <c r="B311" s="33" t="s">
        <v>10351</v>
      </c>
      <c r="C311" s="33" t="s">
        <v>39665</v>
      </c>
      <c r="D311" s="121" t="s">
        <v>41136</v>
      </c>
      <c r="E311" s="121" t="s">
        <v>41137</v>
      </c>
      <c r="F311" s="121" t="s">
        <v>41138</v>
      </c>
      <c r="G311" s="97" t="b">
        <v>0</v>
      </c>
      <c r="H311" s="102" t="b">
        <v>1</v>
      </c>
      <c r="I311" s="131" t="s">
        <v>41139</v>
      </c>
    </row>
    <row r="312" spans="1:13">
      <c r="A312" s="33" t="s">
        <v>41140</v>
      </c>
      <c r="B312" s="33" t="s">
        <v>3131</v>
      </c>
      <c r="C312" s="33" t="s">
        <v>39665</v>
      </c>
      <c r="D312" s="121" t="s">
        <v>41141</v>
      </c>
      <c r="E312" s="121" t="s">
        <v>41142</v>
      </c>
      <c r="F312" s="121" t="s">
        <v>41143</v>
      </c>
      <c r="G312" s="97" t="b">
        <v>0</v>
      </c>
      <c r="H312" s="102" t="b">
        <v>1</v>
      </c>
      <c r="I312" s="131" t="s">
        <v>41144</v>
      </c>
    </row>
    <row r="313" spans="1:13">
      <c r="A313" s="33" t="s">
        <v>41145</v>
      </c>
      <c r="B313" s="33" t="s">
        <v>8136</v>
      </c>
      <c r="C313" s="33" t="s">
        <v>39665</v>
      </c>
      <c r="D313" s="121" t="s">
        <v>41146</v>
      </c>
      <c r="E313" s="121" t="s">
        <v>41147</v>
      </c>
      <c r="F313" s="121" t="s">
        <v>41148</v>
      </c>
      <c r="G313" s="102" t="b">
        <v>1</v>
      </c>
      <c r="H313" s="102" t="b">
        <v>1</v>
      </c>
      <c r="I313" s="131" t="s">
        <v>41149</v>
      </c>
      <c r="J313" s="33" t="s">
        <v>41150</v>
      </c>
    </row>
    <row r="314" spans="1:13">
      <c r="A314" s="33" t="s">
        <v>41151</v>
      </c>
      <c r="B314" s="33" t="s">
        <v>7755</v>
      </c>
      <c r="C314" s="33" t="s">
        <v>25956</v>
      </c>
      <c r="D314" s="121" t="s">
        <v>41152</v>
      </c>
      <c r="E314" s="121" t="s">
        <v>41153</v>
      </c>
      <c r="F314" s="121" t="s">
        <v>41154</v>
      </c>
      <c r="G314" s="97" t="b">
        <v>0</v>
      </c>
      <c r="H314" s="102" t="b">
        <v>1</v>
      </c>
      <c r="I314" s="131" t="s">
        <v>41155</v>
      </c>
    </row>
    <row r="315" spans="1:13">
      <c r="A315" s="33" t="s">
        <v>41156</v>
      </c>
      <c r="B315" s="33" t="s">
        <v>12092</v>
      </c>
      <c r="C315" s="33" t="s">
        <v>40306</v>
      </c>
      <c r="D315" s="121" t="s">
        <v>41157</v>
      </c>
      <c r="E315" s="133" t="s">
        <v>41158</v>
      </c>
      <c r="F315" s="121"/>
      <c r="G315" s="97" t="b">
        <v>0</v>
      </c>
      <c r="H315" s="102" t="b">
        <v>1</v>
      </c>
      <c r="I315" s="131" t="s">
        <v>41159</v>
      </c>
    </row>
    <row r="316" spans="1:13">
      <c r="A316" s="33" t="s">
        <v>41160</v>
      </c>
      <c r="B316" s="33" t="s">
        <v>19521</v>
      </c>
      <c r="C316" s="33" t="s">
        <v>40306</v>
      </c>
      <c r="D316" s="133" t="s">
        <v>41161</v>
      </c>
      <c r="E316" s="121"/>
      <c r="F316" s="121" t="s">
        <v>41162</v>
      </c>
      <c r="G316" s="97" t="b">
        <v>0</v>
      </c>
      <c r="H316" s="102" t="b">
        <v>1</v>
      </c>
      <c r="I316" s="131" t="s">
        <v>39701</v>
      </c>
    </row>
    <row r="317" spans="1:13">
      <c r="A317" s="33" t="s">
        <v>41163</v>
      </c>
      <c r="B317" s="33" t="s">
        <v>38137</v>
      </c>
      <c r="C317" s="33" t="s">
        <v>39715</v>
      </c>
      <c r="D317" s="121" t="s">
        <v>41164</v>
      </c>
      <c r="E317" s="121" t="s">
        <v>41165</v>
      </c>
      <c r="F317" s="121" t="s">
        <v>41166</v>
      </c>
      <c r="G317" s="97" t="b">
        <v>0</v>
      </c>
      <c r="H317" s="102" t="b">
        <v>1</v>
      </c>
      <c r="I317" s="131" t="s">
        <v>41167</v>
      </c>
    </row>
    <row r="318" spans="1:13">
      <c r="A318" s="33" t="s">
        <v>5255</v>
      </c>
      <c r="B318" s="33" t="s">
        <v>3131</v>
      </c>
      <c r="C318" s="33" t="s">
        <v>39665</v>
      </c>
      <c r="D318" s="136" t="s">
        <v>41168</v>
      </c>
      <c r="E318" s="121" t="s">
        <v>41169</v>
      </c>
      <c r="F318" s="121" t="s">
        <v>41170</v>
      </c>
      <c r="G318" s="97" t="b">
        <v>0</v>
      </c>
      <c r="H318" s="102" t="b">
        <v>1</v>
      </c>
      <c r="I318" s="131" t="s">
        <v>41171</v>
      </c>
    </row>
    <row r="319" spans="1:13">
      <c r="A319" s="33" t="s">
        <v>41172</v>
      </c>
      <c r="B319" s="33" t="s">
        <v>7671</v>
      </c>
      <c r="C319" s="33" t="s">
        <v>39932</v>
      </c>
      <c r="D319" s="121" t="s">
        <v>41173</v>
      </c>
      <c r="E319" s="121" t="s">
        <v>41174</v>
      </c>
      <c r="F319" s="121" t="s">
        <v>41175</v>
      </c>
      <c r="G319" s="97" t="b">
        <v>0</v>
      </c>
      <c r="H319" s="102" t="b">
        <v>1</v>
      </c>
      <c r="I319" s="131" t="s">
        <v>41176</v>
      </c>
    </row>
    <row r="320" spans="1:13">
      <c r="A320" s="33" t="s">
        <v>41177</v>
      </c>
      <c r="B320" s="33" t="s">
        <v>3131</v>
      </c>
      <c r="C320" s="33" t="s">
        <v>39665</v>
      </c>
      <c r="D320" s="121" t="s">
        <v>41178</v>
      </c>
      <c r="E320" s="121" t="s">
        <v>41179</v>
      </c>
      <c r="F320" s="121" t="s">
        <v>41180</v>
      </c>
      <c r="G320" s="97" t="b">
        <v>0</v>
      </c>
      <c r="H320" s="102" t="b">
        <v>1</v>
      </c>
      <c r="I320" s="131" t="s">
        <v>41181</v>
      </c>
    </row>
    <row r="321" spans="1:12">
      <c r="A321" s="33" t="s">
        <v>41182</v>
      </c>
      <c r="B321" s="33" t="s">
        <v>8136</v>
      </c>
      <c r="C321" s="33" t="s">
        <v>39665</v>
      </c>
      <c r="D321" s="121" t="s">
        <v>41183</v>
      </c>
      <c r="E321" s="121" t="s">
        <v>41184</v>
      </c>
      <c r="F321" s="121" t="s">
        <v>41185</v>
      </c>
      <c r="G321" s="97" t="b">
        <v>0</v>
      </c>
      <c r="H321" s="102" t="b">
        <v>1</v>
      </c>
      <c r="I321" s="131" t="s">
        <v>41186</v>
      </c>
    </row>
    <row r="322" spans="1:12">
      <c r="A322" s="33" t="s">
        <v>41187</v>
      </c>
      <c r="B322" s="33" t="s">
        <v>13961</v>
      </c>
      <c r="C322" s="33" t="s">
        <v>39932</v>
      </c>
      <c r="D322" s="121" t="s">
        <v>41188</v>
      </c>
      <c r="E322" s="121" t="s">
        <v>41189</v>
      </c>
      <c r="F322" s="121" t="s">
        <v>41190</v>
      </c>
      <c r="G322" s="97" t="b">
        <v>0</v>
      </c>
      <c r="H322" s="102" t="b">
        <v>1</v>
      </c>
      <c r="I322" s="131" t="s">
        <v>41191</v>
      </c>
    </row>
    <row r="323" spans="1:12">
      <c r="A323" s="33" t="s">
        <v>41192</v>
      </c>
      <c r="B323" s="33" t="s">
        <v>40159</v>
      </c>
      <c r="C323" s="33" t="s">
        <v>39665</v>
      </c>
      <c r="D323" s="121" t="s">
        <v>41193</v>
      </c>
      <c r="E323" s="121" t="s">
        <v>41194</v>
      </c>
      <c r="F323" s="121" t="s">
        <v>41195</v>
      </c>
      <c r="G323" s="97" t="b">
        <v>0</v>
      </c>
      <c r="H323" s="102" t="b">
        <v>1</v>
      </c>
      <c r="I323" s="131" t="s">
        <v>41196</v>
      </c>
    </row>
    <row r="324" spans="1:12">
      <c r="A324" s="33" t="s">
        <v>41197</v>
      </c>
      <c r="B324" s="33" t="s">
        <v>3131</v>
      </c>
      <c r="C324" s="33" t="s">
        <v>39665</v>
      </c>
      <c r="D324" s="121" t="s">
        <v>41198</v>
      </c>
      <c r="E324" s="133" t="s">
        <v>41199</v>
      </c>
      <c r="F324" s="121"/>
      <c r="G324" s="97" t="b">
        <v>0</v>
      </c>
      <c r="H324" s="102" t="b">
        <v>1</v>
      </c>
      <c r="I324" s="131" t="s">
        <v>41200</v>
      </c>
    </row>
    <row r="325" spans="1:12">
      <c r="A325" s="33" t="s">
        <v>41201</v>
      </c>
      <c r="B325" s="33" t="s">
        <v>9512</v>
      </c>
      <c r="C325" s="33" t="s">
        <v>39665</v>
      </c>
      <c r="D325" s="121" t="s">
        <v>41202</v>
      </c>
      <c r="E325" s="121" t="s">
        <v>41203</v>
      </c>
      <c r="F325" s="121" t="s">
        <v>41204</v>
      </c>
      <c r="G325" s="97" t="b">
        <v>0</v>
      </c>
      <c r="H325" s="102" t="b">
        <v>1</v>
      </c>
      <c r="I325" s="131" t="s">
        <v>41205</v>
      </c>
    </row>
    <row r="326" spans="1:12">
      <c r="A326" s="33" t="s">
        <v>41206</v>
      </c>
      <c r="B326" s="33" t="s">
        <v>29743</v>
      </c>
      <c r="C326" s="33" t="s">
        <v>40095</v>
      </c>
      <c r="D326" s="136" t="s">
        <v>41207</v>
      </c>
      <c r="E326" s="121" t="s">
        <v>41208</v>
      </c>
      <c r="F326" s="121" t="s">
        <v>41209</v>
      </c>
      <c r="G326" s="97" t="b">
        <v>0</v>
      </c>
      <c r="H326" s="102" t="b">
        <v>1</v>
      </c>
      <c r="I326" s="131" t="s">
        <v>41210</v>
      </c>
    </row>
    <row r="327" spans="1:12">
      <c r="A327" s="33" t="s">
        <v>5296</v>
      </c>
      <c r="B327" s="33" t="s">
        <v>7820</v>
      </c>
      <c r="C327" s="33" t="s">
        <v>39729</v>
      </c>
      <c r="D327" s="121" t="s">
        <v>41211</v>
      </c>
      <c r="E327" s="121" t="s">
        <v>41212</v>
      </c>
      <c r="F327" s="121" t="s">
        <v>41213</v>
      </c>
      <c r="G327" s="97" t="b">
        <v>0</v>
      </c>
      <c r="H327" s="102" t="b">
        <v>1</v>
      </c>
      <c r="I327" s="131" t="s">
        <v>41214</v>
      </c>
    </row>
    <row r="328" spans="1:12">
      <c r="A328" s="33" t="s">
        <v>24217</v>
      </c>
      <c r="B328" s="33" t="s">
        <v>10550</v>
      </c>
      <c r="C328" s="33" t="s">
        <v>40149</v>
      </c>
      <c r="D328" s="121" t="s">
        <v>41215</v>
      </c>
      <c r="E328" s="121" t="s">
        <v>41216</v>
      </c>
      <c r="F328" s="121" t="s">
        <v>41217</v>
      </c>
      <c r="G328" s="97" t="b">
        <v>0</v>
      </c>
      <c r="H328" s="102" t="b">
        <v>1</v>
      </c>
      <c r="I328" s="131" t="s">
        <v>41218</v>
      </c>
    </row>
    <row r="329" spans="1:12">
      <c r="A329" s="33" t="s">
        <v>3290</v>
      </c>
      <c r="B329" s="33" t="s">
        <v>41219</v>
      </c>
      <c r="C329" s="33" t="s">
        <v>39665</v>
      </c>
      <c r="D329" s="121" t="s">
        <v>41220</v>
      </c>
      <c r="E329" s="121" t="s">
        <v>41221</v>
      </c>
      <c r="F329" s="121" t="s">
        <v>41222</v>
      </c>
      <c r="G329" s="102" t="b">
        <v>1</v>
      </c>
      <c r="H329" s="102" t="b">
        <v>1</v>
      </c>
      <c r="I329" s="33" t="s">
        <v>41223</v>
      </c>
      <c r="J329" s="33" t="s">
        <v>41224</v>
      </c>
      <c r="K329" s="33" t="s">
        <v>41225</v>
      </c>
      <c r="L329" s="33" t="s">
        <v>41226</v>
      </c>
    </row>
    <row r="330" spans="1:12">
      <c r="A330" s="33" t="s">
        <v>3297</v>
      </c>
      <c r="B330" s="33" t="s">
        <v>7777</v>
      </c>
      <c r="C330" s="33" t="s">
        <v>40209</v>
      </c>
      <c r="D330" s="121" t="s">
        <v>41227</v>
      </c>
      <c r="E330" s="121" t="s">
        <v>41228</v>
      </c>
      <c r="F330" s="121" t="s">
        <v>41229</v>
      </c>
      <c r="G330" s="97" t="b">
        <v>0</v>
      </c>
      <c r="H330" s="102" t="b">
        <v>1</v>
      </c>
      <c r="I330" s="131" t="s">
        <v>41230</v>
      </c>
    </row>
    <row r="331" spans="1:12">
      <c r="A331" s="33" t="s">
        <v>41231</v>
      </c>
      <c r="B331" s="33" t="s">
        <v>7777</v>
      </c>
      <c r="C331" s="33" t="s">
        <v>40209</v>
      </c>
      <c r="D331" s="121" t="s">
        <v>41232</v>
      </c>
      <c r="E331" s="121" t="s">
        <v>41233</v>
      </c>
      <c r="F331" s="121" t="s">
        <v>41234</v>
      </c>
      <c r="G331" s="97" t="b">
        <v>0</v>
      </c>
      <c r="H331" s="102" t="b">
        <v>1</v>
      </c>
      <c r="I331" s="131" t="s">
        <v>41235</v>
      </c>
    </row>
    <row r="332" spans="1:12">
      <c r="A332" s="33" t="s">
        <v>41236</v>
      </c>
      <c r="B332" s="33" t="s">
        <v>7820</v>
      </c>
      <c r="C332" s="33" t="s">
        <v>39729</v>
      </c>
      <c r="D332" s="121" t="s">
        <v>41237</v>
      </c>
      <c r="E332" s="121" t="s">
        <v>41238</v>
      </c>
      <c r="F332" s="121" t="s">
        <v>41239</v>
      </c>
      <c r="G332" s="97" t="b">
        <v>0</v>
      </c>
      <c r="H332" s="102" t="b">
        <v>1</v>
      </c>
      <c r="I332" s="131" t="s">
        <v>39701</v>
      </c>
    </row>
    <row r="333" spans="1:12">
      <c r="A333" s="33" t="s">
        <v>24365</v>
      </c>
      <c r="B333" s="33" t="s">
        <v>9386</v>
      </c>
      <c r="C333" s="33" t="s">
        <v>40300</v>
      </c>
      <c r="D333" s="121" t="s">
        <v>41240</v>
      </c>
      <c r="E333" s="121" t="s">
        <v>41241</v>
      </c>
      <c r="F333" s="121" t="s">
        <v>41242</v>
      </c>
      <c r="G333" s="97" t="b">
        <v>0</v>
      </c>
      <c r="H333" s="102" t="b">
        <v>1</v>
      </c>
      <c r="I333" s="131" t="s">
        <v>41243</v>
      </c>
    </row>
    <row r="334" spans="1:12">
      <c r="A334" s="36" t="s">
        <v>41244</v>
      </c>
      <c r="B334" s="33" t="s">
        <v>9131</v>
      </c>
      <c r="C334" s="33" t="s">
        <v>39665</v>
      </c>
      <c r="D334" s="121" t="s">
        <v>41245</v>
      </c>
      <c r="E334" s="121" t="s">
        <v>41246</v>
      </c>
      <c r="F334" s="121" t="s">
        <v>41247</v>
      </c>
      <c r="G334" s="97" t="b">
        <v>0</v>
      </c>
      <c r="H334" s="102" t="b">
        <v>1</v>
      </c>
      <c r="I334" s="131" t="s">
        <v>41248</v>
      </c>
    </row>
    <row r="335" spans="1:12">
      <c r="A335" s="33" t="s">
        <v>41249</v>
      </c>
      <c r="B335" s="33" t="s">
        <v>24120</v>
      </c>
      <c r="C335" s="33" t="s">
        <v>39665</v>
      </c>
      <c r="D335" s="121" t="s">
        <v>41250</v>
      </c>
      <c r="E335" s="121" t="s">
        <v>41251</v>
      </c>
      <c r="F335" s="121" t="s">
        <v>41252</v>
      </c>
      <c r="G335" s="97" t="b">
        <v>0</v>
      </c>
      <c r="H335" s="102" t="b">
        <v>1</v>
      </c>
      <c r="I335" s="131" t="s">
        <v>41253</v>
      </c>
    </row>
    <row r="336" spans="1:12">
      <c r="A336" s="33" t="s">
        <v>41254</v>
      </c>
      <c r="B336" s="33" t="s">
        <v>7777</v>
      </c>
      <c r="C336" s="33" t="s">
        <v>40209</v>
      </c>
      <c r="D336" s="121" t="s">
        <v>41255</v>
      </c>
      <c r="E336" s="121" t="s">
        <v>41256</v>
      </c>
      <c r="F336" s="121" t="s">
        <v>41257</v>
      </c>
      <c r="G336" s="97" t="b">
        <v>0</v>
      </c>
      <c r="H336" s="102" t="b">
        <v>1</v>
      </c>
      <c r="I336" s="131" t="s">
        <v>41258</v>
      </c>
    </row>
    <row r="337" spans="1:9">
      <c r="A337" s="33" t="s">
        <v>5329</v>
      </c>
      <c r="B337" s="33" t="s">
        <v>13134</v>
      </c>
      <c r="C337" s="33" t="s">
        <v>39665</v>
      </c>
      <c r="D337" s="121" t="s">
        <v>41259</v>
      </c>
      <c r="E337" s="121" t="s">
        <v>41260</v>
      </c>
      <c r="F337" s="121" t="s">
        <v>41261</v>
      </c>
      <c r="G337" s="97" t="b">
        <v>0</v>
      </c>
      <c r="H337" s="102" t="b">
        <v>1</v>
      </c>
      <c r="I337" s="131" t="s">
        <v>41262</v>
      </c>
    </row>
    <row r="338" spans="1:9">
      <c r="A338" s="33" t="s">
        <v>41263</v>
      </c>
      <c r="B338" s="33" t="s">
        <v>12003</v>
      </c>
      <c r="C338" s="33" t="s">
        <v>39665</v>
      </c>
      <c r="D338" s="121" t="s">
        <v>41264</v>
      </c>
      <c r="E338" s="121" t="s">
        <v>41265</v>
      </c>
      <c r="F338" s="121" t="s">
        <v>41266</v>
      </c>
      <c r="G338" s="97" t="b">
        <v>0</v>
      </c>
      <c r="H338" s="102" t="b">
        <v>1</v>
      </c>
      <c r="I338" s="131" t="s">
        <v>41267</v>
      </c>
    </row>
    <row r="339" spans="1:9">
      <c r="A339" s="33" t="s">
        <v>5338</v>
      </c>
      <c r="B339" s="33" t="s">
        <v>13134</v>
      </c>
      <c r="C339" s="33" t="s">
        <v>39665</v>
      </c>
      <c r="D339" s="121" t="s">
        <v>41268</v>
      </c>
      <c r="E339" s="121" t="s">
        <v>41269</v>
      </c>
      <c r="F339" s="121" t="s">
        <v>41270</v>
      </c>
      <c r="G339" s="97" t="b">
        <v>0</v>
      </c>
      <c r="H339" s="102" t="b">
        <v>1</v>
      </c>
      <c r="I339" s="131" t="s">
        <v>41271</v>
      </c>
    </row>
    <row r="340" spans="1:9">
      <c r="A340" s="33" t="s">
        <v>41272</v>
      </c>
      <c r="B340" s="33" t="s">
        <v>41273</v>
      </c>
      <c r="C340" s="33" t="s">
        <v>39665</v>
      </c>
      <c r="D340" s="121" t="s">
        <v>41274</v>
      </c>
      <c r="E340" s="121" t="s">
        <v>41275</v>
      </c>
      <c r="F340" s="121" t="s">
        <v>41276</v>
      </c>
      <c r="G340" s="97" t="b">
        <v>0</v>
      </c>
      <c r="H340" s="102" t="b">
        <v>1</v>
      </c>
      <c r="I340" s="131" t="s">
        <v>41277</v>
      </c>
    </row>
    <row r="341" spans="1:9">
      <c r="A341" s="33" t="s">
        <v>41278</v>
      </c>
      <c r="B341" s="33" t="s">
        <v>8526</v>
      </c>
      <c r="C341" s="33" t="s">
        <v>39769</v>
      </c>
      <c r="D341" s="121" t="s">
        <v>41279</v>
      </c>
      <c r="E341" s="121" t="s">
        <v>41280</v>
      </c>
      <c r="F341" s="121" t="s">
        <v>41281</v>
      </c>
      <c r="G341" s="97" t="b">
        <v>0</v>
      </c>
      <c r="H341" s="102" t="b">
        <v>1</v>
      </c>
      <c r="I341" s="131" t="s">
        <v>41282</v>
      </c>
    </row>
    <row r="342" spans="1:9">
      <c r="A342" s="33" t="s">
        <v>24678</v>
      </c>
      <c r="B342" s="33" t="s">
        <v>14479</v>
      </c>
      <c r="C342" s="33" t="s">
        <v>40149</v>
      </c>
      <c r="D342" s="121" t="s">
        <v>41283</v>
      </c>
      <c r="E342" s="136" t="s">
        <v>41284</v>
      </c>
      <c r="F342" s="121" t="s">
        <v>41285</v>
      </c>
      <c r="G342" s="97" t="b">
        <v>0</v>
      </c>
      <c r="H342" s="102" t="b">
        <v>1</v>
      </c>
      <c r="I342" s="131" t="s">
        <v>41286</v>
      </c>
    </row>
    <row r="343" spans="1:9">
      <c r="A343" s="33" t="s">
        <v>24762</v>
      </c>
      <c r="B343" s="33" t="s">
        <v>7820</v>
      </c>
      <c r="C343" s="33" t="s">
        <v>39729</v>
      </c>
      <c r="D343" s="136" t="s">
        <v>41287</v>
      </c>
      <c r="E343" s="121" t="s">
        <v>41288</v>
      </c>
      <c r="F343" s="121" t="s">
        <v>41289</v>
      </c>
      <c r="G343" s="97" t="b">
        <v>0</v>
      </c>
      <c r="H343" s="102" t="b">
        <v>1</v>
      </c>
      <c r="I343" s="131" t="s">
        <v>41290</v>
      </c>
    </row>
    <row r="344" spans="1:9">
      <c r="A344" s="36" t="s">
        <v>41291</v>
      </c>
      <c r="B344" s="33" t="s">
        <v>3131</v>
      </c>
      <c r="C344" s="33" t="s">
        <v>39665</v>
      </c>
      <c r="D344" s="121" t="s">
        <v>41292</v>
      </c>
      <c r="E344" s="121" t="s">
        <v>41293</v>
      </c>
      <c r="F344" s="121" t="s">
        <v>41294</v>
      </c>
      <c r="G344" s="97" t="b">
        <v>0</v>
      </c>
      <c r="H344" s="102" t="b">
        <v>1</v>
      </c>
      <c r="I344" s="131" t="s">
        <v>41295</v>
      </c>
    </row>
    <row r="345" spans="1:9">
      <c r="A345" s="33" t="s">
        <v>41296</v>
      </c>
      <c r="B345" s="33" t="s">
        <v>8136</v>
      </c>
      <c r="C345" s="33" t="s">
        <v>39665</v>
      </c>
      <c r="D345" s="121" t="s">
        <v>41297</v>
      </c>
      <c r="E345" s="121" t="s">
        <v>41298</v>
      </c>
      <c r="F345" s="121" t="s">
        <v>41299</v>
      </c>
      <c r="G345" s="97" t="b">
        <v>0</v>
      </c>
      <c r="H345" s="102" t="b">
        <v>1</v>
      </c>
      <c r="I345" s="131" t="s">
        <v>41300</v>
      </c>
    </row>
    <row r="346" spans="1:9">
      <c r="A346" s="33" t="s">
        <v>66</v>
      </c>
      <c r="B346" s="33" t="s">
        <v>3131</v>
      </c>
      <c r="C346" s="33" t="s">
        <v>39665</v>
      </c>
      <c r="D346" s="121" t="s">
        <v>41301</v>
      </c>
      <c r="E346" s="121" t="s">
        <v>41302</v>
      </c>
      <c r="F346" s="121" t="s">
        <v>41303</v>
      </c>
      <c r="G346" s="97" t="b">
        <v>0</v>
      </c>
      <c r="H346" s="102" t="b">
        <v>1</v>
      </c>
      <c r="I346" s="131" t="s">
        <v>41304</v>
      </c>
    </row>
    <row r="347" spans="1:9">
      <c r="A347" s="33" t="s">
        <v>41305</v>
      </c>
      <c r="B347" s="33" t="s">
        <v>8312</v>
      </c>
      <c r="C347" s="33" t="s">
        <v>39704</v>
      </c>
      <c r="D347" s="121" t="s">
        <v>41306</v>
      </c>
      <c r="E347" s="133" t="s">
        <v>41307</v>
      </c>
      <c r="F347" s="121"/>
      <c r="G347" s="97" t="b">
        <v>0</v>
      </c>
      <c r="H347" s="102" t="b">
        <v>1</v>
      </c>
      <c r="I347" s="131" t="s">
        <v>41308</v>
      </c>
    </row>
    <row r="348" spans="1:9">
      <c r="A348" s="33" t="s">
        <v>41309</v>
      </c>
      <c r="B348" s="33" t="s">
        <v>7590</v>
      </c>
      <c r="C348" s="33" t="s">
        <v>39769</v>
      </c>
      <c r="D348" s="133" t="s">
        <v>41310</v>
      </c>
      <c r="E348" s="121"/>
      <c r="F348" s="121" t="s">
        <v>41311</v>
      </c>
      <c r="G348" s="97" t="b">
        <v>0</v>
      </c>
      <c r="H348" s="102" t="b">
        <v>1</v>
      </c>
      <c r="I348" s="131" t="s">
        <v>39701</v>
      </c>
    </row>
    <row r="349" spans="1:9">
      <c r="A349" s="33" t="s">
        <v>41312</v>
      </c>
      <c r="B349" s="33" t="s">
        <v>3131</v>
      </c>
      <c r="C349" s="33" t="s">
        <v>39665</v>
      </c>
      <c r="D349" s="121" t="s">
        <v>41313</v>
      </c>
      <c r="E349" s="121" t="s">
        <v>41314</v>
      </c>
      <c r="F349" s="121" t="s">
        <v>41315</v>
      </c>
      <c r="G349" s="97" t="b">
        <v>0</v>
      </c>
      <c r="H349" s="102" t="b">
        <v>1</v>
      </c>
      <c r="I349" s="131" t="s">
        <v>39701</v>
      </c>
    </row>
    <row r="350" spans="1:9">
      <c r="A350" s="33" t="s">
        <v>24995</v>
      </c>
      <c r="B350" s="33" t="s">
        <v>7794</v>
      </c>
      <c r="C350" s="33" t="s">
        <v>39682</v>
      </c>
      <c r="D350" s="121" t="s">
        <v>41316</v>
      </c>
      <c r="E350" s="121" t="s">
        <v>41317</v>
      </c>
      <c r="F350" s="121" t="s">
        <v>41318</v>
      </c>
      <c r="G350" s="97" t="b">
        <v>0</v>
      </c>
      <c r="H350" s="102" t="b">
        <v>1</v>
      </c>
      <c r="I350" s="131" t="s">
        <v>41319</v>
      </c>
    </row>
    <row r="351" spans="1:9">
      <c r="A351" s="33" t="s">
        <v>41320</v>
      </c>
      <c r="B351" s="33" t="s">
        <v>7590</v>
      </c>
      <c r="C351" s="33" t="s">
        <v>39769</v>
      </c>
      <c r="D351" s="121" t="s">
        <v>41321</v>
      </c>
      <c r="E351" s="136" t="s">
        <v>41322</v>
      </c>
      <c r="F351" s="121" t="s">
        <v>41323</v>
      </c>
      <c r="G351" s="97" t="b">
        <v>0</v>
      </c>
      <c r="H351" s="102" t="b">
        <v>1</v>
      </c>
      <c r="I351" s="131" t="s">
        <v>41324</v>
      </c>
    </row>
    <row r="352" spans="1:9">
      <c r="A352" s="33" t="s">
        <v>41325</v>
      </c>
      <c r="B352" s="33" t="s">
        <v>13125</v>
      </c>
      <c r="C352" s="33" t="s">
        <v>39665</v>
      </c>
      <c r="D352" s="121" t="s">
        <v>41326</v>
      </c>
      <c r="E352" s="121" t="s">
        <v>41327</v>
      </c>
      <c r="F352" s="121" t="s">
        <v>41328</v>
      </c>
      <c r="G352" s="97" t="b">
        <v>0</v>
      </c>
      <c r="H352" s="102" t="b">
        <v>1</v>
      </c>
      <c r="I352" s="131" t="s">
        <v>39701</v>
      </c>
    </row>
    <row r="353" spans="1:9">
      <c r="A353" s="33" t="s">
        <v>41329</v>
      </c>
      <c r="B353" s="33" t="s">
        <v>36534</v>
      </c>
      <c r="C353" s="33" t="s">
        <v>39665</v>
      </c>
      <c r="D353" s="121" t="s">
        <v>41330</v>
      </c>
      <c r="E353" s="121" t="s">
        <v>41331</v>
      </c>
      <c r="F353" s="121" t="s">
        <v>41332</v>
      </c>
      <c r="G353" s="97" t="b">
        <v>0</v>
      </c>
      <c r="H353" s="102" t="b">
        <v>1</v>
      </c>
      <c r="I353" s="131" t="s">
        <v>41333</v>
      </c>
    </row>
    <row r="354" spans="1:9">
      <c r="A354" s="33" t="s">
        <v>41334</v>
      </c>
      <c r="B354" s="33" t="s">
        <v>9743</v>
      </c>
      <c r="C354" s="33" t="s">
        <v>39665</v>
      </c>
      <c r="D354" s="121" t="s">
        <v>41335</v>
      </c>
      <c r="E354" s="121" t="s">
        <v>41336</v>
      </c>
      <c r="F354" s="121" t="s">
        <v>41337</v>
      </c>
      <c r="G354" s="97" t="b">
        <v>0</v>
      </c>
      <c r="H354" s="102" t="b">
        <v>1</v>
      </c>
      <c r="I354" s="131" t="s">
        <v>41338</v>
      </c>
    </row>
    <row r="355" spans="1:9">
      <c r="A355" s="33" t="s">
        <v>41339</v>
      </c>
      <c r="B355" s="33" t="s">
        <v>1603</v>
      </c>
      <c r="C355" s="33" t="s">
        <v>25956</v>
      </c>
      <c r="D355" s="121" t="s">
        <v>41340</v>
      </c>
      <c r="E355" s="121" t="s">
        <v>41341</v>
      </c>
      <c r="F355" s="121" t="s">
        <v>41342</v>
      </c>
      <c r="G355" s="97" t="b">
        <v>0</v>
      </c>
      <c r="H355" s="102" t="b">
        <v>1</v>
      </c>
      <c r="I355" s="131" t="s">
        <v>41343</v>
      </c>
    </row>
    <row r="356" spans="1:9">
      <c r="A356" s="33" t="s">
        <v>25159</v>
      </c>
      <c r="B356" s="33" t="s">
        <v>9386</v>
      </c>
      <c r="C356" s="33" t="s">
        <v>40300</v>
      </c>
      <c r="D356" s="121" t="s">
        <v>41344</v>
      </c>
      <c r="E356" s="121" t="s">
        <v>41345</v>
      </c>
      <c r="F356" s="121" t="s">
        <v>41346</v>
      </c>
      <c r="G356" s="97" t="b">
        <v>0</v>
      </c>
      <c r="H356" s="102" t="b">
        <v>1</v>
      </c>
      <c r="I356" s="131" t="s">
        <v>41347</v>
      </c>
    </row>
    <row r="357" spans="1:9">
      <c r="A357" s="33" t="s">
        <v>41348</v>
      </c>
      <c r="B357" s="33" t="s">
        <v>41349</v>
      </c>
      <c r="C357" s="33" t="s">
        <v>39665</v>
      </c>
      <c r="D357" s="121" t="s">
        <v>41350</v>
      </c>
      <c r="E357" s="121" t="s">
        <v>41351</v>
      </c>
      <c r="F357" s="121" t="s">
        <v>41352</v>
      </c>
      <c r="G357" s="97" t="b">
        <v>0</v>
      </c>
      <c r="H357" s="102" t="b">
        <v>1</v>
      </c>
      <c r="I357" s="131" t="s">
        <v>41353</v>
      </c>
    </row>
    <row r="358" spans="1:9">
      <c r="A358" s="33" t="s">
        <v>41354</v>
      </c>
      <c r="B358" s="33" t="s">
        <v>12003</v>
      </c>
      <c r="C358" s="33" t="s">
        <v>39665</v>
      </c>
      <c r="D358" s="121" t="s">
        <v>41355</v>
      </c>
      <c r="E358" s="121" t="s">
        <v>41356</v>
      </c>
      <c r="F358" s="121" t="s">
        <v>41357</v>
      </c>
      <c r="G358" s="97" t="b">
        <v>0</v>
      </c>
      <c r="H358" s="102" t="b">
        <v>1</v>
      </c>
      <c r="I358" s="131" t="s">
        <v>41358</v>
      </c>
    </row>
    <row r="359" spans="1:9">
      <c r="A359" s="33" t="s">
        <v>41359</v>
      </c>
      <c r="B359" s="33" t="s">
        <v>18594</v>
      </c>
      <c r="C359" s="33" t="s">
        <v>40149</v>
      </c>
      <c r="D359" s="121" t="s">
        <v>41360</v>
      </c>
      <c r="E359" s="121" t="s">
        <v>41361</v>
      </c>
      <c r="F359" s="121" t="s">
        <v>41362</v>
      </c>
      <c r="G359" s="97" t="b">
        <v>0</v>
      </c>
      <c r="H359" s="102" t="b">
        <v>1</v>
      </c>
      <c r="I359" s="131" t="s">
        <v>41363</v>
      </c>
    </row>
    <row r="360" spans="1:9">
      <c r="A360" s="33" t="s">
        <v>41364</v>
      </c>
      <c r="B360" s="33" t="s">
        <v>8526</v>
      </c>
      <c r="C360" s="33" t="s">
        <v>39769</v>
      </c>
      <c r="D360" s="121" t="s">
        <v>41365</v>
      </c>
      <c r="E360" s="121" t="s">
        <v>41366</v>
      </c>
      <c r="F360" s="121" t="s">
        <v>41367</v>
      </c>
      <c r="G360" s="97" t="b">
        <v>0</v>
      </c>
      <c r="H360" s="102" t="b">
        <v>1</v>
      </c>
      <c r="I360" s="131" t="s">
        <v>41368</v>
      </c>
    </row>
    <row r="361" spans="1:9">
      <c r="A361" s="33" t="s">
        <v>41369</v>
      </c>
      <c r="B361" s="33" t="s">
        <v>3131</v>
      </c>
      <c r="C361" s="33" t="s">
        <v>39665</v>
      </c>
      <c r="D361" s="121" t="s">
        <v>41370</v>
      </c>
      <c r="E361" s="121"/>
      <c r="F361" s="121" t="s">
        <v>41371</v>
      </c>
      <c r="G361" s="97" t="b">
        <v>0</v>
      </c>
      <c r="H361" s="102" t="b">
        <v>1</v>
      </c>
      <c r="I361" s="131" t="s">
        <v>39701</v>
      </c>
    </row>
    <row r="362" spans="1:9">
      <c r="A362" s="33" t="s">
        <v>41372</v>
      </c>
      <c r="B362" s="33" t="s">
        <v>8244</v>
      </c>
      <c r="C362" s="33" t="s">
        <v>41373</v>
      </c>
      <c r="D362" s="121" t="s">
        <v>41374</v>
      </c>
      <c r="E362" s="121" t="s">
        <v>41375</v>
      </c>
      <c r="F362" s="121" t="s">
        <v>41376</v>
      </c>
      <c r="G362" s="97" t="b">
        <v>0</v>
      </c>
      <c r="H362" s="102" t="b">
        <v>1</v>
      </c>
      <c r="I362" s="131" t="s">
        <v>41377</v>
      </c>
    </row>
    <row r="363" spans="1:9">
      <c r="A363" s="33" t="s">
        <v>41378</v>
      </c>
      <c r="B363" s="33" t="s">
        <v>8131</v>
      </c>
      <c r="C363" s="33" t="s">
        <v>39665</v>
      </c>
      <c r="D363" s="121" t="s">
        <v>41379</v>
      </c>
      <c r="E363" s="133" t="s">
        <v>41380</v>
      </c>
      <c r="F363" s="121"/>
      <c r="G363" s="97" t="b">
        <v>0</v>
      </c>
      <c r="H363" s="102" t="b">
        <v>1</v>
      </c>
      <c r="I363" s="131" t="s">
        <v>41381</v>
      </c>
    </row>
    <row r="364" spans="1:9">
      <c r="A364" s="33" t="s">
        <v>25381</v>
      </c>
      <c r="B364" s="33" t="s">
        <v>7777</v>
      </c>
      <c r="C364" s="33" t="s">
        <v>40209</v>
      </c>
      <c r="D364" s="121" t="s">
        <v>41382</v>
      </c>
      <c r="E364" s="121" t="s">
        <v>41383</v>
      </c>
      <c r="F364" s="121" t="s">
        <v>41384</v>
      </c>
      <c r="G364" s="97" t="b">
        <v>0</v>
      </c>
      <c r="H364" s="102" t="b">
        <v>1</v>
      </c>
      <c r="I364" s="131" t="s">
        <v>41385</v>
      </c>
    </row>
    <row r="365" spans="1:9">
      <c r="A365" s="33" t="s">
        <v>41386</v>
      </c>
      <c r="B365" s="33" t="s">
        <v>3131</v>
      </c>
      <c r="C365" s="33" t="s">
        <v>39665</v>
      </c>
      <c r="D365" s="121" t="s">
        <v>41387</v>
      </c>
      <c r="E365" s="133" t="s">
        <v>41388</v>
      </c>
      <c r="F365" s="121"/>
      <c r="G365" s="97" t="b">
        <v>0</v>
      </c>
      <c r="H365" s="102" t="b">
        <v>1</v>
      </c>
      <c r="I365" s="131" t="s">
        <v>41389</v>
      </c>
    </row>
    <row r="366" spans="1:9">
      <c r="A366" s="33" t="s">
        <v>41390</v>
      </c>
      <c r="B366" s="33" t="s">
        <v>41391</v>
      </c>
      <c r="C366" s="33" t="s">
        <v>40019</v>
      </c>
      <c r="D366" s="133" t="s">
        <v>41392</v>
      </c>
      <c r="E366" s="121"/>
      <c r="F366" s="121" t="s">
        <v>41393</v>
      </c>
      <c r="G366" s="97" t="b">
        <v>0</v>
      </c>
      <c r="H366" s="102" t="b">
        <v>1</v>
      </c>
      <c r="I366" s="131" t="s">
        <v>39701</v>
      </c>
    </row>
    <row r="367" spans="1:9">
      <c r="A367" s="33" t="s">
        <v>41394</v>
      </c>
      <c r="B367" s="33" t="s">
        <v>3131</v>
      </c>
      <c r="C367" s="33" t="s">
        <v>39665</v>
      </c>
      <c r="D367" s="121" t="s">
        <v>41395</v>
      </c>
      <c r="E367" s="121" t="s">
        <v>41396</v>
      </c>
      <c r="F367" s="121" t="s">
        <v>41397</v>
      </c>
      <c r="G367" s="97" t="b">
        <v>0</v>
      </c>
      <c r="H367" s="102" t="b">
        <v>1</v>
      </c>
      <c r="I367" s="131" t="s">
        <v>39701</v>
      </c>
    </row>
    <row r="368" spans="1:9">
      <c r="A368" s="33" t="s">
        <v>5379</v>
      </c>
      <c r="B368" s="33" t="s">
        <v>14203</v>
      </c>
      <c r="C368" s="33" t="s">
        <v>40429</v>
      </c>
      <c r="D368" s="121" t="s">
        <v>41398</v>
      </c>
      <c r="E368" s="121" t="s">
        <v>41399</v>
      </c>
      <c r="F368" s="121" t="s">
        <v>41400</v>
      </c>
      <c r="G368" s="97" t="b">
        <v>0</v>
      </c>
      <c r="H368" s="102" t="b">
        <v>1</v>
      </c>
      <c r="I368" s="131" t="s">
        <v>39701</v>
      </c>
    </row>
    <row r="369" spans="1:13">
      <c r="A369" s="33" t="s">
        <v>41401</v>
      </c>
      <c r="B369" s="33"/>
      <c r="C369" s="33"/>
      <c r="D369" s="37" t="s">
        <v>41402</v>
      </c>
      <c r="E369" s="102"/>
      <c r="F369" s="102"/>
      <c r="G369" s="102" t="b">
        <v>1</v>
      </c>
      <c r="H369" s="97" t="b">
        <v>0</v>
      </c>
      <c r="I369" s="33" t="s">
        <v>41403</v>
      </c>
      <c r="J369" s="33" t="s">
        <v>41404</v>
      </c>
      <c r="K369" s="33"/>
      <c r="L369" s="33" t="s">
        <v>41405</v>
      </c>
      <c r="M369" s="33"/>
    </row>
    <row r="370" spans="1:13">
      <c r="A370" s="33" t="s">
        <v>41406</v>
      </c>
      <c r="B370" s="33" t="s">
        <v>7820</v>
      </c>
      <c r="C370" s="33" t="s">
        <v>39729</v>
      </c>
      <c r="D370" s="121" t="s">
        <v>41407</v>
      </c>
      <c r="E370" s="121" t="s">
        <v>41408</v>
      </c>
      <c r="F370" s="121" t="s">
        <v>41409</v>
      </c>
      <c r="G370" s="97" t="b">
        <v>0</v>
      </c>
      <c r="H370" s="102" t="b">
        <v>1</v>
      </c>
      <c r="I370" s="131" t="s">
        <v>41410</v>
      </c>
    </row>
    <row r="371" spans="1:13">
      <c r="A371" s="33" t="s">
        <v>41411</v>
      </c>
      <c r="B371" s="33" t="s">
        <v>10210</v>
      </c>
      <c r="C371" s="33" t="s">
        <v>39795</v>
      </c>
      <c r="D371" s="133" t="s">
        <v>41412</v>
      </c>
      <c r="E371" s="121"/>
      <c r="F371" s="121" t="s">
        <v>41413</v>
      </c>
      <c r="G371" s="97" t="b">
        <v>0</v>
      </c>
      <c r="H371" s="102" t="b">
        <v>1</v>
      </c>
      <c r="I371" s="131" t="s">
        <v>39701</v>
      </c>
    </row>
    <row r="372" spans="1:13">
      <c r="A372" s="33" t="s">
        <v>41414</v>
      </c>
      <c r="B372" s="33" t="s">
        <v>3131</v>
      </c>
      <c r="C372" s="33" t="s">
        <v>39665</v>
      </c>
      <c r="D372" s="121" t="s">
        <v>41415</v>
      </c>
      <c r="E372" s="121" t="s">
        <v>41416</v>
      </c>
      <c r="F372" s="121" t="s">
        <v>41417</v>
      </c>
      <c r="G372" s="97" t="b">
        <v>0</v>
      </c>
      <c r="H372" s="102" t="b">
        <v>1</v>
      </c>
      <c r="I372" s="131" t="s">
        <v>39701</v>
      </c>
    </row>
    <row r="373" spans="1:13">
      <c r="A373" s="33" t="s">
        <v>5433</v>
      </c>
      <c r="B373" s="33"/>
      <c r="C373" s="33"/>
      <c r="D373" s="37" t="s">
        <v>41418</v>
      </c>
      <c r="E373" s="102"/>
      <c r="F373" s="102"/>
      <c r="G373" s="102" t="b">
        <v>1</v>
      </c>
      <c r="H373" s="102" t="b">
        <v>1</v>
      </c>
      <c r="I373" s="33" t="s">
        <v>41419</v>
      </c>
      <c r="J373" s="33" t="s">
        <v>41420</v>
      </c>
      <c r="K373" s="33"/>
      <c r="L373" s="33" t="s">
        <v>41421</v>
      </c>
      <c r="M373" s="33"/>
    </row>
    <row r="374" spans="1:13">
      <c r="A374" s="33" t="s">
        <v>41422</v>
      </c>
      <c r="B374" s="33" t="s">
        <v>15134</v>
      </c>
      <c r="C374" s="33" t="s">
        <v>39665</v>
      </c>
      <c r="D374" s="121" t="s">
        <v>41423</v>
      </c>
      <c r="E374" s="136" t="s">
        <v>41424</v>
      </c>
      <c r="F374" s="121" t="s">
        <v>41425</v>
      </c>
      <c r="G374" s="97" t="b">
        <v>0</v>
      </c>
      <c r="H374" s="102" t="b">
        <v>1</v>
      </c>
      <c r="I374" s="131" t="s">
        <v>41426</v>
      </c>
    </row>
    <row r="375" spans="1:13">
      <c r="A375" s="33" t="s">
        <v>41427</v>
      </c>
      <c r="B375" s="33" t="s">
        <v>9131</v>
      </c>
      <c r="C375" s="33" t="s">
        <v>39665</v>
      </c>
      <c r="D375" s="136" t="s">
        <v>41428</v>
      </c>
      <c r="E375" s="121" t="s">
        <v>41429</v>
      </c>
      <c r="F375" s="121" t="s">
        <v>41430</v>
      </c>
      <c r="G375" s="102" t="b">
        <v>1</v>
      </c>
      <c r="H375" s="102" t="b">
        <v>1</v>
      </c>
      <c r="I375" s="33" t="s">
        <v>41431</v>
      </c>
      <c r="J375" s="33" t="s">
        <v>41432</v>
      </c>
      <c r="K375" s="33" t="s">
        <v>41433</v>
      </c>
      <c r="L375" s="33" t="s">
        <v>41434</v>
      </c>
      <c r="M375" s="33" t="s">
        <v>41435</v>
      </c>
    </row>
    <row r="376" spans="1:13">
      <c r="A376" s="33" t="s">
        <v>3547</v>
      </c>
      <c r="B376" s="33" t="s">
        <v>13134</v>
      </c>
      <c r="C376" s="33" t="s">
        <v>39665</v>
      </c>
      <c r="D376" s="121" t="s">
        <v>41436</v>
      </c>
      <c r="E376" s="121" t="s">
        <v>41437</v>
      </c>
      <c r="F376" s="121" t="s">
        <v>41438</v>
      </c>
      <c r="G376" s="97" t="b">
        <v>0</v>
      </c>
      <c r="H376" s="102" t="b">
        <v>1</v>
      </c>
      <c r="I376" s="131" t="s">
        <v>41439</v>
      </c>
    </row>
    <row r="377" spans="1:13">
      <c r="A377" s="33" t="s">
        <v>41440</v>
      </c>
      <c r="B377" s="33" t="s">
        <v>41441</v>
      </c>
      <c r="C377" s="33" t="s">
        <v>40300</v>
      </c>
      <c r="D377" s="121" t="s">
        <v>41442</v>
      </c>
      <c r="E377" s="121" t="s">
        <v>41443</v>
      </c>
      <c r="F377" s="121" t="s">
        <v>41444</v>
      </c>
      <c r="G377" s="97" t="b">
        <v>0</v>
      </c>
      <c r="H377" s="102" t="b">
        <v>1</v>
      </c>
      <c r="I377" s="131" t="s">
        <v>41445</v>
      </c>
    </row>
    <row r="378" spans="1:13">
      <c r="A378" s="33" t="s">
        <v>26020</v>
      </c>
      <c r="B378" s="33" t="s">
        <v>7820</v>
      </c>
      <c r="C378" s="33" t="s">
        <v>39729</v>
      </c>
      <c r="D378" s="121" t="s">
        <v>41446</v>
      </c>
      <c r="E378" s="121" t="s">
        <v>41447</v>
      </c>
      <c r="F378" s="121" t="s">
        <v>41448</v>
      </c>
      <c r="G378" s="97" t="b">
        <v>0</v>
      </c>
      <c r="H378" s="102" t="b">
        <v>1</v>
      </c>
      <c r="I378" s="131" t="s">
        <v>41449</v>
      </c>
    </row>
    <row r="379" spans="1:13">
      <c r="A379" s="33" t="s">
        <v>41450</v>
      </c>
      <c r="B379" s="33" t="s">
        <v>8725</v>
      </c>
      <c r="C379" s="33" t="s">
        <v>39740</v>
      </c>
      <c r="D379" s="121" t="s">
        <v>41451</v>
      </c>
      <c r="E379" s="121" t="s">
        <v>41452</v>
      </c>
      <c r="F379" s="121" t="s">
        <v>41453</v>
      </c>
      <c r="G379" s="97" t="b">
        <v>0</v>
      </c>
      <c r="H379" s="102" t="b">
        <v>1</v>
      </c>
      <c r="I379" s="131" t="s">
        <v>41454</v>
      </c>
    </row>
    <row r="380" spans="1:13">
      <c r="A380" s="33" t="s">
        <v>41455</v>
      </c>
      <c r="B380" s="33" t="s">
        <v>38865</v>
      </c>
      <c r="C380" s="33" t="s">
        <v>41456</v>
      </c>
      <c r="D380" s="121" t="s">
        <v>41457</v>
      </c>
      <c r="E380" s="121" t="s">
        <v>41458</v>
      </c>
      <c r="F380" s="121" t="s">
        <v>41459</v>
      </c>
      <c r="G380" s="97" t="b">
        <v>0</v>
      </c>
      <c r="H380" s="102" t="b">
        <v>1</v>
      </c>
      <c r="I380" s="131" t="s">
        <v>41460</v>
      </c>
    </row>
    <row r="381" spans="1:13">
      <c r="A381" s="33" t="s">
        <v>26107</v>
      </c>
      <c r="B381" s="33" t="s">
        <v>8152</v>
      </c>
      <c r="C381" s="33" t="s">
        <v>39769</v>
      </c>
      <c r="D381" s="121" t="s">
        <v>41461</v>
      </c>
      <c r="E381" s="133" t="s">
        <v>41462</v>
      </c>
      <c r="F381" s="121"/>
      <c r="G381" s="97" t="b">
        <v>0</v>
      </c>
      <c r="H381" s="102" t="b">
        <v>1</v>
      </c>
      <c r="I381" s="131" t="s">
        <v>41463</v>
      </c>
    </row>
    <row r="382" spans="1:13">
      <c r="A382" s="33" t="s">
        <v>41464</v>
      </c>
      <c r="B382" s="33" t="s">
        <v>41465</v>
      </c>
      <c r="C382" s="33" t="s">
        <v>39665</v>
      </c>
      <c r="D382" s="133" t="s">
        <v>41466</v>
      </c>
      <c r="E382" s="121"/>
      <c r="F382" s="121" t="s">
        <v>41467</v>
      </c>
      <c r="G382" s="97" t="b">
        <v>0</v>
      </c>
      <c r="H382" s="102" t="b">
        <v>1</v>
      </c>
      <c r="I382" s="131" t="s">
        <v>39701</v>
      </c>
    </row>
    <row r="383" spans="1:13">
      <c r="A383" s="33" t="s">
        <v>3569</v>
      </c>
      <c r="B383" s="33" t="s">
        <v>16556</v>
      </c>
      <c r="C383" s="33" t="s">
        <v>39843</v>
      </c>
      <c r="D383" s="121" t="s">
        <v>41468</v>
      </c>
      <c r="E383" s="121" t="s">
        <v>41469</v>
      </c>
      <c r="F383" s="121" t="s">
        <v>41470</v>
      </c>
      <c r="G383" s="97" t="b">
        <v>0</v>
      </c>
      <c r="H383" s="102" t="b">
        <v>1</v>
      </c>
      <c r="I383" s="131" t="s">
        <v>41471</v>
      </c>
    </row>
    <row r="384" spans="1:13">
      <c r="A384" s="33" t="s">
        <v>41472</v>
      </c>
      <c r="B384" s="33" t="s">
        <v>7820</v>
      </c>
      <c r="C384" s="33" t="s">
        <v>39729</v>
      </c>
      <c r="D384" s="121" t="s">
        <v>41473</v>
      </c>
      <c r="E384" s="121" t="s">
        <v>41474</v>
      </c>
      <c r="F384" s="121" t="s">
        <v>41475</v>
      </c>
      <c r="G384" s="97" t="b">
        <v>0</v>
      </c>
      <c r="H384" s="102" t="b">
        <v>1</v>
      </c>
      <c r="I384" s="131" t="s">
        <v>41476</v>
      </c>
    </row>
    <row r="385" spans="1:13">
      <c r="A385" s="33" t="s">
        <v>41477</v>
      </c>
      <c r="B385" s="33" t="s">
        <v>15620</v>
      </c>
      <c r="C385" s="33" t="s">
        <v>39795</v>
      </c>
      <c r="D385" s="121" t="s">
        <v>41478</v>
      </c>
      <c r="E385" s="133" t="s">
        <v>41479</v>
      </c>
      <c r="F385" s="121"/>
      <c r="G385" s="97" t="b">
        <v>0</v>
      </c>
      <c r="H385" s="102" t="b">
        <v>1</v>
      </c>
      <c r="I385" s="131" t="s">
        <v>41480</v>
      </c>
    </row>
    <row r="386" spans="1:13">
      <c r="A386" s="33" t="s">
        <v>5477</v>
      </c>
      <c r="B386" s="33" t="s">
        <v>7820</v>
      </c>
      <c r="C386" s="33" t="s">
        <v>39729</v>
      </c>
      <c r="D386" s="121" t="s">
        <v>41481</v>
      </c>
      <c r="E386" s="121" t="s">
        <v>5479</v>
      </c>
      <c r="F386" s="121" t="s">
        <v>41482</v>
      </c>
      <c r="G386" s="97" t="b">
        <v>0</v>
      </c>
      <c r="H386" s="102" t="b">
        <v>1</v>
      </c>
      <c r="I386" s="131" t="s">
        <v>41483</v>
      </c>
    </row>
    <row r="387" spans="1:13">
      <c r="A387" s="33" t="s">
        <v>41484</v>
      </c>
      <c r="B387" s="33"/>
      <c r="C387" s="33"/>
      <c r="D387" s="37" t="s">
        <v>41485</v>
      </c>
      <c r="E387" s="102"/>
      <c r="F387" s="102"/>
      <c r="G387" s="102" t="b">
        <v>1</v>
      </c>
      <c r="H387" s="97" t="b">
        <v>0</v>
      </c>
      <c r="I387" s="33" t="s">
        <v>41486</v>
      </c>
      <c r="J387" s="33" t="s">
        <v>39808</v>
      </c>
      <c r="K387" s="33" t="s">
        <v>41487</v>
      </c>
      <c r="L387" s="33" t="s">
        <v>41488</v>
      </c>
      <c r="M387" s="33"/>
    </row>
    <row r="388" spans="1:13">
      <c r="A388" s="33" t="s">
        <v>41489</v>
      </c>
      <c r="B388" s="33" t="s">
        <v>41490</v>
      </c>
      <c r="C388" s="33" t="s">
        <v>40149</v>
      </c>
      <c r="D388" s="121" t="s">
        <v>41491</v>
      </c>
      <c r="E388" s="121" t="s">
        <v>41492</v>
      </c>
      <c r="F388" s="121" t="s">
        <v>41493</v>
      </c>
      <c r="G388" s="97" t="b">
        <v>0</v>
      </c>
      <c r="H388" s="102" t="b">
        <v>1</v>
      </c>
      <c r="I388" s="131" t="s">
        <v>41494</v>
      </c>
    </row>
    <row r="389" spans="1:13">
      <c r="A389" s="33" t="s">
        <v>41495</v>
      </c>
      <c r="B389" s="33" t="s">
        <v>36792</v>
      </c>
      <c r="C389" s="33" t="s">
        <v>39860</v>
      </c>
      <c r="D389" s="121" t="s">
        <v>41496</v>
      </c>
      <c r="E389" s="136" t="s">
        <v>41497</v>
      </c>
      <c r="F389" s="121" t="s">
        <v>41498</v>
      </c>
      <c r="G389" s="97" t="b">
        <v>0</v>
      </c>
      <c r="H389" s="102" t="b">
        <v>1</v>
      </c>
      <c r="I389" s="131" t="s">
        <v>41499</v>
      </c>
    </row>
    <row r="390" spans="1:13">
      <c r="A390" s="33" t="s">
        <v>41500</v>
      </c>
      <c r="B390" s="33" t="s">
        <v>15659</v>
      </c>
      <c r="C390" s="33" t="s">
        <v>40019</v>
      </c>
      <c r="D390" s="121" t="s">
        <v>41501</v>
      </c>
      <c r="E390" s="121" t="s">
        <v>41502</v>
      </c>
      <c r="F390" s="121" t="s">
        <v>41503</v>
      </c>
      <c r="G390" s="97" t="b">
        <v>0</v>
      </c>
      <c r="H390" s="102" t="b">
        <v>1</v>
      </c>
      <c r="I390" s="131" t="s">
        <v>41504</v>
      </c>
    </row>
    <row r="391" spans="1:13">
      <c r="A391" s="33" t="s">
        <v>41505</v>
      </c>
      <c r="B391" s="33" t="s">
        <v>19521</v>
      </c>
      <c r="C391" s="33" t="s">
        <v>40306</v>
      </c>
      <c r="D391" s="121" t="s">
        <v>41506</v>
      </c>
      <c r="E391" s="136" t="s">
        <v>41507</v>
      </c>
      <c r="F391" s="121" t="s">
        <v>41508</v>
      </c>
      <c r="G391" s="97" t="b">
        <v>0</v>
      </c>
      <c r="H391" s="102" t="b">
        <v>1</v>
      </c>
      <c r="I391" s="131" t="s">
        <v>41509</v>
      </c>
    </row>
    <row r="392" spans="1:13">
      <c r="A392" s="33" t="s">
        <v>41510</v>
      </c>
      <c r="B392" s="33" t="s">
        <v>41511</v>
      </c>
      <c r="C392" s="33" t="s">
        <v>40429</v>
      </c>
      <c r="D392" s="136" t="s">
        <v>41512</v>
      </c>
      <c r="E392" s="121" t="s">
        <v>41513</v>
      </c>
      <c r="F392" s="121" t="s">
        <v>41514</v>
      </c>
      <c r="G392" s="97" t="b">
        <v>0</v>
      </c>
      <c r="H392" s="102" t="b">
        <v>1</v>
      </c>
      <c r="I392" s="131" t="s">
        <v>41515</v>
      </c>
    </row>
    <row r="393" spans="1:13">
      <c r="A393" s="33" t="s">
        <v>41516</v>
      </c>
      <c r="B393" s="33" t="s">
        <v>3131</v>
      </c>
      <c r="C393" s="33" t="s">
        <v>39665</v>
      </c>
      <c r="D393" s="121" t="s">
        <v>41517</v>
      </c>
      <c r="E393" s="121" t="s">
        <v>41518</v>
      </c>
      <c r="F393" s="121" t="s">
        <v>41519</v>
      </c>
      <c r="G393" s="97" t="b">
        <v>0</v>
      </c>
      <c r="H393" s="102" t="b">
        <v>1</v>
      </c>
      <c r="I393" s="131" t="s">
        <v>41520</v>
      </c>
    </row>
    <row r="394" spans="1:13">
      <c r="A394" s="33" t="s">
        <v>41521</v>
      </c>
      <c r="B394" s="33" t="s">
        <v>10351</v>
      </c>
      <c r="C394" s="33" t="s">
        <v>39665</v>
      </c>
      <c r="D394" s="121" t="s">
        <v>41522</v>
      </c>
      <c r="E394" s="121" t="s">
        <v>41523</v>
      </c>
      <c r="F394" s="121" t="s">
        <v>41524</v>
      </c>
      <c r="G394" s="97" t="b">
        <v>0</v>
      </c>
      <c r="H394" s="102" t="b">
        <v>1</v>
      </c>
      <c r="I394" s="131" t="s">
        <v>41525</v>
      </c>
    </row>
    <row r="395" spans="1:13">
      <c r="A395" s="33" t="s">
        <v>41526</v>
      </c>
      <c r="B395" s="33" t="s">
        <v>41527</v>
      </c>
      <c r="C395" s="33" t="s">
        <v>39729</v>
      </c>
      <c r="D395" s="121" t="s">
        <v>41528</v>
      </c>
      <c r="E395" s="121" t="s">
        <v>41529</v>
      </c>
      <c r="F395" s="121" t="s">
        <v>41530</v>
      </c>
      <c r="G395" s="97" t="b">
        <v>0</v>
      </c>
      <c r="H395" s="102" t="b">
        <v>1</v>
      </c>
      <c r="I395" s="131" t="s">
        <v>41531</v>
      </c>
    </row>
    <row r="396" spans="1:13">
      <c r="A396" s="33" t="s">
        <v>41532</v>
      </c>
      <c r="B396" s="33" t="s">
        <v>10629</v>
      </c>
      <c r="C396" s="33" t="s">
        <v>40395</v>
      </c>
      <c r="D396" s="136" t="s">
        <v>41533</v>
      </c>
      <c r="E396" s="121" t="s">
        <v>41534</v>
      </c>
      <c r="F396" s="121" t="s">
        <v>41535</v>
      </c>
      <c r="G396" s="97" t="b">
        <v>0</v>
      </c>
      <c r="H396" s="102" t="b">
        <v>1</v>
      </c>
      <c r="I396" s="131" t="s">
        <v>41536</v>
      </c>
    </row>
    <row r="397" spans="1:13">
      <c r="A397" s="33" t="s">
        <v>41537</v>
      </c>
      <c r="B397" s="33" t="s">
        <v>7820</v>
      </c>
      <c r="C397" s="33" t="s">
        <v>39729</v>
      </c>
      <c r="D397" s="121" t="s">
        <v>41538</v>
      </c>
      <c r="E397" s="121" t="s">
        <v>41539</v>
      </c>
      <c r="F397" s="121" t="s">
        <v>41540</v>
      </c>
      <c r="G397" s="97" t="b">
        <v>0</v>
      </c>
      <c r="H397" s="102" t="b">
        <v>1</v>
      </c>
      <c r="I397" s="131" t="s">
        <v>41541</v>
      </c>
    </row>
    <row r="398" spans="1:13">
      <c r="A398" s="33" t="s">
        <v>41542</v>
      </c>
      <c r="B398" s="33" t="s">
        <v>10351</v>
      </c>
      <c r="C398" s="33" t="s">
        <v>39665</v>
      </c>
      <c r="D398" s="121" t="s">
        <v>41543</v>
      </c>
      <c r="E398" s="121" t="s">
        <v>41544</v>
      </c>
      <c r="F398" s="121" t="s">
        <v>41545</v>
      </c>
      <c r="G398" s="97" t="b">
        <v>0</v>
      </c>
      <c r="H398" s="102" t="b">
        <v>1</v>
      </c>
      <c r="I398" s="131" t="s">
        <v>41546</v>
      </c>
    </row>
    <row r="399" spans="1:13">
      <c r="A399" s="33" t="s">
        <v>41547</v>
      </c>
      <c r="B399" s="33" t="s">
        <v>7820</v>
      </c>
      <c r="C399" s="33" t="s">
        <v>39729</v>
      </c>
      <c r="D399" s="121" t="s">
        <v>41548</v>
      </c>
      <c r="E399" s="121" t="s">
        <v>41549</v>
      </c>
      <c r="F399" s="121" t="s">
        <v>41550</v>
      </c>
      <c r="G399" s="97" t="b">
        <v>0</v>
      </c>
      <c r="H399" s="102" t="b">
        <v>1</v>
      </c>
      <c r="I399" s="131" t="s">
        <v>41551</v>
      </c>
    </row>
    <row r="400" spans="1:13">
      <c r="A400" s="33" t="s">
        <v>41552</v>
      </c>
      <c r="B400" s="33" t="s">
        <v>7820</v>
      </c>
      <c r="C400" s="33" t="s">
        <v>39729</v>
      </c>
      <c r="D400" s="133" t="s">
        <v>41553</v>
      </c>
      <c r="E400" s="121"/>
      <c r="F400" s="121" t="s">
        <v>41554</v>
      </c>
      <c r="G400" s="97" t="b">
        <v>0</v>
      </c>
      <c r="H400" s="102" t="b">
        <v>1</v>
      </c>
      <c r="I400" s="131" t="s">
        <v>39701</v>
      </c>
    </row>
    <row r="401" spans="1:13">
      <c r="A401" s="33" t="s">
        <v>41555</v>
      </c>
      <c r="B401" s="33"/>
      <c r="C401" s="33"/>
      <c r="D401" s="37" t="s">
        <v>41556</v>
      </c>
      <c r="E401" s="102"/>
      <c r="F401" s="102"/>
      <c r="G401" s="102" t="b">
        <v>1</v>
      </c>
      <c r="H401" s="97" t="b">
        <v>0</v>
      </c>
      <c r="I401" s="33" t="s">
        <v>41557</v>
      </c>
      <c r="J401" s="33" t="s">
        <v>41558</v>
      </c>
      <c r="K401" s="33" t="s">
        <v>41559</v>
      </c>
      <c r="L401" s="33" t="s">
        <v>41560</v>
      </c>
      <c r="M401" s="33" t="s">
        <v>40839</v>
      </c>
    </row>
    <row r="402" spans="1:13">
      <c r="A402" s="33" t="s">
        <v>41561</v>
      </c>
      <c r="B402" s="33" t="s">
        <v>9131</v>
      </c>
      <c r="C402" s="33" t="s">
        <v>39665</v>
      </c>
      <c r="D402" s="121" t="s">
        <v>41562</v>
      </c>
      <c r="E402" s="121" t="s">
        <v>41563</v>
      </c>
      <c r="F402" s="121" t="s">
        <v>41564</v>
      </c>
      <c r="G402" s="97" t="b">
        <v>0</v>
      </c>
      <c r="H402" s="102" t="b">
        <v>1</v>
      </c>
      <c r="I402" s="131" t="s">
        <v>41565</v>
      </c>
    </row>
    <row r="403" spans="1:13">
      <c r="A403" s="33" t="s">
        <v>41566</v>
      </c>
      <c r="B403" s="33" t="s">
        <v>3131</v>
      </c>
      <c r="C403" s="33" t="s">
        <v>39665</v>
      </c>
      <c r="D403" s="121" t="s">
        <v>41567</v>
      </c>
      <c r="E403" s="121" t="s">
        <v>41568</v>
      </c>
      <c r="F403" s="121" t="s">
        <v>41569</v>
      </c>
      <c r="G403" s="97" t="b">
        <v>0</v>
      </c>
      <c r="H403" s="102" t="b">
        <v>1</v>
      </c>
      <c r="I403" s="131" t="s">
        <v>41570</v>
      </c>
    </row>
    <row r="404" spans="1:13">
      <c r="A404" s="33" t="s">
        <v>5498</v>
      </c>
      <c r="B404" s="33" t="s">
        <v>3131</v>
      </c>
      <c r="C404" s="33" t="s">
        <v>39665</v>
      </c>
      <c r="D404" s="121" t="s">
        <v>41571</v>
      </c>
      <c r="E404" s="121" t="s">
        <v>41568</v>
      </c>
      <c r="F404" s="121" t="s">
        <v>41572</v>
      </c>
      <c r="G404" s="97" t="b">
        <v>0</v>
      </c>
      <c r="H404" s="102" t="b">
        <v>1</v>
      </c>
      <c r="I404" s="131" t="s">
        <v>41570</v>
      </c>
    </row>
    <row r="405" spans="1:13">
      <c r="A405" s="33" t="s">
        <v>41573</v>
      </c>
      <c r="B405" s="33" t="s">
        <v>16447</v>
      </c>
      <c r="C405" s="33" t="s">
        <v>39795</v>
      </c>
      <c r="D405" s="133" t="s">
        <v>41574</v>
      </c>
      <c r="E405" s="136"/>
      <c r="F405" s="121" t="s">
        <v>41575</v>
      </c>
      <c r="G405" s="97" t="b">
        <v>0</v>
      </c>
      <c r="H405" s="102" t="b">
        <v>1</v>
      </c>
      <c r="I405" s="131" t="s">
        <v>39701</v>
      </c>
    </row>
    <row r="406" spans="1:13">
      <c r="A406" s="33" t="s">
        <v>41576</v>
      </c>
      <c r="B406" s="33" t="s">
        <v>41577</v>
      </c>
      <c r="C406" s="33" t="s">
        <v>39665</v>
      </c>
      <c r="D406" s="136" t="s">
        <v>41578</v>
      </c>
      <c r="E406" s="121" t="s">
        <v>41579</v>
      </c>
      <c r="F406" s="121" t="s">
        <v>41580</v>
      </c>
      <c r="G406" s="97" t="b">
        <v>0</v>
      </c>
      <c r="H406" s="102" t="b">
        <v>1</v>
      </c>
      <c r="I406" s="131" t="s">
        <v>39701</v>
      </c>
    </row>
    <row r="407" spans="1:13">
      <c r="A407" s="33" t="s">
        <v>41581</v>
      </c>
      <c r="B407" s="33" t="s">
        <v>41582</v>
      </c>
      <c r="C407" s="33" t="s">
        <v>40300</v>
      </c>
      <c r="D407" s="121" t="s">
        <v>41583</v>
      </c>
      <c r="E407" s="121" t="s">
        <v>41584</v>
      </c>
      <c r="F407" s="121" t="s">
        <v>41585</v>
      </c>
      <c r="G407" s="97" t="b">
        <v>0</v>
      </c>
      <c r="H407" s="102" t="b">
        <v>1</v>
      </c>
      <c r="I407" s="131" t="s">
        <v>41586</v>
      </c>
    </row>
    <row r="408" spans="1:13">
      <c r="A408" s="33" t="s">
        <v>27095</v>
      </c>
      <c r="B408" s="33" t="s">
        <v>7820</v>
      </c>
      <c r="C408" s="33" t="s">
        <v>39729</v>
      </c>
      <c r="D408" s="121" t="s">
        <v>41587</v>
      </c>
      <c r="E408" s="121" t="s">
        <v>41588</v>
      </c>
      <c r="F408" s="121" t="s">
        <v>41589</v>
      </c>
      <c r="G408" s="97" t="b">
        <v>0</v>
      </c>
      <c r="H408" s="102" t="b">
        <v>1</v>
      </c>
      <c r="I408" s="131" t="s">
        <v>41590</v>
      </c>
    </row>
    <row r="409" spans="1:13">
      <c r="A409" s="33" t="s">
        <v>41591</v>
      </c>
      <c r="B409" s="33" t="s">
        <v>7777</v>
      </c>
      <c r="C409" s="33" t="s">
        <v>40209</v>
      </c>
      <c r="D409" s="121" t="s">
        <v>41592</v>
      </c>
      <c r="E409" s="136" t="s">
        <v>41593</v>
      </c>
      <c r="F409" s="121" t="s">
        <v>41594</v>
      </c>
      <c r="G409" s="97" t="b">
        <v>0</v>
      </c>
      <c r="H409" s="102" t="b">
        <v>1</v>
      </c>
      <c r="I409" s="131" t="s">
        <v>41595</v>
      </c>
    </row>
    <row r="410" spans="1:13">
      <c r="A410" s="33" t="s">
        <v>41596</v>
      </c>
      <c r="B410" s="33" t="s">
        <v>14583</v>
      </c>
      <c r="C410" s="33" t="s">
        <v>40395</v>
      </c>
      <c r="D410" s="121" t="s">
        <v>41597</v>
      </c>
      <c r="E410" s="121" t="s">
        <v>41598</v>
      </c>
      <c r="F410" s="121" t="s">
        <v>41599</v>
      </c>
      <c r="G410" s="97" t="b">
        <v>0</v>
      </c>
      <c r="H410" s="102" t="b">
        <v>1</v>
      </c>
      <c r="I410" s="131" t="s">
        <v>41600</v>
      </c>
    </row>
    <row r="411" spans="1:13">
      <c r="A411" s="33" t="s">
        <v>41601</v>
      </c>
      <c r="B411" s="33" t="s">
        <v>3131</v>
      </c>
      <c r="C411" s="33" t="s">
        <v>39665</v>
      </c>
      <c r="D411" s="121" t="s">
        <v>41602</v>
      </c>
      <c r="E411" s="121" t="s">
        <v>41603</v>
      </c>
      <c r="F411" s="121" t="s">
        <v>41604</v>
      </c>
      <c r="G411" s="97" t="b">
        <v>0</v>
      </c>
      <c r="H411" s="102" t="b">
        <v>1</v>
      </c>
      <c r="I411" s="131" t="s">
        <v>41605</v>
      </c>
    </row>
    <row r="412" spans="1:13">
      <c r="A412" s="33" t="s">
        <v>27382</v>
      </c>
      <c r="B412" s="33" t="s">
        <v>7777</v>
      </c>
      <c r="C412" s="33" t="s">
        <v>40209</v>
      </c>
      <c r="D412" s="121" t="s">
        <v>41606</v>
      </c>
      <c r="E412" s="121" t="s">
        <v>41607</v>
      </c>
      <c r="F412" s="121" t="s">
        <v>41608</v>
      </c>
      <c r="G412" s="97" t="b">
        <v>0</v>
      </c>
      <c r="H412" s="102" t="b">
        <v>1</v>
      </c>
      <c r="I412" s="131" t="s">
        <v>41609</v>
      </c>
    </row>
    <row r="413" spans="1:13">
      <c r="A413" s="33" t="s">
        <v>41610</v>
      </c>
      <c r="B413" s="33" t="s">
        <v>1603</v>
      </c>
      <c r="C413" s="33" t="s">
        <v>25956</v>
      </c>
      <c r="D413" s="121" t="s">
        <v>41611</v>
      </c>
      <c r="E413" s="121" t="s">
        <v>41612</v>
      </c>
      <c r="F413" s="121" t="s">
        <v>41613</v>
      </c>
      <c r="G413" s="97" t="b">
        <v>0</v>
      </c>
      <c r="H413" s="102" t="b">
        <v>1</v>
      </c>
      <c r="I413" s="131" t="s">
        <v>41614</v>
      </c>
    </row>
    <row r="414" spans="1:13">
      <c r="A414" s="33" t="s">
        <v>41615</v>
      </c>
      <c r="B414" s="33" t="s">
        <v>10567</v>
      </c>
      <c r="C414" s="33" t="s">
        <v>39665</v>
      </c>
      <c r="D414" s="121" t="s">
        <v>41616</v>
      </c>
      <c r="E414" s="121" t="s">
        <v>41617</v>
      </c>
      <c r="F414" s="121" t="s">
        <v>41618</v>
      </c>
      <c r="G414" s="97" t="b">
        <v>0</v>
      </c>
      <c r="H414" s="102" t="b">
        <v>1</v>
      </c>
      <c r="I414" s="131" t="s">
        <v>41619</v>
      </c>
    </row>
    <row r="415" spans="1:13">
      <c r="A415" s="33" t="s">
        <v>41620</v>
      </c>
      <c r="B415" s="33" t="s">
        <v>3131</v>
      </c>
      <c r="C415" s="33" t="s">
        <v>39665</v>
      </c>
      <c r="D415" s="121" t="s">
        <v>41621</v>
      </c>
      <c r="E415" s="121" t="s">
        <v>41622</v>
      </c>
      <c r="F415" s="121" t="s">
        <v>41623</v>
      </c>
      <c r="G415" s="97" t="b">
        <v>0</v>
      </c>
      <c r="H415" s="102" t="b">
        <v>1</v>
      </c>
      <c r="I415" s="131" t="s">
        <v>41624</v>
      </c>
    </row>
    <row r="416" spans="1:13">
      <c r="A416" s="37" t="s">
        <v>41625</v>
      </c>
      <c r="B416" s="33" t="s">
        <v>8136</v>
      </c>
      <c r="C416" s="33" t="s">
        <v>39665</v>
      </c>
      <c r="D416" s="121" t="s">
        <v>41626</v>
      </c>
      <c r="E416" s="121" t="s">
        <v>41627</v>
      </c>
      <c r="F416" s="121" t="s">
        <v>41628</v>
      </c>
      <c r="G416" s="97" t="b">
        <v>0</v>
      </c>
      <c r="H416" s="102" t="b">
        <v>1</v>
      </c>
      <c r="I416" s="131" t="s">
        <v>41629</v>
      </c>
    </row>
    <row r="417" spans="1:9">
      <c r="A417" s="33" t="s">
        <v>41630</v>
      </c>
      <c r="B417" s="33" t="s">
        <v>1603</v>
      </c>
      <c r="C417" s="33" t="s">
        <v>25956</v>
      </c>
      <c r="D417" s="121" t="s">
        <v>41631</v>
      </c>
      <c r="E417" s="121" t="s">
        <v>41632</v>
      </c>
      <c r="F417" s="121" t="s">
        <v>41633</v>
      </c>
      <c r="G417" s="97" t="b">
        <v>0</v>
      </c>
      <c r="H417" s="102" t="b">
        <v>1</v>
      </c>
      <c r="I417" s="131" t="s">
        <v>39701</v>
      </c>
    </row>
    <row r="418" spans="1:9">
      <c r="A418" s="33" t="s">
        <v>27616</v>
      </c>
      <c r="B418" s="33" t="s">
        <v>7590</v>
      </c>
      <c r="C418" s="33" t="s">
        <v>39769</v>
      </c>
      <c r="D418" s="121" t="s">
        <v>41634</v>
      </c>
      <c r="E418" s="121" t="s">
        <v>41635</v>
      </c>
      <c r="F418" s="121" t="s">
        <v>41636</v>
      </c>
      <c r="G418" s="97" t="b">
        <v>0</v>
      </c>
      <c r="H418" s="102" t="b">
        <v>1</v>
      </c>
      <c r="I418" s="131" t="s">
        <v>41637</v>
      </c>
    </row>
    <row r="419" spans="1:9">
      <c r="A419" s="33" t="s">
        <v>41638</v>
      </c>
      <c r="B419" s="33" t="s">
        <v>11761</v>
      </c>
      <c r="C419" s="33" t="s">
        <v>40468</v>
      </c>
      <c r="D419" s="121" t="s">
        <v>41639</v>
      </c>
      <c r="E419" s="121" t="s">
        <v>41640</v>
      </c>
      <c r="F419" s="121" t="s">
        <v>41641</v>
      </c>
      <c r="G419" s="97" t="b">
        <v>0</v>
      </c>
      <c r="H419" s="102" t="b">
        <v>1</v>
      </c>
      <c r="I419" s="131" t="s">
        <v>41642</v>
      </c>
    </row>
    <row r="420" spans="1:9">
      <c r="A420" s="33" t="s">
        <v>27650</v>
      </c>
      <c r="B420" s="33" t="s">
        <v>10351</v>
      </c>
      <c r="C420" s="33" t="s">
        <v>39665</v>
      </c>
      <c r="D420" s="121" t="s">
        <v>41643</v>
      </c>
      <c r="E420" s="121" t="s">
        <v>41644</v>
      </c>
      <c r="F420" s="121" t="s">
        <v>41645</v>
      </c>
      <c r="G420" s="97" t="b">
        <v>0</v>
      </c>
      <c r="H420" s="102" t="b">
        <v>1</v>
      </c>
      <c r="I420" s="131" t="s">
        <v>41646</v>
      </c>
    </row>
    <row r="421" spans="1:9">
      <c r="A421" s="33" t="s">
        <v>41647</v>
      </c>
      <c r="B421" s="33" t="s">
        <v>27120</v>
      </c>
      <c r="C421" s="33" t="s">
        <v>39682</v>
      </c>
      <c r="D421" s="121" t="s">
        <v>41648</v>
      </c>
      <c r="E421" s="121" t="s">
        <v>41649</v>
      </c>
      <c r="F421" s="121" t="s">
        <v>41650</v>
      </c>
      <c r="G421" s="97" t="b">
        <v>0</v>
      </c>
      <c r="H421" s="102" t="b">
        <v>1</v>
      </c>
      <c r="I421" s="131" t="s">
        <v>41651</v>
      </c>
    </row>
    <row r="422" spans="1:9">
      <c r="A422" s="33" t="s">
        <v>27676</v>
      </c>
      <c r="B422" s="33" t="s">
        <v>18594</v>
      </c>
      <c r="C422" s="33" t="s">
        <v>40149</v>
      </c>
      <c r="D422" s="121" t="s">
        <v>41652</v>
      </c>
      <c r="E422" s="121" t="s">
        <v>41653</v>
      </c>
      <c r="F422" s="121" t="s">
        <v>41654</v>
      </c>
      <c r="G422" s="97" t="b">
        <v>0</v>
      </c>
      <c r="H422" s="102" t="b">
        <v>1</v>
      </c>
      <c r="I422" s="131" t="s">
        <v>41655</v>
      </c>
    </row>
    <row r="423" spans="1:9">
      <c r="A423" s="33" t="s">
        <v>27680</v>
      </c>
      <c r="B423" s="33" t="s">
        <v>3131</v>
      </c>
      <c r="C423" s="33" t="s">
        <v>39665</v>
      </c>
      <c r="D423" s="136" t="s">
        <v>41656</v>
      </c>
      <c r="E423" s="121" t="s">
        <v>41657</v>
      </c>
      <c r="F423" s="121" t="s">
        <v>41658</v>
      </c>
      <c r="G423" s="97" t="b">
        <v>0</v>
      </c>
      <c r="H423" s="102" t="b">
        <v>1</v>
      </c>
      <c r="I423" s="131" t="s">
        <v>41659</v>
      </c>
    </row>
    <row r="424" spans="1:9">
      <c r="A424" s="33" t="s">
        <v>41660</v>
      </c>
      <c r="B424" s="33" t="s">
        <v>9131</v>
      </c>
      <c r="C424" s="33" t="s">
        <v>41661</v>
      </c>
      <c r="D424" s="121" t="s">
        <v>41662</v>
      </c>
      <c r="E424" s="121" t="s">
        <v>41663</v>
      </c>
      <c r="F424" s="121" t="s">
        <v>41664</v>
      </c>
      <c r="G424" s="97" t="b">
        <v>0</v>
      </c>
      <c r="H424" s="102" t="b">
        <v>1</v>
      </c>
      <c r="I424" s="131" t="s">
        <v>41665</v>
      </c>
    </row>
    <row r="425" spans="1:9">
      <c r="A425" s="33" t="s">
        <v>41666</v>
      </c>
      <c r="B425" s="33" t="s">
        <v>19021</v>
      </c>
      <c r="C425" s="33" t="s">
        <v>40429</v>
      </c>
      <c r="D425" s="121" t="s">
        <v>41667</v>
      </c>
      <c r="E425" s="121" t="s">
        <v>41668</v>
      </c>
      <c r="F425" s="121" t="s">
        <v>41669</v>
      </c>
      <c r="G425" s="97" t="b">
        <v>0</v>
      </c>
      <c r="H425" s="102" t="b">
        <v>1</v>
      </c>
      <c r="I425" s="131" t="s">
        <v>41670</v>
      </c>
    </row>
    <row r="426" spans="1:9">
      <c r="A426" s="33" t="s">
        <v>41671</v>
      </c>
      <c r="B426" s="33" t="s">
        <v>7820</v>
      </c>
      <c r="C426" s="33" t="s">
        <v>39729</v>
      </c>
      <c r="D426" s="121" t="s">
        <v>41672</v>
      </c>
      <c r="E426" s="121" t="s">
        <v>41673</v>
      </c>
      <c r="F426" s="121" t="s">
        <v>41674</v>
      </c>
      <c r="G426" s="97" t="b">
        <v>0</v>
      </c>
      <c r="H426" s="102" t="b">
        <v>1</v>
      </c>
      <c r="I426" s="131" t="s">
        <v>39701</v>
      </c>
    </row>
    <row r="427" spans="1:9">
      <c r="A427" s="33" t="s">
        <v>41675</v>
      </c>
      <c r="B427" s="33" t="s">
        <v>7777</v>
      </c>
      <c r="C427" s="33" t="s">
        <v>40209</v>
      </c>
      <c r="D427" s="136" t="s">
        <v>41676</v>
      </c>
      <c r="E427" s="121" t="s">
        <v>41677</v>
      </c>
      <c r="F427" s="121" t="s">
        <v>41678</v>
      </c>
      <c r="G427" s="97" t="b">
        <v>0</v>
      </c>
      <c r="H427" s="102" t="b">
        <v>1</v>
      </c>
      <c r="I427" s="131" t="s">
        <v>41679</v>
      </c>
    </row>
    <row r="428" spans="1:9">
      <c r="A428" s="33" t="s">
        <v>3634</v>
      </c>
      <c r="B428" s="33" t="s">
        <v>8725</v>
      </c>
      <c r="C428" s="33" t="s">
        <v>39740</v>
      </c>
      <c r="D428" s="121" t="s">
        <v>41680</v>
      </c>
      <c r="E428" s="121" t="s">
        <v>41681</v>
      </c>
      <c r="F428" s="121" t="s">
        <v>41682</v>
      </c>
      <c r="G428" s="97" t="b">
        <v>0</v>
      </c>
      <c r="H428" s="102" t="b">
        <v>1</v>
      </c>
      <c r="I428" s="131" t="s">
        <v>41683</v>
      </c>
    </row>
    <row r="429" spans="1:9">
      <c r="A429" s="33" t="s">
        <v>41684</v>
      </c>
      <c r="B429" s="33" t="s">
        <v>3131</v>
      </c>
      <c r="C429" s="33" t="s">
        <v>39665</v>
      </c>
      <c r="D429" s="121" t="s">
        <v>41685</v>
      </c>
      <c r="E429" s="121" t="s">
        <v>41686</v>
      </c>
      <c r="F429" s="121" t="s">
        <v>41687</v>
      </c>
      <c r="G429" s="97" t="b">
        <v>0</v>
      </c>
      <c r="H429" s="102" t="b">
        <v>1</v>
      </c>
      <c r="I429" s="131" t="s">
        <v>41688</v>
      </c>
    </row>
    <row r="430" spans="1:9">
      <c r="A430" s="33" t="s">
        <v>41689</v>
      </c>
      <c r="B430" s="33" t="s">
        <v>33269</v>
      </c>
      <c r="C430" s="33" t="s">
        <v>39682</v>
      </c>
      <c r="D430" s="121" t="s">
        <v>41690</v>
      </c>
      <c r="E430" s="121" t="s">
        <v>41691</v>
      </c>
      <c r="F430" s="121" t="s">
        <v>41692</v>
      </c>
      <c r="G430" s="97" t="b">
        <v>0</v>
      </c>
      <c r="H430" s="102" t="b">
        <v>1</v>
      </c>
      <c r="I430" s="131" t="s">
        <v>41693</v>
      </c>
    </row>
    <row r="431" spans="1:9">
      <c r="A431" s="33" t="s">
        <v>41694</v>
      </c>
      <c r="B431" s="33" t="s">
        <v>31214</v>
      </c>
      <c r="C431" s="33" t="s">
        <v>40300</v>
      </c>
      <c r="D431" s="121" t="s">
        <v>41695</v>
      </c>
      <c r="E431" s="121" t="s">
        <v>41696</v>
      </c>
      <c r="F431" s="121" t="s">
        <v>41697</v>
      </c>
      <c r="G431" s="97" t="b">
        <v>0</v>
      </c>
      <c r="H431" s="102" t="b">
        <v>1</v>
      </c>
      <c r="I431" s="131" t="s">
        <v>39701</v>
      </c>
    </row>
    <row r="432" spans="1:9">
      <c r="A432" s="33" t="s">
        <v>41698</v>
      </c>
      <c r="B432" s="33" t="s">
        <v>3131</v>
      </c>
      <c r="C432" s="33" t="s">
        <v>39665</v>
      </c>
      <c r="D432" s="121" t="s">
        <v>41699</v>
      </c>
      <c r="E432" s="121" t="s">
        <v>41700</v>
      </c>
      <c r="F432" s="121" t="s">
        <v>41701</v>
      </c>
      <c r="G432" s="97" t="b">
        <v>0</v>
      </c>
      <c r="H432" s="102" t="b">
        <v>1</v>
      </c>
      <c r="I432" s="131" t="s">
        <v>41702</v>
      </c>
    </row>
    <row r="433" spans="1:9">
      <c r="A433" s="33" t="s">
        <v>41703</v>
      </c>
      <c r="B433" s="33" t="s">
        <v>7755</v>
      </c>
      <c r="C433" s="33" t="s">
        <v>25956</v>
      </c>
      <c r="D433" s="121" t="s">
        <v>41704</v>
      </c>
      <c r="E433" s="121" t="s">
        <v>41705</v>
      </c>
      <c r="F433" s="121" t="s">
        <v>41706</v>
      </c>
      <c r="G433" s="97" t="b">
        <v>0</v>
      </c>
      <c r="H433" s="102" t="b">
        <v>1</v>
      </c>
      <c r="I433" s="131" t="s">
        <v>41707</v>
      </c>
    </row>
    <row r="434" spans="1:9">
      <c r="A434" s="33" t="s">
        <v>28051</v>
      </c>
      <c r="B434" s="33" t="s">
        <v>7820</v>
      </c>
      <c r="C434" s="33" t="s">
        <v>39729</v>
      </c>
      <c r="D434" s="121" t="s">
        <v>41708</v>
      </c>
      <c r="E434" s="121" t="s">
        <v>41709</v>
      </c>
      <c r="F434" s="121" t="s">
        <v>41710</v>
      </c>
      <c r="G434" s="97" t="b">
        <v>0</v>
      </c>
      <c r="H434" s="102" t="b">
        <v>1</v>
      </c>
      <c r="I434" s="131" t="s">
        <v>41711</v>
      </c>
    </row>
    <row r="435" spans="1:9">
      <c r="A435" s="33" t="s">
        <v>41712</v>
      </c>
      <c r="B435" s="33" t="s">
        <v>41713</v>
      </c>
      <c r="C435" s="33" t="s">
        <v>39769</v>
      </c>
      <c r="D435" s="133" t="s">
        <v>41714</v>
      </c>
      <c r="E435" s="121"/>
      <c r="F435" s="121" t="s">
        <v>41715</v>
      </c>
      <c r="G435" s="97" t="b">
        <v>0</v>
      </c>
      <c r="H435" s="102" t="b">
        <v>1</v>
      </c>
      <c r="I435" s="131" t="s">
        <v>39701</v>
      </c>
    </row>
    <row r="436" spans="1:9">
      <c r="A436" s="33" t="s">
        <v>41716</v>
      </c>
      <c r="B436" s="33" t="s">
        <v>7590</v>
      </c>
      <c r="C436" s="33" t="s">
        <v>39769</v>
      </c>
      <c r="D436" s="121" t="s">
        <v>41717</v>
      </c>
      <c r="E436" s="121" t="s">
        <v>41718</v>
      </c>
      <c r="F436" s="121" t="s">
        <v>41719</v>
      </c>
      <c r="G436" s="97" t="b">
        <v>0</v>
      </c>
      <c r="H436" s="102" t="b">
        <v>1</v>
      </c>
      <c r="I436" s="131" t="s">
        <v>41720</v>
      </c>
    </row>
    <row r="437" spans="1:9">
      <c r="A437" s="33" t="s">
        <v>5553</v>
      </c>
      <c r="B437" s="33" t="s">
        <v>7777</v>
      </c>
      <c r="C437" s="33" t="s">
        <v>40209</v>
      </c>
      <c r="D437" s="121" t="s">
        <v>41721</v>
      </c>
      <c r="E437" s="121" t="s">
        <v>41722</v>
      </c>
      <c r="F437" s="121" t="s">
        <v>41723</v>
      </c>
      <c r="G437" s="97" t="b">
        <v>0</v>
      </c>
      <c r="H437" s="102" t="b">
        <v>1</v>
      </c>
      <c r="I437" s="131" t="s">
        <v>41724</v>
      </c>
    </row>
    <row r="438" spans="1:9">
      <c r="A438" s="33" t="s">
        <v>26521</v>
      </c>
      <c r="B438" s="33" t="s">
        <v>3131</v>
      </c>
      <c r="C438" s="33" t="s">
        <v>39665</v>
      </c>
      <c r="D438" s="121" t="s">
        <v>41725</v>
      </c>
      <c r="E438" s="121" t="s">
        <v>41726</v>
      </c>
      <c r="F438" s="121" t="s">
        <v>41727</v>
      </c>
      <c r="G438" s="97" t="b">
        <v>0</v>
      </c>
      <c r="H438" s="102" t="b">
        <v>1</v>
      </c>
      <c r="I438" s="131" t="s">
        <v>41728</v>
      </c>
    </row>
    <row r="439" spans="1:9">
      <c r="A439" s="33" t="s">
        <v>3648</v>
      </c>
      <c r="B439" s="33" t="s">
        <v>9131</v>
      </c>
      <c r="C439" s="33" t="s">
        <v>39665</v>
      </c>
      <c r="D439" s="121" t="s">
        <v>41729</v>
      </c>
      <c r="E439" s="121" t="s">
        <v>41730</v>
      </c>
      <c r="F439" s="121" t="s">
        <v>41731</v>
      </c>
      <c r="G439" s="97" t="b">
        <v>0</v>
      </c>
      <c r="H439" s="102" t="b">
        <v>1</v>
      </c>
      <c r="I439" s="131" t="s">
        <v>41732</v>
      </c>
    </row>
    <row r="440" spans="1:9">
      <c r="A440" s="33" t="s">
        <v>41733</v>
      </c>
      <c r="B440" s="33" t="s">
        <v>8725</v>
      </c>
      <c r="C440" s="33" t="s">
        <v>39740</v>
      </c>
      <c r="D440" s="121" t="s">
        <v>41734</v>
      </c>
      <c r="E440" s="121" t="s">
        <v>41735</v>
      </c>
      <c r="F440" s="121" t="s">
        <v>41736</v>
      </c>
      <c r="G440" s="97" t="b">
        <v>0</v>
      </c>
      <c r="H440" s="102" t="b">
        <v>1</v>
      </c>
      <c r="I440" s="131" t="s">
        <v>41737</v>
      </c>
    </row>
    <row r="441" spans="1:9">
      <c r="A441" s="33" t="s">
        <v>41738</v>
      </c>
      <c r="B441" s="33" t="s">
        <v>7820</v>
      </c>
      <c r="C441" s="33" t="s">
        <v>39729</v>
      </c>
      <c r="D441" s="121" t="s">
        <v>41739</v>
      </c>
      <c r="E441" s="121" t="s">
        <v>41740</v>
      </c>
      <c r="F441" s="121" t="s">
        <v>41741</v>
      </c>
      <c r="G441" s="97" t="b">
        <v>0</v>
      </c>
      <c r="H441" s="102" t="b">
        <v>1</v>
      </c>
      <c r="I441" s="131" t="s">
        <v>41742</v>
      </c>
    </row>
    <row r="442" spans="1:9">
      <c r="A442" s="33" t="s">
        <v>41743</v>
      </c>
      <c r="B442" s="33" t="s">
        <v>7820</v>
      </c>
      <c r="C442" s="33" t="s">
        <v>39729</v>
      </c>
      <c r="D442" s="121" t="s">
        <v>41744</v>
      </c>
      <c r="E442" s="121" t="s">
        <v>41745</v>
      </c>
      <c r="F442" s="121" t="s">
        <v>41746</v>
      </c>
      <c r="G442" s="97" t="b">
        <v>0</v>
      </c>
      <c r="H442" s="102" t="b">
        <v>1</v>
      </c>
      <c r="I442" s="131" t="s">
        <v>41747</v>
      </c>
    </row>
    <row r="443" spans="1:9">
      <c r="A443" s="33" t="s">
        <v>41748</v>
      </c>
      <c r="B443" s="33" t="s">
        <v>7820</v>
      </c>
      <c r="C443" s="33" t="s">
        <v>39729</v>
      </c>
      <c r="D443" s="121" t="s">
        <v>41749</v>
      </c>
      <c r="E443" s="121" t="s">
        <v>41750</v>
      </c>
      <c r="F443" s="121" t="s">
        <v>41751</v>
      </c>
      <c r="G443" s="97" t="b">
        <v>0</v>
      </c>
      <c r="H443" s="102" t="b">
        <v>1</v>
      </c>
      <c r="I443" s="131" t="s">
        <v>41752</v>
      </c>
    </row>
    <row r="444" spans="1:9">
      <c r="A444" s="33" t="s">
        <v>41753</v>
      </c>
      <c r="B444" s="33" t="s">
        <v>41754</v>
      </c>
      <c r="C444" s="33" t="s">
        <v>39665</v>
      </c>
      <c r="D444" s="121" t="s">
        <v>41755</v>
      </c>
      <c r="E444" s="121" t="s">
        <v>41756</v>
      </c>
      <c r="F444" s="121" t="s">
        <v>41757</v>
      </c>
      <c r="G444" s="97" t="b">
        <v>0</v>
      </c>
      <c r="H444" s="102" t="b">
        <v>1</v>
      </c>
      <c r="I444" s="131" t="s">
        <v>41758</v>
      </c>
    </row>
    <row r="445" spans="1:9">
      <c r="A445" s="33" t="s">
        <v>5579</v>
      </c>
      <c r="B445" s="33" t="s">
        <v>8136</v>
      </c>
      <c r="C445" s="33" t="s">
        <v>39665</v>
      </c>
      <c r="D445" s="121" t="s">
        <v>41759</v>
      </c>
      <c r="E445" s="121" t="s">
        <v>41760</v>
      </c>
      <c r="F445" s="121" t="s">
        <v>41761</v>
      </c>
      <c r="G445" s="97" t="b">
        <v>0</v>
      </c>
      <c r="H445" s="102" t="b">
        <v>1</v>
      </c>
      <c r="I445" s="131" t="s">
        <v>41762</v>
      </c>
    </row>
    <row r="446" spans="1:9">
      <c r="A446" s="33" t="s">
        <v>41763</v>
      </c>
      <c r="B446" s="33" t="s">
        <v>3131</v>
      </c>
      <c r="C446" s="33" t="s">
        <v>39665</v>
      </c>
      <c r="D446" s="121" t="s">
        <v>41764</v>
      </c>
      <c r="E446" s="121" t="s">
        <v>41765</v>
      </c>
      <c r="F446" s="121" t="s">
        <v>41766</v>
      </c>
      <c r="G446" s="97" t="b">
        <v>0</v>
      </c>
      <c r="H446" s="102" t="b">
        <v>1</v>
      </c>
      <c r="I446" s="131" t="s">
        <v>39701</v>
      </c>
    </row>
    <row r="447" spans="1:9">
      <c r="A447" s="33" t="s">
        <v>28499</v>
      </c>
      <c r="B447" s="33" t="s">
        <v>13830</v>
      </c>
      <c r="C447" s="33" t="s">
        <v>39682</v>
      </c>
      <c r="D447" s="121" t="s">
        <v>41767</v>
      </c>
      <c r="E447" s="121" t="s">
        <v>41768</v>
      </c>
      <c r="F447" s="121" t="s">
        <v>41769</v>
      </c>
      <c r="G447" s="97" t="b">
        <v>0</v>
      </c>
      <c r="H447" s="102" t="b">
        <v>1</v>
      </c>
      <c r="I447" s="131" t="s">
        <v>41770</v>
      </c>
    </row>
    <row r="448" spans="1:9">
      <c r="A448" s="33" t="s">
        <v>28534</v>
      </c>
      <c r="B448" s="33" t="s">
        <v>10545</v>
      </c>
      <c r="C448" s="33" t="s">
        <v>25956</v>
      </c>
      <c r="D448" s="121" t="s">
        <v>41771</v>
      </c>
      <c r="E448" s="121" t="s">
        <v>41772</v>
      </c>
      <c r="F448" s="121" t="s">
        <v>41773</v>
      </c>
      <c r="G448" s="97" t="b">
        <v>0</v>
      </c>
      <c r="H448" s="102" t="b">
        <v>1</v>
      </c>
      <c r="I448" s="131" t="s">
        <v>41774</v>
      </c>
    </row>
    <row r="449" spans="1:13">
      <c r="A449" s="33" t="s">
        <v>5582</v>
      </c>
      <c r="B449" s="33" t="s">
        <v>3131</v>
      </c>
      <c r="C449" s="33" t="s">
        <v>39665</v>
      </c>
      <c r="D449" s="121" t="s">
        <v>41775</v>
      </c>
      <c r="E449" s="121" t="s">
        <v>41776</v>
      </c>
      <c r="F449" s="121" t="s">
        <v>41777</v>
      </c>
      <c r="G449" s="97" t="b">
        <v>0</v>
      </c>
      <c r="H449" s="102" t="b">
        <v>1</v>
      </c>
      <c r="I449" s="131" t="s">
        <v>41778</v>
      </c>
    </row>
    <row r="450" spans="1:13">
      <c r="A450" s="33" t="s">
        <v>41779</v>
      </c>
      <c r="B450" s="33" t="s">
        <v>9840</v>
      </c>
      <c r="C450" s="33" t="s">
        <v>39932</v>
      </c>
      <c r="D450" s="121" t="s">
        <v>41780</v>
      </c>
      <c r="E450" s="121" t="s">
        <v>41781</v>
      </c>
      <c r="F450" s="121" t="s">
        <v>41782</v>
      </c>
      <c r="G450" s="97" t="b">
        <v>0</v>
      </c>
      <c r="H450" s="102" t="b">
        <v>1</v>
      </c>
      <c r="I450" s="131" t="s">
        <v>41783</v>
      </c>
    </row>
    <row r="451" spans="1:13">
      <c r="A451" s="33" t="s">
        <v>28597</v>
      </c>
      <c r="B451" s="33" t="s">
        <v>7820</v>
      </c>
      <c r="C451" s="33" t="s">
        <v>39729</v>
      </c>
      <c r="D451" s="121" t="s">
        <v>41784</v>
      </c>
      <c r="E451" s="121" t="s">
        <v>41785</v>
      </c>
      <c r="F451" s="121" t="s">
        <v>41786</v>
      </c>
      <c r="G451" s="97" t="b">
        <v>0</v>
      </c>
      <c r="H451" s="102" t="b">
        <v>1</v>
      </c>
      <c r="I451" s="131" t="s">
        <v>41787</v>
      </c>
    </row>
    <row r="452" spans="1:13">
      <c r="A452" s="33" t="s">
        <v>41788</v>
      </c>
      <c r="B452" s="33" t="s">
        <v>7820</v>
      </c>
      <c r="C452" s="33" t="s">
        <v>39729</v>
      </c>
      <c r="D452" s="121" t="s">
        <v>41789</v>
      </c>
      <c r="E452" s="121" t="s">
        <v>41790</v>
      </c>
      <c r="F452" s="121" t="s">
        <v>41791</v>
      </c>
      <c r="G452" s="97" t="b">
        <v>0</v>
      </c>
      <c r="H452" s="102" t="b">
        <v>1</v>
      </c>
      <c r="I452" s="131" t="s">
        <v>41792</v>
      </c>
    </row>
    <row r="453" spans="1:13">
      <c r="A453" s="33" t="s">
        <v>41793</v>
      </c>
      <c r="B453" s="33"/>
      <c r="C453" s="33"/>
      <c r="D453" s="37" t="s">
        <v>41794</v>
      </c>
      <c r="E453" s="102"/>
      <c r="F453" s="102"/>
      <c r="G453" s="102" t="b">
        <v>1</v>
      </c>
      <c r="H453" s="97" t="b">
        <v>0</v>
      </c>
      <c r="I453" s="33" t="s">
        <v>41795</v>
      </c>
      <c r="J453" s="33" t="s">
        <v>41796</v>
      </c>
      <c r="K453" s="33" t="s">
        <v>41797</v>
      </c>
      <c r="L453" s="33" t="s">
        <v>41798</v>
      </c>
      <c r="M453" s="33" t="s">
        <v>41799</v>
      </c>
    </row>
    <row r="454" spans="1:13">
      <c r="A454" s="33" t="s">
        <v>28677</v>
      </c>
      <c r="B454" s="33" t="s">
        <v>3131</v>
      </c>
      <c r="C454" s="33" t="s">
        <v>39665</v>
      </c>
      <c r="D454" s="121" t="s">
        <v>41800</v>
      </c>
      <c r="E454" s="121" t="s">
        <v>41801</v>
      </c>
      <c r="F454" s="121" t="s">
        <v>41802</v>
      </c>
      <c r="G454" s="97" t="b">
        <v>0</v>
      </c>
      <c r="H454" s="102" t="b">
        <v>1</v>
      </c>
      <c r="I454" s="131" t="s">
        <v>41803</v>
      </c>
    </row>
    <row r="455" spans="1:13">
      <c r="A455" s="33" t="s">
        <v>41804</v>
      </c>
      <c r="B455" s="33" t="s">
        <v>7820</v>
      </c>
      <c r="C455" s="33" t="s">
        <v>39729</v>
      </c>
      <c r="D455" s="121" t="s">
        <v>41805</v>
      </c>
      <c r="E455" s="121" t="s">
        <v>41806</v>
      </c>
      <c r="F455" s="121" t="s">
        <v>41807</v>
      </c>
      <c r="G455" s="97" t="b">
        <v>0</v>
      </c>
      <c r="H455" s="102" t="b">
        <v>1</v>
      </c>
      <c r="I455" s="131" t="s">
        <v>41808</v>
      </c>
    </row>
    <row r="456" spans="1:13">
      <c r="A456" s="33" t="s">
        <v>28681</v>
      </c>
      <c r="B456" s="33" t="s">
        <v>10550</v>
      </c>
      <c r="C456" s="33" t="s">
        <v>40149</v>
      </c>
      <c r="D456" s="121" t="s">
        <v>41809</v>
      </c>
      <c r="E456" s="121" t="s">
        <v>41810</v>
      </c>
      <c r="F456" s="121" t="s">
        <v>41811</v>
      </c>
      <c r="G456" s="97" t="b">
        <v>0</v>
      </c>
      <c r="H456" s="102" t="b">
        <v>1</v>
      </c>
      <c r="I456" s="131" t="s">
        <v>41812</v>
      </c>
    </row>
    <row r="457" spans="1:13">
      <c r="A457" s="33" t="s">
        <v>41813</v>
      </c>
      <c r="B457" s="33" t="s">
        <v>41814</v>
      </c>
      <c r="C457" s="33" t="s">
        <v>40395</v>
      </c>
      <c r="D457" s="136" t="s">
        <v>41815</v>
      </c>
      <c r="E457" s="121" t="s">
        <v>41816</v>
      </c>
      <c r="F457" s="121" t="s">
        <v>41817</v>
      </c>
      <c r="G457" s="97" t="b">
        <v>0</v>
      </c>
      <c r="H457" s="102" t="b">
        <v>1</v>
      </c>
      <c r="I457" s="131" t="s">
        <v>41818</v>
      </c>
    </row>
    <row r="458" spans="1:13">
      <c r="A458" s="33" t="s">
        <v>41819</v>
      </c>
      <c r="B458" s="33" t="s">
        <v>8131</v>
      </c>
      <c r="C458" s="33" t="s">
        <v>39665</v>
      </c>
      <c r="D458" s="121" t="s">
        <v>41820</v>
      </c>
      <c r="E458" s="121" t="s">
        <v>41821</v>
      </c>
      <c r="F458" s="121" t="s">
        <v>41822</v>
      </c>
      <c r="G458" s="97" t="b">
        <v>0</v>
      </c>
      <c r="H458" s="102" t="b">
        <v>1</v>
      </c>
      <c r="I458" s="131" t="s">
        <v>41823</v>
      </c>
    </row>
    <row r="459" spans="1:13">
      <c r="A459" s="33" t="s">
        <v>41824</v>
      </c>
      <c r="B459" s="33" t="s">
        <v>10210</v>
      </c>
      <c r="C459" s="33" t="s">
        <v>39795</v>
      </c>
      <c r="D459" s="121" t="s">
        <v>41825</v>
      </c>
      <c r="E459" s="121" t="s">
        <v>41826</v>
      </c>
      <c r="F459" s="121" t="s">
        <v>41827</v>
      </c>
      <c r="G459" s="97" t="b">
        <v>0</v>
      </c>
      <c r="H459" s="102" t="b">
        <v>1</v>
      </c>
      <c r="I459" s="131" t="s">
        <v>39701</v>
      </c>
    </row>
    <row r="460" spans="1:13">
      <c r="A460" s="33" t="s">
        <v>28880</v>
      </c>
      <c r="B460" s="33" t="s">
        <v>3131</v>
      </c>
      <c r="C460" s="33" t="s">
        <v>39665</v>
      </c>
      <c r="D460" s="121" t="s">
        <v>41828</v>
      </c>
      <c r="E460" s="121" t="s">
        <v>41829</v>
      </c>
      <c r="F460" s="121" t="s">
        <v>41830</v>
      </c>
      <c r="G460" s="97" t="b">
        <v>0</v>
      </c>
      <c r="H460" s="102" t="b">
        <v>1</v>
      </c>
      <c r="I460" s="131" t="s">
        <v>41831</v>
      </c>
    </row>
    <row r="461" spans="1:13">
      <c r="A461" s="33" t="s">
        <v>41832</v>
      </c>
      <c r="B461" s="33" t="s">
        <v>13830</v>
      </c>
      <c r="C461" s="33" t="s">
        <v>39682</v>
      </c>
      <c r="D461" s="121" t="s">
        <v>41833</v>
      </c>
      <c r="E461" s="121" t="s">
        <v>41834</v>
      </c>
      <c r="F461" s="121" t="s">
        <v>41835</v>
      </c>
      <c r="G461" s="97" t="b">
        <v>0</v>
      </c>
      <c r="H461" s="102" t="b">
        <v>1</v>
      </c>
      <c r="I461" s="131" t="s">
        <v>41836</v>
      </c>
    </row>
    <row r="462" spans="1:13">
      <c r="A462" s="33" t="s">
        <v>41837</v>
      </c>
      <c r="B462" s="33" t="s">
        <v>41838</v>
      </c>
      <c r="C462" s="33" t="s">
        <v>40365</v>
      </c>
      <c r="D462" s="121" t="s">
        <v>41839</v>
      </c>
      <c r="E462" s="121" t="s">
        <v>41840</v>
      </c>
      <c r="F462" s="121" t="s">
        <v>41841</v>
      </c>
      <c r="G462" s="97" t="b">
        <v>0</v>
      </c>
      <c r="H462" s="102" t="b">
        <v>1</v>
      </c>
      <c r="I462" s="131" t="s">
        <v>41842</v>
      </c>
    </row>
    <row r="463" spans="1:13">
      <c r="A463" s="33" t="s">
        <v>28988</v>
      </c>
      <c r="B463" s="33" t="s">
        <v>7755</v>
      </c>
      <c r="C463" s="33" t="s">
        <v>25956</v>
      </c>
      <c r="D463" s="121" t="s">
        <v>41843</v>
      </c>
      <c r="E463" s="121" t="s">
        <v>41844</v>
      </c>
      <c r="F463" s="121" t="s">
        <v>41845</v>
      </c>
      <c r="G463" s="97" t="b">
        <v>0</v>
      </c>
      <c r="H463" s="102" t="b">
        <v>1</v>
      </c>
      <c r="I463" s="131" t="s">
        <v>41846</v>
      </c>
    </row>
    <row r="464" spans="1:13">
      <c r="A464" s="33" t="s">
        <v>5602</v>
      </c>
      <c r="B464" s="33" t="s">
        <v>7777</v>
      </c>
      <c r="C464" s="33" t="s">
        <v>40209</v>
      </c>
      <c r="D464" s="121" t="s">
        <v>41847</v>
      </c>
      <c r="E464" s="121" t="s">
        <v>41848</v>
      </c>
      <c r="F464" s="121" t="s">
        <v>41849</v>
      </c>
      <c r="G464" s="97" t="b">
        <v>0</v>
      </c>
      <c r="H464" s="102" t="b">
        <v>1</v>
      </c>
      <c r="I464" s="131" t="s">
        <v>41850</v>
      </c>
    </row>
    <row r="465" spans="1:13">
      <c r="A465" s="33" t="s">
        <v>41851</v>
      </c>
      <c r="B465" s="33" t="s">
        <v>9131</v>
      </c>
      <c r="C465" s="33" t="s">
        <v>39665</v>
      </c>
      <c r="D465" s="121" t="s">
        <v>41852</v>
      </c>
      <c r="E465" s="121" t="s">
        <v>41853</v>
      </c>
      <c r="F465" s="121" t="s">
        <v>41854</v>
      </c>
      <c r="G465" s="97" t="b">
        <v>0</v>
      </c>
      <c r="H465" s="102" t="b">
        <v>1</v>
      </c>
      <c r="I465" s="131" t="s">
        <v>41855</v>
      </c>
    </row>
    <row r="466" spans="1:13">
      <c r="A466" s="33" t="s">
        <v>41856</v>
      </c>
      <c r="B466" s="33" t="s">
        <v>41857</v>
      </c>
      <c r="C466" s="33" t="s">
        <v>39665</v>
      </c>
      <c r="D466" s="121" t="s">
        <v>41858</v>
      </c>
      <c r="E466" s="121" t="s">
        <v>41859</v>
      </c>
      <c r="F466" s="121" t="s">
        <v>41860</v>
      </c>
      <c r="G466" s="97" t="b">
        <v>0</v>
      </c>
      <c r="H466" s="102" t="b">
        <v>1</v>
      </c>
      <c r="I466" s="131" t="s">
        <v>41861</v>
      </c>
    </row>
    <row r="467" spans="1:13">
      <c r="A467" s="33" t="s">
        <v>41862</v>
      </c>
      <c r="B467" s="33"/>
      <c r="C467" s="33"/>
      <c r="D467" s="37" t="s">
        <v>41863</v>
      </c>
      <c r="E467" s="102"/>
      <c r="F467" s="102"/>
      <c r="G467" s="102" t="b">
        <v>1</v>
      </c>
      <c r="H467" s="97" t="b">
        <v>0</v>
      </c>
      <c r="I467" s="33" t="s">
        <v>41864</v>
      </c>
      <c r="J467" s="33" t="s">
        <v>41865</v>
      </c>
      <c r="K467" s="33" t="s">
        <v>41866</v>
      </c>
      <c r="L467" s="33" t="s">
        <v>41867</v>
      </c>
      <c r="M467" s="84" t="s">
        <v>41868</v>
      </c>
    </row>
    <row r="468" spans="1:13">
      <c r="A468" s="36" t="s">
        <v>41869</v>
      </c>
      <c r="B468" s="33" t="s">
        <v>13134</v>
      </c>
      <c r="C468" s="33" t="s">
        <v>39665</v>
      </c>
      <c r="D468" s="121" t="s">
        <v>41870</v>
      </c>
      <c r="E468" s="121" t="s">
        <v>41871</v>
      </c>
      <c r="F468" s="121" t="s">
        <v>41872</v>
      </c>
      <c r="G468" s="97" t="b">
        <v>0</v>
      </c>
      <c r="H468" s="102" t="b">
        <v>1</v>
      </c>
      <c r="I468" s="131" t="s">
        <v>41873</v>
      </c>
    </row>
    <row r="469" spans="1:13">
      <c r="A469" s="33" t="s">
        <v>41874</v>
      </c>
      <c r="B469" s="33" t="s">
        <v>30214</v>
      </c>
      <c r="C469" s="33" t="s">
        <v>39665</v>
      </c>
      <c r="D469" s="121" t="s">
        <v>41875</v>
      </c>
      <c r="E469" s="121" t="s">
        <v>41876</v>
      </c>
      <c r="F469" s="121" t="s">
        <v>41877</v>
      </c>
      <c r="G469" s="97" t="b">
        <v>0</v>
      </c>
      <c r="H469" s="102" t="b">
        <v>1</v>
      </c>
      <c r="I469" s="131" t="s">
        <v>41878</v>
      </c>
    </row>
    <row r="470" spans="1:13">
      <c r="A470" s="33" t="s">
        <v>41879</v>
      </c>
      <c r="B470" s="33" t="s">
        <v>9131</v>
      </c>
      <c r="C470" s="33" t="s">
        <v>39665</v>
      </c>
      <c r="D470" s="121" t="s">
        <v>41880</v>
      </c>
      <c r="E470" s="121" t="s">
        <v>41881</v>
      </c>
      <c r="F470" s="121" t="s">
        <v>41882</v>
      </c>
      <c r="G470" s="97" t="b">
        <v>0</v>
      </c>
      <c r="H470" s="102" t="b">
        <v>1</v>
      </c>
      <c r="I470" s="131" t="s">
        <v>41883</v>
      </c>
    </row>
    <row r="471" spans="1:13">
      <c r="A471" s="33" t="s">
        <v>41884</v>
      </c>
      <c r="B471" s="33" t="s">
        <v>1603</v>
      </c>
      <c r="C471" s="33" t="s">
        <v>25956</v>
      </c>
      <c r="D471" s="121" t="s">
        <v>41885</v>
      </c>
      <c r="E471" s="121" t="s">
        <v>41886</v>
      </c>
      <c r="F471" s="121" t="s">
        <v>41887</v>
      </c>
      <c r="G471" s="97" t="b">
        <v>0</v>
      </c>
      <c r="H471" s="102" t="b">
        <v>1</v>
      </c>
      <c r="I471" s="131" t="s">
        <v>41888</v>
      </c>
    </row>
    <row r="472" spans="1:13">
      <c r="A472" s="33" t="s">
        <v>41889</v>
      </c>
      <c r="B472" s="33" t="s">
        <v>9131</v>
      </c>
      <c r="C472" s="33" t="s">
        <v>39665</v>
      </c>
      <c r="D472" s="121" t="s">
        <v>41890</v>
      </c>
      <c r="E472" s="121" t="s">
        <v>41891</v>
      </c>
      <c r="F472" s="121" t="s">
        <v>41892</v>
      </c>
      <c r="G472" s="97" t="b">
        <v>0</v>
      </c>
      <c r="H472" s="102" t="b">
        <v>1</v>
      </c>
      <c r="I472" s="131" t="s">
        <v>41893</v>
      </c>
    </row>
    <row r="473" spans="1:13">
      <c r="A473" s="33" t="s">
        <v>29251</v>
      </c>
      <c r="B473" s="33" t="s">
        <v>8545</v>
      </c>
      <c r="C473" s="33" t="s">
        <v>39811</v>
      </c>
      <c r="D473" s="121" t="s">
        <v>41894</v>
      </c>
      <c r="E473" s="121" t="s">
        <v>41895</v>
      </c>
      <c r="F473" s="121" t="s">
        <v>41896</v>
      </c>
      <c r="G473" s="97" t="b">
        <v>0</v>
      </c>
      <c r="H473" s="102" t="b">
        <v>1</v>
      </c>
      <c r="I473" s="131" t="s">
        <v>41897</v>
      </c>
    </row>
    <row r="474" spans="1:13">
      <c r="A474" s="33" t="s">
        <v>41898</v>
      </c>
      <c r="B474" s="33" t="s">
        <v>10567</v>
      </c>
      <c r="C474" s="33" t="s">
        <v>39665</v>
      </c>
      <c r="D474" s="121" t="s">
        <v>41899</v>
      </c>
      <c r="E474" s="121" t="s">
        <v>41900</v>
      </c>
      <c r="F474" s="121" t="s">
        <v>41901</v>
      </c>
      <c r="G474" s="97" t="b">
        <v>0</v>
      </c>
      <c r="H474" s="102" t="b">
        <v>1</v>
      </c>
      <c r="I474" s="131" t="s">
        <v>41902</v>
      </c>
    </row>
    <row r="475" spans="1:13">
      <c r="A475" s="33" t="s">
        <v>3687</v>
      </c>
      <c r="B475" s="33" t="s">
        <v>10888</v>
      </c>
      <c r="C475" s="33" t="s">
        <v>39665</v>
      </c>
      <c r="D475" s="121" t="s">
        <v>41903</v>
      </c>
      <c r="E475" s="121" t="s">
        <v>5608</v>
      </c>
      <c r="F475" s="121" t="s">
        <v>41904</v>
      </c>
      <c r="G475" s="97" t="b">
        <v>0</v>
      </c>
      <c r="H475" s="102" t="b">
        <v>1</v>
      </c>
      <c r="I475" s="131" t="s">
        <v>41905</v>
      </c>
    </row>
    <row r="476" spans="1:13">
      <c r="A476" s="33" t="s">
        <v>41906</v>
      </c>
      <c r="B476" s="33" t="s">
        <v>10351</v>
      </c>
      <c r="C476" s="33" t="s">
        <v>39665</v>
      </c>
      <c r="D476" s="121" t="s">
        <v>41907</v>
      </c>
      <c r="E476" s="121" t="s">
        <v>41908</v>
      </c>
      <c r="F476" s="121" t="s">
        <v>41909</v>
      </c>
      <c r="G476" s="97" t="b">
        <v>0</v>
      </c>
      <c r="H476" s="102" t="b">
        <v>1</v>
      </c>
      <c r="I476" s="131" t="s">
        <v>41910</v>
      </c>
    </row>
    <row r="477" spans="1:13">
      <c r="A477" s="37" t="s">
        <v>41911</v>
      </c>
      <c r="B477" s="33" t="s">
        <v>15681</v>
      </c>
      <c r="C477" s="33" t="s">
        <v>40395</v>
      </c>
      <c r="D477" s="121" t="s">
        <v>41912</v>
      </c>
      <c r="E477" s="121" t="s">
        <v>41913</v>
      </c>
      <c r="F477" s="121" t="s">
        <v>41914</v>
      </c>
      <c r="G477" s="97" t="b">
        <v>0</v>
      </c>
      <c r="H477" s="102" t="b">
        <v>1</v>
      </c>
      <c r="I477" s="131" t="s">
        <v>41915</v>
      </c>
    </row>
    <row r="478" spans="1:13">
      <c r="A478" s="33" t="s">
        <v>5619</v>
      </c>
      <c r="B478" s="33" t="s">
        <v>19021</v>
      </c>
      <c r="C478" s="33" t="s">
        <v>40429</v>
      </c>
      <c r="D478" s="121" t="s">
        <v>41916</v>
      </c>
      <c r="E478" s="121" t="s">
        <v>41917</v>
      </c>
      <c r="F478" s="121" t="s">
        <v>41918</v>
      </c>
      <c r="G478" s="97" t="b">
        <v>0</v>
      </c>
      <c r="H478" s="102" t="b">
        <v>1</v>
      </c>
      <c r="I478" s="131" t="s">
        <v>41919</v>
      </c>
    </row>
    <row r="479" spans="1:13">
      <c r="A479" s="33" t="s">
        <v>41920</v>
      </c>
      <c r="B479" s="33" t="s">
        <v>7777</v>
      </c>
      <c r="C479" s="33" t="s">
        <v>40209</v>
      </c>
      <c r="D479" s="121" t="s">
        <v>41921</v>
      </c>
      <c r="E479" s="121" t="s">
        <v>41922</v>
      </c>
      <c r="F479" s="121" t="s">
        <v>41923</v>
      </c>
      <c r="G479" s="97" t="b">
        <v>0</v>
      </c>
      <c r="H479" s="102" t="b">
        <v>1</v>
      </c>
      <c r="I479" s="131" t="s">
        <v>41924</v>
      </c>
    </row>
    <row r="480" spans="1:13">
      <c r="A480" s="33" t="s">
        <v>41925</v>
      </c>
      <c r="B480" s="33" t="s">
        <v>37752</v>
      </c>
      <c r="C480" s="33" t="s">
        <v>37752</v>
      </c>
      <c r="D480" s="121" t="s">
        <v>41926</v>
      </c>
      <c r="E480" s="121" t="s">
        <v>41927</v>
      </c>
      <c r="F480" s="121" t="s">
        <v>41928</v>
      </c>
      <c r="G480" s="97" t="b">
        <v>0</v>
      </c>
      <c r="H480" s="102" t="b">
        <v>1</v>
      </c>
      <c r="I480" s="131" t="s">
        <v>41929</v>
      </c>
    </row>
    <row r="481" spans="1:12">
      <c r="A481" s="33" t="s">
        <v>29774</v>
      </c>
      <c r="B481" s="33" t="s">
        <v>10629</v>
      </c>
      <c r="C481" s="33" t="s">
        <v>40395</v>
      </c>
      <c r="D481" s="121" t="s">
        <v>41930</v>
      </c>
      <c r="E481" s="121" t="s">
        <v>41931</v>
      </c>
      <c r="F481" s="121" t="s">
        <v>41932</v>
      </c>
      <c r="G481" s="97" t="b">
        <v>0</v>
      </c>
      <c r="H481" s="102" t="b">
        <v>1</v>
      </c>
      <c r="I481" s="131" t="s">
        <v>41933</v>
      </c>
    </row>
    <row r="482" spans="1:12">
      <c r="A482" s="33" t="s">
        <v>29836</v>
      </c>
      <c r="B482" s="33" t="s">
        <v>10284</v>
      </c>
      <c r="C482" s="33" t="s">
        <v>40306</v>
      </c>
      <c r="D482" s="121" t="s">
        <v>41934</v>
      </c>
      <c r="E482" s="121" t="s">
        <v>41935</v>
      </c>
      <c r="F482" s="121" t="s">
        <v>41936</v>
      </c>
      <c r="G482" s="97" t="b">
        <v>0</v>
      </c>
      <c r="H482" s="102" t="b">
        <v>1</v>
      </c>
      <c r="I482" s="131" t="s">
        <v>41937</v>
      </c>
    </row>
    <row r="483" spans="1:12">
      <c r="A483" s="33" t="s">
        <v>41938</v>
      </c>
      <c r="B483" s="33" t="s">
        <v>24085</v>
      </c>
      <c r="C483" s="33" t="s">
        <v>39704</v>
      </c>
      <c r="D483" s="121" t="s">
        <v>41939</v>
      </c>
      <c r="E483" s="121" t="s">
        <v>41940</v>
      </c>
      <c r="F483" s="121" t="s">
        <v>41941</v>
      </c>
      <c r="G483" s="97" t="b">
        <v>0</v>
      </c>
      <c r="H483" s="102" t="b">
        <v>1</v>
      </c>
      <c r="I483" s="131" t="s">
        <v>41942</v>
      </c>
    </row>
    <row r="484" spans="1:12">
      <c r="A484" s="33" t="s">
        <v>29918</v>
      </c>
      <c r="B484" s="33" t="s">
        <v>14583</v>
      </c>
      <c r="C484" s="33" t="s">
        <v>40395</v>
      </c>
      <c r="D484" s="121" t="s">
        <v>41943</v>
      </c>
      <c r="E484" s="121" t="s">
        <v>41944</v>
      </c>
      <c r="F484" s="121" t="s">
        <v>41945</v>
      </c>
      <c r="G484" s="97" t="b">
        <v>0</v>
      </c>
      <c r="H484" s="102" t="b">
        <v>1</v>
      </c>
      <c r="I484" s="131" t="s">
        <v>41946</v>
      </c>
    </row>
    <row r="485" spans="1:12">
      <c r="A485" s="33" t="s">
        <v>41947</v>
      </c>
      <c r="B485" s="33" t="s">
        <v>7820</v>
      </c>
      <c r="C485" s="33" t="s">
        <v>39729</v>
      </c>
      <c r="D485" s="121" t="s">
        <v>41948</v>
      </c>
      <c r="E485" s="121" t="s">
        <v>41949</v>
      </c>
      <c r="F485" s="121" t="s">
        <v>41950</v>
      </c>
      <c r="G485" s="97" t="b">
        <v>0</v>
      </c>
      <c r="H485" s="102" t="b">
        <v>1</v>
      </c>
      <c r="I485" s="131" t="s">
        <v>41951</v>
      </c>
    </row>
    <row r="486" spans="1:12">
      <c r="A486" s="33" t="s">
        <v>3720</v>
      </c>
      <c r="B486" s="33" t="s">
        <v>24843</v>
      </c>
      <c r="C486" s="33" t="s">
        <v>40095</v>
      </c>
      <c r="D486" s="121" t="s">
        <v>41952</v>
      </c>
      <c r="E486" s="121" t="s">
        <v>41953</v>
      </c>
      <c r="F486" s="121" t="s">
        <v>41954</v>
      </c>
      <c r="G486" s="97" t="b">
        <v>0</v>
      </c>
      <c r="H486" s="102" t="b">
        <v>1</v>
      </c>
      <c r="I486" s="131" t="s">
        <v>41955</v>
      </c>
    </row>
    <row r="487" spans="1:12">
      <c r="A487" s="33" t="s">
        <v>30019</v>
      </c>
      <c r="B487" s="33" t="s">
        <v>13134</v>
      </c>
      <c r="C487" s="33" t="s">
        <v>39665</v>
      </c>
      <c r="D487" s="121" t="s">
        <v>41956</v>
      </c>
      <c r="E487" s="121" t="s">
        <v>41957</v>
      </c>
      <c r="F487" s="121" t="s">
        <v>41958</v>
      </c>
      <c r="G487" s="97" t="b">
        <v>0</v>
      </c>
      <c r="H487" s="102" t="b">
        <v>1</v>
      </c>
      <c r="I487" s="131" t="s">
        <v>41959</v>
      </c>
    </row>
    <row r="488" spans="1:12">
      <c r="A488" s="33" t="s">
        <v>41960</v>
      </c>
      <c r="B488" s="33" t="s">
        <v>10351</v>
      </c>
      <c r="C488" s="33" t="s">
        <v>39665</v>
      </c>
      <c r="D488" s="121" t="s">
        <v>41961</v>
      </c>
      <c r="E488" s="121" t="s">
        <v>41962</v>
      </c>
      <c r="F488" s="121" t="s">
        <v>41963</v>
      </c>
      <c r="G488" s="97" t="b">
        <v>0</v>
      </c>
      <c r="H488" s="102" t="b">
        <v>1</v>
      </c>
      <c r="I488" s="131" t="s">
        <v>39701</v>
      </c>
    </row>
    <row r="489" spans="1:12">
      <c r="A489" s="33" t="s">
        <v>41964</v>
      </c>
      <c r="B489" s="33" t="s">
        <v>1603</v>
      </c>
      <c r="C489" s="33" t="s">
        <v>25956</v>
      </c>
      <c r="D489" s="121" t="s">
        <v>41965</v>
      </c>
      <c r="E489" s="121" t="s">
        <v>41966</v>
      </c>
      <c r="F489" s="121" t="s">
        <v>41967</v>
      </c>
      <c r="G489" s="97" t="b">
        <v>0</v>
      </c>
      <c r="H489" s="102" t="b">
        <v>1</v>
      </c>
      <c r="I489" s="131" t="s">
        <v>41968</v>
      </c>
    </row>
    <row r="490" spans="1:12">
      <c r="A490" s="33" t="s">
        <v>41969</v>
      </c>
      <c r="B490" s="33" t="s">
        <v>41970</v>
      </c>
      <c r="C490" s="33" t="s">
        <v>40950</v>
      </c>
      <c r="D490" s="121" t="s">
        <v>41971</v>
      </c>
      <c r="E490" s="121" t="s">
        <v>41972</v>
      </c>
      <c r="F490" s="121" t="s">
        <v>41973</v>
      </c>
      <c r="G490" s="97" t="b">
        <v>0</v>
      </c>
      <c r="H490" s="102" t="b">
        <v>1</v>
      </c>
      <c r="I490" s="131" t="s">
        <v>41974</v>
      </c>
    </row>
    <row r="491" spans="1:12">
      <c r="A491" s="33" t="s">
        <v>41975</v>
      </c>
      <c r="B491" s="33" t="s">
        <v>41976</v>
      </c>
      <c r="C491" s="33" t="s">
        <v>39795</v>
      </c>
      <c r="D491" s="121" t="s">
        <v>41977</v>
      </c>
      <c r="E491" s="121" t="s">
        <v>41978</v>
      </c>
      <c r="F491" s="121" t="s">
        <v>41979</v>
      </c>
      <c r="G491" s="97" t="b">
        <v>0</v>
      </c>
      <c r="H491" s="102" t="b">
        <v>1</v>
      </c>
      <c r="I491" s="131" t="s">
        <v>39701</v>
      </c>
    </row>
    <row r="492" spans="1:12">
      <c r="A492" s="33" t="s">
        <v>41980</v>
      </c>
      <c r="B492" s="33" t="s">
        <v>11632</v>
      </c>
      <c r="C492" s="33" t="s">
        <v>40395</v>
      </c>
      <c r="D492" s="121" t="s">
        <v>41981</v>
      </c>
      <c r="E492" s="121" t="s">
        <v>41982</v>
      </c>
      <c r="F492" s="121" t="s">
        <v>41983</v>
      </c>
      <c r="G492" s="97" t="b">
        <v>0</v>
      </c>
      <c r="H492" s="102" t="b">
        <v>1</v>
      </c>
      <c r="I492" s="131" t="s">
        <v>41984</v>
      </c>
    </row>
    <row r="493" spans="1:12">
      <c r="A493" s="33" t="s">
        <v>3726</v>
      </c>
      <c r="B493" s="33" t="s">
        <v>7590</v>
      </c>
      <c r="C493" s="33" t="s">
        <v>39769</v>
      </c>
      <c r="D493" s="121" t="s">
        <v>41985</v>
      </c>
      <c r="E493" s="121" t="s">
        <v>41986</v>
      </c>
      <c r="F493" s="121" t="s">
        <v>41987</v>
      </c>
      <c r="G493" s="102" t="b">
        <v>1</v>
      </c>
      <c r="H493" s="102" t="b">
        <v>1</v>
      </c>
      <c r="I493" s="33" t="s">
        <v>41988</v>
      </c>
      <c r="J493" s="33" t="s">
        <v>41989</v>
      </c>
      <c r="K493" s="33" t="s">
        <v>41990</v>
      </c>
      <c r="L493" s="33" t="s">
        <v>41991</v>
      </c>
    </row>
    <row r="494" spans="1:12">
      <c r="A494" s="33" t="s">
        <v>41992</v>
      </c>
      <c r="B494" s="33" t="s">
        <v>39066</v>
      </c>
      <c r="C494" s="33" t="s">
        <v>39665</v>
      </c>
      <c r="D494" s="121" t="s">
        <v>41993</v>
      </c>
      <c r="E494" s="121" t="s">
        <v>41994</v>
      </c>
      <c r="F494" s="121" t="s">
        <v>41995</v>
      </c>
      <c r="G494" s="97" t="b">
        <v>0</v>
      </c>
      <c r="H494" s="102" t="b">
        <v>1</v>
      </c>
      <c r="I494" s="131" t="s">
        <v>41996</v>
      </c>
    </row>
    <row r="495" spans="1:12">
      <c r="A495" s="33" t="s">
        <v>41997</v>
      </c>
      <c r="B495" s="33" t="s">
        <v>3131</v>
      </c>
      <c r="C495" s="33" t="s">
        <v>39665</v>
      </c>
      <c r="D495" s="121" t="s">
        <v>41998</v>
      </c>
      <c r="E495" s="121" t="s">
        <v>41999</v>
      </c>
      <c r="F495" s="121" t="s">
        <v>42000</v>
      </c>
      <c r="G495" s="97" t="b">
        <v>0</v>
      </c>
      <c r="H495" s="102" t="b">
        <v>1</v>
      </c>
      <c r="I495" s="131" t="s">
        <v>42001</v>
      </c>
    </row>
    <row r="496" spans="1:12">
      <c r="A496" s="33" t="s">
        <v>42002</v>
      </c>
      <c r="B496" s="33" t="s">
        <v>7820</v>
      </c>
      <c r="C496" s="33" t="s">
        <v>39729</v>
      </c>
      <c r="D496" s="121" t="s">
        <v>42003</v>
      </c>
      <c r="E496" s="133" t="s">
        <v>42004</v>
      </c>
      <c r="F496" s="121"/>
      <c r="G496" s="97" t="b">
        <v>0</v>
      </c>
      <c r="H496" s="102" t="b">
        <v>1</v>
      </c>
      <c r="I496" s="131" t="s">
        <v>39701</v>
      </c>
    </row>
    <row r="497" spans="1:13">
      <c r="A497" s="33" t="s">
        <v>42005</v>
      </c>
      <c r="B497" s="33" t="s">
        <v>10351</v>
      </c>
      <c r="C497" s="33" t="s">
        <v>39665</v>
      </c>
      <c r="D497" s="121" t="s">
        <v>42006</v>
      </c>
      <c r="E497" s="121" t="s">
        <v>42007</v>
      </c>
      <c r="F497" s="121" t="s">
        <v>42008</v>
      </c>
      <c r="G497" s="97" t="b">
        <v>0</v>
      </c>
      <c r="H497" s="102" t="b">
        <v>1</v>
      </c>
      <c r="I497" s="131" t="s">
        <v>42009</v>
      </c>
    </row>
    <row r="498" spans="1:13">
      <c r="A498" s="33" t="s">
        <v>42010</v>
      </c>
      <c r="B498" s="33" t="s">
        <v>8136</v>
      </c>
      <c r="C498" s="33" t="s">
        <v>39665</v>
      </c>
      <c r="D498" s="121" t="s">
        <v>42011</v>
      </c>
      <c r="E498" s="121" t="s">
        <v>42012</v>
      </c>
      <c r="F498" s="121" t="s">
        <v>42013</v>
      </c>
      <c r="G498" s="97" t="b">
        <v>0</v>
      </c>
      <c r="H498" s="102" t="b">
        <v>1</v>
      </c>
      <c r="I498" s="131" t="s">
        <v>42014</v>
      </c>
    </row>
    <row r="499" spans="1:13">
      <c r="A499" s="33" t="s">
        <v>30294</v>
      </c>
      <c r="B499" s="33" t="s">
        <v>8545</v>
      </c>
      <c r="C499" s="33" t="s">
        <v>39811</v>
      </c>
      <c r="D499" s="121" t="s">
        <v>42015</v>
      </c>
      <c r="E499" s="121" t="s">
        <v>42016</v>
      </c>
      <c r="F499" s="121" t="s">
        <v>42017</v>
      </c>
      <c r="G499" s="97" t="b">
        <v>0</v>
      </c>
      <c r="H499" s="102" t="b">
        <v>1</v>
      </c>
      <c r="I499" s="131" t="s">
        <v>42018</v>
      </c>
    </row>
    <row r="500" spans="1:13">
      <c r="A500" s="33" t="s">
        <v>42019</v>
      </c>
      <c r="B500" s="33" t="s">
        <v>39675</v>
      </c>
      <c r="C500" s="33" t="s">
        <v>37752</v>
      </c>
      <c r="D500" s="121" t="s">
        <v>42020</v>
      </c>
      <c r="E500" s="121" t="s">
        <v>42021</v>
      </c>
      <c r="F500" s="121" t="s">
        <v>42022</v>
      </c>
      <c r="G500" s="97" t="b">
        <v>0</v>
      </c>
      <c r="H500" s="102" t="b">
        <v>1</v>
      </c>
      <c r="I500" s="131" t="s">
        <v>42023</v>
      </c>
    </row>
    <row r="501" spans="1:13">
      <c r="A501" s="33" t="s">
        <v>42024</v>
      </c>
      <c r="B501" s="33" t="s">
        <v>10579</v>
      </c>
      <c r="C501" s="33" t="s">
        <v>39769</v>
      </c>
      <c r="D501" s="121" t="s">
        <v>42025</v>
      </c>
      <c r="E501" s="121" t="s">
        <v>42026</v>
      </c>
      <c r="F501" s="121" t="s">
        <v>42027</v>
      </c>
      <c r="G501" s="97" t="b">
        <v>0</v>
      </c>
      <c r="H501" s="102" t="b">
        <v>1</v>
      </c>
      <c r="I501" s="131" t="s">
        <v>42028</v>
      </c>
    </row>
    <row r="502" spans="1:13">
      <c r="A502" s="33" t="s">
        <v>42029</v>
      </c>
      <c r="B502" s="33" t="s">
        <v>14203</v>
      </c>
      <c r="C502" s="33" t="s">
        <v>40429</v>
      </c>
      <c r="D502" s="121" t="s">
        <v>42030</v>
      </c>
      <c r="E502" s="121" t="s">
        <v>42031</v>
      </c>
      <c r="F502" s="121" t="s">
        <v>42032</v>
      </c>
      <c r="G502" s="97" t="b">
        <v>0</v>
      </c>
      <c r="H502" s="102" t="b">
        <v>1</v>
      </c>
      <c r="I502" s="131" t="s">
        <v>42033</v>
      </c>
    </row>
    <row r="503" spans="1:13">
      <c r="A503" s="33" t="s">
        <v>42034</v>
      </c>
      <c r="B503" s="33" t="s">
        <v>15088</v>
      </c>
      <c r="C503" s="33" t="s">
        <v>39729</v>
      </c>
      <c r="D503" s="121" t="s">
        <v>42035</v>
      </c>
      <c r="E503" s="121" t="s">
        <v>42036</v>
      </c>
      <c r="F503" s="121" t="s">
        <v>42037</v>
      </c>
      <c r="G503" s="102" t="b">
        <v>1</v>
      </c>
      <c r="H503" s="102" t="b">
        <v>1</v>
      </c>
      <c r="I503" s="33" t="s">
        <v>42038</v>
      </c>
      <c r="J503" s="33" t="s">
        <v>42039</v>
      </c>
      <c r="K503" s="33" t="s">
        <v>42040</v>
      </c>
      <c r="L503" s="33" t="s">
        <v>42041</v>
      </c>
    </row>
    <row r="504" spans="1:13">
      <c r="A504" s="33" t="s">
        <v>42042</v>
      </c>
      <c r="B504" s="33" t="s">
        <v>42043</v>
      </c>
      <c r="C504" s="33" t="s">
        <v>42044</v>
      </c>
      <c r="D504" s="121" t="s">
        <v>42045</v>
      </c>
      <c r="E504" s="121"/>
      <c r="F504" s="121" t="s">
        <v>42046</v>
      </c>
      <c r="G504" s="97" t="b">
        <v>0</v>
      </c>
      <c r="H504" s="102" t="b">
        <v>1</v>
      </c>
      <c r="I504" s="131" t="s">
        <v>39701</v>
      </c>
    </row>
    <row r="505" spans="1:13">
      <c r="A505" s="33" t="s">
        <v>42047</v>
      </c>
      <c r="B505" s="33" t="s">
        <v>7820</v>
      </c>
      <c r="C505" s="33" t="s">
        <v>39729</v>
      </c>
      <c r="D505" s="121" t="s">
        <v>42048</v>
      </c>
      <c r="E505" s="121" t="s">
        <v>42049</v>
      </c>
      <c r="F505" s="121" t="s">
        <v>42050</v>
      </c>
      <c r="G505" s="97" t="b">
        <v>0</v>
      </c>
      <c r="H505" s="102" t="b">
        <v>1</v>
      </c>
      <c r="I505" s="131" t="s">
        <v>42051</v>
      </c>
    </row>
    <row r="506" spans="1:13">
      <c r="A506" s="33" t="s">
        <v>42052</v>
      </c>
      <c r="B506" s="33" t="s">
        <v>3131</v>
      </c>
      <c r="C506" s="33" t="s">
        <v>39665</v>
      </c>
      <c r="D506" s="121" t="s">
        <v>42053</v>
      </c>
      <c r="E506" s="121" t="s">
        <v>42054</v>
      </c>
      <c r="F506" s="121" t="s">
        <v>42055</v>
      </c>
      <c r="G506" s="97" t="b">
        <v>0</v>
      </c>
      <c r="H506" s="102" t="b">
        <v>1</v>
      </c>
      <c r="I506" s="131" t="s">
        <v>42056</v>
      </c>
    </row>
    <row r="507" spans="1:13">
      <c r="A507" s="33" t="s">
        <v>42057</v>
      </c>
      <c r="B507" s="33" t="s">
        <v>3131</v>
      </c>
      <c r="C507" s="33" t="s">
        <v>39665</v>
      </c>
      <c r="D507" s="121" t="s">
        <v>41699</v>
      </c>
      <c r="E507" s="121" t="s">
        <v>41700</v>
      </c>
      <c r="F507" s="121" t="s">
        <v>41701</v>
      </c>
      <c r="G507" s="97" t="b">
        <v>0</v>
      </c>
      <c r="H507" s="102" t="b">
        <v>1</v>
      </c>
      <c r="I507" s="131" t="s">
        <v>42058</v>
      </c>
    </row>
    <row r="508" spans="1:13">
      <c r="A508" s="33" t="s">
        <v>30756</v>
      </c>
      <c r="B508" s="33" t="s">
        <v>7777</v>
      </c>
      <c r="C508" s="33" t="s">
        <v>40209</v>
      </c>
      <c r="D508" s="121" t="s">
        <v>42059</v>
      </c>
      <c r="E508" s="121" t="s">
        <v>42060</v>
      </c>
      <c r="F508" s="121" t="s">
        <v>42061</v>
      </c>
      <c r="G508" s="97" t="b">
        <v>0</v>
      </c>
      <c r="H508" s="102" t="b">
        <v>1</v>
      </c>
      <c r="I508" s="131" t="s">
        <v>42062</v>
      </c>
    </row>
    <row r="509" spans="1:13">
      <c r="A509" s="33" t="s">
        <v>42063</v>
      </c>
      <c r="B509" s="33" t="s">
        <v>13294</v>
      </c>
      <c r="C509" s="33" t="s">
        <v>40019</v>
      </c>
      <c r="D509" s="121" t="s">
        <v>42064</v>
      </c>
      <c r="E509" s="121" t="s">
        <v>42065</v>
      </c>
      <c r="F509" s="121" t="s">
        <v>42066</v>
      </c>
      <c r="G509" s="97" t="b">
        <v>0</v>
      </c>
      <c r="H509" s="102" t="b">
        <v>1</v>
      </c>
      <c r="I509" s="131" t="s">
        <v>42067</v>
      </c>
    </row>
    <row r="510" spans="1:13">
      <c r="A510" s="33" t="s">
        <v>42068</v>
      </c>
      <c r="B510" s="33"/>
      <c r="C510" s="33"/>
      <c r="D510" s="37" t="s">
        <v>42069</v>
      </c>
      <c r="E510" s="102"/>
      <c r="F510" s="102"/>
      <c r="G510" s="102" t="b">
        <v>1</v>
      </c>
      <c r="H510" s="97" t="b">
        <v>0</v>
      </c>
      <c r="I510" s="33" t="s">
        <v>42070</v>
      </c>
      <c r="J510" s="33" t="s">
        <v>42071</v>
      </c>
      <c r="K510" s="33" t="s">
        <v>42072</v>
      </c>
      <c r="L510" s="33" t="s">
        <v>42073</v>
      </c>
      <c r="M510" s="33"/>
    </row>
    <row r="511" spans="1:13">
      <c r="A511" s="33" t="s">
        <v>42074</v>
      </c>
      <c r="B511" s="33" t="s">
        <v>3131</v>
      </c>
      <c r="C511" s="33" t="s">
        <v>39665</v>
      </c>
      <c r="D511" s="121" t="s">
        <v>42075</v>
      </c>
      <c r="E511" s="121" t="s">
        <v>42076</v>
      </c>
      <c r="F511" s="121" t="s">
        <v>42077</v>
      </c>
      <c r="G511" s="97" t="b">
        <v>0</v>
      </c>
      <c r="H511" s="102" t="b">
        <v>1</v>
      </c>
      <c r="I511" s="131" t="s">
        <v>42078</v>
      </c>
    </row>
    <row r="512" spans="1:13">
      <c r="A512" s="33" t="s">
        <v>42079</v>
      </c>
      <c r="B512" s="33" t="s">
        <v>19353</v>
      </c>
      <c r="C512" s="33" t="s">
        <v>39665</v>
      </c>
      <c r="D512" s="121" t="s">
        <v>42080</v>
      </c>
      <c r="E512" s="121" t="s">
        <v>42081</v>
      </c>
      <c r="F512" s="121" t="s">
        <v>42082</v>
      </c>
      <c r="G512" s="97" t="b">
        <v>0</v>
      </c>
      <c r="H512" s="102" t="b">
        <v>1</v>
      </c>
      <c r="I512" s="131" t="s">
        <v>42083</v>
      </c>
    </row>
    <row r="513" spans="1:13">
      <c r="A513" s="33" t="s">
        <v>42084</v>
      </c>
      <c r="B513" s="33" t="s">
        <v>3131</v>
      </c>
      <c r="C513" s="33" t="s">
        <v>39665</v>
      </c>
      <c r="D513" s="121" t="s">
        <v>42085</v>
      </c>
      <c r="E513" s="121" t="s">
        <v>42086</v>
      </c>
      <c r="F513" s="121" t="s">
        <v>42087</v>
      </c>
      <c r="G513" s="97" t="b">
        <v>0</v>
      </c>
      <c r="H513" s="102" t="b">
        <v>1</v>
      </c>
      <c r="I513" s="131" t="s">
        <v>42088</v>
      </c>
    </row>
    <row r="514" spans="1:13">
      <c r="A514" s="33" t="s">
        <v>42089</v>
      </c>
      <c r="B514" s="33" t="s">
        <v>7590</v>
      </c>
      <c r="C514" s="33" t="s">
        <v>39769</v>
      </c>
      <c r="D514" s="121" t="s">
        <v>42090</v>
      </c>
      <c r="E514" s="136" t="s">
        <v>42091</v>
      </c>
      <c r="F514" s="121" t="s">
        <v>42092</v>
      </c>
      <c r="G514" s="97" t="b">
        <v>0</v>
      </c>
      <c r="H514" s="102" t="b">
        <v>1</v>
      </c>
      <c r="I514" s="131" t="s">
        <v>42093</v>
      </c>
    </row>
    <row r="515" spans="1:13">
      <c r="A515" s="33" t="s">
        <v>42094</v>
      </c>
      <c r="B515" s="33" t="s">
        <v>28532</v>
      </c>
      <c r="C515" s="33" t="s">
        <v>39729</v>
      </c>
      <c r="D515" s="121" t="s">
        <v>42095</v>
      </c>
      <c r="E515" s="121" t="s">
        <v>42096</v>
      </c>
      <c r="F515" s="121" t="s">
        <v>42097</v>
      </c>
      <c r="G515" s="97" t="b">
        <v>0</v>
      </c>
      <c r="H515" s="102" t="b">
        <v>1</v>
      </c>
      <c r="I515" s="131" t="s">
        <v>42098</v>
      </c>
    </row>
    <row r="516" spans="1:13">
      <c r="A516" s="33" t="s">
        <v>31094</v>
      </c>
      <c r="B516" s="33" t="s">
        <v>7777</v>
      </c>
      <c r="C516" s="33" t="s">
        <v>40209</v>
      </c>
      <c r="D516" s="121" t="s">
        <v>42099</v>
      </c>
      <c r="E516" s="121" t="s">
        <v>42100</v>
      </c>
      <c r="F516" s="121" t="s">
        <v>42101</v>
      </c>
      <c r="G516" s="97" t="b">
        <v>0</v>
      </c>
      <c r="H516" s="102" t="b">
        <v>1</v>
      </c>
      <c r="I516" s="131" t="s">
        <v>42102</v>
      </c>
    </row>
    <row r="517" spans="1:13">
      <c r="A517" s="33" t="s">
        <v>42103</v>
      </c>
      <c r="B517" s="33"/>
      <c r="C517" s="33"/>
      <c r="D517" s="37" t="s">
        <v>42104</v>
      </c>
      <c r="E517" s="102"/>
      <c r="F517" s="102"/>
      <c r="G517" s="102" t="b">
        <v>1</v>
      </c>
      <c r="H517" s="97" t="b">
        <v>0</v>
      </c>
      <c r="I517" s="33" t="s">
        <v>42105</v>
      </c>
      <c r="J517" s="33" t="s">
        <v>39808</v>
      </c>
      <c r="K517" s="33"/>
      <c r="L517" s="33" t="s">
        <v>40418</v>
      </c>
      <c r="M517" s="33"/>
    </row>
    <row r="518" spans="1:13">
      <c r="A518" s="33" t="s">
        <v>42106</v>
      </c>
      <c r="B518" s="33" t="s">
        <v>7820</v>
      </c>
      <c r="C518" s="33" t="s">
        <v>39729</v>
      </c>
      <c r="D518" s="121" t="s">
        <v>42107</v>
      </c>
      <c r="E518" s="121" t="s">
        <v>42108</v>
      </c>
      <c r="F518" s="121" t="s">
        <v>42109</v>
      </c>
      <c r="G518" s="97" t="b">
        <v>0</v>
      </c>
      <c r="H518" s="102" t="b">
        <v>1</v>
      </c>
      <c r="I518" s="131" t="s">
        <v>42110</v>
      </c>
    </row>
    <row r="519" spans="1:13">
      <c r="A519" s="33" t="s">
        <v>42111</v>
      </c>
      <c r="B519" s="33" t="s">
        <v>9131</v>
      </c>
      <c r="C519" s="33" t="s">
        <v>39665</v>
      </c>
      <c r="D519" s="121" t="s">
        <v>42112</v>
      </c>
      <c r="E519" s="121" t="s">
        <v>42113</v>
      </c>
      <c r="F519" s="121" t="s">
        <v>42114</v>
      </c>
      <c r="G519" s="97" t="b">
        <v>0</v>
      </c>
      <c r="H519" s="102" t="b">
        <v>1</v>
      </c>
      <c r="I519" s="131" t="s">
        <v>42115</v>
      </c>
    </row>
    <row r="520" spans="1:13">
      <c r="A520" s="33" t="s">
        <v>5726</v>
      </c>
      <c r="B520" s="33" t="s">
        <v>42116</v>
      </c>
      <c r="C520" s="33" t="s">
        <v>40106</v>
      </c>
      <c r="D520" s="121" t="s">
        <v>42117</v>
      </c>
      <c r="E520" s="121" t="s">
        <v>42118</v>
      </c>
      <c r="F520" s="121" t="s">
        <v>42119</v>
      </c>
      <c r="G520" s="97" t="b">
        <v>0</v>
      </c>
      <c r="H520" s="102" t="b">
        <v>1</v>
      </c>
      <c r="I520" s="131" t="s">
        <v>42120</v>
      </c>
    </row>
    <row r="521" spans="1:13">
      <c r="A521" s="33" t="s">
        <v>42121</v>
      </c>
      <c r="B521" s="33"/>
      <c r="C521" s="33"/>
      <c r="D521" s="37" t="s">
        <v>42122</v>
      </c>
      <c r="E521" s="102"/>
      <c r="F521" s="102"/>
      <c r="G521" s="102" t="b">
        <v>1</v>
      </c>
      <c r="H521" s="97" t="b">
        <v>0</v>
      </c>
      <c r="I521" s="33" t="s">
        <v>42123</v>
      </c>
      <c r="J521" s="33" t="s">
        <v>42124</v>
      </c>
      <c r="K521" s="33" t="s">
        <v>42125</v>
      </c>
      <c r="L521" s="33"/>
      <c r="M521" s="33"/>
    </row>
    <row r="522" spans="1:13">
      <c r="A522" s="33" t="s">
        <v>42126</v>
      </c>
      <c r="B522" s="33" t="s">
        <v>7820</v>
      </c>
      <c r="C522" s="33" t="s">
        <v>39729</v>
      </c>
      <c r="D522" s="121" t="s">
        <v>42127</v>
      </c>
      <c r="E522" s="133" t="s">
        <v>42128</v>
      </c>
      <c r="F522" s="121"/>
      <c r="G522" s="97" t="b">
        <v>0</v>
      </c>
      <c r="H522" s="102" t="b">
        <v>1</v>
      </c>
      <c r="I522" s="131" t="s">
        <v>42129</v>
      </c>
    </row>
    <row r="523" spans="1:13">
      <c r="A523" s="33" t="s">
        <v>42130</v>
      </c>
      <c r="B523" s="33" t="s">
        <v>3131</v>
      </c>
      <c r="C523" s="33" t="s">
        <v>39665</v>
      </c>
      <c r="D523" s="121" t="s">
        <v>42131</v>
      </c>
      <c r="E523" s="121" t="s">
        <v>42132</v>
      </c>
      <c r="F523" s="121" t="s">
        <v>42133</v>
      </c>
      <c r="G523" s="97" t="b">
        <v>0</v>
      </c>
      <c r="H523" s="102" t="b">
        <v>1</v>
      </c>
      <c r="I523" s="131" t="s">
        <v>39701</v>
      </c>
    </row>
    <row r="524" spans="1:13">
      <c r="A524" s="33" t="s">
        <v>42134</v>
      </c>
      <c r="B524" s="33" t="s">
        <v>3131</v>
      </c>
      <c r="C524" s="33" t="s">
        <v>39665</v>
      </c>
      <c r="D524" s="121" t="s">
        <v>42135</v>
      </c>
      <c r="E524" s="121" t="s">
        <v>42136</v>
      </c>
      <c r="F524" s="121" t="s">
        <v>42137</v>
      </c>
      <c r="G524" s="97" t="b">
        <v>0</v>
      </c>
      <c r="H524" s="102" t="b">
        <v>1</v>
      </c>
      <c r="I524" s="131" t="s">
        <v>42138</v>
      </c>
    </row>
    <row r="525" spans="1:13">
      <c r="A525" s="33" t="s">
        <v>42139</v>
      </c>
      <c r="B525" s="33" t="s">
        <v>10099</v>
      </c>
      <c r="C525" s="33" t="s">
        <v>39843</v>
      </c>
      <c r="D525" s="121" t="s">
        <v>42140</v>
      </c>
      <c r="E525" s="121" t="s">
        <v>42141</v>
      </c>
      <c r="F525" s="121" t="s">
        <v>42142</v>
      </c>
      <c r="G525" s="97" t="b">
        <v>0</v>
      </c>
      <c r="H525" s="102" t="b">
        <v>1</v>
      </c>
      <c r="I525" s="131" t="s">
        <v>42143</v>
      </c>
    </row>
    <row r="526" spans="1:13">
      <c r="A526" s="33" t="s">
        <v>42144</v>
      </c>
      <c r="B526" s="33" t="s">
        <v>36534</v>
      </c>
      <c r="C526" s="33" t="s">
        <v>39665</v>
      </c>
      <c r="D526" s="121" t="s">
        <v>42145</v>
      </c>
      <c r="E526" s="121" t="s">
        <v>42146</v>
      </c>
      <c r="F526" s="121" t="s">
        <v>42147</v>
      </c>
      <c r="G526" s="97" t="b">
        <v>0</v>
      </c>
      <c r="H526" s="102" t="b">
        <v>1</v>
      </c>
      <c r="I526" s="131" t="s">
        <v>42148</v>
      </c>
    </row>
    <row r="527" spans="1:13">
      <c r="A527" s="33" t="s">
        <v>42149</v>
      </c>
      <c r="B527" s="33" t="s">
        <v>9131</v>
      </c>
      <c r="C527" s="33" t="s">
        <v>39665</v>
      </c>
      <c r="D527" s="121" t="s">
        <v>42150</v>
      </c>
      <c r="E527" s="121" t="s">
        <v>42151</v>
      </c>
      <c r="F527" s="121" t="s">
        <v>42152</v>
      </c>
      <c r="G527" s="102" t="b">
        <v>1</v>
      </c>
      <c r="H527" s="102" t="b">
        <v>1</v>
      </c>
      <c r="I527" s="33" t="s">
        <v>42153</v>
      </c>
      <c r="J527" s="33" t="s">
        <v>42154</v>
      </c>
      <c r="K527" s="33" t="s">
        <v>42155</v>
      </c>
      <c r="L527" s="33" t="s">
        <v>42156</v>
      </c>
    </row>
    <row r="528" spans="1:13">
      <c r="A528" s="33" t="s">
        <v>42157</v>
      </c>
      <c r="B528" s="33" t="s">
        <v>9131</v>
      </c>
      <c r="C528" s="33" t="s">
        <v>39665</v>
      </c>
      <c r="D528" s="121" t="s">
        <v>42150</v>
      </c>
      <c r="E528" s="121" t="s">
        <v>42151</v>
      </c>
      <c r="F528" s="121" t="s">
        <v>42152</v>
      </c>
      <c r="G528" s="97" t="b">
        <v>0</v>
      </c>
      <c r="H528" s="102" t="b">
        <v>1</v>
      </c>
      <c r="I528" s="131" t="s">
        <v>42158</v>
      </c>
    </row>
    <row r="529" spans="1:13">
      <c r="A529" s="33" t="s">
        <v>31842</v>
      </c>
      <c r="B529" s="33" t="s">
        <v>7820</v>
      </c>
      <c r="C529" s="33" t="s">
        <v>39729</v>
      </c>
      <c r="D529" s="121" t="s">
        <v>42159</v>
      </c>
      <c r="E529" s="121" t="s">
        <v>42160</v>
      </c>
      <c r="F529" s="121" t="s">
        <v>42161</v>
      </c>
      <c r="G529" s="97" t="b">
        <v>0</v>
      </c>
      <c r="H529" s="102" t="b">
        <v>1</v>
      </c>
      <c r="I529" s="131" t="s">
        <v>42162</v>
      </c>
    </row>
    <row r="530" spans="1:13">
      <c r="A530" s="33" t="s">
        <v>42163</v>
      </c>
      <c r="B530" s="33" t="s">
        <v>19471</v>
      </c>
      <c r="C530" s="33" t="s">
        <v>39769</v>
      </c>
      <c r="D530" s="121" t="s">
        <v>42164</v>
      </c>
      <c r="E530" s="121" t="s">
        <v>42165</v>
      </c>
      <c r="F530" s="121" t="s">
        <v>42166</v>
      </c>
      <c r="G530" s="97" t="b">
        <v>0</v>
      </c>
      <c r="H530" s="102" t="b">
        <v>1</v>
      </c>
      <c r="I530" s="131" t="s">
        <v>42167</v>
      </c>
    </row>
    <row r="531" spans="1:13">
      <c r="A531" s="33" t="s">
        <v>31949</v>
      </c>
      <c r="B531" s="33" t="s">
        <v>16556</v>
      </c>
      <c r="C531" s="33" t="s">
        <v>39843</v>
      </c>
      <c r="D531" s="121" t="s">
        <v>42168</v>
      </c>
      <c r="E531" s="121" t="s">
        <v>42169</v>
      </c>
      <c r="F531" s="121" t="s">
        <v>42170</v>
      </c>
      <c r="G531" s="97" t="b">
        <v>0</v>
      </c>
      <c r="H531" s="102" t="b">
        <v>1</v>
      </c>
      <c r="I531" s="131" t="s">
        <v>42171</v>
      </c>
    </row>
    <row r="532" spans="1:13">
      <c r="A532" s="33" t="s">
        <v>31957</v>
      </c>
      <c r="B532" s="33" t="s">
        <v>16556</v>
      </c>
      <c r="C532" s="33" t="s">
        <v>39843</v>
      </c>
      <c r="D532" s="121" t="s">
        <v>42172</v>
      </c>
      <c r="E532" s="121" t="s">
        <v>42173</v>
      </c>
      <c r="F532" s="121" t="s">
        <v>42174</v>
      </c>
      <c r="G532" s="97" t="b">
        <v>0</v>
      </c>
      <c r="H532" s="102" t="b">
        <v>1</v>
      </c>
      <c r="I532" s="131" t="s">
        <v>42175</v>
      </c>
    </row>
    <row r="533" spans="1:13">
      <c r="A533" s="33" t="s">
        <v>31957</v>
      </c>
      <c r="B533" s="33" t="s">
        <v>16556</v>
      </c>
      <c r="C533" s="33" t="s">
        <v>39843</v>
      </c>
      <c r="D533" s="121" t="s">
        <v>42176</v>
      </c>
      <c r="E533" s="121" t="s">
        <v>42173</v>
      </c>
      <c r="F533" s="121" t="s">
        <v>42177</v>
      </c>
      <c r="G533" s="97" t="b">
        <v>0</v>
      </c>
      <c r="H533" s="102" t="b">
        <v>1</v>
      </c>
      <c r="I533" s="131" t="s">
        <v>42175</v>
      </c>
    </row>
    <row r="534" spans="1:13">
      <c r="A534" s="33" t="s">
        <v>42178</v>
      </c>
      <c r="B534" s="33" t="s">
        <v>29966</v>
      </c>
      <c r="C534" s="33" t="s">
        <v>40019</v>
      </c>
      <c r="D534" s="121" t="s">
        <v>42179</v>
      </c>
      <c r="E534" s="121" t="s">
        <v>42180</v>
      </c>
      <c r="F534" s="121" t="s">
        <v>42181</v>
      </c>
      <c r="G534" s="97" t="b">
        <v>0</v>
      </c>
      <c r="H534" s="102" t="b">
        <v>1</v>
      </c>
      <c r="I534" s="131" t="s">
        <v>42182</v>
      </c>
    </row>
    <row r="535" spans="1:13">
      <c r="A535" s="33" t="s">
        <v>42183</v>
      </c>
      <c r="B535" s="33" t="s">
        <v>42184</v>
      </c>
      <c r="C535" s="33" t="s">
        <v>40019</v>
      </c>
      <c r="D535" s="121" t="s">
        <v>42185</v>
      </c>
      <c r="E535" s="133" t="s">
        <v>42186</v>
      </c>
      <c r="F535" s="121"/>
      <c r="G535" s="97" t="b">
        <v>0</v>
      </c>
      <c r="H535" s="102" t="b">
        <v>1</v>
      </c>
      <c r="I535" s="131" t="s">
        <v>42187</v>
      </c>
    </row>
    <row r="536" spans="1:13">
      <c r="A536" s="33" t="s">
        <v>42188</v>
      </c>
      <c r="B536" s="33" t="s">
        <v>8725</v>
      </c>
      <c r="C536" s="33" t="s">
        <v>39740</v>
      </c>
      <c r="D536" s="121" t="s">
        <v>42189</v>
      </c>
      <c r="E536" s="136" t="s">
        <v>42190</v>
      </c>
      <c r="F536" s="121" t="s">
        <v>42191</v>
      </c>
      <c r="G536" s="97" t="b">
        <v>0</v>
      </c>
      <c r="H536" s="102" t="b">
        <v>1</v>
      </c>
      <c r="I536" s="131" t="s">
        <v>42192</v>
      </c>
    </row>
    <row r="537" spans="1:13">
      <c r="A537" s="33" t="s">
        <v>42193</v>
      </c>
      <c r="B537" s="33" t="s">
        <v>8136</v>
      </c>
      <c r="C537" s="33" t="s">
        <v>39665</v>
      </c>
      <c r="D537" s="121" t="s">
        <v>42185</v>
      </c>
      <c r="E537" s="133" t="s">
        <v>42186</v>
      </c>
      <c r="F537" s="121"/>
      <c r="G537" s="97" t="b">
        <v>0</v>
      </c>
      <c r="H537" s="102" t="b">
        <v>1</v>
      </c>
      <c r="I537" s="131" t="s">
        <v>42187</v>
      </c>
    </row>
    <row r="538" spans="1:13">
      <c r="A538" s="33" t="s">
        <v>42194</v>
      </c>
      <c r="B538" s="33" t="s">
        <v>8136</v>
      </c>
      <c r="C538" s="33" t="s">
        <v>39665</v>
      </c>
      <c r="D538" s="121" t="s">
        <v>42195</v>
      </c>
      <c r="E538" s="133" t="s">
        <v>42196</v>
      </c>
      <c r="F538" s="121"/>
      <c r="G538" s="97" t="b">
        <v>0</v>
      </c>
      <c r="H538" s="102" t="b">
        <v>1</v>
      </c>
      <c r="I538" s="131" t="s">
        <v>42197</v>
      </c>
    </row>
    <row r="539" spans="1:13">
      <c r="A539" s="33" t="s">
        <v>42198</v>
      </c>
      <c r="B539" s="33" t="s">
        <v>42199</v>
      </c>
      <c r="C539" s="33" t="s">
        <v>39665</v>
      </c>
      <c r="D539" s="121" t="s">
        <v>42200</v>
      </c>
      <c r="E539" s="121" t="s">
        <v>42201</v>
      </c>
      <c r="F539" s="121" t="s">
        <v>42202</v>
      </c>
      <c r="G539" s="97" t="b">
        <v>0</v>
      </c>
      <c r="H539" s="102" t="b">
        <v>1</v>
      </c>
      <c r="I539" s="131" t="s">
        <v>42203</v>
      </c>
    </row>
    <row r="540" spans="1:13">
      <c r="A540" s="33" t="s">
        <v>42204</v>
      </c>
      <c r="B540" s="33" t="s">
        <v>7590</v>
      </c>
      <c r="C540" s="33" t="s">
        <v>39769</v>
      </c>
      <c r="D540" s="121" t="s">
        <v>42205</v>
      </c>
      <c r="E540" s="121" t="s">
        <v>42206</v>
      </c>
      <c r="F540" s="121" t="s">
        <v>42207</v>
      </c>
      <c r="G540" s="97" t="b">
        <v>0</v>
      </c>
      <c r="H540" s="102" t="b">
        <v>1</v>
      </c>
      <c r="I540" s="131" t="s">
        <v>42208</v>
      </c>
    </row>
    <row r="541" spans="1:13">
      <c r="A541" s="33" t="s">
        <v>32340</v>
      </c>
      <c r="B541" s="33"/>
      <c r="C541" s="33"/>
      <c r="D541" s="37" t="s">
        <v>42209</v>
      </c>
      <c r="E541" s="102"/>
      <c r="F541" s="102"/>
      <c r="G541" s="102" t="b">
        <v>1</v>
      </c>
      <c r="H541" s="97" t="b">
        <v>0</v>
      </c>
      <c r="I541" s="33" t="s">
        <v>42210</v>
      </c>
      <c r="J541" s="33" t="s">
        <v>42211</v>
      </c>
      <c r="K541" s="33" t="s">
        <v>42212</v>
      </c>
      <c r="L541" s="33"/>
      <c r="M541" s="33"/>
    </row>
    <row r="542" spans="1:13">
      <c r="A542" s="33" t="s">
        <v>42213</v>
      </c>
      <c r="B542" s="33" t="s">
        <v>8136</v>
      </c>
      <c r="C542" s="33" t="s">
        <v>39665</v>
      </c>
      <c r="D542" s="121" t="s">
        <v>42214</v>
      </c>
      <c r="E542" s="133" t="s">
        <v>42215</v>
      </c>
      <c r="F542" s="121"/>
      <c r="G542" s="97" t="b">
        <v>0</v>
      </c>
      <c r="H542" s="102" t="b">
        <v>1</v>
      </c>
      <c r="I542" s="131" t="s">
        <v>42216</v>
      </c>
    </row>
    <row r="543" spans="1:13">
      <c r="A543" s="33" t="s">
        <v>42217</v>
      </c>
      <c r="B543" s="33" t="s">
        <v>3131</v>
      </c>
      <c r="C543" s="33" t="s">
        <v>39665</v>
      </c>
      <c r="D543" s="121" t="s">
        <v>42218</v>
      </c>
      <c r="E543" s="121" t="s">
        <v>42219</v>
      </c>
      <c r="F543" s="121" t="s">
        <v>42220</v>
      </c>
      <c r="G543" s="97" t="b">
        <v>0</v>
      </c>
      <c r="H543" s="102" t="b">
        <v>1</v>
      </c>
      <c r="I543" s="131" t="s">
        <v>42221</v>
      </c>
    </row>
    <row r="544" spans="1:13">
      <c r="A544" s="33" t="s">
        <v>42222</v>
      </c>
      <c r="B544" s="33" t="s">
        <v>14054</v>
      </c>
      <c r="C544" s="33" t="s">
        <v>42223</v>
      </c>
      <c r="D544" s="121" t="s">
        <v>42224</v>
      </c>
      <c r="E544" s="121" t="s">
        <v>42225</v>
      </c>
      <c r="F544" s="121" t="s">
        <v>42226</v>
      </c>
      <c r="G544" s="97" t="b">
        <v>0</v>
      </c>
      <c r="H544" s="102" t="b">
        <v>1</v>
      </c>
      <c r="I544" s="131" t="s">
        <v>42227</v>
      </c>
    </row>
    <row r="545" spans="1:12">
      <c r="A545" s="33" t="s">
        <v>5758</v>
      </c>
      <c r="B545" s="33" t="s">
        <v>14054</v>
      </c>
      <c r="C545" s="33" t="s">
        <v>42223</v>
      </c>
      <c r="D545" s="121" t="s">
        <v>42228</v>
      </c>
      <c r="E545" s="121" t="s">
        <v>42229</v>
      </c>
      <c r="F545" s="121" t="s">
        <v>42230</v>
      </c>
      <c r="G545" s="97" t="b">
        <v>0</v>
      </c>
      <c r="H545" s="102" t="b">
        <v>1</v>
      </c>
      <c r="I545" s="131" t="s">
        <v>42231</v>
      </c>
    </row>
    <row r="546" spans="1:12">
      <c r="A546" s="33" t="s">
        <v>5767</v>
      </c>
      <c r="B546" s="33" t="s">
        <v>3131</v>
      </c>
      <c r="C546" s="33" t="s">
        <v>39665</v>
      </c>
      <c r="D546" s="121" t="s">
        <v>42232</v>
      </c>
      <c r="E546" s="121" t="s">
        <v>42233</v>
      </c>
      <c r="F546" s="121" t="s">
        <v>42234</v>
      </c>
      <c r="G546" s="102" t="b">
        <v>1</v>
      </c>
      <c r="H546" s="102" t="b">
        <v>1</v>
      </c>
      <c r="I546" s="33" t="s">
        <v>42235</v>
      </c>
      <c r="J546" s="33" t="s">
        <v>42236</v>
      </c>
      <c r="K546" s="33" t="s">
        <v>39977</v>
      </c>
      <c r="L546" s="33" t="s">
        <v>42237</v>
      </c>
    </row>
    <row r="547" spans="1:12">
      <c r="A547" s="33" t="s">
        <v>42238</v>
      </c>
      <c r="B547" s="33" t="s">
        <v>3131</v>
      </c>
      <c r="C547" s="33" t="s">
        <v>39665</v>
      </c>
      <c r="D547" s="121" t="s">
        <v>42239</v>
      </c>
      <c r="E547" s="121" t="s">
        <v>42240</v>
      </c>
      <c r="F547" s="121" t="s">
        <v>42241</v>
      </c>
      <c r="G547" s="97" t="b">
        <v>0</v>
      </c>
      <c r="H547" s="102" t="b">
        <v>1</v>
      </c>
      <c r="I547" s="131" t="s">
        <v>42242</v>
      </c>
    </row>
    <row r="548" spans="1:12">
      <c r="A548" s="33" t="s">
        <v>42243</v>
      </c>
      <c r="B548" s="33" t="s">
        <v>15608</v>
      </c>
      <c r="C548" s="33" t="s">
        <v>40306</v>
      </c>
      <c r="D548" s="121" t="s">
        <v>42244</v>
      </c>
      <c r="E548" s="136" t="s">
        <v>42245</v>
      </c>
      <c r="F548" s="121" t="s">
        <v>42246</v>
      </c>
      <c r="G548" s="97" t="b">
        <v>0</v>
      </c>
      <c r="H548" s="102" t="b">
        <v>1</v>
      </c>
      <c r="I548" s="131" t="s">
        <v>39701</v>
      </c>
    </row>
    <row r="549" spans="1:12">
      <c r="A549" s="33" t="s">
        <v>42247</v>
      </c>
      <c r="B549" s="33" t="s">
        <v>7820</v>
      </c>
      <c r="C549" s="33" t="s">
        <v>39729</v>
      </c>
      <c r="D549" s="121" t="s">
        <v>42248</v>
      </c>
      <c r="E549" s="121" t="s">
        <v>42249</v>
      </c>
      <c r="F549" s="121" t="s">
        <v>42250</v>
      </c>
      <c r="G549" s="97" t="b">
        <v>0</v>
      </c>
      <c r="H549" s="102" t="b">
        <v>1</v>
      </c>
      <c r="I549" s="131" t="s">
        <v>42251</v>
      </c>
    </row>
    <row r="550" spans="1:12">
      <c r="A550" s="33" t="s">
        <v>32721</v>
      </c>
      <c r="B550" s="33" t="s">
        <v>8526</v>
      </c>
      <c r="C550" s="33" t="s">
        <v>39769</v>
      </c>
      <c r="D550" s="121" t="s">
        <v>42252</v>
      </c>
      <c r="E550" s="136" t="s">
        <v>42253</v>
      </c>
      <c r="F550" s="121" t="s">
        <v>42254</v>
      </c>
      <c r="G550" s="97" t="b">
        <v>0</v>
      </c>
      <c r="H550" s="102" t="b">
        <v>1</v>
      </c>
      <c r="I550" s="131" t="s">
        <v>42255</v>
      </c>
    </row>
    <row r="551" spans="1:12">
      <c r="A551" s="33" t="s">
        <v>42256</v>
      </c>
      <c r="B551" s="33" t="s">
        <v>38865</v>
      </c>
      <c r="C551" s="33" t="s">
        <v>39769</v>
      </c>
      <c r="D551" s="121" t="s">
        <v>42257</v>
      </c>
      <c r="E551" s="136" t="s">
        <v>42258</v>
      </c>
      <c r="F551" s="121" t="s">
        <v>42259</v>
      </c>
      <c r="G551" s="97" t="b">
        <v>0</v>
      </c>
      <c r="H551" s="102" t="b">
        <v>1</v>
      </c>
      <c r="I551" s="131" t="s">
        <v>42260</v>
      </c>
    </row>
    <row r="552" spans="1:12">
      <c r="A552" s="33" t="s">
        <v>42261</v>
      </c>
      <c r="B552" s="33" t="s">
        <v>11761</v>
      </c>
      <c r="C552" s="33" t="s">
        <v>40468</v>
      </c>
      <c r="D552" s="121" t="s">
        <v>42262</v>
      </c>
      <c r="E552" s="121" t="s">
        <v>42263</v>
      </c>
      <c r="F552" s="121" t="s">
        <v>42264</v>
      </c>
      <c r="G552" s="97" t="b">
        <v>0</v>
      </c>
      <c r="H552" s="102" t="b">
        <v>1</v>
      </c>
      <c r="I552" s="131" t="s">
        <v>42265</v>
      </c>
    </row>
    <row r="553" spans="1:12">
      <c r="A553" s="33" t="s">
        <v>32755</v>
      </c>
      <c r="B553" s="33" t="s">
        <v>7777</v>
      </c>
      <c r="C553" s="33" t="s">
        <v>40209</v>
      </c>
      <c r="D553" s="121" t="s">
        <v>42266</v>
      </c>
      <c r="E553" s="121" t="s">
        <v>42267</v>
      </c>
      <c r="F553" s="121" t="s">
        <v>42268</v>
      </c>
      <c r="G553" s="97" t="b">
        <v>0</v>
      </c>
      <c r="H553" s="102" t="b">
        <v>1</v>
      </c>
      <c r="I553" s="131" t="s">
        <v>42269</v>
      </c>
    </row>
    <row r="554" spans="1:12">
      <c r="A554" s="33" t="s">
        <v>32784</v>
      </c>
      <c r="B554" s="33" t="s">
        <v>15902</v>
      </c>
      <c r="C554" s="33" t="s">
        <v>40095</v>
      </c>
      <c r="D554" s="121" t="s">
        <v>42270</v>
      </c>
      <c r="E554" s="136" t="s">
        <v>42271</v>
      </c>
      <c r="F554" s="121" t="s">
        <v>42272</v>
      </c>
      <c r="G554" s="97" t="b">
        <v>0</v>
      </c>
      <c r="H554" s="102" t="b">
        <v>1</v>
      </c>
      <c r="I554" s="131" t="s">
        <v>42273</v>
      </c>
    </row>
    <row r="555" spans="1:12">
      <c r="A555" s="33" t="s">
        <v>42274</v>
      </c>
      <c r="B555" s="33" t="s">
        <v>9158</v>
      </c>
      <c r="C555" s="33" t="s">
        <v>40365</v>
      </c>
      <c r="D555" s="121" t="s">
        <v>42275</v>
      </c>
      <c r="E555" s="121" t="s">
        <v>42276</v>
      </c>
      <c r="F555" s="121" t="s">
        <v>42277</v>
      </c>
      <c r="G555" s="97" t="b">
        <v>0</v>
      </c>
      <c r="H555" s="102" t="b">
        <v>1</v>
      </c>
      <c r="I555" s="131" t="s">
        <v>42278</v>
      </c>
    </row>
    <row r="556" spans="1:12">
      <c r="A556" s="33" t="s">
        <v>42279</v>
      </c>
      <c r="B556" s="33" t="s">
        <v>10351</v>
      </c>
      <c r="C556" s="33" t="s">
        <v>39665</v>
      </c>
      <c r="D556" s="121" t="s">
        <v>42280</v>
      </c>
      <c r="E556" s="121" t="s">
        <v>42281</v>
      </c>
      <c r="F556" s="121" t="s">
        <v>42282</v>
      </c>
      <c r="G556" s="97" t="b">
        <v>0</v>
      </c>
      <c r="H556" s="102" t="b">
        <v>1</v>
      </c>
      <c r="I556" s="131" t="s">
        <v>42283</v>
      </c>
    </row>
    <row r="557" spans="1:12">
      <c r="A557" s="33" t="s">
        <v>42284</v>
      </c>
      <c r="B557" s="33" t="s">
        <v>42285</v>
      </c>
      <c r="C557" s="33" t="s">
        <v>39795</v>
      </c>
      <c r="D557" s="121" t="s">
        <v>42286</v>
      </c>
      <c r="E557" s="133" t="s">
        <v>42287</v>
      </c>
      <c r="F557" s="121"/>
      <c r="G557" s="97" t="b">
        <v>0</v>
      </c>
      <c r="H557" s="102" t="b">
        <v>1</v>
      </c>
      <c r="I557" s="131" t="s">
        <v>42288</v>
      </c>
    </row>
    <row r="558" spans="1:12">
      <c r="A558" s="33" t="s">
        <v>42289</v>
      </c>
      <c r="B558" s="33" t="s">
        <v>7820</v>
      </c>
      <c r="C558" s="33" t="s">
        <v>39729</v>
      </c>
      <c r="D558" s="121" t="s">
        <v>42290</v>
      </c>
      <c r="E558" s="121" t="s">
        <v>42291</v>
      </c>
      <c r="F558" s="121" t="s">
        <v>42292</v>
      </c>
      <c r="G558" s="97" t="b">
        <v>0</v>
      </c>
      <c r="H558" s="102" t="b">
        <v>1</v>
      </c>
      <c r="I558" s="131" t="s">
        <v>42293</v>
      </c>
    </row>
    <row r="559" spans="1:12">
      <c r="A559" s="33" t="s">
        <v>42294</v>
      </c>
      <c r="B559" s="33" t="s">
        <v>42295</v>
      </c>
      <c r="C559" s="33" t="s">
        <v>39665</v>
      </c>
      <c r="D559" s="121" t="s">
        <v>42296</v>
      </c>
      <c r="E559" s="121" t="s">
        <v>42297</v>
      </c>
      <c r="F559" s="121" t="s">
        <v>42298</v>
      </c>
      <c r="G559" s="97" t="b">
        <v>0</v>
      </c>
      <c r="H559" s="102" t="b">
        <v>1</v>
      </c>
      <c r="I559" s="131" t="s">
        <v>39701</v>
      </c>
    </row>
    <row r="560" spans="1:12">
      <c r="A560" s="33" t="s">
        <v>42299</v>
      </c>
      <c r="B560" s="33" t="s">
        <v>16431</v>
      </c>
      <c r="C560" s="33" t="s">
        <v>40429</v>
      </c>
      <c r="D560" s="121" t="s">
        <v>42300</v>
      </c>
      <c r="E560" s="121" t="s">
        <v>42301</v>
      </c>
      <c r="F560" s="121" t="s">
        <v>42302</v>
      </c>
      <c r="G560" s="97" t="b">
        <v>0</v>
      </c>
      <c r="H560" s="102" t="b">
        <v>1</v>
      </c>
      <c r="I560" s="131" t="s">
        <v>42303</v>
      </c>
    </row>
    <row r="561" spans="1:13">
      <c r="A561" s="33" t="s">
        <v>42304</v>
      </c>
      <c r="B561" s="33" t="s">
        <v>12639</v>
      </c>
      <c r="C561" s="33" t="s">
        <v>40300</v>
      </c>
      <c r="D561" s="121" t="s">
        <v>42305</v>
      </c>
      <c r="E561" s="121" t="s">
        <v>42306</v>
      </c>
      <c r="F561" s="121" t="s">
        <v>42307</v>
      </c>
      <c r="G561" s="97" t="b">
        <v>0</v>
      </c>
      <c r="H561" s="102" t="b">
        <v>1</v>
      </c>
      <c r="I561" s="131" t="s">
        <v>42308</v>
      </c>
    </row>
    <row r="562" spans="1:13">
      <c r="A562" s="33" t="s">
        <v>42309</v>
      </c>
      <c r="B562" s="33" t="s">
        <v>8136</v>
      </c>
      <c r="C562" s="33" t="s">
        <v>39665</v>
      </c>
      <c r="D562" s="121" t="s">
        <v>42310</v>
      </c>
      <c r="E562" s="121" t="s">
        <v>42311</v>
      </c>
      <c r="F562" s="121" t="s">
        <v>42312</v>
      </c>
      <c r="G562" s="97" t="b">
        <v>0</v>
      </c>
      <c r="H562" s="102" t="b">
        <v>1</v>
      </c>
      <c r="I562" s="131" t="s">
        <v>42313</v>
      </c>
    </row>
    <row r="563" spans="1:13">
      <c r="A563" s="33" t="s">
        <v>42314</v>
      </c>
      <c r="B563" s="33" t="s">
        <v>7777</v>
      </c>
      <c r="C563" s="33" t="s">
        <v>40209</v>
      </c>
      <c r="D563" s="121" t="s">
        <v>42315</v>
      </c>
      <c r="E563" s="121" t="s">
        <v>42316</v>
      </c>
      <c r="F563" s="121" t="s">
        <v>42317</v>
      </c>
      <c r="G563" s="97" t="b">
        <v>0</v>
      </c>
      <c r="H563" s="102" t="b">
        <v>1</v>
      </c>
      <c r="I563" s="131" t="s">
        <v>42318</v>
      </c>
    </row>
    <row r="564" spans="1:13">
      <c r="A564" s="33" t="s">
        <v>42319</v>
      </c>
      <c r="B564" s="33" t="s">
        <v>15914</v>
      </c>
      <c r="C564" s="33" t="s">
        <v>39665</v>
      </c>
      <c r="D564" s="121" t="s">
        <v>42320</v>
      </c>
      <c r="E564" s="121" t="s">
        <v>42321</v>
      </c>
      <c r="F564" s="121" t="s">
        <v>42322</v>
      </c>
      <c r="G564" s="97" t="b">
        <v>0</v>
      </c>
      <c r="H564" s="102" t="b">
        <v>1</v>
      </c>
      <c r="I564" s="131" t="s">
        <v>42323</v>
      </c>
    </row>
    <row r="565" spans="1:13">
      <c r="A565" s="33" t="s">
        <v>42324</v>
      </c>
      <c r="B565" s="33" t="s">
        <v>13134</v>
      </c>
      <c r="C565" s="33" t="s">
        <v>39665</v>
      </c>
      <c r="D565" s="121" t="s">
        <v>42325</v>
      </c>
      <c r="E565" s="121" t="s">
        <v>42326</v>
      </c>
      <c r="F565" s="121" t="s">
        <v>42327</v>
      </c>
      <c r="G565" s="97" t="b">
        <v>0</v>
      </c>
      <c r="H565" s="102" t="b">
        <v>1</v>
      </c>
      <c r="I565" s="131" t="s">
        <v>42328</v>
      </c>
    </row>
    <row r="566" spans="1:13">
      <c r="A566" s="33" t="s">
        <v>33081</v>
      </c>
      <c r="B566" s="33" t="s">
        <v>7590</v>
      </c>
      <c r="C566" s="33" t="s">
        <v>39769</v>
      </c>
      <c r="D566" s="121" t="s">
        <v>42329</v>
      </c>
      <c r="E566" s="133" t="s">
        <v>42330</v>
      </c>
      <c r="F566" s="121"/>
      <c r="G566" s="97" t="b">
        <v>0</v>
      </c>
      <c r="H566" s="102" t="b">
        <v>1</v>
      </c>
      <c r="I566" s="131" t="s">
        <v>42331</v>
      </c>
    </row>
    <row r="567" spans="1:13">
      <c r="A567" s="33" t="s">
        <v>42332</v>
      </c>
      <c r="B567" s="33"/>
      <c r="C567" s="33"/>
      <c r="D567" s="37" t="s">
        <v>42333</v>
      </c>
      <c r="E567" s="102"/>
      <c r="F567" s="102"/>
      <c r="G567" s="102" t="b">
        <v>1</v>
      </c>
      <c r="H567" s="97" t="b">
        <v>0</v>
      </c>
      <c r="I567" s="33" t="s">
        <v>42334</v>
      </c>
      <c r="J567" s="33" t="s">
        <v>42335</v>
      </c>
      <c r="K567" s="33" t="s">
        <v>42336</v>
      </c>
      <c r="L567" s="33" t="s">
        <v>42337</v>
      </c>
      <c r="M567" s="33" t="s">
        <v>42338</v>
      </c>
    </row>
    <row r="568" spans="1:13">
      <c r="A568" s="33" t="s">
        <v>42339</v>
      </c>
      <c r="B568" s="33" t="s">
        <v>9131</v>
      </c>
      <c r="C568" s="33" t="s">
        <v>39665</v>
      </c>
      <c r="D568" s="121" t="s">
        <v>42340</v>
      </c>
      <c r="E568" s="121" t="s">
        <v>42341</v>
      </c>
      <c r="F568" s="121" t="s">
        <v>42342</v>
      </c>
      <c r="G568" s="97" t="b">
        <v>0</v>
      </c>
      <c r="H568" s="102" t="b">
        <v>1</v>
      </c>
      <c r="I568" s="131" t="s">
        <v>42343</v>
      </c>
    </row>
    <row r="569" spans="1:13">
      <c r="A569" s="33" t="s">
        <v>42344</v>
      </c>
      <c r="B569" s="33" t="s">
        <v>13830</v>
      </c>
      <c r="C569" s="33" t="s">
        <v>39682</v>
      </c>
      <c r="D569" s="121" t="s">
        <v>42345</v>
      </c>
      <c r="E569" s="136" t="s">
        <v>42346</v>
      </c>
      <c r="F569" s="121" t="s">
        <v>42347</v>
      </c>
      <c r="G569" s="97" t="b">
        <v>0</v>
      </c>
      <c r="H569" s="102" t="b">
        <v>1</v>
      </c>
      <c r="I569" s="131" t="s">
        <v>42348</v>
      </c>
    </row>
    <row r="570" spans="1:13">
      <c r="A570" s="33" t="s">
        <v>42349</v>
      </c>
      <c r="B570" s="33" t="s">
        <v>3131</v>
      </c>
      <c r="C570" s="33" t="s">
        <v>39665</v>
      </c>
      <c r="D570" s="121" t="s">
        <v>42350</v>
      </c>
      <c r="E570" s="121" t="s">
        <v>42351</v>
      </c>
      <c r="F570" s="121" t="s">
        <v>42352</v>
      </c>
      <c r="G570" s="97" t="b">
        <v>0</v>
      </c>
      <c r="H570" s="102" t="b">
        <v>1</v>
      </c>
      <c r="I570" s="131" t="s">
        <v>42353</v>
      </c>
    </row>
    <row r="571" spans="1:13">
      <c r="A571" s="33" t="s">
        <v>42354</v>
      </c>
      <c r="B571" s="33" t="s">
        <v>7820</v>
      </c>
      <c r="C571" s="33" t="s">
        <v>39729</v>
      </c>
      <c r="D571" s="121" t="s">
        <v>42355</v>
      </c>
      <c r="E571" s="121" t="s">
        <v>42356</v>
      </c>
      <c r="F571" s="121" t="s">
        <v>42357</v>
      </c>
      <c r="G571" s="97" t="b">
        <v>0</v>
      </c>
      <c r="H571" s="102" t="b">
        <v>1</v>
      </c>
      <c r="I571" s="131" t="s">
        <v>42358</v>
      </c>
    </row>
    <row r="572" spans="1:13">
      <c r="A572" s="33" t="s">
        <v>33140</v>
      </c>
      <c r="B572" s="33" t="s">
        <v>7820</v>
      </c>
      <c r="C572" s="33" t="s">
        <v>39729</v>
      </c>
      <c r="D572" s="121" t="s">
        <v>42359</v>
      </c>
      <c r="E572" s="121" t="s">
        <v>42360</v>
      </c>
      <c r="F572" s="121" t="s">
        <v>42361</v>
      </c>
      <c r="G572" s="97" t="b">
        <v>0</v>
      </c>
      <c r="H572" s="102" t="b">
        <v>1</v>
      </c>
      <c r="I572" s="131" t="s">
        <v>42362</v>
      </c>
    </row>
    <row r="573" spans="1:13">
      <c r="A573" s="33" t="s">
        <v>42363</v>
      </c>
      <c r="B573" s="33" t="s">
        <v>8526</v>
      </c>
      <c r="C573" s="33" t="s">
        <v>39769</v>
      </c>
      <c r="D573" s="121" t="s">
        <v>42364</v>
      </c>
      <c r="E573" s="121" t="s">
        <v>42365</v>
      </c>
      <c r="F573" s="121" t="s">
        <v>42366</v>
      </c>
      <c r="G573" s="97" t="b">
        <v>0</v>
      </c>
      <c r="H573" s="102" t="b">
        <v>1</v>
      </c>
      <c r="I573" s="131" t="s">
        <v>42367</v>
      </c>
    </row>
    <row r="574" spans="1:13">
      <c r="A574" s="33" t="s">
        <v>42368</v>
      </c>
      <c r="B574" s="33" t="s">
        <v>36534</v>
      </c>
      <c r="C574" s="33" t="s">
        <v>39665</v>
      </c>
      <c r="D574" s="121" t="s">
        <v>42369</v>
      </c>
      <c r="E574" s="133" t="s">
        <v>42370</v>
      </c>
      <c r="F574" s="121"/>
      <c r="G574" s="97" t="b">
        <v>0</v>
      </c>
      <c r="H574" s="102" t="b">
        <v>1</v>
      </c>
      <c r="I574" s="131" t="s">
        <v>42371</v>
      </c>
    </row>
    <row r="575" spans="1:13">
      <c r="A575" s="33" t="s">
        <v>42372</v>
      </c>
      <c r="B575" s="33" t="s">
        <v>16431</v>
      </c>
      <c r="C575" s="33" t="s">
        <v>40429</v>
      </c>
      <c r="D575" s="121" t="s">
        <v>42373</v>
      </c>
      <c r="E575" s="121" t="s">
        <v>42374</v>
      </c>
      <c r="F575" s="121" t="s">
        <v>42375</v>
      </c>
      <c r="G575" s="97" t="b">
        <v>0</v>
      </c>
      <c r="H575" s="102" t="b">
        <v>1</v>
      </c>
      <c r="I575" s="131" t="s">
        <v>42376</v>
      </c>
    </row>
    <row r="576" spans="1:13">
      <c r="A576" s="33" t="s">
        <v>42377</v>
      </c>
      <c r="B576" s="33" t="s">
        <v>3131</v>
      </c>
      <c r="C576" s="33" t="s">
        <v>39665</v>
      </c>
      <c r="D576" s="121" t="s">
        <v>42378</v>
      </c>
      <c r="E576" s="121" t="s">
        <v>42379</v>
      </c>
      <c r="F576" s="121" t="s">
        <v>42380</v>
      </c>
      <c r="G576" s="97" t="b">
        <v>0</v>
      </c>
      <c r="H576" s="102" t="b">
        <v>1</v>
      </c>
      <c r="I576" s="131" t="s">
        <v>42381</v>
      </c>
    </row>
    <row r="577" spans="1:13">
      <c r="A577" s="33" t="s">
        <v>42382</v>
      </c>
      <c r="B577" s="33" t="s">
        <v>8526</v>
      </c>
      <c r="C577" s="33" t="s">
        <v>39769</v>
      </c>
      <c r="D577" s="121" t="s">
        <v>42383</v>
      </c>
      <c r="E577" s="133" t="s">
        <v>42384</v>
      </c>
      <c r="F577" s="121"/>
      <c r="G577" s="97" t="b">
        <v>0</v>
      </c>
      <c r="H577" s="102" t="b">
        <v>1</v>
      </c>
      <c r="I577" s="131" t="s">
        <v>42385</v>
      </c>
    </row>
    <row r="578" spans="1:13">
      <c r="A578" s="33" t="s">
        <v>42386</v>
      </c>
      <c r="B578" s="33" t="s">
        <v>10550</v>
      </c>
      <c r="C578" s="33" t="s">
        <v>40149</v>
      </c>
      <c r="D578" s="121" t="s">
        <v>42387</v>
      </c>
      <c r="E578" s="136" t="s">
        <v>42388</v>
      </c>
      <c r="F578" s="121" t="s">
        <v>42389</v>
      </c>
      <c r="G578" s="97" t="b">
        <v>0</v>
      </c>
      <c r="H578" s="102" t="b">
        <v>1</v>
      </c>
      <c r="I578" s="131" t="s">
        <v>42390</v>
      </c>
    </row>
    <row r="579" spans="1:13">
      <c r="A579" s="33" t="s">
        <v>42391</v>
      </c>
      <c r="B579" s="33" t="s">
        <v>3131</v>
      </c>
      <c r="C579" s="33" t="s">
        <v>39665</v>
      </c>
      <c r="D579" s="121" t="s">
        <v>42392</v>
      </c>
      <c r="E579" s="121" t="s">
        <v>42393</v>
      </c>
      <c r="F579" s="121" t="s">
        <v>42394</v>
      </c>
      <c r="G579" s="97" t="b">
        <v>0</v>
      </c>
      <c r="H579" s="102" t="b">
        <v>1</v>
      </c>
      <c r="I579" s="131" t="s">
        <v>42395</v>
      </c>
    </row>
    <row r="580" spans="1:13">
      <c r="A580" s="33" t="s">
        <v>42396</v>
      </c>
      <c r="B580" s="33" t="s">
        <v>10550</v>
      </c>
      <c r="C580" s="33" t="s">
        <v>40149</v>
      </c>
      <c r="D580" s="121" t="s">
        <v>42397</v>
      </c>
      <c r="E580" s="121" t="s">
        <v>42398</v>
      </c>
      <c r="F580" s="121" t="s">
        <v>42399</v>
      </c>
      <c r="G580" s="97" t="b">
        <v>0</v>
      </c>
      <c r="H580" s="102" t="b">
        <v>1</v>
      </c>
      <c r="I580" s="131" t="s">
        <v>42400</v>
      </c>
    </row>
    <row r="581" spans="1:13">
      <c r="A581" s="33" t="s">
        <v>42401</v>
      </c>
      <c r="B581" s="33" t="s">
        <v>13492</v>
      </c>
      <c r="C581" s="33" t="s">
        <v>39729</v>
      </c>
      <c r="D581" s="121" t="s">
        <v>42402</v>
      </c>
      <c r="E581" s="121" t="s">
        <v>42403</v>
      </c>
      <c r="F581" s="121" t="s">
        <v>42404</v>
      </c>
      <c r="G581" s="97" t="b">
        <v>0</v>
      </c>
      <c r="H581" s="102" t="b">
        <v>1</v>
      </c>
      <c r="I581" s="131" t="s">
        <v>42405</v>
      </c>
    </row>
    <row r="582" spans="1:13">
      <c r="A582" s="33" t="s">
        <v>33315</v>
      </c>
      <c r="B582" s="33" t="s">
        <v>7820</v>
      </c>
      <c r="C582" s="33" t="s">
        <v>39729</v>
      </c>
      <c r="D582" s="121" t="s">
        <v>42406</v>
      </c>
      <c r="E582" s="121" t="s">
        <v>42407</v>
      </c>
      <c r="F582" s="121" t="s">
        <v>42408</v>
      </c>
      <c r="G582" s="97" t="b">
        <v>0</v>
      </c>
      <c r="H582" s="102" t="b">
        <v>1</v>
      </c>
      <c r="I582" s="131" t="s">
        <v>42409</v>
      </c>
    </row>
    <row r="583" spans="1:13">
      <c r="A583" s="33" t="s">
        <v>42410</v>
      </c>
      <c r="B583" s="33"/>
      <c r="C583" s="33"/>
      <c r="D583" s="37" t="s">
        <v>42411</v>
      </c>
      <c r="E583" s="102"/>
      <c r="F583" s="102"/>
      <c r="G583" s="102" t="b">
        <v>1</v>
      </c>
      <c r="H583" s="97" t="b">
        <v>0</v>
      </c>
      <c r="I583" s="33" t="s">
        <v>42412</v>
      </c>
      <c r="J583" s="33" t="s">
        <v>42413</v>
      </c>
      <c r="K583" s="33" t="s">
        <v>42414</v>
      </c>
      <c r="L583" s="33"/>
      <c r="M583" s="33"/>
    </row>
    <row r="584" spans="1:13">
      <c r="A584" s="33" t="s">
        <v>42415</v>
      </c>
      <c r="B584" s="33" t="s">
        <v>7755</v>
      </c>
      <c r="C584" s="33" t="s">
        <v>25956</v>
      </c>
      <c r="D584" s="121" t="s">
        <v>42416</v>
      </c>
      <c r="E584" s="121" t="s">
        <v>42417</v>
      </c>
      <c r="F584" s="121" t="s">
        <v>42418</v>
      </c>
      <c r="G584" s="97" t="b">
        <v>0</v>
      </c>
      <c r="H584" s="102" t="b">
        <v>1</v>
      </c>
      <c r="I584" s="131" t="s">
        <v>42419</v>
      </c>
    </row>
    <row r="585" spans="1:13">
      <c r="A585" s="33" t="s">
        <v>42420</v>
      </c>
      <c r="B585" s="33" t="s">
        <v>8526</v>
      </c>
      <c r="C585" s="33" t="s">
        <v>39769</v>
      </c>
      <c r="D585" s="121" t="s">
        <v>42421</v>
      </c>
      <c r="E585" s="136" t="s">
        <v>42422</v>
      </c>
      <c r="F585" s="121" t="s">
        <v>42423</v>
      </c>
      <c r="G585" s="97" t="b">
        <v>0</v>
      </c>
      <c r="H585" s="102" t="b">
        <v>1</v>
      </c>
      <c r="I585" s="131" t="s">
        <v>42424</v>
      </c>
    </row>
    <row r="586" spans="1:13">
      <c r="A586" s="33" t="s">
        <v>42425</v>
      </c>
      <c r="B586" s="33" t="s">
        <v>7820</v>
      </c>
      <c r="C586" s="33" t="s">
        <v>39729</v>
      </c>
      <c r="D586" s="121" t="s">
        <v>42426</v>
      </c>
      <c r="E586" s="121" t="s">
        <v>42427</v>
      </c>
      <c r="F586" s="121" t="s">
        <v>42428</v>
      </c>
      <c r="G586" s="97" t="b">
        <v>0</v>
      </c>
      <c r="H586" s="102" t="b">
        <v>1</v>
      </c>
      <c r="I586" s="131" t="s">
        <v>42429</v>
      </c>
    </row>
    <row r="587" spans="1:13">
      <c r="A587" s="33" t="s">
        <v>42430</v>
      </c>
      <c r="B587" s="33" t="s">
        <v>3131</v>
      </c>
      <c r="C587" s="33" t="s">
        <v>39665</v>
      </c>
      <c r="D587" s="121" t="s">
        <v>42431</v>
      </c>
      <c r="E587" s="121" t="s">
        <v>42432</v>
      </c>
      <c r="F587" s="121" t="s">
        <v>42433</v>
      </c>
      <c r="G587" s="97" t="b">
        <v>0</v>
      </c>
      <c r="H587" s="102" t="b">
        <v>1</v>
      </c>
      <c r="I587" s="131" t="s">
        <v>42434</v>
      </c>
    </row>
    <row r="588" spans="1:13">
      <c r="A588" s="33" t="s">
        <v>42435</v>
      </c>
      <c r="B588" s="33" t="s">
        <v>22145</v>
      </c>
      <c r="C588" s="33" t="s">
        <v>39665</v>
      </c>
      <c r="D588" s="121" t="s">
        <v>42436</v>
      </c>
      <c r="E588" s="136" t="s">
        <v>42437</v>
      </c>
      <c r="F588" s="121" t="s">
        <v>42438</v>
      </c>
      <c r="G588" s="97" t="b">
        <v>0</v>
      </c>
      <c r="H588" s="102" t="b">
        <v>1</v>
      </c>
      <c r="I588" s="131" t="s">
        <v>42439</v>
      </c>
    </row>
    <row r="589" spans="1:13">
      <c r="A589" s="33" t="s">
        <v>42440</v>
      </c>
      <c r="B589" s="33" t="s">
        <v>3131</v>
      </c>
      <c r="C589" s="33" t="s">
        <v>39665</v>
      </c>
      <c r="D589" s="121" t="s">
        <v>42441</v>
      </c>
      <c r="E589" s="121" t="s">
        <v>42442</v>
      </c>
      <c r="F589" s="121" t="s">
        <v>42443</v>
      </c>
      <c r="G589" s="97" t="b">
        <v>0</v>
      </c>
      <c r="H589" s="102" t="b">
        <v>1</v>
      </c>
      <c r="I589" s="131" t="s">
        <v>42444</v>
      </c>
    </row>
    <row r="590" spans="1:13">
      <c r="A590" s="33" t="s">
        <v>42445</v>
      </c>
      <c r="B590" s="33" t="s">
        <v>19662</v>
      </c>
      <c r="C590" s="33" t="s">
        <v>25956</v>
      </c>
      <c r="D590" s="121" t="s">
        <v>42446</v>
      </c>
      <c r="E590" s="121" t="s">
        <v>42447</v>
      </c>
      <c r="F590" s="121" t="s">
        <v>42448</v>
      </c>
      <c r="G590" s="97" t="b">
        <v>0</v>
      </c>
      <c r="H590" s="102" t="b">
        <v>1</v>
      </c>
      <c r="I590" s="131" t="s">
        <v>42449</v>
      </c>
    </row>
    <row r="591" spans="1:13">
      <c r="A591" s="33" t="s">
        <v>5847</v>
      </c>
      <c r="B591" s="33" t="s">
        <v>3131</v>
      </c>
      <c r="C591" s="33" t="s">
        <v>39665</v>
      </c>
      <c r="D591" s="121" t="s">
        <v>42450</v>
      </c>
      <c r="E591" s="121" t="s">
        <v>42451</v>
      </c>
      <c r="F591" s="121" t="s">
        <v>42452</v>
      </c>
      <c r="G591" s="97" t="b">
        <v>0</v>
      </c>
      <c r="H591" s="102" t="b">
        <v>1</v>
      </c>
      <c r="I591" s="131" t="s">
        <v>42453</v>
      </c>
    </row>
    <row r="592" spans="1:13">
      <c r="A592" s="33" t="s">
        <v>42454</v>
      </c>
      <c r="B592" s="33" t="s">
        <v>3131</v>
      </c>
      <c r="C592" s="33" t="s">
        <v>39665</v>
      </c>
      <c r="D592" s="121" t="s">
        <v>42455</v>
      </c>
      <c r="E592" s="121" t="s">
        <v>42456</v>
      </c>
      <c r="F592" s="121" t="s">
        <v>42457</v>
      </c>
      <c r="G592" s="97" t="b">
        <v>0</v>
      </c>
      <c r="H592" s="102" t="b">
        <v>1</v>
      </c>
      <c r="I592" s="131" t="s">
        <v>42458</v>
      </c>
    </row>
    <row r="593" spans="1:9">
      <c r="A593" s="33" t="s">
        <v>33820</v>
      </c>
      <c r="B593" s="33" t="s">
        <v>33822</v>
      </c>
      <c r="C593" s="33" t="s">
        <v>40429</v>
      </c>
      <c r="D593" s="121" t="s">
        <v>42459</v>
      </c>
      <c r="E593" s="121" t="s">
        <v>42460</v>
      </c>
      <c r="F593" s="121" t="s">
        <v>42461</v>
      </c>
      <c r="G593" s="97" t="b">
        <v>0</v>
      </c>
      <c r="H593" s="102" t="b">
        <v>1</v>
      </c>
      <c r="I593" s="131" t="s">
        <v>42462</v>
      </c>
    </row>
    <row r="594" spans="1:9">
      <c r="A594" s="33" t="s">
        <v>33855</v>
      </c>
      <c r="B594" s="33" t="s">
        <v>7590</v>
      </c>
      <c r="C594" s="33" t="s">
        <v>39769</v>
      </c>
      <c r="D594" s="121" t="s">
        <v>42463</v>
      </c>
      <c r="E594" s="121" t="s">
        <v>42464</v>
      </c>
      <c r="F594" s="121" t="s">
        <v>42465</v>
      </c>
      <c r="G594" s="97" t="b">
        <v>0</v>
      </c>
      <c r="H594" s="102" t="b">
        <v>1</v>
      </c>
      <c r="I594" s="131" t="s">
        <v>42466</v>
      </c>
    </row>
    <row r="595" spans="1:9">
      <c r="A595" s="33" t="s">
        <v>42467</v>
      </c>
      <c r="B595" s="33" t="s">
        <v>3131</v>
      </c>
      <c r="C595" s="33" t="s">
        <v>39665</v>
      </c>
      <c r="D595" s="121" t="s">
        <v>42468</v>
      </c>
      <c r="E595" s="121" t="s">
        <v>42469</v>
      </c>
      <c r="F595" s="121" t="s">
        <v>42470</v>
      </c>
      <c r="G595" s="97" t="b">
        <v>0</v>
      </c>
      <c r="H595" s="102" t="b">
        <v>1</v>
      </c>
      <c r="I595" s="131" t="s">
        <v>42471</v>
      </c>
    </row>
    <row r="596" spans="1:9">
      <c r="A596" s="33" t="s">
        <v>42472</v>
      </c>
      <c r="B596" s="33" t="s">
        <v>3131</v>
      </c>
      <c r="C596" s="33" t="s">
        <v>39665</v>
      </c>
      <c r="D596" s="121" t="s">
        <v>42473</v>
      </c>
      <c r="E596" s="121" t="s">
        <v>42474</v>
      </c>
      <c r="F596" s="121" t="s">
        <v>42475</v>
      </c>
      <c r="G596" s="97" t="b">
        <v>0</v>
      </c>
      <c r="H596" s="102" t="b">
        <v>1</v>
      </c>
      <c r="I596" s="131" t="s">
        <v>42476</v>
      </c>
    </row>
    <row r="597" spans="1:9">
      <c r="A597" s="33" t="s">
        <v>42477</v>
      </c>
      <c r="B597" s="33" t="s">
        <v>19077</v>
      </c>
      <c r="C597" s="33" t="s">
        <v>40721</v>
      </c>
      <c r="D597" s="121" t="s">
        <v>42478</v>
      </c>
      <c r="E597" s="121" t="s">
        <v>42479</v>
      </c>
      <c r="F597" s="121" t="s">
        <v>42480</v>
      </c>
      <c r="G597" s="97" t="b">
        <v>0</v>
      </c>
      <c r="H597" s="102" t="b">
        <v>1</v>
      </c>
      <c r="I597" s="131" t="s">
        <v>42481</v>
      </c>
    </row>
    <row r="598" spans="1:9">
      <c r="A598" s="33" t="s">
        <v>42482</v>
      </c>
      <c r="B598" s="33" t="s">
        <v>3131</v>
      </c>
      <c r="C598" s="33" t="s">
        <v>39665</v>
      </c>
      <c r="D598" s="121" t="s">
        <v>42483</v>
      </c>
      <c r="E598" s="121" t="s">
        <v>42484</v>
      </c>
      <c r="F598" s="121" t="s">
        <v>42485</v>
      </c>
      <c r="G598" s="97" t="b">
        <v>0</v>
      </c>
      <c r="H598" s="102" t="b">
        <v>1</v>
      </c>
      <c r="I598" s="131" t="s">
        <v>42486</v>
      </c>
    </row>
    <row r="599" spans="1:9">
      <c r="A599" s="33" t="s">
        <v>42487</v>
      </c>
      <c r="B599" s="33" t="s">
        <v>3131</v>
      </c>
      <c r="C599" s="33" t="s">
        <v>39665</v>
      </c>
      <c r="D599" s="121" t="s">
        <v>42488</v>
      </c>
      <c r="E599" s="121" t="s">
        <v>42489</v>
      </c>
      <c r="F599" s="121" t="s">
        <v>42490</v>
      </c>
      <c r="G599" s="97" t="b">
        <v>0</v>
      </c>
      <c r="H599" s="102" t="b">
        <v>1</v>
      </c>
      <c r="I599" s="131" t="s">
        <v>42491</v>
      </c>
    </row>
    <row r="600" spans="1:9">
      <c r="A600" s="33" t="s">
        <v>403</v>
      </c>
      <c r="B600" s="33" t="s">
        <v>7777</v>
      </c>
      <c r="C600" s="33" t="s">
        <v>40209</v>
      </c>
      <c r="D600" s="121" t="s">
        <v>42492</v>
      </c>
      <c r="E600" s="121" t="s">
        <v>42493</v>
      </c>
      <c r="F600" s="121" t="s">
        <v>42494</v>
      </c>
      <c r="G600" s="97" t="b">
        <v>0</v>
      </c>
      <c r="H600" s="102" t="b">
        <v>1</v>
      </c>
      <c r="I600" s="131" t="s">
        <v>42495</v>
      </c>
    </row>
    <row r="601" spans="1:9">
      <c r="A601" s="33" t="s">
        <v>42496</v>
      </c>
      <c r="B601" s="33" t="s">
        <v>1603</v>
      </c>
      <c r="C601" s="33" t="s">
        <v>25956</v>
      </c>
      <c r="D601" s="121" t="s">
        <v>42497</v>
      </c>
      <c r="E601" s="121" t="s">
        <v>42498</v>
      </c>
      <c r="F601" s="121" t="s">
        <v>42499</v>
      </c>
      <c r="G601" s="97" t="b">
        <v>0</v>
      </c>
      <c r="H601" s="102" t="b">
        <v>1</v>
      </c>
      <c r="I601" s="131" t="s">
        <v>42500</v>
      </c>
    </row>
    <row r="602" spans="1:9">
      <c r="A602" s="33" t="s">
        <v>42501</v>
      </c>
      <c r="B602" s="33" t="s">
        <v>3131</v>
      </c>
      <c r="C602" s="33" t="s">
        <v>39665</v>
      </c>
      <c r="D602" s="121" t="s">
        <v>42502</v>
      </c>
      <c r="E602" s="121" t="s">
        <v>42503</v>
      </c>
      <c r="F602" s="121" t="s">
        <v>42504</v>
      </c>
      <c r="G602" s="97" t="b">
        <v>0</v>
      </c>
      <c r="H602" s="102" t="b">
        <v>1</v>
      </c>
      <c r="I602" s="131" t="s">
        <v>42505</v>
      </c>
    </row>
    <row r="603" spans="1:9">
      <c r="A603" s="33" t="s">
        <v>34034</v>
      </c>
      <c r="B603" s="33" t="s">
        <v>11586</v>
      </c>
      <c r="C603" s="33" t="s">
        <v>39682</v>
      </c>
      <c r="D603" s="121" t="s">
        <v>42506</v>
      </c>
      <c r="E603" s="121" t="s">
        <v>42507</v>
      </c>
      <c r="F603" s="121" t="s">
        <v>42508</v>
      </c>
      <c r="G603" s="97" t="b">
        <v>0</v>
      </c>
      <c r="H603" s="102" t="b">
        <v>1</v>
      </c>
      <c r="I603" s="131" t="s">
        <v>42509</v>
      </c>
    </row>
    <row r="604" spans="1:9">
      <c r="A604" s="33" t="s">
        <v>3872</v>
      </c>
      <c r="B604" s="33" t="s">
        <v>7777</v>
      </c>
      <c r="C604" s="33" t="s">
        <v>40209</v>
      </c>
      <c r="D604" s="121" t="s">
        <v>42510</v>
      </c>
      <c r="E604" s="121" t="s">
        <v>42511</v>
      </c>
      <c r="F604" s="121" t="s">
        <v>42512</v>
      </c>
      <c r="G604" s="97" t="b">
        <v>0</v>
      </c>
      <c r="H604" s="102" t="b">
        <v>1</v>
      </c>
      <c r="I604" s="131" t="s">
        <v>42513</v>
      </c>
    </row>
    <row r="605" spans="1:9">
      <c r="A605" s="33" t="s">
        <v>34149</v>
      </c>
      <c r="B605" s="33" t="s">
        <v>12003</v>
      </c>
      <c r="C605" s="33" t="s">
        <v>39665</v>
      </c>
      <c r="D605" s="121" t="s">
        <v>42514</v>
      </c>
      <c r="E605" s="121" t="s">
        <v>42515</v>
      </c>
      <c r="F605" s="121" t="s">
        <v>42516</v>
      </c>
      <c r="G605" s="97" t="b">
        <v>0</v>
      </c>
      <c r="H605" s="102" t="b">
        <v>1</v>
      </c>
      <c r="I605" s="131" t="s">
        <v>42517</v>
      </c>
    </row>
    <row r="606" spans="1:9">
      <c r="A606" s="33" t="s">
        <v>42518</v>
      </c>
      <c r="B606" s="33" t="s">
        <v>11632</v>
      </c>
      <c r="C606" s="33" t="s">
        <v>40395</v>
      </c>
      <c r="D606" s="121" t="s">
        <v>42519</v>
      </c>
      <c r="E606" s="121" t="s">
        <v>42520</v>
      </c>
      <c r="F606" s="121" t="s">
        <v>42521</v>
      </c>
      <c r="G606" s="97" t="b">
        <v>0</v>
      </c>
      <c r="H606" s="102" t="b">
        <v>1</v>
      </c>
      <c r="I606" s="131" t="s">
        <v>42522</v>
      </c>
    </row>
    <row r="607" spans="1:9">
      <c r="A607" s="33" t="s">
        <v>42523</v>
      </c>
      <c r="B607" s="33" t="s">
        <v>22145</v>
      </c>
      <c r="C607" s="33" t="s">
        <v>39665</v>
      </c>
      <c r="D607" s="121" t="s">
        <v>42524</v>
      </c>
      <c r="E607" s="121" t="s">
        <v>42525</v>
      </c>
      <c r="F607" s="121" t="s">
        <v>42526</v>
      </c>
      <c r="G607" s="97" t="b">
        <v>0</v>
      </c>
      <c r="H607" s="102" t="b">
        <v>1</v>
      </c>
      <c r="I607" s="131" t="s">
        <v>42527</v>
      </c>
    </row>
    <row r="608" spans="1:9">
      <c r="A608" s="33" t="s">
        <v>42528</v>
      </c>
      <c r="B608" s="33" t="s">
        <v>7590</v>
      </c>
      <c r="C608" s="33" t="s">
        <v>39769</v>
      </c>
      <c r="D608" s="121" t="s">
        <v>42529</v>
      </c>
      <c r="E608" s="121" t="s">
        <v>42530</v>
      </c>
      <c r="F608" s="121" t="s">
        <v>42531</v>
      </c>
      <c r="G608" s="97" t="b">
        <v>0</v>
      </c>
      <c r="H608" s="102" t="b">
        <v>1</v>
      </c>
      <c r="I608" s="131" t="s">
        <v>42532</v>
      </c>
    </row>
    <row r="609" spans="1:13">
      <c r="A609" s="33" t="s">
        <v>42533</v>
      </c>
      <c r="B609" s="33" t="s">
        <v>7820</v>
      </c>
      <c r="C609" s="33" t="s">
        <v>39729</v>
      </c>
      <c r="D609" s="121" t="s">
        <v>42534</v>
      </c>
      <c r="E609" s="121" t="s">
        <v>42535</v>
      </c>
      <c r="F609" s="121" t="s">
        <v>42536</v>
      </c>
      <c r="G609" s="97" t="b">
        <v>0</v>
      </c>
      <c r="H609" s="102" t="b">
        <v>1</v>
      </c>
      <c r="I609" s="131" t="s">
        <v>42537</v>
      </c>
    </row>
    <row r="610" spans="1:13">
      <c r="A610" s="33" t="s">
        <v>34337</v>
      </c>
      <c r="B610" s="33" t="s">
        <v>10888</v>
      </c>
      <c r="C610" s="33" t="s">
        <v>39665</v>
      </c>
      <c r="D610" s="121" t="s">
        <v>42538</v>
      </c>
      <c r="E610" s="121" t="s">
        <v>42539</v>
      </c>
      <c r="F610" s="121" t="s">
        <v>42540</v>
      </c>
      <c r="G610" s="97" t="b">
        <v>0</v>
      </c>
      <c r="H610" s="102" t="b">
        <v>1</v>
      </c>
      <c r="I610" s="131" t="s">
        <v>42541</v>
      </c>
    </row>
    <row r="611" spans="1:13">
      <c r="A611" s="33" t="s">
        <v>42542</v>
      </c>
      <c r="B611" s="33" t="s">
        <v>7794</v>
      </c>
      <c r="C611" s="33" t="s">
        <v>39682</v>
      </c>
      <c r="D611" s="133" t="s">
        <v>42543</v>
      </c>
      <c r="E611" s="121"/>
      <c r="F611" s="121" t="s">
        <v>42544</v>
      </c>
      <c r="G611" s="97" t="b">
        <v>0</v>
      </c>
      <c r="H611" s="102" t="b">
        <v>1</v>
      </c>
      <c r="I611" s="131" t="s">
        <v>39701</v>
      </c>
    </row>
    <row r="612" spans="1:13">
      <c r="A612" s="33" t="s">
        <v>5902</v>
      </c>
      <c r="B612" s="33" t="s">
        <v>7820</v>
      </c>
      <c r="C612" s="33" t="s">
        <v>39729</v>
      </c>
      <c r="D612" s="121" t="s">
        <v>42545</v>
      </c>
      <c r="E612" s="121" t="s">
        <v>42546</v>
      </c>
      <c r="F612" s="121" t="s">
        <v>42547</v>
      </c>
      <c r="G612" s="97" t="b">
        <v>0</v>
      </c>
      <c r="H612" s="102" t="b">
        <v>1</v>
      </c>
      <c r="I612" s="131" t="s">
        <v>42548</v>
      </c>
    </row>
    <row r="613" spans="1:13">
      <c r="A613" s="33" t="s">
        <v>42549</v>
      </c>
      <c r="B613" s="33"/>
      <c r="C613" s="33"/>
      <c r="D613" s="37" t="s">
        <v>42550</v>
      </c>
      <c r="E613" s="102"/>
      <c r="F613" s="102"/>
      <c r="G613" s="102" t="b">
        <v>1</v>
      </c>
      <c r="H613" s="97" t="b">
        <v>0</v>
      </c>
      <c r="I613" s="33" t="s">
        <v>42551</v>
      </c>
      <c r="J613" s="33" t="s">
        <v>42552</v>
      </c>
      <c r="K613" s="33" t="s">
        <v>42072</v>
      </c>
      <c r="L613" s="33" t="s">
        <v>42553</v>
      </c>
      <c r="M613" s="33"/>
    </row>
    <row r="614" spans="1:13">
      <c r="A614" s="33" t="s">
        <v>34383</v>
      </c>
      <c r="B614" s="33" t="s">
        <v>3131</v>
      </c>
      <c r="C614" s="33" t="s">
        <v>39665</v>
      </c>
      <c r="D614" s="121" t="s">
        <v>42554</v>
      </c>
      <c r="E614" s="121" t="s">
        <v>42555</v>
      </c>
      <c r="F614" s="121" t="s">
        <v>42556</v>
      </c>
      <c r="G614" s="97" t="b">
        <v>0</v>
      </c>
      <c r="H614" s="102" t="b">
        <v>1</v>
      </c>
      <c r="I614" s="131" t="s">
        <v>42557</v>
      </c>
    </row>
    <row r="615" spans="1:13">
      <c r="A615" s="33" t="s">
        <v>42558</v>
      </c>
      <c r="B615" s="33" t="s">
        <v>8725</v>
      </c>
      <c r="C615" s="33" t="s">
        <v>39740</v>
      </c>
      <c r="D615" s="121" t="s">
        <v>42559</v>
      </c>
      <c r="E615" s="121" t="s">
        <v>42560</v>
      </c>
      <c r="F615" s="121" t="s">
        <v>42561</v>
      </c>
      <c r="G615" s="97" t="b">
        <v>0</v>
      </c>
      <c r="H615" s="102" t="b">
        <v>1</v>
      </c>
      <c r="I615" s="131" t="s">
        <v>42562</v>
      </c>
    </row>
    <row r="616" spans="1:13">
      <c r="A616" s="33" t="s">
        <v>34745</v>
      </c>
      <c r="B616" s="33" t="s">
        <v>12003</v>
      </c>
      <c r="C616" s="33" t="s">
        <v>39665</v>
      </c>
      <c r="D616" s="121" t="s">
        <v>42563</v>
      </c>
      <c r="E616" s="121" t="s">
        <v>42564</v>
      </c>
      <c r="F616" s="121" t="s">
        <v>42565</v>
      </c>
      <c r="G616" s="97" t="b">
        <v>0</v>
      </c>
      <c r="H616" s="102" t="b">
        <v>1</v>
      </c>
      <c r="I616" s="131" t="s">
        <v>42566</v>
      </c>
    </row>
    <row r="617" spans="1:13">
      <c r="A617" s="33" t="s">
        <v>34770</v>
      </c>
      <c r="B617" s="33" t="s">
        <v>42567</v>
      </c>
      <c r="C617" s="33" t="s">
        <v>40209</v>
      </c>
      <c r="D617" s="121" t="s">
        <v>42568</v>
      </c>
      <c r="E617" s="121" t="s">
        <v>42569</v>
      </c>
      <c r="F617" s="121" t="s">
        <v>42570</v>
      </c>
      <c r="G617" s="97" t="b">
        <v>0</v>
      </c>
      <c r="H617" s="102" t="b">
        <v>1</v>
      </c>
      <c r="I617" s="131" t="s">
        <v>42571</v>
      </c>
    </row>
    <row r="618" spans="1:13">
      <c r="A618" s="33" t="s">
        <v>42572</v>
      </c>
      <c r="B618" s="33" t="s">
        <v>42573</v>
      </c>
      <c r="C618" s="33" t="s">
        <v>42223</v>
      </c>
      <c r="D618" s="121" t="s">
        <v>42574</v>
      </c>
      <c r="E618" s="121" t="s">
        <v>42575</v>
      </c>
      <c r="F618" s="121" t="s">
        <v>42576</v>
      </c>
      <c r="G618" s="97" t="b">
        <v>0</v>
      </c>
      <c r="H618" s="102" t="b">
        <v>1</v>
      </c>
      <c r="I618" s="131" t="s">
        <v>42577</v>
      </c>
    </row>
    <row r="619" spans="1:13">
      <c r="A619" s="33" t="s">
        <v>42578</v>
      </c>
      <c r="B619" s="33" t="s">
        <v>13125</v>
      </c>
      <c r="C619" s="33" t="s">
        <v>39665</v>
      </c>
      <c r="D619" s="121" t="s">
        <v>42579</v>
      </c>
      <c r="E619" s="121" t="s">
        <v>42580</v>
      </c>
      <c r="F619" s="121" t="s">
        <v>42581</v>
      </c>
      <c r="G619" s="97" t="b">
        <v>0</v>
      </c>
      <c r="H619" s="102" t="b">
        <v>1</v>
      </c>
      <c r="I619" s="131" t="s">
        <v>42582</v>
      </c>
    </row>
    <row r="620" spans="1:13">
      <c r="A620" s="33" t="s">
        <v>42583</v>
      </c>
      <c r="B620" s="33" t="s">
        <v>9131</v>
      </c>
      <c r="C620" s="33" t="s">
        <v>39665</v>
      </c>
      <c r="D620" s="121" t="s">
        <v>42584</v>
      </c>
      <c r="E620" s="121" t="s">
        <v>42585</v>
      </c>
      <c r="F620" s="121" t="s">
        <v>42586</v>
      </c>
      <c r="G620" s="97" t="b">
        <v>0</v>
      </c>
      <c r="H620" s="102" t="b">
        <v>1</v>
      </c>
      <c r="I620" s="131" t="s">
        <v>42587</v>
      </c>
    </row>
    <row r="621" spans="1:13">
      <c r="A621" s="33" t="s">
        <v>42588</v>
      </c>
      <c r="B621" s="33" t="s">
        <v>3131</v>
      </c>
      <c r="C621" s="33" t="s">
        <v>39665</v>
      </c>
      <c r="D621" s="121" t="s">
        <v>42589</v>
      </c>
      <c r="E621" s="121"/>
      <c r="F621" s="121" t="s">
        <v>42590</v>
      </c>
      <c r="G621" s="102" t="b">
        <v>1</v>
      </c>
      <c r="H621" s="102" t="b">
        <v>1</v>
      </c>
      <c r="I621" s="33" t="s">
        <v>42591</v>
      </c>
      <c r="J621" s="33" t="s">
        <v>42592</v>
      </c>
      <c r="K621" s="33" t="s">
        <v>42593</v>
      </c>
      <c r="L621" s="33" t="s">
        <v>42594</v>
      </c>
    </row>
    <row r="622" spans="1:13">
      <c r="A622" s="33" t="s">
        <v>42595</v>
      </c>
      <c r="B622" s="33" t="s">
        <v>8726</v>
      </c>
      <c r="C622" s="33" t="s">
        <v>37752</v>
      </c>
      <c r="D622" s="121" t="s">
        <v>42596</v>
      </c>
      <c r="E622" s="121" t="s">
        <v>42597</v>
      </c>
      <c r="F622" s="121" t="s">
        <v>42598</v>
      </c>
      <c r="G622" s="97" t="b">
        <v>0</v>
      </c>
      <c r="H622" s="102" t="b">
        <v>1</v>
      </c>
      <c r="I622" s="131" t="s">
        <v>39701</v>
      </c>
    </row>
    <row r="623" spans="1:13">
      <c r="A623" s="33" t="s">
        <v>42599</v>
      </c>
      <c r="B623" s="33" t="s">
        <v>42600</v>
      </c>
      <c r="C623" s="33" t="s">
        <v>39665</v>
      </c>
      <c r="D623" s="121" t="s">
        <v>42601</v>
      </c>
      <c r="E623" s="121" t="s">
        <v>42602</v>
      </c>
      <c r="F623" s="121" t="s">
        <v>42603</v>
      </c>
      <c r="G623" s="97" t="b">
        <v>0</v>
      </c>
      <c r="H623" s="102" t="b">
        <v>1</v>
      </c>
      <c r="I623" s="131" t="s">
        <v>42604</v>
      </c>
    </row>
    <row r="624" spans="1:13">
      <c r="A624" s="33" t="s">
        <v>42605</v>
      </c>
      <c r="B624" s="33" t="s">
        <v>10351</v>
      </c>
      <c r="C624" s="33" t="s">
        <v>39665</v>
      </c>
      <c r="D624" s="121" t="s">
        <v>42606</v>
      </c>
      <c r="E624" s="121" t="s">
        <v>42607</v>
      </c>
      <c r="F624" s="121" t="s">
        <v>42608</v>
      </c>
      <c r="G624" s="97" t="b">
        <v>0</v>
      </c>
      <c r="H624" s="102" t="b">
        <v>1</v>
      </c>
      <c r="I624" s="131" t="s">
        <v>42609</v>
      </c>
    </row>
    <row r="625" spans="1:13">
      <c r="A625" s="33" t="s">
        <v>42610</v>
      </c>
      <c r="B625" s="33" t="s">
        <v>8136</v>
      </c>
      <c r="C625" s="33" t="s">
        <v>39665</v>
      </c>
      <c r="D625" s="121" t="s">
        <v>42611</v>
      </c>
      <c r="E625" s="121" t="s">
        <v>42612</v>
      </c>
      <c r="F625" s="121" t="s">
        <v>42613</v>
      </c>
      <c r="G625" s="97" t="b">
        <v>0</v>
      </c>
      <c r="H625" s="102" t="b">
        <v>1</v>
      </c>
      <c r="I625" s="131" t="s">
        <v>42614</v>
      </c>
    </row>
    <row r="626" spans="1:13">
      <c r="A626" s="33" t="s">
        <v>35060</v>
      </c>
      <c r="B626" s="33" t="s">
        <v>9743</v>
      </c>
      <c r="C626" s="33" t="s">
        <v>39665</v>
      </c>
      <c r="D626" s="121" t="s">
        <v>42615</v>
      </c>
      <c r="E626" s="121" t="s">
        <v>42616</v>
      </c>
      <c r="F626" s="121" t="s">
        <v>42617</v>
      </c>
      <c r="G626" s="97" t="b">
        <v>0</v>
      </c>
      <c r="H626" s="102" t="b">
        <v>1</v>
      </c>
      <c r="I626" s="131" t="s">
        <v>42618</v>
      </c>
    </row>
    <row r="627" spans="1:13">
      <c r="A627" s="33" t="s">
        <v>42619</v>
      </c>
      <c r="B627" s="33" t="s">
        <v>7820</v>
      </c>
      <c r="C627" s="33" t="s">
        <v>39729</v>
      </c>
      <c r="D627" s="121" t="s">
        <v>42620</v>
      </c>
      <c r="E627" s="121" t="s">
        <v>42621</v>
      </c>
      <c r="F627" s="121" t="s">
        <v>42622</v>
      </c>
      <c r="G627" s="97" t="b">
        <v>0</v>
      </c>
      <c r="H627" s="102" t="b">
        <v>1</v>
      </c>
      <c r="I627" s="131" t="s">
        <v>42623</v>
      </c>
    </row>
    <row r="628" spans="1:13">
      <c r="A628" s="33" t="s">
        <v>42624</v>
      </c>
      <c r="B628" s="33" t="s">
        <v>39675</v>
      </c>
      <c r="C628" s="33" t="s">
        <v>37752</v>
      </c>
      <c r="D628" s="121" t="s">
        <v>42625</v>
      </c>
      <c r="E628" s="121" t="s">
        <v>42626</v>
      </c>
      <c r="F628" s="121" t="s">
        <v>42627</v>
      </c>
      <c r="G628" s="97" t="b">
        <v>0</v>
      </c>
      <c r="H628" s="102" t="b">
        <v>1</v>
      </c>
      <c r="I628" s="131" t="s">
        <v>42628</v>
      </c>
    </row>
    <row r="629" spans="1:13">
      <c r="A629" s="33" t="s">
        <v>42629</v>
      </c>
      <c r="B629" s="33" t="s">
        <v>11291</v>
      </c>
      <c r="C629" s="33" t="s">
        <v>40365</v>
      </c>
      <c r="D629" s="121" t="s">
        <v>42630</v>
      </c>
      <c r="E629" s="121" t="s">
        <v>42631</v>
      </c>
      <c r="F629" s="121" t="s">
        <v>42632</v>
      </c>
      <c r="G629" s="97" t="b">
        <v>0</v>
      </c>
      <c r="H629" s="102" t="b">
        <v>1</v>
      </c>
      <c r="I629" s="131" t="s">
        <v>42633</v>
      </c>
    </row>
    <row r="630" spans="1:13">
      <c r="A630" s="33" t="s">
        <v>42634</v>
      </c>
      <c r="B630" s="33" t="s">
        <v>11291</v>
      </c>
      <c r="C630" s="33" t="s">
        <v>40365</v>
      </c>
      <c r="D630" s="121" t="s">
        <v>42635</v>
      </c>
      <c r="E630" s="121" t="s">
        <v>42636</v>
      </c>
      <c r="F630" s="121" t="s">
        <v>42637</v>
      </c>
      <c r="G630" s="97" t="b">
        <v>0</v>
      </c>
      <c r="H630" s="102" t="b">
        <v>1</v>
      </c>
      <c r="I630" s="131" t="s">
        <v>42638</v>
      </c>
    </row>
    <row r="631" spans="1:13">
      <c r="A631" s="33" t="s">
        <v>42639</v>
      </c>
      <c r="B631" s="33" t="s">
        <v>30214</v>
      </c>
      <c r="C631" s="33" t="s">
        <v>39665</v>
      </c>
      <c r="D631" s="121" t="s">
        <v>42640</v>
      </c>
      <c r="E631" s="121" t="s">
        <v>42641</v>
      </c>
      <c r="F631" s="121" t="s">
        <v>42642</v>
      </c>
      <c r="G631" s="97" t="b">
        <v>0</v>
      </c>
      <c r="H631" s="102" t="b">
        <v>1</v>
      </c>
      <c r="I631" s="131" t="s">
        <v>42643</v>
      </c>
    </row>
    <row r="632" spans="1:13">
      <c r="A632" s="33" t="s">
        <v>42644</v>
      </c>
      <c r="B632" s="33" t="s">
        <v>3131</v>
      </c>
      <c r="C632" s="33" t="s">
        <v>39665</v>
      </c>
      <c r="D632" s="121" t="s">
        <v>42645</v>
      </c>
      <c r="E632" s="133" t="s">
        <v>42646</v>
      </c>
      <c r="F632" s="121"/>
      <c r="G632" s="97" t="b">
        <v>0</v>
      </c>
      <c r="H632" s="102" t="b">
        <v>1</v>
      </c>
      <c r="I632" s="131" t="s">
        <v>42647</v>
      </c>
    </row>
    <row r="633" spans="1:13">
      <c r="A633" s="33" t="s">
        <v>42648</v>
      </c>
      <c r="B633" s="33" t="s">
        <v>7590</v>
      </c>
      <c r="C633" s="33" t="s">
        <v>39769</v>
      </c>
      <c r="D633" s="121" t="s">
        <v>42649</v>
      </c>
      <c r="E633" s="121" t="s">
        <v>42650</v>
      </c>
      <c r="F633" s="121" t="s">
        <v>42651</v>
      </c>
      <c r="G633" s="97" t="b">
        <v>0</v>
      </c>
      <c r="H633" s="102" t="b">
        <v>1</v>
      </c>
      <c r="I633" s="131" t="s">
        <v>42652</v>
      </c>
    </row>
    <row r="634" spans="1:13">
      <c r="A634" s="33" t="s">
        <v>42653</v>
      </c>
      <c r="B634" s="33" t="s">
        <v>13212</v>
      </c>
      <c r="C634" s="33" t="s">
        <v>42654</v>
      </c>
      <c r="D634" s="121" t="s">
        <v>42655</v>
      </c>
      <c r="E634" s="121" t="s">
        <v>42656</v>
      </c>
      <c r="F634" s="121" t="s">
        <v>42657</v>
      </c>
      <c r="G634" s="97" t="b">
        <v>0</v>
      </c>
      <c r="H634" s="102" t="b">
        <v>1</v>
      </c>
      <c r="I634" s="131" t="s">
        <v>42658</v>
      </c>
    </row>
    <row r="635" spans="1:13">
      <c r="A635" s="33" t="s">
        <v>42659</v>
      </c>
      <c r="B635" s="33"/>
      <c r="C635" s="33"/>
      <c r="D635" s="37" t="s">
        <v>42660</v>
      </c>
      <c r="E635" s="102"/>
      <c r="F635" s="102"/>
      <c r="G635" s="102" t="b">
        <v>1</v>
      </c>
      <c r="H635" s="97" t="b">
        <v>0</v>
      </c>
      <c r="I635" s="33" t="s">
        <v>42661</v>
      </c>
      <c r="J635" s="33" t="s">
        <v>42662</v>
      </c>
      <c r="K635" s="33" t="s">
        <v>39808</v>
      </c>
      <c r="L635" s="33" t="s">
        <v>42663</v>
      </c>
      <c r="M635" s="33" t="s">
        <v>40839</v>
      </c>
    </row>
    <row r="636" spans="1:13">
      <c r="A636" s="33" t="s">
        <v>42664</v>
      </c>
      <c r="B636" s="33" t="s">
        <v>3131</v>
      </c>
      <c r="C636" s="33" t="s">
        <v>39665</v>
      </c>
      <c r="D636" s="121" t="s">
        <v>42665</v>
      </c>
      <c r="E636" s="121"/>
      <c r="F636" s="121" t="s">
        <v>42666</v>
      </c>
      <c r="G636" s="97" t="b">
        <v>0</v>
      </c>
      <c r="H636" s="102" t="b">
        <v>1</v>
      </c>
      <c r="I636" s="131" t="s">
        <v>39701</v>
      </c>
    </row>
    <row r="637" spans="1:13">
      <c r="A637" s="33" t="s">
        <v>35317</v>
      </c>
      <c r="B637" s="33" t="s">
        <v>15914</v>
      </c>
      <c r="C637" s="33" t="s">
        <v>39665</v>
      </c>
      <c r="D637" s="121" t="s">
        <v>42667</v>
      </c>
      <c r="E637" s="121" t="s">
        <v>42668</v>
      </c>
      <c r="F637" s="121" t="s">
        <v>42669</v>
      </c>
      <c r="G637" s="97" t="b">
        <v>0</v>
      </c>
      <c r="H637" s="102" t="b">
        <v>1</v>
      </c>
      <c r="I637" s="131" t="s">
        <v>42670</v>
      </c>
    </row>
    <row r="638" spans="1:13">
      <c r="A638" s="33" t="s">
        <v>5934</v>
      </c>
      <c r="B638" s="33" t="s">
        <v>10351</v>
      </c>
      <c r="C638" s="33" t="s">
        <v>39665</v>
      </c>
      <c r="D638" s="121" t="s">
        <v>42671</v>
      </c>
      <c r="E638" s="121" t="s">
        <v>42672</v>
      </c>
      <c r="F638" s="121" t="s">
        <v>42673</v>
      </c>
      <c r="G638" s="97" t="b">
        <v>0</v>
      </c>
      <c r="H638" s="102" t="b">
        <v>1</v>
      </c>
      <c r="I638" s="131" t="s">
        <v>42674</v>
      </c>
    </row>
    <row r="639" spans="1:13">
      <c r="A639" s="33" t="s">
        <v>42675</v>
      </c>
      <c r="B639" s="33" t="s">
        <v>42676</v>
      </c>
      <c r="C639" s="33" t="s">
        <v>39665</v>
      </c>
      <c r="D639" s="121" t="s">
        <v>42677</v>
      </c>
      <c r="E639" s="121" t="s">
        <v>42678</v>
      </c>
      <c r="F639" s="121" t="s">
        <v>42679</v>
      </c>
      <c r="G639" s="97" t="b">
        <v>0</v>
      </c>
      <c r="H639" s="102" t="b">
        <v>1</v>
      </c>
      <c r="I639" s="131" t="s">
        <v>42680</v>
      </c>
    </row>
    <row r="640" spans="1:13">
      <c r="A640" s="33" t="s">
        <v>42681</v>
      </c>
      <c r="B640" s="33" t="s">
        <v>15902</v>
      </c>
      <c r="C640" s="33" t="s">
        <v>40095</v>
      </c>
      <c r="D640" s="121" t="s">
        <v>42682</v>
      </c>
      <c r="E640" s="136" t="s">
        <v>42683</v>
      </c>
      <c r="F640" s="121" t="s">
        <v>42684</v>
      </c>
      <c r="G640" s="97" t="b">
        <v>0</v>
      </c>
      <c r="H640" s="102" t="b">
        <v>1</v>
      </c>
      <c r="I640" s="131" t="s">
        <v>42685</v>
      </c>
    </row>
    <row r="641" spans="1:9">
      <c r="A641" s="33" t="s">
        <v>42686</v>
      </c>
      <c r="B641" s="33" t="s">
        <v>42687</v>
      </c>
      <c r="C641" s="33" t="s">
        <v>40019</v>
      </c>
      <c r="D641" s="121" t="s">
        <v>42688</v>
      </c>
      <c r="E641" s="121" t="s">
        <v>42689</v>
      </c>
      <c r="F641" s="121" t="s">
        <v>42690</v>
      </c>
      <c r="G641" s="97" t="b">
        <v>0</v>
      </c>
      <c r="H641" s="102" t="b">
        <v>1</v>
      </c>
      <c r="I641" s="131" t="s">
        <v>42691</v>
      </c>
    </row>
    <row r="642" spans="1:9">
      <c r="A642" s="33" t="s">
        <v>5943</v>
      </c>
      <c r="B642" s="33" t="s">
        <v>13830</v>
      </c>
      <c r="C642" s="33" t="s">
        <v>39682</v>
      </c>
      <c r="D642" s="121" t="s">
        <v>42692</v>
      </c>
      <c r="E642" s="121" t="s">
        <v>42693</v>
      </c>
      <c r="F642" s="121" t="s">
        <v>42694</v>
      </c>
      <c r="G642" s="97" t="b">
        <v>0</v>
      </c>
      <c r="H642" s="102" t="b">
        <v>1</v>
      </c>
      <c r="I642" s="131" t="s">
        <v>42695</v>
      </c>
    </row>
    <row r="643" spans="1:9">
      <c r="A643" s="33" t="s">
        <v>42696</v>
      </c>
      <c r="B643" s="33" t="s">
        <v>15088</v>
      </c>
      <c r="C643" s="33" t="s">
        <v>39729</v>
      </c>
      <c r="D643" s="121" t="s">
        <v>42697</v>
      </c>
      <c r="E643" s="121" t="s">
        <v>42698</v>
      </c>
      <c r="F643" s="121" t="s">
        <v>42699</v>
      </c>
      <c r="G643" s="97" t="b">
        <v>0</v>
      </c>
      <c r="H643" s="102" t="b">
        <v>1</v>
      </c>
      <c r="I643" s="131" t="s">
        <v>42700</v>
      </c>
    </row>
    <row r="644" spans="1:9">
      <c r="A644" s="33" t="s">
        <v>42701</v>
      </c>
      <c r="B644" s="33" t="s">
        <v>3131</v>
      </c>
      <c r="C644" s="33" t="s">
        <v>39665</v>
      </c>
      <c r="D644" s="121" t="s">
        <v>42702</v>
      </c>
      <c r="E644" s="121" t="s">
        <v>42703</v>
      </c>
      <c r="F644" s="121" t="s">
        <v>42704</v>
      </c>
      <c r="G644" s="97" t="b">
        <v>0</v>
      </c>
      <c r="H644" s="102" t="b">
        <v>1</v>
      </c>
      <c r="I644" s="131" t="s">
        <v>42705</v>
      </c>
    </row>
    <row r="645" spans="1:9">
      <c r="A645" s="33" t="s">
        <v>42706</v>
      </c>
      <c r="B645" s="33" t="s">
        <v>10351</v>
      </c>
      <c r="C645" s="33" t="s">
        <v>39665</v>
      </c>
      <c r="D645" s="121" t="s">
        <v>42707</v>
      </c>
      <c r="E645" s="121" t="s">
        <v>42708</v>
      </c>
      <c r="F645" s="121" t="s">
        <v>42709</v>
      </c>
      <c r="G645" s="97" t="b">
        <v>0</v>
      </c>
      <c r="H645" s="102" t="b">
        <v>1</v>
      </c>
      <c r="I645" s="131" t="s">
        <v>39701</v>
      </c>
    </row>
    <row r="646" spans="1:9">
      <c r="A646" s="33" t="s">
        <v>42710</v>
      </c>
      <c r="B646" s="33" t="s">
        <v>10210</v>
      </c>
      <c r="C646" s="33" t="s">
        <v>39795</v>
      </c>
      <c r="D646" s="121" t="s">
        <v>42711</v>
      </c>
      <c r="E646" s="121" t="s">
        <v>42712</v>
      </c>
      <c r="F646" s="121" t="s">
        <v>42713</v>
      </c>
      <c r="G646" s="97" t="b">
        <v>0</v>
      </c>
      <c r="H646" s="102" t="b">
        <v>1</v>
      </c>
      <c r="I646" s="131" t="s">
        <v>42714</v>
      </c>
    </row>
    <row r="647" spans="1:9">
      <c r="A647" s="33" t="s">
        <v>42715</v>
      </c>
      <c r="B647" s="33" t="s">
        <v>7590</v>
      </c>
      <c r="C647" s="33" t="s">
        <v>39769</v>
      </c>
      <c r="D647" s="121" t="s">
        <v>42716</v>
      </c>
      <c r="E647" s="121" t="s">
        <v>42717</v>
      </c>
      <c r="F647" s="121" t="s">
        <v>42718</v>
      </c>
      <c r="G647" s="97" t="b">
        <v>0</v>
      </c>
      <c r="H647" s="102" t="b">
        <v>1</v>
      </c>
      <c r="I647" s="131" t="s">
        <v>42719</v>
      </c>
    </row>
    <row r="648" spans="1:9">
      <c r="A648" s="33" t="s">
        <v>42720</v>
      </c>
      <c r="B648" s="33" t="s">
        <v>7820</v>
      </c>
      <c r="C648" s="33" t="s">
        <v>39729</v>
      </c>
      <c r="D648" s="121" t="s">
        <v>42721</v>
      </c>
      <c r="E648" s="121" t="s">
        <v>42722</v>
      </c>
      <c r="F648" s="121" t="s">
        <v>42723</v>
      </c>
      <c r="G648" s="97" t="b">
        <v>0</v>
      </c>
      <c r="H648" s="102" t="b">
        <v>1</v>
      </c>
      <c r="I648" s="131" t="s">
        <v>42724</v>
      </c>
    </row>
    <row r="649" spans="1:9">
      <c r="A649" s="33" t="s">
        <v>42725</v>
      </c>
      <c r="B649" s="33" t="s">
        <v>1603</v>
      </c>
      <c r="C649" s="33" t="s">
        <v>25956</v>
      </c>
      <c r="D649" s="121" t="s">
        <v>42726</v>
      </c>
      <c r="E649" s="121" t="s">
        <v>42727</v>
      </c>
      <c r="F649" s="121" t="s">
        <v>42728</v>
      </c>
      <c r="G649" s="97" t="b">
        <v>0</v>
      </c>
      <c r="H649" s="102" t="b">
        <v>1</v>
      </c>
      <c r="I649" s="131" t="s">
        <v>42729</v>
      </c>
    </row>
    <row r="650" spans="1:9">
      <c r="A650" s="33" t="s">
        <v>42730</v>
      </c>
      <c r="B650" s="33" t="s">
        <v>10351</v>
      </c>
      <c r="C650" s="33" t="s">
        <v>39665</v>
      </c>
      <c r="D650" s="121" t="s">
        <v>42731</v>
      </c>
      <c r="E650" s="121" t="s">
        <v>42732</v>
      </c>
      <c r="F650" s="121" t="s">
        <v>42733</v>
      </c>
      <c r="G650" s="97" t="b">
        <v>0</v>
      </c>
      <c r="H650" s="102" t="b">
        <v>1</v>
      </c>
      <c r="I650" s="131" t="s">
        <v>42734</v>
      </c>
    </row>
    <row r="651" spans="1:9">
      <c r="A651" s="33" t="s">
        <v>42735</v>
      </c>
      <c r="B651" s="33" t="s">
        <v>9131</v>
      </c>
      <c r="C651" s="33" t="s">
        <v>39665</v>
      </c>
      <c r="D651" s="121" t="s">
        <v>42736</v>
      </c>
      <c r="E651" s="121" t="s">
        <v>42737</v>
      </c>
      <c r="F651" s="121" t="s">
        <v>42738</v>
      </c>
      <c r="G651" s="97" t="b">
        <v>0</v>
      </c>
      <c r="H651" s="102" t="b">
        <v>1</v>
      </c>
      <c r="I651" s="131" t="s">
        <v>42739</v>
      </c>
    </row>
    <row r="652" spans="1:9">
      <c r="A652" s="33" t="s">
        <v>42740</v>
      </c>
      <c r="B652" s="33" t="s">
        <v>7820</v>
      </c>
      <c r="C652" s="33" t="s">
        <v>39729</v>
      </c>
      <c r="D652" s="121" t="s">
        <v>42741</v>
      </c>
      <c r="E652" s="121" t="s">
        <v>42742</v>
      </c>
      <c r="F652" s="121" t="s">
        <v>42743</v>
      </c>
      <c r="G652" s="97" t="b">
        <v>0</v>
      </c>
      <c r="H652" s="102" t="b">
        <v>1</v>
      </c>
      <c r="I652" s="131" t="s">
        <v>42744</v>
      </c>
    </row>
    <row r="653" spans="1:9">
      <c r="A653" s="33" t="s">
        <v>42745</v>
      </c>
      <c r="B653" s="33" t="s">
        <v>7820</v>
      </c>
      <c r="C653" s="33" t="s">
        <v>39729</v>
      </c>
      <c r="D653" s="121" t="s">
        <v>42746</v>
      </c>
      <c r="E653" s="121" t="s">
        <v>42742</v>
      </c>
      <c r="F653" s="121" t="s">
        <v>42747</v>
      </c>
      <c r="G653" s="97" t="b">
        <v>0</v>
      </c>
      <c r="H653" s="102" t="b">
        <v>1</v>
      </c>
      <c r="I653" s="131" t="s">
        <v>42744</v>
      </c>
    </row>
    <row r="654" spans="1:9">
      <c r="A654" s="33" t="s">
        <v>42748</v>
      </c>
      <c r="B654" s="33" t="s">
        <v>7755</v>
      </c>
      <c r="C654" s="33" t="s">
        <v>25956</v>
      </c>
      <c r="D654" s="121" t="s">
        <v>42749</v>
      </c>
      <c r="E654" s="121" t="s">
        <v>42750</v>
      </c>
      <c r="F654" s="121" t="s">
        <v>42751</v>
      </c>
      <c r="G654" s="97" t="b">
        <v>0</v>
      </c>
      <c r="H654" s="102" t="b">
        <v>1</v>
      </c>
      <c r="I654" s="131" t="s">
        <v>39701</v>
      </c>
    </row>
    <row r="655" spans="1:9">
      <c r="A655" s="33" t="s">
        <v>42752</v>
      </c>
      <c r="B655" s="33" t="s">
        <v>3131</v>
      </c>
      <c r="C655" s="33" t="s">
        <v>39665</v>
      </c>
      <c r="D655" s="121" t="s">
        <v>42753</v>
      </c>
      <c r="E655" s="121" t="s">
        <v>42754</v>
      </c>
      <c r="F655" s="121" t="s">
        <v>42755</v>
      </c>
      <c r="G655" s="97" t="b">
        <v>0</v>
      </c>
      <c r="H655" s="102" t="b">
        <v>1</v>
      </c>
      <c r="I655" s="131" t="s">
        <v>42756</v>
      </c>
    </row>
    <row r="656" spans="1:9">
      <c r="A656" s="33" t="s">
        <v>42757</v>
      </c>
      <c r="B656" s="33" t="s">
        <v>8545</v>
      </c>
      <c r="C656" s="33" t="s">
        <v>39811</v>
      </c>
      <c r="D656" s="121" t="s">
        <v>42758</v>
      </c>
      <c r="E656" s="121" t="s">
        <v>42759</v>
      </c>
      <c r="F656" s="121" t="s">
        <v>42760</v>
      </c>
      <c r="G656" s="97" t="b">
        <v>0</v>
      </c>
      <c r="H656" s="102" t="b">
        <v>1</v>
      </c>
      <c r="I656" s="131" t="s">
        <v>39701</v>
      </c>
    </row>
    <row r="657" spans="1:9">
      <c r="A657" s="33" t="s">
        <v>42761</v>
      </c>
      <c r="B657" s="33" t="s">
        <v>39500</v>
      </c>
      <c r="C657" s="33" t="s">
        <v>42762</v>
      </c>
      <c r="D657" s="133" t="s">
        <v>42763</v>
      </c>
      <c r="E657" s="121"/>
      <c r="F657" s="121" t="s">
        <v>42764</v>
      </c>
      <c r="G657" s="97" t="b">
        <v>0</v>
      </c>
      <c r="H657" s="102" t="b">
        <v>1</v>
      </c>
      <c r="I657" s="131" t="s">
        <v>39701</v>
      </c>
    </row>
    <row r="658" spans="1:9">
      <c r="A658" s="33" t="s">
        <v>42765</v>
      </c>
      <c r="B658" s="33" t="s">
        <v>9512</v>
      </c>
      <c r="C658" s="33" t="s">
        <v>39665</v>
      </c>
      <c r="D658" s="121" t="s">
        <v>42766</v>
      </c>
      <c r="E658" s="121" t="s">
        <v>42767</v>
      </c>
      <c r="F658" s="121" t="s">
        <v>42768</v>
      </c>
      <c r="G658" s="97" t="b">
        <v>0</v>
      </c>
      <c r="H658" s="102" t="b">
        <v>1</v>
      </c>
      <c r="I658" s="131" t="s">
        <v>39701</v>
      </c>
    </row>
    <row r="659" spans="1:9">
      <c r="A659" s="33" t="s">
        <v>35999</v>
      </c>
      <c r="B659" s="33" t="s">
        <v>12715</v>
      </c>
      <c r="C659" s="33" t="s">
        <v>40306</v>
      </c>
      <c r="D659" s="121" t="s">
        <v>42769</v>
      </c>
      <c r="E659" s="133" t="s">
        <v>42770</v>
      </c>
      <c r="F659" s="121"/>
      <c r="G659" s="97" t="b">
        <v>0</v>
      </c>
      <c r="H659" s="102" t="b">
        <v>1</v>
      </c>
      <c r="I659" s="131" t="s">
        <v>42771</v>
      </c>
    </row>
    <row r="660" spans="1:9">
      <c r="A660" s="33" t="s">
        <v>5976</v>
      </c>
      <c r="B660" s="33" t="s">
        <v>8136</v>
      </c>
      <c r="C660" s="33" t="s">
        <v>39665</v>
      </c>
      <c r="D660" s="121" t="s">
        <v>42772</v>
      </c>
      <c r="E660" s="121" t="s">
        <v>42773</v>
      </c>
      <c r="F660" s="121" t="s">
        <v>42774</v>
      </c>
      <c r="G660" s="97" t="b">
        <v>0</v>
      </c>
      <c r="H660" s="102" t="b">
        <v>1</v>
      </c>
      <c r="I660" s="131" t="s">
        <v>42775</v>
      </c>
    </row>
    <row r="661" spans="1:9">
      <c r="A661" s="33" t="s">
        <v>36053</v>
      </c>
      <c r="B661" s="33" t="s">
        <v>9131</v>
      </c>
      <c r="C661" s="33" t="s">
        <v>39665</v>
      </c>
      <c r="D661" s="121" t="s">
        <v>42776</v>
      </c>
      <c r="E661" s="121" t="s">
        <v>42777</v>
      </c>
      <c r="F661" s="121" t="s">
        <v>42778</v>
      </c>
      <c r="G661" s="97" t="b">
        <v>0</v>
      </c>
      <c r="H661" s="102" t="b">
        <v>1</v>
      </c>
      <c r="I661" s="131" t="s">
        <v>42779</v>
      </c>
    </row>
    <row r="662" spans="1:9">
      <c r="A662" s="33" t="s">
        <v>5989</v>
      </c>
      <c r="B662" s="33" t="s">
        <v>3131</v>
      </c>
      <c r="C662" s="33" t="s">
        <v>39665</v>
      </c>
      <c r="D662" s="121" t="s">
        <v>42780</v>
      </c>
      <c r="E662" s="121" t="s">
        <v>42781</v>
      </c>
      <c r="F662" s="121" t="s">
        <v>42782</v>
      </c>
      <c r="G662" s="97" t="b">
        <v>0</v>
      </c>
      <c r="H662" s="102" t="b">
        <v>1</v>
      </c>
      <c r="I662" s="131" t="s">
        <v>42783</v>
      </c>
    </row>
    <row r="663" spans="1:9">
      <c r="A663" s="33" t="s">
        <v>42784</v>
      </c>
      <c r="B663" s="33" t="s">
        <v>28477</v>
      </c>
      <c r="C663" s="33" t="s">
        <v>39665</v>
      </c>
      <c r="D663" s="121" t="s">
        <v>42785</v>
      </c>
      <c r="E663" s="121" t="s">
        <v>42786</v>
      </c>
      <c r="F663" s="121" t="s">
        <v>42787</v>
      </c>
      <c r="G663" s="97" t="b">
        <v>0</v>
      </c>
      <c r="H663" s="102" t="b">
        <v>1</v>
      </c>
      <c r="I663" s="131" t="s">
        <v>42788</v>
      </c>
    </row>
    <row r="664" spans="1:9">
      <c r="A664" s="33" t="s">
        <v>42789</v>
      </c>
      <c r="B664" s="33" t="s">
        <v>20131</v>
      </c>
      <c r="C664" s="33" t="s">
        <v>40429</v>
      </c>
      <c r="D664" s="136" t="s">
        <v>42790</v>
      </c>
      <c r="E664" s="121" t="s">
        <v>42791</v>
      </c>
      <c r="F664" s="121" t="s">
        <v>42792</v>
      </c>
      <c r="G664" s="97" t="b">
        <v>0</v>
      </c>
      <c r="H664" s="102" t="b">
        <v>1</v>
      </c>
      <c r="I664" s="131" t="s">
        <v>42793</v>
      </c>
    </row>
    <row r="665" spans="1:9">
      <c r="A665" s="33" t="s">
        <v>42794</v>
      </c>
      <c r="B665" s="33" t="s">
        <v>3131</v>
      </c>
      <c r="C665" s="33" t="s">
        <v>39665</v>
      </c>
      <c r="D665" s="121" t="s">
        <v>42795</v>
      </c>
      <c r="E665" s="121" t="s">
        <v>42796</v>
      </c>
      <c r="F665" s="121" t="s">
        <v>42797</v>
      </c>
      <c r="G665" s="97" t="b">
        <v>0</v>
      </c>
      <c r="H665" s="102" t="b">
        <v>1</v>
      </c>
      <c r="I665" s="131" t="s">
        <v>42798</v>
      </c>
    </row>
    <row r="666" spans="1:9">
      <c r="A666" s="33" t="s">
        <v>42799</v>
      </c>
      <c r="B666" s="33" t="s">
        <v>10545</v>
      </c>
      <c r="C666" s="33" t="s">
        <v>25956</v>
      </c>
      <c r="D666" s="121" t="s">
        <v>42800</v>
      </c>
      <c r="E666" s="136" t="s">
        <v>42801</v>
      </c>
      <c r="F666" s="121" t="s">
        <v>42802</v>
      </c>
      <c r="G666" s="97" t="b">
        <v>0</v>
      </c>
      <c r="H666" s="102" t="b">
        <v>1</v>
      </c>
      <c r="I666" s="131" t="s">
        <v>42803</v>
      </c>
    </row>
    <row r="667" spans="1:9">
      <c r="A667" s="33" t="s">
        <v>42804</v>
      </c>
      <c r="B667" s="33" t="s">
        <v>39513</v>
      </c>
      <c r="C667" s="33" t="s">
        <v>39843</v>
      </c>
      <c r="D667" s="121" t="s">
        <v>42805</v>
      </c>
      <c r="E667" s="121" t="s">
        <v>42806</v>
      </c>
      <c r="F667" s="121" t="s">
        <v>42807</v>
      </c>
      <c r="G667" s="97" t="b">
        <v>0</v>
      </c>
      <c r="H667" s="102" t="b">
        <v>1</v>
      </c>
      <c r="I667" s="131" t="s">
        <v>39701</v>
      </c>
    </row>
    <row r="668" spans="1:9">
      <c r="A668" s="33" t="s">
        <v>36213</v>
      </c>
      <c r="B668" s="33" t="s">
        <v>3131</v>
      </c>
      <c r="C668" s="33" t="s">
        <v>39665</v>
      </c>
      <c r="D668" s="121" t="s">
        <v>42808</v>
      </c>
      <c r="E668" s="121" t="s">
        <v>42809</v>
      </c>
      <c r="F668" s="121" t="s">
        <v>42810</v>
      </c>
      <c r="G668" s="97" t="b">
        <v>0</v>
      </c>
      <c r="H668" s="102" t="b">
        <v>1</v>
      </c>
      <c r="I668" s="131" t="s">
        <v>42811</v>
      </c>
    </row>
    <row r="669" spans="1:9">
      <c r="A669" s="33" t="s">
        <v>36245</v>
      </c>
      <c r="B669" s="33" t="s">
        <v>3131</v>
      </c>
      <c r="C669" s="33" t="s">
        <v>39665</v>
      </c>
      <c r="D669" s="121" t="s">
        <v>42812</v>
      </c>
      <c r="E669" s="121" t="s">
        <v>42813</v>
      </c>
      <c r="F669" s="121" t="s">
        <v>42814</v>
      </c>
      <c r="G669" s="97" t="b">
        <v>0</v>
      </c>
      <c r="H669" s="102" t="b">
        <v>1</v>
      </c>
      <c r="I669" s="131" t="s">
        <v>40602</v>
      </c>
    </row>
    <row r="670" spans="1:9">
      <c r="A670" s="33" t="s">
        <v>42815</v>
      </c>
      <c r="B670" s="33" t="s">
        <v>42816</v>
      </c>
      <c r="C670" s="33" t="s">
        <v>39665</v>
      </c>
      <c r="D670" s="121" t="s">
        <v>42817</v>
      </c>
      <c r="E670" s="121" t="s">
        <v>42818</v>
      </c>
      <c r="F670" s="121" t="s">
        <v>42819</v>
      </c>
      <c r="G670" s="97" t="b">
        <v>0</v>
      </c>
      <c r="H670" s="102" t="b">
        <v>1</v>
      </c>
      <c r="I670" s="131" t="s">
        <v>42820</v>
      </c>
    </row>
    <row r="671" spans="1:9">
      <c r="A671" s="33" t="s">
        <v>3990</v>
      </c>
      <c r="B671" s="33" t="s">
        <v>41814</v>
      </c>
      <c r="C671" s="33" t="s">
        <v>40395</v>
      </c>
      <c r="D671" s="121" t="s">
        <v>42821</v>
      </c>
      <c r="E671" s="121" t="s">
        <v>42822</v>
      </c>
      <c r="F671" s="121" t="s">
        <v>42823</v>
      </c>
      <c r="G671" s="97" t="b">
        <v>0</v>
      </c>
      <c r="H671" s="102" t="b">
        <v>1</v>
      </c>
      <c r="I671" s="131" t="s">
        <v>42824</v>
      </c>
    </row>
    <row r="672" spans="1:9">
      <c r="A672" s="33" t="s">
        <v>6248</v>
      </c>
      <c r="B672" s="33" t="s">
        <v>12500</v>
      </c>
      <c r="C672" s="33" t="s">
        <v>39665</v>
      </c>
      <c r="D672" s="121" t="s">
        <v>42825</v>
      </c>
      <c r="E672" s="121" t="s">
        <v>42826</v>
      </c>
      <c r="F672" s="121" t="s">
        <v>42827</v>
      </c>
      <c r="G672" s="97" t="b">
        <v>0</v>
      </c>
      <c r="H672" s="102" t="b">
        <v>1</v>
      </c>
      <c r="I672" s="131" t="s">
        <v>42828</v>
      </c>
    </row>
    <row r="673" spans="1:9">
      <c r="A673" s="33" t="s">
        <v>42829</v>
      </c>
      <c r="B673" s="33" t="s">
        <v>3131</v>
      </c>
      <c r="C673" s="33" t="s">
        <v>39665</v>
      </c>
      <c r="D673" s="121" t="s">
        <v>42830</v>
      </c>
      <c r="E673" s="121" t="s">
        <v>42831</v>
      </c>
      <c r="F673" s="121" t="s">
        <v>42832</v>
      </c>
      <c r="G673" s="97" t="b">
        <v>0</v>
      </c>
      <c r="H673" s="102" t="b">
        <v>1</v>
      </c>
      <c r="I673" s="131" t="s">
        <v>42833</v>
      </c>
    </row>
    <row r="674" spans="1:9">
      <c r="A674" s="33" t="s">
        <v>42834</v>
      </c>
      <c r="B674" s="33" t="s">
        <v>3131</v>
      </c>
      <c r="C674" s="33" t="s">
        <v>39665</v>
      </c>
      <c r="D674" s="121" t="s">
        <v>42835</v>
      </c>
      <c r="E674" s="121" t="s">
        <v>42836</v>
      </c>
      <c r="F674" s="121" t="s">
        <v>42837</v>
      </c>
      <c r="G674" s="97" t="b">
        <v>0</v>
      </c>
      <c r="H674" s="102" t="b">
        <v>1</v>
      </c>
      <c r="I674" s="131" t="s">
        <v>42838</v>
      </c>
    </row>
    <row r="675" spans="1:9">
      <c r="A675" s="33" t="s">
        <v>36377</v>
      </c>
      <c r="B675" s="33" t="s">
        <v>7777</v>
      </c>
      <c r="C675" s="33" t="s">
        <v>40209</v>
      </c>
      <c r="D675" s="121" t="s">
        <v>42839</v>
      </c>
      <c r="E675" s="121" t="s">
        <v>42840</v>
      </c>
      <c r="F675" s="121" t="s">
        <v>42841</v>
      </c>
      <c r="G675" s="97" t="b">
        <v>0</v>
      </c>
      <c r="H675" s="102" t="b">
        <v>1</v>
      </c>
      <c r="I675" s="131" t="s">
        <v>42842</v>
      </c>
    </row>
    <row r="676" spans="1:9">
      <c r="A676" s="33" t="s">
        <v>42843</v>
      </c>
      <c r="B676" s="33" t="s">
        <v>7820</v>
      </c>
      <c r="C676" s="33" t="s">
        <v>39729</v>
      </c>
      <c r="D676" s="121" t="s">
        <v>42844</v>
      </c>
      <c r="E676" s="121" t="s">
        <v>42845</v>
      </c>
      <c r="F676" s="121" t="s">
        <v>42846</v>
      </c>
      <c r="G676" s="97" t="b">
        <v>0</v>
      </c>
      <c r="H676" s="102" t="b">
        <v>1</v>
      </c>
      <c r="I676" s="131" t="s">
        <v>39701</v>
      </c>
    </row>
    <row r="677" spans="1:9">
      <c r="A677" s="33" t="s">
        <v>42847</v>
      </c>
      <c r="B677" s="33" t="s">
        <v>15620</v>
      </c>
      <c r="C677" s="33" t="s">
        <v>39795</v>
      </c>
      <c r="D677" s="121" t="s">
        <v>42848</v>
      </c>
      <c r="E677" s="133" t="s">
        <v>42849</v>
      </c>
      <c r="F677" s="121"/>
      <c r="G677" s="97" t="b">
        <v>0</v>
      </c>
      <c r="H677" s="102" t="b">
        <v>1</v>
      </c>
      <c r="I677" s="131" t="s">
        <v>42850</v>
      </c>
    </row>
    <row r="678" spans="1:9">
      <c r="A678" s="33" t="s">
        <v>36519</v>
      </c>
      <c r="B678" s="33" t="s">
        <v>9767</v>
      </c>
      <c r="C678" s="33" t="s">
        <v>39941</v>
      </c>
      <c r="D678" s="121" t="s">
        <v>42851</v>
      </c>
      <c r="E678" s="121" t="s">
        <v>42852</v>
      </c>
      <c r="F678" s="121" t="s">
        <v>42853</v>
      </c>
      <c r="G678" s="97" t="b">
        <v>0</v>
      </c>
      <c r="H678" s="102" t="b">
        <v>1</v>
      </c>
      <c r="I678" s="131" t="s">
        <v>42854</v>
      </c>
    </row>
    <row r="679" spans="1:9">
      <c r="A679" s="33" t="s">
        <v>42855</v>
      </c>
      <c r="B679" s="33" t="s">
        <v>14051</v>
      </c>
      <c r="C679" s="33" t="s">
        <v>39665</v>
      </c>
      <c r="D679" s="121" t="s">
        <v>42856</v>
      </c>
      <c r="E679" s="121" t="s">
        <v>42857</v>
      </c>
      <c r="F679" s="121" t="s">
        <v>42858</v>
      </c>
      <c r="G679" s="97" t="b">
        <v>0</v>
      </c>
      <c r="H679" s="102" t="b">
        <v>1</v>
      </c>
      <c r="I679" s="131" t="s">
        <v>42859</v>
      </c>
    </row>
    <row r="680" spans="1:9">
      <c r="A680" s="33" t="s">
        <v>42860</v>
      </c>
      <c r="B680" s="33" t="s">
        <v>36534</v>
      </c>
      <c r="C680" s="33" t="s">
        <v>39665</v>
      </c>
      <c r="D680" s="121" t="s">
        <v>42861</v>
      </c>
      <c r="E680" s="121" t="s">
        <v>42862</v>
      </c>
      <c r="F680" s="121" t="s">
        <v>42863</v>
      </c>
      <c r="G680" s="97" t="b">
        <v>0</v>
      </c>
      <c r="H680" s="102" t="b">
        <v>1</v>
      </c>
      <c r="I680" s="131" t="s">
        <v>42864</v>
      </c>
    </row>
    <row r="681" spans="1:9">
      <c r="A681" s="33" t="s">
        <v>42865</v>
      </c>
      <c r="B681" s="33" t="s">
        <v>3131</v>
      </c>
      <c r="C681" s="33" t="s">
        <v>39665</v>
      </c>
      <c r="D681" s="121" t="s">
        <v>42866</v>
      </c>
      <c r="E681" s="121" t="s">
        <v>42867</v>
      </c>
      <c r="F681" s="121" t="s">
        <v>42868</v>
      </c>
      <c r="G681" s="97" t="b">
        <v>0</v>
      </c>
      <c r="H681" s="102" t="b">
        <v>1</v>
      </c>
      <c r="I681" s="131" t="s">
        <v>42869</v>
      </c>
    </row>
    <row r="682" spans="1:9">
      <c r="A682" s="33" t="s">
        <v>42870</v>
      </c>
      <c r="B682" s="33" t="s">
        <v>42871</v>
      </c>
      <c r="C682" s="33" t="s">
        <v>42872</v>
      </c>
      <c r="D682" s="121" t="s">
        <v>42873</v>
      </c>
      <c r="E682" s="121" t="s">
        <v>42874</v>
      </c>
      <c r="F682" s="121" t="s">
        <v>42875</v>
      </c>
      <c r="G682" s="97" t="b">
        <v>0</v>
      </c>
      <c r="H682" s="102" t="b">
        <v>1</v>
      </c>
      <c r="I682" s="131" t="s">
        <v>42876</v>
      </c>
    </row>
    <row r="683" spans="1:9">
      <c r="A683" s="33" t="s">
        <v>42877</v>
      </c>
      <c r="B683" s="33" t="s">
        <v>8957</v>
      </c>
      <c r="C683" s="33" t="s">
        <v>39665</v>
      </c>
      <c r="D683" s="121" t="s">
        <v>42878</v>
      </c>
      <c r="E683" s="121" t="s">
        <v>42879</v>
      </c>
      <c r="F683" s="121" t="s">
        <v>42880</v>
      </c>
      <c r="G683" s="97" t="b">
        <v>0</v>
      </c>
      <c r="H683" s="102" t="b">
        <v>1</v>
      </c>
      <c r="I683" s="131" t="s">
        <v>42881</v>
      </c>
    </row>
    <row r="684" spans="1:9">
      <c r="A684" s="33" t="s">
        <v>42882</v>
      </c>
      <c r="B684" s="33" t="s">
        <v>3131</v>
      </c>
      <c r="C684" s="33" t="s">
        <v>39665</v>
      </c>
      <c r="D684" s="121"/>
      <c r="E684" s="136" t="s">
        <v>42883</v>
      </c>
      <c r="F684" s="121" t="s">
        <v>42884</v>
      </c>
      <c r="G684" s="97" t="b">
        <v>0</v>
      </c>
      <c r="H684" s="102" t="b">
        <v>1</v>
      </c>
      <c r="I684" s="131" t="s">
        <v>42885</v>
      </c>
    </row>
    <row r="685" spans="1:9">
      <c r="A685" s="33" t="s">
        <v>42886</v>
      </c>
      <c r="B685" s="33" t="s">
        <v>7820</v>
      </c>
      <c r="C685" s="33" t="s">
        <v>39729</v>
      </c>
      <c r="D685" s="121" t="s">
        <v>42887</v>
      </c>
      <c r="E685" s="121" t="s">
        <v>42888</v>
      </c>
      <c r="F685" s="121" t="s">
        <v>42889</v>
      </c>
      <c r="G685" s="97" t="b">
        <v>0</v>
      </c>
      <c r="H685" s="102" t="b">
        <v>1</v>
      </c>
      <c r="I685" s="131" t="s">
        <v>42890</v>
      </c>
    </row>
    <row r="686" spans="1:9">
      <c r="A686" s="33" t="s">
        <v>42891</v>
      </c>
      <c r="B686" s="33" t="s">
        <v>15914</v>
      </c>
      <c r="C686" s="33" t="s">
        <v>39665</v>
      </c>
      <c r="D686" s="121" t="s">
        <v>42892</v>
      </c>
      <c r="E686" s="121" t="s">
        <v>42893</v>
      </c>
      <c r="F686" s="121" t="s">
        <v>42894</v>
      </c>
      <c r="G686" s="97" t="b">
        <v>0</v>
      </c>
      <c r="H686" s="102" t="b">
        <v>1</v>
      </c>
      <c r="I686" s="131" t="s">
        <v>42895</v>
      </c>
    </row>
    <row r="687" spans="1:9">
      <c r="A687" s="33" t="s">
        <v>36602</v>
      </c>
      <c r="B687" s="33" t="s">
        <v>8545</v>
      </c>
      <c r="C687" s="33" t="s">
        <v>39811</v>
      </c>
      <c r="D687" s="121" t="s">
        <v>42896</v>
      </c>
      <c r="E687" s="121" t="s">
        <v>42897</v>
      </c>
      <c r="F687" s="121" t="s">
        <v>42898</v>
      </c>
      <c r="G687" s="97" t="b">
        <v>0</v>
      </c>
      <c r="H687" s="102" t="b">
        <v>1</v>
      </c>
      <c r="I687" s="131" t="s">
        <v>42899</v>
      </c>
    </row>
    <row r="688" spans="1:9">
      <c r="A688" s="33" t="s">
        <v>42900</v>
      </c>
      <c r="B688" s="33" t="s">
        <v>7777</v>
      </c>
      <c r="C688" s="33" t="s">
        <v>40209</v>
      </c>
      <c r="D688" s="133" t="s">
        <v>42901</v>
      </c>
      <c r="E688" s="121"/>
      <c r="F688" s="121" t="s">
        <v>42902</v>
      </c>
      <c r="G688" s="97" t="b">
        <v>0</v>
      </c>
      <c r="H688" s="102" t="b">
        <v>1</v>
      </c>
      <c r="I688" s="131" t="s">
        <v>39701</v>
      </c>
    </row>
    <row r="689" spans="1:9">
      <c r="A689" s="33" t="s">
        <v>42903</v>
      </c>
      <c r="B689" s="33" t="s">
        <v>42904</v>
      </c>
      <c r="C689" s="33" t="s">
        <v>40095</v>
      </c>
      <c r="D689" s="121" t="s">
        <v>42905</v>
      </c>
      <c r="E689" s="121" t="s">
        <v>42906</v>
      </c>
      <c r="F689" s="121" t="s">
        <v>42907</v>
      </c>
      <c r="G689" s="97" t="b">
        <v>0</v>
      </c>
      <c r="H689" s="102" t="b">
        <v>1</v>
      </c>
      <c r="I689" s="131" t="s">
        <v>42908</v>
      </c>
    </row>
    <row r="690" spans="1:9">
      <c r="A690" s="33" t="s">
        <v>6009</v>
      </c>
      <c r="B690" s="33" t="s">
        <v>8545</v>
      </c>
      <c r="C690" s="33" t="s">
        <v>39811</v>
      </c>
      <c r="D690" s="121" t="s">
        <v>42909</v>
      </c>
      <c r="E690" s="121" t="s">
        <v>42910</v>
      </c>
      <c r="F690" s="121" t="s">
        <v>42911</v>
      </c>
      <c r="G690" s="97" t="b">
        <v>0</v>
      </c>
      <c r="H690" s="102" t="b">
        <v>1</v>
      </c>
      <c r="I690" s="131" t="s">
        <v>42912</v>
      </c>
    </row>
    <row r="691" spans="1:9">
      <c r="A691" s="33" t="s">
        <v>752</v>
      </c>
      <c r="B691" s="33" t="s">
        <v>15620</v>
      </c>
      <c r="C691" s="33" t="s">
        <v>39795</v>
      </c>
      <c r="D691" s="121" t="s">
        <v>42913</v>
      </c>
      <c r="E691" s="121" t="s">
        <v>42914</v>
      </c>
      <c r="F691" s="121" t="s">
        <v>42915</v>
      </c>
      <c r="G691" s="97" t="b">
        <v>0</v>
      </c>
      <c r="H691" s="102" t="b">
        <v>1</v>
      </c>
      <c r="I691" s="131" t="s">
        <v>42916</v>
      </c>
    </row>
    <row r="692" spans="1:9">
      <c r="A692" s="33" t="s">
        <v>42917</v>
      </c>
      <c r="B692" s="33" t="s">
        <v>13888</v>
      </c>
      <c r="C692" s="33" t="s">
        <v>39769</v>
      </c>
      <c r="D692" s="121" t="s">
        <v>42918</v>
      </c>
      <c r="E692" s="121" t="s">
        <v>42919</v>
      </c>
      <c r="F692" s="121" t="s">
        <v>42920</v>
      </c>
      <c r="G692" s="97" t="b">
        <v>0</v>
      </c>
      <c r="H692" s="102" t="b">
        <v>1</v>
      </c>
      <c r="I692" s="131" t="s">
        <v>42921</v>
      </c>
    </row>
    <row r="693" spans="1:9">
      <c r="A693" s="33" t="s">
        <v>42922</v>
      </c>
      <c r="B693" s="33" t="s">
        <v>9743</v>
      </c>
      <c r="C693" s="33" t="s">
        <v>39665</v>
      </c>
      <c r="D693" s="121" t="s">
        <v>42923</v>
      </c>
      <c r="E693" s="121" t="s">
        <v>42924</v>
      </c>
      <c r="F693" s="121" t="s">
        <v>42925</v>
      </c>
      <c r="G693" s="97" t="b">
        <v>0</v>
      </c>
      <c r="H693" s="102" t="b">
        <v>1</v>
      </c>
      <c r="I693" s="131" t="s">
        <v>42926</v>
      </c>
    </row>
    <row r="694" spans="1:9">
      <c r="A694" s="33" t="s">
        <v>42927</v>
      </c>
      <c r="B694" s="33" t="s">
        <v>3131</v>
      </c>
      <c r="C694" s="33" t="s">
        <v>39665</v>
      </c>
      <c r="D694" s="121" t="s">
        <v>42928</v>
      </c>
      <c r="E694" s="121" t="s">
        <v>42929</v>
      </c>
      <c r="F694" s="121" t="s">
        <v>42930</v>
      </c>
      <c r="G694" s="97" t="b">
        <v>0</v>
      </c>
      <c r="H694" s="102" t="b">
        <v>1</v>
      </c>
      <c r="I694" s="131" t="s">
        <v>42931</v>
      </c>
    </row>
    <row r="695" spans="1:9">
      <c r="A695" s="33" t="s">
        <v>42932</v>
      </c>
      <c r="B695" s="33" t="s">
        <v>3131</v>
      </c>
      <c r="C695" s="33" t="s">
        <v>39665</v>
      </c>
      <c r="D695" s="136" t="s">
        <v>42933</v>
      </c>
      <c r="E695" s="121" t="s">
        <v>42934</v>
      </c>
      <c r="F695" s="121" t="s">
        <v>42935</v>
      </c>
      <c r="G695" s="97" t="b">
        <v>0</v>
      </c>
      <c r="H695" s="102" t="b">
        <v>1</v>
      </c>
      <c r="I695" s="131" t="s">
        <v>42936</v>
      </c>
    </row>
    <row r="696" spans="1:9">
      <c r="A696" s="33" t="s">
        <v>6018</v>
      </c>
      <c r="B696" s="33" t="s">
        <v>13134</v>
      </c>
      <c r="C696" s="33" t="s">
        <v>39665</v>
      </c>
      <c r="D696" s="121" t="s">
        <v>42937</v>
      </c>
      <c r="E696" s="121" t="s">
        <v>42938</v>
      </c>
      <c r="F696" s="121" t="s">
        <v>42939</v>
      </c>
      <c r="G696" s="97" t="b">
        <v>0</v>
      </c>
      <c r="H696" s="102" t="b">
        <v>1</v>
      </c>
      <c r="I696" s="131" t="s">
        <v>39701</v>
      </c>
    </row>
    <row r="697" spans="1:9">
      <c r="A697" s="33" t="s">
        <v>42940</v>
      </c>
      <c r="B697" s="33" t="s">
        <v>42941</v>
      </c>
      <c r="C697" s="33" t="s">
        <v>39795</v>
      </c>
      <c r="D697" s="121" t="s">
        <v>42942</v>
      </c>
      <c r="E697" s="121" t="s">
        <v>42943</v>
      </c>
      <c r="F697" s="121" t="s">
        <v>42944</v>
      </c>
      <c r="G697" s="97" t="b">
        <v>0</v>
      </c>
      <c r="H697" s="102" t="b">
        <v>1</v>
      </c>
      <c r="I697" s="131" t="s">
        <v>42945</v>
      </c>
    </row>
    <row r="698" spans="1:9">
      <c r="A698" s="33" t="s">
        <v>42946</v>
      </c>
      <c r="B698" s="33" t="s">
        <v>42947</v>
      </c>
      <c r="C698" s="33" t="s">
        <v>39843</v>
      </c>
      <c r="D698" s="121" t="s">
        <v>42948</v>
      </c>
      <c r="E698" s="121" t="s">
        <v>42949</v>
      </c>
      <c r="F698" s="121" t="s">
        <v>42950</v>
      </c>
      <c r="G698" s="97" t="b">
        <v>0</v>
      </c>
      <c r="H698" s="102" t="b">
        <v>1</v>
      </c>
      <c r="I698" s="131" t="s">
        <v>42951</v>
      </c>
    </row>
    <row r="699" spans="1:9">
      <c r="A699" s="33" t="s">
        <v>42952</v>
      </c>
      <c r="B699" s="33" t="s">
        <v>36534</v>
      </c>
      <c r="C699" s="33" t="s">
        <v>39665</v>
      </c>
      <c r="D699" s="121" t="s">
        <v>42953</v>
      </c>
      <c r="E699" s="121" t="s">
        <v>42954</v>
      </c>
      <c r="F699" s="121" t="s">
        <v>42955</v>
      </c>
      <c r="G699" s="97" t="b">
        <v>0</v>
      </c>
      <c r="H699" s="102" t="b">
        <v>1</v>
      </c>
      <c r="I699" s="131" t="s">
        <v>42956</v>
      </c>
    </row>
    <row r="700" spans="1:9">
      <c r="A700" s="33" t="s">
        <v>42957</v>
      </c>
      <c r="B700" s="33" t="s">
        <v>10351</v>
      </c>
      <c r="C700" s="33" t="s">
        <v>39665</v>
      </c>
      <c r="D700" s="121" t="s">
        <v>42958</v>
      </c>
      <c r="E700" s="121" t="s">
        <v>42959</v>
      </c>
      <c r="F700" s="121" t="s">
        <v>42960</v>
      </c>
      <c r="G700" s="97" t="b">
        <v>0</v>
      </c>
      <c r="H700" s="102" t="b">
        <v>1</v>
      </c>
      <c r="I700" s="131" t="s">
        <v>42961</v>
      </c>
    </row>
    <row r="701" spans="1:9">
      <c r="A701" s="33" t="s">
        <v>42962</v>
      </c>
      <c r="B701" s="33" t="s">
        <v>10888</v>
      </c>
      <c r="C701" s="33" t="s">
        <v>39665</v>
      </c>
      <c r="D701" s="121" t="s">
        <v>42963</v>
      </c>
      <c r="E701" s="121" t="s">
        <v>42964</v>
      </c>
      <c r="F701" s="121" t="s">
        <v>42965</v>
      </c>
      <c r="G701" s="97" t="b">
        <v>0</v>
      </c>
      <c r="H701" s="102" t="b">
        <v>1</v>
      </c>
      <c r="I701" s="131" t="s">
        <v>42966</v>
      </c>
    </row>
    <row r="702" spans="1:9">
      <c r="A702" s="33" t="s">
        <v>42967</v>
      </c>
      <c r="B702" s="33" t="s">
        <v>42968</v>
      </c>
      <c r="C702" s="33" t="s">
        <v>39769</v>
      </c>
      <c r="D702" s="133" t="s">
        <v>42969</v>
      </c>
      <c r="E702" s="121"/>
      <c r="F702" s="121" t="s">
        <v>42970</v>
      </c>
      <c r="G702" s="97" t="b">
        <v>0</v>
      </c>
      <c r="H702" s="102" t="b">
        <v>1</v>
      </c>
      <c r="I702" s="131" t="s">
        <v>39701</v>
      </c>
    </row>
    <row r="703" spans="1:9">
      <c r="A703" s="33" t="s">
        <v>42971</v>
      </c>
      <c r="B703" s="33" t="s">
        <v>3131</v>
      </c>
      <c r="C703" s="33" t="s">
        <v>39665</v>
      </c>
      <c r="D703" s="121" t="s">
        <v>42972</v>
      </c>
      <c r="E703" s="121" t="s">
        <v>42973</v>
      </c>
      <c r="F703" s="121" t="s">
        <v>42974</v>
      </c>
      <c r="G703" s="97" t="b">
        <v>0</v>
      </c>
      <c r="H703" s="102" t="b">
        <v>1</v>
      </c>
      <c r="I703" s="131" t="s">
        <v>42975</v>
      </c>
    </row>
    <row r="704" spans="1:9">
      <c r="A704" s="33" t="s">
        <v>42976</v>
      </c>
      <c r="B704" s="33" t="s">
        <v>11404</v>
      </c>
      <c r="C704" s="33" t="s">
        <v>39665</v>
      </c>
      <c r="D704" s="121" t="s">
        <v>42977</v>
      </c>
      <c r="E704" s="121" t="s">
        <v>42978</v>
      </c>
      <c r="F704" s="121" t="s">
        <v>42979</v>
      </c>
      <c r="G704" s="97" t="b">
        <v>0</v>
      </c>
      <c r="H704" s="102" t="b">
        <v>1</v>
      </c>
      <c r="I704" s="131" t="s">
        <v>42980</v>
      </c>
    </row>
    <row r="705" spans="1:13">
      <c r="A705" s="33" t="s">
        <v>42981</v>
      </c>
      <c r="B705" s="33" t="s">
        <v>14051</v>
      </c>
      <c r="C705" s="33" t="s">
        <v>39665</v>
      </c>
      <c r="D705" s="121" t="s">
        <v>42982</v>
      </c>
      <c r="E705" s="121" t="s">
        <v>42983</v>
      </c>
      <c r="F705" s="121" t="s">
        <v>42984</v>
      </c>
      <c r="G705" s="97" t="b">
        <v>0</v>
      </c>
      <c r="H705" s="102" t="b">
        <v>1</v>
      </c>
      <c r="I705" s="131" t="s">
        <v>42985</v>
      </c>
    </row>
    <row r="706" spans="1:13">
      <c r="A706" s="33" t="s">
        <v>42986</v>
      </c>
      <c r="B706" s="33" t="s">
        <v>11404</v>
      </c>
      <c r="C706" s="33" t="s">
        <v>39665</v>
      </c>
      <c r="D706" s="121" t="s">
        <v>42987</v>
      </c>
      <c r="E706" s="133" t="s">
        <v>42988</v>
      </c>
      <c r="F706" s="121"/>
      <c r="G706" s="97" t="b">
        <v>0</v>
      </c>
      <c r="H706" s="102" t="b">
        <v>1</v>
      </c>
      <c r="I706" s="131" t="s">
        <v>39701</v>
      </c>
    </row>
    <row r="707" spans="1:13">
      <c r="A707" s="33" t="s">
        <v>42989</v>
      </c>
      <c r="B707" s="33" t="s">
        <v>7820</v>
      </c>
      <c r="C707" s="33" t="s">
        <v>39729</v>
      </c>
      <c r="D707" s="121" t="s">
        <v>42990</v>
      </c>
      <c r="E707" s="121" t="s">
        <v>42991</v>
      </c>
      <c r="F707" s="121" t="s">
        <v>42992</v>
      </c>
      <c r="G707" s="97" t="b">
        <v>0</v>
      </c>
      <c r="H707" s="102" t="b">
        <v>1</v>
      </c>
      <c r="I707" s="131" t="s">
        <v>42993</v>
      </c>
    </row>
    <row r="708" spans="1:13">
      <c r="A708" s="33" t="s">
        <v>42994</v>
      </c>
      <c r="B708" s="33" t="s">
        <v>8131</v>
      </c>
      <c r="C708" s="33" t="s">
        <v>39665</v>
      </c>
      <c r="D708" s="121" t="s">
        <v>42995</v>
      </c>
      <c r="E708" s="121" t="s">
        <v>42996</v>
      </c>
      <c r="F708" s="121" t="s">
        <v>42997</v>
      </c>
      <c r="G708" s="97" t="b">
        <v>0</v>
      </c>
      <c r="H708" s="102" t="b">
        <v>1</v>
      </c>
      <c r="I708" s="131" t="s">
        <v>42998</v>
      </c>
    </row>
    <row r="709" spans="1:13">
      <c r="A709" s="33" t="s">
        <v>42999</v>
      </c>
      <c r="B709" s="33" t="s">
        <v>7820</v>
      </c>
      <c r="C709" s="33" t="s">
        <v>39729</v>
      </c>
      <c r="D709" s="121" t="s">
        <v>43000</v>
      </c>
      <c r="E709" s="121" t="s">
        <v>43001</v>
      </c>
      <c r="F709" s="121" t="s">
        <v>43002</v>
      </c>
      <c r="G709" s="102" t="b">
        <v>1</v>
      </c>
      <c r="H709" s="102" t="b">
        <v>1</v>
      </c>
      <c r="I709" s="33" t="s">
        <v>43003</v>
      </c>
      <c r="J709" s="33" t="s">
        <v>43004</v>
      </c>
      <c r="K709" s="33" t="s">
        <v>41487</v>
      </c>
      <c r="L709" s="135" t="s">
        <v>43005</v>
      </c>
      <c r="M709" s="33"/>
    </row>
    <row r="710" spans="1:13">
      <c r="A710" s="33" t="s">
        <v>43006</v>
      </c>
      <c r="B710" s="33" t="s">
        <v>7590</v>
      </c>
      <c r="C710" s="33" t="s">
        <v>39769</v>
      </c>
      <c r="D710" s="121" t="s">
        <v>43007</v>
      </c>
      <c r="E710" s="121" t="s">
        <v>43008</v>
      </c>
      <c r="F710" s="121" t="s">
        <v>43009</v>
      </c>
      <c r="G710" s="97" t="b">
        <v>0</v>
      </c>
      <c r="H710" s="102" t="b">
        <v>1</v>
      </c>
      <c r="I710" s="131" t="s">
        <v>43010</v>
      </c>
    </row>
    <row r="711" spans="1:13">
      <c r="A711" s="33" t="s">
        <v>4035</v>
      </c>
      <c r="B711" s="33" t="s">
        <v>7820</v>
      </c>
      <c r="C711" s="33" t="s">
        <v>39729</v>
      </c>
      <c r="D711" s="121" t="s">
        <v>43011</v>
      </c>
      <c r="E711" s="121" t="s">
        <v>43012</v>
      </c>
      <c r="F711" s="121" t="s">
        <v>43013</v>
      </c>
      <c r="G711" s="97" t="b">
        <v>0</v>
      </c>
      <c r="H711" s="102" t="b">
        <v>1</v>
      </c>
      <c r="I711" s="131" t="s">
        <v>43014</v>
      </c>
    </row>
    <row r="712" spans="1:13">
      <c r="A712" s="33" t="s">
        <v>43015</v>
      </c>
      <c r="B712" s="33" t="s">
        <v>9131</v>
      </c>
      <c r="C712" s="33" t="s">
        <v>39665</v>
      </c>
      <c r="D712" s="121" t="s">
        <v>43016</v>
      </c>
      <c r="E712" s="136" t="s">
        <v>43017</v>
      </c>
      <c r="F712" s="121" t="s">
        <v>43018</v>
      </c>
      <c r="G712" s="97" t="b">
        <v>0</v>
      </c>
      <c r="H712" s="102" t="b">
        <v>1</v>
      </c>
      <c r="I712" s="131" t="s">
        <v>43019</v>
      </c>
    </row>
    <row r="713" spans="1:13">
      <c r="A713" s="33" t="s">
        <v>4042</v>
      </c>
      <c r="B713" s="33" t="s">
        <v>9512</v>
      </c>
      <c r="C713" s="33" t="s">
        <v>39665</v>
      </c>
      <c r="D713" s="121" t="s">
        <v>41202</v>
      </c>
      <c r="E713" s="121" t="s">
        <v>43020</v>
      </c>
      <c r="F713" s="121" t="s">
        <v>41204</v>
      </c>
      <c r="G713" s="97" t="b">
        <v>0</v>
      </c>
      <c r="H713" s="102" t="b">
        <v>1</v>
      </c>
      <c r="I713" s="131" t="s">
        <v>41205</v>
      </c>
    </row>
    <row r="714" spans="1:13">
      <c r="A714" s="33" t="s">
        <v>43021</v>
      </c>
      <c r="B714" s="33" t="s">
        <v>7777</v>
      </c>
      <c r="C714" s="33" t="s">
        <v>40209</v>
      </c>
      <c r="D714" s="121" t="s">
        <v>43022</v>
      </c>
      <c r="E714" s="121" t="s">
        <v>43023</v>
      </c>
      <c r="F714" s="121" t="s">
        <v>43024</v>
      </c>
      <c r="G714" s="97" t="b">
        <v>0</v>
      </c>
      <c r="H714" s="102" t="b">
        <v>1</v>
      </c>
      <c r="I714" s="131" t="s">
        <v>43025</v>
      </c>
    </row>
    <row r="715" spans="1:13">
      <c r="A715" s="33" t="s">
        <v>43026</v>
      </c>
      <c r="B715" s="33" t="s">
        <v>43027</v>
      </c>
      <c r="C715" s="33" t="s">
        <v>39665</v>
      </c>
      <c r="D715" s="133" t="s">
        <v>43028</v>
      </c>
      <c r="E715" s="121"/>
      <c r="F715" s="121" t="s">
        <v>43029</v>
      </c>
      <c r="G715" s="97" t="b">
        <v>0</v>
      </c>
      <c r="H715" s="102" t="b">
        <v>1</v>
      </c>
      <c r="I715" s="131" t="s">
        <v>39701</v>
      </c>
    </row>
    <row r="716" spans="1:13">
      <c r="A716" s="33" t="s">
        <v>43030</v>
      </c>
      <c r="B716" s="33" t="s">
        <v>43031</v>
      </c>
      <c r="C716" s="33" t="s">
        <v>40019</v>
      </c>
      <c r="D716" s="121" t="s">
        <v>43032</v>
      </c>
      <c r="E716" s="121" t="s">
        <v>43033</v>
      </c>
      <c r="F716" s="121" t="s">
        <v>43034</v>
      </c>
      <c r="G716" s="97" t="b">
        <v>0</v>
      </c>
      <c r="H716" s="102" t="b">
        <v>1</v>
      </c>
      <c r="I716" s="131" t="s">
        <v>39701</v>
      </c>
    </row>
    <row r="717" spans="1:13">
      <c r="A717" s="33" t="s">
        <v>43035</v>
      </c>
      <c r="B717" s="33" t="s">
        <v>10567</v>
      </c>
      <c r="C717" s="33" t="s">
        <v>39665</v>
      </c>
      <c r="D717" s="121" t="s">
        <v>43036</v>
      </c>
      <c r="E717" s="121" t="s">
        <v>43037</v>
      </c>
      <c r="F717" s="121" t="s">
        <v>43038</v>
      </c>
      <c r="G717" s="97" t="b">
        <v>0</v>
      </c>
      <c r="H717" s="102" t="b">
        <v>1</v>
      </c>
      <c r="I717" s="131" t="s">
        <v>39701</v>
      </c>
    </row>
    <row r="718" spans="1:13">
      <c r="A718" s="33" t="s">
        <v>43039</v>
      </c>
      <c r="B718" s="33" t="s">
        <v>3131</v>
      </c>
      <c r="C718" s="33" t="s">
        <v>39665</v>
      </c>
      <c r="D718" s="121" t="s">
        <v>43040</v>
      </c>
      <c r="E718" s="121" t="s">
        <v>43041</v>
      </c>
      <c r="F718" s="121" t="s">
        <v>43042</v>
      </c>
      <c r="G718" s="97" t="b">
        <v>0</v>
      </c>
      <c r="H718" s="102" t="b">
        <v>1</v>
      </c>
      <c r="I718" s="131" t="s">
        <v>43043</v>
      </c>
    </row>
    <row r="719" spans="1:13">
      <c r="A719" s="33" t="s">
        <v>43044</v>
      </c>
      <c r="B719" s="33" t="s">
        <v>8136</v>
      </c>
      <c r="C719" s="33" t="s">
        <v>39665</v>
      </c>
      <c r="D719" s="121" t="s">
        <v>43045</v>
      </c>
      <c r="E719" s="121" t="s">
        <v>43046</v>
      </c>
      <c r="F719" s="121" t="s">
        <v>43047</v>
      </c>
      <c r="G719" s="97" t="b">
        <v>0</v>
      </c>
      <c r="H719" s="102" t="b">
        <v>1</v>
      </c>
      <c r="I719" s="131" t="s">
        <v>43048</v>
      </c>
    </row>
    <row r="720" spans="1:13">
      <c r="A720" s="33" t="s">
        <v>43049</v>
      </c>
      <c r="B720" s="33"/>
      <c r="C720" s="33"/>
      <c r="D720" s="37" t="s">
        <v>43050</v>
      </c>
      <c r="E720" s="102"/>
      <c r="F720" s="102"/>
      <c r="G720" s="102" t="b">
        <v>1</v>
      </c>
      <c r="H720" s="97" t="b">
        <v>0</v>
      </c>
      <c r="I720" s="33" t="s">
        <v>43051</v>
      </c>
      <c r="J720" s="33" t="s">
        <v>43052</v>
      </c>
      <c r="K720" s="33" t="s">
        <v>39965</v>
      </c>
      <c r="L720" s="33"/>
      <c r="M720" s="33"/>
    </row>
    <row r="721" spans="1:9">
      <c r="A721" s="33" t="s">
        <v>43053</v>
      </c>
      <c r="B721" s="33" t="s">
        <v>9158</v>
      </c>
      <c r="C721" s="33" t="s">
        <v>40365</v>
      </c>
      <c r="D721" s="136" t="s">
        <v>43054</v>
      </c>
      <c r="E721" s="121" t="s">
        <v>43055</v>
      </c>
      <c r="F721" s="121" t="s">
        <v>43056</v>
      </c>
      <c r="G721" s="97" t="b">
        <v>0</v>
      </c>
      <c r="H721" s="102" t="b">
        <v>1</v>
      </c>
      <c r="I721" s="131" t="s">
        <v>43057</v>
      </c>
    </row>
    <row r="722" spans="1:9">
      <c r="A722" s="33" t="s">
        <v>43058</v>
      </c>
      <c r="B722" s="33" t="s">
        <v>43059</v>
      </c>
      <c r="C722" s="33" t="s">
        <v>40095</v>
      </c>
      <c r="D722" s="133" t="s">
        <v>43060</v>
      </c>
      <c r="E722" s="121"/>
      <c r="F722" s="121" t="s">
        <v>43061</v>
      </c>
      <c r="G722" s="97" t="b">
        <v>0</v>
      </c>
      <c r="H722" s="102" t="b">
        <v>1</v>
      </c>
      <c r="I722" s="131" t="s">
        <v>39701</v>
      </c>
    </row>
    <row r="723" spans="1:9">
      <c r="A723" s="33" t="s">
        <v>43062</v>
      </c>
      <c r="B723" s="33" t="s">
        <v>7820</v>
      </c>
      <c r="C723" s="33" t="s">
        <v>39729</v>
      </c>
      <c r="D723" s="121" t="s">
        <v>43063</v>
      </c>
      <c r="E723" s="121" t="s">
        <v>43064</v>
      </c>
      <c r="F723" s="121" t="s">
        <v>43065</v>
      </c>
      <c r="G723" s="97" t="b">
        <v>0</v>
      </c>
      <c r="H723" s="102" t="b">
        <v>1</v>
      </c>
      <c r="I723" s="131" t="s">
        <v>43066</v>
      </c>
    </row>
    <row r="724" spans="1:9">
      <c r="A724" s="33" t="s">
        <v>43067</v>
      </c>
      <c r="B724" s="33" t="s">
        <v>7820</v>
      </c>
      <c r="C724" s="33" t="s">
        <v>39729</v>
      </c>
      <c r="D724" s="121" t="s">
        <v>43068</v>
      </c>
      <c r="E724" s="121" t="s">
        <v>43064</v>
      </c>
      <c r="F724" s="121" t="s">
        <v>43069</v>
      </c>
      <c r="G724" s="97" t="b">
        <v>0</v>
      </c>
      <c r="H724" s="102" t="b">
        <v>1</v>
      </c>
      <c r="I724" s="131" t="s">
        <v>43066</v>
      </c>
    </row>
    <row r="725" spans="1:9">
      <c r="A725" s="33" t="s">
        <v>43070</v>
      </c>
      <c r="B725" s="33" t="s">
        <v>9512</v>
      </c>
      <c r="C725" s="33" t="s">
        <v>39665</v>
      </c>
      <c r="D725" s="121" t="s">
        <v>43071</v>
      </c>
      <c r="E725" s="121" t="s">
        <v>43072</v>
      </c>
      <c r="F725" s="121" t="s">
        <v>43073</v>
      </c>
      <c r="G725" s="97" t="b">
        <v>0</v>
      </c>
      <c r="H725" s="102" t="b">
        <v>1</v>
      </c>
      <c r="I725" s="131" t="s">
        <v>43074</v>
      </c>
    </row>
    <row r="726" spans="1:9">
      <c r="A726" s="33" t="s">
        <v>43075</v>
      </c>
      <c r="B726" s="33" t="s">
        <v>3131</v>
      </c>
      <c r="C726" s="33" t="s">
        <v>39665</v>
      </c>
      <c r="D726" s="121" t="s">
        <v>43076</v>
      </c>
      <c r="E726" s="121" t="s">
        <v>43077</v>
      </c>
      <c r="F726" s="121" t="s">
        <v>43078</v>
      </c>
      <c r="G726" s="97" t="b">
        <v>0</v>
      </c>
      <c r="H726" s="102" t="b">
        <v>1</v>
      </c>
      <c r="I726" s="131" t="s">
        <v>43079</v>
      </c>
    </row>
    <row r="727" spans="1:9">
      <c r="A727" s="33" t="s">
        <v>43080</v>
      </c>
      <c r="B727" s="33" t="s">
        <v>43081</v>
      </c>
      <c r="C727" s="33" t="s">
        <v>42654</v>
      </c>
      <c r="D727" s="136" t="s">
        <v>43082</v>
      </c>
      <c r="E727" s="133" t="s">
        <v>43083</v>
      </c>
      <c r="F727" s="121"/>
      <c r="G727" s="97" t="b">
        <v>0</v>
      </c>
      <c r="H727" s="102" t="b">
        <v>1</v>
      </c>
      <c r="I727" s="131" t="s">
        <v>43084</v>
      </c>
    </row>
    <row r="728" spans="1:9">
      <c r="A728" s="33" t="s">
        <v>43085</v>
      </c>
      <c r="B728" s="33" t="s">
        <v>10351</v>
      </c>
      <c r="C728" s="33" t="s">
        <v>39665</v>
      </c>
      <c r="D728" s="121" t="s">
        <v>43086</v>
      </c>
      <c r="E728" s="121" t="s">
        <v>43087</v>
      </c>
      <c r="F728" s="121" t="s">
        <v>43088</v>
      </c>
      <c r="G728" s="97" t="b">
        <v>0</v>
      </c>
      <c r="H728" s="102" t="b">
        <v>1</v>
      </c>
      <c r="I728" s="131" t="s">
        <v>43089</v>
      </c>
    </row>
    <row r="729" spans="1:9">
      <c r="A729" s="33" t="s">
        <v>43090</v>
      </c>
      <c r="B729" s="33" t="s">
        <v>40105</v>
      </c>
      <c r="C729" s="33" t="s">
        <v>40106</v>
      </c>
      <c r="D729" s="121" t="s">
        <v>43091</v>
      </c>
      <c r="E729" s="121" t="s">
        <v>43092</v>
      </c>
      <c r="F729" s="121" t="s">
        <v>43093</v>
      </c>
      <c r="G729" s="97" t="b">
        <v>0</v>
      </c>
      <c r="H729" s="102" t="b">
        <v>1</v>
      </c>
      <c r="I729" s="131" t="s">
        <v>39701</v>
      </c>
    </row>
    <row r="730" spans="1:9">
      <c r="A730" s="33" t="s">
        <v>43094</v>
      </c>
      <c r="B730" s="33" t="s">
        <v>3131</v>
      </c>
      <c r="C730" s="33" t="s">
        <v>39665</v>
      </c>
      <c r="D730" s="121" t="s">
        <v>43095</v>
      </c>
      <c r="E730" s="121" t="s">
        <v>43096</v>
      </c>
      <c r="F730" s="121" t="s">
        <v>43097</v>
      </c>
      <c r="G730" s="97" t="b">
        <v>0</v>
      </c>
      <c r="H730" s="102" t="b">
        <v>1</v>
      </c>
      <c r="I730" s="131" t="s">
        <v>43098</v>
      </c>
    </row>
    <row r="731" spans="1:9">
      <c r="A731" s="33" t="s">
        <v>4069</v>
      </c>
      <c r="B731" s="33" t="s">
        <v>7820</v>
      </c>
      <c r="C731" s="33" t="s">
        <v>39729</v>
      </c>
      <c r="D731" s="121" t="s">
        <v>43099</v>
      </c>
      <c r="E731" s="121" t="s">
        <v>43100</v>
      </c>
      <c r="F731" s="121" t="s">
        <v>43101</v>
      </c>
      <c r="G731" s="97" t="b">
        <v>0</v>
      </c>
      <c r="H731" s="102" t="b">
        <v>1</v>
      </c>
      <c r="I731" s="131" t="s">
        <v>43102</v>
      </c>
    </row>
    <row r="732" spans="1:9">
      <c r="A732" s="33" t="s">
        <v>37259</v>
      </c>
      <c r="B732" s="33" t="s">
        <v>37261</v>
      </c>
      <c r="C732" s="33" t="s">
        <v>39665</v>
      </c>
      <c r="D732" s="121" t="s">
        <v>43103</v>
      </c>
      <c r="E732" s="136" t="s">
        <v>43104</v>
      </c>
      <c r="F732" s="121" t="s">
        <v>43105</v>
      </c>
      <c r="G732" s="97" t="b">
        <v>0</v>
      </c>
      <c r="H732" s="102" t="b">
        <v>1</v>
      </c>
      <c r="I732" s="131" t="s">
        <v>43106</v>
      </c>
    </row>
    <row r="733" spans="1:9">
      <c r="A733" s="33" t="s">
        <v>43107</v>
      </c>
      <c r="B733" s="33" t="s">
        <v>3131</v>
      </c>
      <c r="C733" s="33" t="s">
        <v>39665</v>
      </c>
      <c r="D733" s="121" t="s">
        <v>43108</v>
      </c>
      <c r="E733" s="121" t="s">
        <v>43109</v>
      </c>
      <c r="F733" s="121" t="s">
        <v>43110</v>
      </c>
      <c r="G733" s="97" t="b">
        <v>0</v>
      </c>
      <c r="H733" s="102" t="b">
        <v>1</v>
      </c>
      <c r="I733" s="131" t="s">
        <v>43111</v>
      </c>
    </row>
    <row r="734" spans="1:9">
      <c r="A734" s="33" t="s">
        <v>43112</v>
      </c>
      <c r="B734" s="33" t="s">
        <v>7820</v>
      </c>
      <c r="C734" s="33" t="s">
        <v>39729</v>
      </c>
      <c r="D734" s="121" t="s">
        <v>43113</v>
      </c>
      <c r="E734" s="121" t="s">
        <v>6073</v>
      </c>
      <c r="F734" s="121" t="s">
        <v>43114</v>
      </c>
      <c r="G734" s="97" t="b">
        <v>0</v>
      </c>
      <c r="H734" s="102" t="b">
        <v>1</v>
      </c>
      <c r="I734" s="131" t="s">
        <v>43115</v>
      </c>
    </row>
    <row r="735" spans="1:9">
      <c r="A735" s="33" t="s">
        <v>43116</v>
      </c>
      <c r="B735" s="33" t="s">
        <v>3131</v>
      </c>
      <c r="C735" s="33" t="s">
        <v>39665</v>
      </c>
      <c r="D735" s="121" t="s">
        <v>43117</v>
      </c>
      <c r="E735" s="121" t="s">
        <v>43118</v>
      </c>
      <c r="F735" s="121" t="s">
        <v>43119</v>
      </c>
      <c r="G735" s="97" t="b">
        <v>0</v>
      </c>
      <c r="H735" s="102" t="b">
        <v>1</v>
      </c>
      <c r="I735" s="131" t="s">
        <v>43120</v>
      </c>
    </row>
    <row r="736" spans="1:9">
      <c r="A736" s="33" t="s">
        <v>43121</v>
      </c>
      <c r="B736" s="33" t="s">
        <v>14051</v>
      </c>
      <c r="C736" s="33" t="s">
        <v>39665</v>
      </c>
      <c r="D736" s="121" t="s">
        <v>43122</v>
      </c>
      <c r="E736" s="121" t="s">
        <v>43123</v>
      </c>
      <c r="F736" s="121" t="s">
        <v>43124</v>
      </c>
      <c r="G736" s="97" t="b">
        <v>0</v>
      </c>
      <c r="H736" s="102" t="b">
        <v>1</v>
      </c>
      <c r="I736" s="131" t="s">
        <v>43125</v>
      </c>
    </row>
    <row r="737" spans="1:9">
      <c r="A737" s="33" t="s">
        <v>43126</v>
      </c>
      <c r="B737" s="33" t="s">
        <v>3131</v>
      </c>
      <c r="C737" s="33" t="s">
        <v>39665</v>
      </c>
      <c r="D737" s="121" t="s">
        <v>43127</v>
      </c>
      <c r="E737" s="121" t="s">
        <v>43128</v>
      </c>
      <c r="F737" s="121" t="s">
        <v>43129</v>
      </c>
      <c r="G737" s="97" t="b">
        <v>0</v>
      </c>
      <c r="H737" s="102" t="b">
        <v>1</v>
      </c>
      <c r="I737" s="131" t="s">
        <v>39701</v>
      </c>
    </row>
    <row r="738" spans="1:9">
      <c r="A738" s="33" t="s">
        <v>4088</v>
      </c>
      <c r="B738" s="33" t="s">
        <v>7820</v>
      </c>
      <c r="C738" s="33" t="s">
        <v>39729</v>
      </c>
      <c r="D738" s="121" t="s">
        <v>43130</v>
      </c>
      <c r="E738" s="121" t="s">
        <v>43131</v>
      </c>
      <c r="F738" s="121" t="s">
        <v>43132</v>
      </c>
      <c r="G738" s="97" t="b">
        <v>0</v>
      </c>
      <c r="H738" s="102" t="b">
        <v>1</v>
      </c>
      <c r="I738" s="131" t="s">
        <v>43133</v>
      </c>
    </row>
    <row r="739" spans="1:9">
      <c r="A739" s="33" t="s">
        <v>43134</v>
      </c>
      <c r="B739" s="33" t="s">
        <v>7820</v>
      </c>
      <c r="C739" s="33" t="s">
        <v>39729</v>
      </c>
      <c r="D739" s="121" t="s">
        <v>43135</v>
      </c>
      <c r="E739" s="121" t="s">
        <v>43136</v>
      </c>
      <c r="F739" s="121" t="s">
        <v>43137</v>
      </c>
      <c r="G739" s="97" t="b">
        <v>0</v>
      </c>
      <c r="H739" s="102" t="b">
        <v>1</v>
      </c>
      <c r="I739" s="131" t="s">
        <v>43138</v>
      </c>
    </row>
    <row r="740" spans="1:9">
      <c r="A740" s="33" t="s">
        <v>43139</v>
      </c>
      <c r="B740" s="33" t="s">
        <v>10888</v>
      </c>
      <c r="C740" s="33" t="s">
        <v>39665</v>
      </c>
      <c r="D740" s="121" t="s">
        <v>43140</v>
      </c>
      <c r="E740" s="121" t="s">
        <v>43141</v>
      </c>
      <c r="F740" s="121" t="s">
        <v>43142</v>
      </c>
      <c r="G740" s="97" t="b">
        <v>0</v>
      </c>
      <c r="H740" s="102" t="b">
        <v>1</v>
      </c>
      <c r="I740" s="131" t="s">
        <v>43143</v>
      </c>
    </row>
    <row r="741" spans="1:9">
      <c r="A741" s="33" t="s">
        <v>43144</v>
      </c>
      <c r="B741" s="33" t="s">
        <v>3131</v>
      </c>
      <c r="C741" s="33" t="s">
        <v>39665</v>
      </c>
      <c r="D741" s="121" t="s">
        <v>43145</v>
      </c>
      <c r="E741" s="121" t="s">
        <v>43146</v>
      </c>
      <c r="F741" s="121" t="s">
        <v>43147</v>
      </c>
      <c r="G741" s="97" t="b">
        <v>0</v>
      </c>
      <c r="H741" s="102" t="b">
        <v>1</v>
      </c>
      <c r="I741" s="131" t="s">
        <v>43148</v>
      </c>
    </row>
    <row r="742" spans="1:9">
      <c r="A742" s="33" t="s">
        <v>43149</v>
      </c>
      <c r="B742" s="33" t="s">
        <v>7777</v>
      </c>
      <c r="C742" s="33" t="s">
        <v>40209</v>
      </c>
      <c r="D742" s="121" t="s">
        <v>43150</v>
      </c>
      <c r="E742" s="121" t="s">
        <v>43151</v>
      </c>
      <c r="F742" s="121" t="s">
        <v>43152</v>
      </c>
      <c r="G742" s="97" t="b">
        <v>0</v>
      </c>
      <c r="H742" s="102" t="b">
        <v>1</v>
      </c>
      <c r="I742" s="131" t="s">
        <v>43153</v>
      </c>
    </row>
    <row r="743" spans="1:9">
      <c r="A743" s="33" t="s">
        <v>760</v>
      </c>
      <c r="B743" s="33" t="s">
        <v>9131</v>
      </c>
      <c r="C743" s="33" t="s">
        <v>39665</v>
      </c>
      <c r="D743" s="121" t="s">
        <v>43154</v>
      </c>
      <c r="E743" s="121" t="s">
        <v>43155</v>
      </c>
      <c r="F743" s="121" t="s">
        <v>43156</v>
      </c>
      <c r="G743" s="97" t="b">
        <v>0</v>
      </c>
      <c r="H743" s="102" t="b">
        <v>1</v>
      </c>
      <c r="I743" s="131" t="s">
        <v>43157</v>
      </c>
    </row>
    <row r="744" spans="1:9">
      <c r="A744" s="33" t="s">
        <v>6087</v>
      </c>
      <c r="B744" s="33" t="s">
        <v>1603</v>
      </c>
      <c r="C744" s="33" t="s">
        <v>25956</v>
      </c>
      <c r="D744" s="121" t="s">
        <v>43158</v>
      </c>
      <c r="E744" s="121" t="s">
        <v>43159</v>
      </c>
      <c r="F744" s="121" t="s">
        <v>43160</v>
      </c>
      <c r="G744" s="97" t="b">
        <v>0</v>
      </c>
      <c r="H744" s="102" t="b">
        <v>1</v>
      </c>
      <c r="I744" s="131" t="s">
        <v>43161</v>
      </c>
    </row>
    <row r="745" spans="1:9">
      <c r="A745" s="33" t="s">
        <v>43162</v>
      </c>
      <c r="B745" s="33" t="s">
        <v>43163</v>
      </c>
      <c r="C745" s="33" t="s">
        <v>40300</v>
      </c>
      <c r="D745" s="121" t="s">
        <v>43164</v>
      </c>
      <c r="E745" s="121" t="s">
        <v>43165</v>
      </c>
      <c r="F745" s="121" t="s">
        <v>43166</v>
      </c>
      <c r="G745" s="97" t="b">
        <v>0</v>
      </c>
      <c r="H745" s="102" t="b">
        <v>1</v>
      </c>
      <c r="I745" s="131" t="s">
        <v>43167</v>
      </c>
    </row>
    <row r="746" spans="1:9">
      <c r="A746" s="33" t="s">
        <v>6091</v>
      </c>
      <c r="B746" s="33" t="s">
        <v>7820</v>
      </c>
      <c r="C746" s="33" t="s">
        <v>39729</v>
      </c>
      <c r="D746" s="121" t="s">
        <v>43168</v>
      </c>
      <c r="E746" s="121" t="s">
        <v>43169</v>
      </c>
      <c r="F746" s="121" t="s">
        <v>43170</v>
      </c>
      <c r="G746" s="97" t="b">
        <v>0</v>
      </c>
      <c r="H746" s="102" t="b">
        <v>1</v>
      </c>
      <c r="I746" s="131" t="s">
        <v>43171</v>
      </c>
    </row>
    <row r="747" spans="1:9">
      <c r="A747" s="33" t="s">
        <v>43172</v>
      </c>
      <c r="B747" s="33" t="s">
        <v>8136</v>
      </c>
      <c r="C747" s="33" t="s">
        <v>39665</v>
      </c>
      <c r="D747" s="121" t="s">
        <v>43173</v>
      </c>
      <c r="E747" s="121" t="s">
        <v>43174</v>
      </c>
      <c r="F747" s="121" t="s">
        <v>43175</v>
      </c>
      <c r="G747" s="97" t="b">
        <v>0</v>
      </c>
      <c r="H747" s="102" t="b">
        <v>1</v>
      </c>
      <c r="I747" s="131" t="s">
        <v>39701</v>
      </c>
    </row>
    <row r="748" spans="1:9">
      <c r="A748" s="33" t="s">
        <v>6094</v>
      </c>
      <c r="B748" s="33" t="s">
        <v>7820</v>
      </c>
      <c r="C748" s="33" t="s">
        <v>39729</v>
      </c>
      <c r="D748" s="121" t="s">
        <v>43176</v>
      </c>
      <c r="E748" s="121" t="s">
        <v>43177</v>
      </c>
      <c r="F748" s="121" t="s">
        <v>43178</v>
      </c>
      <c r="G748" s="97" t="b">
        <v>0</v>
      </c>
      <c r="H748" s="102" t="b">
        <v>1</v>
      </c>
      <c r="I748" s="131" t="s">
        <v>43179</v>
      </c>
    </row>
    <row r="749" spans="1:9">
      <c r="A749" s="33" t="s">
        <v>43180</v>
      </c>
      <c r="B749" s="33" t="s">
        <v>14051</v>
      </c>
      <c r="C749" s="33" t="s">
        <v>39665</v>
      </c>
      <c r="D749" s="121" t="s">
        <v>43181</v>
      </c>
      <c r="E749" s="121" t="s">
        <v>43182</v>
      </c>
      <c r="F749" s="121" t="s">
        <v>43183</v>
      </c>
      <c r="G749" s="97" t="b">
        <v>0</v>
      </c>
      <c r="H749" s="102" t="b">
        <v>1</v>
      </c>
      <c r="I749" s="131" t="s">
        <v>39701</v>
      </c>
    </row>
    <row r="750" spans="1:9">
      <c r="A750" s="33" t="s">
        <v>6102</v>
      </c>
      <c r="B750" s="33" t="s">
        <v>9131</v>
      </c>
      <c r="C750" s="33" t="s">
        <v>39665</v>
      </c>
      <c r="D750" s="121" t="s">
        <v>43184</v>
      </c>
      <c r="E750" s="121" t="s">
        <v>43185</v>
      </c>
      <c r="F750" s="121" t="s">
        <v>43186</v>
      </c>
      <c r="G750" s="97" t="b">
        <v>0</v>
      </c>
      <c r="H750" s="102" t="b">
        <v>1</v>
      </c>
      <c r="I750" s="131" t="s">
        <v>43187</v>
      </c>
    </row>
    <row r="751" spans="1:9">
      <c r="A751" s="33" t="s">
        <v>43188</v>
      </c>
      <c r="B751" s="33" t="s">
        <v>9131</v>
      </c>
      <c r="C751" s="33" t="s">
        <v>39665</v>
      </c>
      <c r="D751" s="121" t="s">
        <v>43189</v>
      </c>
      <c r="E751" s="121" t="s">
        <v>43190</v>
      </c>
      <c r="F751" s="121" t="s">
        <v>43191</v>
      </c>
      <c r="G751" s="97" t="b">
        <v>0</v>
      </c>
      <c r="H751" s="102" t="b">
        <v>1</v>
      </c>
      <c r="I751" s="131" t="s">
        <v>43192</v>
      </c>
    </row>
    <row r="752" spans="1:9">
      <c r="A752" s="33" t="s">
        <v>43193</v>
      </c>
      <c r="B752" s="33" t="s">
        <v>7590</v>
      </c>
      <c r="C752" s="33" t="s">
        <v>39769</v>
      </c>
      <c r="D752" s="121" t="s">
        <v>43194</v>
      </c>
      <c r="E752" s="121" t="s">
        <v>43195</v>
      </c>
      <c r="F752" s="121" t="s">
        <v>43196</v>
      </c>
      <c r="G752" s="97" t="b">
        <v>0</v>
      </c>
      <c r="H752" s="102" t="b">
        <v>1</v>
      </c>
      <c r="I752" s="131" t="s">
        <v>43197</v>
      </c>
    </row>
    <row r="753" spans="1:13">
      <c r="A753" s="33" t="s">
        <v>43198</v>
      </c>
      <c r="B753" s="33"/>
      <c r="C753" s="33"/>
      <c r="D753" s="37" t="s">
        <v>43199</v>
      </c>
      <c r="E753" s="102"/>
      <c r="F753" s="102"/>
      <c r="G753" s="102" t="b">
        <v>1</v>
      </c>
      <c r="H753" s="97" t="b">
        <v>0</v>
      </c>
      <c r="I753" s="33" t="s">
        <v>43200</v>
      </c>
      <c r="J753" s="33" t="s">
        <v>43201</v>
      </c>
      <c r="K753" s="33" t="s">
        <v>43202</v>
      </c>
      <c r="L753" s="33" t="s">
        <v>41405</v>
      </c>
      <c r="M753" s="33"/>
    </row>
    <row r="754" spans="1:13">
      <c r="A754" s="33" t="s">
        <v>4118</v>
      </c>
      <c r="B754" s="33" t="s">
        <v>9131</v>
      </c>
      <c r="C754" s="33" t="s">
        <v>39665</v>
      </c>
      <c r="D754" s="121" t="s">
        <v>43203</v>
      </c>
      <c r="E754" s="121" t="s">
        <v>43204</v>
      </c>
      <c r="F754" s="121" t="s">
        <v>43205</v>
      </c>
      <c r="G754" s="102" t="b">
        <v>1</v>
      </c>
      <c r="H754" s="102" t="b">
        <v>1</v>
      </c>
      <c r="I754" s="33" t="s">
        <v>43206</v>
      </c>
      <c r="J754" s="33" t="s">
        <v>43207</v>
      </c>
      <c r="K754" s="33" t="s">
        <v>43208</v>
      </c>
      <c r="L754" s="33" t="s">
        <v>43209</v>
      </c>
      <c r="M754" s="33" t="s">
        <v>43210</v>
      </c>
    </row>
    <row r="755" spans="1:13">
      <c r="A755" s="33" t="s">
        <v>43211</v>
      </c>
      <c r="B755" s="33"/>
      <c r="C755" s="33"/>
      <c r="D755" s="37" t="s">
        <v>43212</v>
      </c>
      <c r="E755" s="102"/>
      <c r="F755" s="102"/>
      <c r="G755" s="102" t="b">
        <v>1</v>
      </c>
      <c r="H755" s="97" t="b">
        <v>0</v>
      </c>
      <c r="I755" s="33" t="s">
        <v>43213</v>
      </c>
      <c r="J755" s="33" t="s">
        <v>43214</v>
      </c>
      <c r="K755" s="33" t="s">
        <v>39965</v>
      </c>
      <c r="L755" s="33" t="s">
        <v>43215</v>
      </c>
      <c r="M755" s="33" t="s">
        <v>39967</v>
      </c>
    </row>
    <row r="756" spans="1:13">
      <c r="A756" s="33" t="s">
        <v>43216</v>
      </c>
      <c r="B756" s="33" t="s">
        <v>10567</v>
      </c>
      <c r="C756" s="33" t="s">
        <v>39665</v>
      </c>
      <c r="D756" s="121" t="s">
        <v>43217</v>
      </c>
      <c r="E756" s="121" t="s">
        <v>43218</v>
      </c>
      <c r="F756" s="121" t="s">
        <v>43219</v>
      </c>
      <c r="G756" s="97" t="b">
        <v>0</v>
      </c>
      <c r="H756" s="102" t="b">
        <v>1</v>
      </c>
      <c r="I756" s="131" t="s">
        <v>43220</v>
      </c>
    </row>
    <row r="757" spans="1:13">
      <c r="A757" s="33" t="s">
        <v>43221</v>
      </c>
      <c r="B757" s="33" t="s">
        <v>3131</v>
      </c>
      <c r="C757" s="33" t="s">
        <v>39665</v>
      </c>
      <c r="D757" s="121" t="s">
        <v>43222</v>
      </c>
      <c r="E757" s="121" t="s">
        <v>43223</v>
      </c>
      <c r="F757" s="121" t="s">
        <v>43224</v>
      </c>
      <c r="G757" s="97" t="b">
        <v>0</v>
      </c>
      <c r="H757" s="102" t="b">
        <v>1</v>
      </c>
      <c r="I757" s="131" t="s">
        <v>43225</v>
      </c>
    </row>
    <row r="758" spans="1:13">
      <c r="A758" s="33" t="s">
        <v>43226</v>
      </c>
      <c r="B758" s="33" t="s">
        <v>14178</v>
      </c>
      <c r="C758" s="33" t="s">
        <v>39795</v>
      </c>
      <c r="D758" s="121" t="s">
        <v>43227</v>
      </c>
      <c r="E758" s="121" t="s">
        <v>43228</v>
      </c>
      <c r="F758" s="121" t="s">
        <v>43229</v>
      </c>
      <c r="G758" s="97" t="b">
        <v>0</v>
      </c>
      <c r="H758" s="102" t="b">
        <v>1</v>
      </c>
      <c r="I758" s="131" t="s">
        <v>39701</v>
      </c>
    </row>
    <row r="759" spans="1:13">
      <c r="A759" s="33" t="s">
        <v>37858</v>
      </c>
      <c r="B759" s="33" t="s">
        <v>10985</v>
      </c>
      <c r="C759" s="33" t="s">
        <v>39665</v>
      </c>
      <c r="D759" s="121" t="s">
        <v>43230</v>
      </c>
      <c r="E759" s="121" t="s">
        <v>43231</v>
      </c>
      <c r="F759" s="121" t="s">
        <v>43232</v>
      </c>
      <c r="G759" s="97" t="b">
        <v>0</v>
      </c>
      <c r="H759" s="102" t="b">
        <v>1</v>
      </c>
      <c r="I759" s="131" t="s">
        <v>43233</v>
      </c>
    </row>
    <row r="760" spans="1:13">
      <c r="A760" s="33" t="s">
        <v>6120</v>
      </c>
      <c r="B760" s="33" t="s">
        <v>9131</v>
      </c>
      <c r="C760" s="33" t="s">
        <v>39665</v>
      </c>
      <c r="D760" s="121" t="s">
        <v>43234</v>
      </c>
      <c r="E760" s="121" t="s">
        <v>43235</v>
      </c>
      <c r="F760" s="121" t="s">
        <v>43236</v>
      </c>
      <c r="G760" s="97" t="b">
        <v>0</v>
      </c>
      <c r="H760" s="102" t="b">
        <v>1</v>
      </c>
      <c r="I760" s="131" t="s">
        <v>43237</v>
      </c>
    </row>
    <row r="761" spans="1:13">
      <c r="A761" s="33" t="s">
        <v>43238</v>
      </c>
      <c r="B761" s="33" t="s">
        <v>3131</v>
      </c>
      <c r="C761" s="33" t="s">
        <v>39665</v>
      </c>
      <c r="D761" s="121" t="s">
        <v>43239</v>
      </c>
      <c r="E761" s="121" t="s">
        <v>43240</v>
      </c>
      <c r="F761" s="121" t="s">
        <v>43241</v>
      </c>
      <c r="G761" s="97" t="b">
        <v>0</v>
      </c>
      <c r="H761" s="102" t="b">
        <v>1</v>
      </c>
      <c r="I761" s="131" t="s">
        <v>43242</v>
      </c>
    </row>
    <row r="762" spans="1:13">
      <c r="A762" s="36" t="s">
        <v>43243</v>
      </c>
      <c r="B762" s="33" t="s">
        <v>15088</v>
      </c>
      <c r="C762" s="33" t="s">
        <v>39729</v>
      </c>
      <c r="D762" s="121" t="s">
        <v>43244</v>
      </c>
      <c r="E762" s="121" t="s">
        <v>43245</v>
      </c>
      <c r="F762" s="121" t="s">
        <v>43246</v>
      </c>
      <c r="G762" s="97" t="b">
        <v>0</v>
      </c>
      <c r="H762" s="102" t="b">
        <v>1</v>
      </c>
      <c r="I762" s="131" t="s">
        <v>43247</v>
      </c>
    </row>
    <row r="763" spans="1:13">
      <c r="A763" s="36" t="s">
        <v>43248</v>
      </c>
      <c r="B763" s="33" t="s">
        <v>15620</v>
      </c>
      <c r="C763" s="33" t="s">
        <v>39795</v>
      </c>
      <c r="D763" s="121" t="s">
        <v>43248</v>
      </c>
      <c r="E763" s="133" t="s">
        <v>43249</v>
      </c>
      <c r="F763" s="121"/>
      <c r="G763" s="97" t="b">
        <v>0</v>
      </c>
      <c r="H763" s="102" t="b">
        <v>1</v>
      </c>
      <c r="I763" s="131" t="s">
        <v>43250</v>
      </c>
    </row>
    <row r="764" spans="1:13">
      <c r="A764" s="33" t="s">
        <v>43251</v>
      </c>
      <c r="B764" s="33" t="s">
        <v>7820</v>
      </c>
      <c r="C764" s="33" t="s">
        <v>39729</v>
      </c>
      <c r="D764" s="121" t="s">
        <v>43252</v>
      </c>
      <c r="E764" s="121" t="s">
        <v>43253</v>
      </c>
      <c r="F764" s="121" t="s">
        <v>43254</v>
      </c>
      <c r="G764" s="97" t="b">
        <v>0</v>
      </c>
      <c r="H764" s="102" t="b">
        <v>1</v>
      </c>
      <c r="I764" s="131" t="s">
        <v>43255</v>
      </c>
    </row>
    <row r="765" spans="1:13">
      <c r="A765" s="33" t="s">
        <v>43256</v>
      </c>
      <c r="B765" s="33" t="s">
        <v>43257</v>
      </c>
      <c r="C765" s="33" t="s">
        <v>40429</v>
      </c>
      <c r="D765" s="121" t="s">
        <v>43258</v>
      </c>
      <c r="E765" s="136" t="s">
        <v>43259</v>
      </c>
      <c r="F765" s="121" t="s">
        <v>43260</v>
      </c>
      <c r="G765" s="97" t="b">
        <v>0</v>
      </c>
      <c r="H765" s="102" t="b">
        <v>1</v>
      </c>
      <c r="I765" s="131" t="s">
        <v>43261</v>
      </c>
    </row>
    <row r="766" spans="1:13">
      <c r="A766" s="33" t="s">
        <v>43262</v>
      </c>
      <c r="B766" s="33" t="s">
        <v>40105</v>
      </c>
      <c r="C766" s="33" t="s">
        <v>40106</v>
      </c>
      <c r="D766" s="121" t="s">
        <v>43263</v>
      </c>
      <c r="E766" s="121" t="s">
        <v>43264</v>
      </c>
      <c r="F766" s="121" t="s">
        <v>43265</v>
      </c>
      <c r="G766" s="97" t="b">
        <v>0</v>
      </c>
      <c r="H766" s="102" t="b">
        <v>1</v>
      </c>
      <c r="I766" s="131" t="s">
        <v>43266</v>
      </c>
    </row>
    <row r="767" spans="1:13">
      <c r="A767" s="33" t="s">
        <v>43267</v>
      </c>
      <c r="B767" s="33" t="s">
        <v>7820</v>
      </c>
      <c r="C767" s="33" t="s">
        <v>39729</v>
      </c>
      <c r="D767" s="121" t="s">
        <v>43268</v>
      </c>
      <c r="E767" s="121" t="s">
        <v>43269</v>
      </c>
      <c r="F767" s="121" t="s">
        <v>43270</v>
      </c>
      <c r="G767" s="97" t="b">
        <v>0</v>
      </c>
      <c r="H767" s="102" t="b">
        <v>1</v>
      </c>
      <c r="I767" s="131" t="s">
        <v>43271</v>
      </c>
    </row>
    <row r="768" spans="1:13">
      <c r="A768" s="33" t="s">
        <v>43272</v>
      </c>
      <c r="B768" s="33" t="s">
        <v>7820</v>
      </c>
      <c r="C768" s="33" t="s">
        <v>39729</v>
      </c>
      <c r="D768" s="121" t="s">
        <v>43273</v>
      </c>
      <c r="E768" s="121" t="s">
        <v>43274</v>
      </c>
      <c r="F768" s="121" t="s">
        <v>43275</v>
      </c>
      <c r="G768" s="97" t="b">
        <v>0</v>
      </c>
      <c r="H768" s="102" t="b">
        <v>1</v>
      </c>
      <c r="I768" s="131" t="s">
        <v>43276</v>
      </c>
    </row>
    <row r="769" spans="1:9">
      <c r="A769" s="33" t="s">
        <v>43277</v>
      </c>
      <c r="B769" s="33" t="s">
        <v>9743</v>
      </c>
      <c r="C769" s="33" t="s">
        <v>39665</v>
      </c>
      <c r="D769" s="121" t="s">
        <v>43278</v>
      </c>
      <c r="E769" s="121" t="s">
        <v>43279</v>
      </c>
      <c r="F769" s="121" t="s">
        <v>43280</v>
      </c>
      <c r="G769" s="97" t="b">
        <v>0</v>
      </c>
      <c r="H769" s="102" t="b">
        <v>1</v>
      </c>
      <c r="I769" s="131" t="s">
        <v>39701</v>
      </c>
    </row>
    <row r="770" spans="1:9">
      <c r="A770" s="33" t="s">
        <v>43281</v>
      </c>
      <c r="B770" s="33" t="s">
        <v>9131</v>
      </c>
      <c r="C770" s="33" t="s">
        <v>39665</v>
      </c>
      <c r="D770" s="121" t="s">
        <v>43282</v>
      </c>
      <c r="E770" s="121" t="s">
        <v>43283</v>
      </c>
      <c r="F770" s="121" t="s">
        <v>43284</v>
      </c>
      <c r="G770" s="97" t="b">
        <v>0</v>
      </c>
      <c r="H770" s="102" t="b">
        <v>1</v>
      </c>
      <c r="I770" s="131" t="s">
        <v>43285</v>
      </c>
    </row>
    <row r="771" spans="1:9">
      <c r="A771" s="33" t="s">
        <v>43286</v>
      </c>
      <c r="B771" s="33" t="s">
        <v>7777</v>
      </c>
      <c r="C771" s="33" t="s">
        <v>40209</v>
      </c>
      <c r="D771" s="121" t="s">
        <v>43287</v>
      </c>
      <c r="E771" s="121" t="s">
        <v>40406</v>
      </c>
      <c r="F771" s="121" t="s">
        <v>43288</v>
      </c>
      <c r="G771" s="97" t="b">
        <v>0</v>
      </c>
      <c r="H771" s="102" t="b">
        <v>1</v>
      </c>
      <c r="I771" s="131" t="s">
        <v>40408</v>
      </c>
    </row>
    <row r="772" spans="1:9">
      <c r="A772" s="33" t="s">
        <v>43289</v>
      </c>
      <c r="B772" s="33" t="s">
        <v>40105</v>
      </c>
      <c r="C772" s="33" t="s">
        <v>40106</v>
      </c>
      <c r="D772" s="121" t="s">
        <v>43290</v>
      </c>
      <c r="E772" s="121" t="s">
        <v>43291</v>
      </c>
      <c r="F772" s="121" t="s">
        <v>43292</v>
      </c>
      <c r="G772" s="97" t="b">
        <v>0</v>
      </c>
      <c r="H772" s="102" t="b">
        <v>1</v>
      </c>
      <c r="I772" s="131" t="s">
        <v>43293</v>
      </c>
    </row>
    <row r="773" spans="1:9">
      <c r="A773" s="33" t="s">
        <v>43294</v>
      </c>
      <c r="B773" s="33" t="s">
        <v>19662</v>
      </c>
      <c r="C773" s="33" t="s">
        <v>25956</v>
      </c>
      <c r="D773" s="121" t="s">
        <v>43295</v>
      </c>
      <c r="E773" s="121" t="s">
        <v>43296</v>
      </c>
      <c r="F773" s="121" t="s">
        <v>43297</v>
      </c>
      <c r="G773" s="97" t="b">
        <v>0</v>
      </c>
      <c r="H773" s="102" t="b">
        <v>1</v>
      </c>
      <c r="I773" s="131" t="s">
        <v>39701</v>
      </c>
    </row>
    <row r="774" spans="1:9">
      <c r="A774" s="33" t="s">
        <v>43298</v>
      </c>
      <c r="B774" s="33" t="s">
        <v>10351</v>
      </c>
      <c r="C774" s="33" t="s">
        <v>39665</v>
      </c>
      <c r="D774" s="121" t="s">
        <v>43299</v>
      </c>
      <c r="E774" s="121" t="s">
        <v>43300</v>
      </c>
      <c r="F774" s="121" t="s">
        <v>43301</v>
      </c>
      <c r="G774" s="97" t="b">
        <v>0</v>
      </c>
      <c r="H774" s="102" t="b">
        <v>1</v>
      </c>
      <c r="I774" s="131" t="s">
        <v>43302</v>
      </c>
    </row>
    <row r="775" spans="1:9">
      <c r="A775" s="33" t="s">
        <v>43303</v>
      </c>
      <c r="B775" s="33" t="s">
        <v>3131</v>
      </c>
      <c r="C775" s="33" t="s">
        <v>39665</v>
      </c>
      <c r="D775" s="133" t="s">
        <v>43304</v>
      </c>
      <c r="E775" s="121"/>
      <c r="F775" s="121" t="s">
        <v>43305</v>
      </c>
      <c r="G775" s="97" t="b">
        <v>0</v>
      </c>
      <c r="H775" s="102" t="b">
        <v>1</v>
      </c>
      <c r="I775" s="131" t="s">
        <v>39701</v>
      </c>
    </row>
    <row r="776" spans="1:9">
      <c r="A776" s="33" t="s">
        <v>38143</v>
      </c>
      <c r="B776" s="33" t="s">
        <v>15914</v>
      </c>
      <c r="C776" s="33" t="s">
        <v>39665</v>
      </c>
      <c r="D776" s="121" t="s">
        <v>43306</v>
      </c>
      <c r="E776" s="121" t="s">
        <v>43307</v>
      </c>
      <c r="F776" s="121" t="s">
        <v>43308</v>
      </c>
      <c r="G776" s="97" t="b">
        <v>0</v>
      </c>
      <c r="H776" s="102" t="b">
        <v>1</v>
      </c>
      <c r="I776" s="131" t="s">
        <v>43309</v>
      </c>
    </row>
    <row r="777" spans="1:9">
      <c r="A777" s="33" t="s">
        <v>43310</v>
      </c>
      <c r="B777" s="33" t="s">
        <v>9131</v>
      </c>
      <c r="C777" s="33" t="s">
        <v>39665</v>
      </c>
      <c r="D777" s="136" t="s">
        <v>43311</v>
      </c>
      <c r="E777" s="121" t="s">
        <v>43312</v>
      </c>
      <c r="F777" s="121" t="s">
        <v>43313</v>
      </c>
      <c r="G777" s="97" t="b">
        <v>0</v>
      </c>
      <c r="H777" s="102" t="b">
        <v>1</v>
      </c>
      <c r="I777" s="131" t="s">
        <v>39701</v>
      </c>
    </row>
    <row r="778" spans="1:9">
      <c r="A778" s="33" t="s">
        <v>43314</v>
      </c>
      <c r="B778" s="33" t="s">
        <v>43315</v>
      </c>
      <c r="C778" s="33" t="s">
        <v>40429</v>
      </c>
      <c r="D778" s="121" t="s">
        <v>43316</v>
      </c>
      <c r="E778" s="121" t="s">
        <v>43317</v>
      </c>
      <c r="F778" s="121" t="s">
        <v>43318</v>
      </c>
      <c r="G778" s="97" t="b">
        <v>0</v>
      </c>
      <c r="H778" s="102" t="b">
        <v>1</v>
      </c>
      <c r="I778" s="131" t="s">
        <v>39701</v>
      </c>
    </row>
    <row r="779" spans="1:9">
      <c r="A779" s="33" t="s">
        <v>43319</v>
      </c>
      <c r="B779" s="33" t="s">
        <v>3131</v>
      </c>
      <c r="C779" s="33" t="s">
        <v>39665</v>
      </c>
      <c r="D779" s="121" t="s">
        <v>43320</v>
      </c>
      <c r="E779" s="121" t="s">
        <v>43321</v>
      </c>
      <c r="F779" s="121" t="s">
        <v>43322</v>
      </c>
      <c r="G779" s="97" t="b">
        <v>0</v>
      </c>
      <c r="H779" s="102" t="b">
        <v>1</v>
      </c>
      <c r="I779" s="131" t="s">
        <v>39701</v>
      </c>
    </row>
    <row r="780" spans="1:9">
      <c r="A780" s="33" t="s">
        <v>43323</v>
      </c>
      <c r="B780" s="33" t="s">
        <v>29908</v>
      </c>
      <c r="C780" s="33" t="s">
        <v>43324</v>
      </c>
      <c r="D780" s="121" t="s">
        <v>43325</v>
      </c>
      <c r="E780" s="121" t="s">
        <v>43326</v>
      </c>
      <c r="F780" s="121" t="s">
        <v>43327</v>
      </c>
      <c r="G780" s="97" t="b">
        <v>0</v>
      </c>
      <c r="H780" s="102" t="b">
        <v>1</v>
      </c>
      <c r="I780" s="131" t="s">
        <v>43328</v>
      </c>
    </row>
    <row r="781" spans="1:9">
      <c r="A781" s="33" t="s">
        <v>38320</v>
      </c>
      <c r="B781" s="33" t="s">
        <v>3131</v>
      </c>
      <c r="C781" s="33" t="s">
        <v>39665</v>
      </c>
      <c r="D781" s="121" t="s">
        <v>43329</v>
      </c>
      <c r="E781" s="121" t="s">
        <v>43330</v>
      </c>
      <c r="F781" s="121" t="s">
        <v>43331</v>
      </c>
      <c r="G781" s="97" t="b">
        <v>0</v>
      </c>
      <c r="H781" s="102" t="b">
        <v>1</v>
      </c>
      <c r="I781" s="131" t="s">
        <v>43332</v>
      </c>
    </row>
    <row r="782" spans="1:9">
      <c r="A782" s="33" t="s">
        <v>43333</v>
      </c>
      <c r="B782" s="33" t="s">
        <v>3131</v>
      </c>
      <c r="C782" s="33" t="s">
        <v>39665</v>
      </c>
      <c r="D782" s="121" t="s">
        <v>43334</v>
      </c>
      <c r="E782" s="121" t="s">
        <v>43335</v>
      </c>
      <c r="F782" s="121" t="s">
        <v>43336</v>
      </c>
      <c r="G782" s="97" t="b">
        <v>0</v>
      </c>
      <c r="H782" s="102" t="b">
        <v>1</v>
      </c>
      <c r="I782" s="131" t="s">
        <v>43337</v>
      </c>
    </row>
    <row r="783" spans="1:9">
      <c r="A783" s="36" t="s">
        <v>43338</v>
      </c>
      <c r="B783" s="33" t="s">
        <v>3131</v>
      </c>
      <c r="C783" s="33" t="s">
        <v>39665</v>
      </c>
      <c r="D783" s="121" t="s">
        <v>43339</v>
      </c>
      <c r="E783" s="121" t="s">
        <v>43340</v>
      </c>
      <c r="F783" s="121" t="s">
        <v>43341</v>
      </c>
      <c r="G783" s="97" t="b">
        <v>0</v>
      </c>
      <c r="H783" s="102" t="b">
        <v>1</v>
      </c>
      <c r="I783" s="131" t="s">
        <v>43342</v>
      </c>
    </row>
    <row r="784" spans="1:9">
      <c r="A784" s="33" t="s">
        <v>43343</v>
      </c>
      <c r="B784" s="33" t="s">
        <v>39675</v>
      </c>
      <c r="C784" s="33" t="s">
        <v>37752</v>
      </c>
      <c r="D784" s="121" t="s">
        <v>43344</v>
      </c>
      <c r="E784" s="121" t="s">
        <v>43345</v>
      </c>
      <c r="F784" s="121" t="s">
        <v>43346</v>
      </c>
      <c r="G784" s="97" t="b">
        <v>0</v>
      </c>
      <c r="H784" s="102" t="b">
        <v>1</v>
      </c>
      <c r="I784" s="131" t="s">
        <v>43347</v>
      </c>
    </row>
    <row r="785" spans="1:13">
      <c r="A785" s="131" t="s">
        <v>6143</v>
      </c>
      <c r="B785" s="131"/>
      <c r="C785" s="131"/>
      <c r="D785" s="137" t="s">
        <v>43348</v>
      </c>
      <c r="E785" s="102"/>
      <c r="F785" s="102"/>
      <c r="G785" s="102" t="b">
        <v>1</v>
      </c>
      <c r="H785" s="97" t="b">
        <v>0</v>
      </c>
      <c r="I785" s="131" t="s">
        <v>43349</v>
      </c>
      <c r="J785" s="131" t="s">
        <v>43350</v>
      </c>
      <c r="K785" s="33" t="s">
        <v>43351</v>
      </c>
      <c r="L785" s="138" t="s">
        <v>43352</v>
      </c>
      <c r="M785" s="33"/>
    </row>
    <row r="786" spans="1:13">
      <c r="A786" s="33" t="s">
        <v>38449</v>
      </c>
      <c r="B786" s="33" t="s">
        <v>7820</v>
      </c>
      <c r="C786" s="33" t="s">
        <v>39729</v>
      </c>
      <c r="D786" s="121" t="s">
        <v>43353</v>
      </c>
      <c r="E786" s="121" t="s">
        <v>43354</v>
      </c>
      <c r="F786" s="121" t="s">
        <v>43355</v>
      </c>
      <c r="G786" s="97" t="b">
        <v>0</v>
      </c>
      <c r="H786" s="102" t="b">
        <v>1</v>
      </c>
      <c r="I786" s="131" t="s">
        <v>43356</v>
      </c>
    </row>
    <row r="787" spans="1:13">
      <c r="A787" s="33" t="s">
        <v>38541</v>
      </c>
      <c r="B787" s="33" t="s">
        <v>3131</v>
      </c>
      <c r="C787" s="33" t="s">
        <v>39665</v>
      </c>
      <c r="D787" s="121" t="s">
        <v>43357</v>
      </c>
      <c r="E787" s="121" t="s">
        <v>43358</v>
      </c>
      <c r="F787" s="121" t="s">
        <v>43359</v>
      </c>
      <c r="G787" s="97" t="b">
        <v>0</v>
      </c>
      <c r="H787" s="102" t="b">
        <v>1</v>
      </c>
      <c r="I787" s="131" t="s">
        <v>43360</v>
      </c>
    </row>
    <row r="788" spans="1:13">
      <c r="A788" s="33" t="s">
        <v>43361</v>
      </c>
      <c r="B788" s="33"/>
      <c r="C788" s="33"/>
      <c r="D788" s="37" t="s">
        <v>43362</v>
      </c>
      <c r="E788" s="102"/>
      <c r="F788" s="102"/>
      <c r="G788" s="102" t="b">
        <v>1</v>
      </c>
      <c r="H788" s="97" t="b">
        <v>0</v>
      </c>
      <c r="I788" s="33" t="s">
        <v>43363</v>
      </c>
      <c r="J788" s="33" t="s">
        <v>43364</v>
      </c>
      <c r="K788" s="33" t="s">
        <v>40507</v>
      </c>
      <c r="L788" s="33" t="s">
        <v>39915</v>
      </c>
      <c r="M788" s="33"/>
    </row>
    <row r="789" spans="1:13">
      <c r="A789" s="33" t="s">
        <v>43365</v>
      </c>
      <c r="B789" s="33" t="s">
        <v>7590</v>
      </c>
      <c r="C789" s="33" t="s">
        <v>39769</v>
      </c>
      <c r="D789" s="121" t="s">
        <v>43366</v>
      </c>
      <c r="E789" s="121"/>
      <c r="F789" s="121" t="s">
        <v>43367</v>
      </c>
      <c r="G789" s="97" t="b">
        <v>0</v>
      </c>
      <c r="H789" s="102" t="b">
        <v>1</v>
      </c>
      <c r="I789" s="131" t="s">
        <v>39701</v>
      </c>
    </row>
    <row r="790" spans="1:13">
      <c r="A790" s="33" t="s">
        <v>43368</v>
      </c>
      <c r="B790" s="33" t="s">
        <v>17353</v>
      </c>
      <c r="C790" s="33" t="s">
        <v>39769</v>
      </c>
      <c r="D790" s="121" t="s">
        <v>43369</v>
      </c>
      <c r="E790" s="121" t="s">
        <v>43370</v>
      </c>
      <c r="F790" s="121" t="s">
        <v>43371</v>
      </c>
      <c r="G790" s="97" t="b">
        <v>0</v>
      </c>
      <c r="H790" s="102" t="b">
        <v>1</v>
      </c>
      <c r="I790" s="131" t="s">
        <v>43372</v>
      </c>
    </row>
    <row r="791" spans="1:13">
      <c r="A791" s="33" t="s">
        <v>43373</v>
      </c>
      <c r="B791" s="33" t="s">
        <v>8526</v>
      </c>
      <c r="C791" s="33" t="s">
        <v>39769</v>
      </c>
      <c r="D791" s="121" t="s">
        <v>43374</v>
      </c>
      <c r="E791" s="121" t="s">
        <v>43375</v>
      </c>
      <c r="F791" s="121" t="s">
        <v>43376</v>
      </c>
      <c r="G791" s="97" t="b">
        <v>0</v>
      </c>
      <c r="H791" s="102" t="b">
        <v>1</v>
      </c>
      <c r="I791" s="131" t="s">
        <v>43377</v>
      </c>
    </row>
    <row r="792" spans="1:13">
      <c r="A792" s="33" t="s">
        <v>43378</v>
      </c>
      <c r="B792" s="33" t="s">
        <v>11404</v>
      </c>
      <c r="C792" s="33" t="s">
        <v>39665</v>
      </c>
      <c r="D792" s="139" t="s">
        <v>43379</v>
      </c>
      <c r="E792" s="121"/>
      <c r="F792" s="121" t="s">
        <v>43380</v>
      </c>
      <c r="G792" s="97" t="b">
        <v>0</v>
      </c>
      <c r="H792" s="102" t="b">
        <v>1</v>
      </c>
      <c r="I792" s="131" t="s">
        <v>39701</v>
      </c>
    </row>
    <row r="793" spans="1:13">
      <c r="A793" s="33" t="s">
        <v>4189</v>
      </c>
      <c r="B793" s="33" t="s">
        <v>10351</v>
      </c>
      <c r="C793" s="33" t="s">
        <v>39665</v>
      </c>
      <c r="D793" s="121" t="s">
        <v>43381</v>
      </c>
      <c r="E793" s="121" t="s">
        <v>43382</v>
      </c>
      <c r="F793" s="121" t="s">
        <v>43383</v>
      </c>
      <c r="G793" s="97" t="b">
        <v>0</v>
      </c>
      <c r="H793" s="102" t="b">
        <v>1</v>
      </c>
      <c r="I793" s="131" t="s">
        <v>43384</v>
      </c>
    </row>
    <row r="794" spans="1:13">
      <c r="A794" s="33" t="s">
        <v>43385</v>
      </c>
      <c r="B794" s="33" t="s">
        <v>7820</v>
      </c>
      <c r="C794" s="33" t="s">
        <v>39729</v>
      </c>
      <c r="D794" s="121" t="s">
        <v>43386</v>
      </c>
      <c r="E794" s="139" t="s">
        <v>43387</v>
      </c>
      <c r="F794" s="121"/>
      <c r="G794" s="97" t="b">
        <v>0</v>
      </c>
      <c r="H794" s="102" t="b">
        <v>1</v>
      </c>
      <c r="I794" s="131" t="s">
        <v>43388</v>
      </c>
    </row>
    <row r="795" spans="1:13">
      <c r="A795" s="33" t="s">
        <v>43389</v>
      </c>
      <c r="B795" s="33" t="s">
        <v>3131</v>
      </c>
      <c r="C795" s="33" t="s">
        <v>39665</v>
      </c>
      <c r="D795" s="121" t="s">
        <v>43390</v>
      </c>
      <c r="E795" s="139" t="s">
        <v>43391</v>
      </c>
      <c r="F795" s="121"/>
      <c r="G795" s="97" t="b">
        <v>0</v>
      </c>
      <c r="H795" s="102" t="b">
        <v>1</v>
      </c>
      <c r="I795" s="131" t="s">
        <v>43392</v>
      </c>
    </row>
    <row r="796" spans="1:13">
      <c r="A796" s="33" t="s">
        <v>43393</v>
      </c>
      <c r="B796" s="33" t="s">
        <v>16431</v>
      </c>
      <c r="C796" s="33" t="s">
        <v>40429</v>
      </c>
      <c r="D796" s="121" t="s">
        <v>43394</v>
      </c>
      <c r="E796" s="121" t="s">
        <v>43395</v>
      </c>
      <c r="F796" s="121" t="s">
        <v>43396</v>
      </c>
      <c r="G796" s="97" t="b">
        <v>0</v>
      </c>
      <c r="H796" s="102" t="b">
        <v>1</v>
      </c>
      <c r="I796" s="131" t="s">
        <v>43397</v>
      </c>
    </row>
    <row r="797" spans="1:13">
      <c r="A797" s="33" t="s">
        <v>43398</v>
      </c>
      <c r="B797" s="33" t="s">
        <v>7777</v>
      </c>
      <c r="C797" s="33" t="s">
        <v>40209</v>
      </c>
      <c r="D797" s="121" t="s">
        <v>43399</v>
      </c>
      <c r="E797" s="139" t="s">
        <v>43400</v>
      </c>
      <c r="F797" s="121"/>
      <c r="G797" s="97" t="b">
        <v>0</v>
      </c>
      <c r="H797" s="102" t="b">
        <v>1</v>
      </c>
      <c r="I797" s="131" t="s">
        <v>43401</v>
      </c>
    </row>
    <row r="798" spans="1:13">
      <c r="A798" s="33" t="s">
        <v>43402</v>
      </c>
      <c r="B798" s="33" t="s">
        <v>12003</v>
      </c>
      <c r="C798" s="33" t="s">
        <v>39665</v>
      </c>
      <c r="D798" s="121" t="s">
        <v>43403</v>
      </c>
      <c r="E798" s="121" t="s">
        <v>43404</v>
      </c>
      <c r="F798" s="121" t="s">
        <v>43405</v>
      </c>
      <c r="G798" s="97" t="b">
        <v>0</v>
      </c>
      <c r="H798" s="102" t="b">
        <v>1</v>
      </c>
      <c r="I798" s="131" t="s">
        <v>43406</v>
      </c>
    </row>
    <row r="799" spans="1:13">
      <c r="A799" s="33" t="s">
        <v>43407</v>
      </c>
      <c r="B799" s="33" t="s">
        <v>7820</v>
      </c>
      <c r="C799" s="33" t="s">
        <v>39729</v>
      </c>
      <c r="D799" s="121" t="s">
        <v>43408</v>
      </c>
      <c r="E799" s="121" t="s">
        <v>43409</v>
      </c>
      <c r="F799" s="121" t="s">
        <v>43410</v>
      </c>
      <c r="G799" s="97" t="b">
        <v>0</v>
      </c>
      <c r="H799" s="102" t="b">
        <v>1</v>
      </c>
      <c r="I799" s="131" t="s">
        <v>39701</v>
      </c>
    </row>
    <row r="800" spans="1:13">
      <c r="A800" s="33" t="s">
        <v>43411</v>
      </c>
      <c r="B800" s="33" t="s">
        <v>7820</v>
      </c>
      <c r="C800" s="33" t="s">
        <v>39729</v>
      </c>
      <c r="D800" s="121" t="s">
        <v>43412</v>
      </c>
      <c r="E800" s="121" t="s">
        <v>43413</v>
      </c>
      <c r="F800" s="121" t="s">
        <v>43414</v>
      </c>
      <c r="G800" s="97" t="b">
        <v>0</v>
      </c>
      <c r="H800" s="102" t="b">
        <v>1</v>
      </c>
      <c r="I800" s="131" t="s">
        <v>43415</v>
      </c>
    </row>
    <row r="801" spans="1:9">
      <c r="A801" s="33" t="s">
        <v>43416</v>
      </c>
      <c r="B801" s="33" t="s">
        <v>7590</v>
      </c>
      <c r="C801" s="33" t="s">
        <v>39769</v>
      </c>
      <c r="D801" s="121" t="s">
        <v>43417</v>
      </c>
      <c r="E801" s="121" t="s">
        <v>43418</v>
      </c>
      <c r="F801" s="121" t="s">
        <v>43419</v>
      </c>
      <c r="G801" s="97" t="b">
        <v>0</v>
      </c>
      <c r="H801" s="102" t="b">
        <v>1</v>
      </c>
      <c r="I801" s="131" t="s">
        <v>43420</v>
      </c>
    </row>
    <row r="802" spans="1:9">
      <c r="A802" s="33" t="s">
        <v>4201</v>
      </c>
      <c r="B802" s="33" t="s">
        <v>7820</v>
      </c>
      <c r="C802" s="33" t="s">
        <v>39729</v>
      </c>
      <c r="D802" s="121" t="s">
        <v>43421</v>
      </c>
      <c r="E802" s="121" t="s">
        <v>43422</v>
      </c>
      <c r="F802" s="121" t="s">
        <v>43423</v>
      </c>
      <c r="G802" s="97" t="b">
        <v>0</v>
      </c>
      <c r="H802" s="102" t="b">
        <v>1</v>
      </c>
      <c r="I802" s="131" t="s">
        <v>43424</v>
      </c>
    </row>
    <row r="803" spans="1:9">
      <c r="A803" s="33" t="s">
        <v>43425</v>
      </c>
      <c r="B803" s="33" t="s">
        <v>43426</v>
      </c>
      <c r="C803" s="33" t="s">
        <v>39715</v>
      </c>
      <c r="D803" s="121" t="s">
        <v>43427</v>
      </c>
      <c r="E803" s="121" t="s">
        <v>43428</v>
      </c>
      <c r="F803" s="121" t="s">
        <v>43429</v>
      </c>
      <c r="G803" s="97" t="b">
        <v>0</v>
      </c>
      <c r="H803" s="102" t="b">
        <v>1</v>
      </c>
      <c r="I803" s="131" t="s">
        <v>43430</v>
      </c>
    </row>
    <row r="804" spans="1:9">
      <c r="A804" s="33" t="s">
        <v>43431</v>
      </c>
      <c r="B804" s="33" t="s">
        <v>38137</v>
      </c>
      <c r="C804" s="33" t="s">
        <v>39715</v>
      </c>
      <c r="D804" s="121" t="s">
        <v>43432</v>
      </c>
      <c r="E804" s="121" t="s">
        <v>43433</v>
      </c>
      <c r="F804" s="121" t="s">
        <v>43434</v>
      </c>
      <c r="G804" s="97" t="b">
        <v>0</v>
      </c>
      <c r="H804" s="102" t="b">
        <v>1</v>
      </c>
      <c r="I804" s="131" t="s">
        <v>43435</v>
      </c>
    </row>
    <row r="805" spans="1:9">
      <c r="A805" s="33" t="s">
        <v>43436</v>
      </c>
      <c r="B805" s="33" t="s">
        <v>10351</v>
      </c>
      <c r="C805" s="33" t="s">
        <v>39665</v>
      </c>
      <c r="D805" s="121" t="s">
        <v>43437</v>
      </c>
      <c r="E805" s="121" t="s">
        <v>43438</v>
      </c>
      <c r="F805" s="121" t="s">
        <v>43439</v>
      </c>
      <c r="G805" s="97" t="b">
        <v>0</v>
      </c>
      <c r="H805" s="102" t="b">
        <v>1</v>
      </c>
      <c r="I805" s="131" t="s">
        <v>43440</v>
      </c>
    </row>
    <row r="806" spans="1:9">
      <c r="A806" s="33" t="s">
        <v>43441</v>
      </c>
      <c r="B806" s="33" t="s">
        <v>14054</v>
      </c>
      <c r="C806" s="33" t="s">
        <v>42223</v>
      </c>
      <c r="D806" s="121" t="s">
        <v>43442</v>
      </c>
      <c r="E806" s="121" t="s">
        <v>43443</v>
      </c>
      <c r="F806" s="121" t="s">
        <v>43444</v>
      </c>
      <c r="G806" s="97" t="b">
        <v>0</v>
      </c>
      <c r="H806" s="102" t="b">
        <v>1</v>
      </c>
      <c r="I806" s="131" t="s">
        <v>43445</v>
      </c>
    </row>
    <row r="807" spans="1:9">
      <c r="A807" s="33" t="s">
        <v>43446</v>
      </c>
      <c r="B807" s="33" t="s">
        <v>10888</v>
      </c>
      <c r="C807" s="33" t="s">
        <v>39665</v>
      </c>
      <c r="D807" s="121" t="s">
        <v>43447</v>
      </c>
      <c r="E807" s="139" t="s">
        <v>43448</v>
      </c>
      <c r="F807" s="121"/>
      <c r="G807" s="97" t="b">
        <v>0</v>
      </c>
      <c r="H807" s="102" t="b">
        <v>1</v>
      </c>
      <c r="I807" s="131" t="s">
        <v>43449</v>
      </c>
    </row>
    <row r="808" spans="1:9">
      <c r="A808" s="33" t="s">
        <v>43450</v>
      </c>
      <c r="B808" s="33" t="s">
        <v>10545</v>
      </c>
      <c r="C808" s="33" t="s">
        <v>25956</v>
      </c>
      <c r="D808" s="121" t="s">
        <v>43451</v>
      </c>
      <c r="E808" s="121" t="s">
        <v>43452</v>
      </c>
      <c r="F808" s="121" t="s">
        <v>43453</v>
      </c>
      <c r="G808" s="97" t="b">
        <v>0</v>
      </c>
      <c r="H808" s="102" t="b">
        <v>1</v>
      </c>
      <c r="I808" s="131" t="s">
        <v>39701</v>
      </c>
    </row>
    <row r="809" spans="1:9">
      <c r="A809" s="33" t="s">
        <v>43454</v>
      </c>
      <c r="B809" s="33" t="s">
        <v>7820</v>
      </c>
      <c r="C809" s="33" t="s">
        <v>39729</v>
      </c>
      <c r="D809" s="121" t="s">
        <v>43455</v>
      </c>
      <c r="E809" s="121" t="s">
        <v>43456</v>
      </c>
      <c r="F809" s="121" t="s">
        <v>43457</v>
      </c>
      <c r="G809" s="97" t="b">
        <v>0</v>
      </c>
      <c r="H809" s="102" t="b">
        <v>1</v>
      </c>
      <c r="I809" s="131" t="s">
        <v>43458</v>
      </c>
    </row>
    <row r="810" spans="1:9">
      <c r="A810" s="33" t="s">
        <v>6190</v>
      </c>
      <c r="B810" s="33" t="s">
        <v>3131</v>
      </c>
      <c r="C810" s="33" t="s">
        <v>39665</v>
      </c>
      <c r="D810" s="121" t="s">
        <v>43459</v>
      </c>
      <c r="E810" s="121" t="s">
        <v>43460</v>
      </c>
      <c r="F810" s="121" t="s">
        <v>43461</v>
      </c>
      <c r="G810" s="97" t="b">
        <v>0</v>
      </c>
      <c r="H810" s="102" t="b">
        <v>1</v>
      </c>
      <c r="I810" s="131" t="s">
        <v>43462</v>
      </c>
    </row>
    <row r="811" spans="1:9">
      <c r="A811" s="33" t="s">
        <v>43463</v>
      </c>
      <c r="B811" s="33" t="s">
        <v>8526</v>
      </c>
      <c r="C811" s="33" t="s">
        <v>39769</v>
      </c>
      <c r="D811" s="121" t="s">
        <v>43464</v>
      </c>
      <c r="E811" s="121" t="s">
        <v>43465</v>
      </c>
      <c r="F811" s="121" t="s">
        <v>43466</v>
      </c>
      <c r="G811" s="97" t="b">
        <v>0</v>
      </c>
      <c r="H811" s="102" t="b">
        <v>1</v>
      </c>
      <c r="I811" s="131" t="s">
        <v>43467</v>
      </c>
    </row>
    <row r="812" spans="1:9">
      <c r="A812" s="33" t="s">
        <v>39455</v>
      </c>
      <c r="B812" s="33" t="s">
        <v>9131</v>
      </c>
      <c r="C812" s="33" t="s">
        <v>39665</v>
      </c>
      <c r="D812" s="121" t="s">
        <v>43468</v>
      </c>
      <c r="E812" s="121" t="s">
        <v>43469</v>
      </c>
      <c r="F812" s="121" t="s">
        <v>43470</v>
      </c>
      <c r="G812" s="97" t="b">
        <v>0</v>
      </c>
      <c r="H812" s="102" t="b">
        <v>1</v>
      </c>
      <c r="I812" s="131" t="s">
        <v>43471</v>
      </c>
    </row>
    <row r="813" spans="1:9">
      <c r="A813" s="33" t="s">
        <v>43472</v>
      </c>
      <c r="B813" s="33" t="s">
        <v>9846</v>
      </c>
      <c r="C813" s="33" t="s">
        <v>39665</v>
      </c>
      <c r="D813" s="121" t="s">
        <v>43473</v>
      </c>
      <c r="E813" s="121" t="s">
        <v>43474</v>
      </c>
      <c r="F813" s="121" t="s">
        <v>43475</v>
      </c>
      <c r="G813" s="97" t="b">
        <v>0</v>
      </c>
      <c r="H813" s="102" t="b">
        <v>1</v>
      </c>
      <c r="I813" s="131" t="s">
        <v>43476</v>
      </c>
    </row>
    <row r="814" spans="1:9">
      <c r="A814" s="33" t="s">
        <v>43477</v>
      </c>
      <c r="B814" s="33" t="s">
        <v>3131</v>
      </c>
      <c r="C814" s="33" t="s">
        <v>39665</v>
      </c>
      <c r="D814" s="121" t="s">
        <v>43478</v>
      </c>
      <c r="E814" s="121" t="s">
        <v>43479</v>
      </c>
      <c r="F814" s="121" t="s">
        <v>43480</v>
      </c>
      <c r="G814" s="97" t="b">
        <v>0</v>
      </c>
      <c r="H814" s="102" t="b">
        <v>1</v>
      </c>
      <c r="I814" s="131" t="s">
        <v>39701</v>
      </c>
    </row>
    <row r="815" spans="1:9">
      <c r="A815" s="33" t="s">
        <v>784</v>
      </c>
      <c r="B815" s="33" t="s">
        <v>3131</v>
      </c>
      <c r="C815" s="33" t="s">
        <v>39665</v>
      </c>
      <c r="D815" s="121" t="s">
        <v>43481</v>
      </c>
      <c r="E815" s="121" t="s">
        <v>43482</v>
      </c>
      <c r="F815" s="121" t="s">
        <v>43483</v>
      </c>
      <c r="G815" s="97" t="b">
        <v>0</v>
      </c>
      <c r="H815" s="102" t="b">
        <v>1</v>
      </c>
      <c r="I815" s="131" t="s">
        <v>43484</v>
      </c>
    </row>
    <row r="816" spans="1:9">
      <c r="A816" s="33" t="s">
        <v>39507</v>
      </c>
      <c r="B816" s="33" t="s">
        <v>10985</v>
      </c>
      <c r="C816" s="33" t="s">
        <v>39665</v>
      </c>
      <c r="D816" s="121" t="s">
        <v>43485</v>
      </c>
      <c r="E816" s="121" t="s">
        <v>43486</v>
      </c>
      <c r="F816" s="121" t="s">
        <v>43487</v>
      </c>
      <c r="G816" s="97" t="b">
        <v>0</v>
      </c>
      <c r="H816" s="102" t="b">
        <v>1</v>
      </c>
      <c r="I816" s="131" t="s">
        <v>43488</v>
      </c>
    </row>
    <row r="817" spans="1:9">
      <c r="A817" s="33" t="s">
        <v>43489</v>
      </c>
      <c r="B817" s="33" t="s">
        <v>7590</v>
      </c>
      <c r="C817" s="33" t="s">
        <v>39769</v>
      </c>
      <c r="D817" s="121" t="s">
        <v>43490</v>
      </c>
      <c r="E817" s="121" t="s">
        <v>43491</v>
      </c>
      <c r="F817" s="121" t="s">
        <v>43492</v>
      </c>
      <c r="G817" s="97" t="b">
        <v>0</v>
      </c>
      <c r="H817" s="102" t="b">
        <v>1</v>
      </c>
      <c r="I817" s="131" t="s">
        <v>43493</v>
      </c>
    </row>
    <row r="818" spans="1:9">
      <c r="A818" s="33" t="s">
        <v>43494</v>
      </c>
      <c r="B818" s="33" t="s">
        <v>9131</v>
      </c>
      <c r="C818" s="33" t="s">
        <v>39665</v>
      </c>
      <c r="D818" s="121" t="s">
        <v>43495</v>
      </c>
      <c r="E818" s="121" t="s">
        <v>43496</v>
      </c>
      <c r="F818" s="121" t="s">
        <v>43497</v>
      </c>
      <c r="G818" s="97" t="b">
        <v>0</v>
      </c>
      <c r="H818" s="102" t="b">
        <v>1</v>
      </c>
      <c r="I818" s="131" t="s">
        <v>43498</v>
      </c>
    </row>
    <row r="819" spans="1:9">
      <c r="A819" s="33" t="s">
        <v>43499</v>
      </c>
      <c r="B819" s="33" t="s">
        <v>11058</v>
      </c>
      <c r="C819" s="33" t="s">
        <v>39665</v>
      </c>
      <c r="D819" s="121" t="s">
        <v>43500</v>
      </c>
      <c r="E819" s="121" t="s">
        <v>43501</v>
      </c>
      <c r="F819" s="121" t="s">
        <v>43502</v>
      </c>
      <c r="G819" s="97" t="b">
        <v>0</v>
      </c>
      <c r="H819" s="102" t="b">
        <v>1</v>
      </c>
      <c r="I819" s="131" t="s">
        <v>39701</v>
      </c>
    </row>
    <row r="820" spans="1:9">
      <c r="A820" s="33" t="s">
        <v>43503</v>
      </c>
      <c r="B820" s="33" t="s">
        <v>9131</v>
      </c>
      <c r="C820" s="33" t="s">
        <v>39665</v>
      </c>
      <c r="D820" s="121" t="s">
        <v>43504</v>
      </c>
      <c r="E820" s="139" t="s">
        <v>43505</v>
      </c>
      <c r="F820" s="121"/>
      <c r="G820" s="97" t="b">
        <v>0</v>
      </c>
      <c r="H820" s="102" t="b">
        <v>1</v>
      </c>
      <c r="I820" s="131" t="s">
        <v>43506</v>
      </c>
    </row>
  </sheetData>
  <hyperlinks>
    <hyperlink ref="D2" r:id="rId1" xr:uid="{00000000-0004-0000-1000-000000000000}"/>
    <hyperlink ref="E2" r:id="rId2" xr:uid="{00000000-0004-0000-1000-000001000000}"/>
    <hyperlink ref="F2" r:id="rId3" xr:uid="{00000000-0004-0000-1000-000002000000}"/>
    <hyperlink ref="D3" r:id="rId4" xr:uid="{00000000-0004-0000-1000-000003000000}"/>
    <hyperlink ref="E3" r:id="rId5" location="section-locked-marketplace" xr:uid="{00000000-0004-0000-1000-000004000000}"/>
    <hyperlink ref="F3" r:id="rId6" xr:uid="{00000000-0004-0000-1000-000005000000}"/>
    <hyperlink ref="D4" r:id="rId7" xr:uid="{00000000-0004-0000-1000-000006000000}"/>
    <hyperlink ref="E4" r:id="rId8" xr:uid="{00000000-0004-0000-1000-000007000000}"/>
    <hyperlink ref="F4" r:id="rId9" xr:uid="{00000000-0004-0000-1000-000008000000}"/>
    <hyperlink ref="D5" r:id="rId10" xr:uid="{00000000-0004-0000-1000-000009000000}"/>
    <hyperlink ref="E5" r:id="rId11" xr:uid="{00000000-0004-0000-1000-00000A000000}"/>
    <hyperlink ref="F5" r:id="rId12" xr:uid="{00000000-0004-0000-1000-00000B000000}"/>
    <hyperlink ref="D6" r:id="rId13" xr:uid="{00000000-0004-0000-1000-00000C000000}"/>
    <hyperlink ref="E6" r:id="rId14" xr:uid="{00000000-0004-0000-1000-00000D000000}"/>
    <hyperlink ref="F6" r:id="rId15" xr:uid="{00000000-0004-0000-1000-00000E000000}"/>
    <hyperlink ref="D7" r:id="rId16" xr:uid="{00000000-0004-0000-1000-00000F000000}"/>
    <hyperlink ref="E7" r:id="rId17" location="section-overview" xr:uid="{00000000-0004-0000-1000-000010000000}"/>
    <hyperlink ref="F7" r:id="rId18" xr:uid="{00000000-0004-0000-1000-000011000000}"/>
    <hyperlink ref="D8" r:id="rId19" xr:uid="{00000000-0004-0000-1000-000012000000}"/>
    <hyperlink ref="E8" r:id="rId20" xr:uid="{00000000-0004-0000-1000-000013000000}"/>
    <hyperlink ref="F8" r:id="rId21" xr:uid="{00000000-0004-0000-1000-000014000000}"/>
    <hyperlink ref="D9" r:id="rId22" xr:uid="{00000000-0004-0000-1000-000015000000}"/>
    <hyperlink ref="E9" r:id="rId23" xr:uid="{00000000-0004-0000-1000-000016000000}"/>
    <hyperlink ref="F9" r:id="rId24" xr:uid="{00000000-0004-0000-1000-000017000000}"/>
    <hyperlink ref="D10" r:id="rId25" xr:uid="{00000000-0004-0000-1000-000018000000}"/>
    <hyperlink ref="E10" r:id="rId26" xr:uid="{00000000-0004-0000-1000-000019000000}"/>
    <hyperlink ref="F10" r:id="rId27" xr:uid="{00000000-0004-0000-1000-00001A000000}"/>
    <hyperlink ref="E11" r:id="rId28" location="section-locked-marketplace" xr:uid="{00000000-0004-0000-1000-00001B000000}"/>
    <hyperlink ref="F11" r:id="rId29" xr:uid="{00000000-0004-0000-1000-00001C000000}"/>
    <hyperlink ref="D12" r:id="rId30" xr:uid="{00000000-0004-0000-1000-00001D000000}"/>
    <hyperlink ref="E12" r:id="rId31" location="section-overview" xr:uid="{00000000-0004-0000-1000-00001E000000}"/>
    <hyperlink ref="F12" r:id="rId32" xr:uid="{00000000-0004-0000-1000-00001F000000}"/>
    <hyperlink ref="D13" r:id="rId33" xr:uid="{00000000-0004-0000-1000-000020000000}"/>
    <hyperlink ref="E13" r:id="rId34" location="section-web-traffic-by-similarweb" xr:uid="{00000000-0004-0000-1000-000021000000}"/>
    <hyperlink ref="F13" r:id="rId35" xr:uid="{00000000-0004-0000-1000-000022000000}"/>
    <hyperlink ref="D14" r:id="rId36" xr:uid="{00000000-0004-0000-1000-000023000000}"/>
    <hyperlink ref="E14" r:id="rId37" location="section-exits" xr:uid="{00000000-0004-0000-1000-000024000000}"/>
    <hyperlink ref="F14" r:id="rId38" xr:uid="{00000000-0004-0000-1000-000025000000}"/>
    <hyperlink ref="D15" r:id="rId39" xr:uid="{00000000-0004-0000-1000-000026000000}"/>
    <hyperlink ref="E15" r:id="rId40" location="section-overview" xr:uid="{00000000-0004-0000-1000-000027000000}"/>
    <hyperlink ref="F15" r:id="rId41" xr:uid="{00000000-0004-0000-1000-000028000000}"/>
    <hyperlink ref="D16" r:id="rId42" xr:uid="{00000000-0004-0000-1000-000029000000}"/>
    <hyperlink ref="E16" r:id="rId43" location="section-overview" xr:uid="{00000000-0004-0000-1000-00002A000000}"/>
    <hyperlink ref="F16" r:id="rId44" xr:uid="{00000000-0004-0000-1000-00002B000000}"/>
    <hyperlink ref="D17" r:id="rId45" xr:uid="{00000000-0004-0000-1000-00002C000000}"/>
    <hyperlink ref="E17" r:id="rId46" xr:uid="{00000000-0004-0000-1000-00002D000000}"/>
    <hyperlink ref="F17" r:id="rId47" xr:uid="{00000000-0004-0000-1000-00002E000000}"/>
    <hyperlink ref="D18" r:id="rId48" xr:uid="{00000000-0004-0000-1000-00002F000000}"/>
    <hyperlink ref="E18" r:id="rId49" xr:uid="{00000000-0004-0000-1000-000030000000}"/>
    <hyperlink ref="F18" r:id="rId50" xr:uid="{00000000-0004-0000-1000-000031000000}"/>
    <hyperlink ref="E19" r:id="rId51" xr:uid="{00000000-0004-0000-1000-000032000000}"/>
    <hyperlink ref="D20" r:id="rId52" xr:uid="{00000000-0004-0000-1000-000033000000}"/>
    <hyperlink ref="E20" r:id="rId53" xr:uid="{00000000-0004-0000-1000-000034000000}"/>
    <hyperlink ref="F20" r:id="rId54" xr:uid="{00000000-0004-0000-1000-000035000000}"/>
    <hyperlink ref="D21" r:id="rId55" xr:uid="{00000000-0004-0000-1000-000036000000}"/>
    <hyperlink ref="E21" r:id="rId56" location="section-overview" xr:uid="{00000000-0004-0000-1000-000037000000}"/>
    <hyperlink ref="F21" r:id="rId57" xr:uid="{00000000-0004-0000-1000-000038000000}"/>
    <hyperlink ref="D22" r:id="rId58" xr:uid="{00000000-0004-0000-1000-000039000000}"/>
    <hyperlink ref="E22" r:id="rId59" location="section-exits" xr:uid="{00000000-0004-0000-1000-00003A000000}"/>
    <hyperlink ref="F22" r:id="rId60" xr:uid="{00000000-0004-0000-1000-00003B000000}"/>
    <hyperlink ref="D23" r:id="rId61" xr:uid="{00000000-0004-0000-1000-00003C000000}"/>
    <hyperlink ref="E23" r:id="rId62" xr:uid="{00000000-0004-0000-1000-00003D000000}"/>
    <hyperlink ref="F23" r:id="rId63" xr:uid="{00000000-0004-0000-1000-00003E000000}"/>
    <hyperlink ref="D24" r:id="rId64" xr:uid="{00000000-0004-0000-1000-00003F000000}"/>
    <hyperlink ref="E24" r:id="rId65" xr:uid="{00000000-0004-0000-1000-000040000000}"/>
    <hyperlink ref="F24" r:id="rId66" xr:uid="{00000000-0004-0000-1000-000041000000}"/>
    <hyperlink ref="D25" r:id="rId67" xr:uid="{00000000-0004-0000-1000-000042000000}"/>
    <hyperlink ref="D26" r:id="rId68" xr:uid="{00000000-0004-0000-1000-000043000000}"/>
    <hyperlink ref="E26" r:id="rId69" xr:uid="{00000000-0004-0000-1000-000044000000}"/>
    <hyperlink ref="F26" r:id="rId70" xr:uid="{00000000-0004-0000-1000-000045000000}"/>
    <hyperlink ref="D27" r:id="rId71" xr:uid="{00000000-0004-0000-1000-000046000000}"/>
    <hyperlink ref="E27" r:id="rId72" location="section-overview" xr:uid="{00000000-0004-0000-1000-000047000000}"/>
    <hyperlink ref="F27" r:id="rId73" xr:uid="{00000000-0004-0000-1000-000048000000}"/>
    <hyperlink ref="D28" r:id="rId74" xr:uid="{00000000-0004-0000-1000-000049000000}"/>
    <hyperlink ref="D29" r:id="rId75" xr:uid="{00000000-0004-0000-1000-00004A000000}"/>
    <hyperlink ref="F29" r:id="rId76" xr:uid="{00000000-0004-0000-1000-00004B000000}"/>
    <hyperlink ref="D30" r:id="rId77" xr:uid="{00000000-0004-0000-1000-00004C000000}"/>
    <hyperlink ref="E30" r:id="rId78" xr:uid="{00000000-0004-0000-1000-00004D000000}"/>
    <hyperlink ref="F30" r:id="rId79" xr:uid="{00000000-0004-0000-1000-00004E000000}"/>
    <hyperlink ref="D31" r:id="rId80" xr:uid="{00000000-0004-0000-1000-00004F000000}"/>
    <hyperlink ref="E31" r:id="rId81" xr:uid="{00000000-0004-0000-1000-000050000000}"/>
    <hyperlink ref="F31" r:id="rId82" xr:uid="{00000000-0004-0000-1000-000051000000}"/>
    <hyperlink ref="D32" r:id="rId83" xr:uid="{00000000-0004-0000-1000-000052000000}"/>
    <hyperlink ref="E32" r:id="rId84" xr:uid="{00000000-0004-0000-1000-000053000000}"/>
    <hyperlink ref="F32" r:id="rId85" xr:uid="{00000000-0004-0000-1000-000054000000}"/>
    <hyperlink ref="D33" r:id="rId86" xr:uid="{00000000-0004-0000-1000-000055000000}"/>
    <hyperlink ref="E33" r:id="rId87" location="section-overview" xr:uid="{00000000-0004-0000-1000-000056000000}"/>
    <hyperlink ref="F33" r:id="rId88" xr:uid="{00000000-0004-0000-1000-000057000000}"/>
    <hyperlink ref="D34" r:id="rId89" xr:uid="{00000000-0004-0000-1000-000058000000}"/>
    <hyperlink ref="E34" r:id="rId90" xr:uid="{00000000-0004-0000-1000-000059000000}"/>
    <hyperlink ref="F34" r:id="rId91" xr:uid="{00000000-0004-0000-1000-00005A000000}"/>
    <hyperlink ref="D35" r:id="rId92" xr:uid="{00000000-0004-0000-1000-00005B000000}"/>
    <hyperlink ref="E35" r:id="rId93" location="section-overview" xr:uid="{00000000-0004-0000-1000-00005C000000}"/>
    <hyperlink ref="F35" r:id="rId94" xr:uid="{00000000-0004-0000-1000-00005D000000}"/>
    <hyperlink ref="D36" r:id="rId95" xr:uid="{00000000-0004-0000-1000-00005E000000}"/>
    <hyperlink ref="E36" r:id="rId96" xr:uid="{00000000-0004-0000-1000-00005F000000}"/>
    <hyperlink ref="F36" r:id="rId97" xr:uid="{00000000-0004-0000-1000-000060000000}"/>
    <hyperlink ref="D37" r:id="rId98" xr:uid="{00000000-0004-0000-1000-000061000000}"/>
    <hyperlink ref="E37" r:id="rId99" location="section-overview" xr:uid="{00000000-0004-0000-1000-000062000000}"/>
    <hyperlink ref="F37" r:id="rId100" xr:uid="{00000000-0004-0000-1000-000063000000}"/>
    <hyperlink ref="D38" r:id="rId101" xr:uid="{00000000-0004-0000-1000-000064000000}"/>
    <hyperlink ref="E38" r:id="rId102" location="section-exits" xr:uid="{00000000-0004-0000-1000-000065000000}"/>
    <hyperlink ref="F38" r:id="rId103" xr:uid="{00000000-0004-0000-1000-000066000000}"/>
    <hyperlink ref="D39" r:id="rId104" xr:uid="{00000000-0004-0000-1000-000067000000}"/>
    <hyperlink ref="E39" r:id="rId105" location="section-locked-marketplace" xr:uid="{00000000-0004-0000-1000-000068000000}"/>
    <hyperlink ref="F39" r:id="rId106" xr:uid="{00000000-0004-0000-1000-000069000000}"/>
    <hyperlink ref="D40" r:id="rId107" xr:uid="{00000000-0004-0000-1000-00006A000000}"/>
    <hyperlink ref="E40" r:id="rId108" xr:uid="{00000000-0004-0000-1000-00006B000000}"/>
    <hyperlink ref="F40" r:id="rId109" xr:uid="{00000000-0004-0000-1000-00006C000000}"/>
    <hyperlink ref="D41" r:id="rId110" xr:uid="{00000000-0004-0000-1000-00006D000000}"/>
    <hyperlink ref="E41" r:id="rId111" location="section-overview" xr:uid="{00000000-0004-0000-1000-00006E000000}"/>
    <hyperlink ref="F41" r:id="rId112" xr:uid="{00000000-0004-0000-1000-00006F000000}"/>
    <hyperlink ref="D42" r:id="rId113" xr:uid="{00000000-0004-0000-1000-000070000000}"/>
    <hyperlink ref="E42" r:id="rId114" location="section-overview" xr:uid="{00000000-0004-0000-1000-000071000000}"/>
    <hyperlink ref="F42" r:id="rId115" xr:uid="{00000000-0004-0000-1000-000072000000}"/>
    <hyperlink ref="D43" r:id="rId116" xr:uid="{00000000-0004-0000-1000-000073000000}"/>
    <hyperlink ref="E43" r:id="rId117" location="section-exits" xr:uid="{00000000-0004-0000-1000-000074000000}"/>
    <hyperlink ref="F43" r:id="rId118" xr:uid="{00000000-0004-0000-1000-000075000000}"/>
    <hyperlink ref="D44" r:id="rId119" xr:uid="{00000000-0004-0000-1000-000076000000}"/>
    <hyperlink ref="E44" r:id="rId120" xr:uid="{00000000-0004-0000-1000-000077000000}"/>
    <hyperlink ref="F44" r:id="rId121" xr:uid="{00000000-0004-0000-1000-000078000000}"/>
    <hyperlink ref="D45" r:id="rId122" xr:uid="{00000000-0004-0000-1000-000079000000}"/>
    <hyperlink ref="E45" r:id="rId123" xr:uid="{00000000-0004-0000-1000-00007A000000}"/>
    <hyperlink ref="F45" r:id="rId124" xr:uid="{00000000-0004-0000-1000-00007B000000}"/>
    <hyperlink ref="D46" r:id="rId125" xr:uid="{00000000-0004-0000-1000-00007C000000}"/>
    <hyperlink ref="E46" r:id="rId126" xr:uid="{00000000-0004-0000-1000-00007D000000}"/>
    <hyperlink ref="F46" r:id="rId127" xr:uid="{00000000-0004-0000-1000-00007E000000}"/>
    <hyperlink ref="D47" r:id="rId128" xr:uid="{00000000-0004-0000-1000-00007F000000}"/>
    <hyperlink ref="E47" r:id="rId129" location="section-overview" xr:uid="{00000000-0004-0000-1000-000080000000}"/>
    <hyperlink ref="F47" r:id="rId130" xr:uid="{00000000-0004-0000-1000-000081000000}"/>
    <hyperlink ref="D48" r:id="rId131" xr:uid="{00000000-0004-0000-1000-000082000000}"/>
    <hyperlink ref="E48" r:id="rId132" location="section-overview" xr:uid="{00000000-0004-0000-1000-000083000000}"/>
    <hyperlink ref="F48" r:id="rId133" xr:uid="{00000000-0004-0000-1000-000084000000}"/>
    <hyperlink ref="D49" r:id="rId134" xr:uid="{00000000-0004-0000-1000-000085000000}"/>
    <hyperlink ref="D50" r:id="rId135" xr:uid="{00000000-0004-0000-1000-000086000000}"/>
    <hyperlink ref="D51" r:id="rId136" xr:uid="{00000000-0004-0000-1000-000087000000}"/>
    <hyperlink ref="E51" r:id="rId137" xr:uid="{00000000-0004-0000-1000-000088000000}"/>
    <hyperlink ref="F51" r:id="rId138" xr:uid="{00000000-0004-0000-1000-000089000000}"/>
    <hyperlink ref="D52" r:id="rId139" xr:uid="{00000000-0004-0000-1000-00008A000000}"/>
    <hyperlink ref="E52" r:id="rId140" location="section-overview" xr:uid="{00000000-0004-0000-1000-00008B000000}"/>
    <hyperlink ref="F52" r:id="rId141" xr:uid="{00000000-0004-0000-1000-00008C000000}"/>
    <hyperlink ref="D53" r:id="rId142" xr:uid="{00000000-0004-0000-1000-00008D000000}"/>
    <hyperlink ref="E53" r:id="rId143" location="section-overview" xr:uid="{00000000-0004-0000-1000-00008E000000}"/>
    <hyperlink ref="F53" r:id="rId144" xr:uid="{00000000-0004-0000-1000-00008F000000}"/>
    <hyperlink ref="D54" r:id="rId145" xr:uid="{00000000-0004-0000-1000-000090000000}"/>
    <hyperlink ref="F54" r:id="rId146" xr:uid="{00000000-0004-0000-1000-000091000000}"/>
    <hyperlink ref="D55" r:id="rId147" xr:uid="{00000000-0004-0000-1000-000092000000}"/>
    <hyperlink ref="E55" r:id="rId148" location="section-overview" xr:uid="{00000000-0004-0000-1000-000093000000}"/>
    <hyperlink ref="F55" r:id="rId149" xr:uid="{00000000-0004-0000-1000-000094000000}"/>
    <hyperlink ref="D56" r:id="rId150" xr:uid="{00000000-0004-0000-1000-000095000000}"/>
    <hyperlink ref="E56" r:id="rId151" xr:uid="{00000000-0004-0000-1000-000096000000}"/>
    <hyperlink ref="F56" r:id="rId152" xr:uid="{00000000-0004-0000-1000-000097000000}"/>
    <hyperlink ref="D57" r:id="rId153" xr:uid="{00000000-0004-0000-1000-000098000000}"/>
    <hyperlink ref="E57" r:id="rId154" xr:uid="{00000000-0004-0000-1000-000099000000}"/>
    <hyperlink ref="F57" r:id="rId155" xr:uid="{00000000-0004-0000-1000-00009A000000}"/>
    <hyperlink ref="D58" r:id="rId156" xr:uid="{00000000-0004-0000-1000-00009B000000}"/>
    <hyperlink ref="E58" r:id="rId157" xr:uid="{00000000-0004-0000-1000-00009C000000}"/>
    <hyperlink ref="F58" r:id="rId158" xr:uid="{00000000-0004-0000-1000-00009D000000}"/>
    <hyperlink ref="D59" r:id="rId159" xr:uid="{00000000-0004-0000-1000-00009E000000}"/>
    <hyperlink ref="E59" r:id="rId160" location="section-overview" xr:uid="{00000000-0004-0000-1000-00009F000000}"/>
    <hyperlink ref="F59" r:id="rId161" xr:uid="{00000000-0004-0000-1000-0000A0000000}"/>
    <hyperlink ref="D60" r:id="rId162" xr:uid="{00000000-0004-0000-1000-0000A1000000}"/>
    <hyperlink ref="E60" r:id="rId163" location="section-overview" xr:uid="{00000000-0004-0000-1000-0000A2000000}"/>
    <hyperlink ref="F60" r:id="rId164" xr:uid="{00000000-0004-0000-1000-0000A3000000}"/>
    <hyperlink ref="D61" r:id="rId165" xr:uid="{00000000-0004-0000-1000-0000A4000000}"/>
    <hyperlink ref="E61" r:id="rId166" location="section-overview" xr:uid="{00000000-0004-0000-1000-0000A5000000}"/>
    <hyperlink ref="F61" r:id="rId167" xr:uid="{00000000-0004-0000-1000-0000A6000000}"/>
    <hyperlink ref="D62" r:id="rId168" xr:uid="{00000000-0004-0000-1000-0000A7000000}"/>
    <hyperlink ref="D63" r:id="rId169" xr:uid="{00000000-0004-0000-1000-0000A8000000}"/>
    <hyperlink ref="E63" r:id="rId170" xr:uid="{00000000-0004-0000-1000-0000A9000000}"/>
    <hyperlink ref="F63" r:id="rId171" xr:uid="{00000000-0004-0000-1000-0000AA000000}"/>
    <hyperlink ref="D64" r:id="rId172" xr:uid="{00000000-0004-0000-1000-0000AB000000}"/>
    <hyperlink ref="D65" r:id="rId173" xr:uid="{00000000-0004-0000-1000-0000AC000000}"/>
    <hyperlink ref="E65" r:id="rId174" xr:uid="{00000000-0004-0000-1000-0000AD000000}"/>
    <hyperlink ref="F65" r:id="rId175" xr:uid="{00000000-0004-0000-1000-0000AE000000}"/>
    <hyperlink ref="D66" r:id="rId176" xr:uid="{00000000-0004-0000-1000-0000AF000000}"/>
    <hyperlink ref="E66" r:id="rId177" xr:uid="{00000000-0004-0000-1000-0000B0000000}"/>
    <hyperlink ref="F66" r:id="rId178" xr:uid="{00000000-0004-0000-1000-0000B1000000}"/>
    <hyperlink ref="D67" r:id="rId179" xr:uid="{00000000-0004-0000-1000-0000B2000000}"/>
    <hyperlink ref="E67" r:id="rId180" location="section-overview" xr:uid="{00000000-0004-0000-1000-0000B3000000}"/>
    <hyperlink ref="F67" r:id="rId181" xr:uid="{00000000-0004-0000-1000-0000B4000000}"/>
    <hyperlink ref="D68" r:id="rId182" xr:uid="{00000000-0004-0000-1000-0000B5000000}"/>
    <hyperlink ref="E68" r:id="rId183" location="section-overview" xr:uid="{00000000-0004-0000-1000-0000B6000000}"/>
    <hyperlink ref="F68" r:id="rId184" xr:uid="{00000000-0004-0000-1000-0000B7000000}"/>
    <hyperlink ref="D69" r:id="rId185" xr:uid="{00000000-0004-0000-1000-0000B8000000}"/>
    <hyperlink ref="E69" r:id="rId186" location="section-overview" xr:uid="{00000000-0004-0000-1000-0000B9000000}"/>
    <hyperlink ref="D70" r:id="rId187" xr:uid="{00000000-0004-0000-1000-0000BA000000}"/>
    <hyperlink ref="E70" r:id="rId188" xr:uid="{00000000-0004-0000-1000-0000BB000000}"/>
    <hyperlink ref="D71" r:id="rId189" xr:uid="{00000000-0004-0000-1000-0000BC000000}"/>
    <hyperlink ref="D72" r:id="rId190" xr:uid="{00000000-0004-0000-1000-0000BD000000}"/>
    <hyperlink ref="F72" r:id="rId191" xr:uid="{00000000-0004-0000-1000-0000BE000000}"/>
    <hyperlink ref="D73" r:id="rId192" xr:uid="{00000000-0004-0000-1000-0000BF000000}"/>
    <hyperlink ref="E73" r:id="rId193" location="section-overview" xr:uid="{00000000-0004-0000-1000-0000C0000000}"/>
    <hyperlink ref="E74" r:id="rId194" location="section-overview" xr:uid="{00000000-0004-0000-1000-0000C1000000}"/>
    <hyperlink ref="F74" r:id="rId195" xr:uid="{00000000-0004-0000-1000-0000C2000000}"/>
    <hyperlink ref="D75" r:id="rId196" xr:uid="{00000000-0004-0000-1000-0000C3000000}"/>
    <hyperlink ref="E75" r:id="rId197" location="section-overview" xr:uid="{00000000-0004-0000-1000-0000C4000000}"/>
    <hyperlink ref="F75" r:id="rId198" xr:uid="{00000000-0004-0000-1000-0000C5000000}"/>
    <hyperlink ref="D76" r:id="rId199" xr:uid="{00000000-0004-0000-1000-0000C6000000}"/>
    <hyperlink ref="E76" r:id="rId200" location="section-overview" xr:uid="{00000000-0004-0000-1000-0000C7000000}"/>
    <hyperlink ref="F76" r:id="rId201" xr:uid="{00000000-0004-0000-1000-0000C8000000}"/>
    <hyperlink ref="D77" r:id="rId202" xr:uid="{00000000-0004-0000-1000-0000C9000000}"/>
    <hyperlink ref="E77" r:id="rId203" xr:uid="{00000000-0004-0000-1000-0000CA000000}"/>
    <hyperlink ref="F77" r:id="rId204" xr:uid="{00000000-0004-0000-1000-0000CB000000}"/>
    <hyperlink ref="D78" r:id="rId205" xr:uid="{00000000-0004-0000-1000-0000CC000000}"/>
    <hyperlink ref="F78" r:id="rId206" xr:uid="{00000000-0004-0000-1000-0000CD000000}"/>
    <hyperlink ref="E79" r:id="rId207" location="section-overview" xr:uid="{00000000-0004-0000-1000-0000CE000000}"/>
    <hyperlink ref="F79" r:id="rId208" xr:uid="{00000000-0004-0000-1000-0000CF000000}"/>
    <hyperlink ref="D80" r:id="rId209" xr:uid="{00000000-0004-0000-1000-0000D0000000}"/>
    <hyperlink ref="E80" r:id="rId210" location="section-overview" xr:uid="{00000000-0004-0000-1000-0000D1000000}"/>
    <hyperlink ref="F80" r:id="rId211" xr:uid="{00000000-0004-0000-1000-0000D2000000}"/>
    <hyperlink ref="D81" r:id="rId212" xr:uid="{00000000-0004-0000-1000-0000D3000000}"/>
    <hyperlink ref="E81" r:id="rId213" xr:uid="{00000000-0004-0000-1000-0000D4000000}"/>
    <hyperlink ref="F81" r:id="rId214" xr:uid="{00000000-0004-0000-1000-0000D5000000}"/>
    <hyperlink ref="D82" r:id="rId215" xr:uid="{00000000-0004-0000-1000-0000D6000000}"/>
    <hyperlink ref="E82" r:id="rId216" xr:uid="{00000000-0004-0000-1000-0000D7000000}"/>
    <hyperlink ref="F82" r:id="rId217" xr:uid="{00000000-0004-0000-1000-0000D8000000}"/>
    <hyperlink ref="D83" r:id="rId218" xr:uid="{00000000-0004-0000-1000-0000D9000000}"/>
    <hyperlink ref="E83" r:id="rId219" xr:uid="{00000000-0004-0000-1000-0000DA000000}"/>
    <hyperlink ref="F83" r:id="rId220" xr:uid="{00000000-0004-0000-1000-0000DB000000}"/>
    <hyperlink ref="D84" r:id="rId221" xr:uid="{00000000-0004-0000-1000-0000DC000000}"/>
    <hyperlink ref="E84" r:id="rId222" location="section-overview" xr:uid="{00000000-0004-0000-1000-0000DD000000}"/>
    <hyperlink ref="F84" r:id="rId223" xr:uid="{00000000-0004-0000-1000-0000DE000000}"/>
    <hyperlink ref="D85" r:id="rId224" xr:uid="{00000000-0004-0000-1000-0000DF000000}"/>
    <hyperlink ref="E85" r:id="rId225" location="section-overview" xr:uid="{00000000-0004-0000-1000-0000E0000000}"/>
    <hyperlink ref="F85" r:id="rId226" xr:uid="{00000000-0004-0000-1000-0000E1000000}"/>
    <hyperlink ref="D86" r:id="rId227" xr:uid="{00000000-0004-0000-1000-0000E2000000}"/>
    <hyperlink ref="E86" r:id="rId228" location="section-overview" xr:uid="{00000000-0004-0000-1000-0000E3000000}"/>
    <hyperlink ref="F86" r:id="rId229" xr:uid="{00000000-0004-0000-1000-0000E4000000}"/>
    <hyperlink ref="D87" r:id="rId230" xr:uid="{00000000-0004-0000-1000-0000E5000000}"/>
    <hyperlink ref="E87" r:id="rId231" xr:uid="{00000000-0004-0000-1000-0000E6000000}"/>
    <hyperlink ref="F87" r:id="rId232" xr:uid="{00000000-0004-0000-1000-0000E7000000}"/>
    <hyperlink ref="D88" r:id="rId233" xr:uid="{00000000-0004-0000-1000-0000E8000000}"/>
    <hyperlink ref="E88" r:id="rId234" xr:uid="{00000000-0004-0000-1000-0000E9000000}"/>
    <hyperlink ref="F88" r:id="rId235" xr:uid="{00000000-0004-0000-1000-0000EA000000}"/>
    <hyperlink ref="D89" r:id="rId236" xr:uid="{00000000-0004-0000-1000-0000EB000000}"/>
    <hyperlink ref="E89" r:id="rId237" location="section-overview" xr:uid="{00000000-0004-0000-1000-0000EC000000}"/>
    <hyperlink ref="F89" r:id="rId238" xr:uid="{00000000-0004-0000-1000-0000ED000000}"/>
    <hyperlink ref="D90" r:id="rId239" xr:uid="{00000000-0004-0000-1000-0000EE000000}"/>
    <hyperlink ref="E90" r:id="rId240" location="section-recent-news-activity" xr:uid="{00000000-0004-0000-1000-0000EF000000}"/>
    <hyperlink ref="F90" r:id="rId241" xr:uid="{00000000-0004-0000-1000-0000F0000000}"/>
    <hyperlink ref="D91" r:id="rId242" xr:uid="{00000000-0004-0000-1000-0000F1000000}"/>
    <hyperlink ref="E91" r:id="rId243" xr:uid="{00000000-0004-0000-1000-0000F2000000}"/>
    <hyperlink ref="F91" r:id="rId244" xr:uid="{00000000-0004-0000-1000-0000F3000000}"/>
    <hyperlink ref="D92" r:id="rId245" xr:uid="{00000000-0004-0000-1000-0000F4000000}"/>
    <hyperlink ref="E92" r:id="rId246" xr:uid="{00000000-0004-0000-1000-0000F5000000}"/>
    <hyperlink ref="F92" r:id="rId247" xr:uid="{00000000-0004-0000-1000-0000F6000000}"/>
    <hyperlink ref="D93" r:id="rId248" xr:uid="{00000000-0004-0000-1000-0000F7000000}"/>
    <hyperlink ref="E93" r:id="rId249" xr:uid="{00000000-0004-0000-1000-0000F8000000}"/>
    <hyperlink ref="F93" r:id="rId250" xr:uid="{00000000-0004-0000-1000-0000F9000000}"/>
    <hyperlink ref="D94" r:id="rId251" xr:uid="{00000000-0004-0000-1000-0000FA000000}"/>
    <hyperlink ref="E94" r:id="rId252" location="section-overview" xr:uid="{00000000-0004-0000-1000-0000FB000000}"/>
    <hyperlink ref="F94" r:id="rId253" xr:uid="{00000000-0004-0000-1000-0000FC000000}"/>
    <hyperlink ref="D95" r:id="rId254" xr:uid="{00000000-0004-0000-1000-0000FD000000}"/>
    <hyperlink ref="E95" r:id="rId255" location="section-locked-charts" xr:uid="{00000000-0004-0000-1000-0000FE000000}"/>
    <hyperlink ref="F95" r:id="rId256" xr:uid="{00000000-0004-0000-1000-0000FF000000}"/>
    <hyperlink ref="D96" r:id="rId257" xr:uid="{00000000-0004-0000-1000-000000010000}"/>
    <hyperlink ref="E96" r:id="rId258" xr:uid="{00000000-0004-0000-1000-000001010000}"/>
    <hyperlink ref="F96" r:id="rId259" xr:uid="{00000000-0004-0000-1000-000002010000}"/>
    <hyperlink ref="D97" r:id="rId260" xr:uid="{00000000-0004-0000-1000-000003010000}"/>
    <hyperlink ref="E97" r:id="rId261" location="section-overview" xr:uid="{00000000-0004-0000-1000-000004010000}"/>
    <hyperlink ref="F97" r:id="rId262" xr:uid="{00000000-0004-0000-1000-000005010000}"/>
    <hyperlink ref="D98" r:id="rId263" xr:uid="{00000000-0004-0000-1000-000006010000}"/>
    <hyperlink ref="E98" r:id="rId264" location="section-investments" xr:uid="{00000000-0004-0000-1000-000007010000}"/>
    <hyperlink ref="F98" r:id="rId265" xr:uid="{00000000-0004-0000-1000-000008010000}"/>
    <hyperlink ref="D99" r:id="rId266" xr:uid="{00000000-0004-0000-1000-000009010000}"/>
    <hyperlink ref="E99" r:id="rId267" xr:uid="{00000000-0004-0000-1000-00000A010000}"/>
    <hyperlink ref="F99" r:id="rId268" xr:uid="{00000000-0004-0000-1000-00000B010000}"/>
    <hyperlink ref="D100" r:id="rId269" xr:uid="{00000000-0004-0000-1000-00000C010000}"/>
    <hyperlink ref="E100" r:id="rId270" location="section-overview" xr:uid="{00000000-0004-0000-1000-00000D010000}"/>
    <hyperlink ref="F100" r:id="rId271" xr:uid="{00000000-0004-0000-1000-00000E010000}"/>
    <hyperlink ref="D101" r:id="rId272" xr:uid="{00000000-0004-0000-1000-00000F010000}"/>
    <hyperlink ref="E101" r:id="rId273" xr:uid="{00000000-0004-0000-1000-000010010000}"/>
    <hyperlink ref="F101" r:id="rId274" xr:uid="{00000000-0004-0000-1000-000011010000}"/>
    <hyperlink ref="D102" r:id="rId275" xr:uid="{00000000-0004-0000-1000-000012010000}"/>
    <hyperlink ref="E102" r:id="rId276" location="section-overview" xr:uid="{00000000-0004-0000-1000-000013010000}"/>
    <hyperlink ref="F102" r:id="rId277" xr:uid="{00000000-0004-0000-1000-000014010000}"/>
    <hyperlink ref="D103" r:id="rId278" xr:uid="{00000000-0004-0000-1000-000015010000}"/>
    <hyperlink ref="E103" r:id="rId279" location="section-overview" xr:uid="{00000000-0004-0000-1000-000016010000}"/>
    <hyperlink ref="D104" r:id="rId280" xr:uid="{00000000-0004-0000-1000-000017010000}"/>
    <hyperlink ref="E104" r:id="rId281" location="section-overview" xr:uid="{00000000-0004-0000-1000-000018010000}"/>
    <hyperlink ref="F104" r:id="rId282" xr:uid="{00000000-0004-0000-1000-000019010000}"/>
    <hyperlink ref="D105" r:id="rId283" xr:uid="{00000000-0004-0000-1000-00001A010000}"/>
    <hyperlink ref="E105" r:id="rId284" location="section-overview" xr:uid="{00000000-0004-0000-1000-00001B010000}"/>
    <hyperlink ref="F105" r:id="rId285" xr:uid="{00000000-0004-0000-1000-00001C010000}"/>
    <hyperlink ref="E106" r:id="rId286" location="section-overview" xr:uid="{00000000-0004-0000-1000-00001D010000}"/>
    <hyperlink ref="F106" r:id="rId287" xr:uid="{00000000-0004-0000-1000-00001E010000}"/>
    <hyperlink ref="D107" r:id="rId288" xr:uid="{00000000-0004-0000-1000-00001F010000}"/>
    <hyperlink ref="D108" r:id="rId289" xr:uid="{00000000-0004-0000-1000-000020010000}"/>
    <hyperlink ref="E108" r:id="rId290" location="section-locked-marketplace" xr:uid="{00000000-0004-0000-1000-000021010000}"/>
    <hyperlink ref="F108" r:id="rId291" xr:uid="{00000000-0004-0000-1000-000022010000}"/>
    <hyperlink ref="E109" r:id="rId292" location="section-overview" xr:uid="{00000000-0004-0000-1000-000023010000}"/>
    <hyperlink ref="F109" r:id="rId293" xr:uid="{00000000-0004-0000-1000-000024010000}"/>
    <hyperlink ref="D110" r:id="rId294" xr:uid="{00000000-0004-0000-1000-000025010000}"/>
    <hyperlink ref="E110" r:id="rId295" xr:uid="{00000000-0004-0000-1000-000026010000}"/>
    <hyperlink ref="F110" r:id="rId296" xr:uid="{00000000-0004-0000-1000-000027010000}"/>
    <hyperlink ref="D111" r:id="rId297" xr:uid="{00000000-0004-0000-1000-000028010000}"/>
    <hyperlink ref="E111" r:id="rId298" location="section-overview" xr:uid="{00000000-0004-0000-1000-000029010000}"/>
    <hyperlink ref="F111" r:id="rId299" xr:uid="{00000000-0004-0000-1000-00002A010000}"/>
    <hyperlink ref="D112" r:id="rId300" xr:uid="{00000000-0004-0000-1000-00002B010000}"/>
    <hyperlink ref="E112" r:id="rId301" xr:uid="{00000000-0004-0000-1000-00002C010000}"/>
    <hyperlink ref="F112" r:id="rId302" xr:uid="{00000000-0004-0000-1000-00002D010000}"/>
    <hyperlink ref="D113" r:id="rId303" xr:uid="{00000000-0004-0000-1000-00002E010000}"/>
    <hyperlink ref="E113" r:id="rId304" xr:uid="{00000000-0004-0000-1000-00002F010000}"/>
    <hyperlink ref="F113" r:id="rId305" xr:uid="{00000000-0004-0000-1000-000030010000}"/>
    <hyperlink ref="D114" r:id="rId306" xr:uid="{00000000-0004-0000-1000-000031010000}"/>
    <hyperlink ref="E114" r:id="rId307" xr:uid="{00000000-0004-0000-1000-000032010000}"/>
    <hyperlink ref="F114" r:id="rId308" xr:uid="{00000000-0004-0000-1000-000033010000}"/>
    <hyperlink ref="D115" r:id="rId309" xr:uid="{00000000-0004-0000-1000-000034010000}"/>
    <hyperlink ref="E115" r:id="rId310" location="section-overview" xr:uid="{00000000-0004-0000-1000-000035010000}"/>
    <hyperlink ref="F115" r:id="rId311" xr:uid="{00000000-0004-0000-1000-000036010000}"/>
    <hyperlink ref="D116" r:id="rId312" xr:uid="{00000000-0004-0000-1000-000037010000}"/>
    <hyperlink ref="E116" r:id="rId313" location="section-overview" xr:uid="{00000000-0004-0000-1000-000038010000}"/>
    <hyperlink ref="F116" r:id="rId314" xr:uid="{00000000-0004-0000-1000-000039010000}"/>
    <hyperlink ref="D117" r:id="rId315" xr:uid="{00000000-0004-0000-1000-00003A010000}"/>
    <hyperlink ref="E117" r:id="rId316" location="section-overview" xr:uid="{00000000-0004-0000-1000-00003B010000}"/>
    <hyperlink ref="F117" r:id="rId317" xr:uid="{00000000-0004-0000-1000-00003C010000}"/>
    <hyperlink ref="D118" r:id="rId318" xr:uid="{00000000-0004-0000-1000-00003D010000}"/>
    <hyperlink ref="E118" r:id="rId319" xr:uid="{00000000-0004-0000-1000-00003E010000}"/>
    <hyperlink ref="F118" r:id="rId320" xr:uid="{00000000-0004-0000-1000-00003F010000}"/>
    <hyperlink ref="D119" r:id="rId321" xr:uid="{00000000-0004-0000-1000-000040010000}"/>
    <hyperlink ref="E119" r:id="rId322" location="section-overview" xr:uid="{00000000-0004-0000-1000-000041010000}"/>
    <hyperlink ref="F119" r:id="rId323" xr:uid="{00000000-0004-0000-1000-000042010000}"/>
    <hyperlink ref="D120" r:id="rId324" xr:uid="{00000000-0004-0000-1000-000043010000}"/>
    <hyperlink ref="E120" r:id="rId325" xr:uid="{00000000-0004-0000-1000-000044010000}"/>
    <hyperlink ref="F120" r:id="rId326" xr:uid="{00000000-0004-0000-1000-000045010000}"/>
    <hyperlink ref="D121" r:id="rId327" xr:uid="{00000000-0004-0000-1000-000046010000}"/>
    <hyperlink ref="E121" r:id="rId328" location="section-overview" xr:uid="{00000000-0004-0000-1000-000047010000}"/>
    <hyperlink ref="F121" r:id="rId329" xr:uid="{00000000-0004-0000-1000-000048010000}"/>
    <hyperlink ref="D122" r:id="rId330" xr:uid="{00000000-0004-0000-1000-000049010000}"/>
    <hyperlink ref="E122" r:id="rId331" xr:uid="{00000000-0004-0000-1000-00004A010000}"/>
    <hyperlink ref="F122" r:id="rId332" xr:uid="{00000000-0004-0000-1000-00004B010000}"/>
    <hyperlink ref="D123" r:id="rId333" xr:uid="{00000000-0004-0000-1000-00004C010000}"/>
    <hyperlink ref="E123" r:id="rId334" location="section-overview" xr:uid="{00000000-0004-0000-1000-00004D010000}"/>
    <hyperlink ref="F123" r:id="rId335" xr:uid="{00000000-0004-0000-1000-00004E010000}"/>
    <hyperlink ref="D124" r:id="rId336" xr:uid="{00000000-0004-0000-1000-00004F010000}"/>
    <hyperlink ref="E124" r:id="rId337" location="section-overview" xr:uid="{00000000-0004-0000-1000-000050010000}"/>
    <hyperlink ref="F124" r:id="rId338" xr:uid="{00000000-0004-0000-1000-000051010000}"/>
    <hyperlink ref="D125" r:id="rId339" xr:uid="{00000000-0004-0000-1000-000052010000}"/>
    <hyperlink ref="E125" r:id="rId340" xr:uid="{00000000-0004-0000-1000-000053010000}"/>
    <hyperlink ref="F125" r:id="rId341" xr:uid="{00000000-0004-0000-1000-000054010000}"/>
    <hyperlink ref="D126" r:id="rId342" xr:uid="{00000000-0004-0000-1000-000055010000}"/>
    <hyperlink ref="E126" r:id="rId343" xr:uid="{00000000-0004-0000-1000-000056010000}"/>
    <hyperlink ref="F126" r:id="rId344" xr:uid="{00000000-0004-0000-1000-000057010000}"/>
    <hyperlink ref="E127" r:id="rId345" xr:uid="{00000000-0004-0000-1000-000058010000}"/>
    <hyperlink ref="F127" r:id="rId346" xr:uid="{00000000-0004-0000-1000-000059010000}"/>
    <hyperlink ref="D128" r:id="rId347" xr:uid="{00000000-0004-0000-1000-00005A010000}"/>
    <hyperlink ref="E128" r:id="rId348" xr:uid="{00000000-0004-0000-1000-00005B010000}"/>
    <hyperlink ref="F128" r:id="rId349" xr:uid="{00000000-0004-0000-1000-00005C010000}"/>
    <hyperlink ref="D129" r:id="rId350" xr:uid="{00000000-0004-0000-1000-00005D010000}"/>
    <hyperlink ref="E129" r:id="rId351" location="section-overview" xr:uid="{00000000-0004-0000-1000-00005E010000}"/>
    <hyperlink ref="F129" r:id="rId352" xr:uid="{00000000-0004-0000-1000-00005F010000}"/>
    <hyperlink ref="D130" r:id="rId353" xr:uid="{00000000-0004-0000-1000-000060010000}"/>
    <hyperlink ref="E130" r:id="rId354" location="section-overview" xr:uid="{00000000-0004-0000-1000-000061010000}"/>
    <hyperlink ref="F130" r:id="rId355" xr:uid="{00000000-0004-0000-1000-000062010000}"/>
    <hyperlink ref="D131" r:id="rId356" xr:uid="{00000000-0004-0000-1000-000063010000}"/>
    <hyperlink ref="E131" r:id="rId357" location="section-overview" xr:uid="{00000000-0004-0000-1000-000064010000}"/>
    <hyperlink ref="F131" r:id="rId358" xr:uid="{00000000-0004-0000-1000-000065010000}"/>
    <hyperlink ref="D132" r:id="rId359" xr:uid="{00000000-0004-0000-1000-000066010000}"/>
    <hyperlink ref="E132" r:id="rId360" xr:uid="{00000000-0004-0000-1000-000067010000}"/>
    <hyperlink ref="F132" r:id="rId361" xr:uid="{00000000-0004-0000-1000-000068010000}"/>
    <hyperlink ref="D133" r:id="rId362" xr:uid="{00000000-0004-0000-1000-000069010000}"/>
    <hyperlink ref="E133" r:id="rId363" xr:uid="{00000000-0004-0000-1000-00006A010000}"/>
    <hyperlink ref="F133" r:id="rId364" xr:uid="{00000000-0004-0000-1000-00006B010000}"/>
    <hyperlink ref="D134" r:id="rId365" xr:uid="{00000000-0004-0000-1000-00006C010000}"/>
    <hyperlink ref="E134" r:id="rId366" xr:uid="{00000000-0004-0000-1000-00006D010000}"/>
    <hyperlink ref="F134" r:id="rId367" xr:uid="{00000000-0004-0000-1000-00006E010000}"/>
    <hyperlink ref="D135" r:id="rId368" xr:uid="{00000000-0004-0000-1000-00006F010000}"/>
    <hyperlink ref="E135" r:id="rId369" location="section-overview" xr:uid="{00000000-0004-0000-1000-000070010000}"/>
    <hyperlink ref="F135" r:id="rId370" xr:uid="{00000000-0004-0000-1000-000071010000}"/>
    <hyperlink ref="D136" r:id="rId371" xr:uid="{00000000-0004-0000-1000-000072010000}"/>
    <hyperlink ref="E136" r:id="rId372" xr:uid="{00000000-0004-0000-1000-000073010000}"/>
    <hyperlink ref="F136" r:id="rId373" xr:uid="{00000000-0004-0000-1000-000074010000}"/>
    <hyperlink ref="D137" r:id="rId374" xr:uid="{00000000-0004-0000-1000-000075010000}"/>
    <hyperlink ref="E137" r:id="rId375" location="section-overview" xr:uid="{00000000-0004-0000-1000-000076010000}"/>
    <hyperlink ref="F137" r:id="rId376" xr:uid="{00000000-0004-0000-1000-000077010000}"/>
    <hyperlink ref="D138" r:id="rId377" xr:uid="{00000000-0004-0000-1000-000078010000}"/>
    <hyperlink ref="F138" r:id="rId378" xr:uid="{00000000-0004-0000-1000-000079010000}"/>
    <hyperlink ref="D139" r:id="rId379" xr:uid="{00000000-0004-0000-1000-00007A010000}"/>
    <hyperlink ref="E139" r:id="rId380" xr:uid="{00000000-0004-0000-1000-00007B010000}"/>
    <hyperlink ref="F139" r:id="rId381" xr:uid="{00000000-0004-0000-1000-00007C010000}"/>
    <hyperlink ref="D140" r:id="rId382" xr:uid="{00000000-0004-0000-1000-00007D010000}"/>
    <hyperlink ref="E140" r:id="rId383" xr:uid="{00000000-0004-0000-1000-00007E010000}"/>
    <hyperlink ref="F140" r:id="rId384" xr:uid="{00000000-0004-0000-1000-00007F010000}"/>
    <hyperlink ref="D141" r:id="rId385" xr:uid="{00000000-0004-0000-1000-000080010000}"/>
    <hyperlink ref="E141" r:id="rId386" xr:uid="{00000000-0004-0000-1000-000081010000}"/>
    <hyperlink ref="F141" r:id="rId387" xr:uid="{00000000-0004-0000-1000-000082010000}"/>
    <hyperlink ref="D142" r:id="rId388" xr:uid="{00000000-0004-0000-1000-000083010000}"/>
    <hyperlink ref="E142" r:id="rId389" location="section-overview" xr:uid="{00000000-0004-0000-1000-000084010000}"/>
    <hyperlink ref="F142" r:id="rId390" xr:uid="{00000000-0004-0000-1000-000085010000}"/>
    <hyperlink ref="D143" r:id="rId391" xr:uid="{00000000-0004-0000-1000-000086010000}"/>
    <hyperlink ref="E143" r:id="rId392" location="section-overview" xr:uid="{00000000-0004-0000-1000-000087010000}"/>
    <hyperlink ref="F143" r:id="rId393" xr:uid="{00000000-0004-0000-1000-000088010000}"/>
    <hyperlink ref="D144" r:id="rId394" xr:uid="{00000000-0004-0000-1000-000089010000}"/>
    <hyperlink ref="E144" r:id="rId395" xr:uid="{00000000-0004-0000-1000-00008A010000}"/>
    <hyperlink ref="F144" r:id="rId396" xr:uid="{00000000-0004-0000-1000-00008B010000}"/>
    <hyperlink ref="D145" r:id="rId397" xr:uid="{00000000-0004-0000-1000-00008C010000}"/>
    <hyperlink ref="E145" r:id="rId398" xr:uid="{00000000-0004-0000-1000-00008D010000}"/>
    <hyperlink ref="F145" r:id="rId399" xr:uid="{00000000-0004-0000-1000-00008E010000}"/>
    <hyperlink ref="D146" r:id="rId400" xr:uid="{00000000-0004-0000-1000-00008F010000}"/>
    <hyperlink ref="E146" r:id="rId401" location="section-overview" xr:uid="{00000000-0004-0000-1000-000090010000}"/>
    <hyperlink ref="F146" r:id="rId402" xr:uid="{00000000-0004-0000-1000-000091010000}"/>
    <hyperlink ref="D147" r:id="rId403" xr:uid="{00000000-0004-0000-1000-000092010000}"/>
    <hyperlink ref="E147" r:id="rId404" xr:uid="{00000000-0004-0000-1000-000093010000}"/>
    <hyperlink ref="F147" r:id="rId405" xr:uid="{00000000-0004-0000-1000-000094010000}"/>
    <hyperlink ref="D148" r:id="rId406" xr:uid="{00000000-0004-0000-1000-000095010000}"/>
    <hyperlink ref="E148" r:id="rId407" location="section-investments" xr:uid="{00000000-0004-0000-1000-000096010000}"/>
    <hyperlink ref="F148" r:id="rId408" xr:uid="{00000000-0004-0000-1000-000097010000}"/>
    <hyperlink ref="D149" r:id="rId409" xr:uid="{00000000-0004-0000-1000-000098010000}"/>
    <hyperlink ref="E149" r:id="rId410" location="section-overview" xr:uid="{00000000-0004-0000-1000-000099010000}"/>
    <hyperlink ref="F149" r:id="rId411" xr:uid="{00000000-0004-0000-1000-00009A010000}"/>
    <hyperlink ref="D150" r:id="rId412" xr:uid="{00000000-0004-0000-1000-00009B010000}"/>
    <hyperlink ref="E150" r:id="rId413" xr:uid="{00000000-0004-0000-1000-00009C010000}"/>
    <hyperlink ref="F150" r:id="rId414" xr:uid="{00000000-0004-0000-1000-00009D010000}"/>
    <hyperlink ref="D151" r:id="rId415" xr:uid="{00000000-0004-0000-1000-00009E010000}"/>
    <hyperlink ref="E151" r:id="rId416" location="section-exits" xr:uid="{00000000-0004-0000-1000-00009F010000}"/>
    <hyperlink ref="F151" r:id="rId417" xr:uid="{00000000-0004-0000-1000-0000A0010000}"/>
    <hyperlink ref="D152" r:id="rId418" xr:uid="{00000000-0004-0000-1000-0000A1010000}"/>
    <hyperlink ref="E152" r:id="rId419" location="section-overview" xr:uid="{00000000-0004-0000-1000-0000A2010000}"/>
    <hyperlink ref="F152" r:id="rId420" xr:uid="{00000000-0004-0000-1000-0000A3010000}"/>
    <hyperlink ref="D153" r:id="rId421" xr:uid="{00000000-0004-0000-1000-0000A4010000}"/>
    <hyperlink ref="E153" r:id="rId422" location="section-overview" xr:uid="{00000000-0004-0000-1000-0000A5010000}"/>
    <hyperlink ref="F153" r:id="rId423" xr:uid="{00000000-0004-0000-1000-0000A6010000}"/>
    <hyperlink ref="D154" r:id="rId424" xr:uid="{00000000-0004-0000-1000-0000A7010000}"/>
    <hyperlink ref="D155" r:id="rId425" xr:uid="{00000000-0004-0000-1000-0000A8010000}"/>
    <hyperlink ref="E155" r:id="rId426" xr:uid="{00000000-0004-0000-1000-0000A9010000}"/>
    <hyperlink ref="F155" r:id="rId427" xr:uid="{00000000-0004-0000-1000-0000AA010000}"/>
    <hyperlink ref="D156" r:id="rId428" xr:uid="{00000000-0004-0000-1000-0000AB010000}"/>
    <hyperlink ref="E156" r:id="rId429" xr:uid="{00000000-0004-0000-1000-0000AC010000}"/>
    <hyperlink ref="F156" r:id="rId430" xr:uid="{00000000-0004-0000-1000-0000AD010000}"/>
    <hyperlink ref="D157" r:id="rId431" xr:uid="{00000000-0004-0000-1000-0000AE010000}"/>
    <hyperlink ref="E157" r:id="rId432" location="section-overview" xr:uid="{00000000-0004-0000-1000-0000AF010000}"/>
    <hyperlink ref="F157" r:id="rId433" xr:uid="{00000000-0004-0000-1000-0000B0010000}"/>
    <hyperlink ref="D158" r:id="rId434" xr:uid="{00000000-0004-0000-1000-0000B1010000}"/>
    <hyperlink ref="E158" r:id="rId435" xr:uid="{00000000-0004-0000-1000-0000B2010000}"/>
    <hyperlink ref="F158" r:id="rId436" xr:uid="{00000000-0004-0000-1000-0000B3010000}"/>
    <hyperlink ref="D159" r:id="rId437" xr:uid="{00000000-0004-0000-1000-0000B4010000}"/>
    <hyperlink ref="E159" r:id="rId438" xr:uid="{00000000-0004-0000-1000-0000B5010000}"/>
    <hyperlink ref="F159" r:id="rId439" xr:uid="{00000000-0004-0000-1000-0000B6010000}"/>
    <hyperlink ref="D160" r:id="rId440" xr:uid="{00000000-0004-0000-1000-0000B7010000}"/>
    <hyperlink ref="E160" r:id="rId441" xr:uid="{00000000-0004-0000-1000-0000B8010000}"/>
    <hyperlink ref="F160" r:id="rId442" xr:uid="{00000000-0004-0000-1000-0000B9010000}"/>
    <hyperlink ref="D161" r:id="rId443" xr:uid="{00000000-0004-0000-1000-0000BA010000}"/>
    <hyperlink ref="D162" r:id="rId444" xr:uid="{00000000-0004-0000-1000-0000BB010000}"/>
    <hyperlink ref="E162" r:id="rId445" location="section-overview" xr:uid="{00000000-0004-0000-1000-0000BC010000}"/>
    <hyperlink ref="D163" r:id="rId446" xr:uid="{00000000-0004-0000-1000-0000BD010000}"/>
    <hyperlink ref="E163" r:id="rId447" location="section-overview" xr:uid="{00000000-0004-0000-1000-0000BE010000}"/>
    <hyperlink ref="F163" r:id="rId448" xr:uid="{00000000-0004-0000-1000-0000BF010000}"/>
    <hyperlink ref="D164" r:id="rId449" xr:uid="{00000000-0004-0000-1000-0000C0010000}"/>
    <hyperlink ref="E164" r:id="rId450" location="section-exits" xr:uid="{00000000-0004-0000-1000-0000C1010000}"/>
    <hyperlink ref="F164" r:id="rId451" xr:uid="{00000000-0004-0000-1000-0000C2010000}"/>
    <hyperlink ref="E165" r:id="rId452" xr:uid="{00000000-0004-0000-1000-0000C3010000}"/>
    <hyperlink ref="F165" r:id="rId453" xr:uid="{00000000-0004-0000-1000-0000C4010000}"/>
    <hyperlink ref="D166" r:id="rId454" xr:uid="{00000000-0004-0000-1000-0000C5010000}"/>
    <hyperlink ref="E166" r:id="rId455" location="section-overview" xr:uid="{00000000-0004-0000-1000-0000C6010000}"/>
    <hyperlink ref="F166" r:id="rId456" xr:uid="{00000000-0004-0000-1000-0000C7010000}"/>
    <hyperlink ref="D167" r:id="rId457" xr:uid="{00000000-0004-0000-1000-0000C8010000}"/>
    <hyperlink ref="E167" r:id="rId458" location="section-overview" xr:uid="{00000000-0004-0000-1000-0000C9010000}"/>
    <hyperlink ref="F167" r:id="rId459" xr:uid="{00000000-0004-0000-1000-0000CA010000}"/>
    <hyperlink ref="D168" r:id="rId460" xr:uid="{00000000-0004-0000-1000-0000CB010000}"/>
    <hyperlink ref="E168" r:id="rId461" xr:uid="{00000000-0004-0000-1000-0000CC010000}"/>
    <hyperlink ref="F168" r:id="rId462" xr:uid="{00000000-0004-0000-1000-0000CD010000}"/>
    <hyperlink ref="D169" r:id="rId463" xr:uid="{00000000-0004-0000-1000-0000CE010000}"/>
    <hyperlink ref="E169" r:id="rId464" location="section-overview" xr:uid="{00000000-0004-0000-1000-0000CF010000}"/>
    <hyperlink ref="F169" r:id="rId465" xr:uid="{00000000-0004-0000-1000-0000D0010000}"/>
    <hyperlink ref="D170" r:id="rId466" xr:uid="{00000000-0004-0000-1000-0000D1010000}"/>
    <hyperlink ref="D171" r:id="rId467" xr:uid="{00000000-0004-0000-1000-0000D2010000}"/>
    <hyperlink ref="E171" r:id="rId468" xr:uid="{00000000-0004-0000-1000-0000D3010000}"/>
    <hyperlink ref="F171" r:id="rId469" xr:uid="{00000000-0004-0000-1000-0000D4010000}"/>
    <hyperlink ref="D172" r:id="rId470" xr:uid="{00000000-0004-0000-1000-0000D5010000}"/>
    <hyperlink ref="E173" r:id="rId471" location="section-overview" xr:uid="{00000000-0004-0000-1000-0000D6010000}"/>
    <hyperlink ref="F173" r:id="rId472" xr:uid="{00000000-0004-0000-1000-0000D7010000}"/>
    <hyperlink ref="D174" r:id="rId473" xr:uid="{00000000-0004-0000-1000-0000D8010000}"/>
    <hyperlink ref="E174" r:id="rId474" location="section-overview" xr:uid="{00000000-0004-0000-1000-0000D9010000}"/>
    <hyperlink ref="F174" r:id="rId475" xr:uid="{00000000-0004-0000-1000-0000DA010000}"/>
    <hyperlink ref="D175" r:id="rId476" xr:uid="{00000000-0004-0000-1000-0000DB010000}"/>
    <hyperlink ref="E175" r:id="rId477" xr:uid="{00000000-0004-0000-1000-0000DC010000}"/>
    <hyperlink ref="F175" r:id="rId478" xr:uid="{00000000-0004-0000-1000-0000DD010000}"/>
    <hyperlink ref="D176" r:id="rId479" xr:uid="{00000000-0004-0000-1000-0000DE010000}"/>
    <hyperlink ref="E176" r:id="rId480" location="section-overview" xr:uid="{00000000-0004-0000-1000-0000DF010000}"/>
    <hyperlink ref="F176" r:id="rId481" xr:uid="{00000000-0004-0000-1000-0000E0010000}"/>
    <hyperlink ref="D177" r:id="rId482" xr:uid="{00000000-0004-0000-1000-0000E1010000}"/>
    <hyperlink ref="E177" r:id="rId483" location="section-overview" xr:uid="{00000000-0004-0000-1000-0000E2010000}"/>
    <hyperlink ref="F177" r:id="rId484" xr:uid="{00000000-0004-0000-1000-0000E3010000}"/>
    <hyperlink ref="D178" r:id="rId485" xr:uid="{00000000-0004-0000-1000-0000E4010000}"/>
    <hyperlink ref="F178" r:id="rId486" xr:uid="{00000000-0004-0000-1000-0000E5010000}"/>
    <hyperlink ref="D179" r:id="rId487" xr:uid="{00000000-0004-0000-1000-0000E6010000}"/>
    <hyperlink ref="E179" r:id="rId488" xr:uid="{00000000-0004-0000-1000-0000E7010000}"/>
    <hyperlink ref="F179" r:id="rId489" xr:uid="{00000000-0004-0000-1000-0000E8010000}"/>
    <hyperlink ref="D180" r:id="rId490" xr:uid="{00000000-0004-0000-1000-0000E9010000}"/>
    <hyperlink ref="E180" r:id="rId491" location="section-overview" xr:uid="{00000000-0004-0000-1000-0000EA010000}"/>
    <hyperlink ref="F180" r:id="rId492" xr:uid="{00000000-0004-0000-1000-0000EB010000}"/>
    <hyperlink ref="D181" r:id="rId493" xr:uid="{00000000-0004-0000-1000-0000EC010000}"/>
    <hyperlink ref="E181" r:id="rId494" location="section-overview" xr:uid="{00000000-0004-0000-1000-0000ED010000}"/>
    <hyperlink ref="F181" r:id="rId495" xr:uid="{00000000-0004-0000-1000-0000EE010000}"/>
    <hyperlink ref="D182" r:id="rId496" xr:uid="{00000000-0004-0000-1000-0000EF010000}"/>
    <hyperlink ref="E182" r:id="rId497" location="section-overview" xr:uid="{00000000-0004-0000-1000-0000F0010000}"/>
    <hyperlink ref="F182" r:id="rId498" xr:uid="{00000000-0004-0000-1000-0000F1010000}"/>
    <hyperlink ref="D183" r:id="rId499" xr:uid="{00000000-0004-0000-1000-0000F2010000}"/>
    <hyperlink ref="E183" r:id="rId500" xr:uid="{00000000-0004-0000-1000-0000F3010000}"/>
    <hyperlink ref="F183" r:id="rId501" xr:uid="{00000000-0004-0000-1000-0000F4010000}"/>
    <hyperlink ref="D184" r:id="rId502" xr:uid="{00000000-0004-0000-1000-0000F5010000}"/>
    <hyperlink ref="E184" r:id="rId503" xr:uid="{00000000-0004-0000-1000-0000F6010000}"/>
    <hyperlink ref="F184" r:id="rId504" xr:uid="{00000000-0004-0000-1000-0000F7010000}"/>
    <hyperlink ref="D185" r:id="rId505" xr:uid="{00000000-0004-0000-1000-0000F8010000}"/>
    <hyperlink ref="E185" r:id="rId506" xr:uid="{00000000-0004-0000-1000-0000F9010000}"/>
    <hyperlink ref="F185" r:id="rId507" xr:uid="{00000000-0004-0000-1000-0000FA010000}"/>
    <hyperlink ref="D186" r:id="rId508" xr:uid="{00000000-0004-0000-1000-0000FB010000}"/>
    <hyperlink ref="E186" r:id="rId509" location="section-overview" xr:uid="{00000000-0004-0000-1000-0000FC010000}"/>
    <hyperlink ref="F186" r:id="rId510" xr:uid="{00000000-0004-0000-1000-0000FD010000}"/>
    <hyperlink ref="D187" r:id="rId511" xr:uid="{00000000-0004-0000-1000-0000FE010000}"/>
    <hyperlink ref="E187" r:id="rId512" location="section-overview" xr:uid="{00000000-0004-0000-1000-0000FF010000}"/>
    <hyperlink ref="F187" r:id="rId513" xr:uid="{00000000-0004-0000-1000-000000020000}"/>
    <hyperlink ref="D188" r:id="rId514" xr:uid="{00000000-0004-0000-1000-000001020000}"/>
    <hyperlink ref="E188" r:id="rId515" xr:uid="{00000000-0004-0000-1000-000002020000}"/>
    <hyperlink ref="F188" r:id="rId516" xr:uid="{00000000-0004-0000-1000-000003020000}"/>
    <hyperlink ref="D189" r:id="rId517" xr:uid="{00000000-0004-0000-1000-000004020000}"/>
    <hyperlink ref="E189" r:id="rId518" xr:uid="{00000000-0004-0000-1000-000005020000}"/>
    <hyperlink ref="F189" r:id="rId519" xr:uid="{00000000-0004-0000-1000-000006020000}"/>
    <hyperlink ref="D190" r:id="rId520" xr:uid="{00000000-0004-0000-1000-000007020000}"/>
    <hyperlink ref="E190" r:id="rId521" location="section-overview" xr:uid="{00000000-0004-0000-1000-000008020000}"/>
    <hyperlink ref="F190" r:id="rId522" xr:uid="{00000000-0004-0000-1000-000009020000}"/>
    <hyperlink ref="D191" r:id="rId523" xr:uid="{00000000-0004-0000-1000-00000A020000}"/>
    <hyperlink ref="E191" r:id="rId524" xr:uid="{00000000-0004-0000-1000-00000B020000}"/>
    <hyperlink ref="F191" r:id="rId525" xr:uid="{00000000-0004-0000-1000-00000C020000}"/>
    <hyperlink ref="D192" r:id="rId526" xr:uid="{00000000-0004-0000-1000-00000D020000}"/>
    <hyperlink ref="E192" r:id="rId527" location="section-overview" xr:uid="{00000000-0004-0000-1000-00000E020000}"/>
    <hyperlink ref="F192" r:id="rId528" xr:uid="{00000000-0004-0000-1000-00000F020000}"/>
    <hyperlink ref="D193" r:id="rId529" xr:uid="{00000000-0004-0000-1000-000010020000}"/>
    <hyperlink ref="E193" r:id="rId530" location="section-overview" xr:uid="{00000000-0004-0000-1000-000011020000}"/>
    <hyperlink ref="F193" r:id="rId531" xr:uid="{00000000-0004-0000-1000-000012020000}"/>
    <hyperlink ref="D194" r:id="rId532" xr:uid="{00000000-0004-0000-1000-000013020000}"/>
    <hyperlink ref="E194" r:id="rId533" xr:uid="{00000000-0004-0000-1000-000014020000}"/>
    <hyperlink ref="F194" r:id="rId534" xr:uid="{00000000-0004-0000-1000-000015020000}"/>
    <hyperlink ref="D195" r:id="rId535" xr:uid="{00000000-0004-0000-1000-000016020000}"/>
    <hyperlink ref="E195" r:id="rId536" location="section-overview" xr:uid="{00000000-0004-0000-1000-000017020000}"/>
    <hyperlink ref="F195" r:id="rId537" xr:uid="{00000000-0004-0000-1000-000018020000}"/>
    <hyperlink ref="D196" r:id="rId538" xr:uid="{00000000-0004-0000-1000-000019020000}"/>
    <hyperlink ref="E196" r:id="rId539" location="section-overview" xr:uid="{00000000-0004-0000-1000-00001A020000}"/>
    <hyperlink ref="D197" r:id="rId540" xr:uid="{00000000-0004-0000-1000-00001B020000}"/>
    <hyperlink ref="E197" r:id="rId541" xr:uid="{00000000-0004-0000-1000-00001C020000}"/>
    <hyperlink ref="F197" r:id="rId542" xr:uid="{00000000-0004-0000-1000-00001D020000}"/>
    <hyperlink ref="D198" r:id="rId543" xr:uid="{00000000-0004-0000-1000-00001E020000}"/>
    <hyperlink ref="E198" r:id="rId544" xr:uid="{00000000-0004-0000-1000-00001F020000}"/>
    <hyperlink ref="F198" r:id="rId545" xr:uid="{00000000-0004-0000-1000-000020020000}"/>
    <hyperlink ref="D199" r:id="rId546" xr:uid="{00000000-0004-0000-1000-000021020000}"/>
    <hyperlink ref="E199" r:id="rId547" location="section-overview" xr:uid="{00000000-0004-0000-1000-000022020000}"/>
    <hyperlink ref="F199" r:id="rId548" xr:uid="{00000000-0004-0000-1000-000023020000}"/>
    <hyperlink ref="D200" r:id="rId549" xr:uid="{00000000-0004-0000-1000-000024020000}"/>
    <hyperlink ref="F200" r:id="rId550" xr:uid="{00000000-0004-0000-1000-000025020000}"/>
    <hyperlink ref="D201" r:id="rId551" xr:uid="{00000000-0004-0000-1000-000026020000}"/>
    <hyperlink ref="E201" r:id="rId552" location="section-overview" xr:uid="{00000000-0004-0000-1000-000027020000}"/>
    <hyperlink ref="F201" r:id="rId553" xr:uid="{00000000-0004-0000-1000-000028020000}"/>
    <hyperlink ref="D202" r:id="rId554" xr:uid="{00000000-0004-0000-1000-000029020000}"/>
    <hyperlink ref="E202" r:id="rId555" location="section-overview" xr:uid="{00000000-0004-0000-1000-00002A020000}"/>
    <hyperlink ref="F202" r:id="rId556" xr:uid="{00000000-0004-0000-1000-00002B020000}"/>
    <hyperlink ref="D203" r:id="rId557" xr:uid="{00000000-0004-0000-1000-00002C020000}"/>
    <hyperlink ref="E203" r:id="rId558" xr:uid="{00000000-0004-0000-1000-00002D020000}"/>
    <hyperlink ref="F203" r:id="rId559" xr:uid="{00000000-0004-0000-1000-00002E020000}"/>
    <hyperlink ref="D204" r:id="rId560" xr:uid="{00000000-0004-0000-1000-00002F020000}"/>
    <hyperlink ref="F204" r:id="rId561" xr:uid="{00000000-0004-0000-1000-000030020000}"/>
    <hyperlink ref="D205" r:id="rId562" xr:uid="{00000000-0004-0000-1000-000031020000}"/>
    <hyperlink ref="E205" r:id="rId563" location="section-overview" xr:uid="{00000000-0004-0000-1000-000032020000}"/>
    <hyperlink ref="F205" r:id="rId564" xr:uid="{00000000-0004-0000-1000-000033020000}"/>
    <hyperlink ref="D206" r:id="rId565" xr:uid="{00000000-0004-0000-1000-000034020000}"/>
    <hyperlink ref="E206" r:id="rId566" xr:uid="{00000000-0004-0000-1000-000035020000}"/>
    <hyperlink ref="F206" r:id="rId567" xr:uid="{00000000-0004-0000-1000-000036020000}"/>
    <hyperlink ref="D207" r:id="rId568" xr:uid="{00000000-0004-0000-1000-000037020000}"/>
    <hyperlink ref="E207" r:id="rId569" location="section-overview" xr:uid="{00000000-0004-0000-1000-000038020000}"/>
    <hyperlink ref="F207" r:id="rId570" xr:uid="{00000000-0004-0000-1000-000039020000}"/>
    <hyperlink ref="D208" r:id="rId571" xr:uid="{00000000-0004-0000-1000-00003A020000}"/>
    <hyperlink ref="E208" r:id="rId572" location="section-overview" xr:uid="{00000000-0004-0000-1000-00003B020000}"/>
    <hyperlink ref="F208" r:id="rId573" xr:uid="{00000000-0004-0000-1000-00003C020000}"/>
    <hyperlink ref="D209" r:id="rId574" xr:uid="{00000000-0004-0000-1000-00003D020000}"/>
    <hyperlink ref="E209" r:id="rId575" location="section-overview" xr:uid="{00000000-0004-0000-1000-00003E020000}"/>
    <hyperlink ref="F209" r:id="rId576" xr:uid="{00000000-0004-0000-1000-00003F020000}"/>
    <hyperlink ref="D210" r:id="rId577" xr:uid="{00000000-0004-0000-1000-000040020000}"/>
    <hyperlink ref="E210" r:id="rId578" xr:uid="{00000000-0004-0000-1000-000041020000}"/>
    <hyperlink ref="F210" r:id="rId579" xr:uid="{00000000-0004-0000-1000-000042020000}"/>
    <hyperlink ref="D211" r:id="rId580" xr:uid="{00000000-0004-0000-1000-000043020000}"/>
    <hyperlink ref="E211" r:id="rId581" location="section-overview" xr:uid="{00000000-0004-0000-1000-000044020000}"/>
    <hyperlink ref="F211" r:id="rId582" xr:uid="{00000000-0004-0000-1000-000045020000}"/>
    <hyperlink ref="E212" r:id="rId583" xr:uid="{00000000-0004-0000-1000-000046020000}"/>
    <hyperlink ref="F212" r:id="rId584" xr:uid="{00000000-0004-0000-1000-000047020000}"/>
    <hyperlink ref="D213" r:id="rId585" xr:uid="{00000000-0004-0000-1000-000048020000}"/>
    <hyperlink ref="E213" r:id="rId586" location="section-overview" xr:uid="{00000000-0004-0000-1000-000049020000}"/>
    <hyperlink ref="F213" r:id="rId587" xr:uid="{00000000-0004-0000-1000-00004A020000}"/>
    <hyperlink ref="D214" r:id="rId588" xr:uid="{00000000-0004-0000-1000-00004B020000}"/>
    <hyperlink ref="E214" r:id="rId589" location="section-overview" xr:uid="{00000000-0004-0000-1000-00004C020000}"/>
    <hyperlink ref="F214" r:id="rId590" xr:uid="{00000000-0004-0000-1000-00004D020000}"/>
    <hyperlink ref="D215" r:id="rId591" xr:uid="{00000000-0004-0000-1000-00004E020000}"/>
    <hyperlink ref="E215" r:id="rId592" xr:uid="{00000000-0004-0000-1000-00004F020000}"/>
    <hyperlink ref="F215" r:id="rId593" xr:uid="{00000000-0004-0000-1000-000050020000}"/>
    <hyperlink ref="D216" r:id="rId594" xr:uid="{00000000-0004-0000-1000-000051020000}"/>
    <hyperlink ref="E216" r:id="rId595" xr:uid="{00000000-0004-0000-1000-000052020000}"/>
    <hyperlink ref="F216" r:id="rId596" xr:uid="{00000000-0004-0000-1000-000053020000}"/>
    <hyperlink ref="D217" r:id="rId597" xr:uid="{00000000-0004-0000-1000-000054020000}"/>
    <hyperlink ref="E217" r:id="rId598" location="section-overview" xr:uid="{00000000-0004-0000-1000-000055020000}"/>
    <hyperlink ref="F217" r:id="rId599" xr:uid="{00000000-0004-0000-1000-000056020000}"/>
    <hyperlink ref="D218" r:id="rId600" xr:uid="{00000000-0004-0000-1000-000057020000}"/>
    <hyperlink ref="E218" r:id="rId601" xr:uid="{00000000-0004-0000-1000-000058020000}"/>
    <hyperlink ref="F218" r:id="rId602" xr:uid="{00000000-0004-0000-1000-000059020000}"/>
    <hyperlink ref="D219" r:id="rId603" xr:uid="{00000000-0004-0000-1000-00005A020000}"/>
    <hyperlink ref="E219" r:id="rId604" location="section-overview" xr:uid="{00000000-0004-0000-1000-00005B020000}"/>
    <hyperlink ref="D220" r:id="rId605" xr:uid="{00000000-0004-0000-1000-00005C020000}"/>
    <hyperlink ref="F220" r:id="rId606" xr:uid="{00000000-0004-0000-1000-00005D020000}"/>
    <hyperlink ref="D221" r:id="rId607" xr:uid="{00000000-0004-0000-1000-00005E020000}"/>
    <hyperlink ref="E221" r:id="rId608" location="section-overview" xr:uid="{00000000-0004-0000-1000-00005F020000}"/>
    <hyperlink ref="F221" r:id="rId609" xr:uid="{00000000-0004-0000-1000-000060020000}"/>
    <hyperlink ref="D222" r:id="rId610" xr:uid="{00000000-0004-0000-1000-000061020000}"/>
    <hyperlink ref="E222" r:id="rId611" xr:uid="{00000000-0004-0000-1000-000062020000}"/>
    <hyperlink ref="F222" r:id="rId612" xr:uid="{00000000-0004-0000-1000-000063020000}"/>
    <hyperlink ref="D223" r:id="rId613" xr:uid="{00000000-0004-0000-1000-000064020000}"/>
    <hyperlink ref="F223" r:id="rId614" xr:uid="{00000000-0004-0000-1000-000065020000}"/>
    <hyperlink ref="E224" r:id="rId615" location="section-overview" xr:uid="{00000000-0004-0000-1000-000066020000}"/>
    <hyperlink ref="F224" r:id="rId616" xr:uid="{00000000-0004-0000-1000-000067020000}"/>
    <hyperlink ref="D225" r:id="rId617" xr:uid="{00000000-0004-0000-1000-000068020000}"/>
    <hyperlink ref="E225" r:id="rId618" location="section-overview" xr:uid="{00000000-0004-0000-1000-000069020000}"/>
    <hyperlink ref="F225" r:id="rId619" xr:uid="{00000000-0004-0000-1000-00006A020000}"/>
    <hyperlink ref="D226" r:id="rId620" xr:uid="{00000000-0004-0000-1000-00006B020000}"/>
    <hyperlink ref="E226" r:id="rId621" location="section-overview" xr:uid="{00000000-0004-0000-1000-00006C020000}"/>
    <hyperlink ref="F226" r:id="rId622" xr:uid="{00000000-0004-0000-1000-00006D020000}"/>
    <hyperlink ref="D227" r:id="rId623" xr:uid="{00000000-0004-0000-1000-00006E020000}"/>
    <hyperlink ref="E227" r:id="rId624" location="section-overview" xr:uid="{00000000-0004-0000-1000-00006F020000}"/>
    <hyperlink ref="F227" r:id="rId625" xr:uid="{00000000-0004-0000-1000-000070020000}"/>
    <hyperlink ref="D228" r:id="rId626" xr:uid="{00000000-0004-0000-1000-000071020000}"/>
    <hyperlink ref="E228" r:id="rId627" xr:uid="{00000000-0004-0000-1000-000072020000}"/>
    <hyperlink ref="F228" r:id="rId628" xr:uid="{00000000-0004-0000-1000-000073020000}"/>
    <hyperlink ref="D229" r:id="rId629" xr:uid="{00000000-0004-0000-1000-000074020000}"/>
    <hyperlink ref="E229" r:id="rId630" xr:uid="{00000000-0004-0000-1000-000075020000}"/>
    <hyperlink ref="F229" r:id="rId631" xr:uid="{00000000-0004-0000-1000-000076020000}"/>
    <hyperlink ref="D230" r:id="rId632" xr:uid="{00000000-0004-0000-1000-000077020000}"/>
    <hyperlink ref="E230" r:id="rId633" location="section-overview" xr:uid="{00000000-0004-0000-1000-000078020000}"/>
    <hyperlink ref="F230" r:id="rId634" xr:uid="{00000000-0004-0000-1000-000079020000}"/>
    <hyperlink ref="D231" r:id="rId635" xr:uid="{00000000-0004-0000-1000-00007A020000}"/>
    <hyperlink ref="E231" r:id="rId636" location="section-overview" xr:uid="{00000000-0004-0000-1000-00007B020000}"/>
    <hyperlink ref="F231" r:id="rId637" xr:uid="{00000000-0004-0000-1000-00007C020000}"/>
    <hyperlink ref="D232" r:id="rId638" xr:uid="{00000000-0004-0000-1000-00007D020000}"/>
    <hyperlink ref="E232" r:id="rId639" location="section-overview" xr:uid="{00000000-0004-0000-1000-00007E020000}"/>
    <hyperlink ref="F232" r:id="rId640" xr:uid="{00000000-0004-0000-1000-00007F020000}"/>
    <hyperlink ref="D233" r:id="rId641" xr:uid="{00000000-0004-0000-1000-000080020000}"/>
    <hyperlink ref="E233" r:id="rId642" xr:uid="{00000000-0004-0000-1000-000081020000}"/>
    <hyperlink ref="F233" r:id="rId643" xr:uid="{00000000-0004-0000-1000-000082020000}"/>
    <hyperlink ref="D234" r:id="rId644" xr:uid="{00000000-0004-0000-1000-000083020000}"/>
    <hyperlink ref="E234" r:id="rId645" xr:uid="{00000000-0004-0000-1000-000084020000}"/>
    <hyperlink ref="F234" r:id="rId646" xr:uid="{00000000-0004-0000-1000-000085020000}"/>
    <hyperlink ref="D235" r:id="rId647" xr:uid="{00000000-0004-0000-1000-000086020000}"/>
    <hyperlink ref="E235" r:id="rId648" xr:uid="{00000000-0004-0000-1000-000087020000}"/>
    <hyperlink ref="F235" r:id="rId649" xr:uid="{00000000-0004-0000-1000-000088020000}"/>
    <hyperlink ref="D236" r:id="rId650" xr:uid="{00000000-0004-0000-1000-000089020000}"/>
    <hyperlink ref="E236" r:id="rId651" xr:uid="{00000000-0004-0000-1000-00008A020000}"/>
    <hyperlink ref="F236" r:id="rId652" xr:uid="{00000000-0004-0000-1000-00008B020000}"/>
    <hyperlink ref="D237" r:id="rId653" xr:uid="{00000000-0004-0000-1000-00008C020000}"/>
    <hyperlink ref="E237" r:id="rId654" xr:uid="{00000000-0004-0000-1000-00008D020000}"/>
    <hyperlink ref="F237" r:id="rId655" xr:uid="{00000000-0004-0000-1000-00008E020000}"/>
    <hyperlink ref="D238" r:id="rId656" xr:uid="{00000000-0004-0000-1000-00008F020000}"/>
    <hyperlink ref="E238" r:id="rId657" xr:uid="{00000000-0004-0000-1000-000090020000}"/>
    <hyperlink ref="F238" r:id="rId658" xr:uid="{00000000-0004-0000-1000-000091020000}"/>
    <hyperlink ref="D239" r:id="rId659" xr:uid="{00000000-0004-0000-1000-000092020000}"/>
    <hyperlink ref="E239" r:id="rId660" xr:uid="{00000000-0004-0000-1000-000093020000}"/>
    <hyperlink ref="F239" r:id="rId661" xr:uid="{00000000-0004-0000-1000-000094020000}"/>
    <hyperlink ref="D240" r:id="rId662" xr:uid="{00000000-0004-0000-1000-000095020000}"/>
    <hyperlink ref="E240" r:id="rId663" xr:uid="{00000000-0004-0000-1000-000096020000}"/>
    <hyperlink ref="F240" r:id="rId664" xr:uid="{00000000-0004-0000-1000-000097020000}"/>
    <hyperlink ref="D241" r:id="rId665" xr:uid="{00000000-0004-0000-1000-000098020000}"/>
    <hyperlink ref="E241" r:id="rId666" xr:uid="{00000000-0004-0000-1000-000099020000}"/>
    <hyperlink ref="F241" r:id="rId667" xr:uid="{00000000-0004-0000-1000-00009A020000}"/>
    <hyperlink ref="E242" r:id="rId668" location="section-overview" xr:uid="{00000000-0004-0000-1000-00009B020000}"/>
    <hyperlink ref="F242" r:id="rId669" xr:uid="{00000000-0004-0000-1000-00009C020000}"/>
    <hyperlink ref="D243" r:id="rId670" xr:uid="{00000000-0004-0000-1000-00009D020000}"/>
    <hyperlink ref="E243" r:id="rId671" location="section-overview" xr:uid="{00000000-0004-0000-1000-00009E020000}"/>
    <hyperlink ref="F243" r:id="rId672" xr:uid="{00000000-0004-0000-1000-00009F020000}"/>
    <hyperlink ref="D244" r:id="rId673" xr:uid="{00000000-0004-0000-1000-0000A0020000}"/>
    <hyperlink ref="E244" r:id="rId674" location="section-overview" xr:uid="{00000000-0004-0000-1000-0000A1020000}"/>
    <hyperlink ref="F244" r:id="rId675" xr:uid="{00000000-0004-0000-1000-0000A2020000}"/>
    <hyperlink ref="D245" r:id="rId676" xr:uid="{00000000-0004-0000-1000-0000A3020000}"/>
    <hyperlink ref="E245" r:id="rId677" xr:uid="{00000000-0004-0000-1000-0000A4020000}"/>
    <hyperlink ref="F245" r:id="rId678" xr:uid="{00000000-0004-0000-1000-0000A5020000}"/>
    <hyperlink ref="D246" r:id="rId679" xr:uid="{00000000-0004-0000-1000-0000A6020000}"/>
    <hyperlink ref="E246" r:id="rId680" xr:uid="{00000000-0004-0000-1000-0000A7020000}"/>
    <hyperlink ref="F246" r:id="rId681" xr:uid="{00000000-0004-0000-1000-0000A8020000}"/>
    <hyperlink ref="D247" r:id="rId682" xr:uid="{00000000-0004-0000-1000-0000A9020000}"/>
    <hyperlink ref="E247" r:id="rId683" xr:uid="{00000000-0004-0000-1000-0000AA020000}"/>
    <hyperlink ref="F247" r:id="rId684" xr:uid="{00000000-0004-0000-1000-0000AB020000}"/>
    <hyperlink ref="D248" r:id="rId685" xr:uid="{00000000-0004-0000-1000-0000AC020000}"/>
    <hyperlink ref="E248" r:id="rId686" location="section-overview" xr:uid="{00000000-0004-0000-1000-0000AD020000}"/>
    <hyperlink ref="F248" r:id="rId687" xr:uid="{00000000-0004-0000-1000-0000AE020000}"/>
    <hyperlink ref="D249" r:id="rId688" xr:uid="{00000000-0004-0000-1000-0000AF020000}"/>
    <hyperlink ref="E249" r:id="rId689" location="section-overview" xr:uid="{00000000-0004-0000-1000-0000B0020000}"/>
    <hyperlink ref="F249" r:id="rId690" xr:uid="{00000000-0004-0000-1000-0000B1020000}"/>
    <hyperlink ref="D250" r:id="rId691" xr:uid="{00000000-0004-0000-1000-0000B2020000}"/>
    <hyperlink ref="E250" r:id="rId692" xr:uid="{00000000-0004-0000-1000-0000B3020000}"/>
    <hyperlink ref="F250" r:id="rId693" xr:uid="{00000000-0004-0000-1000-0000B4020000}"/>
    <hyperlink ref="D251" r:id="rId694" xr:uid="{00000000-0004-0000-1000-0000B5020000}"/>
    <hyperlink ref="E251" r:id="rId695" location="section-overview" xr:uid="{00000000-0004-0000-1000-0000B6020000}"/>
    <hyperlink ref="F251" r:id="rId696" xr:uid="{00000000-0004-0000-1000-0000B7020000}"/>
    <hyperlink ref="D252" r:id="rId697" xr:uid="{00000000-0004-0000-1000-0000B8020000}"/>
    <hyperlink ref="E252" r:id="rId698" location="section-overview" xr:uid="{00000000-0004-0000-1000-0000B9020000}"/>
    <hyperlink ref="F252" r:id="rId699" xr:uid="{00000000-0004-0000-1000-0000BA020000}"/>
    <hyperlink ref="D253" r:id="rId700" xr:uid="{00000000-0004-0000-1000-0000BB020000}"/>
    <hyperlink ref="E253" r:id="rId701" xr:uid="{00000000-0004-0000-1000-0000BC020000}"/>
    <hyperlink ref="F253" r:id="rId702" xr:uid="{00000000-0004-0000-1000-0000BD020000}"/>
    <hyperlink ref="D254" r:id="rId703" xr:uid="{00000000-0004-0000-1000-0000BE020000}"/>
    <hyperlink ref="E254" r:id="rId704" location="section-overview" xr:uid="{00000000-0004-0000-1000-0000BF020000}"/>
    <hyperlink ref="F254" r:id="rId705" xr:uid="{00000000-0004-0000-1000-0000C0020000}"/>
    <hyperlink ref="D255" r:id="rId706" xr:uid="{00000000-0004-0000-1000-0000C1020000}"/>
    <hyperlink ref="E255" r:id="rId707" location="section-overview" xr:uid="{00000000-0004-0000-1000-0000C2020000}"/>
    <hyperlink ref="F255" r:id="rId708" xr:uid="{00000000-0004-0000-1000-0000C3020000}"/>
    <hyperlink ref="D256" r:id="rId709" xr:uid="{00000000-0004-0000-1000-0000C4020000}"/>
    <hyperlink ref="E256" r:id="rId710" xr:uid="{00000000-0004-0000-1000-0000C5020000}"/>
    <hyperlink ref="F256" r:id="rId711" xr:uid="{00000000-0004-0000-1000-0000C6020000}"/>
    <hyperlink ref="D257" r:id="rId712" xr:uid="{00000000-0004-0000-1000-0000C7020000}"/>
    <hyperlink ref="E257" r:id="rId713" location="section-overview" xr:uid="{00000000-0004-0000-1000-0000C8020000}"/>
    <hyperlink ref="F257" r:id="rId714" xr:uid="{00000000-0004-0000-1000-0000C9020000}"/>
    <hyperlink ref="D258" r:id="rId715" xr:uid="{00000000-0004-0000-1000-0000CA020000}"/>
    <hyperlink ref="E258" r:id="rId716" location="section-overview" xr:uid="{00000000-0004-0000-1000-0000CB020000}"/>
    <hyperlink ref="F258" r:id="rId717" xr:uid="{00000000-0004-0000-1000-0000CC020000}"/>
    <hyperlink ref="D259" r:id="rId718" xr:uid="{00000000-0004-0000-1000-0000CD020000}"/>
    <hyperlink ref="E259" r:id="rId719" location="section-overview" xr:uid="{00000000-0004-0000-1000-0000CE020000}"/>
    <hyperlink ref="F259" r:id="rId720" xr:uid="{00000000-0004-0000-1000-0000CF020000}"/>
    <hyperlink ref="D260" r:id="rId721" xr:uid="{00000000-0004-0000-1000-0000D0020000}"/>
    <hyperlink ref="E260" r:id="rId722" xr:uid="{00000000-0004-0000-1000-0000D1020000}"/>
    <hyperlink ref="F260" r:id="rId723" xr:uid="{00000000-0004-0000-1000-0000D2020000}"/>
    <hyperlink ref="D261" r:id="rId724" xr:uid="{00000000-0004-0000-1000-0000D3020000}"/>
    <hyperlink ref="D262" r:id="rId725" xr:uid="{00000000-0004-0000-1000-0000D4020000}"/>
    <hyperlink ref="E262" r:id="rId726" xr:uid="{00000000-0004-0000-1000-0000D5020000}"/>
    <hyperlink ref="F262" r:id="rId727" xr:uid="{00000000-0004-0000-1000-0000D6020000}"/>
    <hyperlink ref="D263" r:id="rId728" xr:uid="{00000000-0004-0000-1000-0000D7020000}"/>
    <hyperlink ref="E263" r:id="rId729" location="section-overview" xr:uid="{00000000-0004-0000-1000-0000D8020000}"/>
    <hyperlink ref="F263" r:id="rId730" xr:uid="{00000000-0004-0000-1000-0000D9020000}"/>
    <hyperlink ref="D264" r:id="rId731" xr:uid="{00000000-0004-0000-1000-0000DA020000}"/>
    <hyperlink ref="E264" r:id="rId732" xr:uid="{00000000-0004-0000-1000-0000DB020000}"/>
    <hyperlink ref="F264" r:id="rId733" xr:uid="{00000000-0004-0000-1000-0000DC020000}"/>
    <hyperlink ref="D265" r:id="rId734" xr:uid="{00000000-0004-0000-1000-0000DD020000}"/>
    <hyperlink ref="E265" r:id="rId735" location="section-overview" xr:uid="{00000000-0004-0000-1000-0000DE020000}"/>
    <hyperlink ref="F265" r:id="rId736" xr:uid="{00000000-0004-0000-1000-0000DF020000}"/>
    <hyperlink ref="D266" r:id="rId737" xr:uid="{00000000-0004-0000-1000-0000E0020000}"/>
    <hyperlink ref="E266" r:id="rId738" xr:uid="{00000000-0004-0000-1000-0000E1020000}"/>
    <hyperlink ref="F266" r:id="rId739" xr:uid="{00000000-0004-0000-1000-0000E2020000}"/>
    <hyperlink ref="D267" r:id="rId740" xr:uid="{00000000-0004-0000-1000-0000E3020000}"/>
    <hyperlink ref="E267" r:id="rId741" xr:uid="{00000000-0004-0000-1000-0000E4020000}"/>
    <hyperlink ref="F267" r:id="rId742" xr:uid="{00000000-0004-0000-1000-0000E5020000}"/>
    <hyperlink ref="D268" r:id="rId743" xr:uid="{00000000-0004-0000-1000-0000E6020000}"/>
    <hyperlink ref="E268" r:id="rId744" location="section-overview" xr:uid="{00000000-0004-0000-1000-0000E7020000}"/>
    <hyperlink ref="F268" r:id="rId745" xr:uid="{00000000-0004-0000-1000-0000E8020000}"/>
    <hyperlink ref="D269" r:id="rId746" xr:uid="{00000000-0004-0000-1000-0000E9020000}"/>
    <hyperlink ref="E269" r:id="rId747" xr:uid="{00000000-0004-0000-1000-0000EA020000}"/>
    <hyperlink ref="F269" r:id="rId748" xr:uid="{00000000-0004-0000-1000-0000EB020000}"/>
    <hyperlink ref="D270" r:id="rId749" xr:uid="{00000000-0004-0000-1000-0000EC020000}"/>
    <hyperlink ref="E270" r:id="rId750" xr:uid="{00000000-0004-0000-1000-0000ED020000}"/>
    <hyperlink ref="F270" r:id="rId751" xr:uid="{00000000-0004-0000-1000-0000EE020000}"/>
    <hyperlink ref="E271" r:id="rId752" xr:uid="{00000000-0004-0000-1000-0000EF020000}"/>
    <hyperlink ref="F271" r:id="rId753" xr:uid="{00000000-0004-0000-1000-0000F0020000}"/>
    <hyperlink ref="D272" r:id="rId754" xr:uid="{00000000-0004-0000-1000-0000F1020000}"/>
    <hyperlink ref="E272" r:id="rId755" location="section-overview" xr:uid="{00000000-0004-0000-1000-0000F2020000}"/>
    <hyperlink ref="F272" r:id="rId756" xr:uid="{00000000-0004-0000-1000-0000F3020000}"/>
    <hyperlink ref="D273" r:id="rId757" xr:uid="{00000000-0004-0000-1000-0000F4020000}"/>
    <hyperlink ref="E273" r:id="rId758" location="section-overview" xr:uid="{00000000-0004-0000-1000-0000F5020000}"/>
    <hyperlink ref="F273" r:id="rId759" xr:uid="{00000000-0004-0000-1000-0000F6020000}"/>
    <hyperlink ref="D274" r:id="rId760" xr:uid="{00000000-0004-0000-1000-0000F7020000}"/>
    <hyperlink ref="E274" r:id="rId761" xr:uid="{00000000-0004-0000-1000-0000F8020000}"/>
    <hyperlink ref="F274" r:id="rId762" xr:uid="{00000000-0004-0000-1000-0000F9020000}"/>
    <hyperlink ref="D275" r:id="rId763" xr:uid="{00000000-0004-0000-1000-0000FA020000}"/>
    <hyperlink ref="E275" r:id="rId764" xr:uid="{00000000-0004-0000-1000-0000FB020000}"/>
    <hyperlink ref="F275" r:id="rId765" xr:uid="{00000000-0004-0000-1000-0000FC020000}"/>
    <hyperlink ref="D276" r:id="rId766" xr:uid="{00000000-0004-0000-1000-0000FD020000}"/>
    <hyperlink ref="E276" r:id="rId767" xr:uid="{00000000-0004-0000-1000-0000FE020000}"/>
    <hyperlink ref="F276" r:id="rId768" xr:uid="{00000000-0004-0000-1000-0000FF020000}"/>
    <hyperlink ref="D277" r:id="rId769" xr:uid="{00000000-0004-0000-1000-000000030000}"/>
    <hyperlink ref="E277" r:id="rId770" location="section-overview" xr:uid="{00000000-0004-0000-1000-000001030000}"/>
    <hyperlink ref="F277" r:id="rId771" xr:uid="{00000000-0004-0000-1000-000002030000}"/>
    <hyperlink ref="D278" r:id="rId772" xr:uid="{00000000-0004-0000-1000-000003030000}"/>
    <hyperlink ref="E278" r:id="rId773" location="section-overview" xr:uid="{00000000-0004-0000-1000-000004030000}"/>
    <hyperlink ref="F278" r:id="rId774" xr:uid="{00000000-0004-0000-1000-000005030000}"/>
    <hyperlink ref="D279" r:id="rId775" xr:uid="{00000000-0004-0000-1000-000006030000}"/>
    <hyperlink ref="E279" r:id="rId776" location="section-overview" xr:uid="{00000000-0004-0000-1000-000007030000}"/>
    <hyperlink ref="F279" r:id="rId777" xr:uid="{00000000-0004-0000-1000-000008030000}"/>
    <hyperlink ref="D280" r:id="rId778" xr:uid="{00000000-0004-0000-1000-000009030000}"/>
    <hyperlink ref="E280" r:id="rId779" location="section-overview" xr:uid="{00000000-0004-0000-1000-00000A030000}"/>
    <hyperlink ref="F280" r:id="rId780" xr:uid="{00000000-0004-0000-1000-00000B030000}"/>
    <hyperlink ref="D281" r:id="rId781" xr:uid="{00000000-0004-0000-1000-00000C030000}"/>
    <hyperlink ref="E281" r:id="rId782" xr:uid="{00000000-0004-0000-1000-00000D030000}"/>
    <hyperlink ref="F281" r:id="rId783" xr:uid="{00000000-0004-0000-1000-00000E030000}"/>
    <hyperlink ref="D282" r:id="rId784" xr:uid="{00000000-0004-0000-1000-00000F030000}"/>
    <hyperlink ref="E282" r:id="rId785" location="section-overview" xr:uid="{00000000-0004-0000-1000-000010030000}"/>
    <hyperlink ref="F282" r:id="rId786" xr:uid="{00000000-0004-0000-1000-000011030000}"/>
    <hyperlink ref="D283" r:id="rId787" xr:uid="{00000000-0004-0000-1000-000012030000}"/>
    <hyperlink ref="E283" r:id="rId788" xr:uid="{00000000-0004-0000-1000-000013030000}"/>
    <hyperlink ref="D284" r:id="rId789" xr:uid="{00000000-0004-0000-1000-000014030000}"/>
    <hyperlink ref="E284" r:id="rId790" location="section-overview" xr:uid="{00000000-0004-0000-1000-000015030000}"/>
    <hyperlink ref="F284" r:id="rId791" xr:uid="{00000000-0004-0000-1000-000016030000}"/>
    <hyperlink ref="D285" r:id="rId792" xr:uid="{00000000-0004-0000-1000-000017030000}"/>
    <hyperlink ref="E285" r:id="rId793" xr:uid="{00000000-0004-0000-1000-000018030000}"/>
    <hyperlink ref="F285" r:id="rId794" xr:uid="{00000000-0004-0000-1000-000019030000}"/>
    <hyperlink ref="D286" r:id="rId795" xr:uid="{00000000-0004-0000-1000-00001A030000}"/>
    <hyperlink ref="E286" r:id="rId796" xr:uid="{00000000-0004-0000-1000-00001B030000}"/>
    <hyperlink ref="F286" r:id="rId797" xr:uid="{00000000-0004-0000-1000-00001C030000}"/>
    <hyperlink ref="D287" r:id="rId798" xr:uid="{00000000-0004-0000-1000-00001D030000}"/>
    <hyperlink ref="E287" r:id="rId799" xr:uid="{00000000-0004-0000-1000-00001E030000}"/>
    <hyperlink ref="F287" r:id="rId800" xr:uid="{00000000-0004-0000-1000-00001F030000}"/>
    <hyperlink ref="D288" r:id="rId801" xr:uid="{00000000-0004-0000-1000-000020030000}"/>
    <hyperlink ref="E288" r:id="rId802" xr:uid="{00000000-0004-0000-1000-000021030000}"/>
    <hyperlink ref="F288" r:id="rId803" xr:uid="{00000000-0004-0000-1000-000022030000}"/>
    <hyperlink ref="D289" r:id="rId804" xr:uid="{00000000-0004-0000-1000-000023030000}"/>
    <hyperlink ref="F289" r:id="rId805" xr:uid="{00000000-0004-0000-1000-000024030000}"/>
    <hyperlink ref="D290" r:id="rId806" xr:uid="{00000000-0004-0000-1000-000025030000}"/>
    <hyperlink ref="E290" r:id="rId807" xr:uid="{00000000-0004-0000-1000-000026030000}"/>
    <hyperlink ref="F290" r:id="rId808" xr:uid="{00000000-0004-0000-1000-000027030000}"/>
    <hyperlink ref="D291" r:id="rId809" xr:uid="{00000000-0004-0000-1000-000028030000}"/>
    <hyperlink ref="E291" r:id="rId810" location="section-overview" xr:uid="{00000000-0004-0000-1000-000029030000}"/>
    <hyperlink ref="F291" r:id="rId811" xr:uid="{00000000-0004-0000-1000-00002A030000}"/>
    <hyperlink ref="D292" r:id="rId812" xr:uid="{00000000-0004-0000-1000-00002B030000}"/>
    <hyperlink ref="E292" r:id="rId813" location="section-overview" xr:uid="{00000000-0004-0000-1000-00002C030000}"/>
    <hyperlink ref="F292" r:id="rId814" xr:uid="{00000000-0004-0000-1000-00002D030000}"/>
    <hyperlink ref="D293" r:id="rId815" xr:uid="{00000000-0004-0000-1000-00002E030000}"/>
    <hyperlink ref="E293" r:id="rId816" location="section-overview" xr:uid="{00000000-0004-0000-1000-00002F030000}"/>
    <hyperlink ref="F293" r:id="rId817" xr:uid="{00000000-0004-0000-1000-000030030000}"/>
    <hyperlink ref="D294" r:id="rId818" xr:uid="{00000000-0004-0000-1000-000031030000}"/>
    <hyperlink ref="E294" r:id="rId819" xr:uid="{00000000-0004-0000-1000-000032030000}"/>
    <hyperlink ref="F294" r:id="rId820" xr:uid="{00000000-0004-0000-1000-000033030000}"/>
    <hyperlink ref="D295" r:id="rId821" xr:uid="{00000000-0004-0000-1000-000034030000}"/>
    <hyperlink ref="E295" r:id="rId822" xr:uid="{00000000-0004-0000-1000-000035030000}"/>
    <hyperlink ref="F295" r:id="rId823" xr:uid="{00000000-0004-0000-1000-000036030000}"/>
    <hyperlink ref="D296" r:id="rId824" xr:uid="{00000000-0004-0000-1000-000037030000}"/>
    <hyperlink ref="E296" r:id="rId825" location="section-overview" xr:uid="{00000000-0004-0000-1000-000038030000}"/>
    <hyperlink ref="F296" r:id="rId826" xr:uid="{00000000-0004-0000-1000-000039030000}"/>
    <hyperlink ref="D297" r:id="rId827" xr:uid="{00000000-0004-0000-1000-00003A030000}"/>
    <hyperlink ref="F297" r:id="rId828" xr:uid="{00000000-0004-0000-1000-00003B030000}"/>
    <hyperlink ref="D298" r:id="rId829" xr:uid="{00000000-0004-0000-1000-00003C030000}"/>
    <hyperlink ref="E298" r:id="rId830" location="section-overview" xr:uid="{00000000-0004-0000-1000-00003D030000}"/>
    <hyperlink ref="F298" r:id="rId831" xr:uid="{00000000-0004-0000-1000-00003E030000}"/>
    <hyperlink ref="D299" r:id="rId832" xr:uid="{00000000-0004-0000-1000-00003F030000}"/>
    <hyperlink ref="F299" r:id="rId833" xr:uid="{00000000-0004-0000-1000-000040030000}"/>
    <hyperlink ref="D300" r:id="rId834" xr:uid="{00000000-0004-0000-1000-000041030000}"/>
    <hyperlink ref="E300" r:id="rId835" location="section-overview" xr:uid="{00000000-0004-0000-1000-000042030000}"/>
    <hyperlink ref="F300" r:id="rId836" xr:uid="{00000000-0004-0000-1000-000043030000}"/>
    <hyperlink ref="D301" r:id="rId837" xr:uid="{00000000-0004-0000-1000-000044030000}"/>
    <hyperlink ref="E301" r:id="rId838" location="section-overview" xr:uid="{00000000-0004-0000-1000-000045030000}"/>
    <hyperlink ref="F301" r:id="rId839" xr:uid="{00000000-0004-0000-1000-000046030000}"/>
    <hyperlink ref="D302" r:id="rId840" xr:uid="{00000000-0004-0000-1000-000047030000}"/>
    <hyperlink ref="E302" r:id="rId841" xr:uid="{00000000-0004-0000-1000-000048030000}"/>
    <hyperlink ref="F302" r:id="rId842" xr:uid="{00000000-0004-0000-1000-000049030000}"/>
    <hyperlink ref="D303" r:id="rId843" xr:uid="{00000000-0004-0000-1000-00004A030000}"/>
    <hyperlink ref="F303" r:id="rId844" xr:uid="{00000000-0004-0000-1000-00004B030000}"/>
    <hyperlink ref="D304" r:id="rId845" xr:uid="{00000000-0004-0000-1000-00004C030000}"/>
    <hyperlink ref="E304" r:id="rId846" location="section-overview" xr:uid="{00000000-0004-0000-1000-00004D030000}"/>
    <hyperlink ref="F304" r:id="rId847" xr:uid="{00000000-0004-0000-1000-00004E030000}"/>
    <hyperlink ref="D305" r:id="rId848" xr:uid="{00000000-0004-0000-1000-00004F030000}"/>
    <hyperlink ref="E305" r:id="rId849" location="section-overview" xr:uid="{00000000-0004-0000-1000-000050030000}"/>
    <hyperlink ref="F305" r:id="rId850" xr:uid="{00000000-0004-0000-1000-000051030000}"/>
    <hyperlink ref="D306" r:id="rId851" xr:uid="{00000000-0004-0000-1000-000052030000}"/>
    <hyperlink ref="E306" r:id="rId852" location="section-overview" xr:uid="{00000000-0004-0000-1000-000053030000}"/>
    <hyperlink ref="F306" r:id="rId853" xr:uid="{00000000-0004-0000-1000-000054030000}"/>
    <hyperlink ref="D307" r:id="rId854" xr:uid="{00000000-0004-0000-1000-000055030000}"/>
    <hyperlink ref="E307" r:id="rId855" xr:uid="{00000000-0004-0000-1000-000056030000}"/>
    <hyperlink ref="F307" r:id="rId856" xr:uid="{00000000-0004-0000-1000-000057030000}"/>
    <hyperlink ref="D308" r:id="rId857" xr:uid="{00000000-0004-0000-1000-000058030000}"/>
    <hyperlink ref="F308" r:id="rId858" xr:uid="{00000000-0004-0000-1000-000059030000}"/>
    <hyperlink ref="D309" r:id="rId859" xr:uid="{00000000-0004-0000-1000-00005A030000}"/>
    <hyperlink ref="E309" r:id="rId860" xr:uid="{00000000-0004-0000-1000-00005B030000}"/>
    <hyperlink ref="F309" r:id="rId861" xr:uid="{00000000-0004-0000-1000-00005C030000}"/>
    <hyperlink ref="D310" r:id="rId862" xr:uid="{00000000-0004-0000-1000-00005D030000}"/>
    <hyperlink ref="D311" r:id="rId863" xr:uid="{00000000-0004-0000-1000-00005E030000}"/>
    <hyperlink ref="E311" r:id="rId864" xr:uid="{00000000-0004-0000-1000-00005F030000}"/>
    <hyperlink ref="F311" r:id="rId865" xr:uid="{00000000-0004-0000-1000-000060030000}"/>
    <hyperlink ref="D312" r:id="rId866" xr:uid="{00000000-0004-0000-1000-000061030000}"/>
    <hyperlink ref="E312" r:id="rId867" xr:uid="{00000000-0004-0000-1000-000062030000}"/>
    <hyperlink ref="F312" r:id="rId868" xr:uid="{00000000-0004-0000-1000-000063030000}"/>
    <hyperlink ref="D313" r:id="rId869" xr:uid="{00000000-0004-0000-1000-000064030000}"/>
    <hyperlink ref="E313" r:id="rId870" location="section-overview" xr:uid="{00000000-0004-0000-1000-000065030000}"/>
    <hyperlink ref="F313" r:id="rId871" xr:uid="{00000000-0004-0000-1000-000066030000}"/>
    <hyperlink ref="D314" r:id="rId872" xr:uid="{00000000-0004-0000-1000-000067030000}"/>
    <hyperlink ref="E314" r:id="rId873" xr:uid="{00000000-0004-0000-1000-000068030000}"/>
    <hyperlink ref="F314" r:id="rId874" xr:uid="{00000000-0004-0000-1000-000069030000}"/>
    <hyperlink ref="D315" r:id="rId875" xr:uid="{00000000-0004-0000-1000-00006A030000}"/>
    <hyperlink ref="E315" r:id="rId876" xr:uid="{00000000-0004-0000-1000-00006B030000}"/>
    <hyperlink ref="D316" r:id="rId877" xr:uid="{00000000-0004-0000-1000-00006C030000}"/>
    <hyperlink ref="F316" r:id="rId878" xr:uid="{00000000-0004-0000-1000-00006D030000}"/>
    <hyperlink ref="D317" r:id="rId879" xr:uid="{00000000-0004-0000-1000-00006E030000}"/>
    <hyperlink ref="E317" r:id="rId880" location="section-overview" xr:uid="{00000000-0004-0000-1000-00006F030000}"/>
    <hyperlink ref="F317" r:id="rId881" xr:uid="{00000000-0004-0000-1000-000070030000}"/>
    <hyperlink ref="D318" r:id="rId882" xr:uid="{00000000-0004-0000-1000-000071030000}"/>
    <hyperlink ref="E318" r:id="rId883" xr:uid="{00000000-0004-0000-1000-000072030000}"/>
    <hyperlink ref="F318" r:id="rId884" xr:uid="{00000000-0004-0000-1000-000073030000}"/>
    <hyperlink ref="D319" r:id="rId885" xr:uid="{00000000-0004-0000-1000-000074030000}"/>
    <hyperlink ref="E319" r:id="rId886" xr:uid="{00000000-0004-0000-1000-000075030000}"/>
    <hyperlink ref="F319" r:id="rId887" xr:uid="{00000000-0004-0000-1000-000076030000}"/>
    <hyperlink ref="D320" r:id="rId888" xr:uid="{00000000-0004-0000-1000-000077030000}"/>
    <hyperlink ref="E320" r:id="rId889" location="section-overview" xr:uid="{00000000-0004-0000-1000-000078030000}"/>
    <hyperlink ref="F320" r:id="rId890" xr:uid="{00000000-0004-0000-1000-000079030000}"/>
    <hyperlink ref="D321" r:id="rId891" xr:uid="{00000000-0004-0000-1000-00007A030000}"/>
    <hyperlink ref="E321" r:id="rId892" xr:uid="{00000000-0004-0000-1000-00007B030000}"/>
    <hyperlink ref="F321" r:id="rId893" xr:uid="{00000000-0004-0000-1000-00007C030000}"/>
    <hyperlink ref="D322" r:id="rId894" xr:uid="{00000000-0004-0000-1000-00007D030000}"/>
    <hyperlink ref="E322" r:id="rId895" location="section-overview" xr:uid="{00000000-0004-0000-1000-00007E030000}"/>
    <hyperlink ref="F322" r:id="rId896" xr:uid="{00000000-0004-0000-1000-00007F030000}"/>
    <hyperlink ref="D323" r:id="rId897" xr:uid="{00000000-0004-0000-1000-000080030000}"/>
    <hyperlink ref="E323" r:id="rId898" xr:uid="{00000000-0004-0000-1000-000081030000}"/>
    <hyperlink ref="F323" r:id="rId899" xr:uid="{00000000-0004-0000-1000-000082030000}"/>
    <hyperlink ref="D324" r:id="rId900" xr:uid="{00000000-0004-0000-1000-000083030000}"/>
    <hyperlink ref="E324" r:id="rId901" location="section-overview" xr:uid="{00000000-0004-0000-1000-000084030000}"/>
    <hyperlink ref="E325" r:id="rId902" location="section-twitter" xr:uid="{00000000-0004-0000-1000-000085030000}"/>
    <hyperlink ref="F325" r:id="rId903" xr:uid="{00000000-0004-0000-1000-000086030000}"/>
    <hyperlink ref="D326" r:id="rId904" xr:uid="{00000000-0004-0000-1000-000087030000}"/>
    <hyperlink ref="E326" r:id="rId905" xr:uid="{00000000-0004-0000-1000-000088030000}"/>
    <hyperlink ref="F326" r:id="rId906" xr:uid="{00000000-0004-0000-1000-000089030000}"/>
    <hyperlink ref="D327" r:id="rId907" xr:uid="{00000000-0004-0000-1000-00008A030000}"/>
    <hyperlink ref="E327" r:id="rId908" location="section-overview" xr:uid="{00000000-0004-0000-1000-00008B030000}"/>
    <hyperlink ref="F327" r:id="rId909" xr:uid="{00000000-0004-0000-1000-00008C030000}"/>
    <hyperlink ref="D328" r:id="rId910" xr:uid="{00000000-0004-0000-1000-00008D030000}"/>
    <hyperlink ref="E328" r:id="rId911" location="section-overview" xr:uid="{00000000-0004-0000-1000-00008E030000}"/>
    <hyperlink ref="F328" r:id="rId912" xr:uid="{00000000-0004-0000-1000-00008F030000}"/>
    <hyperlink ref="D329" r:id="rId913" xr:uid="{00000000-0004-0000-1000-000090030000}"/>
    <hyperlink ref="E329" r:id="rId914" xr:uid="{00000000-0004-0000-1000-000091030000}"/>
    <hyperlink ref="F329" r:id="rId915" xr:uid="{00000000-0004-0000-1000-000092030000}"/>
    <hyperlink ref="D330" r:id="rId916" xr:uid="{00000000-0004-0000-1000-000093030000}"/>
    <hyperlink ref="E330" r:id="rId917" location="section-overview" xr:uid="{00000000-0004-0000-1000-000094030000}"/>
    <hyperlink ref="F330" r:id="rId918" xr:uid="{00000000-0004-0000-1000-000095030000}"/>
    <hyperlink ref="D331" r:id="rId919" xr:uid="{00000000-0004-0000-1000-000096030000}"/>
    <hyperlink ref="E331" r:id="rId920" xr:uid="{00000000-0004-0000-1000-000097030000}"/>
    <hyperlink ref="F331" r:id="rId921" xr:uid="{00000000-0004-0000-1000-000098030000}"/>
    <hyperlink ref="D332" r:id="rId922" xr:uid="{00000000-0004-0000-1000-000099030000}"/>
    <hyperlink ref="E332" r:id="rId923" xr:uid="{00000000-0004-0000-1000-00009A030000}"/>
    <hyperlink ref="F332" r:id="rId924" xr:uid="{00000000-0004-0000-1000-00009B030000}"/>
    <hyperlink ref="D333" r:id="rId925" xr:uid="{00000000-0004-0000-1000-00009C030000}"/>
    <hyperlink ref="E333" r:id="rId926" xr:uid="{00000000-0004-0000-1000-00009D030000}"/>
    <hyperlink ref="F333" r:id="rId927" xr:uid="{00000000-0004-0000-1000-00009E030000}"/>
    <hyperlink ref="A334" r:id="rId928" xr:uid="{00000000-0004-0000-1000-00009F030000}"/>
    <hyperlink ref="D334" r:id="rId929" xr:uid="{00000000-0004-0000-1000-0000A0030000}"/>
    <hyperlink ref="E334" r:id="rId930" location="section-overview" xr:uid="{00000000-0004-0000-1000-0000A1030000}"/>
    <hyperlink ref="F334" r:id="rId931" xr:uid="{00000000-0004-0000-1000-0000A2030000}"/>
    <hyperlink ref="D335" r:id="rId932" xr:uid="{00000000-0004-0000-1000-0000A3030000}"/>
    <hyperlink ref="E335" r:id="rId933" location="section-overview" xr:uid="{00000000-0004-0000-1000-0000A4030000}"/>
    <hyperlink ref="F335" r:id="rId934" xr:uid="{00000000-0004-0000-1000-0000A5030000}"/>
    <hyperlink ref="D336" r:id="rId935" xr:uid="{00000000-0004-0000-1000-0000A6030000}"/>
    <hyperlink ref="E336" r:id="rId936" location="section-overview" xr:uid="{00000000-0004-0000-1000-0000A7030000}"/>
    <hyperlink ref="F336" r:id="rId937" xr:uid="{00000000-0004-0000-1000-0000A8030000}"/>
    <hyperlink ref="D337" r:id="rId938" xr:uid="{00000000-0004-0000-1000-0000A9030000}"/>
    <hyperlink ref="E337" r:id="rId939" location="section-overview" xr:uid="{00000000-0004-0000-1000-0000AA030000}"/>
    <hyperlink ref="F337" r:id="rId940" xr:uid="{00000000-0004-0000-1000-0000AB030000}"/>
    <hyperlink ref="D338" r:id="rId941" xr:uid="{00000000-0004-0000-1000-0000AC030000}"/>
    <hyperlink ref="E338" r:id="rId942" xr:uid="{00000000-0004-0000-1000-0000AD030000}"/>
    <hyperlink ref="F338" r:id="rId943" xr:uid="{00000000-0004-0000-1000-0000AE030000}"/>
    <hyperlink ref="D339" r:id="rId944" xr:uid="{00000000-0004-0000-1000-0000AF030000}"/>
    <hyperlink ref="E339" r:id="rId945" xr:uid="{00000000-0004-0000-1000-0000B0030000}"/>
    <hyperlink ref="F339" r:id="rId946" xr:uid="{00000000-0004-0000-1000-0000B1030000}"/>
    <hyperlink ref="D340" r:id="rId947" xr:uid="{00000000-0004-0000-1000-0000B2030000}"/>
    <hyperlink ref="E340" r:id="rId948" location="section-overview" xr:uid="{00000000-0004-0000-1000-0000B3030000}"/>
    <hyperlink ref="F340" r:id="rId949" xr:uid="{00000000-0004-0000-1000-0000B4030000}"/>
    <hyperlink ref="D341" r:id="rId950" xr:uid="{00000000-0004-0000-1000-0000B5030000}"/>
    <hyperlink ref="E341" r:id="rId951" xr:uid="{00000000-0004-0000-1000-0000B6030000}"/>
    <hyperlink ref="F341" r:id="rId952" xr:uid="{00000000-0004-0000-1000-0000B7030000}"/>
    <hyperlink ref="D342" r:id="rId953" xr:uid="{00000000-0004-0000-1000-0000B8030000}"/>
    <hyperlink ref="E342" r:id="rId954" location="section-overview" xr:uid="{00000000-0004-0000-1000-0000B9030000}"/>
    <hyperlink ref="F342" r:id="rId955" xr:uid="{00000000-0004-0000-1000-0000BA030000}"/>
    <hyperlink ref="D343" r:id="rId956" xr:uid="{00000000-0004-0000-1000-0000BB030000}"/>
    <hyperlink ref="E343" r:id="rId957" location="section-overview" xr:uid="{00000000-0004-0000-1000-0000BC030000}"/>
    <hyperlink ref="F343" r:id="rId958" xr:uid="{00000000-0004-0000-1000-0000BD030000}"/>
    <hyperlink ref="A344" r:id="rId959" xr:uid="{00000000-0004-0000-1000-0000BE030000}"/>
    <hyperlink ref="D344" r:id="rId960" xr:uid="{00000000-0004-0000-1000-0000BF030000}"/>
    <hyperlink ref="E344" r:id="rId961" xr:uid="{00000000-0004-0000-1000-0000C0030000}"/>
    <hyperlink ref="F344" r:id="rId962" xr:uid="{00000000-0004-0000-1000-0000C1030000}"/>
    <hyperlink ref="D345" r:id="rId963" xr:uid="{00000000-0004-0000-1000-0000C2030000}"/>
    <hyperlink ref="E345" r:id="rId964" location="section-overview" xr:uid="{00000000-0004-0000-1000-0000C3030000}"/>
    <hyperlink ref="F345" r:id="rId965" xr:uid="{00000000-0004-0000-1000-0000C4030000}"/>
    <hyperlink ref="D346" r:id="rId966" xr:uid="{00000000-0004-0000-1000-0000C5030000}"/>
    <hyperlink ref="E346" r:id="rId967" xr:uid="{00000000-0004-0000-1000-0000C6030000}"/>
    <hyperlink ref="F346" r:id="rId968" xr:uid="{00000000-0004-0000-1000-0000C7030000}"/>
    <hyperlink ref="D347" r:id="rId969" xr:uid="{00000000-0004-0000-1000-0000C8030000}"/>
    <hyperlink ref="E347" r:id="rId970" xr:uid="{00000000-0004-0000-1000-0000C9030000}"/>
    <hyperlink ref="D348" r:id="rId971" xr:uid="{00000000-0004-0000-1000-0000CA030000}"/>
    <hyperlink ref="F348" r:id="rId972" xr:uid="{00000000-0004-0000-1000-0000CB030000}"/>
    <hyperlink ref="D349" r:id="rId973" xr:uid="{00000000-0004-0000-1000-0000CC030000}"/>
    <hyperlink ref="E349" r:id="rId974" xr:uid="{00000000-0004-0000-1000-0000CD030000}"/>
    <hyperlink ref="F349" r:id="rId975" xr:uid="{00000000-0004-0000-1000-0000CE030000}"/>
    <hyperlink ref="D350" r:id="rId976" xr:uid="{00000000-0004-0000-1000-0000CF030000}"/>
    <hyperlink ref="E350" r:id="rId977" xr:uid="{00000000-0004-0000-1000-0000D0030000}"/>
    <hyperlink ref="F350" r:id="rId978" xr:uid="{00000000-0004-0000-1000-0000D1030000}"/>
    <hyperlink ref="D351" r:id="rId979" xr:uid="{00000000-0004-0000-1000-0000D2030000}"/>
    <hyperlink ref="E351" r:id="rId980" xr:uid="{00000000-0004-0000-1000-0000D3030000}"/>
    <hyperlink ref="F351" r:id="rId981" xr:uid="{00000000-0004-0000-1000-0000D4030000}"/>
    <hyperlink ref="D352" r:id="rId982" xr:uid="{00000000-0004-0000-1000-0000D5030000}"/>
    <hyperlink ref="E352" r:id="rId983" xr:uid="{00000000-0004-0000-1000-0000D6030000}"/>
    <hyperlink ref="F352" r:id="rId984" xr:uid="{00000000-0004-0000-1000-0000D7030000}"/>
    <hyperlink ref="D353" r:id="rId985" xr:uid="{00000000-0004-0000-1000-0000D8030000}"/>
    <hyperlink ref="E353" r:id="rId986" location="section-overview" xr:uid="{00000000-0004-0000-1000-0000D9030000}"/>
    <hyperlink ref="F353" r:id="rId987" xr:uid="{00000000-0004-0000-1000-0000DA030000}"/>
    <hyperlink ref="D354" r:id="rId988" xr:uid="{00000000-0004-0000-1000-0000DB030000}"/>
    <hyperlink ref="E354" r:id="rId989" xr:uid="{00000000-0004-0000-1000-0000DC030000}"/>
    <hyperlink ref="F354" r:id="rId990" xr:uid="{00000000-0004-0000-1000-0000DD030000}"/>
    <hyperlink ref="D355" r:id="rId991" xr:uid="{00000000-0004-0000-1000-0000DE030000}"/>
    <hyperlink ref="E355" r:id="rId992" xr:uid="{00000000-0004-0000-1000-0000DF030000}"/>
    <hyperlink ref="F355" r:id="rId993" xr:uid="{00000000-0004-0000-1000-0000E0030000}"/>
    <hyperlink ref="D356" r:id="rId994" xr:uid="{00000000-0004-0000-1000-0000E1030000}"/>
    <hyperlink ref="E356" r:id="rId995" xr:uid="{00000000-0004-0000-1000-0000E2030000}"/>
    <hyperlink ref="F356" r:id="rId996" xr:uid="{00000000-0004-0000-1000-0000E3030000}"/>
    <hyperlink ref="D357" r:id="rId997" xr:uid="{00000000-0004-0000-1000-0000E4030000}"/>
    <hyperlink ref="E357" r:id="rId998" location="section-overview" xr:uid="{00000000-0004-0000-1000-0000E5030000}"/>
    <hyperlink ref="F357" r:id="rId999" xr:uid="{00000000-0004-0000-1000-0000E6030000}"/>
    <hyperlink ref="D358" r:id="rId1000" xr:uid="{00000000-0004-0000-1000-0000E7030000}"/>
    <hyperlink ref="E358" r:id="rId1001" location="section-overview" xr:uid="{00000000-0004-0000-1000-0000E8030000}"/>
    <hyperlink ref="F358" r:id="rId1002" xr:uid="{00000000-0004-0000-1000-0000E9030000}"/>
    <hyperlink ref="D359" r:id="rId1003" xr:uid="{00000000-0004-0000-1000-0000EA030000}"/>
    <hyperlink ref="E359" r:id="rId1004" xr:uid="{00000000-0004-0000-1000-0000EB030000}"/>
    <hyperlink ref="F359" r:id="rId1005" xr:uid="{00000000-0004-0000-1000-0000EC030000}"/>
    <hyperlink ref="D360" r:id="rId1006" xr:uid="{00000000-0004-0000-1000-0000ED030000}"/>
    <hyperlink ref="E360" r:id="rId1007" xr:uid="{00000000-0004-0000-1000-0000EE030000}"/>
    <hyperlink ref="F360" r:id="rId1008" xr:uid="{00000000-0004-0000-1000-0000EF030000}"/>
    <hyperlink ref="D361" r:id="rId1009" xr:uid="{00000000-0004-0000-1000-0000F0030000}"/>
    <hyperlink ref="F361" r:id="rId1010" xr:uid="{00000000-0004-0000-1000-0000F1030000}"/>
    <hyperlink ref="D362" r:id="rId1011" xr:uid="{00000000-0004-0000-1000-0000F2030000}"/>
    <hyperlink ref="E362" r:id="rId1012" xr:uid="{00000000-0004-0000-1000-0000F3030000}"/>
    <hyperlink ref="F362" r:id="rId1013" xr:uid="{00000000-0004-0000-1000-0000F4030000}"/>
    <hyperlink ref="D363" r:id="rId1014" xr:uid="{00000000-0004-0000-1000-0000F5030000}"/>
    <hyperlink ref="E363" r:id="rId1015" xr:uid="{00000000-0004-0000-1000-0000F6030000}"/>
    <hyperlink ref="D364" r:id="rId1016" xr:uid="{00000000-0004-0000-1000-0000F7030000}"/>
    <hyperlink ref="E364" r:id="rId1017" xr:uid="{00000000-0004-0000-1000-0000F8030000}"/>
    <hyperlink ref="F364" r:id="rId1018" xr:uid="{00000000-0004-0000-1000-0000F9030000}"/>
    <hyperlink ref="D365" r:id="rId1019" xr:uid="{00000000-0004-0000-1000-0000FA030000}"/>
    <hyperlink ref="E365" r:id="rId1020" location="section-overview" xr:uid="{00000000-0004-0000-1000-0000FB030000}"/>
    <hyperlink ref="D366" r:id="rId1021" xr:uid="{00000000-0004-0000-1000-0000FC030000}"/>
    <hyperlink ref="F366" r:id="rId1022" xr:uid="{00000000-0004-0000-1000-0000FD030000}"/>
    <hyperlink ref="D367" r:id="rId1023" xr:uid="{00000000-0004-0000-1000-0000FE030000}"/>
    <hyperlink ref="E367" r:id="rId1024" location="section-overview" xr:uid="{00000000-0004-0000-1000-0000FF030000}"/>
    <hyperlink ref="F367" r:id="rId1025" xr:uid="{00000000-0004-0000-1000-000000040000}"/>
    <hyperlink ref="D368" r:id="rId1026" xr:uid="{00000000-0004-0000-1000-000001040000}"/>
    <hyperlink ref="E368" r:id="rId1027" xr:uid="{00000000-0004-0000-1000-000002040000}"/>
    <hyperlink ref="F368" r:id="rId1028" xr:uid="{00000000-0004-0000-1000-000003040000}"/>
    <hyperlink ref="D369" r:id="rId1029" xr:uid="{00000000-0004-0000-1000-000004040000}"/>
    <hyperlink ref="D370" r:id="rId1030" xr:uid="{00000000-0004-0000-1000-000005040000}"/>
    <hyperlink ref="E370" r:id="rId1031" location="section-overview" xr:uid="{00000000-0004-0000-1000-000006040000}"/>
    <hyperlink ref="F370" r:id="rId1032" xr:uid="{00000000-0004-0000-1000-000007040000}"/>
    <hyperlink ref="D371" r:id="rId1033" xr:uid="{00000000-0004-0000-1000-000008040000}"/>
    <hyperlink ref="F371" r:id="rId1034" xr:uid="{00000000-0004-0000-1000-000009040000}"/>
    <hyperlink ref="D372" r:id="rId1035" xr:uid="{00000000-0004-0000-1000-00000A040000}"/>
    <hyperlink ref="E372" r:id="rId1036" xr:uid="{00000000-0004-0000-1000-00000B040000}"/>
    <hyperlink ref="F372" r:id="rId1037" xr:uid="{00000000-0004-0000-1000-00000C040000}"/>
    <hyperlink ref="D373" r:id="rId1038" xr:uid="{00000000-0004-0000-1000-00000D040000}"/>
    <hyperlink ref="D374" r:id="rId1039" xr:uid="{00000000-0004-0000-1000-00000E040000}"/>
    <hyperlink ref="E374" r:id="rId1040" location="section-overview" xr:uid="{00000000-0004-0000-1000-00000F040000}"/>
    <hyperlink ref="F374" r:id="rId1041" xr:uid="{00000000-0004-0000-1000-000010040000}"/>
    <hyperlink ref="D375" r:id="rId1042" xr:uid="{00000000-0004-0000-1000-000011040000}"/>
    <hyperlink ref="E375" r:id="rId1043" location="section-overview" xr:uid="{00000000-0004-0000-1000-000012040000}"/>
    <hyperlink ref="F375" r:id="rId1044" xr:uid="{00000000-0004-0000-1000-000013040000}"/>
    <hyperlink ref="D376" r:id="rId1045" xr:uid="{00000000-0004-0000-1000-000014040000}"/>
    <hyperlink ref="E376" r:id="rId1046" xr:uid="{00000000-0004-0000-1000-000015040000}"/>
    <hyperlink ref="F376" r:id="rId1047" xr:uid="{00000000-0004-0000-1000-000016040000}"/>
    <hyperlink ref="D377" r:id="rId1048" xr:uid="{00000000-0004-0000-1000-000017040000}"/>
    <hyperlink ref="E377" r:id="rId1049" xr:uid="{00000000-0004-0000-1000-000018040000}"/>
    <hyperlink ref="F377" r:id="rId1050" xr:uid="{00000000-0004-0000-1000-000019040000}"/>
    <hyperlink ref="D378" r:id="rId1051" xr:uid="{00000000-0004-0000-1000-00001A040000}"/>
    <hyperlink ref="E378" r:id="rId1052" location="section-overview" xr:uid="{00000000-0004-0000-1000-00001B040000}"/>
    <hyperlink ref="F378" r:id="rId1053" xr:uid="{00000000-0004-0000-1000-00001C040000}"/>
    <hyperlink ref="D379" r:id="rId1054" xr:uid="{00000000-0004-0000-1000-00001D040000}"/>
    <hyperlink ref="E379" r:id="rId1055" location="section-overview" xr:uid="{00000000-0004-0000-1000-00001E040000}"/>
    <hyperlink ref="F379" r:id="rId1056" xr:uid="{00000000-0004-0000-1000-00001F040000}"/>
    <hyperlink ref="D380" r:id="rId1057" xr:uid="{00000000-0004-0000-1000-000020040000}"/>
    <hyperlink ref="E380" r:id="rId1058" xr:uid="{00000000-0004-0000-1000-000021040000}"/>
    <hyperlink ref="F380" r:id="rId1059" xr:uid="{00000000-0004-0000-1000-000022040000}"/>
    <hyperlink ref="D381" r:id="rId1060" xr:uid="{00000000-0004-0000-1000-000023040000}"/>
    <hyperlink ref="E381" r:id="rId1061" location="section-overview" xr:uid="{00000000-0004-0000-1000-000024040000}"/>
    <hyperlink ref="D382" r:id="rId1062" xr:uid="{00000000-0004-0000-1000-000025040000}"/>
    <hyperlink ref="F382" r:id="rId1063" xr:uid="{00000000-0004-0000-1000-000026040000}"/>
    <hyperlink ref="D383" r:id="rId1064" xr:uid="{00000000-0004-0000-1000-000027040000}"/>
    <hyperlink ref="E383" r:id="rId1065" location="section-overview" xr:uid="{00000000-0004-0000-1000-000028040000}"/>
    <hyperlink ref="F383" r:id="rId1066" xr:uid="{00000000-0004-0000-1000-000029040000}"/>
    <hyperlink ref="D384" r:id="rId1067" xr:uid="{00000000-0004-0000-1000-00002A040000}"/>
    <hyperlink ref="E384" r:id="rId1068" xr:uid="{00000000-0004-0000-1000-00002B040000}"/>
    <hyperlink ref="F384" r:id="rId1069" xr:uid="{00000000-0004-0000-1000-00002C040000}"/>
    <hyperlink ref="D385" r:id="rId1070" xr:uid="{00000000-0004-0000-1000-00002D040000}"/>
    <hyperlink ref="E385" r:id="rId1071" xr:uid="{00000000-0004-0000-1000-00002E040000}"/>
    <hyperlink ref="D386" r:id="rId1072" xr:uid="{00000000-0004-0000-1000-00002F040000}"/>
    <hyperlink ref="E386" r:id="rId1073" xr:uid="{00000000-0004-0000-1000-000030040000}"/>
    <hyperlink ref="F386" r:id="rId1074" xr:uid="{00000000-0004-0000-1000-000031040000}"/>
    <hyperlink ref="D387" r:id="rId1075" xr:uid="{00000000-0004-0000-1000-000032040000}"/>
    <hyperlink ref="D388" r:id="rId1076" xr:uid="{00000000-0004-0000-1000-000033040000}"/>
    <hyperlink ref="E388" r:id="rId1077" xr:uid="{00000000-0004-0000-1000-000034040000}"/>
    <hyperlink ref="F388" r:id="rId1078" xr:uid="{00000000-0004-0000-1000-000035040000}"/>
    <hyperlink ref="D389" r:id="rId1079" xr:uid="{00000000-0004-0000-1000-000036040000}"/>
    <hyperlink ref="E389" r:id="rId1080" location="section-overview" xr:uid="{00000000-0004-0000-1000-000037040000}"/>
    <hyperlink ref="F389" r:id="rId1081" xr:uid="{00000000-0004-0000-1000-000038040000}"/>
    <hyperlink ref="D390" r:id="rId1082" xr:uid="{00000000-0004-0000-1000-000039040000}"/>
    <hyperlink ref="E390" r:id="rId1083" location="section-overview" xr:uid="{00000000-0004-0000-1000-00003A040000}"/>
    <hyperlink ref="F390" r:id="rId1084" xr:uid="{00000000-0004-0000-1000-00003B040000}"/>
    <hyperlink ref="D391" r:id="rId1085" xr:uid="{00000000-0004-0000-1000-00003C040000}"/>
    <hyperlink ref="E391" r:id="rId1086" xr:uid="{00000000-0004-0000-1000-00003D040000}"/>
    <hyperlink ref="F391" r:id="rId1087" xr:uid="{00000000-0004-0000-1000-00003E040000}"/>
    <hyperlink ref="D392" r:id="rId1088" xr:uid="{00000000-0004-0000-1000-00003F040000}"/>
    <hyperlink ref="E392" r:id="rId1089" xr:uid="{00000000-0004-0000-1000-000040040000}"/>
    <hyperlink ref="F392" r:id="rId1090" xr:uid="{00000000-0004-0000-1000-000041040000}"/>
    <hyperlink ref="D393" r:id="rId1091" xr:uid="{00000000-0004-0000-1000-000042040000}"/>
    <hyperlink ref="E393" r:id="rId1092" location="section-overview" xr:uid="{00000000-0004-0000-1000-000043040000}"/>
    <hyperlink ref="F393" r:id="rId1093" xr:uid="{00000000-0004-0000-1000-000044040000}"/>
    <hyperlink ref="D394" r:id="rId1094" xr:uid="{00000000-0004-0000-1000-000045040000}"/>
    <hyperlink ref="E394" r:id="rId1095" xr:uid="{00000000-0004-0000-1000-000046040000}"/>
    <hyperlink ref="F394" r:id="rId1096" xr:uid="{00000000-0004-0000-1000-000047040000}"/>
    <hyperlink ref="D395" r:id="rId1097" xr:uid="{00000000-0004-0000-1000-000048040000}"/>
    <hyperlink ref="E395" r:id="rId1098" xr:uid="{00000000-0004-0000-1000-000049040000}"/>
    <hyperlink ref="F395" r:id="rId1099" xr:uid="{00000000-0004-0000-1000-00004A040000}"/>
    <hyperlink ref="D396" r:id="rId1100" xr:uid="{00000000-0004-0000-1000-00004B040000}"/>
    <hyperlink ref="E396" r:id="rId1101" location="section-overview" xr:uid="{00000000-0004-0000-1000-00004C040000}"/>
    <hyperlink ref="F396" r:id="rId1102" xr:uid="{00000000-0004-0000-1000-00004D040000}"/>
    <hyperlink ref="D397" r:id="rId1103" xr:uid="{00000000-0004-0000-1000-00004E040000}"/>
    <hyperlink ref="E397" r:id="rId1104" xr:uid="{00000000-0004-0000-1000-00004F040000}"/>
    <hyperlink ref="F397" r:id="rId1105" xr:uid="{00000000-0004-0000-1000-000050040000}"/>
    <hyperlink ref="D398" r:id="rId1106" xr:uid="{00000000-0004-0000-1000-000051040000}"/>
    <hyperlink ref="E398" r:id="rId1107" xr:uid="{00000000-0004-0000-1000-000052040000}"/>
    <hyperlink ref="F398" r:id="rId1108" xr:uid="{00000000-0004-0000-1000-000053040000}"/>
    <hyperlink ref="D399" r:id="rId1109" xr:uid="{00000000-0004-0000-1000-000054040000}"/>
    <hyperlink ref="E399" r:id="rId1110" location="section-overview" xr:uid="{00000000-0004-0000-1000-000055040000}"/>
    <hyperlink ref="F399" r:id="rId1111" xr:uid="{00000000-0004-0000-1000-000056040000}"/>
    <hyperlink ref="D400" r:id="rId1112" xr:uid="{00000000-0004-0000-1000-000057040000}"/>
    <hyperlink ref="F400" r:id="rId1113" xr:uid="{00000000-0004-0000-1000-000058040000}"/>
    <hyperlink ref="D401" r:id="rId1114" xr:uid="{00000000-0004-0000-1000-000059040000}"/>
    <hyperlink ref="D402" r:id="rId1115" xr:uid="{00000000-0004-0000-1000-00005A040000}"/>
    <hyperlink ref="E402" r:id="rId1116" xr:uid="{00000000-0004-0000-1000-00005B040000}"/>
    <hyperlink ref="F402" r:id="rId1117" xr:uid="{00000000-0004-0000-1000-00005C040000}"/>
    <hyperlink ref="D403" r:id="rId1118" xr:uid="{00000000-0004-0000-1000-00005D040000}"/>
    <hyperlink ref="E403" r:id="rId1119" xr:uid="{00000000-0004-0000-1000-00005E040000}"/>
    <hyperlink ref="F403" r:id="rId1120" xr:uid="{00000000-0004-0000-1000-00005F040000}"/>
    <hyperlink ref="D404" r:id="rId1121" xr:uid="{00000000-0004-0000-1000-000060040000}"/>
    <hyperlink ref="E404" r:id="rId1122" location="section-overview" xr:uid="{00000000-0004-0000-1000-000061040000}"/>
    <hyperlink ref="F404" r:id="rId1123" xr:uid="{00000000-0004-0000-1000-000062040000}"/>
    <hyperlink ref="D405" r:id="rId1124" xr:uid="{00000000-0004-0000-1000-000063040000}"/>
    <hyperlink ref="F405" r:id="rId1125" xr:uid="{00000000-0004-0000-1000-000064040000}"/>
    <hyperlink ref="D406" r:id="rId1126" xr:uid="{00000000-0004-0000-1000-000065040000}"/>
    <hyperlink ref="E406" r:id="rId1127" location="section-overview" xr:uid="{00000000-0004-0000-1000-000066040000}"/>
    <hyperlink ref="F406" r:id="rId1128" xr:uid="{00000000-0004-0000-1000-000067040000}"/>
    <hyperlink ref="D407" r:id="rId1129" xr:uid="{00000000-0004-0000-1000-000068040000}"/>
    <hyperlink ref="E407" r:id="rId1130" location="section-overview" xr:uid="{00000000-0004-0000-1000-000069040000}"/>
    <hyperlink ref="F407" r:id="rId1131" xr:uid="{00000000-0004-0000-1000-00006A040000}"/>
    <hyperlink ref="D408" r:id="rId1132" xr:uid="{00000000-0004-0000-1000-00006B040000}"/>
    <hyperlink ref="E408" r:id="rId1133" location="section-overview" xr:uid="{00000000-0004-0000-1000-00006C040000}"/>
    <hyperlink ref="F408" r:id="rId1134" xr:uid="{00000000-0004-0000-1000-00006D040000}"/>
    <hyperlink ref="D409" r:id="rId1135" xr:uid="{00000000-0004-0000-1000-00006E040000}"/>
    <hyperlink ref="E409" r:id="rId1136" xr:uid="{00000000-0004-0000-1000-00006F040000}"/>
    <hyperlink ref="F409" r:id="rId1137" xr:uid="{00000000-0004-0000-1000-000070040000}"/>
    <hyperlink ref="D410" r:id="rId1138" xr:uid="{00000000-0004-0000-1000-000071040000}"/>
    <hyperlink ref="E410" r:id="rId1139" xr:uid="{00000000-0004-0000-1000-000072040000}"/>
    <hyperlink ref="F410" r:id="rId1140" xr:uid="{00000000-0004-0000-1000-000073040000}"/>
    <hyperlink ref="D411" r:id="rId1141" xr:uid="{00000000-0004-0000-1000-000074040000}"/>
    <hyperlink ref="E411" r:id="rId1142" location="section-overview" xr:uid="{00000000-0004-0000-1000-000075040000}"/>
    <hyperlink ref="F411" r:id="rId1143" xr:uid="{00000000-0004-0000-1000-000076040000}"/>
    <hyperlink ref="D412" r:id="rId1144" xr:uid="{00000000-0004-0000-1000-000077040000}"/>
    <hyperlink ref="E412" r:id="rId1145" location="section-overview" xr:uid="{00000000-0004-0000-1000-000078040000}"/>
    <hyperlink ref="F412" r:id="rId1146" xr:uid="{00000000-0004-0000-1000-000079040000}"/>
    <hyperlink ref="D413" r:id="rId1147" xr:uid="{00000000-0004-0000-1000-00007A040000}"/>
    <hyperlink ref="E413" r:id="rId1148" location="section-overview" xr:uid="{00000000-0004-0000-1000-00007B040000}"/>
    <hyperlink ref="F413" r:id="rId1149" xr:uid="{00000000-0004-0000-1000-00007C040000}"/>
    <hyperlink ref="D414" r:id="rId1150" xr:uid="{00000000-0004-0000-1000-00007D040000}"/>
    <hyperlink ref="E414" r:id="rId1151" xr:uid="{00000000-0004-0000-1000-00007E040000}"/>
    <hyperlink ref="F414" r:id="rId1152" xr:uid="{00000000-0004-0000-1000-00007F040000}"/>
    <hyperlink ref="D415" r:id="rId1153" xr:uid="{00000000-0004-0000-1000-000080040000}"/>
    <hyperlink ref="E415" r:id="rId1154" xr:uid="{00000000-0004-0000-1000-000081040000}"/>
    <hyperlink ref="F415" r:id="rId1155" xr:uid="{00000000-0004-0000-1000-000082040000}"/>
    <hyperlink ref="A416" r:id="rId1156" xr:uid="{00000000-0004-0000-1000-000083040000}"/>
    <hyperlink ref="D416" r:id="rId1157" xr:uid="{00000000-0004-0000-1000-000084040000}"/>
    <hyperlink ref="E416" r:id="rId1158" xr:uid="{00000000-0004-0000-1000-000085040000}"/>
    <hyperlink ref="F416" r:id="rId1159" xr:uid="{00000000-0004-0000-1000-000086040000}"/>
    <hyperlink ref="D417" r:id="rId1160" xr:uid="{00000000-0004-0000-1000-000087040000}"/>
    <hyperlink ref="E417" r:id="rId1161" location="section-funds-raised" xr:uid="{00000000-0004-0000-1000-000088040000}"/>
    <hyperlink ref="F417" r:id="rId1162" xr:uid="{00000000-0004-0000-1000-000089040000}"/>
    <hyperlink ref="D418" r:id="rId1163" xr:uid="{00000000-0004-0000-1000-00008A040000}"/>
    <hyperlink ref="E418" r:id="rId1164" xr:uid="{00000000-0004-0000-1000-00008B040000}"/>
    <hyperlink ref="F418" r:id="rId1165" xr:uid="{00000000-0004-0000-1000-00008C040000}"/>
    <hyperlink ref="D419" r:id="rId1166" xr:uid="{00000000-0004-0000-1000-00008D040000}"/>
    <hyperlink ref="E419" r:id="rId1167" location="section-overview" xr:uid="{00000000-0004-0000-1000-00008E040000}"/>
    <hyperlink ref="F419" r:id="rId1168" xr:uid="{00000000-0004-0000-1000-00008F040000}"/>
    <hyperlink ref="D420" r:id="rId1169" xr:uid="{00000000-0004-0000-1000-000090040000}"/>
    <hyperlink ref="E420" r:id="rId1170" location="section-overview" xr:uid="{00000000-0004-0000-1000-000091040000}"/>
    <hyperlink ref="F420" r:id="rId1171" xr:uid="{00000000-0004-0000-1000-000092040000}"/>
    <hyperlink ref="D421" r:id="rId1172" xr:uid="{00000000-0004-0000-1000-000093040000}"/>
    <hyperlink ref="E421" r:id="rId1173" xr:uid="{00000000-0004-0000-1000-000094040000}"/>
    <hyperlink ref="F421" r:id="rId1174" xr:uid="{00000000-0004-0000-1000-000095040000}"/>
    <hyperlink ref="D422" r:id="rId1175" xr:uid="{00000000-0004-0000-1000-000096040000}"/>
    <hyperlink ref="E422" r:id="rId1176" location="section-overview" xr:uid="{00000000-0004-0000-1000-000097040000}"/>
    <hyperlink ref="F422" r:id="rId1177" xr:uid="{00000000-0004-0000-1000-000098040000}"/>
    <hyperlink ref="D423" r:id="rId1178" xr:uid="{00000000-0004-0000-1000-000099040000}"/>
    <hyperlink ref="E423" r:id="rId1179" location="section-overview" xr:uid="{00000000-0004-0000-1000-00009A040000}"/>
    <hyperlink ref="F423" r:id="rId1180" xr:uid="{00000000-0004-0000-1000-00009B040000}"/>
    <hyperlink ref="D424" r:id="rId1181" xr:uid="{00000000-0004-0000-1000-00009C040000}"/>
    <hyperlink ref="E424" r:id="rId1182" xr:uid="{00000000-0004-0000-1000-00009D040000}"/>
    <hyperlink ref="F424" r:id="rId1183" xr:uid="{00000000-0004-0000-1000-00009E040000}"/>
    <hyperlink ref="D425" r:id="rId1184" xr:uid="{00000000-0004-0000-1000-00009F040000}"/>
    <hyperlink ref="E425" r:id="rId1185" xr:uid="{00000000-0004-0000-1000-0000A0040000}"/>
    <hyperlink ref="F425" r:id="rId1186" xr:uid="{00000000-0004-0000-1000-0000A1040000}"/>
    <hyperlink ref="D426" r:id="rId1187" xr:uid="{00000000-0004-0000-1000-0000A2040000}"/>
    <hyperlink ref="E426" r:id="rId1188" xr:uid="{00000000-0004-0000-1000-0000A3040000}"/>
    <hyperlink ref="F426" r:id="rId1189" xr:uid="{00000000-0004-0000-1000-0000A4040000}"/>
    <hyperlink ref="D427" r:id="rId1190" xr:uid="{00000000-0004-0000-1000-0000A5040000}"/>
    <hyperlink ref="E427" r:id="rId1191" xr:uid="{00000000-0004-0000-1000-0000A6040000}"/>
    <hyperlink ref="F427" r:id="rId1192" xr:uid="{00000000-0004-0000-1000-0000A7040000}"/>
    <hyperlink ref="D428" r:id="rId1193" xr:uid="{00000000-0004-0000-1000-0000A8040000}"/>
    <hyperlink ref="E428" r:id="rId1194" xr:uid="{00000000-0004-0000-1000-0000A9040000}"/>
    <hyperlink ref="F428" r:id="rId1195" xr:uid="{00000000-0004-0000-1000-0000AA040000}"/>
    <hyperlink ref="D429" r:id="rId1196" xr:uid="{00000000-0004-0000-1000-0000AB040000}"/>
    <hyperlink ref="E429" r:id="rId1197" location="section-overview" xr:uid="{00000000-0004-0000-1000-0000AC040000}"/>
    <hyperlink ref="F429" r:id="rId1198" xr:uid="{00000000-0004-0000-1000-0000AD040000}"/>
    <hyperlink ref="D430" r:id="rId1199" xr:uid="{00000000-0004-0000-1000-0000AE040000}"/>
    <hyperlink ref="E430" r:id="rId1200" location="section-overview" xr:uid="{00000000-0004-0000-1000-0000AF040000}"/>
    <hyperlink ref="F430" r:id="rId1201" xr:uid="{00000000-0004-0000-1000-0000B0040000}"/>
    <hyperlink ref="D431" r:id="rId1202" xr:uid="{00000000-0004-0000-1000-0000B1040000}"/>
    <hyperlink ref="E431" r:id="rId1203" xr:uid="{00000000-0004-0000-1000-0000B2040000}"/>
    <hyperlink ref="F431" r:id="rId1204" xr:uid="{00000000-0004-0000-1000-0000B3040000}"/>
    <hyperlink ref="D432" r:id="rId1205" xr:uid="{00000000-0004-0000-1000-0000B4040000}"/>
    <hyperlink ref="E432" r:id="rId1206" location="section-overview" xr:uid="{00000000-0004-0000-1000-0000B5040000}"/>
    <hyperlink ref="F432" r:id="rId1207" xr:uid="{00000000-0004-0000-1000-0000B6040000}"/>
    <hyperlink ref="D433" r:id="rId1208" xr:uid="{00000000-0004-0000-1000-0000B7040000}"/>
    <hyperlink ref="E433" r:id="rId1209" xr:uid="{00000000-0004-0000-1000-0000B8040000}"/>
    <hyperlink ref="F433" r:id="rId1210" xr:uid="{00000000-0004-0000-1000-0000B9040000}"/>
    <hyperlink ref="D434" r:id="rId1211" xr:uid="{00000000-0004-0000-1000-0000BA040000}"/>
    <hyperlink ref="E434" r:id="rId1212" location="section-overview" xr:uid="{00000000-0004-0000-1000-0000BB040000}"/>
    <hyperlink ref="F434" r:id="rId1213" xr:uid="{00000000-0004-0000-1000-0000BC040000}"/>
    <hyperlink ref="D435" r:id="rId1214" xr:uid="{00000000-0004-0000-1000-0000BD040000}"/>
    <hyperlink ref="F435" r:id="rId1215" xr:uid="{00000000-0004-0000-1000-0000BE040000}"/>
    <hyperlink ref="D436" r:id="rId1216" xr:uid="{00000000-0004-0000-1000-0000BF040000}"/>
    <hyperlink ref="E436" r:id="rId1217" xr:uid="{00000000-0004-0000-1000-0000C0040000}"/>
    <hyperlink ref="F436" r:id="rId1218" xr:uid="{00000000-0004-0000-1000-0000C1040000}"/>
    <hyperlink ref="D437" r:id="rId1219" xr:uid="{00000000-0004-0000-1000-0000C2040000}"/>
    <hyperlink ref="E437" r:id="rId1220" location="section-overview" xr:uid="{00000000-0004-0000-1000-0000C3040000}"/>
    <hyperlink ref="F437" r:id="rId1221" xr:uid="{00000000-0004-0000-1000-0000C4040000}"/>
    <hyperlink ref="D438" r:id="rId1222" xr:uid="{00000000-0004-0000-1000-0000C5040000}"/>
    <hyperlink ref="E438" r:id="rId1223" location="section-overview" xr:uid="{00000000-0004-0000-1000-0000C6040000}"/>
    <hyperlink ref="F438" r:id="rId1224" xr:uid="{00000000-0004-0000-1000-0000C7040000}"/>
    <hyperlink ref="D439" r:id="rId1225" xr:uid="{00000000-0004-0000-1000-0000C8040000}"/>
    <hyperlink ref="E439" r:id="rId1226" location="section-overview" xr:uid="{00000000-0004-0000-1000-0000C9040000}"/>
    <hyperlink ref="F439" r:id="rId1227" xr:uid="{00000000-0004-0000-1000-0000CA040000}"/>
    <hyperlink ref="D440" r:id="rId1228" xr:uid="{00000000-0004-0000-1000-0000CB040000}"/>
    <hyperlink ref="E440" r:id="rId1229" xr:uid="{00000000-0004-0000-1000-0000CC040000}"/>
    <hyperlink ref="F440" r:id="rId1230" xr:uid="{00000000-0004-0000-1000-0000CD040000}"/>
    <hyperlink ref="D441" r:id="rId1231" xr:uid="{00000000-0004-0000-1000-0000CE040000}"/>
    <hyperlink ref="E441" r:id="rId1232" xr:uid="{00000000-0004-0000-1000-0000CF040000}"/>
    <hyperlink ref="F441" r:id="rId1233" xr:uid="{00000000-0004-0000-1000-0000D0040000}"/>
    <hyperlink ref="D442" r:id="rId1234" xr:uid="{00000000-0004-0000-1000-0000D1040000}"/>
    <hyperlink ref="E442" r:id="rId1235" location="section-overview" xr:uid="{00000000-0004-0000-1000-0000D2040000}"/>
    <hyperlink ref="F442" r:id="rId1236" xr:uid="{00000000-0004-0000-1000-0000D3040000}"/>
    <hyperlink ref="D443" r:id="rId1237" xr:uid="{00000000-0004-0000-1000-0000D4040000}"/>
    <hyperlink ref="E443" r:id="rId1238" xr:uid="{00000000-0004-0000-1000-0000D5040000}"/>
    <hyperlink ref="F443" r:id="rId1239" xr:uid="{00000000-0004-0000-1000-0000D6040000}"/>
    <hyperlink ref="D444" r:id="rId1240" xr:uid="{00000000-0004-0000-1000-0000D7040000}"/>
    <hyperlink ref="E444" r:id="rId1241" xr:uid="{00000000-0004-0000-1000-0000D8040000}"/>
    <hyperlink ref="F444" r:id="rId1242" xr:uid="{00000000-0004-0000-1000-0000D9040000}"/>
    <hyperlink ref="D445" r:id="rId1243" xr:uid="{00000000-0004-0000-1000-0000DA040000}"/>
    <hyperlink ref="E445" r:id="rId1244" xr:uid="{00000000-0004-0000-1000-0000DB040000}"/>
    <hyperlink ref="F445" r:id="rId1245" xr:uid="{00000000-0004-0000-1000-0000DC040000}"/>
    <hyperlink ref="E446" r:id="rId1246" xr:uid="{00000000-0004-0000-1000-0000DD040000}"/>
    <hyperlink ref="F446" r:id="rId1247" xr:uid="{00000000-0004-0000-1000-0000DE040000}"/>
    <hyperlink ref="D447" r:id="rId1248" xr:uid="{00000000-0004-0000-1000-0000DF040000}"/>
    <hyperlink ref="E447" r:id="rId1249" location="section-overview" xr:uid="{00000000-0004-0000-1000-0000E0040000}"/>
    <hyperlink ref="F447" r:id="rId1250" xr:uid="{00000000-0004-0000-1000-0000E1040000}"/>
    <hyperlink ref="D448" r:id="rId1251" xr:uid="{00000000-0004-0000-1000-0000E2040000}"/>
    <hyperlink ref="E448" r:id="rId1252" xr:uid="{00000000-0004-0000-1000-0000E3040000}"/>
    <hyperlink ref="F448" r:id="rId1253" xr:uid="{00000000-0004-0000-1000-0000E4040000}"/>
    <hyperlink ref="D449" r:id="rId1254" xr:uid="{00000000-0004-0000-1000-0000E5040000}"/>
    <hyperlink ref="E449" r:id="rId1255" xr:uid="{00000000-0004-0000-1000-0000E6040000}"/>
    <hyperlink ref="F449" r:id="rId1256" xr:uid="{00000000-0004-0000-1000-0000E7040000}"/>
    <hyperlink ref="D450" r:id="rId1257" xr:uid="{00000000-0004-0000-1000-0000E8040000}"/>
    <hyperlink ref="E450" r:id="rId1258" xr:uid="{00000000-0004-0000-1000-0000E9040000}"/>
    <hyperlink ref="F450" r:id="rId1259" xr:uid="{00000000-0004-0000-1000-0000EA040000}"/>
    <hyperlink ref="D451" r:id="rId1260" xr:uid="{00000000-0004-0000-1000-0000EB040000}"/>
    <hyperlink ref="E451" r:id="rId1261" location="section-overview" xr:uid="{00000000-0004-0000-1000-0000EC040000}"/>
    <hyperlink ref="F451" r:id="rId1262" xr:uid="{00000000-0004-0000-1000-0000ED040000}"/>
    <hyperlink ref="D452" r:id="rId1263" xr:uid="{00000000-0004-0000-1000-0000EE040000}"/>
    <hyperlink ref="E452" r:id="rId1264" xr:uid="{00000000-0004-0000-1000-0000EF040000}"/>
    <hyperlink ref="F452" r:id="rId1265" xr:uid="{00000000-0004-0000-1000-0000F0040000}"/>
    <hyperlink ref="D453" r:id="rId1266" xr:uid="{00000000-0004-0000-1000-0000F1040000}"/>
    <hyperlink ref="D454" r:id="rId1267" xr:uid="{00000000-0004-0000-1000-0000F2040000}"/>
    <hyperlink ref="E454" r:id="rId1268" location="section-overview" xr:uid="{00000000-0004-0000-1000-0000F3040000}"/>
    <hyperlink ref="F454" r:id="rId1269" xr:uid="{00000000-0004-0000-1000-0000F4040000}"/>
    <hyperlink ref="D455" r:id="rId1270" xr:uid="{00000000-0004-0000-1000-0000F5040000}"/>
    <hyperlink ref="E455" r:id="rId1271" xr:uid="{00000000-0004-0000-1000-0000F6040000}"/>
    <hyperlink ref="F455" r:id="rId1272" xr:uid="{00000000-0004-0000-1000-0000F7040000}"/>
    <hyperlink ref="D456" r:id="rId1273" xr:uid="{00000000-0004-0000-1000-0000F8040000}"/>
    <hyperlink ref="E456" r:id="rId1274" xr:uid="{00000000-0004-0000-1000-0000F9040000}"/>
    <hyperlink ref="F456" r:id="rId1275" xr:uid="{00000000-0004-0000-1000-0000FA040000}"/>
    <hyperlink ref="D457" r:id="rId1276" xr:uid="{00000000-0004-0000-1000-0000FB040000}"/>
    <hyperlink ref="E457" r:id="rId1277" location="section-overview" xr:uid="{00000000-0004-0000-1000-0000FC040000}"/>
    <hyperlink ref="F457" r:id="rId1278" xr:uid="{00000000-0004-0000-1000-0000FD040000}"/>
    <hyperlink ref="E458" r:id="rId1279" location="section-overview" xr:uid="{00000000-0004-0000-1000-0000FE040000}"/>
    <hyperlink ref="F458" r:id="rId1280" xr:uid="{00000000-0004-0000-1000-0000FF040000}"/>
    <hyperlink ref="D459" r:id="rId1281" xr:uid="{00000000-0004-0000-1000-000000050000}"/>
    <hyperlink ref="E459" r:id="rId1282" xr:uid="{00000000-0004-0000-1000-000001050000}"/>
    <hyperlink ref="F459" r:id="rId1283" xr:uid="{00000000-0004-0000-1000-000002050000}"/>
    <hyperlink ref="D460" r:id="rId1284" xr:uid="{00000000-0004-0000-1000-000003050000}"/>
    <hyperlink ref="E460" r:id="rId1285" xr:uid="{00000000-0004-0000-1000-000004050000}"/>
    <hyperlink ref="F460" r:id="rId1286" xr:uid="{00000000-0004-0000-1000-000005050000}"/>
    <hyperlink ref="D461" r:id="rId1287" xr:uid="{00000000-0004-0000-1000-000006050000}"/>
    <hyperlink ref="E461" r:id="rId1288" location="section-overview" xr:uid="{00000000-0004-0000-1000-000007050000}"/>
    <hyperlink ref="F461" r:id="rId1289" xr:uid="{00000000-0004-0000-1000-000008050000}"/>
    <hyperlink ref="D462" r:id="rId1290" xr:uid="{00000000-0004-0000-1000-000009050000}"/>
    <hyperlink ref="E462" r:id="rId1291" xr:uid="{00000000-0004-0000-1000-00000A050000}"/>
    <hyperlink ref="F462" r:id="rId1292" xr:uid="{00000000-0004-0000-1000-00000B050000}"/>
    <hyperlink ref="D463" r:id="rId1293" xr:uid="{00000000-0004-0000-1000-00000C050000}"/>
    <hyperlink ref="E463" r:id="rId1294" xr:uid="{00000000-0004-0000-1000-00000D050000}"/>
    <hyperlink ref="F463" r:id="rId1295" xr:uid="{00000000-0004-0000-1000-00000E050000}"/>
    <hyperlink ref="D464" r:id="rId1296" xr:uid="{00000000-0004-0000-1000-00000F050000}"/>
    <hyperlink ref="E464" r:id="rId1297" location="section-overview" xr:uid="{00000000-0004-0000-1000-000010050000}"/>
    <hyperlink ref="F464" r:id="rId1298" xr:uid="{00000000-0004-0000-1000-000011050000}"/>
    <hyperlink ref="D465" r:id="rId1299" xr:uid="{00000000-0004-0000-1000-000012050000}"/>
    <hyperlink ref="E465" r:id="rId1300" location="section-overview" xr:uid="{00000000-0004-0000-1000-000013050000}"/>
    <hyperlink ref="F465" r:id="rId1301" xr:uid="{00000000-0004-0000-1000-000014050000}"/>
    <hyperlink ref="D466" r:id="rId1302" xr:uid="{00000000-0004-0000-1000-000015050000}"/>
    <hyperlink ref="E466" r:id="rId1303" location="section-overview" xr:uid="{00000000-0004-0000-1000-000016050000}"/>
    <hyperlink ref="F466" r:id="rId1304" xr:uid="{00000000-0004-0000-1000-000017050000}"/>
    <hyperlink ref="D467" r:id="rId1305" xr:uid="{00000000-0004-0000-1000-000018050000}"/>
    <hyperlink ref="A468" r:id="rId1306" xr:uid="{00000000-0004-0000-1000-000019050000}"/>
    <hyperlink ref="D468" r:id="rId1307" xr:uid="{00000000-0004-0000-1000-00001A050000}"/>
    <hyperlink ref="E468" r:id="rId1308" location="section-overview" xr:uid="{00000000-0004-0000-1000-00001B050000}"/>
    <hyperlink ref="F468" r:id="rId1309" xr:uid="{00000000-0004-0000-1000-00001C050000}"/>
    <hyperlink ref="D469" r:id="rId1310" xr:uid="{00000000-0004-0000-1000-00001D050000}"/>
    <hyperlink ref="E469" r:id="rId1311" location="section-overview" xr:uid="{00000000-0004-0000-1000-00001E050000}"/>
    <hyperlink ref="F469" r:id="rId1312" xr:uid="{00000000-0004-0000-1000-00001F050000}"/>
    <hyperlink ref="D470" r:id="rId1313" xr:uid="{00000000-0004-0000-1000-000020050000}"/>
    <hyperlink ref="E470" r:id="rId1314" location="section-overview" xr:uid="{00000000-0004-0000-1000-000021050000}"/>
    <hyperlink ref="F470" r:id="rId1315" xr:uid="{00000000-0004-0000-1000-000022050000}"/>
    <hyperlink ref="D471" r:id="rId1316" xr:uid="{00000000-0004-0000-1000-000023050000}"/>
    <hyperlink ref="E471" r:id="rId1317" xr:uid="{00000000-0004-0000-1000-000024050000}"/>
    <hyperlink ref="F471" r:id="rId1318" xr:uid="{00000000-0004-0000-1000-000025050000}"/>
    <hyperlink ref="D472" r:id="rId1319" xr:uid="{00000000-0004-0000-1000-000026050000}"/>
    <hyperlink ref="E472" r:id="rId1320" location="section-overview" xr:uid="{00000000-0004-0000-1000-000027050000}"/>
    <hyperlink ref="F472" r:id="rId1321" xr:uid="{00000000-0004-0000-1000-000028050000}"/>
    <hyperlink ref="D473" r:id="rId1322" xr:uid="{00000000-0004-0000-1000-000029050000}"/>
    <hyperlink ref="E473" r:id="rId1323" location="section-overview" xr:uid="{00000000-0004-0000-1000-00002A050000}"/>
    <hyperlink ref="F473" r:id="rId1324" xr:uid="{00000000-0004-0000-1000-00002B050000}"/>
    <hyperlink ref="D474" r:id="rId1325" xr:uid="{00000000-0004-0000-1000-00002C050000}"/>
    <hyperlink ref="E474" r:id="rId1326" location="section-overview" xr:uid="{00000000-0004-0000-1000-00002D050000}"/>
    <hyperlink ref="F474" r:id="rId1327" xr:uid="{00000000-0004-0000-1000-00002E050000}"/>
    <hyperlink ref="D475" r:id="rId1328" xr:uid="{00000000-0004-0000-1000-00002F050000}"/>
    <hyperlink ref="E475" r:id="rId1329" location="section-overview" xr:uid="{00000000-0004-0000-1000-000030050000}"/>
    <hyperlink ref="F475" r:id="rId1330" xr:uid="{00000000-0004-0000-1000-000031050000}"/>
    <hyperlink ref="D476" r:id="rId1331" xr:uid="{00000000-0004-0000-1000-000032050000}"/>
    <hyperlink ref="E476" r:id="rId1332" location="section-overview" xr:uid="{00000000-0004-0000-1000-000033050000}"/>
    <hyperlink ref="F476" r:id="rId1333" xr:uid="{00000000-0004-0000-1000-000034050000}"/>
    <hyperlink ref="A477" r:id="rId1334" xr:uid="{00000000-0004-0000-1000-000035050000}"/>
    <hyperlink ref="D477" r:id="rId1335" xr:uid="{00000000-0004-0000-1000-000036050000}"/>
    <hyperlink ref="E477" r:id="rId1336" xr:uid="{00000000-0004-0000-1000-000037050000}"/>
    <hyperlink ref="F477" r:id="rId1337" xr:uid="{00000000-0004-0000-1000-000038050000}"/>
    <hyperlink ref="D478" r:id="rId1338" xr:uid="{00000000-0004-0000-1000-000039050000}"/>
    <hyperlink ref="E478" r:id="rId1339" xr:uid="{00000000-0004-0000-1000-00003A050000}"/>
    <hyperlink ref="F478" r:id="rId1340" xr:uid="{00000000-0004-0000-1000-00003B050000}"/>
    <hyperlink ref="D479" r:id="rId1341" xr:uid="{00000000-0004-0000-1000-00003C050000}"/>
    <hyperlink ref="E479" r:id="rId1342" xr:uid="{00000000-0004-0000-1000-00003D050000}"/>
    <hyperlink ref="F479" r:id="rId1343" xr:uid="{00000000-0004-0000-1000-00003E050000}"/>
    <hyperlink ref="D480" r:id="rId1344" xr:uid="{00000000-0004-0000-1000-00003F050000}"/>
    <hyperlink ref="E480" r:id="rId1345" location="section-overview" xr:uid="{00000000-0004-0000-1000-000040050000}"/>
    <hyperlink ref="F480" r:id="rId1346" xr:uid="{00000000-0004-0000-1000-000041050000}"/>
    <hyperlink ref="D481" r:id="rId1347" xr:uid="{00000000-0004-0000-1000-000042050000}"/>
    <hyperlink ref="E481" r:id="rId1348" xr:uid="{00000000-0004-0000-1000-000043050000}"/>
    <hyperlink ref="F481" r:id="rId1349" xr:uid="{00000000-0004-0000-1000-000044050000}"/>
    <hyperlink ref="D482" r:id="rId1350" xr:uid="{00000000-0004-0000-1000-000045050000}"/>
    <hyperlink ref="E482" r:id="rId1351" location="section-overview" xr:uid="{00000000-0004-0000-1000-000046050000}"/>
    <hyperlink ref="F482" r:id="rId1352" xr:uid="{00000000-0004-0000-1000-000047050000}"/>
    <hyperlink ref="D483" r:id="rId1353" xr:uid="{00000000-0004-0000-1000-000048050000}"/>
    <hyperlink ref="E483" r:id="rId1354" location="section-overview" xr:uid="{00000000-0004-0000-1000-000049050000}"/>
    <hyperlink ref="F483" r:id="rId1355" xr:uid="{00000000-0004-0000-1000-00004A050000}"/>
    <hyperlink ref="D484" r:id="rId1356" xr:uid="{00000000-0004-0000-1000-00004B050000}"/>
    <hyperlink ref="E484" r:id="rId1357" xr:uid="{00000000-0004-0000-1000-00004C050000}"/>
    <hyperlink ref="F484" r:id="rId1358" xr:uid="{00000000-0004-0000-1000-00004D050000}"/>
    <hyperlink ref="D485" r:id="rId1359" xr:uid="{00000000-0004-0000-1000-00004E050000}"/>
    <hyperlink ref="E485" r:id="rId1360" xr:uid="{00000000-0004-0000-1000-00004F050000}"/>
    <hyperlink ref="F485" r:id="rId1361" xr:uid="{00000000-0004-0000-1000-000050050000}"/>
    <hyperlink ref="D486" r:id="rId1362" xr:uid="{00000000-0004-0000-1000-000051050000}"/>
    <hyperlink ref="E486" r:id="rId1363" xr:uid="{00000000-0004-0000-1000-000052050000}"/>
    <hyperlink ref="F486" r:id="rId1364" xr:uid="{00000000-0004-0000-1000-000053050000}"/>
    <hyperlink ref="D487" r:id="rId1365" xr:uid="{00000000-0004-0000-1000-000054050000}"/>
    <hyperlink ref="E487" r:id="rId1366" location="section-overview" xr:uid="{00000000-0004-0000-1000-000055050000}"/>
    <hyperlink ref="F487" r:id="rId1367" xr:uid="{00000000-0004-0000-1000-000056050000}"/>
    <hyperlink ref="D488" r:id="rId1368" xr:uid="{00000000-0004-0000-1000-000057050000}"/>
    <hyperlink ref="E488" r:id="rId1369" xr:uid="{00000000-0004-0000-1000-000058050000}"/>
    <hyperlink ref="F488" r:id="rId1370" xr:uid="{00000000-0004-0000-1000-000059050000}"/>
    <hyperlink ref="D489" r:id="rId1371" xr:uid="{00000000-0004-0000-1000-00005A050000}"/>
    <hyperlink ref="E489" r:id="rId1372" location="section-overview" xr:uid="{00000000-0004-0000-1000-00005B050000}"/>
    <hyperlink ref="F489" r:id="rId1373" xr:uid="{00000000-0004-0000-1000-00005C050000}"/>
    <hyperlink ref="D490" r:id="rId1374" xr:uid="{00000000-0004-0000-1000-00005D050000}"/>
    <hyperlink ref="E490" r:id="rId1375" location="section-overview" xr:uid="{00000000-0004-0000-1000-00005E050000}"/>
    <hyperlink ref="F490" r:id="rId1376" xr:uid="{00000000-0004-0000-1000-00005F050000}"/>
    <hyperlink ref="E491" r:id="rId1377" location="section-overview" xr:uid="{00000000-0004-0000-1000-000060050000}"/>
    <hyperlink ref="F491" r:id="rId1378" xr:uid="{00000000-0004-0000-1000-000061050000}"/>
    <hyperlink ref="D492" r:id="rId1379" xr:uid="{00000000-0004-0000-1000-000062050000}"/>
    <hyperlink ref="E492" r:id="rId1380" location="section-overview" xr:uid="{00000000-0004-0000-1000-000063050000}"/>
    <hyperlink ref="F492" r:id="rId1381" xr:uid="{00000000-0004-0000-1000-000064050000}"/>
    <hyperlink ref="D493" r:id="rId1382" xr:uid="{00000000-0004-0000-1000-000065050000}"/>
    <hyperlink ref="E493" r:id="rId1383" location="section-overview" xr:uid="{00000000-0004-0000-1000-000066050000}"/>
    <hyperlink ref="F493" r:id="rId1384" xr:uid="{00000000-0004-0000-1000-000067050000}"/>
    <hyperlink ref="D494" r:id="rId1385" xr:uid="{00000000-0004-0000-1000-000068050000}"/>
    <hyperlink ref="E494" r:id="rId1386" xr:uid="{00000000-0004-0000-1000-000069050000}"/>
    <hyperlink ref="F494" r:id="rId1387" xr:uid="{00000000-0004-0000-1000-00006A050000}"/>
    <hyperlink ref="D495" r:id="rId1388" xr:uid="{00000000-0004-0000-1000-00006B050000}"/>
    <hyperlink ref="E495" r:id="rId1389" xr:uid="{00000000-0004-0000-1000-00006C050000}"/>
    <hyperlink ref="F495" r:id="rId1390" xr:uid="{00000000-0004-0000-1000-00006D050000}"/>
    <hyperlink ref="D496" r:id="rId1391" xr:uid="{00000000-0004-0000-1000-00006E050000}"/>
    <hyperlink ref="E496" r:id="rId1392" location="section-overview" xr:uid="{00000000-0004-0000-1000-00006F050000}"/>
    <hyperlink ref="E497" r:id="rId1393" location="section-overview" xr:uid="{00000000-0004-0000-1000-000070050000}"/>
    <hyperlink ref="F497" r:id="rId1394" xr:uid="{00000000-0004-0000-1000-000071050000}"/>
    <hyperlink ref="D498" r:id="rId1395" xr:uid="{00000000-0004-0000-1000-000072050000}"/>
    <hyperlink ref="E498" r:id="rId1396" xr:uid="{00000000-0004-0000-1000-000073050000}"/>
    <hyperlink ref="F498" r:id="rId1397" xr:uid="{00000000-0004-0000-1000-000074050000}"/>
    <hyperlink ref="D499" r:id="rId1398" xr:uid="{00000000-0004-0000-1000-000075050000}"/>
    <hyperlink ref="E499" r:id="rId1399" location="section-overview" xr:uid="{00000000-0004-0000-1000-000076050000}"/>
    <hyperlink ref="F499" r:id="rId1400" xr:uid="{00000000-0004-0000-1000-000077050000}"/>
    <hyperlink ref="D500" r:id="rId1401" xr:uid="{00000000-0004-0000-1000-000078050000}"/>
    <hyperlink ref="E500" r:id="rId1402" location="section-overview" xr:uid="{00000000-0004-0000-1000-000079050000}"/>
    <hyperlink ref="F500" r:id="rId1403" xr:uid="{00000000-0004-0000-1000-00007A050000}"/>
    <hyperlink ref="D501" r:id="rId1404" xr:uid="{00000000-0004-0000-1000-00007B050000}"/>
    <hyperlink ref="E501" r:id="rId1405" xr:uid="{00000000-0004-0000-1000-00007C050000}"/>
    <hyperlink ref="F501" r:id="rId1406" xr:uid="{00000000-0004-0000-1000-00007D050000}"/>
    <hyperlink ref="D502" r:id="rId1407" xr:uid="{00000000-0004-0000-1000-00007E050000}"/>
    <hyperlink ref="E502" r:id="rId1408" xr:uid="{00000000-0004-0000-1000-00007F050000}"/>
    <hyperlink ref="F502" r:id="rId1409" xr:uid="{00000000-0004-0000-1000-000080050000}"/>
    <hyperlink ref="D503" r:id="rId1410" xr:uid="{00000000-0004-0000-1000-000081050000}"/>
    <hyperlink ref="E503" r:id="rId1411" location="section-overview" xr:uid="{00000000-0004-0000-1000-000082050000}"/>
    <hyperlink ref="F503" r:id="rId1412" xr:uid="{00000000-0004-0000-1000-000083050000}"/>
    <hyperlink ref="D504" r:id="rId1413" xr:uid="{00000000-0004-0000-1000-000084050000}"/>
    <hyperlink ref="F504" r:id="rId1414" xr:uid="{00000000-0004-0000-1000-000085050000}"/>
    <hyperlink ref="D505" r:id="rId1415" xr:uid="{00000000-0004-0000-1000-000086050000}"/>
    <hyperlink ref="E505" r:id="rId1416" location="section-overview" xr:uid="{00000000-0004-0000-1000-000087050000}"/>
    <hyperlink ref="F505" r:id="rId1417" xr:uid="{00000000-0004-0000-1000-000088050000}"/>
    <hyperlink ref="D506" r:id="rId1418" xr:uid="{00000000-0004-0000-1000-000089050000}"/>
    <hyperlink ref="E506" r:id="rId1419" location="section-overview" xr:uid="{00000000-0004-0000-1000-00008A050000}"/>
    <hyperlink ref="F506" r:id="rId1420" xr:uid="{00000000-0004-0000-1000-00008B050000}"/>
    <hyperlink ref="D507" r:id="rId1421" xr:uid="{00000000-0004-0000-1000-00008C050000}"/>
    <hyperlink ref="E507" r:id="rId1422" location="section-overview" xr:uid="{00000000-0004-0000-1000-00008D050000}"/>
    <hyperlink ref="F507" r:id="rId1423" xr:uid="{00000000-0004-0000-1000-00008E050000}"/>
    <hyperlink ref="D508" r:id="rId1424" xr:uid="{00000000-0004-0000-1000-00008F050000}"/>
    <hyperlink ref="E508" r:id="rId1425" xr:uid="{00000000-0004-0000-1000-000090050000}"/>
    <hyperlink ref="F508" r:id="rId1426" xr:uid="{00000000-0004-0000-1000-000091050000}"/>
    <hyperlink ref="D509" r:id="rId1427" xr:uid="{00000000-0004-0000-1000-000092050000}"/>
    <hyperlink ref="E509" r:id="rId1428" xr:uid="{00000000-0004-0000-1000-000093050000}"/>
    <hyperlink ref="F509" r:id="rId1429" xr:uid="{00000000-0004-0000-1000-000094050000}"/>
    <hyperlink ref="D510" r:id="rId1430" xr:uid="{00000000-0004-0000-1000-000095050000}"/>
    <hyperlink ref="D511" r:id="rId1431" xr:uid="{00000000-0004-0000-1000-000096050000}"/>
    <hyperlink ref="E511" r:id="rId1432" location="section-overview" xr:uid="{00000000-0004-0000-1000-000097050000}"/>
    <hyperlink ref="F511" r:id="rId1433" xr:uid="{00000000-0004-0000-1000-000098050000}"/>
    <hyperlink ref="D512" r:id="rId1434" xr:uid="{00000000-0004-0000-1000-000099050000}"/>
    <hyperlink ref="E512" r:id="rId1435" location="section-overview" xr:uid="{00000000-0004-0000-1000-00009A050000}"/>
    <hyperlink ref="F512" r:id="rId1436" xr:uid="{00000000-0004-0000-1000-00009B050000}"/>
    <hyperlink ref="D513" r:id="rId1437" xr:uid="{00000000-0004-0000-1000-00009C050000}"/>
    <hyperlink ref="E513" r:id="rId1438" location="section-overview" xr:uid="{00000000-0004-0000-1000-00009D050000}"/>
    <hyperlink ref="F513" r:id="rId1439" xr:uid="{00000000-0004-0000-1000-00009E050000}"/>
    <hyperlink ref="D514" r:id="rId1440" xr:uid="{00000000-0004-0000-1000-00009F050000}"/>
    <hyperlink ref="E514" r:id="rId1441" xr:uid="{00000000-0004-0000-1000-0000A0050000}"/>
    <hyperlink ref="F514" r:id="rId1442" xr:uid="{00000000-0004-0000-1000-0000A1050000}"/>
    <hyperlink ref="D515" r:id="rId1443" xr:uid="{00000000-0004-0000-1000-0000A2050000}"/>
    <hyperlink ref="E515" r:id="rId1444" location="section-overview" xr:uid="{00000000-0004-0000-1000-0000A3050000}"/>
    <hyperlink ref="F515" r:id="rId1445" xr:uid="{00000000-0004-0000-1000-0000A4050000}"/>
    <hyperlink ref="D516" r:id="rId1446" xr:uid="{00000000-0004-0000-1000-0000A5050000}"/>
    <hyperlink ref="E516" r:id="rId1447" location="section-overview" xr:uid="{00000000-0004-0000-1000-0000A6050000}"/>
    <hyperlink ref="F516" r:id="rId1448" xr:uid="{00000000-0004-0000-1000-0000A7050000}"/>
    <hyperlink ref="D517" r:id="rId1449" xr:uid="{00000000-0004-0000-1000-0000A8050000}"/>
    <hyperlink ref="D518" r:id="rId1450" xr:uid="{00000000-0004-0000-1000-0000A9050000}"/>
    <hyperlink ref="E518" r:id="rId1451" xr:uid="{00000000-0004-0000-1000-0000AA050000}"/>
    <hyperlink ref="F518" r:id="rId1452" xr:uid="{00000000-0004-0000-1000-0000AB050000}"/>
    <hyperlink ref="D519" r:id="rId1453" xr:uid="{00000000-0004-0000-1000-0000AC050000}"/>
    <hyperlink ref="E519" r:id="rId1454" xr:uid="{00000000-0004-0000-1000-0000AD050000}"/>
    <hyperlink ref="F519" r:id="rId1455" xr:uid="{00000000-0004-0000-1000-0000AE050000}"/>
    <hyperlink ref="D520" r:id="rId1456" xr:uid="{00000000-0004-0000-1000-0000AF050000}"/>
    <hyperlink ref="E520" r:id="rId1457" xr:uid="{00000000-0004-0000-1000-0000B0050000}"/>
    <hyperlink ref="F520" r:id="rId1458" xr:uid="{00000000-0004-0000-1000-0000B1050000}"/>
    <hyperlink ref="D521" r:id="rId1459" xr:uid="{00000000-0004-0000-1000-0000B2050000}"/>
    <hyperlink ref="D522" r:id="rId1460" xr:uid="{00000000-0004-0000-1000-0000B3050000}"/>
    <hyperlink ref="E522" r:id="rId1461" location="section-overview" xr:uid="{00000000-0004-0000-1000-0000B4050000}"/>
    <hyperlink ref="D523" r:id="rId1462" xr:uid="{00000000-0004-0000-1000-0000B5050000}"/>
    <hyperlink ref="E523" r:id="rId1463" location="section-overview" xr:uid="{00000000-0004-0000-1000-0000B6050000}"/>
    <hyperlink ref="F523" r:id="rId1464" xr:uid="{00000000-0004-0000-1000-0000B7050000}"/>
    <hyperlink ref="D524" r:id="rId1465" xr:uid="{00000000-0004-0000-1000-0000B8050000}"/>
    <hyperlink ref="E524" r:id="rId1466" location="section-overview" xr:uid="{00000000-0004-0000-1000-0000B9050000}"/>
    <hyperlink ref="F524" r:id="rId1467" xr:uid="{00000000-0004-0000-1000-0000BA050000}"/>
    <hyperlink ref="D525" r:id="rId1468" xr:uid="{00000000-0004-0000-1000-0000BB050000}"/>
    <hyperlink ref="E525" r:id="rId1469" location="section-overview" xr:uid="{00000000-0004-0000-1000-0000BC050000}"/>
    <hyperlink ref="F525" r:id="rId1470" xr:uid="{00000000-0004-0000-1000-0000BD050000}"/>
    <hyperlink ref="D526" r:id="rId1471" xr:uid="{00000000-0004-0000-1000-0000BE050000}"/>
    <hyperlink ref="E526" r:id="rId1472" location="section-overview" xr:uid="{00000000-0004-0000-1000-0000BF050000}"/>
    <hyperlink ref="F526" r:id="rId1473" xr:uid="{00000000-0004-0000-1000-0000C0050000}"/>
    <hyperlink ref="D527" r:id="rId1474" xr:uid="{00000000-0004-0000-1000-0000C1050000}"/>
    <hyperlink ref="E527" r:id="rId1475" location="section-overview" xr:uid="{00000000-0004-0000-1000-0000C2050000}"/>
    <hyperlink ref="F527" r:id="rId1476" xr:uid="{00000000-0004-0000-1000-0000C3050000}"/>
    <hyperlink ref="D528" r:id="rId1477" xr:uid="{00000000-0004-0000-1000-0000C4050000}"/>
    <hyperlink ref="E528" r:id="rId1478" location="section-overview" xr:uid="{00000000-0004-0000-1000-0000C5050000}"/>
    <hyperlink ref="F528" r:id="rId1479" xr:uid="{00000000-0004-0000-1000-0000C6050000}"/>
    <hyperlink ref="D529" r:id="rId1480" xr:uid="{00000000-0004-0000-1000-0000C7050000}"/>
    <hyperlink ref="E529" r:id="rId1481" location="section-overview" xr:uid="{00000000-0004-0000-1000-0000C8050000}"/>
    <hyperlink ref="F529" r:id="rId1482" xr:uid="{00000000-0004-0000-1000-0000C9050000}"/>
    <hyperlink ref="D530" r:id="rId1483" xr:uid="{00000000-0004-0000-1000-0000CA050000}"/>
    <hyperlink ref="E530" r:id="rId1484" xr:uid="{00000000-0004-0000-1000-0000CB050000}"/>
    <hyperlink ref="F530" r:id="rId1485" xr:uid="{00000000-0004-0000-1000-0000CC050000}"/>
    <hyperlink ref="D531" r:id="rId1486" xr:uid="{00000000-0004-0000-1000-0000CD050000}"/>
    <hyperlink ref="E531" r:id="rId1487" xr:uid="{00000000-0004-0000-1000-0000CE050000}"/>
    <hyperlink ref="F531" r:id="rId1488" xr:uid="{00000000-0004-0000-1000-0000CF050000}"/>
    <hyperlink ref="E532" r:id="rId1489" location="section-overview" xr:uid="{00000000-0004-0000-1000-0000D0050000}"/>
    <hyperlink ref="F532" r:id="rId1490" xr:uid="{00000000-0004-0000-1000-0000D1050000}"/>
    <hyperlink ref="D533" r:id="rId1491" xr:uid="{00000000-0004-0000-1000-0000D2050000}"/>
    <hyperlink ref="E533" r:id="rId1492" xr:uid="{00000000-0004-0000-1000-0000D3050000}"/>
    <hyperlink ref="F533" r:id="rId1493" xr:uid="{00000000-0004-0000-1000-0000D4050000}"/>
    <hyperlink ref="D534" r:id="rId1494" xr:uid="{00000000-0004-0000-1000-0000D5050000}"/>
    <hyperlink ref="E534" r:id="rId1495" location="section-overview" xr:uid="{00000000-0004-0000-1000-0000D6050000}"/>
    <hyperlink ref="F534" r:id="rId1496" xr:uid="{00000000-0004-0000-1000-0000D7050000}"/>
    <hyperlink ref="D535" r:id="rId1497" xr:uid="{00000000-0004-0000-1000-0000D8050000}"/>
    <hyperlink ref="E535" r:id="rId1498" location="section-overview" xr:uid="{00000000-0004-0000-1000-0000D9050000}"/>
    <hyperlink ref="D536" r:id="rId1499" xr:uid="{00000000-0004-0000-1000-0000DA050000}"/>
    <hyperlink ref="E536" r:id="rId1500" location="section-overview" xr:uid="{00000000-0004-0000-1000-0000DB050000}"/>
    <hyperlink ref="F536" r:id="rId1501" xr:uid="{00000000-0004-0000-1000-0000DC050000}"/>
    <hyperlink ref="D537" r:id="rId1502" xr:uid="{00000000-0004-0000-1000-0000DD050000}"/>
    <hyperlink ref="E537" r:id="rId1503" location="section-overview" xr:uid="{00000000-0004-0000-1000-0000DE050000}"/>
    <hyperlink ref="D538" r:id="rId1504" xr:uid="{00000000-0004-0000-1000-0000DF050000}"/>
    <hyperlink ref="E538" r:id="rId1505" location="section-overview" xr:uid="{00000000-0004-0000-1000-0000E0050000}"/>
    <hyperlink ref="D539" r:id="rId1506" xr:uid="{00000000-0004-0000-1000-0000E1050000}"/>
    <hyperlink ref="E539" r:id="rId1507" location="section-overview" xr:uid="{00000000-0004-0000-1000-0000E2050000}"/>
    <hyperlink ref="F539" r:id="rId1508" xr:uid="{00000000-0004-0000-1000-0000E3050000}"/>
    <hyperlink ref="D540" r:id="rId1509" xr:uid="{00000000-0004-0000-1000-0000E4050000}"/>
    <hyperlink ref="E540" r:id="rId1510" location="section-overview" xr:uid="{00000000-0004-0000-1000-0000E5050000}"/>
    <hyperlink ref="F540" r:id="rId1511" xr:uid="{00000000-0004-0000-1000-0000E6050000}"/>
    <hyperlink ref="D541" r:id="rId1512" xr:uid="{00000000-0004-0000-1000-0000E7050000}"/>
    <hyperlink ref="D542" r:id="rId1513" xr:uid="{00000000-0004-0000-1000-0000E8050000}"/>
    <hyperlink ref="E542" r:id="rId1514" location="section-overview" xr:uid="{00000000-0004-0000-1000-0000E9050000}"/>
    <hyperlink ref="E543" r:id="rId1515" xr:uid="{00000000-0004-0000-1000-0000EA050000}"/>
    <hyperlink ref="F543" r:id="rId1516" xr:uid="{00000000-0004-0000-1000-0000EB050000}"/>
    <hyperlink ref="D544" r:id="rId1517" xr:uid="{00000000-0004-0000-1000-0000EC050000}"/>
    <hyperlink ref="E544" r:id="rId1518" location="section-overview" xr:uid="{00000000-0004-0000-1000-0000ED050000}"/>
    <hyperlink ref="F544" r:id="rId1519" xr:uid="{00000000-0004-0000-1000-0000EE050000}"/>
    <hyperlink ref="D545" r:id="rId1520" xr:uid="{00000000-0004-0000-1000-0000EF050000}"/>
    <hyperlink ref="E545" r:id="rId1521" location="section-overview" xr:uid="{00000000-0004-0000-1000-0000F0050000}"/>
    <hyperlink ref="F545" r:id="rId1522" xr:uid="{00000000-0004-0000-1000-0000F1050000}"/>
    <hyperlink ref="D546" r:id="rId1523" xr:uid="{00000000-0004-0000-1000-0000F2050000}"/>
    <hyperlink ref="E546" r:id="rId1524" location="section-overview" xr:uid="{00000000-0004-0000-1000-0000F3050000}"/>
    <hyperlink ref="F546" r:id="rId1525" xr:uid="{00000000-0004-0000-1000-0000F4050000}"/>
    <hyperlink ref="D547" r:id="rId1526" xr:uid="{00000000-0004-0000-1000-0000F5050000}"/>
    <hyperlink ref="E547" r:id="rId1527" location="section-overview" xr:uid="{00000000-0004-0000-1000-0000F6050000}"/>
    <hyperlink ref="F547" r:id="rId1528" xr:uid="{00000000-0004-0000-1000-0000F7050000}"/>
    <hyperlink ref="D548" r:id="rId1529" xr:uid="{00000000-0004-0000-1000-0000F8050000}"/>
    <hyperlink ref="E548" r:id="rId1530" location="section-overview" xr:uid="{00000000-0004-0000-1000-0000F9050000}"/>
    <hyperlink ref="F548" r:id="rId1531" xr:uid="{00000000-0004-0000-1000-0000FA050000}"/>
    <hyperlink ref="D549" r:id="rId1532" xr:uid="{00000000-0004-0000-1000-0000FB050000}"/>
    <hyperlink ref="E549" r:id="rId1533" location="section-overview" xr:uid="{00000000-0004-0000-1000-0000FC050000}"/>
    <hyperlink ref="F549" r:id="rId1534" xr:uid="{00000000-0004-0000-1000-0000FD050000}"/>
    <hyperlink ref="D550" r:id="rId1535" xr:uid="{00000000-0004-0000-1000-0000FE050000}"/>
    <hyperlink ref="E550" r:id="rId1536" location="section-overview" xr:uid="{00000000-0004-0000-1000-0000FF050000}"/>
    <hyperlink ref="F550" r:id="rId1537" xr:uid="{00000000-0004-0000-1000-000000060000}"/>
    <hyperlink ref="D551" r:id="rId1538" xr:uid="{00000000-0004-0000-1000-000001060000}"/>
    <hyperlink ref="E551" r:id="rId1539" location="section-overview" xr:uid="{00000000-0004-0000-1000-000002060000}"/>
    <hyperlink ref="F551" r:id="rId1540" xr:uid="{00000000-0004-0000-1000-000003060000}"/>
    <hyperlink ref="D552" r:id="rId1541" xr:uid="{00000000-0004-0000-1000-000004060000}"/>
    <hyperlink ref="E552" r:id="rId1542" xr:uid="{00000000-0004-0000-1000-000005060000}"/>
    <hyperlink ref="F552" r:id="rId1543" xr:uid="{00000000-0004-0000-1000-000006060000}"/>
    <hyperlink ref="D553" r:id="rId1544" xr:uid="{00000000-0004-0000-1000-000007060000}"/>
    <hyperlink ref="E553" r:id="rId1545" location="section-overview" xr:uid="{00000000-0004-0000-1000-000008060000}"/>
    <hyperlink ref="F553" r:id="rId1546" xr:uid="{00000000-0004-0000-1000-000009060000}"/>
    <hyperlink ref="D554" r:id="rId1547" xr:uid="{00000000-0004-0000-1000-00000A060000}"/>
    <hyperlink ref="E554" r:id="rId1548" xr:uid="{00000000-0004-0000-1000-00000B060000}"/>
    <hyperlink ref="F554" r:id="rId1549" xr:uid="{00000000-0004-0000-1000-00000C060000}"/>
    <hyperlink ref="D555" r:id="rId1550" xr:uid="{00000000-0004-0000-1000-00000D060000}"/>
    <hyperlink ref="E555" r:id="rId1551" location="section-overview" xr:uid="{00000000-0004-0000-1000-00000E060000}"/>
    <hyperlink ref="F555" r:id="rId1552" xr:uid="{00000000-0004-0000-1000-00000F060000}"/>
    <hyperlink ref="E556" r:id="rId1553" xr:uid="{00000000-0004-0000-1000-000010060000}"/>
    <hyperlink ref="F556" r:id="rId1554" xr:uid="{00000000-0004-0000-1000-000011060000}"/>
    <hyperlink ref="D557" r:id="rId1555" xr:uid="{00000000-0004-0000-1000-000012060000}"/>
    <hyperlink ref="E557" r:id="rId1556" location="section-overview" xr:uid="{00000000-0004-0000-1000-000013060000}"/>
    <hyperlink ref="D558" r:id="rId1557" xr:uid="{00000000-0004-0000-1000-000014060000}"/>
    <hyperlink ref="E558" r:id="rId1558" xr:uid="{00000000-0004-0000-1000-000015060000}"/>
    <hyperlink ref="F558" r:id="rId1559" xr:uid="{00000000-0004-0000-1000-000016060000}"/>
    <hyperlink ref="D559" r:id="rId1560" xr:uid="{00000000-0004-0000-1000-000017060000}"/>
    <hyperlink ref="E559" r:id="rId1561" xr:uid="{00000000-0004-0000-1000-000018060000}"/>
    <hyperlink ref="F559" r:id="rId1562" xr:uid="{00000000-0004-0000-1000-000019060000}"/>
    <hyperlink ref="D560" r:id="rId1563" xr:uid="{00000000-0004-0000-1000-00001A060000}"/>
    <hyperlink ref="E560" r:id="rId1564" xr:uid="{00000000-0004-0000-1000-00001B060000}"/>
    <hyperlink ref="F560" r:id="rId1565" xr:uid="{00000000-0004-0000-1000-00001C060000}"/>
    <hyperlink ref="D561" r:id="rId1566" xr:uid="{00000000-0004-0000-1000-00001D060000}"/>
    <hyperlink ref="E561" r:id="rId1567" xr:uid="{00000000-0004-0000-1000-00001E060000}"/>
    <hyperlink ref="F561" r:id="rId1568" xr:uid="{00000000-0004-0000-1000-00001F060000}"/>
    <hyperlink ref="D562" r:id="rId1569" xr:uid="{00000000-0004-0000-1000-000020060000}"/>
    <hyperlink ref="E562" r:id="rId1570" location="section-overview" xr:uid="{00000000-0004-0000-1000-000021060000}"/>
    <hyperlink ref="F562" r:id="rId1571" xr:uid="{00000000-0004-0000-1000-000022060000}"/>
    <hyperlink ref="D563" r:id="rId1572" xr:uid="{00000000-0004-0000-1000-000023060000}"/>
    <hyperlink ref="E563" r:id="rId1573" location="section-overview" xr:uid="{00000000-0004-0000-1000-000024060000}"/>
    <hyperlink ref="F563" r:id="rId1574" xr:uid="{00000000-0004-0000-1000-000025060000}"/>
    <hyperlink ref="D564" r:id="rId1575" xr:uid="{00000000-0004-0000-1000-000026060000}"/>
    <hyperlink ref="E564" r:id="rId1576" location="section-overview" xr:uid="{00000000-0004-0000-1000-000027060000}"/>
    <hyperlink ref="F564" r:id="rId1577" xr:uid="{00000000-0004-0000-1000-000028060000}"/>
    <hyperlink ref="D565" r:id="rId1578" xr:uid="{00000000-0004-0000-1000-000029060000}"/>
    <hyperlink ref="E565" r:id="rId1579" location="section-overview" xr:uid="{00000000-0004-0000-1000-00002A060000}"/>
    <hyperlink ref="F565" r:id="rId1580" xr:uid="{00000000-0004-0000-1000-00002B060000}"/>
    <hyperlink ref="D566" r:id="rId1581" xr:uid="{00000000-0004-0000-1000-00002C060000}"/>
    <hyperlink ref="E566" r:id="rId1582" location="section-overview" xr:uid="{00000000-0004-0000-1000-00002D060000}"/>
    <hyperlink ref="D567" r:id="rId1583" xr:uid="{00000000-0004-0000-1000-00002E060000}"/>
    <hyperlink ref="D568" r:id="rId1584" xr:uid="{00000000-0004-0000-1000-00002F060000}"/>
    <hyperlink ref="E568" r:id="rId1585" location="section-overview" xr:uid="{00000000-0004-0000-1000-000030060000}"/>
    <hyperlink ref="F568" r:id="rId1586" xr:uid="{00000000-0004-0000-1000-000031060000}"/>
    <hyperlink ref="D569" r:id="rId1587" xr:uid="{00000000-0004-0000-1000-000032060000}"/>
    <hyperlink ref="E569" r:id="rId1588" location="section-overview" xr:uid="{00000000-0004-0000-1000-000033060000}"/>
    <hyperlink ref="F569" r:id="rId1589" xr:uid="{00000000-0004-0000-1000-000034060000}"/>
    <hyperlink ref="D570" r:id="rId1590" xr:uid="{00000000-0004-0000-1000-000035060000}"/>
    <hyperlink ref="E570" r:id="rId1591" location="section-overview" xr:uid="{00000000-0004-0000-1000-000036060000}"/>
    <hyperlink ref="F570" r:id="rId1592" xr:uid="{00000000-0004-0000-1000-000037060000}"/>
    <hyperlink ref="D571" r:id="rId1593" xr:uid="{00000000-0004-0000-1000-000038060000}"/>
    <hyperlink ref="E571" r:id="rId1594" location="section-overview" xr:uid="{00000000-0004-0000-1000-000039060000}"/>
    <hyperlink ref="F571" r:id="rId1595" xr:uid="{00000000-0004-0000-1000-00003A060000}"/>
    <hyperlink ref="D572" r:id="rId1596" xr:uid="{00000000-0004-0000-1000-00003B060000}"/>
    <hyperlink ref="E572" r:id="rId1597" location="section-overview" xr:uid="{00000000-0004-0000-1000-00003C060000}"/>
    <hyperlink ref="F572" r:id="rId1598" xr:uid="{00000000-0004-0000-1000-00003D060000}"/>
    <hyperlink ref="D573" r:id="rId1599" xr:uid="{00000000-0004-0000-1000-00003E060000}"/>
    <hyperlink ref="E573" r:id="rId1600" xr:uid="{00000000-0004-0000-1000-00003F060000}"/>
    <hyperlink ref="F573" r:id="rId1601" xr:uid="{00000000-0004-0000-1000-000040060000}"/>
    <hyperlink ref="D574" r:id="rId1602" xr:uid="{00000000-0004-0000-1000-000041060000}"/>
    <hyperlink ref="E574" r:id="rId1603" location="section-overview" xr:uid="{00000000-0004-0000-1000-000042060000}"/>
    <hyperlink ref="D575" r:id="rId1604" xr:uid="{00000000-0004-0000-1000-000043060000}"/>
    <hyperlink ref="E575" r:id="rId1605" location="section-overview" xr:uid="{00000000-0004-0000-1000-000044060000}"/>
    <hyperlink ref="F575" r:id="rId1606" xr:uid="{00000000-0004-0000-1000-000045060000}"/>
    <hyperlink ref="D576" r:id="rId1607" xr:uid="{00000000-0004-0000-1000-000046060000}"/>
    <hyperlink ref="E576" r:id="rId1608" location="section-overview" xr:uid="{00000000-0004-0000-1000-000047060000}"/>
    <hyperlink ref="F576" r:id="rId1609" xr:uid="{00000000-0004-0000-1000-000048060000}"/>
    <hyperlink ref="D577" r:id="rId1610" xr:uid="{00000000-0004-0000-1000-000049060000}"/>
    <hyperlink ref="E577" r:id="rId1611" location="section-overview" xr:uid="{00000000-0004-0000-1000-00004A060000}"/>
    <hyperlink ref="D578" r:id="rId1612" xr:uid="{00000000-0004-0000-1000-00004B060000}"/>
    <hyperlink ref="E578" r:id="rId1613" location="section-overview" xr:uid="{00000000-0004-0000-1000-00004C060000}"/>
    <hyperlink ref="F578" r:id="rId1614" xr:uid="{00000000-0004-0000-1000-00004D060000}"/>
    <hyperlink ref="D579" r:id="rId1615" xr:uid="{00000000-0004-0000-1000-00004E060000}"/>
    <hyperlink ref="E579" r:id="rId1616" location="section-overview" xr:uid="{00000000-0004-0000-1000-00004F060000}"/>
    <hyperlink ref="F579" r:id="rId1617" xr:uid="{00000000-0004-0000-1000-000050060000}"/>
    <hyperlink ref="D580" r:id="rId1618" xr:uid="{00000000-0004-0000-1000-000051060000}"/>
    <hyperlink ref="E580" r:id="rId1619" location="section-overview" xr:uid="{00000000-0004-0000-1000-000052060000}"/>
    <hyperlink ref="F580" r:id="rId1620" xr:uid="{00000000-0004-0000-1000-000053060000}"/>
    <hyperlink ref="D581" r:id="rId1621" xr:uid="{00000000-0004-0000-1000-000054060000}"/>
    <hyperlink ref="E581" r:id="rId1622" location="section-overview" xr:uid="{00000000-0004-0000-1000-000055060000}"/>
    <hyperlink ref="F581" r:id="rId1623" xr:uid="{00000000-0004-0000-1000-000056060000}"/>
    <hyperlink ref="D582" r:id="rId1624" xr:uid="{00000000-0004-0000-1000-000057060000}"/>
    <hyperlink ref="E582" r:id="rId1625" location="section-overview" xr:uid="{00000000-0004-0000-1000-000058060000}"/>
    <hyperlink ref="F582" r:id="rId1626" xr:uid="{00000000-0004-0000-1000-000059060000}"/>
    <hyperlink ref="D583" r:id="rId1627" xr:uid="{00000000-0004-0000-1000-00005A060000}"/>
    <hyperlink ref="D584" r:id="rId1628" xr:uid="{00000000-0004-0000-1000-00005B060000}"/>
    <hyperlink ref="E584" r:id="rId1629" xr:uid="{00000000-0004-0000-1000-00005C060000}"/>
    <hyperlink ref="F584" r:id="rId1630" xr:uid="{00000000-0004-0000-1000-00005D060000}"/>
    <hyperlink ref="D585" r:id="rId1631" xr:uid="{00000000-0004-0000-1000-00005E060000}"/>
    <hyperlink ref="E585" r:id="rId1632" xr:uid="{00000000-0004-0000-1000-00005F060000}"/>
    <hyperlink ref="F585" r:id="rId1633" xr:uid="{00000000-0004-0000-1000-000060060000}"/>
    <hyperlink ref="D586" r:id="rId1634" xr:uid="{00000000-0004-0000-1000-000061060000}"/>
    <hyperlink ref="E586" r:id="rId1635" location="section-related-hubs" xr:uid="{00000000-0004-0000-1000-000062060000}"/>
    <hyperlink ref="F586" r:id="rId1636" xr:uid="{00000000-0004-0000-1000-000063060000}"/>
    <hyperlink ref="D587" r:id="rId1637" xr:uid="{00000000-0004-0000-1000-000064060000}"/>
    <hyperlink ref="E587" r:id="rId1638" location="section-overview" xr:uid="{00000000-0004-0000-1000-000065060000}"/>
    <hyperlink ref="F587" r:id="rId1639" xr:uid="{00000000-0004-0000-1000-000066060000}"/>
    <hyperlink ref="D588" r:id="rId1640" xr:uid="{00000000-0004-0000-1000-000067060000}"/>
    <hyperlink ref="E588" r:id="rId1641" location="section-overview" xr:uid="{00000000-0004-0000-1000-000068060000}"/>
    <hyperlink ref="F588" r:id="rId1642" xr:uid="{00000000-0004-0000-1000-000069060000}"/>
    <hyperlink ref="D589" r:id="rId1643" xr:uid="{00000000-0004-0000-1000-00006A060000}"/>
    <hyperlink ref="E589" r:id="rId1644" location="section-overview" xr:uid="{00000000-0004-0000-1000-00006B060000}"/>
    <hyperlink ref="F589" r:id="rId1645" xr:uid="{00000000-0004-0000-1000-00006C060000}"/>
    <hyperlink ref="D590" r:id="rId1646" xr:uid="{00000000-0004-0000-1000-00006D060000}"/>
    <hyperlink ref="E590" r:id="rId1647" location="section-overview" xr:uid="{00000000-0004-0000-1000-00006E060000}"/>
    <hyperlink ref="F590" r:id="rId1648" xr:uid="{00000000-0004-0000-1000-00006F060000}"/>
    <hyperlink ref="D591" r:id="rId1649" xr:uid="{00000000-0004-0000-1000-000070060000}"/>
    <hyperlink ref="E591" r:id="rId1650" location="section-overview" xr:uid="{00000000-0004-0000-1000-000071060000}"/>
    <hyperlink ref="F591" r:id="rId1651" xr:uid="{00000000-0004-0000-1000-000072060000}"/>
    <hyperlink ref="D592" r:id="rId1652" xr:uid="{00000000-0004-0000-1000-000073060000}"/>
    <hyperlink ref="E592" r:id="rId1653" location="section-overview" xr:uid="{00000000-0004-0000-1000-000074060000}"/>
    <hyperlink ref="F592" r:id="rId1654" xr:uid="{00000000-0004-0000-1000-000075060000}"/>
    <hyperlink ref="D593" r:id="rId1655" xr:uid="{00000000-0004-0000-1000-000076060000}"/>
    <hyperlink ref="E593" r:id="rId1656" xr:uid="{00000000-0004-0000-1000-000077060000}"/>
    <hyperlink ref="F593" r:id="rId1657" xr:uid="{00000000-0004-0000-1000-000078060000}"/>
    <hyperlink ref="D594" r:id="rId1658" xr:uid="{00000000-0004-0000-1000-000079060000}"/>
    <hyperlink ref="E594" r:id="rId1659" location="section-overview" xr:uid="{00000000-0004-0000-1000-00007A060000}"/>
    <hyperlink ref="F594" r:id="rId1660" xr:uid="{00000000-0004-0000-1000-00007B060000}"/>
    <hyperlink ref="D595" r:id="rId1661" xr:uid="{00000000-0004-0000-1000-00007C060000}"/>
    <hyperlink ref="E595" r:id="rId1662" location="section-overview" xr:uid="{00000000-0004-0000-1000-00007D060000}"/>
    <hyperlink ref="F595" r:id="rId1663" xr:uid="{00000000-0004-0000-1000-00007E060000}"/>
    <hyperlink ref="D596" r:id="rId1664" xr:uid="{00000000-0004-0000-1000-00007F060000}"/>
    <hyperlink ref="E596" r:id="rId1665" location="section-overview" xr:uid="{00000000-0004-0000-1000-000080060000}"/>
    <hyperlink ref="F596" r:id="rId1666" xr:uid="{00000000-0004-0000-1000-000081060000}"/>
    <hyperlink ref="D597" r:id="rId1667" xr:uid="{00000000-0004-0000-1000-000082060000}"/>
    <hyperlink ref="E597" r:id="rId1668" location="section-overview" xr:uid="{00000000-0004-0000-1000-000083060000}"/>
    <hyperlink ref="F597" r:id="rId1669" xr:uid="{00000000-0004-0000-1000-000084060000}"/>
    <hyperlink ref="D598" r:id="rId1670" xr:uid="{00000000-0004-0000-1000-000085060000}"/>
    <hyperlink ref="E598" r:id="rId1671" location="section-overview" xr:uid="{00000000-0004-0000-1000-000086060000}"/>
    <hyperlink ref="F598" r:id="rId1672" xr:uid="{00000000-0004-0000-1000-000087060000}"/>
    <hyperlink ref="D599" r:id="rId1673" xr:uid="{00000000-0004-0000-1000-000088060000}"/>
    <hyperlink ref="E599" r:id="rId1674" xr:uid="{00000000-0004-0000-1000-000089060000}"/>
    <hyperlink ref="F599" r:id="rId1675" xr:uid="{00000000-0004-0000-1000-00008A060000}"/>
    <hyperlink ref="D600" r:id="rId1676" xr:uid="{00000000-0004-0000-1000-00008B060000}"/>
    <hyperlink ref="E600" r:id="rId1677" xr:uid="{00000000-0004-0000-1000-00008C060000}"/>
    <hyperlink ref="F600" r:id="rId1678" xr:uid="{00000000-0004-0000-1000-00008D060000}"/>
    <hyperlink ref="D601" r:id="rId1679" xr:uid="{00000000-0004-0000-1000-00008E060000}"/>
    <hyperlink ref="E601" r:id="rId1680" xr:uid="{00000000-0004-0000-1000-00008F060000}"/>
    <hyperlink ref="F601" r:id="rId1681" xr:uid="{00000000-0004-0000-1000-000090060000}"/>
    <hyperlink ref="D602" r:id="rId1682" xr:uid="{00000000-0004-0000-1000-000091060000}"/>
    <hyperlink ref="E602" r:id="rId1683" location="section-overview" xr:uid="{00000000-0004-0000-1000-000092060000}"/>
    <hyperlink ref="F602" r:id="rId1684" xr:uid="{00000000-0004-0000-1000-000093060000}"/>
    <hyperlink ref="D603" r:id="rId1685" xr:uid="{00000000-0004-0000-1000-000094060000}"/>
    <hyperlink ref="E603" r:id="rId1686" xr:uid="{00000000-0004-0000-1000-000095060000}"/>
    <hyperlink ref="F603" r:id="rId1687" xr:uid="{00000000-0004-0000-1000-000096060000}"/>
    <hyperlink ref="D604" r:id="rId1688" xr:uid="{00000000-0004-0000-1000-000097060000}"/>
    <hyperlink ref="E604" r:id="rId1689" location="section-overview" xr:uid="{00000000-0004-0000-1000-000098060000}"/>
    <hyperlink ref="F604" r:id="rId1690" xr:uid="{00000000-0004-0000-1000-000099060000}"/>
    <hyperlink ref="D605" r:id="rId1691" xr:uid="{00000000-0004-0000-1000-00009A060000}"/>
    <hyperlink ref="E605" r:id="rId1692" xr:uid="{00000000-0004-0000-1000-00009B060000}"/>
    <hyperlink ref="F605" r:id="rId1693" xr:uid="{00000000-0004-0000-1000-00009C060000}"/>
    <hyperlink ref="D606" r:id="rId1694" xr:uid="{00000000-0004-0000-1000-00009D060000}"/>
    <hyperlink ref="E606" r:id="rId1695" location="section-overview" xr:uid="{00000000-0004-0000-1000-00009E060000}"/>
    <hyperlink ref="F606" r:id="rId1696" xr:uid="{00000000-0004-0000-1000-00009F060000}"/>
    <hyperlink ref="D607" r:id="rId1697" xr:uid="{00000000-0004-0000-1000-0000A0060000}"/>
    <hyperlink ref="E607" r:id="rId1698" xr:uid="{00000000-0004-0000-1000-0000A1060000}"/>
    <hyperlink ref="F607" r:id="rId1699" xr:uid="{00000000-0004-0000-1000-0000A2060000}"/>
    <hyperlink ref="D608" r:id="rId1700" xr:uid="{00000000-0004-0000-1000-0000A3060000}"/>
    <hyperlink ref="E608" r:id="rId1701" xr:uid="{00000000-0004-0000-1000-0000A4060000}"/>
    <hyperlink ref="F608" r:id="rId1702" xr:uid="{00000000-0004-0000-1000-0000A5060000}"/>
    <hyperlink ref="D609" r:id="rId1703" xr:uid="{00000000-0004-0000-1000-0000A6060000}"/>
    <hyperlink ref="E609" r:id="rId1704" location="section-overview" xr:uid="{00000000-0004-0000-1000-0000A7060000}"/>
    <hyperlink ref="F609" r:id="rId1705" xr:uid="{00000000-0004-0000-1000-0000A8060000}"/>
    <hyperlink ref="D610" r:id="rId1706" xr:uid="{00000000-0004-0000-1000-0000A9060000}"/>
    <hyperlink ref="E610" r:id="rId1707" location="section-overview" xr:uid="{00000000-0004-0000-1000-0000AA060000}"/>
    <hyperlink ref="F610" r:id="rId1708" xr:uid="{00000000-0004-0000-1000-0000AB060000}"/>
    <hyperlink ref="D611" r:id="rId1709" xr:uid="{00000000-0004-0000-1000-0000AC060000}"/>
    <hyperlink ref="F611" r:id="rId1710" xr:uid="{00000000-0004-0000-1000-0000AD060000}"/>
    <hyperlink ref="D612" r:id="rId1711" xr:uid="{00000000-0004-0000-1000-0000AE060000}"/>
    <hyperlink ref="E612" r:id="rId1712" location="section-overview" xr:uid="{00000000-0004-0000-1000-0000AF060000}"/>
    <hyperlink ref="F612" r:id="rId1713" xr:uid="{00000000-0004-0000-1000-0000B0060000}"/>
    <hyperlink ref="D613" r:id="rId1714" xr:uid="{00000000-0004-0000-1000-0000B1060000}"/>
    <hyperlink ref="D614" r:id="rId1715" xr:uid="{00000000-0004-0000-1000-0000B2060000}"/>
    <hyperlink ref="E614" r:id="rId1716" location="section-overview" xr:uid="{00000000-0004-0000-1000-0000B3060000}"/>
    <hyperlink ref="F614" r:id="rId1717" xr:uid="{00000000-0004-0000-1000-0000B4060000}"/>
    <hyperlink ref="D615" r:id="rId1718" xr:uid="{00000000-0004-0000-1000-0000B5060000}"/>
    <hyperlink ref="E615" r:id="rId1719" location="section-overview" xr:uid="{00000000-0004-0000-1000-0000B6060000}"/>
    <hyperlink ref="F615" r:id="rId1720" xr:uid="{00000000-0004-0000-1000-0000B7060000}"/>
    <hyperlink ref="D616" r:id="rId1721" xr:uid="{00000000-0004-0000-1000-0000B8060000}"/>
    <hyperlink ref="E616" r:id="rId1722" xr:uid="{00000000-0004-0000-1000-0000B9060000}"/>
    <hyperlink ref="F616" r:id="rId1723" xr:uid="{00000000-0004-0000-1000-0000BA060000}"/>
    <hyperlink ref="D617" r:id="rId1724" xr:uid="{00000000-0004-0000-1000-0000BB060000}"/>
    <hyperlink ref="E617" r:id="rId1725" location="section-overview" xr:uid="{00000000-0004-0000-1000-0000BC060000}"/>
    <hyperlink ref="F617" r:id="rId1726" xr:uid="{00000000-0004-0000-1000-0000BD060000}"/>
    <hyperlink ref="D618" r:id="rId1727" xr:uid="{00000000-0004-0000-1000-0000BE060000}"/>
    <hyperlink ref="E618" r:id="rId1728" location="section-overview" xr:uid="{00000000-0004-0000-1000-0000BF060000}"/>
    <hyperlink ref="F618" r:id="rId1729" xr:uid="{00000000-0004-0000-1000-0000C0060000}"/>
    <hyperlink ref="D619" r:id="rId1730" xr:uid="{00000000-0004-0000-1000-0000C1060000}"/>
    <hyperlink ref="E619" r:id="rId1731" location="section-overview" xr:uid="{00000000-0004-0000-1000-0000C2060000}"/>
    <hyperlink ref="F619" r:id="rId1732" xr:uid="{00000000-0004-0000-1000-0000C3060000}"/>
    <hyperlink ref="D620" r:id="rId1733" xr:uid="{00000000-0004-0000-1000-0000C4060000}"/>
    <hyperlink ref="E620" r:id="rId1734" xr:uid="{00000000-0004-0000-1000-0000C5060000}"/>
    <hyperlink ref="F620" r:id="rId1735" xr:uid="{00000000-0004-0000-1000-0000C6060000}"/>
    <hyperlink ref="D621" r:id="rId1736" xr:uid="{00000000-0004-0000-1000-0000C7060000}"/>
    <hyperlink ref="F621" r:id="rId1737" xr:uid="{00000000-0004-0000-1000-0000C8060000}"/>
    <hyperlink ref="D622" r:id="rId1738" xr:uid="{00000000-0004-0000-1000-0000C9060000}"/>
    <hyperlink ref="E622" r:id="rId1739" xr:uid="{00000000-0004-0000-1000-0000CA060000}"/>
    <hyperlink ref="F622" r:id="rId1740" xr:uid="{00000000-0004-0000-1000-0000CB060000}"/>
    <hyperlink ref="D623" r:id="rId1741" xr:uid="{00000000-0004-0000-1000-0000CC060000}"/>
    <hyperlink ref="E623" r:id="rId1742" location="section-overview" xr:uid="{00000000-0004-0000-1000-0000CD060000}"/>
    <hyperlink ref="F623" r:id="rId1743" xr:uid="{00000000-0004-0000-1000-0000CE060000}"/>
    <hyperlink ref="D624" r:id="rId1744" xr:uid="{00000000-0004-0000-1000-0000CF060000}"/>
    <hyperlink ref="E624" r:id="rId1745" location="section-overview" xr:uid="{00000000-0004-0000-1000-0000D0060000}"/>
    <hyperlink ref="F624" r:id="rId1746" xr:uid="{00000000-0004-0000-1000-0000D1060000}"/>
    <hyperlink ref="D625" r:id="rId1747" xr:uid="{00000000-0004-0000-1000-0000D2060000}"/>
    <hyperlink ref="E625" r:id="rId1748" location="section-overview" xr:uid="{00000000-0004-0000-1000-0000D3060000}"/>
    <hyperlink ref="F625" r:id="rId1749" xr:uid="{00000000-0004-0000-1000-0000D4060000}"/>
    <hyperlink ref="D626" r:id="rId1750" xr:uid="{00000000-0004-0000-1000-0000D5060000}"/>
    <hyperlink ref="E626" r:id="rId1751" xr:uid="{00000000-0004-0000-1000-0000D6060000}"/>
    <hyperlink ref="F626" r:id="rId1752" xr:uid="{00000000-0004-0000-1000-0000D7060000}"/>
    <hyperlink ref="D627" r:id="rId1753" xr:uid="{00000000-0004-0000-1000-0000D8060000}"/>
    <hyperlink ref="E627" r:id="rId1754" location="section-overview" xr:uid="{00000000-0004-0000-1000-0000D9060000}"/>
    <hyperlink ref="F627" r:id="rId1755" xr:uid="{00000000-0004-0000-1000-0000DA060000}"/>
    <hyperlink ref="D628" r:id="rId1756" xr:uid="{00000000-0004-0000-1000-0000DB060000}"/>
    <hyperlink ref="E628" r:id="rId1757" location="section-overview" xr:uid="{00000000-0004-0000-1000-0000DC060000}"/>
    <hyperlink ref="F628" r:id="rId1758" xr:uid="{00000000-0004-0000-1000-0000DD060000}"/>
    <hyperlink ref="D629" r:id="rId1759" xr:uid="{00000000-0004-0000-1000-0000DE060000}"/>
    <hyperlink ref="E629" r:id="rId1760" xr:uid="{00000000-0004-0000-1000-0000DF060000}"/>
    <hyperlink ref="F629" r:id="rId1761" xr:uid="{00000000-0004-0000-1000-0000E0060000}"/>
    <hyperlink ref="D630" r:id="rId1762" xr:uid="{00000000-0004-0000-1000-0000E1060000}"/>
    <hyperlink ref="E630" r:id="rId1763" xr:uid="{00000000-0004-0000-1000-0000E2060000}"/>
    <hyperlink ref="F630" r:id="rId1764" xr:uid="{00000000-0004-0000-1000-0000E3060000}"/>
    <hyperlink ref="D631" r:id="rId1765" xr:uid="{00000000-0004-0000-1000-0000E4060000}"/>
    <hyperlink ref="E631" r:id="rId1766" xr:uid="{00000000-0004-0000-1000-0000E5060000}"/>
    <hyperlink ref="F631" r:id="rId1767" xr:uid="{00000000-0004-0000-1000-0000E6060000}"/>
    <hyperlink ref="D632" r:id="rId1768" xr:uid="{00000000-0004-0000-1000-0000E7060000}"/>
    <hyperlink ref="E632" r:id="rId1769" location="section-overview" xr:uid="{00000000-0004-0000-1000-0000E8060000}"/>
    <hyperlink ref="D633" r:id="rId1770" xr:uid="{00000000-0004-0000-1000-0000E9060000}"/>
    <hyperlink ref="E633" r:id="rId1771" xr:uid="{00000000-0004-0000-1000-0000EA060000}"/>
    <hyperlink ref="F633" r:id="rId1772" xr:uid="{00000000-0004-0000-1000-0000EB060000}"/>
    <hyperlink ref="D634" r:id="rId1773" xr:uid="{00000000-0004-0000-1000-0000EC060000}"/>
    <hyperlink ref="E634" r:id="rId1774" xr:uid="{00000000-0004-0000-1000-0000ED060000}"/>
    <hyperlink ref="F634" r:id="rId1775" xr:uid="{00000000-0004-0000-1000-0000EE060000}"/>
    <hyperlink ref="D635" r:id="rId1776" xr:uid="{00000000-0004-0000-1000-0000EF060000}"/>
    <hyperlink ref="D636" r:id="rId1777" xr:uid="{00000000-0004-0000-1000-0000F0060000}"/>
    <hyperlink ref="F636" r:id="rId1778" xr:uid="{00000000-0004-0000-1000-0000F1060000}"/>
    <hyperlink ref="D637" r:id="rId1779" xr:uid="{00000000-0004-0000-1000-0000F2060000}"/>
    <hyperlink ref="E637" r:id="rId1780" location="section-overview" xr:uid="{00000000-0004-0000-1000-0000F3060000}"/>
    <hyperlink ref="F637" r:id="rId1781" xr:uid="{00000000-0004-0000-1000-0000F4060000}"/>
    <hyperlink ref="D638" r:id="rId1782" xr:uid="{00000000-0004-0000-1000-0000F5060000}"/>
    <hyperlink ref="E638" r:id="rId1783" location="section-overview" xr:uid="{00000000-0004-0000-1000-0000F6060000}"/>
    <hyperlink ref="F638" r:id="rId1784" xr:uid="{00000000-0004-0000-1000-0000F7060000}"/>
    <hyperlink ref="D639" r:id="rId1785" xr:uid="{00000000-0004-0000-1000-0000F8060000}"/>
    <hyperlink ref="E639" r:id="rId1786" location="section-overview" xr:uid="{00000000-0004-0000-1000-0000F9060000}"/>
    <hyperlink ref="F639" r:id="rId1787" xr:uid="{00000000-0004-0000-1000-0000FA060000}"/>
    <hyperlink ref="D640" r:id="rId1788" xr:uid="{00000000-0004-0000-1000-0000FB060000}"/>
    <hyperlink ref="E640" r:id="rId1789" xr:uid="{00000000-0004-0000-1000-0000FC060000}"/>
    <hyperlink ref="F640" r:id="rId1790" xr:uid="{00000000-0004-0000-1000-0000FD060000}"/>
    <hyperlink ref="E641" r:id="rId1791" location="section-overview" xr:uid="{00000000-0004-0000-1000-0000FE060000}"/>
    <hyperlink ref="F641" r:id="rId1792" xr:uid="{00000000-0004-0000-1000-0000FF060000}"/>
    <hyperlink ref="D642" r:id="rId1793" xr:uid="{00000000-0004-0000-1000-000000070000}"/>
    <hyperlink ref="E642" r:id="rId1794" xr:uid="{00000000-0004-0000-1000-000001070000}"/>
    <hyperlink ref="F642" r:id="rId1795" xr:uid="{00000000-0004-0000-1000-000002070000}"/>
    <hyperlink ref="D643" r:id="rId1796" xr:uid="{00000000-0004-0000-1000-000003070000}"/>
    <hyperlink ref="E643" r:id="rId1797" xr:uid="{00000000-0004-0000-1000-000004070000}"/>
    <hyperlink ref="F643" r:id="rId1798" xr:uid="{00000000-0004-0000-1000-000005070000}"/>
    <hyperlink ref="D644" r:id="rId1799" xr:uid="{00000000-0004-0000-1000-000006070000}"/>
    <hyperlink ref="E644" r:id="rId1800" xr:uid="{00000000-0004-0000-1000-000007070000}"/>
    <hyperlink ref="F644" r:id="rId1801" xr:uid="{00000000-0004-0000-1000-000008070000}"/>
    <hyperlink ref="D645" r:id="rId1802" xr:uid="{00000000-0004-0000-1000-000009070000}"/>
    <hyperlink ref="E645" r:id="rId1803" xr:uid="{00000000-0004-0000-1000-00000A070000}"/>
    <hyperlink ref="F645" r:id="rId1804" xr:uid="{00000000-0004-0000-1000-00000B070000}"/>
    <hyperlink ref="D646" r:id="rId1805" xr:uid="{00000000-0004-0000-1000-00000C070000}"/>
    <hyperlink ref="E646" r:id="rId1806" xr:uid="{00000000-0004-0000-1000-00000D070000}"/>
    <hyperlink ref="F646" r:id="rId1807" xr:uid="{00000000-0004-0000-1000-00000E070000}"/>
    <hyperlink ref="D647" r:id="rId1808" xr:uid="{00000000-0004-0000-1000-00000F070000}"/>
    <hyperlink ref="E647" r:id="rId1809" xr:uid="{00000000-0004-0000-1000-000010070000}"/>
    <hyperlink ref="F647" r:id="rId1810" xr:uid="{00000000-0004-0000-1000-000011070000}"/>
    <hyperlink ref="E648" r:id="rId1811" xr:uid="{00000000-0004-0000-1000-000012070000}"/>
    <hyperlink ref="F648" r:id="rId1812" xr:uid="{00000000-0004-0000-1000-000013070000}"/>
    <hyperlink ref="D649" r:id="rId1813" xr:uid="{00000000-0004-0000-1000-000014070000}"/>
    <hyperlink ref="E649" r:id="rId1814" xr:uid="{00000000-0004-0000-1000-000015070000}"/>
    <hyperlink ref="F649" r:id="rId1815" xr:uid="{00000000-0004-0000-1000-000016070000}"/>
    <hyperlink ref="D650" r:id="rId1816" xr:uid="{00000000-0004-0000-1000-000017070000}"/>
    <hyperlink ref="E650" r:id="rId1817" location="section-overview" xr:uid="{00000000-0004-0000-1000-000018070000}"/>
    <hyperlink ref="F650" r:id="rId1818" xr:uid="{00000000-0004-0000-1000-000019070000}"/>
    <hyperlink ref="D651" r:id="rId1819" xr:uid="{00000000-0004-0000-1000-00001A070000}"/>
    <hyperlink ref="E651" r:id="rId1820" xr:uid="{00000000-0004-0000-1000-00001B070000}"/>
    <hyperlink ref="F651" r:id="rId1821" xr:uid="{00000000-0004-0000-1000-00001C070000}"/>
    <hyperlink ref="D652" r:id="rId1822" xr:uid="{00000000-0004-0000-1000-00001D070000}"/>
    <hyperlink ref="E652" r:id="rId1823" location="section-overview" xr:uid="{00000000-0004-0000-1000-00001E070000}"/>
    <hyperlink ref="F652" r:id="rId1824" xr:uid="{00000000-0004-0000-1000-00001F070000}"/>
    <hyperlink ref="D653" r:id="rId1825" xr:uid="{00000000-0004-0000-1000-000020070000}"/>
    <hyperlink ref="E653" r:id="rId1826" xr:uid="{00000000-0004-0000-1000-000021070000}"/>
    <hyperlink ref="F653" r:id="rId1827" xr:uid="{00000000-0004-0000-1000-000022070000}"/>
    <hyperlink ref="D654" r:id="rId1828" xr:uid="{00000000-0004-0000-1000-000023070000}"/>
    <hyperlink ref="E654" r:id="rId1829" xr:uid="{00000000-0004-0000-1000-000024070000}"/>
    <hyperlink ref="F654" r:id="rId1830" xr:uid="{00000000-0004-0000-1000-000025070000}"/>
    <hyperlink ref="D655" r:id="rId1831" xr:uid="{00000000-0004-0000-1000-000026070000}"/>
    <hyperlink ref="E655" r:id="rId1832" xr:uid="{00000000-0004-0000-1000-000027070000}"/>
    <hyperlink ref="F655" r:id="rId1833" xr:uid="{00000000-0004-0000-1000-000028070000}"/>
    <hyperlink ref="D656" r:id="rId1834" xr:uid="{00000000-0004-0000-1000-000029070000}"/>
    <hyperlink ref="E656" r:id="rId1835" xr:uid="{00000000-0004-0000-1000-00002A070000}"/>
    <hyperlink ref="F656" r:id="rId1836" xr:uid="{00000000-0004-0000-1000-00002B070000}"/>
    <hyperlink ref="F657" r:id="rId1837" xr:uid="{00000000-0004-0000-1000-00002C070000}"/>
    <hyperlink ref="D658" r:id="rId1838" xr:uid="{00000000-0004-0000-1000-00002D070000}"/>
    <hyperlink ref="E658" r:id="rId1839" location="section-overview" xr:uid="{00000000-0004-0000-1000-00002E070000}"/>
    <hyperlink ref="F658" r:id="rId1840" xr:uid="{00000000-0004-0000-1000-00002F070000}"/>
    <hyperlink ref="D659" r:id="rId1841" xr:uid="{00000000-0004-0000-1000-000030070000}"/>
    <hyperlink ref="E659" r:id="rId1842" location="section-overview" xr:uid="{00000000-0004-0000-1000-000031070000}"/>
    <hyperlink ref="D660" r:id="rId1843" xr:uid="{00000000-0004-0000-1000-000032070000}"/>
    <hyperlink ref="E660" r:id="rId1844" xr:uid="{00000000-0004-0000-1000-000033070000}"/>
    <hyperlink ref="F660" r:id="rId1845" xr:uid="{00000000-0004-0000-1000-000034070000}"/>
    <hyperlink ref="D661" r:id="rId1846" xr:uid="{00000000-0004-0000-1000-000035070000}"/>
    <hyperlink ref="E661" r:id="rId1847" location="section-overview" xr:uid="{00000000-0004-0000-1000-000036070000}"/>
    <hyperlink ref="F661" r:id="rId1848" xr:uid="{00000000-0004-0000-1000-000037070000}"/>
    <hyperlink ref="D662" r:id="rId1849" xr:uid="{00000000-0004-0000-1000-000038070000}"/>
    <hyperlink ref="E662" r:id="rId1850" location="section-overview" xr:uid="{00000000-0004-0000-1000-000039070000}"/>
    <hyperlink ref="F662" r:id="rId1851" xr:uid="{00000000-0004-0000-1000-00003A070000}"/>
    <hyperlink ref="D663" r:id="rId1852" xr:uid="{00000000-0004-0000-1000-00003B070000}"/>
    <hyperlink ref="E663" r:id="rId1853" location="section-overview" xr:uid="{00000000-0004-0000-1000-00003C070000}"/>
    <hyperlink ref="F663" r:id="rId1854" xr:uid="{00000000-0004-0000-1000-00003D070000}"/>
    <hyperlink ref="D664" r:id="rId1855" xr:uid="{00000000-0004-0000-1000-00003E070000}"/>
    <hyperlink ref="E664" r:id="rId1856" location="section-overview" xr:uid="{00000000-0004-0000-1000-00003F070000}"/>
    <hyperlink ref="F664" r:id="rId1857" xr:uid="{00000000-0004-0000-1000-000040070000}"/>
    <hyperlink ref="D665" r:id="rId1858" xr:uid="{00000000-0004-0000-1000-000041070000}"/>
    <hyperlink ref="E665" r:id="rId1859" location="section-overview" xr:uid="{00000000-0004-0000-1000-000042070000}"/>
    <hyperlink ref="F665" r:id="rId1860" xr:uid="{00000000-0004-0000-1000-000043070000}"/>
    <hyperlink ref="D666" r:id="rId1861" xr:uid="{00000000-0004-0000-1000-000044070000}"/>
    <hyperlink ref="E666" r:id="rId1862" xr:uid="{00000000-0004-0000-1000-000045070000}"/>
    <hyperlink ref="F666" r:id="rId1863" xr:uid="{00000000-0004-0000-1000-000046070000}"/>
    <hyperlink ref="D667" r:id="rId1864" xr:uid="{00000000-0004-0000-1000-000047070000}"/>
    <hyperlink ref="E667" r:id="rId1865" location="section-overview" xr:uid="{00000000-0004-0000-1000-000048070000}"/>
    <hyperlink ref="F667" r:id="rId1866" xr:uid="{00000000-0004-0000-1000-000049070000}"/>
    <hyperlink ref="D668" r:id="rId1867" xr:uid="{00000000-0004-0000-1000-00004A070000}"/>
    <hyperlink ref="E668" r:id="rId1868" location="section-overview" xr:uid="{00000000-0004-0000-1000-00004B070000}"/>
    <hyperlink ref="F668" r:id="rId1869" xr:uid="{00000000-0004-0000-1000-00004C070000}"/>
    <hyperlink ref="D669" r:id="rId1870" xr:uid="{00000000-0004-0000-1000-00004D070000}"/>
    <hyperlink ref="E669" r:id="rId1871" location="section-overview" xr:uid="{00000000-0004-0000-1000-00004E070000}"/>
    <hyperlink ref="F669" r:id="rId1872" xr:uid="{00000000-0004-0000-1000-00004F070000}"/>
    <hyperlink ref="D670" r:id="rId1873" xr:uid="{00000000-0004-0000-1000-000050070000}"/>
    <hyperlink ref="E670" r:id="rId1874" xr:uid="{00000000-0004-0000-1000-000051070000}"/>
    <hyperlink ref="F670" r:id="rId1875" xr:uid="{00000000-0004-0000-1000-000052070000}"/>
    <hyperlink ref="D671" r:id="rId1876" xr:uid="{00000000-0004-0000-1000-000053070000}"/>
    <hyperlink ref="E671" r:id="rId1877" location="section-overview" xr:uid="{00000000-0004-0000-1000-000054070000}"/>
    <hyperlink ref="F671" r:id="rId1878" xr:uid="{00000000-0004-0000-1000-000055070000}"/>
    <hyperlink ref="D672" r:id="rId1879" xr:uid="{00000000-0004-0000-1000-000056070000}"/>
    <hyperlink ref="E672" r:id="rId1880" location="section-overview" xr:uid="{00000000-0004-0000-1000-000057070000}"/>
    <hyperlink ref="F672" r:id="rId1881" xr:uid="{00000000-0004-0000-1000-000058070000}"/>
    <hyperlink ref="D673" r:id="rId1882" xr:uid="{00000000-0004-0000-1000-000059070000}"/>
    <hyperlink ref="E673" r:id="rId1883" xr:uid="{00000000-0004-0000-1000-00005A070000}"/>
    <hyperlink ref="F673" r:id="rId1884" xr:uid="{00000000-0004-0000-1000-00005B070000}"/>
    <hyperlink ref="D674" r:id="rId1885" xr:uid="{00000000-0004-0000-1000-00005C070000}"/>
    <hyperlink ref="E674" r:id="rId1886" location="section-overview" xr:uid="{00000000-0004-0000-1000-00005D070000}"/>
    <hyperlink ref="F674" r:id="rId1887" xr:uid="{00000000-0004-0000-1000-00005E070000}"/>
    <hyperlink ref="D675" r:id="rId1888" xr:uid="{00000000-0004-0000-1000-00005F070000}"/>
    <hyperlink ref="E675" r:id="rId1889" xr:uid="{00000000-0004-0000-1000-000060070000}"/>
    <hyperlink ref="F675" r:id="rId1890" xr:uid="{00000000-0004-0000-1000-000061070000}"/>
    <hyperlink ref="D676" r:id="rId1891" xr:uid="{00000000-0004-0000-1000-000062070000}"/>
    <hyperlink ref="E676" r:id="rId1892" xr:uid="{00000000-0004-0000-1000-000063070000}"/>
    <hyperlink ref="F676" r:id="rId1893" xr:uid="{00000000-0004-0000-1000-000064070000}"/>
    <hyperlink ref="D677" r:id="rId1894" xr:uid="{00000000-0004-0000-1000-000065070000}"/>
    <hyperlink ref="E677" r:id="rId1895" location="section-overview" xr:uid="{00000000-0004-0000-1000-000066070000}"/>
    <hyperlink ref="D678" r:id="rId1896" xr:uid="{00000000-0004-0000-1000-000067070000}"/>
    <hyperlink ref="E678" r:id="rId1897" location="section-overview" xr:uid="{00000000-0004-0000-1000-000068070000}"/>
    <hyperlink ref="F678" r:id="rId1898" xr:uid="{00000000-0004-0000-1000-000069070000}"/>
    <hyperlink ref="D679" r:id="rId1899" xr:uid="{00000000-0004-0000-1000-00006A070000}"/>
    <hyperlink ref="E679" r:id="rId1900" location="section-overview" xr:uid="{00000000-0004-0000-1000-00006B070000}"/>
    <hyperlink ref="F679" r:id="rId1901" xr:uid="{00000000-0004-0000-1000-00006C070000}"/>
    <hyperlink ref="D680" r:id="rId1902" xr:uid="{00000000-0004-0000-1000-00006D070000}"/>
    <hyperlink ref="E680" r:id="rId1903" xr:uid="{00000000-0004-0000-1000-00006E070000}"/>
    <hyperlink ref="F680" r:id="rId1904" xr:uid="{00000000-0004-0000-1000-00006F070000}"/>
    <hyperlink ref="D681" r:id="rId1905" xr:uid="{00000000-0004-0000-1000-000070070000}"/>
    <hyperlink ref="E681" r:id="rId1906" location="section-overview" xr:uid="{00000000-0004-0000-1000-000071070000}"/>
    <hyperlink ref="F681" r:id="rId1907" xr:uid="{00000000-0004-0000-1000-000072070000}"/>
    <hyperlink ref="D682" r:id="rId1908" xr:uid="{00000000-0004-0000-1000-000073070000}"/>
    <hyperlink ref="E682" r:id="rId1909" xr:uid="{00000000-0004-0000-1000-000074070000}"/>
    <hyperlink ref="F682" r:id="rId1910" xr:uid="{00000000-0004-0000-1000-000075070000}"/>
    <hyperlink ref="D683" r:id="rId1911" xr:uid="{00000000-0004-0000-1000-000076070000}"/>
    <hyperlink ref="E683" r:id="rId1912" location="section-overview" xr:uid="{00000000-0004-0000-1000-000077070000}"/>
    <hyperlink ref="F683" r:id="rId1913" xr:uid="{00000000-0004-0000-1000-000078070000}"/>
    <hyperlink ref="E684" r:id="rId1914" xr:uid="{00000000-0004-0000-1000-000079070000}"/>
    <hyperlink ref="F684" r:id="rId1915" xr:uid="{00000000-0004-0000-1000-00007A070000}"/>
    <hyperlink ref="D685" r:id="rId1916" xr:uid="{00000000-0004-0000-1000-00007B070000}"/>
    <hyperlink ref="E685" r:id="rId1917" xr:uid="{00000000-0004-0000-1000-00007C070000}"/>
    <hyperlink ref="F685" r:id="rId1918" xr:uid="{00000000-0004-0000-1000-00007D070000}"/>
    <hyperlink ref="D686" r:id="rId1919" xr:uid="{00000000-0004-0000-1000-00007E070000}"/>
    <hyperlink ref="E686" r:id="rId1920" xr:uid="{00000000-0004-0000-1000-00007F070000}"/>
    <hyperlink ref="F686" r:id="rId1921" xr:uid="{00000000-0004-0000-1000-000080070000}"/>
    <hyperlink ref="D687" r:id="rId1922" xr:uid="{00000000-0004-0000-1000-000081070000}"/>
    <hyperlink ref="E687" r:id="rId1923" location="section-overview" xr:uid="{00000000-0004-0000-1000-000082070000}"/>
    <hyperlink ref="F687" r:id="rId1924" xr:uid="{00000000-0004-0000-1000-000083070000}"/>
    <hyperlink ref="D688" r:id="rId1925" xr:uid="{00000000-0004-0000-1000-000084070000}"/>
    <hyperlink ref="F688" r:id="rId1926" xr:uid="{00000000-0004-0000-1000-000085070000}"/>
    <hyperlink ref="D689" r:id="rId1927" xr:uid="{00000000-0004-0000-1000-000086070000}"/>
    <hyperlink ref="E689" r:id="rId1928" xr:uid="{00000000-0004-0000-1000-000087070000}"/>
    <hyperlink ref="F689" r:id="rId1929" xr:uid="{00000000-0004-0000-1000-000088070000}"/>
    <hyperlink ref="D690" r:id="rId1930" xr:uid="{00000000-0004-0000-1000-000089070000}"/>
    <hyperlink ref="E690" r:id="rId1931" xr:uid="{00000000-0004-0000-1000-00008A070000}"/>
    <hyperlink ref="F690" r:id="rId1932" xr:uid="{00000000-0004-0000-1000-00008B070000}"/>
    <hyperlink ref="D691" r:id="rId1933" xr:uid="{00000000-0004-0000-1000-00008C070000}"/>
    <hyperlink ref="E691" r:id="rId1934" xr:uid="{00000000-0004-0000-1000-00008D070000}"/>
    <hyperlink ref="F691" r:id="rId1935" xr:uid="{00000000-0004-0000-1000-00008E070000}"/>
    <hyperlink ref="D692" r:id="rId1936" xr:uid="{00000000-0004-0000-1000-00008F070000}"/>
    <hyperlink ref="E692" r:id="rId1937" location="section-overview" xr:uid="{00000000-0004-0000-1000-000090070000}"/>
    <hyperlink ref="F692" r:id="rId1938" xr:uid="{00000000-0004-0000-1000-000091070000}"/>
    <hyperlink ref="D693" r:id="rId1939" xr:uid="{00000000-0004-0000-1000-000092070000}"/>
    <hyperlink ref="E693" r:id="rId1940" location="section-overview" xr:uid="{00000000-0004-0000-1000-000093070000}"/>
    <hyperlink ref="F693" r:id="rId1941" xr:uid="{00000000-0004-0000-1000-000094070000}"/>
    <hyperlink ref="D694" r:id="rId1942" xr:uid="{00000000-0004-0000-1000-000095070000}"/>
    <hyperlink ref="E694" r:id="rId1943" location="section-overview" xr:uid="{00000000-0004-0000-1000-000096070000}"/>
    <hyperlink ref="F694" r:id="rId1944" xr:uid="{00000000-0004-0000-1000-000097070000}"/>
    <hyperlink ref="D695" r:id="rId1945" xr:uid="{00000000-0004-0000-1000-000098070000}"/>
    <hyperlink ref="E695" r:id="rId1946" location="section-overview" xr:uid="{00000000-0004-0000-1000-000099070000}"/>
    <hyperlink ref="F695" r:id="rId1947" xr:uid="{00000000-0004-0000-1000-00009A070000}"/>
    <hyperlink ref="D696" r:id="rId1948" xr:uid="{00000000-0004-0000-1000-00009B070000}"/>
    <hyperlink ref="E696" r:id="rId1949" location="section-overview" xr:uid="{00000000-0004-0000-1000-00009C070000}"/>
    <hyperlink ref="F696" r:id="rId1950" xr:uid="{00000000-0004-0000-1000-00009D070000}"/>
    <hyperlink ref="D697" r:id="rId1951" xr:uid="{00000000-0004-0000-1000-00009E070000}"/>
    <hyperlink ref="E697" r:id="rId1952" location="section-overview" xr:uid="{00000000-0004-0000-1000-00009F070000}"/>
    <hyperlink ref="F697" r:id="rId1953" xr:uid="{00000000-0004-0000-1000-0000A0070000}"/>
    <hyperlink ref="E698" r:id="rId1954" xr:uid="{00000000-0004-0000-1000-0000A1070000}"/>
    <hyperlink ref="F698" r:id="rId1955" xr:uid="{00000000-0004-0000-1000-0000A2070000}"/>
    <hyperlink ref="D699" r:id="rId1956" xr:uid="{00000000-0004-0000-1000-0000A3070000}"/>
    <hyperlink ref="E699" r:id="rId1957" location="section-overview" xr:uid="{00000000-0004-0000-1000-0000A4070000}"/>
    <hyperlink ref="F699" r:id="rId1958" xr:uid="{00000000-0004-0000-1000-0000A5070000}"/>
    <hyperlink ref="D700" r:id="rId1959" xr:uid="{00000000-0004-0000-1000-0000A6070000}"/>
    <hyperlink ref="E700" r:id="rId1960" location="section-overview" xr:uid="{00000000-0004-0000-1000-0000A7070000}"/>
    <hyperlink ref="F700" r:id="rId1961" xr:uid="{00000000-0004-0000-1000-0000A8070000}"/>
    <hyperlink ref="D701" r:id="rId1962" xr:uid="{00000000-0004-0000-1000-0000A9070000}"/>
    <hyperlink ref="E701" r:id="rId1963" xr:uid="{00000000-0004-0000-1000-0000AA070000}"/>
    <hyperlink ref="F701" r:id="rId1964" xr:uid="{00000000-0004-0000-1000-0000AB070000}"/>
    <hyperlink ref="D702" r:id="rId1965" xr:uid="{00000000-0004-0000-1000-0000AC070000}"/>
    <hyperlink ref="F702" r:id="rId1966" xr:uid="{00000000-0004-0000-1000-0000AD070000}"/>
    <hyperlink ref="D703" r:id="rId1967" xr:uid="{00000000-0004-0000-1000-0000AE070000}"/>
    <hyperlink ref="E703" r:id="rId1968" xr:uid="{00000000-0004-0000-1000-0000AF070000}"/>
    <hyperlink ref="F703" r:id="rId1969" xr:uid="{00000000-0004-0000-1000-0000B0070000}"/>
    <hyperlink ref="D704" r:id="rId1970" xr:uid="{00000000-0004-0000-1000-0000B1070000}"/>
    <hyperlink ref="E704" r:id="rId1971" xr:uid="{00000000-0004-0000-1000-0000B2070000}"/>
    <hyperlink ref="F704" r:id="rId1972" xr:uid="{00000000-0004-0000-1000-0000B3070000}"/>
    <hyperlink ref="D705" r:id="rId1973" xr:uid="{00000000-0004-0000-1000-0000B4070000}"/>
    <hyperlink ref="E705" r:id="rId1974" location="section-overview" xr:uid="{00000000-0004-0000-1000-0000B5070000}"/>
    <hyperlink ref="F705" r:id="rId1975" xr:uid="{00000000-0004-0000-1000-0000B6070000}"/>
    <hyperlink ref="D706" r:id="rId1976" xr:uid="{00000000-0004-0000-1000-0000B7070000}"/>
    <hyperlink ref="E706" r:id="rId1977" location="section-overview" xr:uid="{00000000-0004-0000-1000-0000B8070000}"/>
    <hyperlink ref="D707" r:id="rId1978" xr:uid="{00000000-0004-0000-1000-0000B9070000}"/>
    <hyperlink ref="E707" r:id="rId1979" xr:uid="{00000000-0004-0000-1000-0000BA070000}"/>
    <hyperlink ref="F707" r:id="rId1980" xr:uid="{00000000-0004-0000-1000-0000BB070000}"/>
    <hyperlink ref="D708" r:id="rId1981" xr:uid="{00000000-0004-0000-1000-0000BC070000}"/>
    <hyperlink ref="E708" r:id="rId1982" location="section-overview" xr:uid="{00000000-0004-0000-1000-0000BD070000}"/>
    <hyperlink ref="F708" r:id="rId1983" xr:uid="{00000000-0004-0000-1000-0000BE070000}"/>
    <hyperlink ref="D709" r:id="rId1984" xr:uid="{00000000-0004-0000-1000-0000BF070000}"/>
    <hyperlink ref="E709" r:id="rId1985" xr:uid="{00000000-0004-0000-1000-0000C0070000}"/>
    <hyperlink ref="F709" r:id="rId1986" xr:uid="{00000000-0004-0000-1000-0000C1070000}"/>
    <hyperlink ref="D710" r:id="rId1987" xr:uid="{00000000-0004-0000-1000-0000C2070000}"/>
    <hyperlink ref="E710" r:id="rId1988" location="section-overview" xr:uid="{00000000-0004-0000-1000-0000C3070000}"/>
    <hyperlink ref="F710" r:id="rId1989" xr:uid="{00000000-0004-0000-1000-0000C4070000}"/>
    <hyperlink ref="D711" r:id="rId1990" xr:uid="{00000000-0004-0000-1000-0000C5070000}"/>
    <hyperlink ref="E711" r:id="rId1991" location="section-overview" xr:uid="{00000000-0004-0000-1000-0000C6070000}"/>
    <hyperlink ref="F711" r:id="rId1992" xr:uid="{00000000-0004-0000-1000-0000C7070000}"/>
    <hyperlink ref="D712" r:id="rId1993" xr:uid="{00000000-0004-0000-1000-0000C8070000}"/>
    <hyperlink ref="E712" r:id="rId1994" location="section-overview" xr:uid="{00000000-0004-0000-1000-0000C9070000}"/>
    <hyperlink ref="F712" r:id="rId1995" xr:uid="{00000000-0004-0000-1000-0000CA070000}"/>
    <hyperlink ref="E713" r:id="rId1996" location="section-overview" xr:uid="{00000000-0004-0000-1000-0000CB070000}"/>
    <hyperlink ref="F713" r:id="rId1997" xr:uid="{00000000-0004-0000-1000-0000CC070000}"/>
    <hyperlink ref="D714" r:id="rId1998" xr:uid="{00000000-0004-0000-1000-0000CD070000}"/>
    <hyperlink ref="E714" r:id="rId1999" location="section-overview" xr:uid="{00000000-0004-0000-1000-0000CE070000}"/>
    <hyperlink ref="F714" r:id="rId2000" xr:uid="{00000000-0004-0000-1000-0000CF070000}"/>
    <hyperlink ref="D715" r:id="rId2001" xr:uid="{00000000-0004-0000-1000-0000D0070000}"/>
    <hyperlink ref="F715" r:id="rId2002" xr:uid="{00000000-0004-0000-1000-0000D1070000}"/>
    <hyperlink ref="D716" r:id="rId2003" xr:uid="{00000000-0004-0000-1000-0000D2070000}"/>
    <hyperlink ref="E716" r:id="rId2004" xr:uid="{00000000-0004-0000-1000-0000D3070000}"/>
    <hyperlink ref="F716" r:id="rId2005" xr:uid="{00000000-0004-0000-1000-0000D4070000}"/>
    <hyperlink ref="D717" r:id="rId2006" xr:uid="{00000000-0004-0000-1000-0000D5070000}"/>
    <hyperlink ref="E717" r:id="rId2007" location="section-overview" xr:uid="{00000000-0004-0000-1000-0000D6070000}"/>
    <hyperlink ref="F717" r:id="rId2008" xr:uid="{00000000-0004-0000-1000-0000D7070000}"/>
    <hyperlink ref="D718" r:id="rId2009" xr:uid="{00000000-0004-0000-1000-0000D8070000}"/>
    <hyperlink ref="E718" r:id="rId2010" location="section-overview" xr:uid="{00000000-0004-0000-1000-0000D9070000}"/>
    <hyperlink ref="F718" r:id="rId2011" xr:uid="{00000000-0004-0000-1000-0000DA070000}"/>
    <hyperlink ref="D719" r:id="rId2012" xr:uid="{00000000-0004-0000-1000-0000DB070000}"/>
    <hyperlink ref="E719" r:id="rId2013" location="section-overview" xr:uid="{00000000-0004-0000-1000-0000DC070000}"/>
    <hyperlink ref="F719" r:id="rId2014" xr:uid="{00000000-0004-0000-1000-0000DD070000}"/>
    <hyperlink ref="D720" r:id="rId2015" xr:uid="{00000000-0004-0000-1000-0000DE070000}"/>
    <hyperlink ref="D721" r:id="rId2016" xr:uid="{00000000-0004-0000-1000-0000DF070000}"/>
    <hyperlink ref="E721" r:id="rId2017" xr:uid="{00000000-0004-0000-1000-0000E0070000}"/>
    <hyperlink ref="F721" r:id="rId2018" xr:uid="{00000000-0004-0000-1000-0000E1070000}"/>
    <hyperlink ref="D722" r:id="rId2019" xr:uid="{00000000-0004-0000-1000-0000E2070000}"/>
    <hyperlink ref="F722" r:id="rId2020" xr:uid="{00000000-0004-0000-1000-0000E3070000}"/>
    <hyperlink ref="D723" r:id="rId2021" xr:uid="{00000000-0004-0000-1000-0000E4070000}"/>
    <hyperlink ref="E723" r:id="rId2022" xr:uid="{00000000-0004-0000-1000-0000E5070000}"/>
    <hyperlink ref="F723" r:id="rId2023" xr:uid="{00000000-0004-0000-1000-0000E6070000}"/>
    <hyperlink ref="D724" r:id="rId2024" xr:uid="{00000000-0004-0000-1000-0000E7070000}"/>
    <hyperlink ref="E724" r:id="rId2025" location="section-overview" xr:uid="{00000000-0004-0000-1000-0000E8070000}"/>
    <hyperlink ref="F724" r:id="rId2026" xr:uid="{00000000-0004-0000-1000-0000E9070000}"/>
    <hyperlink ref="D725" r:id="rId2027" xr:uid="{00000000-0004-0000-1000-0000EA070000}"/>
    <hyperlink ref="E725" r:id="rId2028" location="section-overview" xr:uid="{00000000-0004-0000-1000-0000EB070000}"/>
    <hyperlink ref="F725" r:id="rId2029" xr:uid="{00000000-0004-0000-1000-0000EC070000}"/>
    <hyperlink ref="D726" r:id="rId2030" xr:uid="{00000000-0004-0000-1000-0000ED070000}"/>
    <hyperlink ref="E726" r:id="rId2031" xr:uid="{00000000-0004-0000-1000-0000EE070000}"/>
    <hyperlink ref="F726" r:id="rId2032" xr:uid="{00000000-0004-0000-1000-0000EF070000}"/>
    <hyperlink ref="D727" r:id="rId2033" xr:uid="{00000000-0004-0000-1000-0000F0070000}"/>
    <hyperlink ref="E727" r:id="rId2034" location="section-overview" xr:uid="{00000000-0004-0000-1000-0000F1070000}"/>
    <hyperlink ref="D728" r:id="rId2035" xr:uid="{00000000-0004-0000-1000-0000F2070000}"/>
    <hyperlink ref="E728" r:id="rId2036" xr:uid="{00000000-0004-0000-1000-0000F3070000}"/>
    <hyperlink ref="F728" r:id="rId2037" xr:uid="{00000000-0004-0000-1000-0000F4070000}"/>
    <hyperlink ref="D729" r:id="rId2038" xr:uid="{00000000-0004-0000-1000-0000F5070000}"/>
    <hyperlink ref="E729" r:id="rId2039" xr:uid="{00000000-0004-0000-1000-0000F6070000}"/>
    <hyperlink ref="F729" r:id="rId2040" xr:uid="{00000000-0004-0000-1000-0000F7070000}"/>
    <hyperlink ref="D730" r:id="rId2041" xr:uid="{00000000-0004-0000-1000-0000F8070000}"/>
    <hyperlink ref="E730" r:id="rId2042" xr:uid="{00000000-0004-0000-1000-0000F9070000}"/>
    <hyperlink ref="F730" r:id="rId2043" xr:uid="{00000000-0004-0000-1000-0000FA070000}"/>
    <hyperlink ref="D731" r:id="rId2044" xr:uid="{00000000-0004-0000-1000-0000FB070000}"/>
    <hyperlink ref="E731" r:id="rId2045" location="section-overview" xr:uid="{00000000-0004-0000-1000-0000FC070000}"/>
    <hyperlink ref="F731" r:id="rId2046" xr:uid="{00000000-0004-0000-1000-0000FD070000}"/>
    <hyperlink ref="D732" r:id="rId2047" xr:uid="{00000000-0004-0000-1000-0000FE070000}"/>
    <hyperlink ref="E732" r:id="rId2048" location="section-overview" xr:uid="{00000000-0004-0000-1000-0000FF070000}"/>
    <hyperlink ref="F732" r:id="rId2049" xr:uid="{00000000-0004-0000-1000-000000080000}"/>
    <hyperlink ref="D733" r:id="rId2050" xr:uid="{00000000-0004-0000-1000-000001080000}"/>
    <hyperlink ref="E733" r:id="rId2051" location="section-overview" xr:uid="{00000000-0004-0000-1000-000002080000}"/>
    <hyperlink ref="F733" r:id="rId2052" xr:uid="{00000000-0004-0000-1000-000003080000}"/>
    <hyperlink ref="D734" r:id="rId2053" xr:uid="{00000000-0004-0000-1000-000004080000}"/>
    <hyperlink ref="E734" r:id="rId2054" location="section-overview" xr:uid="{00000000-0004-0000-1000-000005080000}"/>
    <hyperlink ref="F734" r:id="rId2055" xr:uid="{00000000-0004-0000-1000-000006080000}"/>
    <hyperlink ref="D735" r:id="rId2056" xr:uid="{00000000-0004-0000-1000-000007080000}"/>
    <hyperlink ref="E735" r:id="rId2057" location="section-overview" xr:uid="{00000000-0004-0000-1000-000008080000}"/>
    <hyperlink ref="F735" r:id="rId2058" xr:uid="{00000000-0004-0000-1000-000009080000}"/>
    <hyperlink ref="D736" r:id="rId2059" xr:uid="{00000000-0004-0000-1000-00000A080000}"/>
    <hyperlink ref="E736" r:id="rId2060" location="section-overview" xr:uid="{00000000-0004-0000-1000-00000B080000}"/>
    <hyperlink ref="F736" r:id="rId2061" xr:uid="{00000000-0004-0000-1000-00000C080000}"/>
    <hyperlink ref="D737" r:id="rId2062" xr:uid="{00000000-0004-0000-1000-00000D080000}"/>
    <hyperlink ref="E737" r:id="rId2063" location="section-overview" xr:uid="{00000000-0004-0000-1000-00000E080000}"/>
    <hyperlink ref="F737" r:id="rId2064" xr:uid="{00000000-0004-0000-1000-00000F080000}"/>
    <hyperlink ref="D738" r:id="rId2065" xr:uid="{00000000-0004-0000-1000-000010080000}"/>
    <hyperlink ref="E738" r:id="rId2066" location="section-overview" xr:uid="{00000000-0004-0000-1000-000011080000}"/>
    <hyperlink ref="F738" r:id="rId2067" xr:uid="{00000000-0004-0000-1000-000012080000}"/>
    <hyperlink ref="D739" r:id="rId2068" xr:uid="{00000000-0004-0000-1000-000013080000}"/>
    <hyperlink ref="E739" r:id="rId2069" location="section-overview" xr:uid="{00000000-0004-0000-1000-000014080000}"/>
    <hyperlink ref="F739" r:id="rId2070" xr:uid="{00000000-0004-0000-1000-000015080000}"/>
    <hyperlink ref="D740" r:id="rId2071" xr:uid="{00000000-0004-0000-1000-000016080000}"/>
    <hyperlink ref="E740" r:id="rId2072" location="section-overview" xr:uid="{00000000-0004-0000-1000-000017080000}"/>
    <hyperlink ref="F740" r:id="rId2073" xr:uid="{00000000-0004-0000-1000-000018080000}"/>
    <hyperlink ref="D741" r:id="rId2074" xr:uid="{00000000-0004-0000-1000-000019080000}"/>
    <hyperlink ref="E741" r:id="rId2075" location="section-overview" xr:uid="{00000000-0004-0000-1000-00001A080000}"/>
    <hyperlink ref="F741" r:id="rId2076" xr:uid="{00000000-0004-0000-1000-00001B080000}"/>
    <hyperlink ref="D742" r:id="rId2077" xr:uid="{00000000-0004-0000-1000-00001C080000}"/>
    <hyperlink ref="E742" r:id="rId2078" location="section-overview" xr:uid="{00000000-0004-0000-1000-00001D080000}"/>
    <hyperlink ref="F742" r:id="rId2079" xr:uid="{00000000-0004-0000-1000-00001E080000}"/>
    <hyperlink ref="D743" r:id="rId2080" xr:uid="{00000000-0004-0000-1000-00001F080000}"/>
    <hyperlink ref="E743" r:id="rId2081" xr:uid="{00000000-0004-0000-1000-000020080000}"/>
    <hyperlink ref="F743" r:id="rId2082" xr:uid="{00000000-0004-0000-1000-000021080000}"/>
    <hyperlink ref="D744" r:id="rId2083" xr:uid="{00000000-0004-0000-1000-000022080000}"/>
    <hyperlink ref="E744" r:id="rId2084" location="section-overview" xr:uid="{00000000-0004-0000-1000-000023080000}"/>
    <hyperlink ref="F744" r:id="rId2085" xr:uid="{00000000-0004-0000-1000-000024080000}"/>
    <hyperlink ref="D745" r:id="rId2086" xr:uid="{00000000-0004-0000-1000-000025080000}"/>
    <hyperlink ref="E745" r:id="rId2087" xr:uid="{00000000-0004-0000-1000-000026080000}"/>
    <hyperlink ref="F745" r:id="rId2088" xr:uid="{00000000-0004-0000-1000-000027080000}"/>
    <hyperlink ref="D746" r:id="rId2089" xr:uid="{00000000-0004-0000-1000-000028080000}"/>
    <hyperlink ref="E746" r:id="rId2090" location="section-overview" xr:uid="{00000000-0004-0000-1000-000029080000}"/>
    <hyperlink ref="F746" r:id="rId2091" xr:uid="{00000000-0004-0000-1000-00002A080000}"/>
    <hyperlink ref="D747" r:id="rId2092" xr:uid="{00000000-0004-0000-1000-00002B080000}"/>
    <hyperlink ref="E747" r:id="rId2093" xr:uid="{00000000-0004-0000-1000-00002C080000}"/>
    <hyperlink ref="F747" r:id="rId2094" xr:uid="{00000000-0004-0000-1000-00002D080000}"/>
    <hyperlink ref="D748" r:id="rId2095" xr:uid="{00000000-0004-0000-1000-00002E080000}"/>
    <hyperlink ref="E748" r:id="rId2096" location="section-overview" xr:uid="{00000000-0004-0000-1000-00002F080000}"/>
    <hyperlink ref="F748" r:id="rId2097" xr:uid="{00000000-0004-0000-1000-000030080000}"/>
    <hyperlink ref="D749" r:id="rId2098" xr:uid="{00000000-0004-0000-1000-000031080000}"/>
    <hyperlink ref="E749" r:id="rId2099" xr:uid="{00000000-0004-0000-1000-000032080000}"/>
    <hyperlink ref="F749" r:id="rId2100" xr:uid="{00000000-0004-0000-1000-000033080000}"/>
    <hyperlink ref="D750" r:id="rId2101" xr:uid="{00000000-0004-0000-1000-000034080000}"/>
    <hyperlink ref="E750" r:id="rId2102" location="section-overview" xr:uid="{00000000-0004-0000-1000-000035080000}"/>
    <hyperlink ref="F750" r:id="rId2103" xr:uid="{00000000-0004-0000-1000-000036080000}"/>
    <hyperlink ref="D751" r:id="rId2104" xr:uid="{00000000-0004-0000-1000-000037080000}"/>
    <hyperlink ref="E751" r:id="rId2105" location="section-overview" xr:uid="{00000000-0004-0000-1000-000038080000}"/>
    <hyperlink ref="F751" r:id="rId2106" xr:uid="{00000000-0004-0000-1000-000039080000}"/>
    <hyperlink ref="D752" r:id="rId2107" xr:uid="{00000000-0004-0000-1000-00003A080000}"/>
    <hyperlink ref="E752" r:id="rId2108" location="section-overview" xr:uid="{00000000-0004-0000-1000-00003B080000}"/>
    <hyperlink ref="F752" r:id="rId2109" xr:uid="{00000000-0004-0000-1000-00003C080000}"/>
    <hyperlink ref="D753" r:id="rId2110" xr:uid="{00000000-0004-0000-1000-00003D080000}"/>
    <hyperlink ref="D754" r:id="rId2111" xr:uid="{00000000-0004-0000-1000-00003E080000}"/>
    <hyperlink ref="E754" r:id="rId2112" location="section-overview" xr:uid="{00000000-0004-0000-1000-00003F080000}"/>
    <hyperlink ref="F754" r:id="rId2113" xr:uid="{00000000-0004-0000-1000-000040080000}"/>
    <hyperlink ref="D755" r:id="rId2114" xr:uid="{00000000-0004-0000-1000-000041080000}"/>
    <hyperlink ref="D756" r:id="rId2115" xr:uid="{00000000-0004-0000-1000-000042080000}"/>
    <hyperlink ref="E756" r:id="rId2116" location="section-overview" xr:uid="{00000000-0004-0000-1000-000043080000}"/>
    <hyperlink ref="F756" r:id="rId2117" xr:uid="{00000000-0004-0000-1000-000044080000}"/>
    <hyperlink ref="D757" r:id="rId2118" xr:uid="{00000000-0004-0000-1000-000045080000}"/>
    <hyperlink ref="E757" r:id="rId2119" xr:uid="{00000000-0004-0000-1000-000046080000}"/>
    <hyperlink ref="F757" r:id="rId2120" xr:uid="{00000000-0004-0000-1000-000047080000}"/>
    <hyperlink ref="D758" r:id="rId2121" xr:uid="{00000000-0004-0000-1000-000048080000}"/>
    <hyperlink ref="E758" r:id="rId2122" xr:uid="{00000000-0004-0000-1000-000049080000}"/>
    <hyperlink ref="F758" r:id="rId2123" xr:uid="{00000000-0004-0000-1000-00004A080000}"/>
    <hyperlink ref="D759" r:id="rId2124" xr:uid="{00000000-0004-0000-1000-00004B080000}"/>
    <hyperlink ref="E759" r:id="rId2125" location="section-overview" xr:uid="{00000000-0004-0000-1000-00004C080000}"/>
    <hyperlink ref="F759" r:id="rId2126" xr:uid="{00000000-0004-0000-1000-00004D080000}"/>
    <hyperlink ref="D760" r:id="rId2127" xr:uid="{00000000-0004-0000-1000-00004E080000}"/>
    <hyperlink ref="E760" r:id="rId2128" location="section-overview" xr:uid="{00000000-0004-0000-1000-00004F080000}"/>
    <hyperlink ref="F760" r:id="rId2129" xr:uid="{00000000-0004-0000-1000-000050080000}"/>
    <hyperlink ref="D761" r:id="rId2130" xr:uid="{00000000-0004-0000-1000-000051080000}"/>
    <hyperlink ref="E761" r:id="rId2131" location="section-overview" xr:uid="{00000000-0004-0000-1000-000052080000}"/>
    <hyperlink ref="F761" r:id="rId2132" xr:uid="{00000000-0004-0000-1000-000053080000}"/>
    <hyperlink ref="A762" r:id="rId2133" xr:uid="{00000000-0004-0000-1000-000054080000}"/>
    <hyperlink ref="D762" r:id="rId2134" xr:uid="{00000000-0004-0000-1000-000055080000}"/>
    <hyperlink ref="E762" r:id="rId2135" location="section-overview" xr:uid="{00000000-0004-0000-1000-000056080000}"/>
    <hyperlink ref="F762" r:id="rId2136" xr:uid="{00000000-0004-0000-1000-000057080000}"/>
    <hyperlink ref="A763" r:id="rId2137" xr:uid="{00000000-0004-0000-1000-000058080000}"/>
    <hyperlink ref="D763" r:id="rId2138" xr:uid="{00000000-0004-0000-1000-000059080000}"/>
    <hyperlink ref="E763" r:id="rId2139" location="section-overview" xr:uid="{00000000-0004-0000-1000-00005A080000}"/>
    <hyperlink ref="D764" r:id="rId2140" xr:uid="{00000000-0004-0000-1000-00005B080000}"/>
    <hyperlink ref="E764" r:id="rId2141" xr:uid="{00000000-0004-0000-1000-00005C080000}"/>
    <hyperlink ref="F764" r:id="rId2142" xr:uid="{00000000-0004-0000-1000-00005D080000}"/>
    <hyperlink ref="D765" r:id="rId2143" xr:uid="{00000000-0004-0000-1000-00005E080000}"/>
    <hyperlink ref="E765" r:id="rId2144" xr:uid="{00000000-0004-0000-1000-00005F080000}"/>
    <hyperlink ref="F765" r:id="rId2145" xr:uid="{00000000-0004-0000-1000-000060080000}"/>
    <hyperlink ref="D766" r:id="rId2146" xr:uid="{00000000-0004-0000-1000-000061080000}"/>
    <hyperlink ref="E766" r:id="rId2147" location="section-overview" xr:uid="{00000000-0004-0000-1000-000062080000}"/>
    <hyperlink ref="F766" r:id="rId2148" xr:uid="{00000000-0004-0000-1000-000063080000}"/>
    <hyperlink ref="D767" r:id="rId2149" xr:uid="{00000000-0004-0000-1000-000064080000}"/>
    <hyperlink ref="E767" r:id="rId2150" location="section-overview" xr:uid="{00000000-0004-0000-1000-000065080000}"/>
    <hyperlink ref="F767" r:id="rId2151" xr:uid="{00000000-0004-0000-1000-000066080000}"/>
    <hyperlink ref="D768" r:id="rId2152" xr:uid="{00000000-0004-0000-1000-000067080000}"/>
    <hyperlink ref="E768" r:id="rId2153" location="section-overview" xr:uid="{00000000-0004-0000-1000-000068080000}"/>
    <hyperlink ref="F768" r:id="rId2154" xr:uid="{00000000-0004-0000-1000-000069080000}"/>
    <hyperlink ref="D769" r:id="rId2155" xr:uid="{00000000-0004-0000-1000-00006A080000}"/>
    <hyperlink ref="E769" r:id="rId2156" xr:uid="{00000000-0004-0000-1000-00006B080000}"/>
    <hyperlink ref="F769" r:id="rId2157" xr:uid="{00000000-0004-0000-1000-00006C080000}"/>
    <hyperlink ref="D770" r:id="rId2158" xr:uid="{00000000-0004-0000-1000-00006D080000}"/>
    <hyperlink ref="E770" r:id="rId2159" xr:uid="{00000000-0004-0000-1000-00006E080000}"/>
    <hyperlink ref="F770" r:id="rId2160" xr:uid="{00000000-0004-0000-1000-00006F080000}"/>
    <hyperlink ref="D771" r:id="rId2161" xr:uid="{00000000-0004-0000-1000-000070080000}"/>
    <hyperlink ref="E771" r:id="rId2162" xr:uid="{00000000-0004-0000-1000-000071080000}"/>
    <hyperlink ref="F771" r:id="rId2163" xr:uid="{00000000-0004-0000-1000-000072080000}"/>
    <hyperlink ref="D772" r:id="rId2164" xr:uid="{00000000-0004-0000-1000-000073080000}"/>
    <hyperlink ref="E772" r:id="rId2165" location="section-overview" xr:uid="{00000000-0004-0000-1000-000074080000}"/>
    <hyperlink ref="F772" r:id="rId2166" xr:uid="{00000000-0004-0000-1000-000075080000}"/>
    <hyperlink ref="D773" r:id="rId2167" xr:uid="{00000000-0004-0000-1000-000076080000}"/>
    <hyperlink ref="E773" r:id="rId2168" xr:uid="{00000000-0004-0000-1000-000077080000}"/>
    <hyperlink ref="F773" r:id="rId2169" xr:uid="{00000000-0004-0000-1000-000078080000}"/>
    <hyperlink ref="D774" r:id="rId2170" xr:uid="{00000000-0004-0000-1000-000079080000}"/>
    <hyperlink ref="E774" r:id="rId2171" location="section-overview" xr:uid="{00000000-0004-0000-1000-00007A080000}"/>
    <hyperlink ref="F774" r:id="rId2172" xr:uid="{00000000-0004-0000-1000-00007B080000}"/>
    <hyperlink ref="D775" r:id="rId2173" xr:uid="{00000000-0004-0000-1000-00007C080000}"/>
    <hyperlink ref="F775" r:id="rId2174" xr:uid="{00000000-0004-0000-1000-00007D080000}"/>
    <hyperlink ref="D776" r:id="rId2175" xr:uid="{00000000-0004-0000-1000-00007E080000}"/>
    <hyperlink ref="E776" r:id="rId2176" xr:uid="{00000000-0004-0000-1000-00007F080000}"/>
    <hyperlink ref="F776" r:id="rId2177" xr:uid="{00000000-0004-0000-1000-000080080000}"/>
    <hyperlink ref="D777" r:id="rId2178" xr:uid="{00000000-0004-0000-1000-000081080000}"/>
    <hyperlink ref="E777" r:id="rId2179" xr:uid="{00000000-0004-0000-1000-000082080000}"/>
    <hyperlink ref="F777" r:id="rId2180" xr:uid="{00000000-0004-0000-1000-000083080000}"/>
    <hyperlink ref="D778" r:id="rId2181" xr:uid="{00000000-0004-0000-1000-000084080000}"/>
    <hyperlink ref="E778" r:id="rId2182" xr:uid="{00000000-0004-0000-1000-000085080000}"/>
    <hyperlink ref="F778" r:id="rId2183" xr:uid="{00000000-0004-0000-1000-000086080000}"/>
    <hyperlink ref="D779" r:id="rId2184" xr:uid="{00000000-0004-0000-1000-000087080000}"/>
    <hyperlink ref="E779" r:id="rId2185" xr:uid="{00000000-0004-0000-1000-000088080000}"/>
    <hyperlink ref="F779" r:id="rId2186" xr:uid="{00000000-0004-0000-1000-000089080000}"/>
    <hyperlink ref="D780" r:id="rId2187" xr:uid="{00000000-0004-0000-1000-00008A080000}"/>
    <hyperlink ref="E780" r:id="rId2188" xr:uid="{00000000-0004-0000-1000-00008B080000}"/>
    <hyperlink ref="F780" r:id="rId2189" xr:uid="{00000000-0004-0000-1000-00008C080000}"/>
    <hyperlink ref="D781" r:id="rId2190" xr:uid="{00000000-0004-0000-1000-00008D080000}"/>
    <hyperlink ref="E781" r:id="rId2191" location="section-overview" xr:uid="{00000000-0004-0000-1000-00008E080000}"/>
    <hyperlink ref="F781" r:id="rId2192" xr:uid="{00000000-0004-0000-1000-00008F080000}"/>
    <hyperlink ref="D782" r:id="rId2193" xr:uid="{00000000-0004-0000-1000-000090080000}"/>
    <hyperlink ref="E782" r:id="rId2194" location="section-overview" xr:uid="{00000000-0004-0000-1000-000091080000}"/>
    <hyperlink ref="F782" r:id="rId2195" xr:uid="{00000000-0004-0000-1000-000092080000}"/>
    <hyperlink ref="A783" r:id="rId2196" xr:uid="{00000000-0004-0000-1000-000093080000}"/>
    <hyperlink ref="D783" r:id="rId2197" xr:uid="{00000000-0004-0000-1000-000094080000}"/>
    <hyperlink ref="E783" r:id="rId2198" location="section-overview" xr:uid="{00000000-0004-0000-1000-000095080000}"/>
    <hyperlink ref="F783" r:id="rId2199" xr:uid="{00000000-0004-0000-1000-000096080000}"/>
    <hyperlink ref="D784" r:id="rId2200" xr:uid="{00000000-0004-0000-1000-000097080000}"/>
    <hyperlink ref="E784" r:id="rId2201" location="section-overview" xr:uid="{00000000-0004-0000-1000-000098080000}"/>
    <hyperlink ref="F784" r:id="rId2202" xr:uid="{00000000-0004-0000-1000-000099080000}"/>
    <hyperlink ref="D785" r:id="rId2203" xr:uid="{00000000-0004-0000-1000-00009A080000}"/>
    <hyperlink ref="D786" r:id="rId2204" xr:uid="{00000000-0004-0000-1000-00009B080000}"/>
    <hyperlink ref="E786" r:id="rId2205" xr:uid="{00000000-0004-0000-1000-00009C080000}"/>
    <hyperlink ref="F786" r:id="rId2206" xr:uid="{00000000-0004-0000-1000-00009D080000}"/>
    <hyperlink ref="D787" r:id="rId2207" xr:uid="{00000000-0004-0000-1000-00009E080000}"/>
    <hyperlink ref="E787" r:id="rId2208" xr:uid="{00000000-0004-0000-1000-00009F080000}"/>
    <hyperlink ref="F787" r:id="rId2209" xr:uid="{00000000-0004-0000-1000-0000A0080000}"/>
    <hyperlink ref="D788" r:id="rId2210" xr:uid="{00000000-0004-0000-1000-0000A1080000}"/>
    <hyperlink ref="D789" r:id="rId2211" xr:uid="{00000000-0004-0000-1000-0000A2080000}"/>
    <hyperlink ref="F789" r:id="rId2212" xr:uid="{00000000-0004-0000-1000-0000A3080000}"/>
    <hyperlink ref="D790" r:id="rId2213" xr:uid="{00000000-0004-0000-1000-0000A4080000}"/>
    <hyperlink ref="E790" r:id="rId2214" location="section-overview" xr:uid="{00000000-0004-0000-1000-0000A5080000}"/>
    <hyperlink ref="F790" r:id="rId2215" xr:uid="{00000000-0004-0000-1000-0000A6080000}"/>
    <hyperlink ref="D791" r:id="rId2216" xr:uid="{00000000-0004-0000-1000-0000A7080000}"/>
    <hyperlink ref="E791" r:id="rId2217" xr:uid="{00000000-0004-0000-1000-0000A8080000}"/>
    <hyperlink ref="F791" r:id="rId2218" xr:uid="{00000000-0004-0000-1000-0000A9080000}"/>
    <hyperlink ref="D792" r:id="rId2219" xr:uid="{00000000-0004-0000-1000-0000AA080000}"/>
    <hyperlink ref="F792" r:id="rId2220" xr:uid="{00000000-0004-0000-1000-0000AB080000}"/>
    <hyperlink ref="D793" r:id="rId2221" xr:uid="{00000000-0004-0000-1000-0000AC080000}"/>
    <hyperlink ref="E793" r:id="rId2222" location="section-overview" xr:uid="{00000000-0004-0000-1000-0000AD080000}"/>
    <hyperlink ref="F793" r:id="rId2223" xr:uid="{00000000-0004-0000-1000-0000AE080000}"/>
    <hyperlink ref="D794" r:id="rId2224" xr:uid="{00000000-0004-0000-1000-0000AF080000}"/>
    <hyperlink ref="E794" r:id="rId2225" location="section-overview" xr:uid="{00000000-0004-0000-1000-0000B0080000}"/>
    <hyperlink ref="E795" r:id="rId2226" xr:uid="{00000000-0004-0000-1000-0000B1080000}"/>
    <hyperlink ref="D796" r:id="rId2227" xr:uid="{00000000-0004-0000-1000-0000B2080000}"/>
    <hyperlink ref="E796" r:id="rId2228" location="section-overview" xr:uid="{00000000-0004-0000-1000-0000B3080000}"/>
    <hyperlink ref="F796" r:id="rId2229" xr:uid="{00000000-0004-0000-1000-0000B4080000}"/>
    <hyperlink ref="D797" r:id="rId2230" xr:uid="{00000000-0004-0000-1000-0000B5080000}"/>
    <hyperlink ref="E797" r:id="rId2231" location="section-overview" xr:uid="{00000000-0004-0000-1000-0000B6080000}"/>
    <hyperlink ref="D798" r:id="rId2232" xr:uid="{00000000-0004-0000-1000-0000B7080000}"/>
    <hyperlink ref="E798" r:id="rId2233" location="section-overview" xr:uid="{00000000-0004-0000-1000-0000B8080000}"/>
    <hyperlink ref="F798" r:id="rId2234" xr:uid="{00000000-0004-0000-1000-0000B9080000}"/>
    <hyperlink ref="D799" r:id="rId2235" xr:uid="{00000000-0004-0000-1000-0000BA080000}"/>
    <hyperlink ref="E799" r:id="rId2236" xr:uid="{00000000-0004-0000-1000-0000BB080000}"/>
    <hyperlink ref="F799" r:id="rId2237" xr:uid="{00000000-0004-0000-1000-0000BC080000}"/>
    <hyperlink ref="D800" r:id="rId2238" xr:uid="{00000000-0004-0000-1000-0000BD080000}"/>
    <hyperlink ref="E800" r:id="rId2239" location="section-overview" xr:uid="{00000000-0004-0000-1000-0000BE080000}"/>
    <hyperlink ref="F800" r:id="rId2240" xr:uid="{00000000-0004-0000-1000-0000BF080000}"/>
    <hyperlink ref="D801" r:id="rId2241" xr:uid="{00000000-0004-0000-1000-0000C0080000}"/>
    <hyperlink ref="E801" r:id="rId2242" location="section-overview" xr:uid="{00000000-0004-0000-1000-0000C1080000}"/>
    <hyperlink ref="F801" r:id="rId2243" xr:uid="{00000000-0004-0000-1000-0000C2080000}"/>
    <hyperlink ref="D802" r:id="rId2244" xr:uid="{00000000-0004-0000-1000-0000C3080000}"/>
    <hyperlink ref="E802" r:id="rId2245" location="section-overview" xr:uid="{00000000-0004-0000-1000-0000C4080000}"/>
    <hyperlink ref="F802" r:id="rId2246" xr:uid="{00000000-0004-0000-1000-0000C5080000}"/>
    <hyperlink ref="D803" r:id="rId2247" xr:uid="{00000000-0004-0000-1000-0000C6080000}"/>
    <hyperlink ref="E803" r:id="rId2248" location="section-overview" xr:uid="{00000000-0004-0000-1000-0000C7080000}"/>
    <hyperlink ref="F803" r:id="rId2249" xr:uid="{00000000-0004-0000-1000-0000C8080000}"/>
    <hyperlink ref="D804" r:id="rId2250" xr:uid="{00000000-0004-0000-1000-0000C9080000}"/>
    <hyperlink ref="E804" r:id="rId2251" location="section-overview" xr:uid="{00000000-0004-0000-1000-0000CA080000}"/>
    <hyperlink ref="F804" r:id="rId2252" xr:uid="{00000000-0004-0000-1000-0000CB080000}"/>
    <hyperlink ref="D805" r:id="rId2253" xr:uid="{00000000-0004-0000-1000-0000CC080000}"/>
    <hyperlink ref="E805" r:id="rId2254" location="section-overview" xr:uid="{00000000-0004-0000-1000-0000CD080000}"/>
    <hyperlink ref="F805" r:id="rId2255" xr:uid="{00000000-0004-0000-1000-0000CE080000}"/>
    <hyperlink ref="D806" r:id="rId2256" xr:uid="{00000000-0004-0000-1000-0000CF080000}"/>
    <hyperlink ref="E806" r:id="rId2257" location="section-overview" xr:uid="{00000000-0004-0000-1000-0000D0080000}"/>
    <hyperlink ref="F806" r:id="rId2258" xr:uid="{00000000-0004-0000-1000-0000D1080000}"/>
    <hyperlink ref="D807" r:id="rId2259" xr:uid="{00000000-0004-0000-1000-0000D2080000}"/>
    <hyperlink ref="E807" r:id="rId2260" location="section-overview" xr:uid="{00000000-0004-0000-1000-0000D3080000}"/>
    <hyperlink ref="D808" r:id="rId2261" xr:uid="{00000000-0004-0000-1000-0000D4080000}"/>
    <hyperlink ref="E808" r:id="rId2262" location="section-overview" xr:uid="{00000000-0004-0000-1000-0000D5080000}"/>
    <hyperlink ref="F808" r:id="rId2263" xr:uid="{00000000-0004-0000-1000-0000D6080000}"/>
    <hyperlink ref="D809" r:id="rId2264" xr:uid="{00000000-0004-0000-1000-0000D7080000}"/>
    <hyperlink ref="E809" r:id="rId2265" location="section-overview" xr:uid="{00000000-0004-0000-1000-0000D8080000}"/>
    <hyperlink ref="F809" r:id="rId2266" xr:uid="{00000000-0004-0000-1000-0000D9080000}"/>
    <hyperlink ref="E810" r:id="rId2267" location="section-overview" xr:uid="{00000000-0004-0000-1000-0000DA080000}"/>
    <hyperlink ref="F810" r:id="rId2268" xr:uid="{00000000-0004-0000-1000-0000DB080000}"/>
    <hyperlink ref="D811" r:id="rId2269" xr:uid="{00000000-0004-0000-1000-0000DC080000}"/>
    <hyperlink ref="E811" r:id="rId2270" location="section-overview" xr:uid="{00000000-0004-0000-1000-0000DD080000}"/>
    <hyperlink ref="F811" r:id="rId2271" xr:uid="{00000000-0004-0000-1000-0000DE080000}"/>
    <hyperlink ref="D812" r:id="rId2272" xr:uid="{00000000-0004-0000-1000-0000DF080000}"/>
    <hyperlink ref="E812" r:id="rId2273" location="section-overview" xr:uid="{00000000-0004-0000-1000-0000E0080000}"/>
    <hyperlink ref="F812" r:id="rId2274" xr:uid="{00000000-0004-0000-1000-0000E1080000}"/>
    <hyperlink ref="D813" r:id="rId2275" xr:uid="{00000000-0004-0000-1000-0000E2080000}"/>
    <hyperlink ref="E813" r:id="rId2276" location="section-overview" xr:uid="{00000000-0004-0000-1000-0000E3080000}"/>
    <hyperlink ref="F813" r:id="rId2277" xr:uid="{00000000-0004-0000-1000-0000E4080000}"/>
    <hyperlink ref="D814" r:id="rId2278" xr:uid="{00000000-0004-0000-1000-0000E5080000}"/>
    <hyperlink ref="E814" r:id="rId2279" location="section-overview" xr:uid="{00000000-0004-0000-1000-0000E6080000}"/>
    <hyperlink ref="F814" r:id="rId2280" xr:uid="{00000000-0004-0000-1000-0000E7080000}"/>
    <hyperlink ref="D815" r:id="rId2281" xr:uid="{00000000-0004-0000-1000-0000E8080000}"/>
    <hyperlink ref="E815" r:id="rId2282" xr:uid="{00000000-0004-0000-1000-0000E9080000}"/>
    <hyperlink ref="F815" r:id="rId2283" xr:uid="{00000000-0004-0000-1000-0000EA080000}"/>
    <hyperlink ref="D816" r:id="rId2284" xr:uid="{00000000-0004-0000-1000-0000EB080000}"/>
    <hyperlink ref="E816" r:id="rId2285" location="section-overview" xr:uid="{00000000-0004-0000-1000-0000EC080000}"/>
    <hyperlink ref="F816" r:id="rId2286" xr:uid="{00000000-0004-0000-1000-0000ED080000}"/>
    <hyperlink ref="D817" r:id="rId2287" xr:uid="{00000000-0004-0000-1000-0000EE080000}"/>
    <hyperlink ref="E817" r:id="rId2288" xr:uid="{00000000-0004-0000-1000-0000EF080000}"/>
    <hyperlink ref="F817" r:id="rId2289" xr:uid="{00000000-0004-0000-1000-0000F0080000}"/>
    <hyperlink ref="D818" r:id="rId2290" xr:uid="{00000000-0004-0000-1000-0000F1080000}"/>
    <hyperlink ref="E818" r:id="rId2291" location="section-overview" xr:uid="{00000000-0004-0000-1000-0000F2080000}"/>
    <hyperlink ref="F818" r:id="rId2292" xr:uid="{00000000-0004-0000-1000-0000F3080000}"/>
    <hyperlink ref="D819" r:id="rId2293" xr:uid="{00000000-0004-0000-1000-0000F4080000}"/>
    <hyperlink ref="E819" r:id="rId2294" location="section-overview" xr:uid="{00000000-0004-0000-1000-0000F5080000}"/>
    <hyperlink ref="F819" r:id="rId2295" xr:uid="{00000000-0004-0000-1000-0000F6080000}"/>
    <hyperlink ref="D820" r:id="rId2296" xr:uid="{00000000-0004-0000-1000-0000F7080000}"/>
    <hyperlink ref="E820" r:id="rId2297" xr:uid="{00000000-0004-0000-1000-0000F808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FF"/>
    <outlinePr summaryBelow="0" summaryRight="0"/>
  </sheetPr>
  <dimension ref="A1:H697"/>
  <sheetViews>
    <sheetView workbookViewId="0">
      <selection activeCell="D10" sqref="D10"/>
    </sheetView>
  </sheetViews>
  <sheetFormatPr defaultColWidth="14.42578125" defaultRowHeight="15.75" customHeight="1"/>
  <cols>
    <col min="2" max="2" width="19.28515625" customWidth="1"/>
    <col min="3" max="3" width="21.5703125" customWidth="1"/>
    <col min="4" max="4" width="27.5703125" customWidth="1"/>
  </cols>
  <sheetData>
    <row r="1" spans="1:8">
      <c r="A1" s="116" t="s">
        <v>43507</v>
      </c>
      <c r="B1" s="118"/>
      <c r="C1" s="118"/>
      <c r="D1" s="128"/>
      <c r="E1" s="128"/>
      <c r="F1" s="128"/>
      <c r="G1" s="118"/>
      <c r="H1" s="118"/>
    </row>
    <row r="2" spans="1:8">
      <c r="A2" s="118"/>
      <c r="B2" s="118" t="s">
        <v>43508</v>
      </c>
      <c r="C2" s="118" t="s">
        <v>43509</v>
      </c>
      <c r="D2" s="128" t="s">
        <v>43510</v>
      </c>
      <c r="E2" s="128" t="s">
        <v>43511</v>
      </c>
      <c r="F2" s="128" t="s">
        <v>43512</v>
      </c>
      <c r="G2" s="118" t="s">
        <v>795</v>
      </c>
      <c r="H2" s="118" t="s">
        <v>43513</v>
      </c>
    </row>
    <row r="3" spans="1:8">
      <c r="A3" s="40">
        <v>1</v>
      </c>
      <c r="B3" s="33" t="s">
        <v>43514</v>
      </c>
      <c r="C3" s="140">
        <v>162</v>
      </c>
      <c r="D3" s="141">
        <v>44204</v>
      </c>
      <c r="E3" s="142">
        <v>2021</v>
      </c>
      <c r="F3" s="142" t="s">
        <v>43515</v>
      </c>
      <c r="G3" s="33" t="s">
        <v>43516</v>
      </c>
      <c r="H3" s="120" t="s">
        <v>43517</v>
      </c>
    </row>
    <row r="4" spans="1:8">
      <c r="A4" s="40">
        <v>2</v>
      </c>
      <c r="B4" s="33" t="s">
        <v>43518</v>
      </c>
      <c r="C4" s="140">
        <v>85</v>
      </c>
      <c r="D4" s="143">
        <v>44396</v>
      </c>
      <c r="E4" s="142">
        <v>2021</v>
      </c>
      <c r="F4" s="142" t="s">
        <v>43519</v>
      </c>
      <c r="G4" s="33"/>
      <c r="H4" s="120" t="s">
        <v>43520</v>
      </c>
    </row>
    <row r="5" spans="1:8">
      <c r="A5" s="40">
        <v>3</v>
      </c>
      <c r="B5" s="33" t="s">
        <v>43521</v>
      </c>
      <c r="C5" s="140">
        <v>50</v>
      </c>
      <c r="D5" s="143">
        <v>44390</v>
      </c>
      <c r="E5" s="142">
        <v>2021</v>
      </c>
      <c r="F5" s="142" t="s">
        <v>43515</v>
      </c>
      <c r="G5" s="33" t="s">
        <v>43516</v>
      </c>
      <c r="H5" s="120" t="s">
        <v>43522</v>
      </c>
    </row>
    <row r="6" spans="1:8">
      <c r="A6" s="40">
        <v>4</v>
      </c>
      <c r="B6" s="33" t="s">
        <v>5024</v>
      </c>
      <c r="C6" s="140">
        <v>57</v>
      </c>
      <c r="D6" s="143">
        <v>44390</v>
      </c>
      <c r="E6" s="142">
        <v>2021</v>
      </c>
      <c r="F6" s="142" t="s">
        <v>43515</v>
      </c>
      <c r="G6" s="33" t="s">
        <v>43516</v>
      </c>
      <c r="H6" s="120"/>
    </row>
    <row r="7" spans="1:8">
      <c r="A7" s="40">
        <v>5</v>
      </c>
      <c r="B7" s="33" t="s">
        <v>43523</v>
      </c>
      <c r="C7" s="140">
        <v>62.1</v>
      </c>
      <c r="D7" s="143">
        <v>44389</v>
      </c>
      <c r="E7" s="142">
        <v>2021</v>
      </c>
      <c r="F7" s="142" t="s">
        <v>43515</v>
      </c>
      <c r="G7" s="33" t="s">
        <v>39675</v>
      </c>
      <c r="H7" s="120"/>
    </row>
    <row r="8" spans="1:8">
      <c r="A8" s="40">
        <v>6</v>
      </c>
      <c r="B8" s="33" t="s">
        <v>43524</v>
      </c>
      <c r="C8" s="140">
        <v>8</v>
      </c>
      <c r="D8" s="143">
        <v>44389</v>
      </c>
      <c r="E8" s="142">
        <v>2021</v>
      </c>
      <c r="F8" s="142" t="s">
        <v>43515</v>
      </c>
      <c r="G8" s="33" t="s">
        <v>43516</v>
      </c>
      <c r="H8" s="120" t="s">
        <v>43525</v>
      </c>
    </row>
    <row r="9" spans="1:8">
      <c r="A9" s="40">
        <v>7</v>
      </c>
      <c r="B9" s="33" t="s">
        <v>43526</v>
      </c>
      <c r="C9" s="140">
        <v>10</v>
      </c>
      <c r="D9" s="143">
        <v>44385</v>
      </c>
      <c r="E9" s="142">
        <v>2021</v>
      </c>
      <c r="F9" s="142" t="s">
        <v>43515</v>
      </c>
      <c r="G9" s="33" t="s">
        <v>43527</v>
      </c>
      <c r="H9" s="120" t="s">
        <v>43528</v>
      </c>
    </row>
    <row r="10" spans="1:8">
      <c r="A10" s="40">
        <v>8</v>
      </c>
      <c r="B10" s="33" t="s">
        <v>43529</v>
      </c>
      <c r="C10" s="140">
        <v>40</v>
      </c>
      <c r="D10" s="142" t="s">
        <v>43530</v>
      </c>
      <c r="E10" s="142">
        <v>2021</v>
      </c>
      <c r="F10" s="142" t="s">
        <v>43515</v>
      </c>
      <c r="G10" s="33" t="s">
        <v>43516</v>
      </c>
      <c r="H10" s="120" t="s">
        <v>43531</v>
      </c>
    </row>
    <row r="11" spans="1:8">
      <c r="A11" s="40">
        <v>9</v>
      </c>
      <c r="B11" s="33" t="s">
        <v>43532</v>
      </c>
      <c r="C11" s="140">
        <v>100</v>
      </c>
      <c r="D11" s="143">
        <v>44384</v>
      </c>
      <c r="E11" s="142">
        <v>2021</v>
      </c>
      <c r="F11" s="142" t="s">
        <v>43515</v>
      </c>
      <c r="G11" s="33" t="s">
        <v>3045</v>
      </c>
      <c r="H11" s="120"/>
    </row>
    <row r="12" spans="1:8">
      <c r="A12" s="40">
        <v>10</v>
      </c>
      <c r="B12" s="33" t="s">
        <v>43533</v>
      </c>
      <c r="C12" s="140">
        <v>55</v>
      </c>
      <c r="D12" s="143">
        <v>44384</v>
      </c>
      <c r="E12" s="142">
        <v>2021</v>
      </c>
      <c r="F12" s="142" t="s">
        <v>43515</v>
      </c>
      <c r="G12" s="33" t="s">
        <v>43516</v>
      </c>
      <c r="H12" s="120" t="s">
        <v>43534</v>
      </c>
    </row>
    <row r="13" spans="1:8">
      <c r="A13" s="40">
        <v>11</v>
      </c>
      <c r="B13" s="33" t="s">
        <v>43535</v>
      </c>
      <c r="C13" s="140">
        <v>150</v>
      </c>
      <c r="D13" s="143">
        <v>44382</v>
      </c>
      <c r="E13" s="142">
        <v>2021</v>
      </c>
      <c r="F13" s="142" t="s">
        <v>43536</v>
      </c>
      <c r="G13" s="33" t="s">
        <v>43537</v>
      </c>
      <c r="H13" s="120" t="s">
        <v>43538</v>
      </c>
    </row>
    <row r="14" spans="1:8">
      <c r="A14" s="40">
        <v>12</v>
      </c>
      <c r="B14" s="33" t="s">
        <v>43539</v>
      </c>
      <c r="C14" s="140">
        <v>30</v>
      </c>
      <c r="D14" s="143">
        <v>44383</v>
      </c>
      <c r="E14" s="142">
        <v>2021</v>
      </c>
      <c r="F14" s="142" t="s">
        <v>43519</v>
      </c>
      <c r="G14" s="33" t="s">
        <v>43540</v>
      </c>
      <c r="H14" s="120" t="s">
        <v>43541</v>
      </c>
    </row>
    <row r="15" spans="1:8">
      <c r="A15" s="40">
        <v>13</v>
      </c>
      <c r="B15" s="33" t="s">
        <v>43542</v>
      </c>
      <c r="C15" s="140">
        <v>43</v>
      </c>
      <c r="D15" s="143">
        <v>44371</v>
      </c>
      <c r="E15" s="142">
        <v>2021</v>
      </c>
      <c r="F15" s="142" t="s">
        <v>43519</v>
      </c>
      <c r="G15" s="33" t="s">
        <v>43543</v>
      </c>
      <c r="H15" s="120"/>
    </row>
    <row r="16" spans="1:8">
      <c r="A16" s="40">
        <v>14</v>
      </c>
      <c r="B16" s="33" t="s">
        <v>43544</v>
      </c>
      <c r="C16" s="140">
        <v>50</v>
      </c>
      <c r="D16" s="143">
        <v>44370</v>
      </c>
      <c r="E16" s="142">
        <v>2021</v>
      </c>
      <c r="F16" s="142" t="s">
        <v>43519</v>
      </c>
      <c r="G16" s="33" t="s">
        <v>3045</v>
      </c>
      <c r="H16" s="120"/>
    </row>
    <row r="17" spans="1:8">
      <c r="A17" s="40">
        <v>15</v>
      </c>
      <c r="B17" s="33" t="s">
        <v>43545</v>
      </c>
      <c r="C17" s="140">
        <v>100</v>
      </c>
      <c r="D17" s="143">
        <v>44370</v>
      </c>
      <c r="E17" s="142">
        <v>2021</v>
      </c>
      <c r="F17" s="142" t="s">
        <v>43546</v>
      </c>
      <c r="G17" s="33" t="s">
        <v>4655</v>
      </c>
      <c r="H17" s="120"/>
    </row>
    <row r="18" spans="1:8">
      <c r="A18" s="40">
        <v>16</v>
      </c>
      <c r="B18" s="33" t="s">
        <v>5591</v>
      </c>
      <c r="C18" s="140">
        <v>100</v>
      </c>
      <c r="D18" s="143">
        <v>44369</v>
      </c>
      <c r="E18" s="142">
        <v>2021</v>
      </c>
      <c r="F18" s="142" t="s">
        <v>43536</v>
      </c>
      <c r="G18" s="33" t="s">
        <v>43516</v>
      </c>
      <c r="H18" s="120"/>
    </row>
    <row r="19" spans="1:8">
      <c r="A19" s="40">
        <v>17</v>
      </c>
      <c r="B19" s="33" t="s">
        <v>40478</v>
      </c>
      <c r="C19" s="140">
        <v>150</v>
      </c>
      <c r="D19" s="143">
        <v>44365</v>
      </c>
      <c r="E19" s="142">
        <v>2021</v>
      </c>
      <c r="F19" s="142" t="s">
        <v>43546</v>
      </c>
      <c r="G19" s="33" t="s">
        <v>3045</v>
      </c>
      <c r="H19" s="120"/>
    </row>
    <row r="20" spans="1:8">
      <c r="A20" s="40">
        <v>18</v>
      </c>
      <c r="B20" s="33" t="s">
        <v>43547</v>
      </c>
      <c r="C20" s="140">
        <v>33</v>
      </c>
      <c r="D20" s="143">
        <v>44363</v>
      </c>
      <c r="E20" s="142">
        <v>2021</v>
      </c>
      <c r="F20" s="142" t="s">
        <v>43519</v>
      </c>
      <c r="G20" s="33" t="s">
        <v>43548</v>
      </c>
      <c r="H20" s="120"/>
    </row>
    <row r="21" spans="1:8">
      <c r="A21" s="40">
        <v>19</v>
      </c>
      <c r="B21" s="33" t="s">
        <v>43549</v>
      </c>
      <c r="C21" s="140">
        <v>150</v>
      </c>
      <c r="D21" s="143">
        <v>44357</v>
      </c>
      <c r="E21" s="142">
        <v>2021</v>
      </c>
      <c r="F21" s="142" t="s">
        <v>43515</v>
      </c>
      <c r="G21" s="33" t="s">
        <v>43550</v>
      </c>
      <c r="H21" s="120"/>
    </row>
    <row r="22" spans="1:8">
      <c r="A22" s="40">
        <v>20</v>
      </c>
      <c r="B22" s="33" t="s">
        <v>6136</v>
      </c>
      <c r="C22" s="140">
        <v>70</v>
      </c>
      <c r="D22" s="143">
        <v>44355</v>
      </c>
      <c r="E22" s="142">
        <v>2021</v>
      </c>
      <c r="F22" s="142" t="s">
        <v>43546</v>
      </c>
      <c r="G22" s="33" t="s">
        <v>43551</v>
      </c>
      <c r="H22" s="120" t="s">
        <v>43552</v>
      </c>
    </row>
    <row r="23" spans="1:8">
      <c r="A23" s="40">
        <v>21</v>
      </c>
      <c r="B23" s="33" t="s">
        <v>2934</v>
      </c>
      <c r="C23" s="140">
        <v>15</v>
      </c>
      <c r="D23" s="143">
        <v>44355</v>
      </c>
      <c r="E23" s="142">
        <v>2021</v>
      </c>
      <c r="F23" s="142" t="s">
        <v>43515</v>
      </c>
      <c r="G23" s="33" t="s">
        <v>43516</v>
      </c>
      <c r="H23" s="120" t="s">
        <v>43553</v>
      </c>
    </row>
    <row r="24" spans="1:8">
      <c r="A24" s="40">
        <v>22</v>
      </c>
      <c r="B24" s="33" t="s">
        <v>43554</v>
      </c>
      <c r="C24" s="140">
        <v>160</v>
      </c>
      <c r="D24" s="143">
        <v>44351</v>
      </c>
      <c r="E24" s="142">
        <v>2021</v>
      </c>
      <c r="F24" s="142" t="s">
        <v>43519</v>
      </c>
      <c r="G24" s="33" t="s">
        <v>43548</v>
      </c>
      <c r="H24" s="120"/>
    </row>
    <row r="25" spans="1:8">
      <c r="A25" s="40">
        <v>23</v>
      </c>
      <c r="B25" s="33" t="s">
        <v>42368</v>
      </c>
      <c r="C25" s="140">
        <v>50</v>
      </c>
      <c r="D25" s="143">
        <v>44350</v>
      </c>
      <c r="E25" s="142">
        <v>2021</v>
      </c>
      <c r="F25" s="142" t="s">
        <v>43536</v>
      </c>
      <c r="G25" s="33" t="s">
        <v>3045</v>
      </c>
      <c r="H25" s="120"/>
    </row>
    <row r="26" spans="1:8">
      <c r="A26" s="40">
        <v>24</v>
      </c>
      <c r="B26" s="33" t="s">
        <v>43555</v>
      </c>
      <c r="C26" s="140">
        <v>50</v>
      </c>
      <c r="D26" s="143">
        <v>44342</v>
      </c>
      <c r="E26" s="142">
        <v>2021</v>
      </c>
      <c r="F26" s="142" t="s">
        <v>43515</v>
      </c>
      <c r="G26" s="33" t="s">
        <v>8545</v>
      </c>
      <c r="H26" s="120" t="s">
        <v>43556</v>
      </c>
    </row>
    <row r="27" spans="1:8">
      <c r="A27" s="40">
        <v>25</v>
      </c>
      <c r="B27" s="33" t="s">
        <v>43557</v>
      </c>
      <c r="C27" s="140">
        <v>50</v>
      </c>
      <c r="D27" s="143">
        <v>44335</v>
      </c>
      <c r="E27" s="142">
        <v>2021</v>
      </c>
      <c r="F27" s="142" t="s">
        <v>43515</v>
      </c>
      <c r="G27" s="33" t="s">
        <v>43558</v>
      </c>
      <c r="H27" s="120"/>
    </row>
    <row r="28" spans="1:8">
      <c r="A28" s="40">
        <v>26</v>
      </c>
      <c r="B28" s="33" t="s">
        <v>6102</v>
      </c>
      <c r="C28" s="140">
        <v>138</v>
      </c>
      <c r="D28" s="143">
        <v>44334</v>
      </c>
      <c r="E28" s="142">
        <v>2021</v>
      </c>
      <c r="F28" s="142" t="s">
        <v>43536</v>
      </c>
      <c r="G28" s="33" t="s">
        <v>3045</v>
      </c>
      <c r="H28" s="120"/>
    </row>
    <row r="29" spans="1:8">
      <c r="A29" s="40">
        <v>27</v>
      </c>
      <c r="B29" s="33" t="s">
        <v>43559</v>
      </c>
      <c r="C29" s="140">
        <v>100</v>
      </c>
      <c r="D29" s="143">
        <v>44330</v>
      </c>
      <c r="E29" s="142">
        <v>2021</v>
      </c>
      <c r="F29" s="142" t="s">
        <v>43515</v>
      </c>
      <c r="G29" s="33" t="s">
        <v>3045</v>
      </c>
      <c r="H29" s="120" t="s">
        <v>43560</v>
      </c>
    </row>
    <row r="30" spans="1:8">
      <c r="A30" s="40">
        <v>28</v>
      </c>
      <c r="B30" s="33" t="s">
        <v>41547</v>
      </c>
      <c r="C30" s="140">
        <v>21</v>
      </c>
      <c r="D30" s="143">
        <v>44320</v>
      </c>
      <c r="E30" s="142">
        <v>2021</v>
      </c>
      <c r="F30" s="142" t="s">
        <v>43536</v>
      </c>
      <c r="G30" s="33" t="s">
        <v>43516</v>
      </c>
      <c r="H30" s="120"/>
    </row>
    <row r="31" spans="1:8">
      <c r="A31" s="40">
        <v>29</v>
      </c>
      <c r="B31" s="33" t="s">
        <v>43561</v>
      </c>
      <c r="C31" s="140">
        <v>100</v>
      </c>
      <c r="D31" s="143">
        <v>44320</v>
      </c>
      <c r="E31" s="142">
        <v>2021</v>
      </c>
      <c r="F31" s="142" t="s">
        <v>43519</v>
      </c>
      <c r="G31" s="33" t="s">
        <v>4411</v>
      </c>
      <c r="H31" s="120"/>
    </row>
    <row r="32" spans="1:8">
      <c r="A32" s="40">
        <v>30</v>
      </c>
      <c r="B32" s="33" t="s">
        <v>43562</v>
      </c>
      <c r="C32" s="140">
        <v>10</v>
      </c>
      <c r="D32" s="143">
        <v>44313</v>
      </c>
      <c r="E32" s="142">
        <v>2021</v>
      </c>
      <c r="F32" s="142" t="s">
        <v>43515</v>
      </c>
      <c r="G32" s="33" t="s">
        <v>43563</v>
      </c>
      <c r="H32" s="120"/>
    </row>
    <row r="33" spans="1:8">
      <c r="A33" s="40">
        <v>31</v>
      </c>
      <c r="B33" s="33" t="s">
        <v>4549</v>
      </c>
      <c r="C33" s="140">
        <v>165</v>
      </c>
      <c r="D33" s="143">
        <v>44308</v>
      </c>
      <c r="E33" s="142">
        <v>2021</v>
      </c>
      <c r="F33" s="142" t="s">
        <v>43519</v>
      </c>
      <c r="G33" s="33" t="s">
        <v>3045</v>
      </c>
      <c r="H33" s="120"/>
    </row>
    <row r="34" spans="1:8">
      <c r="A34" s="40">
        <v>32</v>
      </c>
      <c r="B34" s="33" t="s">
        <v>43564</v>
      </c>
      <c r="C34" s="140">
        <v>43</v>
      </c>
      <c r="D34" s="143">
        <v>44302</v>
      </c>
      <c r="E34" s="142">
        <v>2021</v>
      </c>
      <c r="F34" s="142" t="s">
        <v>43515</v>
      </c>
      <c r="G34" s="33" t="s">
        <v>43516</v>
      </c>
      <c r="H34" s="120"/>
    </row>
    <row r="35" spans="1:8">
      <c r="A35" s="40">
        <v>33</v>
      </c>
      <c r="B35" s="33" t="s">
        <v>43565</v>
      </c>
      <c r="C35" s="140">
        <v>175</v>
      </c>
      <c r="D35" s="143">
        <v>44301</v>
      </c>
      <c r="E35" s="142">
        <v>2021</v>
      </c>
      <c r="F35" s="142" t="s">
        <v>43515</v>
      </c>
      <c r="G35" s="33" t="s">
        <v>3045</v>
      </c>
      <c r="H35" s="120" t="s">
        <v>43566</v>
      </c>
    </row>
    <row r="36" spans="1:8">
      <c r="A36" s="40">
        <v>34</v>
      </c>
      <c r="B36" s="33" t="s">
        <v>3264</v>
      </c>
      <c r="C36" s="140">
        <v>134</v>
      </c>
      <c r="D36" s="143">
        <v>44286</v>
      </c>
      <c r="E36" s="142">
        <v>2021</v>
      </c>
      <c r="F36" s="142" t="s">
        <v>43519</v>
      </c>
      <c r="G36" s="33" t="s">
        <v>43516</v>
      </c>
      <c r="H36" s="120"/>
    </row>
    <row r="37" spans="1:8">
      <c r="A37" s="40">
        <v>35</v>
      </c>
      <c r="B37" s="33" t="s">
        <v>3959</v>
      </c>
      <c r="C37" s="140">
        <v>30</v>
      </c>
      <c r="D37" s="143">
        <v>44298</v>
      </c>
      <c r="E37" s="142">
        <v>2021</v>
      </c>
      <c r="F37" s="142" t="s">
        <v>43519</v>
      </c>
      <c r="G37" s="33" t="s">
        <v>7777</v>
      </c>
      <c r="H37" s="120"/>
    </row>
    <row r="38" spans="1:8">
      <c r="A38" s="40">
        <v>36</v>
      </c>
      <c r="B38" s="33" t="s">
        <v>43567</v>
      </c>
      <c r="C38" s="140">
        <v>110</v>
      </c>
      <c r="D38" s="143">
        <v>44280</v>
      </c>
      <c r="E38" s="142">
        <v>2021</v>
      </c>
      <c r="F38" s="142" t="s">
        <v>43515</v>
      </c>
      <c r="G38" s="33" t="s">
        <v>10351</v>
      </c>
      <c r="H38" s="120" t="s">
        <v>43568</v>
      </c>
    </row>
    <row r="39" spans="1:8">
      <c r="A39" s="40">
        <v>37</v>
      </c>
      <c r="B39" s="33" t="s">
        <v>4558</v>
      </c>
      <c r="C39" s="140">
        <v>50</v>
      </c>
      <c r="D39" s="143">
        <v>44279</v>
      </c>
      <c r="E39" s="142">
        <v>2021</v>
      </c>
      <c r="F39" s="142" t="s">
        <v>43536</v>
      </c>
      <c r="G39" s="33" t="s">
        <v>43516</v>
      </c>
      <c r="H39" s="120" t="s">
        <v>43569</v>
      </c>
    </row>
    <row r="40" spans="1:8">
      <c r="A40" s="40">
        <v>38</v>
      </c>
      <c r="B40" s="33" t="s">
        <v>14574</v>
      </c>
      <c r="C40" s="140">
        <v>70</v>
      </c>
      <c r="D40" s="143">
        <v>44277</v>
      </c>
      <c r="E40" s="142">
        <v>2021</v>
      </c>
      <c r="F40" s="142" t="s">
        <v>43536</v>
      </c>
      <c r="G40" s="33" t="s">
        <v>43570</v>
      </c>
      <c r="H40" s="120" t="s">
        <v>43571</v>
      </c>
    </row>
    <row r="41" spans="1:8">
      <c r="A41" s="40">
        <v>39</v>
      </c>
      <c r="B41" s="33" t="s">
        <v>6143</v>
      </c>
      <c r="C41" s="140">
        <v>125</v>
      </c>
      <c r="D41" s="143">
        <v>44270</v>
      </c>
      <c r="E41" s="142">
        <v>2021</v>
      </c>
      <c r="F41" s="142" t="s">
        <v>43519</v>
      </c>
      <c r="G41" s="33" t="s">
        <v>3045</v>
      </c>
      <c r="H41" s="120"/>
    </row>
    <row r="42" spans="1:8">
      <c r="A42" s="40">
        <v>40</v>
      </c>
      <c r="B42" s="33" t="s">
        <v>43572</v>
      </c>
      <c r="C42" s="140">
        <v>10</v>
      </c>
      <c r="D42" s="143">
        <v>44266</v>
      </c>
      <c r="E42" s="142">
        <v>2021</v>
      </c>
      <c r="F42" s="142">
        <v>1</v>
      </c>
      <c r="G42" s="33" t="s">
        <v>43558</v>
      </c>
      <c r="H42" s="120" t="s">
        <v>43573</v>
      </c>
    </row>
    <row r="43" spans="1:8">
      <c r="A43" s="40">
        <v>41</v>
      </c>
      <c r="B43" s="33" t="s">
        <v>43574</v>
      </c>
      <c r="C43" s="140">
        <v>35</v>
      </c>
      <c r="D43" s="143">
        <v>44265</v>
      </c>
      <c r="E43" s="142">
        <v>2021</v>
      </c>
      <c r="F43" s="142" t="s">
        <v>43519</v>
      </c>
      <c r="G43" s="33" t="s">
        <v>43575</v>
      </c>
      <c r="H43" s="120"/>
    </row>
    <row r="44" spans="1:8">
      <c r="A44" s="40">
        <v>42</v>
      </c>
      <c r="B44" s="33" t="s">
        <v>42188</v>
      </c>
      <c r="C44" s="140">
        <v>100</v>
      </c>
      <c r="D44" s="143">
        <v>44259</v>
      </c>
      <c r="E44" s="142">
        <v>2021</v>
      </c>
      <c r="F44" s="142" t="s">
        <v>43519</v>
      </c>
      <c r="G44" s="33" t="s">
        <v>43576</v>
      </c>
      <c r="H44" s="120"/>
    </row>
    <row r="45" spans="1:8">
      <c r="A45" s="40">
        <v>43</v>
      </c>
      <c r="B45" s="33" t="s">
        <v>43577</v>
      </c>
      <c r="C45" s="140">
        <v>180</v>
      </c>
      <c r="D45" s="143">
        <v>44259</v>
      </c>
      <c r="E45" s="142">
        <v>2021</v>
      </c>
      <c r="F45" s="142" t="s">
        <v>43515</v>
      </c>
      <c r="G45" s="33" t="s">
        <v>3045</v>
      </c>
      <c r="H45" s="120"/>
    </row>
    <row r="46" spans="1:8">
      <c r="A46" s="40">
        <v>44</v>
      </c>
      <c r="B46" s="33" t="s">
        <v>43578</v>
      </c>
      <c r="C46" s="140">
        <v>50</v>
      </c>
      <c r="D46" s="143">
        <v>44256</v>
      </c>
      <c r="E46" s="142">
        <v>2021</v>
      </c>
      <c r="F46" s="142" t="s">
        <v>43579</v>
      </c>
      <c r="G46" s="33" t="s">
        <v>43576</v>
      </c>
      <c r="H46" s="120"/>
    </row>
    <row r="47" spans="1:8">
      <c r="A47" s="40">
        <v>45</v>
      </c>
      <c r="B47" s="33" t="s">
        <v>43580</v>
      </c>
      <c r="C47" s="140">
        <v>31</v>
      </c>
      <c r="D47" s="143">
        <v>44256</v>
      </c>
      <c r="E47" s="142">
        <v>2021</v>
      </c>
      <c r="F47" s="142" t="s">
        <v>43515</v>
      </c>
      <c r="G47" s="33" t="s">
        <v>8545</v>
      </c>
      <c r="H47" s="120"/>
    </row>
    <row r="48" spans="1:8">
      <c r="A48" s="40">
        <v>46</v>
      </c>
      <c r="B48" s="33" t="s">
        <v>43581</v>
      </c>
      <c r="C48" s="140">
        <v>195</v>
      </c>
      <c r="D48" s="143">
        <v>44253</v>
      </c>
      <c r="E48" s="142">
        <v>2021</v>
      </c>
      <c r="F48" s="142" t="s">
        <v>43546</v>
      </c>
      <c r="G48" s="33" t="s">
        <v>3045</v>
      </c>
      <c r="H48" s="120"/>
    </row>
    <row r="49" spans="1:8">
      <c r="A49" s="40">
        <v>47</v>
      </c>
      <c r="B49" s="33" t="s">
        <v>42247</v>
      </c>
      <c r="C49" s="140">
        <v>150</v>
      </c>
      <c r="D49" s="143">
        <v>44251</v>
      </c>
      <c r="E49" s="142">
        <v>2021</v>
      </c>
      <c r="F49" s="142" t="s">
        <v>43536</v>
      </c>
      <c r="G49" s="33" t="s">
        <v>43516</v>
      </c>
      <c r="H49" s="120" t="s">
        <v>43582</v>
      </c>
    </row>
    <row r="50" spans="1:8">
      <c r="A50" s="40">
        <v>48</v>
      </c>
      <c r="B50" s="33" t="s">
        <v>3290</v>
      </c>
      <c r="C50" s="140">
        <v>33.6</v>
      </c>
      <c r="D50" s="143">
        <v>44249</v>
      </c>
      <c r="E50" s="142">
        <v>2021</v>
      </c>
      <c r="F50" s="142" t="s">
        <v>43519</v>
      </c>
      <c r="G50" s="33" t="s">
        <v>3045</v>
      </c>
      <c r="H50" s="120"/>
    </row>
    <row r="51" spans="1:8">
      <c r="A51" s="40">
        <v>49</v>
      </c>
      <c r="B51" s="33" t="s">
        <v>43583</v>
      </c>
      <c r="C51" s="140">
        <v>72</v>
      </c>
      <c r="D51" s="143">
        <v>44246</v>
      </c>
      <c r="E51" s="142">
        <v>2021</v>
      </c>
      <c r="F51" s="142" t="s">
        <v>43515</v>
      </c>
      <c r="G51" s="33" t="s">
        <v>43516</v>
      </c>
      <c r="H51" s="120"/>
    </row>
    <row r="52" spans="1:8">
      <c r="A52" s="40">
        <v>50</v>
      </c>
      <c r="B52" s="33" t="s">
        <v>39983</v>
      </c>
      <c r="C52" s="140">
        <v>13</v>
      </c>
      <c r="D52" s="143">
        <v>44243</v>
      </c>
      <c r="E52" s="142">
        <v>2021</v>
      </c>
      <c r="F52" s="142" t="s">
        <v>43515</v>
      </c>
      <c r="G52" s="33" t="s">
        <v>43584</v>
      </c>
      <c r="H52" s="120"/>
    </row>
    <row r="53" spans="1:8">
      <c r="A53" s="40">
        <v>51</v>
      </c>
      <c r="B53" s="33" t="s">
        <v>43585</v>
      </c>
      <c r="C53" s="140">
        <v>125</v>
      </c>
      <c r="D53" s="143">
        <v>44236</v>
      </c>
      <c r="E53" s="142">
        <v>2021</v>
      </c>
      <c r="F53" s="142" t="s">
        <v>43579</v>
      </c>
      <c r="G53" s="33" t="s">
        <v>43516</v>
      </c>
      <c r="H53" s="120"/>
    </row>
    <row r="54" spans="1:8">
      <c r="A54" s="40">
        <v>52</v>
      </c>
      <c r="B54" s="33" t="s">
        <v>43586</v>
      </c>
      <c r="C54" s="140">
        <v>140</v>
      </c>
      <c r="D54" s="143">
        <v>44235</v>
      </c>
      <c r="E54" s="142">
        <v>2021</v>
      </c>
      <c r="F54" s="142" t="s">
        <v>43515</v>
      </c>
      <c r="G54" s="33" t="s">
        <v>39675</v>
      </c>
      <c r="H54" s="120"/>
    </row>
    <row r="55" spans="1:8">
      <c r="A55" s="40">
        <v>53</v>
      </c>
      <c r="B55" s="33" t="s">
        <v>3199</v>
      </c>
      <c r="C55" s="140">
        <v>84</v>
      </c>
      <c r="D55" s="143">
        <v>44232</v>
      </c>
      <c r="E55" s="142">
        <v>2021</v>
      </c>
      <c r="F55" s="142" t="s">
        <v>43515</v>
      </c>
      <c r="G55" s="33" t="s">
        <v>43587</v>
      </c>
      <c r="H55" s="120"/>
    </row>
    <row r="56" spans="1:8">
      <c r="A56" s="40">
        <v>54</v>
      </c>
      <c r="B56" s="33" t="s">
        <v>41095</v>
      </c>
      <c r="C56" s="140">
        <v>21</v>
      </c>
      <c r="D56" s="143">
        <v>44230</v>
      </c>
      <c r="E56" s="142">
        <v>2021</v>
      </c>
      <c r="F56" s="142" t="s">
        <v>43519</v>
      </c>
      <c r="G56" s="33" t="s">
        <v>10351</v>
      </c>
      <c r="H56" s="120" t="s">
        <v>43588</v>
      </c>
    </row>
    <row r="57" spans="1:8">
      <c r="A57" s="40">
        <v>55</v>
      </c>
      <c r="B57" s="33" t="s">
        <v>43589</v>
      </c>
      <c r="C57" s="140">
        <v>43</v>
      </c>
      <c r="D57" s="143">
        <v>44231</v>
      </c>
      <c r="E57" s="142">
        <v>2021</v>
      </c>
      <c r="F57" s="142" t="s">
        <v>43515</v>
      </c>
      <c r="G57" s="33" t="s">
        <v>3045</v>
      </c>
      <c r="H57" s="120" t="s">
        <v>43590</v>
      </c>
    </row>
    <row r="58" spans="1:8">
      <c r="A58" s="40">
        <v>56</v>
      </c>
      <c r="B58" s="33" t="s">
        <v>43591</v>
      </c>
      <c r="C58" s="140">
        <v>100</v>
      </c>
      <c r="D58" s="143">
        <v>44221</v>
      </c>
      <c r="E58" s="142">
        <v>2021</v>
      </c>
      <c r="F58" s="142" t="s">
        <v>43515</v>
      </c>
      <c r="G58" s="33" t="s">
        <v>43550</v>
      </c>
      <c r="H58" s="120"/>
    </row>
    <row r="59" spans="1:8">
      <c r="A59" s="40">
        <v>57</v>
      </c>
      <c r="B59" s="33" t="s">
        <v>43592</v>
      </c>
      <c r="C59" s="140">
        <v>100</v>
      </c>
      <c r="D59" s="143">
        <v>44228</v>
      </c>
      <c r="E59" s="142">
        <v>2021</v>
      </c>
      <c r="F59" s="142" t="s">
        <v>43519</v>
      </c>
      <c r="G59" s="33" t="s">
        <v>3045</v>
      </c>
      <c r="H59" s="120"/>
    </row>
    <row r="60" spans="1:8">
      <c r="A60" s="40">
        <v>58</v>
      </c>
      <c r="B60" s="33" t="s">
        <v>43593</v>
      </c>
      <c r="C60" s="140">
        <v>100</v>
      </c>
      <c r="D60" s="143">
        <v>44223</v>
      </c>
      <c r="E60" s="142">
        <v>2021</v>
      </c>
      <c r="F60" s="142" t="s">
        <v>43546</v>
      </c>
      <c r="G60" s="33" t="s">
        <v>43594</v>
      </c>
      <c r="H60" s="120"/>
    </row>
    <row r="61" spans="1:8">
      <c r="A61" s="40">
        <v>59</v>
      </c>
      <c r="B61" s="33" t="s">
        <v>43595</v>
      </c>
      <c r="C61" s="140">
        <v>175</v>
      </c>
      <c r="D61" s="143">
        <v>44220</v>
      </c>
      <c r="E61" s="142">
        <v>2021</v>
      </c>
      <c r="F61" s="142" t="s">
        <v>43519</v>
      </c>
      <c r="G61" s="33" t="s">
        <v>43596</v>
      </c>
      <c r="H61" s="120" t="s">
        <v>43597</v>
      </c>
    </row>
    <row r="62" spans="1:8">
      <c r="A62" s="40">
        <v>60</v>
      </c>
      <c r="B62" s="33" t="s">
        <v>27676</v>
      </c>
      <c r="C62" s="140">
        <v>60</v>
      </c>
      <c r="D62" s="141">
        <v>44218</v>
      </c>
      <c r="E62" s="142">
        <v>2021</v>
      </c>
      <c r="F62" s="142" t="s">
        <v>43546</v>
      </c>
      <c r="G62" s="33" t="s">
        <v>43598</v>
      </c>
      <c r="H62" s="118"/>
    </row>
    <row r="63" spans="1:8">
      <c r="A63" s="40">
        <v>61</v>
      </c>
      <c r="B63" s="33" t="s">
        <v>43599</v>
      </c>
      <c r="C63" s="140">
        <v>87</v>
      </c>
      <c r="D63" s="141">
        <v>44209</v>
      </c>
      <c r="E63" s="142">
        <v>2021</v>
      </c>
      <c r="F63" s="142" t="s">
        <v>43515</v>
      </c>
      <c r="G63" s="33" t="s">
        <v>3045</v>
      </c>
      <c r="H63" s="118"/>
    </row>
    <row r="64" spans="1:8">
      <c r="A64" s="40">
        <v>62</v>
      </c>
      <c r="B64" s="33" t="s">
        <v>43600</v>
      </c>
      <c r="C64" s="140">
        <v>50</v>
      </c>
      <c r="D64" s="141">
        <v>43863</v>
      </c>
      <c r="E64" s="142">
        <v>2020</v>
      </c>
      <c r="F64" s="142" t="s">
        <v>43579</v>
      </c>
      <c r="G64" s="33" t="s">
        <v>3045</v>
      </c>
      <c r="H64" s="120" t="s">
        <v>43601</v>
      </c>
    </row>
    <row r="65" spans="1:8">
      <c r="A65" s="40">
        <v>63</v>
      </c>
      <c r="B65" s="33" t="s">
        <v>43602</v>
      </c>
      <c r="C65" s="140">
        <v>9</v>
      </c>
      <c r="D65" s="143">
        <v>44196</v>
      </c>
      <c r="E65" s="142">
        <v>2020</v>
      </c>
      <c r="F65" s="142" t="s">
        <v>43515</v>
      </c>
      <c r="G65" s="33" t="s">
        <v>43516</v>
      </c>
      <c r="H65" s="120"/>
    </row>
    <row r="66" spans="1:8">
      <c r="A66" s="40">
        <v>64</v>
      </c>
      <c r="B66" s="33" t="s">
        <v>43603</v>
      </c>
      <c r="C66" s="140">
        <v>80</v>
      </c>
      <c r="D66" s="143">
        <v>44180</v>
      </c>
      <c r="E66" s="142">
        <v>2020</v>
      </c>
      <c r="F66" s="142" t="s">
        <v>43519</v>
      </c>
      <c r="G66" s="33" t="s">
        <v>3045</v>
      </c>
      <c r="H66" s="120" t="s">
        <v>43604</v>
      </c>
    </row>
    <row r="67" spans="1:8">
      <c r="A67" s="40">
        <v>65</v>
      </c>
      <c r="B67" s="33" t="s">
        <v>43605</v>
      </c>
      <c r="C67" s="140">
        <v>50</v>
      </c>
      <c r="D67" s="143">
        <v>44173</v>
      </c>
      <c r="E67" s="142">
        <v>2020</v>
      </c>
      <c r="F67" s="142" t="s">
        <v>43515</v>
      </c>
      <c r="G67" s="33" t="s">
        <v>3810</v>
      </c>
      <c r="H67" s="120"/>
    </row>
    <row r="68" spans="1:8">
      <c r="A68" s="40">
        <v>66</v>
      </c>
      <c r="B68" s="33" t="s">
        <v>43606</v>
      </c>
      <c r="C68" s="140">
        <v>113</v>
      </c>
      <c r="D68" s="143">
        <v>44168</v>
      </c>
      <c r="E68" s="142">
        <v>2020</v>
      </c>
      <c r="F68" s="142" t="s">
        <v>43519</v>
      </c>
      <c r="G68" s="33" t="s">
        <v>3131</v>
      </c>
      <c r="H68" s="120"/>
    </row>
    <row r="69" spans="1:8">
      <c r="A69" s="40">
        <v>67</v>
      </c>
      <c r="B69" s="33" t="s">
        <v>43607</v>
      </c>
      <c r="C69" s="140">
        <v>29</v>
      </c>
      <c r="D69" s="143">
        <v>44165</v>
      </c>
      <c r="E69" s="142">
        <v>2020</v>
      </c>
      <c r="F69" s="142" t="s">
        <v>43515</v>
      </c>
      <c r="G69" s="33" t="s">
        <v>3045</v>
      </c>
      <c r="H69" s="120" t="s">
        <v>43608</v>
      </c>
    </row>
    <row r="70" spans="1:8">
      <c r="A70" s="40">
        <v>68</v>
      </c>
      <c r="B70" s="33" t="s">
        <v>43609</v>
      </c>
      <c r="C70" s="140">
        <v>103.2</v>
      </c>
      <c r="D70" s="143">
        <v>44115</v>
      </c>
      <c r="E70" s="142">
        <v>2020</v>
      </c>
      <c r="F70" s="142" t="s">
        <v>43579</v>
      </c>
      <c r="G70" s="33" t="s">
        <v>3810</v>
      </c>
      <c r="H70" s="120"/>
    </row>
    <row r="71" spans="1:8">
      <c r="A71" s="40">
        <v>69</v>
      </c>
      <c r="B71" s="118"/>
      <c r="C71" s="118"/>
      <c r="D71" s="118"/>
      <c r="E71" s="118"/>
      <c r="F71" s="118"/>
      <c r="G71" s="118"/>
      <c r="H71" s="118"/>
    </row>
    <row r="72" spans="1:8">
      <c r="A72" s="40">
        <v>70</v>
      </c>
      <c r="B72" s="33" t="s">
        <v>42068</v>
      </c>
      <c r="C72" s="140">
        <v>11</v>
      </c>
      <c r="D72" s="143">
        <v>44138</v>
      </c>
      <c r="E72" s="142">
        <v>2020</v>
      </c>
      <c r="F72" s="142" t="s">
        <v>43515</v>
      </c>
      <c r="G72" s="33" t="s">
        <v>43516</v>
      </c>
      <c r="H72" s="120"/>
    </row>
    <row r="73" spans="1:8">
      <c r="A73" s="40">
        <v>71</v>
      </c>
      <c r="B73" s="33" t="s">
        <v>4281</v>
      </c>
      <c r="C73" s="140">
        <v>160</v>
      </c>
      <c r="D73" s="143">
        <v>44132</v>
      </c>
      <c r="E73" s="142">
        <v>2020</v>
      </c>
      <c r="F73" s="142" t="s">
        <v>43536</v>
      </c>
      <c r="G73" s="33" t="s">
        <v>43516</v>
      </c>
      <c r="H73" s="120"/>
    </row>
    <row r="74" spans="1:8">
      <c r="A74" s="40">
        <v>72</v>
      </c>
      <c r="B74" s="33" t="s">
        <v>5338</v>
      </c>
      <c r="C74" s="140">
        <v>55</v>
      </c>
      <c r="D74" s="142" t="s">
        <v>43610</v>
      </c>
      <c r="E74" s="142">
        <v>2020</v>
      </c>
      <c r="F74" s="142" t="s">
        <v>43519</v>
      </c>
      <c r="G74" s="33"/>
      <c r="H74" s="120"/>
    </row>
    <row r="75" spans="1:8">
      <c r="A75" s="40">
        <v>73</v>
      </c>
      <c r="B75" s="33" t="s">
        <v>15161</v>
      </c>
      <c r="C75" s="140">
        <v>130</v>
      </c>
      <c r="D75" s="141">
        <v>44105</v>
      </c>
      <c r="E75" s="142">
        <v>2020</v>
      </c>
      <c r="F75" s="142" t="s">
        <v>43579</v>
      </c>
      <c r="G75" s="33" t="s">
        <v>3045</v>
      </c>
      <c r="H75" s="120"/>
    </row>
    <row r="76" spans="1:8">
      <c r="A76" s="40">
        <v>74</v>
      </c>
      <c r="B76" s="33" t="s">
        <v>43611</v>
      </c>
      <c r="C76" s="140">
        <v>150</v>
      </c>
      <c r="D76" s="141">
        <v>44088</v>
      </c>
      <c r="E76" s="142">
        <v>2020</v>
      </c>
      <c r="F76" s="142" t="s">
        <v>43519</v>
      </c>
      <c r="G76" s="33" t="s">
        <v>3045</v>
      </c>
      <c r="H76" s="120"/>
    </row>
    <row r="77" spans="1:8">
      <c r="A77" s="40">
        <v>75</v>
      </c>
      <c r="B77" s="33" t="s">
        <v>32340</v>
      </c>
      <c r="C77" s="140">
        <v>117</v>
      </c>
      <c r="D77" s="141">
        <v>44096</v>
      </c>
      <c r="E77" s="142">
        <v>2020</v>
      </c>
      <c r="F77" s="142" t="s">
        <v>43579</v>
      </c>
      <c r="G77" s="33" t="s">
        <v>43612</v>
      </c>
      <c r="H77" s="120"/>
    </row>
    <row r="78" spans="1:8">
      <c r="A78" s="40">
        <v>76</v>
      </c>
      <c r="B78" s="33" t="s">
        <v>6951</v>
      </c>
      <c r="C78" s="140">
        <v>35</v>
      </c>
      <c r="D78" s="141">
        <v>44089</v>
      </c>
      <c r="E78" s="142">
        <v>2020</v>
      </c>
      <c r="F78" s="142" t="s">
        <v>43515</v>
      </c>
      <c r="G78" s="33"/>
      <c r="H78" s="120" t="s">
        <v>43613</v>
      </c>
    </row>
    <row r="79" spans="1:8">
      <c r="A79" s="40">
        <v>77</v>
      </c>
      <c r="B79" s="33" t="s">
        <v>43463</v>
      </c>
      <c r="C79" s="140">
        <v>120</v>
      </c>
      <c r="D79" s="141">
        <v>44078</v>
      </c>
      <c r="E79" s="142">
        <v>2020</v>
      </c>
      <c r="F79" s="142" t="s">
        <v>43536</v>
      </c>
      <c r="G79" s="33" t="s">
        <v>43614</v>
      </c>
      <c r="H79" s="120" t="s">
        <v>43615</v>
      </c>
    </row>
    <row r="80" spans="1:8">
      <c r="A80" s="40">
        <v>78</v>
      </c>
      <c r="B80" s="33" t="s">
        <v>43616</v>
      </c>
      <c r="C80" s="140">
        <v>59</v>
      </c>
      <c r="D80" s="141">
        <v>44055</v>
      </c>
      <c r="E80" s="142">
        <v>2020</v>
      </c>
      <c r="F80" s="142" t="s">
        <v>43519</v>
      </c>
      <c r="G80" s="33" t="s">
        <v>43617</v>
      </c>
      <c r="H80" s="120" t="s">
        <v>43618</v>
      </c>
    </row>
    <row r="81" spans="1:8">
      <c r="A81" s="40">
        <v>79</v>
      </c>
      <c r="B81" s="33" t="s">
        <v>2873</v>
      </c>
      <c r="C81" s="140">
        <v>75</v>
      </c>
      <c r="D81" s="141">
        <v>44055</v>
      </c>
      <c r="E81" s="142">
        <v>2020</v>
      </c>
      <c r="F81" s="142" t="s">
        <v>43515</v>
      </c>
      <c r="G81" s="33" t="s">
        <v>3045</v>
      </c>
      <c r="H81" s="120" t="s">
        <v>43619</v>
      </c>
    </row>
    <row r="82" spans="1:8">
      <c r="A82" s="40">
        <v>80</v>
      </c>
      <c r="B82" s="33" t="s">
        <v>43620</v>
      </c>
      <c r="C82" s="140">
        <v>110</v>
      </c>
      <c r="D82" s="141">
        <v>44046</v>
      </c>
      <c r="E82" s="142">
        <v>2020</v>
      </c>
      <c r="F82" s="142" t="s">
        <v>43519</v>
      </c>
      <c r="G82" s="33" t="s">
        <v>3045</v>
      </c>
      <c r="H82" s="120" t="s">
        <v>43621</v>
      </c>
    </row>
    <row r="83" spans="1:8">
      <c r="A83" s="40">
        <v>81</v>
      </c>
      <c r="B83" s="33" t="s">
        <v>42034</v>
      </c>
      <c r="C83" s="140">
        <v>42</v>
      </c>
      <c r="D83" s="141">
        <v>44042</v>
      </c>
      <c r="E83" s="142">
        <v>2020</v>
      </c>
      <c r="F83" s="142" t="s">
        <v>43536</v>
      </c>
      <c r="G83" s="33" t="s">
        <v>43516</v>
      </c>
      <c r="H83" s="120" t="s">
        <v>43622</v>
      </c>
    </row>
    <row r="84" spans="1:8">
      <c r="A84" s="40">
        <v>82</v>
      </c>
      <c r="B84" s="33" t="s">
        <v>43623</v>
      </c>
      <c r="C84" s="140">
        <v>8.3000000000000007</v>
      </c>
      <c r="D84" s="141">
        <v>44029</v>
      </c>
      <c r="E84" s="142">
        <v>2020</v>
      </c>
      <c r="F84" s="142" t="s">
        <v>43515</v>
      </c>
      <c r="G84" s="33" t="s">
        <v>3810</v>
      </c>
      <c r="H84" s="120"/>
    </row>
    <row r="85" spans="1:8">
      <c r="A85" s="40">
        <v>83</v>
      </c>
      <c r="B85" s="33" t="s">
        <v>43624</v>
      </c>
      <c r="C85" s="140">
        <v>15</v>
      </c>
      <c r="D85" s="141">
        <v>44022</v>
      </c>
      <c r="E85" s="142">
        <v>2020</v>
      </c>
      <c r="F85" s="142" t="s">
        <v>43515</v>
      </c>
      <c r="G85" s="33" t="s">
        <v>3045</v>
      </c>
      <c r="H85" s="120" t="s">
        <v>43625</v>
      </c>
    </row>
    <row r="86" spans="1:8">
      <c r="A86" s="40">
        <v>84</v>
      </c>
      <c r="B86" s="33" t="s">
        <v>5831</v>
      </c>
      <c r="C86" s="140">
        <v>182</v>
      </c>
      <c r="D86" s="141">
        <v>44021</v>
      </c>
      <c r="E86" s="142">
        <v>2020</v>
      </c>
      <c r="F86" s="142" t="s">
        <v>43519</v>
      </c>
      <c r="G86" s="33" t="s">
        <v>43626</v>
      </c>
      <c r="H86" s="120" t="s">
        <v>43627</v>
      </c>
    </row>
    <row r="87" spans="1:8">
      <c r="A87" s="40">
        <v>85</v>
      </c>
      <c r="B87" s="33" t="s">
        <v>40770</v>
      </c>
      <c r="C87" s="140">
        <v>60</v>
      </c>
      <c r="D87" s="141">
        <v>44020</v>
      </c>
      <c r="E87" s="142">
        <v>2020</v>
      </c>
      <c r="F87" s="142" t="s">
        <v>43536</v>
      </c>
      <c r="G87" s="33" t="s">
        <v>3045</v>
      </c>
      <c r="H87" s="120" t="s">
        <v>43628</v>
      </c>
    </row>
    <row r="88" spans="1:8">
      <c r="A88" s="40">
        <v>86</v>
      </c>
      <c r="B88" s="33" t="s">
        <v>43629</v>
      </c>
      <c r="C88" s="140">
        <v>21.7</v>
      </c>
      <c r="D88" s="141">
        <v>44019</v>
      </c>
      <c r="E88" s="142">
        <v>2020</v>
      </c>
      <c r="F88" s="142" t="s">
        <v>43519</v>
      </c>
      <c r="G88" s="33" t="s">
        <v>4229</v>
      </c>
      <c r="H88" s="120" t="s">
        <v>43630</v>
      </c>
    </row>
    <row r="89" spans="1:8">
      <c r="A89" s="40">
        <v>87</v>
      </c>
      <c r="B89" s="33" t="s">
        <v>36602</v>
      </c>
      <c r="C89" s="140">
        <v>25</v>
      </c>
      <c r="D89" s="141">
        <v>44015</v>
      </c>
      <c r="E89" s="142">
        <v>2020</v>
      </c>
      <c r="F89" s="142" t="s">
        <v>43519</v>
      </c>
      <c r="G89" s="33" t="s">
        <v>4606</v>
      </c>
      <c r="H89" s="120" t="s">
        <v>43631</v>
      </c>
    </row>
    <row r="90" spans="1:8">
      <c r="A90" s="40">
        <v>88</v>
      </c>
      <c r="B90" s="33" t="s">
        <v>3623</v>
      </c>
      <c r="C90" s="140">
        <v>22</v>
      </c>
      <c r="D90" s="141">
        <v>44008</v>
      </c>
      <c r="E90" s="142">
        <v>2020</v>
      </c>
      <c r="F90" s="142" t="s">
        <v>43515</v>
      </c>
      <c r="G90" s="33" t="s">
        <v>43632</v>
      </c>
      <c r="H90" s="120" t="s">
        <v>43633</v>
      </c>
    </row>
    <row r="91" spans="1:8">
      <c r="A91" s="40">
        <v>89</v>
      </c>
      <c r="B91" s="33" t="s">
        <v>3283</v>
      </c>
      <c r="C91" s="140">
        <v>99</v>
      </c>
      <c r="D91" s="141">
        <v>44000</v>
      </c>
      <c r="E91" s="142">
        <v>2020</v>
      </c>
      <c r="F91" s="142" t="s">
        <v>43519</v>
      </c>
      <c r="G91" s="33" t="s">
        <v>43548</v>
      </c>
      <c r="H91" s="120"/>
    </row>
    <row r="92" spans="1:8">
      <c r="A92" s="40">
        <v>90</v>
      </c>
      <c r="B92" s="33" t="s">
        <v>43634</v>
      </c>
      <c r="C92" s="140">
        <v>59</v>
      </c>
      <c r="D92" s="141">
        <v>44000</v>
      </c>
      <c r="E92" s="142">
        <v>2020</v>
      </c>
      <c r="F92" s="142" t="s">
        <v>43519</v>
      </c>
      <c r="G92" s="33" t="s">
        <v>43617</v>
      </c>
      <c r="H92" s="120" t="s">
        <v>43635</v>
      </c>
    </row>
    <row r="93" spans="1:8">
      <c r="A93" s="40">
        <v>91</v>
      </c>
      <c r="B93" s="33" t="s">
        <v>180</v>
      </c>
      <c r="C93" s="140">
        <v>63</v>
      </c>
      <c r="D93" s="141">
        <v>43998</v>
      </c>
      <c r="E93" s="142">
        <v>2020</v>
      </c>
      <c r="F93" s="142" t="s">
        <v>43515</v>
      </c>
      <c r="G93" s="33" t="s">
        <v>43636</v>
      </c>
      <c r="H93" s="120" t="s">
        <v>43637</v>
      </c>
    </row>
    <row r="94" spans="1:8">
      <c r="A94" s="40">
        <v>92</v>
      </c>
      <c r="B94" s="33" t="s">
        <v>21245</v>
      </c>
      <c r="C94" s="140">
        <v>75</v>
      </c>
      <c r="D94" s="141">
        <v>43972</v>
      </c>
      <c r="E94" s="142">
        <v>2020</v>
      </c>
      <c r="F94" s="142" t="s">
        <v>43546</v>
      </c>
      <c r="G94" s="33" t="s">
        <v>43594</v>
      </c>
      <c r="H94" s="120" t="s">
        <v>43638</v>
      </c>
    </row>
    <row r="95" spans="1:8">
      <c r="A95" s="40">
        <v>93</v>
      </c>
      <c r="B95" s="33" t="s">
        <v>43639</v>
      </c>
      <c r="C95" s="140">
        <v>110</v>
      </c>
      <c r="D95" s="141">
        <v>43952</v>
      </c>
      <c r="E95" s="142">
        <v>2020</v>
      </c>
      <c r="F95" s="142" t="s">
        <v>43579</v>
      </c>
      <c r="G95" s="33" t="s">
        <v>8580</v>
      </c>
      <c r="H95" s="120" t="s">
        <v>43640</v>
      </c>
    </row>
    <row r="96" spans="1:8">
      <c r="A96" s="40">
        <v>94</v>
      </c>
      <c r="B96" s="33" t="s">
        <v>43641</v>
      </c>
      <c r="C96" s="140">
        <v>9</v>
      </c>
      <c r="D96" s="141">
        <v>43952</v>
      </c>
      <c r="E96" s="142">
        <v>2020</v>
      </c>
      <c r="F96" s="142" t="s">
        <v>43519</v>
      </c>
      <c r="G96" s="33" t="s">
        <v>43642</v>
      </c>
      <c r="H96" s="120" t="s">
        <v>43643</v>
      </c>
    </row>
    <row r="97" spans="1:8">
      <c r="A97" s="40">
        <v>95</v>
      </c>
      <c r="B97" s="33" t="s">
        <v>43644</v>
      </c>
      <c r="C97" s="140">
        <v>40</v>
      </c>
      <c r="D97" s="141">
        <v>43942</v>
      </c>
      <c r="E97" s="142">
        <v>2020</v>
      </c>
      <c r="F97" s="142" t="s">
        <v>43546</v>
      </c>
      <c r="G97" s="33" t="s">
        <v>3045</v>
      </c>
      <c r="H97" s="120" t="s">
        <v>43645</v>
      </c>
    </row>
    <row r="98" spans="1:8">
      <c r="A98" s="40">
        <v>96</v>
      </c>
      <c r="B98" s="33" t="s">
        <v>40549</v>
      </c>
      <c r="C98" s="140">
        <v>36</v>
      </c>
      <c r="D98" s="141">
        <v>43935</v>
      </c>
      <c r="E98" s="142">
        <v>2020</v>
      </c>
      <c r="F98" s="142" t="s">
        <v>43515</v>
      </c>
      <c r="G98" s="33" t="s">
        <v>43516</v>
      </c>
      <c r="H98" s="120" t="s">
        <v>43646</v>
      </c>
    </row>
    <row r="99" spans="1:8">
      <c r="A99" s="40">
        <v>97</v>
      </c>
      <c r="B99" s="33" t="s">
        <v>43647</v>
      </c>
      <c r="C99" s="140">
        <v>180</v>
      </c>
      <c r="D99" s="141">
        <v>43935</v>
      </c>
      <c r="E99" s="142">
        <v>2020</v>
      </c>
      <c r="F99" s="142" t="s">
        <v>43536</v>
      </c>
      <c r="G99" s="33" t="s">
        <v>3045</v>
      </c>
      <c r="H99" s="120" t="s">
        <v>43648</v>
      </c>
    </row>
    <row r="100" spans="1:8">
      <c r="A100" s="40">
        <v>98</v>
      </c>
      <c r="B100" s="33" t="s">
        <v>43649</v>
      </c>
      <c r="C100" s="140">
        <v>170</v>
      </c>
      <c r="D100" s="141">
        <v>43923</v>
      </c>
      <c r="E100" s="142">
        <v>2020</v>
      </c>
      <c r="F100" s="142" t="s">
        <v>43515</v>
      </c>
      <c r="G100" s="33" t="s">
        <v>43516</v>
      </c>
      <c r="H100" s="120" t="s">
        <v>43650</v>
      </c>
    </row>
    <row r="101" spans="1:8">
      <c r="A101" s="40">
        <v>99</v>
      </c>
      <c r="B101" s="33" t="s">
        <v>42588</v>
      </c>
      <c r="C101" s="140">
        <v>15</v>
      </c>
      <c r="D101" s="141">
        <v>43901</v>
      </c>
      <c r="E101" s="142">
        <v>2020</v>
      </c>
      <c r="F101" s="142" t="s">
        <v>43519</v>
      </c>
      <c r="G101" s="33" t="s">
        <v>3045</v>
      </c>
      <c r="H101" s="120" t="s">
        <v>43651</v>
      </c>
    </row>
    <row r="102" spans="1:8">
      <c r="A102" s="40">
        <v>100</v>
      </c>
      <c r="B102" s="33" t="s">
        <v>3134</v>
      </c>
      <c r="C102" s="140">
        <v>56</v>
      </c>
      <c r="D102" s="141">
        <v>43872</v>
      </c>
      <c r="E102" s="142">
        <v>2020</v>
      </c>
      <c r="F102" s="142" t="s">
        <v>43515</v>
      </c>
      <c r="G102" s="33" t="s">
        <v>43516</v>
      </c>
      <c r="H102" s="120" t="s">
        <v>43652</v>
      </c>
    </row>
    <row r="103" spans="1:8">
      <c r="A103" s="40">
        <v>101</v>
      </c>
      <c r="B103" s="33" t="s">
        <v>43653</v>
      </c>
      <c r="C103" s="140">
        <v>150</v>
      </c>
      <c r="D103" s="141">
        <v>43870</v>
      </c>
      <c r="E103" s="142">
        <v>2020</v>
      </c>
      <c r="F103" s="142" t="s">
        <v>43536</v>
      </c>
      <c r="G103" s="33" t="s">
        <v>33086</v>
      </c>
      <c r="H103" s="120" t="s">
        <v>43654</v>
      </c>
    </row>
    <row r="104" spans="1:8">
      <c r="A104" s="40">
        <v>102</v>
      </c>
      <c r="B104" s="33" t="s">
        <v>43655</v>
      </c>
      <c r="C104" s="140">
        <v>20</v>
      </c>
      <c r="D104" s="141">
        <v>43831</v>
      </c>
      <c r="E104" s="142">
        <v>2020</v>
      </c>
      <c r="F104" s="142" t="s">
        <v>43536</v>
      </c>
      <c r="G104" s="33" t="s">
        <v>43656</v>
      </c>
      <c r="H104" s="118"/>
    </row>
    <row r="105" spans="1:8">
      <c r="A105" s="40">
        <v>103</v>
      </c>
      <c r="B105" s="33" t="s">
        <v>768</v>
      </c>
      <c r="C105" s="140">
        <v>190</v>
      </c>
      <c r="D105" s="141">
        <v>43467</v>
      </c>
      <c r="E105" s="142">
        <v>2019</v>
      </c>
      <c r="F105" s="142" t="s">
        <v>43579</v>
      </c>
      <c r="G105" s="33" t="s">
        <v>43657</v>
      </c>
      <c r="H105" s="37" t="s">
        <v>43658</v>
      </c>
    </row>
    <row r="106" spans="1:8">
      <c r="A106" s="40">
        <v>104</v>
      </c>
      <c r="B106" s="33" t="s">
        <v>43659</v>
      </c>
      <c r="C106" s="140">
        <v>42.5</v>
      </c>
      <c r="D106" s="141">
        <v>43804</v>
      </c>
      <c r="E106" s="142">
        <v>2019</v>
      </c>
      <c r="F106" s="142" t="s">
        <v>43515</v>
      </c>
      <c r="G106" s="33" t="s">
        <v>3045</v>
      </c>
      <c r="H106" s="120" t="s">
        <v>43660</v>
      </c>
    </row>
    <row r="107" spans="1:8">
      <c r="A107" s="40">
        <v>105</v>
      </c>
      <c r="B107" s="33" t="s">
        <v>6094</v>
      </c>
      <c r="C107" s="140">
        <v>70</v>
      </c>
      <c r="D107" s="141">
        <v>43817</v>
      </c>
      <c r="E107" s="142">
        <v>2019</v>
      </c>
      <c r="F107" s="142" t="s">
        <v>43519</v>
      </c>
      <c r="G107" s="33" t="s">
        <v>43516</v>
      </c>
      <c r="H107" s="118"/>
    </row>
    <row r="108" spans="1:8">
      <c r="A108" s="40">
        <v>106</v>
      </c>
      <c r="B108" s="33" t="s">
        <v>43518</v>
      </c>
      <c r="C108" s="140">
        <v>25</v>
      </c>
      <c r="D108" s="141">
        <v>43817</v>
      </c>
      <c r="E108" s="142">
        <v>2019</v>
      </c>
      <c r="F108" s="142" t="s">
        <v>43515</v>
      </c>
      <c r="G108" s="33" t="s">
        <v>43661</v>
      </c>
      <c r="H108" s="120" t="s">
        <v>43662</v>
      </c>
    </row>
    <row r="109" spans="1:8">
      <c r="A109" s="40">
        <v>107</v>
      </c>
      <c r="B109" s="33" t="s">
        <v>43663</v>
      </c>
      <c r="C109" s="140">
        <v>200</v>
      </c>
      <c r="D109" s="141">
        <v>43816</v>
      </c>
      <c r="E109" s="142">
        <v>2019</v>
      </c>
      <c r="F109" s="142" t="s">
        <v>43536</v>
      </c>
      <c r="G109" s="33" t="s">
        <v>33086</v>
      </c>
      <c r="H109" s="118"/>
    </row>
    <row r="110" spans="1:8">
      <c r="A110" s="40">
        <v>108</v>
      </c>
      <c r="B110" s="33" t="s">
        <v>3264</v>
      </c>
      <c r="C110" s="140">
        <v>40.299999999999997</v>
      </c>
      <c r="D110" s="141">
        <v>43801</v>
      </c>
      <c r="E110" s="142">
        <v>2019</v>
      </c>
      <c r="F110" s="142" t="s">
        <v>43515</v>
      </c>
      <c r="G110" s="33" t="s">
        <v>43516</v>
      </c>
      <c r="H110" s="120" t="s">
        <v>43664</v>
      </c>
    </row>
    <row r="111" spans="1:8">
      <c r="A111" s="40">
        <v>109</v>
      </c>
      <c r="B111" s="33" t="s">
        <v>41201</v>
      </c>
      <c r="C111" s="140">
        <v>44</v>
      </c>
      <c r="D111" s="141">
        <v>43787</v>
      </c>
      <c r="E111" s="142">
        <v>2019</v>
      </c>
      <c r="F111" s="142" t="s">
        <v>43519</v>
      </c>
      <c r="G111" s="33" t="s">
        <v>3045</v>
      </c>
      <c r="H111" s="120" t="s">
        <v>43665</v>
      </c>
    </row>
    <row r="112" spans="1:8">
      <c r="A112" s="40">
        <v>110</v>
      </c>
      <c r="B112" s="33" t="s">
        <v>43592</v>
      </c>
      <c r="C112" s="140">
        <v>56</v>
      </c>
      <c r="D112" s="141">
        <v>43787</v>
      </c>
      <c r="E112" s="142">
        <v>2019</v>
      </c>
      <c r="F112" s="142" t="s">
        <v>43515</v>
      </c>
      <c r="G112" s="33" t="s">
        <v>3045</v>
      </c>
      <c r="H112" s="120" t="s">
        <v>43666</v>
      </c>
    </row>
    <row r="113" spans="1:8">
      <c r="A113" s="40">
        <v>111</v>
      </c>
      <c r="B113" s="33" t="s">
        <v>43667</v>
      </c>
      <c r="C113" s="140">
        <v>112</v>
      </c>
      <c r="D113" s="141">
        <v>43783</v>
      </c>
      <c r="E113" s="142">
        <v>2019</v>
      </c>
      <c r="F113" s="142" t="s">
        <v>43546</v>
      </c>
      <c r="G113" s="33" t="s">
        <v>43516</v>
      </c>
      <c r="H113" s="120" t="s">
        <v>43668</v>
      </c>
    </row>
    <row r="114" spans="1:8">
      <c r="A114" s="40">
        <v>112</v>
      </c>
      <c r="B114" s="33" t="s">
        <v>43669</v>
      </c>
      <c r="C114" s="140">
        <v>45</v>
      </c>
      <c r="D114" s="141">
        <v>43783</v>
      </c>
      <c r="E114" s="142">
        <v>2019</v>
      </c>
      <c r="F114" s="142" t="s">
        <v>43515</v>
      </c>
      <c r="G114" s="33" t="s">
        <v>43516</v>
      </c>
      <c r="H114" s="118"/>
    </row>
    <row r="115" spans="1:8">
      <c r="A115" s="40">
        <v>113</v>
      </c>
      <c r="B115" s="33" t="s">
        <v>43670</v>
      </c>
      <c r="C115" s="140">
        <v>20</v>
      </c>
      <c r="D115" s="141">
        <v>43775</v>
      </c>
      <c r="E115" s="142">
        <v>2019</v>
      </c>
      <c r="F115" s="142" t="s">
        <v>43515</v>
      </c>
      <c r="G115" s="33" t="s">
        <v>43671</v>
      </c>
      <c r="H115" s="118"/>
    </row>
    <row r="116" spans="1:8">
      <c r="A116" s="40">
        <v>114</v>
      </c>
      <c r="B116" s="33" t="s">
        <v>6271</v>
      </c>
      <c r="C116" s="140">
        <v>6</v>
      </c>
      <c r="D116" s="141">
        <v>43753</v>
      </c>
      <c r="E116" s="142">
        <v>2019</v>
      </c>
      <c r="F116" s="142" t="s">
        <v>43515</v>
      </c>
      <c r="G116" s="33" t="s">
        <v>7777</v>
      </c>
      <c r="H116" s="118"/>
    </row>
    <row r="117" spans="1:8">
      <c r="A117" s="40">
        <v>115</v>
      </c>
      <c r="B117" s="33" t="s">
        <v>42368</v>
      </c>
      <c r="C117" s="140">
        <v>30</v>
      </c>
      <c r="D117" s="141">
        <v>43759</v>
      </c>
      <c r="E117" s="142">
        <v>2019</v>
      </c>
      <c r="F117" s="142" t="s">
        <v>43519</v>
      </c>
      <c r="G117" s="33" t="s">
        <v>3045</v>
      </c>
      <c r="H117" s="118"/>
    </row>
    <row r="118" spans="1:8">
      <c r="A118" s="40">
        <v>116</v>
      </c>
      <c r="B118" s="33" t="s">
        <v>43672</v>
      </c>
      <c r="C118" s="140">
        <v>150</v>
      </c>
      <c r="D118" s="141">
        <v>43766</v>
      </c>
      <c r="E118" s="142">
        <v>2019</v>
      </c>
      <c r="F118" s="142" t="s">
        <v>43519</v>
      </c>
      <c r="G118" s="33" t="s">
        <v>43673</v>
      </c>
      <c r="H118" s="120" t="s">
        <v>43674</v>
      </c>
    </row>
    <row r="119" spans="1:8">
      <c r="A119" s="40">
        <v>117</v>
      </c>
      <c r="B119" s="33" t="s">
        <v>4544</v>
      </c>
      <c r="C119" s="140">
        <v>180</v>
      </c>
      <c r="D119" s="141">
        <v>43759</v>
      </c>
      <c r="E119" s="142">
        <v>2019</v>
      </c>
      <c r="F119" s="142" t="s">
        <v>43519</v>
      </c>
      <c r="G119" s="33" t="s">
        <v>3045</v>
      </c>
      <c r="H119" s="120" t="s">
        <v>43675</v>
      </c>
    </row>
    <row r="120" spans="1:8">
      <c r="A120" s="40">
        <v>118</v>
      </c>
      <c r="B120" s="33" t="s">
        <v>4613</v>
      </c>
      <c r="C120" s="140">
        <v>75</v>
      </c>
      <c r="D120" s="141">
        <v>43739</v>
      </c>
      <c r="E120" s="142">
        <v>2019</v>
      </c>
      <c r="F120" s="142" t="s">
        <v>43536</v>
      </c>
      <c r="G120" s="33" t="s">
        <v>43570</v>
      </c>
      <c r="H120" s="118"/>
    </row>
    <row r="121" spans="1:8">
      <c r="A121" s="40">
        <v>119</v>
      </c>
      <c r="B121" s="33" t="s">
        <v>24762</v>
      </c>
      <c r="C121" s="140">
        <v>25</v>
      </c>
      <c r="D121" s="141">
        <v>43738</v>
      </c>
      <c r="E121" s="142">
        <v>2019</v>
      </c>
      <c r="F121" s="142" t="s">
        <v>43519</v>
      </c>
      <c r="G121" s="33" t="s">
        <v>43676</v>
      </c>
      <c r="H121" s="118"/>
    </row>
    <row r="122" spans="1:8">
      <c r="A122" s="40">
        <v>120</v>
      </c>
      <c r="B122" s="33" t="s">
        <v>43677</v>
      </c>
      <c r="C122" s="140">
        <v>35</v>
      </c>
      <c r="D122" s="141">
        <v>43725</v>
      </c>
      <c r="E122" s="142">
        <v>2019</v>
      </c>
      <c r="F122" s="142" t="s">
        <v>43515</v>
      </c>
      <c r="G122" s="33" t="s">
        <v>3810</v>
      </c>
      <c r="H122" s="120" t="s">
        <v>43678</v>
      </c>
    </row>
    <row r="123" spans="1:8">
      <c r="A123" s="40">
        <v>121</v>
      </c>
      <c r="B123" s="33" t="s">
        <v>43679</v>
      </c>
      <c r="C123" s="140">
        <v>75</v>
      </c>
      <c r="D123" s="141">
        <v>43709</v>
      </c>
      <c r="E123" s="142">
        <v>2019</v>
      </c>
      <c r="F123" s="142" t="s">
        <v>43519</v>
      </c>
      <c r="G123" s="33" t="s">
        <v>33086</v>
      </c>
      <c r="H123" s="118"/>
    </row>
    <row r="124" spans="1:8">
      <c r="A124" s="40">
        <v>122</v>
      </c>
      <c r="B124" s="33" t="s">
        <v>40448</v>
      </c>
      <c r="C124" s="140">
        <v>3.5</v>
      </c>
      <c r="D124" s="141">
        <v>43696</v>
      </c>
      <c r="E124" s="142">
        <v>2019</v>
      </c>
      <c r="F124" s="142" t="s">
        <v>43515</v>
      </c>
      <c r="G124" s="33" t="s">
        <v>3045</v>
      </c>
      <c r="H124" s="120" t="s">
        <v>43680</v>
      </c>
    </row>
    <row r="125" spans="1:8">
      <c r="A125" s="40">
        <v>123</v>
      </c>
      <c r="B125" s="33" t="s">
        <v>43188</v>
      </c>
      <c r="C125" s="140">
        <v>200</v>
      </c>
      <c r="D125" s="141">
        <v>43696</v>
      </c>
      <c r="E125" s="142">
        <v>2019</v>
      </c>
      <c r="F125" s="142" t="s">
        <v>43681</v>
      </c>
      <c r="G125" s="33" t="s">
        <v>3045</v>
      </c>
      <c r="H125" s="120" t="s">
        <v>43682</v>
      </c>
    </row>
    <row r="126" spans="1:8">
      <c r="A126" s="40">
        <v>124</v>
      </c>
      <c r="B126" s="33" t="s">
        <v>39507</v>
      </c>
      <c r="C126" s="140">
        <v>120</v>
      </c>
      <c r="D126" s="141">
        <v>43656</v>
      </c>
      <c r="E126" s="142">
        <v>2019</v>
      </c>
      <c r="F126" s="142" t="s">
        <v>43546</v>
      </c>
      <c r="G126" s="33" t="s">
        <v>33086</v>
      </c>
      <c r="H126" s="118"/>
    </row>
    <row r="127" spans="1:8">
      <c r="A127" s="40">
        <v>125</v>
      </c>
      <c r="B127" s="33" t="s">
        <v>43600</v>
      </c>
      <c r="C127" s="140">
        <v>50</v>
      </c>
      <c r="D127" s="141">
        <v>43651</v>
      </c>
      <c r="E127" s="142">
        <v>2019</v>
      </c>
      <c r="F127" s="142" t="s">
        <v>43579</v>
      </c>
      <c r="G127" s="33" t="s">
        <v>3045</v>
      </c>
      <c r="H127" s="120" t="s">
        <v>43683</v>
      </c>
    </row>
    <row r="128" spans="1:8">
      <c r="A128" s="40">
        <v>126</v>
      </c>
      <c r="B128" s="33" t="s">
        <v>571</v>
      </c>
      <c r="C128" s="140">
        <v>50</v>
      </c>
      <c r="D128" s="141">
        <v>43647</v>
      </c>
      <c r="E128" s="142">
        <v>2019</v>
      </c>
      <c r="F128" s="142" t="s">
        <v>43519</v>
      </c>
      <c r="G128" s="33" t="s">
        <v>3045</v>
      </c>
      <c r="H128" s="120" t="s">
        <v>43684</v>
      </c>
    </row>
    <row r="129" spans="1:8">
      <c r="A129" s="40">
        <v>127</v>
      </c>
      <c r="B129" s="33" t="s">
        <v>36213</v>
      </c>
      <c r="C129" s="140">
        <v>90</v>
      </c>
      <c r="D129" s="141">
        <v>43647</v>
      </c>
      <c r="E129" s="142">
        <v>2019</v>
      </c>
      <c r="F129" s="142" t="s">
        <v>43536</v>
      </c>
      <c r="G129" s="33" t="s">
        <v>3045</v>
      </c>
      <c r="H129" s="120" t="s">
        <v>43685</v>
      </c>
    </row>
    <row r="130" spans="1:8">
      <c r="A130" s="40">
        <v>128</v>
      </c>
      <c r="B130" s="33" t="s">
        <v>6190</v>
      </c>
      <c r="C130" s="140">
        <v>8.6</v>
      </c>
      <c r="D130" s="141">
        <v>43616</v>
      </c>
      <c r="E130" s="142">
        <v>2019</v>
      </c>
      <c r="F130" s="142" t="s">
        <v>43519</v>
      </c>
      <c r="G130" s="33" t="s">
        <v>43516</v>
      </c>
      <c r="H130" s="33"/>
    </row>
    <row r="131" spans="1:8">
      <c r="A131" s="40">
        <v>129</v>
      </c>
      <c r="B131" s="33" t="s">
        <v>5564</v>
      </c>
      <c r="C131" s="140">
        <v>194</v>
      </c>
      <c r="D131" s="141">
        <v>43614</v>
      </c>
      <c r="E131" s="142">
        <v>2019</v>
      </c>
      <c r="F131" s="142" t="s">
        <v>43686</v>
      </c>
      <c r="G131" s="33" t="s">
        <v>43687</v>
      </c>
      <c r="H131" s="33"/>
    </row>
    <row r="132" spans="1:8">
      <c r="A132" s="40">
        <v>130</v>
      </c>
      <c r="B132" s="33" t="s">
        <v>27676</v>
      </c>
      <c r="C132" s="140">
        <v>45</v>
      </c>
      <c r="D132" s="141">
        <v>43545</v>
      </c>
      <c r="E132" s="142">
        <v>2019</v>
      </c>
      <c r="F132" s="142" t="s">
        <v>43536</v>
      </c>
      <c r="G132" s="33" t="s">
        <v>43598</v>
      </c>
      <c r="H132" s="33"/>
    </row>
    <row r="133" spans="1:8">
      <c r="A133" s="40">
        <v>131</v>
      </c>
      <c r="B133" s="33" t="s">
        <v>43659</v>
      </c>
      <c r="C133" s="140">
        <v>35.1</v>
      </c>
      <c r="D133" s="141">
        <v>43536</v>
      </c>
      <c r="E133" s="142">
        <v>2019</v>
      </c>
      <c r="F133" s="142" t="s">
        <v>43515</v>
      </c>
      <c r="G133" s="33" t="s">
        <v>3045</v>
      </c>
      <c r="H133" s="33"/>
    </row>
    <row r="134" spans="1:8">
      <c r="A134" s="40">
        <v>132</v>
      </c>
      <c r="B134" s="33" t="s">
        <v>5767</v>
      </c>
      <c r="C134" s="140">
        <v>31</v>
      </c>
      <c r="D134" s="141">
        <v>43524</v>
      </c>
      <c r="E134" s="142">
        <v>2019</v>
      </c>
      <c r="F134" s="142" t="s">
        <v>43519</v>
      </c>
      <c r="G134" s="33" t="s">
        <v>3045</v>
      </c>
      <c r="H134" s="33"/>
    </row>
    <row r="135" spans="1:8">
      <c r="A135" s="40">
        <v>133</v>
      </c>
      <c r="B135" s="33" t="s">
        <v>43688</v>
      </c>
      <c r="C135" s="140">
        <v>32</v>
      </c>
      <c r="D135" s="141">
        <v>43524</v>
      </c>
      <c r="E135" s="142">
        <v>2019</v>
      </c>
      <c r="F135" s="142" t="s">
        <v>43519</v>
      </c>
      <c r="G135" s="33" t="s">
        <v>43537</v>
      </c>
      <c r="H135" s="33"/>
    </row>
    <row r="136" spans="1:8">
      <c r="A136" s="40">
        <v>134</v>
      </c>
      <c r="B136" s="33" t="s">
        <v>5296</v>
      </c>
      <c r="C136" s="140">
        <v>50</v>
      </c>
      <c r="D136" s="141">
        <v>43524</v>
      </c>
      <c r="E136" s="142">
        <v>2019</v>
      </c>
      <c r="F136" s="142" t="s">
        <v>43515</v>
      </c>
      <c r="G136" s="33" t="s">
        <v>43516</v>
      </c>
      <c r="H136" s="33"/>
    </row>
    <row r="137" spans="1:8">
      <c r="A137" s="40">
        <v>135</v>
      </c>
      <c r="B137" s="33" t="s">
        <v>43689</v>
      </c>
      <c r="C137" s="140">
        <v>110</v>
      </c>
      <c r="D137" s="141">
        <v>43524</v>
      </c>
      <c r="E137" s="142">
        <v>2019</v>
      </c>
      <c r="F137" s="142" t="s">
        <v>43515</v>
      </c>
      <c r="G137" s="33" t="s">
        <v>8580</v>
      </c>
      <c r="H137" s="33"/>
    </row>
    <row r="138" spans="1:8">
      <c r="A138" s="40">
        <v>136</v>
      </c>
      <c r="B138" s="33" t="s">
        <v>43690</v>
      </c>
      <c r="C138" s="140">
        <v>85</v>
      </c>
      <c r="D138" s="141">
        <v>43522</v>
      </c>
      <c r="E138" s="142">
        <v>2019</v>
      </c>
      <c r="F138" s="142" t="s">
        <v>43515</v>
      </c>
      <c r="G138" s="33" t="s">
        <v>43548</v>
      </c>
      <c r="H138" s="33"/>
    </row>
    <row r="139" spans="1:8">
      <c r="A139" s="40">
        <v>137</v>
      </c>
      <c r="B139" s="33" t="s">
        <v>43691</v>
      </c>
      <c r="C139" s="140">
        <v>103.25</v>
      </c>
      <c r="D139" s="141">
        <v>43523</v>
      </c>
      <c r="E139" s="142">
        <v>2019</v>
      </c>
      <c r="F139" s="142" t="s">
        <v>43519</v>
      </c>
      <c r="G139" s="33" t="s">
        <v>43692</v>
      </c>
      <c r="H139" s="33"/>
    </row>
    <row r="140" spans="1:8">
      <c r="A140" s="40">
        <v>138</v>
      </c>
      <c r="B140" s="33" t="s">
        <v>25010</v>
      </c>
      <c r="C140" s="140">
        <v>200</v>
      </c>
      <c r="D140" s="141">
        <v>43515</v>
      </c>
      <c r="E140" s="142">
        <v>2019</v>
      </c>
      <c r="F140" s="142" t="s">
        <v>43579</v>
      </c>
      <c r="G140" s="33" t="s">
        <v>43693</v>
      </c>
      <c r="H140" s="37" t="s">
        <v>43694</v>
      </c>
    </row>
    <row r="141" spans="1:8">
      <c r="A141" s="40">
        <v>139</v>
      </c>
      <c r="B141" s="33" t="s">
        <v>43695</v>
      </c>
      <c r="C141" s="140">
        <v>143</v>
      </c>
      <c r="D141" s="141">
        <v>43496</v>
      </c>
      <c r="E141" s="142">
        <v>2019</v>
      </c>
      <c r="F141" s="142" t="s">
        <v>43515</v>
      </c>
      <c r="G141" s="33" t="s">
        <v>43696</v>
      </c>
      <c r="H141" s="33"/>
    </row>
    <row r="142" spans="1:8">
      <c r="A142" s="40">
        <v>140</v>
      </c>
      <c r="B142" s="33" t="s">
        <v>39758</v>
      </c>
      <c r="C142" s="140">
        <v>21.5</v>
      </c>
      <c r="D142" s="141">
        <v>43497</v>
      </c>
      <c r="E142" s="142">
        <v>2019</v>
      </c>
      <c r="F142" s="142" t="s">
        <v>43515</v>
      </c>
      <c r="G142" s="33" t="s">
        <v>43697</v>
      </c>
      <c r="H142" s="37" t="s">
        <v>43698</v>
      </c>
    </row>
    <row r="143" spans="1:8">
      <c r="A143" s="40">
        <v>141</v>
      </c>
      <c r="B143" s="33" t="s">
        <v>43544</v>
      </c>
      <c r="C143" s="140">
        <v>30</v>
      </c>
      <c r="D143" s="141">
        <v>43488</v>
      </c>
      <c r="E143" s="142">
        <v>2019</v>
      </c>
      <c r="F143" s="142" t="s">
        <v>43515</v>
      </c>
      <c r="G143" s="33" t="s">
        <v>43699</v>
      </c>
      <c r="H143" s="33"/>
    </row>
    <row r="144" spans="1:8">
      <c r="A144" s="40">
        <v>142</v>
      </c>
      <c r="B144" s="33" t="s">
        <v>43700</v>
      </c>
      <c r="C144" s="140">
        <v>130</v>
      </c>
      <c r="D144" s="141">
        <v>43482</v>
      </c>
      <c r="E144" s="142">
        <v>2019</v>
      </c>
      <c r="F144" s="142" t="s">
        <v>43681</v>
      </c>
      <c r="G144" s="33" t="s">
        <v>3045</v>
      </c>
      <c r="H144" s="33"/>
    </row>
    <row r="145" spans="1:8">
      <c r="A145" s="40">
        <v>143</v>
      </c>
      <c r="B145" s="33" t="s">
        <v>43701</v>
      </c>
      <c r="C145" s="140">
        <v>126.54</v>
      </c>
      <c r="D145" s="141">
        <v>43480</v>
      </c>
      <c r="E145" s="142">
        <v>2019</v>
      </c>
      <c r="F145" s="142" t="s">
        <v>43519</v>
      </c>
      <c r="G145" s="33" t="s">
        <v>43617</v>
      </c>
      <c r="H145" s="33"/>
    </row>
    <row r="146" spans="1:8">
      <c r="A146" s="40">
        <v>144</v>
      </c>
      <c r="B146" s="33" t="s">
        <v>42391</v>
      </c>
      <c r="C146" s="140">
        <v>75</v>
      </c>
      <c r="D146" s="141">
        <v>43481</v>
      </c>
      <c r="E146" s="142">
        <v>2019</v>
      </c>
      <c r="F146" s="142" t="s">
        <v>43546</v>
      </c>
      <c r="G146" s="33" t="s">
        <v>43702</v>
      </c>
      <c r="H146" s="33"/>
    </row>
    <row r="147" spans="1:8">
      <c r="A147" s="40">
        <v>145</v>
      </c>
      <c r="B147" s="33" t="s">
        <v>43703</v>
      </c>
      <c r="C147" s="140">
        <v>150</v>
      </c>
      <c r="D147" s="141">
        <v>43474</v>
      </c>
      <c r="E147" s="142">
        <v>2019</v>
      </c>
      <c r="F147" s="142" t="s">
        <v>43519</v>
      </c>
      <c r="G147" s="33" t="s">
        <v>43687</v>
      </c>
      <c r="H147" s="33"/>
    </row>
    <row r="148" spans="1:8">
      <c r="A148" s="40">
        <v>146</v>
      </c>
      <c r="B148" s="33" t="s">
        <v>6278</v>
      </c>
      <c r="C148" s="140">
        <v>146</v>
      </c>
      <c r="D148" s="141">
        <v>43474</v>
      </c>
      <c r="E148" s="142">
        <v>2019</v>
      </c>
      <c r="F148" s="142" t="s">
        <v>43515</v>
      </c>
      <c r="G148" s="33" t="s">
        <v>43704</v>
      </c>
      <c r="H148" s="37" t="s">
        <v>43705</v>
      </c>
    </row>
    <row r="149" spans="1:8">
      <c r="A149" s="40">
        <v>147</v>
      </c>
      <c r="B149" s="33" t="s">
        <v>4423</v>
      </c>
      <c r="C149" s="140">
        <v>181</v>
      </c>
      <c r="D149" s="141">
        <v>43123</v>
      </c>
      <c r="E149" s="142">
        <v>2018</v>
      </c>
      <c r="F149" s="142" t="s">
        <v>43519</v>
      </c>
      <c r="G149" s="33" t="s">
        <v>3045</v>
      </c>
      <c r="H149" s="33"/>
    </row>
    <row r="150" spans="1:8">
      <c r="A150" s="40">
        <v>148</v>
      </c>
      <c r="B150" s="33" t="s">
        <v>43706</v>
      </c>
      <c r="C150" s="140">
        <v>25</v>
      </c>
      <c r="D150" s="141">
        <v>43437</v>
      </c>
      <c r="E150" s="142">
        <v>2018</v>
      </c>
      <c r="F150" s="142" t="s">
        <v>43519</v>
      </c>
      <c r="G150" s="33" t="s">
        <v>43707</v>
      </c>
      <c r="H150" s="33"/>
    </row>
    <row r="151" spans="1:8">
      <c r="A151" s="40">
        <v>149</v>
      </c>
      <c r="B151" s="33" t="s">
        <v>43708</v>
      </c>
      <c r="C151" s="140">
        <v>108</v>
      </c>
      <c r="D151" s="141">
        <v>43454</v>
      </c>
      <c r="E151" s="142">
        <v>2018</v>
      </c>
      <c r="F151" s="142" t="s">
        <v>43515</v>
      </c>
      <c r="G151" s="33" t="s">
        <v>43516</v>
      </c>
      <c r="H151" s="33"/>
    </row>
    <row r="152" spans="1:8">
      <c r="A152" s="40">
        <v>150</v>
      </c>
      <c r="B152" s="33" t="s">
        <v>43454</v>
      </c>
      <c r="C152" s="140">
        <v>47</v>
      </c>
      <c r="D152" s="141">
        <v>43447</v>
      </c>
      <c r="E152" s="142">
        <v>2018</v>
      </c>
      <c r="F152" s="142" t="s">
        <v>43519</v>
      </c>
      <c r="G152" s="33" t="s">
        <v>43516</v>
      </c>
      <c r="H152" s="37" t="s">
        <v>43709</v>
      </c>
    </row>
    <row r="153" spans="1:8">
      <c r="A153" s="40">
        <v>151</v>
      </c>
      <c r="B153" s="33">
        <v>212</v>
      </c>
      <c r="C153" s="140">
        <v>34</v>
      </c>
      <c r="D153" s="141">
        <v>43447</v>
      </c>
      <c r="E153" s="142">
        <v>2018</v>
      </c>
      <c r="F153" s="142" t="s">
        <v>43519</v>
      </c>
      <c r="G153" s="33" t="s">
        <v>43671</v>
      </c>
      <c r="H153" s="33"/>
    </row>
    <row r="154" spans="1:8">
      <c r="A154" s="40">
        <v>152</v>
      </c>
      <c r="B154" s="33" t="s">
        <v>42089</v>
      </c>
      <c r="C154" s="140">
        <v>28</v>
      </c>
      <c r="D154" s="141">
        <v>43422</v>
      </c>
      <c r="E154" s="142">
        <v>2018</v>
      </c>
      <c r="F154" s="142" t="s">
        <v>43515</v>
      </c>
      <c r="G154" s="33" t="s">
        <v>7590</v>
      </c>
      <c r="H154" s="120" t="s">
        <v>43710</v>
      </c>
    </row>
    <row r="155" spans="1:8">
      <c r="A155" s="40">
        <v>153</v>
      </c>
      <c r="B155" s="33" t="s">
        <v>43711</v>
      </c>
      <c r="C155" s="140">
        <v>14</v>
      </c>
      <c r="D155" s="141">
        <v>43422</v>
      </c>
      <c r="E155" s="142">
        <v>2018</v>
      </c>
      <c r="F155" s="142" t="s">
        <v>43515</v>
      </c>
      <c r="G155" s="33" t="s">
        <v>43712</v>
      </c>
      <c r="H155" s="33"/>
    </row>
    <row r="156" spans="1:8">
      <c r="A156" s="40">
        <v>154</v>
      </c>
      <c r="B156" s="33" t="s">
        <v>43713</v>
      </c>
      <c r="C156" s="140">
        <v>15</v>
      </c>
      <c r="D156" s="141">
        <v>43419</v>
      </c>
      <c r="E156" s="142">
        <v>2018</v>
      </c>
      <c r="F156" s="142" t="s">
        <v>43519</v>
      </c>
      <c r="G156" s="33" t="s">
        <v>2639</v>
      </c>
      <c r="H156" s="37" t="s">
        <v>43714</v>
      </c>
    </row>
    <row r="157" spans="1:8">
      <c r="A157" s="40">
        <v>155</v>
      </c>
      <c r="B157" s="33" t="s">
        <v>43715</v>
      </c>
      <c r="C157" s="140">
        <v>2.35</v>
      </c>
      <c r="D157" s="141">
        <v>43390</v>
      </c>
      <c r="E157" s="142">
        <v>2018</v>
      </c>
      <c r="F157" s="142" t="s">
        <v>43515</v>
      </c>
      <c r="G157" s="33" t="s">
        <v>14204</v>
      </c>
      <c r="H157" s="37" t="s">
        <v>43716</v>
      </c>
    </row>
    <row r="158" spans="1:8">
      <c r="A158" s="40">
        <v>156</v>
      </c>
      <c r="B158" s="33" t="s">
        <v>38320</v>
      </c>
      <c r="C158" s="140">
        <v>45</v>
      </c>
      <c r="D158" s="141">
        <v>43390</v>
      </c>
      <c r="E158" s="142">
        <v>2018</v>
      </c>
      <c r="F158" s="142" t="s">
        <v>43536</v>
      </c>
      <c r="G158" s="33" t="s">
        <v>43717</v>
      </c>
      <c r="H158" s="37" t="s">
        <v>43718</v>
      </c>
    </row>
    <row r="159" spans="1:8">
      <c r="A159" s="40">
        <v>157</v>
      </c>
      <c r="B159" s="33" t="s">
        <v>43719</v>
      </c>
      <c r="C159" s="140">
        <v>150</v>
      </c>
      <c r="D159" s="141">
        <v>43383</v>
      </c>
      <c r="E159" s="142">
        <v>2018</v>
      </c>
      <c r="F159" s="142" t="s">
        <v>43519</v>
      </c>
      <c r="G159" s="33" t="s">
        <v>3045</v>
      </c>
      <c r="H159" s="37" t="s">
        <v>43720</v>
      </c>
    </row>
    <row r="160" spans="1:8">
      <c r="A160" s="40">
        <v>158</v>
      </c>
      <c r="B160" s="33" t="s">
        <v>4544</v>
      </c>
      <c r="C160" s="140">
        <v>137</v>
      </c>
      <c r="D160" s="141">
        <v>43360</v>
      </c>
      <c r="E160" s="142">
        <v>2018</v>
      </c>
      <c r="F160" s="142" t="s">
        <v>43515</v>
      </c>
      <c r="G160" s="33" t="s">
        <v>3045</v>
      </c>
      <c r="H160" s="37" t="s">
        <v>43721</v>
      </c>
    </row>
    <row r="161" spans="1:8">
      <c r="A161" s="40">
        <v>159</v>
      </c>
      <c r="B161" s="33" t="s">
        <v>42572</v>
      </c>
      <c r="C161" s="140">
        <v>28</v>
      </c>
      <c r="D161" s="141">
        <v>43356</v>
      </c>
      <c r="E161" s="142">
        <v>2018</v>
      </c>
      <c r="F161" s="142" t="s">
        <v>43519</v>
      </c>
      <c r="G161" s="33" t="s">
        <v>19728</v>
      </c>
      <c r="H161" s="37" t="s">
        <v>43722</v>
      </c>
    </row>
    <row r="162" spans="1:8">
      <c r="A162" s="40">
        <v>160</v>
      </c>
      <c r="B162" s="33" t="s">
        <v>4281</v>
      </c>
      <c r="C162" s="140">
        <v>40.619999999999997</v>
      </c>
      <c r="D162" s="141">
        <v>43335</v>
      </c>
      <c r="E162" s="142">
        <v>2018</v>
      </c>
      <c r="F162" s="142" t="s">
        <v>43519</v>
      </c>
      <c r="G162" s="33" t="s">
        <v>43516</v>
      </c>
      <c r="H162" s="33"/>
    </row>
    <row r="163" spans="1:8">
      <c r="A163" s="40">
        <v>161</v>
      </c>
      <c r="B163" s="33" t="s">
        <v>40549</v>
      </c>
      <c r="C163" s="140">
        <v>22</v>
      </c>
      <c r="D163" s="141">
        <v>43332</v>
      </c>
      <c r="E163" s="142">
        <v>2018</v>
      </c>
      <c r="F163" s="142" t="s">
        <v>43519</v>
      </c>
      <c r="G163" s="33" t="s">
        <v>43516</v>
      </c>
      <c r="H163" s="37" t="s">
        <v>43723</v>
      </c>
    </row>
    <row r="164" spans="1:8">
      <c r="A164" s="40">
        <v>162</v>
      </c>
      <c r="B164" s="33" t="s">
        <v>3017</v>
      </c>
      <c r="C164" s="140">
        <v>95</v>
      </c>
      <c r="D164" s="141">
        <v>43319</v>
      </c>
      <c r="E164" s="142">
        <v>2018</v>
      </c>
      <c r="F164" s="142" t="s">
        <v>43536</v>
      </c>
      <c r="G164" s="33" t="s">
        <v>3045</v>
      </c>
      <c r="H164" s="33"/>
    </row>
    <row r="165" spans="1:8">
      <c r="A165" s="40">
        <v>163</v>
      </c>
      <c r="B165" s="33" t="s">
        <v>43724</v>
      </c>
      <c r="C165" s="140">
        <v>35</v>
      </c>
      <c r="D165" s="141">
        <v>43313</v>
      </c>
      <c r="E165" s="142">
        <v>2018</v>
      </c>
      <c r="F165" s="142" t="s">
        <v>43515</v>
      </c>
      <c r="G165" s="33" t="s">
        <v>43516</v>
      </c>
      <c r="H165" s="120"/>
    </row>
    <row r="166" spans="1:8">
      <c r="A166" s="40">
        <v>164</v>
      </c>
      <c r="B166" s="33" t="s">
        <v>23581</v>
      </c>
      <c r="C166" s="140">
        <v>188</v>
      </c>
      <c r="D166" s="141">
        <v>43321</v>
      </c>
      <c r="E166" s="142">
        <v>2018</v>
      </c>
      <c r="F166" s="142" t="s">
        <v>43536</v>
      </c>
      <c r="G166" s="33" t="s">
        <v>43516</v>
      </c>
      <c r="H166" s="37" t="s">
        <v>43725</v>
      </c>
    </row>
    <row r="167" spans="1:8">
      <c r="A167" s="40">
        <v>165</v>
      </c>
      <c r="B167" s="33" t="s">
        <v>42415</v>
      </c>
      <c r="C167" s="140">
        <v>40</v>
      </c>
      <c r="D167" s="141">
        <v>43311</v>
      </c>
      <c r="E167" s="142">
        <v>2018</v>
      </c>
      <c r="F167" s="142" t="s">
        <v>43686</v>
      </c>
      <c r="G167" s="33" t="s">
        <v>43726</v>
      </c>
      <c r="H167" s="33"/>
    </row>
    <row r="168" spans="1:8">
      <c r="A168" s="40">
        <v>166</v>
      </c>
      <c r="B168" s="33" t="s">
        <v>43727</v>
      </c>
      <c r="C168" s="140">
        <v>100</v>
      </c>
      <c r="D168" s="141">
        <v>43293</v>
      </c>
      <c r="E168" s="142">
        <v>2018</v>
      </c>
      <c r="F168" s="142" t="s">
        <v>43515</v>
      </c>
      <c r="G168" s="33" t="s">
        <v>43728</v>
      </c>
      <c r="H168" s="33"/>
    </row>
    <row r="169" spans="1:8">
      <c r="A169" s="40">
        <v>167</v>
      </c>
      <c r="B169" s="33" t="s">
        <v>43729</v>
      </c>
      <c r="C169" s="140">
        <v>100</v>
      </c>
      <c r="D169" s="141">
        <v>43287</v>
      </c>
      <c r="E169" s="142">
        <v>2018</v>
      </c>
      <c r="F169" s="142" t="s">
        <v>43515</v>
      </c>
      <c r="G169" s="33"/>
      <c r="H169" s="37" t="s">
        <v>43730</v>
      </c>
    </row>
    <row r="170" spans="1:8">
      <c r="A170" s="40">
        <v>168</v>
      </c>
      <c r="B170" s="33" t="s">
        <v>2789</v>
      </c>
      <c r="C170" s="140">
        <v>60</v>
      </c>
      <c r="D170" s="141">
        <v>43282</v>
      </c>
      <c r="E170" s="142">
        <v>2018</v>
      </c>
      <c r="F170" s="142" t="s">
        <v>43515</v>
      </c>
      <c r="G170" s="33" t="s">
        <v>43731</v>
      </c>
      <c r="H170" s="33"/>
    </row>
    <row r="171" spans="1:8">
      <c r="A171" s="40">
        <v>169</v>
      </c>
      <c r="B171" s="33" t="s">
        <v>6163</v>
      </c>
      <c r="C171" s="140">
        <v>53</v>
      </c>
      <c r="D171" s="141">
        <v>43277</v>
      </c>
      <c r="E171" s="142">
        <v>2018</v>
      </c>
      <c r="F171" s="142" t="s">
        <v>43515</v>
      </c>
      <c r="G171" s="33" t="s">
        <v>2639</v>
      </c>
      <c r="H171" s="33"/>
    </row>
    <row r="172" spans="1:8">
      <c r="A172" s="40">
        <v>170</v>
      </c>
      <c r="B172" s="33" t="s">
        <v>43732</v>
      </c>
      <c r="C172" s="140">
        <v>100</v>
      </c>
      <c r="D172" s="141">
        <v>43263</v>
      </c>
      <c r="E172" s="142">
        <v>2018</v>
      </c>
      <c r="F172" s="142" t="s">
        <v>43519</v>
      </c>
      <c r="G172" s="33" t="s">
        <v>43516</v>
      </c>
      <c r="H172" s="37" t="s">
        <v>43733</v>
      </c>
    </row>
    <row r="173" spans="1:8">
      <c r="A173" s="40">
        <v>171</v>
      </c>
      <c r="B173" s="33" t="s">
        <v>43734</v>
      </c>
      <c r="C173" s="140">
        <v>180</v>
      </c>
      <c r="D173" s="141">
        <v>43255</v>
      </c>
      <c r="E173" s="142">
        <v>2018</v>
      </c>
      <c r="F173" s="142" t="s">
        <v>43519</v>
      </c>
      <c r="G173" s="33" t="s">
        <v>43735</v>
      </c>
      <c r="H173" s="33"/>
    </row>
    <row r="174" spans="1:8">
      <c r="A174" s="40">
        <v>172</v>
      </c>
      <c r="B174" s="33" t="s">
        <v>43736</v>
      </c>
      <c r="C174" s="140">
        <v>53</v>
      </c>
      <c r="D174" s="141">
        <v>43255</v>
      </c>
      <c r="E174" s="142">
        <v>2018</v>
      </c>
      <c r="F174" s="142" t="s">
        <v>43515</v>
      </c>
      <c r="G174" s="33" t="s">
        <v>3810</v>
      </c>
      <c r="H174" s="37" t="s">
        <v>43737</v>
      </c>
    </row>
    <row r="175" spans="1:8">
      <c r="A175" s="40">
        <v>173</v>
      </c>
      <c r="B175" s="33" t="s">
        <v>43738</v>
      </c>
      <c r="C175" s="140">
        <v>93</v>
      </c>
      <c r="D175" s="141">
        <v>43252</v>
      </c>
      <c r="E175" s="142">
        <v>2018</v>
      </c>
      <c r="F175" s="142" t="s">
        <v>43515</v>
      </c>
      <c r="G175" s="33" t="s">
        <v>43739</v>
      </c>
      <c r="H175" s="37" t="s">
        <v>43740</v>
      </c>
    </row>
    <row r="176" spans="1:8">
      <c r="A176" s="40">
        <v>174</v>
      </c>
      <c r="B176" s="33" t="s">
        <v>451</v>
      </c>
      <c r="C176" s="140">
        <v>100</v>
      </c>
      <c r="D176" s="141">
        <v>43249</v>
      </c>
      <c r="E176" s="142">
        <v>2018</v>
      </c>
      <c r="F176" s="142" t="s">
        <v>43546</v>
      </c>
      <c r="G176" s="33" t="s">
        <v>43516</v>
      </c>
      <c r="H176" s="33"/>
    </row>
    <row r="177" spans="1:8">
      <c r="A177" s="40">
        <v>175</v>
      </c>
      <c r="B177" s="33" t="s">
        <v>43741</v>
      </c>
      <c r="C177" s="140">
        <v>2.2000000000000002</v>
      </c>
      <c r="D177" s="141">
        <v>43244</v>
      </c>
      <c r="E177" s="142">
        <v>2018</v>
      </c>
      <c r="F177" s="142" t="s">
        <v>43515</v>
      </c>
      <c r="G177" s="33" t="s">
        <v>43742</v>
      </c>
      <c r="H177" s="37" t="s">
        <v>43743</v>
      </c>
    </row>
    <row r="178" spans="1:8">
      <c r="A178" s="40">
        <v>176</v>
      </c>
      <c r="B178" s="33" t="s">
        <v>43744</v>
      </c>
      <c r="C178" s="140">
        <v>115</v>
      </c>
      <c r="D178" s="141">
        <v>43250</v>
      </c>
      <c r="E178" s="142">
        <v>2018</v>
      </c>
      <c r="F178" s="142" t="s">
        <v>43519</v>
      </c>
      <c r="G178" s="33" t="s">
        <v>7590</v>
      </c>
      <c r="H178" s="33"/>
    </row>
    <row r="179" spans="1:8">
      <c r="A179" s="40">
        <v>177</v>
      </c>
      <c r="B179" s="33" t="s">
        <v>35147</v>
      </c>
      <c r="C179" s="140">
        <v>108</v>
      </c>
      <c r="D179" s="141">
        <v>43231</v>
      </c>
      <c r="E179" s="142">
        <v>2018</v>
      </c>
      <c r="F179" s="142" t="s">
        <v>43579</v>
      </c>
      <c r="G179" s="33" t="s">
        <v>43537</v>
      </c>
      <c r="H179" s="33"/>
    </row>
    <row r="180" spans="1:8">
      <c r="A180" s="40">
        <v>178</v>
      </c>
      <c r="B180" s="33" t="s">
        <v>5024</v>
      </c>
      <c r="C180" s="140">
        <v>27</v>
      </c>
      <c r="D180" s="141">
        <v>43228</v>
      </c>
      <c r="E180" s="142">
        <v>2018</v>
      </c>
      <c r="F180" s="142" t="s">
        <v>43519</v>
      </c>
      <c r="G180" s="33" t="s">
        <v>43516</v>
      </c>
      <c r="H180" s="33"/>
    </row>
    <row r="181" spans="1:8">
      <c r="A181" s="40">
        <v>179</v>
      </c>
      <c r="B181" s="33" t="s">
        <v>4505</v>
      </c>
      <c r="C181" s="140">
        <v>36</v>
      </c>
      <c r="D181" s="141">
        <v>43224</v>
      </c>
      <c r="E181" s="142">
        <v>2018</v>
      </c>
      <c r="F181" s="142" t="s">
        <v>43519</v>
      </c>
      <c r="G181" s="33" t="s">
        <v>10351</v>
      </c>
      <c r="H181" s="33"/>
    </row>
    <row r="182" spans="1:8">
      <c r="A182" s="40">
        <v>180</v>
      </c>
      <c r="B182" s="33" t="s">
        <v>43745</v>
      </c>
      <c r="C182" s="140">
        <v>100</v>
      </c>
      <c r="D182" s="141">
        <v>43223</v>
      </c>
      <c r="E182" s="142">
        <v>2018</v>
      </c>
      <c r="F182" s="142" t="s">
        <v>43515</v>
      </c>
      <c r="G182" s="33" t="s">
        <v>3045</v>
      </c>
      <c r="H182" s="33"/>
    </row>
    <row r="183" spans="1:8">
      <c r="A183" s="40">
        <v>181</v>
      </c>
      <c r="B183" s="33" t="s">
        <v>3290</v>
      </c>
      <c r="C183" s="140">
        <v>11.5</v>
      </c>
      <c r="D183" s="141">
        <v>43221</v>
      </c>
      <c r="E183" s="142">
        <v>2018</v>
      </c>
      <c r="F183" s="142" t="s">
        <v>43515</v>
      </c>
      <c r="G183" s="33" t="s">
        <v>3045</v>
      </c>
      <c r="H183" s="33"/>
    </row>
    <row r="184" spans="1:8">
      <c r="A184" s="40">
        <v>182</v>
      </c>
      <c r="B184" s="33" t="s">
        <v>43545</v>
      </c>
      <c r="C184" s="140">
        <v>57.5</v>
      </c>
      <c r="D184" s="141">
        <v>7348072</v>
      </c>
      <c r="E184" s="142">
        <v>2018</v>
      </c>
      <c r="F184" s="142" t="s">
        <v>43536</v>
      </c>
      <c r="G184" s="33" t="s">
        <v>4655</v>
      </c>
      <c r="H184" s="33"/>
    </row>
    <row r="185" spans="1:8">
      <c r="A185" s="40">
        <v>183</v>
      </c>
      <c r="B185" s="33" t="s">
        <v>43746</v>
      </c>
      <c r="C185" s="140">
        <v>40</v>
      </c>
      <c r="D185" s="141">
        <v>43216</v>
      </c>
      <c r="E185" s="142">
        <v>2018</v>
      </c>
      <c r="F185" s="142" t="s">
        <v>43515</v>
      </c>
      <c r="G185" s="33" t="s">
        <v>3045</v>
      </c>
      <c r="H185" s="33"/>
    </row>
    <row r="186" spans="1:8">
      <c r="A186" s="40">
        <v>184</v>
      </c>
      <c r="B186" s="33" t="s">
        <v>43747</v>
      </c>
      <c r="C186" s="140">
        <v>75</v>
      </c>
      <c r="D186" s="141">
        <v>43207</v>
      </c>
      <c r="E186" s="142">
        <v>2018</v>
      </c>
      <c r="F186" s="142" t="s">
        <v>43515</v>
      </c>
      <c r="G186" s="33" t="s">
        <v>43748</v>
      </c>
      <c r="H186" s="33"/>
    </row>
    <row r="187" spans="1:8">
      <c r="A187" s="40">
        <v>185</v>
      </c>
      <c r="B187" s="33" t="s">
        <v>42588</v>
      </c>
      <c r="C187" s="140">
        <v>3</v>
      </c>
      <c r="D187" s="141">
        <v>43206</v>
      </c>
      <c r="E187" s="142">
        <v>2018</v>
      </c>
      <c r="F187" s="142" t="s">
        <v>43515</v>
      </c>
      <c r="G187" s="33" t="s">
        <v>3045</v>
      </c>
      <c r="H187" s="33"/>
    </row>
    <row r="188" spans="1:8">
      <c r="A188" s="40">
        <v>186</v>
      </c>
      <c r="B188" s="33" t="s">
        <v>43749</v>
      </c>
      <c r="C188" s="140">
        <v>54</v>
      </c>
      <c r="D188" s="141">
        <v>43206</v>
      </c>
      <c r="E188" s="142">
        <v>2018</v>
      </c>
      <c r="F188" s="142" t="s">
        <v>43515</v>
      </c>
      <c r="G188" s="33" t="s">
        <v>33086</v>
      </c>
      <c r="H188" s="33"/>
    </row>
    <row r="189" spans="1:8">
      <c r="A189" s="40">
        <v>187</v>
      </c>
      <c r="B189" s="33" t="s">
        <v>5503</v>
      </c>
      <c r="C189" s="140">
        <v>150</v>
      </c>
      <c r="D189" s="141">
        <v>43203</v>
      </c>
      <c r="E189" s="142">
        <v>2018</v>
      </c>
      <c r="F189" s="142" t="s">
        <v>43681</v>
      </c>
      <c r="G189" s="33" t="s">
        <v>43516</v>
      </c>
      <c r="H189" s="37" t="s">
        <v>43750</v>
      </c>
    </row>
    <row r="190" spans="1:8">
      <c r="A190" s="40">
        <v>188</v>
      </c>
      <c r="B190" s="33" t="s">
        <v>43751</v>
      </c>
      <c r="C190" s="140">
        <v>8.75</v>
      </c>
      <c r="D190" s="141">
        <v>43200</v>
      </c>
      <c r="E190" s="142">
        <v>2018</v>
      </c>
      <c r="F190" s="142" t="s">
        <v>43515</v>
      </c>
      <c r="G190" s="33" t="s">
        <v>3045</v>
      </c>
      <c r="H190" s="33"/>
    </row>
    <row r="191" spans="1:8">
      <c r="A191" s="40">
        <v>189</v>
      </c>
      <c r="B191" s="33" t="s">
        <v>43611</v>
      </c>
      <c r="C191" s="140">
        <v>100</v>
      </c>
      <c r="D191" s="141">
        <v>43200</v>
      </c>
      <c r="E191" s="142">
        <v>2018</v>
      </c>
      <c r="F191" s="142" t="s">
        <v>43515</v>
      </c>
      <c r="G191" s="33" t="s">
        <v>3045</v>
      </c>
      <c r="H191" s="33"/>
    </row>
    <row r="192" spans="1:8">
      <c r="A192" s="40">
        <v>190</v>
      </c>
      <c r="B192" s="33" t="s">
        <v>43752</v>
      </c>
      <c r="C192" s="140">
        <v>150</v>
      </c>
      <c r="D192" s="141">
        <v>43200</v>
      </c>
      <c r="E192" s="142">
        <v>2018</v>
      </c>
      <c r="F192" s="142" t="s">
        <v>43515</v>
      </c>
      <c r="G192" s="33" t="s">
        <v>3045</v>
      </c>
      <c r="H192" s="33"/>
    </row>
    <row r="193" spans="1:8">
      <c r="A193" s="40">
        <v>191</v>
      </c>
      <c r="B193" s="33" t="s">
        <v>43753</v>
      </c>
      <c r="C193" s="140">
        <v>180</v>
      </c>
      <c r="D193" s="141">
        <v>43194</v>
      </c>
      <c r="E193" s="142">
        <v>2018</v>
      </c>
      <c r="F193" s="142" t="s">
        <v>43515</v>
      </c>
      <c r="G193" s="33" t="s">
        <v>43754</v>
      </c>
      <c r="H193" s="33"/>
    </row>
    <row r="194" spans="1:8">
      <c r="A194" s="40">
        <v>192</v>
      </c>
      <c r="B194" s="33" t="s">
        <v>109</v>
      </c>
      <c r="C194" s="140">
        <v>92</v>
      </c>
      <c r="D194" s="141">
        <v>43195</v>
      </c>
      <c r="E194" s="142">
        <v>2018</v>
      </c>
      <c r="F194" s="142" t="s">
        <v>43515</v>
      </c>
      <c r="G194" s="33" t="s">
        <v>3045</v>
      </c>
      <c r="H194" s="33"/>
    </row>
    <row r="195" spans="1:8">
      <c r="A195" s="40">
        <v>193</v>
      </c>
      <c r="B195" s="33" t="s">
        <v>40853</v>
      </c>
      <c r="C195" s="140">
        <v>17.7</v>
      </c>
      <c r="D195" s="141">
        <v>43193</v>
      </c>
      <c r="E195" s="142">
        <v>2018</v>
      </c>
      <c r="F195" s="142" t="s">
        <v>43515</v>
      </c>
      <c r="G195" s="33" t="s">
        <v>43656</v>
      </c>
      <c r="H195" s="37" t="s">
        <v>43755</v>
      </c>
    </row>
    <row r="196" spans="1:8">
      <c r="A196" s="40">
        <v>194</v>
      </c>
      <c r="B196" s="33" t="s">
        <v>43756</v>
      </c>
      <c r="C196" s="140">
        <v>12.9</v>
      </c>
      <c r="D196" s="141">
        <v>43192</v>
      </c>
      <c r="E196" s="142">
        <v>2018</v>
      </c>
      <c r="F196" s="142" t="s">
        <v>43519</v>
      </c>
      <c r="G196" s="33" t="s">
        <v>8725</v>
      </c>
      <c r="H196" s="33"/>
    </row>
    <row r="197" spans="1:8">
      <c r="A197" s="40">
        <v>195</v>
      </c>
      <c r="B197" s="33" t="s">
        <v>39896</v>
      </c>
      <c r="C197" s="140">
        <v>35</v>
      </c>
      <c r="D197" s="141">
        <v>43192</v>
      </c>
      <c r="E197" s="142">
        <v>2018</v>
      </c>
      <c r="F197" s="142" t="s">
        <v>43536</v>
      </c>
      <c r="G197" s="33" t="s">
        <v>43757</v>
      </c>
      <c r="H197" s="33"/>
    </row>
    <row r="198" spans="1:8">
      <c r="A198" s="40">
        <v>196</v>
      </c>
      <c r="B198" s="33" t="s">
        <v>43758</v>
      </c>
      <c r="C198" s="140">
        <v>19</v>
      </c>
      <c r="D198" s="141">
        <v>43189</v>
      </c>
      <c r="E198" s="142">
        <v>2018</v>
      </c>
      <c r="F198" s="142" t="s">
        <v>43515</v>
      </c>
      <c r="G198" s="33" t="s">
        <v>43759</v>
      </c>
      <c r="H198" s="33"/>
    </row>
    <row r="199" spans="1:8">
      <c r="A199" s="40">
        <v>197</v>
      </c>
      <c r="B199" s="33" t="s">
        <v>43760</v>
      </c>
      <c r="C199" s="140">
        <v>122</v>
      </c>
      <c r="D199" s="141">
        <v>43186</v>
      </c>
      <c r="E199" s="142">
        <v>2018</v>
      </c>
      <c r="F199" s="142" t="s">
        <v>43515</v>
      </c>
      <c r="G199" s="33" t="s">
        <v>43516</v>
      </c>
      <c r="H199" s="33"/>
    </row>
    <row r="200" spans="1:8">
      <c r="A200" s="40">
        <v>198</v>
      </c>
      <c r="B200" s="33" t="s">
        <v>43761</v>
      </c>
      <c r="C200" s="140">
        <v>68</v>
      </c>
      <c r="D200" s="141">
        <v>43185</v>
      </c>
      <c r="E200" s="142">
        <v>2018</v>
      </c>
      <c r="F200" s="142" t="s">
        <v>43579</v>
      </c>
      <c r="G200" s="33" t="s">
        <v>3045</v>
      </c>
      <c r="H200" s="33"/>
    </row>
    <row r="201" spans="1:8">
      <c r="A201" s="40">
        <v>199</v>
      </c>
      <c r="B201" s="33" t="s">
        <v>40181</v>
      </c>
      <c r="C201" s="140">
        <v>250</v>
      </c>
      <c r="D201" s="141">
        <v>43181</v>
      </c>
      <c r="E201" s="142">
        <v>2018</v>
      </c>
      <c r="F201" s="142" t="s">
        <v>43546</v>
      </c>
      <c r="G201" s="33" t="s">
        <v>3045</v>
      </c>
      <c r="H201" s="37" t="s">
        <v>43762</v>
      </c>
    </row>
    <row r="202" spans="1:8">
      <c r="A202" s="40">
        <v>200</v>
      </c>
      <c r="B202" s="33" t="s">
        <v>43763</v>
      </c>
      <c r="C202" s="140">
        <v>45</v>
      </c>
      <c r="D202" s="141">
        <v>43172</v>
      </c>
      <c r="E202" s="142">
        <v>2018</v>
      </c>
      <c r="F202" s="142" t="s">
        <v>43515</v>
      </c>
      <c r="G202" s="33" t="s">
        <v>10351</v>
      </c>
      <c r="H202" s="33"/>
    </row>
    <row r="203" spans="1:8">
      <c r="A203" s="40">
        <v>201</v>
      </c>
      <c r="B203" s="33" t="s">
        <v>43764</v>
      </c>
      <c r="C203" s="140">
        <v>200</v>
      </c>
      <c r="D203" s="141">
        <v>43180</v>
      </c>
      <c r="E203" s="142">
        <v>2018</v>
      </c>
      <c r="F203" s="142" t="s">
        <v>43515</v>
      </c>
      <c r="G203" s="33" t="s">
        <v>43765</v>
      </c>
      <c r="H203" s="33"/>
    </row>
    <row r="204" spans="1:8">
      <c r="A204" s="40">
        <v>202</v>
      </c>
      <c r="B204" s="33" t="s">
        <v>43766</v>
      </c>
      <c r="C204" s="140">
        <v>94</v>
      </c>
      <c r="D204" s="141">
        <v>43179</v>
      </c>
      <c r="E204" s="142">
        <v>2018</v>
      </c>
      <c r="F204" s="142" t="s">
        <v>43515</v>
      </c>
      <c r="G204" s="33" t="s">
        <v>33086</v>
      </c>
      <c r="H204" s="33"/>
    </row>
    <row r="205" spans="1:8">
      <c r="A205" s="40">
        <v>203</v>
      </c>
      <c r="B205" s="33" t="s">
        <v>4167</v>
      </c>
      <c r="C205" s="140">
        <v>55.5</v>
      </c>
      <c r="D205" s="141">
        <v>43178</v>
      </c>
      <c r="E205" s="142">
        <v>2018</v>
      </c>
      <c r="F205" s="142" t="s">
        <v>43519</v>
      </c>
      <c r="G205" s="33" t="s">
        <v>43767</v>
      </c>
      <c r="H205" s="33"/>
    </row>
    <row r="206" spans="1:8">
      <c r="A206" s="40">
        <v>204</v>
      </c>
      <c r="B206" s="33" t="s">
        <v>35330</v>
      </c>
      <c r="C206" s="140">
        <v>154</v>
      </c>
      <c r="D206" s="141">
        <v>43171</v>
      </c>
      <c r="E206" s="142">
        <v>2018</v>
      </c>
      <c r="F206" s="142" t="s">
        <v>43768</v>
      </c>
      <c r="G206" s="33" t="s">
        <v>5232</v>
      </c>
      <c r="H206" s="33"/>
    </row>
    <row r="207" spans="1:8">
      <c r="A207" s="40">
        <v>205</v>
      </c>
      <c r="B207" s="33" t="s">
        <v>43769</v>
      </c>
      <c r="C207" s="140">
        <v>100</v>
      </c>
      <c r="D207" s="141">
        <v>43168</v>
      </c>
      <c r="E207" s="142">
        <v>2018</v>
      </c>
      <c r="F207" s="142" t="s">
        <v>43515</v>
      </c>
      <c r="G207" s="33" t="s">
        <v>43770</v>
      </c>
      <c r="H207" s="37" t="s">
        <v>43771</v>
      </c>
    </row>
    <row r="208" spans="1:8">
      <c r="A208" s="40">
        <v>206</v>
      </c>
      <c r="B208" s="33" t="s">
        <v>43772</v>
      </c>
      <c r="C208" s="140">
        <v>50</v>
      </c>
      <c r="D208" s="141">
        <v>43168</v>
      </c>
      <c r="E208" s="142">
        <v>2018</v>
      </c>
      <c r="F208" s="142" t="s">
        <v>43515</v>
      </c>
      <c r="G208" s="33" t="s">
        <v>43773</v>
      </c>
      <c r="H208" s="37" t="s">
        <v>43774</v>
      </c>
    </row>
    <row r="209" spans="1:8">
      <c r="A209" s="40">
        <v>207</v>
      </c>
      <c r="B209" s="33" t="s">
        <v>43775</v>
      </c>
      <c r="C209" s="140">
        <v>16</v>
      </c>
      <c r="D209" s="141">
        <v>43160</v>
      </c>
      <c r="E209" s="142">
        <v>2018</v>
      </c>
      <c r="F209" s="142" t="s">
        <v>43515</v>
      </c>
      <c r="G209" s="33" t="s">
        <v>7777</v>
      </c>
      <c r="H209" s="37" t="s">
        <v>43776</v>
      </c>
    </row>
    <row r="210" spans="1:8">
      <c r="A210" s="40">
        <v>208</v>
      </c>
      <c r="B210" s="33" t="s">
        <v>3938</v>
      </c>
      <c r="C210" s="140">
        <v>100</v>
      </c>
      <c r="D210" s="141">
        <v>43160</v>
      </c>
      <c r="E210" s="142">
        <v>2018</v>
      </c>
      <c r="F210" s="142" t="s">
        <v>43515</v>
      </c>
      <c r="G210" s="33" t="s">
        <v>3045</v>
      </c>
      <c r="H210" s="37" t="s">
        <v>43777</v>
      </c>
    </row>
    <row r="211" spans="1:8">
      <c r="A211" s="40">
        <v>209</v>
      </c>
      <c r="B211" s="33" t="s">
        <v>43778</v>
      </c>
      <c r="C211" s="140">
        <v>34</v>
      </c>
      <c r="D211" s="141">
        <v>43159</v>
      </c>
      <c r="E211" s="142">
        <v>2018</v>
      </c>
      <c r="F211" s="142" t="s">
        <v>43515</v>
      </c>
      <c r="G211" s="33" t="s">
        <v>3045</v>
      </c>
      <c r="H211" s="33"/>
    </row>
    <row r="212" spans="1:8">
      <c r="A212" s="40">
        <v>210</v>
      </c>
      <c r="B212" s="33" t="s">
        <v>42467</v>
      </c>
      <c r="C212" s="140">
        <v>76.7</v>
      </c>
      <c r="D212" s="141">
        <v>43160</v>
      </c>
      <c r="E212" s="142">
        <v>2018</v>
      </c>
      <c r="F212" s="142" t="s">
        <v>43519</v>
      </c>
      <c r="G212" s="33" t="s">
        <v>43779</v>
      </c>
      <c r="H212" s="33"/>
    </row>
    <row r="213" spans="1:8">
      <c r="A213" s="40">
        <v>211</v>
      </c>
      <c r="B213" s="33" t="s">
        <v>43780</v>
      </c>
      <c r="C213" s="140">
        <v>24</v>
      </c>
      <c r="D213" s="141">
        <v>43154</v>
      </c>
      <c r="E213" s="142">
        <v>2018</v>
      </c>
      <c r="F213" s="142" t="s">
        <v>43515</v>
      </c>
      <c r="G213" s="33" t="s">
        <v>3045</v>
      </c>
      <c r="H213" s="33"/>
    </row>
    <row r="214" spans="1:8">
      <c r="A214" s="40">
        <v>212</v>
      </c>
      <c r="B214" s="33" t="s">
        <v>40247</v>
      </c>
      <c r="C214" s="140">
        <v>38.6</v>
      </c>
      <c r="D214" s="141">
        <v>43145</v>
      </c>
      <c r="E214" s="142">
        <v>2018</v>
      </c>
      <c r="F214" s="142" t="s">
        <v>43536</v>
      </c>
      <c r="G214" s="33" t="s">
        <v>3045</v>
      </c>
      <c r="H214" s="37" t="s">
        <v>43781</v>
      </c>
    </row>
    <row r="215" spans="1:8">
      <c r="A215" s="40">
        <v>213</v>
      </c>
      <c r="B215" s="33" t="s">
        <v>6087</v>
      </c>
      <c r="C215" s="140">
        <v>19.100000000000001</v>
      </c>
      <c r="D215" s="141">
        <v>43145</v>
      </c>
      <c r="E215" s="142">
        <v>2018</v>
      </c>
      <c r="F215" s="142" t="s">
        <v>43515</v>
      </c>
      <c r="G215" s="33" t="s">
        <v>43537</v>
      </c>
      <c r="H215" s="33"/>
    </row>
    <row r="216" spans="1:8">
      <c r="A216" s="40">
        <v>214</v>
      </c>
      <c r="B216" s="33" t="s">
        <v>6120</v>
      </c>
      <c r="C216" s="140">
        <v>18</v>
      </c>
      <c r="D216" s="141">
        <v>43145</v>
      </c>
      <c r="E216" s="142">
        <v>2018</v>
      </c>
      <c r="F216" s="142" t="s">
        <v>43536</v>
      </c>
      <c r="G216" s="33" t="s">
        <v>43782</v>
      </c>
      <c r="H216" s="37" t="s">
        <v>43783</v>
      </c>
    </row>
    <row r="217" spans="1:8">
      <c r="A217" s="40">
        <v>215</v>
      </c>
      <c r="B217" s="33" t="s">
        <v>41197</v>
      </c>
      <c r="C217" s="140">
        <v>90</v>
      </c>
      <c r="D217" s="141">
        <v>43143</v>
      </c>
      <c r="E217" s="142">
        <v>2018</v>
      </c>
      <c r="F217" s="142" t="s">
        <v>43536</v>
      </c>
      <c r="G217" s="33" t="s">
        <v>3045</v>
      </c>
      <c r="H217" s="37" t="s">
        <v>43784</v>
      </c>
    </row>
    <row r="218" spans="1:8">
      <c r="A218" s="40">
        <v>216</v>
      </c>
      <c r="B218" s="33" t="s">
        <v>43785</v>
      </c>
      <c r="C218" s="140">
        <v>27</v>
      </c>
      <c r="D218" s="141">
        <v>43138</v>
      </c>
      <c r="E218" s="142">
        <v>2018</v>
      </c>
      <c r="F218" s="142" t="s">
        <v>43519</v>
      </c>
      <c r="G218" s="33" t="s">
        <v>43516</v>
      </c>
      <c r="H218" s="37" t="s">
        <v>43786</v>
      </c>
    </row>
    <row r="219" spans="1:8">
      <c r="A219" s="40">
        <v>217</v>
      </c>
      <c r="B219" s="33" t="s">
        <v>43787</v>
      </c>
      <c r="C219" s="140">
        <v>75</v>
      </c>
      <c r="D219" s="141">
        <v>43132</v>
      </c>
      <c r="E219" s="142">
        <v>2018</v>
      </c>
      <c r="F219" s="142" t="s">
        <v>43519</v>
      </c>
      <c r="G219" s="33" t="s">
        <v>10351</v>
      </c>
      <c r="H219" s="37" t="s">
        <v>43788</v>
      </c>
    </row>
    <row r="220" spans="1:8">
      <c r="A220" s="40">
        <v>218</v>
      </c>
      <c r="B220" s="33" t="s">
        <v>41547</v>
      </c>
      <c r="C220" s="140">
        <v>10</v>
      </c>
      <c r="D220" s="141">
        <v>43132</v>
      </c>
      <c r="E220" s="142">
        <v>2018</v>
      </c>
      <c r="F220" s="142" t="s">
        <v>43519</v>
      </c>
      <c r="G220" s="33" t="s">
        <v>43516</v>
      </c>
      <c r="H220" s="37" t="s">
        <v>43789</v>
      </c>
    </row>
    <row r="221" spans="1:8">
      <c r="A221" s="40">
        <v>219</v>
      </c>
      <c r="B221" s="33" t="s">
        <v>43790</v>
      </c>
      <c r="C221" s="140">
        <v>23</v>
      </c>
      <c r="D221" s="141">
        <v>43131</v>
      </c>
      <c r="E221" s="142">
        <v>2018</v>
      </c>
      <c r="F221" s="142" t="s">
        <v>43546</v>
      </c>
      <c r="G221" s="33" t="s">
        <v>3045</v>
      </c>
      <c r="H221" s="33"/>
    </row>
    <row r="222" spans="1:8">
      <c r="A222" s="40">
        <v>220</v>
      </c>
      <c r="B222" s="33" t="s">
        <v>40237</v>
      </c>
      <c r="C222" s="140">
        <v>60</v>
      </c>
      <c r="D222" s="141">
        <v>43130</v>
      </c>
      <c r="E222" s="142">
        <v>2018</v>
      </c>
      <c r="F222" s="142" t="s">
        <v>43515</v>
      </c>
      <c r="G222" s="33" t="s">
        <v>10351</v>
      </c>
      <c r="H222" s="33"/>
    </row>
    <row r="223" spans="1:8">
      <c r="A223" s="40">
        <v>221</v>
      </c>
      <c r="B223" s="33" t="s">
        <v>43791</v>
      </c>
      <c r="C223" s="140">
        <v>100</v>
      </c>
      <c r="D223" s="141">
        <v>43130</v>
      </c>
      <c r="E223" s="142">
        <v>2018</v>
      </c>
      <c r="F223" s="142" t="s">
        <v>43546</v>
      </c>
      <c r="G223" s="33" t="s">
        <v>7590</v>
      </c>
      <c r="H223" s="33"/>
    </row>
    <row r="224" spans="1:8">
      <c r="A224" s="40">
        <v>222</v>
      </c>
      <c r="B224" s="33" t="s">
        <v>43792</v>
      </c>
      <c r="C224" s="140">
        <v>175</v>
      </c>
      <c r="D224" s="141">
        <v>43130</v>
      </c>
      <c r="E224" s="142">
        <v>2018</v>
      </c>
      <c r="F224" s="142" t="s">
        <v>43515</v>
      </c>
      <c r="G224" s="33" t="s">
        <v>3045</v>
      </c>
      <c r="H224" s="33"/>
    </row>
    <row r="225" spans="1:8">
      <c r="A225" s="40">
        <v>223</v>
      </c>
      <c r="B225" s="33" t="s">
        <v>41638</v>
      </c>
      <c r="C225" s="140">
        <v>25</v>
      </c>
      <c r="D225" s="141">
        <v>43123</v>
      </c>
      <c r="E225" s="142">
        <v>2018</v>
      </c>
      <c r="F225" s="142" t="s">
        <v>43515</v>
      </c>
      <c r="G225" s="33" t="s">
        <v>43793</v>
      </c>
      <c r="H225" s="37" t="s">
        <v>43794</v>
      </c>
    </row>
    <row r="226" spans="1:8">
      <c r="A226" s="40">
        <v>224</v>
      </c>
      <c r="B226" s="33" t="s">
        <v>43795</v>
      </c>
      <c r="C226" s="140">
        <v>90</v>
      </c>
      <c r="D226" s="141">
        <v>43122</v>
      </c>
      <c r="E226" s="142">
        <v>2018</v>
      </c>
      <c r="F226" s="142" t="s">
        <v>43515</v>
      </c>
      <c r="G226" s="33" t="s">
        <v>43796</v>
      </c>
      <c r="H226" s="33"/>
    </row>
    <row r="227" spans="1:8">
      <c r="A227" s="40">
        <v>225</v>
      </c>
      <c r="B227" s="33" t="s">
        <v>43797</v>
      </c>
      <c r="C227" s="140">
        <v>55</v>
      </c>
      <c r="D227" s="141">
        <v>43118</v>
      </c>
      <c r="E227" s="142">
        <v>2018</v>
      </c>
      <c r="F227" s="142" t="s">
        <v>43515</v>
      </c>
      <c r="G227" s="33" t="s">
        <v>3045</v>
      </c>
      <c r="H227" s="33"/>
    </row>
    <row r="228" spans="1:8">
      <c r="A228" s="40">
        <v>226</v>
      </c>
      <c r="B228" s="33" t="s">
        <v>43798</v>
      </c>
      <c r="C228" s="140">
        <v>39</v>
      </c>
      <c r="D228" s="141">
        <v>43110</v>
      </c>
      <c r="E228" s="142">
        <v>2018</v>
      </c>
      <c r="F228" s="142" t="s">
        <v>43536</v>
      </c>
      <c r="G228" s="33" t="s">
        <v>43799</v>
      </c>
      <c r="H228" s="33"/>
    </row>
    <row r="229" spans="1:8">
      <c r="A229" s="40">
        <v>227</v>
      </c>
      <c r="B229" s="33" t="s">
        <v>43800</v>
      </c>
      <c r="C229" s="140">
        <v>180</v>
      </c>
      <c r="D229" s="141">
        <v>43118</v>
      </c>
      <c r="E229" s="142">
        <v>2018</v>
      </c>
      <c r="F229" s="142" t="s">
        <v>43536</v>
      </c>
      <c r="G229" s="33" t="s">
        <v>3045</v>
      </c>
      <c r="H229" s="33"/>
    </row>
    <row r="230" spans="1:8">
      <c r="A230" s="40">
        <v>228</v>
      </c>
      <c r="B230" s="33" t="s">
        <v>4549</v>
      </c>
      <c r="C230" s="140">
        <v>140</v>
      </c>
      <c r="D230" s="141">
        <v>43070</v>
      </c>
      <c r="E230" s="142">
        <v>2017</v>
      </c>
      <c r="F230" s="142" t="s">
        <v>43515</v>
      </c>
      <c r="G230" s="33" t="s">
        <v>3045</v>
      </c>
      <c r="H230" s="33"/>
    </row>
    <row r="231" spans="1:8">
      <c r="A231" s="40">
        <v>229</v>
      </c>
      <c r="B231" s="33" t="s">
        <v>5767</v>
      </c>
      <c r="C231" s="140">
        <v>15</v>
      </c>
      <c r="D231" s="141">
        <v>42747</v>
      </c>
      <c r="E231" s="142">
        <v>2017</v>
      </c>
      <c r="F231" s="142" t="s">
        <v>43515</v>
      </c>
      <c r="G231" s="33" t="s">
        <v>3045</v>
      </c>
      <c r="H231" s="37" t="s">
        <v>43801</v>
      </c>
    </row>
    <row r="232" spans="1:8">
      <c r="A232" s="40">
        <v>230</v>
      </c>
      <c r="B232" s="33" t="s">
        <v>39692</v>
      </c>
      <c r="C232" s="140">
        <v>36</v>
      </c>
      <c r="D232" s="141">
        <v>43096</v>
      </c>
      <c r="E232" s="142">
        <v>2017</v>
      </c>
      <c r="F232" s="142" t="s">
        <v>43515</v>
      </c>
      <c r="G232" s="33" t="s">
        <v>3045</v>
      </c>
      <c r="H232" s="37" t="s">
        <v>43802</v>
      </c>
    </row>
    <row r="233" spans="1:8">
      <c r="A233" s="40">
        <v>231</v>
      </c>
      <c r="B233" s="33" t="s">
        <v>43634</v>
      </c>
      <c r="C233" s="140">
        <v>41</v>
      </c>
      <c r="D233" s="141">
        <v>43090</v>
      </c>
      <c r="E233" s="142">
        <v>2017</v>
      </c>
      <c r="F233" s="142" t="s">
        <v>43515</v>
      </c>
      <c r="G233" s="33" t="s">
        <v>43617</v>
      </c>
      <c r="H233" s="33"/>
    </row>
    <row r="234" spans="1:8">
      <c r="A234" s="40">
        <v>232</v>
      </c>
      <c r="B234" s="33" t="s">
        <v>43803</v>
      </c>
      <c r="C234" s="140">
        <v>118</v>
      </c>
      <c r="D234" s="141">
        <v>43089</v>
      </c>
      <c r="E234" s="142">
        <v>2017</v>
      </c>
      <c r="F234" s="142" t="s">
        <v>43515</v>
      </c>
      <c r="G234" s="33" t="s">
        <v>43804</v>
      </c>
      <c r="H234" s="33"/>
    </row>
    <row r="235" spans="1:8">
      <c r="A235" s="40">
        <v>233</v>
      </c>
      <c r="B235" s="33" t="s">
        <v>41095</v>
      </c>
      <c r="C235" s="140">
        <v>10</v>
      </c>
      <c r="D235" s="141">
        <v>43089</v>
      </c>
      <c r="E235" s="142">
        <v>2017</v>
      </c>
      <c r="F235" s="142" t="s">
        <v>43515</v>
      </c>
      <c r="G235" s="33" t="s">
        <v>3045</v>
      </c>
      <c r="H235" s="33"/>
    </row>
    <row r="236" spans="1:8">
      <c r="A236" s="40">
        <v>234</v>
      </c>
      <c r="B236" s="33" t="s">
        <v>43805</v>
      </c>
      <c r="C236" s="140">
        <v>130</v>
      </c>
      <c r="D236" s="141">
        <v>43088</v>
      </c>
      <c r="E236" s="142">
        <v>2017</v>
      </c>
      <c r="F236" s="142" t="s">
        <v>43536</v>
      </c>
      <c r="G236" s="33" t="s">
        <v>43806</v>
      </c>
      <c r="H236" s="37" t="s">
        <v>43807</v>
      </c>
    </row>
    <row r="237" spans="1:8">
      <c r="A237" s="40">
        <v>235</v>
      </c>
      <c r="B237" s="33" t="s">
        <v>43808</v>
      </c>
      <c r="C237" s="140">
        <v>10</v>
      </c>
      <c r="D237" s="141">
        <v>43086</v>
      </c>
      <c r="E237" s="142">
        <v>2017</v>
      </c>
      <c r="F237" s="142" t="s">
        <v>43515</v>
      </c>
      <c r="G237" s="33" t="s">
        <v>43809</v>
      </c>
      <c r="H237" s="33"/>
    </row>
    <row r="238" spans="1:8">
      <c r="A238" s="40">
        <v>236</v>
      </c>
      <c r="B238" s="33" t="s">
        <v>43810</v>
      </c>
      <c r="C238" s="140">
        <v>128.4</v>
      </c>
      <c r="D238" s="141">
        <v>43081</v>
      </c>
      <c r="E238" s="142">
        <v>2017</v>
      </c>
      <c r="F238" s="142" t="s">
        <v>43515</v>
      </c>
      <c r="G238" s="33" t="s">
        <v>4935</v>
      </c>
      <c r="H238" s="33"/>
    </row>
    <row r="239" spans="1:8">
      <c r="A239" s="40">
        <v>237</v>
      </c>
      <c r="B239" s="33" t="s">
        <v>43811</v>
      </c>
      <c r="C239" s="140">
        <v>80</v>
      </c>
      <c r="D239" s="141">
        <v>43081</v>
      </c>
      <c r="E239" s="142">
        <v>2017</v>
      </c>
      <c r="F239" s="142" t="s">
        <v>43515</v>
      </c>
      <c r="G239" s="33" t="s">
        <v>33086</v>
      </c>
      <c r="H239" s="33"/>
    </row>
    <row r="240" spans="1:8">
      <c r="A240" s="40">
        <v>238</v>
      </c>
      <c r="B240" s="33" t="s">
        <v>43812</v>
      </c>
      <c r="C240" s="140">
        <v>60</v>
      </c>
      <c r="D240" s="141">
        <v>43075</v>
      </c>
      <c r="E240" s="142">
        <v>2017</v>
      </c>
      <c r="F240" s="142" t="s">
        <v>43515</v>
      </c>
      <c r="G240" s="33" t="s">
        <v>3810</v>
      </c>
      <c r="H240" s="33"/>
    </row>
    <row r="241" spans="1:8">
      <c r="A241" s="40">
        <v>239</v>
      </c>
      <c r="B241" s="33" t="s">
        <v>39749</v>
      </c>
      <c r="C241" s="140">
        <v>7</v>
      </c>
      <c r="D241" s="141">
        <v>43075</v>
      </c>
      <c r="E241" s="142">
        <v>2017</v>
      </c>
      <c r="F241" s="142" t="s">
        <v>43519</v>
      </c>
      <c r="G241" s="33" t="s">
        <v>3045</v>
      </c>
      <c r="H241" s="33"/>
    </row>
    <row r="242" spans="1:8">
      <c r="A242" s="40">
        <v>240</v>
      </c>
      <c r="B242" s="33" t="s">
        <v>43813</v>
      </c>
      <c r="C242" s="140">
        <v>100</v>
      </c>
      <c r="D242" s="141">
        <v>43075</v>
      </c>
      <c r="E242" s="142">
        <v>2017</v>
      </c>
      <c r="F242" s="142" t="s">
        <v>43515</v>
      </c>
      <c r="G242" s="33" t="s">
        <v>11072</v>
      </c>
      <c r="H242" s="37" t="s">
        <v>43814</v>
      </c>
    </row>
    <row r="243" spans="1:8">
      <c r="A243" s="40">
        <v>241</v>
      </c>
      <c r="B243" s="33" t="s">
        <v>43815</v>
      </c>
      <c r="C243" s="140">
        <v>125</v>
      </c>
      <c r="D243" s="141">
        <v>43075</v>
      </c>
      <c r="E243" s="142">
        <v>2017</v>
      </c>
      <c r="F243" s="142" t="s">
        <v>43546</v>
      </c>
      <c r="G243" s="33" t="s">
        <v>10351</v>
      </c>
      <c r="H243" s="37" t="s">
        <v>43816</v>
      </c>
    </row>
    <row r="244" spans="1:8">
      <c r="A244" s="40">
        <v>242</v>
      </c>
      <c r="B244" s="33" t="s">
        <v>33108</v>
      </c>
      <c r="C244" s="140">
        <v>180</v>
      </c>
      <c r="D244" s="141">
        <v>43069</v>
      </c>
      <c r="E244" s="142">
        <v>2017</v>
      </c>
      <c r="F244" s="142" t="s">
        <v>43546</v>
      </c>
      <c r="G244" s="33" t="s">
        <v>43817</v>
      </c>
      <c r="H244" s="37" t="s">
        <v>43818</v>
      </c>
    </row>
    <row r="245" spans="1:8">
      <c r="A245" s="40">
        <v>243</v>
      </c>
      <c r="B245" s="33" t="s">
        <v>42344</v>
      </c>
      <c r="C245" s="140">
        <v>13.9</v>
      </c>
      <c r="D245" s="141">
        <v>43076</v>
      </c>
      <c r="E245" s="142">
        <v>2017</v>
      </c>
      <c r="F245" s="142" t="s">
        <v>43515</v>
      </c>
      <c r="G245" s="33" t="s">
        <v>43819</v>
      </c>
      <c r="H245" s="33"/>
    </row>
    <row r="246" spans="1:8">
      <c r="A246" s="40">
        <v>244</v>
      </c>
      <c r="B246" s="33" t="s">
        <v>5418</v>
      </c>
      <c r="C246" s="140">
        <v>100</v>
      </c>
      <c r="D246" s="141">
        <v>43076</v>
      </c>
      <c r="E246" s="142">
        <v>2017</v>
      </c>
      <c r="F246" s="142" t="s">
        <v>43515</v>
      </c>
      <c r="G246" s="33" t="s">
        <v>7777</v>
      </c>
      <c r="H246" s="33"/>
    </row>
    <row r="247" spans="1:8">
      <c r="A247" s="40">
        <v>245</v>
      </c>
      <c r="B247" s="33" t="s">
        <v>43820</v>
      </c>
      <c r="C247" s="140">
        <v>113.5</v>
      </c>
      <c r="D247" s="141">
        <v>43067</v>
      </c>
      <c r="E247" s="142">
        <v>2017</v>
      </c>
      <c r="F247" s="142" t="s">
        <v>43515</v>
      </c>
      <c r="G247" s="33" t="s">
        <v>3045</v>
      </c>
      <c r="H247" s="33"/>
    </row>
    <row r="248" spans="1:8">
      <c r="A248" s="40">
        <v>246</v>
      </c>
      <c r="B248" s="33" t="s">
        <v>41997</v>
      </c>
      <c r="C248" s="140">
        <v>150</v>
      </c>
      <c r="D248" s="141">
        <v>43067</v>
      </c>
      <c r="E248" s="142">
        <v>2017</v>
      </c>
      <c r="F248" s="142" t="s">
        <v>43519</v>
      </c>
      <c r="G248" s="33" t="s">
        <v>43782</v>
      </c>
      <c r="H248" s="37" t="s">
        <v>43821</v>
      </c>
    </row>
    <row r="249" spans="1:8">
      <c r="A249" s="40">
        <v>247</v>
      </c>
      <c r="B249" s="33" t="s">
        <v>40770</v>
      </c>
      <c r="C249" s="140">
        <v>47.5</v>
      </c>
      <c r="D249" s="141">
        <v>43055</v>
      </c>
      <c r="E249" s="142">
        <v>2017</v>
      </c>
      <c r="F249" s="142" t="s">
        <v>43519</v>
      </c>
      <c r="G249" s="33" t="s">
        <v>3045</v>
      </c>
      <c r="H249" s="33"/>
    </row>
    <row r="250" spans="1:8">
      <c r="A250" s="40">
        <v>248</v>
      </c>
      <c r="B250" s="33" t="s">
        <v>43822</v>
      </c>
      <c r="C250" s="140">
        <v>151</v>
      </c>
      <c r="D250" s="141">
        <v>43055</v>
      </c>
      <c r="E250" s="142">
        <v>2017</v>
      </c>
      <c r="F250" s="142" t="s">
        <v>43515</v>
      </c>
      <c r="G250" s="33" t="s">
        <v>3045</v>
      </c>
      <c r="H250" s="33"/>
    </row>
    <row r="251" spans="1:8">
      <c r="A251" s="40">
        <v>249</v>
      </c>
      <c r="B251" s="33" t="s">
        <v>43823</v>
      </c>
      <c r="C251" s="140">
        <v>25</v>
      </c>
      <c r="D251" s="141">
        <v>43055</v>
      </c>
      <c r="E251" s="142">
        <v>2017</v>
      </c>
      <c r="F251" s="142" t="s">
        <v>43515</v>
      </c>
      <c r="G251" s="33" t="s">
        <v>43824</v>
      </c>
      <c r="H251" s="37" t="s">
        <v>43825</v>
      </c>
    </row>
    <row r="252" spans="1:8">
      <c r="A252" s="40">
        <v>250</v>
      </c>
      <c r="B252" s="33" t="s">
        <v>6094</v>
      </c>
      <c r="C252" s="140">
        <v>36</v>
      </c>
      <c r="D252" s="141">
        <v>43042</v>
      </c>
      <c r="E252" s="142">
        <v>2017</v>
      </c>
      <c r="F252" s="142" t="s">
        <v>43515</v>
      </c>
      <c r="G252" s="33" t="s">
        <v>43516</v>
      </c>
      <c r="H252" s="33"/>
    </row>
    <row r="253" spans="1:8">
      <c r="A253" s="40">
        <v>251</v>
      </c>
      <c r="B253" s="33" t="s">
        <v>43826</v>
      </c>
      <c r="C253" s="140">
        <v>95</v>
      </c>
      <c r="D253" s="141">
        <v>43041</v>
      </c>
      <c r="E253" s="142">
        <v>2017</v>
      </c>
      <c r="F253" s="142" t="s">
        <v>43536</v>
      </c>
      <c r="G253" s="33" t="s">
        <v>43827</v>
      </c>
      <c r="H253" s="33"/>
    </row>
    <row r="254" spans="1:8">
      <c r="A254" s="40">
        <v>252</v>
      </c>
      <c r="B254" s="33" t="s">
        <v>43828</v>
      </c>
      <c r="C254" s="140">
        <v>58</v>
      </c>
      <c r="D254" s="141">
        <v>43041</v>
      </c>
      <c r="E254" s="142">
        <v>2017</v>
      </c>
      <c r="F254" s="142" t="s">
        <v>43515</v>
      </c>
      <c r="G254" s="33" t="s">
        <v>7815</v>
      </c>
      <c r="H254" s="33"/>
    </row>
    <row r="255" spans="1:8">
      <c r="A255" s="40">
        <v>253</v>
      </c>
      <c r="B255" s="33" t="s">
        <v>43829</v>
      </c>
      <c r="C255" s="140">
        <v>42</v>
      </c>
      <c r="D255" s="141">
        <v>43041</v>
      </c>
      <c r="E255" s="142">
        <v>2017</v>
      </c>
      <c r="F255" s="142" t="s">
        <v>43536</v>
      </c>
      <c r="G255" s="33" t="s">
        <v>5736</v>
      </c>
      <c r="H255" s="33"/>
    </row>
    <row r="256" spans="1:8">
      <c r="A256" s="40">
        <v>254</v>
      </c>
      <c r="B256" s="33" t="s">
        <v>43830</v>
      </c>
      <c r="C256" s="140">
        <v>200</v>
      </c>
      <c r="D256" s="141">
        <v>43040</v>
      </c>
      <c r="E256" s="142">
        <v>2017</v>
      </c>
      <c r="F256" s="142" t="s">
        <v>43515</v>
      </c>
      <c r="G256" s="33" t="s">
        <v>33086</v>
      </c>
      <c r="H256" s="33"/>
    </row>
    <row r="257" spans="1:8">
      <c r="A257" s="40">
        <v>255</v>
      </c>
      <c r="B257" s="33" t="s">
        <v>6253</v>
      </c>
      <c r="C257" s="140">
        <v>125</v>
      </c>
      <c r="D257" s="141">
        <v>43039</v>
      </c>
      <c r="E257" s="142">
        <v>2017</v>
      </c>
      <c r="F257" s="142" t="s">
        <v>43515</v>
      </c>
      <c r="G257" s="33" t="s">
        <v>3045</v>
      </c>
      <c r="H257" s="33"/>
    </row>
    <row r="258" spans="1:8">
      <c r="A258" s="40">
        <v>256</v>
      </c>
      <c r="B258" s="33" t="s">
        <v>43831</v>
      </c>
      <c r="C258" s="140">
        <v>110</v>
      </c>
      <c r="D258" s="141">
        <v>43039</v>
      </c>
      <c r="E258" s="142">
        <v>2017</v>
      </c>
      <c r="F258" s="142" t="s">
        <v>43515</v>
      </c>
      <c r="G258" s="33" t="s">
        <v>33086</v>
      </c>
      <c r="H258" s="33"/>
    </row>
    <row r="259" spans="1:8">
      <c r="A259" s="40">
        <v>257</v>
      </c>
      <c r="B259" s="33" t="s">
        <v>43832</v>
      </c>
      <c r="C259" s="140">
        <v>180</v>
      </c>
      <c r="D259" s="141">
        <v>43021</v>
      </c>
      <c r="E259" s="142">
        <v>2017</v>
      </c>
      <c r="F259" s="142" t="s">
        <v>43515</v>
      </c>
      <c r="G259" s="33" t="s">
        <v>7590</v>
      </c>
      <c r="H259" s="33"/>
    </row>
    <row r="260" spans="1:8">
      <c r="A260" s="40">
        <v>258</v>
      </c>
      <c r="B260" s="33" t="s">
        <v>43833</v>
      </c>
      <c r="C260" s="140">
        <v>19</v>
      </c>
      <c r="D260" s="141">
        <v>42979</v>
      </c>
      <c r="E260" s="142">
        <v>2017</v>
      </c>
      <c r="F260" s="142" t="s">
        <v>43515</v>
      </c>
      <c r="G260" s="33" t="s">
        <v>5103</v>
      </c>
      <c r="H260" s="33"/>
    </row>
    <row r="261" spans="1:8">
      <c r="A261" s="40">
        <v>259</v>
      </c>
      <c r="B261" s="33" t="s">
        <v>6143</v>
      </c>
      <c r="C261" s="140">
        <v>100</v>
      </c>
      <c r="D261" s="141">
        <v>43009</v>
      </c>
      <c r="E261" s="142">
        <v>2017</v>
      </c>
      <c r="F261" s="142" t="s">
        <v>43515</v>
      </c>
      <c r="G261" s="33" t="s">
        <v>3045</v>
      </c>
      <c r="H261" s="33"/>
    </row>
    <row r="262" spans="1:8">
      <c r="A262" s="40">
        <v>260</v>
      </c>
      <c r="B262" s="33" t="s">
        <v>43389</v>
      </c>
      <c r="C262" s="140">
        <v>3</v>
      </c>
      <c r="D262" s="141">
        <v>42976</v>
      </c>
      <c r="E262" s="142">
        <v>2017</v>
      </c>
      <c r="F262" s="142" t="s">
        <v>43515</v>
      </c>
      <c r="G262" s="33" t="s">
        <v>3045</v>
      </c>
      <c r="H262" s="37" t="s">
        <v>43834</v>
      </c>
    </row>
    <row r="263" spans="1:8">
      <c r="A263" s="40">
        <v>261</v>
      </c>
      <c r="B263" s="33" t="s">
        <v>43835</v>
      </c>
      <c r="C263" s="140">
        <v>25</v>
      </c>
      <c r="D263" s="141">
        <v>42993</v>
      </c>
      <c r="E263" s="142">
        <v>2017</v>
      </c>
      <c r="F263" s="142" t="s">
        <v>43515</v>
      </c>
      <c r="G263" s="33" t="s">
        <v>43836</v>
      </c>
      <c r="H263" s="33"/>
    </row>
    <row r="264" spans="1:8">
      <c r="A264" s="40">
        <v>262</v>
      </c>
      <c r="B264" s="33" t="s">
        <v>3012</v>
      </c>
      <c r="C264" s="140">
        <v>175</v>
      </c>
      <c r="D264" s="141">
        <v>42992</v>
      </c>
      <c r="E264" s="142">
        <v>2017</v>
      </c>
      <c r="F264" s="142" t="s">
        <v>43536</v>
      </c>
      <c r="G264" s="33" t="s">
        <v>3045</v>
      </c>
      <c r="H264" s="37" t="s">
        <v>43837</v>
      </c>
    </row>
    <row r="265" spans="1:8">
      <c r="A265" s="40">
        <v>263</v>
      </c>
      <c r="B265" s="33" t="s">
        <v>4643</v>
      </c>
      <c r="C265" s="140">
        <v>60</v>
      </c>
      <c r="D265" s="141">
        <v>42992</v>
      </c>
      <c r="E265" s="142">
        <v>2017</v>
      </c>
      <c r="F265" s="142" t="s">
        <v>43515</v>
      </c>
      <c r="G265" s="33" t="s">
        <v>3045</v>
      </c>
      <c r="H265" s="33"/>
    </row>
    <row r="266" spans="1:8">
      <c r="A266" s="40">
        <v>264</v>
      </c>
      <c r="B266" s="33" t="s">
        <v>43838</v>
      </c>
      <c r="C266" s="140">
        <v>61</v>
      </c>
      <c r="D266" s="141">
        <v>42991</v>
      </c>
      <c r="E266" s="142">
        <v>2017</v>
      </c>
      <c r="F266" s="142" t="s">
        <v>43546</v>
      </c>
      <c r="G266" s="33" t="s">
        <v>7590</v>
      </c>
      <c r="H266" s="33" t="s">
        <v>43839</v>
      </c>
    </row>
    <row r="267" spans="1:8">
      <c r="A267" s="40">
        <v>265</v>
      </c>
      <c r="B267" s="33" t="s">
        <v>43840</v>
      </c>
      <c r="C267" s="140">
        <v>25</v>
      </c>
      <c r="D267" s="141">
        <v>42991</v>
      </c>
      <c r="E267" s="142">
        <v>2017</v>
      </c>
      <c r="F267" s="142" t="s">
        <v>43515</v>
      </c>
      <c r="G267" s="33" t="s">
        <v>43841</v>
      </c>
      <c r="H267" s="33"/>
    </row>
    <row r="268" spans="1:8">
      <c r="A268" s="40">
        <v>266</v>
      </c>
      <c r="B268" s="33" t="s">
        <v>43842</v>
      </c>
      <c r="C268" s="140">
        <v>50</v>
      </c>
      <c r="D268" s="141">
        <v>42991</v>
      </c>
      <c r="E268" s="142">
        <v>2017</v>
      </c>
      <c r="F268" s="142" t="s">
        <v>43515</v>
      </c>
      <c r="G268" s="33" t="s">
        <v>43843</v>
      </c>
      <c r="H268" s="33"/>
    </row>
    <row r="269" spans="1:8">
      <c r="A269" s="40">
        <v>267</v>
      </c>
      <c r="B269" s="33" t="s">
        <v>43844</v>
      </c>
      <c r="C269" s="140">
        <v>110</v>
      </c>
      <c r="D269" s="141">
        <v>42983</v>
      </c>
      <c r="E269" s="142">
        <v>2017</v>
      </c>
      <c r="F269" s="142" t="s">
        <v>43536</v>
      </c>
      <c r="G269" s="33" t="s">
        <v>43845</v>
      </c>
      <c r="H269" s="33"/>
    </row>
    <row r="270" spans="1:8">
      <c r="A270" s="40">
        <v>268</v>
      </c>
      <c r="B270" s="33" t="s">
        <v>43846</v>
      </c>
      <c r="C270" s="140">
        <v>22</v>
      </c>
      <c r="D270" s="141">
        <v>42969</v>
      </c>
      <c r="E270" s="142">
        <v>2017</v>
      </c>
      <c r="F270" s="142" t="s">
        <v>43519</v>
      </c>
      <c r="G270" s="33" t="s">
        <v>3045</v>
      </c>
      <c r="H270" s="37" t="s">
        <v>43847</v>
      </c>
    </row>
    <row r="271" spans="1:8">
      <c r="A271" s="40">
        <v>269</v>
      </c>
      <c r="B271" s="33" t="s">
        <v>41561</v>
      </c>
      <c r="C271" s="140">
        <v>15</v>
      </c>
      <c r="D271" s="141">
        <v>42965</v>
      </c>
      <c r="E271" s="142">
        <v>2017</v>
      </c>
      <c r="F271" s="142" t="s">
        <v>43515</v>
      </c>
      <c r="G271" s="33" t="s">
        <v>3045</v>
      </c>
      <c r="H271" s="33"/>
    </row>
    <row r="272" spans="1:8">
      <c r="A272" s="40">
        <v>270</v>
      </c>
      <c r="B272" s="33" t="s">
        <v>39758</v>
      </c>
      <c r="C272" s="140">
        <v>13</v>
      </c>
      <c r="D272" s="141">
        <v>42965</v>
      </c>
      <c r="E272" s="142">
        <v>2017</v>
      </c>
      <c r="F272" s="142" t="s">
        <v>43515</v>
      </c>
      <c r="G272" s="33" t="s">
        <v>43537</v>
      </c>
      <c r="H272" s="33"/>
    </row>
    <row r="273" spans="1:8">
      <c r="A273" s="40">
        <v>271</v>
      </c>
      <c r="B273" s="33" t="s">
        <v>41427</v>
      </c>
      <c r="C273" s="140">
        <v>42</v>
      </c>
      <c r="D273" s="141">
        <v>42961</v>
      </c>
      <c r="E273" s="142">
        <v>2017</v>
      </c>
      <c r="F273" s="142" t="s">
        <v>43536</v>
      </c>
      <c r="G273" s="33" t="s">
        <v>3045</v>
      </c>
      <c r="H273" s="37" t="s">
        <v>43848</v>
      </c>
    </row>
    <row r="274" spans="1:8">
      <c r="A274" s="40">
        <v>272</v>
      </c>
      <c r="B274" s="33" t="s">
        <v>33315</v>
      </c>
      <c r="C274" s="140">
        <v>20.64</v>
      </c>
      <c r="D274" s="141">
        <v>42950</v>
      </c>
      <c r="E274" s="142">
        <v>2017</v>
      </c>
      <c r="F274" s="142" t="s">
        <v>43519</v>
      </c>
      <c r="G274" s="33" t="s">
        <v>43849</v>
      </c>
      <c r="H274" s="33"/>
    </row>
    <row r="275" spans="1:8">
      <c r="A275" s="40">
        <v>273</v>
      </c>
      <c r="B275" s="33" t="s">
        <v>43850</v>
      </c>
      <c r="C275" s="140">
        <v>100</v>
      </c>
      <c r="D275" s="141">
        <v>42950</v>
      </c>
      <c r="E275" s="142">
        <v>2017</v>
      </c>
      <c r="F275" s="142" t="s">
        <v>43515</v>
      </c>
      <c r="G275" s="33" t="s">
        <v>43851</v>
      </c>
      <c r="H275" s="33"/>
    </row>
    <row r="276" spans="1:8">
      <c r="A276" s="40">
        <v>274</v>
      </c>
      <c r="B276" s="33" t="s">
        <v>43852</v>
      </c>
      <c r="C276" s="140">
        <v>15.6</v>
      </c>
      <c r="D276" s="141">
        <v>42950</v>
      </c>
      <c r="E276" s="142">
        <v>2017</v>
      </c>
      <c r="F276" s="142" t="s">
        <v>43515</v>
      </c>
      <c r="G276" s="33" t="s">
        <v>10351</v>
      </c>
      <c r="H276" s="33"/>
    </row>
    <row r="277" spans="1:8">
      <c r="A277" s="40">
        <v>275</v>
      </c>
      <c r="B277" s="33" t="s">
        <v>43593</v>
      </c>
      <c r="C277" s="140">
        <v>50</v>
      </c>
      <c r="D277" s="141">
        <v>42949</v>
      </c>
      <c r="E277" s="142">
        <v>2017</v>
      </c>
      <c r="F277" s="142" t="s">
        <v>43536</v>
      </c>
      <c r="G277" s="33" t="s">
        <v>43594</v>
      </c>
      <c r="H277" s="33"/>
    </row>
    <row r="278" spans="1:8">
      <c r="A278" s="40">
        <v>276</v>
      </c>
      <c r="B278" s="33" t="s">
        <v>43853</v>
      </c>
      <c r="C278" s="140">
        <v>15</v>
      </c>
      <c r="D278" s="141">
        <v>42949</v>
      </c>
      <c r="E278" s="142">
        <v>2017</v>
      </c>
      <c r="F278" s="142" t="s">
        <v>43515</v>
      </c>
      <c r="G278" s="33" t="s">
        <v>43516</v>
      </c>
      <c r="H278" s="33"/>
    </row>
    <row r="279" spans="1:8">
      <c r="A279" s="40">
        <v>277</v>
      </c>
      <c r="B279" s="33" t="s">
        <v>43067</v>
      </c>
      <c r="C279" s="140">
        <v>36</v>
      </c>
      <c r="D279" s="141">
        <v>42948</v>
      </c>
      <c r="E279" s="142">
        <v>2017</v>
      </c>
      <c r="F279" s="142" t="s">
        <v>43515</v>
      </c>
      <c r="G279" s="33" t="s">
        <v>43854</v>
      </c>
      <c r="H279" s="33"/>
    </row>
    <row r="280" spans="1:8">
      <c r="A280" s="40">
        <v>278</v>
      </c>
      <c r="B280" s="118" t="s">
        <v>39886</v>
      </c>
      <c r="C280" s="144">
        <v>100</v>
      </c>
      <c r="D280" s="145">
        <v>42942</v>
      </c>
      <c r="E280" s="128">
        <v>2017</v>
      </c>
      <c r="F280" s="128" t="s">
        <v>43515</v>
      </c>
      <c r="G280" s="118" t="s">
        <v>43855</v>
      </c>
      <c r="H280" s="118"/>
    </row>
    <row r="281" spans="1:8">
      <c r="A281" s="40">
        <v>279</v>
      </c>
      <c r="B281" s="33" t="s">
        <v>43856</v>
      </c>
      <c r="C281" s="140">
        <v>170</v>
      </c>
      <c r="D281" s="141">
        <v>42935</v>
      </c>
      <c r="E281" s="142">
        <v>2017</v>
      </c>
      <c r="F281" s="142" t="s">
        <v>43579</v>
      </c>
      <c r="G281" s="33" t="s">
        <v>7815</v>
      </c>
      <c r="H281" s="33"/>
    </row>
    <row r="282" spans="1:8">
      <c r="A282" s="40">
        <v>280</v>
      </c>
      <c r="B282" s="33" t="s">
        <v>43857</v>
      </c>
      <c r="C282" s="140">
        <v>115</v>
      </c>
      <c r="D282" s="141">
        <v>42935</v>
      </c>
      <c r="E282" s="142">
        <v>2017</v>
      </c>
      <c r="F282" s="142" t="s">
        <v>43519</v>
      </c>
      <c r="G282" s="33" t="s">
        <v>33086</v>
      </c>
      <c r="H282" s="33"/>
    </row>
    <row r="283" spans="1:8">
      <c r="A283" s="40">
        <v>281</v>
      </c>
      <c r="B283" s="33" t="s">
        <v>41851</v>
      </c>
      <c r="C283" s="140">
        <v>12.5</v>
      </c>
      <c r="D283" s="141">
        <v>42934</v>
      </c>
      <c r="E283" s="142">
        <v>2017</v>
      </c>
      <c r="F283" s="142" t="s">
        <v>43515</v>
      </c>
      <c r="G283" s="33" t="s">
        <v>3045</v>
      </c>
      <c r="H283" s="33" t="s">
        <v>43858</v>
      </c>
    </row>
    <row r="284" spans="1:8">
      <c r="A284" s="40">
        <v>282</v>
      </c>
      <c r="B284" s="33" t="s">
        <v>43859</v>
      </c>
      <c r="C284" s="140">
        <v>125</v>
      </c>
      <c r="D284" s="141">
        <v>42933</v>
      </c>
      <c r="E284" s="142">
        <v>2017</v>
      </c>
      <c r="F284" s="142" t="s">
        <v>43515</v>
      </c>
      <c r="G284" s="33" t="s">
        <v>43849</v>
      </c>
      <c r="H284" s="33"/>
    </row>
    <row r="285" spans="1:8">
      <c r="A285" s="40">
        <v>283</v>
      </c>
      <c r="B285" s="33" t="s">
        <v>4495</v>
      </c>
      <c r="C285" s="140">
        <v>30</v>
      </c>
      <c r="D285" s="141">
        <v>42927</v>
      </c>
      <c r="E285" s="142">
        <v>2017</v>
      </c>
      <c r="F285" s="142" t="s">
        <v>43515</v>
      </c>
      <c r="G285" s="33" t="s">
        <v>3045</v>
      </c>
      <c r="H285" s="33"/>
    </row>
    <row r="286" spans="1:8">
      <c r="A286" s="40">
        <v>284</v>
      </c>
      <c r="B286" s="33" t="s">
        <v>239</v>
      </c>
      <c r="C286" s="140">
        <v>13</v>
      </c>
      <c r="D286" s="141">
        <v>42927</v>
      </c>
      <c r="E286" s="142">
        <v>2017</v>
      </c>
      <c r="F286" s="142" t="s">
        <v>43515</v>
      </c>
      <c r="G286" s="33" t="s">
        <v>43692</v>
      </c>
      <c r="H286" s="33"/>
    </row>
    <row r="287" spans="1:8">
      <c r="A287" s="40">
        <v>285</v>
      </c>
      <c r="B287" s="33" t="s">
        <v>43860</v>
      </c>
      <c r="C287" s="140">
        <v>40</v>
      </c>
      <c r="D287" s="141">
        <v>42923</v>
      </c>
      <c r="E287" s="142">
        <v>2017</v>
      </c>
      <c r="F287" s="142" t="s">
        <v>43515</v>
      </c>
      <c r="G287" s="33" t="s">
        <v>43861</v>
      </c>
      <c r="H287" s="37" t="s">
        <v>43862</v>
      </c>
    </row>
    <row r="288" spans="1:8">
      <c r="A288" s="40">
        <v>286</v>
      </c>
      <c r="B288" s="33" t="s">
        <v>43863</v>
      </c>
      <c r="C288" s="140">
        <v>150</v>
      </c>
      <c r="D288" s="141">
        <v>42922</v>
      </c>
      <c r="E288" s="142">
        <v>2017</v>
      </c>
      <c r="F288" s="142" t="s">
        <v>43519</v>
      </c>
      <c r="G288" s="33" t="s">
        <v>3810</v>
      </c>
      <c r="H288" s="33"/>
    </row>
    <row r="289" spans="1:8">
      <c r="A289" s="40">
        <v>287</v>
      </c>
      <c r="B289" s="33" t="s">
        <v>43864</v>
      </c>
      <c r="C289" s="140">
        <v>114</v>
      </c>
      <c r="D289" s="141">
        <v>42922</v>
      </c>
      <c r="E289" s="142">
        <v>2017</v>
      </c>
      <c r="F289" s="142" t="s">
        <v>43579</v>
      </c>
      <c r="G289" s="33" t="s">
        <v>43827</v>
      </c>
      <c r="H289" s="33"/>
    </row>
    <row r="290" spans="1:8">
      <c r="A290" s="40">
        <v>288</v>
      </c>
      <c r="B290" s="33" t="s">
        <v>43865</v>
      </c>
      <c r="C290" s="140">
        <v>113</v>
      </c>
      <c r="D290" s="143">
        <v>42921</v>
      </c>
      <c r="E290" s="142">
        <v>2017</v>
      </c>
      <c r="F290" s="142" t="s">
        <v>43519</v>
      </c>
      <c r="G290" s="33" t="s">
        <v>43596</v>
      </c>
      <c r="H290" s="33"/>
    </row>
    <row r="291" spans="1:8">
      <c r="A291" s="40">
        <v>289</v>
      </c>
      <c r="B291" s="33" t="s">
        <v>4825</v>
      </c>
      <c r="C291" s="140">
        <v>197</v>
      </c>
      <c r="D291" s="141">
        <v>42921</v>
      </c>
      <c r="E291" s="142">
        <v>2017</v>
      </c>
      <c r="F291" s="142" t="s">
        <v>43515</v>
      </c>
      <c r="G291" s="33" t="s">
        <v>43866</v>
      </c>
      <c r="H291" s="33"/>
    </row>
    <row r="292" spans="1:8">
      <c r="A292" s="40">
        <v>290</v>
      </c>
      <c r="B292" s="33" t="s">
        <v>43867</v>
      </c>
      <c r="C292" s="140">
        <v>70</v>
      </c>
      <c r="D292" s="141">
        <v>42919</v>
      </c>
      <c r="E292" s="142">
        <v>2017</v>
      </c>
      <c r="F292" s="142" t="s">
        <v>43515</v>
      </c>
      <c r="G292" s="33" t="s">
        <v>3045</v>
      </c>
      <c r="H292" s="33"/>
    </row>
    <row r="293" spans="1:8">
      <c r="A293" s="40">
        <v>291</v>
      </c>
      <c r="B293" s="33" t="s">
        <v>43868</v>
      </c>
      <c r="C293" s="140">
        <v>35</v>
      </c>
      <c r="D293" s="141">
        <v>42916</v>
      </c>
      <c r="E293" s="142">
        <v>2017</v>
      </c>
      <c r="F293" s="142" t="s">
        <v>43519</v>
      </c>
      <c r="G293" s="33" t="s">
        <v>33086</v>
      </c>
      <c r="H293" s="33"/>
    </row>
    <row r="294" spans="1:8">
      <c r="A294" s="40">
        <v>292</v>
      </c>
      <c r="B294" s="33" t="s">
        <v>43869</v>
      </c>
      <c r="C294" s="140">
        <v>25</v>
      </c>
      <c r="D294" s="141">
        <v>42915</v>
      </c>
      <c r="E294" s="142">
        <v>2017</v>
      </c>
      <c r="F294" s="142" t="s">
        <v>43515</v>
      </c>
      <c r="G294" s="33" t="s">
        <v>2639</v>
      </c>
      <c r="H294" s="33"/>
    </row>
    <row r="295" spans="1:8">
      <c r="A295" s="40">
        <v>293</v>
      </c>
      <c r="B295" s="33" t="s">
        <v>13631</v>
      </c>
      <c r="C295" s="140">
        <v>480</v>
      </c>
      <c r="D295" s="141">
        <v>42914</v>
      </c>
      <c r="E295" s="142">
        <v>2017</v>
      </c>
      <c r="F295" s="142" t="s">
        <v>43536</v>
      </c>
      <c r="G295" s="33" t="s">
        <v>3045</v>
      </c>
      <c r="H295" s="33"/>
    </row>
    <row r="296" spans="1:8">
      <c r="A296" s="40">
        <v>294</v>
      </c>
      <c r="B296" s="33" t="s">
        <v>15783</v>
      </c>
      <c r="C296" s="140">
        <v>131</v>
      </c>
      <c r="D296" s="141">
        <v>42913</v>
      </c>
      <c r="E296" s="142">
        <v>2017</v>
      </c>
      <c r="F296" s="142" t="s">
        <v>43515</v>
      </c>
      <c r="G296" s="33" t="s">
        <v>43612</v>
      </c>
      <c r="H296" s="33"/>
    </row>
    <row r="297" spans="1:8">
      <c r="A297" s="40">
        <v>295</v>
      </c>
      <c r="B297" s="33" t="s">
        <v>43870</v>
      </c>
      <c r="C297" s="140">
        <v>23.5</v>
      </c>
      <c r="D297" s="141">
        <v>42913</v>
      </c>
      <c r="E297" s="142">
        <v>2017</v>
      </c>
      <c r="F297" s="142" t="s">
        <v>43515</v>
      </c>
      <c r="G297" s="33" t="s">
        <v>3045</v>
      </c>
      <c r="H297" s="33"/>
    </row>
    <row r="298" spans="1:8">
      <c r="A298" s="40">
        <v>296</v>
      </c>
      <c r="B298" s="33" t="s">
        <v>27676</v>
      </c>
      <c r="C298" s="140">
        <v>45</v>
      </c>
      <c r="D298" s="141">
        <v>42913</v>
      </c>
      <c r="E298" s="142">
        <v>2017</v>
      </c>
      <c r="F298" s="142" t="s">
        <v>43519</v>
      </c>
      <c r="G298" s="33" t="s">
        <v>10551</v>
      </c>
      <c r="H298" s="37" t="s">
        <v>43871</v>
      </c>
    </row>
    <row r="299" spans="1:8">
      <c r="A299" s="40">
        <v>297</v>
      </c>
      <c r="B299" s="33" t="s">
        <v>43872</v>
      </c>
      <c r="C299" s="140">
        <v>20</v>
      </c>
      <c r="D299" s="141">
        <v>42912</v>
      </c>
      <c r="E299" s="142">
        <v>2017</v>
      </c>
      <c r="F299" s="142" t="s">
        <v>43515</v>
      </c>
      <c r="G299" s="33" t="s">
        <v>43873</v>
      </c>
      <c r="H299" s="33"/>
    </row>
    <row r="300" spans="1:8">
      <c r="A300" s="40">
        <v>298</v>
      </c>
      <c r="B300" s="33" t="s">
        <v>43874</v>
      </c>
      <c r="C300" s="140">
        <v>40</v>
      </c>
      <c r="D300" s="141">
        <v>42912</v>
      </c>
      <c r="E300" s="142">
        <v>2017</v>
      </c>
      <c r="F300" s="142" t="s">
        <v>43515</v>
      </c>
      <c r="G300" s="33" t="s">
        <v>43875</v>
      </c>
      <c r="H300" s="33"/>
    </row>
    <row r="301" spans="1:8">
      <c r="A301" s="40">
        <v>299</v>
      </c>
      <c r="B301" s="33" t="s">
        <v>43876</v>
      </c>
      <c r="C301" s="140">
        <v>10</v>
      </c>
      <c r="D301" s="141">
        <v>42899</v>
      </c>
      <c r="E301" s="142">
        <v>2017</v>
      </c>
      <c r="F301" s="142" t="s">
        <v>43515</v>
      </c>
      <c r="G301" s="33" t="s">
        <v>43877</v>
      </c>
      <c r="H301" s="33"/>
    </row>
    <row r="302" spans="1:8">
      <c r="A302" s="40">
        <v>300</v>
      </c>
      <c r="B302" s="33" t="s">
        <v>43878</v>
      </c>
      <c r="C302" s="140">
        <v>35</v>
      </c>
      <c r="D302" s="141">
        <v>42900</v>
      </c>
      <c r="E302" s="142">
        <v>2017</v>
      </c>
      <c r="F302" s="142" t="s">
        <v>43515</v>
      </c>
      <c r="G302" s="33" t="s">
        <v>43879</v>
      </c>
      <c r="H302" s="33"/>
    </row>
    <row r="303" spans="1:8">
      <c r="A303" s="40">
        <v>301</v>
      </c>
      <c r="B303" s="33" t="s">
        <v>43880</v>
      </c>
      <c r="C303" s="140">
        <v>153</v>
      </c>
      <c r="D303" s="141">
        <v>42900</v>
      </c>
      <c r="E303" s="142">
        <v>2017</v>
      </c>
      <c r="F303" s="142" t="s">
        <v>43579</v>
      </c>
      <c r="G303" s="33" t="s">
        <v>3045</v>
      </c>
      <c r="H303" s="33"/>
    </row>
    <row r="304" spans="1:8">
      <c r="A304" s="40">
        <v>302</v>
      </c>
      <c r="B304" s="33" t="s">
        <v>5230</v>
      </c>
      <c r="C304" s="140">
        <v>28</v>
      </c>
      <c r="D304" s="141">
        <v>42900</v>
      </c>
      <c r="E304" s="142">
        <v>2017</v>
      </c>
      <c r="F304" s="142" t="s">
        <v>43515</v>
      </c>
      <c r="G304" s="33" t="s">
        <v>3045</v>
      </c>
      <c r="H304" s="33"/>
    </row>
    <row r="305" spans="1:8">
      <c r="A305" s="40">
        <v>303</v>
      </c>
      <c r="B305" s="33" t="s">
        <v>43881</v>
      </c>
      <c r="C305" s="140">
        <v>60</v>
      </c>
      <c r="D305" s="141">
        <v>42900</v>
      </c>
      <c r="E305" s="142">
        <v>2017</v>
      </c>
      <c r="F305" s="142" t="s">
        <v>43515</v>
      </c>
      <c r="G305" s="33" t="s">
        <v>10351</v>
      </c>
      <c r="H305" s="33"/>
    </row>
    <row r="306" spans="1:8">
      <c r="A306" s="40">
        <v>304</v>
      </c>
      <c r="B306" s="33" t="s">
        <v>43882</v>
      </c>
      <c r="C306" s="140">
        <v>100</v>
      </c>
      <c r="D306" s="141">
        <v>42900</v>
      </c>
      <c r="E306" s="142">
        <v>2017</v>
      </c>
      <c r="F306" s="142" t="s">
        <v>43681</v>
      </c>
      <c r="G306" s="33" t="s">
        <v>43883</v>
      </c>
      <c r="H306" s="33"/>
    </row>
    <row r="307" spans="1:8">
      <c r="A307" s="40">
        <v>305</v>
      </c>
      <c r="B307" s="33" t="s">
        <v>43884</v>
      </c>
      <c r="C307" s="140">
        <v>20</v>
      </c>
      <c r="D307" s="141">
        <v>42900</v>
      </c>
      <c r="E307" s="142">
        <v>2017</v>
      </c>
      <c r="F307" s="142" t="s">
        <v>43515</v>
      </c>
      <c r="G307" s="33" t="s">
        <v>3045</v>
      </c>
      <c r="H307" s="33"/>
    </row>
    <row r="308" spans="1:8">
      <c r="A308" s="40">
        <v>306</v>
      </c>
      <c r="B308" s="33" t="s">
        <v>43554</v>
      </c>
      <c r="C308" s="140">
        <v>85</v>
      </c>
      <c r="D308" s="141">
        <v>42898</v>
      </c>
      <c r="E308" s="142">
        <v>2017</v>
      </c>
      <c r="F308" s="142" t="s">
        <v>43515</v>
      </c>
      <c r="G308" s="33" t="s">
        <v>3810</v>
      </c>
      <c r="H308" s="33"/>
    </row>
    <row r="309" spans="1:8">
      <c r="A309" s="40">
        <v>307</v>
      </c>
      <c r="B309" s="33" t="s">
        <v>43885</v>
      </c>
      <c r="C309" s="140">
        <v>20</v>
      </c>
      <c r="D309" s="141">
        <v>42895</v>
      </c>
      <c r="E309" s="142">
        <v>2017</v>
      </c>
      <c r="F309" s="142" t="s">
        <v>43519</v>
      </c>
      <c r="G309" s="33" t="s">
        <v>7756</v>
      </c>
      <c r="H309" s="33"/>
    </row>
    <row r="310" spans="1:8">
      <c r="A310" s="40">
        <v>308</v>
      </c>
      <c r="B310" s="33" t="s">
        <v>43886</v>
      </c>
      <c r="C310" s="140">
        <v>150</v>
      </c>
      <c r="D310" s="141">
        <v>42846</v>
      </c>
      <c r="E310" s="142">
        <v>2017</v>
      </c>
      <c r="F310" s="142" t="s">
        <v>43515</v>
      </c>
      <c r="G310" s="33" t="s">
        <v>43516</v>
      </c>
      <c r="H310" s="33"/>
    </row>
    <row r="311" spans="1:8">
      <c r="A311" s="40">
        <v>309</v>
      </c>
      <c r="B311" s="33" t="s">
        <v>43887</v>
      </c>
      <c r="C311" s="140">
        <v>33</v>
      </c>
      <c r="D311" s="141">
        <v>42893</v>
      </c>
      <c r="E311" s="142">
        <v>2017</v>
      </c>
      <c r="F311" s="142" t="s">
        <v>43515</v>
      </c>
      <c r="G311" s="33" t="s">
        <v>43888</v>
      </c>
      <c r="H311" s="37" t="s">
        <v>43889</v>
      </c>
    </row>
    <row r="312" spans="1:8">
      <c r="A312" s="40">
        <v>310</v>
      </c>
      <c r="B312" s="33" t="s">
        <v>43890</v>
      </c>
      <c r="C312" s="140">
        <v>200</v>
      </c>
      <c r="D312" s="141">
        <v>42891</v>
      </c>
      <c r="E312" s="142">
        <v>2017</v>
      </c>
      <c r="F312" s="142" t="s">
        <v>43536</v>
      </c>
      <c r="G312" s="33" t="s">
        <v>43891</v>
      </c>
      <c r="H312" s="33"/>
    </row>
    <row r="313" spans="1:8">
      <c r="A313" s="40">
        <v>311</v>
      </c>
      <c r="B313" s="33" t="s">
        <v>43892</v>
      </c>
      <c r="C313" s="140">
        <v>118</v>
      </c>
      <c r="D313" s="141">
        <v>42891</v>
      </c>
      <c r="E313" s="142">
        <v>2017</v>
      </c>
      <c r="F313" s="142" t="s">
        <v>43519</v>
      </c>
      <c r="G313" s="33" t="s">
        <v>43516</v>
      </c>
      <c r="H313" s="33"/>
    </row>
    <row r="314" spans="1:8">
      <c r="A314" s="40">
        <v>312</v>
      </c>
      <c r="B314" s="33" t="s">
        <v>3849</v>
      </c>
      <c r="C314" s="140">
        <v>26</v>
      </c>
      <c r="D314" s="141">
        <v>42891</v>
      </c>
      <c r="E314" s="142">
        <v>2017</v>
      </c>
      <c r="F314" s="142" t="s">
        <v>43515</v>
      </c>
      <c r="G314" s="33" t="s">
        <v>3810</v>
      </c>
      <c r="H314" s="33"/>
    </row>
    <row r="315" spans="1:8">
      <c r="A315" s="40">
        <v>313</v>
      </c>
      <c r="B315" s="33" t="s">
        <v>43893</v>
      </c>
      <c r="C315" s="140">
        <v>25</v>
      </c>
      <c r="D315" s="141">
        <v>42797</v>
      </c>
      <c r="E315" s="142">
        <v>2017</v>
      </c>
      <c r="F315" s="142" t="s">
        <v>43519</v>
      </c>
      <c r="G315" s="33" t="s">
        <v>7590</v>
      </c>
      <c r="H315" s="33"/>
    </row>
    <row r="316" spans="1:8">
      <c r="A316" s="40">
        <v>314</v>
      </c>
      <c r="B316" s="33" t="s">
        <v>41980</v>
      </c>
      <c r="C316" s="140">
        <v>22</v>
      </c>
      <c r="D316" s="141">
        <v>42797</v>
      </c>
      <c r="E316" s="142">
        <v>2017</v>
      </c>
      <c r="F316" s="142" t="s">
        <v>43515</v>
      </c>
      <c r="G316" s="33" t="s">
        <v>43673</v>
      </c>
      <c r="H316" s="37" t="s">
        <v>43894</v>
      </c>
    </row>
    <row r="317" spans="1:8">
      <c r="A317" s="40">
        <v>315</v>
      </c>
      <c r="B317" s="33" t="s">
        <v>34770</v>
      </c>
      <c r="C317" s="140">
        <v>32.4</v>
      </c>
      <c r="D317" s="141">
        <v>42887</v>
      </c>
      <c r="E317" s="142">
        <v>2017</v>
      </c>
      <c r="F317" s="142" t="s">
        <v>43536</v>
      </c>
      <c r="G317" s="33" t="s">
        <v>43895</v>
      </c>
      <c r="H317" s="33"/>
    </row>
    <row r="318" spans="1:8">
      <c r="A318" s="40">
        <v>316</v>
      </c>
      <c r="B318" s="33" t="s">
        <v>43896</v>
      </c>
      <c r="C318" s="140">
        <v>114</v>
      </c>
      <c r="D318" s="141">
        <v>42879</v>
      </c>
      <c r="E318" s="142">
        <v>2017</v>
      </c>
      <c r="F318" s="142" t="s">
        <v>43536</v>
      </c>
      <c r="G318" s="33" t="s">
        <v>3810</v>
      </c>
      <c r="H318" s="33"/>
    </row>
    <row r="319" spans="1:8">
      <c r="A319" s="40">
        <v>317</v>
      </c>
      <c r="B319" s="33" t="s">
        <v>43897</v>
      </c>
      <c r="C319" s="140">
        <v>47</v>
      </c>
      <c r="D319" s="141">
        <v>42867</v>
      </c>
      <c r="E319" s="142">
        <v>2017</v>
      </c>
      <c r="F319" s="142" t="s">
        <v>43515</v>
      </c>
      <c r="G319" s="33" t="s">
        <v>3045</v>
      </c>
      <c r="H319" s="33"/>
    </row>
    <row r="320" spans="1:8">
      <c r="A320" s="40">
        <v>318</v>
      </c>
      <c r="B320" s="33" t="s">
        <v>42139</v>
      </c>
      <c r="C320" s="140">
        <v>50</v>
      </c>
      <c r="D320" s="141">
        <v>42864</v>
      </c>
      <c r="E320" s="142">
        <v>2017</v>
      </c>
      <c r="F320" s="142" t="s">
        <v>43519</v>
      </c>
      <c r="G320" s="33" t="s">
        <v>8580</v>
      </c>
      <c r="H320" s="37" t="s">
        <v>43898</v>
      </c>
    </row>
    <row r="321" spans="1:8">
      <c r="A321" s="40">
        <v>319</v>
      </c>
      <c r="B321" s="33" t="s">
        <v>4953</v>
      </c>
      <c r="C321" s="140">
        <v>31</v>
      </c>
      <c r="D321" s="141">
        <v>42862</v>
      </c>
      <c r="E321" s="142">
        <v>2017</v>
      </c>
      <c r="F321" s="142" t="s">
        <v>43536</v>
      </c>
      <c r="G321" s="33" t="s">
        <v>43899</v>
      </c>
      <c r="H321" s="33"/>
    </row>
    <row r="322" spans="1:8">
      <c r="A322" s="40">
        <v>320</v>
      </c>
      <c r="B322" s="33" t="s">
        <v>39507</v>
      </c>
      <c r="C322" s="140">
        <v>75</v>
      </c>
      <c r="D322" s="141">
        <v>42859</v>
      </c>
      <c r="E322" s="142">
        <v>2017</v>
      </c>
      <c r="F322" s="142" t="s">
        <v>43536</v>
      </c>
      <c r="G322" s="33" t="s">
        <v>43782</v>
      </c>
      <c r="H322" s="37" t="s">
        <v>43900</v>
      </c>
    </row>
    <row r="323" spans="1:8">
      <c r="A323" s="40">
        <v>321</v>
      </c>
      <c r="B323" s="33" t="s">
        <v>43901</v>
      </c>
      <c r="C323" s="140">
        <v>100</v>
      </c>
      <c r="D323" s="141">
        <v>42858</v>
      </c>
      <c r="E323" s="142">
        <v>2017</v>
      </c>
      <c r="F323" s="142" t="s">
        <v>43515</v>
      </c>
      <c r="G323" s="33" t="s">
        <v>3045</v>
      </c>
      <c r="H323" s="37" t="s">
        <v>43902</v>
      </c>
    </row>
    <row r="324" spans="1:8">
      <c r="A324" s="40">
        <v>322</v>
      </c>
      <c r="B324" s="33" t="s">
        <v>31094</v>
      </c>
      <c r="C324" s="140">
        <v>80</v>
      </c>
      <c r="D324" s="141">
        <v>42852</v>
      </c>
      <c r="E324" s="142">
        <v>2017</v>
      </c>
      <c r="F324" s="142" t="s">
        <v>43546</v>
      </c>
      <c r="G324" s="33" t="s">
        <v>43903</v>
      </c>
      <c r="H324" s="37" t="s">
        <v>43904</v>
      </c>
    </row>
    <row r="325" spans="1:8">
      <c r="A325" s="40">
        <v>323</v>
      </c>
      <c r="B325" s="33" t="s">
        <v>43905</v>
      </c>
      <c r="C325" s="140">
        <v>18</v>
      </c>
      <c r="D325" s="141">
        <v>42850</v>
      </c>
      <c r="E325" s="142">
        <v>2017</v>
      </c>
      <c r="F325" s="142" t="s">
        <v>43515</v>
      </c>
      <c r="G325" s="33" t="s">
        <v>43841</v>
      </c>
      <c r="H325" s="33"/>
    </row>
    <row r="326" spans="1:8">
      <c r="A326" s="40">
        <v>324</v>
      </c>
      <c r="B326" s="33" t="s">
        <v>43906</v>
      </c>
      <c r="C326" s="140">
        <v>116</v>
      </c>
      <c r="D326" s="141">
        <v>42849</v>
      </c>
      <c r="E326" s="142">
        <v>2017</v>
      </c>
      <c r="F326" s="142" t="s">
        <v>43515</v>
      </c>
      <c r="G326" s="33" t="s">
        <v>43907</v>
      </c>
      <c r="H326" s="33"/>
    </row>
    <row r="327" spans="1:8">
      <c r="A327" s="40">
        <v>325</v>
      </c>
      <c r="B327" s="33" t="s">
        <v>19892</v>
      </c>
      <c r="C327" s="140">
        <v>100</v>
      </c>
      <c r="D327" s="141">
        <v>42838</v>
      </c>
      <c r="E327" s="142">
        <v>2017</v>
      </c>
      <c r="F327" s="142" t="s">
        <v>43546</v>
      </c>
      <c r="G327" s="33" t="s">
        <v>43570</v>
      </c>
      <c r="H327" s="33"/>
    </row>
    <row r="328" spans="1:8">
      <c r="A328" s="40">
        <v>326</v>
      </c>
      <c r="B328" s="33" t="s">
        <v>43908</v>
      </c>
      <c r="C328" s="140">
        <v>90</v>
      </c>
      <c r="D328" s="141">
        <v>42835</v>
      </c>
      <c r="E328" s="142">
        <v>2017</v>
      </c>
      <c r="F328" s="142" t="s">
        <v>43546</v>
      </c>
      <c r="G328" s="33" t="s">
        <v>3045</v>
      </c>
      <c r="H328" s="33"/>
    </row>
    <row r="329" spans="1:8">
      <c r="A329" s="40">
        <v>327</v>
      </c>
      <c r="B329" s="33" t="s">
        <v>43863</v>
      </c>
      <c r="C329" s="140">
        <v>55</v>
      </c>
      <c r="D329" s="141">
        <v>42835</v>
      </c>
      <c r="E329" s="142">
        <v>2017</v>
      </c>
      <c r="F329" s="142" t="s">
        <v>43519</v>
      </c>
      <c r="G329" s="33" t="s">
        <v>3810</v>
      </c>
      <c r="H329" s="33"/>
    </row>
    <row r="330" spans="1:8">
      <c r="A330" s="40">
        <v>328</v>
      </c>
      <c r="B330" s="33" t="s">
        <v>563</v>
      </c>
      <c r="C330" s="140">
        <v>150</v>
      </c>
      <c r="D330" s="141">
        <v>42831</v>
      </c>
      <c r="E330" s="142">
        <v>2017</v>
      </c>
      <c r="F330" s="142" t="s">
        <v>43515</v>
      </c>
      <c r="G330" s="33" t="s">
        <v>7590</v>
      </c>
      <c r="H330" s="33"/>
    </row>
    <row r="331" spans="1:8">
      <c r="A331" s="40">
        <v>329</v>
      </c>
      <c r="B331" s="33" t="s">
        <v>21210</v>
      </c>
      <c r="C331" s="140">
        <v>75</v>
      </c>
      <c r="D331" s="141">
        <v>42830</v>
      </c>
      <c r="E331" s="142">
        <v>2017</v>
      </c>
      <c r="F331" s="142" t="s">
        <v>43519</v>
      </c>
      <c r="G331" s="33" t="s">
        <v>3810</v>
      </c>
      <c r="H331" s="33"/>
    </row>
    <row r="332" spans="1:8">
      <c r="A332" s="40">
        <v>330</v>
      </c>
      <c r="B332" s="33" t="s">
        <v>42391</v>
      </c>
      <c r="C332" s="140">
        <v>65</v>
      </c>
      <c r="D332" s="141">
        <v>42829</v>
      </c>
      <c r="E332" s="142">
        <v>2017</v>
      </c>
      <c r="F332" s="142" t="s">
        <v>43536</v>
      </c>
      <c r="G332" s="33" t="s">
        <v>43909</v>
      </c>
      <c r="H332" s="33"/>
    </row>
    <row r="333" spans="1:8">
      <c r="A333" s="40">
        <v>331</v>
      </c>
      <c r="B333" s="33" t="s">
        <v>43910</v>
      </c>
      <c r="C333" s="140">
        <v>100</v>
      </c>
      <c r="D333" s="141">
        <v>42827</v>
      </c>
      <c r="E333" s="142">
        <v>2017</v>
      </c>
      <c r="F333" s="142" t="s">
        <v>43519</v>
      </c>
      <c r="G333" s="33" t="s">
        <v>33086</v>
      </c>
      <c r="H333" s="33"/>
    </row>
    <row r="334" spans="1:8">
      <c r="A334" s="40">
        <v>332</v>
      </c>
      <c r="B334" s="33" t="s">
        <v>43911</v>
      </c>
      <c r="C334" s="140">
        <v>7</v>
      </c>
      <c r="D334" s="141">
        <v>42825</v>
      </c>
      <c r="E334" s="142">
        <v>2017</v>
      </c>
      <c r="F334" s="142" t="s">
        <v>43515</v>
      </c>
      <c r="G334" s="33" t="s">
        <v>43912</v>
      </c>
      <c r="H334" s="33"/>
    </row>
    <row r="335" spans="1:8">
      <c r="A335" s="40">
        <v>333</v>
      </c>
      <c r="B335" s="33" t="s">
        <v>43913</v>
      </c>
      <c r="C335" s="140">
        <v>25</v>
      </c>
      <c r="D335" s="141">
        <v>42825</v>
      </c>
      <c r="E335" s="142">
        <v>2017</v>
      </c>
      <c r="F335" s="142" t="s">
        <v>43546</v>
      </c>
      <c r="G335" s="33" t="s">
        <v>43907</v>
      </c>
      <c r="H335" s="33"/>
    </row>
    <row r="336" spans="1:8">
      <c r="A336" s="40">
        <v>334</v>
      </c>
      <c r="B336" s="33" t="s">
        <v>43914</v>
      </c>
      <c r="C336" s="140">
        <v>20</v>
      </c>
      <c r="D336" s="141">
        <v>42821</v>
      </c>
      <c r="E336" s="142">
        <v>2017</v>
      </c>
      <c r="F336" s="142" t="s">
        <v>43515</v>
      </c>
      <c r="G336" s="33" t="s">
        <v>3045</v>
      </c>
      <c r="H336" s="33"/>
    </row>
    <row r="337" spans="1:8">
      <c r="A337" s="40">
        <v>335</v>
      </c>
      <c r="B337" s="37" t="s">
        <v>43915</v>
      </c>
      <c r="C337" s="140">
        <v>35</v>
      </c>
      <c r="D337" s="141">
        <v>42817</v>
      </c>
      <c r="E337" s="142">
        <v>2017</v>
      </c>
      <c r="F337" s="142" t="s">
        <v>43515</v>
      </c>
      <c r="G337" s="33" t="s">
        <v>3045</v>
      </c>
      <c r="H337" s="37" t="s">
        <v>43916</v>
      </c>
    </row>
    <row r="338" spans="1:8">
      <c r="A338" s="40">
        <v>336</v>
      </c>
      <c r="B338" s="33" t="s">
        <v>30776</v>
      </c>
      <c r="C338" s="140">
        <v>150</v>
      </c>
      <c r="D338" s="141">
        <v>42817</v>
      </c>
      <c r="E338" s="142">
        <v>2017</v>
      </c>
      <c r="F338" s="142"/>
      <c r="G338" s="33" t="s">
        <v>7642</v>
      </c>
      <c r="H338" s="33"/>
    </row>
    <row r="339" spans="1:8">
      <c r="A339" s="40">
        <v>337</v>
      </c>
      <c r="B339" s="33" t="s">
        <v>4587</v>
      </c>
      <c r="C339" s="140">
        <v>200</v>
      </c>
      <c r="D339" s="141">
        <v>42809</v>
      </c>
      <c r="E339" s="142">
        <v>2017</v>
      </c>
      <c r="F339" s="142" t="s">
        <v>43515</v>
      </c>
      <c r="G339" s="33" t="s">
        <v>8725</v>
      </c>
      <c r="H339" s="33"/>
    </row>
    <row r="340" spans="1:8">
      <c r="A340" s="40">
        <v>338</v>
      </c>
      <c r="B340" s="33" t="s">
        <v>43917</v>
      </c>
      <c r="C340" s="140">
        <v>150</v>
      </c>
      <c r="D340" s="141">
        <v>42808</v>
      </c>
      <c r="E340" s="142">
        <v>2017</v>
      </c>
      <c r="F340" s="142" t="s">
        <v>43515</v>
      </c>
      <c r="G340" s="33" t="s">
        <v>43550</v>
      </c>
      <c r="H340" s="33"/>
    </row>
    <row r="341" spans="1:8">
      <c r="A341" s="40">
        <v>339</v>
      </c>
      <c r="B341" s="33" t="s">
        <v>43918</v>
      </c>
      <c r="C341" s="140">
        <v>131</v>
      </c>
      <c r="D341" s="141">
        <v>42805</v>
      </c>
      <c r="E341" s="142">
        <v>2017</v>
      </c>
      <c r="F341" s="142" t="s">
        <v>43681</v>
      </c>
      <c r="G341" s="33" t="s">
        <v>3045</v>
      </c>
      <c r="H341" s="33"/>
    </row>
    <row r="342" spans="1:8">
      <c r="A342" s="40">
        <v>340</v>
      </c>
      <c r="B342" s="33" t="s">
        <v>14423</v>
      </c>
      <c r="C342" s="140">
        <v>200</v>
      </c>
      <c r="D342" s="141">
        <v>42803</v>
      </c>
      <c r="E342" s="142">
        <v>2017</v>
      </c>
      <c r="F342" s="142" t="s">
        <v>43546</v>
      </c>
      <c r="G342" s="33" t="s">
        <v>43796</v>
      </c>
      <c r="H342" s="33"/>
    </row>
    <row r="343" spans="1:8">
      <c r="A343" s="40">
        <v>341</v>
      </c>
      <c r="B343" s="33" t="s">
        <v>43919</v>
      </c>
      <c r="C343" s="140">
        <v>145</v>
      </c>
      <c r="D343" s="141">
        <v>42807</v>
      </c>
      <c r="E343" s="142">
        <v>2017</v>
      </c>
      <c r="F343" s="142" t="s">
        <v>43536</v>
      </c>
      <c r="G343" s="33" t="s">
        <v>43920</v>
      </c>
      <c r="H343" s="33"/>
    </row>
    <row r="344" spans="1:8">
      <c r="A344" s="40">
        <v>342</v>
      </c>
      <c r="B344" s="33" t="s">
        <v>43921</v>
      </c>
      <c r="C344" s="140">
        <v>75</v>
      </c>
      <c r="D344" s="141">
        <v>42807</v>
      </c>
      <c r="E344" s="142">
        <v>2017</v>
      </c>
      <c r="F344" s="142" t="s">
        <v>43519</v>
      </c>
      <c r="G344" s="33" t="s">
        <v>43922</v>
      </c>
      <c r="H344" s="33"/>
    </row>
    <row r="345" spans="1:8">
      <c r="A345" s="40">
        <v>343</v>
      </c>
      <c r="B345" s="33" t="s">
        <v>5433</v>
      </c>
      <c r="C345" s="140">
        <v>183</v>
      </c>
      <c r="D345" s="141">
        <v>42790</v>
      </c>
      <c r="E345" s="142">
        <v>2017</v>
      </c>
      <c r="F345" s="142" t="s">
        <v>43515</v>
      </c>
      <c r="G345" s="33" t="s">
        <v>3045</v>
      </c>
      <c r="H345" s="37" t="s">
        <v>43923</v>
      </c>
    </row>
    <row r="346" spans="1:8">
      <c r="A346" s="40">
        <v>344</v>
      </c>
      <c r="B346" s="33" t="s">
        <v>2867</v>
      </c>
      <c r="C346" s="140">
        <v>50</v>
      </c>
      <c r="D346" s="141">
        <v>42788</v>
      </c>
      <c r="E346" s="142">
        <v>2017</v>
      </c>
      <c r="F346" s="142" t="s">
        <v>43515</v>
      </c>
      <c r="G346" s="33" t="s">
        <v>43516</v>
      </c>
      <c r="H346" s="37" t="s">
        <v>43924</v>
      </c>
    </row>
    <row r="347" spans="1:8">
      <c r="A347" s="40">
        <v>345</v>
      </c>
      <c r="B347" s="33" t="s">
        <v>43925</v>
      </c>
      <c r="C347" s="140">
        <v>161</v>
      </c>
      <c r="D347" s="141">
        <v>42790</v>
      </c>
      <c r="E347" s="142">
        <v>2017</v>
      </c>
      <c r="F347" s="142" t="s">
        <v>43519</v>
      </c>
      <c r="G347" s="33" t="s">
        <v>43926</v>
      </c>
      <c r="H347" s="37" t="s">
        <v>43927</v>
      </c>
    </row>
    <row r="348" spans="1:8">
      <c r="A348" s="40">
        <v>346</v>
      </c>
      <c r="B348" s="33" t="s">
        <v>43928</v>
      </c>
      <c r="C348" s="140">
        <v>147</v>
      </c>
      <c r="D348" s="141">
        <v>42788</v>
      </c>
      <c r="E348" s="142">
        <v>2017</v>
      </c>
      <c r="F348" s="142" t="s">
        <v>43519</v>
      </c>
      <c r="G348" s="33" t="s">
        <v>43612</v>
      </c>
      <c r="H348" s="33"/>
    </row>
    <row r="349" spans="1:8">
      <c r="A349" s="40">
        <v>347</v>
      </c>
      <c r="B349" s="33" t="s">
        <v>43162</v>
      </c>
      <c r="C349" s="140">
        <v>125</v>
      </c>
      <c r="D349" s="141">
        <v>42788</v>
      </c>
      <c r="E349" s="142">
        <v>2017</v>
      </c>
      <c r="F349" s="142" t="s">
        <v>43515</v>
      </c>
      <c r="G349" s="33" t="s">
        <v>43929</v>
      </c>
      <c r="H349" s="33"/>
    </row>
    <row r="350" spans="1:8">
      <c r="A350" s="40">
        <v>348</v>
      </c>
      <c r="B350" s="33" t="s">
        <v>16340</v>
      </c>
      <c r="C350" s="140">
        <v>56</v>
      </c>
      <c r="D350" s="141">
        <v>42783</v>
      </c>
      <c r="E350" s="142">
        <v>2017</v>
      </c>
      <c r="F350" s="142" t="s">
        <v>43515</v>
      </c>
      <c r="G350" s="33" t="s">
        <v>3045</v>
      </c>
      <c r="H350" s="37" t="s">
        <v>43930</v>
      </c>
    </row>
    <row r="351" spans="1:8">
      <c r="A351" s="40">
        <v>349</v>
      </c>
      <c r="B351" s="33" t="s">
        <v>5032</v>
      </c>
      <c r="C351" s="140">
        <v>40</v>
      </c>
      <c r="D351" s="141">
        <v>42781</v>
      </c>
      <c r="E351" s="142">
        <v>2017</v>
      </c>
      <c r="F351" s="142" t="s">
        <v>43515</v>
      </c>
      <c r="G351" s="33" t="s">
        <v>10351</v>
      </c>
      <c r="H351" s="33"/>
    </row>
    <row r="352" spans="1:8">
      <c r="A352" s="40">
        <v>350</v>
      </c>
      <c r="B352" s="33" t="s">
        <v>43931</v>
      </c>
      <c r="C352" s="140">
        <v>130</v>
      </c>
      <c r="D352" s="141">
        <v>42776</v>
      </c>
      <c r="E352" s="142">
        <v>2017</v>
      </c>
      <c r="F352" s="142" t="s">
        <v>43515</v>
      </c>
      <c r="G352" s="33" t="s">
        <v>3045</v>
      </c>
      <c r="H352" s="33"/>
    </row>
    <row r="353" spans="1:8">
      <c r="A353" s="40">
        <v>351</v>
      </c>
      <c r="B353" s="33" t="s">
        <v>43932</v>
      </c>
      <c r="C353" s="140">
        <v>64</v>
      </c>
      <c r="D353" s="141">
        <v>42776</v>
      </c>
      <c r="E353" s="142">
        <v>2017</v>
      </c>
      <c r="F353" s="142" t="s">
        <v>43519</v>
      </c>
      <c r="G353" s="33" t="s">
        <v>7642</v>
      </c>
      <c r="H353" s="33"/>
    </row>
    <row r="354" spans="1:8">
      <c r="A354" s="40">
        <v>352</v>
      </c>
      <c r="B354" s="33" t="s">
        <v>43933</v>
      </c>
      <c r="C354" s="140">
        <v>44</v>
      </c>
      <c r="D354" s="141">
        <v>42776</v>
      </c>
      <c r="E354" s="142">
        <v>2017</v>
      </c>
      <c r="F354" s="142" t="s">
        <v>43515</v>
      </c>
      <c r="G354" s="33" t="s">
        <v>43516</v>
      </c>
      <c r="H354" s="33"/>
    </row>
    <row r="355" spans="1:8">
      <c r="A355" s="40">
        <v>353</v>
      </c>
      <c r="B355" s="33" t="s">
        <v>43934</v>
      </c>
      <c r="C355" s="140">
        <v>40</v>
      </c>
      <c r="D355" s="141">
        <v>42776</v>
      </c>
      <c r="E355" s="142">
        <v>2017</v>
      </c>
      <c r="F355" s="142" t="s">
        <v>43519</v>
      </c>
      <c r="G355" s="33" t="s">
        <v>33086</v>
      </c>
      <c r="H355" s="33"/>
    </row>
    <row r="356" spans="1:8">
      <c r="A356" s="40">
        <v>354</v>
      </c>
      <c r="B356" s="33" t="s">
        <v>32755</v>
      </c>
      <c r="C356" s="140">
        <v>15</v>
      </c>
      <c r="D356" s="141">
        <v>42776</v>
      </c>
      <c r="E356" s="142">
        <v>2017</v>
      </c>
      <c r="F356" s="142" t="s">
        <v>43519</v>
      </c>
      <c r="G356" s="33" t="s">
        <v>7777</v>
      </c>
      <c r="H356" s="33"/>
    </row>
    <row r="357" spans="1:8">
      <c r="A357" s="40">
        <v>355</v>
      </c>
      <c r="B357" s="33" t="s">
        <v>43935</v>
      </c>
      <c r="C357" s="140">
        <v>100</v>
      </c>
      <c r="D357" s="141">
        <v>42776</v>
      </c>
      <c r="E357" s="142">
        <v>2017</v>
      </c>
      <c r="F357" s="142" t="s">
        <v>43515</v>
      </c>
      <c r="G357" s="33" t="s">
        <v>43841</v>
      </c>
      <c r="H357" s="33" t="s">
        <v>43936</v>
      </c>
    </row>
    <row r="358" spans="1:8">
      <c r="A358" s="40">
        <v>356</v>
      </c>
      <c r="B358" s="33" t="s">
        <v>43937</v>
      </c>
      <c r="C358" s="140">
        <v>10</v>
      </c>
      <c r="D358" s="141">
        <v>42765</v>
      </c>
      <c r="E358" s="142">
        <v>2017</v>
      </c>
      <c r="F358" s="142" t="s">
        <v>43536</v>
      </c>
      <c r="G358" s="33" t="s">
        <v>10351</v>
      </c>
      <c r="H358" s="33"/>
    </row>
    <row r="359" spans="1:8">
      <c r="A359" s="40">
        <v>357</v>
      </c>
      <c r="B359" s="33" t="s">
        <v>17514</v>
      </c>
      <c r="C359" s="140">
        <v>200</v>
      </c>
      <c r="D359" s="141">
        <v>42746</v>
      </c>
      <c r="E359" s="142">
        <v>2017</v>
      </c>
      <c r="F359" s="142" t="s">
        <v>43519</v>
      </c>
      <c r="G359" s="33" t="s">
        <v>43938</v>
      </c>
      <c r="H359" s="37" t="s">
        <v>43939</v>
      </c>
    </row>
    <row r="360" spans="1:8">
      <c r="A360" s="40">
        <v>358</v>
      </c>
      <c r="B360" s="33" t="s">
        <v>3751</v>
      </c>
      <c r="C360" s="140">
        <v>125</v>
      </c>
      <c r="D360" s="141">
        <v>42762</v>
      </c>
      <c r="E360" s="142">
        <v>2017</v>
      </c>
      <c r="F360" s="142" t="s">
        <v>43519</v>
      </c>
      <c r="G360" s="33" t="s">
        <v>43516</v>
      </c>
      <c r="H360" s="37" t="s">
        <v>43940</v>
      </c>
    </row>
    <row r="361" spans="1:8">
      <c r="A361" s="40">
        <v>359</v>
      </c>
      <c r="B361" s="33" t="s">
        <v>28594</v>
      </c>
      <c r="C361" s="140">
        <v>85</v>
      </c>
      <c r="D361" s="141">
        <v>42759</v>
      </c>
      <c r="E361" s="142">
        <v>2017</v>
      </c>
      <c r="F361" s="142" t="s">
        <v>43536</v>
      </c>
      <c r="G361" s="33" t="s">
        <v>3045</v>
      </c>
      <c r="H361" s="33"/>
    </row>
    <row r="362" spans="1:8">
      <c r="A362" s="40">
        <v>360</v>
      </c>
      <c r="B362" s="33" t="s">
        <v>43941</v>
      </c>
      <c r="C362" s="140">
        <v>46</v>
      </c>
      <c r="D362" s="141">
        <v>42738</v>
      </c>
      <c r="E362" s="142">
        <v>2017</v>
      </c>
      <c r="F362" s="142" t="s">
        <v>43515</v>
      </c>
      <c r="G362" s="33" t="s">
        <v>22798</v>
      </c>
      <c r="H362" s="33"/>
    </row>
    <row r="363" spans="1:8">
      <c r="A363" s="40">
        <v>361</v>
      </c>
      <c r="B363" s="33" t="s">
        <v>4863</v>
      </c>
      <c r="C363" s="140">
        <v>72</v>
      </c>
      <c r="D363" s="141">
        <v>42738</v>
      </c>
      <c r="E363" s="142">
        <v>2017</v>
      </c>
      <c r="F363" s="142" t="s">
        <v>43519</v>
      </c>
      <c r="G363" s="33" t="s">
        <v>43942</v>
      </c>
      <c r="H363" s="33"/>
    </row>
    <row r="364" spans="1:8">
      <c r="A364" s="40">
        <v>362</v>
      </c>
      <c r="B364" s="33" t="s">
        <v>43943</v>
      </c>
      <c r="C364" s="140">
        <v>200</v>
      </c>
      <c r="D364" s="141">
        <v>42747</v>
      </c>
      <c r="E364" s="142">
        <v>2017</v>
      </c>
      <c r="F364" s="142" t="s">
        <v>43519</v>
      </c>
      <c r="G364" s="33" t="s">
        <v>4935</v>
      </c>
      <c r="H364" s="33"/>
    </row>
    <row r="365" spans="1:8">
      <c r="A365" s="40">
        <v>363</v>
      </c>
      <c r="B365" s="33" t="s">
        <v>43944</v>
      </c>
      <c r="C365" s="140">
        <v>150</v>
      </c>
      <c r="D365" s="141">
        <v>42739</v>
      </c>
      <c r="E365" s="142">
        <v>2017</v>
      </c>
      <c r="F365" s="142" t="s">
        <v>43536</v>
      </c>
      <c r="G365" s="33" t="s">
        <v>43773</v>
      </c>
      <c r="H365" s="33"/>
    </row>
    <row r="366" spans="1:8">
      <c r="A366" s="40">
        <v>364</v>
      </c>
      <c r="B366" s="33" t="s">
        <v>43945</v>
      </c>
      <c r="C366" s="140">
        <v>184</v>
      </c>
      <c r="D366" s="141">
        <v>42747</v>
      </c>
      <c r="E366" s="142">
        <v>2017</v>
      </c>
      <c r="F366" s="142" t="s">
        <v>43519</v>
      </c>
      <c r="G366" s="33" t="s">
        <v>3045</v>
      </c>
      <c r="H366" s="33"/>
    </row>
    <row r="367" spans="1:8">
      <c r="A367" s="40">
        <v>365</v>
      </c>
      <c r="B367" s="33" t="s">
        <v>43946</v>
      </c>
      <c r="C367" s="146"/>
      <c r="D367" s="141">
        <v>42744</v>
      </c>
      <c r="E367" s="142">
        <v>2017</v>
      </c>
      <c r="F367" s="142" t="s">
        <v>43536</v>
      </c>
      <c r="G367" s="33" t="s">
        <v>3045</v>
      </c>
      <c r="H367" s="33" t="s">
        <v>43947</v>
      </c>
    </row>
    <row r="368" spans="1:8">
      <c r="A368" s="40">
        <v>366</v>
      </c>
      <c r="B368" s="33" t="s">
        <v>43948</v>
      </c>
      <c r="C368" s="140">
        <v>150</v>
      </c>
      <c r="D368" s="141">
        <v>42741</v>
      </c>
      <c r="E368" s="142">
        <v>2017</v>
      </c>
      <c r="F368" s="142" t="s">
        <v>43579</v>
      </c>
      <c r="G368" s="33" t="s">
        <v>43949</v>
      </c>
      <c r="H368" s="33"/>
    </row>
    <row r="369" spans="1:8">
      <c r="A369" s="40">
        <v>367</v>
      </c>
      <c r="B369" s="33" t="s">
        <v>43950</v>
      </c>
      <c r="C369" s="140">
        <v>150</v>
      </c>
      <c r="D369" s="141">
        <v>42740</v>
      </c>
      <c r="E369" s="142">
        <v>2017</v>
      </c>
      <c r="F369" s="142" t="s">
        <v>43515</v>
      </c>
      <c r="G369" s="33" t="s">
        <v>3045</v>
      </c>
      <c r="H369" s="33"/>
    </row>
    <row r="370" spans="1:8">
      <c r="A370" s="40">
        <v>368</v>
      </c>
      <c r="B370" s="33" t="s">
        <v>3069</v>
      </c>
      <c r="C370" s="140">
        <v>100</v>
      </c>
      <c r="D370" s="141">
        <v>42740</v>
      </c>
      <c r="E370" s="142">
        <v>2017</v>
      </c>
      <c r="F370" s="142" t="s">
        <v>43515</v>
      </c>
      <c r="G370" s="33" t="s">
        <v>43516</v>
      </c>
      <c r="H370" s="33"/>
    </row>
    <row r="371" spans="1:8">
      <c r="A371" s="40">
        <v>369</v>
      </c>
      <c r="B371" s="33" t="s">
        <v>43951</v>
      </c>
      <c r="C371" s="140">
        <v>40</v>
      </c>
      <c r="D371" s="141">
        <v>42736</v>
      </c>
      <c r="E371" s="142">
        <v>2017</v>
      </c>
      <c r="F371" s="142" t="s">
        <v>43515</v>
      </c>
      <c r="G371" s="33" t="s">
        <v>43767</v>
      </c>
      <c r="H371" s="33"/>
    </row>
    <row r="372" spans="1:8">
      <c r="A372" s="40">
        <v>370</v>
      </c>
      <c r="B372" s="33" t="s">
        <v>3577</v>
      </c>
      <c r="C372" s="140">
        <v>13</v>
      </c>
      <c r="D372" s="141">
        <v>42736</v>
      </c>
      <c r="E372" s="142">
        <v>2017</v>
      </c>
      <c r="F372" s="142" t="s">
        <v>43519</v>
      </c>
      <c r="G372" s="33" t="s">
        <v>43516</v>
      </c>
      <c r="H372" s="33"/>
    </row>
    <row r="373" spans="1:8">
      <c r="A373" s="40">
        <v>371</v>
      </c>
      <c r="B373" s="33" t="s">
        <v>43952</v>
      </c>
      <c r="C373" s="140">
        <v>7</v>
      </c>
      <c r="D373" s="141">
        <v>42740</v>
      </c>
      <c r="E373" s="142">
        <v>2017</v>
      </c>
      <c r="F373" s="142" t="s">
        <v>43515</v>
      </c>
      <c r="G373" s="33" t="s">
        <v>5103</v>
      </c>
      <c r="H373" s="33"/>
    </row>
    <row r="374" spans="1:8">
      <c r="A374" s="40">
        <v>372</v>
      </c>
      <c r="B374" s="33" t="s">
        <v>4505</v>
      </c>
      <c r="C374" s="140">
        <v>5</v>
      </c>
      <c r="D374" s="141">
        <v>42705</v>
      </c>
      <c r="E374" s="142">
        <v>2016</v>
      </c>
      <c r="F374" s="142" t="s">
        <v>43515</v>
      </c>
      <c r="G374" s="33" t="s">
        <v>3045</v>
      </c>
      <c r="H374" s="33"/>
    </row>
    <row r="375" spans="1:8">
      <c r="A375" s="40">
        <v>373</v>
      </c>
      <c r="B375" s="33" t="s">
        <v>43701</v>
      </c>
      <c r="C375" s="140">
        <v>120</v>
      </c>
      <c r="D375" s="141">
        <v>42373</v>
      </c>
      <c r="E375" s="142">
        <v>2016</v>
      </c>
      <c r="F375" s="142" t="s">
        <v>43515</v>
      </c>
      <c r="G375" s="33" t="s">
        <v>43617</v>
      </c>
      <c r="H375" s="37" t="s">
        <v>43953</v>
      </c>
    </row>
    <row r="376" spans="1:8">
      <c r="A376" s="40">
        <v>374</v>
      </c>
      <c r="B376" s="62" t="s">
        <v>41051</v>
      </c>
      <c r="C376" s="140">
        <v>55</v>
      </c>
      <c r="D376" s="143">
        <v>42727</v>
      </c>
      <c r="E376" s="142">
        <v>2016</v>
      </c>
      <c r="F376" s="142" t="s">
        <v>43515</v>
      </c>
      <c r="G376" s="33" t="s">
        <v>3045</v>
      </c>
      <c r="H376" s="33"/>
    </row>
    <row r="377" spans="1:8">
      <c r="A377" s="40">
        <v>375</v>
      </c>
      <c r="B377" s="62" t="s">
        <v>43954</v>
      </c>
      <c r="C377" s="140">
        <v>101</v>
      </c>
      <c r="D377" s="143">
        <v>42727</v>
      </c>
      <c r="E377" s="142">
        <v>2016</v>
      </c>
      <c r="F377" s="142" t="s">
        <v>43519</v>
      </c>
      <c r="G377" s="33" t="s">
        <v>3045</v>
      </c>
      <c r="H377" s="33"/>
    </row>
    <row r="378" spans="1:8">
      <c r="A378" s="40">
        <v>376</v>
      </c>
      <c r="B378" s="62" t="s">
        <v>43955</v>
      </c>
      <c r="C378" s="140">
        <v>40</v>
      </c>
      <c r="D378" s="143">
        <v>75598</v>
      </c>
      <c r="E378" s="142">
        <v>2016</v>
      </c>
      <c r="F378" s="142" t="s">
        <v>43515</v>
      </c>
      <c r="G378" s="33" t="s">
        <v>43956</v>
      </c>
      <c r="H378" s="33"/>
    </row>
    <row r="379" spans="1:8">
      <c r="A379" s="40">
        <v>377</v>
      </c>
      <c r="B379" s="62" t="s">
        <v>43957</v>
      </c>
      <c r="C379" s="140">
        <v>49</v>
      </c>
      <c r="D379" s="143">
        <v>42713</v>
      </c>
      <c r="E379" s="142">
        <v>2016</v>
      </c>
      <c r="F379" s="142" t="s">
        <v>43546</v>
      </c>
      <c r="G379" s="33" t="s">
        <v>43958</v>
      </c>
      <c r="H379" s="37" t="s">
        <v>43959</v>
      </c>
    </row>
    <row r="380" spans="1:8">
      <c r="A380" s="40">
        <v>378</v>
      </c>
      <c r="B380" s="62" t="s">
        <v>4933</v>
      </c>
      <c r="C380" s="140">
        <v>163</v>
      </c>
      <c r="D380" s="143">
        <v>42713</v>
      </c>
      <c r="E380" s="142">
        <v>2016</v>
      </c>
      <c r="F380" s="142" t="s">
        <v>43768</v>
      </c>
      <c r="G380" s="33" t="s">
        <v>4935</v>
      </c>
      <c r="H380" s="37" t="s">
        <v>43960</v>
      </c>
    </row>
    <row r="381" spans="1:8">
      <c r="A381" s="40">
        <v>379</v>
      </c>
      <c r="B381" s="62" t="s">
        <v>15161</v>
      </c>
      <c r="C381" s="140">
        <v>75</v>
      </c>
      <c r="D381" s="143">
        <v>42706</v>
      </c>
      <c r="E381" s="142">
        <v>2016</v>
      </c>
      <c r="F381" s="142" t="s">
        <v>43536</v>
      </c>
      <c r="G381" s="33" t="s">
        <v>3045</v>
      </c>
      <c r="H381" s="33"/>
    </row>
    <row r="382" spans="1:8">
      <c r="A382" s="40">
        <v>380</v>
      </c>
      <c r="B382" s="62" t="s">
        <v>21245</v>
      </c>
      <c r="C382" s="140">
        <v>75</v>
      </c>
      <c r="D382" s="143">
        <v>42704</v>
      </c>
      <c r="E382" s="142">
        <v>2016</v>
      </c>
      <c r="F382" s="142" t="s">
        <v>43536</v>
      </c>
      <c r="G382" s="33" t="s">
        <v>43909</v>
      </c>
      <c r="H382" s="37" t="s">
        <v>43961</v>
      </c>
    </row>
    <row r="383" spans="1:8">
      <c r="A383" s="40">
        <v>381</v>
      </c>
      <c r="B383" s="62" t="s">
        <v>43962</v>
      </c>
      <c r="C383" s="140">
        <v>175</v>
      </c>
      <c r="D383" s="143">
        <v>42697</v>
      </c>
      <c r="E383" s="142">
        <v>2016</v>
      </c>
      <c r="F383" s="142" t="s">
        <v>43519</v>
      </c>
      <c r="G383" s="33" t="s">
        <v>43963</v>
      </c>
      <c r="H383" s="33" t="s">
        <v>43964</v>
      </c>
    </row>
    <row r="384" spans="1:8">
      <c r="A384" s="40">
        <v>382</v>
      </c>
      <c r="B384" s="62" t="s">
        <v>43965</v>
      </c>
      <c r="C384" s="140">
        <v>17</v>
      </c>
      <c r="D384" s="143">
        <v>42697</v>
      </c>
      <c r="E384" s="142">
        <v>2016</v>
      </c>
      <c r="F384" s="142" t="s">
        <v>43515</v>
      </c>
      <c r="G384" s="33" t="s">
        <v>3045</v>
      </c>
      <c r="H384" s="33" t="s">
        <v>43966</v>
      </c>
    </row>
    <row r="385" spans="1:8">
      <c r="A385" s="40">
        <v>383</v>
      </c>
      <c r="B385" s="62" t="s">
        <v>36245</v>
      </c>
      <c r="C385" s="140">
        <v>53</v>
      </c>
      <c r="D385" s="143">
        <v>42697</v>
      </c>
      <c r="E385" s="142">
        <v>2016</v>
      </c>
      <c r="F385" s="142" t="s">
        <v>43681</v>
      </c>
      <c r="G385" s="33" t="s">
        <v>3045</v>
      </c>
      <c r="H385" s="33" t="s">
        <v>43967</v>
      </c>
    </row>
    <row r="386" spans="1:8">
      <c r="A386" s="40">
        <v>384</v>
      </c>
      <c r="B386" s="62" t="s">
        <v>43968</v>
      </c>
      <c r="C386" s="140">
        <v>145</v>
      </c>
      <c r="D386" s="143">
        <v>42692</v>
      </c>
      <c r="E386" s="142">
        <v>2016</v>
      </c>
      <c r="F386" s="142" t="s">
        <v>43536</v>
      </c>
      <c r="G386" s="33" t="s">
        <v>3045</v>
      </c>
      <c r="H386" s="37" t="s">
        <v>43969</v>
      </c>
    </row>
    <row r="387" spans="1:8">
      <c r="A387" s="40">
        <v>385</v>
      </c>
      <c r="B387" s="62" t="s">
        <v>4042</v>
      </c>
      <c r="C387" s="140">
        <v>6</v>
      </c>
      <c r="D387" s="143">
        <v>42690</v>
      </c>
      <c r="E387" s="142">
        <v>2016</v>
      </c>
      <c r="F387" s="142" t="s">
        <v>43515</v>
      </c>
      <c r="G387" s="33" t="s">
        <v>43970</v>
      </c>
      <c r="H387" s="37" t="s">
        <v>43971</v>
      </c>
    </row>
    <row r="388" spans="1:8">
      <c r="A388" s="40">
        <v>386</v>
      </c>
      <c r="B388" s="62" t="s">
        <v>43972</v>
      </c>
      <c r="C388" s="140">
        <v>47</v>
      </c>
      <c r="D388" s="143">
        <v>42689</v>
      </c>
      <c r="E388" s="142">
        <v>2016</v>
      </c>
      <c r="F388" s="142" t="s">
        <v>43536</v>
      </c>
      <c r="G388" s="33" t="s">
        <v>43516</v>
      </c>
      <c r="H388" s="37" t="s">
        <v>43973</v>
      </c>
    </row>
    <row r="389" spans="1:8">
      <c r="A389" s="40">
        <v>387</v>
      </c>
      <c r="B389" s="62" t="s">
        <v>43436</v>
      </c>
      <c r="C389" s="140">
        <v>50</v>
      </c>
      <c r="D389" s="143">
        <v>42688</v>
      </c>
      <c r="E389" s="142">
        <v>2016</v>
      </c>
      <c r="F389" s="142" t="s">
        <v>43515</v>
      </c>
      <c r="G389" s="33" t="s">
        <v>43516</v>
      </c>
      <c r="H389" s="37" t="s">
        <v>43974</v>
      </c>
    </row>
    <row r="390" spans="1:8">
      <c r="A390" s="40">
        <v>388</v>
      </c>
      <c r="B390" s="62" t="s">
        <v>502</v>
      </c>
      <c r="C390" s="140">
        <v>74</v>
      </c>
      <c r="D390" s="143">
        <v>42678</v>
      </c>
      <c r="E390" s="142">
        <v>2016</v>
      </c>
      <c r="F390" s="142" t="s">
        <v>43546</v>
      </c>
      <c r="G390" s="33" t="s">
        <v>43949</v>
      </c>
      <c r="H390" s="33"/>
    </row>
    <row r="391" spans="1:8">
      <c r="A391" s="40">
        <v>389</v>
      </c>
      <c r="B391" s="62" t="s">
        <v>33219</v>
      </c>
      <c r="C391" s="140">
        <v>150</v>
      </c>
      <c r="D391" s="141">
        <v>42678</v>
      </c>
      <c r="E391" s="142">
        <v>2016</v>
      </c>
      <c r="F391" s="142" t="s">
        <v>43536</v>
      </c>
      <c r="G391" s="33" t="s">
        <v>43975</v>
      </c>
      <c r="H391" s="33"/>
    </row>
    <row r="392" spans="1:8">
      <c r="A392" s="40">
        <v>390</v>
      </c>
      <c r="B392" s="62" t="s">
        <v>43976</v>
      </c>
      <c r="C392" s="140">
        <v>41</v>
      </c>
      <c r="D392" s="141">
        <v>42674</v>
      </c>
      <c r="E392" s="142">
        <v>2016</v>
      </c>
      <c r="F392" s="142" t="s">
        <v>43515</v>
      </c>
      <c r="G392" s="33" t="s">
        <v>43926</v>
      </c>
      <c r="H392" s="37" t="s">
        <v>43977</v>
      </c>
    </row>
    <row r="393" spans="1:8">
      <c r="A393" s="40">
        <v>391</v>
      </c>
      <c r="B393" s="62" t="s">
        <v>43978</v>
      </c>
      <c r="C393" s="140">
        <v>66</v>
      </c>
      <c r="D393" s="141">
        <v>42674</v>
      </c>
      <c r="E393" s="142">
        <v>2016</v>
      </c>
      <c r="F393" s="142" t="s">
        <v>43519</v>
      </c>
      <c r="G393" s="33" t="s">
        <v>7777</v>
      </c>
      <c r="H393" s="37" t="s">
        <v>43979</v>
      </c>
    </row>
    <row r="394" spans="1:8">
      <c r="A394" s="40">
        <v>392</v>
      </c>
      <c r="B394" s="62" t="s">
        <v>43980</v>
      </c>
      <c r="C394" s="140">
        <v>125</v>
      </c>
      <c r="D394" s="141">
        <v>42669</v>
      </c>
      <c r="E394" s="142">
        <v>2016</v>
      </c>
      <c r="F394" s="142" t="s">
        <v>43546</v>
      </c>
      <c r="G394" s="33" t="s">
        <v>3045</v>
      </c>
      <c r="H394" s="37" t="s">
        <v>43981</v>
      </c>
    </row>
    <row r="395" spans="1:8">
      <c r="A395" s="40">
        <v>393</v>
      </c>
      <c r="B395" s="62" t="s">
        <v>43982</v>
      </c>
      <c r="C395" s="140">
        <v>100</v>
      </c>
      <c r="D395" s="141">
        <v>42667</v>
      </c>
      <c r="E395" s="142">
        <v>2016</v>
      </c>
      <c r="F395" s="142" t="s">
        <v>43515</v>
      </c>
      <c r="G395" s="33" t="s">
        <v>3045</v>
      </c>
      <c r="H395" s="33" t="s">
        <v>43983</v>
      </c>
    </row>
    <row r="396" spans="1:8">
      <c r="A396" s="40">
        <v>394</v>
      </c>
      <c r="B396" s="62" t="s">
        <v>66</v>
      </c>
      <c r="C396" s="140">
        <v>115</v>
      </c>
      <c r="D396" s="141">
        <v>42667</v>
      </c>
      <c r="E396" s="142">
        <v>2016</v>
      </c>
      <c r="F396" s="142" t="s">
        <v>43515</v>
      </c>
      <c r="G396" s="33" t="s">
        <v>3045</v>
      </c>
      <c r="H396" s="37" t="s">
        <v>43984</v>
      </c>
    </row>
    <row r="397" spans="1:8">
      <c r="A397" s="40">
        <v>395</v>
      </c>
      <c r="B397" s="62" t="s">
        <v>41163</v>
      </c>
      <c r="C397" s="140">
        <v>20</v>
      </c>
      <c r="D397" s="141">
        <v>42664</v>
      </c>
      <c r="E397" s="142">
        <v>2016</v>
      </c>
      <c r="F397" s="142" t="s">
        <v>43515</v>
      </c>
      <c r="G397" s="33" t="s">
        <v>43985</v>
      </c>
      <c r="H397" s="37" t="s">
        <v>43986</v>
      </c>
    </row>
    <row r="398" spans="1:8">
      <c r="A398" s="40">
        <v>396</v>
      </c>
      <c r="B398" s="62" t="s">
        <v>43987</v>
      </c>
      <c r="C398" s="140">
        <v>130</v>
      </c>
      <c r="D398" s="141">
        <v>42662</v>
      </c>
      <c r="E398" s="142">
        <v>2016</v>
      </c>
      <c r="F398" s="142" t="s">
        <v>43515</v>
      </c>
      <c r="G398" s="33" t="s">
        <v>2639</v>
      </c>
      <c r="H398" s="33" t="s">
        <v>43988</v>
      </c>
    </row>
    <row r="399" spans="1:8">
      <c r="A399" s="40">
        <v>397</v>
      </c>
      <c r="B399" s="62" t="s">
        <v>14574</v>
      </c>
      <c r="C399" s="140">
        <v>60</v>
      </c>
      <c r="D399" s="141">
        <v>42662</v>
      </c>
      <c r="E399" s="142">
        <v>2016</v>
      </c>
      <c r="F399" s="142" t="s">
        <v>43519</v>
      </c>
      <c r="G399" s="33" t="s">
        <v>43516</v>
      </c>
      <c r="H399" s="33" t="s">
        <v>43989</v>
      </c>
    </row>
    <row r="400" spans="1:8">
      <c r="A400" s="40">
        <v>398</v>
      </c>
      <c r="B400" s="62" t="s">
        <v>14004</v>
      </c>
      <c r="C400" s="140">
        <v>87</v>
      </c>
      <c r="D400" s="141">
        <v>42653</v>
      </c>
      <c r="E400" s="142">
        <v>2016</v>
      </c>
      <c r="F400" s="142" t="s">
        <v>43546</v>
      </c>
      <c r="G400" s="33" t="s">
        <v>7590</v>
      </c>
      <c r="H400" s="37" t="s">
        <v>43990</v>
      </c>
    </row>
    <row r="401" spans="1:8">
      <c r="A401" s="40">
        <v>399</v>
      </c>
      <c r="B401" s="62" t="s">
        <v>40503</v>
      </c>
      <c r="C401" s="140">
        <v>50</v>
      </c>
      <c r="D401" s="141">
        <v>42648</v>
      </c>
      <c r="E401" s="142">
        <v>2016</v>
      </c>
      <c r="F401" s="142" t="s">
        <v>43515</v>
      </c>
      <c r="G401" s="33" t="s">
        <v>43516</v>
      </c>
      <c r="H401" s="37" t="s">
        <v>43991</v>
      </c>
    </row>
    <row r="402" spans="1:8">
      <c r="A402" s="40">
        <v>400</v>
      </c>
      <c r="B402" s="62" t="s">
        <v>6228</v>
      </c>
      <c r="C402" s="140">
        <v>100</v>
      </c>
      <c r="D402" s="141">
        <v>42648</v>
      </c>
      <c r="E402" s="142">
        <v>2016</v>
      </c>
      <c r="F402" s="142" t="s">
        <v>43519</v>
      </c>
      <c r="G402" s="33" t="s">
        <v>3045</v>
      </c>
      <c r="H402" s="37" t="s">
        <v>43992</v>
      </c>
    </row>
    <row r="403" spans="1:8">
      <c r="A403" s="40">
        <v>401</v>
      </c>
      <c r="B403" s="62" t="s">
        <v>43993</v>
      </c>
      <c r="C403" s="140">
        <v>81.599999999999994</v>
      </c>
      <c r="D403" s="141">
        <v>42644</v>
      </c>
      <c r="E403" s="142">
        <v>2016</v>
      </c>
      <c r="F403" s="142" t="s">
        <v>43519</v>
      </c>
      <c r="G403" s="33" t="s">
        <v>4655</v>
      </c>
      <c r="H403" s="33"/>
    </row>
    <row r="404" spans="1:8">
      <c r="A404" s="40">
        <v>402</v>
      </c>
      <c r="B404" s="62" t="s">
        <v>43663</v>
      </c>
      <c r="C404" s="140">
        <v>180</v>
      </c>
      <c r="D404" s="141">
        <v>42639</v>
      </c>
      <c r="E404" s="142">
        <v>2016</v>
      </c>
      <c r="F404" s="142" t="s">
        <v>43519</v>
      </c>
      <c r="G404" s="33" t="s">
        <v>33086</v>
      </c>
      <c r="H404" s="33"/>
    </row>
    <row r="405" spans="1:8">
      <c r="A405" s="40">
        <v>403</v>
      </c>
      <c r="B405" s="62" t="s">
        <v>13631</v>
      </c>
      <c r="C405" s="140">
        <v>38</v>
      </c>
      <c r="D405" s="141">
        <v>42629</v>
      </c>
      <c r="E405" s="142">
        <v>2016</v>
      </c>
      <c r="F405" s="142" t="s">
        <v>43536</v>
      </c>
      <c r="G405" s="33" t="s">
        <v>3045</v>
      </c>
      <c r="H405" s="37" t="s">
        <v>43994</v>
      </c>
    </row>
    <row r="406" spans="1:8">
      <c r="A406" s="40">
        <v>404</v>
      </c>
      <c r="B406" s="33" t="s">
        <v>43995</v>
      </c>
      <c r="C406" s="140">
        <v>18</v>
      </c>
      <c r="D406" s="141">
        <v>42635</v>
      </c>
      <c r="E406" s="142">
        <v>2016</v>
      </c>
      <c r="F406" s="142" t="s">
        <v>43519</v>
      </c>
      <c r="G406" s="33" t="s">
        <v>43996</v>
      </c>
      <c r="H406" s="37" t="s">
        <v>43997</v>
      </c>
    </row>
    <row r="407" spans="1:8">
      <c r="A407" s="40">
        <v>405</v>
      </c>
      <c r="B407" s="33" t="s">
        <v>43998</v>
      </c>
      <c r="C407" s="140">
        <v>156</v>
      </c>
      <c r="D407" s="141">
        <v>42635</v>
      </c>
      <c r="E407" s="142">
        <v>2016</v>
      </c>
      <c r="F407" s="142" t="s">
        <v>43515</v>
      </c>
      <c r="G407" s="33" t="s">
        <v>43676</v>
      </c>
      <c r="H407" s="37" t="s">
        <v>43999</v>
      </c>
    </row>
    <row r="408" spans="1:8">
      <c r="A408" s="40">
        <v>406</v>
      </c>
      <c r="B408" s="118" t="s">
        <v>44000</v>
      </c>
      <c r="C408" s="144">
        <v>170</v>
      </c>
      <c r="D408" s="147">
        <v>42633</v>
      </c>
      <c r="E408" s="128">
        <v>2016</v>
      </c>
      <c r="F408" s="128" t="s">
        <v>43515</v>
      </c>
      <c r="G408" s="118" t="s">
        <v>3045</v>
      </c>
      <c r="H408" s="118"/>
    </row>
    <row r="409" spans="1:8">
      <c r="A409" s="40">
        <v>407</v>
      </c>
      <c r="B409" s="118" t="s">
        <v>674</v>
      </c>
      <c r="C409" s="144">
        <v>175</v>
      </c>
      <c r="D409" s="147">
        <v>42621</v>
      </c>
      <c r="E409" s="128">
        <v>2016</v>
      </c>
      <c r="F409" s="128" t="s">
        <v>43681</v>
      </c>
      <c r="G409" s="118" t="s">
        <v>44001</v>
      </c>
      <c r="H409" s="120" t="s">
        <v>44002</v>
      </c>
    </row>
    <row r="410" spans="1:8">
      <c r="A410" s="40">
        <v>408</v>
      </c>
      <c r="B410" s="118" t="s">
        <v>41832</v>
      </c>
      <c r="C410" s="144">
        <v>35</v>
      </c>
      <c r="D410" s="147">
        <v>42409</v>
      </c>
      <c r="E410" s="128">
        <v>2016</v>
      </c>
      <c r="F410" s="128" t="s">
        <v>43515</v>
      </c>
      <c r="G410" s="118" t="s">
        <v>43996</v>
      </c>
      <c r="H410" s="120" t="s">
        <v>44003</v>
      </c>
    </row>
    <row r="411" spans="1:8">
      <c r="A411" s="40">
        <v>409</v>
      </c>
      <c r="B411" s="118" t="s">
        <v>44004</v>
      </c>
      <c r="C411" s="144">
        <v>20</v>
      </c>
      <c r="D411" s="147">
        <v>42618</v>
      </c>
      <c r="E411" s="128">
        <v>2016</v>
      </c>
      <c r="F411" s="128" t="s">
        <v>43515</v>
      </c>
      <c r="G411" s="118" t="s">
        <v>3045</v>
      </c>
      <c r="H411" s="118" t="s">
        <v>44005</v>
      </c>
    </row>
    <row r="412" spans="1:8">
      <c r="A412" s="40">
        <v>410</v>
      </c>
      <c r="B412" s="118" t="s">
        <v>4763</v>
      </c>
      <c r="C412" s="144">
        <v>100</v>
      </c>
      <c r="D412" s="147">
        <v>42604</v>
      </c>
      <c r="E412" s="128">
        <v>2016</v>
      </c>
      <c r="F412" s="128" t="s">
        <v>43515</v>
      </c>
      <c r="G412" s="118" t="s">
        <v>2639</v>
      </c>
      <c r="H412" s="120" t="s">
        <v>44006</v>
      </c>
    </row>
    <row r="413" spans="1:8">
      <c r="A413" s="40">
        <v>411</v>
      </c>
      <c r="B413" s="118" t="s">
        <v>2934</v>
      </c>
      <c r="C413" s="144">
        <v>15</v>
      </c>
      <c r="D413" s="147">
        <v>42604</v>
      </c>
      <c r="E413" s="128">
        <v>2016</v>
      </c>
      <c r="F413" s="128" t="s">
        <v>43519</v>
      </c>
      <c r="G413" s="118" t="s">
        <v>43516</v>
      </c>
      <c r="H413" s="120" t="s">
        <v>44007</v>
      </c>
    </row>
    <row r="414" spans="1:8">
      <c r="A414" s="40">
        <v>412</v>
      </c>
      <c r="B414" s="118" t="s">
        <v>44008</v>
      </c>
      <c r="C414" s="144">
        <v>75</v>
      </c>
      <c r="D414" s="147">
        <v>42598</v>
      </c>
      <c r="E414" s="128">
        <v>2016</v>
      </c>
      <c r="F414" s="128" t="s">
        <v>43519</v>
      </c>
      <c r="G414" s="118" t="s">
        <v>3045</v>
      </c>
      <c r="H414" s="120" t="s">
        <v>44009</v>
      </c>
    </row>
    <row r="415" spans="1:8">
      <c r="A415" s="40">
        <v>413</v>
      </c>
      <c r="B415" s="118" t="s">
        <v>26020</v>
      </c>
      <c r="C415" s="144">
        <v>65</v>
      </c>
      <c r="D415" s="147">
        <v>42598</v>
      </c>
      <c r="E415" s="128">
        <v>2016</v>
      </c>
      <c r="F415" s="128" t="s">
        <v>43519</v>
      </c>
      <c r="G415" s="118" t="s">
        <v>43516</v>
      </c>
      <c r="H415" s="120" t="s">
        <v>44010</v>
      </c>
    </row>
    <row r="416" spans="1:8">
      <c r="A416" s="40">
        <v>414</v>
      </c>
      <c r="B416" s="118" t="s">
        <v>36213</v>
      </c>
      <c r="C416" s="144">
        <v>50</v>
      </c>
      <c r="D416" s="147">
        <v>42598</v>
      </c>
      <c r="E416" s="128">
        <v>2016</v>
      </c>
      <c r="F416" s="128" t="s">
        <v>43519</v>
      </c>
      <c r="G416" s="118" t="s">
        <v>3045</v>
      </c>
      <c r="H416" s="120" t="s">
        <v>44011</v>
      </c>
    </row>
    <row r="417" spans="1:8">
      <c r="A417" s="40">
        <v>415</v>
      </c>
      <c r="B417" s="118" t="s">
        <v>44012</v>
      </c>
      <c r="C417" s="144">
        <v>175</v>
      </c>
      <c r="D417" s="147">
        <v>42583</v>
      </c>
      <c r="E417" s="128">
        <v>2016</v>
      </c>
      <c r="F417" s="128" t="s">
        <v>43519</v>
      </c>
      <c r="G417" s="118" t="s">
        <v>3045</v>
      </c>
      <c r="H417" s="120" t="s">
        <v>44013</v>
      </c>
    </row>
    <row r="418" spans="1:8">
      <c r="A418" s="40">
        <v>416</v>
      </c>
      <c r="B418" s="33" t="s">
        <v>44014</v>
      </c>
      <c r="C418" s="140">
        <v>15</v>
      </c>
      <c r="D418" s="141">
        <v>42572</v>
      </c>
      <c r="E418" s="142">
        <v>2016</v>
      </c>
      <c r="F418" s="142" t="s">
        <v>43515</v>
      </c>
      <c r="G418" s="33" t="s">
        <v>43671</v>
      </c>
      <c r="H418" s="33"/>
    </row>
    <row r="419" spans="1:8">
      <c r="A419" s="40">
        <v>417</v>
      </c>
      <c r="B419" s="118" t="s">
        <v>41601</v>
      </c>
      <c r="C419" s="144">
        <v>40</v>
      </c>
      <c r="D419" s="147">
        <v>42557</v>
      </c>
      <c r="E419" s="128">
        <v>2016</v>
      </c>
      <c r="F419" s="128" t="s">
        <v>43519</v>
      </c>
      <c r="G419" s="118" t="s">
        <v>3045</v>
      </c>
      <c r="H419" s="120" t="s">
        <v>44015</v>
      </c>
    </row>
    <row r="420" spans="1:8">
      <c r="A420" s="40">
        <v>418</v>
      </c>
      <c r="B420" s="118" t="s">
        <v>5067</v>
      </c>
      <c r="C420" s="144">
        <v>122</v>
      </c>
      <c r="D420" s="147">
        <v>42556</v>
      </c>
      <c r="E420" s="128">
        <v>2016</v>
      </c>
      <c r="F420" s="128" t="s">
        <v>43536</v>
      </c>
      <c r="G420" s="118" t="s">
        <v>3045</v>
      </c>
      <c r="H420" s="120" t="s">
        <v>44016</v>
      </c>
    </row>
    <row r="421" spans="1:8">
      <c r="A421" s="40">
        <v>419</v>
      </c>
      <c r="B421" s="118" t="s">
        <v>4613</v>
      </c>
      <c r="C421" s="144">
        <v>75</v>
      </c>
      <c r="D421" s="147">
        <v>42552</v>
      </c>
      <c r="E421" s="128">
        <v>2016</v>
      </c>
      <c r="F421" s="128" t="s">
        <v>43519</v>
      </c>
      <c r="G421" s="118" t="s">
        <v>43570</v>
      </c>
      <c r="H421" s="118"/>
    </row>
    <row r="422" spans="1:8">
      <c r="A422" s="40">
        <v>420</v>
      </c>
      <c r="B422" s="118" t="s">
        <v>42501</v>
      </c>
      <c r="C422" s="144" t="s">
        <v>44017</v>
      </c>
      <c r="D422" s="147">
        <v>42549</v>
      </c>
      <c r="E422" s="128">
        <v>2016</v>
      </c>
      <c r="F422" s="128" t="s">
        <v>43515</v>
      </c>
      <c r="G422" s="118" t="s">
        <v>3045</v>
      </c>
      <c r="H422" s="118"/>
    </row>
    <row r="423" spans="1:8">
      <c r="A423" s="40">
        <v>421</v>
      </c>
      <c r="B423" s="118" t="s">
        <v>40081</v>
      </c>
      <c r="C423" s="144" t="s">
        <v>44018</v>
      </c>
      <c r="D423" s="147">
        <v>42549</v>
      </c>
      <c r="E423" s="128">
        <v>2016</v>
      </c>
      <c r="F423" s="128" t="s">
        <v>43519</v>
      </c>
      <c r="G423" s="118" t="s">
        <v>3045</v>
      </c>
      <c r="H423" s="118"/>
    </row>
    <row r="424" spans="1:8">
      <c r="A424" s="40">
        <v>422</v>
      </c>
      <c r="B424" s="118" t="s">
        <v>768</v>
      </c>
      <c r="C424" s="144">
        <v>175</v>
      </c>
      <c r="D424" s="147">
        <v>42543</v>
      </c>
      <c r="E424" s="128">
        <v>2016</v>
      </c>
      <c r="F424" s="128" t="s">
        <v>43579</v>
      </c>
      <c r="G424" s="118" t="s">
        <v>43516</v>
      </c>
      <c r="H424" s="120" t="s">
        <v>44019</v>
      </c>
    </row>
    <row r="425" spans="1:8">
      <c r="A425" s="40">
        <v>423</v>
      </c>
      <c r="B425" s="118" t="s">
        <v>40478</v>
      </c>
      <c r="C425" s="144">
        <v>25.6</v>
      </c>
      <c r="D425" s="147">
        <v>42534</v>
      </c>
      <c r="E425" s="128">
        <v>2016</v>
      </c>
      <c r="F425" s="128" t="s">
        <v>43519</v>
      </c>
      <c r="G425" s="118" t="s">
        <v>3045</v>
      </c>
      <c r="H425" s="118" t="s">
        <v>44020</v>
      </c>
    </row>
    <row r="426" spans="1:8">
      <c r="A426" s="40">
        <v>424</v>
      </c>
      <c r="B426" s="118" t="s">
        <v>43744</v>
      </c>
      <c r="C426" s="144">
        <v>85</v>
      </c>
      <c r="D426" s="147">
        <v>42530</v>
      </c>
      <c r="E426" s="128">
        <v>2016</v>
      </c>
      <c r="F426" s="128" t="s">
        <v>43515</v>
      </c>
      <c r="G426" s="118" t="s">
        <v>7590</v>
      </c>
      <c r="H426" s="120" t="s">
        <v>44021</v>
      </c>
    </row>
    <row r="427" spans="1:8">
      <c r="A427" s="40">
        <v>425</v>
      </c>
      <c r="B427" s="118" t="s">
        <v>44022</v>
      </c>
      <c r="C427" s="144">
        <v>172</v>
      </c>
      <c r="D427" s="147">
        <v>42530</v>
      </c>
      <c r="E427" s="128">
        <v>2016</v>
      </c>
      <c r="F427" s="128" t="s">
        <v>43519</v>
      </c>
      <c r="G427" s="118" t="s">
        <v>3045</v>
      </c>
      <c r="H427" s="118"/>
    </row>
    <row r="428" spans="1:8">
      <c r="A428" s="40">
        <v>426</v>
      </c>
      <c r="B428" s="118" t="s">
        <v>44023</v>
      </c>
      <c r="C428" s="144">
        <v>100</v>
      </c>
      <c r="D428" s="147">
        <v>42529</v>
      </c>
      <c r="E428" s="128">
        <v>2016</v>
      </c>
      <c r="F428" s="128" t="s">
        <v>43579</v>
      </c>
      <c r="G428" s="118" t="s">
        <v>3045</v>
      </c>
      <c r="H428" s="120" t="s">
        <v>44024</v>
      </c>
    </row>
    <row r="429" spans="1:8">
      <c r="A429" s="40">
        <v>427</v>
      </c>
      <c r="B429" s="118" t="s">
        <v>44025</v>
      </c>
      <c r="C429" s="144">
        <v>50</v>
      </c>
      <c r="D429" s="147">
        <v>42529</v>
      </c>
      <c r="E429" s="128">
        <v>2016</v>
      </c>
      <c r="F429" s="128" t="s">
        <v>43515</v>
      </c>
      <c r="G429" s="118" t="s">
        <v>3045</v>
      </c>
      <c r="H429" s="120" t="s">
        <v>44024</v>
      </c>
    </row>
    <row r="430" spans="1:8">
      <c r="A430" s="40">
        <v>428</v>
      </c>
      <c r="B430" s="118" t="s">
        <v>22881</v>
      </c>
      <c r="C430" s="144">
        <v>200</v>
      </c>
      <c r="D430" s="147">
        <v>42524</v>
      </c>
      <c r="E430" s="128">
        <v>2016</v>
      </c>
      <c r="F430" s="128" t="s">
        <v>43519</v>
      </c>
      <c r="G430" s="118" t="s">
        <v>43824</v>
      </c>
      <c r="H430" s="120" t="s">
        <v>44026</v>
      </c>
    </row>
    <row r="431" spans="1:8">
      <c r="A431" s="40">
        <v>429</v>
      </c>
      <c r="B431" s="118" t="s">
        <v>41856</v>
      </c>
      <c r="C431" s="144">
        <v>25</v>
      </c>
      <c r="D431" s="147">
        <v>42523</v>
      </c>
      <c r="E431" s="128">
        <v>2016</v>
      </c>
      <c r="F431" s="128" t="s">
        <v>43519</v>
      </c>
      <c r="G431" s="118" t="s">
        <v>44027</v>
      </c>
      <c r="H431" s="120" t="s">
        <v>44028</v>
      </c>
    </row>
    <row r="432" spans="1:8">
      <c r="A432" s="40">
        <v>430</v>
      </c>
      <c r="B432" s="118" t="s">
        <v>33855</v>
      </c>
      <c r="C432" s="144">
        <v>75</v>
      </c>
      <c r="D432" s="147">
        <v>42522</v>
      </c>
      <c r="E432" s="128">
        <v>2016</v>
      </c>
      <c r="F432" s="128" t="s">
        <v>43536</v>
      </c>
      <c r="G432" s="118" t="s">
        <v>7590</v>
      </c>
      <c r="H432" s="120" t="s">
        <v>44029</v>
      </c>
    </row>
    <row r="433" spans="1:8">
      <c r="A433" s="40">
        <v>431</v>
      </c>
      <c r="B433" s="118" t="s">
        <v>44030</v>
      </c>
      <c r="C433" s="144">
        <v>120</v>
      </c>
      <c r="D433" s="147">
        <v>42522</v>
      </c>
      <c r="E433" s="128">
        <v>2016</v>
      </c>
      <c r="F433" s="128" t="s">
        <v>43515</v>
      </c>
      <c r="G433" s="118" t="s">
        <v>3045</v>
      </c>
      <c r="H433" s="120" t="s">
        <v>44031</v>
      </c>
    </row>
    <row r="434" spans="1:8">
      <c r="A434" s="40">
        <v>432</v>
      </c>
      <c r="B434" s="118" t="s">
        <v>44032</v>
      </c>
      <c r="C434" s="144">
        <v>111</v>
      </c>
      <c r="D434" s="147">
        <v>42521</v>
      </c>
      <c r="E434" s="128">
        <v>2016</v>
      </c>
      <c r="F434" s="128" t="s">
        <v>43515</v>
      </c>
      <c r="G434" s="118" t="s">
        <v>44033</v>
      </c>
      <c r="H434" s="120" t="s">
        <v>44034</v>
      </c>
    </row>
    <row r="435" spans="1:8">
      <c r="A435" s="40">
        <v>433</v>
      </c>
      <c r="B435" s="118" t="s">
        <v>44035</v>
      </c>
      <c r="C435" s="144">
        <v>120</v>
      </c>
      <c r="D435" s="147">
        <v>42389</v>
      </c>
      <c r="E435" s="128">
        <v>2016</v>
      </c>
      <c r="F435" s="128" t="s">
        <v>43546</v>
      </c>
      <c r="G435" s="118" t="s">
        <v>44033</v>
      </c>
      <c r="H435" s="120" t="s">
        <v>44036</v>
      </c>
    </row>
    <row r="436" spans="1:8">
      <c r="A436" s="40">
        <v>434</v>
      </c>
      <c r="B436" s="120" t="s">
        <v>41291</v>
      </c>
      <c r="C436" s="144">
        <v>30</v>
      </c>
      <c r="D436" s="147">
        <v>42521</v>
      </c>
      <c r="E436" s="128">
        <v>2016</v>
      </c>
      <c r="F436" s="128" t="s">
        <v>43519</v>
      </c>
      <c r="G436" s="118" t="s">
        <v>8580</v>
      </c>
      <c r="H436" s="120" t="s">
        <v>44037</v>
      </c>
    </row>
    <row r="437" spans="1:8">
      <c r="A437" s="40">
        <v>435</v>
      </c>
      <c r="B437" s="118" t="s">
        <v>44038</v>
      </c>
      <c r="C437" s="144">
        <v>75</v>
      </c>
      <c r="D437" s="147">
        <v>42517</v>
      </c>
      <c r="E437" s="128">
        <v>2016</v>
      </c>
      <c r="F437" s="128" t="s">
        <v>43515</v>
      </c>
      <c r="G437" s="118" t="s">
        <v>44039</v>
      </c>
      <c r="H437" s="120" t="s">
        <v>44040</v>
      </c>
    </row>
    <row r="438" spans="1:8">
      <c r="A438" s="40">
        <v>436</v>
      </c>
      <c r="B438" s="118" t="s">
        <v>18344</v>
      </c>
      <c r="C438" s="144">
        <v>175</v>
      </c>
      <c r="D438" s="147">
        <v>42517</v>
      </c>
      <c r="E438" s="128">
        <v>2016</v>
      </c>
      <c r="F438" s="128" t="s">
        <v>43546</v>
      </c>
      <c r="G438" s="118" t="s">
        <v>3045</v>
      </c>
      <c r="H438" s="118"/>
    </row>
    <row r="439" spans="1:8">
      <c r="A439" s="40">
        <v>437</v>
      </c>
      <c r="B439" s="118" t="s">
        <v>44041</v>
      </c>
      <c r="C439" s="144">
        <v>60</v>
      </c>
      <c r="D439" s="147">
        <v>42515</v>
      </c>
      <c r="E439" s="128">
        <v>2016</v>
      </c>
      <c r="F439" s="128" t="s">
        <v>43515</v>
      </c>
      <c r="G439" s="118" t="s">
        <v>3810</v>
      </c>
      <c r="H439" s="118"/>
    </row>
    <row r="440" spans="1:8">
      <c r="A440" s="40">
        <v>438</v>
      </c>
      <c r="B440" s="118" t="s">
        <v>44042</v>
      </c>
      <c r="C440" s="144">
        <v>175</v>
      </c>
      <c r="D440" s="147">
        <v>42507</v>
      </c>
      <c r="E440" s="128">
        <v>2016</v>
      </c>
      <c r="F440" s="128" t="s">
        <v>44043</v>
      </c>
      <c r="G440" s="118" t="s">
        <v>44044</v>
      </c>
      <c r="H440" s="118"/>
    </row>
    <row r="441" spans="1:8">
      <c r="A441" s="40">
        <v>439</v>
      </c>
      <c r="B441" s="118" t="s">
        <v>42368</v>
      </c>
      <c r="C441" s="144">
        <v>50</v>
      </c>
      <c r="D441" s="147">
        <v>42500</v>
      </c>
      <c r="E441" s="128">
        <v>2016</v>
      </c>
      <c r="F441" s="128" t="s">
        <v>43515</v>
      </c>
      <c r="G441" s="118" t="s">
        <v>3045</v>
      </c>
      <c r="H441" s="120" t="s">
        <v>42370</v>
      </c>
    </row>
    <row r="442" spans="1:8">
      <c r="A442" s="40">
        <v>440</v>
      </c>
      <c r="B442" s="118" t="s">
        <v>40652</v>
      </c>
      <c r="C442" s="144">
        <v>20</v>
      </c>
      <c r="D442" s="147">
        <v>42493</v>
      </c>
      <c r="E442" s="128">
        <v>2016</v>
      </c>
      <c r="F442" s="128" t="s">
        <v>43515</v>
      </c>
      <c r="G442" s="118" t="s">
        <v>3045</v>
      </c>
      <c r="H442" s="120" t="s">
        <v>44045</v>
      </c>
    </row>
    <row r="443" spans="1:8">
      <c r="A443" s="40">
        <v>441</v>
      </c>
      <c r="B443" s="118" t="s">
        <v>666</v>
      </c>
      <c r="C443" s="144">
        <v>200</v>
      </c>
      <c r="D443" s="147">
        <v>42481</v>
      </c>
      <c r="E443" s="128">
        <v>2016</v>
      </c>
      <c r="F443" s="128" t="s">
        <v>43579</v>
      </c>
      <c r="G443" s="118" t="s">
        <v>3045</v>
      </c>
      <c r="H443" s="120" t="s">
        <v>44046</v>
      </c>
    </row>
    <row r="444" spans="1:8">
      <c r="A444" s="40">
        <v>442</v>
      </c>
      <c r="B444" s="118" t="s">
        <v>3099</v>
      </c>
      <c r="C444" s="144">
        <v>190</v>
      </c>
      <c r="D444" s="147">
        <v>42471</v>
      </c>
      <c r="E444" s="128">
        <v>2016</v>
      </c>
      <c r="F444" s="128" t="s">
        <v>43515</v>
      </c>
      <c r="G444" s="118" t="s">
        <v>3045</v>
      </c>
      <c r="H444" s="118"/>
    </row>
    <row r="445" spans="1:8">
      <c r="A445" s="40">
        <v>443</v>
      </c>
      <c r="B445" s="118" t="s">
        <v>44047</v>
      </c>
      <c r="C445" s="144">
        <v>110</v>
      </c>
      <c r="D445" s="147">
        <v>42453</v>
      </c>
      <c r="E445" s="128">
        <v>2016</v>
      </c>
      <c r="F445" s="128" t="s">
        <v>43519</v>
      </c>
      <c r="G445" s="118" t="s">
        <v>44048</v>
      </c>
      <c r="H445" s="118"/>
    </row>
    <row r="446" spans="1:8">
      <c r="A446" s="40">
        <v>444</v>
      </c>
      <c r="B446" s="118" t="s">
        <v>37858</v>
      </c>
      <c r="C446" s="144">
        <v>44</v>
      </c>
      <c r="D446" s="147">
        <v>42450</v>
      </c>
      <c r="E446" s="128">
        <v>2016</v>
      </c>
      <c r="F446" s="128" t="s">
        <v>43519</v>
      </c>
      <c r="G446" s="118" t="s">
        <v>3045</v>
      </c>
      <c r="H446" s="118"/>
    </row>
    <row r="447" spans="1:8">
      <c r="A447" s="40">
        <v>445</v>
      </c>
      <c r="B447" s="118" t="s">
        <v>768</v>
      </c>
      <c r="C447" s="144">
        <v>175</v>
      </c>
      <c r="D447" s="147">
        <v>42447</v>
      </c>
      <c r="E447" s="128">
        <v>2016</v>
      </c>
      <c r="F447" s="128" t="s">
        <v>43546</v>
      </c>
      <c r="G447" s="118" t="s">
        <v>43516</v>
      </c>
      <c r="H447" s="118" t="s">
        <v>44049</v>
      </c>
    </row>
    <row r="448" spans="1:8">
      <c r="A448" s="40">
        <v>446</v>
      </c>
      <c r="B448" s="118" t="s">
        <v>40522</v>
      </c>
      <c r="C448" s="144">
        <v>56</v>
      </c>
      <c r="D448" s="147">
        <v>42445</v>
      </c>
      <c r="E448" s="128">
        <v>2016</v>
      </c>
      <c r="F448" s="128" t="s">
        <v>43536</v>
      </c>
      <c r="G448" s="118" t="s">
        <v>43516</v>
      </c>
      <c r="H448" s="120" t="s">
        <v>44050</v>
      </c>
    </row>
    <row r="449" spans="1:8">
      <c r="A449" s="40">
        <v>447</v>
      </c>
      <c r="B449" s="118" t="s">
        <v>3687</v>
      </c>
      <c r="C449" s="144">
        <v>45</v>
      </c>
      <c r="D449" s="147">
        <v>42438</v>
      </c>
      <c r="E449" s="128">
        <v>2016</v>
      </c>
      <c r="F449" s="128" t="s">
        <v>43536</v>
      </c>
      <c r="G449" s="118" t="s">
        <v>10351</v>
      </c>
      <c r="H449" s="120" t="s">
        <v>44051</v>
      </c>
    </row>
    <row r="450" spans="1:8">
      <c r="A450" s="40">
        <v>448</v>
      </c>
      <c r="B450" s="118" t="s">
        <v>4088</v>
      </c>
      <c r="C450" s="144">
        <v>117</v>
      </c>
      <c r="D450" s="147">
        <v>42426</v>
      </c>
      <c r="E450" s="128">
        <v>2016</v>
      </c>
      <c r="F450" s="128" t="s">
        <v>43519</v>
      </c>
      <c r="G450" s="118" t="s">
        <v>43516</v>
      </c>
      <c r="H450" s="120" t="s">
        <v>44052</v>
      </c>
    </row>
    <row r="451" spans="1:8">
      <c r="A451" s="40">
        <v>449</v>
      </c>
      <c r="B451" s="118" t="s">
        <v>44053</v>
      </c>
      <c r="C451" s="144">
        <v>115</v>
      </c>
      <c r="D451" s="147">
        <v>42424</v>
      </c>
      <c r="E451" s="128">
        <v>2016</v>
      </c>
      <c r="F451" s="128" t="s">
        <v>43515</v>
      </c>
      <c r="G451" s="118" t="s">
        <v>11072</v>
      </c>
      <c r="H451" s="118"/>
    </row>
    <row r="452" spans="1:8">
      <c r="A452" s="40">
        <v>450</v>
      </c>
      <c r="B452" s="118" t="s">
        <v>427</v>
      </c>
      <c r="C452" s="144">
        <v>200</v>
      </c>
      <c r="D452" s="147">
        <v>42424</v>
      </c>
      <c r="E452" s="128">
        <v>2016</v>
      </c>
      <c r="F452" s="128" t="s">
        <v>43515</v>
      </c>
      <c r="G452" s="118" t="s">
        <v>3045</v>
      </c>
      <c r="H452" s="118"/>
    </row>
    <row r="453" spans="1:8">
      <c r="A453" s="40">
        <v>451</v>
      </c>
      <c r="B453" s="118" t="s">
        <v>42794</v>
      </c>
      <c r="C453" s="144">
        <v>10</v>
      </c>
      <c r="D453" s="147">
        <v>42415</v>
      </c>
      <c r="E453" s="128">
        <v>2016</v>
      </c>
      <c r="F453" s="128" t="s">
        <v>43515</v>
      </c>
      <c r="G453" s="118" t="s">
        <v>3045</v>
      </c>
      <c r="H453" s="118" t="s">
        <v>44054</v>
      </c>
    </row>
    <row r="454" spans="1:8">
      <c r="A454" s="40">
        <v>452</v>
      </c>
      <c r="B454" s="118" t="s">
        <v>40567</v>
      </c>
      <c r="C454" s="144">
        <v>35</v>
      </c>
      <c r="D454" s="147">
        <v>42380</v>
      </c>
      <c r="E454" s="128">
        <v>2016</v>
      </c>
      <c r="F454" s="128" t="s">
        <v>43515</v>
      </c>
      <c r="G454" s="118" t="s">
        <v>44055</v>
      </c>
      <c r="H454" s="118"/>
    </row>
    <row r="455" spans="1:8">
      <c r="A455" s="40">
        <v>453</v>
      </c>
      <c r="B455" s="118" t="s">
        <v>3913</v>
      </c>
      <c r="C455" s="144">
        <v>170</v>
      </c>
      <c r="D455" s="147">
        <v>42373</v>
      </c>
      <c r="E455" s="128">
        <v>2016</v>
      </c>
      <c r="F455" s="128" t="s">
        <v>44056</v>
      </c>
      <c r="G455" s="118" t="s">
        <v>3045</v>
      </c>
      <c r="H455" s="118"/>
    </row>
    <row r="456" spans="1:8">
      <c r="A456" s="40">
        <v>454</v>
      </c>
      <c r="B456" s="118" t="s">
        <v>44057</v>
      </c>
      <c r="C456" s="144">
        <v>70</v>
      </c>
      <c r="D456" s="147">
        <v>42309</v>
      </c>
      <c r="E456" s="128">
        <v>2015</v>
      </c>
      <c r="F456" s="128" t="s">
        <v>43515</v>
      </c>
      <c r="G456" s="118" t="s">
        <v>44058</v>
      </c>
      <c r="H456" s="118"/>
    </row>
    <row r="457" spans="1:8">
      <c r="A457" s="40">
        <v>455</v>
      </c>
      <c r="B457" s="118" t="s">
        <v>22937</v>
      </c>
      <c r="C457" s="144">
        <v>200</v>
      </c>
      <c r="D457" s="147">
        <v>42309</v>
      </c>
      <c r="E457" s="128">
        <v>2015</v>
      </c>
      <c r="F457" s="128" t="s">
        <v>43546</v>
      </c>
      <c r="G457" s="118" t="s">
        <v>44059</v>
      </c>
      <c r="H457" s="120" t="s">
        <v>44060</v>
      </c>
    </row>
    <row r="458" spans="1:8">
      <c r="A458" s="40">
        <v>456</v>
      </c>
      <c r="B458" s="118" t="s">
        <v>26989</v>
      </c>
      <c r="C458" s="144">
        <v>113</v>
      </c>
      <c r="D458" s="147">
        <v>42309</v>
      </c>
      <c r="E458" s="128">
        <v>2015</v>
      </c>
      <c r="F458" s="128" t="s">
        <v>43579</v>
      </c>
      <c r="G458" s="118" t="s">
        <v>43516</v>
      </c>
      <c r="H458" s="120" t="s">
        <v>44061</v>
      </c>
    </row>
    <row r="459" spans="1:8">
      <c r="A459" s="40">
        <v>457</v>
      </c>
      <c r="B459" s="118" t="s">
        <v>44062</v>
      </c>
      <c r="C459" s="144">
        <v>200</v>
      </c>
      <c r="D459" s="147">
        <v>42309</v>
      </c>
      <c r="E459" s="128">
        <v>2015</v>
      </c>
      <c r="F459" s="128" t="s">
        <v>43515</v>
      </c>
      <c r="G459" s="118" t="s">
        <v>3045</v>
      </c>
      <c r="H459" s="120" t="s">
        <v>44063</v>
      </c>
    </row>
    <row r="460" spans="1:8">
      <c r="A460" s="40">
        <v>458</v>
      </c>
      <c r="B460" s="118" t="s">
        <v>44064</v>
      </c>
      <c r="C460" s="144">
        <v>157</v>
      </c>
      <c r="D460" s="147">
        <v>42309</v>
      </c>
      <c r="E460" s="128">
        <v>2015</v>
      </c>
      <c r="F460" s="128" t="s">
        <v>43519</v>
      </c>
      <c r="G460" s="118" t="s">
        <v>43907</v>
      </c>
      <c r="H460" s="118"/>
    </row>
    <row r="461" spans="1:8">
      <c r="A461" s="40">
        <v>459</v>
      </c>
      <c r="B461" s="118" t="s">
        <v>42477</v>
      </c>
      <c r="C461" s="144">
        <v>1</v>
      </c>
      <c r="D461" s="147">
        <v>42309</v>
      </c>
      <c r="E461" s="128">
        <v>2015</v>
      </c>
      <c r="F461" s="128" t="s">
        <v>43515</v>
      </c>
      <c r="G461" s="118" t="s">
        <v>44065</v>
      </c>
      <c r="H461" s="120" t="s">
        <v>44066</v>
      </c>
    </row>
    <row r="462" spans="1:8">
      <c r="A462" s="40">
        <v>460</v>
      </c>
      <c r="B462" s="118" t="s">
        <v>2934</v>
      </c>
      <c r="C462" s="144">
        <v>13</v>
      </c>
      <c r="D462" s="147">
        <v>42309</v>
      </c>
      <c r="E462" s="128">
        <v>2015</v>
      </c>
      <c r="F462" s="128" t="s">
        <v>43519</v>
      </c>
      <c r="G462" s="118" t="s">
        <v>43516</v>
      </c>
      <c r="H462" s="120" t="s">
        <v>44067</v>
      </c>
    </row>
    <row r="463" spans="1:8">
      <c r="A463" s="40">
        <v>461</v>
      </c>
      <c r="B463" s="118" t="s">
        <v>44068</v>
      </c>
      <c r="C463" s="144">
        <v>100</v>
      </c>
      <c r="D463" s="147">
        <v>42309</v>
      </c>
      <c r="E463" s="128">
        <v>2015</v>
      </c>
      <c r="F463" s="128" t="s">
        <v>43515</v>
      </c>
      <c r="G463" s="118" t="s">
        <v>43806</v>
      </c>
      <c r="H463" s="120" t="s">
        <v>44069</v>
      </c>
    </row>
    <row r="464" spans="1:8">
      <c r="A464" s="40">
        <v>462</v>
      </c>
      <c r="B464" s="118" t="s">
        <v>44070</v>
      </c>
      <c r="C464" s="144">
        <v>70</v>
      </c>
      <c r="D464" s="147">
        <v>42278</v>
      </c>
      <c r="E464" s="128">
        <v>2015</v>
      </c>
      <c r="F464" s="128" t="s">
        <v>43536</v>
      </c>
      <c r="G464" s="118" t="s">
        <v>43612</v>
      </c>
      <c r="H464" s="118"/>
    </row>
    <row r="465" spans="1:8">
      <c r="A465" s="40">
        <v>463</v>
      </c>
      <c r="B465" s="118" t="s">
        <v>44071</v>
      </c>
      <c r="C465" s="144">
        <v>200</v>
      </c>
      <c r="D465" s="147">
        <v>42278</v>
      </c>
      <c r="E465" s="128">
        <v>2015</v>
      </c>
      <c r="F465" s="128" t="s">
        <v>43519</v>
      </c>
      <c r="G465" s="118" t="s">
        <v>43612</v>
      </c>
      <c r="H465" s="118"/>
    </row>
    <row r="466" spans="1:8">
      <c r="A466" s="40">
        <v>464</v>
      </c>
      <c r="B466" s="118" t="s">
        <v>42339</v>
      </c>
      <c r="C466" s="144">
        <v>53</v>
      </c>
      <c r="D466" s="147">
        <v>42278</v>
      </c>
      <c r="E466" s="128">
        <v>2015</v>
      </c>
      <c r="F466" s="128" t="s">
        <v>43515</v>
      </c>
      <c r="G466" s="118" t="s">
        <v>3045</v>
      </c>
      <c r="H466" s="118"/>
    </row>
    <row r="467" spans="1:8">
      <c r="A467" s="40">
        <v>465</v>
      </c>
      <c r="B467" s="118" t="s">
        <v>32721</v>
      </c>
      <c r="C467" s="144">
        <v>20</v>
      </c>
      <c r="D467" s="147">
        <v>42278</v>
      </c>
      <c r="E467" s="128">
        <v>2015</v>
      </c>
      <c r="F467" s="128" t="s">
        <v>43536</v>
      </c>
      <c r="G467" s="118" t="s">
        <v>4229</v>
      </c>
      <c r="H467" s="118"/>
    </row>
    <row r="468" spans="1:8">
      <c r="A468" s="40">
        <v>466</v>
      </c>
      <c r="B468" s="118" t="s">
        <v>403</v>
      </c>
      <c r="C468" s="144">
        <v>125</v>
      </c>
      <c r="D468" s="147">
        <v>42278</v>
      </c>
      <c r="E468" s="128">
        <v>2015</v>
      </c>
      <c r="F468" s="128" t="s">
        <v>43515</v>
      </c>
      <c r="G468" s="118" t="s">
        <v>7777</v>
      </c>
      <c r="H468" s="120" t="s">
        <v>44072</v>
      </c>
    </row>
    <row r="469" spans="1:8">
      <c r="A469" s="40">
        <v>467</v>
      </c>
      <c r="B469" s="118" t="s">
        <v>44073</v>
      </c>
      <c r="C469" s="144">
        <v>53.7</v>
      </c>
      <c r="D469" s="147">
        <v>42248</v>
      </c>
      <c r="E469" s="128">
        <v>2015</v>
      </c>
      <c r="F469" s="128" t="s">
        <v>43515</v>
      </c>
      <c r="G469" s="118" t="s">
        <v>3045</v>
      </c>
      <c r="H469" s="118"/>
    </row>
    <row r="470" spans="1:8">
      <c r="A470" s="40">
        <v>468</v>
      </c>
      <c r="B470" s="118" t="s">
        <v>44074</v>
      </c>
      <c r="C470" s="144">
        <v>18</v>
      </c>
      <c r="D470" s="147">
        <v>42248</v>
      </c>
      <c r="E470" s="128">
        <v>2015</v>
      </c>
      <c r="F470" s="128" t="s">
        <v>43515</v>
      </c>
      <c r="G470" s="118" t="s">
        <v>10351</v>
      </c>
      <c r="H470" s="120" t="s">
        <v>44075</v>
      </c>
    </row>
    <row r="471" spans="1:8">
      <c r="A471" s="40">
        <v>469</v>
      </c>
      <c r="B471" s="118" t="s">
        <v>3099</v>
      </c>
      <c r="C471" s="144">
        <v>50</v>
      </c>
      <c r="D471" s="147">
        <v>42248</v>
      </c>
      <c r="E471" s="128">
        <v>2015</v>
      </c>
      <c r="F471" s="128" t="s">
        <v>43579</v>
      </c>
      <c r="G471" s="118" t="s">
        <v>3045</v>
      </c>
      <c r="H471" s="118" t="s">
        <v>44076</v>
      </c>
    </row>
    <row r="472" spans="1:8">
      <c r="A472" s="40">
        <v>470</v>
      </c>
      <c r="B472" s="118" t="s">
        <v>10632</v>
      </c>
      <c r="C472" s="144">
        <v>150</v>
      </c>
      <c r="D472" s="147">
        <v>42248</v>
      </c>
      <c r="E472" s="128">
        <v>2015</v>
      </c>
      <c r="F472" s="128" t="s">
        <v>43519</v>
      </c>
      <c r="G472" s="118" t="s">
        <v>3045</v>
      </c>
      <c r="H472" s="118"/>
    </row>
    <row r="473" spans="1:8">
      <c r="A473" s="40">
        <v>471</v>
      </c>
      <c r="B473" s="118" t="s">
        <v>641</v>
      </c>
      <c r="C473" s="144">
        <v>85</v>
      </c>
      <c r="D473" s="147">
        <v>42248</v>
      </c>
      <c r="E473" s="128">
        <v>2015</v>
      </c>
      <c r="F473" s="128" t="s">
        <v>43536</v>
      </c>
      <c r="G473" s="118" t="s">
        <v>3045</v>
      </c>
      <c r="H473" s="120" t="s">
        <v>44077</v>
      </c>
    </row>
    <row r="474" spans="1:8">
      <c r="A474" s="40">
        <v>472</v>
      </c>
      <c r="B474" s="118" t="s">
        <v>44078</v>
      </c>
      <c r="C474" s="144">
        <v>120</v>
      </c>
      <c r="D474" s="147">
        <v>42248</v>
      </c>
      <c r="E474" s="128">
        <v>2015</v>
      </c>
      <c r="F474" s="128" t="s">
        <v>43536</v>
      </c>
      <c r="G474" s="118" t="s">
        <v>3045</v>
      </c>
      <c r="H474" s="120" t="s">
        <v>44079</v>
      </c>
    </row>
    <row r="475" spans="1:8">
      <c r="A475" s="40">
        <v>473</v>
      </c>
      <c r="B475" s="118" t="s">
        <v>43667</v>
      </c>
      <c r="C475" s="144">
        <v>20</v>
      </c>
      <c r="D475" s="147">
        <v>42186</v>
      </c>
      <c r="E475" s="128">
        <v>2015</v>
      </c>
      <c r="F475" s="128" t="s">
        <v>43536</v>
      </c>
      <c r="G475" s="118" t="s">
        <v>43516</v>
      </c>
      <c r="H475" s="120" t="s">
        <v>44080</v>
      </c>
    </row>
    <row r="476" spans="1:8">
      <c r="A476" s="40">
        <v>474</v>
      </c>
      <c r="B476" s="118" t="s">
        <v>44081</v>
      </c>
      <c r="C476" s="144">
        <v>135</v>
      </c>
      <c r="D476" s="147">
        <v>42186</v>
      </c>
      <c r="E476" s="128">
        <v>2015</v>
      </c>
      <c r="F476" s="128" t="s">
        <v>43519</v>
      </c>
      <c r="G476" s="118" t="s">
        <v>3045</v>
      </c>
      <c r="H476" s="118"/>
    </row>
    <row r="477" spans="1:8">
      <c r="A477" s="40">
        <v>475</v>
      </c>
      <c r="B477" s="118" t="s">
        <v>44082</v>
      </c>
      <c r="C477" s="144">
        <v>75</v>
      </c>
      <c r="D477" s="147">
        <v>42156</v>
      </c>
      <c r="E477" s="128">
        <v>2015</v>
      </c>
      <c r="F477" s="128" t="s">
        <v>43536</v>
      </c>
      <c r="G477" s="118" t="s">
        <v>10351</v>
      </c>
      <c r="H477" s="120" t="s">
        <v>44083</v>
      </c>
    </row>
    <row r="478" spans="1:8">
      <c r="A478" s="40">
        <v>476</v>
      </c>
      <c r="B478" s="118" t="s">
        <v>44084</v>
      </c>
      <c r="C478" s="144">
        <v>125</v>
      </c>
      <c r="D478" s="147">
        <v>42156</v>
      </c>
      <c r="E478" s="128">
        <v>2015</v>
      </c>
      <c r="F478" s="128" t="s">
        <v>43515</v>
      </c>
      <c r="G478" s="118" t="s">
        <v>3045</v>
      </c>
      <c r="H478" s="120" t="s">
        <v>44085</v>
      </c>
    </row>
    <row r="479" spans="1:8">
      <c r="A479" s="40">
        <v>477</v>
      </c>
      <c r="B479" s="118" t="s">
        <v>44086</v>
      </c>
      <c r="C479" s="144">
        <v>69</v>
      </c>
      <c r="D479" s="128" t="s">
        <v>44087</v>
      </c>
      <c r="E479" s="128">
        <v>2015</v>
      </c>
      <c r="F479" s="128" t="s">
        <v>43519</v>
      </c>
      <c r="G479" s="118" t="s">
        <v>3810</v>
      </c>
      <c r="H479" s="120" t="s">
        <v>44088</v>
      </c>
    </row>
    <row r="480" spans="1:8">
      <c r="A480" s="40">
        <v>478</v>
      </c>
      <c r="B480" s="118" t="s">
        <v>451</v>
      </c>
      <c r="C480" s="144">
        <v>65</v>
      </c>
      <c r="D480" s="128" t="s">
        <v>44087</v>
      </c>
      <c r="E480" s="128">
        <v>2015</v>
      </c>
      <c r="F480" s="128" t="s">
        <v>43536</v>
      </c>
      <c r="G480" s="118" t="s">
        <v>43516</v>
      </c>
      <c r="H480" s="120" t="s">
        <v>44089</v>
      </c>
    </row>
    <row r="481" spans="1:8">
      <c r="A481" s="40">
        <v>479</v>
      </c>
      <c r="B481" s="118" t="s">
        <v>494</v>
      </c>
      <c r="C481" s="144">
        <v>123</v>
      </c>
      <c r="D481" s="128" t="s">
        <v>44087</v>
      </c>
      <c r="E481" s="128">
        <v>2015</v>
      </c>
      <c r="F481" s="128" t="s">
        <v>43515</v>
      </c>
      <c r="G481" s="118" t="s">
        <v>3045</v>
      </c>
      <c r="H481" s="120" t="s">
        <v>44090</v>
      </c>
    </row>
    <row r="482" spans="1:8">
      <c r="A482" s="40">
        <v>480</v>
      </c>
      <c r="B482" s="118" t="s">
        <v>44091</v>
      </c>
      <c r="C482" s="144">
        <v>1.2</v>
      </c>
      <c r="D482" s="145">
        <v>42145</v>
      </c>
      <c r="E482" s="128">
        <v>2015</v>
      </c>
      <c r="F482" s="128" t="s">
        <v>43519</v>
      </c>
      <c r="G482" s="118" t="s">
        <v>43516</v>
      </c>
      <c r="H482" s="118"/>
    </row>
    <row r="483" spans="1:8">
      <c r="A483" s="40">
        <v>481</v>
      </c>
      <c r="B483" s="118" t="s">
        <v>44092</v>
      </c>
      <c r="C483" s="144">
        <v>100</v>
      </c>
      <c r="D483" s="128" t="s">
        <v>44087</v>
      </c>
      <c r="E483" s="128">
        <v>2015</v>
      </c>
      <c r="F483" s="128" t="s">
        <v>43515</v>
      </c>
      <c r="G483" s="118" t="s">
        <v>3045</v>
      </c>
      <c r="H483" s="118"/>
    </row>
    <row r="484" spans="1:8">
      <c r="A484" s="40">
        <v>482</v>
      </c>
      <c r="B484" s="118" t="s">
        <v>44093</v>
      </c>
      <c r="C484" s="144">
        <v>50</v>
      </c>
      <c r="D484" s="128" t="s">
        <v>44087</v>
      </c>
      <c r="E484" s="128">
        <v>2015</v>
      </c>
      <c r="F484" s="128" t="s">
        <v>43515</v>
      </c>
      <c r="G484" s="118" t="s">
        <v>3045</v>
      </c>
      <c r="H484" s="120" t="s">
        <v>44094</v>
      </c>
    </row>
    <row r="485" spans="1:8">
      <c r="A485" s="40">
        <v>483</v>
      </c>
      <c r="B485" s="118" t="s">
        <v>4423</v>
      </c>
      <c r="C485" s="144">
        <v>150</v>
      </c>
      <c r="D485" s="128" t="s">
        <v>44087</v>
      </c>
      <c r="E485" s="128">
        <v>2015</v>
      </c>
      <c r="F485" s="128" t="s">
        <v>43515</v>
      </c>
      <c r="G485" s="118" t="s">
        <v>3045</v>
      </c>
      <c r="H485" s="120" t="s">
        <v>44095</v>
      </c>
    </row>
    <row r="486" spans="1:8">
      <c r="A486" s="40">
        <v>484</v>
      </c>
      <c r="B486" s="118" t="s">
        <v>5976</v>
      </c>
      <c r="C486" s="144">
        <v>180</v>
      </c>
      <c r="D486" s="128" t="s">
        <v>44087</v>
      </c>
      <c r="E486" s="128">
        <v>2015</v>
      </c>
      <c r="F486" s="128" t="s">
        <v>43579</v>
      </c>
      <c r="G486" s="118" t="s">
        <v>3045</v>
      </c>
      <c r="H486" s="120" t="s">
        <v>44096</v>
      </c>
    </row>
    <row r="487" spans="1:8">
      <c r="A487" s="40">
        <v>485</v>
      </c>
      <c r="B487" s="118" t="s">
        <v>42659</v>
      </c>
      <c r="C487" s="144">
        <v>65</v>
      </c>
      <c r="D487" s="128" t="s">
        <v>44097</v>
      </c>
      <c r="E487" s="128">
        <v>2015</v>
      </c>
      <c r="F487" s="128" t="s">
        <v>43546</v>
      </c>
      <c r="G487" s="118" t="s">
        <v>3045</v>
      </c>
      <c r="H487" s="120" t="s">
        <v>44098</v>
      </c>
    </row>
    <row r="488" spans="1:8">
      <c r="A488" s="40">
        <v>486</v>
      </c>
      <c r="B488" s="118" t="s">
        <v>44099</v>
      </c>
      <c r="C488" s="144">
        <v>30</v>
      </c>
      <c r="D488" s="128" t="s">
        <v>44097</v>
      </c>
      <c r="E488" s="128">
        <v>2015</v>
      </c>
      <c r="F488" s="128" t="s">
        <v>43519</v>
      </c>
      <c r="G488" s="118" t="s">
        <v>3045</v>
      </c>
      <c r="H488" s="118" t="s">
        <v>44100</v>
      </c>
    </row>
    <row r="489" spans="1:8">
      <c r="A489" s="40">
        <v>487</v>
      </c>
      <c r="B489" s="118" t="s">
        <v>44101</v>
      </c>
      <c r="C489" s="144">
        <v>48</v>
      </c>
      <c r="D489" s="128" t="s">
        <v>44097</v>
      </c>
      <c r="E489" s="128">
        <v>2015</v>
      </c>
      <c r="F489" s="128" t="s">
        <v>43515</v>
      </c>
      <c r="G489" s="118" t="s">
        <v>3045</v>
      </c>
      <c r="H489" s="118" t="s">
        <v>44102</v>
      </c>
    </row>
    <row r="490" spans="1:8">
      <c r="A490" s="40">
        <v>488</v>
      </c>
      <c r="B490" s="118" t="s">
        <v>44103</v>
      </c>
      <c r="C490" s="144">
        <v>105</v>
      </c>
      <c r="D490" s="128" t="s">
        <v>44097</v>
      </c>
      <c r="E490" s="128">
        <v>2015</v>
      </c>
      <c r="F490" s="128" t="s">
        <v>43686</v>
      </c>
      <c r="G490" s="118" t="s">
        <v>3045</v>
      </c>
      <c r="H490" s="120" t="s">
        <v>44104</v>
      </c>
    </row>
    <row r="491" spans="1:8">
      <c r="A491" s="40">
        <v>489</v>
      </c>
      <c r="B491" s="118" t="s">
        <v>43908</v>
      </c>
      <c r="C491" s="144">
        <v>60</v>
      </c>
      <c r="D491" s="128" t="s">
        <v>44097</v>
      </c>
      <c r="E491" s="128">
        <v>2015</v>
      </c>
      <c r="F491" s="128" t="s">
        <v>43536</v>
      </c>
      <c r="G491" s="118" t="s">
        <v>3045</v>
      </c>
      <c r="H491" s="120" t="s">
        <v>44105</v>
      </c>
    </row>
    <row r="492" spans="1:8">
      <c r="A492" s="40">
        <v>490</v>
      </c>
      <c r="B492" s="118" t="s">
        <v>5989</v>
      </c>
      <c r="C492" s="144">
        <v>50</v>
      </c>
      <c r="D492" s="128" t="s">
        <v>44106</v>
      </c>
      <c r="E492" s="128">
        <v>2015</v>
      </c>
      <c r="F492" s="128" t="s">
        <v>43519</v>
      </c>
      <c r="G492" s="118" t="s">
        <v>3045</v>
      </c>
      <c r="H492" s="118" t="s">
        <v>44107</v>
      </c>
    </row>
    <row r="493" spans="1:8">
      <c r="A493" s="40">
        <v>491</v>
      </c>
      <c r="B493" s="118" t="s">
        <v>5321</v>
      </c>
      <c r="C493" s="144">
        <v>200</v>
      </c>
      <c r="D493" s="128" t="s">
        <v>44106</v>
      </c>
      <c r="E493" s="128">
        <v>2015</v>
      </c>
      <c r="F493" s="128" t="s">
        <v>43686</v>
      </c>
      <c r="G493" s="118" t="s">
        <v>8725</v>
      </c>
      <c r="H493" s="118" t="s">
        <v>44108</v>
      </c>
    </row>
    <row r="494" spans="1:8">
      <c r="A494" s="40">
        <v>492</v>
      </c>
      <c r="B494" s="118" t="s">
        <v>6228</v>
      </c>
      <c r="C494" s="144">
        <v>60</v>
      </c>
      <c r="D494" s="128" t="s">
        <v>44106</v>
      </c>
      <c r="E494" s="128">
        <v>2015</v>
      </c>
      <c r="F494" s="128" t="s">
        <v>43515</v>
      </c>
      <c r="G494" s="118" t="s">
        <v>3045</v>
      </c>
      <c r="H494" s="118"/>
    </row>
    <row r="495" spans="1:8">
      <c r="A495" s="40">
        <v>493</v>
      </c>
      <c r="B495" s="118" t="s">
        <v>40770</v>
      </c>
      <c r="C495" s="144">
        <v>32</v>
      </c>
      <c r="D495" s="128" t="s">
        <v>44109</v>
      </c>
      <c r="E495" s="128">
        <v>2015</v>
      </c>
      <c r="F495" s="128" t="s">
        <v>44110</v>
      </c>
      <c r="G495" s="118" t="s">
        <v>3045</v>
      </c>
      <c r="H495" s="120" t="s">
        <v>44111</v>
      </c>
    </row>
    <row r="496" spans="1:8">
      <c r="A496" s="40">
        <v>494</v>
      </c>
      <c r="B496" s="118" t="s">
        <v>42034</v>
      </c>
      <c r="C496" s="144">
        <v>8</v>
      </c>
      <c r="D496" s="128" t="s">
        <v>44109</v>
      </c>
      <c r="E496" s="128">
        <v>2015</v>
      </c>
      <c r="F496" s="128" t="s">
        <v>44110</v>
      </c>
      <c r="G496" s="118" t="s">
        <v>43516</v>
      </c>
      <c r="H496" s="118"/>
    </row>
    <row r="497" spans="1:8">
      <c r="A497" s="40">
        <v>495</v>
      </c>
      <c r="B497" s="118" t="s">
        <v>44112</v>
      </c>
      <c r="C497" s="144">
        <v>50</v>
      </c>
      <c r="D497" s="128" t="s">
        <v>44109</v>
      </c>
      <c r="E497" s="128">
        <v>2015</v>
      </c>
      <c r="F497" s="128" t="s">
        <v>43519</v>
      </c>
      <c r="G497" s="118" t="s">
        <v>3045</v>
      </c>
      <c r="H497" s="118"/>
    </row>
    <row r="498" spans="1:8">
      <c r="A498" s="40">
        <v>496</v>
      </c>
      <c r="B498" s="118" t="s">
        <v>44112</v>
      </c>
      <c r="C498" s="144">
        <v>35</v>
      </c>
      <c r="D498" s="128" t="s">
        <v>44109</v>
      </c>
      <c r="E498" s="128">
        <v>2015</v>
      </c>
      <c r="F498" s="128" t="s">
        <v>44113</v>
      </c>
      <c r="G498" s="118" t="s">
        <v>3045</v>
      </c>
      <c r="H498" s="118" t="s">
        <v>44114</v>
      </c>
    </row>
    <row r="499" spans="1:8">
      <c r="A499" s="40">
        <v>497</v>
      </c>
      <c r="B499" s="118" t="s">
        <v>4345</v>
      </c>
      <c r="C499" s="144">
        <v>50</v>
      </c>
      <c r="D499" s="128" t="s">
        <v>44109</v>
      </c>
      <c r="E499" s="128">
        <v>2015</v>
      </c>
      <c r="F499" s="128" t="s">
        <v>43519</v>
      </c>
      <c r="G499" s="118" t="s">
        <v>3045</v>
      </c>
      <c r="H499" s="118"/>
    </row>
    <row r="500" spans="1:8">
      <c r="A500" s="40">
        <v>498</v>
      </c>
      <c r="B500" s="118" t="s">
        <v>17855</v>
      </c>
      <c r="C500" s="144">
        <v>170</v>
      </c>
      <c r="D500" s="128" t="s">
        <v>44109</v>
      </c>
      <c r="E500" s="128">
        <v>2015</v>
      </c>
      <c r="F500" s="128" t="s">
        <v>43686</v>
      </c>
      <c r="G500" s="118" t="s">
        <v>3045</v>
      </c>
      <c r="H500" s="120" t="s">
        <v>44115</v>
      </c>
    </row>
    <row r="501" spans="1:8">
      <c r="A501" s="40">
        <v>499</v>
      </c>
      <c r="B501" s="118" t="s">
        <v>8201</v>
      </c>
      <c r="C501" s="144">
        <v>200</v>
      </c>
      <c r="D501" s="128" t="s">
        <v>44116</v>
      </c>
      <c r="E501" s="128">
        <v>2015</v>
      </c>
      <c r="F501" s="128" t="s">
        <v>43515</v>
      </c>
      <c r="G501" s="118" t="s">
        <v>44117</v>
      </c>
      <c r="H501" s="118" t="s">
        <v>44118</v>
      </c>
    </row>
    <row r="502" spans="1:8">
      <c r="A502" s="40">
        <v>500</v>
      </c>
      <c r="B502" s="118" t="s">
        <v>44119</v>
      </c>
      <c r="C502" s="144">
        <v>40</v>
      </c>
      <c r="D502" s="128" t="s">
        <v>44116</v>
      </c>
      <c r="E502" s="128">
        <v>2015</v>
      </c>
      <c r="F502" s="128" t="s">
        <v>43515</v>
      </c>
      <c r="G502" s="118" t="s">
        <v>3045</v>
      </c>
      <c r="H502" s="120" t="s">
        <v>44120</v>
      </c>
    </row>
    <row r="503" spans="1:8">
      <c r="A503" s="40">
        <v>501</v>
      </c>
      <c r="B503" s="118" t="s">
        <v>44121</v>
      </c>
      <c r="C503" s="148">
        <v>21.4</v>
      </c>
      <c r="D503" s="128" t="s">
        <v>44116</v>
      </c>
      <c r="E503" s="128">
        <v>2015</v>
      </c>
      <c r="F503" s="128" t="s">
        <v>43515</v>
      </c>
      <c r="G503" s="118" t="s">
        <v>8658</v>
      </c>
      <c r="H503" s="120" t="s">
        <v>44120</v>
      </c>
    </row>
    <row r="504" spans="1:8">
      <c r="A504" s="40">
        <v>502</v>
      </c>
      <c r="B504" s="118" t="s">
        <v>3569</v>
      </c>
      <c r="C504" s="144">
        <v>39</v>
      </c>
      <c r="D504" s="128" t="s">
        <v>44116</v>
      </c>
      <c r="E504" s="128">
        <v>2015</v>
      </c>
      <c r="F504" s="128" t="s">
        <v>43536</v>
      </c>
      <c r="G504" s="118" t="s">
        <v>8580</v>
      </c>
      <c r="H504" s="120" t="s">
        <v>44122</v>
      </c>
    </row>
    <row r="505" spans="1:8">
      <c r="A505" s="40">
        <v>503</v>
      </c>
      <c r="B505" s="118" t="s">
        <v>44123</v>
      </c>
      <c r="C505" s="144">
        <v>150</v>
      </c>
      <c r="D505" s="128" t="s">
        <v>44116</v>
      </c>
      <c r="E505" s="128">
        <v>2015</v>
      </c>
      <c r="F505" s="128" t="s">
        <v>43536</v>
      </c>
      <c r="G505" s="118" t="s">
        <v>43692</v>
      </c>
      <c r="H505" s="118"/>
    </row>
    <row r="506" spans="1:8">
      <c r="A506" s="40">
        <v>504</v>
      </c>
      <c r="B506" s="118" t="s">
        <v>44124</v>
      </c>
      <c r="C506" s="144">
        <v>4</v>
      </c>
      <c r="D506" s="128" t="s">
        <v>44116</v>
      </c>
      <c r="E506" s="128">
        <v>2015</v>
      </c>
      <c r="F506" s="128" t="s">
        <v>43519</v>
      </c>
      <c r="G506" s="118" t="s">
        <v>44125</v>
      </c>
      <c r="H506" s="120" t="s">
        <v>44126</v>
      </c>
    </row>
    <row r="507" spans="1:8">
      <c r="A507" s="40">
        <v>505</v>
      </c>
      <c r="B507" s="118" t="s">
        <v>19892</v>
      </c>
      <c r="C507" s="144">
        <v>55</v>
      </c>
      <c r="D507" s="128" t="s">
        <v>44116</v>
      </c>
      <c r="E507" s="128">
        <v>2015</v>
      </c>
      <c r="F507" s="128" t="s">
        <v>43536</v>
      </c>
      <c r="G507" s="118" t="s">
        <v>43516</v>
      </c>
      <c r="H507" s="120" t="s">
        <v>44127</v>
      </c>
    </row>
    <row r="508" spans="1:8">
      <c r="A508" s="40">
        <v>506</v>
      </c>
      <c r="B508" s="118" t="s">
        <v>3577</v>
      </c>
      <c r="C508" s="144">
        <v>5</v>
      </c>
      <c r="D508" s="149">
        <v>42005</v>
      </c>
      <c r="E508" s="128">
        <v>2015</v>
      </c>
      <c r="F508" s="128" t="s">
        <v>43515</v>
      </c>
      <c r="G508" s="118" t="s">
        <v>43516</v>
      </c>
      <c r="H508" s="118"/>
    </row>
    <row r="509" spans="1:8">
      <c r="A509" s="40">
        <v>507</v>
      </c>
      <c r="B509" s="118" t="s">
        <v>36532</v>
      </c>
      <c r="C509" s="144">
        <v>100</v>
      </c>
      <c r="D509" s="128" t="s">
        <v>44116</v>
      </c>
      <c r="E509" s="128">
        <v>2015</v>
      </c>
      <c r="F509" s="128" t="s">
        <v>43536</v>
      </c>
      <c r="G509" s="118" t="s">
        <v>3045</v>
      </c>
      <c r="H509" s="120" t="s">
        <v>44128</v>
      </c>
    </row>
    <row r="510" spans="1:8">
      <c r="A510" s="40">
        <v>508</v>
      </c>
      <c r="B510" s="37" t="s">
        <v>44129</v>
      </c>
      <c r="C510" s="140">
        <v>5</v>
      </c>
      <c r="D510" s="141">
        <v>43101</v>
      </c>
      <c r="E510" s="142">
        <v>2018</v>
      </c>
      <c r="F510" s="142" t="s">
        <v>43515</v>
      </c>
      <c r="G510" s="33" t="s">
        <v>43692</v>
      </c>
      <c r="H510" s="33"/>
    </row>
    <row r="511" spans="1:8">
      <c r="A511" s="40">
        <v>509</v>
      </c>
      <c r="B511" s="118" t="s">
        <v>39568</v>
      </c>
      <c r="C511" s="144">
        <v>13</v>
      </c>
      <c r="D511" s="147">
        <v>42005</v>
      </c>
      <c r="E511" s="128">
        <v>2015</v>
      </c>
      <c r="F511" s="128" t="s">
        <v>43519</v>
      </c>
      <c r="G511" s="118" t="s">
        <v>43516</v>
      </c>
      <c r="H511" s="118"/>
    </row>
    <row r="512" spans="1:8">
      <c r="A512" s="40">
        <v>510</v>
      </c>
      <c r="B512" s="118" t="s">
        <v>41856</v>
      </c>
      <c r="C512" s="144">
        <v>25</v>
      </c>
      <c r="D512" s="147">
        <v>42054</v>
      </c>
      <c r="E512" s="128">
        <v>2015</v>
      </c>
      <c r="F512" s="128" t="s">
        <v>43515</v>
      </c>
      <c r="G512" s="118" t="s">
        <v>44027</v>
      </c>
      <c r="H512" s="120" t="s">
        <v>44130</v>
      </c>
    </row>
    <row r="513" spans="1:8">
      <c r="A513" s="40">
        <v>511</v>
      </c>
      <c r="B513" s="118" t="s">
        <v>44131</v>
      </c>
      <c r="C513" s="144">
        <v>50</v>
      </c>
      <c r="D513" s="128" t="s">
        <v>44116</v>
      </c>
      <c r="E513" s="128">
        <v>2015</v>
      </c>
      <c r="F513" s="128" t="s">
        <v>43536</v>
      </c>
      <c r="G513" s="118" t="s">
        <v>43516</v>
      </c>
      <c r="H513" s="118"/>
    </row>
    <row r="514" spans="1:8">
      <c r="A514" s="40">
        <v>512</v>
      </c>
      <c r="B514" s="118" t="s">
        <v>18344</v>
      </c>
      <c r="C514" s="144">
        <v>125</v>
      </c>
      <c r="D514" s="128" t="s">
        <v>44132</v>
      </c>
      <c r="E514" s="128">
        <v>2014</v>
      </c>
      <c r="F514" s="128" t="s">
        <v>43515</v>
      </c>
      <c r="G514" s="118" t="s">
        <v>3045</v>
      </c>
      <c r="H514" s="118" t="s">
        <v>44133</v>
      </c>
    </row>
    <row r="515" spans="1:8">
      <c r="A515" s="40">
        <v>513</v>
      </c>
      <c r="B515" s="118" t="s">
        <v>3017</v>
      </c>
      <c r="C515" s="144">
        <v>57</v>
      </c>
      <c r="D515" s="128" t="s">
        <v>44132</v>
      </c>
      <c r="E515" s="128">
        <v>2014</v>
      </c>
      <c r="F515" s="128" t="s">
        <v>43519</v>
      </c>
      <c r="G515" s="118" t="s">
        <v>3045</v>
      </c>
      <c r="H515" s="120" t="s">
        <v>44134</v>
      </c>
    </row>
    <row r="516" spans="1:8">
      <c r="A516" s="40">
        <v>514</v>
      </c>
      <c r="B516" s="118" t="s">
        <v>674</v>
      </c>
      <c r="C516" s="144">
        <v>175</v>
      </c>
      <c r="D516" s="128" t="s">
        <v>44135</v>
      </c>
      <c r="E516" s="128">
        <v>2014</v>
      </c>
      <c r="F516" s="128" t="s">
        <v>43579</v>
      </c>
      <c r="G516" s="118" t="s">
        <v>44001</v>
      </c>
      <c r="H516" s="120" t="s">
        <v>44136</v>
      </c>
    </row>
    <row r="517" spans="1:8">
      <c r="A517" s="40">
        <v>515</v>
      </c>
      <c r="B517" s="118" t="s">
        <v>44137</v>
      </c>
      <c r="C517" s="148">
        <v>10</v>
      </c>
      <c r="D517" s="145">
        <v>41974</v>
      </c>
      <c r="E517" s="128">
        <v>2014</v>
      </c>
      <c r="F517" s="128" t="s">
        <v>43515</v>
      </c>
      <c r="G517" s="118" t="s">
        <v>44138</v>
      </c>
      <c r="H517" s="118"/>
    </row>
    <row r="518" spans="1:8">
      <c r="A518" s="40">
        <v>516</v>
      </c>
      <c r="B518" s="118" t="s">
        <v>42247</v>
      </c>
      <c r="C518" s="148">
        <v>30</v>
      </c>
      <c r="D518" s="149">
        <v>41730</v>
      </c>
      <c r="E518" s="128">
        <v>2014</v>
      </c>
      <c r="F518" s="128" t="s">
        <v>43515</v>
      </c>
      <c r="G518" s="118" t="s">
        <v>43516</v>
      </c>
      <c r="H518" s="118" t="s">
        <v>44139</v>
      </c>
    </row>
    <row r="519" spans="1:8">
      <c r="A519" s="40">
        <v>517</v>
      </c>
      <c r="B519" s="118" t="s">
        <v>44140</v>
      </c>
      <c r="C519" s="144">
        <v>100</v>
      </c>
      <c r="D519" s="128" t="s">
        <v>44132</v>
      </c>
      <c r="E519" s="128">
        <v>2014</v>
      </c>
      <c r="F519" s="128" t="s">
        <v>43519</v>
      </c>
      <c r="G519" s="118" t="s">
        <v>43702</v>
      </c>
      <c r="H519" s="120" t="s">
        <v>44141</v>
      </c>
    </row>
    <row r="520" spans="1:8">
      <c r="A520" s="40">
        <v>518</v>
      </c>
      <c r="B520" s="118" t="s">
        <v>44142</v>
      </c>
      <c r="C520" s="144">
        <v>50</v>
      </c>
      <c r="D520" s="128" t="s">
        <v>44132</v>
      </c>
      <c r="E520" s="128">
        <v>2014</v>
      </c>
      <c r="F520" s="128" t="s">
        <v>43519</v>
      </c>
      <c r="G520" s="118" t="s">
        <v>3045</v>
      </c>
      <c r="H520" s="118" t="s">
        <v>44143</v>
      </c>
    </row>
    <row r="521" spans="1:8">
      <c r="A521" s="40">
        <v>519</v>
      </c>
      <c r="B521" s="118" t="s">
        <v>44144</v>
      </c>
      <c r="C521" s="144">
        <v>40</v>
      </c>
      <c r="D521" s="128" t="s">
        <v>44145</v>
      </c>
      <c r="E521" s="128">
        <v>2014</v>
      </c>
      <c r="F521" s="128" t="s">
        <v>43519</v>
      </c>
      <c r="G521" s="118" t="s">
        <v>4655</v>
      </c>
      <c r="H521" s="120" t="s">
        <v>44146</v>
      </c>
    </row>
    <row r="522" spans="1:8">
      <c r="A522" s="40">
        <v>520</v>
      </c>
      <c r="B522" s="118" t="s">
        <v>44147</v>
      </c>
      <c r="C522" s="148">
        <v>3.5</v>
      </c>
      <c r="D522" s="128" t="s">
        <v>44145</v>
      </c>
      <c r="E522" s="128">
        <v>2014</v>
      </c>
      <c r="F522" s="128" t="s">
        <v>43515</v>
      </c>
      <c r="G522" s="118" t="s">
        <v>3045</v>
      </c>
      <c r="H522" s="120" t="s">
        <v>44148</v>
      </c>
    </row>
    <row r="523" spans="1:8">
      <c r="A523" s="40">
        <v>521</v>
      </c>
      <c r="B523" s="118" t="s">
        <v>44149</v>
      </c>
      <c r="C523" s="144">
        <v>5</v>
      </c>
      <c r="D523" s="128" t="s">
        <v>44145</v>
      </c>
      <c r="E523" s="128">
        <v>2014</v>
      </c>
      <c r="F523" s="128" t="s">
        <v>43515</v>
      </c>
      <c r="G523" s="118" t="s">
        <v>43516</v>
      </c>
      <c r="H523" s="118"/>
    </row>
    <row r="524" spans="1:8">
      <c r="A524" s="40">
        <v>522</v>
      </c>
      <c r="B524" s="118" t="s">
        <v>37707</v>
      </c>
      <c r="C524" s="144">
        <v>150</v>
      </c>
      <c r="D524" s="145">
        <v>41961</v>
      </c>
      <c r="E524" s="128">
        <v>2014</v>
      </c>
      <c r="F524" s="128" t="s">
        <v>43519</v>
      </c>
      <c r="G524" s="118" t="s">
        <v>43516</v>
      </c>
      <c r="H524" s="118"/>
    </row>
    <row r="525" spans="1:8">
      <c r="A525" s="40">
        <v>523</v>
      </c>
      <c r="B525" s="118" t="s">
        <v>44150</v>
      </c>
      <c r="C525" s="144">
        <v>16</v>
      </c>
      <c r="D525" s="145">
        <v>41955</v>
      </c>
      <c r="E525" s="128">
        <v>2014</v>
      </c>
      <c r="F525" s="128" t="s">
        <v>43515</v>
      </c>
      <c r="G525" s="118" t="s">
        <v>44151</v>
      </c>
      <c r="H525" s="118"/>
    </row>
    <row r="526" spans="1:8">
      <c r="A526" s="40">
        <v>524</v>
      </c>
      <c r="B526" s="118" t="s">
        <v>44152</v>
      </c>
      <c r="C526" s="144">
        <v>27</v>
      </c>
      <c r="D526" s="128" t="s">
        <v>44153</v>
      </c>
      <c r="E526" s="128">
        <v>2014</v>
      </c>
      <c r="F526" s="128" t="s">
        <v>43546</v>
      </c>
      <c r="G526" s="118" t="s">
        <v>7590</v>
      </c>
      <c r="H526" s="120" t="s">
        <v>44154</v>
      </c>
    </row>
    <row r="527" spans="1:8">
      <c r="A527" s="40">
        <v>525</v>
      </c>
      <c r="B527" s="118" t="s">
        <v>27676</v>
      </c>
      <c r="C527" s="144">
        <v>15</v>
      </c>
      <c r="D527" s="128" t="s">
        <v>44153</v>
      </c>
      <c r="E527" s="128">
        <v>2014</v>
      </c>
      <c r="F527" s="128" t="s">
        <v>43515</v>
      </c>
      <c r="G527" s="118" t="s">
        <v>18594</v>
      </c>
      <c r="H527" s="118"/>
    </row>
    <row r="528" spans="1:8">
      <c r="A528" s="40">
        <v>526</v>
      </c>
      <c r="B528" s="118" t="s">
        <v>44155</v>
      </c>
      <c r="C528" s="144">
        <v>75</v>
      </c>
      <c r="D528" s="128" t="s">
        <v>44153</v>
      </c>
      <c r="E528" s="128">
        <v>2014</v>
      </c>
      <c r="F528" s="128" t="s">
        <v>43536</v>
      </c>
      <c r="G528" s="118" t="s">
        <v>3045</v>
      </c>
      <c r="H528" s="118"/>
    </row>
    <row r="529" spans="1:8">
      <c r="A529" s="40">
        <v>527</v>
      </c>
      <c r="B529" s="118" t="s">
        <v>42139</v>
      </c>
      <c r="C529" s="144">
        <v>23</v>
      </c>
      <c r="D529" s="128" t="s">
        <v>44153</v>
      </c>
      <c r="E529" s="128">
        <v>2014</v>
      </c>
      <c r="F529" s="128" t="s">
        <v>43515</v>
      </c>
      <c r="G529" s="118" t="s">
        <v>8580</v>
      </c>
      <c r="H529" s="120" t="s">
        <v>44156</v>
      </c>
    </row>
    <row r="530" spans="1:8">
      <c r="A530" s="40">
        <v>528</v>
      </c>
      <c r="B530" s="118" t="s">
        <v>44157</v>
      </c>
      <c r="C530" s="144">
        <v>195</v>
      </c>
      <c r="D530" s="128" t="s">
        <v>44153</v>
      </c>
      <c r="E530" s="128">
        <v>2014</v>
      </c>
      <c r="F530" s="128" t="s">
        <v>43515</v>
      </c>
      <c r="G530" s="118" t="s">
        <v>3045</v>
      </c>
      <c r="H530" s="118"/>
    </row>
    <row r="531" spans="1:8">
      <c r="A531" s="40">
        <v>529</v>
      </c>
      <c r="B531" s="118" t="s">
        <v>38320</v>
      </c>
      <c r="C531" s="144">
        <v>35</v>
      </c>
      <c r="D531" s="128" t="s">
        <v>44153</v>
      </c>
      <c r="E531" s="128">
        <v>2014</v>
      </c>
      <c r="F531" s="128" t="s">
        <v>43519</v>
      </c>
      <c r="G531" s="118" t="s">
        <v>43926</v>
      </c>
      <c r="H531" s="118"/>
    </row>
    <row r="532" spans="1:8">
      <c r="A532" s="40">
        <v>530</v>
      </c>
      <c r="B532" s="118" t="s">
        <v>44158</v>
      </c>
      <c r="C532" s="144">
        <v>194</v>
      </c>
      <c r="D532" s="128" t="s">
        <v>44153</v>
      </c>
      <c r="E532" s="128">
        <v>2014</v>
      </c>
      <c r="F532" s="128" t="s">
        <v>43546</v>
      </c>
      <c r="G532" s="118" t="s">
        <v>33086</v>
      </c>
      <c r="H532" s="118"/>
    </row>
    <row r="533" spans="1:8">
      <c r="A533" s="40">
        <v>531</v>
      </c>
      <c r="B533" s="118" t="s">
        <v>44159</v>
      </c>
      <c r="C533" s="144">
        <v>100</v>
      </c>
      <c r="D533" s="128" t="s">
        <v>44153</v>
      </c>
      <c r="E533" s="128">
        <v>2014</v>
      </c>
      <c r="F533" s="128" t="s">
        <v>43515</v>
      </c>
      <c r="G533" s="118" t="s">
        <v>37752</v>
      </c>
      <c r="H533" s="118"/>
    </row>
    <row r="534" spans="1:8">
      <c r="A534" s="40">
        <v>532</v>
      </c>
      <c r="B534" s="118" t="s">
        <v>44160</v>
      </c>
      <c r="C534" s="144">
        <v>75</v>
      </c>
      <c r="D534" s="128" t="s">
        <v>44153</v>
      </c>
      <c r="E534" s="128">
        <v>2014</v>
      </c>
      <c r="F534" s="128" t="s">
        <v>43515</v>
      </c>
      <c r="G534" s="118" t="s">
        <v>43907</v>
      </c>
      <c r="H534" s="118"/>
    </row>
    <row r="535" spans="1:8">
      <c r="A535" s="40">
        <v>533</v>
      </c>
      <c r="B535" s="118" t="s">
        <v>44161</v>
      </c>
      <c r="C535" s="148">
        <v>125.6</v>
      </c>
      <c r="D535" s="128" t="s">
        <v>44153</v>
      </c>
      <c r="E535" s="128">
        <v>2014</v>
      </c>
      <c r="F535" s="128" t="s">
        <v>43515</v>
      </c>
      <c r="G535" s="118" t="s">
        <v>7590</v>
      </c>
      <c r="H535" s="118"/>
    </row>
    <row r="536" spans="1:8">
      <c r="A536" s="40">
        <v>534</v>
      </c>
      <c r="B536" s="118" t="s">
        <v>44162</v>
      </c>
      <c r="C536" s="144">
        <v>116</v>
      </c>
      <c r="D536" s="128" t="s">
        <v>44153</v>
      </c>
      <c r="E536" s="128">
        <v>2014</v>
      </c>
      <c r="F536" s="118"/>
      <c r="G536" s="118" t="s">
        <v>43827</v>
      </c>
      <c r="H536" s="118"/>
    </row>
    <row r="537" spans="1:8">
      <c r="A537" s="40">
        <v>535</v>
      </c>
      <c r="B537" s="118" t="s">
        <v>5352</v>
      </c>
      <c r="C537" s="144">
        <v>170</v>
      </c>
      <c r="D537" s="128" t="s">
        <v>44163</v>
      </c>
      <c r="E537" s="128">
        <v>2014</v>
      </c>
      <c r="F537" s="118"/>
      <c r="G537" s="118" t="s">
        <v>3045</v>
      </c>
      <c r="H537" s="118"/>
    </row>
    <row r="538" spans="1:8">
      <c r="A538" s="40">
        <v>536</v>
      </c>
      <c r="B538" s="118" t="s">
        <v>44164</v>
      </c>
      <c r="C538" s="144">
        <v>150</v>
      </c>
      <c r="D538" s="128" t="s">
        <v>44163</v>
      </c>
      <c r="E538" s="128">
        <v>2014</v>
      </c>
      <c r="F538" s="128" t="s">
        <v>43546</v>
      </c>
      <c r="G538" s="118" t="s">
        <v>33086</v>
      </c>
      <c r="H538" s="120" t="s">
        <v>44165</v>
      </c>
    </row>
    <row r="539" spans="1:8">
      <c r="A539" s="40">
        <v>537</v>
      </c>
      <c r="B539" s="118" t="s">
        <v>44166</v>
      </c>
      <c r="C539" s="144">
        <v>40</v>
      </c>
      <c r="D539" s="128" t="s">
        <v>44163</v>
      </c>
      <c r="E539" s="128">
        <v>2014</v>
      </c>
      <c r="F539" s="128" t="s">
        <v>43515</v>
      </c>
      <c r="G539" s="118" t="s">
        <v>43726</v>
      </c>
      <c r="H539" s="118"/>
    </row>
    <row r="540" spans="1:8">
      <c r="A540" s="40">
        <v>538</v>
      </c>
      <c r="B540" s="118" t="s">
        <v>43962</v>
      </c>
      <c r="C540" s="148">
        <v>29.3</v>
      </c>
      <c r="D540" s="128" t="s">
        <v>44163</v>
      </c>
      <c r="E540" s="128">
        <v>2014</v>
      </c>
      <c r="F540" s="128" t="s">
        <v>43519</v>
      </c>
      <c r="G540" s="118" t="s">
        <v>44167</v>
      </c>
      <c r="H540" s="118"/>
    </row>
    <row r="541" spans="1:8">
      <c r="A541" s="40">
        <v>539</v>
      </c>
      <c r="B541" s="118" t="s">
        <v>44168</v>
      </c>
      <c r="C541" s="144">
        <v>140</v>
      </c>
      <c r="D541" s="128" t="s">
        <v>44163</v>
      </c>
      <c r="E541" s="128">
        <v>2014</v>
      </c>
      <c r="F541" s="128" t="s">
        <v>43515</v>
      </c>
      <c r="G541" s="118" t="s">
        <v>7642</v>
      </c>
      <c r="H541" s="120" t="s">
        <v>44169</v>
      </c>
    </row>
    <row r="542" spans="1:8">
      <c r="A542" s="40">
        <v>540</v>
      </c>
      <c r="B542" s="118" t="s">
        <v>44170</v>
      </c>
      <c r="C542" s="144">
        <v>65</v>
      </c>
      <c r="D542" s="128" t="s">
        <v>44163</v>
      </c>
      <c r="E542" s="128">
        <v>2014</v>
      </c>
      <c r="F542" s="128" t="s">
        <v>43519</v>
      </c>
      <c r="G542" s="118" t="s">
        <v>43827</v>
      </c>
      <c r="H542" s="118"/>
    </row>
    <row r="543" spans="1:8">
      <c r="A543" s="40">
        <v>541</v>
      </c>
      <c r="B543" s="118" t="s">
        <v>44171</v>
      </c>
      <c r="C543" s="144">
        <v>50</v>
      </c>
      <c r="D543" s="128" t="s">
        <v>44163</v>
      </c>
      <c r="E543" s="128">
        <v>2014</v>
      </c>
      <c r="F543" s="128" t="s">
        <v>43515</v>
      </c>
      <c r="G543" s="118" t="s">
        <v>43754</v>
      </c>
      <c r="H543" s="118"/>
    </row>
    <row r="544" spans="1:8">
      <c r="A544" s="40">
        <v>542</v>
      </c>
      <c r="B544" s="118" t="s">
        <v>10272</v>
      </c>
      <c r="C544" s="144">
        <v>60</v>
      </c>
      <c r="D544" s="128" t="s">
        <v>44163</v>
      </c>
      <c r="E544" s="128">
        <v>2014</v>
      </c>
      <c r="F544" s="128" t="s">
        <v>43515</v>
      </c>
      <c r="G544" s="118" t="s">
        <v>44048</v>
      </c>
      <c r="H544" s="120" t="s">
        <v>44172</v>
      </c>
    </row>
    <row r="545" spans="1:8">
      <c r="A545" s="40">
        <v>543</v>
      </c>
      <c r="B545" s="118" t="s">
        <v>43932</v>
      </c>
      <c r="C545" s="144">
        <v>50</v>
      </c>
      <c r="D545" s="128" t="s">
        <v>44163</v>
      </c>
      <c r="E545" s="128">
        <v>2014</v>
      </c>
      <c r="F545" s="128" t="s">
        <v>43515</v>
      </c>
      <c r="G545" s="118" t="s">
        <v>43773</v>
      </c>
      <c r="H545" s="120" t="s">
        <v>44173</v>
      </c>
    </row>
    <row r="546" spans="1:8">
      <c r="A546" s="40">
        <v>544</v>
      </c>
      <c r="B546" s="118" t="s">
        <v>18813</v>
      </c>
      <c r="C546" s="144">
        <v>200</v>
      </c>
      <c r="D546" s="128" t="s">
        <v>44163</v>
      </c>
      <c r="E546" s="128">
        <v>2014</v>
      </c>
      <c r="F546" s="128" t="s">
        <v>43536</v>
      </c>
      <c r="G546" s="118" t="s">
        <v>44174</v>
      </c>
      <c r="H546" s="120" t="s">
        <v>44175</v>
      </c>
    </row>
    <row r="547" spans="1:8">
      <c r="A547" s="40">
        <v>545</v>
      </c>
      <c r="B547" s="118" t="s">
        <v>33410</v>
      </c>
      <c r="C547" s="144">
        <v>125</v>
      </c>
      <c r="D547" s="128" t="s">
        <v>44176</v>
      </c>
      <c r="E547" s="128">
        <v>2014</v>
      </c>
      <c r="F547" s="128" t="s">
        <v>43519</v>
      </c>
      <c r="G547" s="118" t="s">
        <v>3045</v>
      </c>
      <c r="H547" s="120" t="s">
        <v>44177</v>
      </c>
    </row>
    <row r="548" spans="1:8">
      <c r="A548" s="40">
        <v>546</v>
      </c>
      <c r="B548" s="118" t="s">
        <v>666</v>
      </c>
      <c r="C548" s="144">
        <v>94</v>
      </c>
      <c r="D548" s="128" t="s">
        <v>44178</v>
      </c>
      <c r="E548" s="128">
        <v>2014</v>
      </c>
      <c r="F548" s="128" t="s">
        <v>43546</v>
      </c>
      <c r="G548" s="118" t="s">
        <v>3045</v>
      </c>
      <c r="H548" s="120" t="s">
        <v>44179</v>
      </c>
    </row>
    <row r="549" spans="1:8">
      <c r="A549" s="40">
        <v>547</v>
      </c>
      <c r="B549" s="118" t="s">
        <v>44180</v>
      </c>
      <c r="C549" s="144">
        <v>125</v>
      </c>
      <c r="D549" s="128" t="s">
        <v>44178</v>
      </c>
      <c r="E549" s="128">
        <v>2014</v>
      </c>
      <c r="F549" s="128" t="s">
        <v>43515</v>
      </c>
      <c r="G549" s="118" t="s">
        <v>3045</v>
      </c>
      <c r="H549" s="120" t="s">
        <v>44181</v>
      </c>
    </row>
    <row r="550" spans="1:8">
      <c r="A550" s="40">
        <v>548</v>
      </c>
      <c r="B550" s="118" t="s">
        <v>44182</v>
      </c>
      <c r="C550" s="144">
        <v>10</v>
      </c>
      <c r="D550" s="128" t="s">
        <v>44178</v>
      </c>
      <c r="E550" s="128">
        <v>2014</v>
      </c>
      <c r="F550" s="128" t="s">
        <v>43515</v>
      </c>
      <c r="G550" s="118" t="s">
        <v>43516</v>
      </c>
      <c r="H550" s="118" t="s">
        <v>44183</v>
      </c>
    </row>
    <row r="551" spans="1:8">
      <c r="A551" s="40">
        <v>549</v>
      </c>
      <c r="B551" s="118" t="s">
        <v>44184</v>
      </c>
      <c r="C551" s="144">
        <v>154</v>
      </c>
      <c r="D551" s="128" t="s">
        <v>44178</v>
      </c>
      <c r="E551" s="128">
        <v>2014</v>
      </c>
      <c r="F551" s="128" t="s">
        <v>43515</v>
      </c>
      <c r="G551" s="118" t="s">
        <v>3045</v>
      </c>
      <c r="H551" s="120" t="s">
        <v>44185</v>
      </c>
    </row>
    <row r="552" spans="1:8">
      <c r="A552" s="40">
        <v>550</v>
      </c>
      <c r="B552" s="118" t="s">
        <v>3726</v>
      </c>
      <c r="C552" s="144">
        <v>40</v>
      </c>
      <c r="D552" s="128" t="s">
        <v>44178</v>
      </c>
      <c r="E552" s="128">
        <v>2014</v>
      </c>
      <c r="F552" s="128" t="s">
        <v>43519</v>
      </c>
      <c r="G552" s="118" t="s">
        <v>43594</v>
      </c>
      <c r="H552" s="120" t="s">
        <v>44186</v>
      </c>
    </row>
    <row r="553" spans="1:8">
      <c r="A553" s="40">
        <v>551</v>
      </c>
      <c r="B553" s="118" t="s">
        <v>43609</v>
      </c>
      <c r="C553" s="144">
        <v>28</v>
      </c>
      <c r="D553" s="128" t="s">
        <v>44178</v>
      </c>
      <c r="E553" s="128">
        <v>2014</v>
      </c>
      <c r="F553" s="128" t="s">
        <v>43536</v>
      </c>
      <c r="G553" s="118" t="s">
        <v>7642</v>
      </c>
      <c r="H553" s="120" t="s">
        <v>44187</v>
      </c>
    </row>
    <row r="554" spans="1:8">
      <c r="A554" s="40">
        <v>552</v>
      </c>
      <c r="B554" s="118" t="s">
        <v>44188</v>
      </c>
      <c r="C554" s="144">
        <v>100</v>
      </c>
      <c r="D554" s="128" t="s">
        <v>44178</v>
      </c>
      <c r="E554" s="128">
        <v>2014</v>
      </c>
      <c r="F554" s="128" t="s">
        <v>43515</v>
      </c>
      <c r="G554" s="118" t="s">
        <v>7642</v>
      </c>
      <c r="H554" s="120" t="s">
        <v>44189</v>
      </c>
    </row>
    <row r="555" spans="1:8">
      <c r="A555" s="40">
        <v>553</v>
      </c>
      <c r="B555" s="118" t="s">
        <v>37858</v>
      </c>
      <c r="C555" s="144">
        <v>30</v>
      </c>
      <c r="D555" s="128" t="s">
        <v>44178</v>
      </c>
      <c r="E555" s="128">
        <v>2014</v>
      </c>
      <c r="F555" s="128" t="s">
        <v>43515</v>
      </c>
      <c r="G555" s="118" t="s">
        <v>3045</v>
      </c>
      <c r="H555" s="120" t="s">
        <v>44190</v>
      </c>
    </row>
    <row r="556" spans="1:8">
      <c r="A556" s="40">
        <v>554</v>
      </c>
      <c r="B556" s="118" t="s">
        <v>44191</v>
      </c>
      <c r="C556" s="144">
        <v>137</v>
      </c>
      <c r="D556" s="128" t="s">
        <v>44178</v>
      </c>
      <c r="E556" s="128">
        <v>2014</v>
      </c>
      <c r="F556" s="128" t="s">
        <v>43519</v>
      </c>
      <c r="G556" s="118" t="s">
        <v>3045</v>
      </c>
      <c r="H556" s="120" t="s">
        <v>44192</v>
      </c>
    </row>
    <row r="557" spans="1:8">
      <c r="A557" s="40">
        <v>555</v>
      </c>
      <c r="B557" s="118" t="s">
        <v>44193</v>
      </c>
      <c r="C557" s="144">
        <v>10</v>
      </c>
      <c r="D557" s="145">
        <v>41821</v>
      </c>
      <c r="E557" s="128">
        <v>2014</v>
      </c>
      <c r="F557" s="128" t="s">
        <v>43515</v>
      </c>
      <c r="G557" s="118" t="s">
        <v>7590</v>
      </c>
      <c r="H557" s="118"/>
    </row>
    <row r="558" spans="1:8">
      <c r="A558" s="40">
        <v>556</v>
      </c>
      <c r="B558" s="118" t="s">
        <v>36213</v>
      </c>
      <c r="C558" s="144">
        <v>25</v>
      </c>
      <c r="D558" s="128" t="s">
        <v>44135</v>
      </c>
      <c r="E558" s="128">
        <v>2014</v>
      </c>
      <c r="F558" s="128" t="s">
        <v>43515</v>
      </c>
      <c r="G558" s="118" t="s">
        <v>44194</v>
      </c>
      <c r="H558" s="120" t="s">
        <v>44195</v>
      </c>
    </row>
    <row r="559" spans="1:8">
      <c r="A559" s="40">
        <v>557</v>
      </c>
      <c r="B559" s="118" t="s">
        <v>44196</v>
      </c>
      <c r="C559" s="144">
        <v>85</v>
      </c>
      <c r="D559" s="128" t="s">
        <v>44135</v>
      </c>
      <c r="E559" s="128">
        <v>2014</v>
      </c>
      <c r="F559" s="128" t="s">
        <v>43546</v>
      </c>
      <c r="G559" s="118" t="s">
        <v>3045</v>
      </c>
      <c r="H559" s="124" t="s">
        <v>44197</v>
      </c>
    </row>
    <row r="560" spans="1:8">
      <c r="A560" s="40">
        <v>558</v>
      </c>
      <c r="B560" s="118" t="s">
        <v>44198</v>
      </c>
      <c r="C560" s="148">
        <v>91.2</v>
      </c>
      <c r="D560" s="128" t="s">
        <v>44135</v>
      </c>
      <c r="E560" s="128">
        <v>2014</v>
      </c>
      <c r="F560" s="128" t="s">
        <v>43515</v>
      </c>
      <c r="G560" s="118" t="s">
        <v>3045</v>
      </c>
      <c r="H560" s="120" t="s">
        <v>44199</v>
      </c>
    </row>
    <row r="561" spans="1:8">
      <c r="A561" s="40">
        <v>559</v>
      </c>
      <c r="B561" s="118" t="s">
        <v>26989</v>
      </c>
      <c r="C561" s="144">
        <v>62</v>
      </c>
      <c r="D561" s="128" t="s">
        <v>44135</v>
      </c>
      <c r="E561" s="128">
        <v>2014</v>
      </c>
      <c r="F561" s="128" t="s">
        <v>43546</v>
      </c>
      <c r="G561" s="118" t="s">
        <v>43516</v>
      </c>
      <c r="H561" s="120" t="s">
        <v>44200</v>
      </c>
    </row>
    <row r="562" spans="1:8">
      <c r="A562" s="40">
        <v>560</v>
      </c>
      <c r="B562" s="118" t="s">
        <v>44201</v>
      </c>
      <c r="C562" s="144">
        <v>200</v>
      </c>
      <c r="D562" s="128" t="s">
        <v>44135</v>
      </c>
      <c r="E562" s="128">
        <v>2014</v>
      </c>
      <c r="F562" s="128" t="s">
        <v>43515</v>
      </c>
      <c r="G562" s="118" t="s">
        <v>43516</v>
      </c>
      <c r="H562" s="120" t="s">
        <v>44202</v>
      </c>
    </row>
    <row r="563" spans="1:8">
      <c r="A563" s="40">
        <v>561</v>
      </c>
      <c r="B563" s="118" t="s">
        <v>40299</v>
      </c>
      <c r="C563" s="144">
        <v>26</v>
      </c>
      <c r="D563" s="128" t="s">
        <v>44135</v>
      </c>
      <c r="E563" s="128">
        <v>2014</v>
      </c>
      <c r="F563" s="128" t="s">
        <v>43515</v>
      </c>
      <c r="G563" s="118" t="s">
        <v>43949</v>
      </c>
      <c r="H563" s="120" t="s">
        <v>44203</v>
      </c>
    </row>
    <row r="564" spans="1:8">
      <c r="A564" s="40">
        <v>562</v>
      </c>
      <c r="B564" s="118" t="s">
        <v>33855</v>
      </c>
      <c r="C564" s="144">
        <v>50</v>
      </c>
      <c r="D564" s="128" t="s">
        <v>44135</v>
      </c>
      <c r="E564" s="128">
        <v>2014</v>
      </c>
      <c r="F564" s="128" t="s">
        <v>43515</v>
      </c>
      <c r="G564" s="118" t="s">
        <v>7590</v>
      </c>
      <c r="H564" s="120" t="s">
        <v>44204</v>
      </c>
    </row>
    <row r="565" spans="1:8">
      <c r="A565" s="40">
        <v>563</v>
      </c>
      <c r="B565" s="118" t="s">
        <v>44205</v>
      </c>
      <c r="C565" s="144">
        <v>40</v>
      </c>
      <c r="D565" s="128" t="s">
        <v>44135</v>
      </c>
      <c r="E565" s="128">
        <v>2014</v>
      </c>
      <c r="F565" s="128" t="s">
        <v>43536</v>
      </c>
      <c r="G565" s="118" t="s">
        <v>10351</v>
      </c>
      <c r="H565" s="120" t="s">
        <v>44206</v>
      </c>
    </row>
    <row r="566" spans="1:8">
      <c r="A566" s="40">
        <v>564</v>
      </c>
      <c r="B566" s="118" t="s">
        <v>44091</v>
      </c>
      <c r="C566" s="144">
        <v>32</v>
      </c>
      <c r="D566" s="145">
        <v>41781</v>
      </c>
      <c r="E566" s="128">
        <v>2014</v>
      </c>
      <c r="F566" s="128" t="s">
        <v>43515</v>
      </c>
      <c r="G566" s="118" t="s">
        <v>43516</v>
      </c>
      <c r="H566" s="118"/>
    </row>
    <row r="567" spans="1:8">
      <c r="A567" s="40">
        <v>565</v>
      </c>
      <c r="B567" s="118" t="s">
        <v>4625</v>
      </c>
      <c r="C567" s="144">
        <v>140</v>
      </c>
      <c r="D567" s="145">
        <v>41789</v>
      </c>
      <c r="E567" s="128">
        <v>2014</v>
      </c>
      <c r="F567" s="128" t="s">
        <v>43579</v>
      </c>
      <c r="G567" s="118" t="s">
        <v>3045</v>
      </c>
      <c r="H567" s="118"/>
    </row>
    <row r="568" spans="1:8">
      <c r="A568" s="40">
        <v>566</v>
      </c>
      <c r="B568" s="118" t="s">
        <v>5511</v>
      </c>
      <c r="C568" s="144">
        <v>172</v>
      </c>
      <c r="D568" s="128" t="s">
        <v>44207</v>
      </c>
      <c r="E568" s="128">
        <v>2014</v>
      </c>
      <c r="F568" s="128" t="s">
        <v>43515</v>
      </c>
      <c r="G568" s="118" t="s">
        <v>3045</v>
      </c>
      <c r="H568" s="120" t="s">
        <v>44208</v>
      </c>
    </row>
    <row r="569" spans="1:8">
      <c r="A569" s="40">
        <v>567</v>
      </c>
      <c r="B569" s="118" t="s">
        <v>28594</v>
      </c>
      <c r="C569" s="144">
        <v>43</v>
      </c>
      <c r="D569" s="128" t="s">
        <v>44209</v>
      </c>
      <c r="E569" s="128">
        <v>2014</v>
      </c>
      <c r="F569" s="128" t="s">
        <v>43519</v>
      </c>
      <c r="G569" s="118" t="s">
        <v>3045</v>
      </c>
      <c r="H569" s="120" t="s">
        <v>44210</v>
      </c>
    </row>
    <row r="570" spans="1:8">
      <c r="A570" s="40">
        <v>568</v>
      </c>
      <c r="B570" s="118" t="s">
        <v>5099</v>
      </c>
      <c r="C570" s="148">
        <v>25.3</v>
      </c>
      <c r="D570" s="128" t="s">
        <v>44209</v>
      </c>
      <c r="E570" s="128">
        <v>2014</v>
      </c>
      <c r="F570" s="128" t="s">
        <v>43515</v>
      </c>
      <c r="G570" s="118" t="s">
        <v>3045</v>
      </c>
      <c r="H570" s="118" t="s">
        <v>44211</v>
      </c>
    </row>
    <row r="571" spans="1:8">
      <c r="A571" s="40">
        <v>569</v>
      </c>
      <c r="B571" s="118" t="s">
        <v>28677</v>
      </c>
      <c r="C571" s="144">
        <v>75</v>
      </c>
      <c r="D571" s="128" t="s">
        <v>44209</v>
      </c>
      <c r="E571" s="128">
        <v>2014</v>
      </c>
      <c r="F571" s="128" t="s">
        <v>43519</v>
      </c>
      <c r="G571" s="118" t="s">
        <v>3045</v>
      </c>
      <c r="H571" s="120" t="s">
        <v>44212</v>
      </c>
    </row>
    <row r="572" spans="1:8">
      <c r="A572" s="40">
        <v>570</v>
      </c>
      <c r="B572" s="118" t="s">
        <v>40608</v>
      </c>
      <c r="C572" s="144">
        <v>50</v>
      </c>
      <c r="D572" s="128" t="s">
        <v>44209</v>
      </c>
      <c r="E572" s="128">
        <v>2014</v>
      </c>
      <c r="F572" s="128" t="s">
        <v>43515</v>
      </c>
      <c r="G572" s="118" t="s">
        <v>39675</v>
      </c>
      <c r="H572" s="120" t="s">
        <v>44213</v>
      </c>
    </row>
    <row r="573" spans="1:8">
      <c r="A573" s="40">
        <v>571</v>
      </c>
      <c r="B573" s="118" t="s">
        <v>33108</v>
      </c>
      <c r="C573" s="144">
        <v>50</v>
      </c>
      <c r="D573" s="128" t="s">
        <v>44209</v>
      </c>
      <c r="E573" s="128">
        <v>2014</v>
      </c>
      <c r="F573" s="128" t="s">
        <v>43536</v>
      </c>
      <c r="G573" s="118" t="s">
        <v>44214</v>
      </c>
      <c r="H573" s="118" t="s">
        <v>44215</v>
      </c>
    </row>
    <row r="574" spans="1:8">
      <c r="A574" s="40">
        <v>572</v>
      </c>
      <c r="B574" s="118" t="s">
        <v>44216</v>
      </c>
      <c r="C574" s="144">
        <v>40</v>
      </c>
      <c r="D574" s="128" t="s">
        <v>44209</v>
      </c>
      <c r="E574" s="128">
        <v>2014</v>
      </c>
      <c r="F574" s="128" t="s">
        <v>43515</v>
      </c>
      <c r="G574" s="118" t="s">
        <v>3045</v>
      </c>
      <c r="H574" s="120" t="s">
        <v>44217</v>
      </c>
    </row>
    <row r="575" spans="1:8">
      <c r="A575" s="40">
        <v>573</v>
      </c>
      <c r="B575" s="118" t="s">
        <v>42440</v>
      </c>
      <c r="C575" s="144">
        <v>100</v>
      </c>
      <c r="D575" s="128" t="s">
        <v>44209</v>
      </c>
      <c r="E575" s="128">
        <v>2014</v>
      </c>
      <c r="F575" s="128" t="s">
        <v>43515</v>
      </c>
      <c r="G575" s="118" t="s">
        <v>3045</v>
      </c>
      <c r="H575" s="120" t="s">
        <v>44218</v>
      </c>
    </row>
    <row r="576" spans="1:8">
      <c r="A576" s="40">
        <v>574</v>
      </c>
      <c r="B576" s="118" t="s">
        <v>44219</v>
      </c>
      <c r="C576" s="144">
        <v>100</v>
      </c>
      <c r="D576" s="128" t="s">
        <v>44209</v>
      </c>
      <c r="E576" s="128">
        <v>2014</v>
      </c>
      <c r="F576" s="128" t="s">
        <v>43536</v>
      </c>
      <c r="G576" s="118" t="s">
        <v>3045</v>
      </c>
      <c r="H576" s="120" t="s">
        <v>44220</v>
      </c>
    </row>
    <row r="577" spans="1:8">
      <c r="A577" s="40">
        <v>575</v>
      </c>
      <c r="B577" s="118" t="s">
        <v>44221</v>
      </c>
      <c r="C577" s="144">
        <v>50</v>
      </c>
      <c r="D577" s="128" t="s">
        <v>44222</v>
      </c>
      <c r="E577" s="128">
        <v>2014</v>
      </c>
      <c r="F577" s="128" t="s">
        <v>43515</v>
      </c>
      <c r="G577" s="118" t="s">
        <v>3045</v>
      </c>
      <c r="H577" s="120" t="s">
        <v>44223</v>
      </c>
    </row>
    <row r="578" spans="1:8">
      <c r="A578" s="40">
        <v>576</v>
      </c>
      <c r="B578" s="118" t="s">
        <v>41788</v>
      </c>
      <c r="C578" s="144">
        <v>70</v>
      </c>
      <c r="D578" s="128" t="s">
        <v>44224</v>
      </c>
      <c r="E578" s="128">
        <v>2014</v>
      </c>
      <c r="F578" s="128" t="s">
        <v>44225</v>
      </c>
      <c r="G578" s="118" t="s">
        <v>43516</v>
      </c>
      <c r="H578" s="120" t="s">
        <v>44226</v>
      </c>
    </row>
    <row r="579" spans="1:8">
      <c r="A579" s="40">
        <v>577</v>
      </c>
      <c r="B579" s="118" t="s">
        <v>18344</v>
      </c>
      <c r="C579" s="144">
        <v>125</v>
      </c>
      <c r="D579" s="128" t="s">
        <v>44222</v>
      </c>
      <c r="E579" s="128">
        <v>2014</v>
      </c>
      <c r="F579" s="128" t="s">
        <v>43536</v>
      </c>
      <c r="G579" s="118" t="s">
        <v>3045</v>
      </c>
      <c r="H579" s="120" t="s">
        <v>44227</v>
      </c>
    </row>
    <row r="580" spans="1:8">
      <c r="A580" s="40">
        <v>578</v>
      </c>
      <c r="B580" s="118" t="s">
        <v>5498</v>
      </c>
      <c r="C580" s="144">
        <v>20</v>
      </c>
      <c r="D580" s="128" t="s">
        <v>44222</v>
      </c>
      <c r="E580" s="128">
        <v>2014</v>
      </c>
      <c r="F580" s="128" t="s">
        <v>43515</v>
      </c>
      <c r="G580" s="118" t="s">
        <v>3045</v>
      </c>
      <c r="H580" s="120" t="s">
        <v>44228</v>
      </c>
    </row>
    <row r="581" spans="1:8">
      <c r="A581" s="40">
        <v>579</v>
      </c>
      <c r="B581" s="118" t="s">
        <v>41684</v>
      </c>
      <c r="C581" s="144">
        <v>20</v>
      </c>
      <c r="D581" s="128" t="s">
        <v>44222</v>
      </c>
      <c r="E581" s="128">
        <v>2014</v>
      </c>
      <c r="F581" s="128" t="s">
        <v>43515</v>
      </c>
      <c r="G581" s="118" t="s">
        <v>3045</v>
      </c>
      <c r="H581" s="120" t="s">
        <v>44229</v>
      </c>
    </row>
    <row r="582" spans="1:8">
      <c r="A582" s="40">
        <v>580</v>
      </c>
      <c r="B582" s="118" t="s">
        <v>43667</v>
      </c>
      <c r="C582" s="148">
        <v>16.899999999999999</v>
      </c>
      <c r="D582" s="128" t="s">
        <v>44222</v>
      </c>
      <c r="E582" s="128">
        <v>2014</v>
      </c>
      <c r="F582" s="128" t="s">
        <v>43519</v>
      </c>
      <c r="G582" s="118" t="s">
        <v>43516</v>
      </c>
      <c r="H582" s="118" t="s">
        <v>44211</v>
      </c>
    </row>
    <row r="583" spans="1:8">
      <c r="A583" s="40">
        <v>581</v>
      </c>
      <c r="B583" s="118" t="s">
        <v>44230</v>
      </c>
      <c r="C583" s="144">
        <v>10</v>
      </c>
      <c r="D583" s="128" t="s">
        <v>44222</v>
      </c>
      <c r="E583" s="128">
        <v>2014</v>
      </c>
      <c r="F583" s="128" t="s">
        <v>43515</v>
      </c>
      <c r="G583" s="118" t="s">
        <v>43516</v>
      </c>
      <c r="H583" s="118" t="s">
        <v>44231</v>
      </c>
    </row>
    <row r="584" spans="1:8">
      <c r="A584" s="40">
        <v>582</v>
      </c>
      <c r="B584" s="118" t="s">
        <v>18501</v>
      </c>
      <c r="C584" s="144">
        <v>30</v>
      </c>
      <c r="D584" s="149">
        <v>41671</v>
      </c>
      <c r="E584" s="128">
        <v>2014</v>
      </c>
      <c r="F584" s="128" t="s">
        <v>43519</v>
      </c>
      <c r="G584" s="118" t="s">
        <v>43757</v>
      </c>
      <c r="H584" s="120" t="s">
        <v>44232</v>
      </c>
    </row>
    <row r="585" spans="1:8">
      <c r="A585" s="40">
        <v>583</v>
      </c>
      <c r="B585" s="118" t="s">
        <v>44233</v>
      </c>
      <c r="C585" s="144">
        <v>20</v>
      </c>
      <c r="D585" s="128" t="s">
        <v>44234</v>
      </c>
      <c r="E585" s="128">
        <v>2014</v>
      </c>
      <c r="F585" s="128" t="s">
        <v>43515</v>
      </c>
      <c r="G585" s="118" t="s">
        <v>10351</v>
      </c>
      <c r="H585" s="120" t="s">
        <v>44235</v>
      </c>
    </row>
    <row r="586" spans="1:8">
      <c r="A586" s="40">
        <v>584</v>
      </c>
      <c r="B586" s="118" t="s">
        <v>44236</v>
      </c>
      <c r="C586" s="144">
        <v>25</v>
      </c>
      <c r="D586" s="128" t="s">
        <v>44234</v>
      </c>
      <c r="E586" s="128">
        <v>2014</v>
      </c>
      <c r="F586" s="128" t="s">
        <v>43515</v>
      </c>
      <c r="G586" s="118" t="s">
        <v>43516</v>
      </c>
      <c r="H586" s="120" t="s">
        <v>44237</v>
      </c>
    </row>
    <row r="587" spans="1:8">
      <c r="A587" s="40">
        <v>585</v>
      </c>
      <c r="B587" s="118" t="s">
        <v>451</v>
      </c>
      <c r="C587" s="144">
        <v>33</v>
      </c>
      <c r="D587" s="128" t="s">
        <v>44234</v>
      </c>
      <c r="E587" s="128">
        <v>2014</v>
      </c>
      <c r="F587" s="128" t="s">
        <v>43519</v>
      </c>
      <c r="G587" s="118" t="s">
        <v>43570</v>
      </c>
      <c r="H587" s="120" t="s">
        <v>44238</v>
      </c>
    </row>
    <row r="588" spans="1:8">
      <c r="A588" s="40">
        <v>586</v>
      </c>
      <c r="B588" s="118" t="s">
        <v>15606</v>
      </c>
      <c r="C588" s="144">
        <v>51</v>
      </c>
      <c r="D588" s="128" t="s">
        <v>44234</v>
      </c>
      <c r="E588" s="128">
        <v>2014</v>
      </c>
      <c r="F588" s="128" t="s">
        <v>43515</v>
      </c>
      <c r="G588" s="118" t="s">
        <v>3045</v>
      </c>
      <c r="H588" s="118" t="s">
        <v>44239</v>
      </c>
    </row>
    <row r="589" spans="1:8">
      <c r="A589" s="40">
        <v>587</v>
      </c>
      <c r="B589" s="118" t="s">
        <v>43890</v>
      </c>
      <c r="C589" s="144">
        <v>135</v>
      </c>
      <c r="D589" s="128" t="s">
        <v>44234</v>
      </c>
      <c r="E589" s="128">
        <v>2014</v>
      </c>
      <c r="F589" s="128" t="s">
        <v>43519</v>
      </c>
      <c r="G589" s="118" t="s">
        <v>44240</v>
      </c>
      <c r="H589" s="120" t="s">
        <v>44241</v>
      </c>
    </row>
    <row r="590" spans="1:8">
      <c r="A590" s="40">
        <v>588</v>
      </c>
      <c r="B590" s="118" t="s">
        <v>24394</v>
      </c>
      <c r="C590" s="144">
        <v>65</v>
      </c>
      <c r="D590" s="128" t="s">
        <v>44234</v>
      </c>
      <c r="E590" s="128">
        <v>2014</v>
      </c>
      <c r="F590" s="128" t="s">
        <v>43536</v>
      </c>
      <c r="G590" s="118" t="s">
        <v>3045</v>
      </c>
      <c r="H590" s="120" t="s">
        <v>44242</v>
      </c>
    </row>
    <row r="591" spans="1:8">
      <c r="A591" s="40">
        <v>589</v>
      </c>
      <c r="B591" s="118" t="s">
        <v>11753</v>
      </c>
      <c r="C591" s="148">
        <v>65</v>
      </c>
      <c r="D591" s="147">
        <v>41640</v>
      </c>
      <c r="E591" s="128">
        <v>2014</v>
      </c>
      <c r="F591" s="128" t="s">
        <v>43519</v>
      </c>
      <c r="G591" s="118" t="s">
        <v>44243</v>
      </c>
      <c r="H591" s="150" t="s">
        <v>44244</v>
      </c>
    </row>
    <row r="592" spans="1:8">
      <c r="A592" s="40">
        <v>590</v>
      </c>
      <c r="B592" s="118" t="s">
        <v>2934</v>
      </c>
      <c r="C592" s="148">
        <v>8.3000000000000007</v>
      </c>
      <c r="D592" s="128" t="s">
        <v>44245</v>
      </c>
      <c r="E592" s="128">
        <v>2014</v>
      </c>
      <c r="F592" s="128" t="s">
        <v>43515</v>
      </c>
      <c r="G592" s="118" t="s">
        <v>43516</v>
      </c>
      <c r="H592" s="118" t="s">
        <v>44244</v>
      </c>
    </row>
    <row r="593" spans="1:8">
      <c r="A593" s="40">
        <v>591</v>
      </c>
      <c r="B593" s="118" t="s">
        <v>44246</v>
      </c>
      <c r="C593" s="144">
        <v>52</v>
      </c>
      <c r="D593" s="128" t="s">
        <v>44245</v>
      </c>
      <c r="E593" s="128">
        <v>2014</v>
      </c>
      <c r="F593" s="128" t="s">
        <v>43536</v>
      </c>
      <c r="G593" s="118" t="s">
        <v>43516</v>
      </c>
      <c r="H593" s="118"/>
    </row>
    <row r="594" spans="1:8">
      <c r="A594" s="40">
        <v>592</v>
      </c>
      <c r="B594" s="118" t="s">
        <v>41354</v>
      </c>
      <c r="C594" s="144">
        <v>106</v>
      </c>
      <c r="D594" s="128" t="s">
        <v>44245</v>
      </c>
      <c r="E594" s="128">
        <v>2014</v>
      </c>
      <c r="F594" s="128" t="s">
        <v>43519</v>
      </c>
      <c r="G594" s="118" t="s">
        <v>44247</v>
      </c>
      <c r="H594" s="118"/>
    </row>
    <row r="595" spans="1:8">
      <c r="A595" s="40">
        <v>593</v>
      </c>
      <c r="B595" s="118" t="s">
        <v>42391</v>
      </c>
      <c r="C595" s="144">
        <v>50</v>
      </c>
      <c r="D595" s="147">
        <v>41640</v>
      </c>
      <c r="E595" s="128">
        <v>2014</v>
      </c>
      <c r="F595" s="128" t="s">
        <v>43519</v>
      </c>
      <c r="G595" s="118" t="s">
        <v>43702</v>
      </c>
      <c r="H595" s="118"/>
    </row>
    <row r="596" spans="1:8">
      <c r="A596" s="40">
        <v>594</v>
      </c>
      <c r="B596" s="118" t="s">
        <v>44248</v>
      </c>
      <c r="C596" s="144">
        <v>65</v>
      </c>
      <c r="D596" s="145">
        <v>41641</v>
      </c>
      <c r="E596" s="128">
        <v>2014</v>
      </c>
      <c r="F596" s="128" t="s">
        <v>43519</v>
      </c>
      <c r="G596" s="118" t="s">
        <v>33086</v>
      </c>
      <c r="H596" s="118"/>
    </row>
    <row r="597" spans="1:8">
      <c r="A597" s="40">
        <v>595</v>
      </c>
      <c r="B597" s="118" t="s">
        <v>768</v>
      </c>
      <c r="C597" s="144">
        <v>200</v>
      </c>
      <c r="D597" s="128" t="s">
        <v>44245</v>
      </c>
      <c r="E597" s="128">
        <v>2014</v>
      </c>
      <c r="F597" s="128" t="s">
        <v>43546</v>
      </c>
      <c r="G597" s="118" t="s">
        <v>43516</v>
      </c>
      <c r="H597" s="118" t="s">
        <v>44249</v>
      </c>
    </row>
    <row r="598" spans="1:8">
      <c r="A598" s="40">
        <v>596</v>
      </c>
      <c r="B598" s="118" t="s">
        <v>44250</v>
      </c>
      <c r="C598" s="144">
        <v>150</v>
      </c>
      <c r="D598" s="128" t="s">
        <v>44245</v>
      </c>
      <c r="E598" s="128">
        <v>2014</v>
      </c>
      <c r="F598" s="128" t="s">
        <v>43519</v>
      </c>
      <c r="G598" s="118" t="s">
        <v>43516</v>
      </c>
      <c r="H598" s="118" t="s">
        <v>44249</v>
      </c>
    </row>
    <row r="599" spans="1:8">
      <c r="A599" s="40">
        <v>597</v>
      </c>
      <c r="B599" s="118" t="s">
        <v>19892</v>
      </c>
      <c r="C599" s="148">
        <v>12.9</v>
      </c>
      <c r="D599" s="128" t="s">
        <v>44251</v>
      </c>
      <c r="E599" s="128">
        <v>2013</v>
      </c>
      <c r="F599" s="128" t="s">
        <v>43519</v>
      </c>
      <c r="G599" s="118" t="s">
        <v>43516</v>
      </c>
      <c r="H599" s="118"/>
    </row>
    <row r="600" spans="1:8">
      <c r="A600" s="40">
        <v>598</v>
      </c>
      <c r="B600" s="118" t="s">
        <v>43980</v>
      </c>
      <c r="C600" s="144">
        <v>125</v>
      </c>
      <c r="D600" s="128" t="s">
        <v>44252</v>
      </c>
      <c r="E600" s="128">
        <v>2013</v>
      </c>
      <c r="F600" s="128" t="s">
        <v>43536</v>
      </c>
      <c r="G600" s="118" t="s">
        <v>3045</v>
      </c>
      <c r="H600" s="118" t="s">
        <v>44253</v>
      </c>
    </row>
    <row r="601" spans="1:8">
      <c r="A601" s="40">
        <v>599</v>
      </c>
      <c r="B601" s="120" t="s">
        <v>44254</v>
      </c>
      <c r="C601" s="148">
        <v>8.1</v>
      </c>
      <c r="D601" s="128" t="s">
        <v>44252</v>
      </c>
      <c r="E601" s="128">
        <v>2013</v>
      </c>
      <c r="F601" s="128" t="s">
        <v>43519</v>
      </c>
      <c r="G601" s="118" t="s">
        <v>10351</v>
      </c>
      <c r="H601" s="118"/>
    </row>
    <row r="602" spans="1:8">
      <c r="A602" s="40">
        <v>600</v>
      </c>
      <c r="B602" s="118" t="s">
        <v>43908</v>
      </c>
      <c r="C602" s="144">
        <v>40</v>
      </c>
      <c r="D602" s="128" t="s">
        <v>44251</v>
      </c>
      <c r="E602" s="128">
        <v>2013</v>
      </c>
      <c r="F602" s="128" t="s">
        <v>43519</v>
      </c>
      <c r="G602" s="118" t="s">
        <v>3045</v>
      </c>
      <c r="H602" s="118"/>
    </row>
    <row r="603" spans="1:8">
      <c r="A603" s="40">
        <v>601</v>
      </c>
      <c r="B603" s="118" t="s">
        <v>30294</v>
      </c>
      <c r="C603" s="144">
        <v>47</v>
      </c>
      <c r="D603" s="128" t="s">
        <v>44251</v>
      </c>
      <c r="E603" s="128">
        <v>2013</v>
      </c>
      <c r="F603" s="128" t="s">
        <v>43686</v>
      </c>
      <c r="G603" s="118" t="s">
        <v>10630</v>
      </c>
      <c r="H603" s="118"/>
    </row>
    <row r="604" spans="1:8">
      <c r="A604" s="40">
        <v>602</v>
      </c>
      <c r="B604" s="118" t="s">
        <v>44255</v>
      </c>
      <c r="C604" s="144">
        <v>175</v>
      </c>
      <c r="D604" s="128" t="s">
        <v>44251</v>
      </c>
      <c r="E604" s="128">
        <v>2013</v>
      </c>
      <c r="F604" s="128" t="s">
        <v>43515</v>
      </c>
      <c r="G604" s="118" t="s">
        <v>3045</v>
      </c>
      <c r="H604" s="118" t="s">
        <v>44256</v>
      </c>
    </row>
    <row r="605" spans="1:8">
      <c r="A605" s="40">
        <v>603</v>
      </c>
      <c r="B605" s="118" t="s">
        <v>33342</v>
      </c>
      <c r="C605" s="144">
        <v>200</v>
      </c>
      <c r="D605" s="128" t="s">
        <v>44251</v>
      </c>
      <c r="E605" s="128">
        <v>2013</v>
      </c>
      <c r="F605" s="128" t="s">
        <v>43515</v>
      </c>
      <c r="G605" s="118" t="s">
        <v>39675</v>
      </c>
      <c r="H605" s="118"/>
    </row>
    <row r="606" spans="1:8">
      <c r="A606" s="40">
        <v>604</v>
      </c>
      <c r="B606" s="118" t="s">
        <v>44257</v>
      </c>
      <c r="C606" s="118" t="s">
        <v>44244</v>
      </c>
      <c r="D606" s="128" t="s">
        <v>44251</v>
      </c>
      <c r="E606" s="128">
        <v>2013</v>
      </c>
      <c r="F606" s="128" t="s">
        <v>43515</v>
      </c>
      <c r="G606" s="118" t="s">
        <v>3045</v>
      </c>
      <c r="H606" s="118" t="s">
        <v>44258</v>
      </c>
    </row>
    <row r="607" spans="1:8">
      <c r="A607" s="40">
        <v>605</v>
      </c>
      <c r="B607" s="118" t="s">
        <v>66</v>
      </c>
      <c r="C607" s="144">
        <v>39</v>
      </c>
      <c r="D607" s="128" t="s">
        <v>44259</v>
      </c>
      <c r="E607" s="128">
        <v>2013</v>
      </c>
      <c r="F607" s="128" t="s">
        <v>43519</v>
      </c>
      <c r="G607" s="118" t="s">
        <v>3045</v>
      </c>
      <c r="H607" s="118" t="s">
        <v>44211</v>
      </c>
    </row>
    <row r="608" spans="1:8">
      <c r="A608" s="40">
        <v>606</v>
      </c>
      <c r="B608" s="118" t="s">
        <v>39507</v>
      </c>
      <c r="C608" s="148">
        <v>27.5</v>
      </c>
      <c r="D608" s="128" t="s">
        <v>44260</v>
      </c>
      <c r="E608" s="128">
        <v>2013</v>
      </c>
      <c r="F608" s="128" t="s">
        <v>43519</v>
      </c>
      <c r="G608" s="118" t="s">
        <v>33086</v>
      </c>
      <c r="H608" s="118"/>
    </row>
    <row r="609" spans="1:8">
      <c r="A609" s="40">
        <v>607</v>
      </c>
      <c r="B609" s="118" t="s">
        <v>44112</v>
      </c>
      <c r="C609" s="144">
        <v>35</v>
      </c>
      <c r="D609" s="128" t="s">
        <v>44260</v>
      </c>
      <c r="E609" s="128">
        <v>2013</v>
      </c>
      <c r="F609" s="128" t="s">
        <v>43515</v>
      </c>
      <c r="G609" s="118" t="s">
        <v>3045</v>
      </c>
      <c r="H609" s="120" t="s">
        <v>44261</v>
      </c>
    </row>
    <row r="610" spans="1:8">
      <c r="A610" s="40">
        <v>608</v>
      </c>
      <c r="B610" s="118" t="s">
        <v>44262</v>
      </c>
      <c r="C610" s="144">
        <v>111</v>
      </c>
      <c r="D610" s="128" t="s">
        <v>44260</v>
      </c>
      <c r="E610" s="128">
        <v>2013</v>
      </c>
      <c r="F610" s="128" t="s">
        <v>43515</v>
      </c>
      <c r="G610" s="118" t="s">
        <v>3045</v>
      </c>
      <c r="H610" s="118"/>
    </row>
    <row r="611" spans="1:8">
      <c r="A611" s="40">
        <v>609</v>
      </c>
      <c r="B611" s="118" t="s">
        <v>44263</v>
      </c>
      <c r="C611" s="144">
        <v>200</v>
      </c>
      <c r="D611" s="128" t="s">
        <v>44260</v>
      </c>
      <c r="E611" s="128">
        <v>2013</v>
      </c>
      <c r="F611" s="128" t="s">
        <v>43546</v>
      </c>
      <c r="G611" s="118" t="s">
        <v>43612</v>
      </c>
      <c r="H611" s="118"/>
    </row>
    <row r="612" spans="1:8">
      <c r="A612" s="40">
        <v>610</v>
      </c>
      <c r="B612" s="118" t="s">
        <v>5902</v>
      </c>
      <c r="C612" s="148">
        <v>4.3</v>
      </c>
      <c r="D612" s="128" t="s">
        <v>44264</v>
      </c>
      <c r="E612" s="128">
        <v>2013</v>
      </c>
      <c r="F612" s="128" t="s">
        <v>43515</v>
      </c>
      <c r="G612" s="118" t="s">
        <v>43516</v>
      </c>
      <c r="H612" s="120" t="s">
        <v>44265</v>
      </c>
    </row>
    <row r="613" spans="1:8">
      <c r="A613" s="40">
        <v>611</v>
      </c>
      <c r="B613" s="118" t="s">
        <v>2974</v>
      </c>
      <c r="C613" s="144">
        <v>40</v>
      </c>
      <c r="D613" s="128" t="s">
        <v>44264</v>
      </c>
      <c r="E613" s="128">
        <v>2013</v>
      </c>
      <c r="F613" s="128" t="s">
        <v>43519</v>
      </c>
      <c r="G613" s="118" t="s">
        <v>7777</v>
      </c>
      <c r="H613" s="118"/>
    </row>
    <row r="614" spans="1:8">
      <c r="A614" s="40">
        <v>612</v>
      </c>
      <c r="B614" s="118" t="s">
        <v>4613</v>
      </c>
      <c r="C614" s="144">
        <v>75</v>
      </c>
      <c r="D614" s="128" t="s">
        <v>44264</v>
      </c>
      <c r="E614" s="128">
        <v>2013</v>
      </c>
      <c r="F614" s="128" t="s">
        <v>43515</v>
      </c>
      <c r="G614" s="118" t="s">
        <v>44266</v>
      </c>
      <c r="H614" s="118"/>
    </row>
    <row r="615" spans="1:8">
      <c r="A615" s="40">
        <v>613</v>
      </c>
      <c r="B615" s="118" t="s">
        <v>44161</v>
      </c>
      <c r="C615" s="144">
        <v>80</v>
      </c>
      <c r="D615" s="128" t="s">
        <v>44264</v>
      </c>
      <c r="E615" s="128">
        <v>2013</v>
      </c>
      <c r="F615" s="128" t="s">
        <v>43515</v>
      </c>
      <c r="G615" s="118" t="s">
        <v>7590</v>
      </c>
      <c r="H615" s="118" t="s">
        <v>44267</v>
      </c>
    </row>
    <row r="616" spans="1:8">
      <c r="A616" s="40">
        <v>614</v>
      </c>
      <c r="B616" s="118" t="s">
        <v>43663</v>
      </c>
      <c r="C616" s="144">
        <v>120</v>
      </c>
      <c r="D616" s="128" t="s">
        <v>44264</v>
      </c>
      <c r="E616" s="128">
        <v>2013</v>
      </c>
      <c r="F616" s="128" t="s">
        <v>43515</v>
      </c>
      <c r="G616" s="118" t="s">
        <v>33086</v>
      </c>
      <c r="H616" s="118"/>
    </row>
    <row r="617" spans="1:8">
      <c r="A617" s="40">
        <v>615</v>
      </c>
      <c r="B617" s="118" t="s">
        <v>44268</v>
      </c>
      <c r="C617" s="144">
        <v>200</v>
      </c>
      <c r="D617" s="128" t="s">
        <v>44264</v>
      </c>
      <c r="E617" s="128">
        <v>2013</v>
      </c>
      <c r="F617" s="128" t="s">
        <v>43546</v>
      </c>
      <c r="G617" s="118" t="s">
        <v>2639</v>
      </c>
      <c r="H617" s="118" t="s">
        <v>44269</v>
      </c>
    </row>
    <row r="618" spans="1:8">
      <c r="A618" s="40">
        <v>616</v>
      </c>
      <c r="B618" s="118" t="s">
        <v>42354</v>
      </c>
      <c r="C618" s="144">
        <v>30</v>
      </c>
      <c r="D618" s="128" t="s">
        <v>44270</v>
      </c>
      <c r="E618" s="128">
        <v>2013</v>
      </c>
      <c r="F618" s="128" t="s">
        <v>43515</v>
      </c>
      <c r="G618" s="118" t="s">
        <v>43516</v>
      </c>
      <c r="H618" s="120" t="s">
        <v>44271</v>
      </c>
    </row>
    <row r="619" spans="1:8">
      <c r="A619" s="40">
        <v>617</v>
      </c>
      <c r="B619" s="118" t="s">
        <v>44272</v>
      </c>
      <c r="C619" s="144">
        <v>30</v>
      </c>
      <c r="D619" s="128" t="s">
        <v>44270</v>
      </c>
      <c r="E619" s="128">
        <v>2013</v>
      </c>
      <c r="F619" s="128" t="s">
        <v>43515</v>
      </c>
      <c r="G619" s="118" t="s">
        <v>44273</v>
      </c>
      <c r="H619" s="118"/>
    </row>
    <row r="620" spans="1:8">
      <c r="A620" s="40">
        <v>618</v>
      </c>
      <c r="B620" s="118" t="s">
        <v>14574</v>
      </c>
      <c r="C620" s="144">
        <v>33</v>
      </c>
      <c r="D620" s="128" t="s">
        <v>44270</v>
      </c>
      <c r="E620" s="128">
        <v>2013</v>
      </c>
      <c r="F620" s="128" t="s">
        <v>43515</v>
      </c>
      <c r="G620" s="118" t="s">
        <v>43516</v>
      </c>
      <c r="H620" s="118"/>
    </row>
    <row r="621" spans="1:8">
      <c r="A621" s="40">
        <v>619</v>
      </c>
      <c r="B621" s="118" t="s">
        <v>44274</v>
      </c>
      <c r="C621" s="144">
        <v>194</v>
      </c>
      <c r="D621" s="128" t="s">
        <v>44270</v>
      </c>
      <c r="E621" s="128">
        <v>2013</v>
      </c>
      <c r="F621" s="128" t="s">
        <v>43579</v>
      </c>
      <c r="G621" s="118" t="s">
        <v>16556</v>
      </c>
      <c r="H621" s="118"/>
    </row>
    <row r="622" spans="1:8">
      <c r="A622" s="40">
        <v>620</v>
      </c>
      <c r="B622" s="118" t="s">
        <v>44275</v>
      </c>
      <c r="C622" s="148">
        <v>7.5</v>
      </c>
      <c r="D622" s="128" t="s">
        <v>44276</v>
      </c>
      <c r="E622" s="128">
        <v>2013</v>
      </c>
      <c r="F622" s="128" t="s">
        <v>43519</v>
      </c>
      <c r="G622" s="118" t="s">
        <v>7642</v>
      </c>
      <c r="H622" s="118" t="s">
        <v>44277</v>
      </c>
    </row>
    <row r="623" spans="1:8">
      <c r="A623" s="40">
        <v>621</v>
      </c>
      <c r="B623" s="118" t="s">
        <v>43667</v>
      </c>
      <c r="C623" s="144">
        <v>20</v>
      </c>
      <c r="D623" s="128" t="s">
        <v>44276</v>
      </c>
      <c r="E623" s="128">
        <v>2013</v>
      </c>
      <c r="F623" s="128" t="s">
        <v>43515</v>
      </c>
      <c r="G623" s="118" t="s">
        <v>43516</v>
      </c>
      <c r="H623" s="118"/>
    </row>
    <row r="624" spans="1:8">
      <c r="A624" s="40">
        <v>622</v>
      </c>
      <c r="B624" s="118" t="s">
        <v>14058</v>
      </c>
      <c r="C624" s="144">
        <v>25</v>
      </c>
      <c r="D624" s="128" t="s">
        <v>44276</v>
      </c>
      <c r="E624" s="128">
        <v>2013</v>
      </c>
      <c r="F624" s="128" t="s">
        <v>43515</v>
      </c>
      <c r="G624" s="118" t="s">
        <v>44278</v>
      </c>
      <c r="H624" s="118" t="s">
        <v>44279</v>
      </c>
    </row>
    <row r="625" spans="1:8">
      <c r="A625" s="40">
        <v>623</v>
      </c>
      <c r="B625" s="118" t="s">
        <v>44280</v>
      </c>
      <c r="C625" s="144">
        <v>26</v>
      </c>
      <c r="D625" s="128" t="s">
        <v>44276</v>
      </c>
      <c r="E625" s="128">
        <v>2013</v>
      </c>
      <c r="F625" s="128" t="s">
        <v>43519</v>
      </c>
      <c r="G625" s="118" t="s">
        <v>8580</v>
      </c>
      <c r="H625" s="118" t="s">
        <v>44281</v>
      </c>
    </row>
    <row r="626" spans="1:8">
      <c r="A626" s="40">
        <v>624</v>
      </c>
      <c r="B626" s="118" t="s">
        <v>44282</v>
      </c>
      <c r="C626" s="144">
        <v>30</v>
      </c>
      <c r="D626" s="128" t="s">
        <v>44283</v>
      </c>
      <c r="E626" s="128">
        <v>2013</v>
      </c>
      <c r="F626" s="128" t="s">
        <v>43515</v>
      </c>
      <c r="G626" s="118" t="s">
        <v>43516</v>
      </c>
      <c r="H626" s="118" t="s">
        <v>44284</v>
      </c>
    </row>
    <row r="627" spans="1:8">
      <c r="A627" s="40">
        <v>625</v>
      </c>
      <c r="B627" s="118" t="s">
        <v>206</v>
      </c>
      <c r="C627" s="144">
        <v>160</v>
      </c>
      <c r="D627" s="128" t="s">
        <v>44283</v>
      </c>
      <c r="E627" s="128">
        <v>2013</v>
      </c>
      <c r="F627" s="128" t="s">
        <v>43519</v>
      </c>
      <c r="G627" s="118" t="s">
        <v>3045</v>
      </c>
      <c r="H627" s="120" t="s">
        <v>44285</v>
      </c>
    </row>
    <row r="628" spans="1:8">
      <c r="A628" s="40">
        <v>626</v>
      </c>
      <c r="B628" s="118" t="s">
        <v>43298</v>
      </c>
      <c r="C628" s="144">
        <v>15</v>
      </c>
      <c r="D628" s="128" t="s">
        <v>44283</v>
      </c>
      <c r="E628" s="128">
        <v>2013</v>
      </c>
      <c r="F628" s="128" t="s">
        <v>43515</v>
      </c>
      <c r="G628" s="118" t="s">
        <v>10351</v>
      </c>
      <c r="H628" s="118" t="s">
        <v>44286</v>
      </c>
    </row>
    <row r="629" spans="1:8">
      <c r="A629" s="40">
        <v>627</v>
      </c>
      <c r="B629" s="118" t="s">
        <v>32340</v>
      </c>
      <c r="C629" s="144">
        <v>54</v>
      </c>
      <c r="D629" s="128" t="s">
        <v>44287</v>
      </c>
      <c r="E629" s="128">
        <v>2013</v>
      </c>
      <c r="F629" s="128" t="s">
        <v>43519</v>
      </c>
      <c r="G629" s="118" t="s">
        <v>43617</v>
      </c>
      <c r="H629" s="120" t="s">
        <v>44288</v>
      </c>
    </row>
    <row r="630" spans="1:8">
      <c r="A630" s="40">
        <v>628</v>
      </c>
      <c r="B630" s="118" t="s">
        <v>44289</v>
      </c>
      <c r="C630" s="144">
        <v>10</v>
      </c>
      <c r="D630" s="128" t="s">
        <v>44290</v>
      </c>
      <c r="E630" s="128">
        <v>2013</v>
      </c>
      <c r="F630" s="128" t="s">
        <v>43515</v>
      </c>
      <c r="G630" s="118" t="s">
        <v>43516</v>
      </c>
      <c r="H630" s="120" t="s">
        <v>44291</v>
      </c>
    </row>
    <row r="631" spans="1:8">
      <c r="A631" s="40">
        <v>629</v>
      </c>
      <c r="B631" s="118" t="s">
        <v>43416</v>
      </c>
      <c r="C631" s="148">
        <v>20.399999999999999</v>
      </c>
      <c r="D631" s="128" t="s">
        <v>44290</v>
      </c>
      <c r="E631" s="128">
        <v>2013</v>
      </c>
      <c r="F631" s="128" t="s">
        <v>43515</v>
      </c>
      <c r="G631" s="118" t="s">
        <v>7590</v>
      </c>
      <c r="H631" s="118" t="s">
        <v>44292</v>
      </c>
    </row>
    <row r="632" spans="1:8">
      <c r="A632" s="40">
        <v>630</v>
      </c>
      <c r="B632" s="118" t="s">
        <v>3283</v>
      </c>
      <c r="C632" s="144">
        <v>40</v>
      </c>
      <c r="D632" s="128" t="s">
        <v>44290</v>
      </c>
      <c r="E632" s="128">
        <v>2013</v>
      </c>
      <c r="F632" s="128" t="s">
        <v>43515</v>
      </c>
      <c r="G632" s="118" t="s">
        <v>7642</v>
      </c>
      <c r="H632" s="120" t="s">
        <v>44293</v>
      </c>
    </row>
    <row r="633" spans="1:8">
      <c r="A633" s="40">
        <v>631</v>
      </c>
      <c r="B633" s="118" t="s">
        <v>5067</v>
      </c>
      <c r="C633" s="148">
        <v>55.5</v>
      </c>
      <c r="D633" s="128" t="s">
        <v>44290</v>
      </c>
      <c r="E633" s="128">
        <v>2013</v>
      </c>
      <c r="F633" s="128" t="s">
        <v>43519</v>
      </c>
      <c r="G633" s="118" t="s">
        <v>3045</v>
      </c>
      <c r="H633" s="118"/>
    </row>
    <row r="634" spans="1:8">
      <c r="A634" s="40">
        <v>632</v>
      </c>
      <c r="B634" s="118" t="s">
        <v>44099</v>
      </c>
      <c r="C634" s="144">
        <v>20</v>
      </c>
      <c r="D634" s="128" t="s">
        <v>44252</v>
      </c>
      <c r="E634" s="128">
        <v>2013</v>
      </c>
      <c r="F634" s="128" t="s">
        <v>43515</v>
      </c>
      <c r="G634" s="118" t="s">
        <v>3045</v>
      </c>
      <c r="H634" s="120" t="s">
        <v>44294</v>
      </c>
    </row>
    <row r="635" spans="1:8">
      <c r="A635" s="40">
        <v>633</v>
      </c>
      <c r="B635" s="118" t="s">
        <v>42194</v>
      </c>
      <c r="C635" s="144">
        <v>35</v>
      </c>
      <c r="D635" s="128" t="s">
        <v>44252</v>
      </c>
      <c r="E635" s="128">
        <v>2013</v>
      </c>
      <c r="F635" s="128" t="s">
        <v>43519</v>
      </c>
      <c r="G635" s="118" t="s">
        <v>3045</v>
      </c>
      <c r="H635" s="118"/>
    </row>
    <row r="636" spans="1:8">
      <c r="A636" s="40">
        <v>634</v>
      </c>
      <c r="B636" s="118" t="s">
        <v>43868</v>
      </c>
      <c r="C636" s="144">
        <v>20</v>
      </c>
      <c r="D636" s="128" t="s">
        <v>44295</v>
      </c>
      <c r="E636" s="128">
        <v>2013</v>
      </c>
      <c r="F636" s="128" t="s">
        <v>43515</v>
      </c>
      <c r="G636" s="118" t="s">
        <v>11072</v>
      </c>
      <c r="H636" s="118"/>
    </row>
    <row r="637" spans="1:8">
      <c r="A637" s="40">
        <v>635</v>
      </c>
      <c r="B637" s="118" t="s">
        <v>641</v>
      </c>
      <c r="C637" s="144">
        <v>44</v>
      </c>
      <c r="D637" s="128" t="s">
        <v>44295</v>
      </c>
      <c r="E637" s="128">
        <v>2013</v>
      </c>
      <c r="F637" s="128" t="s">
        <v>43519</v>
      </c>
      <c r="G637" s="118" t="s">
        <v>44296</v>
      </c>
      <c r="H637" s="118"/>
    </row>
    <row r="638" spans="1:8">
      <c r="A638" s="40">
        <v>636</v>
      </c>
      <c r="B638" s="118" t="s">
        <v>27676</v>
      </c>
      <c r="C638" s="144">
        <v>15</v>
      </c>
      <c r="D638" s="128" t="s">
        <v>44297</v>
      </c>
      <c r="E638" s="128">
        <v>2013</v>
      </c>
      <c r="F638" s="128" t="s">
        <v>43515</v>
      </c>
      <c r="G638" s="118" t="s">
        <v>18594</v>
      </c>
      <c r="H638" s="118" t="s">
        <v>44298</v>
      </c>
    </row>
    <row r="639" spans="1:8">
      <c r="A639" s="40">
        <v>637</v>
      </c>
      <c r="B639" s="118" t="s">
        <v>10632</v>
      </c>
      <c r="C639" s="144">
        <v>40</v>
      </c>
      <c r="D639" s="128" t="s">
        <v>44297</v>
      </c>
      <c r="E639" s="128">
        <v>2013</v>
      </c>
      <c r="F639" s="128" t="s">
        <v>43515</v>
      </c>
      <c r="G639" s="118" t="s">
        <v>4857</v>
      </c>
      <c r="H639" s="118" t="s">
        <v>44299</v>
      </c>
    </row>
    <row r="640" spans="1:8">
      <c r="A640" s="40">
        <v>638</v>
      </c>
      <c r="B640" s="118" t="s">
        <v>33410</v>
      </c>
      <c r="C640" s="144">
        <v>100</v>
      </c>
      <c r="D640" s="128" t="s">
        <v>44297</v>
      </c>
      <c r="E640" s="128">
        <v>2013</v>
      </c>
      <c r="F640" s="128" t="s">
        <v>43515</v>
      </c>
      <c r="G640" s="118" t="s">
        <v>9131</v>
      </c>
      <c r="H640" s="118" t="s">
        <v>44300</v>
      </c>
    </row>
    <row r="641" spans="1:8">
      <c r="A641" s="40">
        <v>639</v>
      </c>
      <c r="B641" s="118" t="s">
        <v>44301</v>
      </c>
      <c r="C641" s="144">
        <v>109</v>
      </c>
      <c r="D641" s="128" t="s">
        <v>44297</v>
      </c>
      <c r="E641" s="128">
        <v>2013</v>
      </c>
      <c r="F641" s="128" t="s">
        <v>43515</v>
      </c>
      <c r="G641" s="118" t="s">
        <v>43537</v>
      </c>
      <c r="H641" s="118"/>
    </row>
    <row r="642" spans="1:8">
      <c r="A642" s="40">
        <v>640</v>
      </c>
      <c r="B642" s="118" t="s">
        <v>33081</v>
      </c>
      <c r="C642" s="144">
        <v>32</v>
      </c>
      <c r="D642" s="128" t="s">
        <v>44302</v>
      </c>
      <c r="E642" s="128">
        <v>2012</v>
      </c>
      <c r="F642" s="128" t="s">
        <v>43515</v>
      </c>
      <c r="G642" s="118" t="s">
        <v>43516</v>
      </c>
      <c r="H642" s="118" t="s">
        <v>44303</v>
      </c>
    </row>
    <row r="643" spans="1:8">
      <c r="A643" s="40">
        <v>641</v>
      </c>
      <c r="B643" s="118" t="s">
        <v>4088</v>
      </c>
      <c r="C643" s="144">
        <v>64</v>
      </c>
      <c r="D643" s="128" t="s">
        <v>44302</v>
      </c>
      <c r="E643" s="128">
        <v>2012</v>
      </c>
      <c r="F643" s="128" t="s">
        <v>43515</v>
      </c>
      <c r="G643" s="118" t="s">
        <v>43516</v>
      </c>
      <c r="H643" s="118" t="s">
        <v>44304</v>
      </c>
    </row>
    <row r="644" spans="1:8">
      <c r="A644" s="40">
        <v>642</v>
      </c>
      <c r="B644" s="118" t="s">
        <v>21245</v>
      </c>
      <c r="C644" s="144">
        <v>70</v>
      </c>
      <c r="D644" s="128" t="s">
        <v>44302</v>
      </c>
      <c r="E644" s="128">
        <v>2012</v>
      </c>
      <c r="F644" s="128" t="s">
        <v>43519</v>
      </c>
      <c r="G644" s="118" t="s">
        <v>44305</v>
      </c>
      <c r="H644" s="118"/>
    </row>
    <row r="645" spans="1:8">
      <c r="A645" s="40">
        <v>643</v>
      </c>
      <c r="B645" s="118" t="s">
        <v>44306</v>
      </c>
      <c r="C645" s="144">
        <v>150</v>
      </c>
      <c r="D645" s="128" t="s">
        <v>44302</v>
      </c>
      <c r="E645" s="128">
        <v>2012</v>
      </c>
      <c r="F645" s="128" t="s">
        <v>43536</v>
      </c>
      <c r="G645" s="118" t="s">
        <v>43516</v>
      </c>
      <c r="H645" s="118"/>
    </row>
    <row r="646" spans="1:8">
      <c r="A646" s="40">
        <v>644</v>
      </c>
      <c r="B646" s="118" t="s">
        <v>18344</v>
      </c>
      <c r="C646" s="144">
        <v>10</v>
      </c>
      <c r="D646" s="128" t="s">
        <v>44307</v>
      </c>
      <c r="E646" s="128">
        <v>2012</v>
      </c>
      <c r="F646" s="128" t="s">
        <v>43515</v>
      </c>
      <c r="G646" s="118" t="s">
        <v>3045</v>
      </c>
      <c r="H646" s="118" t="s">
        <v>44308</v>
      </c>
    </row>
    <row r="647" spans="1:8">
      <c r="A647" s="40">
        <v>645</v>
      </c>
      <c r="B647" s="118" t="s">
        <v>36245</v>
      </c>
      <c r="C647" s="144">
        <v>40</v>
      </c>
      <c r="D647" s="128" t="s">
        <v>44307</v>
      </c>
      <c r="E647" s="128">
        <v>2012</v>
      </c>
      <c r="F647" s="128" t="s">
        <v>43546</v>
      </c>
      <c r="G647" s="118" t="s">
        <v>3045</v>
      </c>
      <c r="H647" s="118"/>
    </row>
    <row r="648" spans="1:8">
      <c r="A648" s="40">
        <v>646</v>
      </c>
      <c r="B648" s="118" t="s">
        <v>26206</v>
      </c>
      <c r="C648" s="144">
        <v>60</v>
      </c>
      <c r="D648" s="128" t="s">
        <v>44307</v>
      </c>
      <c r="E648" s="128">
        <v>2012</v>
      </c>
      <c r="F648" s="128" t="s">
        <v>43515</v>
      </c>
      <c r="G648" s="118" t="s">
        <v>44309</v>
      </c>
      <c r="H648" s="118"/>
    </row>
    <row r="649" spans="1:8">
      <c r="A649" s="40">
        <v>647</v>
      </c>
      <c r="B649" s="118" t="s">
        <v>40081</v>
      </c>
      <c r="C649" s="144">
        <v>5</v>
      </c>
      <c r="D649" s="128" t="s">
        <v>44310</v>
      </c>
      <c r="E649" s="128">
        <v>2012</v>
      </c>
      <c r="F649" s="128" t="s">
        <v>43515</v>
      </c>
      <c r="G649" s="118" t="s">
        <v>3045</v>
      </c>
      <c r="H649" s="118"/>
    </row>
    <row r="650" spans="1:8">
      <c r="A650" s="40">
        <v>648</v>
      </c>
      <c r="B650" s="118" t="s">
        <v>38320</v>
      </c>
      <c r="C650" s="144">
        <v>15</v>
      </c>
      <c r="D650" s="128" t="s">
        <v>44310</v>
      </c>
      <c r="E650" s="128">
        <v>2012</v>
      </c>
      <c r="F650" s="128" t="s">
        <v>43515</v>
      </c>
      <c r="G650" s="118" t="s">
        <v>43926</v>
      </c>
      <c r="H650" s="118"/>
    </row>
    <row r="651" spans="1:8">
      <c r="A651" s="40">
        <v>649</v>
      </c>
      <c r="B651" s="118" t="s">
        <v>4953</v>
      </c>
      <c r="C651" s="144">
        <v>15</v>
      </c>
      <c r="D651" s="128" t="s">
        <v>44310</v>
      </c>
      <c r="E651" s="128">
        <v>2012</v>
      </c>
      <c r="F651" s="128" t="s">
        <v>43519</v>
      </c>
      <c r="G651" s="118" t="s">
        <v>44065</v>
      </c>
      <c r="H651" s="118"/>
    </row>
    <row r="652" spans="1:8">
      <c r="A652" s="40">
        <v>650</v>
      </c>
      <c r="B652" s="118" t="s">
        <v>3017</v>
      </c>
      <c r="C652" s="144">
        <v>36</v>
      </c>
      <c r="D652" s="128" t="s">
        <v>44310</v>
      </c>
      <c r="E652" s="128">
        <v>2012</v>
      </c>
      <c r="F652" s="128" t="s">
        <v>43515</v>
      </c>
      <c r="G652" s="118" t="s">
        <v>3045</v>
      </c>
      <c r="H652" s="118" t="s">
        <v>44311</v>
      </c>
    </row>
    <row r="653" spans="1:8">
      <c r="A653" s="40">
        <v>651</v>
      </c>
      <c r="B653" s="118" t="s">
        <v>41427</v>
      </c>
      <c r="C653" s="144">
        <v>40</v>
      </c>
      <c r="D653" s="128" t="s">
        <v>44310</v>
      </c>
      <c r="E653" s="128">
        <v>2012</v>
      </c>
      <c r="F653" s="128" t="s">
        <v>43519</v>
      </c>
      <c r="G653" s="118" t="s">
        <v>3045</v>
      </c>
      <c r="H653" s="118"/>
    </row>
    <row r="654" spans="1:8">
      <c r="A654" s="40">
        <v>652</v>
      </c>
      <c r="B654" s="118" t="s">
        <v>5067</v>
      </c>
      <c r="C654" s="144">
        <v>40</v>
      </c>
      <c r="D654" s="128" t="s">
        <v>44310</v>
      </c>
      <c r="E654" s="128">
        <v>2012</v>
      </c>
      <c r="F654" s="128" t="s">
        <v>43515</v>
      </c>
      <c r="G654" s="118" t="s">
        <v>3045</v>
      </c>
      <c r="H654" s="118"/>
    </row>
    <row r="655" spans="1:8">
      <c r="A655" s="40">
        <v>653</v>
      </c>
      <c r="B655" s="118" t="s">
        <v>43918</v>
      </c>
      <c r="C655" s="144">
        <v>75</v>
      </c>
      <c r="D655" s="128" t="s">
        <v>44310</v>
      </c>
      <c r="E655" s="128">
        <v>2012</v>
      </c>
      <c r="F655" s="128" t="s">
        <v>43546</v>
      </c>
      <c r="G655" s="118" t="s">
        <v>3045</v>
      </c>
      <c r="H655" s="118"/>
    </row>
    <row r="656" spans="1:8">
      <c r="A656" s="40">
        <v>654</v>
      </c>
      <c r="B656" s="118" t="s">
        <v>28505</v>
      </c>
      <c r="C656" s="144">
        <v>115</v>
      </c>
      <c r="D656" s="128" t="s">
        <v>44310</v>
      </c>
      <c r="E656" s="128">
        <v>2012</v>
      </c>
      <c r="F656" s="128" t="s">
        <v>43519</v>
      </c>
      <c r="G656" s="118" t="s">
        <v>16556</v>
      </c>
      <c r="H656" s="118"/>
    </row>
    <row r="657" spans="1:8">
      <c r="A657" s="40">
        <v>655</v>
      </c>
      <c r="B657" s="118" t="s">
        <v>44312</v>
      </c>
      <c r="C657" s="144">
        <v>25</v>
      </c>
      <c r="D657" s="128" t="s">
        <v>44313</v>
      </c>
      <c r="E657" s="128">
        <v>2012</v>
      </c>
      <c r="F657" s="128" t="s">
        <v>43536</v>
      </c>
      <c r="G657" s="118" t="s">
        <v>3045</v>
      </c>
      <c r="H657" s="118" t="s">
        <v>44314</v>
      </c>
    </row>
    <row r="658" spans="1:8">
      <c r="A658" s="40">
        <v>656</v>
      </c>
      <c r="B658" s="118" t="s">
        <v>666</v>
      </c>
      <c r="C658" s="144">
        <v>70</v>
      </c>
      <c r="D658" s="128" t="s">
        <v>44313</v>
      </c>
      <c r="E658" s="128">
        <v>2012</v>
      </c>
      <c r="F658" s="128" t="s">
        <v>43536</v>
      </c>
      <c r="G658" s="118" t="s">
        <v>3045</v>
      </c>
      <c r="H658" s="118"/>
    </row>
    <row r="659" spans="1:8">
      <c r="A659" s="40">
        <v>657</v>
      </c>
      <c r="B659" s="118" t="s">
        <v>28594</v>
      </c>
      <c r="C659" s="144">
        <v>20</v>
      </c>
      <c r="D659" s="128" t="s">
        <v>44315</v>
      </c>
      <c r="E659" s="128">
        <v>2012</v>
      </c>
      <c r="F659" s="128" t="s">
        <v>43519</v>
      </c>
      <c r="G659" s="118" t="s">
        <v>3045</v>
      </c>
      <c r="H659" s="118" t="s">
        <v>44316</v>
      </c>
    </row>
    <row r="660" spans="1:8">
      <c r="A660" s="40">
        <v>658</v>
      </c>
      <c r="B660" s="118" t="s">
        <v>17235</v>
      </c>
      <c r="C660" s="144">
        <v>21</v>
      </c>
      <c r="D660" s="128" t="s">
        <v>44315</v>
      </c>
      <c r="E660" s="128">
        <v>2012</v>
      </c>
      <c r="F660" s="128" t="s">
        <v>43515</v>
      </c>
      <c r="G660" s="118" t="s">
        <v>7642</v>
      </c>
      <c r="H660" s="118" t="s">
        <v>44317</v>
      </c>
    </row>
    <row r="661" spans="1:8">
      <c r="A661" s="40">
        <v>659</v>
      </c>
      <c r="B661" s="118" t="s">
        <v>43289</v>
      </c>
      <c r="C661" s="144">
        <v>50</v>
      </c>
      <c r="D661" s="128" t="s">
        <v>44315</v>
      </c>
      <c r="E661" s="128">
        <v>2012</v>
      </c>
      <c r="F661" s="128" t="s">
        <v>43515</v>
      </c>
      <c r="G661" s="118" t="s">
        <v>44318</v>
      </c>
      <c r="H661" s="118"/>
    </row>
    <row r="662" spans="1:8">
      <c r="A662" s="40">
        <v>660</v>
      </c>
      <c r="B662" s="118" t="s">
        <v>674</v>
      </c>
      <c r="C662" s="144">
        <v>135</v>
      </c>
      <c r="D662" s="128" t="s">
        <v>44315</v>
      </c>
      <c r="E662" s="128">
        <v>2012</v>
      </c>
      <c r="F662" s="128" t="s">
        <v>43546</v>
      </c>
      <c r="G662" s="118" t="s">
        <v>44001</v>
      </c>
      <c r="H662" s="118"/>
    </row>
    <row r="663" spans="1:8">
      <c r="A663" s="40">
        <v>661</v>
      </c>
      <c r="B663" s="118" t="s">
        <v>44319</v>
      </c>
      <c r="C663" s="144">
        <v>28</v>
      </c>
      <c r="D663" s="128" t="s">
        <v>44320</v>
      </c>
      <c r="E663" s="128">
        <v>2012</v>
      </c>
      <c r="F663" s="128" t="s">
        <v>43519</v>
      </c>
      <c r="G663" s="118" t="s">
        <v>43692</v>
      </c>
      <c r="H663" s="118" t="s">
        <v>44321</v>
      </c>
    </row>
    <row r="664" spans="1:8">
      <c r="A664" s="40">
        <v>662</v>
      </c>
      <c r="B664" s="118" t="s">
        <v>42079</v>
      </c>
      <c r="C664" s="144">
        <v>20</v>
      </c>
      <c r="D664" s="128" t="s">
        <v>44322</v>
      </c>
      <c r="E664" s="128">
        <v>2012</v>
      </c>
      <c r="F664" s="128" t="s">
        <v>43519</v>
      </c>
      <c r="G664" s="118" t="s">
        <v>10351</v>
      </c>
      <c r="H664" s="118"/>
    </row>
    <row r="665" spans="1:8">
      <c r="A665" s="40">
        <v>663</v>
      </c>
      <c r="B665" s="118" t="s">
        <v>4863</v>
      </c>
      <c r="C665" s="144">
        <v>45</v>
      </c>
      <c r="D665" s="128" t="s">
        <v>44322</v>
      </c>
      <c r="E665" s="128">
        <v>2012</v>
      </c>
      <c r="F665" s="128" t="s">
        <v>43515</v>
      </c>
      <c r="G665" s="118" t="s">
        <v>43516</v>
      </c>
      <c r="H665" s="118"/>
    </row>
    <row r="666" spans="1:8">
      <c r="A666" s="40">
        <v>664</v>
      </c>
      <c r="B666" s="118" t="s">
        <v>5489</v>
      </c>
      <c r="C666" s="144">
        <v>50</v>
      </c>
      <c r="D666" s="128" t="s">
        <v>44322</v>
      </c>
      <c r="E666" s="128">
        <v>2012</v>
      </c>
      <c r="F666" s="128" t="s">
        <v>43515</v>
      </c>
      <c r="G666" s="118" t="s">
        <v>3045</v>
      </c>
      <c r="H666" s="118"/>
    </row>
    <row r="667" spans="1:8">
      <c r="A667" s="40">
        <v>665</v>
      </c>
      <c r="B667" s="118" t="s">
        <v>19576</v>
      </c>
      <c r="C667" s="144">
        <v>55</v>
      </c>
      <c r="D667" s="128" t="s">
        <v>44322</v>
      </c>
      <c r="E667" s="128">
        <v>2012</v>
      </c>
      <c r="F667" s="128" t="s">
        <v>43515</v>
      </c>
      <c r="G667" s="118" t="s">
        <v>3045</v>
      </c>
      <c r="H667" s="118" t="s">
        <v>44323</v>
      </c>
    </row>
    <row r="668" spans="1:8">
      <c r="A668" s="40">
        <v>666</v>
      </c>
      <c r="B668" s="118" t="s">
        <v>13341</v>
      </c>
      <c r="C668" s="144">
        <v>100</v>
      </c>
      <c r="D668" s="128" t="s">
        <v>44322</v>
      </c>
      <c r="E668" s="128">
        <v>2012</v>
      </c>
      <c r="F668" s="128" t="s">
        <v>43515</v>
      </c>
      <c r="G668" s="118" t="s">
        <v>44324</v>
      </c>
      <c r="H668" s="118" t="s">
        <v>44325</v>
      </c>
    </row>
    <row r="669" spans="1:8">
      <c r="A669" s="40">
        <v>667</v>
      </c>
      <c r="B669" s="118" t="s">
        <v>33219</v>
      </c>
      <c r="C669" s="144">
        <v>150</v>
      </c>
      <c r="D669" s="128" t="s">
        <v>44322</v>
      </c>
      <c r="E669" s="128">
        <v>2012</v>
      </c>
      <c r="F669" s="128" t="s">
        <v>44043</v>
      </c>
      <c r="G669" s="118" t="s">
        <v>44326</v>
      </c>
      <c r="H669" s="118"/>
    </row>
    <row r="670" spans="1:8">
      <c r="A670" s="40">
        <v>668</v>
      </c>
      <c r="B670" s="118" t="s">
        <v>3770</v>
      </c>
      <c r="C670" s="144">
        <v>200</v>
      </c>
      <c r="D670" s="128" t="s">
        <v>44322</v>
      </c>
      <c r="E670" s="128">
        <v>2012</v>
      </c>
      <c r="F670" s="128" t="s">
        <v>43536</v>
      </c>
      <c r="G670" s="118" t="s">
        <v>7590</v>
      </c>
      <c r="H670" s="118" t="s">
        <v>44327</v>
      </c>
    </row>
    <row r="671" spans="1:8">
      <c r="A671" s="40">
        <v>669</v>
      </c>
      <c r="B671" s="118" t="s">
        <v>66</v>
      </c>
      <c r="C671" s="144">
        <v>7</v>
      </c>
      <c r="D671" s="128" t="s">
        <v>44328</v>
      </c>
      <c r="E671" s="128">
        <v>2012</v>
      </c>
      <c r="F671" s="128" t="s">
        <v>43515</v>
      </c>
      <c r="G671" s="118" t="s">
        <v>3045</v>
      </c>
      <c r="H671" s="118"/>
    </row>
    <row r="672" spans="1:8">
      <c r="A672" s="40">
        <v>670</v>
      </c>
      <c r="B672" s="118" t="s">
        <v>3726</v>
      </c>
      <c r="C672" s="144">
        <v>21</v>
      </c>
      <c r="D672" s="128" t="s">
        <v>44328</v>
      </c>
      <c r="E672" s="128">
        <v>2012</v>
      </c>
      <c r="F672" s="128" t="s">
        <v>43515</v>
      </c>
      <c r="G672" s="118" t="s">
        <v>43594</v>
      </c>
      <c r="H672" s="118"/>
    </row>
    <row r="673" spans="1:8">
      <c r="A673" s="40">
        <v>671</v>
      </c>
      <c r="B673" s="118" t="s">
        <v>3311</v>
      </c>
      <c r="C673" s="144">
        <v>105</v>
      </c>
      <c r="D673" s="128" t="s">
        <v>44328</v>
      </c>
      <c r="E673" s="128">
        <v>2012</v>
      </c>
      <c r="F673" s="128" t="s">
        <v>43536</v>
      </c>
      <c r="G673" s="118" t="s">
        <v>43516</v>
      </c>
      <c r="H673" s="118"/>
    </row>
    <row r="674" spans="1:8">
      <c r="A674" s="40">
        <v>672</v>
      </c>
      <c r="B674" s="118" t="s">
        <v>44329</v>
      </c>
      <c r="C674" s="148">
        <v>4.5</v>
      </c>
      <c r="D674" s="128" t="s">
        <v>44330</v>
      </c>
      <c r="E674" s="128">
        <v>2012</v>
      </c>
      <c r="F674" s="128" t="s">
        <v>43515</v>
      </c>
      <c r="G674" s="118" t="s">
        <v>44331</v>
      </c>
      <c r="H674" s="118" t="s">
        <v>44332</v>
      </c>
    </row>
    <row r="675" spans="1:8">
      <c r="A675" s="40">
        <v>673</v>
      </c>
      <c r="B675" s="118" t="s">
        <v>28499</v>
      </c>
      <c r="C675" s="144">
        <v>24</v>
      </c>
      <c r="D675" s="128" t="s">
        <v>44330</v>
      </c>
      <c r="E675" s="128">
        <v>2012</v>
      </c>
      <c r="F675" s="128" t="s">
        <v>43536</v>
      </c>
      <c r="G675" s="118" t="s">
        <v>44333</v>
      </c>
      <c r="H675" s="118"/>
    </row>
    <row r="676" spans="1:8">
      <c r="A676" s="40">
        <v>674</v>
      </c>
      <c r="B676" s="118" t="s">
        <v>17576</v>
      </c>
      <c r="C676" s="144">
        <v>100</v>
      </c>
      <c r="D676" s="128" t="s">
        <v>44330</v>
      </c>
      <c r="E676" s="128">
        <v>2012</v>
      </c>
      <c r="F676" s="128" t="s">
        <v>43515</v>
      </c>
      <c r="G676" s="118" t="s">
        <v>3045</v>
      </c>
      <c r="H676" s="118"/>
    </row>
    <row r="677" spans="1:8">
      <c r="A677" s="40">
        <v>675</v>
      </c>
      <c r="B677" s="118" t="s">
        <v>25010</v>
      </c>
      <c r="C677" s="144">
        <v>110</v>
      </c>
      <c r="D677" s="128" t="s">
        <v>44330</v>
      </c>
      <c r="E677" s="128">
        <v>2012</v>
      </c>
      <c r="F677" s="128" t="s">
        <v>43536</v>
      </c>
      <c r="G677" s="118" t="s">
        <v>44214</v>
      </c>
      <c r="H677" s="118"/>
    </row>
    <row r="678" spans="1:8">
      <c r="A678" s="40">
        <v>676</v>
      </c>
      <c r="B678" s="118" t="s">
        <v>4225</v>
      </c>
      <c r="C678" s="144">
        <v>175</v>
      </c>
      <c r="D678" s="128" t="s">
        <v>44330</v>
      </c>
      <c r="E678" s="128">
        <v>2012</v>
      </c>
      <c r="F678" s="128" t="s">
        <v>43519</v>
      </c>
      <c r="G678" s="118" t="s">
        <v>7590</v>
      </c>
      <c r="H678" s="118"/>
    </row>
    <row r="679" spans="1:8">
      <c r="A679" s="40">
        <v>677</v>
      </c>
      <c r="B679" s="118" t="s">
        <v>44334</v>
      </c>
      <c r="C679" s="144">
        <v>85</v>
      </c>
      <c r="D679" s="128" t="s">
        <v>44335</v>
      </c>
      <c r="E679" s="128">
        <v>2012</v>
      </c>
      <c r="F679" s="128" t="s">
        <v>43536</v>
      </c>
      <c r="G679" s="118" t="s">
        <v>44336</v>
      </c>
      <c r="H679" s="118"/>
    </row>
    <row r="680" spans="1:8">
      <c r="A680" s="40">
        <v>678</v>
      </c>
      <c r="B680" s="118" t="s">
        <v>42</v>
      </c>
      <c r="C680" s="144">
        <v>175</v>
      </c>
      <c r="D680" s="128" t="s">
        <v>44335</v>
      </c>
      <c r="E680" s="128">
        <v>2012</v>
      </c>
      <c r="F680" s="128" t="s">
        <v>43536</v>
      </c>
      <c r="G680" s="118" t="s">
        <v>44059</v>
      </c>
      <c r="H680" s="118"/>
    </row>
    <row r="681" spans="1:8">
      <c r="A681" s="40">
        <v>679</v>
      </c>
      <c r="B681" s="118" t="s">
        <v>28597</v>
      </c>
      <c r="C681" s="144">
        <v>10</v>
      </c>
      <c r="D681" s="128" t="s">
        <v>44337</v>
      </c>
      <c r="E681" s="128">
        <v>2012</v>
      </c>
      <c r="F681" s="128" t="s">
        <v>43515</v>
      </c>
      <c r="G681" s="118" t="s">
        <v>43516</v>
      </c>
      <c r="H681" s="118"/>
    </row>
    <row r="682" spans="1:8">
      <c r="A682" s="40">
        <v>680</v>
      </c>
      <c r="B682" s="118" t="s">
        <v>44338</v>
      </c>
      <c r="C682" s="144">
        <v>35</v>
      </c>
      <c r="D682" s="128" t="s">
        <v>44337</v>
      </c>
      <c r="E682" s="128">
        <v>2012</v>
      </c>
      <c r="F682" s="128" t="s">
        <v>43536</v>
      </c>
      <c r="G682" s="118" t="s">
        <v>43516</v>
      </c>
      <c r="H682" s="118"/>
    </row>
    <row r="683" spans="1:8">
      <c r="A683" s="40">
        <v>681</v>
      </c>
      <c r="B683" s="118" t="s">
        <v>44196</v>
      </c>
      <c r="C683" s="144">
        <v>55</v>
      </c>
      <c r="D683" s="128" t="s">
        <v>44339</v>
      </c>
      <c r="E683" s="128">
        <v>2012</v>
      </c>
      <c r="F683" s="128" t="s">
        <v>43536</v>
      </c>
      <c r="G683" s="118" t="s">
        <v>3045</v>
      </c>
      <c r="H683" s="118"/>
    </row>
    <row r="684" spans="1:8">
      <c r="A684" s="40">
        <v>682</v>
      </c>
      <c r="B684" s="118" t="s">
        <v>17514</v>
      </c>
      <c r="C684" s="144">
        <v>165</v>
      </c>
      <c r="D684" s="128" t="s">
        <v>44339</v>
      </c>
      <c r="E684" s="128">
        <v>2012</v>
      </c>
      <c r="F684" s="128" t="s">
        <v>43515</v>
      </c>
      <c r="G684" s="118" t="s">
        <v>4935</v>
      </c>
      <c r="H684" s="118"/>
    </row>
    <row r="685" spans="1:8">
      <c r="A685" s="40">
        <v>683</v>
      </c>
      <c r="B685" s="118" t="s">
        <v>44340</v>
      </c>
      <c r="C685" s="144">
        <v>12</v>
      </c>
      <c r="D685" s="128" t="s">
        <v>44341</v>
      </c>
      <c r="E685" s="128">
        <v>2012</v>
      </c>
      <c r="F685" s="128" t="s">
        <v>43515</v>
      </c>
      <c r="G685" s="118" t="s">
        <v>7777</v>
      </c>
      <c r="H685" s="118" t="s">
        <v>44311</v>
      </c>
    </row>
    <row r="686" spans="1:8">
      <c r="A686" s="40">
        <v>684</v>
      </c>
      <c r="B686" s="118" t="s">
        <v>44342</v>
      </c>
      <c r="C686" s="144">
        <v>20</v>
      </c>
      <c r="D686" s="128" t="s">
        <v>44343</v>
      </c>
      <c r="E686" s="128">
        <v>2011</v>
      </c>
      <c r="F686" s="128" t="s">
        <v>43515</v>
      </c>
      <c r="G686" s="118" t="s">
        <v>3045</v>
      </c>
      <c r="H686" s="118"/>
    </row>
    <row r="687" spans="1:8">
      <c r="A687" s="40">
        <v>685</v>
      </c>
      <c r="B687" s="118" t="s">
        <v>43908</v>
      </c>
      <c r="C687" s="144">
        <v>27</v>
      </c>
      <c r="D687" s="128" t="s">
        <v>44343</v>
      </c>
      <c r="E687" s="128">
        <v>2011</v>
      </c>
      <c r="F687" s="128" t="s">
        <v>43515</v>
      </c>
      <c r="G687" s="118" t="s">
        <v>3045</v>
      </c>
      <c r="H687" s="118"/>
    </row>
    <row r="688" spans="1:8">
      <c r="A688" s="40">
        <v>686</v>
      </c>
      <c r="B688" s="118" t="s">
        <v>768</v>
      </c>
      <c r="C688" s="144">
        <v>200</v>
      </c>
      <c r="D688" s="128" t="s">
        <v>44343</v>
      </c>
      <c r="E688" s="128">
        <v>2011</v>
      </c>
      <c r="F688" s="128" t="s">
        <v>43536</v>
      </c>
      <c r="G688" s="118" t="s">
        <v>43516</v>
      </c>
      <c r="H688" s="118"/>
    </row>
    <row r="689" spans="1:8">
      <c r="A689" s="40">
        <v>687</v>
      </c>
      <c r="B689" s="118" t="s">
        <v>44144</v>
      </c>
      <c r="C689" s="144">
        <v>15</v>
      </c>
      <c r="D689" s="128" t="s">
        <v>44344</v>
      </c>
      <c r="E689" s="128">
        <v>2011</v>
      </c>
      <c r="F689" s="128" t="s">
        <v>43515</v>
      </c>
      <c r="G689" s="118" t="s">
        <v>4655</v>
      </c>
      <c r="H689" s="118"/>
    </row>
    <row r="690" spans="1:8">
      <c r="A690" s="40">
        <v>688</v>
      </c>
      <c r="B690" s="118" t="s">
        <v>42194</v>
      </c>
      <c r="C690" s="144">
        <v>35</v>
      </c>
      <c r="D690" s="128" t="s">
        <v>44345</v>
      </c>
      <c r="E690" s="128">
        <v>2011</v>
      </c>
      <c r="F690" s="128" t="s">
        <v>43515</v>
      </c>
      <c r="G690" s="118" t="s">
        <v>3045</v>
      </c>
      <c r="H690" s="118"/>
    </row>
    <row r="691" spans="1:8">
      <c r="A691" s="40">
        <v>689</v>
      </c>
      <c r="B691" s="118" t="s">
        <v>44086</v>
      </c>
      <c r="C691" s="144">
        <v>60</v>
      </c>
      <c r="D691" s="128" t="s">
        <v>44345</v>
      </c>
      <c r="E691" s="128">
        <v>2011</v>
      </c>
      <c r="F691" s="128" t="s">
        <v>43515</v>
      </c>
      <c r="G691" s="118" t="s">
        <v>7642</v>
      </c>
      <c r="H691" s="118"/>
    </row>
    <row r="692" spans="1:8">
      <c r="A692" s="40">
        <v>690</v>
      </c>
      <c r="B692" s="118" t="s">
        <v>21253</v>
      </c>
      <c r="C692" s="148">
        <v>7.5</v>
      </c>
      <c r="D692" s="128" t="s">
        <v>44346</v>
      </c>
      <c r="E692" s="128">
        <v>2011</v>
      </c>
      <c r="F692" s="128" t="s">
        <v>43519</v>
      </c>
      <c r="G692" s="118" t="s">
        <v>44347</v>
      </c>
      <c r="H692" s="118"/>
    </row>
    <row r="693" spans="1:8">
      <c r="A693" s="40">
        <v>691</v>
      </c>
      <c r="B693" s="118" t="s">
        <v>44348</v>
      </c>
      <c r="C693" s="144">
        <v>30</v>
      </c>
      <c r="D693" s="128" t="s">
        <v>44346</v>
      </c>
      <c r="E693" s="128">
        <v>2011</v>
      </c>
      <c r="F693" s="128" t="s">
        <v>43515</v>
      </c>
      <c r="G693" s="118" t="s">
        <v>44349</v>
      </c>
      <c r="H693" s="118"/>
    </row>
    <row r="694" spans="1:8">
      <c r="A694" s="40">
        <v>692</v>
      </c>
      <c r="B694" s="118" t="s">
        <v>44246</v>
      </c>
      <c r="C694" s="144">
        <v>27</v>
      </c>
      <c r="D694" s="128" t="s">
        <v>44350</v>
      </c>
      <c r="E694" s="128">
        <v>2011</v>
      </c>
      <c r="F694" s="128" t="s">
        <v>43536</v>
      </c>
      <c r="G694" s="118" t="s">
        <v>43516</v>
      </c>
      <c r="H694" s="118"/>
    </row>
    <row r="695" spans="1:8">
      <c r="A695" s="40">
        <v>693</v>
      </c>
      <c r="B695" s="118" t="s">
        <v>641</v>
      </c>
      <c r="C695" s="144">
        <v>29</v>
      </c>
      <c r="D695" s="128" t="s">
        <v>44350</v>
      </c>
      <c r="E695" s="128">
        <v>2011</v>
      </c>
      <c r="F695" s="128" t="s">
        <v>43515</v>
      </c>
      <c r="G695" s="118" t="s">
        <v>44351</v>
      </c>
      <c r="H695" s="118"/>
    </row>
    <row r="696" spans="1:8">
      <c r="A696" s="40">
        <v>694</v>
      </c>
      <c r="B696" s="118" t="s">
        <v>42391</v>
      </c>
      <c r="C696" s="144">
        <v>25</v>
      </c>
      <c r="D696" s="147">
        <v>40544</v>
      </c>
      <c r="E696" s="128">
        <v>2011</v>
      </c>
      <c r="F696" s="128" t="s">
        <v>43515</v>
      </c>
      <c r="G696" s="118" t="s">
        <v>43702</v>
      </c>
      <c r="H696" s="118"/>
    </row>
    <row r="697" spans="1:8">
      <c r="A697" s="40">
        <v>695</v>
      </c>
      <c r="B697" s="118" t="s">
        <v>3913</v>
      </c>
      <c r="C697" s="144">
        <v>200</v>
      </c>
      <c r="D697" s="128" t="s">
        <v>44352</v>
      </c>
      <c r="E697" s="128">
        <v>2011</v>
      </c>
      <c r="F697" s="128" t="s">
        <v>44353</v>
      </c>
      <c r="G697" s="118" t="s">
        <v>3045</v>
      </c>
      <c r="H697" s="118"/>
    </row>
  </sheetData>
  <hyperlinks>
    <hyperlink ref="H3" r:id="rId1" xr:uid="{00000000-0004-0000-1100-000000000000}"/>
    <hyperlink ref="H4" r:id="rId2" xr:uid="{00000000-0004-0000-1100-000001000000}"/>
    <hyperlink ref="H5" r:id="rId3" xr:uid="{00000000-0004-0000-1100-000002000000}"/>
    <hyperlink ref="H8" r:id="rId4" xr:uid="{00000000-0004-0000-1100-000003000000}"/>
    <hyperlink ref="H9" r:id="rId5" xr:uid="{00000000-0004-0000-1100-000004000000}"/>
    <hyperlink ref="H10" r:id="rId6" xr:uid="{00000000-0004-0000-1100-000005000000}"/>
    <hyperlink ref="H12" r:id="rId7" xr:uid="{00000000-0004-0000-1100-000006000000}"/>
    <hyperlink ref="H13" r:id="rId8" xr:uid="{00000000-0004-0000-1100-000007000000}"/>
    <hyperlink ref="H14" r:id="rId9" xr:uid="{00000000-0004-0000-1100-000008000000}"/>
    <hyperlink ref="H22" r:id="rId10" xr:uid="{00000000-0004-0000-1100-000009000000}"/>
    <hyperlink ref="H23" r:id="rId11" xr:uid="{00000000-0004-0000-1100-00000A000000}"/>
    <hyperlink ref="H26" r:id="rId12" xr:uid="{00000000-0004-0000-1100-00000B000000}"/>
    <hyperlink ref="H29" r:id="rId13" xr:uid="{00000000-0004-0000-1100-00000C000000}"/>
    <hyperlink ref="H35" r:id="rId14" xr:uid="{00000000-0004-0000-1100-00000D000000}"/>
    <hyperlink ref="H38" r:id="rId15" xr:uid="{00000000-0004-0000-1100-00000E000000}"/>
    <hyperlink ref="H39" r:id="rId16" xr:uid="{00000000-0004-0000-1100-00000F000000}"/>
    <hyperlink ref="H40" r:id="rId17" xr:uid="{00000000-0004-0000-1100-000010000000}"/>
    <hyperlink ref="H42" r:id="rId18" xr:uid="{00000000-0004-0000-1100-000011000000}"/>
    <hyperlink ref="H49" r:id="rId19" xr:uid="{00000000-0004-0000-1100-000012000000}"/>
    <hyperlink ref="H56" r:id="rId20" xr:uid="{00000000-0004-0000-1100-000013000000}"/>
    <hyperlink ref="H57" r:id="rId21" xr:uid="{00000000-0004-0000-1100-000014000000}"/>
    <hyperlink ref="H61" r:id="rId22" xr:uid="{00000000-0004-0000-1100-000015000000}"/>
    <hyperlink ref="H64" r:id="rId23" xr:uid="{00000000-0004-0000-1100-000016000000}"/>
    <hyperlink ref="H66" r:id="rId24" xr:uid="{00000000-0004-0000-1100-000017000000}"/>
    <hyperlink ref="H69" r:id="rId25" xr:uid="{00000000-0004-0000-1100-000018000000}"/>
    <hyperlink ref="H78" r:id="rId26" xr:uid="{00000000-0004-0000-1100-000019000000}"/>
    <hyperlink ref="H79" r:id="rId27" xr:uid="{00000000-0004-0000-1100-00001A000000}"/>
    <hyperlink ref="H80" r:id="rId28" xr:uid="{00000000-0004-0000-1100-00001B000000}"/>
    <hyperlink ref="H81" r:id="rId29" xr:uid="{00000000-0004-0000-1100-00001C000000}"/>
    <hyperlink ref="H83" r:id="rId30" xr:uid="{00000000-0004-0000-1100-00001D000000}"/>
    <hyperlink ref="H85" r:id="rId31" xr:uid="{00000000-0004-0000-1100-00001E000000}"/>
    <hyperlink ref="H86" r:id="rId32" xr:uid="{00000000-0004-0000-1100-00001F000000}"/>
    <hyperlink ref="H87" r:id="rId33" xr:uid="{00000000-0004-0000-1100-000020000000}"/>
    <hyperlink ref="H88" r:id="rId34" xr:uid="{00000000-0004-0000-1100-000021000000}"/>
    <hyperlink ref="H89" r:id="rId35" xr:uid="{00000000-0004-0000-1100-000022000000}"/>
    <hyperlink ref="H90" r:id="rId36" xr:uid="{00000000-0004-0000-1100-000023000000}"/>
    <hyperlink ref="H92" r:id="rId37" xr:uid="{00000000-0004-0000-1100-000024000000}"/>
    <hyperlink ref="H93" r:id="rId38" xr:uid="{00000000-0004-0000-1100-000025000000}"/>
    <hyperlink ref="H94" r:id="rId39" xr:uid="{00000000-0004-0000-1100-000026000000}"/>
    <hyperlink ref="H95" r:id="rId40" xr:uid="{00000000-0004-0000-1100-000027000000}"/>
    <hyperlink ref="H96" r:id="rId41" xr:uid="{00000000-0004-0000-1100-000028000000}"/>
    <hyperlink ref="H97" r:id="rId42" xr:uid="{00000000-0004-0000-1100-000029000000}"/>
    <hyperlink ref="H98" r:id="rId43" xr:uid="{00000000-0004-0000-1100-00002A000000}"/>
    <hyperlink ref="H99" r:id="rId44" xr:uid="{00000000-0004-0000-1100-00002B000000}"/>
    <hyperlink ref="H100" r:id="rId45" xr:uid="{00000000-0004-0000-1100-00002C000000}"/>
    <hyperlink ref="H101" r:id="rId46" xr:uid="{00000000-0004-0000-1100-00002D000000}"/>
    <hyperlink ref="H102" r:id="rId47" xr:uid="{00000000-0004-0000-1100-00002E000000}"/>
    <hyperlink ref="H103" r:id="rId48" xr:uid="{00000000-0004-0000-1100-00002F000000}"/>
    <hyperlink ref="H105" r:id="rId49" xr:uid="{00000000-0004-0000-1100-000030000000}"/>
    <hyperlink ref="H106" r:id="rId50" xr:uid="{00000000-0004-0000-1100-000031000000}"/>
    <hyperlink ref="H108" r:id="rId51" xr:uid="{00000000-0004-0000-1100-000032000000}"/>
    <hyperlink ref="H110" r:id="rId52" xr:uid="{00000000-0004-0000-1100-000033000000}"/>
    <hyperlink ref="H111" r:id="rId53" xr:uid="{00000000-0004-0000-1100-000034000000}"/>
    <hyperlink ref="H112" r:id="rId54" xr:uid="{00000000-0004-0000-1100-000035000000}"/>
    <hyperlink ref="H113" r:id="rId55" xr:uid="{00000000-0004-0000-1100-000036000000}"/>
    <hyperlink ref="H118" r:id="rId56" location="5fc397fd6632" xr:uid="{00000000-0004-0000-1100-000037000000}"/>
    <hyperlink ref="H119" r:id="rId57" xr:uid="{00000000-0004-0000-1100-000038000000}"/>
    <hyperlink ref="H122" r:id="rId58" xr:uid="{00000000-0004-0000-1100-000039000000}"/>
    <hyperlink ref="H124" r:id="rId59" xr:uid="{00000000-0004-0000-1100-00003A000000}"/>
    <hyperlink ref="H125" r:id="rId60" xr:uid="{00000000-0004-0000-1100-00003B000000}"/>
    <hyperlink ref="H127" r:id="rId61" xr:uid="{00000000-0004-0000-1100-00003C000000}"/>
    <hyperlink ref="H128" r:id="rId62" xr:uid="{00000000-0004-0000-1100-00003D000000}"/>
    <hyperlink ref="H129" r:id="rId63" xr:uid="{00000000-0004-0000-1100-00003E000000}"/>
    <hyperlink ref="H140" r:id="rId64" xr:uid="{00000000-0004-0000-1100-00003F000000}"/>
    <hyperlink ref="H142" r:id="rId65" xr:uid="{00000000-0004-0000-1100-000040000000}"/>
    <hyperlink ref="H148" r:id="rId66" xr:uid="{00000000-0004-0000-1100-000041000000}"/>
    <hyperlink ref="H152" r:id="rId67" xr:uid="{00000000-0004-0000-1100-000042000000}"/>
    <hyperlink ref="H154" r:id="rId68" xr:uid="{00000000-0004-0000-1100-000043000000}"/>
    <hyperlink ref="H156" r:id="rId69" xr:uid="{00000000-0004-0000-1100-000044000000}"/>
    <hyperlink ref="H157" r:id="rId70" xr:uid="{00000000-0004-0000-1100-000045000000}"/>
    <hyperlink ref="H158" r:id="rId71" xr:uid="{00000000-0004-0000-1100-000046000000}"/>
    <hyperlink ref="H159" r:id="rId72" location="4ccee372e570" xr:uid="{00000000-0004-0000-1100-000047000000}"/>
    <hyperlink ref="H160" r:id="rId73" xr:uid="{00000000-0004-0000-1100-000048000000}"/>
    <hyperlink ref="H161" r:id="rId74" xr:uid="{00000000-0004-0000-1100-000049000000}"/>
    <hyperlink ref="H163" r:id="rId75" xr:uid="{00000000-0004-0000-1100-00004A000000}"/>
    <hyperlink ref="H166" r:id="rId76" xr:uid="{00000000-0004-0000-1100-00004B000000}"/>
    <hyperlink ref="H169" r:id="rId77" xr:uid="{00000000-0004-0000-1100-00004C000000}"/>
    <hyperlink ref="H172" r:id="rId78" xr:uid="{00000000-0004-0000-1100-00004D000000}"/>
    <hyperlink ref="H174" r:id="rId79" xr:uid="{00000000-0004-0000-1100-00004E000000}"/>
    <hyperlink ref="H175" r:id="rId80" xr:uid="{00000000-0004-0000-1100-00004F000000}"/>
    <hyperlink ref="H177" r:id="rId81" xr:uid="{00000000-0004-0000-1100-000050000000}"/>
    <hyperlink ref="H189" r:id="rId82" xr:uid="{00000000-0004-0000-1100-000051000000}"/>
    <hyperlink ref="H195" r:id="rId83" xr:uid="{00000000-0004-0000-1100-000052000000}"/>
    <hyperlink ref="H201" r:id="rId84" xr:uid="{00000000-0004-0000-1100-000053000000}"/>
    <hyperlink ref="H207" r:id="rId85" xr:uid="{00000000-0004-0000-1100-000054000000}"/>
    <hyperlink ref="H208" r:id="rId86" xr:uid="{00000000-0004-0000-1100-000055000000}"/>
    <hyperlink ref="H209" r:id="rId87" xr:uid="{00000000-0004-0000-1100-000056000000}"/>
    <hyperlink ref="H210" r:id="rId88" xr:uid="{00000000-0004-0000-1100-000057000000}"/>
    <hyperlink ref="H214" r:id="rId89" xr:uid="{00000000-0004-0000-1100-000058000000}"/>
    <hyperlink ref="H216" r:id="rId90" xr:uid="{00000000-0004-0000-1100-000059000000}"/>
    <hyperlink ref="H217" r:id="rId91" xr:uid="{00000000-0004-0000-1100-00005A000000}"/>
    <hyperlink ref="H218" r:id="rId92" xr:uid="{00000000-0004-0000-1100-00005B000000}"/>
    <hyperlink ref="H219" r:id="rId93" xr:uid="{00000000-0004-0000-1100-00005C000000}"/>
    <hyperlink ref="H220" r:id="rId94" xr:uid="{00000000-0004-0000-1100-00005D000000}"/>
    <hyperlink ref="H225" r:id="rId95" xr:uid="{00000000-0004-0000-1100-00005E000000}"/>
    <hyperlink ref="H231" r:id="rId96" xr:uid="{00000000-0004-0000-1100-00005F000000}"/>
    <hyperlink ref="H232" r:id="rId97" xr:uid="{00000000-0004-0000-1100-000060000000}"/>
    <hyperlink ref="H236" r:id="rId98" xr:uid="{00000000-0004-0000-1100-000061000000}"/>
    <hyperlink ref="H242" r:id="rId99" xr:uid="{00000000-0004-0000-1100-000062000000}"/>
    <hyperlink ref="H243" r:id="rId100" xr:uid="{00000000-0004-0000-1100-000063000000}"/>
    <hyperlink ref="H244" r:id="rId101" xr:uid="{00000000-0004-0000-1100-000064000000}"/>
    <hyperlink ref="H248" r:id="rId102" xr:uid="{00000000-0004-0000-1100-000065000000}"/>
    <hyperlink ref="H251" r:id="rId103" xr:uid="{00000000-0004-0000-1100-000066000000}"/>
    <hyperlink ref="H262" r:id="rId104" xr:uid="{00000000-0004-0000-1100-000067000000}"/>
    <hyperlink ref="H264" r:id="rId105" xr:uid="{00000000-0004-0000-1100-000068000000}"/>
    <hyperlink ref="H270" r:id="rId106" xr:uid="{00000000-0004-0000-1100-000069000000}"/>
    <hyperlink ref="H273" r:id="rId107" xr:uid="{00000000-0004-0000-1100-00006A000000}"/>
    <hyperlink ref="H287" r:id="rId108" xr:uid="{00000000-0004-0000-1100-00006B000000}"/>
    <hyperlink ref="H298" r:id="rId109" xr:uid="{00000000-0004-0000-1100-00006C000000}"/>
    <hyperlink ref="H311" r:id="rId110" xr:uid="{00000000-0004-0000-1100-00006D000000}"/>
    <hyperlink ref="H316" r:id="rId111" xr:uid="{00000000-0004-0000-1100-00006E000000}"/>
    <hyperlink ref="H320" r:id="rId112" xr:uid="{00000000-0004-0000-1100-00006F000000}"/>
    <hyperlink ref="H322" r:id="rId113" xr:uid="{00000000-0004-0000-1100-000070000000}"/>
    <hyperlink ref="H323" r:id="rId114" xr:uid="{00000000-0004-0000-1100-000071000000}"/>
    <hyperlink ref="H324" r:id="rId115" xr:uid="{00000000-0004-0000-1100-000072000000}"/>
    <hyperlink ref="B337" r:id="rId116" xr:uid="{00000000-0004-0000-1100-000073000000}"/>
    <hyperlink ref="H337" r:id="rId117" xr:uid="{00000000-0004-0000-1100-000074000000}"/>
    <hyperlink ref="H345" r:id="rId118" xr:uid="{00000000-0004-0000-1100-000075000000}"/>
    <hyperlink ref="H346" r:id="rId119" xr:uid="{00000000-0004-0000-1100-000076000000}"/>
    <hyperlink ref="H347" r:id="rId120" xr:uid="{00000000-0004-0000-1100-000077000000}"/>
    <hyperlink ref="H350" r:id="rId121" xr:uid="{00000000-0004-0000-1100-000078000000}"/>
    <hyperlink ref="H359" r:id="rId122" xr:uid="{00000000-0004-0000-1100-000079000000}"/>
    <hyperlink ref="H360" r:id="rId123" xr:uid="{00000000-0004-0000-1100-00007A000000}"/>
    <hyperlink ref="H375" r:id="rId124" xr:uid="{00000000-0004-0000-1100-00007B000000}"/>
    <hyperlink ref="H379" r:id="rId125" xr:uid="{00000000-0004-0000-1100-00007C000000}"/>
    <hyperlink ref="H380" r:id="rId126" xr:uid="{00000000-0004-0000-1100-00007D000000}"/>
    <hyperlink ref="H382" r:id="rId127" location=".f6zxrrf79" xr:uid="{00000000-0004-0000-1100-00007E000000}"/>
    <hyperlink ref="H386" r:id="rId128" xr:uid="{00000000-0004-0000-1100-00007F000000}"/>
    <hyperlink ref="H387" r:id="rId129" xr:uid="{00000000-0004-0000-1100-000080000000}"/>
    <hyperlink ref="H388" r:id="rId130" xr:uid="{00000000-0004-0000-1100-000081000000}"/>
    <hyperlink ref="H389" r:id="rId131" location="529d612437dd" xr:uid="{00000000-0004-0000-1100-000082000000}"/>
    <hyperlink ref="H392" r:id="rId132" xr:uid="{00000000-0004-0000-1100-000083000000}"/>
    <hyperlink ref="H393" r:id="rId133" xr:uid="{00000000-0004-0000-1100-000084000000}"/>
    <hyperlink ref="H394" r:id="rId134" xr:uid="{00000000-0004-0000-1100-000085000000}"/>
    <hyperlink ref="H396" r:id="rId135" xr:uid="{00000000-0004-0000-1100-000086000000}"/>
    <hyperlink ref="H397" r:id="rId136" xr:uid="{00000000-0004-0000-1100-000087000000}"/>
    <hyperlink ref="H400" r:id="rId137" xr:uid="{00000000-0004-0000-1100-000088000000}"/>
    <hyperlink ref="H401" r:id="rId138" xr:uid="{00000000-0004-0000-1100-000089000000}"/>
    <hyperlink ref="H402" r:id="rId139" location="133c9096ca28" xr:uid="{00000000-0004-0000-1100-00008A000000}"/>
    <hyperlink ref="H405" r:id="rId140" xr:uid="{00000000-0004-0000-1100-00008B000000}"/>
    <hyperlink ref="H406" r:id="rId141" xr:uid="{00000000-0004-0000-1100-00008C000000}"/>
    <hyperlink ref="H407" r:id="rId142" xr:uid="{00000000-0004-0000-1100-00008D000000}"/>
    <hyperlink ref="H409" r:id="rId143" xr:uid="{00000000-0004-0000-1100-00008E000000}"/>
    <hyperlink ref="H410" r:id="rId144" xr:uid="{00000000-0004-0000-1100-00008F000000}"/>
    <hyperlink ref="H412" r:id="rId145" xr:uid="{00000000-0004-0000-1100-000090000000}"/>
    <hyperlink ref="H413" r:id="rId146" location="338023466dab" xr:uid="{00000000-0004-0000-1100-000091000000}"/>
    <hyperlink ref="H414" r:id="rId147" xr:uid="{00000000-0004-0000-1100-000092000000}"/>
    <hyperlink ref="H415" r:id="rId148" xr:uid="{00000000-0004-0000-1100-000093000000}"/>
    <hyperlink ref="H416" r:id="rId149" xr:uid="{00000000-0004-0000-1100-000094000000}"/>
    <hyperlink ref="H417" r:id="rId150" xr:uid="{00000000-0004-0000-1100-000095000000}"/>
    <hyperlink ref="H419" r:id="rId151" xr:uid="{00000000-0004-0000-1100-000096000000}"/>
    <hyperlink ref="H420" r:id="rId152" xr:uid="{00000000-0004-0000-1100-000097000000}"/>
    <hyperlink ref="H424" r:id="rId153" xr:uid="{00000000-0004-0000-1100-000098000000}"/>
    <hyperlink ref="H426" r:id="rId154" xr:uid="{00000000-0004-0000-1100-000099000000}"/>
    <hyperlink ref="H428" r:id="rId155" xr:uid="{00000000-0004-0000-1100-00009A000000}"/>
    <hyperlink ref="H429" r:id="rId156" xr:uid="{00000000-0004-0000-1100-00009B000000}"/>
    <hyperlink ref="H430" r:id="rId157" xr:uid="{00000000-0004-0000-1100-00009C000000}"/>
    <hyperlink ref="H431" r:id="rId158" xr:uid="{00000000-0004-0000-1100-00009D000000}"/>
    <hyperlink ref="H432" r:id="rId159" location="535ebd0126d1" xr:uid="{00000000-0004-0000-1100-00009E000000}"/>
    <hyperlink ref="H433" r:id="rId160" xr:uid="{00000000-0004-0000-1100-00009F000000}"/>
    <hyperlink ref="H434" r:id="rId161" xr:uid="{00000000-0004-0000-1100-0000A0000000}"/>
    <hyperlink ref="H435" r:id="rId162" xr:uid="{00000000-0004-0000-1100-0000A1000000}"/>
    <hyperlink ref="B436" r:id="rId163" xr:uid="{00000000-0004-0000-1100-0000A2000000}"/>
    <hyperlink ref="H436" r:id="rId164" xr:uid="{00000000-0004-0000-1100-0000A3000000}"/>
    <hyperlink ref="H437" r:id="rId165" xr:uid="{00000000-0004-0000-1100-0000A4000000}"/>
    <hyperlink ref="H441" r:id="rId166" xr:uid="{00000000-0004-0000-1100-0000A5000000}"/>
    <hyperlink ref="H442" r:id="rId167" xr:uid="{00000000-0004-0000-1100-0000A6000000}"/>
    <hyperlink ref="H443" r:id="rId168" xr:uid="{00000000-0004-0000-1100-0000A7000000}"/>
    <hyperlink ref="H448" r:id="rId169" xr:uid="{00000000-0004-0000-1100-0000A8000000}"/>
    <hyperlink ref="H449" r:id="rId170" xr:uid="{00000000-0004-0000-1100-0000A9000000}"/>
    <hyperlink ref="H450" r:id="rId171" xr:uid="{00000000-0004-0000-1100-0000AA000000}"/>
    <hyperlink ref="H457" r:id="rId172" location=".t0n04flef" xr:uid="{00000000-0004-0000-1100-0000AB000000}"/>
    <hyperlink ref="H458" r:id="rId173" xr:uid="{00000000-0004-0000-1100-0000AC000000}"/>
    <hyperlink ref="H459" r:id="rId174" xr:uid="{00000000-0004-0000-1100-0000AD000000}"/>
    <hyperlink ref="H461" r:id="rId175" xr:uid="{00000000-0004-0000-1100-0000AE000000}"/>
    <hyperlink ref="H462" r:id="rId176" xr:uid="{00000000-0004-0000-1100-0000AF000000}"/>
    <hyperlink ref="H463" r:id="rId177" xr:uid="{00000000-0004-0000-1100-0000B0000000}"/>
    <hyperlink ref="H468" r:id="rId178" xr:uid="{00000000-0004-0000-1100-0000B1000000}"/>
    <hyperlink ref="H470" r:id="rId179" xr:uid="{00000000-0004-0000-1100-0000B2000000}"/>
    <hyperlink ref="H473" r:id="rId180" xr:uid="{00000000-0004-0000-1100-0000B3000000}"/>
    <hyperlink ref="H474" r:id="rId181" xr:uid="{00000000-0004-0000-1100-0000B4000000}"/>
    <hyperlink ref="H475" r:id="rId182" xr:uid="{00000000-0004-0000-1100-0000B5000000}"/>
    <hyperlink ref="H477" r:id="rId183" xr:uid="{00000000-0004-0000-1100-0000B6000000}"/>
    <hyperlink ref="H478" r:id="rId184" xr:uid="{00000000-0004-0000-1100-0000B7000000}"/>
    <hyperlink ref="H479" r:id="rId185" xr:uid="{00000000-0004-0000-1100-0000B8000000}"/>
    <hyperlink ref="H480" r:id="rId186" xr:uid="{00000000-0004-0000-1100-0000B9000000}"/>
    <hyperlink ref="H481" r:id="rId187" xr:uid="{00000000-0004-0000-1100-0000BA000000}"/>
    <hyperlink ref="H484" r:id="rId188" xr:uid="{00000000-0004-0000-1100-0000BB000000}"/>
    <hyperlink ref="H485" r:id="rId189" xr:uid="{00000000-0004-0000-1100-0000BC000000}"/>
    <hyperlink ref="H486" r:id="rId190" xr:uid="{00000000-0004-0000-1100-0000BD000000}"/>
    <hyperlink ref="H487" r:id="rId191" xr:uid="{00000000-0004-0000-1100-0000BE000000}"/>
    <hyperlink ref="H490" r:id="rId192" xr:uid="{00000000-0004-0000-1100-0000BF000000}"/>
    <hyperlink ref="H491" r:id="rId193" xr:uid="{00000000-0004-0000-1100-0000C0000000}"/>
    <hyperlink ref="H495" r:id="rId194" xr:uid="{00000000-0004-0000-1100-0000C1000000}"/>
    <hyperlink ref="H500" r:id="rId195" xr:uid="{00000000-0004-0000-1100-0000C2000000}"/>
    <hyperlink ref="H502" r:id="rId196" xr:uid="{00000000-0004-0000-1100-0000C3000000}"/>
    <hyperlink ref="H503" r:id="rId197" xr:uid="{00000000-0004-0000-1100-0000C4000000}"/>
    <hyperlink ref="H504" r:id="rId198" xr:uid="{00000000-0004-0000-1100-0000C5000000}"/>
    <hyperlink ref="H506" r:id="rId199" xr:uid="{00000000-0004-0000-1100-0000C6000000}"/>
    <hyperlink ref="H507" r:id="rId200" xr:uid="{00000000-0004-0000-1100-0000C7000000}"/>
    <hyperlink ref="H509" r:id="rId201" xr:uid="{00000000-0004-0000-1100-0000C8000000}"/>
    <hyperlink ref="B510" r:id="rId202" xr:uid="{00000000-0004-0000-1100-0000C9000000}"/>
    <hyperlink ref="H512" r:id="rId203" xr:uid="{00000000-0004-0000-1100-0000CA000000}"/>
    <hyperlink ref="H515" r:id="rId204" xr:uid="{00000000-0004-0000-1100-0000CB000000}"/>
    <hyperlink ref="H516" r:id="rId205" xr:uid="{00000000-0004-0000-1100-0000CC000000}"/>
    <hyperlink ref="H519" r:id="rId206" xr:uid="{00000000-0004-0000-1100-0000CD000000}"/>
    <hyperlink ref="H521" r:id="rId207" xr:uid="{00000000-0004-0000-1100-0000CE000000}"/>
    <hyperlink ref="H522" r:id="rId208" xr:uid="{00000000-0004-0000-1100-0000CF000000}"/>
    <hyperlink ref="H526" r:id="rId209" xr:uid="{00000000-0004-0000-1100-0000D0000000}"/>
    <hyperlink ref="H529" r:id="rId210" xr:uid="{00000000-0004-0000-1100-0000D1000000}"/>
    <hyperlink ref="H538" r:id="rId211" xr:uid="{00000000-0004-0000-1100-0000D2000000}"/>
    <hyperlink ref="H541" r:id="rId212" xr:uid="{00000000-0004-0000-1100-0000D3000000}"/>
    <hyperlink ref="H544" r:id="rId213" xr:uid="{00000000-0004-0000-1100-0000D4000000}"/>
    <hyperlink ref="H545" r:id="rId214" xr:uid="{00000000-0004-0000-1100-0000D5000000}"/>
    <hyperlink ref="H546" r:id="rId215" xr:uid="{00000000-0004-0000-1100-0000D6000000}"/>
    <hyperlink ref="H547" r:id="rId216" xr:uid="{00000000-0004-0000-1100-0000D7000000}"/>
    <hyperlink ref="H548" r:id="rId217" xr:uid="{00000000-0004-0000-1100-0000D8000000}"/>
    <hyperlink ref="H549" r:id="rId218" xr:uid="{00000000-0004-0000-1100-0000D9000000}"/>
    <hyperlink ref="H551" r:id="rId219" xr:uid="{00000000-0004-0000-1100-0000DA000000}"/>
    <hyperlink ref="H552" r:id="rId220" xr:uid="{00000000-0004-0000-1100-0000DB000000}"/>
    <hyperlink ref="H553" r:id="rId221" xr:uid="{00000000-0004-0000-1100-0000DC000000}"/>
    <hyperlink ref="H554" r:id="rId222" xr:uid="{00000000-0004-0000-1100-0000DD000000}"/>
    <hyperlink ref="H555" r:id="rId223" xr:uid="{00000000-0004-0000-1100-0000DE000000}"/>
    <hyperlink ref="H556" r:id="rId224" xr:uid="{00000000-0004-0000-1100-0000DF000000}"/>
    <hyperlink ref="H558" r:id="rId225" xr:uid="{00000000-0004-0000-1100-0000E0000000}"/>
    <hyperlink ref="H559" r:id="rId226" xr:uid="{00000000-0004-0000-1100-0000E1000000}"/>
    <hyperlink ref="H560" r:id="rId227" xr:uid="{00000000-0004-0000-1100-0000E2000000}"/>
    <hyperlink ref="H561" r:id="rId228" xr:uid="{00000000-0004-0000-1100-0000E3000000}"/>
    <hyperlink ref="H562" r:id="rId229" xr:uid="{00000000-0004-0000-1100-0000E4000000}"/>
    <hyperlink ref="H563" r:id="rId230" xr:uid="{00000000-0004-0000-1100-0000E5000000}"/>
    <hyperlink ref="H564" r:id="rId231" xr:uid="{00000000-0004-0000-1100-0000E6000000}"/>
    <hyperlink ref="H565" r:id="rId232" xr:uid="{00000000-0004-0000-1100-0000E7000000}"/>
    <hyperlink ref="H568" r:id="rId233" xr:uid="{00000000-0004-0000-1100-0000E8000000}"/>
    <hyperlink ref="H569" r:id="rId234" xr:uid="{00000000-0004-0000-1100-0000E9000000}"/>
    <hyperlink ref="H571" r:id="rId235" xr:uid="{00000000-0004-0000-1100-0000EA000000}"/>
    <hyperlink ref="H572" r:id="rId236" xr:uid="{00000000-0004-0000-1100-0000EB000000}"/>
    <hyperlink ref="H574" r:id="rId237" xr:uid="{00000000-0004-0000-1100-0000EC000000}"/>
    <hyperlink ref="H575" r:id="rId238" xr:uid="{00000000-0004-0000-1100-0000ED000000}"/>
    <hyperlink ref="H576" r:id="rId239" xr:uid="{00000000-0004-0000-1100-0000EE000000}"/>
    <hyperlink ref="H577" r:id="rId240" xr:uid="{00000000-0004-0000-1100-0000EF000000}"/>
    <hyperlink ref="H578" r:id="rId241" xr:uid="{00000000-0004-0000-1100-0000F0000000}"/>
    <hyperlink ref="H579" r:id="rId242" xr:uid="{00000000-0004-0000-1100-0000F1000000}"/>
    <hyperlink ref="H580" r:id="rId243" xr:uid="{00000000-0004-0000-1100-0000F2000000}"/>
    <hyperlink ref="H581" r:id="rId244" xr:uid="{00000000-0004-0000-1100-0000F3000000}"/>
    <hyperlink ref="H584" r:id="rId245" xr:uid="{00000000-0004-0000-1100-0000F4000000}"/>
    <hyperlink ref="H585" r:id="rId246" xr:uid="{00000000-0004-0000-1100-0000F5000000}"/>
    <hyperlink ref="H586" r:id="rId247" xr:uid="{00000000-0004-0000-1100-0000F6000000}"/>
    <hyperlink ref="H587" r:id="rId248" xr:uid="{00000000-0004-0000-1100-0000F7000000}"/>
    <hyperlink ref="H589" r:id="rId249" xr:uid="{00000000-0004-0000-1100-0000F8000000}"/>
    <hyperlink ref="H590" r:id="rId250" xr:uid="{00000000-0004-0000-1100-0000F9000000}"/>
    <hyperlink ref="B601" r:id="rId251" xr:uid="{00000000-0004-0000-1100-0000FA000000}"/>
    <hyperlink ref="H609" r:id="rId252" xr:uid="{00000000-0004-0000-1100-0000FB000000}"/>
    <hyperlink ref="H612" r:id="rId253" xr:uid="{00000000-0004-0000-1100-0000FC000000}"/>
    <hyperlink ref="H618" r:id="rId254" xr:uid="{00000000-0004-0000-1100-0000FD000000}"/>
    <hyperlink ref="H627" r:id="rId255" xr:uid="{00000000-0004-0000-1100-0000FE000000}"/>
    <hyperlink ref="H629" r:id="rId256" xr:uid="{00000000-0004-0000-1100-0000FF000000}"/>
    <hyperlink ref="H630" r:id="rId257" xr:uid="{00000000-0004-0000-1100-000000010000}"/>
    <hyperlink ref="H632" r:id="rId258" xr:uid="{00000000-0004-0000-1100-000001010000}"/>
    <hyperlink ref="H634" r:id="rId259" xr:uid="{00000000-0004-0000-1100-00000201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FF"/>
    <outlinePr summaryBelow="0" summaryRight="0"/>
  </sheetPr>
  <dimension ref="A1:G136"/>
  <sheetViews>
    <sheetView topLeftCell="A109" workbookViewId="0"/>
  </sheetViews>
  <sheetFormatPr defaultColWidth="14.42578125" defaultRowHeight="15.75" customHeight="1"/>
  <sheetData>
    <row r="1" spans="1:7">
      <c r="A1" s="43" t="s">
        <v>60</v>
      </c>
      <c r="B1" s="43" t="s">
        <v>44354</v>
      </c>
      <c r="C1" s="43" t="s">
        <v>6292</v>
      </c>
      <c r="D1" s="43" t="s">
        <v>44355</v>
      </c>
      <c r="E1" s="43" t="s">
        <v>4222</v>
      </c>
      <c r="F1" s="43" t="s">
        <v>44356</v>
      </c>
    </row>
    <row r="2" spans="1:7">
      <c r="A2" s="25" t="s">
        <v>44357</v>
      </c>
      <c r="B2" s="25" t="s">
        <v>44358</v>
      </c>
      <c r="C2" s="112" t="s">
        <v>44359</v>
      </c>
      <c r="D2" s="112" t="s">
        <v>44360</v>
      </c>
      <c r="E2" s="25" t="s">
        <v>5910</v>
      </c>
      <c r="F2" s="25" t="s">
        <v>4927</v>
      </c>
    </row>
    <row r="3" spans="1:7">
      <c r="A3" s="25" t="s">
        <v>44361</v>
      </c>
      <c r="B3" s="25" t="s">
        <v>44358</v>
      </c>
      <c r="C3" s="112" t="s">
        <v>44362</v>
      </c>
      <c r="D3" s="112" t="s">
        <v>44360</v>
      </c>
      <c r="E3" s="25" t="s">
        <v>5910</v>
      </c>
      <c r="F3" s="25" t="s">
        <v>44363</v>
      </c>
    </row>
    <row r="4" spans="1:7">
      <c r="A4" s="25" t="s">
        <v>44364</v>
      </c>
      <c r="B4" s="25" t="s">
        <v>44365</v>
      </c>
      <c r="C4" s="112" t="s">
        <v>44366</v>
      </c>
      <c r="E4" s="25" t="s">
        <v>4340</v>
      </c>
      <c r="F4" s="25" t="s">
        <v>44367</v>
      </c>
    </row>
    <row r="5" spans="1:7">
      <c r="A5" s="25" t="s">
        <v>44368</v>
      </c>
      <c r="B5" s="25" t="s">
        <v>1607</v>
      </c>
      <c r="C5" s="112" t="s">
        <v>44369</v>
      </c>
      <c r="D5" s="112" t="s">
        <v>44370</v>
      </c>
      <c r="E5" s="25" t="s">
        <v>4388</v>
      </c>
      <c r="F5" s="25" t="s">
        <v>9625</v>
      </c>
    </row>
    <row r="6" spans="1:7">
      <c r="A6" s="25" t="s">
        <v>44371</v>
      </c>
      <c r="B6" s="25" t="s">
        <v>3020</v>
      </c>
      <c r="C6" s="112" t="s">
        <v>44372</v>
      </c>
      <c r="D6" s="112" t="s">
        <v>39765</v>
      </c>
      <c r="E6" s="25" t="s">
        <v>4265</v>
      </c>
      <c r="F6" s="25" t="s">
        <v>44367</v>
      </c>
    </row>
    <row r="7" spans="1:7">
      <c r="A7" s="25" t="s">
        <v>44373</v>
      </c>
      <c r="B7" s="25" t="s">
        <v>44374</v>
      </c>
      <c r="C7" s="112" t="s">
        <v>44375</v>
      </c>
      <c r="D7" s="112" t="s">
        <v>44376</v>
      </c>
      <c r="E7" s="25" t="s">
        <v>4234</v>
      </c>
      <c r="F7" s="25" t="s">
        <v>44377</v>
      </c>
    </row>
    <row r="8" spans="1:7">
      <c r="A8" s="25" t="s">
        <v>44378</v>
      </c>
      <c r="B8" s="25" t="s">
        <v>44379</v>
      </c>
      <c r="C8" s="112" t="s">
        <v>44380</v>
      </c>
      <c r="E8" s="25" t="s">
        <v>4234</v>
      </c>
      <c r="F8" s="25" t="s">
        <v>44381</v>
      </c>
    </row>
    <row r="9" spans="1:7">
      <c r="A9" s="25" t="s">
        <v>39848</v>
      </c>
      <c r="B9" s="25" t="s">
        <v>44382</v>
      </c>
      <c r="C9" s="112" t="s">
        <v>44383</v>
      </c>
      <c r="D9" s="112" t="s">
        <v>39851</v>
      </c>
      <c r="E9" s="25" t="s">
        <v>44384</v>
      </c>
      <c r="F9" s="25" t="s">
        <v>4927</v>
      </c>
    </row>
    <row r="10" spans="1:7">
      <c r="A10" s="25" t="s">
        <v>44385</v>
      </c>
      <c r="B10" s="25" t="s">
        <v>1607</v>
      </c>
      <c r="C10" s="112" t="s">
        <v>44386</v>
      </c>
      <c r="D10" s="112" t="s">
        <v>44387</v>
      </c>
      <c r="E10" s="25" t="s">
        <v>4259</v>
      </c>
      <c r="F10" s="25" t="s">
        <v>44381</v>
      </c>
    </row>
    <row r="11" spans="1:7">
      <c r="A11" s="25" t="s">
        <v>4423</v>
      </c>
      <c r="B11" s="25" t="s">
        <v>44358</v>
      </c>
      <c r="C11" s="112" t="s">
        <v>44388</v>
      </c>
      <c r="D11" s="112" t="s">
        <v>39980</v>
      </c>
      <c r="E11" s="25" t="s">
        <v>4527</v>
      </c>
      <c r="F11" s="25" t="s">
        <v>44389</v>
      </c>
    </row>
    <row r="12" spans="1:7">
      <c r="A12" s="25" t="s">
        <v>4437</v>
      </c>
      <c r="B12" s="25" t="s">
        <v>44390</v>
      </c>
      <c r="C12" s="112" t="s">
        <v>44391</v>
      </c>
      <c r="D12" s="112" t="s">
        <v>44392</v>
      </c>
      <c r="E12" s="25" t="s">
        <v>4234</v>
      </c>
      <c r="F12" s="25" t="s">
        <v>44381</v>
      </c>
      <c r="G12" s="25" t="s">
        <v>44393</v>
      </c>
    </row>
    <row r="13" spans="1:7">
      <c r="A13" s="25" t="s">
        <v>44394</v>
      </c>
      <c r="B13" s="25" t="s">
        <v>44395</v>
      </c>
      <c r="C13" s="112" t="s">
        <v>44396</v>
      </c>
      <c r="E13" s="25" t="s">
        <v>44397</v>
      </c>
      <c r="F13" s="25" t="s">
        <v>44381</v>
      </c>
    </row>
    <row r="14" spans="1:7">
      <c r="A14" s="25" t="s">
        <v>4505</v>
      </c>
      <c r="B14" s="25" t="s">
        <v>3020</v>
      </c>
      <c r="C14" s="112" t="s">
        <v>44398</v>
      </c>
      <c r="D14" s="112" t="s">
        <v>40033</v>
      </c>
      <c r="E14" s="25" t="s">
        <v>44399</v>
      </c>
      <c r="F14" s="25" t="s">
        <v>44381</v>
      </c>
    </row>
    <row r="15" spans="1:7">
      <c r="A15" s="25" t="s">
        <v>4537</v>
      </c>
      <c r="B15" s="25" t="s">
        <v>44365</v>
      </c>
      <c r="C15" s="112" t="s">
        <v>44400</v>
      </c>
      <c r="D15" s="112" t="s">
        <v>40049</v>
      </c>
      <c r="E15" s="25" t="s">
        <v>4727</v>
      </c>
    </row>
    <row r="16" spans="1:7">
      <c r="A16" s="25" t="s">
        <v>4558</v>
      </c>
      <c r="B16" s="25" t="s">
        <v>44365</v>
      </c>
      <c r="C16" s="112" t="s">
        <v>44401</v>
      </c>
      <c r="D16" s="112" t="s">
        <v>40062</v>
      </c>
      <c r="E16" s="25" t="s">
        <v>4259</v>
      </c>
      <c r="F16" s="25" t="s">
        <v>44381</v>
      </c>
    </row>
    <row r="17" spans="1:7">
      <c r="A17" s="25" t="s">
        <v>44402</v>
      </c>
      <c r="B17" s="25" t="s">
        <v>1607</v>
      </c>
      <c r="C17" s="112" t="s">
        <v>44403</v>
      </c>
      <c r="D17" s="112" t="s">
        <v>44404</v>
      </c>
      <c r="E17" s="25" t="s">
        <v>4363</v>
      </c>
      <c r="F17" s="25" t="s">
        <v>44381</v>
      </c>
    </row>
    <row r="18" spans="1:7">
      <c r="A18" s="25" t="s">
        <v>44405</v>
      </c>
      <c r="B18" s="25" t="s">
        <v>44406</v>
      </c>
      <c r="C18" s="112" t="s">
        <v>44407</v>
      </c>
      <c r="D18" s="112" t="s">
        <v>44408</v>
      </c>
      <c r="E18" s="25" t="s">
        <v>4234</v>
      </c>
      <c r="F18" s="25" t="s">
        <v>44363</v>
      </c>
    </row>
    <row r="19" spans="1:7">
      <c r="A19" s="25" t="s">
        <v>4600</v>
      </c>
      <c r="B19" s="25" t="s">
        <v>1607</v>
      </c>
      <c r="C19" s="112" t="s">
        <v>44409</v>
      </c>
      <c r="D19" s="112" t="s">
        <v>44410</v>
      </c>
      <c r="E19" s="25" t="s">
        <v>4602</v>
      </c>
      <c r="F19" s="25" t="s">
        <v>9625</v>
      </c>
    </row>
    <row r="20" spans="1:7">
      <c r="A20" s="25" t="s">
        <v>44411</v>
      </c>
      <c r="B20" s="25" t="s">
        <v>44412</v>
      </c>
      <c r="C20" s="112" t="s">
        <v>44413</v>
      </c>
      <c r="D20" s="112" t="s">
        <v>44414</v>
      </c>
      <c r="E20" s="25" t="s">
        <v>4234</v>
      </c>
      <c r="F20" s="25" t="s">
        <v>9625</v>
      </c>
    </row>
    <row r="21" spans="1:7">
      <c r="A21" s="25" t="s">
        <v>44415</v>
      </c>
      <c r="B21" s="25" t="s">
        <v>44416</v>
      </c>
      <c r="C21" s="112" t="s">
        <v>44417</v>
      </c>
      <c r="E21" s="25" t="s">
        <v>4340</v>
      </c>
      <c r="F21" s="25" t="s">
        <v>44418</v>
      </c>
    </row>
    <row r="22" spans="1:7">
      <c r="A22" s="25" t="s">
        <v>44419</v>
      </c>
      <c r="B22" s="25" t="s">
        <v>3020</v>
      </c>
      <c r="C22" s="112" t="s">
        <v>44420</v>
      </c>
      <c r="D22" s="112" t="s">
        <v>44421</v>
      </c>
      <c r="E22" s="25" t="s">
        <v>4449</v>
      </c>
    </row>
    <row r="23" spans="1:7">
      <c r="A23" s="25" t="s">
        <v>4658</v>
      </c>
      <c r="B23" s="25" t="s">
        <v>3020</v>
      </c>
      <c r="C23" s="112" t="s">
        <v>44422</v>
      </c>
      <c r="D23" s="112" t="s">
        <v>44423</v>
      </c>
      <c r="E23" s="25" t="s">
        <v>4234</v>
      </c>
      <c r="F23" s="25" t="s">
        <v>44381</v>
      </c>
    </row>
    <row r="24" spans="1:7">
      <c r="A24" s="25" t="s">
        <v>2934</v>
      </c>
      <c r="B24" s="25" t="s">
        <v>3020</v>
      </c>
      <c r="C24" s="112" t="s">
        <v>44424</v>
      </c>
      <c r="D24" s="112" t="s">
        <v>40296</v>
      </c>
      <c r="E24" s="25" t="s">
        <v>4449</v>
      </c>
    </row>
    <row r="25" spans="1:7">
      <c r="A25" s="25" t="s">
        <v>15161</v>
      </c>
      <c r="B25" s="25" t="s">
        <v>44425</v>
      </c>
      <c r="C25" s="112" t="s">
        <v>44426</v>
      </c>
      <c r="D25" s="112" t="s">
        <v>40320</v>
      </c>
      <c r="E25" s="25" t="s">
        <v>4234</v>
      </c>
    </row>
    <row r="26" spans="1:7">
      <c r="A26" s="25" t="s">
        <v>44427</v>
      </c>
      <c r="B26" s="25" t="s">
        <v>2745</v>
      </c>
      <c r="C26" s="112" t="s">
        <v>44428</v>
      </c>
      <c r="D26" s="112" t="s">
        <v>44429</v>
      </c>
      <c r="E26" s="25" t="s">
        <v>4411</v>
      </c>
      <c r="F26" s="25" t="s">
        <v>44381</v>
      </c>
    </row>
    <row r="27" spans="1:7">
      <c r="A27" s="25" t="s">
        <v>44430</v>
      </c>
      <c r="B27" s="25" t="s">
        <v>44431</v>
      </c>
      <c r="C27" s="112" t="s">
        <v>44432</v>
      </c>
      <c r="F27" s="25" t="s">
        <v>44433</v>
      </c>
    </row>
    <row r="28" spans="1:7">
      <c r="A28" s="25" t="s">
        <v>44434</v>
      </c>
      <c r="B28" s="25" t="s">
        <v>44435</v>
      </c>
      <c r="C28" s="112" t="s">
        <v>44436</v>
      </c>
      <c r="D28" s="112" t="s">
        <v>44437</v>
      </c>
      <c r="E28" s="25" t="s">
        <v>44438</v>
      </c>
      <c r="F28" s="25" t="s">
        <v>44367</v>
      </c>
    </row>
    <row r="29" spans="1:7">
      <c r="A29" s="25" t="s">
        <v>40420</v>
      </c>
      <c r="B29" s="25" t="s">
        <v>44365</v>
      </c>
      <c r="C29" s="112" t="s">
        <v>44439</v>
      </c>
      <c r="D29" s="112" t="s">
        <v>40422</v>
      </c>
      <c r="E29" s="25" t="s">
        <v>4259</v>
      </c>
      <c r="G29" s="25" t="s">
        <v>44440</v>
      </c>
    </row>
    <row r="30" spans="1:7">
      <c r="A30" s="25" t="s">
        <v>451</v>
      </c>
      <c r="B30" s="25" t="s">
        <v>44358</v>
      </c>
      <c r="C30" s="112" t="s">
        <v>44441</v>
      </c>
      <c r="E30" s="25" t="s">
        <v>44442</v>
      </c>
    </row>
    <row r="31" spans="1:7">
      <c r="A31" s="25" t="s">
        <v>44443</v>
      </c>
      <c r="B31" s="25" t="s">
        <v>44444</v>
      </c>
      <c r="C31" s="112" t="s">
        <v>44445</v>
      </c>
      <c r="E31" s="25" t="s">
        <v>3810</v>
      </c>
      <c r="F31" s="25" t="s">
        <v>4270</v>
      </c>
    </row>
    <row r="32" spans="1:7">
      <c r="A32" s="25" t="s">
        <v>44446</v>
      </c>
      <c r="B32" s="25" t="s">
        <v>1607</v>
      </c>
      <c r="C32" s="112" t="s">
        <v>44447</v>
      </c>
      <c r="D32" s="112" t="s">
        <v>44448</v>
      </c>
      <c r="E32" s="25" t="s">
        <v>4259</v>
      </c>
      <c r="F32" s="25" t="s">
        <v>4270</v>
      </c>
    </row>
    <row r="33" spans="1:6">
      <c r="A33" s="25" t="s">
        <v>3017</v>
      </c>
      <c r="B33" s="25" t="s">
        <v>44365</v>
      </c>
      <c r="C33" s="112" t="s">
        <v>44449</v>
      </c>
      <c r="D33" s="112" t="s">
        <v>40573</v>
      </c>
      <c r="E33" s="25" t="s">
        <v>4527</v>
      </c>
      <c r="F33" s="25" t="s">
        <v>44381</v>
      </c>
    </row>
    <row r="34" spans="1:6">
      <c r="A34" s="25" t="s">
        <v>44450</v>
      </c>
      <c r="B34" s="25" t="s">
        <v>44358</v>
      </c>
      <c r="C34" s="112" t="s">
        <v>44451</v>
      </c>
      <c r="D34" s="112" t="s">
        <v>44452</v>
      </c>
      <c r="E34" s="25" t="s">
        <v>44453</v>
      </c>
      <c r="F34" s="25" t="s">
        <v>4270</v>
      </c>
    </row>
    <row r="35" spans="1:6">
      <c r="A35" s="25" t="s">
        <v>44454</v>
      </c>
      <c r="B35" s="25" t="s">
        <v>3020</v>
      </c>
      <c r="C35" s="112" t="s">
        <v>44455</v>
      </c>
      <c r="F35" s="25" t="s">
        <v>44381</v>
      </c>
    </row>
    <row r="36" spans="1:6">
      <c r="A36" s="25" t="s">
        <v>43822</v>
      </c>
      <c r="B36" s="25" t="s">
        <v>44406</v>
      </c>
      <c r="C36" s="112" t="s">
        <v>44456</v>
      </c>
      <c r="D36" s="112" t="s">
        <v>44457</v>
      </c>
      <c r="E36" s="25" t="s">
        <v>4259</v>
      </c>
      <c r="F36" s="25" t="s">
        <v>44458</v>
      </c>
    </row>
    <row r="37" spans="1:6">
      <c r="A37" s="25" t="s">
        <v>44459</v>
      </c>
      <c r="B37" s="25" t="s">
        <v>3020</v>
      </c>
      <c r="C37" s="112" t="s">
        <v>44460</v>
      </c>
      <c r="D37" s="112" t="s">
        <v>44461</v>
      </c>
      <c r="E37" s="25" t="s">
        <v>4606</v>
      </c>
      <c r="F37" s="25" t="s">
        <v>44462</v>
      </c>
    </row>
    <row r="38" spans="1:6">
      <c r="A38" s="25" t="s">
        <v>4929</v>
      </c>
      <c r="B38" s="25" t="s">
        <v>1607</v>
      </c>
      <c r="C38" s="112" t="s">
        <v>44463</v>
      </c>
      <c r="D38" s="112" t="s">
        <v>44464</v>
      </c>
      <c r="E38" s="25" t="s">
        <v>44465</v>
      </c>
      <c r="F38" s="25" t="s">
        <v>4270</v>
      </c>
    </row>
    <row r="39" spans="1:6">
      <c r="A39" s="25" t="s">
        <v>44466</v>
      </c>
      <c r="B39" s="25" t="s">
        <v>44374</v>
      </c>
      <c r="C39" s="112" t="s">
        <v>44467</v>
      </c>
      <c r="E39" s="25" t="s">
        <v>43548</v>
      </c>
      <c r="F39" s="25" t="s">
        <v>44468</v>
      </c>
    </row>
    <row r="40" spans="1:6">
      <c r="A40" s="25" t="s">
        <v>44469</v>
      </c>
      <c r="B40" s="25" t="s">
        <v>1607</v>
      </c>
      <c r="C40" s="112" t="s">
        <v>44470</v>
      </c>
      <c r="E40" s="25" t="s">
        <v>44471</v>
      </c>
      <c r="F40" s="25" t="s">
        <v>44381</v>
      </c>
    </row>
    <row r="41" spans="1:6">
      <c r="A41" s="25" t="s">
        <v>19001</v>
      </c>
      <c r="B41" s="25" t="s">
        <v>44472</v>
      </c>
      <c r="C41" s="112" t="s">
        <v>44473</v>
      </c>
      <c r="D41" s="112" t="s">
        <v>44474</v>
      </c>
      <c r="E41" s="25" t="s">
        <v>4259</v>
      </c>
      <c r="F41" s="25" t="s">
        <v>4270</v>
      </c>
    </row>
    <row r="42" spans="1:6">
      <c r="A42" s="25" t="s">
        <v>4967</v>
      </c>
      <c r="B42" s="25" t="s">
        <v>44365</v>
      </c>
      <c r="C42" s="112" t="s">
        <v>44475</v>
      </c>
      <c r="D42" s="112" t="s">
        <v>44476</v>
      </c>
      <c r="E42" s="25" t="s">
        <v>44477</v>
      </c>
    </row>
    <row r="43" spans="1:6">
      <c r="A43" s="25" t="s">
        <v>44478</v>
      </c>
      <c r="B43" s="25" t="s">
        <v>44479</v>
      </c>
      <c r="C43" s="112" t="s">
        <v>44480</v>
      </c>
      <c r="D43" s="112" t="s">
        <v>44481</v>
      </c>
      <c r="E43" s="25" t="s">
        <v>4234</v>
      </c>
      <c r="F43" s="25" t="s">
        <v>44381</v>
      </c>
    </row>
    <row r="44" spans="1:6">
      <c r="A44" s="25" t="s">
        <v>44482</v>
      </c>
      <c r="B44" s="25" t="s">
        <v>44483</v>
      </c>
      <c r="C44" s="112" t="s">
        <v>44484</v>
      </c>
      <c r="E44" s="25" t="s">
        <v>4606</v>
      </c>
      <c r="F44" s="25" t="s">
        <v>44381</v>
      </c>
    </row>
    <row r="45" spans="1:6">
      <c r="A45" s="25" t="s">
        <v>44485</v>
      </c>
      <c r="B45" s="25" t="s">
        <v>3020</v>
      </c>
      <c r="C45" s="112" t="s">
        <v>44486</v>
      </c>
      <c r="D45" s="112" t="s">
        <v>44487</v>
      </c>
      <c r="E45" s="25" t="s">
        <v>4234</v>
      </c>
      <c r="F45" s="25" t="s">
        <v>44381</v>
      </c>
    </row>
    <row r="46" spans="1:6">
      <c r="A46" s="25" t="s">
        <v>44488</v>
      </c>
      <c r="B46" s="25" t="s">
        <v>44489</v>
      </c>
      <c r="C46" s="112" t="s">
        <v>44490</v>
      </c>
      <c r="F46" s="25" t="s">
        <v>44381</v>
      </c>
    </row>
    <row r="47" spans="1:6">
      <c r="A47" s="25" t="s">
        <v>44491</v>
      </c>
      <c r="B47" s="25" t="s">
        <v>44492</v>
      </c>
      <c r="C47" s="112" t="s">
        <v>44493</v>
      </c>
      <c r="E47" s="25" t="s">
        <v>4589</v>
      </c>
      <c r="F47" s="25" t="s">
        <v>44494</v>
      </c>
    </row>
    <row r="48" spans="1:6">
      <c r="A48" s="25" t="s">
        <v>44495</v>
      </c>
      <c r="B48" s="25" t="s">
        <v>3020</v>
      </c>
      <c r="C48" s="112" t="s">
        <v>44496</v>
      </c>
      <c r="D48" s="112" t="s">
        <v>40829</v>
      </c>
      <c r="E48" s="25" t="s">
        <v>4259</v>
      </c>
      <c r="F48" s="25" t="s">
        <v>44381</v>
      </c>
    </row>
    <row r="49" spans="1:7">
      <c r="A49" s="25" t="s">
        <v>44497</v>
      </c>
      <c r="B49" s="25" t="s">
        <v>44498</v>
      </c>
      <c r="C49" s="112" t="s">
        <v>44499</v>
      </c>
      <c r="F49" s="25" t="s">
        <v>44468</v>
      </c>
    </row>
    <row r="50" spans="1:7">
      <c r="A50" s="25" t="s">
        <v>44500</v>
      </c>
      <c r="B50" s="25" t="s">
        <v>44501</v>
      </c>
      <c r="C50" s="112" t="s">
        <v>44502</v>
      </c>
      <c r="F50" s="25" t="s">
        <v>44381</v>
      </c>
    </row>
    <row r="51" spans="1:7">
      <c r="A51" s="25" t="s">
        <v>674</v>
      </c>
      <c r="B51" s="25" t="s">
        <v>44503</v>
      </c>
      <c r="C51" s="112" t="s">
        <v>44504</v>
      </c>
      <c r="D51" s="112" t="s">
        <v>40864</v>
      </c>
      <c r="E51" s="25" t="s">
        <v>4234</v>
      </c>
    </row>
    <row r="52" spans="1:7">
      <c r="A52" s="25" t="s">
        <v>44505</v>
      </c>
      <c r="B52" s="25" t="s">
        <v>3020</v>
      </c>
      <c r="C52" s="112" t="s">
        <v>44506</v>
      </c>
    </row>
    <row r="53" spans="1:7">
      <c r="A53" s="25" t="s">
        <v>5039</v>
      </c>
      <c r="B53" s="25" t="s">
        <v>44472</v>
      </c>
      <c r="C53" s="112" t="s">
        <v>44507</v>
      </c>
      <c r="D53" s="112" t="s">
        <v>44508</v>
      </c>
      <c r="E53" s="25" t="s">
        <v>4259</v>
      </c>
      <c r="F53" s="25" t="s">
        <v>44381</v>
      </c>
      <c r="G53" s="25" t="s">
        <v>44509</v>
      </c>
    </row>
    <row r="54" spans="1:7">
      <c r="A54" s="25" t="s">
        <v>44510</v>
      </c>
      <c r="B54" s="25" t="s">
        <v>44511</v>
      </c>
      <c r="C54" s="112" t="s">
        <v>44512</v>
      </c>
      <c r="D54" s="112" t="s">
        <v>44513</v>
      </c>
      <c r="E54" s="25" t="s">
        <v>4527</v>
      </c>
    </row>
    <row r="55" spans="1:7">
      <c r="A55" s="25" t="s">
        <v>5067</v>
      </c>
      <c r="B55" s="25" t="s">
        <v>44472</v>
      </c>
      <c r="C55" s="112" t="s">
        <v>44514</v>
      </c>
      <c r="D55" s="112" t="s">
        <v>40910</v>
      </c>
      <c r="E55" s="25" t="s">
        <v>4234</v>
      </c>
      <c r="F55" s="25" t="s">
        <v>44381</v>
      </c>
      <c r="G55" s="25" t="s">
        <v>44515</v>
      </c>
    </row>
    <row r="56" spans="1:7">
      <c r="A56" s="25" t="s">
        <v>44516</v>
      </c>
      <c r="B56" s="25" t="s">
        <v>2737</v>
      </c>
      <c r="C56" s="112" t="s">
        <v>44517</v>
      </c>
      <c r="D56" s="112" t="s">
        <v>44518</v>
      </c>
      <c r="F56" s="25" t="s">
        <v>44367</v>
      </c>
    </row>
    <row r="57" spans="1:7">
      <c r="A57" s="25" t="s">
        <v>44519</v>
      </c>
      <c r="B57" s="25" t="s">
        <v>44520</v>
      </c>
      <c r="C57" s="112" t="s">
        <v>44521</v>
      </c>
      <c r="F57" s="25" t="s">
        <v>44522</v>
      </c>
    </row>
    <row r="58" spans="1:7">
      <c r="A58" s="25" t="s">
        <v>44523</v>
      </c>
      <c r="B58" s="25" t="s">
        <v>44524</v>
      </c>
      <c r="C58" s="112" t="s">
        <v>44525</v>
      </c>
      <c r="F58" s="25" t="s">
        <v>4270</v>
      </c>
    </row>
    <row r="59" spans="1:7">
      <c r="A59" s="25" t="s">
        <v>44526</v>
      </c>
      <c r="B59" s="25" t="s">
        <v>44358</v>
      </c>
      <c r="C59" s="112" t="s">
        <v>44527</v>
      </c>
      <c r="D59" s="112" t="s">
        <v>41000</v>
      </c>
      <c r="E59" s="25" t="s">
        <v>4229</v>
      </c>
      <c r="G59" s="25" t="s">
        <v>44528</v>
      </c>
    </row>
    <row r="60" spans="1:7">
      <c r="A60" s="25" t="s">
        <v>5120</v>
      </c>
      <c r="B60" s="25" t="s">
        <v>2311</v>
      </c>
      <c r="C60" s="112" t="s">
        <v>44529</v>
      </c>
      <c r="D60" s="112" t="s">
        <v>44530</v>
      </c>
      <c r="E60" s="25" t="s">
        <v>4259</v>
      </c>
      <c r="F60" s="25" t="s">
        <v>4927</v>
      </c>
    </row>
    <row r="61" spans="1:7">
      <c r="A61" s="25" t="s">
        <v>44531</v>
      </c>
      <c r="B61" s="25" t="s">
        <v>1607</v>
      </c>
      <c r="C61" s="112" t="s">
        <v>44532</v>
      </c>
      <c r="D61" s="112" t="s">
        <v>44533</v>
      </c>
      <c r="E61" s="25" t="s">
        <v>4259</v>
      </c>
    </row>
    <row r="62" spans="1:7">
      <c r="A62" s="25" t="s">
        <v>5172</v>
      </c>
      <c r="B62" s="25" t="s">
        <v>44472</v>
      </c>
      <c r="C62" s="112" t="s">
        <v>44534</v>
      </c>
      <c r="D62" s="112" t="s">
        <v>44535</v>
      </c>
      <c r="E62" s="25" t="s">
        <v>4259</v>
      </c>
      <c r="F62" s="25" t="s">
        <v>44381</v>
      </c>
    </row>
    <row r="63" spans="1:7">
      <c r="A63" s="25" t="s">
        <v>44536</v>
      </c>
      <c r="B63" s="25" t="s">
        <v>1607</v>
      </c>
      <c r="C63" s="112" t="s">
        <v>44537</v>
      </c>
      <c r="E63" s="25" t="s">
        <v>4265</v>
      </c>
      <c r="F63" s="25" t="s">
        <v>44381</v>
      </c>
    </row>
    <row r="64" spans="1:7">
      <c r="A64" s="25" t="s">
        <v>5212</v>
      </c>
      <c r="B64" s="25" t="s">
        <v>44538</v>
      </c>
      <c r="C64" s="112" t="s">
        <v>44539</v>
      </c>
      <c r="D64" s="112" t="s">
        <v>44540</v>
      </c>
      <c r="E64" s="25" t="s">
        <v>5910</v>
      </c>
    </row>
    <row r="65" spans="1:6">
      <c r="A65" s="25" t="s">
        <v>44541</v>
      </c>
      <c r="B65" s="25" t="s">
        <v>44358</v>
      </c>
      <c r="C65" s="112" t="s">
        <v>44542</v>
      </c>
      <c r="D65" s="112" t="s">
        <v>44543</v>
      </c>
      <c r="E65" s="25" t="s">
        <v>4234</v>
      </c>
      <c r="F65" s="25" t="s">
        <v>43051</v>
      </c>
    </row>
    <row r="66" spans="1:6">
      <c r="A66" s="25" t="s">
        <v>41095</v>
      </c>
      <c r="B66" s="25" t="s">
        <v>1607</v>
      </c>
      <c r="C66" s="112" t="s">
        <v>44544</v>
      </c>
      <c r="D66" s="112" t="s">
        <v>41097</v>
      </c>
      <c r="E66" s="25" t="s">
        <v>4265</v>
      </c>
      <c r="F66" s="25" t="s">
        <v>44381</v>
      </c>
    </row>
    <row r="67" spans="1:6">
      <c r="A67" s="25" t="s">
        <v>5235</v>
      </c>
      <c r="B67" s="25" t="s">
        <v>44358</v>
      </c>
      <c r="C67" s="112" t="s">
        <v>44545</v>
      </c>
      <c r="D67" s="112" t="s">
        <v>44546</v>
      </c>
      <c r="E67" s="25" t="s">
        <v>4259</v>
      </c>
      <c r="F67" s="25" t="s">
        <v>44367</v>
      </c>
    </row>
    <row r="68" spans="1:6">
      <c r="A68" s="25" t="s">
        <v>44547</v>
      </c>
      <c r="B68" s="25" t="s">
        <v>4132</v>
      </c>
      <c r="C68" s="112" t="s">
        <v>44548</v>
      </c>
      <c r="D68" s="112" t="s">
        <v>44549</v>
      </c>
      <c r="F68" s="25" t="s">
        <v>44418</v>
      </c>
    </row>
    <row r="69" spans="1:6">
      <c r="A69" s="25" t="s">
        <v>44550</v>
      </c>
      <c r="B69" s="25" t="s">
        <v>44551</v>
      </c>
      <c r="C69" s="112" t="s">
        <v>44552</v>
      </c>
      <c r="F69" s="25" t="s">
        <v>44363</v>
      </c>
    </row>
    <row r="70" spans="1:6">
      <c r="A70" s="25" t="s">
        <v>44553</v>
      </c>
      <c r="B70" s="25" t="s">
        <v>44358</v>
      </c>
      <c r="C70" s="112" t="s">
        <v>44554</v>
      </c>
      <c r="D70" s="112" t="s">
        <v>44555</v>
      </c>
      <c r="E70" s="25" t="s">
        <v>5274</v>
      </c>
      <c r="F70" s="25" t="s">
        <v>44367</v>
      </c>
    </row>
    <row r="71" spans="1:6">
      <c r="A71" s="25" t="s">
        <v>44556</v>
      </c>
      <c r="B71" s="25" t="s">
        <v>44551</v>
      </c>
      <c r="C71" s="112" t="s">
        <v>44557</v>
      </c>
      <c r="E71" s="25" t="s">
        <v>4340</v>
      </c>
      <c r="F71" s="25" t="s">
        <v>44367</v>
      </c>
    </row>
    <row r="72" spans="1:6">
      <c r="A72" s="25" t="s">
        <v>44558</v>
      </c>
      <c r="B72" s="25" t="s">
        <v>3020</v>
      </c>
      <c r="C72" s="112" t="s">
        <v>44559</v>
      </c>
      <c r="D72" s="112" t="s">
        <v>44560</v>
      </c>
      <c r="F72" s="25" t="s">
        <v>44381</v>
      </c>
    </row>
    <row r="73" spans="1:6">
      <c r="A73" s="25" t="s">
        <v>44561</v>
      </c>
      <c r="B73" s="25" t="s">
        <v>44562</v>
      </c>
      <c r="C73" s="112" t="s">
        <v>44563</v>
      </c>
      <c r="F73" s="25" t="s">
        <v>44381</v>
      </c>
    </row>
    <row r="74" spans="1:6">
      <c r="A74" s="25" t="s">
        <v>44084</v>
      </c>
      <c r="B74" s="25" t="s">
        <v>3020</v>
      </c>
      <c r="C74" s="112" t="s">
        <v>44564</v>
      </c>
      <c r="E74" s="25" t="s">
        <v>44565</v>
      </c>
      <c r="F74" s="25" t="s">
        <v>44566</v>
      </c>
    </row>
    <row r="75" spans="1:6">
      <c r="A75" s="25" t="s">
        <v>44567</v>
      </c>
      <c r="B75" s="25" t="s">
        <v>1607</v>
      </c>
      <c r="C75" s="112" t="s">
        <v>44568</v>
      </c>
      <c r="D75" s="112" t="s">
        <v>44569</v>
      </c>
      <c r="F75" s="25" t="s">
        <v>4270</v>
      </c>
    </row>
    <row r="76" spans="1:6">
      <c r="A76" s="25" t="s">
        <v>5379</v>
      </c>
      <c r="B76" s="25" t="s">
        <v>44570</v>
      </c>
      <c r="C76" s="112" t="s">
        <v>44571</v>
      </c>
      <c r="D76" s="112" t="s">
        <v>41399</v>
      </c>
      <c r="E76" s="25" t="s">
        <v>5430</v>
      </c>
      <c r="F76" s="25" t="s">
        <v>44381</v>
      </c>
    </row>
    <row r="77" spans="1:6">
      <c r="A77" s="25" t="s">
        <v>3547</v>
      </c>
      <c r="B77" s="25" t="s">
        <v>44572</v>
      </c>
      <c r="C77" s="112" t="s">
        <v>44573</v>
      </c>
      <c r="D77" s="112" t="s">
        <v>41437</v>
      </c>
      <c r="E77" s="25" t="s">
        <v>4960</v>
      </c>
      <c r="F77" s="25" t="s">
        <v>44367</v>
      </c>
    </row>
    <row r="78" spans="1:6">
      <c r="A78" s="25" t="s">
        <v>26020</v>
      </c>
      <c r="B78" s="25" t="s">
        <v>44358</v>
      </c>
      <c r="C78" s="112" t="s">
        <v>44574</v>
      </c>
      <c r="D78" s="112" t="s">
        <v>41447</v>
      </c>
      <c r="E78" s="25" t="s">
        <v>4259</v>
      </c>
      <c r="F78" s="25" t="s">
        <v>4270</v>
      </c>
    </row>
    <row r="79" spans="1:6">
      <c r="A79" s="25" t="s">
        <v>44575</v>
      </c>
      <c r="B79" s="25" t="s">
        <v>1607</v>
      </c>
      <c r="C79" s="112" t="s">
        <v>44576</v>
      </c>
      <c r="D79" s="112" t="s">
        <v>44577</v>
      </c>
      <c r="E79" s="25" t="s">
        <v>43548</v>
      </c>
    </row>
    <row r="80" spans="1:6">
      <c r="A80" s="25" t="s">
        <v>5477</v>
      </c>
      <c r="B80" s="25" t="s">
        <v>44358</v>
      </c>
      <c r="C80" s="112" t="s">
        <v>44578</v>
      </c>
      <c r="D80" s="112" t="s">
        <v>5479</v>
      </c>
      <c r="E80" s="25" t="s">
        <v>4259</v>
      </c>
      <c r="F80" s="25" t="s">
        <v>44381</v>
      </c>
    </row>
    <row r="81" spans="1:7">
      <c r="A81" s="25" t="s">
        <v>41542</v>
      </c>
      <c r="B81" s="25" t="s">
        <v>44579</v>
      </c>
      <c r="C81" s="112" t="s">
        <v>44580</v>
      </c>
      <c r="D81" s="112" t="s">
        <v>41544</v>
      </c>
      <c r="E81" s="25" t="s">
        <v>4265</v>
      </c>
      <c r="F81" s="25" t="s">
        <v>44367</v>
      </c>
      <c r="G81" s="25" t="s">
        <v>44581</v>
      </c>
    </row>
    <row r="82" spans="1:7">
      <c r="A82" s="25" t="s">
        <v>44582</v>
      </c>
      <c r="B82" s="25" t="s">
        <v>44583</v>
      </c>
      <c r="C82" s="112" t="s">
        <v>44584</v>
      </c>
      <c r="F82" s="25" t="s">
        <v>4927</v>
      </c>
    </row>
    <row r="83" spans="1:7">
      <c r="A83" s="25" t="s">
        <v>3623</v>
      </c>
      <c r="B83" s="25" t="s">
        <v>44585</v>
      </c>
      <c r="C83" s="112" t="s">
        <v>44586</v>
      </c>
      <c r="F83" s="25" t="s">
        <v>43051</v>
      </c>
    </row>
    <row r="84" spans="1:7">
      <c r="A84" s="25" t="s">
        <v>44587</v>
      </c>
      <c r="B84" s="25" t="s">
        <v>3292</v>
      </c>
      <c r="C84" s="112" t="s">
        <v>44588</v>
      </c>
      <c r="D84" s="112" t="s">
        <v>44589</v>
      </c>
      <c r="E84" s="25" t="s">
        <v>4229</v>
      </c>
      <c r="F84" s="25" t="s">
        <v>44590</v>
      </c>
      <c r="G84" s="25" t="s">
        <v>44591</v>
      </c>
    </row>
    <row r="85" spans="1:7">
      <c r="A85" s="25" t="s">
        <v>44592</v>
      </c>
      <c r="B85" s="25" t="s">
        <v>3020</v>
      </c>
      <c r="C85" s="112" t="s">
        <v>44593</v>
      </c>
      <c r="D85" s="112" t="s">
        <v>44594</v>
      </c>
      <c r="E85" s="25" t="s">
        <v>44595</v>
      </c>
      <c r="F85" s="25" t="s">
        <v>44381</v>
      </c>
    </row>
    <row r="86" spans="1:7">
      <c r="A86" s="25" t="s">
        <v>5582</v>
      </c>
      <c r="B86" s="25" t="s">
        <v>44358</v>
      </c>
      <c r="C86" s="112" t="s">
        <v>44596</v>
      </c>
      <c r="D86" s="112" t="s">
        <v>41776</v>
      </c>
      <c r="E86" s="25" t="s">
        <v>4234</v>
      </c>
      <c r="F86" s="25" t="s">
        <v>44381</v>
      </c>
    </row>
    <row r="87" spans="1:7">
      <c r="A87" s="25" t="s">
        <v>44597</v>
      </c>
      <c r="B87" s="25" t="s">
        <v>1607</v>
      </c>
      <c r="C87" s="112" t="s">
        <v>44598</v>
      </c>
      <c r="E87" s="25" t="s">
        <v>4259</v>
      </c>
      <c r="F87" s="25" t="s">
        <v>44367</v>
      </c>
    </row>
    <row r="88" spans="1:7">
      <c r="A88" s="25" t="s">
        <v>43729</v>
      </c>
      <c r="B88" s="25" t="s">
        <v>44358</v>
      </c>
      <c r="C88" s="112" t="s">
        <v>44599</v>
      </c>
      <c r="D88" s="112" t="s">
        <v>44600</v>
      </c>
      <c r="E88" s="25" t="s">
        <v>44601</v>
      </c>
      <c r="F88" s="25" t="s">
        <v>44381</v>
      </c>
    </row>
    <row r="89" spans="1:7">
      <c r="A89" s="25" t="s">
        <v>44602</v>
      </c>
      <c r="B89" s="25" t="s">
        <v>3020</v>
      </c>
      <c r="C89" s="112" t="s">
        <v>44603</v>
      </c>
      <c r="D89" s="112" t="s">
        <v>44604</v>
      </c>
      <c r="E89" s="25" t="s">
        <v>4234</v>
      </c>
      <c r="F89" s="25" t="s">
        <v>4270</v>
      </c>
    </row>
    <row r="90" spans="1:7">
      <c r="A90" s="25" t="s">
        <v>494</v>
      </c>
      <c r="B90" s="25" t="s">
        <v>44365</v>
      </c>
      <c r="C90" s="112" t="s">
        <v>44605</v>
      </c>
      <c r="D90" s="112" t="s">
        <v>44606</v>
      </c>
      <c r="E90" s="25" t="s">
        <v>4234</v>
      </c>
      <c r="F90" s="25" t="s">
        <v>43051</v>
      </c>
      <c r="G90" s="25" t="s">
        <v>44607</v>
      </c>
    </row>
    <row r="91" spans="1:7">
      <c r="A91" s="25" t="s">
        <v>42089</v>
      </c>
      <c r="B91" s="25" t="s">
        <v>3020</v>
      </c>
      <c r="C91" s="112" t="s">
        <v>44608</v>
      </c>
      <c r="D91" s="112" t="s">
        <v>42091</v>
      </c>
      <c r="E91" s="25" t="s">
        <v>4229</v>
      </c>
      <c r="F91" s="25" t="s">
        <v>44609</v>
      </c>
      <c r="G91" s="25" t="s">
        <v>44610</v>
      </c>
    </row>
    <row r="92" spans="1:7">
      <c r="A92" s="25" t="s">
        <v>44611</v>
      </c>
      <c r="B92" s="25" t="s">
        <v>44612</v>
      </c>
      <c r="C92" s="112" t="s">
        <v>44613</v>
      </c>
      <c r="D92" s="112" t="s">
        <v>44614</v>
      </c>
      <c r="E92" s="25" t="s">
        <v>4259</v>
      </c>
      <c r="F92" s="25" t="s">
        <v>44615</v>
      </c>
    </row>
    <row r="93" spans="1:7">
      <c r="A93" s="25" t="s">
        <v>44616</v>
      </c>
      <c r="B93" s="25" t="s">
        <v>44562</v>
      </c>
      <c r="C93" s="112" t="s">
        <v>44617</v>
      </c>
      <c r="E93" s="25" t="s">
        <v>4589</v>
      </c>
      <c r="F93" s="25" t="s">
        <v>44389</v>
      </c>
    </row>
    <row r="94" spans="1:7">
      <c r="A94" s="25" t="s">
        <v>44618</v>
      </c>
      <c r="B94" s="25" t="s">
        <v>3020</v>
      </c>
      <c r="C94" s="112" t="s">
        <v>44619</v>
      </c>
      <c r="D94" s="112" t="s">
        <v>44620</v>
      </c>
      <c r="E94" s="25" t="s">
        <v>4388</v>
      </c>
      <c r="F94" s="25" t="s">
        <v>44381</v>
      </c>
    </row>
    <row r="95" spans="1:7">
      <c r="A95" s="25" t="s">
        <v>5767</v>
      </c>
      <c r="B95" s="25" t="s">
        <v>44621</v>
      </c>
      <c r="C95" s="112" t="s">
        <v>44622</v>
      </c>
      <c r="D95" s="112" t="s">
        <v>42233</v>
      </c>
      <c r="E95" s="25" t="s">
        <v>4234</v>
      </c>
      <c r="F95" s="25" t="s">
        <v>44389</v>
      </c>
    </row>
    <row r="96" spans="1:7">
      <c r="A96" s="25" t="s">
        <v>44623</v>
      </c>
      <c r="B96" s="25" t="s">
        <v>3347</v>
      </c>
      <c r="C96" s="112" t="s">
        <v>44624</v>
      </c>
      <c r="E96" s="25" t="s">
        <v>44625</v>
      </c>
      <c r="F96" s="25" t="s">
        <v>44381</v>
      </c>
    </row>
    <row r="97" spans="1:7">
      <c r="A97" s="25" t="s">
        <v>42289</v>
      </c>
      <c r="B97" s="25" t="s">
        <v>3020</v>
      </c>
      <c r="C97" s="112" t="s">
        <v>44626</v>
      </c>
      <c r="D97" s="112" t="s">
        <v>42291</v>
      </c>
      <c r="E97" s="25" t="s">
        <v>4259</v>
      </c>
      <c r="F97" s="25" t="s">
        <v>44381</v>
      </c>
    </row>
    <row r="98" spans="1:7">
      <c r="A98" s="25" t="s">
        <v>42339</v>
      </c>
      <c r="B98" s="25" t="s">
        <v>44358</v>
      </c>
      <c r="C98" s="112" t="s">
        <v>44627</v>
      </c>
      <c r="D98" s="112" t="s">
        <v>42341</v>
      </c>
      <c r="E98" s="25" t="s">
        <v>4527</v>
      </c>
      <c r="F98" s="25" t="s">
        <v>4270</v>
      </c>
    </row>
    <row r="99" spans="1:7">
      <c r="A99" s="25" t="s">
        <v>44628</v>
      </c>
      <c r="B99" s="25" t="s">
        <v>44365</v>
      </c>
      <c r="C99" s="112" t="s">
        <v>44629</v>
      </c>
      <c r="D99" s="112" t="s">
        <v>44630</v>
      </c>
      <c r="E99" s="25" t="s">
        <v>4259</v>
      </c>
      <c r="F99" s="25" t="s">
        <v>43051</v>
      </c>
    </row>
    <row r="100" spans="1:7">
      <c r="A100" s="25" t="s">
        <v>5831</v>
      </c>
      <c r="B100" s="25" t="s">
        <v>44358</v>
      </c>
      <c r="C100" s="112" t="s">
        <v>44631</v>
      </c>
      <c r="D100" s="112" t="s">
        <v>42403</v>
      </c>
      <c r="E100" s="25" t="s">
        <v>44632</v>
      </c>
      <c r="F100" s="25" t="s">
        <v>44367</v>
      </c>
    </row>
    <row r="101" spans="1:7">
      <c r="A101" s="25" t="s">
        <v>44633</v>
      </c>
      <c r="B101" s="25" t="s">
        <v>44634</v>
      </c>
      <c r="C101" s="112" t="s">
        <v>44635</v>
      </c>
      <c r="D101" s="112" t="s">
        <v>44636</v>
      </c>
      <c r="E101" s="25" t="s">
        <v>44637</v>
      </c>
      <c r="F101" s="25" t="s">
        <v>44381</v>
      </c>
    </row>
    <row r="102" spans="1:7">
      <c r="A102" s="25" t="s">
        <v>5876</v>
      </c>
      <c r="B102" s="25" t="s">
        <v>44638</v>
      </c>
      <c r="C102" s="112" t="s">
        <v>44639</v>
      </c>
      <c r="D102" s="112" t="s">
        <v>44640</v>
      </c>
      <c r="E102" s="25" t="s">
        <v>4234</v>
      </c>
      <c r="F102" s="25" t="s">
        <v>44367</v>
      </c>
    </row>
    <row r="103" spans="1:7">
      <c r="A103" s="25" t="s">
        <v>44641</v>
      </c>
      <c r="B103" s="25" t="s">
        <v>44642</v>
      </c>
      <c r="C103" s="112" t="s">
        <v>44643</v>
      </c>
      <c r="E103" s="25" t="s">
        <v>4340</v>
      </c>
      <c r="F103" s="25" t="s">
        <v>44644</v>
      </c>
    </row>
    <row r="104" spans="1:7">
      <c r="A104" s="25" t="s">
        <v>44645</v>
      </c>
      <c r="B104" s="25" t="s">
        <v>44646</v>
      </c>
      <c r="C104" s="112" t="s">
        <v>44647</v>
      </c>
      <c r="E104" s="25" t="s">
        <v>4234</v>
      </c>
      <c r="F104" s="25" t="s">
        <v>44644</v>
      </c>
    </row>
    <row r="105" spans="1:7">
      <c r="A105" s="25" t="s">
        <v>44648</v>
      </c>
      <c r="B105" s="25" t="s">
        <v>1607</v>
      </c>
      <c r="C105" s="112" t="s">
        <v>44649</v>
      </c>
      <c r="D105" s="112" t="s">
        <v>44650</v>
      </c>
      <c r="E105" s="25" t="s">
        <v>4234</v>
      </c>
      <c r="F105" s="25" t="s">
        <v>44381</v>
      </c>
    </row>
    <row r="106" spans="1:7">
      <c r="A106" s="25" t="s">
        <v>44651</v>
      </c>
      <c r="B106" s="25" t="s">
        <v>44583</v>
      </c>
      <c r="C106" s="112" t="s">
        <v>44652</v>
      </c>
      <c r="D106" s="112" t="s">
        <v>44653</v>
      </c>
      <c r="E106" s="25" t="s">
        <v>44654</v>
      </c>
      <c r="F106" s="25" t="s">
        <v>44381</v>
      </c>
    </row>
    <row r="107" spans="1:7">
      <c r="A107" s="25" t="s">
        <v>44655</v>
      </c>
      <c r="B107" s="25" t="s">
        <v>3347</v>
      </c>
      <c r="C107" s="112" t="s">
        <v>44656</v>
      </c>
      <c r="E107" s="25" t="s">
        <v>44278</v>
      </c>
      <c r="F107" s="25" t="s">
        <v>44381</v>
      </c>
    </row>
    <row r="108" spans="1:7">
      <c r="A108" s="25" t="s">
        <v>44657</v>
      </c>
      <c r="B108" s="25" t="s">
        <v>44431</v>
      </c>
      <c r="C108" s="112" t="s">
        <v>44658</v>
      </c>
      <c r="D108" s="112" t="s">
        <v>44659</v>
      </c>
      <c r="E108" s="25" t="s">
        <v>4259</v>
      </c>
      <c r="F108" s="25" t="s">
        <v>44381</v>
      </c>
    </row>
    <row r="109" spans="1:7">
      <c r="A109" s="25" t="s">
        <v>44660</v>
      </c>
      <c r="B109" s="25" t="s">
        <v>44661</v>
      </c>
      <c r="C109" s="112" t="s">
        <v>44662</v>
      </c>
      <c r="E109" s="25" t="s">
        <v>3979</v>
      </c>
      <c r="F109" s="25" t="s">
        <v>44663</v>
      </c>
    </row>
    <row r="110" spans="1:7">
      <c r="A110" s="25" t="s">
        <v>5934</v>
      </c>
      <c r="B110" s="25" t="s">
        <v>3020</v>
      </c>
      <c r="C110" s="112" t="s">
        <v>44664</v>
      </c>
      <c r="D110" s="112" t="s">
        <v>42672</v>
      </c>
      <c r="E110" s="25" t="s">
        <v>4259</v>
      </c>
      <c r="F110" s="25" t="s">
        <v>44381</v>
      </c>
      <c r="G110" s="25" t="s">
        <v>44665</v>
      </c>
    </row>
    <row r="111" spans="1:7">
      <c r="A111" s="25" t="s">
        <v>44666</v>
      </c>
      <c r="B111" s="25" t="s">
        <v>44358</v>
      </c>
      <c r="C111" s="112" t="s">
        <v>44667</v>
      </c>
      <c r="D111" s="112" t="s">
        <v>42693</v>
      </c>
      <c r="E111" s="25" t="s">
        <v>4271</v>
      </c>
      <c r="F111" s="25" t="s">
        <v>4270</v>
      </c>
    </row>
    <row r="112" spans="1:7">
      <c r="A112" s="25" t="s">
        <v>44668</v>
      </c>
      <c r="B112" s="25" t="s">
        <v>3292</v>
      </c>
      <c r="C112" s="112" t="s">
        <v>44669</v>
      </c>
      <c r="D112" s="112" t="s">
        <v>44670</v>
      </c>
      <c r="E112" s="25" t="s">
        <v>4234</v>
      </c>
      <c r="F112" s="25" t="s">
        <v>44367</v>
      </c>
    </row>
    <row r="113" spans="1:7">
      <c r="A113" s="25" t="s">
        <v>3938</v>
      </c>
      <c r="B113" s="25" t="s">
        <v>44671</v>
      </c>
      <c r="C113" s="112" t="s">
        <v>44672</v>
      </c>
      <c r="D113" s="112" t="s">
        <v>44673</v>
      </c>
      <c r="E113" s="25" t="s">
        <v>5956</v>
      </c>
      <c r="F113" s="25" t="s">
        <v>4270</v>
      </c>
    </row>
    <row r="114" spans="1:7">
      <c r="A114" s="25" t="s">
        <v>44674</v>
      </c>
      <c r="B114" s="25" t="s">
        <v>3020</v>
      </c>
      <c r="C114" s="112" t="s">
        <v>44675</v>
      </c>
      <c r="D114" s="112" t="s">
        <v>44676</v>
      </c>
      <c r="E114" s="25" t="s">
        <v>4340</v>
      </c>
      <c r="F114" s="25" t="s">
        <v>44381</v>
      </c>
    </row>
    <row r="115" spans="1:7">
      <c r="A115" s="25" t="s">
        <v>44677</v>
      </c>
      <c r="B115" s="25" t="s">
        <v>3347</v>
      </c>
      <c r="C115" s="112" t="s">
        <v>44678</v>
      </c>
      <c r="E115" s="25" t="s">
        <v>4234</v>
      </c>
      <c r="F115" s="25" t="s">
        <v>4927</v>
      </c>
    </row>
    <row r="116" spans="1:7">
      <c r="A116" s="25" t="s">
        <v>44679</v>
      </c>
      <c r="B116" s="25" t="s">
        <v>44680</v>
      </c>
      <c r="C116" s="112" t="s">
        <v>44681</v>
      </c>
      <c r="D116" s="112" t="s">
        <v>44682</v>
      </c>
      <c r="E116" s="25" t="s">
        <v>44683</v>
      </c>
      <c r="F116" s="25" t="s">
        <v>44381</v>
      </c>
    </row>
    <row r="117" spans="1:7">
      <c r="A117" s="25" t="s">
        <v>44684</v>
      </c>
      <c r="B117" s="25" t="s">
        <v>44489</v>
      </c>
      <c r="C117" s="112" t="s">
        <v>44685</v>
      </c>
      <c r="E117" s="25" t="s">
        <v>4234</v>
      </c>
      <c r="F117" s="25" t="s">
        <v>44381</v>
      </c>
    </row>
    <row r="118" spans="1:7">
      <c r="A118" s="25" t="s">
        <v>44686</v>
      </c>
      <c r="B118" s="25" t="s">
        <v>44583</v>
      </c>
      <c r="C118" s="112" t="s">
        <v>44687</v>
      </c>
      <c r="D118" s="112" t="s">
        <v>44688</v>
      </c>
      <c r="E118" s="25" t="s">
        <v>4449</v>
      </c>
      <c r="F118" s="25" t="s">
        <v>44367</v>
      </c>
      <c r="G118" s="25" t="s">
        <v>44689</v>
      </c>
    </row>
    <row r="119" spans="1:7">
      <c r="A119" s="25" t="s">
        <v>44690</v>
      </c>
      <c r="B119" s="25" t="s">
        <v>4132</v>
      </c>
      <c r="C119" s="112" t="s">
        <v>44691</v>
      </c>
      <c r="E119" s="25" t="s">
        <v>44692</v>
      </c>
      <c r="F119" s="25" t="s">
        <v>44381</v>
      </c>
    </row>
    <row r="120" spans="1:7">
      <c r="A120" s="25" t="s">
        <v>4118</v>
      </c>
      <c r="B120" s="25" t="s">
        <v>44365</v>
      </c>
      <c r="C120" s="112" t="s">
        <v>44693</v>
      </c>
      <c r="D120" s="112" t="s">
        <v>43204</v>
      </c>
      <c r="E120" s="25" t="s">
        <v>4527</v>
      </c>
      <c r="F120" s="25" t="s">
        <v>44609</v>
      </c>
    </row>
    <row r="121" spans="1:7">
      <c r="A121" s="25" t="s">
        <v>43752</v>
      </c>
      <c r="B121" s="25" t="s">
        <v>3020</v>
      </c>
      <c r="C121" s="112" t="s">
        <v>44694</v>
      </c>
      <c r="D121" s="112" t="s">
        <v>44695</v>
      </c>
      <c r="E121" s="25" t="s">
        <v>4388</v>
      </c>
      <c r="F121" s="25" t="s">
        <v>9625</v>
      </c>
    </row>
    <row r="122" spans="1:7">
      <c r="A122" s="25" t="s">
        <v>44696</v>
      </c>
      <c r="B122" s="25" t="s">
        <v>3347</v>
      </c>
      <c r="C122" s="112" t="s">
        <v>44697</v>
      </c>
      <c r="E122" s="25" t="s">
        <v>4960</v>
      </c>
      <c r="F122" s="25" t="s">
        <v>44381</v>
      </c>
    </row>
    <row r="123" spans="1:7">
      <c r="A123" s="25" t="s">
        <v>44698</v>
      </c>
      <c r="B123" s="25" t="s">
        <v>44699</v>
      </c>
      <c r="C123" s="112" t="s">
        <v>44700</v>
      </c>
      <c r="E123" s="25" t="s">
        <v>44701</v>
      </c>
      <c r="F123" s="25" t="s">
        <v>44468</v>
      </c>
    </row>
    <row r="124" spans="1:7">
      <c r="A124" s="25" t="s">
        <v>44702</v>
      </c>
      <c r="B124" s="25" t="s">
        <v>44699</v>
      </c>
      <c r="C124" s="112" t="s">
        <v>44703</v>
      </c>
      <c r="E124" s="25" t="s">
        <v>4229</v>
      </c>
      <c r="F124" s="25" t="s">
        <v>44462</v>
      </c>
    </row>
    <row r="125" spans="1:7">
      <c r="A125" s="25" t="s">
        <v>44704</v>
      </c>
      <c r="B125" s="25" t="s">
        <v>3020</v>
      </c>
      <c r="C125" s="112" t="s">
        <v>44705</v>
      </c>
      <c r="E125" s="25" t="s">
        <v>4259</v>
      </c>
      <c r="F125" s="25" t="s">
        <v>4927</v>
      </c>
    </row>
    <row r="126" spans="1:7">
      <c r="A126" s="25" t="s">
        <v>43629</v>
      </c>
      <c r="B126" s="25" t="s">
        <v>1607</v>
      </c>
      <c r="C126" s="112" t="s">
        <v>44706</v>
      </c>
      <c r="D126" s="112" t="s">
        <v>44707</v>
      </c>
      <c r="E126" s="25" t="s">
        <v>4229</v>
      </c>
      <c r="F126" s="25" t="s">
        <v>44381</v>
      </c>
    </row>
    <row r="127" spans="1:7">
      <c r="A127" s="25" t="s">
        <v>44708</v>
      </c>
      <c r="B127" s="25" t="s">
        <v>4132</v>
      </c>
      <c r="C127" s="112" t="s">
        <v>44709</v>
      </c>
      <c r="D127" s="112" t="s">
        <v>44710</v>
      </c>
      <c r="E127" s="25" t="s">
        <v>3558</v>
      </c>
      <c r="F127" s="25" t="s">
        <v>44381</v>
      </c>
    </row>
    <row r="128" spans="1:7">
      <c r="A128" s="25" t="s">
        <v>44711</v>
      </c>
      <c r="B128" s="25" t="s">
        <v>44406</v>
      </c>
      <c r="C128" s="112" t="s">
        <v>44712</v>
      </c>
      <c r="E128" s="25" t="s">
        <v>4259</v>
      </c>
      <c r="F128" s="25" t="s">
        <v>44381</v>
      </c>
    </row>
    <row r="129" spans="1:6">
      <c r="A129" s="25" t="s">
        <v>44713</v>
      </c>
      <c r="B129" s="25" t="s">
        <v>44714</v>
      </c>
      <c r="C129" s="112" t="s">
        <v>44715</v>
      </c>
    </row>
    <row r="130" spans="1:6">
      <c r="A130" s="25" t="s">
        <v>44716</v>
      </c>
      <c r="B130" s="25" t="s">
        <v>3347</v>
      </c>
      <c r="C130" s="112" t="s">
        <v>44717</v>
      </c>
      <c r="F130" s="25" t="s">
        <v>44381</v>
      </c>
    </row>
    <row r="131" spans="1:6">
      <c r="A131" s="25" t="s">
        <v>44718</v>
      </c>
      <c r="B131" s="25" t="s">
        <v>44719</v>
      </c>
      <c r="C131" s="112" t="s">
        <v>44720</v>
      </c>
      <c r="F131" s="25" t="s">
        <v>44381</v>
      </c>
    </row>
    <row r="132" spans="1:6">
      <c r="A132" s="25" t="s">
        <v>44721</v>
      </c>
      <c r="B132" s="25" t="s">
        <v>3347</v>
      </c>
      <c r="C132" s="112" t="s">
        <v>44722</v>
      </c>
      <c r="D132" s="112" t="s">
        <v>44723</v>
      </c>
      <c r="E132" s="25" t="s">
        <v>4388</v>
      </c>
      <c r="F132" s="25" t="s">
        <v>44381</v>
      </c>
    </row>
    <row r="133" spans="1:6">
      <c r="A133" s="25" t="s">
        <v>44724</v>
      </c>
      <c r="B133" s="25" t="s">
        <v>1607</v>
      </c>
      <c r="C133" s="112" t="s">
        <v>44725</v>
      </c>
      <c r="D133" s="112" t="s">
        <v>43443</v>
      </c>
      <c r="E133" s="25" t="s">
        <v>5759</v>
      </c>
      <c r="F133" s="25" t="s">
        <v>44381</v>
      </c>
    </row>
    <row r="134" spans="1:6">
      <c r="A134" s="25" t="s">
        <v>44726</v>
      </c>
      <c r="B134" s="25" t="s">
        <v>44727</v>
      </c>
      <c r="C134" s="112" t="s">
        <v>44728</v>
      </c>
      <c r="E134" s="25" t="s">
        <v>44729</v>
      </c>
      <c r="F134" s="25" t="s">
        <v>44381</v>
      </c>
    </row>
    <row r="135" spans="1:6">
      <c r="A135" s="25" t="s">
        <v>44730</v>
      </c>
      <c r="B135" s="25" t="s">
        <v>2737</v>
      </c>
      <c r="C135" s="112" t="s">
        <v>44731</v>
      </c>
      <c r="D135" s="112" t="s">
        <v>43460</v>
      </c>
      <c r="E135" s="25" t="s">
        <v>4229</v>
      </c>
      <c r="F135" s="25" t="s">
        <v>44381</v>
      </c>
    </row>
    <row r="136" spans="1:6">
      <c r="A136" s="25" t="s">
        <v>44732</v>
      </c>
      <c r="B136" s="25" t="s">
        <v>3347</v>
      </c>
      <c r="C136" s="112" t="s">
        <v>44733</v>
      </c>
      <c r="E136" s="25" t="s">
        <v>4234</v>
      </c>
      <c r="F136" s="25" t="s">
        <v>44609</v>
      </c>
    </row>
  </sheetData>
  <hyperlinks>
    <hyperlink ref="C2" r:id="rId1" xr:uid="{00000000-0004-0000-1200-000000000000}"/>
    <hyperlink ref="D2" r:id="rId2" xr:uid="{00000000-0004-0000-1200-000001000000}"/>
    <hyperlink ref="C3" r:id="rId3" xr:uid="{00000000-0004-0000-1200-000002000000}"/>
    <hyperlink ref="D3" r:id="rId4" xr:uid="{00000000-0004-0000-1200-000003000000}"/>
    <hyperlink ref="C4" r:id="rId5" xr:uid="{00000000-0004-0000-1200-000004000000}"/>
    <hyperlink ref="C5" r:id="rId6" xr:uid="{00000000-0004-0000-1200-000005000000}"/>
    <hyperlink ref="D5" r:id="rId7" xr:uid="{00000000-0004-0000-1200-000006000000}"/>
    <hyperlink ref="C6" r:id="rId8" xr:uid="{00000000-0004-0000-1200-000007000000}"/>
    <hyperlink ref="D6" r:id="rId9" xr:uid="{00000000-0004-0000-1200-000008000000}"/>
    <hyperlink ref="C7" r:id="rId10" xr:uid="{00000000-0004-0000-1200-000009000000}"/>
    <hyperlink ref="D7" r:id="rId11" xr:uid="{00000000-0004-0000-1200-00000A000000}"/>
    <hyperlink ref="C8" r:id="rId12" xr:uid="{00000000-0004-0000-1200-00000B000000}"/>
    <hyperlink ref="C9" r:id="rId13" xr:uid="{00000000-0004-0000-1200-00000C000000}"/>
    <hyperlink ref="D9" r:id="rId14" xr:uid="{00000000-0004-0000-1200-00000D000000}"/>
    <hyperlink ref="C10" r:id="rId15" xr:uid="{00000000-0004-0000-1200-00000E000000}"/>
    <hyperlink ref="D10" r:id="rId16" xr:uid="{00000000-0004-0000-1200-00000F000000}"/>
    <hyperlink ref="C11" r:id="rId17" xr:uid="{00000000-0004-0000-1200-000010000000}"/>
    <hyperlink ref="D11" r:id="rId18" xr:uid="{00000000-0004-0000-1200-000011000000}"/>
    <hyperlink ref="C12" r:id="rId19" xr:uid="{00000000-0004-0000-1200-000012000000}"/>
    <hyperlink ref="D12" r:id="rId20" xr:uid="{00000000-0004-0000-1200-000013000000}"/>
    <hyperlink ref="C13" r:id="rId21" xr:uid="{00000000-0004-0000-1200-000014000000}"/>
    <hyperlink ref="C14" r:id="rId22" xr:uid="{00000000-0004-0000-1200-000015000000}"/>
    <hyperlink ref="D14" r:id="rId23" xr:uid="{00000000-0004-0000-1200-000016000000}"/>
    <hyperlink ref="C15" r:id="rId24" xr:uid="{00000000-0004-0000-1200-000017000000}"/>
    <hyperlink ref="D15" r:id="rId25" xr:uid="{00000000-0004-0000-1200-000018000000}"/>
    <hyperlink ref="C16" r:id="rId26" xr:uid="{00000000-0004-0000-1200-000019000000}"/>
    <hyperlink ref="D16" r:id="rId27" xr:uid="{00000000-0004-0000-1200-00001A000000}"/>
    <hyperlink ref="C17" r:id="rId28" xr:uid="{00000000-0004-0000-1200-00001B000000}"/>
    <hyperlink ref="D17" r:id="rId29" xr:uid="{00000000-0004-0000-1200-00001C000000}"/>
    <hyperlink ref="C18" r:id="rId30" xr:uid="{00000000-0004-0000-1200-00001D000000}"/>
    <hyperlink ref="D18" r:id="rId31" xr:uid="{00000000-0004-0000-1200-00001E000000}"/>
    <hyperlink ref="C19" r:id="rId32" xr:uid="{00000000-0004-0000-1200-00001F000000}"/>
    <hyperlink ref="D19" r:id="rId33" xr:uid="{00000000-0004-0000-1200-000020000000}"/>
    <hyperlink ref="C20" r:id="rId34" xr:uid="{00000000-0004-0000-1200-000021000000}"/>
    <hyperlink ref="D20" r:id="rId35" xr:uid="{00000000-0004-0000-1200-000022000000}"/>
    <hyperlink ref="C21" r:id="rId36" xr:uid="{00000000-0004-0000-1200-000023000000}"/>
    <hyperlink ref="C22" r:id="rId37" xr:uid="{00000000-0004-0000-1200-000024000000}"/>
    <hyperlink ref="D22" r:id="rId38" xr:uid="{00000000-0004-0000-1200-000025000000}"/>
    <hyperlink ref="C23" r:id="rId39" xr:uid="{00000000-0004-0000-1200-000026000000}"/>
    <hyperlink ref="D23" r:id="rId40" xr:uid="{00000000-0004-0000-1200-000027000000}"/>
    <hyperlink ref="C24" r:id="rId41" xr:uid="{00000000-0004-0000-1200-000028000000}"/>
    <hyperlink ref="D24" r:id="rId42" xr:uid="{00000000-0004-0000-1200-000029000000}"/>
    <hyperlink ref="C25" r:id="rId43" xr:uid="{00000000-0004-0000-1200-00002A000000}"/>
    <hyperlink ref="D25" r:id="rId44" xr:uid="{00000000-0004-0000-1200-00002B000000}"/>
    <hyperlink ref="C26" r:id="rId45" xr:uid="{00000000-0004-0000-1200-00002C000000}"/>
    <hyperlink ref="D26" r:id="rId46" xr:uid="{00000000-0004-0000-1200-00002D000000}"/>
    <hyperlink ref="C27" r:id="rId47" xr:uid="{00000000-0004-0000-1200-00002E000000}"/>
    <hyperlink ref="C28" r:id="rId48" xr:uid="{00000000-0004-0000-1200-00002F000000}"/>
    <hyperlink ref="D28" r:id="rId49" xr:uid="{00000000-0004-0000-1200-000030000000}"/>
    <hyperlink ref="C29" r:id="rId50" xr:uid="{00000000-0004-0000-1200-000031000000}"/>
    <hyperlink ref="D29" r:id="rId51" xr:uid="{00000000-0004-0000-1200-000032000000}"/>
    <hyperlink ref="C30" r:id="rId52" xr:uid="{00000000-0004-0000-1200-000033000000}"/>
    <hyperlink ref="C31" r:id="rId53" xr:uid="{00000000-0004-0000-1200-000034000000}"/>
    <hyperlink ref="C32" r:id="rId54" xr:uid="{00000000-0004-0000-1200-000035000000}"/>
    <hyperlink ref="D32" r:id="rId55" xr:uid="{00000000-0004-0000-1200-000036000000}"/>
    <hyperlink ref="C33" r:id="rId56" xr:uid="{00000000-0004-0000-1200-000037000000}"/>
    <hyperlink ref="D33" r:id="rId57" xr:uid="{00000000-0004-0000-1200-000038000000}"/>
    <hyperlink ref="C34" r:id="rId58" xr:uid="{00000000-0004-0000-1200-000039000000}"/>
    <hyperlink ref="D34" r:id="rId59" xr:uid="{00000000-0004-0000-1200-00003A000000}"/>
    <hyperlink ref="C35" r:id="rId60" xr:uid="{00000000-0004-0000-1200-00003B000000}"/>
    <hyperlink ref="C36" r:id="rId61" xr:uid="{00000000-0004-0000-1200-00003C000000}"/>
    <hyperlink ref="D36" r:id="rId62" xr:uid="{00000000-0004-0000-1200-00003D000000}"/>
    <hyperlink ref="C37" r:id="rId63" xr:uid="{00000000-0004-0000-1200-00003E000000}"/>
    <hyperlink ref="D37" r:id="rId64" xr:uid="{00000000-0004-0000-1200-00003F000000}"/>
    <hyperlink ref="C38" r:id="rId65" xr:uid="{00000000-0004-0000-1200-000040000000}"/>
    <hyperlink ref="D38" r:id="rId66" xr:uid="{00000000-0004-0000-1200-000041000000}"/>
    <hyperlink ref="C39" r:id="rId67" xr:uid="{00000000-0004-0000-1200-000042000000}"/>
    <hyperlink ref="C40" r:id="rId68" xr:uid="{00000000-0004-0000-1200-000043000000}"/>
    <hyperlink ref="C41" r:id="rId69" xr:uid="{00000000-0004-0000-1200-000044000000}"/>
    <hyperlink ref="D41" r:id="rId70" xr:uid="{00000000-0004-0000-1200-000045000000}"/>
    <hyperlink ref="C42" r:id="rId71" xr:uid="{00000000-0004-0000-1200-000046000000}"/>
    <hyperlink ref="D42" r:id="rId72" xr:uid="{00000000-0004-0000-1200-000047000000}"/>
    <hyperlink ref="C43" r:id="rId73" xr:uid="{00000000-0004-0000-1200-000048000000}"/>
    <hyperlink ref="D43" r:id="rId74" xr:uid="{00000000-0004-0000-1200-000049000000}"/>
    <hyperlink ref="C44" r:id="rId75" xr:uid="{00000000-0004-0000-1200-00004A000000}"/>
    <hyperlink ref="C45" r:id="rId76" xr:uid="{00000000-0004-0000-1200-00004B000000}"/>
    <hyperlink ref="D45" r:id="rId77" location="section-overview" xr:uid="{00000000-0004-0000-1200-00004C000000}"/>
    <hyperlink ref="C46" r:id="rId78" xr:uid="{00000000-0004-0000-1200-00004D000000}"/>
    <hyperlink ref="C47" r:id="rId79" xr:uid="{00000000-0004-0000-1200-00004E000000}"/>
    <hyperlink ref="C48" r:id="rId80" xr:uid="{00000000-0004-0000-1200-00004F000000}"/>
    <hyperlink ref="D48" r:id="rId81" xr:uid="{00000000-0004-0000-1200-000050000000}"/>
    <hyperlink ref="C49" r:id="rId82" xr:uid="{00000000-0004-0000-1200-000051000000}"/>
    <hyperlink ref="C50" r:id="rId83" xr:uid="{00000000-0004-0000-1200-000052000000}"/>
    <hyperlink ref="C51" r:id="rId84" xr:uid="{00000000-0004-0000-1200-000053000000}"/>
    <hyperlink ref="D51" r:id="rId85" xr:uid="{00000000-0004-0000-1200-000054000000}"/>
    <hyperlink ref="C52" r:id="rId86" xr:uid="{00000000-0004-0000-1200-000055000000}"/>
    <hyperlink ref="C53" r:id="rId87" xr:uid="{00000000-0004-0000-1200-000056000000}"/>
    <hyperlink ref="D53" r:id="rId88" xr:uid="{00000000-0004-0000-1200-000057000000}"/>
    <hyperlink ref="C54" r:id="rId89" xr:uid="{00000000-0004-0000-1200-000058000000}"/>
    <hyperlink ref="D54" r:id="rId90" xr:uid="{00000000-0004-0000-1200-000059000000}"/>
    <hyperlink ref="C55" r:id="rId91" xr:uid="{00000000-0004-0000-1200-00005A000000}"/>
    <hyperlink ref="D55" r:id="rId92" xr:uid="{00000000-0004-0000-1200-00005B000000}"/>
    <hyperlink ref="C56" r:id="rId93" xr:uid="{00000000-0004-0000-1200-00005C000000}"/>
    <hyperlink ref="D56" r:id="rId94" xr:uid="{00000000-0004-0000-1200-00005D000000}"/>
    <hyperlink ref="C57" r:id="rId95" xr:uid="{00000000-0004-0000-1200-00005E000000}"/>
    <hyperlink ref="C58" r:id="rId96" xr:uid="{00000000-0004-0000-1200-00005F000000}"/>
    <hyperlink ref="C59" r:id="rId97" xr:uid="{00000000-0004-0000-1200-000060000000}"/>
    <hyperlink ref="D59" r:id="rId98" xr:uid="{00000000-0004-0000-1200-000061000000}"/>
    <hyperlink ref="C60" r:id="rId99" xr:uid="{00000000-0004-0000-1200-000062000000}"/>
    <hyperlink ref="D60" r:id="rId100" xr:uid="{00000000-0004-0000-1200-000063000000}"/>
    <hyperlink ref="C61" r:id="rId101" xr:uid="{00000000-0004-0000-1200-000064000000}"/>
    <hyperlink ref="D61" r:id="rId102" xr:uid="{00000000-0004-0000-1200-000065000000}"/>
    <hyperlink ref="C62" r:id="rId103" xr:uid="{00000000-0004-0000-1200-000066000000}"/>
    <hyperlink ref="D62" r:id="rId104" xr:uid="{00000000-0004-0000-1200-000067000000}"/>
    <hyperlink ref="C63" r:id="rId105" xr:uid="{00000000-0004-0000-1200-000068000000}"/>
    <hyperlink ref="C64" r:id="rId106" xr:uid="{00000000-0004-0000-1200-000069000000}"/>
    <hyperlink ref="D64" r:id="rId107" xr:uid="{00000000-0004-0000-1200-00006A000000}"/>
    <hyperlink ref="C65" r:id="rId108" xr:uid="{00000000-0004-0000-1200-00006B000000}"/>
    <hyperlink ref="D65" r:id="rId109" xr:uid="{00000000-0004-0000-1200-00006C000000}"/>
    <hyperlink ref="C66" r:id="rId110" xr:uid="{00000000-0004-0000-1200-00006D000000}"/>
    <hyperlink ref="D66" r:id="rId111" xr:uid="{00000000-0004-0000-1200-00006E000000}"/>
    <hyperlink ref="C67" r:id="rId112" xr:uid="{00000000-0004-0000-1200-00006F000000}"/>
    <hyperlink ref="D67" r:id="rId113" xr:uid="{00000000-0004-0000-1200-000070000000}"/>
    <hyperlink ref="C68" r:id="rId114" xr:uid="{00000000-0004-0000-1200-000071000000}"/>
    <hyperlink ref="D68" r:id="rId115" xr:uid="{00000000-0004-0000-1200-000072000000}"/>
    <hyperlink ref="C69" r:id="rId116" xr:uid="{00000000-0004-0000-1200-000073000000}"/>
    <hyperlink ref="C70" r:id="rId117" xr:uid="{00000000-0004-0000-1200-000074000000}"/>
    <hyperlink ref="D70" r:id="rId118" xr:uid="{00000000-0004-0000-1200-000075000000}"/>
    <hyperlink ref="C71" r:id="rId119" xr:uid="{00000000-0004-0000-1200-000076000000}"/>
    <hyperlink ref="C72" r:id="rId120" xr:uid="{00000000-0004-0000-1200-000077000000}"/>
    <hyperlink ref="D72" r:id="rId121" xr:uid="{00000000-0004-0000-1200-000078000000}"/>
    <hyperlink ref="C73" r:id="rId122" xr:uid="{00000000-0004-0000-1200-000079000000}"/>
    <hyperlink ref="C74" r:id="rId123" xr:uid="{00000000-0004-0000-1200-00007A000000}"/>
    <hyperlink ref="C75" r:id="rId124" xr:uid="{00000000-0004-0000-1200-00007B000000}"/>
    <hyperlink ref="D75" r:id="rId125" xr:uid="{00000000-0004-0000-1200-00007C000000}"/>
    <hyperlink ref="C76" r:id="rId126" xr:uid="{00000000-0004-0000-1200-00007D000000}"/>
    <hyperlink ref="D76" r:id="rId127" xr:uid="{00000000-0004-0000-1200-00007E000000}"/>
    <hyperlink ref="C77" r:id="rId128" xr:uid="{00000000-0004-0000-1200-00007F000000}"/>
    <hyperlink ref="D77" r:id="rId129" xr:uid="{00000000-0004-0000-1200-000080000000}"/>
    <hyperlink ref="C78" r:id="rId130" xr:uid="{00000000-0004-0000-1200-000081000000}"/>
    <hyperlink ref="D78" r:id="rId131" xr:uid="{00000000-0004-0000-1200-000082000000}"/>
    <hyperlink ref="C79" r:id="rId132" xr:uid="{00000000-0004-0000-1200-000083000000}"/>
    <hyperlink ref="D79" r:id="rId133" xr:uid="{00000000-0004-0000-1200-000084000000}"/>
    <hyperlink ref="C80" r:id="rId134" xr:uid="{00000000-0004-0000-1200-000085000000}"/>
    <hyperlink ref="D80" r:id="rId135" xr:uid="{00000000-0004-0000-1200-000086000000}"/>
    <hyperlink ref="C81" r:id="rId136" xr:uid="{00000000-0004-0000-1200-000087000000}"/>
    <hyperlink ref="D81" r:id="rId137" xr:uid="{00000000-0004-0000-1200-000088000000}"/>
    <hyperlink ref="C82" r:id="rId138" xr:uid="{00000000-0004-0000-1200-000089000000}"/>
    <hyperlink ref="C83" r:id="rId139" xr:uid="{00000000-0004-0000-1200-00008A000000}"/>
    <hyperlink ref="C84" r:id="rId140" xr:uid="{00000000-0004-0000-1200-00008B000000}"/>
    <hyperlink ref="D84" r:id="rId141" location="section-overview" xr:uid="{00000000-0004-0000-1200-00008C000000}"/>
    <hyperlink ref="C85" r:id="rId142" xr:uid="{00000000-0004-0000-1200-00008D000000}"/>
    <hyperlink ref="D85" r:id="rId143" xr:uid="{00000000-0004-0000-1200-00008E000000}"/>
    <hyperlink ref="C86" r:id="rId144" xr:uid="{00000000-0004-0000-1200-00008F000000}"/>
    <hyperlink ref="D86" r:id="rId145" xr:uid="{00000000-0004-0000-1200-000090000000}"/>
    <hyperlink ref="C87" r:id="rId146" xr:uid="{00000000-0004-0000-1200-000091000000}"/>
    <hyperlink ref="C88" r:id="rId147" xr:uid="{00000000-0004-0000-1200-000092000000}"/>
    <hyperlink ref="D88" r:id="rId148" xr:uid="{00000000-0004-0000-1200-000093000000}"/>
    <hyperlink ref="C89" r:id="rId149" xr:uid="{00000000-0004-0000-1200-000094000000}"/>
    <hyperlink ref="D89" r:id="rId150" xr:uid="{00000000-0004-0000-1200-000095000000}"/>
    <hyperlink ref="C90" r:id="rId151" xr:uid="{00000000-0004-0000-1200-000096000000}"/>
    <hyperlink ref="D90" r:id="rId152" xr:uid="{00000000-0004-0000-1200-000097000000}"/>
    <hyperlink ref="C91" r:id="rId153" xr:uid="{00000000-0004-0000-1200-000098000000}"/>
    <hyperlink ref="D91" r:id="rId154" xr:uid="{00000000-0004-0000-1200-000099000000}"/>
    <hyperlink ref="C92" r:id="rId155" xr:uid="{00000000-0004-0000-1200-00009A000000}"/>
    <hyperlink ref="D92" r:id="rId156" xr:uid="{00000000-0004-0000-1200-00009B000000}"/>
    <hyperlink ref="C93" r:id="rId157" xr:uid="{00000000-0004-0000-1200-00009C000000}"/>
    <hyperlink ref="C94" r:id="rId158" xr:uid="{00000000-0004-0000-1200-00009D000000}"/>
    <hyperlink ref="D94" r:id="rId159" xr:uid="{00000000-0004-0000-1200-00009E000000}"/>
    <hyperlink ref="C95" r:id="rId160" xr:uid="{00000000-0004-0000-1200-00009F000000}"/>
    <hyperlink ref="D95" r:id="rId161" xr:uid="{00000000-0004-0000-1200-0000A0000000}"/>
    <hyperlink ref="C96" r:id="rId162" xr:uid="{00000000-0004-0000-1200-0000A1000000}"/>
    <hyperlink ref="C97" r:id="rId163" xr:uid="{00000000-0004-0000-1200-0000A2000000}"/>
    <hyperlink ref="D97" r:id="rId164" xr:uid="{00000000-0004-0000-1200-0000A3000000}"/>
    <hyperlink ref="C98" r:id="rId165" xr:uid="{00000000-0004-0000-1200-0000A4000000}"/>
    <hyperlink ref="D98" r:id="rId166" xr:uid="{00000000-0004-0000-1200-0000A5000000}"/>
    <hyperlink ref="C99" r:id="rId167" xr:uid="{00000000-0004-0000-1200-0000A6000000}"/>
    <hyperlink ref="D99" r:id="rId168" xr:uid="{00000000-0004-0000-1200-0000A7000000}"/>
    <hyperlink ref="C100" r:id="rId169" xr:uid="{00000000-0004-0000-1200-0000A8000000}"/>
    <hyperlink ref="D100" r:id="rId170" xr:uid="{00000000-0004-0000-1200-0000A9000000}"/>
    <hyperlink ref="C101" r:id="rId171" xr:uid="{00000000-0004-0000-1200-0000AA000000}"/>
    <hyperlink ref="D101" r:id="rId172" xr:uid="{00000000-0004-0000-1200-0000AB000000}"/>
    <hyperlink ref="C102" r:id="rId173" xr:uid="{00000000-0004-0000-1200-0000AC000000}"/>
    <hyperlink ref="D102" r:id="rId174" xr:uid="{00000000-0004-0000-1200-0000AD000000}"/>
    <hyperlink ref="C103" r:id="rId175" xr:uid="{00000000-0004-0000-1200-0000AE000000}"/>
    <hyperlink ref="C104" r:id="rId176" xr:uid="{00000000-0004-0000-1200-0000AF000000}"/>
    <hyperlink ref="C105" r:id="rId177" xr:uid="{00000000-0004-0000-1200-0000B0000000}"/>
    <hyperlink ref="D105" r:id="rId178" xr:uid="{00000000-0004-0000-1200-0000B1000000}"/>
    <hyperlink ref="C106" r:id="rId179" xr:uid="{00000000-0004-0000-1200-0000B2000000}"/>
    <hyperlink ref="D106" r:id="rId180" xr:uid="{00000000-0004-0000-1200-0000B3000000}"/>
    <hyperlink ref="C107" r:id="rId181" xr:uid="{00000000-0004-0000-1200-0000B4000000}"/>
    <hyperlink ref="C108" r:id="rId182" xr:uid="{00000000-0004-0000-1200-0000B5000000}"/>
    <hyperlink ref="D108" r:id="rId183" xr:uid="{00000000-0004-0000-1200-0000B6000000}"/>
    <hyperlink ref="C109" r:id="rId184" xr:uid="{00000000-0004-0000-1200-0000B7000000}"/>
    <hyperlink ref="C110" r:id="rId185" xr:uid="{00000000-0004-0000-1200-0000B8000000}"/>
    <hyperlink ref="D110" r:id="rId186" xr:uid="{00000000-0004-0000-1200-0000B9000000}"/>
    <hyperlink ref="C111" r:id="rId187" xr:uid="{00000000-0004-0000-1200-0000BA000000}"/>
    <hyperlink ref="D111" r:id="rId188" xr:uid="{00000000-0004-0000-1200-0000BB000000}"/>
    <hyperlink ref="C112" r:id="rId189" xr:uid="{00000000-0004-0000-1200-0000BC000000}"/>
    <hyperlink ref="D112" r:id="rId190" xr:uid="{00000000-0004-0000-1200-0000BD000000}"/>
    <hyperlink ref="C113" r:id="rId191" xr:uid="{00000000-0004-0000-1200-0000BE000000}"/>
    <hyperlink ref="D113" r:id="rId192" xr:uid="{00000000-0004-0000-1200-0000BF000000}"/>
    <hyperlink ref="C114" r:id="rId193" xr:uid="{00000000-0004-0000-1200-0000C0000000}"/>
    <hyperlink ref="D114" r:id="rId194" xr:uid="{00000000-0004-0000-1200-0000C1000000}"/>
    <hyperlink ref="C115" r:id="rId195" xr:uid="{00000000-0004-0000-1200-0000C2000000}"/>
    <hyperlink ref="C116" r:id="rId196" xr:uid="{00000000-0004-0000-1200-0000C3000000}"/>
    <hyperlink ref="D116" r:id="rId197" xr:uid="{00000000-0004-0000-1200-0000C4000000}"/>
    <hyperlink ref="C117" r:id="rId198" xr:uid="{00000000-0004-0000-1200-0000C5000000}"/>
    <hyperlink ref="C118" r:id="rId199" xr:uid="{00000000-0004-0000-1200-0000C6000000}"/>
    <hyperlink ref="D118" r:id="rId200" xr:uid="{00000000-0004-0000-1200-0000C7000000}"/>
    <hyperlink ref="C119" r:id="rId201" xr:uid="{00000000-0004-0000-1200-0000C8000000}"/>
    <hyperlink ref="C120" r:id="rId202" xr:uid="{00000000-0004-0000-1200-0000C9000000}"/>
    <hyperlink ref="D120" r:id="rId203" xr:uid="{00000000-0004-0000-1200-0000CA000000}"/>
    <hyperlink ref="C121" r:id="rId204" xr:uid="{00000000-0004-0000-1200-0000CB000000}"/>
    <hyperlink ref="D121" r:id="rId205" xr:uid="{00000000-0004-0000-1200-0000CC000000}"/>
    <hyperlink ref="C122" r:id="rId206" xr:uid="{00000000-0004-0000-1200-0000CD000000}"/>
    <hyperlink ref="C123" r:id="rId207" xr:uid="{00000000-0004-0000-1200-0000CE000000}"/>
    <hyperlink ref="C124" r:id="rId208" xr:uid="{00000000-0004-0000-1200-0000CF000000}"/>
    <hyperlink ref="C125" r:id="rId209" xr:uid="{00000000-0004-0000-1200-0000D0000000}"/>
    <hyperlink ref="C126" r:id="rId210" xr:uid="{00000000-0004-0000-1200-0000D1000000}"/>
    <hyperlink ref="D126" r:id="rId211" xr:uid="{00000000-0004-0000-1200-0000D2000000}"/>
    <hyperlink ref="C127" r:id="rId212" xr:uid="{00000000-0004-0000-1200-0000D3000000}"/>
    <hyperlink ref="D127" r:id="rId213" xr:uid="{00000000-0004-0000-1200-0000D4000000}"/>
    <hyperlink ref="C128" r:id="rId214" xr:uid="{00000000-0004-0000-1200-0000D5000000}"/>
    <hyperlink ref="C129" r:id="rId215" xr:uid="{00000000-0004-0000-1200-0000D6000000}"/>
    <hyperlink ref="C130" r:id="rId216" xr:uid="{00000000-0004-0000-1200-0000D7000000}"/>
    <hyperlink ref="C131" r:id="rId217" xr:uid="{00000000-0004-0000-1200-0000D8000000}"/>
    <hyperlink ref="C132" r:id="rId218" xr:uid="{00000000-0004-0000-1200-0000D9000000}"/>
    <hyperlink ref="D132" r:id="rId219" xr:uid="{00000000-0004-0000-1200-0000DA000000}"/>
    <hyperlink ref="C133" r:id="rId220" xr:uid="{00000000-0004-0000-1200-0000DB000000}"/>
    <hyperlink ref="D133" r:id="rId221" xr:uid="{00000000-0004-0000-1200-0000DC000000}"/>
    <hyperlink ref="C134" r:id="rId222" xr:uid="{00000000-0004-0000-1200-0000DD000000}"/>
    <hyperlink ref="C135" r:id="rId223" xr:uid="{00000000-0004-0000-1200-0000DE000000}"/>
    <hyperlink ref="D135" r:id="rId224" xr:uid="{00000000-0004-0000-1200-0000DF000000}"/>
    <hyperlink ref="C136" r:id="rId225" xr:uid="{00000000-0004-0000-1200-0000E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outlinePr summaryBelow="0" summaryRight="0"/>
  </sheetPr>
  <dimension ref="A1:Z989"/>
  <sheetViews>
    <sheetView showGridLines="0" topLeftCell="A15" workbookViewId="0"/>
  </sheetViews>
  <sheetFormatPr defaultColWidth="14.42578125" defaultRowHeight="15.75" customHeight="1"/>
  <cols>
    <col min="1" max="1" width="15.7109375" customWidth="1"/>
    <col min="2" max="2" width="27.42578125" customWidth="1"/>
    <col min="6" max="6" width="24.7109375" customWidth="1"/>
  </cols>
  <sheetData>
    <row r="1" spans="1:26" ht="36" customHeight="1">
      <c r="A1" s="2"/>
      <c r="B1" s="2"/>
      <c r="C1" s="2"/>
      <c r="D1" s="2"/>
      <c r="E1" s="2"/>
      <c r="F1" s="2"/>
      <c r="G1" s="2"/>
      <c r="H1" s="2"/>
      <c r="I1" s="2"/>
      <c r="J1" s="2"/>
      <c r="K1" s="2"/>
      <c r="L1" s="2"/>
      <c r="M1" s="2"/>
      <c r="N1" s="2"/>
      <c r="O1" s="2"/>
      <c r="P1" s="2"/>
      <c r="Q1" s="2"/>
      <c r="R1" s="2"/>
      <c r="S1" s="2"/>
      <c r="T1" s="2"/>
      <c r="U1" s="2"/>
      <c r="V1" s="2"/>
      <c r="W1" s="2"/>
      <c r="X1" s="2"/>
      <c r="Y1" s="2"/>
      <c r="Z1" s="2"/>
    </row>
    <row r="2" spans="1:26" ht="34.5" customHeight="1">
      <c r="A2" s="2"/>
      <c r="B2" s="11" t="s">
        <v>6</v>
      </c>
      <c r="C2" s="12"/>
      <c r="D2" s="13"/>
      <c r="E2" s="14"/>
      <c r="F2" s="14"/>
      <c r="G2" s="2"/>
      <c r="H2" s="2"/>
      <c r="I2" s="2"/>
      <c r="J2" s="2"/>
      <c r="K2" s="2"/>
      <c r="L2" s="2"/>
      <c r="M2" s="2"/>
      <c r="N2" s="2"/>
      <c r="O2" s="2"/>
      <c r="P2" s="2"/>
      <c r="Q2" s="2"/>
      <c r="R2" s="2"/>
      <c r="S2" s="2"/>
      <c r="T2" s="2"/>
      <c r="U2" s="2"/>
      <c r="V2" s="2"/>
      <c r="W2" s="2"/>
      <c r="X2" s="2"/>
      <c r="Y2" s="2"/>
      <c r="Z2" s="2"/>
    </row>
    <row r="3" spans="1:26" ht="178.5" customHeight="1">
      <c r="A3" s="2"/>
      <c r="B3" s="155" t="s">
        <v>7</v>
      </c>
      <c r="C3" s="152"/>
      <c r="D3" s="152"/>
      <c r="E3" s="152"/>
      <c r="F3" s="152"/>
      <c r="G3" s="152"/>
      <c r="H3" s="152"/>
      <c r="I3" s="2"/>
      <c r="J3" s="2"/>
      <c r="K3" s="2"/>
      <c r="L3" s="2"/>
      <c r="M3" s="2"/>
      <c r="N3" s="2"/>
      <c r="O3" s="2"/>
      <c r="P3" s="2"/>
      <c r="Q3" s="2"/>
      <c r="R3" s="2"/>
      <c r="S3" s="2"/>
      <c r="T3" s="2"/>
      <c r="U3" s="2"/>
      <c r="V3" s="2"/>
      <c r="W3" s="2"/>
      <c r="X3" s="2"/>
      <c r="Y3" s="2"/>
      <c r="Z3" s="2"/>
    </row>
    <row r="4" spans="1:26" ht="342" customHeight="1">
      <c r="A4" s="2"/>
      <c r="B4" s="156" t="s">
        <v>8</v>
      </c>
      <c r="C4" s="152"/>
      <c r="D4" s="152"/>
      <c r="E4" s="152"/>
      <c r="F4" s="152"/>
      <c r="G4" s="2"/>
      <c r="H4" s="2"/>
      <c r="I4" s="2"/>
      <c r="J4" s="2"/>
      <c r="K4" s="2"/>
      <c r="L4" s="2"/>
      <c r="M4" s="2"/>
      <c r="N4" s="2"/>
      <c r="O4" s="2"/>
      <c r="P4" s="2"/>
      <c r="Q4" s="2"/>
      <c r="R4" s="2"/>
      <c r="S4" s="2"/>
      <c r="T4" s="2"/>
      <c r="U4" s="2"/>
      <c r="V4" s="2"/>
      <c r="W4" s="2"/>
      <c r="X4" s="2"/>
      <c r="Y4" s="2"/>
      <c r="Z4" s="2"/>
    </row>
    <row r="5" spans="1:26" ht="362.25" customHeight="1">
      <c r="A5" s="2"/>
      <c r="B5" s="15"/>
      <c r="C5" s="15"/>
      <c r="D5" s="15"/>
      <c r="E5" s="15"/>
      <c r="F5" s="15"/>
      <c r="G5" s="2"/>
      <c r="H5" s="2"/>
      <c r="I5" s="2"/>
      <c r="J5" s="2"/>
      <c r="K5" s="2"/>
      <c r="L5" s="2"/>
      <c r="M5" s="2"/>
      <c r="N5" s="2"/>
      <c r="O5" s="2"/>
      <c r="P5" s="2"/>
      <c r="Q5" s="2"/>
      <c r="R5" s="2"/>
      <c r="S5" s="2"/>
      <c r="T5" s="2"/>
      <c r="U5" s="2"/>
      <c r="V5" s="2"/>
      <c r="W5" s="2"/>
      <c r="X5" s="2"/>
      <c r="Y5" s="2"/>
      <c r="Z5" s="2"/>
    </row>
    <row r="6" spans="1:26" ht="223.5" customHeight="1">
      <c r="A6" s="2"/>
      <c r="B6" s="154" t="s">
        <v>9</v>
      </c>
      <c r="C6" s="152"/>
      <c r="D6" s="152"/>
      <c r="E6" s="152"/>
      <c r="F6" s="152"/>
      <c r="G6" s="2"/>
      <c r="H6" s="2"/>
      <c r="I6" s="2"/>
      <c r="J6" s="2"/>
      <c r="K6" s="2"/>
      <c r="L6" s="2"/>
      <c r="M6" s="2"/>
      <c r="N6" s="2"/>
      <c r="O6" s="2"/>
      <c r="P6" s="2"/>
      <c r="Q6" s="2"/>
      <c r="R6" s="2"/>
      <c r="S6" s="2"/>
      <c r="T6" s="2"/>
      <c r="U6" s="2"/>
      <c r="V6" s="2"/>
      <c r="W6" s="2"/>
      <c r="X6" s="2"/>
      <c r="Y6" s="2"/>
      <c r="Z6" s="2"/>
    </row>
    <row r="7" spans="1:26" ht="277.5" customHeight="1">
      <c r="A7" s="2"/>
      <c r="B7" s="154" t="s">
        <v>10</v>
      </c>
      <c r="C7" s="152"/>
      <c r="D7" s="152"/>
      <c r="E7" s="152"/>
      <c r="F7" s="152"/>
      <c r="G7" s="2"/>
      <c r="H7" s="2"/>
      <c r="I7" s="2"/>
      <c r="J7" s="2"/>
      <c r="K7" s="2"/>
      <c r="L7" s="2"/>
      <c r="M7" s="2"/>
      <c r="N7" s="2"/>
      <c r="O7" s="2"/>
      <c r="P7" s="2"/>
      <c r="Q7" s="2"/>
      <c r="R7" s="2"/>
      <c r="S7" s="2"/>
      <c r="T7" s="2"/>
      <c r="U7" s="2"/>
      <c r="V7" s="2"/>
      <c r="W7" s="2"/>
      <c r="X7" s="2"/>
      <c r="Y7" s="2"/>
      <c r="Z7" s="2"/>
    </row>
    <row r="8" spans="1:26" ht="141.75" customHeight="1">
      <c r="A8" s="2"/>
      <c r="B8" s="154" t="s">
        <v>11</v>
      </c>
      <c r="C8" s="152"/>
      <c r="D8" s="152"/>
      <c r="E8" s="16"/>
      <c r="F8" s="16"/>
      <c r="G8" s="2"/>
      <c r="H8" s="2"/>
      <c r="I8" s="2"/>
      <c r="J8" s="2"/>
      <c r="K8" s="2"/>
      <c r="L8" s="2"/>
      <c r="M8" s="2"/>
      <c r="N8" s="2"/>
      <c r="O8" s="2"/>
      <c r="P8" s="2"/>
      <c r="Q8" s="2"/>
      <c r="R8" s="2"/>
      <c r="S8" s="2"/>
      <c r="T8" s="2"/>
      <c r="U8" s="2"/>
      <c r="V8" s="2"/>
      <c r="W8" s="2"/>
      <c r="X8" s="2"/>
      <c r="Y8" s="2"/>
      <c r="Z8" s="2"/>
    </row>
    <row r="9" spans="1:26" ht="223.5" customHeight="1">
      <c r="A9" s="2"/>
      <c r="B9" s="154" t="s">
        <v>12</v>
      </c>
      <c r="C9" s="152"/>
      <c r="D9" s="152"/>
      <c r="E9" s="152"/>
      <c r="F9" s="152"/>
      <c r="G9" s="2"/>
      <c r="H9" s="2"/>
      <c r="I9" s="2"/>
      <c r="J9" s="2"/>
      <c r="K9" s="2"/>
      <c r="L9" s="2"/>
      <c r="M9" s="2"/>
      <c r="N9" s="2"/>
      <c r="O9" s="2"/>
      <c r="P9" s="2"/>
      <c r="Q9" s="2"/>
      <c r="R9" s="2"/>
      <c r="S9" s="2"/>
      <c r="T9" s="2"/>
      <c r="U9" s="2"/>
      <c r="V9" s="2"/>
      <c r="W9" s="2"/>
      <c r="X9" s="2"/>
      <c r="Y9" s="2"/>
      <c r="Z9" s="2"/>
    </row>
    <row r="10" spans="1:26" ht="155.25" customHeight="1">
      <c r="A10" s="2"/>
      <c r="B10" s="154" t="s">
        <v>13</v>
      </c>
      <c r="C10" s="152"/>
      <c r="D10" s="152"/>
      <c r="E10" s="152"/>
      <c r="F10" s="152"/>
      <c r="G10" s="2"/>
      <c r="H10" s="2"/>
      <c r="I10" s="2"/>
      <c r="J10" s="2"/>
      <c r="K10" s="2"/>
      <c r="L10" s="2"/>
      <c r="M10" s="2"/>
      <c r="N10" s="2"/>
      <c r="O10" s="2"/>
      <c r="P10" s="2"/>
      <c r="Q10" s="2"/>
      <c r="R10" s="2"/>
      <c r="S10" s="2"/>
      <c r="T10" s="2"/>
      <c r="U10" s="2"/>
      <c r="V10" s="2"/>
      <c r="W10" s="2"/>
      <c r="X10" s="2"/>
      <c r="Y10" s="2"/>
      <c r="Z10" s="2"/>
    </row>
    <row r="11" spans="1:26" ht="202.5" customHeight="1">
      <c r="A11" s="2"/>
      <c r="B11" s="154" t="s">
        <v>14</v>
      </c>
      <c r="C11" s="152"/>
      <c r="D11" s="152"/>
      <c r="E11" s="152"/>
      <c r="F11" s="152"/>
      <c r="G11" s="2"/>
      <c r="H11" s="2"/>
      <c r="I11" s="2"/>
      <c r="J11" s="2"/>
      <c r="K11" s="1"/>
      <c r="L11" s="2"/>
      <c r="M11" s="2"/>
      <c r="N11" s="2"/>
      <c r="O11" s="2"/>
      <c r="P11" s="2"/>
      <c r="Q11" s="2"/>
      <c r="R11" s="2"/>
      <c r="S11" s="2"/>
      <c r="T11" s="2"/>
      <c r="U11" s="2"/>
      <c r="V11" s="2"/>
      <c r="W11" s="2"/>
      <c r="X11" s="2"/>
      <c r="Y11" s="2"/>
      <c r="Z11" s="2"/>
    </row>
    <row r="12" spans="1:26" ht="261.75" customHeight="1">
      <c r="A12" s="2"/>
      <c r="B12" s="154" t="s">
        <v>15</v>
      </c>
      <c r="C12" s="152"/>
      <c r="D12" s="152"/>
      <c r="E12" s="152"/>
      <c r="F12" s="152"/>
      <c r="G12" s="2"/>
      <c r="H12" s="2"/>
      <c r="I12" s="2"/>
      <c r="J12" s="2"/>
      <c r="K12" s="2"/>
      <c r="L12" s="2"/>
      <c r="M12" s="2"/>
      <c r="N12" s="2"/>
      <c r="O12" s="2"/>
      <c r="P12" s="2"/>
      <c r="Q12" s="2"/>
      <c r="R12" s="2"/>
      <c r="S12" s="2"/>
      <c r="T12" s="2"/>
      <c r="U12" s="2"/>
      <c r="V12" s="2"/>
      <c r="W12" s="2"/>
      <c r="X12" s="2"/>
      <c r="Y12" s="2"/>
      <c r="Z12" s="2"/>
    </row>
    <row r="13" spans="1:26" ht="41.25" customHeight="1">
      <c r="A13" s="2"/>
      <c r="B13" s="155"/>
      <c r="C13" s="152"/>
      <c r="D13" s="152"/>
      <c r="E13" s="152"/>
      <c r="F13" s="152"/>
      <c r="G13" s="2"/>
      <c r="H13" s="2"/>
      <c r="I13" s="2"/>
      <c r="J13" s="2"/>
      <c r="K13" s="2"/>
      <c r="L13" s="2"/>
      <c r="M13" s="2"/>
      <c r="N13" s="2"/>
      <c r="O13" s="2"/>
      <c r="P13" s="2"/>
      <c r="Q13" s="2"/>
      <c r="R13" s="2"/>
      <c r="S13" s="2"/>
      <c r="T13" s="2"/>
      <c r="U13" s="2"/>
      <c r="V13" s="2"/>
      <c r="W13" s="2"/>
      <c r="X13" s="2"/>
      <c r="Y13" s="2"/>
      <c r="Z13" s="2"/>
    </row>
    <row r="14" spans="1:26" ht="69" customHeight="1">
      <c r="A14" s="2"/>
      <c r="B14" s="155"/>
      <c r="C14" s="152"/>
      <c r="D14" s="152"/>
      <c r="E14" s="152"/>
      <c r="F14" s="152"/>
      <c r="G14" s="2"/>
      <c r="H14" s="2"/>
      <c r="I14" s="2"/>
      <c r="J14" s="2"/>
      <c r="K14" s="2"/>
      <c r="L14" s="2"/>
      <c r="M14" s="2"/>
      <c r="N14" s="2"/>
      <c r="O14" s="2"/>
      <c r="P14" s="2"/>
      <c r="Q14" s="2"/>
      <c r="R14" s="2"/>
      <c r="S14" s="2"/>
      <c r="T14" s="2"/>
      <c r="U14" s="2"/>
      <c r="V14" s="2"/>
      <c r="W14" s="2"/>
      <c r="X14" s="2"/>
      <c r="Y14" s="2"/>
      <c r="Z14" s="2"/>
    </row>
    <row r="15" spans="1:26" ht="41.25" customHeight="1">
      <c r="A15" s="2"/>
      <c r="B15" s="155"/>
      <c r="C15" s="152"/>
      <c r="D15" s="152"/>
      <c r="E15" s="152"/>
      <c r="F15" s="152"/>
      <c r="G15" s="2"/>
      <c r="H15" s="2"/>
      <c r="I15" s="2"/>
      <c r="J15" s="2"/>
      <c r="K15" s="2"/>
      <c r="L15" s="2"/>
      <c r="M15" s="2"/>
      <c r="N15" s="2"/>
      <c r="O15" s="2"/>
      <c r="P15" s="2"/>
      <c r="Q15" s="2"/>
      <c r="R15" s="2"/>
      <c r="S15" s="2"/>
      <c r="T15" s="2"/>
      <c r="U15" s="2"/>
      <c r="V15" s="2"/>
      <c r="W15" s="2"/>
      <c r="X15" s="2"/>
      <c r="Y15" s="2"/>
      <c r="Z15" s="2"/>
    </row>
    <row r="16" spans="1:26" ht="12.75">
      <c r="A16" s="2"/>
      <c r="B16" s="17"/>
      <c r="C16" s="17"/>
      <c r="D16" s="17"/>
      <c r="E16" s="2"/>
      <c r="F16" s="2"/>
      <c r="G16" s="2"/>
      <c r="H16" s="2"/>
      <c r="I16" s="2"/>
      <c r="J16" s="2"/>
      <c r="K16" s="2"/>
      <c r="L16" s="2"/>
      <c r="M16" s="2"/>
      <c r="N16" s="2"/>
      <c r="O16" s="2"/>
      <c r="P16" s="2"/>
      <c r="Q16" s="2"/>
      <c r="R16" s="2"/>
      <c r="S16" s="2"/>
      <c r="T16" s="2"/>
      <c r="U16" s="2"/>
      <c r="V16" s="2"/>
      <c r="W16" s="2"/>
      <c r="X16" s="2"/>
      <c r="Y16" s="2"/>
      <c r="Z16" s="2"/>
    </row>
    <row r="17" spans="1:26" ht="12.75">
      <c r="A17" s="2"/>
      <c r="B17" s="17"/>
      <c r="C17" s="17"/>
      <c r="D17" s="17"/>
      <c r="E17" s="2"/>
      <c r="F17" s="2"/>
      <c r="G17" s="2"/>
      <c r="H17" s="2"/>
      <c r="I17" s="2"/>
      <c r="J17" s="2"/>
      <c r="K17" s="2"/>
      <c r="L17" s="2"/>
      <c r="M17" s="2"/>
      <c r="N17" s="2"/>
      <c r="O17" s="2"/>
      <c r="P17" s="2"/>
      <c r="Q17" s="2"/>
      <c r="R17" s="2"/>
      <c r="S17" s="2"/>
      <c r="T17" s="2"/>
      <c r="U17" s="2"/>
      <c r="V17" s="2"/>
      <c r="W17" s="2"/>
      <c r="X17" s="2"/>
      <c r="Y17" s="2"/>
      <c r="Z17" s="2"/>
    </row>
    <row r="18" spans="1:26" ht="12.75">
      <c r="A18" s="2"/>
      <c r="B18" s="17"/>
      <c r="C18" s="17"/>
      <c r="D18" s="17"/>
      <c r="E18" s="2"/>
      <c r="F18" s="2"/>
      <c r="G18" s="2"/>
      <c r="H18" s="2"/>
      <c r="I18" s="2"/>
      <c r="J18" s="2"/>
      <c r="K18" s="2"/>
      <c r="L18" s="2"/>
      <c r="M18" s="2"/>
      <c r="N18" s="2"/>
      <c r="O18" s="2"/>
      <c r="P18" s="2"/>
      <c r="Q18" s="2"/>
      <c r="R18" s="2"/>
      <c r="S18" s="2"/>
      <c r="T18" s="2"/>
      <c r="U18" s="2"/>
      <c r="V18" s="2"/>
      <c r="W18" s="2"/>
      <c r="X18" s="2"/>
      <c r="Y18" s="2"/>
      <c r="Z18" s="2"/>
    </row>
    <row r="19" spans="1:26" ht="12.75">
      <c r="A19" s="2"/>
      <c r="B19" s="17"/>
      <c r="C19" s="17"/>
      <c r="D19" s="17"/>
      <c r="E19" s="2"/>
      <c r="F19" s="2"/>
      <c r="G19" s="2"/>
      <c r="H19" s="2"/>
      <c r="I19" s="2"/>
      <c r="J19" s="2"/>
      <c r="K19" s="2"/>
      <c r="L19" s="2"/>
      <c r="M19" s="2"/>
      <c r="N19" s="2"/>
      <c r="O19" s="2"/>
      <c r="P19" s="2"/>
      <c r="Q19" s="2"/>
      <c r="R19" s="2"/>
      <c r="S19" s="2"/>
      <c r="T19" s="2"/>
      <c r="U19" s="2"/>
      <c r="V19" s="2"/>
      <c r="W19" s="2"/>
      <c r="X19" s="2"/>
      <c r="Y19" s="2"/>
      <c r="Z19" s="2"/>
    </row>
    <row r="20" spans="1:26" ht="12.75">
      <c r="A20" s="2"/>
      <c r="B20" s="17"/>
      <c r="C20" s="17"/>
      <c r="D20" s="17"/>
      <c r="E20" s="2"/>
      <c r="F20" s="2"/>
      <c r="G20" s="2"/>
      <c r="H20" s="2"/>
      <c r="I20" s="2"/>
      <c r="J20" s="2"/>
      <c r="K20" s="2"/>
      <c r="L20" s="2"/>
      <c r="M20" s="2"/>
      <c r="N20" s="2"/>
      <c r="O20" s="2"/>
      <c r="P20" s="2"/>
      <c r="Q20" s="2"/>
      <c r="R20" s="2"/>
      <c r="S20" s="2"/>
      <c r="T20" s="2"/>
      <c r="U20" s="2"/>
      <c r="V20" s="2"/>
      <c r="W20" s="2"/>
      <c r="X20" s="2"/>
      <c r="Y20" s="2"/>
      <c r="Z20" s="2"/>
    </row>
    <row r="21" spans="1:26" ht="12.7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 r="A60" s="2"/>
      <c r="B60" s="2"/>
      <c r="C60" s="2"/>
      <c r="D60" s="2"/>
      <c r="E60" s="2"/>
      <c r="F60" s="2"/>
      <c r="G60" s="18"/>
      <c r="H60" s="2"/>
      <c r="I60" s="2"/>
      <c r="J60" s="2"/>
      <c r="K60" s="2"/>
      <c r="L60" s="2"/>
      <c r="M60" s="2"/>
      <c r="N60" s="2"/>
      <c r="O60" s="2"/>
      <c r="P60" s="2"/>
      <c r="Q60" s="2"/>
      <c r="R60" s="2"/>
      <c r="S60" s="2"/>
      <c r="T60" s="2"/>
      <c r="U60" s="2"/>
      <c r="V60" s="2"/>
      <c r="W60" s="2"/>
      <c r="X60" s="2"/>
      <c r="Y60" s="2"/>
      <c r="Z60" s="2"/>
    </row>
    <row r="61" spans="1:26" ht="12.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sheetData>
  <mergeCells count="12">
    <mergeCell ref="B11:F11"/>
    <mergeCell ref="B12:F12"/>
    <mergeCell ref="B13:F13"/>
    <mergeCell ref="B14:F14"/>
    <mergeCell ref="B15:F15"/>
    <mergeCell ref="B9:F9"/>
    <mergeCell ref="B10:F10"/>
    <mergeCell ref="B3:H3"/>
    <mergeCell ref="B4:F4"/>
    <mergeCell ref="B6:F6"/>
    <mergeCell ref="B7:F7"/>
    <mergeCell ref="B8:D8"/>
  </mergeCell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s>
  <pageMargins left="0.7" right="0.7" top="0.75" bottom="0.75" header="0.3" footer="0.3"/>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outlinePr summaryBelow="0" summaryRight="0"/>
  </sheetPr>
  <dimension ref="A1:AA35"/>
  <sheetViews>
    <sheetView showGridLines="0" workbookViewId="0">
      <selection activeCell="F7" sqref="F7"/>
    </sheetView>
  </sheetViews>
  <sheetFormatPr defaultColWidth="14.42578125" defaultRowHeight="15.75" customHeight="1"/>
  <cols>
    <col min="2" max="2" width="1.85546875" customWidth="1"/>
    <col min="3" max="3" width="17.7109375" customWidth="1"/>
    <col min="4" max="4" width="19.85546875" customWidth="1"/>
    <col min="5" max="5" width="23.5703125" customWidth="1"/>
    <col min="7" max="7" width="19.5703125" customWidth="1"/>
    <col min="8" max="8" width="20" customWidth="1"/>
    <col min="9" max="9" width="54.85546875" customWidth="1"/>
  </cols>
  <sheetData>
    <row r="1" spans="1:27" ht="12.75">
      <c r="A1" s="2"/>
      <c r="B1" s="2"/>
      <c r="C1" s="2"/>
      <c r="D1" s="2"/>
      <c r="E1" s="2"/>
      <c r="F1" s="2"/>
      <c r="G1" s="2"/>
      <c r="H1" s="2"/>
      <c r="I1" s="2"/>
      <c r="J1" s="2"/>
      <c r="K1" s="2"/>
      <c r="L1" s="2"/>
      <c r="M1" s="2"/>
      <c r="N1" s="2"/>
      <c r="O1" s="2"/>
      <c r="P1" s="2"/>
      <c r="Q1" s="2"/>
      <c r="R1" s="2"/>
      <c r="S1" s="2"/>
      <c r="T1" s="2"/>
      <c r="U1" s="2"/>
      <c r="V1" s="2"/>
      <c r="W1" s="2"/>
      <c r="X1" s="2"/>
      <c r="Y1" s="2"/>
      <c r="Z1" s="2"/>
      <c r="AA1" s="2"/>
    </row>
    <row r="2" spans="1:27" ht="11.25" customHeight="1">
      <c r="A2" s="2"/>
      <c r="B2" s="19"/>
      <c r="C2" s="19"/>
      <c r="D2" s="19"/>
      <c r="E2" s="19"/>
      <c r="F2" s="19"/>
      <c r="G2" s="19"/>
      <c r="H2" s="19"/>
      <c r="I2" s="19"/>
      <c r="J2" s="2"/>
      <c r="K2" s="2"/>
      <c r="L2" s="2"/>
      <c r="M2" s="2"/>
      <c r="N2" s="2"/>
      <c r="O2" s="2"/>
      <c r="P2" s="2"/>
      <c r="Q2" s="2"/>
      <c r="R2" s="2"/>
      <c r="S2" s="2"/>
      <c r="T2" s="2"/>
      <c r="U2" s="2"/>
      <c r="V2" s="2"/>
      <c r="W2" s="2"/>
      <c r="X2" s="2"/>
      <c r="Y2" s="2"/>
      <c r="Z2" s="2"/>
      <c r="AA2" s="2"/>
    </row>
    <row r="3" spans="1:27" ht="85.5" customHeight="1">
      <c r="A3" s="2"/>
      <c r="B3" s="19"/>
      <c r="C3" s="157" t="s">
        <v>16</v>
      </c>
      <c r="D3" s="152"/>
      <c r="E3" s="152"/>
      <c r="F3" s="19"/>
      <c r="G3" s="19"/>
      <c r="H3" s="19"/>
      <c r="I3" s="19"/>
      <c r="J3" s="2"/>
      <c r="K3" s="2"/>
      <c r="L3" s="2"/>
      <c r="M3" s="2"/>
      <c r="N3" s="2"/>
      <c r="O3" s="2"/>
      <c r="P3" s="2"/>
      <c r="Q3" s="2"/>
      <c r="R3" s="2"/>
      <c r="S3" s="2"/>
      <c r="T3" s="2"/>
      <c r="U3" s="2"/>
      <c r="V3" s="2"/>
      <c r="W3" s="2"/>
      <c r="X3" s="2"/>
      <c r="Y3" s="2"/>
      <c r="Z3" s="2"/>
      <c r="AA3" s="2"/>
    </row>
    <row r="4" spans="1:27" ht="14.25">
      <c r="A4" s="2"/>
      <c r="B4" s="19"/>
      <c r="C4" s="158" t="s">
        <v>17</v>
      </c>
      <c r="D4" s="152"/>
      <c r="E4" s="152"/>
      <c r="F4" s="152"/>
      <c r="G4" s="152"/>
      <c r="H4" s="19"/>
      <c r="I4" s="19"/>
      <c r="J4" s="2"/>
      <c r="K4" s="2"/>
      <c r="L4" s="2"/>
      <c r="M4" s="2"/>
      <c r="N4" s="2"/>
      <c r="O4" s="2"/>
      <c r="P4" s="2"/>
      <c r="Q4" s="2"/>
      <c r="R4" s="2"/>
      <c r="S4" s="2"/>
      <c r="T4" s="2"/>
      <c r="U4" s="2"/>
      <c r="V4" s="2"/>
      <c r="W4" s="2"/>
      <c r="X4" s="2"/>
      <c r="Y4" s="2"/>
      <c r="Z4" s="2"/>
      <c r="AA4" s="2"/>
    </row>
    <row r="5" spans="1:27" ht="12.75">
      <c r="A5" s="20"/>
      <c r="B5" s="2"/>
      <c r="C5" s="2"/>
      <c r="D5" s="2"/>
      <c r="E5" s="2"/>
      <c r="F5" s="2"/>
      <c r="G5" s="2"/>
      <c r="H5" s="2"/>
      <c r="I5" s="2"/>
      <c r="J5" s="2"/>
      <c r="K5" s="2"/>
      <c r="L5" s="2"/>
      <c r="M5" s="2"/>
      <c r="N5" s="2"/>
      <c r="O5" s="2"/>
      <c r="P5" s="2"/>
      <c r="Q5" s="2"/>
      <c r="R5" s="2"/>
      <c r="S5" s="2"/>
      <c r="T5" s="2"/>
      <c r="U5" s="2"/>
      <c r="V5" s="2"/>
      <c r="W5" s="2"/>
      <c r="X5" s="2"/>
      <c r="Y5" s="2"/>
      <c r="Z5" s="2"/>
      <c r="AA5" s="2"/>
    </row>
    <row r="6" spans="1:27" ht="12.75">
      <c r="A6" s="20"/>
      <c r="B6" s="2"/>
      <c r="C6" s="2"/>
      <c r="D6" s="2"/>
      <c r="E6" s="2"/>
      <c r="F6" s="2"/>
      <c r="G6" s="2"/>
      <c r="H6" s="2"/>
      <c r="I6" s="2"/>
      <c r="J6" s="2"/>
      <c r="K6" s="2"/>
      <c r="L6" s="2"/>
      <c r="M6" s="2"/>
      <c r="N6" s="2"/>
      <c r="O6" s="2"/>
      <c r="P6" s="2"/>
      <c r="Q6" s="2"/>
      <c r="R6" s="2"/>
      <c r="S6" s="2"/>
      <c r="T6" s="2"/>
      <c r="U6" s="2"/>
      <c r="V6" s="2"/>
      <c r="W6" s="2"/>
      <c r="X6" s="2"/>
      <c r="Y6" s="2"/>
      <c r="Z6" s="2"/>
      <c r="AA6" s="2"/>
    </row>
    <row r="7" spans="1:27" ht="12.75">
      <c r="A7" s="20"/>
      <c r="B7" s="2"/>
      <c r="C7" s="2"/>
      <c r="D7" s="2"/>
      <c r="E7" s="2"/>
      <c r="F7" s="2"/>
      <c r="G7" s="2"/>
      <c r="H7" s="2"/>
      <c r="I7" s="2"/>
      <c r="J7" s="2"/>
      <c r="K7" s="2"/>
      <c r="L7" s="2"/>
      <c r="M7" s="2"/>
      <c r="N7" s="2"/>
      <c r="O7" s="2"/>
      <c r="P7" s="2"/>
      <c r="Q7" s="2"/>
      <c r="R7" s="2"/>
      <c r="S7" s="2"/>
      <c r="T7" s="2"/>
      <c r="U7" s="2"/>
      <c r="V7" s="2"/>
      <c r="W7" s="2"/>
      <c r="X7" s="2"/>
      <c r="Y7" s="2"/>
      <c r="Z7" s="2"/>
      <c r="AA7" s="2"/>
    </row>
    <row r="8" spans="1:27" ht="12.75">
      <c r="A8" s="20"/>
      <c r="B8" s="2"/>
      <c r="C8" s="2"/>
      <c r="D8" s="2"/>
      <c r="E8" s="2"/>
      <c r="F8" s="2"/>
      <c r="G8" s="2"/>
      <c r="H8" s="2"/>
      <c r="I8" s="2"/>
      <c r="J8" s="2"/>
      <c r="K8" s="2"/>
      <c r="L8" s="2"/>
      <c r="M8" s="2"/>
      <c r="N8" s="2"/>
      <c r="O8" s="2"/>
      <c r="P8" s="2"/>
      <c r="Q8" s="2"/>
      <c r="R8" s="2"/>
      <c r="S8" s="2"/>
      <c r="T8" s="2"/>
      <c r="U8" s="2"/>
      <c r="V8" s="2"/>
      <c r="W8" s="2"/>
      <c r="X8" s="2"/>
      <c r="Y8" s="2"/>
      <c r="Z8" s="2"/>
      <c r="AA8" s="2"/>
    </row>
    <row r="9" spans="1:27" ht="12.75">
      <c r="A9" s="20"/>
      <c r="B9" s="2"/>
      <c r="C9" s="2"/>
      <c r="D9" s="2"/>
      <c r="E9" s="2"/>
      <c r="F9" s="2"/>
      <c r="G9" s="2"/>
      <c r="H9" s="2"/>
      <c r="I9" s="2"/>
      <c r="J9" s="2"/>
      <c r="K9" s="2"/>
      <c r="L9" s="2"/>
      <c r="M9" s="2"/>
      <c r="N9" s="2"/>
      <c r="O9" s="2"/>
      <c r="P9" s="2"/>
      <c r="Q9" s="2"/>
      <c r="R9" s="2"/>
      <c r="S9" s="2"/>
      <c r="T9" s="2"/>
      <c r="U9" s="2"/>
      <c r="V9" s="2"/>
      <c r="W9" s="2"/>
      <c r="X9" s="2"/>
      <c r="Y9" s="2"/>
      <c r="Z9" s="2"/>
      <c r="AA9" s="2"/>
    </row>
    <row r="10" spans="1:27" ht="12.75">
      <c r="A10" s="20"/>
      <c r="B10" s="2"/>
      <c r="C10" s="2"/>
      <c r="D10" s="2"/>
      <c r="E10" s="2"/>
      <c r="F10" s="2"/>
      <c r="G10" s="2"/>
      <c r="H10" s="2"/>
      <c r="I10" s="2"/>
      <c r="J10" s="2"/>
      <c r="K10" s="2"/>
      <c r="L10" s="2"/>
      <c r="M10" s="2"/>
      <c r="N10" s="2"/>
      <c r="O10" s="2"/>
      <c r="P10" s="2"/>
      <c r="Q10" s="2"/>
      <c r="R10" s="2"/>
      <c r="S10" s="2"/>
      <c r="T10" s="2"/>
      <c r="U10" s="2"/>
      <c r="V10" s="2"/>
      <c r="W10" s="2"/>
      <c r="X10" s="2"/>
      <c r="Y10" s="2"/>
      <c r="Z10" s="2"/>
      <c r="AA10" s="2"/>
    </row>
    <row r="11" spans="1:27" ht="12.75">
      <c r="A11" s="20"/>
      <c r="B11" s="2"/>
      <c r="C11" s="2"/>
      <c r="D11" s="2"/>
      <c r="E11" s="2"/>
      <c r="F11" s="2"/>
      <c r="G11" s="2"/>
      <c r="H11" s="2"/>
      <c r="I11" s="2"/>
      <c r="J11" s="2"/>
      <c r="K11" s="2"/>
      <c r="L11" s="2"/>
      <c r="M11" s="2"/>
      <c r="N11" s="2"/>
      <c r="O11" s="2"/>
      <c r="P11" s="2"/>
      <c r="Q11" s="2"/>
      <c r="R11" s="2"/>
      <c r="S11" s="2"/>
      <c r="T11" s="2"/>
      <c r="U11" s="2"/>
      <c r="V11" s="2"/>
      <c r="W11" s="2"/>
      <c r="X11" s="2"/>
      <c r="Y11" s="2"/>
      <c r="Z11" s="2"/>
      <c r="AA11" s="2"/>
    </row>
    <row r="12" spans="1:27" ht="12.75">
      <c r="A12" s="20"/>
      <c r="B12" s="2"/>
      <c r="C12" s="2"/>
      <c r="D12" s="2"/>
      <c r="E12" s="2"/>
      <c r="F12" s="2"/>
      <c r="G12" s="2"/>
      <c r="H12" s="2"/>
      <c r="I12" s="2"/>
      <c r="J12" s="2"/>
      <c r="K12" s="2"/>
      <c r="L12" s="2"/>
      <c r="M12" s="2"/>
      <c r="N12" s="2"/>
      <c r="O12" s="2"/>
      <c r="P12" s="2"/>
      <c r="Q12" s="2"/>
      <c r="R12" s="2"/>
      <c r="S12" s="2"/>
      <c r="T12" s="2"/>
      <c r="U12" s="2"/>
      <c r="V12" s="2"/>
      <c r="W12" s="2"/>
      <c r="X12" s="2"/>
      <c r="Y12" s="2"/>
      <c r="Z12" s="2"/>
      <c r="AA12" s="2"/>
    </row>
    <row r="13" spans="1:27" ht="12.75">
      <c r="A13" s="20"/>
      <c r="B13" s="2"/>
      <c r="C13" s="2"/>
      <c r="D13" s="2"/>
      <c r="E13" s="2"/>
      <c r="F13" s="2"/>
      <c r="G13" s="2"/>
      <c r="H13" s="2"/>
      <c r="I13" s="2"/>
      <c r="J13" s="2"/>
      <c r="K13" s="2"/>
      <c r="L13" s="2"/>
      <c r="M13" s="2"/>
      <c r="N13" s="2"/>
      <c r="O13" s="2"/>
      <c r="P13" s="2"/>
      <c r="Q13" s="2"/>
      <c r="R13" s="2"/>
      <c r="S13" s="2"/>
      <c r="T13" s="2"/>
      <c r="U13" s="2"/>
      <c r="V13" s="2"/>
      <c r="W13" s="2"/>
      <c r="X13" s="2"/>
      <c r="Y13" s="2"/>
      <c r="Z13" s="2"/>
      <c r="AA13" s="2"/>
    </row>
    <row r="14" spans="1:27" ht="12.75">
      <c r="A14" s="20"/>
      <c r="B14" s="2"/>
      <c r="C14" s="2"/>
      <c r="D14" s="2"/>
      <c r="E14" s="2"/>
      <c r="F14" s="2"/>
      <c r="G14" s="2"/>
      <c r="H14" s="2"/>
      <c r="I14" s="2"/>
      <c r="J14" s="2"/>
      <c r="K14" s="2"/>
      <c r="L14" s="2"/>
      <c r="M14" s="2"/>
      <c r="N14" s="2"/>
      <c r="O14" s="2"/>
      <c r="P14" s="2"/>
      <c r="Q14" s="2"/>
      <c r="R14" s="2"/>
      <c r="S14" s="2"/>
      <c r="T14" s="2"/>
      <c r="U14" s="2"/>
      <c r="V14" s="2"/>
      <c r="W14" s="2"/>
      <c r="X14" s="2"/>
      <c r="Y14" s="2"/>
      <c r="Z14" s="2"/>
      <c r="AA14" s="2"/>
    </row>
    <row r="15" spans="1:27" ht="12.75">
      <c r="A15" s="20"/>
      <c r="B15" s="2"/>
      <c r="C15" s="2"/>
      <c r="D15" s="2"/>
      <c r="E15" s="2"/>
      <c r="F15" s="2"/>
      <c r="G15" s="2"/>
      <c r="H15" s="2"/>
      <c r="I15" s="2"/>
      <c r="J15" s="2"/>
      <c r="K15" s="2"/>
      <c r="L15" s="2"/>
      <c r="M15" s="2"/>
      <c r="N15" s="2"/>
      <c r="O15" s="2"/>
      <c r="P15" s="2"/>
      <c r="Q15" s="2"/>
      <c r="R15" s="2"/>
      <c r="S15" s="2"/>
      <c r="T15" s="2"/>
      <c r="U15" s="2"/>
      <c r="V15" s="2"/>
      <c r="W15" s="2"/>
      <c r="X15" s="2"/>
      <c r="Y15" s="2"/>
      <c r="Z15" s="2"/>
      <c r="AA15" s="2"/>
    </row>
    <row r="16" spans="1:27" ht="12.75">
      <c r="A16" s="20"/>
      <c r="B16" s="2"/>
      <c r="C16" s="2"/>
      <c r="D16" s="2"/>
      <c r="E16" s="2"/>
      <c r="F16" s="2"/>
      <c r="G16" s="2"/>
      <c r="H16" s="2"/>
      <c r="I16" s="2"/>
      <c r="J16" s="2"/>
      <c r="K16" s="2"/>
      <c r="L16" s="2"/>
      <c r="M16" s="2"/>
      <c r="N16" s="2"/>
      <c r="O16" s="2"/>
      <c r="P16" s="2"/>
      <c r="Q16" s="2"/>
      <c r="R16" s="2"/>
      <c r="S16" s="2"/>
      <c r="T16" s="2"/>
      <c r="U16" s="2"/>
      <c r="V16" s="2"/>
      <c r="W16" s="2"/>
      <c r="X16" s="2"/>
      <c r="Y16" s="2"/>
      <c r="Z16" s="2"/>
      <c r="AA16" s="2"/>
    </row>
    <row r="17" spans="1:27" ht="12.75">
      <c r="A17" s="20"/>
      <c r="B17" s="2"/>
      <c r="C17" s="2"/>
      <c r="D17" s="2"/>
      <c r="E17" s="2"/>
      <c r="F17" s="2"/>
      <c r="G17" s="2"/>
      <c r="H17" s="2"/>
      <c r="I17" s="2"/>
      <c r="J17" s="2"/>
      <c r="K17" s="2"/>
      <c r="L17" s="2"/>
      <c r="M17" s="2"/>
      <c r="N17" s="2"/>
      <c r="O17" s="2"/>
      <c r="P17" s="2"/>
      <c r="Q17" s="2"/>
      <c r="R17" s="2"/>
      <c r="S17" s="2"/>
      <c r="T17" s="2"/>
      <c r="U17" s="2"/>
      <c r="V17" s="2"/>
      <c r="W17" s="2"/>
      <c r="X17" s="2"/>
      <c r="Y17" s="2"/>
      <c r="Z17" s="2"/>
      <c r="AA17" s="2"/>
    </row>
    <row r="18" spans="1:27" ht="12.75">
      <c r="A18" s="20"/>
      <c r="B18" s="2"/>
      <c r="C18" s="2"/>
      <c r="D18" s="2"/>
      <c r="E18" s="2"/>
      <c r="F18" s="2"/>
      <c r="G18" s="2"/>
      <c r="H18" s="2"/>
      <c r="I18" s="2"/>
      <c r="J18" s="2"/>
      <c r="K18" s="2"/>
      <c r="L18" s="2"/>
      <c r="M18" s="2"/>
      <c r="N18" s="2"/>
      <c r="O18" s="2"/>
      <c r="P18" s="2"/>
      <c r="Q18" s="2"/>
      <c r="R18" s="2"/>
      <c r="S18" s="2"/>
      <c r="T18" s="2"/>
      <c r="U18" s="2"/>
      <c r="V18" s="2"/>
      <c r="W18" s="2"/>
      <c r="X18" s="2"/>
      <c r="Y18" s="2"/>
      <c r="Z18" s="2"/>
      <c r="AA18" s="2"/>
    </row>
    <row r="19" spans="1:27" ht="12.75">
      <c r="A19" s="20"/>
      <c r="B19" s="2"/>
      <c r="C19" s="2"/>
      <c r="D19" s="2"/>
      <c r="E19" s="2"/>
      <c r="F19" s="2"/>
      <c r="G19" s="2"/>
      <c r="H19" s="2"/>
      <c r="I19" s="2"/>
      <c r="J19" s="2"/>
      <c r="K19" s="2"/>
      <c r="L19" s="2"/>
      <c r="M19" s="2"/>
      <c r="N19" s="2"/>
      <c r="O19" s="2"/>
      <c r="P19" s="2"/>
      <c r="Q19" s="2"/>
      <c r="R19" s="2"/>
      <c r="S19" s="2"/>
      <c r="T19" s="2"/>
      <c r="U19" s="2"/>
      <c r="V19" s="2"/>
      <c r="W19" s="2"/>
      <c r="X19" s="2"/>
      <c r="Y19" s="2"/>
      <c r="Z19" s="2"/>
      <c r="AA19" s="2"/>
    </row>
    <row r="20" spans="1:27" ht="12.75">
      <c r="A20" s="20"/>
      <c r="B20" s="2"/>
      <c r="C20" s="2"/>
      <c r="D20" s="2"/>
      <c r="E20" s="2"/>
      <c r="F20" s="2"/>
      <c r="G20" s="2"/>
      <c r="H20" s="2"/>
      <c r="I20" s="2"/>
      <c r="J20" s="2"/>
      <c r="K20" s="2"/>
      <c r="L20" s="2"/>
      <c r="M20" s="2"/>
      <c r="N20" s="2"/>
      <c r="O20" s="2"/>
      <c r="P20" s="2"/>
      <c r="Q20" s="2"/>
      <c r="R20" s="2"/>
      <c r="S20" s="2"/>
      <c r="T20" s="2"/>
      <c r="U20" s="2"/>
      <c r="V20" s="2"/>
      <c r="W20" s="2"/>
      <c r="X20" s="2"/>
      <c r="Y20" s="2"/>
      <c r="Z20" s="2"/>
      <c r="AA20" s="2"/>
    </row>
    <row r="21" spans="1:27" ht="12.75">
      <c r="A21" s="20"/>
      <c r="B21" s="2"/>
      <c r="C21" s="2"/>
      <c r="D21" s="2"/>
      <c r="E21" s="2"/>
      <c r="F21" s="2"/>
      <c r="G21" s="2"/>
      <c r="H21" s="2"/>
      <c r="I21" s="2"/>
      <c r="J21" s="2"/>
      <c r="K21" s="2"/>
      <c r="L21" s="2"/>
      <c r="M21" s="2"/>
      <c r="N21" s="2"/>
      <c r="O21" s="2"/>
      <c r="P21" s="2"/>
      <c r="Q21" s="2"/>
      <c r="R21" s="2"/>
      <c r="S21" s="2"/>
      <c r="T21" s="2"/>
      <c r="U21" s="2"/>
      <c r="V21" s="2"/>
      <c r="W21" s="2"/>
      <c r="X21" s="2"/>
      <c r="Y21" s="2"/>
      <c r="Z21" s="2"/>
      <c r="AA21" s="2"/>
    </row>
    <row r="22" spans="1:27" ht="12.75">
      <c r="A22" s="20"/>
      <c r="B22" s="2"/>
      <c r="C22" s="2"/>
      <c r="D22" s="2"/>
      <c r="E22" s="2"/>
      <c r="F22" s="2"/>
      <c r="G22" s="2"/>
      <c r="H22" s="2"/>
      <c r="I22" s="2"/>
      <c r="J22" s="2"/>
      <c r="K22" s="2"/>
      <c r="L22" s="2"/>
      <c r="M22" s="2"/>
      <c r="N22" s="2"/>
      <c r="O22" s="2"/>
      <c r="P22" s="2"/>
      <c r="Q22" s="2"/>
      <c r="R22" s="2"/>
      <c r="S22" s="2"/>
      <c r="T22" s="2"/>
      <c r="U22" s="2"/>
      <c r="V22" s="2"/>
      <c r="W22" s="2"/>
      <c r="X22" s="2"/>
      <c r="Y22" s="2"/>
      <c r="Z22" s="2"/>
      <c r="AA22" s="2"/>
    </row>
    <row r="23" spans="1:27" ht="12.75">
      <c r="A23" s="20"/>
      <c r="B23" s="2"/>
      <c r="C23" s="2"/>
      <c r="D23" s="2"/>
      <c r="E23" s="2"/>
      <c r="F23" s="2"/>
      <c r="G23" s="2"/>
      <c r="H23" s="2"/>
      <c r="I23" s="2"/>
      <c r="J23" s="2"/>
      <c r="K23" s="2"/>
      <c r="L23" s="2"/>
      <c r="M23" s="2"/>
      <c r="N23" s="2"/>
      <c r="O23" s="2"/>
      <c r="P23" s="2"/>
      <c r="Q23" s="2"/>
      <c r="R23" s="2"/>
      <c r="S23" s="2"/>
      <c r="T23" s="2"/>
      <c r="U23" s="2"/>
      <c r="V23" s="2"/>
      <c r="W23" s="2"/>
      <c r="X23" s="2"/>
      <c r="Y23" s="2"/>
      <c r="Z23" s="2"/>
      <c r="AA23" s="2"/>
    </row>
    <row r="24" spans="1:27" ht="12.75">
      <c r="A24" s="20"/>
      <c r="B24" s="2"/>
      <c r="C24" s="2"/>
      <c r="D24" s="2"/>
      <c r="E24" s="2"/>
      <c r="F24" s="2"/>
      <c r="G24" s="2"/>
      <c r="H24" s="2"/>
      <c r="I24" s="2"/>
      <c r="J24" s="2"/>
      <c r="K24" s="2"/>
      <c r="L24" s="2"/>
      <c r="M24" s="2"/>
      <c r="N24" s="2"/>
      <c r="O24" s="2"/>
      <c r="P24" s="2"/>
      <c r="Q24" s="2"/>
      <c r="R24" s="2"/>
      <c r="S24" s="2"/>
      <c r="T24" s="2"/>
      <c r="U24" s="2"/>
      <c r="V24" s="2"/>
      <c r="W24" s="2"/>
      <c r="X24" s="2"/>
      <c r="Y24" s="2"/>
      <c r="Z24" s="2"/>
      <c r="AA24" s="2"/>
    </row>
    <row r="25" spans="1:27" ht="12.75">
      <c r="A25" s="2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27" ht="12.75">
      <c r="A26" s="20"/>
      <c r="B26" s="2"/>
      <c r="C26" s="2"/>
      <c r="D26" s="2"/>
      <c r="E26" s="2"/>
      <c r="F26" s="2"/>
      <c r="G26" s="2"/>
      <c r="H26" s="2"/>
      <c r="I26" s="2"/>
      <c r="J26" s="2"/>
      <c r="K26" s="2"/>
      <c r="L26" s="2"/>
      <c r="M26" s="2"/>
      <c r="N26" s="2"/>
      <c r="O26" s="2"/>
      <c r="P26" s="2"/>
      <c r="Q26" s="2"/>
      <c r="R26" s="2"/>
      <c r="S26" s="2"/>
      <c r="T26" s="2"/>
      <c r="U26" s="2"/>
      <c r="V26" s="2"/>
      <c r="W26" s="2"/>
      <c r="X26" s="2"/>
      <c r="Y26" s="2"/>
      <c r="Z26" s="2"/>
      <c r="AA26" s="2"/>
    </row>
    <row r="27" spans="1:27" ht="12.75">
      <c r="A27" s="20"/>
      <c r="B27" s="2"/>
      <c r="C27" s="2"/>
      <c r="D27" s="2"/>
      <c r="E27" s="2"/>
      <c r="F27" s="2"/>
      <c r="G27" s="2"/>
      <c r="H27" s="2"/>
      <c r="I27" s="2"/>
      <c r="J27" s="2"/>
      <c r="K27" s="2"/>
      <c r="L27" s="2"/>
      <c r="M27" s="2"/>
      <c r="N27" s="2"/>
      <c r="O27" s="2"/>
      <c r="P27" s="2"/>
      <c r="Q27" s="2"/>
      <c r="R27" s="2"/>
      <c r="S27" s="2"/>
      <c r="T27" s="2"/>
      <c r="U27" s="2"/>
      <c r="V27" s="2"/>
      <c r="W27" s="2"/>
      <c r="X27" s="2"/>
      <c r="Y27" s="2"/>
      <c r="Z27" s="2"/>
      <c r="AA27" s="2"/>
    </row>
    <row r="28" spans="1:27" ht="12.75">
      <c r="A28" s="20"/>
      <c r="B28" s="2"/>
      <c r="C28" s="2"/>
      <c r="D28" s="2"/>
      <c r="E28" s="2"/>
      <c r="F28" s="2"/>
      <c r="G28" s="2"/>
      <c r="H28" s="2"/>
      <c r="I28" s="2"/>
      <c r="J28" s="2"/>
      <c r="K28" s="2"/>
      <c r="L28" s="2"/>
      <c r="M28" s="2"/>
      <c r="N28" s="2"/>
      <c r="O28" s="2"/>
      <c r="P28" s="2"/>
      <c r="Q28" s="2"/>
      <c r="R28" s="2"/>
      <c r="S28" s="2"/>
      <c r="T28" s="2"/>
      <c r="U28" s="2"/>
      <c r="V28" s="2"/>
      <c r="W28" s="2"/>
      <c r="X28" s="2"/>
      <c r="Y28" s="2"/>
      <c r="Z28" s="2"/>
      <c r="AA28" s="2"/>
    </row>
    <row r="29" spans="1:27" ht="12.75">
      <c r="A29" s="20"/>
      <c r="B29" s="2"/>
      <c r="C29" s="2"/>
      <c r="D29" s="2"/>
      <c r="E29" s="2"/>
      <c r="F29" s="2"/>
      <c r="G29" s="2"/>
      <c r="H29" s="2"/>
      <c r="I29" s="2"/>
      <c r="J29" s="2"/>
      <c r="K29" s="2"/>
      <c r="L29" s="2"/>
      <c r="M29" s="2"/>
      <c r="N29" s="2"/>
      <c r="O29" s="2"/>
      <c r="P29" s="2"/>
      <c r="Q29" s="2"/>
      <c r="R29" s="2"/>
      <c r="S29" s="2"/>
      <c r="T29" s="2"/>
      <c r="U29" s="2"/>
      <c r="V29" s="2"/>
      <c r="W29" s="2"/>
      <c r="X29" s="2"/>
      <c r="Y29" s="2"/>
      <c r="Z29" s="2"/>
      <c r="AA29" s="2"/>
    </row>
    <row r="30" spans="1:27" ht="12.75">
      <c r="A30" s="20"/>
      <c r="B30" s="2"/>
      <c r="C30" s="2"/>
      <c r="D30" s="2"/>
      <c r="E30" s="2"/>
      <c r="F30" s="2"/>
      <c r="G30" s="2"/>
      <c r="H30" s="2"/>
      <c r="I30" s="2"/>
      <c r="J30" s="2"/>
      <c r="K30" s="2"/>
      <c r="L30" s="2"/>
      <c r="M30" s="2"/>
      <c r="N30" s="2"/>
      <c r="O30" s="2"/>
      <c r="P30" s="2"/>
      <c r="Q30" s="2"/>
      <c r="R30" s="2"/>
      <c r="S30" s="2"/>
      <c r="T30" s="2"/>
      <c r="U30" s="2"/>
      <c r="V30" s="2"/>
      <c r="W30" s="2"/>
      <c r="X30" s="2"/>
      <c r="Y30" s="2"/>
      <c r="Z30" s="2"/>
      <c r="AA30" s="2"/>
    </row>
    <row r="31" spans="1:27" ht="12.75">
      <c r="A31" s="20"/>
      <c r="B31" s="2"/>
      <c r="C31" s="2"/>
      <c r="D31" s="2"/>
      <c r="E31" s="2"/>
      <c r="F31" s="2"/>
      <c r="G31" s="2"/>
      <c r="H31" s="2"/>
      <c r="I31" s="2"/>
      <c r="J31" s="2"/>
      <c r="K31" s="2"/>
      <c r="L31" s="2"/>
      <c r="M31" s="2"/>
      <c r="N31" s="2"/>
      <c r="O31" s="2"/>
      <c r="P31" s="2"/>
      <c r="Q31" s="2"/>
      <c r="R31" s="2"/>
      <c r="S31" s="2"/>
      <c r="T31" s="2"/>
      <c r="U31" s="2"/>
      <c r="V31" s="2"/>
      <c r="W31" s="2"/>
      <c r="X31" s="2"/>
      <c r="Y31" s="2"/>
      <c r="Z31" s="2"/>
      <c r="AA31" s="2"/>
    </row>
    <row r="32" spans="1:27" ht="12.75">
      <c r="A32" s="20"/>
      <c r="B32" s="2"/>
      <c r="C32" s="2"/>
      <c r="D32" s="2"/>
      <c r="E32" s="2"/>
      <c r="F32" s="2"/>
      <c r="G32" s="2"/>
      <c r="H32" s="2"/>
      <c r="I32" s="2"/>
      <c r="J32" s="2"/>
      <c r="K32" s="2"/>
      <c r="L32" s="2"/>
      <c r="M32" s="2"/>
      <c r="N32" s="2"/>
      <c r="O32" s="2"/>
      <c r="P32" s="2"/>
      <c r="Q32" s="2"/>
      <c r="R32" s="2"/>
      <c r="S32" s="2"/>
      <c r="T32" s="2"/>
      <c r="U32" s="2"/>
      <c r="V32" s="2"/>
      <c r="W32" s="2"/>
      <c r="X32" s="2"/>
      <c r="Y32" s="2"/>
      <c r="Z32" s="2"/>
      <c r="AA32" s="2"/>
    </row>
    <row r="33" spans="1:27" ht="12.75">
      <c r="A33" s="20"/>
      <c r="B33" s="2"/>
      <c r="C33" s="2"/>
      <c r="D33" s="2"/>
      <c r="E33" s="2"/>
      <c r="F33" s="2"/>
      <c r="G33" s="2"/>
      <c r="H33" s="2"/>
      <c r="I33" s="2"/>
      <c r="J33" s="2"/>
      <c r="K33" s="2"/>
      <c r="L33" s="2"/>
      <c r="M33" s="2"/>
      <c r="N33" s="2"/>
      <c r="O33" s="2"/>
      <c r="P33" s="2"/>
      <c r="Q33" s="2"/>
      <c r="R33" s="2"/>
      <c r="S33" s="2"/>
      <c r="T33" s="2"/>
      <c r="U33" s="2"/>
      <c r="V33" s="2"/>
      <c r="W33" s="2"/>
      <c r="X33" s="2"/>
      <c r="Y33" s="2"/>
      <c r="Z33" s="2"/>
      <c r="AA33" s="2"/>
    </row>
    <row r="34" spans="1:27" ht="12.75">
      <c r="A34" s="20"/>
      <c r="B34" s="2"/>
      <c r="C34" s="2"/>
      <c r="D34" s="2"/>
      <c r="E34" s="2"/>
      <c r="F34" s="2"/>
      <c r="G34" s="2"/>
      <c r="H34" s="2"/>
      <c r="I34" s="2"/>
      <c r="J34" s="2"/>
      <c r="K34" s="2"/>
      <c r="L34" s="2"/>
      <c r="M34" s="2"/>
      <c r="N34" s="2"/>
      <c r="O34" s="2"/>
      <c r="P34" s="2"/>
      <c r="Q34" s="2"/>
      <c r="R34" s="2"/>
      <c r="S34" s="2"/>
      <c r="T34" s="2"/>
      <c r="U34" s="2"/>
      <c r="V34" s="2"/>
      <c r="W34" s="2"/>
      <c r="X34" s="2"/>
      <c r="Y34" s="2"/>
      <c r="Z34" s="2"/>
      <c r="AA34" s="2"/>
    </row>
    <row r="35" spans="1:27" ht="12.75">
      <c r="A35" s="20"/>
      <c r="B35" s="2"/>
      <c r="C35" s="2"/>
      <c r="D35" s="2"/>
      <c r="E35" s="2"/>
      <c r="F35" s="2"/>
      <c r="G35" s="2"/>
      <c r="H35" s="2"/>
      <c r="I35" s="2"/>
      <c r="J35" s="2"/>
      <c r="K35" s="2"/>
      <c r="L35" s="2"/>
      <c r="M35" s="2"/>
      <c r="N35" s="2"/>
      <c r="O35" s="2"/>
      <c r="P35" s="2"/>
      <c r="Q35" s="2"/>
      <c r="R35" s="2"/>
      <c r="S35" s="2"/>
      <c r="T35" s="2"/>
      <c r="U35" s="2"/>
      <c r="V35" s="2"/>
      <c r="W35" s="2"/>
      <c r="X35" s="2"/>
      <c r="Y35" s="2"/>
      <c r="Z35" s="2"/>
      <c r="AA35" s="2"/>
    </row>
  </sheetData>
  <mergeCells count="2">
    <mergeCell ref="C3:E3"/>
    <mergeCell ref="C4:G4"/>
  </mergeCells>
  <hyperlinks>
    <hyperlink ref="C4"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FF00"/>
    <outlinePr summaryBelow="0" summaryRight="0"/>
  </sheetPr>
  <dimension ref="A1:AA34"/>
  <sheetViews>
    <sheetView showGridLines="0" topLeftCell="A4" workbookViewId="0">
      <selection activeCell="C4" sqref="C4:I4"/>
    </sheetView>
  </sheetViews>
  <sheetFormatPr defaultColWidth="14.42578125" defaultRowHeight="15.75" customHeight="1"/>
  <cols>
    <col min="1" max="1" width="3.7109375" customWidth="1"/>
  </cols>
  <sheetData>
    <row r="1" spans="1:27" ht="12.75">
      <c r="A1" s="2"/>
      <c r="B1" s="2"/>
      <c r="C1" s="2"/>
      <c r="D1" s="2"/>
      <c r="E1" s="2"/>
      <c r="F1" s="2"/>
      <c r="G1" s="2"/>
      <c r="H1" s="2"/>
      <c r="I1" s="2"/>
      <c r="J1" s="2"/>
      <c r="K1" s="2"/>
      <c r="L1" s="2"/>
      <c r="M1" s="2"/>
      <c r="N1" s="2"/>
      <c r="O1" s="2"/>
      <c r="P1" s="2"/>
      <c r="Q1" s="2"/>
      <c r="R1" s="2"/>
      <c r="S1" s="2"/>
      <c r="T1" s="2"/>
      <c r="U1" s="2"/>
      <c r="V1" s="2"/>
      <c r="W1" s="2"/>
      <c r="X1" s="2"/>
      <c r="Y1" s="2"/>
      <c r="Z1" s="2"/>
      <c r="AA1" s="2"/>
    </row>
    <row r="2" spans="1:27" ht="12.75">
      <c r="A2" s="2"/>
      <c r="B2" s="19"/>
      <c r="C2" s="19"/>
      <c r="D2" s="19"/>
      <c r="E2" s="19"/>
      <c r="F2" s="19"/>
      <c r="G2" s="19"/>
      <c r="H2" s="19"/>
      <c r="I2" s="19"/>
      <c r="J2" s="19"/>
      <c r="K2" s="19"/>
      <c r="L2" s="2"/>
      <c r="M2" s="2"/>
      <c r="N2" s="2"/>
      <c r="O2" s="2"/>
      <c r="P2" s="2"/>
      <c r="Q2" s="2"/>
      <c r="R2" s="2"/>
      <c r="S2" s="2"/>
      <c r="T2" s="2"/>
      <c r="U2" s="2"/>
      <c r="V2" s="2"/>
      <c r="W2" s="2"/>
      <c r="X2" s="2"/>
      <c r="Y2" s="2"/>
      <c r="Z2" s="2"/>
      <c r="AA2" s="2"/>
    </row>
    <row r="3" spans="1:27" ht="27" customHeight="1">
      <c r="A3" s="2"/>
      <c r="B3" s="19"/>
      <c r="C3" s="159" t="s">
        <v>18</v>
      </c>
      <c r="D3" s="152"/>
      <c r="E3" s="152"/>
      <c r="F3" s="152"/>
      <c r="G3" s="19"/>
      <c r="H3" s="19"/>
      <c r="I3" s="19"/>
      <c r="J3" s="19"/>
      <c r="K3" s="19"/>
      <c r="L3" s="2"/>
      <c r="M3" s="2"/>
      <c r="N3" s="2"/>
      <c r="O3" s="2"/>
      <c r="P3" s="2"/>
      <c r="Q3" s="2"/>
      <c r="R3" s="2"/>
      <c r="S3" s="2"/>
      <c r="T3" s="2"/>
      <c r="U3" s="2"/>
      <c r="V3" s="2"/>
      <c r="W3" s="2"/>
      <c r="X3" s="2"/>
      <c r="Y3" s="2"/>
      <c r="Z3" s="2"/>
      <c r="AA3" s="2"/>
    </row>
    <row r="4" spans="1:27" ht="298.5" customHeight="1">
      <c r="A4" s="2"/>
      <c r="B4" s="19"/>
      <c r="C4" s="160" t="s">
        <v>19</v>
      </c>
      <c r="D4" s="171"/>
      <c r="E4" s="171"/>
      <c r="F4" s="171"/>
      <c r="G4" s="171"/>
      <c r="H4" s="171"/>
      <c r="I4" s="171"/>
      <c r="J4" s="19"/>
      <c r="K4" s="19"/>
      <c r="L4" s="2"/>
      <c r="M4" s="2"/>
      <c r="N4" s="2"/>
      <c r="O4" s="2"/>
      <c r="P4" s="2"/>
      <c r="Q4" s="2"/>
      <c r="R4" s="2"/>
      <c r="S4" s="2"/>
      <c r="T4" s="2"/>
      <c r="U4" s="2"/>
      <c r="V4" s="2"/>
      <c r="W4" s="2"/>
      <c r="X4" s="2"/>
      <c r="Y4" s="2"/>
      <c r="Z4" s="2"/>
      <c r="AA4" s="2"/>
    </row>
    <row r="5" spans="1:27" ht="12.75">
      <c r="A5" s="2"/>
      <c r="B5" s="19"/>
      <c r="C5" s="19"/>
      <c r="D5" s="19"/>
      <c r="E5" s="19"/>
      <c r="F5" s="19"/>
      <c r="G5" s="19"/>
      <c r="H5" s="19"/>
      <c r="I5" s="19"/>
      <c r="J5" s="19"/>
      <c r="K5" s="19"/>
      <c r="L5" s="2"/>
      <c r="M5" s="2"/>
      <c r="N5" s="2"/>
      <c r="O5" s="2"/>
      <c r="P5" s="2"/>
      <c r="Q5" s="2"/>
      <c r="R5" s="2"/>
      <c r="S5" s="2"/>
      <c r="T5" s="2"/>
      <c r="U5" s="2"/>
      <c r="V5" s="2"/>
      <c r="W5" s="2"/>
      <c r="X5" s="2"/>
      <c r="Y5" s="2"/>
      <c r="Z5" s="2"/>
      <c r="AA5" s="2"/>
    </row>
    <row r="6" spans="1:27" ht="12.75">
      <c r="A6" s="2"/>
      <c r="B6" s="19"/>
      <c r="C6" s="19"/>
      <c r="D6" s="19"/>
      <c r="E6" s="19"/>
      <c r="F6" s="19"/>
      <c r="G6" s="19"/>
      <c r="H6" s="19"/>
      <c r="I6" s="19"/>
      <c r="J6" s="19"/>
      <c r="K6" s="19"/>
      <c r="L6" s="2"/>
      <c r="M6" s="2"/>
      <c r="N6" s="2"/>
      <c r="O6" s="2"/>
      <c r="P6" s="2"/>
      <c r="Q6" s="2"/>
      <c r="R6" s="2"/>
      <c r="S6" s="2"/>
      <c r="T6" s="2"/>
      <c r="U6" s="2"/>
      <c r="V6" s="2"/>
      <c r="W6" s="2"/>
      <c r="X6" s="2"/>
      <c r="Y6" s="2"/>
      <c r="Z6" s="2"/>
      <c r="AA6" s="2"/>
    </row>
    <row r="7" spans="1:27" ht="12.75">
      <c r="A7" s="2"/>
      <c r="B7" s="19"/>
      <c r="C7" s="19"/>
      <c r="D7" s="19"/>
      <c r="E7" s="19"/>
      <c r="F7" s="19"/>
      <c r="G7" s="19"/>
      <c r="H7" s="19"/>
      <c r="I7" s="19"/>
      <c r="J7" s="19"/>
      <c r="K7" s="19"/>
      <c r="L7" s="2"/>
      <c r="M7" s="2"/>
      <c r="N7" s="2"/>
      <c r="O7" s="2"/>
      <c r="P7" s="2"/>
      <c r="Q7" s="2"/>
      <c r="R7" s="2"/>
      <c r="S7" s="2"/>
      <c r="T7" s="2"/>
      <c r="U7" s="2"/>
      <c r="V7" s="2"/>
      <c r="W7" s="2"/>
      <c r="X7" s="2"/>
      <c r="Y7" s="2"/>
      <c r="Z7" s="2"/>
      <c r="AA7" s="2"/>
    </row>
    <row r="8" spans="1:27" ht="12.75">
      <c r="A8" s="2"/>
      <c r="B8" s="19"/>
      <c r="C8" s="19"/>
      <c r="D8" s="19"/>
      <c r="E8" s="19"/>
      <c r="F8" s="19"/>
      <c r="G8" s="19"/>
      <c r="H8" s="19"/>
      <c r="I8" s="19"/>
      <c r="J8" s="19"/>
      <c r="K8" s="19"/>
      <c r="L8" s="2"/>
      <c r="M8" s="2"/>
      <c r="N8" s="2"/>
      <c r="O8" s="2"/>
      <c r="P8" s="2"/>
      <c r="Q8" s="2"/>
      <c r="R8" s="2"/>
      <c r="S8" s="2"/>
      <c r="T8" s="2"/>
      <c r="U8" s="2"/>
      <c r="V8" s="2"/>
      <c r="W8" s="2"/>
      <c r="X8" s="2"/>
      <c r="Y8" s="2"/>
      <c r="Z8" s="2"/>
      <c r="AA8" s="2"/>
    </row>
    <row r="9" spans="1:27" ht="12.75">
      <c r="A9" s="2"/>
      <c r="B9" s="19"/>
      <c r="C9" s="19"/>
      <c r="D9" s="19"/>
      <c r="E9" s="19"/>
      <c r="F9" s="19"/>
      <c r="G9" s="19"/>
      <c r="H9" s="19"/>
      <c r="I9" s="19"/>
      <c r="J9" s="19"/>
      <c r="K9" s="19"/>
      <c r="L9" s="2"/>
      <c r="M9" s="2"/>
      <c r="N9" s="2"/>
      <c r="O9" s="2"/>
      <c r="P9" s="2"/>
      <c r="Q9" s="2"/>
      <c r="R9" s="2"/>
      <c r="S9" s="2"/>
      <c r="T9" s="2"/>
      <c r="U9" s="2"/>
      <c r="V9" s="2"/>
      <c r="W9" s="2"/>
      <c r="X9" s="2"/>
      <c r="Y9" s="2"/>
      <c r="Z9" s="2"/>
      <c r="AA9" s="2"/>
    </row>
    <row r="10" spans="1:27" ht="12.75">
      <c r="A10" s="2"/>
      <c r="B10" s="19"/>
      <c r="C10" s="19"/>
      <c r="D10" s="19"/>
      <c r="E10" s="19"/>
      <c r="F10" s="19"/>
      <c r="G10" s="19"/>
      <c r="H10" s="19"/>
      <c r="I10" s="19"/>
      <c r="J10" s="19"/>
      <c r="K10" s="19"/>
      <c r="L10" s="2"/>
      <c r="M10" s="2"/>
      <c r="N10" s="2"/>
      <c r="O10" s="2"/>
      <c r="P10" s="2"/>
      <c r="Q10" s="2"/>
      <c r="R10" s="2"/>
      <c r="S10" s="2"/>
      <c r="T10" s="2"/>
      <c r="U10" s="2"/>
      <c r="V10" s="2"/>
      <c r="W10" s="2"/>
      <c r="X10" s="2"/>
      <c r="Y10" s="2"/>
      <c r="Z10" s="2"/>
      <c r="AA10" s="2"/>
    </row>
    <row r="11" spans="1:27" ht="12.75">
      <c r="A11" s="2"/>
      <c r="B11" s="19"/>
      <c r="C11" s="19"/>
      <c r="D11" s="19"/>
      <c r="E11" s="19"/>
      <c r="F11" s="19"/>
      <c r="G11" s="19"/>
      <c r="H11" s="19"/>
      <c r="I11" s="19"/>
      <c r="J11" s="19"/>
      <c r="K11" s="19"/>
      <c r="L11" s="2"/>
      <c r="M11" s="2"/>
      <c r="N11" s="2"/>
      <c r="O11" s="2"/>
      <c r="P11" s="2"/>
      <c r="Q11" s="2"/>
      <c r="R11" s="2"/>
      <c r="S11" s="2"/>
      <c r="T11" s="2"/>
      <c r="U11" s="2"/>
      <c r="V11" s="2"/>
      <c r="W11" s="2"/>
      <c r="X11" s="2"/>
      <c r="Y11" s="2"/>
      <c r="Z11" s="2"/>
      <c r="AA11" s="2"/>
    </row>
    <row r="12" spans="1:27" ht="12.75">
      <c r="A12" s="2"/>
      <c r="B12" s="19"/>
      <c r="C12" s="19"/>
      <c r="D12" s="19"/>
      <c r="E12" s="19"/>
      <c r="F12" s="19"/>
      <c r="G12" s="19"/>
      <c r="H12" s="19"/>
      <c r="I12" s="19"/>
      <c r="J12" s="19"/>
      <c r="K12" s="19"/>
      <c r="L12" s="2"/>
      <c r="M12" s="2"/>
      <c r="N12" s="2"/>
      <c r="O12" s="2"/>
      <c r="P12" s="2"/>
      <c r="Q12" s="2"/>
      <c r="R12" s="2"/>
      <c r="S12" s="2"/>
      <c r="T12" s="2"/>
      <c r="U12" s="2"/>
      <c r="V12" s="2"/>
      <c r="W12" s="2"/>
      <c r="X12" s="2"/>
      <c r="Y12" s="2"/>
      <c r="Z12" s="2"/>
      <c r="AA12" s="2"/>
    </row>
    <row r="13" spans="1:27" ht="12.75">
      <c r="A13" s="2"/>
      <c r="B13" s="19"/>
      <c r="C13" s="19"/>
      <c r="D13" s="19"/>
      <c r="E13" s="19"/>
      <c r="F13" s="19"/>
      <c r="G13" s="19"/>
      <c r="H13" s="19"/>
      <c r="I13" s="19"/>
      <c r="J13" s="19"/>
      <c r="K13" s="19"/>
      <c r="L13" s="2"/>
      <c r="M13" s="2"/>
      <c r="N13" s="2"/>
      <c r="O13" s="2"/>
      <c r="P13" s="2"/>
      <c r="Q13" s="2"/>
      <c r="R13" s="2"/>
      <c r="S13" s="2"/>
      <c r="T13" s="2"/>
      <c r="U13" s="2"/>
      <c r="V13" s="2"/>
      <c r="W13" s="2"/>
      <c r="X13" s="2"/>
      <c r="Y13" s="2"/>
      <c r="Z13" s="2"/>
      <c r="AA13" s="2"/>
    </row>
    <row r="14" spans="1:27" ht="12.75">
      <c r="A14" s="2"/>
      <c r="B14" s="19"/>
      <c r="C14" s="19"/>
      <c r="D14" s="19"/>
      <c r="E14" s="19"/>
      <c r="F14" s="19"/>
      <c r="G14" s="19"/>
      <c r="H14" s="19"/>
      <c r="I14" s="19"/>
      <c r="J14" s="19"/>
      <c r="K14" s="19"/>
      <c r="L14" s="2"/>
      <c r="M14" s="2"/>
      <c r="N14" s="2"/>
      <c r="O14" s="2"/>
      <c r="P14" s="2"/>
      <c r="Q14" s="2"/>
      <c r="R14" s="2"/>
      <c r="S14" s="2"/>
      <c r="T14" s="2"/>
      <c r="U14" s="2"/>
      <c r="V14" s="2"/>
      <c r="W14" s="2"/>
      <c r="X14" s="2"/>
      <c r="Y14" s="2"/>
      <c r="Z14" s="2"/>
      <c r="AA14" s="2"/>
    </row>
    <row r="15" spans="1:27" ht="12.75">
      <c r="A15" s="2"/>
      <c r="B15" s="19"/>
      <c r="C15" s="19"/>
      <c r="D15" s="19"/>
      <c r="E15" s="19"/>
      <c r="F15" s="19"/>
      <c r="G15" s="19"/>
      <c r="H15" s="19"/>
      <c r="I15" s="19"/>
      <c r="J15" s="19"/>
      <c r="K15" s="19"/>
      <c r="L15" s="2"/>
      <c r="M15" s="2"/>
      <c r="N15" s="2"/>
      <c r="O15" s="2"/>
      <c r="P15" s="2"/>
      <c r="Q15" s="2"/>
      <c r="R15" s="2"/>
      <c r="S15" s="2"/>
      <c r="T15" s="2"/>
      <c r="U15" s="2"/>
      <c r="V15" s="2"/>
      <c r="W15" s="2"/>
      <c r="X15" s="2"/>
      <c r="Y15" s="2"/>
      <c r="Z15" s="2"/>
      <c r="AA15" s="2"/>
    </row>
    <row r="16" spans="1:27" ht="12.75">
      <c r="A16" s="2"/>
      <c r="B16" s="19"/>
      <c r="C16" s="19"/>
      <c r="D16" s="19"/>
      <c r="E16" s="19"/>
      <c r="F16" s="19"/>
      <c r="G16" s="19"/>
      <c r="H16" s="19"/>
      <c r="I16" s="19"/>
      <c r="J16" s="19"/>
      <c r="K16" s="19"/>
      <c r="L16" s="2"/>
      <c r="M16" s="2"/>
      <c r="N16" s="2"/>
      <c r="O16" s="2"/>
      <c r="P16" s="2"/>
      <c r="Q16" s="2"/>
      <c r="R16" s="2"/>
      <c r="S16" s="2"/>
      <c r="T16" s="2"/>
      <c r="U16" s="2"/>
      <c r="V16" s="2"/>
      <c r="W16" s="2"/>
      <c r="X16" s="2"/>
      <c r="Y16" s="2"/>
      <c r="Z16" s="2"/>
      <c r="AA16" s="2"/>
    </row>
    <row r="17" spans="1:27" ht="12.75">
      <c r="A17" s="2"/>
      <c r="B17" s="19"/>
      <c r="C17" s="19"/>
      <c r="D17" s="19"/>
      <c r="E17" s="19"/>
      <c r="F17" s="19"/>
      <c r="G17" s="19"/>
      <c r="H17" s="19"/>
      <c r="I17" s="19"/>
      <c r="J17" s="19"/>
      <c r="K17" s="19"/>
      <c r="L17" s="2"/>
      <c r="M17" s="2"/>
      <c r="N17" s="2"/>
      <c r="O17" s="2"/>
      <c r="P17" s="2"/>
      <c r="Q17" s="2"/>
      <c r="R17" s="2"/>
      <c r="S17" s="2"/>
      <c r="T17" s="2"/>
      <c r="U17" s="2"/>
      <c r="V17" s="2"/>
      <c r="W17" s="2"/>
      <c r="X17" s="2"/>
      <c r="Y17" s="2"/>
      <c r="Z17" s="2"/>
      <c r="AA17" s="2"/>
    </row>
    <row r="18" spans="1:27" ht="12.75">
      <c r="A18" s="2"/>
      <c r="B18" s="19"/>
      <c r="C18" s="19"/>
      <c r="D18" s="19"/>
      <c r="E18" s="19"/>
      <c r="F18" s="19"/>
      <c r="G18" s="19"/>
      <c r="H18" s="19"/>
      <c r="I18" s="19"/>
      <c r="J18" s="19"/>
      <c r="K18" s="19"/>
      <c r="L18" s="2"/>
      <c r="M18" s="2"/>
      <c r="N18" s="2"/>
      <c r="O18" s="2"/>
      <c r="P18" s="2"/>
      <c r="Q18" s="2"/>
      <c r="R18" s="2"/>
      <c r="S18" s="2"/>
      <c r="T18" s="2"/>
      <c r="U18" s="2"/>
      <c r="V18" s="2"/>
      <c r="W18" s="2"/>
      <c r="X18" s="2"/>
      <c r="Y18" s="2"/>
      <c r="Z18" s="2"/>
      <c r="AA18" s="2"/>
    </row>
    <row r="19" spans="1:27" ht="12.75">
      <c r="A19" s="2"/>
      <c r="B19" s="19"/>
      <c r="C19" s="19"/>
      <c r="D19" s="19"/>
      <c r="E19" s="19"/>
      <c r="F19" s="19"/>
      <c r="G19" s="19"/>
      <c r="H19" s="19"/>
      <c r="I19" s="19"/>
      <c r="J19" s="19"/>
      <c r="K19" s="19"/>
      <c r="L19" s="2"/>
      <c r="M19" s="2"/>
      <c r="N19" s="2"/>
      <c r="O19" s="2"/>
      <c r="P19" s="2"/>
      <c r="Q19" s="2"/>
      <c r="R19" s="2"/>
      <c r="S19" s="2"/>
      <c r="T19" s="2"/>
      <c r="U19" s="2"/>
      <c r="V19" s="2"/>
      <c r="W19" s="2"/>
      <c r="X19" s="2"/>
      <c r="Y19" s="2"/>
      <c r="Z19" s="2"/>
      <c r="AA19" s="2"/>
    </row>
    <row r="20" spans="1:27" ht="12.75">
      <c r="A20" s="2"/>
      <c r="B20" s="19"/>
      <c r="C20" s="19"/>
      <c r="D20" s="19"/>
      <c r="E20" s="19"/>
      <c r="F20" s="19"/>
      <c r="G20" s="19"/>
      <c r="H20" s="19"/>
      <c r="I20" s="19"/>
      <c r="J20" s="19"/>
      <c r="K20" s="19"/>
      <c r="L20" s="2"/>
      <c r="M20" s="2"/>
      <c r="N20" s="2"/>
      <c r="O20" s="2"/>
      <c r="P20" s="2"/>
      <c r="Q20" s="2"/>
      <c r="R20" s="2"/>
      <c r="S20" s="2"/>
      <c r="T20" s="2"/>
      <c r="U20" s="2"/>
      <c r="V20" s="2"/>
      <c r="W20" s="2"/>
      <c r="X20" s="2"/>
      <c r="Y20" s="2"/>
      <c r="Z20" s="2"/>
      <c r="AA20" s="2"/>
    </row>
    <row r="21" spans="1:27" ht="12.75">
      <c r="A21" s="2"/>
      <c r="B21" s="19"/>
      <c r="C21" s="19"/>
      <c r="D21" s="19"/>
      <c r="E21" s="19"/>
      <c r="F21" s="19"/>
      <c r="G21" s="19"/>
      <c r="H21" s="19"/>
      <c r="I21" s="19"/>
      <c r="J21" s="19"/>
      <c r="K21" s="19"/>
      <c r="L21" s="2"/>
      <c r="M21" s="2"/>
      <c r="N21" s="2"/>
      <c r="O21" s="2"/>
      <c r="P21" s="2"/>
      <c r="Q21" s="2"/>
      <c r="R21" s="2"/>
      <c r="S21" s="2"/>
      <c r="T21" s="2"/>
      <c r="U21" s="2"/>
      <c r="V21" s="2"/>
      <c r="W21" s="2"/>
      <c r="X21" s="2"/>
      <c r="Y21" s="2"/>
      <c r="Z21" s="2"/>
      <c r="AA21" s="2"/>
    </row>
    <row r="22" spans="1:27" ht="12.75">
      <c r="A22" s="2"/>
      <c r="B22" s="19"/>
      <c r="C22" s="19"/>
      <c r="D22" s="19"/>
      <c r="E22" s="19"/>
      <c r="F22" s="19"/>
      <c r="G22" s="19"/>
      <c r="H22" s="19"/>
      <c r="I22" s="19"/>
      <c r="J22" s="19"/>
      <c r="K22" s="19"/>
      <c r="L22" s="2"/>
      <c r="M22" s="2"/>
      <c r="N22" s="2"/>
      <c r="O22" s="2"/>
      <c r="P22" s="2"/>
      <c r="Q22" s="2"/>
      <c r="R22" s="2"/>
      <c r="S22" s="2"/>
      <c r="T22" s="2"/>
      <c r="U22" s="2"/>
      <c r="V22" s="2"/>
      <c r="W22" s="2"/>
      <c r="X22" s="2"/>
      <c r="Y22" s="2"/>
      <c r="Z22" s="2"/>
      <c r="AA22" s="2"/>
    </row>
    <row r="23" spans="1:27" ht="12.75">
      <c r="A23" s="2"/>
      <c r="B23" s="19"/>
      <c r="C23" s="19"/>
      <c r="D23" s="19"/>
      <c r="E23" s="19"/>
      <c r="F23" s="19"/>
      <c r="G23" s="19"/>
      <c r="H23" s="19"/>
      <c r="I23" s="19"/>
      <c r="J23" s="19"/>
      <c r="K23" s="19"/>
      <c r="L23" s="2"/>
      <c r="M23" s="2"/>
      <c r="N23" s="2"/>
      <c r="O23" s="2"/>
      <c r="P23" s="2"/>
      <c r="Q23" s="2"/>
      <c r="R23" s="2"/>
      <c r="S23" s="2"/>
      <c r="T23" s="2"/>
      <c r="U23" s="2"/>
      <c r="V23" s="2"/>
      <c r="W23" s="2"/>
      <c r="X23" s="2"/>
      <c r="Y23" s="2"/>
      <c r="Z23" s="2"/>
      <c r="AA23" s="2"/>
    </row>
    <row r="24" spans="1:27" ht="12.75">
      <c r="A24" s="2"/>
      <c r="B24" s="19"/>
      <c r="C24" s="19"/>
      <c r="D24" s="19"/>
      <c r="E24" s="19"/>
      <c r="F24" s="19"/>
      <c r="G24" s="19"/>
      <c r="H24" s="19"/>
      <c r="I24" s="19"/>
      <c r="J24" s="19"/>
      <c r="K24" s="19"/>
      <c r="L24" s="2"/>
      <c r="M24" s="2"/>
      <c r="N24" s="2"/>
      <c r="O24" s="2"/>
      <c r="P24" s="2"/>
      <c r="Q24" s="2"/>
      <c r="R24" s="2"/>
      <c r="S24" s="2"/>
      <c r="T24" s="2"/>
      <c r="U24" s="2"/>
      <c r="V24" s="2"/>
      <c r="W24" s="2"/>
      <c r="X24" s="2"/>
      <c r="Y24" s="2"/>
      <c r="Z24" s="2"/>
      <c r="AA24" s="2"/>
    </row>
    <row r="25" spans="1:27" ht="12.75">
      <c r="A25" s="2"/>
      <c r="B25" s="19"/>
      <c r="C25" s="19"/>
      <c r="D25" s="19"/>
      <c r="E25" s="19"/>
      <c r="F25" s="19"/>
      <c r="G25" s="19"/>
      <c r="H25" s="19"/>
      <c r="I25" s="19"/>
      <c r="J25" s="19"/>
      <c r="K25" s="19"/>
      <c r="L25" s="2"/>
      <c r="M25" s="2"/>
      <c r="N25" s="2"/>
      <c r="O25" s="2"/>
      <c r="P25" s="2"/>
      <c r="Q25" s="2"/>
      <c r="R25" s="2"/>
      <c r="S25" s="2"/>
      <c r="T25" s="2"/>
      <c r="U25" s="2"/>
      <c r="V25" s="2"/>
      <c r="W25" s="2"/>
      <c r="X25" s="2"/>
      <c r="Y25" s="2"/>
      <c r="Z25" s="2"/>
      <c r="AA25" s="2"/>
    </row>
    <row r="26" spans="1:27" ht="12.75">
      <c r="A26" s="2"/>
      <c r="B26" s="19"/>
      <c r="C26" s="19"/>
      <c r="D26" s="19"/>
      <c r="E26" s="19"/>
      <c r="F26" s="19"/>
      <c r="G26" s="19"/>
      <c r="H26" s="19"/>
      <c r="I26" s="19"/>
      <c r="J26" s="19"/>
      <c r="K26" s="19"/>
      <c r="L26" s="2"/>
      <c r="M26" s="2"/>
      <c r="N26" s="2"/>
      <c r="O26" s="2"/>
      <c r="P26" s="2"/>
      <c r="Q26" s="2"/>
      <c r="R26" s="2"/>
      <c r="S26" s="2"/>
      <c r="T26" s="2"/>
      <c r="U26" s="2"/>
      <c r="V26" s="2"/>
      <c r="W26" s="2"/>
      <c r="X26" s="2"/>
      <c r="Y26" s="2"/>
      <c r="Z26" s="2"/>
      <c r="AA26" s="2"/>
    </row>
    <row r="27" spans="1:27" ht="12.75">
      <c r="A27" s="2"/>
      <c r="B27" s="19"/>
      <c r="C27" s="19"/>
      <c r="D27" s="19"/>
      <c r="E27" s="19"/>
      <c r="F27" s="19"/>
      <c r="G27" s="19"/>
      <c r="H27" s="19"/>
      <c r="I27" s="19"/>
      <c r="J27" s="19"/>
      <c r="K27" s="19"/>
      <c r="L27" s="2"/>
      <c r="M27" s="2"/>
      <c r="N27" s="2"/>
      <c r="O27" s="2"/>
      <c r="P27" s="2"/>
      <c r="Q27" s="2"/>
      <c r="R27" s="2"/>
      <c r="S27" s="2"/>
      <c r="T27" s="2"/>
      <c r="U27" s="2"/>
      <c r="V27" s="2"/>
      <c r="W27" s="2"/>
      <c r="X27" s="2"/>
      <c r="Y27" s="2"/>
      <c r="Z27" s="2"/>
      <c r="AA27" s="2"/>
    </row>
    <row r="28" spans="1:27" ht="12.75">
      <c r="A28" s="2"/>
      <c r="B28" s="19"/>
      <c r="C28" s="19"/>
      <c r="D28" s="19"/>
      <c r="E28" s="19"/>
      <c r="F28" s="19"/>
      <c r="G28" s="19"/>
      <c r="H28" s="19"/>
      <c r="I28" s="19"/>
      <c r="J28" s="19"/>
      <c r="K28" s="19"/>
      <c r="L28" s="2"/>
      <c r="M28" s="2"/>
      <c r="N28" s="2"/>
      <c r="O28" s="2"/>
      <c r="P28" s="2"/>
      <c r="Q28" s="2"/>
      <c r="R28" s="2"/>
      <c r="S28" s="2"/>
      <c r="T28" s="2"/>
      <c r="U28" s="2"/>
      <c r="V28" s="2"/>
      <c r="W28" s="2"/>
      <c r="X28" s="2"/>
      <c r="Y28" s="2"/>
      <c r="Z28" s="2"/>
      <c r="AA28" s="2"/>
    </row>
    <row r="29" spans="1:27" ht="12.75">
      <c r="A29" s="2"/>
      <c r="B29" s="19"/>
      <c r="C29" s="19"/>
      <c r="D29" s="19"/>
      <c r="E29" s="19"/>
      <c r="F29" s="19"/>
      <c r="G29" s="19"/>
      <c r="H29" s="19"/>
      <c r="I29" s="19"/>
      <c r="J29" s="19"/>
      <c r="K29" s="19"/>
      <c r="L29" s="2"/>
      <c r="M29" s="2"/>
      <c r="N29" s="2"/>
      <c r="O29" s="2"/>
      <c r="P29" s="2"/>
      <c r="Q29" s="2"/>
      <c r="R29" s="2"/>
      <c r="S29" s="2"/>
      <c r="T29" s="2"/>
      <c r="U29" s="2"/>
      <c r="V29" s="2"/>
      <c r="W29" s="2"/>
      <c r="X29" s="2"/>
      <c r="Y29" s="2"/>
      <c r="Z29" s="2"/>
      <c r="AA29" s="2"/>
    </row>
    <row r="30" spans="1:27" ht="12.75">
      <c r="A30" s="2"/>
      <c r="B30" s="19"/>
      <c r="C30" s="19"/>
      <c r="D30" s="19"/>
      <c r="E30" s="19"/>
      <c r="F30" s="19"/>
      <c r="G30" s="19"/>
      <c r="H30" s="19"/>
      <c r="I30" s="19"/>
      <c r="J30" s="19"/>
      <c r="K30" s="19"/>
      <c r="L30" s="2"/>
      <c r="M30" s="2"/>
      <c r="N30" s="2"/>
      <c r="O30" s="2"/>
      <c r="P30" s="2"/>
      <c r="Q30" s="2"/>
      <c r="R30" s="2"/>
      <c r="S30" s="2"/>
      <c r="T30" s="2"/>
      <c r="U30" s="2"/>
      <c r="V30" s="2"/>
      <c r="W30" s="2"/>
      <c r="X30" s="2"/>
      <c r="Y30" s="2"/>
      <c r="Z30" s="2"/>
      <c r="AA30" s="2"/>
    </row>
    <row r="31" spans="1:27" ht="12.75">
      <c r="A31" s="2"/>
      <c r="B31" s="19"/>
      <c r="C31" s="19"/>
      <c r="D31" s="19"/>
      <c r="E31" s="19"/>
      <c r="F31" s="19"/>
      <c r="G31" s="19"/>
      <c r="H31" s="19"/>
      <c r="I31" s="19"/>
      <c r="J31" s="19"/>
      <c r="K31" s="19"/>
      <c r="L31" s="2"/>
      <c r="M31" s="2"/>
      <c r="N31" s="2"/>
      <c r="O31" s="2"/>
      <c r="P31" s="2"/>
      <c r="Q31" s="2"/>
      <c r="R31" s="2"/>
      <c r="S31" s="2"/>
      <c r="T31" s="2"/>
      <c r="U31" s="2"/>
      <c r="V31" s="2"/>
      <c r="W31" s="2"/>
      <c r="X31" s="2"/>
      <c r="Y31" s="2"/>
      <c r="Z31" s="2"/>
      <c r="AA31" s="2"/>
    </row>
    <row r="32" spans="1:27" ht="12.75">
      <c r="A32" s="2"/>
      <c r="B32" s="19"/>
      <c r="C32" s="19"/>
      <c r="D32" s="19"/>
      <c r="E32" s="19"/>
      <c r="F32" s="19"/>
      <c r="G32" s="19"/>
      <c r="H32" s="19"/>
      <c r="I32" s="19"/>
      <c r="J32" s="19"/>
      <c r="K32" s="19"/>
      <c r="L32" s="2"/>
      <c r="M32" s="2"/>
      <c r="N32" s="2"/>
      <c r="O32" s="2"/>
      <c r="P32" s="2"/>
      <c r="Q32" s="2"/>
      <c r="R32" s="2"/>
      <c r="S32" s="2"/>
      <c r="T32" s="2"/>
      <c r="U32" s="2"/>
      <c r="V32" s="2"/>
      <c r="W32" s="2"/>
      <c r="X32" s="2"/>
      <c r="Y32" s="2"/>
      <c r="Z32" s="2"/>
      <c r="AA32" s="2"/>
    </row>
    <row r="33" spans="1:27" ht="12.75">
      <c r="A33" s="2"/>
      <c r="B33" s="19"/>
      <c r="C33" s="19"/>
      <c r="D33" s="19"/>
      <c r="E33" s="19"/>
      <c r="F33" s="19"/>
      <c r="G33" s="19"/>
      <c r="H33" s="19"/>
      <c r="I33" s="19"/>
      <c r="J33" s="19"/>
      <c r="K33" s="19"/>
      <c r="L33" s="2"/>
      <c r="M33" s="2"/>
      <c r="N33" s="2"/>
      <c r="O33" s="2"/>
      <c r="P33" s="2"/>
      <c r="Q33" s="2"/>
      <c r="R33" s="2"/>
      <c r="S33" s="2"/>
      <c r="T33" s="2"/>
      <c r="U33" s="2"/>
      <c r="V33" s="2"/>
      <c r="W33" s="2"/>
      <c r="X33" s="2"/>
      <c r="Y33" s="2"/>
      <c r="Z33" s="2"/>
      <c r="AA33" s="2"/>
    </row>
    <row r="34" spans="1:27" ht="12.75">
      <c r="A34" s="2"/>
      <c r="B34" s="19"/>
      <c r="C34" s="19"/>
      <c r="D34" s="19"/>
      <c r="E34" s="19"/>
      <c r="F34" s="19"/>
      <c r="G34" s="19"/>
      <c r="H34" s="19"/>
      <c r="I34" s="19"/>
      <c r="J34" s="19"/>
      <c r="K34" s="19"/>
      <c r="L34" s="2"/>
      <c r="M34" s="2"/>
      <c r="N34" s="2"/>
      <c r="O34" s="2"/>
      <c r="P34" s="2"/>
      <c r="Q34" s="2"/>
      <c r="R34" s="2"/>
      <c r="S34" s="2"/>
      <c r="T34" s="2"/>
      <c r="U34" s="2"/>
      <c r="V34" s="2"/>
      <c r="W34" s="2"/>
      <c r="X34" s="2"/>
      <c r="Y34" s="2"/>
      <c r="Z34" s="2"/>
      <c r="AA34" s="2"/>
    </row>
  </sheetData>
  <mergeCells count="2">
    <mergeCell ref="C3:F3"/>
    <mergeCell ref="C4: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00"/>
    <outlinePr summaryBelow="0" summaryRight="0"/>
  </sheetPr>
  <dimension ref="A1:Z1000"/>
  <sheetViews>
    <sheetView showGridLines="0" workbookViewId="0"/>
  </sheetViews>
  <sheetFormatPr defaultColWidth="14.42578125" defaultRowHeight="15.75" customHeight="1"/>
  <cols>
    <col min="2" max="2" width="1.85546875" customWidth="1"/>
  </cols>
  <sheetData>
    <row r="1" spans="1:26" ht="12.75">
      <c r="A1" s="2"/>
      <c r="B1" s="2"/>
      <c r="C1" s="2"/>
      <c r="D1" s="2"/>
      <c r="E1" s="2"/>
      <c r="F1" s="2"/>
      <c r="G1" s="2"/>
      <c r="H1" s="2"/>
      <c r="I1" s="2"/>
      <c r="J1" s="2"/>
      <c r="K1" s="2"/>
      <c r="L1" s="2"/>
      <c r="M1" s="2"/>
      <c r="N1" s="2"/>
      <c r="O1" s="2"/>
      <c r="P1" s="2"/>
      <c r="Q1" s="2"/>
      <c r="R1" s="2"/>
      <c r="S1" s="2"/>
      <c r="T1" s="2"/>
      <c r="U1" s="2"/>
      <c r="V1" s="2"/>
      <c r="W1" s="2"/>
      <c r="X1" s="2"/>
      <c r="Y1" s="2"/>
      <c r="Z1" s="2"/>
    </row>
    <row r="2" spans="1:26" ht="12" customHeight="1">
      <c r="A2" s="2"/>
      <c r="B2" s="2"/>
      <c r="C2" s="2"/>
      <c r="D2" s="2"/>
      <c r="E2" s="2"/>
      <c r="F2" s="2"/>
      <c r="G2" s="2"/>
      <c r="H2" s="2"/>
      <c r="I2" s="2"/>
      <c r="J2" s="2"/>
      <c r="K2" s="2"/>
      <c r="L2" s="2"/>
      <c r="M2" s="2"/>
      <c r="N2" s="2"/>
      <c r="O2" s="2"/>
      <c r="P2" s="2"/>
      <c r="Q2" s="2"/>
      <c r="R2" s="2"/>
      <c r="S2" s="2"/>
      <c r="T2" s="2"/>
      <c r="U2" s="2"/>
      <c r="V2" s="2"/>
      <c r="W2" s="2"/>
      <c r="X2" s="2"/>
      <c r="Y2" s="2"/>
      <c r="Z2" s="2"/>
    </row>
    <row r="3" spans="1:26" ht="23.25">
      <c r="A3" s="2"/>
      <c r="B3" s="2"/>
      <c r="C3" s="161" t="s">
        <v>20</v>
      </c>
      <c r="D3" s="152"/>
      <c r="E3" s="152"/>
      <c r="F3" s="152"/>
      <c r="G3" s="2"/>
      <c r="H3" s="2"/>
      <c r="I3" s="2"/>
      <c r="J3" s="2"/>
      <c r="K3" s="2"/>
      <c r="L3" s="2"/>
      <c r="M3" s="2"/>
      <c r="N3" s="2"/>
      <c r="O3" s="2"/>
      <c r="P3" s="2"/>
      <c r="Q3" s="2"/>
      <c r="R3" s="2"/>
      <c r="S3" s="2"/>
      <c r="T3" s="2"/>
      <c r="U3" s="2"/>
      <c r="V3" s="2"/>
      <c r="W3" s="2"/>
      <c r="X3" s="2"/>
      <c r="Y3" s="2"/>
      <c r="Z3" s="2"/>
    </row>
    <row r="4" spans="1:26" ht="13.5">
      <c r="A4" s="2"/>
      <c r="B4" s="2"/>
      <c r="C4" s="160" t="s">
        <v>21</v>
      </c>
      <c r="D4" s="152"/>
      <c r="E4" s="152"/>
      <c r="F4" s="152"/>
      <c r="G4" s="152"/>
      <c r="H4" s="152"/>
      <c r="I4" s="2"/>
      <c r="J4" s="2"/>
      <c r="K4" s="2"/>
      <c r="L4" s="2"/>
      <c r="M4" s="2"/>
      <c r="N4" s="2"/>
      <c r="O4" s="2"/>
      <c r="P4" s="2"/>
      <c r="Q4" s="2"/>
      <c r="R4" s="2"/>
      <c r="S4" s="2"/>
      <c r="T4" s="2"/>
      <c r="U4" s="2"/>
      <c r="V4" s="2"/>
      <c r="W4" s="2"/>
      <c r="X4" s="2"/>
      <c r="Y4" s="2"/>
      <c r="Z4" s="2"/>
    </row>
    <row r="5" spans="1:26" ht="18">
      <c r="A5" s="2"/>
      <c r="B5" s="2"/>
      <c r="C5" s="22"/>
      <c r="D5" s="22"/>
      <c r="E5" s="22"/>
      <c r="F5" s="22"/>
      <c r="G5" s="22"/>
      <c r="H5" s="22"/>
      <c r="I5" s="2"/>
      <c r="J5" s="2"/>
      <c r="K5" s="2"/>
      <c r="L5" s="2"/>
      <c r="M5" s="2"/>
      <c r="N5" s="2"/>
      <c r="O5" s="2"/>
      <c r="P5" s="2"/>
      <c r="Q5" s="2"/>
      <c r="R5" s="2"/>
      <c r="S5" s="2"/>
      <c r="T5" s="2"/>
      <c r="U5" s="2"/>
      <c r="V5" s="2"/>
      <c r="W5" s="2"/>
      <c r="X5" s="2"/>
      <c r="Y5" s="2"/>
      <c r="Z5" s="2"/>
    </row>
    <row r="6" spans="1:26" ht="18">
      <c r="A6" s="2"/>
      <c r="B6" s="2"/>
      <c r="C6" s="22"/>
      <c r="D6" s="22"/>
      <c r="E6" s="22"/>
      <c r="F6" s="22"/>
      <c r="G6" s="22"/>
      <c r="H6" s="22"/>
      <c r="I6" s="2"/>
      <c r="J6" s="2"/>
      <c r="K6" s="2"/>
      <c r="L6" s="2"/>
      <c r="M6" s="2"/>
      <c r="N6" s="2"/>
      <c r="O6" s="2"/>
      <c r="P6" s="2"/>
      <c r="Q6" s="2"/>
      <c r="R6" s="2"/>
      <c r="S6" s="2"/>
      <c r="T6" s="2"/>
      <c r="U6" s="2"/>
      <c r="V6" s="2"/>
      <c r="W6" s="2"/>
      <c r="X6" s="2"/>
      <c r="Y6" s="2"/>
      <c r="Z6" s="2"/>
    </row>
    <row r="7" spans="1:26" ht="18">
      <c r="A7" s="2"/>
      <c r="B7" s="2"/>
      <c r="C7" s="22"/>
      <c r="D7" s="22"/>
      <c r="E7" s="22"/>
      <c r="F7" s="22"/>
      <c r="G7" s="22"/>
      <c r="H7" s="22"/>
      <c r="I7" s="2"/>
      <c r="J7" s="2"/>
      <c r="K7" s="2"/>
      <c r="L7" s="2"/>
      <c r="M7" s="2"/>
      <c r="N7" s="2"/>
      <c r="O7" s="2"/>
      <c r="P7" s="2"/>
      <c r="Q7" s="2"/>
      <c r="R7" s="2"/>
      <c r="S7" s="2"/>
      <c r="T7" s="2"/>
      <c r="U7" s="2"/>
      <c r="V7" s="2"/>
      <c r="W7" s="2"/>
      <c r="X7" s="2"/>
      <c r="Y7" s="2"/>
      <c r="Z7" s="2"/>
    </row>
    <row r="8" spans="1:26" ht="18">
      <c r="A8" s="2"/>
      <c r="B8" s="2"/>
      <c r="C8" s="22"/>
      <c r="D8" s="22"/>
      <c r="E8" s="22"/>
      <c r="F8" s="22"/>
      <c r="G8" s="22"/>
      <c r="H8" s="22"/>
      <c r="I8" s="2"/>
      <c r="J8" s="2"/>
      <c r="K8" s="2"/>
      <c r="L8" s="2"/>
      <c r="M8" s="2"/>
      <c r="N8" s="2"/>
      <c r="O8" s="2"/>
      <c r="P8" s="2"/>
      <c r="Q8" s="2"/>
      <c r="R8" s="2"/>
      <c r="S8" s="2"/>
      <c r="T8" s="2"/>
      <c r="U8" s="2"/>
      <c r="V8" s="2"/>
      <c r="W8" s="2"/>
      <c r="X8" s="2"/>
      <c r="Y8" s="2"/>
      <c r="Z8" s="2"/>
    </row>
    <row r="9" spans="1:26" ht="18">
      <c r="A9" s="2"/>
      <c r="B9" s="2"/>
      <c r="C9" s="22"/>
      <c r="D9" s="22"/>
      <c r="E9" s="22"/>
      <c r="F9" s="22"/>
      <c r="G9" s="22"/>
      <c r="H9" s="22"/>
      <c r="I9" s="2"/>
      <c r="J9" s="2"/>
      <c r="K9" s="2"/>
      <c r="L9" s="2"/>
      <c r="M9" s="2"/>
      <c r="N9" s="2"/>
      <c r="O9" s="2"/>
      <c r="P9" s="2"/>
      <c r="Q9" s="2"/>
      <c r="R9" s="2"/>
      <c r="S9" s="2"/>
      <c r="T9" s="2"/>
      <c r="U9" s="2"/>
      <c r="V9" s="2"/>
      <c r="W9" s="2"/>
      <c r="X9" s="2"/>
      <c r="Y9" s="2"/>
      <c r="Z9" s="2"/>
    </row>
    <row r="10" spans="1:26" ht="18">
      <c r="A10" s="2"/>
      <c r="B10" s="2"/>
      <c r="C10" s="22"/>
      <c r="D10" s="22"/>
      <c r="E10" s="22"/>
      <c r="F10" s="22"/>
      <c r="G10" s="22"/>
      <c r="H10" s="22"/>
      <c r="I10" s="2"/>
      <c r="J10" s="2"/>
      <c r="K10" s="2"/>
      <c r="L10" s="2"/>
      <c r="M10" s="2"/>
      <c r="N10" s="2"/>
      <c r="O10" s="2"/>
      <c r="P10" s="2"/>
      <c r="Q10" s="2"/>
      <c r="R10" s="2"/>
      <c r="S10" s="2"/>
      <c r="T10" s="2"/>
      <c r="U10" s="2"/>
      <c r="V10" s="2"/>
      <c r="W10" s="2"/>
      <c r="X10" s="2"/>
      <c r="Y10" s="2"/>
      <c r="Z10" s="2"/>
    </row>
    <row r="11" spans="1:26" ht="18">
      <c r="A11" s="2"/>
      <c r="B11" s="2"/>
      <c r="C11" s="22"/>
      <c r="D11" s="22"/>
      <c r="E11" s="22"/>
      <c r="F11" s="22"/>
      <c r="G11" s="22"/>
      <c r="H11" s="22"/>
      <c r="I11" s="2"/>
      <c r="J11" s="2"/>
      <c r="K11" s="2"/>
      <c r="L11" s="2"/>
      <c r="M11" s="2"/>
      <c r="N11" s="2"/>
      <c r="O11" s="2"/>
      <c r="P11" s="2"/>
      <c r="Q11" s="2"/>
      <c r="R11" s="2"/>
      <c r="S11" s="2"/>
      <c r="T11" s="2"/>
      <c r="U11" s="2"/>
      <c r="V11" s="2"/>
      <c r="W11" s="2"/>
      <c r="X11" s="2"/>
      <c r="Y11" s="2"/>
      <c r="Z11" s="2"/>
    </row>
    <row r="12" spans="1:26" ht="18">
      <c r="A12" s="2"/>
      <c r="B12" s="2"/>
      <c r="C12" s="22"/>
      <c r="D12" s="22"/>
      <c r="E12" s="22"/>
      <c r="F12" s="22"/>
      <c r="G12" s="22"/>
      <c r="H12" s="22"/>
      <c r="I12" s="2"/>
      <c r="J12" s="2"/>
      <c r="K12" s="2"/>
      <c r="L12" s="2"/>
      <c r="M12" s="2"/>
      <c r="N12" s="2"/>
      <c r="O12" s="2"/>
      <c r="P12" s="2"/>
      <c r="Q12" s="2"/>
      <c r="R12" s="2"/>
      <c r="S12" s="2"/>
      <c r="T12" s="2"/>
      <c r="U12" s="2"/>
      <c r="V12" s="2"/>
      <c r="W12" s="2"/>
      <c r="X12" s="2"/>
      <c r="Y12" s="2"/>
      <c r="Z12" s="2"/>
    </row>
    <row r="13" spans="1:26" ht="18">
      <c r="A13" s="2"/>
      <c r="B13" s="2"/>
      <c r="C13" s="22"/>
      <c r="D13" s="22"/>
      <c r="E13" s="22"/>
      <c r="F13" s="22"/>
      <c r="G13" s="22"/>
      <c r="H13" s="22"/>
      <c r="I13" s="2"/>
      <c r="J13" s="2"/>
      <c r="K13" s="2"/>
      <c r="L13" s="2"/>
      <c r="M13" s="2"/>
      <c r="N13" s="2"/>
      <c r="O13" s="2"/>
      <c r="P13" s="2"/>
      <c r="Q13" s="2"/>
      <c r="R13" s="2"/>
      <c r="S13" s="2"/>
      <c r="T13" s="2"/>
      <c r="U13" s="2"/>
      <c r="V13" s="2"/>
      <c r="W13" s="2"/>
      <c r="X13" s="2"/>
      <c r="Y13" s="2"/>
      <c r="Z13" s="2"/>
    </row>
    <row r="14" spans="1:26" ht="18">
      <c r="A14" s="2"/>
      <c r="B14" s="2"/>
      <c r="C14" s="22"/>
      <c r="D14" s="22"/>
      <c r="E14" s="22"/>
      <c r="F14" s="22"/>
      <c r="G14" s="22"/>
      <c r="H14" s="22"/>
      <c r="I14" s="2"/>
      <c r="J14" s="2"/>
      <c r="K14" s="2"/>
      <c r="L14" s="2"/>
      <c r="M14" s="2"/>
      <c r="N14" s="2"/>
      <c r="O14" s="2"/>
      <c r="P14" s="2"/>
      <c r="Q14" s="2"/>
      <c r="R14" s="2"/>
      <c r="S14" s="2"/>
      <c r="T14" s="2"/>
      <c r="U14" s="2"/>
      <c r="V14" s="2"/>
      <c r="W14" s="2"/>
      <c r="X14" s="2"/>
      <c r="Y14" s="2"/>
      <c r="Z14" s="2"/>
    </row>
    <row r="15" spans="1:26" ht="18">
      <c r="A15" s="2"/>
      <c r="B15" s="2"/>
      <c r="C15" s="22"/>
      <c r="D15" s="22"/>
      <c r="E15" s="22"/>
      <c r="F15" s="22"/>
      <c r="G15" s="22"/>
      <c r="H15" s="22"/>
      <c r="I15" s="2"/>
      <c r="J15" s="2"/>
      <c r="K15" s="2"/>
      <c r="L15" s="2"/>
      <c r="M15" s="2"/>
      <c r="N15" s="2"/>
      <c r="O15" s="2"/>
      <c r="P15" s="2"/>
      <c r="Q15" s="2"/>
      <c r="R15" s="2"/>
      <c r="S15" s="2"/>
      <c r="T15" s="2"/>
      <c r="U15" s="2"/>
      <c r="V15" s="2"/>
      <c r="W15" s="2"/>
      <c r="X15" s="2"/>
      <c r="Y15" s="2"/>
      <c r="Z15" s="2"/>
    </row>
    <row r="16" spans="1:26" ht="18">
      <c r="A16" s="2"/>
      <c r="B16" s="2"/>
      <c r="C16" s="22"/>
      <c r="D16" s="22"/>
      <c r="E16" s="22"/>
      <c r="F16" s="22"/>
      <c r="G16" s="22"/>
      <c r="H16" s="22"/>
      <c r="I16" s="2"/>
      <c r="J16" s="2"/>
      <c r="K16" s="2"/>
      <c r="L16" s="2"/>
      <c r="M16" s="2"/>
      <c r="N16" s="2"/>
      <c r="O16" s="2"/>
      <c r="P16" s="2"/>
      <c r="Q16" s="2"/>
      <c r="R16" s="2"/>
      <c r="S16" s="2"/>
      <c r="T16" s="2"/>
      <c r="U16" s="2"/>
      <c r="V16" s="2"/>
      <c r="W16" s="2"/>
      <c r="X16" s="2"/>
      <c r="Y16" s="2"/>
      <c r="Z16" s="2"/>
    </row>
    <row r="17" spans="1:26" ht="18">
      <c r="A17" s="2"/>
      <c r="B17" s="2"/>
      <c r="C17" s="22"/>
      <c r="D17" s="22"/>
      <c r="E17" s="22"/>
      <c r="F17" s="22"/>
      <c r="G17" s="22"/>
      <c r="H17" s="22"/>
      <c r="I17" s="2"/>
      <c r="J17" s="2"/>
      <c r="K17" s="2"/>
      <c r="L17" s="2"/>
      <c r="M17" s="2"/>
      <c r="N17" s="2"/>
      <c r="O17" s="2"/>
      <c r="P17" s="2"/>
      <c r="Q17" s="2"/>
      <c r="R17" s="2"/>
      <c r="S17" s="2"/>
      <c r="T17" s="2"/>
      <c r="U17" s="2"/>
      <c r="V17" s="2"/>
      <c r="W17" s="2"/>
      <c r="X17" s="2"/>
      <c r="Y17" s="2"/>
      <c r="Z17" s="2"/>
    </row>
    <row r="18" spans="1:26" ht="18">
      <c r="A18" s="2"/>
      <c r="B18" s="2"/>
      <c r="C18" s="22"/>
      <c r="D18" s="22"/>
      <c r="E18" s="22"/>
      <c r="F18" s="22"/>
      <c r="G18" s="22"/>
      <c r="H18" s="22"/>
      <c r="I18" s="2"/>
      <c r="J18" s="2"/>
      <c r="K18" s="2"/>
      <c r="L18" s="2"/>
      <c r="M18" s="2"/>
      <c r="N18" s="2"/>
      <c r="O18" s="2"/>
      <c r="P18" s="2"/>
      <c r="Q18" s="2"/>
      <c r="R18" s="2"/>
      <c r="S18" s="2"/>
      <c r="T18" s="2"/>
      <c r="U18" s="2"/>
      <c r="V18" s="2"/>
      <c r="W18" s="2"/>
      <c r="X18" s="2"/>
      <c r="Y18" s="2"/>
      <c r="Z18" s="2"/>
    </row>
    <row r="19" spans="1:26" ht="18">
      <c r="A19" s="2"/>
      <c r="B19" s="2"/>
      <c r="C19" s="22"/>
      <c r="D19" s="22"/>
      <c r="E19" s="22"/>
      <c r="F19" s="22"/>
      <c r="G19" s="22"/>
      <c r="H19" s="22"/>
      <c r="I19" s="2"/>
      <c r="J19" s="2"/>
      <c r="K19" s="2"/>
      <c r="L19" s="2"/>
      <c r="M19" s="2"/>
      <c r="N19" s="2"/>
      <c r="O19" s="2"/>
      <c r="P19" s="2"/>
      <c r="Q19" s="2"/>
      <c r="R19" s="2"/>
      <c r="S19" s="2"/>
      <c r="T19" s="2"/>
      <c r="U19" s="2"/>
      <c r="V19" s="2"/>
      <c r="W19" s="2"/>
      <c r="X19" s="2"/>
      <c r="Y19" s="2"/>
      <c r="Z19" s="2"/>
    </row>
    <row r="20" spans="1:26" ht="18">
      <c r="A20" s="2"/>
      <c r="B20" s="2"/>
      <c r="C20" s="22"/>
      <c r="D20" s="22"/>
      <c r="E20" s="22"/>
      <c r="F20" s="22"/>
      <c r="G20" s="22"/>
      <c r="H20" s="22"/>
      <c r="I20" s="2"/>
      <c r="J20" s="2"/>
      <c r="K20" s="2"/>
      <c r="L20" s="2"/>
      <c r="M20" s="2"/>
      <c r="N20" s="2"/>
      <c r="O20" s="2"/>
      <c r="P20" s="2"/>
      <c r="Q20" s="2"/>
      <c r="R20" s="2"/>
      <c r="S20" s="2"/>
      <c r="T20" s="2"/>
      <c r="U20" s="2"/>
      <c r="V20" s="2"/>
      <c r="W20" s="2"/>
      <c r="X20" s="2"/>
      <c r="Y20" s="2"/>
      <c r="Z20" s="2"/>
    </row>
    <row r="21" spans="1:26" ht="18">
      <c r="A21" s="2"/>
      <c r="B21" s="2"/>
      <c r="C21" s="22"/>
      <c r="D21" s="22"/>
      <c r="E21" s="22"/>
      <c r="F21" s="22"/>
      <c r="G21" s="22"/>
      <c r="H21" s="22"/>
      <c r="I21" s="2"/>
      <c r="J21" s="2"/>
      <c r="K21" s="2"/>
      <c r="L21" s="2"/>
      <c r="M21" s="2"/>
      <c r="N21" s="2"/>
      <c r="O21" s="2"/>
      <c r="P21" s="2"/>
      <c r="Q21" s="2"/>
      <c r="R21" s="2"/>
      <c r="S21" s="2"/>
      <c r="T21" s="2"/>
      <c r="U21" s="2"/>
      <c r="V21" s="2"/>
      <c r="W21" s="2"/>
      <c r="X21" s="2"/>
      <c r="Y21" s="2"/>
      <c r="Z21" s="2"/>
    </row>
    <row r="22" spans="1:26" ht="18">
      <c r="A22" s="2"/>
      <c r="B22" s="2"/>
      <c r="C22" s="22"/>
      <c r="D22" s="22"/>
      <c r="E22" s="22"/>
      <c r="F22" s="22"/>
      <c r="G22" s="22"/>
      <c r="H22" s="22"/>
      <c r="I22" s="2"/>
      <c r="J22" s="2"/>
      <c r="K22" s="2"/>
      <c r="L22" s="2"/>
      <c r="M22" s="2"/>
      <c r="N22" s="2"/>
      <c r="O22" s="2"/>
      <c r="P22" s="2"/>
      <c r="Q22" s="2"/>
      <c r="R22" s="2"/>
      <c r="S22" s="2"/>
      <c r="T22" s="2"/>
      <c r="U22" s="2"/>
      <c r="V22" s="2"/>
      <c r="W22" s="2"/>
      <c r="X22" s="2"/>
      <c r="Y22" s="2"/>
      <c r="Z22" s="2"/>
    </row>
    <row r="23" spans="1:26" ht="18">
      <c r="A23" s="2"/>
      <c r="B23" s="2"/>
      <c r="C23" s="22"/>
      <c r="D23" s="22"/>
      <c r="E23" s="22"/>
      <c r="F23" s="22"/>
      <c r="G23" s="22"/>
      <c r="H23" s="22"/>
      <c r="I23" s="2"/>
      <c r="J23" s="2"/>
      <c r="K23" s="2"/>
      <c r="L23" s="2"/>
      <c r="M23" s="2"/>
      <c r="N23" s="2"/>
      <c r="O23" s="2"/>
      <c r="P23" s="2"/>
      <c r="Q23" s="2"/>
      <c r="R23" s="2"/>
      <c r="S23" s="2"/>
      <c r="T23" s="2"/>
      <c r="U23" s="2"/>
      <c r="V23" s="2"/>
      <c r="W23" s="2"/>
      <c r="X23" s="2"/>
      <c r="Y23" s="2"/>
      <c r="Z23" s="2"/>
    </row>
    <row r="24" spans="1:26" ht="18">
      <c r="A24" s="2"/>
      <c r="B24" s="2"/>
      <c r="C24" s="22"/>
      <c r="D24" s="22"/>
      <c r="E24" s="22"/>
      <c r="F24" s="22"/>
      <c r="G24" s="22"/>
      <c r="H24" s="22"/>
      <c r="I24" s="2"/>
      <c r="J24" s="2"/>
      <c r="K24" s="2"/>
      <c r="L24" s="2"/>
      <c r="M24" s="2"/>
      <c r="N24" s="2"/>
      <c r="O24" s="2"/>
      <c r="P24" s="2"/>
      <c r="Q24" s="2"/>
      <c r="R24" s="2"/>
      <c r="S24" s="2"/>
      <c r="T24" s="2"/>
      <c r="U24" s="2"/>
      <c r="V24" s="2"/>
      <c r="W24" s="2"/>
      <c r="X24" s="2"/>
      <c r="Y24" s="2"/>
      <c r="Z24" s="2"/>
    </row>
    <row r="25" spans="1:26" ht="18">
      <c r="A25" s="2"/>
      <c r="B25" s="2"/>
      <c r="C25" s="22"/>
      <c r="D25" s="22"/>
      <c r="E25" s="22"/>
      <c r="F25" s="22"/>
      <c r="G25" s="22"/>
      <c r="H25" s="22"/>
      <c r="I25" s="2"/>
      <c r="J25" s="2"/>
      <c r="K25" s="2"/>
      <c r="L25" s="2"/>
      <c r="M25" s="2"/>
      <c r="N25" s="2"/>
      <c r="O25" s="2"/>
      <c r="P25" s="2"/>
      <c r="Q25" s="2"/>
      <c r="R25" s="2"/>
      <c r="S25" s="2"/>
      <c r="T25" s="2"/>
      <c r="U25" s="2"/>
      <c r="V25" s="2"/>
      <c r="W25" s="2"/>
      <c r="X25" s="2"/>
      <c r="Y25" s="2"/>
      <c r="Z25" s="2"/>
    </row>
    <row r="26" spans="1:26" ht="18">
      <c r="A26" s="2"/>
      <c r="B26" s="2"/>
      <c r="C26" s="22"/>
      <c r="D26" s="22"/>
      <c r="E26" s="22"/>
      <c r="F26" s="22"/>
      <c r="G26" s="22"/>
      <c r="H26" s="22"/>
      <c r="I26" s="2"/>
      <c r="J26" s="2"/>
      <c r="K26" s="2"/>
      <c r="L26" s="2"/>
      <c r="M26" s="2"/>
      <c r="N26" s="2"/>
      <c r="O26" s="2"/>
      <c r="P26" s="2"/>
      <c r="Q26" s="2"/>
      <c r="R26" s="2"/>
      <c r="S26" s="2"/>
      <c r="T26" s="2"/>
      <c r="U26" s="2"/>
      <c r="V26" s="2"/>
      <c r="W26" s="2"/>
      <c r="X26" s="2"/>
      <c r="Y26" s="2"/>
      <c r="Z26" s="2"/>
    </row>
    <row r="27" spans="1:26" ht="18">
      <c r="A27" s="2"/>
      <c r="B27" s="2"/>
      <c r="C27" s="22"/>
      <c r="D27" s="22"/>
      <c r="E27" s="22"/>
      <c r="F27" s="22"/>
      <c r="G27" s="22"/>
      <c r="H27" s="22"/>
      <c r="I27" s="2"/>
      <c r="J27" s="2"/>
      <c r="K27" s="2"/>
      <c r="L27" s="2"/>
      <c r="M27" s="2"/>
      <c r="N27" s="2"/>
      <c r="O27" s="2"/>
      <c r="P27" s="2"/>
      <c r="Q27" s="2"/>
      <c r="R27" s="2"/>
      <c r="S27" s="2"/>
      <c r="T27" s="2"/>
      <c r="U27" s="2"/>
      <c r="V27" s="2"/>
      <c r="W27" s="2"/>
      <c r="X27" s="2"/>
      <c r="Y27" s="2"/>
      <c r="Z27" s="2"/>
    </row>
    <row r="28" spans="1:26" ht="18">
      <c r="A28" s="2"/>
      <c r="B28" s="2"/>
      <c r="C28" s="22"/>
      <c r="D28" s="22"/>
      <c r="E28" s="22"/>
      <c r="F28" s="22"/>
      <c r="G28" s="22"/>
      <c r="H28" s="22"/>
      <c r="I28" s="2"/>
      <c r="J28" s="2"/>
      <c r="K28" s="2"/>
      <c r="L28" s="2"/>
      <c r="M28" s="2"/>
      <c r="N28" s="2"/>
      <c r="O28" s="2"/>
      <c r="P28" s="2"/>
      <c r="Q28" s="2"/>
      <c r="R28" s="2"/>
      <c r="S28" s="2"/>
      <c r="T28" s="2"/>
      <c r="U28" s="2"/>
      <c r="V28" s="2"/>
      <c r="W28" s="2"/>
      <c r="X28" s="2"/>
      <c r="Y28" s="2"/>
      <c r="Z28" s="2"/>
    </row>
    <row r="29" spans="1:26" ht="18">
      <c r="A29" s="2"/>
      <c r="B29" s="2"/>
      <c r="C29" s="22"/>
      <c r="D29" s="22"/>
      <c r="E29" s="22"/>
      <c r="F29" s="22"/>
      <c r="G29" s="22"/>
      <c r="H29" s="22"/>
      <c r="I29" s="2"/>
      <c r="J29" s="2"/>
      <c r="K29" s="2"/>
      <c r="L29" s="2"/>
      <c r="M29" s="2"/>
      <c r="N29" s="2"/>
      <c r="O29" s="2"/>
      <c r="P29" s="2"/>
      <c r="Q29" s="2"/>
      <c r="R29" s="2"/>
      <c r="S29" s="2"/>
      <c r="T29" s="2"/>
      <c r="U29" s="2"/>
      <c r="V29" s="2"/>
      <c r="W29" s="2"/>
      <c r="X29" s="2"/>
      <c r="Y29" s="2"/>
      <c r="Z29" s="2"/>
    </row>
    <row r="30" spans="1:26" ht="18">
      <c r="A30" s="2"/>
      <c r="B30" s="2"/>
      <c r="C30" s="22"/>
      <c r="D30" s="22"/>
      <c r="E30" s="22"/>
      <c r="F30" s="22"/>
      <c r="G30" s="22"/>
      <c r="H30" s="22"/>
      <c r="I30" s="2"/>
      <c r="J30" s="2"/>
      <c r="K30" s="2"/>
      <c r="L30" s="2"/>
      <c r="M30" s="2"/>
      <c r="N30" s="2"/>
      <c r="O30" s="2"/>
      <c r="P30" s="2"/>
      <c r="Q30" s="2"/>
      <c r="R30" s="2"/>
      <c r="S30" s="2"/>
      <c r="T30" s="2"/>
      <c r="U30" s="2"/>
      <c r="V30" s="2"/>
      <c r="W30" s="2"/>
      <c r="X30" s="2"/>
      <c r="Y30" s="2"/>
      <c r="Z30" s="2"/>
    </row>
    <row r="31" spans="1:26" ht="18">
      <c r="A31" s="2"/>
      <c r="B31" s="2"/>
      <c r="C31" s="22"/>
      <c r="D31" s="22"/>
      <c r="E31" s="22"/>
      <c r="F31" s="22"/>
      <c r="G31" s="22"/>
      <c r="H31" s="22"/>
      <c r="I31" s="2"/>
      <c r="J31" s="2"/>
      <c r="K31" s="2"/>
      <c r="L31" s="2"/>
      <c r="M31" s="2"/>
      <c r="N31" s="2"/>
      <c r="O31" s="2"/>
      <c r="P31" s="2"/>
      <c r="Q31" s="2"/>
      <c r="R31" s="2"/>
      <c r="S31" s="2"/>
      <c r="T31" s="2"/>
      <c r="U31" s="2"/>
      <c r="V31" s="2"/>
      <c r="W31" s="2"/>
      <c r="X31" s="2"/>
      <c r="Y31" s="2"/>
      <c r="Z31" s="2"/>
    </row>
    <row r="32" spans="1:26" ht="18">
      <c r="A32" s="2"/>
      <c r="B32" s="2"/>
      <c r="C32" s="22"/>
      <c r="D32" s="22"/>
      <c r="E32" s="22"/>
      <c r="F32" s="22"/>
      <c r="G32" s="22"/>
      <c r="H32" s="22"/>
      <c r="I32" s="2"/>
      <c r="J32" s="2"/>
      <c r="K32" s="2"/>
      <c r="L32" s="2"/>
      <c r="M32" s="2"/>
      <c r="N32" s="2"/>
      <c r="O32" s="2"/>
      <c r="P32" s="2"/>
      <c r="Q32" s="2"/>
      <c r="R32" s="2"/>
      <c r="S32" s="2"/>
      <c r="T32" s="2"/>
      <c r="U32" s="2"/>
      <c r="V32" s="2"/>
      <c r="W32" s="2"/>
      <c r="X32" s="2"/>
      <c r="Y32" s="2"/>
      <c r="Z32" s="2"/>
    </row>
    <row r="33" spans="1:26" ht="18">
      <c r="A33" s="2"/>
      <c r="B33" s="2"/>
      <c r="C33" s="22"/>
      <c r="D33" s="22"/>
      <c r="E33" s="22"/>
      <c r="F33" s="22"/>
      <c r="G33" s="22"/>
      <c r="H33" s="22"/>
      <c r="I33" s="2"/>
      <c r="J33" s="2"/>
      <c r="K33" s="2"/>
      <c r="L33" s="2"/>
      <c r="M33" s="2"/>
      <c r="N33" s="2"/>
      <c r="O33" s="2"/>
      <c r="P33" s="2"/>
      <c r="Q33" s="2"/>
      <c r="R33" s="2"/>
      <c r="S33" s="2"/>
      <c r="T33" s="2"/>
      <c r="U33" s="2"/>
      <c r="V33" s="2"/>
      <c r="W33" s="2"/>
      <c r="X33" s="2"/>
      <c r="Y33" s="2"/>
      <c r="Z33" s="2"/>
    </row>
    <row r="34" spans="1:26" ht="18">
      <c r="A34" s="2"/>
      <c r="B34" s="2"/>
      <c r="C34" s="22"/>
      <c r="D34" s="22"/>
      <c r="E34" s="22"/>
      <c r="F34" s="22"/>
      <c r="G34" s="22"/>
      <c r="H34" s="22"/>
      <c r="I34" s="2"/>
      <c r="J34" s="2"/>
      <c r="K34" s="2"/>
      <c r="L34" s="2"/>
      <c r="M34" s="2"/>
      <c r="N34" s="2"/>
      <c r="O34" s="2"/>
      <c r="P34" s="2"/>
      <c r="Q34" s="2"/>
      <c r="R34" s="2"/>
      <c r="S34" s="2"/>
      <c r="T34" s="2"/>
      <c r="U34" s="2"/>
      <c r="V34" s="2"/>
      <c r="W34" s="2"/>
      <c r="X34" s="2"/>
      <c r="Y34" s="2"/>
      <c r="Z34" s="2"/>
    </row>
    <row r="35" spans="1:26" ht="18">
      <c r="A35" s="2"/>
      <c r="B35" s="2"/>
      <c r="C35" s="22"/>
      <c r="D35" s="22"/>
      <c r="E35" s="22"/>
      <c r="F35" s="22"/>
      <c r="G35" s="22"/>
      <c r="H35" s="22"/>
      <c r="I35" s="2"/>
      <c r="J35" s="2"/>
      <c r="K35" s="2"/>
      <c r="L35" s="2"/>
      <c r="M35" s="2"/>
      <c r="N35" s="2"/>
      <c r="O35" s="2"/>
      <c r="P35" s="2"/>
      <c r="Q35" s="2"/>
      <c r="R35" s="2"/>
      <c r="S35" s="2"/>
      <c r="T35" s="2"/>
      <c r="U35" s="2"/>
      <c r="V35" s="2"/>
      <c r="W35" s="2"/>
      <c r="X35" s="2"/>
      <c r="Y35" s="2"/>
      <c r="Z35" s="2"/>
    </row>
    <row r="36" spans="1:26" ht="18">
      <c r="A36" s="2"/>
      <c r="B36" s="2"/>
      <c r="C36" s="22"/>
      <c r="D36" s="22"/>
      <c r="E36" s="22"/>
      <c r="F36" s="22"/>
      <c r="G36" s="22"/>
      <c r="H36" s="22"/>
      <c r="I36" s="2"/>
      <c r="J36" s="2"/>
      <c r="K36" s="2"/>
      <c r="L36" s="2"/>
      <c r="M36" s="2"/>
      <c r="N36" s="2"/>
      <c r="O36" s="2"/>
      <c r="P36" s="2"/>
      <c r="Q36" s="2"/>
      <c r="R36" s="2"/>
      <c r="S36" s="2"/>
      <c r="T36" s="2"/>
      <c r="U36" s="2"/>
      <c r="V36" s="2"/>
      <c r="W36" s="2"/>
      <c r="X36" s="2"/>
      <c r="Y36" s="2"/>
      <c r="Z36" s="2"/>
    </row>
    <row r="37" spans="1:26" ht="18">
      <c r="A37" s="2"/>
      <c r="B37" s="2"/>
      <c r="C37" s="22"/>
      <c r="D37" s="22"/>
      <c r="E37" s="22"/>
      <c r="F37" s="22"/>
      <c r="G37" s="22"/>
      <c r="H37" s="22"/>
      <c r="I37" s="2"/>
      <c r="J37" s="2"/>
      <c r="K37" s="2"/>
      <c r="L37" s="2"/>
      <c r="M37" s="2"/>
      <c r="N37" s="2"/>
      <c r="O37" s="2"/>
      <c r="P37" s="2"/>
      <c r="Q37" s="2"/>
      <c r="R37" s="2"/>
      <c r="S37" s="2"/>
      <c r="T37" s="2"/>
      <c r="U37" s="2"/>
      <c r="V37" s="2"/>
      <c r="W37" s="2"/>
      <c r="X37" s="2"/>
      <c r="Y37" s="2"/>
      <c r="Z37" s="2"/>
    </row>
    <row r="38" spans="1:26" ht="18">
      <c r="A38" s="2"/>
      <c r="B38" s="2"/>
      <c r="C38" s="22"/>
      <c r="D38" s="22"/>
      <c r="E38" s="22"/>
      <c r="F38" s="22"/>
      <c r="G38" s="22"/>
      <c r="H38" s="22"/>
      <c r="I38" s="2"/>
      <c r="J38" s="2"/>
      <c r="K38" s="2"/>
      <c r="L38" s="2"/>
      <c r="M38" s="2"/>
      <c r="N38" s="2"/>
      <c r="O38" s="2"/>
      <c r="P38" s="2"/>
      <c r="Q38" s="2"/>
      <c r="R38" s="2"/>
      <c r="S38" s="2"/>
      <c r="T38" s="2"/>
      <c r="U38" s="2"/>
      <c r="V38" s="2"/>
      <c r="W38" s="2"/>
      <c r="X38" s="2"/>
      <c r="Y38" s="2"/>
      <c r="Z38" s="2"/>
    </row>
    <row r="39" spans="1:26" ht="18">
      <c r="A39" s="2"/>
      <c r="B39" s="2"/>
      <c r="C39" s="22"/>
      <c r="D39" s="22"/>
      <c r="E39" s="22"/>
      <c r="F39" s="22"/>
      <c r="G39" s="22"/>
      <c r="H39" s="22"/>
      <c r="I39" s="2"/>
      <c r="J39" s="2"/>
      <c r="K39" s="2"/>
      <c r="L39" s="2"/>
      <c r="M39" s="2"/>
      <c r="N39" s="2"/>
      <c r="O39" s="2"/>
      <c r="P39" s="2"/>
      <c r="Q39" s="2"/>
      <c r="R39" s="2"/>
      <c r="S39" s="2"/>
      <c r="T39" s="2"/>
      <c r="U39" s="2"/>
      <c r="V39" s="2"/>
      <c r="W39" s="2"/>
      <c r="X39" s="2"/>
      <c r="Y39" s="2"/>
      <c r="Z39" s="2"/>
    </row>
    <row r="40" spans="1:26" ht="18">
      <c r="A40" s="2"/>
      <c r="B40" s="2"/>
      <c r="C40" s="22"/>
      <c r="D40" s="22"/>
      <c r="E40" s="22"/>
      <c r="F40" s="22"/>
      <c r="G40" s="22"/>
      <c r="H40" s="22"/>
      <c r="I40" s="2"/>
      <c r="J40" s="2"/>
      <c r="K40" s="2"/>
      <c r="L40" s="2"/>
      <c r="M40" s="2"/>
      <c r="N40" s="2"/>
      <c r="O40" s="2"/>
      <c r="P40" s="2"/>
      <c r="Q40" s="2"/>
      <c r="R40" s="2"/>
      <c r="S40" s="2"/>
      <c r="T40" s="2"/>
      <c r="U40" s="2"/>
      <c r="V40" s="2"/>
      <c r="W40" s="2"/>
      <c r="X40" s="2"/>
      <c r="Y40" s="2"/>
      <c r="Z40" s="2"/>
    </row>
    <row r="41" spans="1:26" ht="18">
      <c r="A41" s="2"/>
      <c r="B41" s="2"/>
      <c r="C41" s="22"/>
      <c r="D41" s="22"/>
      <c r="E41" s="22"/>
      <c r="F41" s="22"/>
      <c r="G41" s="22"/>
      <c r="H41" s="22"/>
      <c r="I41" s="2"/>
      <c r="J41" s="2"/>
      <c r="K41" s="2"/>
      <c r="L41" s="2"/>
      <c r="M41" s="2"/>
      <c r="N41" s="2"/>
      <c r="O41" s="2"/>
      <c r="P41" s="2"/>
      <c r="Q41" s="2"/>
      <c r="R41" s="2"/>
      <c r="S41" s="2"/>
      <c r="T41" s="2"/>
      <c r="U41" s="2"/>
      <c r="V41" s="2"/>
      <c r="W41" s="2"/>
      <c r="X41" s="2"/>
      <c r="Y41" s="2"/>
      <c r="Z41" s="2"/>
    </row>
    <row r="42" spans="1:26" ht="18">
      <c r="A42" s="2"/>
      <c r="B42" s="2"/>
      <c r="C42" s="22"/>
      <c r="D42" s="22"/>
      <c r="E42" s="22"/>
      <c r="F42" s="22"/>
      <c r="G42" s="22"/>
      <c r="H42" s="22"/>
      <c r="I42" s="2"/>
      <c r="J42" s="2"/>
      <c r="K42" s="2"/>
      <c r="L42" s="2"/>
      <c r="M42" s="2"/>
      <c r="N42" s="2"/>
      <c r="O42" s="2"/>
      <c r="P42" s="2"/>
      <c r="Q42" s="2"/>
      <c r="R42" s="2"/>
      <c r="S42" s="2"/>
      <c r="T42" s="2"/>
      <c r="U42" s="2"/>
      <c r="V42" s="2"/>
      <c r="W42" s="2"/>
      <c r="X42" s="2"/>
      <c r="Y42" s="2"/>
      <c r="Z42" s="2"/>
    </row>
    <row r="43" spans="1:26" ht="18">
      <c r="A43" s="2"/>
      <c r="B43" s="2"/>
      <c r="C43" s="22"/>
      <c r="D43" s="22"/>
      <c r="E43" s="22"/>
      <c r="F43" s="22"/>
      <c r="G43" s="22"/>
      <c r="H43" s="22"/>
      <c r="I43" s="2"/>
      <c r="J43" s="2"/>
      <c r="K43" s="2"/>
      <c r="L43" s="2"/>
      <c r="M43" s="2"/>
      <c r="N43" s="2"/>
      <c r="O43" s="2"/>
      <c r="P43" s="2"/>
      <c r="Q43" s="2"/>
      <c r="R43" s="2"/>
      <c r="S43" s="2"/>
      <c r="T43" s="2"/>
      <c r="U43" s="2"/>
      <c r="V43" s="2"/>
      <c r="W43" s="2"/>
      <c r="X43" s="2"/>
      <c r="Y43" s="2"/>
      <c r="Z43" s="2"/>
    </row>
    <row r="44" spans="1:26" ht="18">
      <c r="A44" s="2"/>
      <c r="B44" s="2"/>
      <c r="C44" s="22"/>
      <c r="D44" s="22"/>
      <c r="E44" s="22"/>
      <c r="F44" s="22"/>
      <c r="G44" s="22"/>
      <c r="H44" s="22"/>
      <c r="I44" s="2"/>
      <c r="J44" s="2"/>
      <c r="K44" s="2"/>
      <c r="L44" s="2"/>
      <c r="M44" s="2"/>
      <c r="N44" s="2"/>
      <c r="O44" s="2"/>
      <c r="P44" s="2"/>
      <c r="Q44" s="2"/>
      <c r="R44" s="2"/>
      <c r="S44" s="2"/>
      <c r="T44" s="2"/>
      <c r="U44" s="2"/>
      <c r="V44" s="2"/>
      <c r="W44" s="2"/>
      <c r="X44" s="2"/>
      <c r="Y44" s="2"/>
      <c r="Z44" s="2"/>
    </row>
    <row r="45" spans="1:26" ht="18">
      <c r="A45" s="2"/>
      <c r="B45" s="2"/>
      <c r="C45" s="22"/>
      <c r="D45" s="22"/>
      <c r="E45" s="22"/>
      <c r="F45" s="22"/>
      <c r="G45" s="22"/>
      <c r="H45" s="22"/>
      <c r="I45" s="2"/>
      <c r="J45" s="2"/>
      <c r="K45" s="2"/>
      <c r="L45" s="2"/>
      <c r="M45" s="2"/>
      <c r="N45" s="2"/>
      <c r="O45" s="2"/>
      <c r="P45" s="2"/>
      <c r="Q45" s="2"/>
      <c r="R45" s="2"/>
      <c r="S45" s="2"/>
      <c r="T45" s="2"/>
      <c r="U45" s="2"/>
      <c r="V45" s="2"/>
      <c r="W45" s="2"/>
      <c r="X45" s="2"/>
      <c r="Y45" s="2"/>
      <c r="Z45" s="2"/>
    </row>
    <row r="46" spans="1:26" ht="18">
      <c r="A46" s="2"/>
      <c r="B46" s="2"/>
      <c r="C46" s="22"/>
      <c r="D46" s="22"/>
      <c r="E46" s="22"/>
      <c r="F46" s="22"/>
      <c r="G46" s="22"/>
      <c r="H46" s="22"/>
      <c r="I46" s="2"/>
      <c r="J46" s="2"/>
      <c r="K46" s="2"/>
      <c r="L46" s="2"/>
      <c r="M46" s="2"/>
      <c r="N46" s="2"/>
      <c r="O46" s="2"/>
      <c r="P46" s="2"/>
      <c r="Q46" s="2"/>
      <c r="R46" s="2"/>
      <c r="S46" s="2"/>
      <c r="T46" s="2"/>
      <c r="U46" s="2"/>
      <c r="V46" s="2"/>
      <c r="W46" s="2"/>
      <c r="X46" s="2"/>
      <c r="Y46" s="2"/>
      <c r="Z46" s="2"/>
    </row>
    <row r="47" spans="1:26" ht="18">
      <c r="A47" s="2"/>
      <c r="B47" s="2"/>
      <c r="C47" s="22"/>
      <c r="D47" s="22"/>
      <c r="E47" s="22"/>
      <c r="F47" s="22"/>
      <c r="G47" s="22"/>
      <c r="H47" s="22"/>
      <c r="I47" s="2"/>
      <c r="J47" s="2"/>
      <c r="K47" s="2"/>
      <c r="L47" s="2"/>
      <c r="M47" s="2"/>
      <c r="N47" s="2"/>
      <c r="O47" s="2"/>
      <c r="P47" s="2"/>
      <c r="Q47" s="2"/>
      <c r="R47" s="2"/>
      <c r="S47" s="2"/>
      <c r="T47" s="2"/>
      <c r="U47" s="2"/>
      <c r="V47" s="2"/>
      <c r="W47" s="2"/>
      <c r="X47" s="2"/>
      <c r="Y47" s="2"/>
      <c r="Z47" s="2"/>
    </row>
    <row r="48" spans="1:26" ht="18">
      <c r="A48" s="2"/>
      <c r="B48" s="2"/>
      <c r="C48" s="22"/>
      <c r="D48" s="22"/>
      <c r="E48" s="22"/>
      <c r="F48" s="22"/>
      <c r="G48" s="22"/>
      <c r="H48" s="22"/>
      <c r="I48" s="2"/>
      <c r="J48" s="2"/>
      <c r="K48" s="2"/>
      <c r="L48" s="2"/>
      <c r="M48" s="2"/>
      <c r="N48" s="2"/>
      <c r="O48" s="2"/>
      <c r="P48" s="2"/>
      <c r="Q48" s="2"/>
      <c r="R48" s="2"/>
      <c r="S48" s="2"/>
      <c r="T48" s="2"/>
      <c r="U48" s="2"/>
      <c r="V48" s="2"/>
      <c r="W48" s="2"/>
      <c r="X48" s="2"/>
      <c r="Y48" s="2"/>
      <c r="Z48" s="2"/>
    </row>
    <row r="49" spans="1:26" ht="18">
      <c r="A49" s="2"/>
      <c r="B49" s="2"/>
      <c r="C49" s="22"/>
      <c r="D49" s="22"/>
      <c r="E49" s="22"/>
      <c r="F49" s="22"/>
      <c r="G49" s="22"/>
      <c r="H49" s="22"/>
      <c r="I49" s="2"/>
      <c r="J49" s="2"/>
      <c r="K49" s="2"/>
      <c r="L49" s="2"/>
      <c r="M49" s="2"/>
      <c r="N49" s="2"/>
      <c r="O49" s="2"/>
      <c r="P49" s="2"/>
      <c r="Q49" s="2"/>
      <c r="R49" s="2"/>
      <c r="S49" s="2"/>
      <c r="T49" s="2"/>
      <c r="U49" s="2"/>
      <c r="V49" s="2"/>
      <c r="W49" s="2"/>
      <c r="X49" s="2"/>
      <c r="Y49" s="2"/>
      <c r="Z49" s="2"/>
    </row>
    <row r="50" spans="1:26" ht="18">
      <c r="A50" s="2"/>
      <c r="B50" s="2"/>
      <c r="C50" s="22"/>
      <c r="D50" s="22"/>
      <c r="E50" s="22"/>
      <c r="F50" s="22"/>
      <c r="G50" s="22"/>
      <c r="H50" s="22"/>
      <c r="I50" s="2"/>
      <c r="J50" s="2"/>
      <c r="K50" s="2"/>
      <c r="L50" s="2"/>
      <c r="M50" s="2"/>
      <c r="N50" s="2"/>
      <c r="O50" s="2"/>
      <c r="P50" s="2"/>
      <c r="Q50" s="2"/>
      <c r="R50" s="2"/>
      <c r="S50" s="2"/>
      <c r="T50" s="2"/>
      <c r="U50" s="2"/>
      <c r="V50" s="2"/>
      <c r="W50" s="2"/>
      <c r="X50" s="2"/>
      <c r="Y50" s="2"/>
      <c r="Z50" s="2"/>
    </row>
    <row r="51" spans="1:26" ht="18">
      <c r="A51" s="2"/>
      <c r="B51" s="2"/>
      <c r="C51" s="22"/>
      <c r="D51" s="22"/>
      <c r="E51" s="22"/>
      <c r="F51" s="22"/>
      <c r="G51" s="22"/>
      <c r="H51" s="22"/>
      <c r="I51" s="2"/>
      <c r="J51" s="2"/>
      <c r="K51" s="2"/>
      <c r="L51" s="2"/>
      <c r="M51" s="2"/>
      <c r="N51" s="2"/>
      <c r="O51" s="2"/>
      <c r="P51" s="2"/>
      <c r="Q51" s="2"/>
      <c r="R51" s="2"/>
      <c r="S51" s="2"/>
      <c r="T51" s="2"/>
      <c r="U51" s="2"/>
      <c r="V51" s="2"/>
      <c r="W51" s="2"/>
      <c r="X51" s="2"/>
      <c r="Y51" s="2"/>
      <c r="Z51" s="2"/>
    </row>
    <row r="52" spans="1:26" ht="18">
      <c r="A52" s="2"/>
      <c r="B52" s="2"/>
      <c r="C52" s="22"/>
      <c r="D52" s="22"/>
      <c r="E52" s="22"/>
      <c r="F52" s="22"/>
      <c r="G52" s="22"/>
      <c r="H52" s="22"/>
      <c r="I52" s="2"/>
      <c r="J52" s="2"/>
      <c r="K52" s="2"/>
      <c r="L52" s="2"/>
      <c r="M52" s="2"/>
      <c r="N52" s="2"/>
      <c r="O52" s="2"/>
      <c r="P52" s="2"/>
      <c r="Q52" s="2"/>
      <c r="R52" s="2"/>
      <c r="S52" s="2"/>
      <c r="T52" s="2"/>
      <c r="U52" s="2"/>
      <c r="V52" s="2"/>
      <c r="W52" s="2"/>
      <c r="X52" s="2"/>
      <c r="Y52" s="2"/>
      <c r="Z52" s="2"/>
    </row>
    <row r="53" spans="1:26" ht="18">
      <c r="A53" s="2"/>
      <c r="B53" s="2"/>
      <c r="C53" s="22"/>
      <c r="D53" s="22"/>
      <c r="E53" s="22"/>
      <c r="F53" s="22"/>
      <c r="G53" s="22"/>
      <c r="H53" s="22"/>
      <c r="I53" s="2"/>
      <c r="J53" s="2"/>
      <c r="K53" s="2"/>
      <c r="L53" s="2"/>
      <c r="M53" s="2"/>
      <c r="N53" s="2"/>
      <c r="O53" s="2"/>
      <c r="P53" s="2"/>
      <c r="Q53" s="2"/>
      <c r="R53" s="2"/>
      <c r="S53" s="2"/>
      <c r="T53" s="2"/>
      <c r="U53" s="2"/>
      <c r="V53" s="2"/>
      <c r="W53" s="2"/>
      <c r="X53" s="2"/>
      <c r="Y53" s="2"/>
      <c r="Z53" s="2"/>
    </row>
    <row r="54" spans="1:26" ht="18">
      <c r="A54" s="2"/>
      <c r="B54" s="2"/>
      <c r="C54" s="22"/>
      <c r="D54" s="22"/>
      <c r="E54" s="22"/>
      <c r="F54" s="22"/>
      <c r="G54" s="22"/>
      <c r="H54" s="22"/>
      <c r="I54" s="2"/>
      <c r="J54" s="2"/>
      <c r="K54" s="2"/>
      <c r="L54" s="2"/>
      <c r="M54" s="2"/>
      <c r="N54" s="2"/>
      <c r="O54" s="2"/>
      <c r="P54" s="2"/>
      <c r="Q54" s="2"/>
      <c r="R54" s="2"/>
      <c r="S54" s="2"/>
      <c r="T54" s="2"/>
      <c r="U54" s="2"/>
      <c r="V54" s="2"/>
      <c r="W54" s="2"/>
      <c r="X54" s="2"/>
      <c r="Y54" s="2"/>
      <c r="Z54" s="2"/>
    </row>
    <row r="55" spans="1:26" ht="18">
      <c r="A55" s="2"/>
      <c r="B55" s="2"/>
      <c r="C55" s="22"/>
      <c r="D55" s="22"/>
      <c r="E55" s="22"/>
      <c r="F55" s="22"/>
      <c r="G55" s="22"/>
      <c r="H55" s="22"/>
      <c r="I55" s="2"/>
      <c r="J55" s="2"/>
      <c r="K55" s="2"/>
      <c r="L55" s="2"/>
      <c r="M55" s="2"/>
      <c r="N55" s="2"/>
      <c r="O55" s="2"/>
      <c r="P55" s="2"/>
      <c r="Q55" s="2"/>
      <c r="R55" s="2"/>
      <c r="S55" s="2"/>
      <c r="T55" s="2"/>
      <c r="U55" s="2"/>
      <c r="V55" s="2"/>
      <c r="W55" s="2"/>
      <c r="X55" s="2"/>
      <c r="Y55" s="2"/>
      <c r="Z55" s="2"/>
    </row>
    <row r="56" spans="1:26" ht="18">
      <c r="A56" s="2"/>
      <c r="B56" s="2"/>
      <c r="C56" s="22"/>
      <c r="D56" s="22"/>
      <c r="E56" s="22"/>
      <c r="F56" s="22"/>
      <c r="G56" s="22"/>
      <c r="H56" s="22"/>
      <c r="I56" s="2"/>
      <c r="J56" s="2"/>
      <c r="K56" s="2"/>
      <c r="L56" s="2"/>
      <c r="M56" s="2"/>
      <c r="N56" s="2"/>
      <c r="O56" s="2"/>
      <c r="P56" s="2"/>
      <c r="Q56" s="2"/>
      <c r="R56" s="2"/>
      <c r="S56" s="2"/>
      <c r="T56" s="2"/>
      <c r="U56" s="2"/>
      <c r="V56" s="2"/>
      <c r="W56" s="2"/>
      <c r="X56" s="2"/>
      <c r="Y56" s="2"/>
      <c r="Z56" s="2"/>
    </row>
    <row r="57" spans="1:26" ht="18">
      <c r="A57" s="2"/>
      <c r="B57" s="2"/>
      <c r="C57" s="22"/>
      <c r="D57" s="22"/>
      <c r="E57" s="22"/>
      <c r="F57" s="22"/>
      <c r="G57" s="22"/>
      <c r="H57" s="22"/>
      <c r="I57" s="2"/>
      <c r="J57" s="2"/>
      <c r="K57" s="2"/>
      <c r="L57" s="2"/>
      <c r="M57" s="2"/>
      <c r="N57" s="2"/>
      <c r="O57" s="2"/>
      <c r="P57" s="2"/>
      <c r="Q57" s="2"/>
      <c r="R57" s="2"/>
      <c r="S57" s="2"/>
      <c r="T57" s="2"/>
      <c r="U57" s="2"/>
      <c r="V57" s="2"/>
      <c r="W57" s="2"/>
      <c r="X57" s="2"/>
      <c r="Y57" s="2"/>
      <c r="Z57" s="2"/>
    </row>
    <row r="58" spans="1:26" ht="18">
      <c r="A58" s="2"/>
      <c r="B58" s="2"/>
      <c r="C58" s="22"/>
      <c r="D58" s="22"/>
      <c r="E58" s="22"/>
      <c r="F58" s="22"/>
      <c r="G58" s="22"/>
      <c r="H58" s="22"/>
      <c r="I58" s="2"/>
      <c r="J58" s="2"/>
      <c r="K58" s="2"/>
      <c r="L58" s="2"/>
      <c r="M58" s="2"/>
      <c r="N58" s="2"/>
      <c r="O58" s="2"/>
      <c r="P58" s="2"/>
      <c r="Q58" s="2"/>
      <c r="R58" s="2"/>
      <c r="S58" s="2"/>
      <c r="T58" s="2"/>
      <c r="U58" s="2"/>
      <c r="V58" s="2"/>
      <c r="W58" s="2"/>
      <c r="X58" s="2"/>
      <c r="Y58" s="2"/>
      <c r="Z58" s="2"/>
    </row>
    <row r="59" spans="1:26" ht="18">
      <c r="A59" s="2"/>
      <c r="B59" s="2"/>
      <c r="C59" s="22"/>
      <c r="D59" s="22"/>
      <c r="E59" s="22"/>
      <c r="F59" s="22"/>
      <c r="G59" s="22"/>
      <c r="H59" s="22"/>
      <c r="I59" s="2"/>
      <c r="J59" s="2"/>
      <c r="K59" s="2"/>
      <c r="L59" s="2"/>
      <c r="M59" s="2"/>
      <c r="N59" s="2"/>
      <c r="O59" s="2"/>
      <c r="P59" s="2"/>
      <c r="Q59" s="2"/>
      <c r="R59" s="2"/>
      <c r="S59" s="2"/>
      <c r="T59" s="2"/>
      <c r="U59" s="2"/>
      <c r="V59" s="2"/>
      <c r="W59" s="2"/>
      <c r="X59" s="2"/>
      <c r="Y59" s="2"/>
      <c r="Z59" s="2"/>
    </row>
    <row r="60" spans="1:26" ht="18">
      <c r="A60" s="2"/>
      <c r="B60" s="2"/>
      <c r="C60" s="22"/>
      <c r="D60" s="22"/>
      <c r="E60" s="22"/>
      <c r="F60" s="22"/>
      <c r="G60" s="22"/>
      <c r="H60" s="22"/>
      <c r="I60" s="2"/>
      <c r="J60" s="2"/>
      <c r="K60" s="2"/>
      <c r="L60" s="2"/>
      <c r="M60" s="2"/>
      <c r="N60" s="2"/>
      <c r="O60" s="2"/>
      <c r="P60" s="2"/>
      <c r="Q60" s="2"/>
      <c r="R60" s="2"/>
      <c r="S60" s="2"/>
      <c r="T60" s="2"/>
      <c r="U60" s="2"/>
      <c r="V60" s="2"/>
      <c r="W60" s="2"/>
      <c r="X60" s="2"/>
      <c r="Y60" s="2"/>
      <c r="Z60" s="2"/>
    </row>
    <row r="61" spans="1:26" ht="18">
      <c r="A61" s="2"/>
      <c r="B61" s="2"/>
      <c r="C61" s="22"/>
      <c r="D61" s="22"/>
      <c r="E61" s="22"/>
      <c r="F61" s="22"/>
      <c r="G61" s="22"/>
      <c r="H61" s="22"/>
      <c r="I61" s="2"/>
      <c r="J61" s="2"/>
      <c r="K61" s="2"/>
      <c r="L61" s="2"/>
      <c r="M61" s="2"/>
      <c r="N61" s="2"/>
      <c r="O61" s="2"/>
      <c r="P61" s="2"/>
      <c r="Q61" s="2"/>
      <c r="R61" s="2"/>
      <c r="S61" s="2"/>
      <c r="T61" s="2"/>
      <c r="U61" s="2"/>
      <c r="V61" s="2"/>
      <c r="W61" s="2"/>
      <c r="X61" s="2"/>
      <c r="Y61" s="2"/>
      <c r="Z61" s="2"/>
    </row>
    <row r="62" spans="1:26" ht="18">
      <c r="A62" s="2"/>
      <c r="B62" s="2"/>
      <c r="C62" s="22"/>
      <c r="D62" s="22"/>
      <c r="E62" s="22"/>
      <c r="F62" s="22"/>
      <c r="G62" s="22"/>
      <c r="H62" s="22"/>
      <c r="I62" s="2"/>
      <c r="J62" s="2"/>
      <c r="K62" s="2"/>
      <c r="L62" s="2"/>
      <c r="M62" s="2"/>
      <c r="N62" s="2"/>
      <c r="O62" s="2"/>
      <c r="P62" s="2"/>
      <c r="Q62" s="2"/>
      <c r="R62" s="2"/>
      <c r="S62" s="2"/>
      <c r="T62" s="2"/>
      <c r="U62" s="2"/>
      <c r="V62" s="2"/>
      <c r="W62" s="2"/>
      <c r="X62" s="2"/>
      <c r="Y62" s="2"/>
      <c r="Z62" s="2"/>
    </row>
    <row r="63" spans="1:26" ht="18">
      <c r="A63" s="2"/>
      <c r="B63" s="2"/>
      <c r="C63" s="22"/>
      <c r="D63" s="22"/>
      <c r="E63" s="22"/>
      <c r="F63" s="22"/>
      <c r="G63" s="22"/>
      <c r="H63" s="22"/>
      <c r="I63" s="2"/>
      <c r="J63" s="2"/>
      <c r="K63" s="2"/>
      <c r="L63" s="2"/>
      <c r="M63" s="2"/>
      <c r="N63" s="2"/>
      <c r="O63" s="2"/>
      <c r="P63" s="2"/>
      <c r="Q63" s="2"/>
      <c r="R63" s="2"/>
      <c r="S63" s="2"/>
      <c r="T63" s="2"/>
      <c r="U63" s="2"/>
      <c r="V63" s="2"/>
      <c r="W63" s="2"/>
      <c r="X63" s="2"/>
      <c r="Y63" s="2"/>
      <c r="Z63" s="2"/>
    </row>
    <row r="64" spans="1:26" ht="18">
      <c r="A64" s="2"/>
      <c r="B64" s="2"/>
      <c r="C64" s="22"/>
      <c r="D64" s="22"/>
      <c r="E64" s="22"/>
      <c r="F64" s="22"/>
      <c r="G64" s="22"/>
      <c r="H64" s="22"/>
      <c r="I64" s="2"/>
      <c r="J64" s="2"/>
      <c r="K64" s="2"/>
      <c r="L64" s="2"/>
      <c r="M64" s="2"/>
      <c r="N64" s="2"/>
      <c r="O64" s="2"/>
      <c r="P64" s="2"/>
      <c r="Q64" s="2"/>
      <c r="R64" s="2"/>
      <c r="S64" s="2"/>
      <c r="T64" s="2"/>
      <c r="U64" s="2"/>
      <c r="V64" s="2"/>
      <c r="W64" s="2"/>
      <c r="X64" s="2"/>
      <c r="Y64" s="2"/>
      <c r="Z64" s="2"/>
    </row>
    <row r="65" spans="1:26" ht="18">
      <c r="A65" s="2"/>
      <c r="B65" s="2"/>
      <c r="C65" s="22"/>
      <c r="D65" s="22"/>
      <c r="E65" s="22"/>
      <c r="F65" s="22"/>
      <c r="G65" s="22"/>
      <c r="H65" s="22"/>
      <c r="I65" s="2"/>
      <c r="J65" s="2"/>
      <c r="K65" s="2"/>
      <c r="L65" s="2"/>
      <c r="M65" s="2"/>
      <c r="N65" s="2"/>
      <c r="O65" s="2"/>
      <c r="P65" s="2"/>
      <c r="Q65" s="2"/>
      <c r="R65" s="2"/>
      <c r="S65" s="2"/>
      <c r="T65" s="2"/>
      <c r="U65" s="2"/>
      <c r="V65" s="2"/>
      <c r="W65" s="2"/>
      <c r="X65" s="2"/>
      <c r="Y65" s="2"/>
      <c r="Z65" s="2"/>
    </row>
    <row r="66" spans="1:26" ht="18">
      <c r="A66" s="2"/>
      <c r="B66" s="2"/>
      <c r="C66" s="22"/>
      <c r="D66" s="22"/>
      <c r="E66" s="22"/>
      <c r="F66" s="22"/>
      <c r="G66" s="22"/>
      <c r="H66" s="22"/>
      <c r="I66" s="2"/>
      <c r="J66" s="2"/>
      <c r="K66" s="2"/>
      <c r="L66" s="2"/>
      <c r="M66" s="2"/>
      <c r="N66" s="2"/>
      <c r="O66" s="2"/>
      <c r="P66" s="2"/>
      <c r="Q66" s="2"/>
      <c r="R66" s="2"/>
      <c r="S66" s="2"/>
      <c r="T66" s="2"/>
      <c r="U66" s="2"/>
      <c r="V66" s="2"/>
      <c r="W66" s="2"/>
      <c r="X66" s="2"/>
      <c r="Y66" s="2"/>
      <c r="Z66" s="2"/>
    </row>
    <row r="67" spans="1:26" ht="18">
      <c r="A67" s="2"/>
      <c r="B67" s="2"/>
      <c r="C67" s="22"/>
      <c r="D67" s="22"/>
      <c r="E67" s="22"/>
      <c r="F67" s="22"/>
      <c r="G67" s="22"/>
      <c r="H67" s="22"/>
      <c r="I67" s="2"/>
      <c r="J67" s="2"/>
      <c r="K67" s="2"/>
      <c r="L67" s="2"/>
      <c r="M67" s="2"/>
      <c r="N67" s="2"/>
      <c r="O67" s="2"/>
      <c r="P67" s="2"/>
      <c r="Q67" s="2"/>
      <c r="R67" s="2"/>
      <c r="S67" s="2"/>
      <c r="T67" s="2"/>
      <c r="U67" s="2"/>
      <c r="V67" s="2"/>
      <c r="W67" s="2"/>
      <c r="X67" s="2"/>
      <c r="Y67" s="2"/>
      <c r="Z67" s="2"/>
    </row>
    <row r="68" spans="1:26" ht="18">
      <c r="A68" s="2"/>
      <c r="B68" s="2"/>
      <c r="C68" s="22"/>
      <c r="D68" s="22"/>
      <c r="E68" s="22"/>
      <c r="F68" s="22"/>
      <c r="G68" s="22"/>
      <c r="H68" s="22"/>
      <c r="I68" s="2"/>
      <c r="J68" s="2"/>
      <c r="K68" s="2"/>
      <c r="L68" s="2"/>
      <c r="M68" s="2"/>
      <c r="N68" s="2"/>
      <c r="O68" s="2"/>
      <c r="P68" s="2"/>
      <c r="Q68" s="2"/>
      <c r="R68" s="2"/>
      <c r="S68" s="2"/>
      <c r="T68" s="2"/>
      <c r="U68" s="2"/>
      <c r="V68" s="2"/>
      <c r="W68" s="2"/>
      <c r="X68" s="2"/>
      <c r="Y68" s="2"/>
      <c r="Z68" s="2"/>
    </row>
    <row r="69" spans="1:26" ht="18">
      <c r="A69" s="2"/>
      <c r="B69" s="2"/>
      <c r="C69" s="22"/>
      <c r="D69" s="22"/>
      <c r="E69" s="22"/>
      <c r="F69" s="22"/>
      <c r="G69" s="22"/>
      <c r="H69" s="22"/>
      <c r="I69" s="2"/>
      <c r="J69" s="2"/>
      <c r="K69" s="2"/>
      <c r="L69" s="2"/>
      <c r="M69" s="2"/>
      <c r="N69" s="2"/>
      <c r="O69" s="2"/>
      <c r="P69" s="2"/>
      <c r="Q69" s="2"/>
      <c r="R69" s="2"/>
      <c r="S69" s="2"/>
      <c r="T69" s="2"/>
      <c r="U69" s="2"/>
      <c r="V69" s="2"/>
      <c r="W69" s="2"/>
      <c r="X69" s="2"/>
      <c r="Y69" s="2"/>
      <c r="Z69" s="2"/>
    </row>
    <row r="70" spans="1:26" ht="18">
      <c r="A70" s="2"/>
      <c r="B70" s="2"/>
      <c r="C70" s="22"/>
      <c r="D70" s="22"/>
      <c r="E70" s="22"/>
      <c r="F70" s="22"/>
      <c r="G70" s="22"/>
      <c r="H70" s="22"/>
      <c r="I70" s="2"/>
      <c r="J70" s="2"/>
      <c r="K70" s="2"/>
      <c r="L70" s="2"/>
      <c r="M70" s="2"/>
      <c r="N70" s="2"/>
      <c r="O70" s="2"/>
      <c r="P70" s="2"/>
      <c r="Q70" s="2"/>
      <c r="R70" s="2"/>
      <c r="S70" s="2"/>
      <c r="T70" s="2"/>
      <c r="U70" s="2"/>
      <c r="V70" s="2"/>
      <c r="W70" s="2"/>
      <c r="X70" s="2"/>
      <c r="Y70" s="2"/>
      <c r="Z70" s="2"/>
    </row>
    <row r="71" spans="1:26" ht="18">
      <c r="A71" s="2"/>
      <c r="B71" s="2"/>
      <c r="C71" s="22"/>
      <c r="D71" s="22"/>
      <c r="E71" s="22"/>
      <c r="F71" s="22"/>
      <c r="G71" s="22"/>
      <c r="H71" s="22"/>
      <c r="I71" s="2"/>
      <c r="J71" s="2"/>
      <c r="K71" s="2"/>
      <c r="L71" s="2"/>
      <c r="M71" s="2"/>
      <c r="N71" s="2"/>
      <c r="O71" s="2"/>
      <c r="P71" s="2"/>
      <c r="Q71" s="2"/>
      <c r="R71" s="2"/>
      <c r="S71" s="2"/>
      <c r="T71" s="2"/>
      <c r="U71" s="2"/>
      <c r="V71" s="2"/>
      <c r="W71" s="2"/>
      <c r="X71" s="2"/>
      <c r="Y71" s="2"/>
      <c r="Z71" s="2"/>
    </row>
    <row r="72" spans="1:26" ht="18">
      <c r="A72" s="2"/>
      <c r="B72" s="2"/>
      <c r="C72" s="22"/>
      <c r="D72" s="22"/>
      <c r="E72" s="22"/>
      <c r="F72" s="22"/>
      <c r="G72" s="22"/>
      <c r="H72" s="22"/>
      <c r="I72" s="2"/>
      <c r="J72" s="2"/>
      <c r="K72" s="2"/>
      <c r="L72" s="2"/>
      <c r="M72" s="2"/>
      <c r="N72" s="2"/>
      <c r="O72" s="2"/>
      <c r="P72" s="2"/>
      <c r="Q72" s="2"/>
      <c r="R72" s="2"/>
      <c r="S72" s="2"/>
      <c r="T72" s="2"/>
      <c r="U72" s="2"/>
      <c r="V72" s="2"/>
      <c r="W72" s="2"/>
      <c r="X72" s="2"/>
      <c r="Y72" s="2"/>
      <c r="Z72" s="2"/>
    </row>
    <row r="73" spans="1:26" ht="18">
      <c r="A73" s="2"/>
      <c r="B73" s="2"/>
      <c r="C73" s="22"/>
      <c r="D73" s="22"/>
      <c r="E73" s="22"/>
      <c r="F73" s="22"/>
      <c r="G73" s="22"/>
      <c r="H73" s="22"/>
      <c r="I73" s="2"/>
      <c r="J73" s="2"/>
      <c r="K73" s="2"/>
      <c r="L73" s="2"/>
      <c r="M73" s="2"/>
      <c r="N73" s="2"/>
      <c r="O73" s="2"/>
      <c r="P73" s="2"/>
      <c r="Q73" s="2"/>
      <c r="R73" s="2"/>
      <c r="S73" s="2"/>
      <c r="T73" s="2"/>
      <c r="U73" s="2"/>
      <c r="V73" s="2"/>
      <c r="W73" s="2"/>
      <c r="X73" s="2"/>
      <c r="Y73" s="2"/>
      <c r="Z73" s="2"/>
    </row>
    <row r="74" spans="1:26" ht="18">
      <c r="A74" s="2"/>
      <c r="B74" s="2"/>
      <c r="C74" s="22"/>
      <c r="D74" s="22"/>
      <c r="E74" s="22"/>
      <c r="F74" s="22"/>
      <c r="G74" s="22"/>
      <c r="H74" s="22"/>
      <c r="I74" s="2"/>
      <c r="J74" s="2"/>
      <c r="K74" s="2"/>
      <c r="L74" s="2"/>
      <c r="M74" s="2"/>
      <c r="N74" s="2"/>
      <c r="O74" s="2"/>
      <c r="P74" s="2"/>
      <c r="Q74" s="2"/>
      <c r="R74" s="2"/>
      <c r="S74" s="2"/>
      <c r="T74" s="2"/>
      <c r="U74" s="2"/>
      <c r="V74" s="2"/>
      <c r="W74" s="2"/>
      <c r="X74" s="2"/>
      <c r="Y74" s="2"/>
      <c r="Z74" s="2"/>
    </row>
    <row r="75" spans="1:26" ht="18">
      <c r="A75" s="2"/>
      <c r="B75" s="2"/>
      <c r="C75" s="22"/>
      <c r="D75" s="22"/>
      <c r="E75" s="22"/>
      <c r="F75" s="22"/>
      <c r="G75" s="22"/>
      <c r="H75" s="22"/>
      <c r="I75" s="2"/>
      <c r="J75" s="2"/>
      <c r="K75" s="2"/>
      <c r="L75" s="2"/>
      <c r="M75" s="2"/>
      <c r="N75" s="2"/>
      <c r="O75" s="2"/>
      <c r="P75" s="2"/>
      <c r="Q75" s="2"/>
      <c r="R75" s="2"/>
      <c r="S75" s="2"/>
      <c r="T75" s="2"/>
      <c r="U75" s="2"/>
      <c r="V75" s="2"/>
      <c r="W75" s="2"/>
      <c r="X75" s="2"/>
      <c r="Y75" s="2"/>
      <c r="Z75" s="2"/>
    </row>
    <row r="76" spans="1:26" ht="18">
      <c r="A76" s="2"/>
      <c r="B76" s="2"/>
      <c r="C76" s="22"/>
      <c r="D76" s="22"/>
      <c r="E76" s="22"/>
      <c r="F76" s="22"/>
      <c r="G76" s="22"/>
      <c r="H76" s="22"/>
      <c r="I76" s="2"/>
      <c r="J76" s="2"/>
      <c r="K76" s="2"/>
      <c r="L76" s="2"/>
      <c r="M76" s="2"/>
      <c r="N76" s="2"/>
      <c r="O76" s="2"/>
      <c r="P76" s="2"/>
      <c r="Q76" s="2"/>
      <c r="R76" s="2"/>
      <c r="S76" s="2"/>
      <c r="T76" s="2"/>
      <c r="U76" s="2"/>
      <c r="V76" s="2"/>
      <c r="W76" s="2"/>
      <c r="X76" s="2"/>
      <c r="Y76" s="2"/>
      <c r="Z76" s="2"/>
    </row>
    <row r="77" spans="1:26" ht="18">
      <c r="A77" s="2"/>
      <c r="B77" s="2"/>
      <c r="C77" s="22"/>
      <c r="D77" s="22"/>
      <c r="E77" s="22"/>
      <c r="F77" s="22"/>
      <c r="G77" s="22"/>
      <c r="H77" s="22"/>
      <c r="I77" s="2"/>
      <c r="J77" s="2"/>
      <c r="K77" s="2"/>
      <c r="L77" s="2"/>
      <c r="M77" s="2"/>
      <c r="N77" s="2"/>
      <c r="O77" s="2"/>
      <c r="P77" s="2"/>
      <c r="Q77" s="2"/>
      <c r="R77" s="2"/>
      <c r="S77" s="2"/>
      <c r="T77" s="2"/>
      <c r="U77" s="2"/>
      <c r="V77" s="2"/>
      <c r="W77" s="2"/>
      <c r="X77" s="2"/>
      <c r="Y77" s="2"/>
      <c r="Z77" s="2"/>
    </row>
    <row r="78" spans="1:26" ht="18">
      <c r="A78" s="2"/>
      <c r="B78" s="2"/>
      <c r="C78" s="22"/>
      <c r="D78" s="22"/>
      <c r="E78" s="22"/>
      <c r="F78" s="22"/>
      <c r="G78" s="22"/>
      <c r="H78" s="22"/>
      <c r="I78" s="2"/>
      <c r="J78" s="2"/>
      <c r="K78" s="2"/>
      <c r="L78" s="2"/>
      <c r="M78" s="2"/>
      <c r="N78" s="2"/>
      <c r="O78" s="2"/>
      <c r="P78" s="2"/>
      <c r="Q78" s="2"/>
      <c r="R78" s="2"/>
      <c r="S78" s="2"/>
      <c r="T78" s="2"/>
      <c r="U78" s="2"/>
      <c r="V78" s="2"/>
      <c r="W78" s="2"/>
      <c r="X78" s="2"/>
      <c r="Y78" s="2"/>
      <c r="Z78" s="2"/>
    </row>
    <row r="79" spans="1:26" ht="18">
      <c r="A79" s="2"/>
      <c r="B79" s="2"/>
      <c r="C79" s="22"/>
      <c r="D79" s="22"/>
      <c r="E79" s="22"/>
      <c r="F79" s="22"/>
      <c r="G79" s="22"/>
      <c r="H79" s="22"/>
      <c r="I79" s="2"/>
      <c r="J79" s="2"/>
      <c r="K79" s="2"/>
      <c r="L79" s="2"/>
      <c r="M79" s="2"/>
      <c r="N79" s="2"/>
      <c r="O79" s="2"/>
      <c r="P79" s="2"/>
      <c r="Q79" s="2"/>
      <c r="R79" s="2"/>
      <c r="S79" s="2"/>
      <c r="T79" s="2"/>
      <c r="U79" s="2"/>
      <c r="V79" s="2"/>
      <c r="W79" s="2"/>
      <c r="X79" s="2"/>
      <c r="Y79" s="2"/>
      <c r="Z79" s="2"/>
    </row>
    <row r="80" spans="1:26" ht="18">
      <c r="A80" s="2"/>
      <c r="B80" s="2"/>
      <c r="C80" s="22"/>
      <c r="D80" s="22"/>
      <c r="E80" s="22"/>
      <c r="F80" s="22"/>
      <c r="G80" s="22"/>
      <c r="H80" s="22"/>
      <c r="I80" s="2"/>
      <c r="J80" s="2"/>
      <c r="K80" s="2"/>
      <c r="L80" s="2"/>
      <c r="M80" s="2"/>
      <c r="N80" s="2"/>
      <c r="O80" s="2"/>
      <c r="P80" s="2"/>
      <c r="Q80" s="2"/>
      <c r="R80" s="2"/>
      <c r="S80" s="2"/>
      <c r="T80" s="2"/>
      <c r="U80" s="2"/>
      <c r="V80" s="2"/>
      <c r="W80" s="2"/>
      <c r="X80" s="2"/>
      <c r="Y80" s="2"/>
      <c r="Z80" s="2"/>
    </row>
    <row r="81" spans="1:26" ht="18">
      <c r="A81" s="2"/>
      <c r="B81" s="2"/>
      <c r="C81" s="22"/>
      <c r="D81" s="22"/>
      <c r="E81" s="22"/>
      <c r="F81" s="22"/>
      <c r="G81" s="22"/>
      <c r="H81" s="22"/>
      <c r="I81" s="2"/>
      <c r="J81" s="2"/>
      <c r="K81" s="2"/>
      <c r="L81" s="2"/>
      <c r="M81" s="2"/>
      <c r="N81" s="2"/>
      <c r="O81" s="2"/>
      <c r="P81" s="2"/>
      <c r="Q81" s="2"/>
      <c r="R81" s="2"/>
      <c r="S81" s="2"/>
      <c r="T81" s="2"/>
      <c r="U81" s="2"/>
      <c r="V81" s="2"/>
      <c r="W81" s="2"/>
      <c r="X81" s="2"/>
      <c r="Y81" s="2"/>
      <c r="Z81" s="2"/>
    </row>
    <row r="82" spans="1:26" ht="18">
      <c r="A82" s="2"/>
      <c r="B82" s="2"/>
      <c r="C82" s="22"/>
      <c r="D82" s="22"/>
      <c r="E82" s="22"/>
      <c r="F82" s="22"/>
      <c r="G82" s="22"/>
      <c r="H82" s="22"/>
      <c r="I82" s="2"/>
      <c r="J82" s="2"/>
      <c r="K82" s="2"/>
      <c r="L82" s="2"/>
      <c r="M82" s="2"/>
      <c r="N82" s="2"/>
      <c r="O82" s="2"/>
      <c r="P82" s="2"/>
      <c r="Q82" s="2"/>
      <c r="R82" s="2"/>
      <c r="S82" s="2"/>
      <c r="T82" s="2"/>
      <c r="U82" s="2"/>
      <c r="V82" s="2"/>
      <c r="W82" s="2"/>
      <c r="X82" s="2"/>
      <c r="Y82" s="2"/>
      <c r="Z82" s="2"/>
    </row>
    <row r="83" spans="1:26" ht="18">
      <c r="A83" s="2"/>
      <c r="B83" s="2"/>
      <c r="C83" s="22"/>
      <c r="D83" s="22"/>
      <c r="E83" s="22"/>
      <c r="F83" s="22"/>
      <c r="G83" s="22"/>
      <c r="H83" s="22"/>
      <c r="I83" s="2"/>
      <c r="J83" s="2"/>
      <c r="K83" s="2"/>
      <c r="L83" s="2"/>
      <c r="M83" s="2"/>
      <c r="N83" s="2"/>
      <c r="O83" s="2"/>
      <c r="P83" s="2"/>
      <c r="Q83" s="2"/>
      <c r="R83" s="2"/>
      <c r="S83" s="2"/>
      <c r="T83" s="2"/>
      <c r="U83" s="2"/>
      <c r="V83" s="2"/>
      <c r="W83" s="2"/>
      <c r="X83" s="2"/>
      <c r="Y83" s="2"/>
      <c r="Z83" s="2"/>
    </row>
    <row r="84" spans="1:26" ht="18">
      <c r="A84" s="2"/>
      <c r="B84" s="2"/>
      <c r="C84" s="22"/>
      <c r="D84" s="22"/>
      <c r="E84" s="22"/>
      <c r="F84" s="22"/>
      <c r="G84" s="22"/>
      <c r="H84" s="22"/>
      <c r="I84" s="2"/>
      <c r="J84" s="2"/>
      <c r="K84" s="2"/>
      <c r="L84" s="2"/>
      <c r="M84" s="2"/>
      <c r="N84" s="2"/>
      <c r="O84" s="2"/>
      <c r="P84" s="2"/>
      <c r="Q84" s="2"/>
      <c r="R84" s="2"/>
      <c r="S84" s="2"/>
      <c r="T84" s="2"/>
      <c r="U84" s="2"/>
      <c r="V84" s="2"/>
      <c r="W84" s="2"/>
      <c r="X84" s="2"/>
      <c r="Y84" s="2"/>
      <c r="Z84" s="2"/>
    </row>
    <row r="85" spans="1:26" ht="18">
      <c r="A85" s="2"/>
      <c r="B85" s="2"/>
      <c r="C85" s="22"/>
      <c r="D85" s="22"/>
      <c r="E85" s="22"/>
      <c r="F85" s="22"/>
      <c r="G85" s="22"/>
      <c r="H85" s="22"/>
      <c r="I85" s="2"/>
      <c r="J85" s="2"/>
      <c r="K85" s="2"/>
      <c r="L85" s="2"/>
      <c r="M85" s="2"/>
      <c r="N85" s="2"/>
      <c r="O85" s="2"/>
      <c r="P85" s="2"/>
      <c r="Q85" s="2"/>
      <c r="R85" s="2"/>
      <c r="S85" s="2"/>
      <c r="T85" s="2"/>
      <c r="U85" s="2"/>
      <c r="V85" s="2"/>
      <c r="W85" s="2"/>
      <c r="X85" s="2"/>
      <c r="Y85" s="2"/>
      <c r="Z85" s="2"/>
    </row>
    <row r="86" spans="1:26" ht="18">
      <c r="A86" s="2"/>
      <c r="B86" s="2"/>
      <c r="C86" s="22"/>
      <c r="D86" s="22"/>
      <c r="E86" s="22"/>
      <c r="F86" s="22"/>
      <c r="G86" s="22"/>
      <c r="H86" s="22"/>
      <c r="I86" s="2"/>
      <c r="J86" s="2"/>
      <c r="K86" s="2"/>
      <c r="L86" s="2"/>
      <c r="M86" s="2"/>
      <c r="N86" s="2"/>
      <c r="O86" s="2"/>
      <c r="P86" s="2"/>
      <c r="Q86" s="2"/>
      <c r="R86" s="2"/>
      <c r="S86" s="2"/>
      <c r="T86" s="2"/>
      <c r="U86" s="2"/>
      <c r="V86" s="2"/>
      <c r="W86" s="2"/>
      <c r="X86" s="2"/>
      <c r="Y86" s="2"/>
      <c r="Z86" s="2"/>
    </row>
    <row r="87" spans="1:26" ht="18">
      <c r="A87" s="2"/>
      <c r="B87" s="2"/>
      <c r="C87" s="22"/>
      <c r="D87" s="22"/>
      <c r="E87" s="22"/>
      <c r="F87" s="22"/>
      <c r="G87" s="22"/>
      <c r="H87" s="22"/>
      <c r="I87" s="2"/>
      <c r="J87" s="2"/>
      <c r="K87" s="2"/>
      <c r="L87" s="2"/>
      <c r="M87" s="2"/>
      <c r="N87" s="2"/>
      <c r="O87" s="2"/>
      <c r="P87" s="2"/>
      <c r="Q87" s="2"/>
      <c r="R87" s="2"/>
      <c r="S87" s="2"/>
      <c r="T87" s="2"/>
      <c r="U87" s="2"/>
      <c r="V87" s="2"/>
      <c r="W87" s="2"/>
      <c r="X87" s="2"/>
      <c r="Y87" s="2"/>
      <c r="Z87" s="2"/>
    </row>
    <row r="88" spans="1:26" ht="18">
      <c r="A88" s="2"/>
      <c r="B88" s="2"/>
      <c r="C88" s="22"/>
      <c r="D88" s="22"/>
      <c r="E88" s="22"/>
      <c r="F88" s="22"/>
      <c r="G88" s="22"/>
      <c r="H88" s="22"/>
      <c r="I88" s="2"/>
      <c r="J88" s="2"/>
      <c r="K88" s="2"/>
      <c r="L88" s="2"/>
      <c r="M88" s="2"/>
      <c r="N88" s="2"/>
      <c r="O88" s="2"/>
      <c r="P88" s="2"/>
      <c r="Q88" s="2"/>
      <c r="R88" s="2"/>
      <c r="S88" s="2"/>
      <c r="T88" s="2"/>
      <c r="U88" s="2"/>
      <c r="V88" s="2"/>
      <c r="W88" s="2"/>
      <c r="X88" s="2"/>
      <c r="Y88" s="2"/>
      <c r="Z88" s="2"/>
    </row>
    <row r="89" spans="1:26" ht="18">
      <c r="A89" s="2"/>
      <c r="B89" s="2"/>
      <c r="C89" s="22"/>
      <c r="D89" s="22"/>
      <c r="E89" s="22"/>
      <c r="F89" s="22"/>
      <c r="G89" s="22"/>
      <c r="H89" s="22"/>
      <c r="I89" s="2"/>
      <c r="J89" s="2"/>
      <c r="K89" s="2"/>
      <c r="L89" s="2"/>
      <c r="M89" s="2"/>
      <c r="N89" s="2"/>
      <c r="O89" s="2"/>
      <c r="P89" s="2"/>
      <c r="Q89" s="2"/>
      <c r="R89" s="2"/>
      <c r="S89" s="2"/>
      <c r="T89" s="2"/>
      <c r="U89" s="2"/>
      <c r="V89" s="2"/>
      <c r="W89" s="2"/>
      <c r="X89" s="2"/>
      <c r="Y89" s="2"/>
      <c r="Z89" s="2"/>
    </row>
    <row r="90" spans="1:26" ht="18">
      <c r="A90" s="2"/>
      <c r="B90" s="2"/>
      <c r="C90" s="22"/>
      <c r="D90" s="22"/>
      <c r="E90" s="22"/>
      <c r="F90" s="22"/>
      <c r="G90" s="22"/>
      <c r="H90" s="22"/>
      <c r="I90" s="2"/>
      <c r="J90" s="2"/>
      <c r="K90" s="2"/>
      <c r="L90" s="2"/>
      <c r="M90" s="2"/>
      <c r="N90" s="2"/>
      <c r="O90" s="2"/>
      <c r="P90" s="2"/>
      <c r="Q90" s="2"/>
      <c r="R90" s="2"/>
      <c r="S90" s="2"/>
      <c r="T90" s="2"/>
      <c r="U90" s="2"/>
      <c r="V90" s="2"/>
      <c r="W90" s="2"/>
      <c r="X90" s="2"/>
      <c r="Y90" s="2"/>
      <c r="Z90" s="2"/>
    </row>
    <row r="91" spans="1:26" ht="18">
      <c r="A91" s="2"/>
      <c r="B91" s="2"/>
      <c r="C91" s="22"/>
      <c r="D91" s="22"/>
      <c r="E91" s="22"/>
      <c r="F91" s="22"/>
      <c r="G91" s="22"/>
      <c r="H91" s="22"/>
      <c r="I91" s="2"/>
      <c r="J91" s="2"/>
      <c r="K91" s="2"/>
      <c r="L91" s="2"/>
      <c r="M91" s="2"/>
      <c r="N91" s="2"/>
      <c r="O91" s="2"/>
      <c r="P91" s="2"/>
      <c r="Q91" s="2"/>
      <c r="R91" s="2"/>
      <c r="S91" s="2"/>
      <c r="T91" s="2"/>
      <c r="U91" s="2"/>
      <c r="V91" s="2"/>
      <c r="W91" s="2"/>
      <c r="X91" s="2"/>
      <c r="Y91" s="2"/>
      <c r="Z91" s="2"/>
    </row>
    <row r="92" spans="1:26" ht="18">
      <c r="A92" s="2"/>
      <c r="B92" s="2"/>
      <c r="C92" s="22"/>
      <c r="D92" s="22"/>
      <c r="E92" s="22"/>
      <c r="F92" s="22"/>
      <c r="G92" s="22"/>
      <c r="H92" s="22"/>
      <c r="I92" s="2"/>
      <c r="J92" s="2"/>
      <c r="K92" s="2"/>
      <c r="L92" s="2"/>
      <c r="M92" s="2"/>
      <c r="N92" s="2"/>
      <c r="O92" s="2"/>
      <c r="P92" s="2"/>
      <c r="Q92" s="2"/>
      <c r="R92" s="2"/>
      <c r="S92" s="2"/>
      <c r="T92" s="2"/>
      <c r="U92" s="2"/>
      <c r="V92" s="2"/>
      <c r="W92" s="2"/>
      <c r="X92" s="2"/>
      <c r="Y92" s="2"/>
      <c r="Z92" s="2"/>
    </row>
    <row r="93" spans="1:26" ht="18">
      <c r="A93" s="2"/>
      <c r="B93" s="2"/>
      <c r="C93" s="22"/>
      <c r="D93" s="22"/>
      <c r="E93" s="22"/>
      <c r="F93" s="22"/>
      <c r="G93" s="22"/>
      <c r="H93" s="22"/>
      <c r="I93" s="2"/>
      <c r="J93" s="2"/>
      <c r="K93" s="2"/>
      <c r="L93" s="2"/>
      <c r="M93" s="2"/>
      <c r="N93" s="2"/>
      <c r="O93" s="2"/>
      <c r="P93" s="2"/>
      <c r="Q93" s="2"/>
      <c r="R93" s="2"/>
      <c r="S93" s="2"/>
      <c r="T93" s="2"/>
      <c r="U93" s="2"/>
      <c r="V93" s="2"/>
      <c r="W93" s="2"/>
      <c r="X93" s="2"/>
      <c r="Y93" s="2"/>
      <c r="Z93" s="2"/>
    </row>
    <row r="94" spans="1:26" ht="18">
      <c r="A94" s="2"/>
      <c r="B94" s="2"/>
      <c r="C94" s="22"/>
      <c r="D94" s="22"/>
      <c r="E94" s="22"/>
      <c r="F94" s="22"/>
      <c r="G94" s="22"/>
      <c r="H94" s="22"/>
      <c r="I94" s="2"/>
      <c r="J94" s="2"/>
      <c r="K94" s="2"/>
      <c r="L94" s="2"/>
      <c r="M94" s="2"/>
      <c r="N94" s="2"/>
      <c r="O94" s="2"/>
      <c r="P94" s="2"/>
      <c r="Q94" s="2"/>
      <c r="R94" s="2"/>
      <c r="S94" s="2"/>
      <c r="T94" s="2"/>
      <c r="U94" s="2"/>
      <c r="V94" s="2"/>
      <c r="W94" s="2"/>
      <c r="X94" s="2"/>
      <c r="Y94" s="2"/>
      <c r="Z94" s="2"/>
    </row>
    <row r="95" spans="1:26" ht="18">
      <c r="A95" s="2"/>
      <c r="B95" s="2"/>
      <c r="C95" s="22"/>
      <c r="D95" s="22"/>
      <c r="E95" s="22"/>
      <c r="F95" s="22"/>
      <c r="G95" s="22"/>
      <c r="H95" s="22"/>
      <c r="I95" s="2"/>
      <c r="J95" s="2"/>
      <c r="K95" s="2"/>
      <c r="L95" s="2"/>
      <c r="M95" s="2"/>
      <c r="N95" s="2"/>
      <c r="O95" s="2"/>
      <c r="P95" s="2"/>
      <c r="Q95" s="2"/>
      <c r="R95" s="2"/>
      <c r="S95" s="2"/>
      <c r="T95" s="2"/>
      <c r="U95" s="2"/>
      <c r="V95" s="2"/>
      <c r="W95" s="2"/>
      <c r="X95" s="2"/>
      <c r="Y95" s="2"/>
      <c r="Z95" s="2"/>
    </row>
    <row r="96" spans="1:26" ht="18">
      <c r="A96" s="2"/>
      <c r="B96" s="2"/>
      <c r="C96" s="22"/>
      <c r="D96" s="22"/>
      <c r="E96" s="22"/>
      <c r="F96" s="22"/>
      <c r="G96" s="22"/>
      <c r="H96" s="22"/>
      <c r="I96" s="2"/>
      <c r="J96" s="2"/>
      <c r="K96" s="2"/>
      <c r="L96" s="2"/>
      <c r="M96" s="2"/>
      <c r="N96" s="2"/>
      <c r="O96" s="2"/>
      <c r="P96" s="2"/>
      <c r="Q96" s="2"/>
      <c r="R96" s="2"/>
      <c r="S96" s="2"/>
      <c r="T96" s="2"/>
      <c r="U96" s="2"/>
      <c r="V96" s="2"/>
      <c r="W96" s="2"/>
      <c r="X96" s="2"/>
      <c r="Y96" s="2"/>
      <c r="Z96" s="2"/>
    </row>
    <row r="97" spans="1:26" ht="18">
      <c r="A97" s="2"/>
      <c r="B97" s="2"/>
      <c r="C97" s="22"/>
      <c r="D97" s="22"/>
      <c r="E97" s="22"/>
      <c r="F97" s="22"/>
      <c r="G97" s="22"/>
      <c r="H97" s="22"/>
      <c r="I97" s="2"/>
      <c r="J97" s="2"/>
      <c r="K97" s="2"/>
      <c r="L97" s="2"/>
      <c r="M97" s="2"/>
      <c r="N97" s="2"/>
      <c r="O97" s="2"/>
      <c r="P97" s="2"/>
      <c r="Q97" s="2"/>
      <c r="R97" s="2"/>
      <c r="S97" s="2"/>
      <c r="T97" s="2"/>
      <c r="U97" s="2"/>
      <c r="V97" s="2"/>
      <c r="W97" s="2"/>
      <c r="X97" s="2"/>
      <c r="Y97" s="2"/>
      <c r="Z97" s="2"/>
    </row>
    <row r="98" spans="1:26" ht="18">
      <c r="A98" s="2"/>
      <c r="B98" s="2"/>
      <c r="C98" s="22"/>
      <c r="D98" s="22"/>
      <c r="E98" s="22"/>
      <c r="F98" s="22"/>
      <c r="G98" s="22"/>
      <c r="H98" s="22"/>
      <c r="I98" s="2"/>
      <c r="J98" s="2"/>
      <c r="K98" s="2"/>
      <c r="L98" s="2"/>
      <c r="M98" s="2"/>
      <c r="N98" s="2"/>
      <c r="O98" s="2"/>
      <c r="P98" s="2"/>
      <c r="Q98" s="2"/>
      <c r="R98" s="2"/>
      <c r="S98" s="2"/>
      <c r="T98" s="2"/>
      <c r="U98" s="2"/>
      <c r="V98" s="2"/>
      <c r="W98" s="2"/>
      <c r="X98" s="2"/>
      <c r="Y98" s="2"/>
      <c r="Z98" s="2"/>
    </row>
    <row r="99" spans="1:26" ht="18">
      <c r="A99" s="2"/>
      <c r="B99" s="2"/>
      <c r="C99" s="22"/>
      <c r="D99" s="22"/>
      <c r="E99" s="22"/>
      <c r="F99" s="22"/>
      <c r="G99" s="22"/>
      <c r="H99" s="22"/>
      <c r="I99" s="2"/>
      <c r="J99" s="2"/>
      <c r="K99" s="2"/>
      <c r="L99" s="2"/>
      <c r="M99" s="2"/>
      <c r="N99" s="2"/>
      <c r="O99" s="2"/>
      <c r="P99" s="2"/>
      <c r="Q99" s="2"/>
      <c r="R99" s="2"/>
      <c r="S99" s="2"/>
      <c r="T99" s="2"/>
      <c r="U99" s="2"/>
      <c r="V99" s="2"/>
      <c r="W99" s="2"/>
      <c r="X99" s="2"/>
      <c r="Y99" s="2"/>
      <c r="Z99" s="2"/>
    </row>
    <row r="100" spans="1:26" ht="18">
      <c r="A100" s="2"/>
      <c r="B100" s="2"/>
      <c r="C100" s="22"/>
      <c r="D100" s="22"/>
      <c r="E100" s="22"/>
      <c r="F100" s="22"/>
      <c r="G100" s="22"/>
      <c r="H100" s="22"/>
      <c r="I100" s="2"/>
      <c r="J100" s="2"/>
      <c r="K100" s="2"/>
      <c r="L100" s="2"/>
      <c r="M100" s="2"/>
      <c r="N100" s="2"/>
      <c r="O100" s="2"/>
      <c r="P100" s="2"/>
      <c r="Q100" s="2"/>
      <c r="R100" s="2"/>
      <c r="S100" s="2"/>
      <c r="T100" s="2"/>
      <c r="U100" s="2"/>
      <c r="V100" s="2"/>
      <c r="W100" s="2"/>
      <c r="X100" s="2"/>
      <c r="Y100" s="2"/>
      <c r="Z100" s="2"/>
    </row>
    <row r="101" spans="1:26" ht="18">
      <c r="A101" s="2"/>
      <c r="B101" s="2"/>
      <c r="C101" s="22"/>
      <c r="D101" s="22"/>
      <c r="E101" s="22"/>
      <c r="F101" s="22"/>
      <c r="G101" s="22"/>
      <c r="H101" s="22"/>
      <c r="I101" s="2"/>
      <c r="J101" s="2"/>
      <c r="K101" s="2"/>
      <c r="L101" s="2"/>
      <c r="M101" s="2"/>
      <c r="N101" s="2"/>
      <c r="O101" s="2"/>
      <c r="P101" s="2"/>
      <c r="Q101" s="2"/>
      <c r="R101" s="2"/>
      <c r="S101" s="2"/>
      <c r="T101" s="2"/>
      <c r="U101" s="2"/>
      <c r="V101" s="2"/>
      <c r="W101" s="2"/>
      <c r="X101" s="2"/>
      <c r="Y101" s="2"/>
      <c r="Z101" s="2"/>
    </row>
    <row r="102" spans="1:26" ht="18">
      <c r="A102" s="2"/>
      <c r="B102" s="2"/>
      <c r="C102" s="22"/>
      <c r="D102" s="22"/>
      <c r="E102" s="22"/>
      <c r="F102" s="22"/>
      <c r="G102" s="22"/>
      <c r="H102" s="22"/>
      <c r="I102" s="2"/>
      <c r="J102" s="2"/>
      <c r="K102" s="2"/>
      <c r="L102" s="2"/>
      <c r="M102" s="2"/>
      <c r="N102" s="2"/>
      <c r="O102" s="2"/>
      <c r="P102" s="2"/>
      <c r="Q102" s="2"/>
      <c r="R102" s="2"/>
      <c r="S102" s="2"/>
      <c r="T102" s="2"/>
      <c r="U102" s="2"/>
      <c r="V102" s="2"/>
      <c r="W102" s="2"/>
      <c r="X102" s="2"/>
      <c r="Y102" s="2"/>
      <c r="Z102" s="2"/>
    </row>
    <row r="103" spans="1:26" ht="18">
      <c r="A103" s="2"/>
      <c r="B103" s="2"/>
      <c r="C103" s="22"/>
      <c r="D103" s="22"/>
      <c r="E103" s="22"/>
      <c r="F103" s="22"/>
      <c r="G103" s="22"/>
      <c r="H103" s="22"/>
      <c r="I103" s="2"/>
      <c r="J103" s="2"/>
      <c r="K103" s="2"/>
      <c r="L103" s="2"/>
      <c r="M103" s="2"/>
      <c r="N103" s="2"/>
      <c r="O103" s="2"/>
      <c r="P103" s="2"/>
      <c r="Q103" s="2"/>
      <c r="R103" s="2"/>
      <c r="S103" s="2"/>
      <c r="T103" s="2"/>
      <c r="U103" s="2"/>
      <c r="V103" s="2"/>
      <c r="W103" s="2"/>
      <c r="X103" s="2"/>
      <c r="Y103" s="2"/>
      <c r="Z103" s="2"/>
    </row>
    <row r="104" spans="1:26" ht="18">
      <c r="A104" s="2"/>
      <c r="B104" s="2"/>
      <c r="C104" s="22"/>
      <c r="D104" s="22"/>
      <c r="E104" s="22"/>
      <c r="F104" s="22"/>
      <c r="G104" s="22"/>
      <c r="H104" s="22"/>
      <c r="I104" s="2"/>
      <c r="J104" s="2"/>
      <c r="K104" s="2"/>
      <c r="L104" s="2"/>
      <c r="M104" s="2"/>
      <c r="N104" s="2"/>
      <c r="O104" s="2"/>
      <c r="P104" s="2"/>
      <c r="Q104" s="2"/>
      <c r="R104" s="2"/>
      <c r="S104" s="2"/>
      <c r="T104" s="2"/>
      <c r="U104" s="2"/>
      <c r="V104" s="2"/>
      <c r="W104" s="2"/>
      <c r="X104" s="2"/>
      <c r="Y104" s="2"/>
      <c r="Z104" s="2"/>
    </row>
    <row r="105" spans="1:26" ht="18">
      <c r="A105" s="2"/>
      <c r="B105" s="2"/>
      <c r="C105" s="22"/>
      <c r="D105" s="22"/>
      <c r="E105" s="22"/>
      <c r="F105" s="22"/>
      <c r="G105" s="22"/>
      <c r="H105" s="22"/>
      <c r="I105" s="2"/>
      <c r="J105" s="2"/>
      <c r="K105" s="2"/>
      <c r="L105" s="2"/>
      <c r="M105" s="2"/>
      <c r="N105" s="2"/>
      <c r="O105" s="2"/>
      <c r="P105" s="2"/>
      <c r="Q105" s="2"/>
      <c r="R105" s="2"/>
      <c r="S105" s="2"/>
      <c r="T105" s="2"/>
      <c r="U105" s="2"/>
      <c r="V105" s="2"/>
      <c r="W105" s="2"/>
      <c r="X105" s="2"/>
      <c r="Y105" s="2"/>
      <c r="Z105" s="2"/>
    </row>
    <row r="106" spans="1:26" ht="18">
      <c r="A106" s="2"/>
      <c r="B106" s="2"/>
      <c r="C106" s="22"/>
      <c r="D106" s="22"/>
      <c r="E106" s="22"/>
      <c r="F106" s="22"/>
      <c r="G106" s="22"/>
      <c r="H106" s="22"/>
      <c r="I106" s="2"/>
      <c r="J106" s="2"/>
      <c r="K106" s="2"/>
      <c r="L106" s="2"/>
      <c r="M106" s="2"/>
      <c r="N106" s="2"/>
      <c r="O106" s="2"/>
      <c r="P106" s="2"/>
      <c r="Q106" s="2"/>
      <c r="R106" s="2"/>
      <c r="S106" s="2"/>
      <c r="T106" s="2"/>
      <c r="U106" s="2"/>
      <c r="V106" s="2"/>
      <c r="W106" s="2"/>
      <c r="X106" s="2"/>
      <c r="Y106" s="2"/>
      <c r="Z106" s="2"/>
    </row>
    <row r="107" spans="1:26" ht="18">
      <c r="A107" s="2"/>
      <c r="B107" s="2"/>
      <c r="C107" s="22"/>
      <c r="D107" s="22"/>
      <c r="E107" s="22"/>
      <c r="F107" s="22"/>
      <c r="G107" s="22"/>
      <c r="H107" s="22"/>
      <c r="I107" s="2"/>
      <c r="J107" s="2"/>
      <c r="K107" s="2"/>
      <c r="L107" s="2"/>
      <c r="M107" s="2"/>
      <c r="N107" s="2"/>
      <c r="O107" s="2"/>
      <c r="P107" s="2"/>
      <c r="Q107" s="2"/>
      <c r="R107" s="2"/>
      <c r="S107" s="2"/>
      <c r="T107" s="2"/>
      <c r="U107" s="2"/>
      <c r="V107" s="2"/>
      <c r="W107" s="2"/>
      <c r="X107" s="2"/>
      <c r="Y107" s="2"/>
      <c r="Z107" s="2"/>
    </row>
    <row r="108" spans="1:26" ht="18">
      <c r="A108" s="2"/>
      <c r="B108" s="2"/>
      <c r="C108" s="22"/>
      <c r="D108" s="22"/>
      <c r="E108" s="22"/>
      <c r="F108" s="22"/>
      <c r="G108" s="22"/>
      <c r="H108" s="22"/>
      <c r="I108" s="2"/>
      <c r="J108" s="2"/>
      <c r="K108" s="2"/>
      <c r="L108" s="2"/>
      <c r="M108" s="2"/>
      <c r="N108" s="2"/>
      <c r="O108" s="2"/>
      <c r="P108" s="2"/>
      <c r="Q108" s="2"/>
      <c r="R108" s="2"/>
      <c r="S108" s="2"/>
      <c r="T108" s="2"/>
      <c r="U108" s="2"/>
      <c r="V108" s="2"/>
      <c r="W108" s="2"/>
      <c r="X108" s="2"/>
      <c r="Y108" s="2"/>
      <c r="Z108" s="2"/>
    </row>
    <row r="109" spans="1:26" ht="18">
      <c r="A109" s="2"/>
      <c r="B109" s="2"/>
      <c r="C109" s="22"/>
      <c r="D109" s="22"/>
      <c r="E109" s="22"/>
      <c r="F109" s="22"/>
      <c r="G109" s="22"/>
      <c r="H109" s="22"/>
      <c r="I109" s="2"/>
      <c r="J109" s="2"/>
      <c r="K109" s="2"/>
      <c r="L109" s="2"/>
      <c r="M109" s="2"/>
      <c r="N109" s="2"/>
      <c r="O109" s="2"/>
      <c r="P109" s="2"/>
      <c r="Q109" s="2"/>
      <c r="R109" s="2"/>
      <c r="S109" s="2"/>
      <c r="T109" s="2"/>
      <c r="U109" s="2"/>
      <c r="V109" s="2"/>
      <c r="W109" s="2"/>
      <c r="X109" s="2"/>
      <c r="Y109" s="2"/>
      <c r="Z109" s="2"/>
    </row>
    <row r="110" spans="1:26" ht="18">
      <c r="A110" s="2"/>
      <c r="B110" s="2"/>
      <c r="C110" s="22"/>
      <c r="D110" s="22"/>
      <c r="E110" s="22"/>
      <c r="F110" s="22"/>
      <c r="G110" s="22"/>
      <c r="H110" s="22"/>
      <c r="I110" s="2"/>
      <c r="J110" s="2"/>
      <c r="K110" s="2"/>
      <c r="L110" s="2"/>
      <c r="M110" s="2"/>
      <c r="N110" s="2"/>
      <c r="O110" s="2"/>
      <c r="P110" s="2"/>
      <c r="Q110" s="2"/>
      <c r="R110" s="2"/>
      <c r="S110" s="2"/>
      <c r="T110" s="2"/>
      <c r="U110" s="2"/>
      <c r="V110" s="2"/>
      <c r="W110" s="2"/>
      <c r="X110" s="2"/>
      <c r="Y110" s="2"/>
      <c r="Z110" s="2"/>
    </row>
    <row r="111" spans="1:26" ht="18">
      <c r="A111" s="2"/>
      <c r="B111" s="2"/>
      <c r="C111" s="22"/>
      <c r="D111" s="22"/>
      <c r="E111" s="22"/>
      <c r="F111" s="22"/>
      <c r="G111" s="22"/>
      <c r="H111" s="22"/>
      <c r="I111" s="2"/>
      <c r="J111" s="2"/>
      <c r="K111" s="2"/>
      <c r="L111" s="2"/>
      <c r="M111" s="2"/>
      <c r="N111" s="2"/>
      <c r="O111" s="2"/>
      <c r="P111" s="2"/>
      <c r="Q111" s="2"/>
      <c r="R111" s="2"/>
      <c r="S111" s="2"/>
      <c r="T111" s="2"/>
      <c r="U111" s="2"/>
      <c r="V111" s="2"/>
      <c r="W111" s="2"/>
      <c r="X111" s="2"/>
      <c r="Y111" s="2"/>
      <c r="Z111" s="2"/>
    </row>
    <row r="112" spans="1:26" ht="18">
      <c r="A112" s="2"/>
      <c r="B112" s="2"/>
      <c r="C112" s="22"/>
      <c r="D112" s="22"/>
      <c r="E112" s="22"/>
      <c r="F112" s="22"/>
      <c r="G112" s="22"/>
      <c r="H112" s="22"/>
      <c r="I112" s="2"/>
      <c r="J112" s="2"/>
      <c r="K112" s="2"/>
      <c r="L112" s="2"/>
      <c r="M112" s="2"/>
      <c r="N112" s="2"/>
      <c r="O112" s="2"/>
      <c r="P112" s="2"/>
      <c r="Q112" s="2"/>
      <c r="R112" s="2"/>
      <c r="S112" s="2"/>
      <c r="T112" s="2"/>
      <c r="U112" s="2"/>
      <c r="V112" s="2"/>
      <c r="W112" s="2"/>
      <c r="X112" s="2"/>
      <c r="Y112" s="2"/>
      <c r="Z112" s="2"/>
    </row>
    <row r="113" spans="1:26" ht="18">
      <c r="A113" s="2"/>
      <c r="B113" s="2"/>
      <c r="C113" s="22"/>
      <c r="D113" s="22"/>
      <c r="E113" s="22"/>
      <c r="F113" s="22"/>
      <c r="G113" s="22"/>
      <c r="H113" s="22"/>
      <c r="I113" s="2"/>
      <c r="J113" s="2"/>
      <c r="K113" s="2"/>
      <c r="L113" s="2"/>
      <c r="M113" s="2"/>
      <c r="N113" s="2"/>
      <c r="O113" s="2"/>
      <c r="P113" s="2"/>
      <c r="Q113" s="2"/>
      <c r="R113" s="2"/>
      <c r="S113" s="2"/>
      <c r="T113" s="2"/>
      <c r="U113" s="2"/>
      <c r="V113" s="2"/>
      <c r="W113" s="2"/>
      <c r="X113" s="2"/>
      <c r="Y113" s="2"/>
      <c r="Z113" s="2"/>
    </row>
    <row r="114" spans="1:26" ht="18">
      <c r="A114" s="2"/>
      <c r="B114" s="2"/>
      <c r="C114" s="22"/>
      <c r="D114" s="22"/>
      <c r="E114" s="22"/>
      <c r="F114" s="22"/>
      <c r="G114" s="22"/>
      <c r="H114" s="22"/>
      <c r="I114" s="2"/>
      <c r="J114" s="2"/>
      <c r="K114" s="2"/>
      <c r="L114" s="2"/>
      <c r="M114" s="2"/>
      <c r="N114" s="2"/>
      <c r="O114" s="2"/>
      <c r="P114" s="2"/>
      <c r="Q114" s="2"/>
      <c r="R114" s="2"/>
      <c r="S114" s="2"/>
      <c r="T114" s="2"/>
      <c r="U114" s="2"/>
      <c r="V114" s="2"/>
      <c r="W114" s="2"/>
      <c r="X114" s="2"/>
      <c r="Y114" s="2"/>
      <c r="Z114" s="2"/>
    </row>
    <row r="115" spans="1:26" ht="18">
      <c r="A115" s="2"/>
      <c r="B115" s="2"/>
      <c r="C115" s="22"/>
      <c r="D115" s="22"/>
      <c r="E115" s="22"/>
      <c r="F115" s="22"/>
      <c r="G115" s="22"/>
      <c r="H115" s="22"/>
      <c r="I115" s="2"/>
      <c r="J115" s="2"/>
      <c r="K115" s="2"/>
      <c r="L115" s="2"/>
      <c r="M115" s="2"/>
      <c r="N115" s="2"/>
      <c r="O115" s="2"/>
      <c r="P115" s="2"/>
      <c r="Q115" s="2"/>
      <c r="R115" s="2"/>
      <c r="S115" s="2"/>
      <c r="T115" s="2"/>
      <c r="U115" s="2"/>
      <c r="V115" s="2"/>
      <c r="W115" s="2"/>
      <c r="X115" s="2"/>
      <c r="Y115" s="2"/>
      <c r="Z115" s="2"/>
    </row>
    <row r="116" spans="1:26" ht="18">
      <c r="A116" s="2"/>
      <c r="B116" s="2"/>
      <c r="C116" s="22"/>
      <c r="D116" s="22"/>
      <c r="E116" s="22"/>
      <c r="F116" s="22"/>
      <c r="G116" s="22"/>
      <c r="H116" s="22"/>
      <c r="I116" s="2"/>
      <c r="J116" s="2"/>
      <c r="K116" s="2"/>
      <c r="L116" s="2"/>
      <c r="M116" s="2"/>
      <c r="N116" s="2"/>
      <c r="O116" s="2"/>
      <c r="P116" s="2"/>
      <c r="Q116" s="2"/>
      <c r="R116" s="2"/>
      <c r="S116" s="2"/>
      <c r="T116" s="2"/>
      <c r="U116" s="2"/>
      <c r="V116" s="2"/>
      <c r="W116" s="2"/>
      <c r="X116" s="2"/>
      <c r="Y116" s="2"/>
      <c r="Z116" s="2"/>
    </row>
    <row r="117" spans="1:26" ht="18">
      <c r="A117" s="2"/>
      <c r="B117" s="2"/>
      <c r="C117" s="22"/>
      <c r="D117" s="22"/>
      <c r="E117" s="22"/>
      <c r="F117" s="22"/>
      <c r="G117" s="22"/>
      <c r="H117" s="22"/>
      <c r="I117" s="2"/>
      <c r="J117" s="2"/>
      <c r="K117" s="2"/>
      <c r="L117" s="2"/>
      <c r="M117" s="2"/>
      <c r="N117" s="2"/>
      <c r="O117" s="2"/>
      <c r="P117" s="2"/>
      <c r="Q117" s="2"/>
      <c r="R117" s="2"/>
      <c r="S117" s="2"/>
      <c r="T117" s="2"/>
      <c r="U117" s="2"/>
      <c r="V117" s="2"/>
      <c r="W117" s="2"/>
      <c r="X117" s="2"/>
      <c r="Y117" s="2"/>
      <c r="Z117" s="2"/>
    </row>
    <row r="118" spans="1:26" ht="18">
      <c r="A118" s="2"/>
      <c r="B118" s="2"/>
      <c r="C118" s="22"/>
      <c r="D118" s="22"/>
      <c r="E118" s="22"/>
      <c r="F118" s="22"/>
      <c r="G118" s="22"/>
      <c r="H118" s="22"/>
      <c r="I118" s="2"/>
      <c r="J118" s="2"/>
      <c r="K118" s="2"/>
      <c r="L118" s="2"/>
      <c r="M118" s="2"/>
      <c r="N118" s="2"/>
      <c r="O118" s="2"/>
      <c r="P118" s="2"/>
      <c r="Q118" s="2"/>
      <c r="R118" s="2"/>
      <c r="S118" s="2"/>
      <c r="T118" s="2"/>
      <c r="U118" s="2"/>
      <c r="V118" s="2"/>
      <c r="W118" s="2"/>
      <c r="X118" s="2"/>
      <c r="Y118" s="2"/>
      <c r="Z118" s="2"/>
    </row>
    <row r="119" spans="1:26" ht="18">
      <c r="A119" s="2"/>
      <c r="B119" s="2"/>
      <c r="C119" s="22"/>
      <c r="D119" s="22"/>
      <c r="E119" s="22"/>
      <c r="F119" s="22"/>
      <c r="G119" s="22"/>
      <c r="H119" s="22"/>
      <c r="I119" s="2"/>
      <c r="J119" s="2"/>
      <c r="K119" s="2"/>
      <c r="L119" s="2"/>
      <c r="M119" s="2"/>
      <c r="N119" s="2"/>
      <c r="O119" s="2"/>
      <c r="P119" s="2"/>
      <c r="Q119" s="2"/>
      <c r="R119" s="2"/>
      <c r="S119" s="2"/>
      <c r="T119" s="2"/>
      <c r="U119" s="2"/>
      <c r="V119" s="2"/>
      <c r="W119" s="2"/>
      <c r="X119" s="2"/>
      <c r="Y119" s="2"/>
      <c r="Z119" s="2"/>
    </row>
    <row r="120" spans="1:26" ht="18">
      <c r="A120" s="2"/>
      <c r="B120" s="2"/>
      <c r="C120" s="22"/>
      <c r="D120" s="22"/>
      <c r="E120" s="22"/>
      <c r="F120" s="22"/>
      <c r="G120" s="22"/>
      <c r="H120" s="22"/>
      <c r="I120" s="2"/>
      <c r="J120" s="2"/>
      <c r="K120" s="2"/>
      <c r="L120" s="2"/>
      <c r="M120" s="2"/>
      <c r="N120" s="2"/>
      <c r="O120" s="2"/>
      <c r="P120" s="2"/>
      <c r="Q120" s="2"/>
      <c r="R120" s="2"/>
      <c r="S120" s="2"/>
      <c r="T120" s="2"/>
      <c r="U120" s="2"/>
      <c r="V120" s="2"/>
      <c r="W120" s="2"/>
      <c r="X120" s="2"/>
      <c r="Y120" s="2"/>
      <c r="Z120" s="2"/>
    </row>
    <row r="121" spans="1:26" ht="18">
      <c r="A121" s="2"/>
      <c r="B121" s="2"/>
      <c r="C121" s="22"/>
      <c r="D121" s="22"/>
      <c r="E121" s="22"/>
      <c r="F121" s="22"/>
      <c r="G121" s="22"/>
      <c r="H121" s="22"/>
      <c r="I121" s="2"/>
      <c r="J121" s="2"/>
      <c r="K121" s="2"/>
      <c r="L121" s="2"/>
      <c r="M121" s="2"/>
      <c r="N121" s="2"/>
      <c r="O121" s="2"/>
      <c r="P121" s="2"/>
      <c r="Q121" s="2"/>
      <c r="R121" s="2"/>
      <c r="S121" s="2"/>
      <c r="T121" s="2"/>
      <c r="U121" s="2"/>
      <c r="V121" s="2"/>
      <c r="W121" s="2"/>
      <c r="X121" s="2"/>
      <c r="Y121" s="2"/>
      <c r="Z121" s="2"/>
    </row>
    <row r="122" spans="1:26" ht="18">
      <c r="A122" s="2"/>
      <c r="B122" s="2"/>
      <c r="C122" s="22"/>
      <c r="D122" s="22"/>
      <c r="E122" s="22"/>
      <c r="F122" s="22"/>
      <c r="G122" s="22"/>
      <c r="H122" s="22"/>
      <c r="I122" s="2"/>
      <c r="J122" s="2"/>
      <c r="K122" s="2"/>
      <c r="L122" s="2"/>
      <c r="M122" s="2"/>
      <c r="N122" s="2"/>
      <c r="O122" s="2"/>
      <c r="P122" s="2"/>
      <c r="Q122" s="2"/>
      <c r="R122" s="2"/>
      <c r="S122" s="2"/>
      <c r="T122" s="2"/>
      <c r="U122" s="2"/>
      <c r="V122" s="2"/>
      <c r="W122" s="2"/>
      <c r="X122" s="2"/>
      <c r="Y122" s="2"/>
      <c r="Z122" s="2"/>
    </row>
    <row r="123" spans="1:26" ht="18">
      <c r="A123" s="2"/>
      <c r="B123" s="2"/>
      <c r="C123" s="22"/>
      <c r="D123" s="22"/>
      <c r="E123" s="22"/>
      <c r="F123" s="22"/>
      <c r="G123" s="22"/>
      <c r="H123" s="22"/>
      <c r="I123" s="2"/>
      <c r="J123" s="2"/>
      <c r="K123" s="2"/>
      <c r="L123" s="2"/>
      <c r="M123" s="2"/>
      <c r="N123" s="2"/>
      <c r="O123" s="2"/>
      <c r="P123" s="2"/>
      <c r="Q123" s="2"/>
      <c r="R123" s="2"/>
      <c r="S123" s="2"/>
      <c r="T123" s="2"/>
      <c r="U123" s="2"/>
      <c r="V123" s="2"/>
      <c r="W123" s="2"/>
      <c r="X123" s="2"/>
      <c r="Y123" s="2"/>
      <c r="Z123" s="2"/>
    </row>
    <row r="124" spans="1:26" ht="18">
      <c r="A124" s="2"/>
      <c r="B124" s="2"/>
      <c r="C124" s="22"/>
      <c r="D124" s="22"/>
      <c r="E124" s="22"/>
      <c r="F124" s="22"/>
      <c r="G124" s="22"/>
      <c r="H124" s="22"/>
      <c r="I124" s="2"/>
      <c r="J124" s="2"/>
      <c r="K124" s="2"/>
      <c r="L124" s="2"/>
      <c r="M124" s="2"/>
      <c r="N124" s="2"/>
      <c r="O124" s="2"/>
      <c r="P124" s="2"/>
      <c r="Q124" s="2"/>
      <c r="R124" s="2"/>
      <c r="S124" s="2"/>
      <c r="T124" s="2"/>
      <c r="U124" s="2"/>
      <c r="V124" s="2"/>
      <c r="W124" s="2"/>
      <c r="X124" s="2"/>
      <c r="Y124" s="2"/>
      <c r="Z124" s="2"/>
    </row>
    <row r="125" spans="1:26" ht="18">
      <c r="A125" s="2"/>
      <c r="B125" s="2"/>
      <c r="C125" s="22"/>
      <c r="D125" s="22"/>
      <c r="E125" s="22"/>
      <c r="F125" s="22"/>
      <c r="G125" s="22"/>
      <c r="H125" s="22"/>
      <c r="I125" s="2"/>
      <c r="J125" s="2"/>
      <c r="K125" s="2"/>
      <c r="L125" s="2"/>
      <c r="M125" s="2"/>
      <c r="N125" s="2"/>
      <c r="O125" s="2"/>
      <c r="P125" s="2"/>
      <c r="Q125" s="2"/>
      <c r="R125" s="2"/>
      <c r="S125" s="2"/>
      <c r="T125" s="2"/>
      <c r="U125" s="2"/>
      <c r="V125" s="2"/>
      <c r="W125" s="2"/>
      <c r="X125" s="2"/>
      <c r="Y125" s="2"/>
      <c r="Z125" s="2"/>
    </row>
    <row r="126" spans="1:26" ht="18">
      <c r="A126" s="2"/>
      <c r="B126" s="2"/>
      <c r="C126" s="22"/>
      <c r="D126" s="22"/>
      <c r="E126" s="22"/>
      <c r="F126" s="22"/>
      <c r="G126" s="22"/>
      <c r="H126" s="22"/>
      <c r="I126" s="2"/>
      <c r="J126" s="2"/>
      <c r="K126" s="2"/>
      <c r="L126" s="2"/>
      <c r="M126" s="2"/>
      <c r="N126" s="2"/>
      <c r="O126" s="2"/>
      <c r="P126" s="2"/>
      <c r="Q126" s="2"/>
      <c r="R126" s="2"/>
      <c r="S126" s="2"/>
      <c r="T126" s="2"/>
      <c r="U126" s="2"/>
      <c r="V126" s="2"/>
      <c r="W126" s="2"/>
      <c r="X126" s="2"/>
      <c r="Y126" s="2"/>
      <c r="Z126" s="2"/>
    </row>
    <row r="127" spans="1:26" ht="18">
      <c r="A127" s="2"/>
      <c r="B127" s="2"/>
      <c r="C127" s="22"/>
      <c r="D127" s="22"/>
      <c r="E127" s="22"/>
      <c r="F127" s="22"/>
      <c r="G127" s="22"/>
      <c r="H127" s="22"/>
      <c r="I127" s="2"/>
      <c r="J127" s="2"/>
      <c r="K127" s="2"/>
      <c r="L127" s="2"/>
      <c r="M127" s="2"/>
      <c r="N127" s="2"/>
      <c r="O127" s="2"/>
      <c r="P127" s="2"/>
      <c r="Q127" s="2"/>
      <c r="R127" s="2"/>
      <c r="S127" s="2"/>
      <c r="T127" s="2"/>
      <c r="U127" s="2"/>
      <c r="V127" s="2"/>
      <c r="W127" s="2"/>
      <c r="X127" s="2"/>
      <c r="Y127" s="2"/>
      <c r="Z127" s="2"/>
    </row>
    <row r="128" spans="1:26" ht="18">
      <c r="A128" s="2"/>
      <c r="B128" s="2"/>
      <c r="C128" s="22"/>
      <c r="D128" s="22"/>
      <c r="E128" s="22"/>
      <c r="F128" s="22"/>
      <c r="G128" s="22"/>
      <c r="H128" s="22"/>
      <c r="I128" s="2"/>
      <c r="J128" s="2"/>
      <c r="K128" s="2"/>
      <c r="L128" s="2"/>
      <c r="M128" s="2"/>
      <c r="N128" s="2"/>
      <c r="O128" s="2"/>
      <c r="P128" s="2"/>
      <c r="Q128" s="2"/>
      <c r="R128" s="2"/>
      <c r="S128" s="2"/>
      <c r="T128" s="2"/>
      <c r="U128" s="2"/>
      <c r="V128" s="2"/>
      <c r="W128" s="2"/>
      <c r="X128" s="2"/>
      <c r="Y128" s="2"/>
      <c r="Z128" s="2"/>
    </row>
    <row r="129" spans="1:26" ht="18">
      <c r="A129" s="2"/>
      <c r="B129" s="2"/>
      <c r="C129" s="22"/>
      <c r="D129" s="22"/>
      <c r="E129" s="22"/>
      <c r="F129" s="22"/>
      <c r="G129" s="22"/>
      <c r="H129" s="22"/>
      <c r="I129" s="2"/>
      <c r="J129" s="2"/>
      <c r="K129" s="2"/>
      <c r="L129" s="2"/>
      <c r="M129" s="2"/>
      <c r="N129" s="2"/>
      <c r="O129" s="2"/>
      <c r="P129" s="2"/>
      <c r="Q129" s="2"/>
      <c r="R129" s="2"/>
      <c r="S129" s="2"/>
      <c r="T129" s="2"/>
      <c r="U129" s="2"/>
      <c r="V129" s="2"/>
      <c r="W129" s="2"/>
      <c r="X129" s="2"/>
      <c r="Y129" s="2"/>
      <c r="Z129" s="2"/>
    </row>
    <row r="130" spans="1:26" ht="18">
      <c r="A130" s="2"/>
      <c r="B130" s="2"/>
      <c r="C130" s="22"/>
      <c r="D130" s="22"/>
      <c r="E130" s="22"/>
      <c r="F130" s="22"/>
      <c r="G130" s="22"/>
      <c r="H130" s="22"/>
      <c r="I130" s="2"/>
      <c r="J130" s="2"/>
      <c r="K130" s="2"/>
      <c r="L130" s="2"/>
      <c r="M130" s="2"/>
      <c r="N130" s="2"/>
      <c r="O130" s="2"/>
      <c r="P130" s="2"/>
      <c r="Q130" s="2"/>
      <c r="R130" s="2"/>
      <c r="S130" s="2"/>
      <c r="T130" s="2"/>
      <c r="U130" s="2"/>
      <c r="V130" s="2"/>
      <c r="W130" s="2"/>
      <c r="X130" s="2"/>
      <c r="Y130" s="2"/>
      <c r="Z130" s="2"/>
    </row>
    <row r="131" spans="1:26" ht="18">
      <c r="A131" s="2"/>
      <c r="B131" s="2"/>
      <c r="C131" s="22"/>
      <c r="D131" s="22"/>
      <c r="E131" s="22"/>
      <c r="F131" s="22"/>
      <c r="G131" s="22"/>
      <c r="H131" s="22"/>
      <c r="I131" s="2"/>
      <c r="J131" s="2"/>
      <c r="K131" s="2"/>
      <c r="L131" s="2"/>
      <c r="M131" s="2"/>
      <c r="N131" s="2"/>
      <c r="O131" s="2"/>
      <c r="P131" s="2"/>
      <c r="Q131" s="2"/>
      <c r="R131" s="2"/>
      <c r="S131" s="2"/>
      <c r="T131" s="2"/>
      <c r="U131" s="2"/>
      <c r="V131" s="2"/>
      <c r="W131" s="2"/>
      <c r="X131" s="2"/>
      <c r="Y131" s="2"/>
      <c r="Z131" s="2"/>
    </row>
    <row r="132" spans="1:26" ht="18">
      <c r="A132" s="2"/>
      <c r="B132" s="2"/>
      <c r="C132" s="22"/>
      <c r="D132" s="22"/>
      <c r="E132" s="22"/>
      <c r="F132" s="22"/>
      <c r="G132" s="22"/>
      <c r="H132" s="22"/>
      <c r="I132" s="2"/>
      <c r="J132" s="2"/>
      <c r="K132" s="2"/>
      <c r="L132" s="2"/>
      <c r="M132" s="2"/>
      <c r="N132" s="2"/>
      <c r="O132" s="2"/>
      <c r="P132" s="2"/>
      <c r="Q132" s="2"/>
      <c r="R132" s="2"/>
      <c r="S132" s="2"/>
      <c r="T132" s="2"/>
      <c r="U132" s="2"/>
      <c r="V132" s="2"/>
      <c r="W132" s="2"/>
      <c r="X132" s="2"/>
      <c r="Y132" s="2"/>
      <c r="Z132" s="2"/>
    </row>
    <row r="133" spans="1:26" ht="18">
      <c r="A133" s="2"/>
      <c r="B133" s="2"/>
      <c r="C133" s="22"/>
      <c r="D133" s="22"/>
      <c r="E133" s="22"/>
      <c r="F133" s="22"/>
      <c r="G133" s="22"/>
      <c r="H133" s="22"/>
      <c r="I133" s="2"/>
      <c r="J133" s="2"/>
      <c r="K133" s="2"/>
      <c r="L133" s="2"/>
      <c r="M133" s="2"/>
      <c r="N133" s="2"/>
      <c r="O133" s="2"/>
      <c r="P133" s="2"/>
      <c r="Q133" s="2"/>
      <c r="R133" s="2"/>
      <c r="S133" s="2"/>
      <c r="T133" s="2"/>
      <c r="U133" s="2"/>
      <c r="V133" s="2"/>
      <c r="W133" s="2"/>
      <c r="X133" s="2"/>
      <c r="Y133" s="2"/>
      <c r="Z133" s="2"/>
    </row>
    <row r="134" spans="1:26" ht="18">
      <c r="A134" s="2"/>
      <c r="B134" s="2"/>
      <c r="C134" s="22"/>
      <c r="D134" s="22"/>
      <c r="E134" s="22"/>
      <c r="F134" s="22"/>
      <c r="G134" s="22"/>
      <c r="H134" s="22"/>
      <c r="I134" s="2"/>
      <c r="J134" s="2"/>
      <c r="K134" s="2"/>
      <c r="L134" s="2"/>
      <c r="M134" s="2"/>
      <c r="N134" s="2"/>
      <c r="O134" s="2"/>
      <c r="P134" s="2"/>
      <c r="Q134" s="2"/>
      <c r="R134" s="2"/>
      <c r="S134" s="2"/>
      <c r="T134" s="2"/>
      <c r="U134" s="2"/>
      <c r="V134" s="2"/>
      <c r="W134" s="2"/>
      <c r="X134" s="2"/>
      <c r="Y134" s="2"/>
      <c r="Z134" s="2"/>
    </row>
    <row r="135" spans="1:26" ht="18">
      <c r="A135" s="2"/>
      <c r="B135" s="2"/>
      <c r="C135" s="22"/>
      <c r="D135" s="22"/>
      <c r="E135" s="22"/>
      <c r="F135" s="22"/>
      <c r="G135" s="22"/>
      <c r="H135" s="22"/>
      <c r="I135" s="2"/>
      <c r="J135" s="2"/>
      <c r="K135" s="2"/>
      <c r="L135" s="2"/>
      <c r="M135" s="2"/>
      <c r="N135" s="2"/>
      <c r="O135" s="2"/>
      <c r="P135" s="2"/>
      <c r="Q135" s="2"/>
      <c r="R135" s="2"/>
      <c r="S135" s="2"/>
      <c r="T135" s="2"/>
      <c r="U135" s="2"/>
      <c r="V135" s="2"/>
      <c r="W135" s="2"/>
      <c r="X135" s="2"/>
      <c r="Y135" s="2"/>
      <c r="Z135" s="2"/>
    </row>
    <row r="136" spans="1:26" ht="18">
      <c r="A136" s="2"/>
      <c r="B136" s="2"/>
      <c r="C136" s="22"/>
      <c r="D136" s="22"/>
      <c r="E136" s="22"/>
      <c r="F136" s="22"/>
      <c r="G136" s="22"/>
      <c r="H136" s="22"/>
      <c r="I136" s="2"/>
      <c r="J136" s="2"/>
      <c r="K136" s="2"/>
      <c r="L136" s="2"/>
      <c r="M136" s="2"/>
      <c r="N136" s="2"/>
      <c r="O136" s="2"/>
      <c r="P136" s="2"/>
      <c r="Q136" s="2"/>
      <c r="R136" s="2"/>
      <c r="S136" s="2"/>
      <c r="T136" s="2"/>
      <c r="U136" s="2"/>
      <c r="V136" s="2"/>
      <c r="W136" s="2"/>
      <c r="X136" s="2"/>
      <c r="Y136" s="2"/>
      <c r="Z136" s="2"/>
    </row>
    <row r="137" spans="1:26" ht="18">
      <c r="A137" s="2"/>
      <c r="B137" s="2"/>
      <c r="C137" s="22"/>
      <c r="D137" s="22"/>
      <c r="E137" s="22"/>
      <c r="F137" s="22"/>
      <c r="G137" s="22"/>
      <c r="H137" s="22"/>
      <c r="I137" s="2"/>
      <c r="J137" s="2"/>
      <c r="K137" s="2"/>
      <c r="L137" s="2"/>
      <c r="M137" s="2"/>
      <c r="N137" s="2"/>
      <c r="O137" s="2"/>
      <c r="P137" s="2"/>
      <c r="Q137" s="2"/>
      <c r="R137" s="2"/>
      <c r="S137" s="2"/>
      <c r="T137" s="2"/>
      <c r="U137" s="2"/>
      <c r="V137" s="2"/>
      <c r="W137" s="2"/>
      <c r="X137" s="2"/>
      <c r="Y137" s="2"/>
      <c r="Z137" s="2"/>
    </row>
    <row r="138" spans="1:26" ht="18">
      <c r="A138" s="2"/>
      <c r="B138" s="2"/>
      <c r="C138" s="22"/>
      <c r="D138" s="22"/>
      <c r="E138" s="22"/>
      <c r="F138" s="22"/>
      <c r="G138" s="22"/>
      <c r="H138" s="22"/>
      <c r="I138" s="2"/>
      <c r="J138" s="2"/>
      <c r="K138" s="2"/>
      <c r="L138" s="2"/>
      <c r="M138" s="2"/>
      <c r="N138" s="2"/>
      <c r="O138" s="2"/>
      <c r="P138" s="2"/>
      <c r="Q138" s="2"/>
      <c r="R138" s="2"/>
      <c r="S138" s="2"/>
      <c r="T138" s="2"/>
      <c r="U138" s="2"/>
      <c r="V138" s="2"/>
      <c r="W138" s="2"/>
      <c r="X138" s="2"/>
      <c r="Y138" s="2"/>
      <c r="Z138" s="2"/>
    </row>
    <row r="139" spans="1:26" ht="18">
      <c r="A139" s="2"/>
      <c r="B139" s="2"/>
      <c r="C139" s="22"/>
      <c r="D139" s="22"/>
      <c r="E139" s="22"/>
      <c r="F139" s="22"/>
      <c r="G139" s="22"/>
      <c r="H139" s="22"/>
      <c r="I139" s="2"/>
      <c r="J139" s="2"/>
      <c r="K139" s="2"/>
      <c r="L139" s="2"/>
      <c r="M139" s="2"/>
      <c r="N139" s="2"/>
      <c r="O139" s="2"/>
      <c r="P139" s="2"/>
      <c r="Q139" s="2"/>
      <c r="R139" s="2"/>
      <c r="S139" s="2"/>
      <c r="T139" s="2"/>
      <c r="U139" s="2"/>
      <c r="V139" s="2"/>
      <c r="W139" s="2"/>
      <c r="X139" s="2"/>
      <c r="Y139" s="2"/>
      <c r="Z139" s="2"/>
    </row>
    <row r="140" spans="1:26" ht="18">
      <c r="A140" s="2"/>
      <c r="B140" s="2"/>
      <c r="C140" s="22"/>
      <c r="D140" s="22"/>
      <c r="E140" s="22"/>
      <c r="F140" s="22"/>
      <c r="G140" s="22"/>
      <c r="H140" s="22"/>
      <c r="I140" s="2"/>
      <c r="J140" s="2"/>
      <c r="K140" s="2"/>
      <c r="L140" s="2"/>
      <c r="M140" s="2"/>
      <c r="N140" s="2"/>
      <c r="O140" s="2"/>
      <c r="P140" s="2"/>
      <c r="Q140" s="2"/>
      <c r="R140" s="2"/>
      <c r="S140" s="2"/>
      <c r="T140" s="2"/>
      <c r="U140" s="2"/>
      <c r="V140" s="2"/>
      <c r="W140" s="2"/>
      <c r="X140" s="2"/>
      <c r="Y140" s="2"/>
      <c r="Z140" s="2"/>
    </row>
    <row r="141" spans="1:26" ht="18">
      <c r="A141" s="2"/>
      <c r="B141" s="2"/>
      <c r="C141" s="22"/>
      <c r="D141" s="22"/>
      <c r="E141" s="22"/>
      <c r="F141" s="22"/>
      <c r="G141" s="22"/>
      <c r="H141" s="22"/>
      <c r="I141" s="2"/>
      <c r="J141" s="2"/>
      <c r="K141" s="2"/>
      <c r="L141" s="2"/>
      <c r="M141" s="2"/>
      <c r="N141" s="2"/>
      <c r="O141" s="2"/>
      <c r="P141" s="2"/>
      <c r="Q141" s="2"/>
      <c r="R141" s="2"/>
      <c r="S141" s="2"/>
      <c r="T141" s="2"/>
      <c r="U141" s="2"/>
      <c r="V141" s="2"/>
      <c r="W141" s="2"/>
      <c r="X141" s="2"/>
      <c r="Y141" s="2"/>
      <c r="Z141" s="2"/>
    </row>
    <row r="142" spans="1:26" ht="18">
      <c r="A142" s="2"/>
      <c r="B142" s="2"/>
      <c r="C142" s="22"/>
      <c r="D142" s="22"/>
      <c r="E142" s="22"/>
      <c r="F142" s="22"/>
      <c r="G142" s="22"/>
      <c r="H142" s="22"/>
      <c r="I142" s="2"/>
      <c r="J142" s="2"/>
      <c r="K142" s="2"/>
      <c r="L142" s="2"/>
      <c r="M142" s="2"/>
      <c r="N142" s="2"/>
      <c r="O142" s="2"/>
      <c r="P142" s="2"/>
      <c r="Q142" s="2"/>
      <c r="R142" s="2"/>
      <c r="S142" s="2"/>
      <c r="T142" s="2"/>
      <c r="U142" s="2"/>
      <c r="V142" s="2"/>
      <c r="W142" s="2"/>
      <c r="X142" s="2"/>
      <c r="Y142" s="2"/>
      <c r="Z142" s="2"/>
    </row>
    <row r="143" spans="1:26" ht="18">
      <c r="A143" s="2"/>
      <c r="B143" s="2"/>
      <c r="C143" s="22"/>
      <c r="D143" s="22"/>
      <c r="E143" s="22"/>
      <c r="F143" s="22"/>
      <c r="G143" s="22"/>
      <c r="H143" s="22"/>
      <c r="I143" s="2"/>
      <c r="J143" s="2"/>
      <c r="K143" s="2"/>
      <c r="L143" s="2"/>
      <c r="M143" s="2"/>
      <c r="N143" s="2"/>
      <c r="O143" s="2"/>
      <c r="P143" s="2"/>
      <c r="Q143" s="2"/>
      <c r="R143" s="2"/>
      <c r="S143" s="2"/>
      <c r="T143" s="2"/>
      <c r="U143" s="2"/>
      <c r="V143" s="2"/>
      <c r="W143" s="2"/>
      <c r="X143" s="2"/>
      <c r="Y143" s="2"/>
      <c r="Z143" s="2"/>
    </row>
    <row r="144" spans="1:26" ht="18">
      <c r="A144" s="2"/>
      <c r="B144" s="2"/>
      <c r="C144" s="22"/>
      <c r="D144" s="22"/>
      <c r="E144" s="22"/>
      <c r="F144" s="22"/>
      <c r="G144" s="22"/>
      <c r="H144" s="22"/>
      <c r="I144" s="2"/>
      <c r="J144" s="2"/>
      <c r="K144" s="2"/>
      <c r="L144" s="2"/>
      <c r="M144" s="2"/>
      <c r="N144" s="2"/>
      <c r="O144" s="2"/>
      <c r="P144" s="2"/>
      <c r="Q144" s="2"/>
      <c r="R144" s="2"/>
      <c r="S144" s="2"/>
      <c r="T144" s="2"/>
      <c r="U144" s="2"/>
      <c r="V144" s="2"/>
      <c r="W144" s="2"/>
      <c r="X144" s="2"/>
      <c r="Y144" s="2"/>
      <c r="Z144" s="2"/>
    </row>
    <row r="145" spans="1:26" ht="18">
      <c r="A145" s="2"/>
      <c r="B145" s="2"/>
      <c r="C145" s="22"/>
      <c r="D145" s="22"/>
      <c r="E145" s="22"/>
      <c r="F145" s="22"/>
      <c r="G145" s="22"/>
      <c r="H145" s="22"/>
      <c r="I145" s="2"/>
      <c r="J145" s="2"/>
      <c r="K145" s="2"/>
      <c r="L145" s="2"/>
      <c r="M145" s="2"/>
      <c r="N145" s="2"/>
      <c r="O145" s="2"/>
      <c r="P145" s="2"/>
      <c r="Q145" s="2"/>
      <c r="R145" s="2"/>
      <c r="S145" s="2"/>
      <c r="T145" s="2"/>
      <c r="U145" s="2"/>
      <c r="V145" s="2"/>
      <c r="W145" s="2"/>
      <c r="X145" s="2"/>
      <c r="Y145" s="2"/>
      <c r="Z145" s="2"/>
    </row>
    <row r="146" spans="1:26" ht="18">
      <c r="A146" s="2"/>
      <c r="B146" s="2"/>
      <c r="C146" s="22"/>
      <c r="D146" s="22"/>
      <c r="E146" s="22"/>
      <c r="F146" s="22"/>
      <c r="G146" s="22"/>
      <c r="H146" s="22"/>
      <c r="I146" s="2"/>
      <c r="J146" s="2"/>
      <c r="K146" s="2"/>
      <c r="L146" s="2"/>
      <c r="M146" s="2"/>
      <c r="N146" s="2"/>
      <c r="O146" s="2"/>
      <c r="P146" s="2"/>
      <c r="Q146" s="2"/>
      <c r="R146" s="2"/>
      <c r="S146" s="2"/>
      <c r="T146" s="2"/>
      <c r="U146" s="2"/>
      <c r="V146" s="2"/>
      <c r="W146" s="2"/>
      <c r="X146" s="2"/>
      <c r="Y146" s="2"/>
      <c r="Z146" s="2"/>
    </row>
    <row r="147" spans="1:26" ht="18">
      <c r="A147" s="2"/>
      <c r="B147" s="2"/>
      <c r="C147" s="22"/>
      <c r="D147" s="22"/>
      <c r="E147" s="22"/>
      <c r="F147" s="22"/>
      <c r="G147" s="22"/>
      <c r="H147" s="22"/>
      <c r="I147" s="2"/>
      <c r="J147" s="2"/>
      <c r="K147" s="2"/>
      <c r="L147" s="2"/>
      <c r="M147" s="2"/>
      <c r="N147" s="2"/>
      <c r="O147" s="2"/>
      <c r="P147" s="2"/>
      <c r="Q147" s="2"/>
      <c r="R147" s="2"/>
      <c r="S147" s="2"/>
      <c r="T147" s="2"/>
      <c r="U147" s="2"/>
      <c r="V147" s="2"/>
      <c r="W147" s="2"/>
      <c r="X147" s="2"/>
      <c r="Y147" s="2"/>
      <c r="Z147" s="2"/>
    </row>
    <row r="148" spans="1:26" ht="18">
      <c r="A148" s="2"/>
      <c r="B148" s="2"/>
      <c r="C148" s="22"/>
      <c r="D148" s="22"/>
      <c r="E148" s="22"/>
      <c r="F148" s="22"/>
      <c r="G148" s="22"/>
      <c r="H148" s="22"/>
      <c r="I148" s="2"/>
      <c r="J148" s="2"/>
      <c r="K148" s="2"/>
      <c r="L148" s="2"/>
      <c r="M148" s="2"/>
      <c r="N148" s="2"/>
      <c r="O148" s="2"/>
      <c r="P148" s="2"/>
      <c r="Q148" s="2"/>
      <c r="R148" s="2"/>
      <c r="S148" s="2"/>
      <c r="T148" s="2"/>
      <c r="U148" s="2"/>
      <c r="V148" s="2"/>
      <c r="W148" s="2"/>
      <c r="X148" s="2"/>
      <c r="Y148" s="2"/>
      <c r="Z148" s="2"/>
    </row>
    <row r="149" spans="1:26" ht="18">
      <c r="A149" s="2"/>
      <c r="B149" s="2"/>
      <c r="C149" s="22"/>
      <c r="D149" s="22"/>
      <c r="E149" s="22"/>
      <c r="F149" s="22"/>
      <c r="G149" s="22"/>
      <c r="H149" s="22"/>
      <c r="I149" s="2"/>
      <c r="J149" s="2"/>
      <c r="K149" s="2"/>
      <c r="L149" s="2"/>
      <c r="M149" s="2"/>
      <c r="N149" s="2"/>
      <c r="O149" s="2"/>
      <c r="P149" s="2"/>
      <c r="Q149" s="2"/>
      <c r="R149" s="2"/>
      <c r="S149" s="2"/>
      <c r="T149" s="2"/>
      <c r="U149" s="2"/>
      <c r="V149" s="2"/>
      <c r="W149" s="2"/>
      <c r="X149" s="2"/>
      <c r="Y149" s="2"/>
      <c r="Z149" s="2"/>
    </row>
    <row r="150" spans="1:26" ht="18">
      <c r="A150" s="2"/>
      <c r="B150" s="2"/>
      <c r="C150" s="22"/>
      <c r="D150" s="22"/>
      <c r="E150" s="22"/>
      <c r="F150" s="22"/>
      <c r="G150" s="22"/>
      <c r="H150" s="22"/>
      <c r="I150" s="2"/>
      <c r="J150" s="2"/>
      <c r="K150" s="2"/>
      <c r="L150" s="2"/>
      <c r="M150" s="2"/>
      <c r="N150" s="2"/>
      <c r="O150" s="2"/>
      <c r="P150" s="2"/>
      <c r="Q150" s="2"/>
      <c r="R150" s="2"/>
      <c r="S150" s="2"/>
      <c r="T150" s="2"/>
      <c r="U150" s="2"/>
      <c r="V150" s="2"/>
      <c r="W150" s="2"/>
      <c r="X150" s="2"/>
      <c r="Y150" s="2"/>
      <c r="Z150" s="2"/>
    </row>
    <row r="151" spans="1:26" ht="18">
      <c r="A151" s="2"/>
      <c r="B151" s="2"/>
      <c r="C151" s="22"/>
      <c r="D151" s="22"/>
      <c r="E151" s="22"/>
      <c r="F151" s="22"/>
      <c r="G151" s="22"/>
      <c r="H151" s="22"/>
      <c r="I151" s="2"/>
      <c r="J151" s="2"/>
      <c r="K151" s="2"/>
      <c r="L151" s="2"/>
      <c r="M151" s="2"/>
      <c r="N151" s="2"/>
      <c r="O151" s="2"/>
      <c r="P151" s="2"/>
      <c r="Q151" s="2"/>
      <c r="R151" s="2"/>
      <c r="S151" s="2"/>
      <c r="T151" s="2"/>
      <c r="U151" s="2"/>
      <c r="V151" s="2"/>
      <c r="W151" s="2"/>
      <c r="X151" s="2"/>
      <c r="Y151" s="2"/>
      <c r="Z151" s="2"/>
    </row>
    <row r="152" spans="1:26" ht="18">
      <c r="A152" s="2"/>
      <c r="B152" s="2"/>
      <c r="C152" s="22"/>
      <c r="D152" s="22"/>
      <c r="E152" s="22"/>
      <c r="F152" s="22"/>
      <c r="G152" s="22"/>
      <c r="H152" s="22"/>
      <c r="I152" s="2"/>
      <c r="J152" s="2"/>
      <c r="K152" s="2"/>
      <c r="L152" s="2"/>
      <c r="M152" s="2"/>
      <c r="N152" s="2"/>
      <c r="O152" s="2"/>
      <c r="P152" s="2"/>
      <c r="Q152" s="2"/>
      <c r="R152" s="2"/>
      <c r="S152" s="2"/>
      <c r="T152" s="2"/>
      <c r="U152" s="2"/>
      <c r="V152" s="2"/>
      <c r="W152" s="2"/>
      <c r="X152" s="2"/>
      <c r="Y152" s="2"/>
      <c r="Z152" s="2"/>
    </row>
    <row r="153" spans="1:26" ht="18">
      <c r="A153" s="2"/>
      <c r="B153" s="2"/>
      <c r="C153" s="22"/>
      <c r="D153" s="22"/>
      <c r="E153" s="22"/>
      <c r="F153" s="22"/>
      <c r="G153" s="22"/>
      <c r="H153" s="22"/>
      <c r="I153" s="2"/>
      <c r="J153" s="2"/>
      <c r="K153" s="2"/>
      <c r="L153" s="2"/>
      <c r="M153" s="2"/>
      <c r="N153" s="2"/>
      <c r="O153" s="2"/>
      <c r="P153" s="2"/>
      <c r="Q153" s="2"/>
      <c r="R153" s="2"/>
      <c r="S153" s="2"/>
      <c r="T153" s="2"/>
      <c r="U153" s="2"/>
      <c r="V153" s="2"/>
      <c r="W153" s="2"/>
      <c r="X153" s="2"/>
      <c r="Y153" s="2"/>
      <c r="Z153" s="2"/>
    </row>
    <row r="154" spans="1:26" ht="18">
      <c r="A154" s="2"/>
      <c r="B154" s="2"/>
      <c r="C154" s="22"/>
      <c r="D154" s="22"/>
      <c r="E154" s="22"/>
      <c r="F154" s="22"/>
      <c r="G154" s="22"/>
      <c r="H154" s="22"/>
      <c r="I154" s="2"/>
      <c r="J154" s="2"/>
      <c r="K154" s="2"/>
      <c r="L154" s="2"/>
      <c r="M154" s="2"/>
      <c r="N154" s="2"/>
      <c r="O154" s="2"/>
      <c r="P154" s="2"/>
      <c r="Q154" s="2"/>
      <c r="R154" s="2"/>
      <c r="S154" s="2"/>
      <c r="T154" s="2"/>
      <c r="U154" s="2"/>
      <c r="V154" s="2"/>
      <c r="W154" s="2"/>
      <c r="X154" s="2"/>
      <c r="Y154" s="2"/>
      <c r="Z154" s="2"/>
    </row>
    <row r="155" spans="1:26" ht="18">
      <c r="A155" s="2"/>
      <c r="B155" s="2"/>
      <c r="C155" s="22"/>
      <c r="D155" s="22"/>
      <c r="E155" s="22"/>
      <c r="F155" s="22"/>
      <c r="G155" s="22"/>
      <c r="H155" s="22"/>
      <c r="I155" s="2"/>
      <c r="J155" s="2"/>
      <c r="K155" s="2"/>
      <c r="L155" s="2"/>
      <c r="M155" s="2"/>
      <c r="N155" s="2"/>
      <c r="O155" s="2"/>
      <c r="P155" s="2"/>
      <c r="Q155" s="2"/>
      <c r="R155" s="2"/>
      <c r="S155" s="2"/>
      <c r="T155" s="2"/>
      <c r="U155" s="2"/>
      <c r="V155" s="2"/>
      <c r="W155" s="2"/>
      <c r="X155" s="2"/>
      <c r="Y155" s="2"/>
      <c r="Z155" s="2"/>
    </row>
    <row r="156" spans="1:26" ht="18">
      <c r="A156" s="2"/>
      <c r="B156" s="2"/>
      <c r="C156" s="22"/>
      <c r="D156" s="22"/>
      <c r="E156" s="22"/>
      <c r="F156" s="22"/>
      <c r="G156" s="22"/>
      <c r="H156" s="22"/>
      <c r="I156" s="2"/>
      <c r="J156" s="2"/>
      <c r="K156" s="2"/>
      <c r="L156" s="2"/>
      <c r="M156" s="2"/>
      <c r="N156" s="2"/>
      <c r="O156" s="2"/>
      <c r="P156" s="2"/>
      <c r="Q156" s="2"/>
      <c r="R156" s="2"/>
      <c r="S156" s="2"/>
      <c r="T156" s="2"/>
      <c r="U156" s="2"/>
      <c r="V156" s="2"/>
      <c r="W156" s="2"/>
      <c r="X156" s="2"/>
      <c r="Y156" s="2"/>
      <c r="Z156" s="2"/>
    </row>
    <row r="157" spans="1:26" ht="18">
      <c r="A157" s="2"/>
      <c r="B157" s="2"/>
      <c r="C157" s="22"/>
      <c r="D157" s="22"/>
      <c r="E157" s="22"/>
      <c r="F157" s="22"/>
      <c r="G157" s="22"/>
      <c r="H157" s="22"/>
      <c r="I157" s="2"/>
      <c r="J157" s="2"/>
      <c r="K157" s="2"/>
      <c r="L157" s="2"/>
      <c r="M157" s="2"/>
      <c r="N157" s="2"/>
      <c r="O157" s="2"/>
      <c r="P157" s="2"/>
      <c r="Q157" s="2"/>
      <c r="R157" s="2"/>
      <c r="S157" s="2"/>
      <c r="T157" s="2"/>
      <c r="U157" s="2"/>
      <c r="V157" s="2"/>
      <c r="W157" s="2"/>
      <c r="X157" s="2"/>
      <c r="Y157" s="2"/>
      <c r="Z157" s="2"/>
    </row>
    <row r="158" spans="1:26" ht="18">
      <c r="A158" s="2"/>
      <c r="B158" s="2"/>
      <c r="C158" s="22"/>
      <c r="D158" s="22"/>
      <c r="E158" s="22"/>
      <c r="F158" s="22"/>
      <c r="G158" s="22"/>
      <c r="H158" s="22"/>
      <c r="I158" s="2"/>
      <c r="J158" s="2"/>
      <c r="K158" s="2"/>
      <c r="L158" s="2"/>
      <c r="M158" s="2"/>
      <c r="N158" s="2"/>
      <c r="O158" s="2"/>
      <c r="P158" s="2"/>
      <c r="Q158" s="2"/>
      <c r="R158" s="2"/>
      <c r="S158" s="2"/>
      <c r="T158" s="2"/>
      <c r="U158" s="2"/>
      <c r="V158" s="2"/>
      <c r="W158" s="2"/>
      <c r="X158" s="2"/>
      <c r="Y158" s="2"/>
      <c r="Z158" s="2"/>
    </row>
    <row r="159" spans="1:26" ht="18">
      <c r="A159" s="2"/>
      <c r="B159" s="2"/>
      <c r="C159" s="22"/>
      <c r="D159" s="22"/>
      <c r="E159" s="22"/>
      <c r="F159" s="22"/>
      <c r="G159" s="22"/>
      <c r="H159" s="22"/>
      <c r="I159" s="2"/>
      <c r="J159" s="2"/>
      <c r="K159" s="2"/>
      <c r="L159" s="2"/>
      <c r="M159" s="2"/>
      <c r="N159" s="2"/>
      <c r="O159" s="2"/>
      <c r="P159" s="2"/>
      <c r="Q159" s="2"/>
      <c r="R159" s="2"/>
      <c r="S159" s="2"/>
      <c r="T159" s="2"/>
      <c r="U159" s="2"/>
      <c r="V159" s="2"/>
      <c r="W159" s="2"/>
      <c r="X159" s="2"/>
      <c r="Y159" s="2"/>
      <c r="Z159" s="2"/>
    </row>
    <row r="160" spans="1:26" ht="18">
      <c r="A160" s="2"/>
      <c r="B160" s="2"/>
      <c r="C160" s="22"/>
      <c r="D160" s="22"/>
      <c r="E160" s="22"/>
      <c r="F160" s="22"/>
      <c r="G160" s="22"/>
      <c r="H160" s="22"/>
      <c r="I160" s="2"/>
      <c r="J160" s="2"/>
      <c r="K160" s="2"/>
      <c r="L160" s="2"/>
      <c r="M160" s="2"/>
      <c r="N160" s="2"/>
      <c r="O160" s="2"/>
      <c r="P160" s="2"/>
      <c r="Q160" s="2"/>
      <c r="R160" s="2"/>
      <c r="S160" s="2"/>
      <c r="T160" s="2"/>
      <c r="U160" s="2"/>
      <c r="V160" s="2"/>
      <c r="W160" s="2"/>
      <c r="X160" s="2"/>
      <c r="Y160" s="2"/>
      <c r="Z160" s="2"/>
    </row>
    <row r="161" spans="1:26" ht="18">
      <c r="A161" s="2"/>
      <c r="B161" s="2"/>
      <c r="C161" s="22"/>
      <c r="D161" s="22"/>
      <c r="E161" s="22"/>
      <c r="F161" s="22"/>
      <c r="G161" s="22"/>
      <c r="H161" s="22"/>
      <c r="I161" s="2"/>
      <c r="J161" s="2"/>
      <c r="K161" s="2"/>
      <c r="L161" s="2"/>
      <c r="M161" s="2"/>
      <c r="N161" s="2"/>
      <c r="O161" s="2"/>
      <c r="P161" s="2"/>
      <c r="Q161" s="2"/>
      <c r="R161" s="2"/>
      <c r="S161" s="2"/>
      <c r="T161" s="2"/>
      <c r="U161" s="2"/>
      <c r="V161" s="2"/>
      <c r="W161" s="2"/>
      <c r="X161" s="2"/>
      <c r="Y161" s="2"/>
      <c r="Z161" s="2"/>
    </row>
    <row r="162" spans="1:26" ht="18">
      <c r="A162" s="2"/>
      <c r="B162" s="2"/>
      <c r="C162" s="22"/>
      <c r="D162" s="22"/>
      <c r="E162" s="22"/>
      <c r="F162" s="22"/>
      <c r="G162" s="22"/>
      <c r="H162" s="22"/>
      <c r="I162" s="2"/>
      <c r="J162" s="2"/>
      <c r="K162" s="2"/>
      <c r="L162" s="2"/>
      <c r="M162" s="2"/>
      <c r="N162" s="2"/>
      <c r="O162" s="2"/>
      <c r="P162" s="2"/>
      <c r="Q162" s="2"/>
      <c r="R162" s="2"/>
      <c r="S162" s="2"/>
      <c r="T162" s="2"/>
      <c r="U162" s="2"/>
      <c r="V162" s="2"/>
      <c r="W162" s="2"/>
      <c r="X162" s="2"/>
      <c r="Y162" s="2"/>
      <c r="Z162" s="2"/>
    </row>
    <row r="163" spans="1:26" ht="18">
      <c r="A163" s="2"/>
      <c r="B163" s="2"/>
      <c r="C163" s="22"/>
      <c r="D163" s="22"/>
      <c r="E163" s="22"/>
      <c r="F163" s="22"/>
      <c r="G163" s="22"/>
      <c r="H163" s="22"/>
      <c r="I163" s="2"/>
      <c r="J163" s="2"/>
      <c r="K163" s="2"/>
      <c r="L163" s="2"/>
      <c r="M163" s="2"/>
      <c r="N163" s="2"/>
      <c r="O163" s="2"/>
      <c r="P163" s="2"/>
      <c r="Q163" s="2"/>
      <c r="R163" s="2"/>
      <c r="S163" s="2"/>
      <c r="T163" s="2"/>
      <c r="U163" s="2"/>
      <c r="V163" s="2"/>
      <c r="W163" s="2"/>
      <c r="X163" s="2"/>
      <c r="Y163" s="2"/>
      <c r="Z163" s="2"/>
    </row>
    <row r="164" spans="1:26" ht="18">
      <c r="A164" s="2"/>
      <c r="B164" s="2"/>
      <c r="C164" s="22"/>
      <c r="D164" s="22"/>
      <c r="E164" s="22"/>
      <c r="F164" s="22"/>
      <c r="G164" s="22"/>
      <c r="H164" s="22"/>
      <c r="I164" s="2"/>
      <c r="J164" s="2"/>
      <c r="K164" s="2"/>
      <c r="L164" s="2"/>
      <c r="M164" s="2"/>
      <c r="N164" s="2"/>
      <c r="O164" s="2"/>
      <c r="P164" s="2"/>
      <c r="Q164" s="2"/>
      <c r="R164" s="2"/>
      <c r="S164" s="2"/>
      <c r="T164" s="2"/>
      <c r="U164" s="2"/>
      <c r="V164" s="2"/>
      <c r="W164" s="2"/>
      <c r="X164" s="2"/>
      <c r="Y164" s="2"/>
      <c r="Z164" s="2"/>
    </row>
    <row r="165" spans="1:26" ht="18">
      <c r="A165" s="2"/>
      <c r="B165" s="2"/>
      <c r="C165" s="22"/>
      <c r="D165" s="22"/>
      <c r="E165" s="22"/>
      <c r="F165" s="22"/>
      <c r="G165" s="22"/>
      <c r="H165" s="22"/>
      <c r="I165" s="2"/>
      <c r="J165" s="2"/>
      <c r="K165" s="2"/>
      <c r="L165" s="2"/>
      <c r="M165" s="2"/>
      <c r="N165" s="2"/>
      <c r="O165" s="2"/>
      <c r="P165" s="2"/>
      <c r="Q165" s="2"/>
      <c r="R165" s="2"/>
      <c r="S165" s="2"/>
      <c r="T165" s="2"/>
      <c r="U165" s="2"/>
      <c r="V165" s="2"/>
      <c r="W165" s="2"/>
      <c r="X165" s="2"/>
      <c r="Y165" s="2"/>
      <c r="Z165" s="2"/>
    </row>
    <row r="166" spans="1:26" ht="18">
      <c r="A166" s="2"/>
      <c r="B166" s="2"/>
      <c r="C166" s="22"/>
      <c r="D166" s="22"/>
      <c r="E166" s="22"/>
      <c r="F166" s="22"/>
      <c r="G166" s="22"/>
      <c r="H166" s="22"/>
      <c r="I166" s="2"/>
      <c r="J166" s="2"/>
      <c r="K166" s="2"/>
      <c r="L166" s="2"/>
      <c r="M166" s="2"/>
      <c r="N166" s="2"/>
      <c r="O166" s="2"/>
      <c r="P166" s="2"/>
      <c r="Q166" s="2"/>
      <c r="R166" s="2"/>
      <c r="S166" s="2"/>
      <c r="T166" s="2"/>
      <c r="U166" s="2"/>
      <c r="V166" s="2"/>
      <c r="W166" s="2"/>
      <c r="X166" s="2"/>
      <c r="Y166" s="2"/>
      <c r="Z166" s="2"/>
    </row>
    <row r="167" spans="1:26" ht="18">
      <c r="A167" s="2"/>
      <c r="B167" s="2"/>
      <c r="C167" s="22"/>
      <c r="D167" s="22"/>
      <c r="E167" s="22"/>
      <c r="F167" s="22"/>
      <c r="G167" s="22"/>
      <c r="H167" s="22"/>
      <c r="I167" s="2"/>
      <c r="J167" s="2"/>
      <c r="K167" s="2"/>
      <c r="L167" s="2"/>
      <c r="M167" s="2"/>
      <c r="N167" s="2"/>
      <c r="O167" s="2"/>
      <c r="P167" s="2"/>
      <c r="Q167" s="2"/>
      <c r="R167" s="2"/>
      <c r="S167" s="2"/>
      <c r="T167" s="2"/>
      <c r="U167" s="2"/>
      <c r="V167" s="2"/>
      <c r="W167" s="2"/>
      <c r="X167" s="2"/>
      <c r="Y167" s="2"/>
      <c r="Z167" s="2"/>
    </row>
    <row r="168" spans="1:26" ht="18">
      <c r="A168" s="2"/>
      <c r="B168" s="2"/>
      <c r="C168" s="22"/>
      <c r="D168" s="22"/>
      <c r="E168" s="22"/>
      <c r="F168" s="22"/>
      <c r="G168" s="22"/>
      <c r="H168" s="22"/>
      <c r="I168" s="2"/>
      <c r="J168" s="2"/>
      <c r="K168" s="2"/>
      <c r="L168" s="2"/>
      <c r="M168" s="2"/>
      <c r="N168" s="2"/>
      <c r="O168" s="2"/>
      <c r="P168" s="2"/>
      <c r="Q168" s="2"/>
      <c r="R168" s="2"/>
      <c r="S168" s="2"/>
      <c r="T168" s="2"/>
      <c r="U168" s="2"/>
      <c r="V168" s="2"/>
      <c r="W168" s="2"/>
      <c r="X168" s="2"/>
      <c r="Y168" s="2"/>
      <c r="Z168" s="2"/>
    </row>
    <row r="169" spans="1:26" ht="18">
      <c r="A169" s="2"/>
      <c r="B169" s="2"/>
      <c r="C169" s="22"/>
      <c r="D169" s="22"/>
      <c r="E169" s="22"/>
      <c r="F169" s="22"/>
      <c r="G169" s="22"/>
      <c r="H169" s="22"/>
      <c r="I169" s="2"/>
      <c r="J169" s="2"/>
      <c r="K169" s="2"/>
      <c r="L169" s="2"/>
      <c r="M169" s="2"/>
      <c r="N169" s="2"/>
      <c r="O169" s="2"/>
      <c r="P169" s="2"/>
      <c r="Q169" s="2"/>
      <c r="R169" s="2"/>
      <c r="S169" s="2"/>
      <c r="T169" s="2"/>
      <c r="U169" s="2"/>
      <c r="V169" s="2"/>
      <c r="W169" s="2"/>
      <c r="X169" s="2"/>
      <c r="Y169" s="2"/>
      <c r="Z169" s="2"/>
    </row>
    <row r="170" spans="1:26" ht="18">
      <c r="A170" s="2"/>
      <c r="B170" s="2"/>
      <c r="C170" s="22"/>
      <c r="D170" s="22"/>
      <c r="E170" s="22"/>
      <c r="F170" s="22"/>
      <c r="G170" s="22"/>
      <c r="H170" s="22"/>
      <c r="I170" s="2"/>
      <c r="J170" s="2"/>
      <c r="K170" s="2"/>
      <c r="L170" s="2"/>
      <c r="M170" s="2"/>
      <c r="N170" s="2"/>
      <c r="O170" s="2"/>
      <c r="P170" s="2"/>
      <c r="Q170" s="2"/>
      <c r="R170" s="2"/>
      <c r="S170" s="2"/>
      <c r="T170" s="2"/>
      <c r="U170" s="2"/>
      <c r="V170" s="2"/>
      <c r="W170" s="2"/>
      <c r="X170" s="2"/>
      <c r="Y170" s="2"/>
      <c r="Z170" s="2"/>
    </row>
    <row r="171" spans="1:26" ht="18">
      <c r="A171" s="2"/>
      <c r="B171" s="2"/>
      <c r="C171" s="22"/>
      <c r="D171" s="22"/>
      <c r="E171" s="22"/>
      <c r="F171" s="22"/>
      <c r="G171" s="22"/>
      <c r="H171" s="22"/>
      <c r="I171" s="2"/>
      <c r="J171" s="2"/>
      <c r="K171" s="2"/>
      <c r="L171" s="2"/>
      <c r="M171" s="2"/>
      <c r="N171" s="2"/>
      <c r="O171" s="2"/>
      <c r="P171" s="2"/>
      <c r="Q171" s="2"/>
      <c r="R171" s="2"/>
      <c r="S171" s="2"/>
      <c r="T171" s="2"/>
      <c r="U171" s="2"/>
      <c r="V171" s="2"/>
      <c r="W171" s="2"/>
      <c r="X171" s="2"/>
      <c r="Y171" s="2"/>
      <c r="Z171" s="2"/>
    </row>
    <row r="172" spans="1:26" ht="18">
      <c r="A172" s="2"/>
      <c r="B172" s="2"/>
      <c r="C172" s="22"/>
      <c r="D172" s="22"/>
      <c r="E172" s="22"/>
      <c r="F172" s="22"/>
      <c r="G172" s="22"/>
      <c r="H172" s="22"/>
      <c r="I172" s="2"/>
      <c r="J172" s="2"/>
      <c r="K172" s="2"/>
      <c r="L172" s="2"/>
      <c r="M172" s="2"/>
      <c r="N172" s="2"/>
      <c r="O172" s="2"/>
      <c r="P172" s="2"/>
      <c r="Q172" s="2"/>
      <c r="R172" s="2"/>
      <c r="S172" s="2"/>
      <c r="T172" s="2"/>
      <c r="U172" s="2"/>
      <c r="V172" s="2"/>
      <c r="W172" s="2"/>
      <c r="X172" s="2"/>
      <c r="Y172" s="2"/>
      <c r="Z172" s="2"/>
    </row>
    <row r="173" spans="1:26" ht="18">
      <c r="A173" s="2"/>
      <c r="B173" s="2"/>
      <c r="C173" s="22"/>
      <c r="D173" s="22"/>
      <c r="E173" s="22"/>
      <c r="F173" s="22"/>
      <c r="G173" s="22"/>
      <c r="H173" s="22"/>
      <c r="I173" s="2"/>
      <c r="J173" s="2"/>
      <c r="K173" s="2"/>
      <c r="L173" s="2"/>
      <c r="M173" s="2"/>
      <c r="N173" s="2"/>
      <c r="O173" s="2"/>
      <c r="P173" s="2"/>
      <c r="Q173" s="2"/>
      <c r="R173" s="2"/>
      <c r="S173" s="2"/>
      <c r="T173" s="2"/>
      <c r="U173" s="2"/>
      <c r="V173" s="2"/>
      <c r="W173" s="2"/>
      <c r="X173" s="2"/>
      <c r="Y173" s="2"/>
      <c r="Z173" s="2"/>
    </row>
    <row r="174" spans="1:26" ht="18">
      <c r="A174" s="2"/>
      <c r="B174" s="2"/>
      <c r="C174" s="22"/>
      <c r="D174" s="22"/>
      <c r="E174" s="22"/>
      <c r="F174" s="22"/>
      <c r="G174" s="22"/>
      <c r="H174" s="22"/>
      <c r="I174" s="2"/>
      <c r="J174" s="2"/>
      <c r="K174" s="2"/>
      <c r="L174" s="2"/>
      <c r="M174" s="2"/>
      <c r="N174" s="2"/>
      <c r="O174" s="2"/>
      <c r="P174" s="2"/>
      <c r="Q174" s="2"/>
      <c r="R174" s="2"/>
      <c r="S174" s="2"/>
      <c r="T174" s="2"/>
      <c r="U174" s="2"/>
      <c r="V174" s="2"/>
      <c r="W174" s="2"/>
      <c r="X174" s="2"/>
      <c r="Y174" s="2"/>
      <c r="Z174" s="2"/>
    </row>
    <row r="175" spans="1:26" ht="18">
      <c r="A175" s="2"/>
      <c r="B175" s="2"/>
      <c r="C175" s="22"/>
      <c r="D175" s="22"/>
      <c r="E175" s="22"/>
      <c r="F175" s="22"/>
      <c r="G175" s="22"/>
      <c r="H175" s="22"/>
      <c r="I175" s="2"/>
      <c r="J175" s="2"/>
      <c r="K175" s="2"/>
      <c r="L175" s="2"/>
      <c r="M175" s="2"/>
      <c r="N175" s="2"/>
      <c r="O175" s="2"/>
      <c r="P175" s="2"/>
      <c r="Q175" s="2"/>
      <c r="R175" s="2"/>
      <c r="S175" s="2"/>
      <c r="T175" s="2"/>
      <c r="U175" s="2"/>
      <c r="V175" s="2"/>
      <c r="W175" s="2"/>
      <c r="X175" s="2"/>
      <c r="Y175" s="2"/>
      <c r="Z175" s="2"/>
    </row>
    <row r="176" spans="1:26" ht="18">
      <c r="A176" s="2"/>
      <c r="B176" s="2"/>
      <c r="C176" s="22"/>
      <c r="D176" s="22"/>
      <c r="E176" s="22"/>
      <c r="F176" s="22"/>
      <c r="G176" s="22"/>
      <c r="H176" s="22"/>
      <c r="I176" s="2"/>
      <c r="J176" s="2"/>
      <c r="K176" s="2"/>
      <c r="L176" s="2"/>
      <c r="M176" s="2"/>
      <c r="N176" s="2"/>
      <c r="O176" s="2"/>
      <c r="P176" s="2"/>
      <c r="Q176" s="2"/>
      <c r="R176" s="2"/>
      <c r="S176" s="2"/>
      <c r="T176" s="2"/>
      <c r="U176" s="2"/>
      <c r="V176" s="2"/>
      <c r="W176" s="2"/>
      <c r="X176" s="2"/>
      <c r="Y176" s="2"/>
      <c r="Z176" s="2"/>
    </row>
    <row r="177" spans="1:26" ht="18">
      <c r="A177" s="2"/>
      <c r="B177" s="2"/>
      <c r="C177" s="22"/>
      <c r="D177" s="22"/>
      <c r="E177" s="22"/>
      <c r="F177" s="22"/>
      <c r="G177" s="22"/>
      <c r="H177" s="22"/>
      <c r="I177" s="2"/>
      <c r="J177" s="2"/>
      <c r="K177" s="2"/>
      <c r="L177" s="2"/>
      <c r="M177" s="2"/>
      <c r="N177" s="2"/>
      <c r="O177" s="2"/>
      <c r="P177" s="2"/>
      <c r="Q177" s="2"/>
      <c r="R177" s="2"/>
      <c r="S177" s="2"/>
      <c r="T177" s="2"/>
      <c r="U177" s="2"/>
      <c r="V177" s="2"/>
      <c r="W177" s="2"/>
      <c r="X177" s="2"/>
      <c r="Y177" s="2"/>
      <c r="Z177" s="2"/>
    </row>
    <row r="178" spans="1:26" ht="18">
      <c r="A178" s="2"/>
      <c r="B178" s="2"/>
      <c r="C178" s="22"/>
      <c r="D178" s="22"/>
      <c r="E178" s="22"/>
      <c r="F178" s="22"/>
      <c r="G178" s="22"/>
      <c r="H178" s="22"/>
      <c r="I178" s="2"/>
      <c r="J178" s="2"/>
      <c r="K178" s="2"/>
      <c r="L178" s="2"/>
      <c r="M178" s="2"/>
      <c r="N178" s="2"/>
      <c r="O178" s="2"/>
      <c r="P178" s="2"/>
      <c r="Q178" s="2"/>
      <c r="R178" s="2"/>
      <c r="S178" s="2"/>
      <c r="T178" s="2"/>
      <c r="U178" s="2"/>
      <c r="V178" s="2"/>
      <c r="W178" s="2"/>
      <c r="X178" s="2"/>
      <c r="Y178" s="2"/>
      <c r="Z178" s="2"/>
    </row>
    <row r="179" spans="1:26" ht="18">
      <c r="A179" s="2"/>
      <c r="B179" s="2"/>
      <c r="C179" s="22"/>
      <c r="D179" s="22"/>
      <c r="E179" s="22"/>
      <c r="F179" s="22"/>
      <c r="G179" s="22"/>
      <c r="H179" s="22"/>
      <c r="I179" s="2"/>
      <c r="J179" s="2"/>
      <c r="K179" s="2"/>
      <c r="L179" s="2"/>
      <c r="M179" s="2"/>
      <c r="N179" s="2"/>
      <c r="O179" s="2"/>
      <c r="P179" s="2"/>
      <c r="Q179" s="2"/>
      <c r="R179" s="2"/>
      <c r="S179" s="2"/>
      <c r="T179" s="2"/>
      <c r="U179" s="2"/>
      <c r="V179" s="2"/>
      <c r="W179" s="2"/>
      <c r="X179" s="2"/>
      <c r="Y179" s="2"/>
      <c r="Z179" s="2"/>
    </row>
    <row r="180" spans="1:26" ht="18">
      <c r="A180" s="2"/>
      <c r="B180" s="2"/>
      <c r="C180" s="22"/>
      <c r="D180" s="22"/>
      <c r="E180" s="22"/>
      <c r="F180" s="22"/>
      <c r="G180" s="22"/>
      <c r="H180" s="22"/>
      <c r="I180" s="2"/>
      <c r="J180" s="2"/>
      <c r="K180" s="2"/>
      <c r="L180" s="2"/>
      <c r="M180" s="2"/>
      <c r="N180" s="2"/>
      <c r="O180" s="2"/>
      <c r="P180" s="2"/>
      <c r="Q180" s="2"/>
      <c r="R180" s="2"/>
      <c r="S180" s="2"/>
      <c r="T180" s="2"/>
      <c r="U180" s="2"/>
      <c r="V180" s="2"/>
      <c r="W180" s="2"/>
      <c r="X180" s="2"/>
      <c r="Y180" s="2"/>
      <c r="Z180" s="2"/>
    </row>
    <row r="181" spans="1:26" ht="18">
      <c r="A181" s="2"/>
      <c r="B181" s="2"/>
      <c r="C181" s="22"/>
      <c r="D181" s="22"/>
      <c r="E181" s="22"/>
      <c r="F181" s="22"/>
      <c r="G181" s="22"/>
      <c r="H181" s="22"/>
      <c r="I181" s="2"/>
      <c r="J181" s="2"/>
      <c r="K181" s="2"/>
      <c r="L181" s="2"/>
      <c r="M181" s="2"/>
      <c r="N181" s="2"/>
      <c r="O181" s="2"/>
      <c r="P181" s="2"/>
      <c r="Q181" s="2"/>
      <c r="R181" s="2"/>
      <c r="S181" s="2"/>
      <c r="T181" s="2"/>
      <c r="U181" s="2"/>
      <c r="V181" s="2"/>
      <c r="W181" s="2"/>
      <c r="X181" s="2"/>
      <c r="Y181" s="2"/>
      <c r="Z181" s="2"/>
    </row>
    <row r="182" spans="1:26" ht="18">
      <c r="A182" s="2"/>
      <c r="B182" s="2"/>
      <c r="C182" s="22"/>
      <c r="D182" s="22"/>
      <c r="E182" s="22"/>
      <c r="F182" s="22"/>
      <c r="G182" s="22"/>
      <c r="H182" s="22"/>
      <c r="I182" s="2"/>
      <c r="J182" s="2"/>
      <c r="K182" s="2"/>
      <c r="L182" s="2"/>
      <c r="M182" s="2"/>
      <c r="N182" s="2"/>
      <c r="O182" s="2"/>
      <c r="P182" s="2"/>
      <c r="Q182" s="2"/>
      <c r="R182" s="2"/>
      <c r="S182" s="2"/>
      <c r="T182" s="2"/>
      <c r="U182" s="2"/>
      <c r="V182" s="2"/>
      <c r="W182" s="2"/>
      <c r="X182" s="2"/>
      <c r="Y182" s="2"/>
      <c r="Z182" s="2"/>
    </row>
    <row r="183" spans="1:26" ht="18">
      <c r="A183" s="2"/>
      <c r="B183" s="2"/>
      <c r="C183" s="22"/>
      <c r="D183" s="22"/>
      <c r="E183" s="22"/>
      <c r="F183" s="22"/>
      <c r="G183" s="22"/>
      <c r="H183" s="22"/>
      <c r="I183" s="2"/>
      <c r="J183" s="2"/>
      <c r="K183" s="2"/>
      <c r="L183" s="2"/>
      <c r="M183" s="2"/>
      <c r="N183" s="2"/>
      <c r="O183" s="2"/>
      <c r="P183" s="2"/>
      <c r="Q183" s="2"/>
      <c r="R183" s="2"/>
      <c r="S183" s="2"/>
      <c r="T183" s="2"/>
      <c r="U183" s="2"/>
      <c r="V183" s="2"/>
      <c r="W183" s="2"/>
      <c r="X183" s="2"/>
      <c r="Y183" s="2"/>
      <c r="Z183" s="2"/>
    </row>
    <row r="184" spans="1:26" ht="18">
      <c r="A184" s="2"/>
      <c r="B184" s="2"/>
      <c r="C184" s="22"/>
      <c r="D184" s="22"/>
      <c r="E184" s="22"/>
      <c r="F184" s="22"/>
      <c r="G184" s="22"/>
      <c r="H184" s="22"/>
      <c r="I184" s="2"/>
      <c r="J184" s="2"/>
      <c r="K184" s="2"/>
      <c r="L184" s="2"/>
      <c r="M184" s="2"/>
      <c r="N184" s="2"/>
      <c r="O184" s="2"/>
      <c r="P184" s="2"/>
      <c r="Q184" s="2"/>
      <c r="R184" s="2"/>
      <c r="S184" s="2"/>
      <c r="T184" s="2"/>
      <c r="U184" s="2"/>
      <c r="V184" s="2"/>
      <c r="W184" s="2"/>
      <c r="X184" s="2"/>
      <c r="Y184" s="2"/>
      <c r="Z184" s="2"/>
    </row>
    <row r="185" spans="1:26" ht="18">
      <c r="A185" s="2"/>
      <c r="B185" s="2"/>
      <c r="C185" s="22"/>
      <c r="D185" s="22"/>
      <c r="E185" s="22"/>
      <c r="F185" s="22"/>
      <c r="G185" s="22"/>
      <c r="H185" s="22"/>
      <c r="I185" s="2"/>
      <c r="J185" s="2"/>
      <c r="K185" s="2"/>
      <c r="L185" s="2"/>
      <c r="M185" s="2"/>
      <c r="N185" s="2"/>
      <c r="O185" s="2"/>
      <c r="P185" s="2"/>
      <c r="Q185" s="2"/>
      <c r="R185" s="2"/>
      <c r="S185" s="2"/>
      <c r="T185" s="2"/>
      <c r="U185" s="2"/>
      <c r="V185" s="2"/>
      <c r="W185" s="2"/>
      <c r="X185" s="2"/>
      <c r="Y185" s="2"/>
      <c r="Z185" s="2"/>
    </row>
    <row r="186" spans="1:26" ht="18">
      <c r="A186" s="2"/>
      <c r="B186" s="2"/>
      <c r="C186" s="22"/>
      <c r="D186" s="22"/>
      <c r="E186" s="22"/>
      <c r="F186" s="22"/>
      <c r="G186" s="22"/>
      <c r="H186" s="22"/>
      <c r="I186" s="2"/>
      <c r="J186" s="2"/>
      <c r="K186" s="2"/>
      <c r="L186" s="2"/>
      <c r="M186" s="2"/>
      <c r="N186" s="2"/>
      <c r="O186" s="2"/>
      <c r="P186" s="2"/>
      <c r="Q186" s="2"/>
      <c r="R186" s="2"/>
      <c r="S186" s="2"/>
      <c r="T186" s="2"/>
      <c r="U186" s="2"/>
      <c r="V186" s="2"/>
      <c r="W186" s="2"/>
      <c r="X186" s="2"/>
      <c r="Y186" s="2"/>
      <c r="Z186" s="2"/>
    </row>
    <row r="187" spans="1:26" ht="18">
      <c r="A187" s="2"/>
      <c r="B187" s="2"/>
      <c r="C187" s="22"/>
      <c r="D187" s="22"/>
      <c r="E187" s="22"/>
      <c r="F187" s="22"/>
      <c r="G187" s="22"/>
      <c r="H187" s="22"/>
      <c r="I187" s="2"/>
      <c r="J187" s="2"/>
      <c r="K187" s="2"/>
      <c r="L187" s="2"/>
      <c r="M187" s="2"/>
      <c r="N187" s="2"/>
      <c r="O187" s="2"/>
      <c r="P187" s="2"/>
      <c r="Q187" s="2"/>
      <c r="R187" s="2"/>
      <c r="S187" s="2"/>
      <c r="T187" s="2"/>
      <c r="U187" s="2"/>
      <c r="V187" s="2"/>
      <c r="W187" s="2"/>
      <c r="X187" s="2"/>
      <c r="Y187" s="2"/>
      <c r="Z187" s="2"/>
    </row>
    <row r="188" spans="1:26" ht="18">
      <c r="A188" s="2"/>
      <c r="B188" s="2"/>
      <c r="C188" s="22"/>
      <c r="D188" s="22"/>
      <c r="E188" s="22"/>
      <c r="F188" s="22"/>
      <c r="G188" s="22"/>
      <c r="H188" s="22"/>
      <c r="I188" s="2"/>
      <c r="J188" s="2"/>
      <c r="K188" s="2"/>
      <c r="L188" s="2"/>
      <c r="M188" s="2"/>
      <c r="N188" s="2"/>
      <c r="O188" s="2"/>
      <c r="P188" s="2"/>
      <c r="Q188" s="2"/>
      <c r="R188" s="2"/>
      <c r="S188" s="2"/>
      <c r="T188" s="2"/>
      <c r="U188" s="2"/>
      <c r="V188" s="2"/>
      <c r="W188" s="2"/>
      <c r="X188" s="2"/>
      <c r="Y188" s="2"/>
      <c r="Z188" s="2"/>
    </row>
    <row r="189" spans="1:26" ht="18">
      <c r="A189" s="2"/>
      <c r="B189" s="2"/>
      <c r="C189" s="22"/>
      <c r="D189" s="22"/>
      <c r="E189" s="22"/>
      <c r="F189" s="22"/>
      <c r="G189" s="22"/>
      <c r="H189" s="22"/>
      <c r="I189" s="2"/>
      <c r="J189" s="2"/>
      <c r="K189" s="2"/>
      <c r="L189" s="2"/>
      <c r="M189" s="2"/>
      <c r="N189" s="2"/>
      <c r="O189" s="2"/>
      <c r="P189" s="2"/>
      <c r="Q189" s="2"/>
      <c r="R189" s="2"/>
      <c r="S189" s="2"/>
      <c r="T189" s="2"/>
      <c r="U189" s="2"/>
      <c r="V189" s="2"/>
      <c r="W189" s="2"/>
      <c r="X189" s="2"/>
      <c r="Y189" s="2"/>
      <c r="Z189" s="2"/>
    </row>
    <row r="190" spans="1:26" ht="18">
      <c r="A190" s="2"/>
      <c r="B190" s="2"/>
      <c r="C190" s="22"/>
      <c r="D190" s="22"/>
      <c r="E190" s="22"/>
      <c r="F190" s="22"/>
      <c r="G190" s="22"/>
      <c r="H190" s="22"/>
      <c r="I190" s="2"/>
      <c r="J190" s="2"/>
      <c r="K190" s="2"/>
      <c r="L190" s="2"/>
      <c r="M190" s="2"/>
      <c r="N190" s="2"/>
      <c r="O190" s="2"/>
      <c r="P190" s="2"/>
      <c r="Q190" s="2"/>
      <c r="R190" s="2"/>
      <c r="S190" s="2"/>
      <c r="T190" s="2"/>
      <c r="U190" s="2"/>
      <c r="V190" s="2"/>
      <c r="W190" s="2"/>
      <c r="X190" s="2"/>
      <c r="Y190" s="2"/>
      <c r="Z190" s="2"/>
    </row>
    <row r="191" spans="1:26" ht="18">
      <c r="A191" s="2"/>
      <c r="B191" s="2"/>
      <c r="C191" s="22"/>
      <c r="D191" s="22"/>
      <c r="E191" s="22"/>
      <c r="F191" s="22"/>
      <c r="G191" s="22"/>
      <c r="H191" s="22"/>
      <c r="I191" s="2"/>
      <c r="J191" s="2"/>
      <c r="K191" s="2"/>
      <c r="L191" s="2"/>
      <c r="M191" s="2"/>
      <c r="N191" s="2"/>
      <c r="O191" s="2"/>
      <c r="P191" s="2"/>
      <c r="Q191" s="2"/>
      <c r="R191" s="2"/>
      <c r="S191" s="2"/>
      <c r="T191" s="2"/>
      <c r="U191" s="2"/>
      <c r="V191" s="2"/>
      <c r="W191" s="2"/>
      <c r="X191" s="2"/>
      <c r="Y191" s="2"/>
      <c r="Z191" s="2"/>
    </row>
    <row r="192" spans="1:26" ht="18">
      <c r="A192" s="2"/>
      <c r="B192" s="2"/>
      <c r="C192" s="22"/>
      <c r="D192" s="22"/>
      <c r="E192" s="22"/>
      <c r="F192" s="22"/>
      <c r="G192" s="22"/>
      <c r="H192" s="22"/>
      <c r="I192" s="2"/>
      <c r="J192" s="2"/>
      <c r="K192" s="2"/>
      <c r="L192" s="2"/>
      <c r="M192" s="2"/>
      <c r="N192" s="2"/>
      <c r="O192" s="2"/>
      <c r="P192" s="2"/>
      <c r="Q192" s="2"/>
      <c r="R192" s="2"/>
      <c r="S192" s="2"/>
      <c r="T192" s="2"/>
      <c r="U192" s="2"/>
      <c r="V192" s="2"/>
      <c r="W192" s="2"/>
      <c r="X192" s="2"/>
      <c r="Y192" s="2"/>
      <c r="Z192" s="2"/>
    </row>
    <row r="193" spans="1:26" ht="18">
      <c r="A193" s="2"/>
      <c r="B193" s="2"/>
      <c r="C193" s="22"/>
      <c r="D193" s="22"/>
      <c r="E193" s="22"/>
      <c r="F193" s="22"/>
      <c r="G193" s="22"/>
      <c r="H193" s="22"/>
      <c r="I193" s="2"/>
      <c r="J193" s="2"/>
      <c r="K193" s="2"/>
      <c r="L193" s="2"/>
      <c r="M193" s="2"/>
      <c r="N193" s="2"/>
      <c r="O193" s="2"/>
      <c r="P193" s="2"/>
      <c r="Q193" s="2"/>
      <c r="R193" s="2"/>
      <c r="S193" s="2"/>
      <c r="T193" s="2"/>
      <c r="U193" s="2"/>
      <c r="V193" s="2"/>
      <c r="W193" s="2"/>
      <c r="X193" s="2"/>
      <c r="Y193" s="2"/>
      <c r="Z193" s="2"/>
    </row>
    <row r="194" spans="1:26" ht="18">
      <c r="A194" s="2"/>
      <c r="B194" s="2"/>
      <c r="C194" s="22"/>
      <c r="D194" s="22"/>
      <c r="E194" s="22"/>
      <c r="F194" s="22"/>
      <c r="G194" s="22"/>
      <c r="H194" s="22"/>
      <c r="I194" s="2"/>
      <c r="J194" s="2"/>
      <c r="K194" s="2"/>
      <c r="L194" s="2"/>
      <c r="M194" s="2"/>
      <c r="N194" s="2"/>
      <c r="O194" s="2"/>
      <c r="P194" s="2"/>
      <c r="Q194" s="2"/>
      <c r="R194" s="2"/>
      <c r="S194" s="2"/>
      <c r="T194" s="2"/>
      <c r="U194" s="2"/>
      <c r="V194" s="2"/>
      <c r="W194" s="2"/>
      <c r="X194" s="2"/>
      <c r="Y194" s="2"/>
      <c r="Z194" s="2"/>
    </row>
    <row r="195" spans="1:26" ht="18">
      <c r="A195" s="2"/>
      <c r="B195" s="2"/>
      <c r="C195" s="22"/>
      <c r="D195" s="22"/>
      <c r="E195" s="22"/>
      <c r="F195" s="22"/>
      <c r="G195" s="22"/>
      <c r="H195" s="22"/>
      <c r="I195" s="2"/>
      <c r="J195" s="2"/>
      <c r="K195" s="2"/>
      <c r="L195" s="2"/>
      <c r="M195" s="2"/>
      <c r="N195" s="2"/>
      <c r="O195" s="2"/>
      <c r="P195" s="2"/>
      <c r="Q195" s="2"/>
      <c r="R195" s="2"/>
      <c r="S195" s="2"/>
      <c r="T195" s="2"/>
      <c r="U195" s="2"/>
      <c r="V195" s="2"/>
      <c r="W195" s="2"/>
      <c r="X195" s="2"/>
      <c r="Y195" s="2"/>
      <c r="Z195" s="2"/>
    </row>
    <row r="196" spans="1:26" ht="18">
      <c r="A196" s="2"/>
      <c r="B196" s="2"/>
      <c r="C196" s="22"/>
      <c r="D196" s="22"/>
      <c r="E196" s="22"/>
      <c r="F196" s="22"/>
      <c r="G196" s="22"/>
      <c r="H196" s="22"/>
      <c r="I196" s="2"/>
      <c r="J196" s="2"/>
      <c r="K196" s="2"/>
      <c r="L196" s="2"/>
      <c r="M196" s="2"/>
      <c r="N196" s="2"/>
      <c r="O196" s="2"/>
      <c r="P196" s="2"/>
      <c r="Q196" s="2"/>
      <c r="R196" s="2"/>
      <c r="S196" s="2"/>
      <c r="T196" s="2"/>
      <c r="U196" s="2"/>
      <c r="V196" s="2"/>
      <c r="W196" s="2"/>
      <c r="X196" s="2"/>
      <c r="Y196" s="2"/>
      <c r="Z196" s="2"/>
    </row>
    <row r="197" spans="1:26" ht="18">
      <c r="A197" s="2"/>
      <c r="B197" s="2"/>
      <c r="C197" s="22"/>
      <c r="D197" s="22"/>
      <c r="E197" s="22"/>
      <c r="F197" s="22"/>
      <c r="G197" s="22"/>
      <c r="H197" s="22"/>
      <c r="I197" s="2"/>
      <c r="J197" s="2"/>
      <c r="K197" s="2"/>
      <c r="L197" s="2"/>
      <c r="M197" s="2"/>
      <c r="N197" s="2"/>
      <c r="O197" s="2"/>
      <c r="P197" s="2"/>
      <c r="Q197" s="2"/>
      <c r="R197" s="2"/>
      <c r="S197" s="2"/>
      <c r="T197" s="2"/>
      <c r="U197" s="2"/>
      <c r="V197" s="2"/>
      <c r="W197" s="2"/>
      <c r="X197" s="2"/>
      <c r="Y197" s="2"/>
      <c r="Z197" s="2"/>
    </row>
    <row r="198" spans="1:26" ht="18">
      <c r="A198" s="2"/>
      <c r="B198" s="2"/>
      <c r="C198" s="22"/>
      <c r="D198" s="22"/>
      <c r="E198" s="22"/>
      <c r="F198" s="22"/>
      <c r="G198" s="22"/>
      <c r="H198" s="22"/>
      <c r="I198" s="2"/>
      <c r="J198" s="2"/>
      <c r="K198" s="2"/>
      <c r="L198" s="2"/>
      <c r="M198" s="2"/>
      <c r="N198" s="2"/>
      <c r="O198" s="2"/>
      <c r="P198" s="2"/>
      <c r="Q198" s="2"/>
      <c r="R198" s="2"/>
      <c r="S198" s="2"/>
      <c r="T198" s="2"/>
      <c r="U198" s="2"/>
      <c r="V198" s="2"/>
      <c r="W198" s="2"/>
      <c r="X198" s="2"/>
      <c r="Y198" s="2"/>
      <c r="Z198" s="2"/>
    </row>
    <row r="199" spans="1:26" ht="18">
      <c r="A199" s="2"/>
      <c r="B199" s="2"/>
      <c r="C199" s="22"/>
      <c r="D199" s="22"/>
      <c r="E199" s="22"/>
      <c r="F199" s="22"/>
      <c r="G199" s="22"/>
      <c r="H199" s="22"/>
      <c r="I199" s="2"/>
      <c r="J199" s="2"/>
      <c r="K199" s="2"/>
      <c r="L199" s="2"/>
      <c r="M199" s="2"/>
      <c r="N199" s="2"/>
      <c r="O199" s="2"/>
      <c r="P199" s="2"/>
      <c r="Q199" s="2"/>
      <c r="R199" s="2"/>
      <c r="S199" s="2"/>
      <c r="T199" s="2"/>
      <c r="U199" s="2"/>
      <c r="V199" s="2"/>
      <c r="W199" s="2"/>
      <c r="X199" s="2"/>
      <c r="Y199" s="2"/>
      <c r="Z199" s="2"/>
    </row>
    <row r="200" spans="1:26" ht="18">
      <c r="A200" s="2"/>
      <c r="B200" s="2"/>
      <c r="C200" s="22"/>
      <c r="D200" s="22"/>
      <c r="E200" s="22"/>
      <c r="F200" s="22"/>
      <c r="G200" s="22"/>
      <c r="H200" s="22"/>
      <c r="I200" s="2"/>
      <c r="J200" s="2"/>
      <c r="K200" s="2"/>
      <c r="L200" s="2"/>
      <c r="M200" s="2"/>
      <c r="N200" s="2"/>
      <c r="O200" s="2"/>
      <c r="P200" s="2"/>
      <c r="Q200" s="2"/>
      <c r="R200" s="2"/>
      <c r="S200" s="2"/>
      <c r="T200" s="2"/>
      <c r="U200" s="2"/>
      <c r="V200" s="2"/>
      <c r="W200" s="2"/>
      <c r="X200" s="2"/>
      <c r="Y200" s="2"/>
      <c r="Z200" s="2"/>
    </row>
    <row r="201" spans="1:26" ht="18">
      <c r="A201" s="2"/>
      <c r="B201" s="2"/>
      <c r="C201" s="22"/>
      <c r="D201" s="22"/>
      <c r="E201" s="22"/>
      <c r="F201" s="22"/>
      <c r="G201" s="22"/>
      <c r="H201" s="22"/>
      <c r="I201" s="2"/>
      <c r="J201" s="2"/>
      <c r="K201" s="2"/>
      <c r="L201" s="2"/>
      <c r="M201" s="2"/>
      <c r="N201" s="2"/>
      <c r="O201" s="2"/>
      <c r="P201" s="2"/>
      <c r="Q201" s="2"/>
      <c r="R201" s="2"/>
      <c r="S201" s="2"/>
      <c r="T201" s="2"/>
      <c r="U201" s="2"/>
      <c r="V201" s="2"/>
      <c r="W201" s="2"/>
      <c r="X201" s="2"/>
      <c r="Y201" s="2"/>
      <c r="Z201" s="2"/>
    </row>
    <row r="202" spans="1:26" ht="18">
      <c r="A202" s="2"/>
      <c r="B202" s="2"/>
      <c r="C202" s="22"/>
      <c r="D202" s="22"/>
      <c r="E202" s="22"/>
      <c r="F202" s="22"/>
      <c r="G202" s="22"/>
      <c r="H202" s="22"/>
      <c r="I202" s="2"/>
      <c r="J202" s="2"/>
      <c r="K202" s="2"/>
      <c r="L202" s="2"/>
      <c r="M202" s="2"/>
      <c r="N202" s="2"/>
      <c r="O202" s="2"/>
      <c r="P202" s="2"/>
      <c r="Q202" s="2"/>
      <c r="R202" s="2"/>
      <c r="S202" s="2"/>
      <c r="T202" s="2"/>
      <c r="U202" s="2"/>
      <c r="V202" s="2"/>
      <c r="W202" s="2"/>
      <c r="X202" s="2"/>
      <c r="Y202" s="2"/>
      <c r="Z202" s="2"/>
    </row>
    <row r="203" spans="1:26" ht="18">
      <c r="A203" s="2"/>
      <c r="B203" s="2"/>
      <c r="C203" s="22"/>
      <c r="D203" s="22"/>
      <c r="E203" s="22"/>
      <c r="F203" s="22"/>
      <c r="G203" s="22"/>
      <c r="H203" s="22"/>
      <c r="I203" s="2"/>
      <c r="J203" s="2"/>
      <c r="K203" s="2"/>
      <c r="L203" s="2"/>
      <c r="M203" s="2"/>
      <c r="N203" s="2"/>
      <c r="O203" s="2"/>
      <c r="P203" s="2"/>
      <c r="Q203" s="2"/>
      <c r="R203" s="2"/>
      <c r="S203" s="2"/>
      <c r="T203" s="2"/>
      <c r="U203" s="2"/>
      <c r="V203" s="2"/>
      <c r="W203" s="2"/>
      <c r="X203" s="2"/>
      <c r="Y203" s="2"/>
      <c r="Z203" s="2"/>
    </row>
    <row r="204" spans="1:26" ht="18">
      <c r="A204" s="2"/>
      <c r="B204" s="2"/>
      <c r="C204" s="22"/>
      <c r="D204" s="22"/>
      <c r="E204" s="22"/>
      <c r="F204" s="22"/>
      <c r="G204" s="22"/>
      <c r="H204" s="22"/>
      <c r="I204" s="2"/>
      <c r="J204" s="2"/>
      <c r="K204" s="2"/>
      <c r="L204" s="2"/>
      <c r="M204" s="2"/>
      <c r="N204" s="2"/>
      <c r="O204" s="2"/>
      <c r="P204" s="2"/>
      <c r="Q204" s="2"/>
      <c r="R204" s="2"/>
      <c r="S204" s="2"/>
      <c r="T204" s="2"/>
      <c r="U204" s="2"/>
      <c r="V204" s="2"/>
      <c r="W204" s="2"/>
      <c r="X204" s="2"/>
      <c r="Y204" s="2"/>
      <c r="Z204" s="2"/>
    </row>
    <row r="205" spans="1:26" ht="18">
      <c r="A205" s="2"/>
      <c r="B205" s="2"/>
      <c r="C205" s="22"/>
      <c r="D205" s="22"/>
      <c r="E205" s="22"/>
      <c r="F205" s="22"/>
      <c r="G205" s="22"/>
      <c r="H205" s="22"/>
      <c r="I205" s="2"/>
      <c r="J205" s="2"/>
      <c r="K205" s="2"/>
      <c r="L205" s="2"/>
      <c r="M205" s="2"/>
      <c r="N205" s="2"/>
      <c r="O205" s="2"/>
      <c r="P205" s="2"/>
      <c r="Q205" s="2"/>
      <c r="R205" s="2"/>
      <c r="S205" s="2"/>
      <c r="T205" s="2"/>
      <c r="U205" s="2"/>
      <c r="V205" s="2"/>
      <c r="W205" s="2"/>
      <c r="X205" s="2"/>
      <c r="Y205" s="2"/>
      <c r="Z205" s="2"/>
    </row>
    <row r="206" spans="1:26" ht="18">
      <c r="A206" s="2"/>
      <c r="B206" s="2"/>
      <c r="C206" s="22"/>
      <c r="D206" s="22"/>
      <c r="E206" s="22"/>
      <c r="F206" s="22"/>
      <c r="G206" s="22"/>
      <c r="H206" s="22"/>
      <c r="I206" s="2"/>
      <c r="J206" s="2"/>
      <c r="K206" s="2"/>
      <c r="L206" s="2"/>
      <c r="M206" s="2"/>
      <c r="N206" s="2"/>
      <c r="O206" s="2"/>
      <c r="P206" s="2"/>
      <c r="Q206" s="2"/>
      <c r="R206" s="2"/>
      <c r="S206" s="2"/>
      <c r="T206" s="2"/>
      <c r="U206" s="2"/>
      <c r="V206" s="2"/>
      <c r="W206" s="2"/>
      <c r="X206" s="2"/>
      <c r="Y206" s="2"/>
      <c r="Z206" s="2"/>
    </row>
    <row r="207" spans="1:26" ht="18">
      <c r="A207" s="2"/>
      <c r="B207" s="2"/>
      <c r="C207" s="22"/>
      <c r="D207" s="22"/>
      <c r="E207" s="22"/>
      <c r="F207" s="22"/>
      <c r="G207" s="22"/>
      <c r="H207" s="22"/>
      <c r="I207" s="2"/>
      <c r="J207" s="2"/>
      <c r="K207" s="2"/>
      <c r="L207" s="2"/>
      <c r="M207" s="2"/>
      <c r="N207" s="2"/>
      <c r="O207" s="2"/>
      <c r="P207" s="2"/>
      <c r="Q207" s="2"/>
      <c r="R207" s="2"/>
      <c r="S207" s="2"/>
      <c r="T207" s="2"/>
      <c r="U207" s="2"/>
      <c r="V207" s="2"/>
      <c r="W207" s="2"/>
      <c r="X207" s="2"/>
      <c r="Y207" s="2"/>
      <c r="Z207" s="2"/>
    </row>
    <row r="208" spans="1:26" ht="18">
      <c r="A208" s="2"/>
      <c r="B208" s="2"/>
      <c r="C208" s="22"/>
      <c r="D208" s="22"/>
      <c r="E208" s="22"/>
      <c r="F208" s="22"/>
      <c r="G208" s="22"/>
      <c r="H208" s="22"/>
      <c r="I208" s="2"/>
      <c r="J208" s="2"/>
      <c r="K208" s="2"/>
      <c r="L208" s="2"/>
      <c r="M208" s="2"/>
      <c r="N208" s="2"/>
      <c r="O208" s="2"/>
      <c r="P208" s="2"/>
      <c r="Q208" s="2"/>
      <c r="R208" s="2"/>
      <c r="S208" s="2"/>
      <c r="T208" s="2"/>
      <c r="U208" s="2"/>
      <c r="V208" s="2"/>
      <c r="W208" s="2"/>
      <c r="X208" s="2"/>
      <c r="Y208" s="2"/>
      <c r="Z208" s="2"/>
    </row>
    <row r="209" spans="1:26" ht="18">
      <c r="A209" s="2"/>
      <c r="B209" s="2"/>
      <c r="C209" s="22"/>
      <c r="D209" s="22"/>
      <c r="E209" s="22"/>
      <c r="F209" s="22"/>
      <c r="G209" s="22"/>
      <c r="H209" s="22"/>
      <c r="I209" s="2"/>
      <c r="J209" s="2"/>
      <c r="K209" s="2"/>
      <c r="L209" s="2"/>
      <c r="M209" s="2"/>
      <c r="N209" s="2"/>
      <c r="O209" s="2"/>
      <c r="P209" s="2"/>
      <c r="Q209" s="2"/>
      <c r="R209" s="2"/>
      <c r="S209" s="2"/>
      <c r="T209" s="2"/>
      <c r="U209" s="2"/>
      <c r="V209" s="2"/>
      <c r="W209" s="2"/>
      <c r="X209" s="2"/>
      <c r="Y209" s="2"/>
      <c r="Z209" s="2"/>
    </row>
    <row r="210" spans="1:26" ht="18">
      <c r="A210" s="2"/>
      <c r="B210" s="2"/>
      <c r="C210" s="22"/>
      <c r="D210" s="22"/>
      <c r="E210" s="22"/>
      <c r="F210" s="22"/>
      <c r="G210" s="22"/>
      <c r="H210" s="22"/>
      <c r="I210" s="2"/>
      <c r="J210" s="2"/>
      <c r="K210" s="2"/>
      <c r="L210" s="2"/>
      <c r="M210" s="2"/>
      <c r="N210" s="2"/>
      <c r="O210" s="2"/>
      <c r="P210" s="2"/>
      <c r="Q210" s="2"/>
      <c r="R210" s="2"/>
      <c r="S210" s="2"/>
      <c r="T210" s="2"/>
      <c r="U210" s="2"/>
      <c r="V210" s="2"/>
      <c r="W210" s="2"/>
      <c r="X210" s="2"/>
      <c r="Y210" s="2"/>
      <c r="Z210" s="2"/>
    </row>
    <row r="211" spans="1:26" ht="18">
      <c r="A211" s="2"/>
      <c r="B211" s="2"/>
      <c r="C211" s="22"/>
      <c r="D211" s="22"/>
      <c r="E211" s="22"/>
      <c r="F211" s="22"/>
      <c r="G211" s="22"/>
      <c r="H211" s="22"/>
      <c r="I211" s="2"/>
      <c r="J211" s="2"/>
      <c r="K211" s="2"/>
      <c r="L211" s="2"/>
      <c r="M211" s="2"/>
      <c r="N211" s="2"/>
      <c r="O211" s="2"/>
      <c r="P211" s="2"/>
      <c r="Q211" s="2"/>
      <c r="R211" s="2"/>
      <c r="S211" s="2"/>
      <c r="T211" s="2"/>
      <c r="U211" s="2"/>
      <c r="V211" s="2"/>
      <c r="W211" s="2"/>
      <c r="X211" s="2"/>
      <c r="Y211" s="2"/>
      <c r="Z211" s="2"/>
    </row>
    <row r="212" spans="1:26" ht="18">
      <c r="A212" s="2"/>
      <c r="B212" s="2"/>
      <c r="C212" s="22"/>
      <c r="D212" s="22"/>
      <c r="E212" s="22"/>
      <c r="F212" s="22"/>
      <c r="G212" s="22"/>
      <c r="H212" s="22"/>
      <c r="I212" s="2"/>
      <c r="J212" s="2"/>
      <c r="K212" s="2"/>
      <c r="L212" s="2"/>
      <c r="M212" s="2"/>
      <c r="N212" s="2"/>
      <c r="O212" s="2"/>
      <c r="P212" s="2"/>
      <c r="Q212" s="2"/>
      <c r="R212" s="2"/>
      <c r="S212" s="2"/>
      <c r="T212" s="2"/>
      <c r="U212" s="2"/>
      <c r="V212" s="2"/>
      <c r="W212" s="2"/>
      <c r="X212" s="2"/>
      <c r="Y212" s="2"/>
      <c r="Z212" s="2"/>
    </row>
    <row r="213" spans="1:26" ht="18">
      <c r="A213" s="2"/>
      <c r="B213" s="2"/>
      <c r="C213" s="22"/>
      <c r="D213" s="22"/>
      <c r="E213" s="22"/>
      <c r="F213" s="22"/>
      <c r="G213" s="22"/>
      <c r="H213" s="22"/>
      <c r="I213" s="2"/>
      <c r="J213" s="2"/>
      <c r="K213" s="2"/>
      <c r="L213" s="2"/>
      <c r="M213" s="2"/>
      <c r="N213" s="2"/>
      <c r="O213" s="2"/>
      <c r="P213" s="2"/>
      <c r="Q213" s="2"/>
      <c r="R213" s="2"/>
      <c r="S213" s="2"/>
      <c r="T213" s="2"/>
      <c r="U213" s="2"/>
      <c r="V213" s="2"/>
      <c r="W213" s="2"/>
      <c r="X213" s="2"/>
      <c r="Y213" s="2"/>
      <c r="Z213" s="2"/>
    </row>
    <row r="214" spans="1:26" ht="18">
      <c r="A214" s="2"/>
      <c r="B214" s="2"/>
      <c r="C214" s="22"/>
      <c r="D214" s="22"/>
      <c r="E214" s="22"/>
      <c r="F214" s="22"/>
      <c r="G214" s="22"/>
      <c r="H214" s="22"/>
      <c r="I214" s="2"/>
      <c r="J214" s="2"/>
      <c r="K214" s="2"/>
      <c r="L214" s="2"/>
      <c r="M214" s="2"/>
      <c r="N214" s="2"/>
      <c r="O214" s="2"/>
      <c r="P214" s="2"/>
      <c r="Q214" s="2"/>
      <c r="R214" s="2"/>
      <c r="S214" s="2"/>
      <c r="T214" s="2"/>
      <c r="U214" s="2"/>
      <c r="V214" s="2"/>
      <c r="W214" s="2"/>
      <c r="X214" s="2"/>
      <c r="Y214" s="2"/>
      <c r="Z214" s="2"/>
    </row>
    <row r="215" spans="1:26" ht="18">
      <c r="A215" s="2"/>
      <c r="B215" s="2"/>
      <c r="C215" s="22"/>
      <c r="D215" s="22"/>
      <c r="E215" s="22"/>
      <c r="F215" s="22"/>
      <c r="G215" s="22"/>
      <c r="H215" s="22"/>
      <c r="I215" s="2"/>
      <c r="J215" s="2"/>
      <c r="K215" s="2"/>
      <c r="L215" s="2"/>
      <c r="M215" s="2"/>
      <c r="N215" s="2"/>
      <c r="O215" s="2"/>
      <c r="P215" s="2"/>
      <c r="Q215" s="2"/>
      <c r="R215" s="2"/>
      <c r="S215" s="2"/>
      <c r="T215" s="2"/>
      <c r="U215" s="2"/>
      <c r="V215" s="2"/>
      <c r="W215" s="2"/>
      <c r="X215" s="2"/>
      <c r="Y215" s="2"/>
      <c r="Z215" s="2"/>
    </row>
    <row r="216" spans="1:26" ht="18">
      <c r="A216" s="2"/>
      <c r="B216" s="2"/>
      <c r="C216" s="22"/>
      <c r="D216" s="22"/>
      <c r="E216" s="22"/>
      <c r="F216" s="22"/>
      <c r="G216" s="22"/>
      <c r="H216" s="22"/>
      <c r="I216" s="2"/>
      <c r="J216" s="2"/>
      <c r="K216" s="2"/>
      <c r="L216" s="2"/>
      <c r="M216" s="2"/>
      <c r="N216" s="2"/>
      <c r="O216" s="2"/>
      <c r="P216" s="2"/>
      <c r="Q216" s="2"/>
      <c r="R216" s="2"/>
      <c r="S216" s="2"/>
      <c r="T216" s="2"/>
      <c r="U216" s="2"/>
      <c r="V216" s="2"/>
      <c r="W216" s="2"/>
      <c r="X216" s="2"/>
      <c r="Y216" s="2"/>
      <c r="Z216" s="2"/>
    </row>
    <row r="217" spans="1:26" ht="18">
      <c r="A217" s="2"/>
      <c r="B217" s="2"/>
      <c r="C217" s="22"/>
      <c r="D217" s="22"/>
      <c r="E217" s="22"/>
      <c r="F217" s="22"/>
      <c r="G217" s="22"/>
      <c r="H217" s="22"/>
      <c r="I217" s="2"/>
      <c r="J217" s="2"/>
      <c r="K217" s="2"/>
      <c r="L217" s="2"/>
      <c r="M217" s="2"/>
      <c r="N217" s="2"/>
      <c r="O217" s="2"/>
      <c r="P217" s="2"/>
      <c r="Q217" s="2"/>
      <c r="R217" s="2"/>
      <c r="S217" s="2"/>
      <c r="T217" s="2"/>
      <c r="U217" s="2"/>
      <c r="V217" s="2"/>
      <c r="W217" s="2"/>
      <c r="X217" s="2"/>
      <c r="Y217" s="2"/>
      <c r="Z217" s="2"/>
    </row>
    <row r="218" spans="1:26" ht="18">
      <c r="A218" s="2"/>
      <c r="B218" s="2"/>
      <c r="C218" s="22"/>
      <c r="D218" s="22"/>
      <c r="E218" s="22"/>
      <c r="F218" s="22"/>
      <c r="G218" s="22"/>
      <c r="H218" s="22"/>
      <c r="I218" s="2"/>
      <c r="J218" s="2"/>
      <c r="K218" s="2"/>
      <c r="L218" s="2"/>
      <c r="M218" s="2"/>
      <c r="N218" s="2"/>
      <c r="O218" s="2"/>
      <c r="P218" s="2"/>
      <c r="Q218" s="2"/>
      <c r="R218" s="2"/>
      <c r="S218" s="2"/>
      <c r="T218" s="2"/>
      <c r="U218" s="2"/>
      <c r="V218" s="2"/>
      <c r="W218" s="2"/>
      <c r="X218" s="2"/>
      <c r="Y218" s="2"/>
      <c r="Z218" s="2"/>
    </row>
    <row r="219" spans="1:26" ht="18">
      <c r="A219" s="2"/>
      <c r="B219" s="2"/>
      <c r="C219" s="22"/>
      <c r="D219" s="22"/>
      <c r="E219" s="22"/>
      <c r="F219" s="22"/>
      <c r="G219" s="22"/>
      <c r="H219" s="22"/>
      <c r="I219" s="2"/>
      <c r="J219" s="2"/>
      <c r="K219" s="2"/>
      <c r="L219" s="2"/>
      <c r="M219" s="2"/>
      <c r="N219" s="2"/>
      <c r="O219" s="2"/>
      <c r="P219" s="2"/>
      <c r="Q219" s="2"/>
      <c r="R219" s="2"/>
      <c r="S219" s="2"/>
      <c r="T219" s="2"/>
      <c r="U219" s="2"/>
      <c r="V219" s="2"/>
      <c r="W219" s="2"/>
      <c r="X219" s="2"/>
      <c r="Y219" s="2"/>
      <c r="Z219" s="2"/>
    </row>
    <row r="220" spans="1:26" ht="18">
      <c r="A220" s="2"/>
      <c r="B220" s="2"/>
      <c r="C220" s="22"/>
      <c r="D220" s="22"/>
      <c r="E220" s="22"/>
      <c r="F220" s="22"/>
      <c r="G220" s="22"/>
      <c r="H220" s="22"/>
      <c r="I220" s="2"/>
      <c r="J220" s="2"/>
      <c r="K220" s="2"/>
      <c r="L220" s="2"/>
      <c r="M220" s="2"/>
      <c r="N220" s="2"/>
      <c r="O220" s="2"/>
      <c r="P220" s="2"/>
      <c r="Q220" s="2"/>
      <c r="R220" s="2"/>
      <c r="S220" s="2"/>
      <c r="T220" s="2"/>
      <c r="U220" s="2"/>
      <c r="V220" s="2"/>
      <c r="W220" s="2"/>
      <c r="X220" s="2"/>
      <c r="Y220" s="2"/>
      <c r="Z220" s="2"/>
    </row>
    <row r="221" spans="1:26" ht="18">
      <c r="A221" s="2"/>
      <c r="B221" s="2"/>
      <c r="C221" s="22"/>
      <c r="D221" s="22"/>
      <c r="E221" s="22"/>
      <c r="F221" s="22"/>
      <c r="G221" s="22"/>
      <c r="H221" s="22"/>
      <c r="I221" s="2"/>
      <c r="J221" s="2"/>
      <c r="K221" s="2"/>
      <c r="L221" s="2"/>
      <c r="M221" s="2"/>
      <c r="N221" s="2"/>
      <c r="O221" s="2"/>
      <c r="P221" s="2"/>
      <c r="Q221" s="2"/>
      <c r="R221" s="2"/>
      <c r="S221" s="2"/>
      <c r="T221" s="2"/>
      <c r="U221" s="2"/>
      <c r="V221" s="2"/>
      <c r="W221" s="2"/>
      <c r="X221" s="2"/>
      <c r="Y221" s="2"/>
      <c r="Z221" s="2"/>
    </row>
    <row r="222" spans="1:26" ht="18">
      <c r="A222" s="2"/>
      <c r="B222" s="2"/>
      <c r="C222" s="22"/>
      <c r="D222" s="22"/>
      <c r="E222" s="22"/>
      <c r="F222" s="22"/>
      <c r="G222" s="22"/>
      <c r="H222" s="22"/>
      <c r="I222" s="2"/>
      <c r="J222" s="2"/>
      <c r="K222" s="2"/>
      <c r="L222" s="2"/>
      <c r="M222" s="2"/>
      <c r="N222" s="2"/>
      <c r="O222" s="2"/>
      <c r="P222" s="2"/>
      <c r="Q222" s="2"/>
      <c r="R222" s="2"/>
      <c r="S222" s="2"/>
      <c r="T222" s="2"/>
      <c r="U222" s="2"/>
      <c r="V222" s="2"/>
      <c r="W222" s="2"/>
      <c r="X222" s="2"/>
      <c r="Y222" s="2"/>
      <c r="Z222" s="2"/>
    </row>
    <row r="223" spans="1:26" ht="18">
      <c r="A223" s="2"/>
      <c r="B223" s="2"/>
      <c r="C223" s="22"/>
      <c r="D223" s="22"/>
      <c r="E223" s="22"/>
      <c r="F223" s="22"/>
      <c r="G223" s="22"/>
      <c r="H223" s="22"/>
      <c r="I223" s="2"/>
      <c r="J223" s="2"/>
      <c r="K223" s="2"/>
      <c r="L223" s="2"/>
      <c r="M223" s="2"/>
      <c r="N223" s="2"/>
      <c r="O223" s="2"/>
      <c r="P223" s="2"/>
      <c r="Q223" s="2"/>
      <c r="R223" s="2"/>
      <c r="S223" s="2"/>
      <c r="T223" s="2"/>
      <c r="U223" s="2"/>
      <c r="V223" s="2"/>
      <c r="W223" s="2"/>
      <c r="X223" s="2"/>
      <c r="Y223" s="2"/>
      <c r="Z223" s="2"/>
    </row>
    <row r="224" spans="1:26" ht="18">
      <c r="A224" s="2"/>
      <c r="B224" s="2"/>
      <c r="C224" s="22"/>
      <c r="D224" s="22"/>
      <c r="E224" s="22"/>
      <c r="F224" s="22"/>
      <c r="G224" s="22"/>
      <c r="H224" s="22"/>
      <c r="I224" s="2"/>
      <c r="J224" s="2"/>
      <c r="K224" s="2"/>
      <c r="L224" s="2"/>
      <c r="M224" s="2"/>
      <c r="N224" s="2"/>
      <c r="O224" s="2"/>
      <c r="P224" s="2"/>
      <c r="Q224" s="2"/>
      <c r="R224" s="2"/>
      <c r="S224" s="2"/>
      <c r="T224" s="2"/>
      <c r="U224" s="2"/>
      <c r="V224" s="2"/>
      <c r="W224" s="2"/>
      <c r="X224" s="2"/>
      <c r="Y224" s="2"/>
      <c r="Z224" s="2"/>
    </row>
    <row r="225" spans="1:26" ht="18">
      <c r="A225" s="2"/>
      <c r="B225" s="2"/>
      <c r="C225" s="22"/>
      <c r="D225" s="22"/>
      <c r="E225" s="22"/>
      <c r="F225" s="22"/>
      <c r="G225" s="22"/>
      <c r="H225" s="22"/>
      <c r="I225" s="2"/>
      <c r="J225" s="2"/>
      <c r="K225" s="2"/>
      <c r="L225" s="2"/>
      <c r="M225" s="2"/>
      <c r="N225" s="2"/>
      <c r="O225" s="2"/>
      <c r="P225" s="2"/>
      <c r="Q225" s="2"/>
      <c r="R225" s="2"/>
      <c r="S225" s="2"/>
      <c r="T225" s="2"/>
      <c r="U225" s="2"/>
      <c r="V225" s="2"/>
      <c r="W225" s="2"/>
      <c r="X225" s="2"/>
      <c r="Y225" s="2"/>
      <c r="Z225" s="2"/>
    </row>
    <row r="226" spans="1:26" ht="18">
      <c r="A226" s="2"/>
      <c r="B226" s="2"/>
      <c r="C226" s="22"/>
      <c r="D226" s="22"/>
      <c r="E226" s="22"/>
      <c r="F226" s="22"/>
      <c r="G226" s="22"/>
      <c r="H226" s="22"/>
      <c r="I226" s="2"/>
      <c r="J226" s="2"/>
      <c r="K226" s="2"/>
      <c r="L226" s="2"/>
      <c r="M226" s="2"/>
      <c r="N226" s="2"/>
      <c r="O226" s="2"/>
      <c r="P226" s="2"/>
      <c r="Q226" s="2"/>
      <c r="R226" s="2"/>
      <c r="S226" s="2"/>
      <c r="T226" s="2"/>
      <c r="U226" s="2"/>
      <c r="V226" s="2"/>
      <c r="W226" s="2"/>
      <c r="X226" s="2"/>
      <c r="Y226" s="2"/>
      <c r="Z226" s="2"/>
    </row>
    <row r="227" spans="1:26" ht="18">
      <c r="A227" s="2"/>
      <c r="B227" s="2"/>
      <c r="C227" s="22"/>
      <c r="D227" s="22"/>
      <c r="E227" s="22"/>
      <c r="F227" s="22"/>
      <c r="G227" s="22"/>
      <c r="H227" s="22"/>
      <c r="I227" s="2"/>
      <c r="J227" s="2"/>
      <c r="K227" s="2"/>
      <c r="L227" s="2"/>
      <c r="M227" s="2"/>
      <c r="N227" s="2"/>
      <c r="O227" s="2"/>
      <c r="P227" s="2"/>
      <c r="Q227" s="2"/>
      <c r="R227" s="2"/>
      <c r="S227" s="2"/>
      <c r="T227" s="2"/>
      <c r="U227" s="2"/>
      <c r="V227" s="2"/>
      <c r="W227" s="2"/>
      <c r="X227" s="2"/>
      <c r="Y227" s="2"/>
      <c r="Z227" s="2"/>
    </row>
    <row r="228" spans="1:26" ht="18">
      <c r="A228" s="2"/>
      <c r="B228" s="2"/>
      <c r="C228" s="22"/>
      <c r="D228" s="22"/>
      <c r="E228" s="22"/>
      <c r="F228" s="22"/>
      <c r="G228" s="22"/>
      <c r="H228" s="22"/>
      <c r="I228" s="2"/>
      <c r="J228" s="2"/>
      <c r="K228" s="2"/>
      <c r="L228" s="2"/>
      <c r="M228" s="2"/>
      <c r="N228" s="2"/>
      <c r="O228" s="2"/>
      <c r="P228" s="2"/>
      <c r="Q228" s="2"/>
      <c r="R228" s="2"/>
      <c r="S228" s="2"/>
      <c r="T228" s="2"/>
      <c r="U228" s="2"/>
      <c r="V228" s="2"/>
      <c r="W228" s="2"/>
      <c r="X228" s="2"/>
      <c r="Y228" s="2"/>
      <c r="Z228" s="2"/>
    </row>
    <row r="229" spans="1:26" ht="18">
      <c r="A229" s="2"/>
      <c r="B229" s="2"/>
      <c r="C229" s="22"/>
      <c r="D229" s="22"/>
      <c r="E229" s="22"/>
      <c r="F229" s="22"/>
      <c r="G229" s="22"/>
      <c r="H229" s="22"/>
      <c r="I229" s="2"/>
      <c r="J229" s="2"/>
      <c r="K229" s="2"/>
      <c r="L229" s="2"/>
      <c r="M229" s="2"/>
      <c r="N229" s="2"/>
      <c r="O229" s="2"/>
      <c r="P229" s="2"/>
      <c r="Q229" s="2"/>
      <c r="R229" s="2"/>
      <c r="S229" s="2"/>
      <c r="T229" s="2"/>
      <c r="U229" s="2"/>
      <c r="V229" s="2"/>
      <c r="W229" s="2"/>
      <c r="X229" s="2"/>
      <c r="Y229" s="2"/>
      <c r="Z229" s="2"/>
    </row>
    <row r="230" spans="1:26" ht="18">
      <c r="A230" s="2"/>
      <c r="B230" s="2"/>
      <c r="C230" s="22"/>
      <c r="D230" s="22"/>
      <c r="E230" s="22"/>
      <c r="F230" s="22"/>
      <c r="G230" s="22"/>
      <c r="H230" s="22"/>
      <c r="I230" s="2"/>
      <c r="J230" s="2"/>
      <c r="K230" s="2"/>
      <c r="L230" s="2"/>
      <c r="M230" s="2"/>
      <c r="N230" s="2"/>
      <c r="O230" s="2"/>
      <c r="P230" s="2"/>
      <c r="Q230" s="2"/>
      <c r="R230" s="2"/>
      <c r="S230" s="2"/>
      <c r="T230" s="2"/>
      <c r="U230" s="2"/>
      <c r="V230" s="2"/>
      <c r="W230" s="2"/>
      <c r="X230" s="2"/>
      <c r="Y230" s="2"/>
      <c r="Z230" s="2"/>
    </row>
    <row r="231" spans="1:26" ht="18">
      <c r="A231" s="2"/>
      <c r="B231" s="2"/>
      <c r="C231" s="22"/>
      <c r="D231" s="22"/>
      <c r="E231" s="22"/>
      <c r="F231" s="22"/>
      <c r="G231" s="22"/>
      <c r="H231" s="22"/>
      <c r="I231" s="2"/>
      <c r="J231" s="2"/>
      <c r="K231" s="2"/>
      <c r="L231" s="2"/>
      <c r="M231" s="2"/>
      <c r="N231" s="2"/>
      <c r="O231" s="2"/>
      <c r="P231" s="2"/>
      <c r="Q231" s="2"/>
      <c r="R231" s="2"/>
      <c r="S231" s="2"/>
      <c r="T231" s="2"/>
      <c r="U231" s="2"/>
      <c r="V231" s="2"/>
      <c r="W231" s="2"/>
      <c r="X231" s="2"/>
      <c r="Y231" s="2"/>
      <c r="Z231" s="2"/>
    </row>
    <row r="232" spans="1:26" ht="18">
      <c r="A232" s="2"/>
      <c r="B232" s="2"/>
      <c r="C232" s="22"/>
      <c r="D232" s="22"/>
      <c r="E232" s="22"/>
      <c r="F232" s="22"/>
      <c r="G232" s="22"/>
      <c r="H232" s="22"/>
      <c r="I232" s="2"/>
      <c r="J232" s="2"/>
      <c r="K232" s="2"/>
      <c r="L232" s="2"/>
      <c r="M232" s="2"/>
      <c r="N232" s="2"/>
      <c r="O232" s="2"/>
      <c r="P232" s="2"/>
      <c r="Q232" s="2"/>
      <c r="R232" s="2"/>
      <c r="S232" s="2"/>
      <c r="T232" s="2"/>
      <c r="U232" s="2"/>
      <c r="V232" s="2"/>
      <c r="W232" s="2"/>
      <c r="X232" s="2"/>
      <c r="Y232" s="2"/>
      <c r="Z232" s="2"/>
    </row>
    <row r="233" spans="1:26" ht="18">
      <c r="A233" s="2"/>
      <c r="B233" s="2"/>
      <c r="C233" s="22"/>
      <c r="D233" s="22"/>
      <c r="E233" s="22"/>
      <c r="F233" s="22"/>
      <c r="G233" s="22"/>
      <c r="H233" s="22"/>
      <c r="I233" s="2"/>
      <c r="J233" s="2"/>
      <c r="K233" s="2"/>
      <c r="L233" s="2"/>
      <c r="M233" s="2"/>
      <c r="N233" s="2"/>
      <c r="O233" s="2"/>
      <c r="P233" s="2"/>
      <c r="Q233" s="2"/>
      <c r="R233" s="2"/>
      <c r="S233" s="2"/>
      <c r="T233" s="2"/>
      <c r="U233" s="2"/>
      <c r="V233" s="2"/>
      <c r="W233" s="2"/>
      <c r="X233" s="2"/>
      <c r="Y233" s="2"/>
      <c r="Z233" s="2"/>
    </row>
    <row r="234" spans="1:26" ht="18">
      <c r="A234" s="2"/>
      <c r="B234" s="2"/>
      <c r="C234" s="22"/>
      <c r="D234" s="22"/>
      <c r="E234" s="22"/>
      <c r="F234" s="22"/>
      <c r="G234" s="22"/>
      <c r="H234" s="22"/>
      <c r="I234" s="2"/>
      <c r="J234" s="2"/>
      <c r="K234" s="2"/>
      <c r="L234" s="2"/>
      <c r="M234" s="2"/>
      <c r="N234" s="2"/>
      <c r="O234" s="2"/>
      <c r="P234" s="2"/>
      <c r="Q234" s="2"/>
      <c r="R234" s="2"/>
      <c r="S234" s="2"/>
      <c r="T234" s="2"/>
      <c r="U234" s="2"/>
      <c r="V234" s="2"/>
      <c r="W234" s="2"/>
      <c r="X234" s="2"/>
      <c r="Y234" s="2"/>
      <c r="Z234" s="2"/>
    </row>
    <row r="235" spans="1:26" ht="18">
      <c r="A235" s="2"/>
      <c r="B235" s="2"/>
      <c r="C235" s="22"/>
      <c r="D235" s="22"/>
      <c r="E235" s="22"/>
      <c r="F235" s="22"/>
      <c r="G235" s="22"/>
      <c r="H235" s="22"/>
      <c r="I235" s="2"/>
      <c r="J235" s="2"/>
      <c r="K235" s="2"/>
      <c r="L235" s="2"/>
      <c r="M235" s="2"/>
      <c r="N235" s="2"/>
      <c r="O235" s="2"/>
      <c r="P235" s="2"/>
      <c r="Q235" s="2"/>
      <c r="R235" s="2"/>
      <c r="S235" s="2"/>
      <c r="T235" s="2"/>
      <c r="U235" s="2"/>
      <c r="V235" s="2"/>
      <c r="W235" s="2"/>
      <c r="X235" s="2"/>
      <c r="Y235" s="2"/>
      <c r="Z235" s="2"/>
    </row>
    <row r="236" spans="1:26" ht="18">
      <c r="A236" s="2"/>
      <c r="B236" s="2"/>
      <c r="C236" s="22"/>
      <c r="D236" s="22"/>
      <c r="E236" s="22"/>
      <c r="F236" s="22"/>
      <c r="G236" s="22"/>
      <c r="H236" s="22"/>
      <c r="I236" s="2"/>
      <c r="J236" s="2"/>
      <c r="K236" s="2"/>
      <c r="L236" s="2"/>
      <c r="M236" s="2"/>
      <c r="N236" s="2"/>
      <c r="O236" s="2"/>
      <c r="P236" s="2"/>
      <c r="Q236" s="2"/>
      <c r="R236" s="2"/>
      <c r="S236" s="2"/>
      <c r="T236" s="2"/>
      <c r="U236" s="2"/>
      <c r="V236" s="2"/>
      <c r="W236" s="2"/>
      <c r="X236" s="2"/>
      <c r="Y236" s="2"/>
      <c r="Z236" s="2"/>
    </row>
    <row r="237" spans="1:26" ht="18">
      <c r="A237" s="2"/>
      <c r="B237" s="2"/>
      <c r="C237" s="22"/>
      <c r="D237" s="22"/>
      <c r="E237" s="22"/>
      <c r="F237" s="22"/>
      <c r="G237" s="22"/>
      <c r="H237" s="22"/>
      <c r="I237" s="2"/>
      <c r="J237" s="2"/>
      <c r="K237" s="2"/>
      <c r="L237" s="2"/>
      <c r="M237" s="2"/>
      <c r="N237" s="2"/>
      <c r="O237" s="2"/>
      <c r="P237" s="2"/>
      <c r="Q237" s="2"/>
      <c r="R237" s="2"/>
      <c r="S237" s="2"/>
      <c r="T237" s="2"/>
      <c r="U237" s="2"/>
      <c r="V237" s="2"/>
      <c r="W237" s="2"/>
      <c r="X237" s="2"/>
      <c r="Y237" s="2"/>
      <c r="Z237" s="2"/>
    </row>
    <row r="238" spans="1:26" ht="18">
      <c r="A238" s="2"/>
      <c r="B238" s="2"/>
      <c r="C238" s="22"/>
      <c r="D238" s="22"/>
      <c r="E238" s="22"/>
      <c r="F238" s="22"/>
      <c r="G238" s="22"/>
      <c r="H238" s="22"/>
      <c r="I238" s="2"/>
      <c r="J238" s="2"/>
      <c r="K238" s="2"/>
      <c r="L238" s="2"/>
      <c r="M238" s="2"/>
      <c r="N238" s="2"/>
      <c r="O238" s="2"/>
      <c r="P238" s="2"/>
      <c r="Q238" s="2"/>
      <c r="R238" s="2"/>
      <c r="S238" s="2"/>
      <c r="T238" s="2"/>
      <c r="U238" s="2"/>
      <c r="V238" s="2"/>
      <c r="W238" s="2"/>
      <c r="X238" s="2"/>
      <c r="Y238" s="2"/>
      <c r="Z238" s="2"/>
    </row>
    <row r="239" spans="1:26" ht="18">
      <c r="A239" s="2"/>
      <c r="B239" s="2"/>
      <c r="C239" s="22"/>
      <c r="D239" s="22"/>
      <c r="E239" s="22"/>
      <c r="F239" s="22"/>
      <c r="G239" s="22"/>
      <c r="H239" s="22"/>
      <c r="I239" s="2"/>
      <c r="J239" s="2"/>
      <c r="K239" s="2"/>
      <c r="L239" s="2"/>
      <c r="M239" s="2"/>
      <c r="N239" s="2"/>
      <c r="O239" s="2"/>
      <c r="P239" s="2"/>
      <c r="Q239" s="2"/>
      <c r="R239" s="2"/>
      <c r="S239" s="2"/>
      <c r="T239" s="2"/>
      <c r="U239" s="2"/>
      <c r="V239" s="2"/>
      <c r="W239" s="2"/>
      <c r="X239" s="2"/>
      <c r="Y239" s="2"/>
      <c r="Z239" s="2"/>
    </row>
    <row r="240" spans="1:26" ht="18">
      <c r="A240" s="2"/>
      <c r="B240" s="2"/>
      <c r="C240" s="22"/>
      <c r="D240" s="22"/>
      <c r="E240" s="22"/>
      <c r="F240" s="22"/>
      <c r="G240" s="22"/>
      <c r="H240" s="22"/>
      <c r="I240" s="2"/>
      <c r="J240" s="2"/>
      <c r="K240" s="2"/>
      <c r="L240" s="2"/>
      <c r="M240" s="2"/>
      <c r="N240" s="2"/>
      <c r="O240" s="2"/>
      <c r="P240" s="2"/>
      <c r="Q240" s="2"/>
      <c r="R240" s="2"/>
      <c r="S240" s="2"/>
      <c r="T240" s="2"/>
      <c r="U240" s="2"/>
      <c r="V240" s="2"/>
      <c r="W240" s="2"/>
      <c r="X240" s="2"/>
      <c r="Y240" s="2"/>
      <c r="Z240" s="2"/>
    </row>
    <row r="241" spans="1:26" ht="18">
      <c r="A241" s="2"/>
      <c r="B241" s="2"/>
      <c r="C241" s="22"/>
      <c r="D241" s="22"/>
      <c r="E241" s="22"/>
      <c r="F241" s="22"/>
      <c r="G241" s="22"/>
      <c r="H241" s="22"/>
      <c r="I241" s="2"/>
      <c r="J241" s="2"/>
      <c r="K241" s="2"/>
      <c r="L241" s="2"/>
      <c r="M241" s="2"/>
      <c r="N241" s="2"/>
      <c r="O241" s="2"/>
      <c r="P241" s="2"/>
      <c r="Q241" s="2"/>
      <c r="R241" s="2"/>
      <c r="S241" s="2"/>
      <c r="T241" s="2"/>
      <c r="U241" s="2"/>
      <c r="V241" s="2"/>
      <c r="W241" s="2"/>
      <c r="X241" s="2"/>
      <c r="Y241" s="2"/>
      <c r="Z241" s="2"/>
    </row>
    <row r="242" spans="1:26" ht="18">
      <c r="A242" s="2"/>
      <c r="B242" s="2"/>
      <c r="C242" s="22"/>
      <c r="D242" s="22"/>
      <c r="E242" s="22"/>
      <c r="F242" s="22"/>
      <c r="G242" s="22"/>
      <c r="H242" s="22"/>
      <c r="I242" s="2"/>
      <c r="J242" s="2"/>
      <c r="K242" s="2"/>
      <c r="L242" s="2"/>
      <c r="M242" s="2"/>
      <c r="N242" s="2"/>
      <c r="O242" s="2"/>
      <c r="P242" s="2"/>
      <c r="Q242" s="2"/>
      <c r="R242" s="2"/>
      <c r="S242" s="2"/>
      <c r="T242" s="2"/>
      <c r="U242" s="2"/>
      <c r="V242" s="2"/>
      <c r="W242" s="2"/>
      <c r="X242" s="2"/>
      <c r="Y242" s="2"/>
      <c r="Z242" s="2"/>
    </row>
    <row r="243" spans="1:26" ht="18">
      <c r="A243" s="2"/>
      <c r="B243" s="2"/>
      <c r="C243" s="22"/>
      <c r="D243" s="22"/>
      <c r="E243" s="22"/>
      <c r="F243" s="22"/>
      <c r="G243" s="22"/>
      <c r="H243" s="22"/>
      <c r="I243" s="2"/>
      <c r="J243" s="2"/>
      <c r="K243" s="2"/>
      <c r="L243" s="2"/>
      <c r="M243" s="2"/>
      <c r="N243" s="2"/>
      <c r="O243" s="2"/>
      <c r="P243" s="2"/>
      <c r="Q243" s="2"/>
      <c r="R243" s="2"/>
      <c r="S243" s="2"/>
      <c r="T243" s="2"/>
      <c r="U243" s="2"/>
      <c r="V243" s="2"/>
      <c r="W243" s="2"/>
      <c r="X243" s="2"/>
      <c r="Y243" s="2"/>
      <c r="Z243" s="2"/>
    </row>
    <row r="244" spans="1:26" ht="18">
      <c r="A244" s="2"/>
      <c r="B244" s="2"/>
      <c r="C244" s="22"/>
      <c r="D244" s="22"/>
      <c r="E244" s="22"/>
      <c r="F244" s="22"/>
      <c r="G244" s="22"/>
      <c r="H244" s="22"/>
      <c r="I244" s="2"/>
      <c r="J244" s="2"/>
      <c r="K244" s="2"/>
      <c r="L244" s="2"/>
      <c r="M244" s="2"/>
      <c r="N244" s="2"/>
      <c r="O244" s="2"/>
      <c r="P244" s="2"/>
      <c r="Q244" s="2"/>
      <c r="R244" s="2"/>
      <c r="S244" s="2"/>
      <c r="T244" s="2"/>
      <c r="U244" s="2"/>
      <c r="V244" s="2"/>
      <c r="W244" s="2"/>
      <c r="X244" s="2"/>
      <c r="Y244" s="2"/>
      <c r="Z244" s="2"/>
    </row>
    <row r="245" spans="1:26" ht="18">
      <c r="A245" s="2"/>
      <c r="B245" s="2"/>
      <c r="C245" s="22"/>
      <c r="D245" s="22"/>
      <c r="E245" s="22"/>
      <c r="F245" s="22"/>
      <c r="G245" s="22"/>
      <c r="H245" s="22"/>
      <c r="I245" s="2"/>
      <c r="J245" s="2"/>
      <c r="K245" s="2"/>
      <c r="L245" s="2"/>
      <c r="M245" s="2"/>
      <c r="N245" s="2"/>
      <c r="O245" s="2"/>
      <c r="P245" s="2"/>
      <c r="Q245" s="2"/>
      <c r="R245" s="2"/>
      <c r="S245" s="2"/>
      <c r="T245" s="2"/>
      <c r="U245" s="2"/>
      <c r="V245" s="2"/>
      <c r="W245" s="2"/>
      <c r="X245" s="2"/>
      <c r="Y245" s="2"/>
      <c r="Z245" s="2"/>
    </row>
    <row r="246" spans="1:26" ht="18">
      <c r="A246" s="2"/>
      <c r="B246" s="2"/>
      <c r="C246" s="22"/>
      <c r="D246" s="22"/>
      <c r="E246" s="22"/>
      <c r="F246" s="22"/>
      <c r="G246" s="22"/>
      <c r="H246" s="22"/>
      <c r="I246" s="2"/>
      <c r="J246" s="2"/>
      <c r="K246" s="2"/>
      <c r="L246" s="2"/>
      <c r="M246" s="2"/>
      <c r="N246" s="2"/>
      <c r="O246" s="2"/>
      <c r="P246" s="2"/>
      <c r="Q246" s="2"/>
      <c r="R246" s="2"/>
      <c r="S246" s="2"/>
      <c r="T246" s="2"/>
      <c r="U246" s="2"/>
      <c r="V246" s="2"/>
      <c r="W246" s="2"/>
      <c r="X246" s="2"/>
      <c r="Y246" s="2"/>
      <c r="Z246" s="2"/>
    </row>
    <row r="247" spans="1:26" ht="18">
      <c r="A247" s="2"/>
      <c r="B247" s="2"/>
      <c r="C247" s="22"/>
      <c r="D247" s="22"/>
      <c r="E247" s="22"/>
      <c r="F247" s="22"/>
      <c r="G247" s="22"/>
      <c r="H247" s="22"/>
      <c r="I247" s="2"/>
      <c r="J247" s="2"/>
      <c r="K247" s="2"/>
      <c r="L247" s="2"/>
      <c r="M247" s="2"/>
      <c r="N247" s="2"/>
      <c r="O247" s="2"/>
      <c r="P247" s="2"/>
      <c r="Q247" s="2"/>
      <c r="R247" s="2"/>
      <c r="S247" s="2"/>
      <c r="T247" s="2"/>
      <c r="U247" s="2"/>
      <c r="V247" s="2"/>
      <c r="W247" s="2"/>
      <c r="X247" s="2"/>
      <c r="Y247" s="2"/>
      <c r="Z247" s="2"/>
    </row>
    <row r="248" spans="1:26" ht="18">
      <c r="A248" s="2"/>
      <c r="B248" s="2"/>
      <c r="C248" s="22"/>
      <c r="D248" s="22"/>
      <c r="E248" s="22"/>
      <c r="F248" s="22"/>
      <c r="G248" s="22"/>
      <c r="H248" s="22"/>
      <c r="I248" s="2"/>
      <c r="J248" s="2"/>
      <c r="K248" s="2"/>
      <c r="L248" s="2"/>
      <c r="M248" s="2"/>
      <c r="N248" s="2"/>
      <c r="O248" s="2"/>
      <c r="P248" s="2"/>
      <c r="Q248" s="2"/>
      <c r="R248" s="2"/>
      <c r="S248" s="2"/>
      <c r="T248" s="2"/>
      <c r="U248" s="2"/>
      <c r="V248" s="2"/>
      <c r="W248" s="2"/>
      <c r="X248" s="2"/>
      <c r="Y248" s="2"/>
      <c r="Z248" s="2"/>
    </row>
    <row r="249" spans="1:26" ht="18">
      <c r="A249" s="2"/>
      <c r="B249" s="2"/>
      <c r="C249" s="22"/>
      <c r="D249" s="22"/>
      <c r="E249" s="22"/>
      <c r="F249" s="22"/>
      <c r="G249" s="22"/>
      <c r="H249" s="22"/>
      <c r="I249" s="2"/>
      <c r="J249" s="2"/>
      <c r="K249" s="2"/>
      <c r="L249" s="2"/>
      <c r="M249" s="2"/>
      <c r="N249" s="2"/>
      <c r="O249" s="2"/>
      <c r="P249" s="2"/>
      <c r="Q249" s="2"/>
      <c r="R249" s="2"/>
      <c r="S249" s="2"/>
      <c r="T249" s="2"/>
      <c r="U249" s="2"/>
      <c r="V249" s="2"/>
      <c r="W249" s="2"/>
      <c r="X249" s="2"/>
      <c r="Y249" s="2"/>
      <c r="Z249" s="2"/>
    </row>
    <row r="250" spans="1:26" ht="18">
      <c r="A250" s="2"/>
      <c r="B250" s="2"/>
      <c r="C250" s="22"/>
      <c r="D250" s="22"/>
      <c r="E250" s="22"/>
      <c r="F250" s="22"/>
      <c r="G250" s="22"/>
      <c r="H250" s="22"/>
      <c r="I250" s="2"/>
      <c r="J250" s="2"/>
      <c r="K250" s="2"/>
      <c r="L250" s="2"/>
      <c r="M250" s="2"/>
      <c r="N250" s="2"/>
      <c r="O250" s="2"/>
      <c r="P250" s="2"/>
      <c r="Q250" s="2"/>
      <c r="R250" s="2"/>
      <c r="S250" s="2"/>
      <c r="T250" s="2"/>
      <c r="U250" s="2"/>
      <c r="V250" s="2"/>
      <c r="W250" s="2"/>
      <c r="X250" s="2"/>
      <c r="Y250" s="2"/>
      <c r="Z250" s="2"/>
    </row>
    <row r="251" spans="1:26" ht="18">
      <c r="A251" s="2"/>
      <c r="B251" s="2"/>
      <c r="C251" s="22"/>
      <c r="D251" s="22"/>
      <c r="E251" s="22"/>
      <c r="F251" s="22"/>
      <c r="G251" s="22"/>
      <c r="H251" s="22"/>
      <c r="I251" s="2"/>
      <c r="J251" s="2"/>
      <c r="K251" s="2"/>
      <c r="L251" s="2"/>
      <c r="M251" s="2"/>
      <c r="N251" s="2"/>
      <c r="O251" s="2"/>
      <c r="P251" s="2"/>
      <c r="Q251" s="2"/>
      <c r="R251" s="2"/>
      <c r="S251" s="2"/>
      <c r="T251" s="2"/>
      <c r="U251" s="2"/>
      <c r="V251" s="2"/>
      <c r="W251" s="2"/>
      <c r="X251" s="2"/>
      <c r="Y251" s="2"/>
      <c r="Z251" s="2"/>
    </row>
    <row r="252" spans="1:26" ht="18">
      <c r="A252" s="2"/>
      <c r="B252" s="2"/>
      <c r="C252" s="22"/>
      <c r="D252" s="22"/>
      <c r="E252" s="22"/>
      <c r="F252" s="22"/>
      <c r="G252" s="22"/>
      <c r="H252" s="22"/>
      <c r="I252" s="2"/>
      <c r="J252" s="2"/>
      <c r="K252" s="2"/>
      <c r="L252" s="2"/>
      <c r="M252" s="2"/>
      <c r="N252" s="2"/>
      <c r="O252" s="2"/>
      <c r="P252" s="2"/>
      <c r="Q252" s="2"/>
      <c r="R252" s="2"/>
      <c r="S252" s="2"/>
      <c r="T252" s="2"/>
      <c r="U252" s="2"/>
      <c r="V252" s="2"/>
      <c r="W252" s="2"/>
      <c r="X252" s="2"/>
      <c r="Y252" s="2"/>
      <c r="Z252" s="2"/>
    </row>
    <row r="253" spans="1:26" ht="18">
      <c r="A253" s="2"/>
      <c r="B253" s="2"/>
      <c r="C253" s="22"/>
      <c r="D253" s="22"/>
      <c r="E253" s="22"/>
      <c r="F253" s="22"/>
      <c r="G253" s="22"/>
      <c r="H253" s="22"/>
      <c r="I253" s="2"/>
      <c r="J253" s="2"/>
      <c r="K253" s="2"/>
      <c r="L253" s="2"/>
      <c r="M253" s="2"/>
      <c r="N253" s="2"/>
      <c r="O253" s="2"/>
      <c r="P253" s="2"/>
      <c r="Q253" s="2"/>
      <c r="R253" s="2"/>
      <c r="S253" s="2"/>
      <c r="T253" s="2"/>
      <c r="U253" s="2"/>
      <c r="V253" s="2"/>
      <c r="W253" s="2"/>
      <c r="X253" s="2"/>
      <c r="Y253" s="2"/>
      <c r="Z253" s="2"/>
    </row>
    <row r="254" spans="1:26" ht="18">
      <c r="A254" s="2"/>
      <c r="B254" s="2"/>
      <c r="C254" s="22"/>
      <c r="D254" s="22"/>
      <c r="E254" s="22"/>
      <c r="F254" s="22"/>
      <c r="G254" s="22"/>
      <c r="H254" s="22"/>
      <c r="I254" s="2"/>
      <c r="J254" s="2"/>
      <c r="K254" s="2"/>
      <c r="L254" s="2"/>
      <c r="M254" s="2"/>
      <c r="N254" s="2"/>
      <c r="O254" s="2"/>
      <c r="P254" s="2"/>
      <c r="Q254" s="2"/>
      <c r="R254" s="2"/>
      <c r="S254" s="2"/>
      <c r="T254" s="2"/>
      <c r="U254" s="2"/>
      <c r="V254" s="2"/>
      <c r="W254" s="2"/>
      <c r="X254" s="2"/>
      <c r="Y254" s="2"/>
      <c r="Z254" s="2"/>
    </row>
    <row r="255" spans="1:26" ht="18">
      <c r="A255" s="2"/>
      <c r="B255" s="2"/>
      <c r="C255" s="22"/>
      <c r="D255" s="22"/>
      <c r="E255" s="22"/>
      <c r="F255" s="22"/>
      <c r="G255" s="22"/>
      <c r="H255" s="22"/>
      <c r="I255" s="2"/>
      <c r="J255" s="2"/>
      <c r="K255" s="2"/>
      <c r="L255" s="2"/>
      <c r="M255" s="2"/>
      <c r="N255" s="2"/>
      <c r="O255" s="2"/>
      <c r="P255" s="2"/>
      <c r="Q255" s="2"/>
      <c r="R255" s="2"/>
      <c r="S255" s="2"/>
      <c r="T255" s="2"/>
      <c r="U255" s="2"/>
      <c r="V255" s="2"/>
      <c r="W255" s="2"/>
      <c r="X255" s="2"/>
      <c r="Y255" s="2"/>
      <c r="Z255" s="2"/>
    </row>
    <row r="256" spans="1:26" ht="18">
      <c r="A256" s="2"/>
      <c r="B256" s="2"/>
      <c r="C256" s="22"/>
      <c r="D256" s="22"/>
      <c r="E256" s="22"/>
      <c r="F256" s="22"/>
      <c r="G256" s="22"/>
      <c r="H256" s="22"/>
      <c r="I256" s="2"/>
      <c r="J256" s="2"/>
      <c r="K256" s="2"/>
      <c r="L256" s="2"/>
      <c r="M256" s="2"/>
      <c r="N256" s="2"/>
      <c r="O256" s="2"/>
      <c r="P256" s="2"/>
      <c r="Q256" s="2"/>
      <c r="R256" s="2"/>
      <c r="S256" s="2"/>
      <c r="T256" s="2"/>
      <c r="U256" s="2"/>
      <c r="V256" s="2"/>
      <c r="W256" s="2"/>
      <c r="X256" s="2"/>
      <c r="Y256" s="2"/>
      <c r="Z256" s="2"/>
    </row>
    <row r="257" spans="1:26" ht="18">
      <c r="A257" s="2"/>
      <c r="B257" s="2"/>
      <c r="C257" s="22"/>
      <c r="D257" s="22"/>
      <c r="E257" s="22"/>
      <c r="F257" s="22"/>
      <c r="G257" s="22"/>
      <c r="H257" s="22"/>
      <c r="I257" s="2"/>
      <c r="J257" s="2"/>
      <c r="K257" s="2"/>
      <c r="L257" s="2"/>
      <c r="M257" s="2"/>
      <c r="N257" s="2"/>
      <c r="O257" s="2"/>
      <c r="P257" s="2"/>
      <c r="Q257" s="2"/>
      <c r="R257" s="2"/>
      <c r="S257" s="2"/>
      <c r="T257" s="2"/>
      <c r="U257" s="2"/>
      <c r="V257" s="2"/>
      <c r="W257" s="2"/>
      <c r="X257" s="2"/>
      <c r="Y257" s="2"/>
      <c r="Z257" s="2"/>
    </row>
    <row r="258" spans="1:26" ht="18">
      <c r="A258" s="2"/>
      <c r="B258" s="2"/>
      <c r="C258" s="22"/>
      <c r="D258" s="22"/>
      <c r="E258" s="22"/>
      <c r="F258" s="22"/>
      <c r="G258" s="22"/>
      <c r="H258" s="22"/>
      <c r="I258" s="2"/>
      <c r="J258" s="2"/>
      <c r="K258" s="2"/>
      <c r="L258" s="2"/>
      <c r="M258" s="2"/>
      <c r="N258" s="2"/>
      <c r="O258" s="2"/>
      <c r="P258" s="2"/>
      <c r="Q258" s="2"/>
      <c r="R258" s="2"/>
      <c r="S258" s="2"/>
      <c r="T258" s="2"/>
      <c r="U258" s="2"/>
      <c r="V258" s="2"/>
      <c r="W258" s="2"/>
      <c r="X258" s="2"/>
      <c r="Y258" s="2"/>
      <c r="Z258" s="2"/>
    </row>
    <row r="259" spans="1:26" ht="18">
      <c r="A259" s="2"/>
      <c r="B259" s="2"/>
      <c r="C259" s="22"/>
      <c r="D259" s="22"/>
      <c r="E259" s="22"/>
      <c r="F259" s="22"/>
      <c r="G259" s="22"/>
      <c r="H259" s="22"/>
      <c r="I259" s="2"/>
      <c r="J259" s="2"/>
      <c r="K259" s="2"/>
      <c r="L259" s="2"/>
      <c r="M259" s="2"/>
      <c r="N259" s="2"/>
      <c r="O259" s="2"/>
      <c r="P259" s="2"/>
      <c r="Q259" s="2"/>
      <c r="R259" s="2"/>
      <c r="S259" s="2"/>
      <c r="T259" s="2"/>
      <c r="U259" s="2"/>
      <c r="V259" s="2"/>
      <c r="W259" s="2"/>
      <c r="X259" s="2"/>
      <c r="Y259" s="2"/>
      <c r="Z259" s="2"/>
    </row>
    <row r="260" spans="1:26" ht="18">
      <c r="A260" s="2"/>
      <c r="B260" s="2"/>
      <c r="C260" s="22"/>
      <c r="D260" s="22"/>
      <c r="E260" s="22"/>
      <c r="F260" s="22"/>
      <c r="G260" s="22"/>
      <c r="H260" s="22"/>
      <c r="I260" s="2"/>
      <c r="J260" s="2"/>
      <c r="K260" s="2"/>
      <c r="L260" s="2"/>
      <c r="M260" s="2"/>
      <c r="N260" s="2"/>
      <c r="O260" s="2"/>
      <c r="P260" s="2"/>
      <c r="Q260" s="2"/>
      <c r="R260" s="2"/>
      <c r="S260" s="2"/>
      <c r="T260" s="2"/>
      <c r="U260" s="2"/>
      <c r="V260" s="2"/>
      <c r="W260" s="2"/>
      <c r="X260" s="2"/>
      <c r="Y260" s="2"/>
      <c r="Z260" s="2"/>
    </row>
    <row r="261" spans="1:26" ht="18">
      <c r="A261" s="2"/>
      <c r="B261" s="2"/>
      <c r="C261" s="22"/>
      <c r="D261" s="22"/>
      <c r="E261" s="22"/>
      <c r="F261" s="22"/>
      <c r="G261" s="22"/>
      <c r="H261" s="22"/>
      <c r="I261" s="2"/>
      <c r="J261" s="2"/>
      <c r="K261" s="2"/>
      <c r="L261" s="2"/>
      <c r="M261" s="2"/>
      <c r="N261" s="2"/>
      <c r="O261" s="2"/>
      <c r="P261" s="2"/>
      <c r="Q261" s="2"/>
      <c r="R261" s="2"/>
      <c r="S261" s="2"/>
      <c r="T261" s="2"/>
      <c r="U261" s="2"/>
      <c r="V261" s="2"/>
      <c r="W261" s="2"/>
      <c r="X261" s="2"/>
      <c r="Y261" s="2"/>
      <c r="Z261" s="2"/>
    </row>
    <row r="262" spans="1:26" ht="18">
      <c r="A262" s="2"/>
      <c r="B262" s="2"/>
      <c r="C262" s="22"/>
      <c r="D262" s="22"/>
      <c r="E262" s="22"/>
      <c r="F262" s="22"/>
      <c r="G262" s="22"/>
      <c r="H262" s="22"/>
      <c r="I262" s="2"/>
      <c r="J262" s="2"/>
      <c r="K262" s="2"/>
      <c r="L262" s="2"/>
      <c r="M262" s="2"/>
      <c r="N262" s="2"/>
      <c r="O262" s="2"/>
      <c r="P262" s="2"/>
      <c r="Q262" s="2"/>
      <c r="R262" s="2"/>
      <c r="S262" s="2"/>
      <c r="T262" s="2"/>
      <c r="U262" s="2"/>
      <c r="V262" s="2"/>
      <c r="W262" s="2"/>
      <c r="X262" s="2"/>
      <c r="Y262" s="2"/>
      <c r="Z262" s="2"/>
    </row>
    <row r="263" spans="1:26" ht="18">
      <c r="A263" s="2"/>
      <c r="B263" s="2"/>
      <c r="C263" s="22"/>
      <c r="D263" s="22"/>
      <c r="E263" s="22"/>
      <c r="F263" s="22"/>
      <c r="G263" s="22"/>
      <c r="H263" s="22"/>
      <c r="I263" s="2"/>
      <c r="J263" s="2"/>
      <c r="K263" s="2"/>
      <c r="L263" s="2"/>
      <c r="M263" s="2"/>
      <c r="N263" s="2"/>
      <c r="O263" s="2"/>
      <c r="P263" s="2"/>
      <c r="Q263" s="2"/>
      <c r="R263" s="2"/>
      <c r="S263" s="2"/>
      <c r="T263" s="2"/>
      <c r="U263" s="2"/>
      <c r="V263" s="2"/>
      <c r="W263" s="2"/>
      <c r="X263" s="2"/>
      <c r="Y263" s="2"/>
      <c r="Z263" s="2"/>
    </row>
    <row r="264" spans="1:26" ht="18">
      <c r="A264" s="2"/>
      <c r="B264" s="2"/>
      <c r="C264" s="22"/>
      <c r="D264" s="22"/>
      <c r="E264" s="22"/>
      <c r="F264" s="22"/>
      <c r="G264" s="22"/>
      <c r="H264" s="22"/>
      <c r="I264" s="2"/>
      <c r="J264" s="2"/>
      <c r="K264" s="2"/>
      <c r="L264" s="2"/>
      <c r="M264" s="2"/>
      <c r="N264" s="2"/>
      <c r="O264" s="2"/>
      <c r="P264" s="2"/>
      <c r="Q264" s="2"/>
      <c r="R264" s="2"/>
      <c r="S264" s="2"/>
      <c r="T264" s="2"/>
      <c r="U264" s="2"/>
      <c r="V264" s="2"/>
      <c r="W264" s="2"/>
      <c r="X264" s="2"/>
      <c r="Y264" s="2"/>
      <c r="Z264" s="2"/>
    </row>
    <row r="265" spans="1:26" ht="18">
      <c r="A265" s="2"/>
      <c r="B265" s="2"/>
      <c r="C265" s="22"/>
      <c r="D265" s="22"/>
      <c r="E265" s="22"/>
      <c r="F265" s="22"/>
      <c r="G265" s="22"/>
      <c r="H265" s="22"/>
      <c r="I265" s="2"/>
      <c r="J265" s="2"/>
      <c r="K265" s="2"/>
      <c r="L265" s="2"/>
      <c r="M265" s="2"/>
      <c r="N265" s="2"/>
      <c r="O265" s="2"/>
      <c r="P265" s="2"/>
      <c r="Q265" s="2"/>
      <c r="R265" s="2"/>
      <c r="S265" s="2"/>
      <c r="T265" s="2"/>
      <c r="U265" s="2"/>
      <c r="V265" s="2"/>
      <c r="W265" s="2"/>
      <c r="X265" s="2"/>
      <c r="Y265" s="2"/>
      <c r="Z265" s="2"/>
    </row>
    <row r="266" spans="1:26" ht="18">
      <c r="A266" s="2"/>
      <c r="B266" s="2"/>
      <c r="C266" s="22"/>
      <c r="D266" s="22"/>
      <c r="E266" s="22"/>
      <c r="F266" s="22"/>
      <c r="G266" s="22"/>
      <c r="H266" s="22"/>
      <c r="I266" s="2"/>
      <c r="J266" s="2"/>
      <c r="K266" s="2"/>
      <c r="L266" s="2"/>
      <c r="M266" s="2"/>
      <c r="N266" s="2"/>
      <c r="O266" s="2"/>
      <c r="P266" s="2"/>
      <c r="Q266" s="2"/>
      <c r="R266" s="2"/>
      <c r="S266" s="2"/>
      <c r="T266" s="2"/>
      <c r="U266" s="2"/>
      <c r="V266" s="2"/>
      <c r="W266" s="2"/>
      <c r="X266" s="2"/>
      <c r="Y266" s="2"/>
      <c r="Z266" s="2"/>
    </row>
    <row r="267" spans="1:26" ht="18">
      <c r="A267" s="2"/>
      <c r="B267" s="2"/>
      <c r="C267" s="22"/>
      <c r="D267" s="22"/>
      <c r="E267" s="22"/>
      <c r="F267" s="22"/>
      <c r="G267" s="22"/>
      <c r="H267" s="22"/>
      <c r="I267" s="2"/>
      <c r="J267" s="2"/>
      <c r="K267" s="2"/>
      <c r="L267" s="2"/>
      <c r="M267" s="2"/>
      <c r="N267" s="2"/>
      <c r="O267" s="2"/>
      <c r="P267" s="2"/>
      <c r="Q267" s="2"/>
      <c r="R267" s="2"/>
      <c r="S267" s="2"/>
      <c r="T267" s="2"/>
      <c r="U267" s="2"/>
      <c r="V267" s="2"/>
      <c r="W267" s="2"/>
      <c r="X267" s="2"/>
      <c r="Y267" s="2"/>
      <c r="Z267" s="2"/>
    </row>
    <row r="268" spans="1:26" ht="18">
      <c r="A268" s="2"/>
      <c r="B268" s="2"/>
      <c r="C268" s="22"/>
      <c r="D268" s="22"/>
      <c r="E268" s="22"/>
      <c r="F268" s="22"/>
      <c r="G268" s="22"/>
      <c r="H268" s="22"/>
      <c r="I268" s="2"/>
      <c r="J268" s="2"/>
      <c r="K268" s="2"/>
      <c r="L268" s="2"/>
      <c r="M268" s="2"/>
      <c r="N268" s="2"/>
      <c r="O268" s="2"/>
      <c r="P268" s="2"/>
      <c r="Q268" s="2"/>
      <c r="R268" s="2"/>
      <c r="S268" s="2"/>
      <c r="T268" s="2"/>
      <c r="U268" s="2"/>
      <c r="V268" s="2"/>
      <c r="W268" s="2"/>
      <c r="X268" s="2"/>
      <c r="Y268" s="2"/>
      <c r="Z268" s="2"/>
    </row>
    <row r="269" spans="1:26" ht="18">
      <c r="A269" s="2"/>
      <c r="B269" s="2"/>
      <c r="C269" s="22"/>
      <c r="D269" s="22"/>
      <c r="E269" s="22"/>
      <c r="F269" s="22"/>
      <c r="G269" s="22"/>
      <c r="H269" s="22"/>
      <c r="I269" s="2"/>
      <c r="J269" s="2"/>
      <c r="K269" s="2"/>
      <c r="L269" s="2"/>
      <c r="M269" s="2"/>
      <c r="N269" s="2"/>
      <c r="O269" s="2"/>
      <c r="P269" s="2"/>
      <c r="Q269" s="2"/>
      <c r="R269" s="2"/>
      <c r="S269" s="2"/>
      <c r="T269" s="2"/>
      <c r="U269" s="2"/>
      <c r="V269" s="2"/>
      <c r="W269" s="2"/>
      <c r="X269" s="2"/>
      <c r="Y269" s="2"/>
      <c r="Z269" s="2"/>
    </row>
    <row r="270" spans="1:26" ht="18">
      <c r="A270" s="2"/>
      <c r="B270" s="2"/>
      <c r="C270" s="22"/>
      <c r="D270" s="22"/>
      <c r="E270" s="22"/>
      <c r="F270" s="22"/>
      <c r="G270" s="22"/>
      <c r="H270" s="22"/>
      <c r="I270" s="2"/>
      <c r="J270" s="2"/>
      <c r="K270" s="2"/>
      <c r="L270" s="2"/>
      <c r="M270" s="2"/>
      <c r="N270" s="2"/>
      <c r="O270" s="2"/>
      <c r="P270" s="2"/>
      <c r="Q270" s="2"/>
      <c r="R270" s="2"/>
      <c r="S270" s="2"/>
      <c r="T270" s="2"/>
      <c r="U270" s="2"/>
      <c r="V270" s="2"/>
      <c r="W270" s="2"/>
      <c r="X270" s="2"/>
      <c r="Y270" s="2"/>
      <c r="Z270" s="2"/>
    </row>
    <row r="271" spans="1:26" ht="18">
      <c r="A271" s="2"/>
      <c r="B271" s="2"/>
      <c r="C271" s="22"/>
      <c r="D271" s="22"/>
      <c r="E271" s="22"/>
      <c r="F271" s="22"/>
      <c r="G271" s="22"/>
      <c r="H271" s="22"/>
      <c r="I271" s="2"/>
      <c r="J271" s="2"/>
      <c r="K271" s="2"/>
      <c r="L271" s="2"/>
      <c r="M271" s="2"/>
      <c r="N271" s="2"/>
      <c r="O271" s="2"/>
      <c r="P271" s="2"/>
      <c r="Q271" s="2"/>
      <c r="R271" s="2"/>
      <c r="S271" s="2"/>
      <c r="T271" s="2"/>
      <c r="U271" s="2"/>
      <c r="V271" s="2"/>
      <c r="W271" s="2"/>
      <c r="X271" s="2"/>
      <c r="Y271" s="2"/>
      <c r="Z271" s="2"/>
    </row>
    <row r="272" spans="1:26" ht="18">
      <c r="A272" s="2"/>
      <c r="B272" s="2"/>
      <c r="C272" s="22"/>
      <c r="D272" s="22"/>
      <c r="E272" s="22"/>
      <c r="F272" s="22"/>
      <c r="G272" s="22"/>
      <c r="H272" s="22"/>
      <c r="I272" s="2"/>
      <c r="J272" s="2"/>
      <c r="K272" s="2"/>
      <c r="L272" s="2"/>
      <c r="M272" s="2"/>
      <c r="N272" s="2"/>
      <c r="O272" s="2"/>
      <c r="P272" s="2"/>
      <c r="Q272" s="2"/>
      <c r="R272" s="2"/>
      <c r="S272" s="2"/>
      <c r="T272" s="2"/>
      <c r="U272" s="2"/>
      <c r="V272" s="2"/>
      <c r="W272" s="2"/>
      <c r="X272" s="2"/>
      <c r="Y272" s="2"/>
      <c r="Z272" s="2"/>
    </row>
    <row r="273" spans="1:26" ht="18">
      <c r="A273" s="2"/>
      <c r="B273" s="2"/>
      <c r="C273" s="22"/>
      <c r="D273" s="22"/>
      <c r="E273" s="22"/>
      <c r="F273" s="22"/>
      <c r="G273" s="22"/>
      <c r="H273" s="22"/>
      <c r="I273" s="2"/>
      <c r="J273" s="2"/>
      <c r="K273" s="2"/>
      <c r="L273" s="2"/>
      <c r="M273" s="2"/>
      <c r="N273" s="2"/>
      <c r="O273" s="2"/>
      <c r="P273" s="2"/>
      <c r="Q273" s="2"/>
      <c r="R273" s="2"/>
      <c r="S273" s="2"/>
      <c r="T273" s="2"/>
      <c r="U273" s="2"/>
      <c r="V273" s="2"/>
      <c r="W273" s="2"/>
      <c r="X273" s="2"/>
      <c r="Y273" s="2"/>
      <c r="Z273" s="2"/>
    </row>
    <row r="274" spans="1:26" ht="18">
      <c r="A274" s="2"/>
      <c r="B274" s="2"/>
      <c r="C274" s="22"/>
      <c r="D274" s="22"/>
      <c r="E274" s="22"/>
      <c r="F274" s="22"/>
      <c r="G274" s="22"/>
      <c r="H274" s="22"/>
      <c r="I274" s="2"/>
      <c r="J274" s="2"/>
      <c r="K274" s="2"/>
      <c r="L274" s="2"/>
      <c r="M274" s="2"/>
      <c r="N274" s="2"/>
      <c r="O274" s="2"/>
      <c r="P274" s="2"/>
      <c r="Q274" s="2"/>
      <c r="R274" s="2"/>
      <c r="S274" s="2"/>
      <c r="T274" s="2"/>
      <c r="U274" s="2"/>
      <c r="V274" s="2"/>
      <c r="W274" s="2"/>
      <c r="X274" s="2"/>
      <c r="Y274" s="2"/>
      <c r="Z274" s="2"/>
    </row>
    <row r="275" spans="1:26" ht="18">
      <c r="A275" s="2"/>
      <c r="B275" s="2"/>
      <c r="C275" s="22"/>
      <c r="D275" s="22"/>
      <c r="E275" s="22"/>
      <c r="F275" s="22"/>
      <c r="G275" s="22"/>
      <c r="H275" s="22"/>
      <c r="I275" s="2"/>
      <c r="J275" s="2"/>
      <c r="K275" s="2"/>
      <c r="L275" s="2"/>
      <c r="M275" s="2"/>
      <c r="N275" s="2"/>
      <c r="O275" s="2"/>
      <c r="P275" s="2"/>
      <c r="Q275" s="2"/>
      <c r="R275" s="2"/>
      <c r="S275" s="2"/>
      <c r="T275" s="2"/>
      <c r="U275" s="2"/>
      <c r="V275" s="2"/>
      <c r="W275" s="2"/>
      <c r="X275" s="2"/>
      <c r="Y275" s="2"/>
      <c r="Z275" s="2"/>
    </row>
    <row r="276" spans="1:26" ht="18">
      <c r="A276" s="2"/>
      <c r="B276" s="2"/>
      <c r="C276" s="22"/>
      <c r="D276" s="22"/>
      <c r="E276" s="22"/>
      <c r="F276" s="22"/>
      <c r="G276" s="22"/>
      <c r="H276" s="22"/>
      <c r="I276" s="2"/>
      <c r="J276" s="2"/>
      <c r="K276" s="2"/>
      <c r="L276" s="2"/>
      <c r="M276" s="2"/>
      <c r="N276" s="2"/>
      <c r="O276" s="2"/>
      <c r="P276" s="2"/>
      <c r="Q276" s="2"/>
      <c r="R276" s="2"/>
      <c r="S276" s="2"/>
      <c r="T276" s="2"/>
      <c r="U276" s="2"/>
      <c r="V276" s="2"/>
      <c r="W276" s="2"/>
      <c r="X276" s="2"/>
      <c r="Y276" s="2"/>
      <c r="Z276" s="2"/>
    </row>
    <row r="277" spans="1:26" ht="18">
      <c r="A277" s="2"/>
      <c r="B277" s="2"/>
      <c r="C277" s="22"/>
      <c r="D277" s="22"/>
      <c r="E277" s="22"/>
      <c r="F277" s="22"/>
      <c r="G277" s="22"/>
      <c r="H277" s="22"/>
      <c r="I277" s="2"/>
      <c r="J277" s="2"/>
      <c r="K277" s="2"/>
      <c r="L277" s="2"/>
      <c r="M277" s="2"/>
      <c r="N277" s="2"/>
      <c r="O277" s="2"/>
      <c r="P277" s="2"/>
      <c r="Q277" s="2"/>
      <c r="R277" s="2"/>
      <c r="S277" s="2"/>
      <c r="T277" s="2"/>
      <c r="U277" s="2"/>
      <c r="V277" s="2"/>
      <c r="W277" s="2"/>
      <c r="X277" s="2"/>
      <c r="Y277" s="2"/>
      <c r="Z277" s="2"/>
    </row>
    <row r="278" spans="1:26" ht="18">
      <c r="A278" s="2"/>
      <c r="B278" s="2"/>
      <c r="C278" s="22"/>
      <c r="D278" s="22"/>
      <c r="E278" s="22"/>
      <c r="F278" s="22"/>
      <c r="G278" s="22"/>
      <c r="H278" s="22"/>
      <c r="I278" s="2"/>
      <c r="J278" s="2"/>
      <c r="K278" s="2"/>
      <c r="L278" s="2"/>
      <c r="M278" s="2"/>
      <c r="N278" s="2"/>
      <c r="O278" s="2"/>
      <c r="P278" s="2"/>
      <c r="Q278" s="2"/>
      <c r="R278" s="2"/>
      <c r="S278" s="2"/>
      <c r="T278" s="2"/>
      <c r="U278" s="2"/>
      <c r="V278" s="2"/>
      <c r="W278" s="2"/>
      <c r="X278" s="2"/>
      <c r="Y278" s="2"/>
      <c r="Z278" s="2"/>
    </row>
    <row r="279" spans="1:26" ht="18">
      <c r="A279" s="2"/>
      <c r="B279" s="2"/>
      <c r="C279" s="22"/>
      <c r="D279" s="22"/>
      <c r="E279" s="22"/>
      <c r="F279" s="22"/>
      <c r="G279" s="22"/>
      <c r="H279" s="22"/>
      <c r="I279" s="2"/>
      <c r="J279" s="2"/>
      <c r="K279" s="2"/>
      <c r="L279" s="2"/>
      <c r="M279" s="2"/>
      <c r="N279" s="2"/>
      <c r="O279" s="2"/>
      <c r="P279" s="2"/>
      <c r="Q279" s="2"/>
      <c r="R279" s="2"/>
      <c r="S279" s="2"/>
      <c r="T279" s="2"/>
      <c r="U279" s="2"/>
      <c r="V279" s="2"/>
      <c r="W279" s="2"/>
      <c r="X279" s="2"/>
      <c r="Y279" s="2"/>
      <c r="Z279" s="2"/>
    </row>
    <row r="280" spans="1:26" ht="18">
      <c r="A280" s="2"/>
      <c r="B280" s="2"/>
      <c r="C280" s="22"/>
      <c r="D280" s="22"/>
      <c r="E280" s="22"/>
      <c r="F280" s="22"/>
      <c r="G280" s="22"/>
      <c r="H280" s="22"/>
      <c r="I280" s="2"/>
      <c r="J280" s="2"/>
      <c r="K280" s="2"/>
      <c r="L280" s="2"/>
      <c r="M280" s="2"/>
      <c r="N280" s="2"/>
      <c r="O280" s="2"/>
      <c r="P280" s="2"/>
      <c r="Q280" s="2"/>
      <c r="R280" s="2"/>
      <c r="S280" s="2"/>
      <c r="T280" s="2"/>
      <c r="U280" s="2"/>
      <c r="V280" s="2"/>
      <c r="W280" s="2"/>
      <c r="X280" s="2"/>
      <c r="Y280" s="2"/>
      <c r="Z280" s="2"/>
    </row>
    <row r="281" spans="1:26" ht="18">
      <c r="A281" s="2"/>
      <c r="B281" s="2"/>
      <c r="C281" s="22"/>
      <c r="D281" s="22"/>
      <c r="E281" s="22"/>
      <c r="F281" s="22"/>
      <c r="G281" s="22"/>
      <c r="H281" s="22"/>
      <c r="I281" s="2"/>
      <c r="J281" s="2"/>
      <c r="K281" s="2"/>
      <c r="L281" s="2"/>
      <c r="M281" s="2"/>
      <c r="N281" s="2"/>
      <c r="O281" s="2"/>
      <c r="P281" s="2"/>
      <c r="Q281" s="2"/>
      <c r="R281" s="2"/>
      <c r="S281" s="2"/>
      <c r="T281" s="2"/>
      <c r="U281" s="2"/>
      <c r="V281" s="2"/>
      <c r="W281" s="2"/>
      <c r="X281" s="2"/>
      <c r="Y281" s="2"/>
      <c r="Z281" s="2"/>
    </row>
    <row r="282" spans="1:26" ht="18">
      <c r="A282" s="2"/>
      <c r="B282" s="2"/>
      <c r="C282" s="22"/>
      <c r="D282" s="22"/>
      <c r="E282" s="22"/>
      <c r="F282" s="22"/>
      <c r="G282" s="22"/>
      <c r="H282" s="22"/>
      <c r="I282" s="2"/>
      <c r="J282" s="2"/>
      <c r="K282" s="2"/>
      <c r="L282" s="2"/>
      <c r="M282" s="2"/>
      <c r="N282" s="2"/>
      <c r="O282" s="2"/>
      <c r="P282" s="2"/>
      <c r="Q282" s="2"/>
      <c r="R282" s="2"/>
      <c r="S282" s="2"/>
      <c r="T282" s="2"/>
      <c r="U282" s="2"/>
      <c r="V282" s="2"/>
      <c r="W282" s="2"/>
      <c r="X282" s="2"/>
      <c r="Y282" s="2"/>
      <c r="Z282" s="2"/>
    </row>
    <row r="283" spans="1:26" ht="18">
      <c r="A283" s="2"/>
      <c r="B283" s="2"/>
      <c r="C283" s="22"/>
      <c r="D283" s="22"/>
      <c r="E283" s="22"/>
      <c r="F283" s="22"/>
      <c r="G283" s="22"/>
      <c r="H283" s="22"/>
      <c r="I283" s="2"/>
      <c r="J283" s="2"/>
      <c r="K283" s="2"/>
      <c r="L283" s="2"/>
      <c r="M283" s="2"/>
      <c r="N283" s="2"/>
      <c r="O283" s="2"/>
      <c r="P283" s="2"/>
      <c r="Q283" s="2"/>
      <c r="R283" s="2"/>
      <c r="S283" s="2"/>
      <c r="T283" s="2"/>
      <c r="U283" s="2"/>
      <c r="V283" s="2"/>
      <c r="W283" s="2"/>
      <c r="X283" s="2"/>
      <c r="Y283" s="2"/>
      <c r="Z283" s="2"/>
    </row>
    <row r="284" spans="1:26" ht="18">
      <c r="A284" s="2"/>
      <c r="B284" s="2"/>
      <c r="C284" s="22"/>
      <c r="D284" s="22"/>
      <c r="E284" s="22"/>
      <c r="F284" s="22"/>
      <c r="G284" s="22"/>
      <c r="H284" s="22"/>
      <c r="I284" s="2"/>
      <c r="J284" s="2"/>
      <c r="K284" s="2"/>
      <c r="L284" s="2"/>
      <c r="M284" s="2"/>
      <c r="N284" s="2"/>
      <c r="O284" s="2"/>
      <c r="P284" s="2"/>
      <c r="Q284" s="2"/>
      <c r="R284" s="2"/>
      <c r="S284" s="2"/>
      <c r="T284" s="2"/>
      <c r="U284" s="2"/>
      <c r="V284" s="2"/>
      <c r="W284" s="2"/>
      <c r="X284" s="2"/>
      <c r="Y284" s="2"/>
      <c r="Z284" s="2"/>
    </row>
    <row r="285" spans="1:26" ht="18">
      <c r="A285" s="2"/>
      <c r="B285" s="2"/>
      <c r="C285" s="22"/>
      <c r="D285" s="22"/>
      <c r="E285" s="22"/>
      <c r="F285" s="22"/>
      <c r="G285" s="22"/>
      <c r="H285" s="22"/>
      <c r="I285" s="2"/>
      <c r="J285" s="2"/>
      <c r="K285" s="2"/>
      <c r="L285" s="2"/>
      <c r="M285" s="2"/>
      <c r="N285" s="2"/>
      <c r="O285" s="2"/>
      <c r="P285" s="2"/>
      <c r="Q285" s="2"/>
      <c r="R285" s="2"/>
      <c r="S285" s="2"/>
      <c r="T285" s="2"/>
      <c r="U285" s="2"/>
      <c r="V285" s="2"/>
      <c r="W285" s="2"/>
      <c r="X285" s="2"/>
      <c r="Y285" s="2"/>
      <c r="Z285" s="2"/>
    </row>
    <row r="286" spans="1:26" ht="18">
      <c r="A286" s="2"/>
      <c r="B286" s="2"/>
      <c r="C286" s="22"/>
      <c r="D286" s="22"/>
      <c r="E286" s="22"/>
      <c r="F286" s="22"/>
      <c r="G286" s="22"/>
      <c r="H286" s="22"/>
      <c r="I286" s="2"/>
      <c r="J286" s="2"/>
      <c r="K286" s="2"/>
      <c r="L286" s="2"/>
      <c r="M286" s="2"/>
      <c r="N286" s="2"/>
      <c r="O286" s="2"/>
      <c r="P286" s="2"/>
      <c r="Q286" s="2"/>
      <c r="R286" s="2"/>
      <c r="S286" s="2"/>
      <c r="T286" s="2"/>
      <c r="U286" s="2"/>
      <c r="V286" s="2"/>
      <c r="W286" s="2"/>
      <c r="X286" s="2"/>
      <c r="Y286" s="2"/>
      <c r="Z286" s="2"/>
    </row>
    <row r="287" spans="1:26" ht="18">
      <c r="A287" s="2"/>
      <c r="B287" s="2"/>
      <c r="C287" s="22"/>
      <c r="D287" s="22"/>
      <c r="E287" s="22"/>
      <c r="F287" s="22"/>
      <c r="G287" s="22"/>
      <c r="H287" s="22"/>
      <c r="I287" s="2"/>
      <c r="J287" s="2"/>
      <c r="K287" s="2"/>
      <c r="L287" s="2"/>
      <c r="M287" s="2"/>
      <c r="N287" s="2"/>
      <c r="O287" s="2"/>
      <c r="P287" s="2"/>
      <c r="Q287" s="2"/>
      <c r="R287" s="2"/>
      <c r="S287" s="2"/>
      <c r="T287" s="2"/>
      <c r="U287" s="2"/>
      <c r="V287" s="2"/>
      <c r="W287" s="2"/>
      <c r="X287" s="2"/>
      <c r="Y287" s="2"/>
      <c r="Z287" s="2"/>
    </row>
    <row r="288" spans="1:26" ht="18">
      <c r="A288" s="2"/>
      <c r="B288" s="2"/>
      <c r="C288" s="22"/>
      <c r="D288" s="22"/>
      <c r="E288" s="22"/>
      <c r="F288" s="22"/>
      <c r="G288" s="22"/>
      <c r="H288" s="22"/>
      <c r="I288" s="2"/>
      <c r="J288" s="2"/>
      <c r="K288" s="2"/>
      <c r="L288" s="2"/>
      <c r="M288" s="2"/>
      <c r="N288" s="2"/>
      <c r="O288" s="2"/>
      <c r="P288" s="2"/>
      <c r="Q288" s="2"/>
      <c r="R288" s="2"/>
      <c r="S288" s="2"/>
      <c r="T288" s="2"/>
      <c r="U288" s="2"/>
      <c r="V288" s="2"/>
      <c r="W288" s="2"/>
      <c r="X288" s="2"/>
      <c r="Y288" s="2"/>
      <c r="Z288" s="2"/>
    </row>
    <row r="289" spans="1:26" ht="18">
      <c r="A289" s="2"/>
      <c r="B289" s="2"/>
      <c r="C289" s="22"/>
      <c r="D289" s="22"/>
      <c r="E289" s="22"/>
      <c r="F289" s="22"/>
      <c r="G289" s="22"/>
      <c r="H289" s="22"/>
      <c r="I289" s="2"/>
      <c r="J289" s="2"/>
      <c r="K289" s="2"/>
      <c r="L289" s="2"/>
      <c r="M289" s="2"/>
      <c r="N289" s="2"/>
      <c r="O289" s="2"/>
      <c r="P289" s="2"/>
      <c r="Q289" s="2"/>
      <c r="R289" s="2"/>
      <c r="S289" s="2"/>
      <c r="T289" s="2"/>
      <c r="U289" s="2"/>
      <c r="V289" s="2"/>
      <c r="W289" s="2"/>
      <c r="X289" s="2"/>
      <c r="Y289" s="2"/>
      <c r="Z289" s="2"/>
    </row>
    <row r="290" spans="1:26" ht="18">
      <c r="A290" s="2"/>
      <c r="B290" s="2"/>
      <c r="C290" s="22"/>
      <c r="D290" s="22"/>
      <c r="E290" s="22"/>
      <c r="F290" s="22"/>
      <c r="G290" s="22"/>
      <c r="H290" s="22"/>
      <c r="I290" s="2"/>
      <c r="J290" s="2"/>
      <c r="K290" s="2"/>
      <c r="L290" s="2"/>
      <c r="M290" s="2"/>
      <c r="N290" s="2"/>
      <c r="O290" s="2"/>
      <c r="P290" s="2"/>
      <c r="Q290" s="2"/>
      <c r="R290" s="2"/>
      <c r="S290" s="2"/>
      <c r="T290" s="2"/>
      <c r="U290" s="2"/>
      <c r="V290" s="2"/>
      <c r="W290" s="2"/>
      <c r="X290" s="2"/>
      <c r="Y290" s="2"/>
      <c r="Z290" s="2"/>
    </row>
    <row r="291" spans="1:26" ht="18">
      <c r="A291" s="2"/>
      <c r="B291" s="2"/>
      <c r="C291" s="22"/>
      <c r="D291" s="22"/>
      <c r="E291" s="22"/>
      <c r="F291" s="22"/>
      <c r="G291" s="22"/>
      <c r="H291" s="22"/>
      <c r="I291" s="2"/>
      <c r="J291" s="2"/>
      <c r="K291" s="2"/>
      <c r="L291" s="2"/>
      <c r="M291" s="2"/>
      <c r="N291" s="2"/>
      <c r="O291" s="2"/>
      <c r="P291" s="2"/>
      <c r="Q291" s="2"/>
      <c r="R291" s="2"/>
      <c r="S291" s="2"/>
      <c r="T291" s="2"/>
      <c r="U291" s="2"/>
      <c r="V291" s="2"/>
      <c r="W291" s="2"/>
      <c r="X291" s="2"/>
      <c r="Y291" s="2"/>
      <c r="Z291" s="2"/>
    </row>
    <row r="292" spans="1:26" ht="18">
      <c r="A292" s="2"/>
      <c r="B292" s="2"/>
      <c r="C292" s="22"/>
      <c r="D292" s="22"/>
      <c r="E292" s="22"/>
      <c r="F292" s="22"/>
      <c r="G292" s="22"/>
      <c r="H292" s="22"/>
      <c r="I292" s="2"/>
      <c r="J292" s="2"/>
      <c r="K292" s="2"/>
      <c r="L292" s="2"/>
      <c r="M292" s="2"/>
      <c r="N292" s="2"/>
      <c r="O292" s="2"/>
      <c r="P292" s="2"/>
      <c r="Q292" s="2"/>
      <c r="R292" s="2"/>
      <c r="S292" s="2"/>
      <c r="T292" s="2"/>
      <c r="U292" s="2"/>
      <c r="V292" s="2"/>
      <c r="W292" s="2"/>
      <c r="X292" s="2"/>
      <c r="Y292" s="2"/>
      <c r="Z292" s="2"/>
    </row>
    <row r="293" spans="1:26" ht="18">
      <c r="A293" s="2"/>
      <c r="B293" s="2"/>
      <c r="C293" s="22"/>
      <c r="D293" s="22"/>
      <c r="E293" s="22"/>
      <c r="F293" s="22"/>
      <c r="G293" s="22"/>
      <c r="H293" s="22"/>
      <c r="I293" s="2"/>
      <c r="J293" s="2"/>
      <c r="K293" s="2"/>
      <c r="L293" s="2"/>
      <c r="M293" s="2"/>
      <c r="N293" s="2"/>
      <c r="O293" s="2"/>
      <c r="P293" s="2"/>
      <c r="Q293" s="2"/>
      <c r="R293" s="2"/>
      <c r="S293" s="2"/>
      <c r="T293" s="2"/>
      <c r="U293" s="2"/>
      <c r="V293" s="2"/>
      <c r="W293" s="2"/>
      <c r="X293" s="2"/>
      <c r="Y293" s="2"/>
      <c r="Z293" s="2"/>
    </row>
    <row r="294" spans="1:26" ht="18">
      <c r="A294" s="2"/>
      <c r="B294" s="2"/>
      <c r="C294" s="22"/>
      <c r="D294" s="22"/>
      <c r="E294" s="22"/>
      <c r="F294" s="22"/>
      <c r="G294" s="22"/>
      <c r="H294" s="22"/>
      <c r="I294" s="2"/>
      <c r="J294" s="2"/>
      <c r="K294" s="2"/>
      <c r="L294" s="2"/>
      <c r="M294" s="2"/>
      <c r="N294" s="2"/>
      <c r="O294" s="2"/>
      <c r="P294" s="2"/>
      <c r="Q294" s="2"/>
      <c r="R294" s="2"/>
      <c r="S294" s="2"/>
      <c r="T294" s="2"/>
      <c r="U294" s="2"/>
      <c r="V294" s="2"/>
      <c r="W294" s="2"/>
      <c r="X294" s="2"/>
      <c r="Y294" s="2"/>
      <c r="Z294" s="2"/>
    </row>
    <row r="295" spans="1:26" ht="18">
      <c r="A295" s="2"/>
      <c r="B295" s="2"/>
      <c r="C295" s="22"/>
      <c r="D295" s="22"/>
      <c r="E295" s="22"/>
      <c r="F295" s="22"/>
      <c r="G295" s="22"/>
      <c r="H295" s="22"/>
      <c r="I295" s="2"/>
      <c r="J295" s="2"/>
      <c r="K295" s="2"/>
      <c r="L295" s="2"/>
      <c r="M295" s="2"/>
      <c r="N295" s="2"/>
      <c r="O295" s="2"/>
      <c r="P295" s="2"/>
      <c r="Q295" s="2"/>
      <c r="R295" s="2"/>
      <c r="S295" s="2"/>
      <c r="T295" s="2"/>
      <c r="U295" s="2"/>
      <c r="V295" s="2"/>
      <c r="W295" s="2"/>
      <c r="X295" s="2"/>
      <c r="Y295" s="2"/>
      <c r="Z295" s="2"/>
    </row>
    <row r="296" spans="1:26" ht="18">
      <c r="A296" s="2"/>
      <c r="B296" s="2"/>
      <c r="C296" s="22"/>
      <c r="D296" s="22"/>
      <c r="E296" s="22"/>
      <c r="F296" s="22"/>
      <c r="G296" s="22"/>
      <c r="H296" s="22"/>
      <c r="I296" s="2"/>
      <c r="J296" s="2"/>
      <c r="K296" s="2"/>
      <c r="L296" s="2"/>
      <c r="M296" s="2"/>
      <c r="N296" s="2"/>
      <c r="O296" s="2"/>
      <c r="P296" s="2"/>
      <c r="Q296" s="2"/>
      <c r="R296" s="2"/>
      <c r="S296" s="2"/>
      <c r="T296" s="2"/>
      <c r="U296" s="2"/>
      <c r="V296" s="2"/>
      <c r="W296" s="2"/>
      <c r="X296" s="2"/>
      <c r="Y296" s="2"/>
      <c r="Z296" s="2"/>
    </row>
    <row r="297" spans="1:26" ht="18">
      <c r="A297" s="2"/>
      <c r="B297" s="2"/>
      <c r="C297" s="22"/>
      <c r="D297" s="22"/>
      <c r="E297" s="22"/>
      <c r="F297" s="22"/>
      <c r="G297" s="22"/>
      <c r="H297" s="22"/>
      <c r="I297" s="2"/>
      <c r="J297" s="2"/>
      <c r="K297" s="2"/>
      <c r="L297" s="2"/>
      <c r="M297" s="2"/>
      <c r="N297" s="2"/>
      <c r="O297" s="2"/>
      <c r="P297" s="2"/>
      <c r="Q297" s="2"/>
      <c r="R297" s="2"/>
      <c r="S297" s="2"/>
      <c r="T297" s="2"/>
      <c r="U297" s="2"/>
      <c r="V297" s="2"/>
      <c r="W297" s="2"/>
      <c r="X297" s="2"/>
      <c r="Y297" s="2"/>
      <c r="Z297" s="2"/>
    </row>
    <row r="298" spans="1:26" ht="18">
      <c r="A298" s="2"/>
      <c r="B298" s="2"/>
      <c r="C298" s="22"/>
      <c r="D298" s="22"/>
      <c r="E298" s="22"/>
      <c r="F298" s="22"/>
      <c r="G298" s="22"/>
      <c r="H298" s="22"/>
      <c r="I298" s="2"/>
      <c r="J298" s="2"/>
      <c r="K298" s="2"/>
      <c r="L298" s="2"/>
      <c r="M298" s="2"/>
      <c r="N298" s="2"/>
      <c r="O298" s="2"/>
      <c r="P298" s="2"/>
      <c r="Q298" s="2"/>
      <c r="R298" s="2"/>
      <c r="S298" s="2"/>
      <c r="T298" s="2"/>
      <c r="U298" s="2"/>
      <c r="V298" s="2"/>
      <c r="W298" s="2"/>
      <c r="X298" s="2"/>
      <c r="Y298" s="2"/>
      <c r="Z298" s="2"/>
    </row>
    <row r="299" spans="1:26" ht="18">
      <c r="A299" s="2"/>
      <c r="B299" s="2"/>
      <c r="C299" s="22"/>
      <c r="D299" s="22"/>
      <c r="E299" s="22"/>
      <c r="F299" s="22"/>
      <c r="G299" s="22"/>
      <c r="H299" s="22"/>
      <c r="I299" s="2"/>
      <c r="J299" s="2"/>
      <c r="K299" s="2"/>
      <c r="L299" s="2"/>
      <c r="M299" s="2"/>
      <c r="N299" s="2"/>
      <c r="O299" s="2"/>
      <c r="P299" s="2"/>
      <c r="Q299" s="2"/>
      <c r="R299" s="2"/>
      <c r="S299" s="2"/>
      <c r="T299" s="2"/>
      <c r="U299" s="2"/>
      <c r="V299" s="2"/>
      <c r="W299" s="2"/>
      <c r="X299" s="2"/>
      <c r="Y299" s="2"/>
      <c r="Z299" s="2"/>
    </row>
    <row r="300" spans="1:26" ht="18">
      <c r="A300" s="2"/>
      <c r="B300" s="2"/>
      <c r="C300" s="22"/>
      <c r="D300" s="22"/>
      <c r="E300" s="22"/>
      <c r="F300" s="22"/>
      <c r="G300" s="22"/>
      <c r="H300" s="22"/>
      <c r="I300" s="2"/>
      <c r="J300" s="2"/>
      <c r="K300" s="2"/>
      <c r="L300" s="2"/>
      <c r="M300" s="2"/>
      <c r="N300" s="2"/>
      <c r="O300" s="2"/>
      <c r="P300" s="2"/>
      <c r="Q300" s="2"/>
      <c r="R300" s="2"/>
      <c r="S300" s="2"/>
      <c r="T300" s="2"/>
      <c r="U300" s="2"/>
      <c r="V300" s="2"/>
      <c r="W300" s="2"/>
      <c r="X300" s="2"/>
      <c r="Y300" s="2"/>
      <c r="Z300" s="2"/>
    </row>
    <row r="301" spans="1:26" ht="18">
      <c r="A301" s="2"/>
      <c r="B301" s="2"/>
      <c r="C301" s="22"/>
      <c r="D301" s="22"/>
      <c r="E301" s="22"/>
      <c r="F301" s="22"/>
      <c r="G301" s="22"/>
      <c r="H301" s="22"/>
      <c r="I301" s="2"/>
      <c r="J301" s="2"/>
      <c r="K301" s="2"/>
      <c r="L301" s="2"/>
      <c r="M301" s="2"/>
      <c r="N301" s="2"/>
      <c r="O301" s="2"/>
      <c r="P301" s="2"/>
      <c r="Q301" s="2"/>
      <c r="R301" s="2"/>
      <c r="S301" s="2"/>
      <c r="T301" s="2"/>
      <c r="U301" s="2"/>
      <c r="V301" s="2"/>
      <c r="W301" s="2"/>
      <c r="X301" s="2"/>
      <c r="Y301" s="2"/>
      <c r="Z301" s="2"/>
    </row>
    <row r="302" spans="1:26" ht="18">
      <c r="A302" s="2"/>
      <c r="B302" s="2"/>
      <c r="C302" s="22"/>
      <c r="D302" s="22"/>
      <c r="E302" s="22"/>
      <c r="F302" s="22"/>
      <c r="G302" s="22"/>
      <c r="H302" s="22"/>
      <c r="I302" s="2"/>
      <c r="J302" s="2"/>
      <c r="K302" s="2"/>
      <c r="L302" s="2"/>
      <c r="M302" s="2"/>
      <c r="N302" s="2"/>
      <c r="O302" s="2"/>
      <c r="P302" s="2"/>
      <c r="Q302" s="2"/>
      <c r="R302" s="2"/>
      <c r="S302" s="2"/>
      <c r="T302" s="2"/>
      <c r="U302" s="2"/>
      <c r="V302" s="2"/>
      <c r="W302" s="2"/>
      <c r="X302" s="2"/>
      <c r="Y302" s="2"/>
      <c r="Z302" s="2"/>
    </row>
    <row r="303" spans="1:26" ht="18">
      <c r="A303" s="2"/>
      <c r="B303" s="2"/>
      <c r="C303" s="22"/>
      <c r="D303" s="22"/>
      <c r="E303" s="22"/>
      <c r="F303" s="22"/>
      <c r="G303" s="22"/>
      <c r="H303" s="22"/>
      <c r="I303" s="2"/>
      <c r="J303" s="2"/>
      <c r="K303" s="2"/>
      <c r="L303" s="2"/>
      <c r="M303" s="2"/>
      <c r="N303" s="2"/>
      <c r="O303" s="2"/>
      <c r="P303" s="2"/>
      <c r="Q303" s="2"/>
      <c r="R303" s="2"/>
      <c r="S303" s="2"/>
      <c r="T303" s="2"/>
      <c r="U303" s="2"/>
      <c r="V303" s="2"/>
      <c r="W303" s="2"/>
      <c r="X303" s="2"/>
      <c r="Y303" s="2"/>
      <c r="Z303" s="2"/>
    </row>
    <row r="304" spans="1:26" ht="18">
      <c r="A304" s="2"/>
      <c r="B304" s="2"/>
      <c r="C304" s="22"/>
      <c r="D304" s="22"/>
      <c r="E304" s="22"/>
      <c r="F304" s="22"/>
      <c r="G304" s="22"/>
      <c r="H304" s="22"/>
      <c r="I304" s="2"/>
      <c r="J304" s="2"/>
      <c r="K304" s="2"/>
      <c r="L304" s="2"/>
      <c r="M304" s="2"/>
      <c r="N304" s="2"/>
      <c r="O304" s="2"/>
      <c r="P304" s="2"/>
      <c r="Q304" s="2"/>
      <c r="R304" s="2"/>
      <c r="S304" s="2"/>
      <c r="T304" s="2"/>
      <c r="U304" s="2"/>
      <c r="V304" s="2"/>
      <c r="W304" s="2"/>
      <c r="X304" s="2"/>
      <c r="Y304" s="2"/>
      <c r="Z304" s="2"/>
    </row>
    <row r="305" spans="1:26" ht="18">
      <c r="A305" s="2"/>
      <c r="B305" s="2"/>
      <c r="C305" s="22"/>
      <c r="D305" s="22"/>
      <c r="E305" s="22"/>
      <c r="F305" s="22"/>
      <c r="G305" s="22"/>
      <c r="H305" s="22"/>
      <c r="I305" s="2"/>
      <c r="J305" s="2"/>
      <c r="K305" s="2"/>
      <c r="L305" s="2"/>
      <c r="M305" s="2"/>
      <c r="N305" s="2"/>
      <c r="O305" s="2"/>
      <c r="P305" s="2"/>
      <c r="Q305" s="2"/>
      <c r="R305" s="2"/>
      <c r="S305" s="2"/>
      <c r="T305" s="2"/>
      <c r="U305" s="2"/>
      <c r="V305" s="2"/>
      <c r="W305" s="2"/>
      <c r="X305" s="2"/>
      <c r="Y305" s="2"/>
      <c r="Z305" s="2"/>
    </row>
    <row r="306" spans="1:26" ht="18">
      <c r="A306" s="2"/>
      <c r="B306" s="2"/>
      <c r="C306" s="22"/>
      <c r="D306" s="22"/>
      <c r="E306" s="22"/>
      <c r="F306" s="22"/>
      <c r="G306" s="22"/>
      <c r="H306" s="22"/>
      <c r="I306" s="2"/>
      <c r="J306" s="2"/>
      <c r="K306" s="2"/>
      <c r="L306" s="2"/>
      <c r="M306" s="2"/>
      <c r="N306" s="2"/>
      <c r="O306" s="2"/>
      <c r="P306" s="2"/>
      <c r="Q306" s="2"/>
      <c r="R306" s="2"/>
      <c r="S306" s="2"/>
      <c r="T306" s="2"/>
      <c r="U306" s="2"/>
      <c r="V306" s="2"/>
      <c r="W306" s="2"/>
      <c r="X306" s="2"/>
      <c r="Y306" s="2"/>
      <c r="Z306" s="2"/>
    </row>
    <row r="307" spans="1:26" ht="18">
      <c r="A307" s="2"/>
      <c r="B307" s="2"/>
      <c r="C307" s="22"/>
      <c r="D307" s="22"/>
      <c r="E307" s="22"/>
      <c r="F307" s="22"/>
      <c r="G307" s="22"/>
      <c r="H307" s="22"/>
      <c r="I307" s="2"/>
      <c r="J307" s="2"/>
      <c r="K307" s="2"/>
      <c r="L307" s="2"/>
      <c r="M307" s="2"/>
      <c r="N307" s="2"/>
      <c r="O307" s="2"/>
      <c r="P307" s="2"/>
      <c r="Q307" s="2"/>
      <c r="R307" s="2"/>
      <c r="S307" s="2"/>
      <c r="T307" s="2"/>
      <c r="U307" s="2"/>
      <c r="V307" s="2"/>
      <c r="W307" s="2"/>
      <c r="X307" s="2"/>
      <c r="Y307" s="2"/>
      <c r="Z307" s="2"/>
    </row>
    <row r="308" spans="1:26" ht="18">
      <c r="A308" s="2"/>
      <c r="B308" s="2"/>
      <c r="C308" s="22"/>
      <c r="D308" s="22"/>
      <c r="E308" s="22"/>
      <c r="F308" s="22"/>
      <c r="G308" s="22"/>
      <c r="H308" s="22"/>
      <c r="I308" s="2"/>
      <c r="J308" s="2"/>
      <c r="K308" s="2"/>
      <c r="L308" s="2"/>
      <c r="M308" s="2"/>
      <c r="N308" s="2"/>
      <c r="O308" s="2"/>
      <c r="P308" s="2"/>
      <c r="Q308" s="2"/>
      <c r="R308" s="2"/>
      <c r="S308" s="2"/>
      <c r="T308" s="2"/>
      <c r="U308" s="2"/>
      <c r="V308" s="2"/>
      <c r="W308" s="2"/>
      <c r="X308" s="2"/>
      <c r="Y308" s="2"/>
      <c r="Z308" s="2"/>
    </row>
    <row r="309" spans="1:26" ht="18">
      <c r="A309" s="2"/>
      <c r="B309" s="2"/>
      <c r="C309" s="22"/>
      <c r="D309" s="22"/>
      <c r="E309" s="22"/>
      <c r="F309" s="22"/>
      <c r="G309" s="22"/>
      <c r="H309" s="22"/>
      <c r="I309" s="2"/>
      <c r="J309" s="2"/>
      <c r="K309" s="2"/>
      <c r="L309" s="2"/>
      <c r="M309" s="2"/>
      <c r="N309" s="2"/>
      <c r="O309" s="2"/>
      <c r="P309" s="2"/>
      <c r="Q309" s="2"/>
      <c r="R309" s="2"/>
      <c r="S309" s="2"/>
      <c r="T309" s="2"/>
      <c r="U309" s="2"/>
      <c r="V309" s="2"/>
      <c r="W309" s="2"/>
      <c r="X309" s="2"/>
      <c r="Y309" s="2"/>
      <c r="Z309" s="2"/>
    </row>
    <row r="310" spans="1:26" ht="18">
      <c r="A310" s="2"/>
      <c r="B310" s="2"/>
      <c r="C310" s="22"/>
      <c r="D310" s="22"/>
      <c r="E310" s="22"/>
      <c r="F310" s="22"/>
      <c r="G310" s="22"/>
      <c r="H310" s="22"/>
      <c r="I310" s="2"/>
      <c r="J310" s="2"/>
      <c r="K310" s="2"/>
      <c r="L310" s="2"/>
      <c r="M310" s="2"/>
      <c r="N310" s="2"/>
      <c r="O310" s="2"/>
      <c r="P310" s="2"/>
      <c r="Q310" s="2"/>
      <c r="R310" s="2"/>
      <c r="S310" s="2"/>
      <c r="T310" s="2"/>
      <c r="U310" s="2"/>
      <c r="V310" s="2"/>
      <c r="W310" s="2"/>
      <c r="X310" s="2"/>
      <c r="Y310" s="2"/>
      <c r="Z310" s="2"/>
    </row>
    <row r="311" spans="1:26" ht="18">
      <c r="A311" s="2"/>
      <c r="B311" s="2"/>
      <c r="C311" s="22"/>
      <c r="D311" s="22"/>
      <c r="E311" s="22"/>
      <c r="F311" s="22"/>
      <c r="G311" s="22"/>
      <c r="H311" s="22"/>
      <c r="I311" s="2"/>
      <c r="J311" s="2"/>
      <c r="K311" s="2"/>
      <c r="L311" s="2"/>
      <c r="M311" s="2"/>
      <c r="N311" s="2"/>
      <c r="O311" s="2"/>
      <c r="P311" s="2"/>
      <c r="Q311" s="2"/>
      <c r="R311" s="2"/>
      <c r="S311" s="2"/>
      <c r="T311" s="2"/>
      <c r="U311" s="2"/>
      <c r="V311" s="2"/>
      <c r="W311" s="2"/>
      <c r="X311" s="2"/>
      <c r="Y311" s="2"/>
      <c r="Z311" s="2"/>
    </row>
    <row r="312" spans="1:26" ht="18">
      <c r="A312" s="2"/>
      <c r="B312" s="2"/>
      <c r="C312" s="22"/>
      <c r="D312" s="22"/>
      <c r="E312" s="22"/>
      <c r="F312" s="22"/>
      <c r="G312" s="22"/>
      <c r="H312" s="22"/>
      <c r="I312" s="2"/>
      <c r="J312" s="2"/>
      <c r="K312" s="2"/>
      <c r="L312" s="2"/>
      <c r="M312" s="2"/>
      <c r="N312" s="2"/>
      <c r="O312" s="2"/>
      <c r="P312" s="2"/>
      <c r="Q312" s="2"/>
      <c r="R312" s="2"/>
      <c r="S312" s="2"/>
      <c r="T312" s="2"/>
      <c r="U312" s="2"/>
      <c r="V312" s="2"/>
      <c r="W312" s="2"/>
      <c r="X312" s="2"/>
      <c r="Y312" s="2"/>
      <c r="Z312" s="2"/>
    </row>
    <row r="313" spans="1:26" ht="18">
      <c r="A313" s="2"/>
      <c r="B313" s="2"/>
      <c r="C313" s="22"/>
      <c r="D313" s="22"/>
      <c r="E313" s="22"/>
      <c r="F313" s="22"/>
      <c r="G313" s="22"/>
      <c r="H313" s="22"/>
      <c r="I313" s="2"/>
      <c r="J313" s="2"/>
      <c r="K313" s="2"/>
      <c r="L313" s="2"/>
      <c r="M313" s="2"/>
      <c r="N313" s="2"/>
      <c r="O313" s="2"/>
      <c r="P313" s="2"/>
      <c r="Q313" s="2"/>
      <c r="R313" s="2"/>
      <c r="S313" s="2"/>
      <c r="T313" s="2"/>
      <c r="U313" s="2"/>
      <c r="V313" s="2"/>
      <c r="W313" s="2"/>
      <c r="X313" s="2"/>
      <c r="Y313" s="2"/>
      <c r="Z313" s="2"/>
    </row>
    <row r="314" spans="1:26" ht="18">
      <c r="A314" s="2"/>
      <c r="B314" s="2"/>
      <c r="C314" s="22"/>
      <c r="D314" s="22"/>
      <c r="E314" s="22"/>
      <c r="F314" s="22"/>
      <c r="G314" s="22"/>
      <c r="H314" s="22"/>
      <c r="I314" s="2"/>
      <c r="J314" s="2"/>
      <c r="K314" s="2"/>
      <c r="L314" s="2"/>
      <c r="M314" s="2"/>
      <c r="N314" s="2"/>
      <c r="O314" s="2"/>
      <c r="P314" s="2"/>
      <c r="Q314" s="2"/>
      <c r="R314" s="2"/>
      <c r="S314" s="2"/>
      <c r="T314" s="2"/>
      <c r="U314" s="2"/>
      <c r="V314" s="2"/>
      <c r="W314" s="2"/>
      <c r="X314" s="2"/>
      <c r="Y314" s="2"/>
      <c r="Z314" s="2"/>
    </row>
    <row r="315" spans="1:26" ht="18">
      <c r="A315" s="2"/>
      <c r="B315" s="2"/>
      <c r="C315" s="22"/>
      <c r="D315" s="22"/>
      <c r="E315" s="22"/>
      <c r="F315" s="22"/>
      <c r="G315" s="22"/>
      <c r="H315" s="22"/>
      <c r="I315" s="2"/>
      <c r="J315" s="2"/>
      <c r="K315" s="2"/>
      <c r="L315" s="2"/>
      <c r="M315" s="2"/>
      <c r="N315" s="2"/>
      <c r="O315" s="2"/>
      <c r="P315" s="2"/>
      <c r="Q315" s="2"/>
      <c r="R315" s="2"/>
      <c r="S315" s="2"/>
      <c r="T315" s="2"/>
      <c r="U315" s="2"/>
      <c r="V315" s="2"/>
      <c r="W315" s="2"/>
      <c r="X315" s="2"/>
      <c r="Y315" s="2"/>
      <c r="Z315" s="2"/>
    </row>
    <row r="316" spans="1:26" ht="18">
      <c r="A316" s="2"/>
      <c r="B316" s="2"/>
      <c r="C316" s="22"/>
      <c r="D316" s="22"/>
      <c r="E316" s="22"/>
      <c r="F316" s="22"/>
      <c r="G316" s="22"/>
      <c r="H316" s="22"/>
      <c r="I316" s="2"/>
      <c r="J316" s="2"/>
      <c r="K316" s="2"/>
      <c r="L316" s="2"/>
      <c r="M316" s="2"/>
      <c r="N316" s="2"/>
      <c r="O316" s="2"/>
      <c r="P316" s="2"/>
      <c r="Q316" s="2"/>
      <c r="R316" s="2"/>
      <c r="S316" s="2"/>
      <c r="T316" s="2"/>
      <c r="U316" s="2"/>
      <c r="V316" s="2"/>
      <c r="W316" s="2"/>
      <c r="X316" s="2"/>
      <c r="Y316" s="2"/>
      <c r="Z316" s="2"/>
    </row>
    <row r="317" spans="1:26" ht="18">
      <c r="A317" s="2"/>
      <c r="B317" s="2"/>
      <c r="C317" s="22"/>
      <c r="D317" s="22"/>
      <c r="E317" s="22"/>
      <c r="F317" s="22"/>
      <c r="G317" s="22"/>
      <c r="H317" s="22"/>
      <c r="I317" s="2"/>
      <c r="J317" s="2"/>
      <c r="K317" s="2"/>
      <c r="L317" s="2"/>
      <c r="M317" s="2"/>
      <c r="N317" s="2"/>
      <c r="O317" s="2"/>
      <c r="P317" s="2"/>
      <c r="Q317" s="2"/>
      <c r="R317" s="2"/>
      <c r="S317" s="2"/>
      <c r="T317" s="2"/>
      <c r="U317" s="2"/>
      <c r="V317" s="2"/>
      <c r="W317" s="2"/>
      <c r="X317" s="2"/>
      <c r="Y317" s="2"/>
      <c r="Z317" s="2"/>
    </row>
    <row r="318" spans="1:26" ht="18">
      <c r="A318" s="2"/>
      <c r="B318" s="2"/>
      <c r="C318" s="22"/>
      <c r="D318" s="22"/>
      <c r="E318" s="22"/>
      <c r="F318" s="22"/>
      <c r="G318" s="22"/>
      <c r="H318" s="22"/>
      <c r="I318" s="2"/>
      <c r="J318" s="2"/>
      <c r="K318" s="2"/>
      <c r="L318" s="2"/>
      <c r="M318" s="2"/>
      <c r="N318" s="2"/>
      <c r="O318" s="2"/>
      <c r="P318" s="2"/>
      <c r="Q318" s="2"/>
      <c r="R318" s="2"/>
      <c r="S318" s="2"/>
      <c r="T318" s="2"/>
      <c r="U318" s="2"/>
      <c r="V318" s="2"/>
      <c r="W318" s="2"/>
      <c r="X318" s="2"/>
      <c r="Y318" s="2"/>
      <c r="Z318" s="2"/>
    </row>
    <row r="319" spans="1:26" ht="18">
      <c r="A319" s="2"/>
      <c r="B319" s="2"/>
      <c r="C319" s="22"/>
      <c r="D319" s="22"/>
      <c r="E319" s="22"/>
      <c r="F319" s="22"/>
      <c r="G319" s="22"/>
      <c r="H319" s="22"/>
      <c r="I319" s="2"/>
      <c r="J319" s="2"/>
      <c r="K319" s="2"/>
      <c r="L319" s="2"/>
      <c r="M319" s="2"/>
      <c r="N319" s="2"/>
      <c r="O319" s="2"/>
      <c r="P319" s="2"/>
      <c r="Q319" s="2"/>
      <c r="R319" s="2"/>
      <c r="S319" s="2"/>
      <c r="T319" s="2"/>
      <c r="U319" s="2"/>
      <c r="V319" s="2"/>
      <c r="W319" s="2"/>
      <c r="X319" s="2"/>
      <c r="Y319" s="2"/>
      <c r="Z319" s="2"/>
    </row>
    <row r="320" spans="1:26" ht="18">
      <c r="A320" s="2"/>
      <c r="B320" s="2"/>
      <c r="C320" s="22"/>
      <c r="D320" s="22"/>
      <c r="E320" s="22"/>
      <c r="F320" s="22"/>
      <c r="G320" s="22"/>
      <c r="H320" s="22"/>
      <c r="I320" s="2"/>
      <c r="J320" s="2"/>
      <c r="K320" s="2"/>
      <c r="L320" s="2"/>
      <c r="M320" s="2"/>
      <c r="N320" s="2"/>
      <c r="O320" s="2"/>
      <c r="P320" s="2"/>
      <c r="Q320" s="2"/>
      <c r="R320" s="2"/>
      <c r="S320" s="2"/>
      <c r="T320" s="2"/>
      <c r="U320" s="2"/>
      <c r="V320" s="2"/>
      <c r="W320" s="2"/>
      <c r="X320" s="2"/>
      <c r="Y320" s="2"/>
      <c r="Z320" s="2"/>
    </row>
    <row r="321" spans="1:26" ht="18">
      <c r="A321" s="2"/>
      <c r="B321" s="2"/>
      <c r="C321" s="22"/>
      <c r="D321" s="22"/>
      <c r="E321" s="22"/>
      <c r="F321" s="22"/>
      <c r="G321" s="22"/>
      <c r="H321" s="22"/>
      <c r="I321" s="2"/>
      <c r="J321" s="2"/>
      <c r="K321" s="2"/>
      <c r="L321" s="2"/>
      <c r="M321" s="2"/>
      <c r="N321" s="2"/>
      <c r="O321" s="2"/>
      <c r="P321" s="2"/>
      <c r="Q321" s="2"/>
      <c r="R321" s="2"/>
      <c r="S321" s="2"/>
      <c r="T321" s="2"/>
      <c r="U321" s="2"/>
      <c r="V321" s="2"/>
      <c r="W321" s="2"/>
      <c r="X321" s="2"/>
      <c r="Y321" s="2"/>
      <c r="Z321" s="2"/>
    </row>
    <row r="322" spans="1:26" ht="18">
      <c r="A322" s="2"/>
      <c r="B322" s="2"/>
      <c r="C322" s="22"/>
      <c r="D322" s="22"/>
      <c r="E322" s="22"/>
      <c r="F322" s="22"/>
      <c r="G322" s="22"/>
      <c r="H322" s="22"/>
      <c r="I322" s="2"/>
      <c r="J322" s="2"/>
      <c r="K322" s="2"/>
      <c r="L322" s="2"/>
      <c r="M322" s="2"/>
      <c r="N322" s="2"/>
      <c r="O322" s="2"/>
      <c r="P322" s="2"/>
      <c r="Q322" s="2"/>
      <c r="R322" s="2"/>
      <c r="S322" s="2"/>
      <c r="T322" s="2"/>
      <c r="U322" s="2"/>
      <c r="V322" s="2"/>
      <c r="W322" s="2"/>
      <c r="X322" s="2"/>
      <c r="Y322" s="2"/>
      <c r="Z322" s="2"/>
    </row>
    <row r="323" spans="1:26" ht="18">
      <c r="A323" s="2"/>
      <c r="B323" s="2"/>
      <c r="C323" s="22"/>
      <c r="D323" s="22"/>
      <c r="E323" s="22"/>
      <c r="F323" s="22"/>
      <c r="G323" s="22"/>
      <c r="H323" s="22"/>
      <c r="I323" s="2"/>
      <c r="J323" s="2"/>
      <c r="K323" s="2"/>
      <c r="L323" s="2"/>
      <c r="M323" s="2"/>
      <c r="N323" s="2"/>
      <c r="O323" s="2"/>
      <c r="P323" s="2"/>
      <c r="Q323" s="2"/>
      <c r="R323" s="2"/>
      <c r="S323" s="2"/>
      <c r="T323" s="2"/>
      <c r="U323" s="2"/>
      <c r="V323" s="2"/>
      <c r="W323" s="2"/>
      <c r="X323" s="2"/>
      <c r="Y323" s="2"/>
      <c r="Z323" s="2"/>
    </row>
    <row r="324" spans="1:26" ht="18">
      <c r="A324" s="2"/>
      <c r="B324" s="2"/>
      <c r="C324" s="22"/>
      <c r="D324" s="22"/>
      <c r="E324" s="22"/>
      <c r="F324" s="22"/>
      <c r="G324" s="22"/>
      <c r="H324" s="22"/>
      <c r="I324" s="2"/>
      <c r="J324" s="2"/>
      <c r="K324" s="2"/>
      <c r="L324" s="2"/>
      <c r="M324" s="2"/>
      <c r="N324" s="2"/>
      <c r="O324" s="2"/>
      <c r="P324" s="2"/>
      <c r="Q324" s="2"/>
      <c r="R324" s="2"/>
      <c r="S324" s="2"/>
      <c r="T324" s="2"/>
      <c r="U324" s="2"/>
      <c r="V324" s="2"/>
      <c r="W324" s="2"/>
      <c r="X324" s="2"/>
      <c r="Y324" s="2"/>
      <c r="Z324" s="2"/>
    </row>
    <row r="325" spans="1:26" ht="18">
      <c r="A325" s="2"/>
      <c r="B325" s="2"/>
      <c r="C325" s="22"/>
      <c r="D325" s="22"/>
      <c r="E325" s="22"/>
      <c r="F325" s="22"/>
      <c r="G325" s="22"/>
      <c r="H325" s="22"/>
      <c r="I325" s="2"/>
      <c r="J325" s="2"/>
      <c r="K325" s="2"/>
      <c r="L325" s="2"/>
      <c r="M325" s="2"/>
      <c r="N325" s="2"/>
      <c r="O325" s="2"/>
      <c r="P325" s="2"/>
      <c r="Q325" s="2"/>
      <c r="R325" s="2"/>
      <c r="S325" s="2"/>
      <c r="T325" s="2"/>
      <c r="U325" s="2"/>
      <c r="V325" s="2"/>
      <c r="W325" s="2"/>
      <c r="X325" s="2"/>
      <c r="Y325" s="2"/>
      <c r="Z325" s="2"/>
    </row>
    <row r="326" spans="1:26" ht="18">
      <c r="A326" s="2"/>
      <c r="B326" s="2"/>
      <c r="C326" s="22"/>
      <c r="D326" s="22"/>
      <c r="E326" s="22"/>
      <c r="F326" s="22"/>
      <c r="G326" s="22"/>
      <c r="H326" s="22"/>
      <c r="I326" s="2"/>
      <c r="J326" s="2"/>
      <c r="K326" s="2"/>
      <c r="L326" s="2"/>
      <c r="M326" s="2"/>
      <c r="N326" s="2"/>
      <c r="O326" s="2"/>
      <c r="P326" s="2"/>
      <c r="Q326" s="2"/>
      <c r="R326" s="2"/>
      <c r="S326" s="2"/>
      <c r="T326" s="2"/>
      <c r="U326" s="2"/>
      <c r="V326" s="2"/>
      <c r="W326" s="2"/>
      <c r="X326" s="2"/>
      <c r="Y326" s="2"/>
      <c r="Z326" s="2"/>
    </row>
    <row r="327" spans="1:26" ht="18">
      <c r="A327" s="2"/>
      <c r="B327" s="2"/>
      <c r="C327" s="22"/>
      <c r="D327" s="22"/>
      <c r="E327" s="22"/>
      <c r="F327" s="22"/>
      <c r="G327" s="22"/>
      <c r="H327" s="22"/>
      <c r="I327" s="2"/>
      <c r="J327" s="2"/>
      <c r="K327" s="2"/>
      <c r="L327" s="2"/>
      <c r="M327" s="2"/>
      <c r="N327" s="2"/>
      <c r="O327" s="2"/>
      <c r="P327" s="2"/>
      <c r="Q327" s="2"/>
      <c r="R327" s="2"/>
      <c r="S327" s="2"/>
      <c r="T327" s="2"/>
      <c r="U327" s="2"/>
      <c r="V327" s="2"/>
      <c r="W327" s="2"/>
      <c r="X327" s="2"/>
      <c r="Y327" s="2"/>
      <c r="Z327" s="2"/>
    </row>
    <row r="328" spans="1:26" ht="18">
      <c r="A328" s="2"/>
      <c r="B328" s="2"/>
      <c r="C328" s="22"/>
      <c r="D328" s="22"/>
      <c r="E328" s="22"/>
      <c r="F328" s="22"/>
      <c r="G328" s="22"/>
      <c r="H328" s="22"/>
      <c r="I328" s="2"/>
      <c r="J328" s="2"/>
      <c r="K328" s="2"/>
      <c r="L328" s="2"/>
      <c r="M328" s="2"/>
      <c r="N328" s="2"/>
      <c r="O328" s="2"/>
      <c r="P328" s="2"/>
      <c r="Q328" s="2"/>
      <c r="R328" s="2"/>
      <c r="S328" s="2"/>
      <c r="T328" s="2"/>
      <c r="U328" s="2"/>
      <c r="V328" s="2"/>
      <c r="W328" s="2"/>
      <c r="X328" s="2"/>
      <c r="Y328" s="2"/>
      <c r="Z328" s="2"/>
    </row>
    <row r="329" spans="1:26" ht="18">
      <c r="A329" s="2"/>
      <c r="B329" s="2"/>
      <c r="C329" s="22"/>
      <c r="D329" s="22"/>
      <c r="E329" s="22"/>
      <c r="F329" s="22"/>
      <c r="G329" s="22"/>
      <c r="H329" s="22"/>
      <c r="I329" s="2"/>
      <c r="J329" s="2"/>
      <c r="K329" s="2"/>
      <c r="L329" s="2"/>
      <c r="M329" s="2"/>
      <c r="N329" s="2"/>
      <c r="O329" s="2"/>
      <c r="P329" s="2"/>
      <c r="Q329" s="2"/>
      <c r="R329" s="2"/>
      <c r="S329" s="2"/>
      <c r="T329" s="2"/>
      <c r="U329" s="2"/>
      <c r="V329" s="2"/>
      <c r="W329" s="2"/>
      <c r="X329" s="2"/>
      <c r="Y329" s="2"/>
      <c r="Z329" s="2"/>
    </row>
    <row r="330" spans="1:26" ht="18">
      <c r="A330" s="2"/>
      <c r="B330" s="2"/>
      <c r="C330" s="22"/>
      <c r="D330" s="22"/>
      <c r="E330" s="22"/>
      <c r="F330" s="22"/>
      <c r="G330" s="22"/>
      <c r="H330" s="22"/>
      <c r="I330" s="2"/>
      <c r="J330" s="2"/>
      <c r="K330" s="2"/>
      <c r="L330" s="2"/>
      <c r="M330" s="2"/>
      <c r="N330" s="2"/>
      <c r="O330" s="2"/>
      <c r="P330" s="2"/>
      <c r="Q330" s="2"/>
      <c r="R330" s="2"/>
      <c r="S330" s="2"/>
      <c r="T330" s="2"/>
      <c r="U330" s="2"/>
      <c r="V330" s="2"/>
      <c r="W330" s="2"/>
      <c r="X330" s="2"/>
      <c r="Y330" s="2"/>
      <c r="Z330" s="2"/>
    </row>
    <row r="331" spans="1:26" ht="18">
      <c r="A331" s="2"/>
      <c r="B331" s="2"/>
      <c r="C331" s="22"/>
      <c r="D331" s="22"/>
      <c r="E331" s="22"/>
      <c r="F331" s="22"/>
      <c r="G331" s="22"/>
      <c r="H331" s="22"/>
      <c r="I331" s="2"/>
      <c r="J331" s="2"/>
      <c r="K331" s="2"/>
      <c r="L331" s="2"/>
      <c r="M331" s="2"/>
      <c r="N331" s="2"/>
      <c r="O331" s="2"/>
      <c r="P331" s="2"/>
      <c r="Q331" s="2"/>
      <c r="R331" s="2"/>
      <c r="S331" s="2"/>
      <c r="T331" s="2"/>
      <c r="U331" s="2"/>
      <c r="V331" s="2"/>
      <c r="W331" s="2"/>
      <c r="X331" s="2"/>
      <c r="Y331" s="2"/>
      <c r="Z331" s="2"/>
    </row>
    <row r="332" spans="1:26" ht="18">
      <c r="A332" s="2"/>
      <c r="B332" s="2"/>
      <c r="C332" s="22"/>
      <c r="D332" s="22"/>
      <c r="E332" s="22"/>
      <c r="F332" s="22"/>
      <c r="G332" s="22"/>
      <c r="H332" s="22"/>
      <c r="I332" s="2"/>
      <c r="J332" s="2"/>
      <c r="K332" s="2"/>
      <c r="L332" s="2"/>
      <c r="M332" s="2"/>
      <c r="N332" s="2"/>
      <c r="O332" s="2"/>
      <c r="P332" s="2"/>
      <c r="Q332" s="2"/>
      <c r="R332" s="2"/>
      <c r="S332" s="2"/>
      <c r="T332" s="2"/>
      <c r="U332" s="2"/>
      <c r="V332" s="2"/>
      <c r="W332" s="2"/>
      <c r="X332" s="2"/>
      <c r="Y332" s="2"/>
      <c r="Z332" s="2"/>
    </row>
    <row r="333" spans="1:26" ht="18">
      <c r="A333" s="2"/>
      <c r="B333" s="2"/>
      <c r="C333" s="22"/>
      <c r="D333" s="22"/>
      <c r="E333" s="22"/>
      <c r="F333" s="22"/>
      <c r="G333" s="22"/>
      <c r="H333" s="22"/>
      <c r="I333" s="2"/>
      <c r="J333" s="2"/>
      <c r="K333" s="2"/>
      <c r="L333" s="2"/>
      <c r="M333" s="2"/>
      <c r="N333" s="2"/>
      <c r="O333" s="2"/>
      <c r="P333" s="2"/>
      <c r="Q333" s="2"/>
      <c r="R333" s="2"/>
      <c r="S333" s="2"/>
      <c r="T333" s="2"/>
      <c r="U333" s="2"/>
      <c r="V333" s="2"/>
      <c r="W333" s="2"/>
      <c r="X333" s="2"/>
      <c r="Y333" s="2"/>
      <c r="Z333" s="2"/>
    </row>
    <row r="334" spans="1:26" ht="18">
      <c r="A334" s="2"/>
      <c r="B334" s="2"/>
      <c r="C334" s="22"/>
      <c r="D334" s="22"/>
      <c r="E334" s="22"/>
      <c r="F334" s="22"/>
      <c r="G334" s="22"/>
      <c r="H334" s="22"/>
      <c r="I334" s="2"/>
      <c r="J334" s="2"/>
      <c r="K334" s="2"/>
      <c r="L334" s="2"/>
      <c r="M334" s="2"/>
      <c r="N334" s="2"/>
      <c r="O334" s="2"/>
      <c r="P334" s="2"/>
      <c r="Q334" s="2"/>
      <c r="R334" s="2"/>
      <c r="S334" s="2"/>
      <c r="T334" s="2"/>
      <c r="U334" s="2"/>
      <c r="V334" s="2"/>
      <c r="W334" s="2"/>
      <c r="X334" s="2"/>
      <c r="Y334" s="2"/>
      <c r="Z334" s="2"/>
    </row>
    <row r="335" spans="1:26" ht="18">
      <c r="A335" s="2"/>
      <c r="B335" s="2"/>
      <c r="C335" s="22"/>
      <c r="D335" s="22"/>
      <c r="E335" s="22"/>
      <c r="F335" s="22"/>
      <c r="G335" s="22"/>
      <c r="H335" s="22"/>
      <c r="I335" s="2"/>
      <c r="J335" s="2"/>
      <c r="K335" s="2"/>
      <c r="L335" s="2"/>
      <c r="M335" s="2"/>
      <c r="N335" s="2"/>
      <c r="O335" s="2"/>
      <c r="P335" s="2"/>
      <c r="Q335" s="2"/>
      <c r="R335" s="2"/>
      <c r="S335" s="2"/>
      <c r="T335" s="2"/>
      <c r="U335" s="2"/>
      <c r="V335" s="2"/>
      <c r="W335" s="2"/>
      <c r="X335" s="2"/>
      <c r="Y335" s="2"/>
      <c r="Z335" s="2"/>
    </row>
    <row r="336" spans="1:26" ht="18">
      <c r="A336" s="2"/>
      <c r="B336" s="2"/>
      <c r="C336" s="22"/>
      <c r="D336" s="22"/>
      <c r="E336" s="22"/>
      <c r="F336" s="22"/>
      <c r="G336" s="22"/>
      <c r="H336" s="22"/>
      <c r="I336" s="2"/>
      <c r="J336" s="2"/>
      <c r="K336" s="2"/>
      <c r="L336" s="2"/>
      <c r="M336" s="2"/>
      <c r="N336" s="2"/>
      <c r="O336" s="2"/>
      <c r="P336" s="2"/>
      <c r="Q336" s="2"/>
      <c r="R336" s="2"/>
      <c r="S336" s="2"/>
      <c r="T336" s="2"/>
      <c r="U336" s="2"/>
      <c r="V336" s="2"/>
      <c r="W336" s="2"/>
      <c r="X336" s="2"/>
      <c r="Y336" s="2"/>
      <c r="Z336" s="2"/>
    </row>
    <row r="337" spans="1:26" ht="18">
      <c r="A337" s="2"/>
      <c r="B337" s="2"/>
      <c r="C337" s="22"/>
      <c r="D337" s="22"/>
      <c r="E337" s="22"/>
      <c r="F337" s="22"/>
      <c r="G337" s="22"/>
      <c r="H337" s="22"/>
      <c r="I337" s="2"/>
      <c r="J337" s="2"/>
      <c r="K337" s="2"/>
      <c r="L337" s="2"/>
      <c r="M337" s="2"/>
      <c r="N337" s="2"/>
      <c r="O337" s="2"/>
      <c r="P337" s="2"/>
      <c r="Q337" s="2"/>
      <c r="R337" s="2"/>
      <c r="S337" s="2"/>
      <c r="T337" s="2"/>
      <c r="U337" s="2"/>
      <c r="V337" s="2"/>
      <c r="W337" s="2"/>
      <c r="X337" s="2"/>
      <c r="Y337" s="2"/>
      <c r="Z337" s="2"/>
    </row>
    <row r="338" spans="1:26" ht="18">
      <c r="A338" s="2"/>
      <c r="B338" s="2"/>
      <c r="C338" s="22"/>
      <c r="D338" s="22"/>
      <c r="E338" s="22"/>
      <c r="F338" s="22"/>
      <c r="G338" s="22"/>
      <c r="H338" s="22"/>
      <c r="I338" s="2"/>
      <c r="J338" s="2"/>
      <c r="K338" s="2"/>
      <c r="L338" s="2"/>
      <c r="M338" s="2"/>
      <c r="N338" s="2"/>
      <c r="O338" s="2"/>
      <c r="P338" s="2"/>
      <c r="Q338" s="2"/>
      <c r="R338" s="2"/>
      <c r="S338" s="2"/>
      <c r="T338" s="2"/>
      <c r="U338" s="2"/>
      <c r="V338" s="2"/>
      <c r="W338" s="2"/>
      <c r="X338" s="2"/>
      <c r="Y338" s="2"/>
      <c r="Z338" s="2"/>
    </row>
    <row r="339" spans="1:26" ht="18">
      <c r="A339" s="2"/>
      <c r="B339" s="2"/>
      <c r="C339" s="22"/>
      <c r="D339" s="22"/>
      <c r="E339" s="22"/>
      <c r="F339" s="22"/>
      <c r="G339" s="22"/>
      <c r="H339" s="22"/>
      <c r="I339" s="2"/>
      <c r="J339" s="2"/>
      <c r="K339" s="2"/>
      <c r="L339" s="2"/>
      <c r="M339" s="2"/>
      <c r="N339" s="2"/>
      <c r="O339" s="2"/>
      <c r="P339" s="2"/>
      <c r="Q339" s="2"/>
      <c r="R339" s="2"/>
      <c r="S339" s="2"/>
      <c r="T339" s="2"/>
      <c r="U339" s="2"/>
      <c r="V339" s="2"/>
      <c r="W339" s="2"/>
      <c r="X339" s="2"/>
      <c r="Y339" s="2"/>
      <c r="Z339" s="2"/>
    </row>
    <row r="340" spans="1:26" ht="18">
      <c r="A340" s="2"/>
      <c r="B340" s="2"/>
      <c r="C340" s="22"/>
      <c r="D340" s="22"/>
      <c r="E340" s="22"/>
      <c r="F340" s="22"/>
      <c r="G340" s="22"/>
      <c r="H340" s="22"/>
      <c r="I340" s="2"/>
      <c r="J340" s="2"/>
      <c r="K340" s="2"/>
      <c r="L340" s="2"/>
      <c r="M340" s="2"/>
      <c r="N340" s="2"/>
      <c r="O340" s="2"/>
      <c r="P340" s="2"/>
      <c r="Q340" s="2"/>
      <c r="R340" s="2"/>
      <c r="S340" s="2"/>
      <c r="T340" s="2"/>
      <c r="U340" s="2"/>
      <c r="V340" s="2"/>
      <c r="W340" s="2"/>
      <c r="X340" s="2"/>
      <c r="Y340" s="2"/>
      <c r="Z340" s="2"/>
    </row>
    <row r="341" spans="1:26" ht="18">
      <c r="A341" s="2"/>
      <c r="B341" s="2"/>
      <c r="C341" s="22"/>
      <c r="D341" s="22"/>
      <c r="E341" s="22"/>
      <c r="F341" s="22"/>
      <c r="G341" s="22"/>
      <c r="H341" s="22"/>
      <c r="I341" s="2"/>
      <c r="J341" s="2"/>
      <c r="K341" s="2"/>
      <c r="L341" s="2"/>
      <c r="M341" s="2"/>
      <c r="N341" s="2"/>
      <c r="O341" s="2"/>
      <c r="P341" s="2"/>
      <c r="Q341" s="2"/>
      <c r="R341" s="2"/>
      <c r="S341" s="2"/>
      <c r="T341" s="2"/>
      <c r="U341" s="2"/>
      <c r="V341" s="2"/>
      <c r="W341" s="2"/>
      <c r="X341" s="2"/>
      <c r="Y341" s="2"/>
      <c r="Z341" s="2"/>
    </row>
    <row r="342" spans="1:26" ht="18">
      <c r="A342" s="2"/>
      <c r="B342" s="2"/>
      <c r="C342" s="22"/>
      <c r="D342" s="22"/>
      <c r="E342" s="22"/>
      <c r="F342" s="22"/>
      <c r="G342" s="22"/>
      <c r="H342" s="22"/>
      <c r="I342" s="2"/>
      <c r="J342" s="2"/>
      <c r="K342" s="2"/>
      <c r="L342" s="2"/>
      <c r="M342" s="2"/>
      <c r="N342" s="2"/>
      <c r="O342" s="2"/>
      <c r="P342" s="2"/>
      <c r="Q342" s="2"/>
      <c r="R342" s="2"/>
      <c r="S342" s="2"/>
      <c r="T342" s="2"/>
      <c r="U342" s="2"/>
      <c r="V342" s="2"/>
      <c r="W342" s="2"/>
      <c r="X342" s="2"/>
      <c r="Y342" s="2"/>
      <c r="Z342" s="2"/>
    </row>
    <row r="343" spans="1:26" ht="18">
      <c r="A343" s="2"/>
      <c r="B343" s="2"/>
      <c r="C343" s="22"/>
      <c r="D343" s="22"/>
      <c r="E343" s="22"/>
      <c r="F343" s="22"/>
      <c r="G343" s="22"/>
      <c r="H343" s="22"/>
      <c r="I343" s="2"/>
      <c r="J343" s="2"/>
      <c r="K343" s="2"/>
      <c r="L343" s="2"/>
      <c r="M343" s="2"/>
      <c r="N343" s="2"/>
      <c r="O343" s="2"/>
      <c r="P343" s="2"/>
      <c r="Q343" s="2"/>
      <c r="R343" s="2"/>
      <c r="S343" s="2"/>
      <c r="T343" s="2"/>
      <c r="U343" s="2"/>
      <c r="V343" s="2"/>
      <c r="W343" s="2"/>
      <c r="X343" s="2"/>
      <c r="Y343" s="2"/>
      <c r="Z343" s="2"/>
    </row>
    <row r="344" spans="1:26" ht="18">
      <c r="A344" s="2"/>
      <c r="B344" s="2"/>
      <c r="C344" s="22"/>
      <c r="D344" s="22"/>
      <c r="E344" s="22"/>
      <c r="F344" s="22"/>
      <c r="G344" s="22"/>
      <c r="H344" s="22"/>
      <c r="I344" s="2"/>
      <c r="J344" s="2"/>
      <c r="K344" s="2"/>
      <c r="L344" s="2"/>
      <c r="M344" s="2"/>
      <c r="N344" s="2"/>
      <c r="O344" s="2"/>
      <c r="P344" s="2"/>
      <c r="Q344" s="2"/>
      <c r="R344" s="2"/>
      <c r="S344" s="2"/>
      <c r="T344" s="2"/>
      <c r="U344" s="2"/>
      <c r="V344" s="2"/>
      <c r="W344" s="2"/>
      <c r="X344" s="2"/>
      <c r="Y344" s="2"/>
      <c r="Z344" s="2"/>
    </row>
    <row r="345" spans="1:26" ht="18">
      <c r="A345" s="2"/>
      <c r="B345" s="2"/>
      <c r="C345" s="22"/>
      <c r="D345" s="22"/>
      <c r="E345" s="22"/>
      <c r="F345" s="22"/>
      <c r="G345" s="22"/>
      <c r="H345" s="22"/>
      <c r="I345" s="2"/>
      <c r="J345" s="2"/>
      <c r="K345" s="2"/>
      <c r="L345" s="2"/>
      <c r="M345" s="2"/>
      <c r="N345" s="2"/>
      <c r="O345" s="2"/>
      <c r="P345" s="2"/>
      <c r="Q345" s="2"/>
      <c r="R345" s="2"/>
      <c r="S345" s="2"/>
      <c r="T345" s="2"/>
      <c r="U345" s="2"/>
      <c r="V345" s="2"/>
      <c r="W345" s="2"/>
      <c r="X345" s="2"/>
      <c r="Y345" s="2"/>
      <c r="Z345" s="2"/>
    </row>
    <row r="346" spans="1:26" ht="18">
      <c r="A346" s="2"/>
      <c r="B346" s="2"/>
      <c r="C346" s="22"/>
      <c r="D346" s="22"/>
      <c r="E346" s="22"/>
      <c r="F346" s="22"/>
      <c r="G346" s="22"/>
      <c r="H346" s="22"/>
      <c r="I346" s="2"/>
      <c r="J346" s="2"/>
      <c r="K346" s="2"/>
      <c r="L346" s="2"/>
      <c r="M346" s="2"/>
      <c r="N346" s="2"/>
      <c r="O346" s="2"/>
      <c r="P346" s="2"/>
      <c r="Q346" s="2"/>
      <c r="R346" s="2"/>
      <c r="S346" s="2"/>
      <c r="T346" s="2"/>
      <c r="U346" s="2"/>
      <c r="V346" s="2"/>
      <c r="W346" s="2"/>
      <c r="X346" s="2"/>
      <c r="Y346" s="2"/>
      <c r="Z346" s="2"/>
    </row>
    <row r="347" spans="1:26" ht="18">
      <c r="A347" s="2"/>
      <c r="B347" s="2"/>
      <c r="C347" s="22"/>
      <c r="D347" s="22"/>
      <c r="E347" s="22"/>
      <c r="F347" s="22"/>
      <c r="G347" s="22"/>
      <c r="H347" s="22"/>
      <c r="I347" s="2"/>
      <c r="J347" s="2"/>
      <c r="K347" s="2"/>
      <c r="L347" s="2"/>
      <c r="M347" s="2"/>
      <c r="N347" s="2"/>
      <c r="O347" s="2"/>
      <c r="P347" s="2"/>
      <c r="Q347" s="2"/>
      <c r="R347" s="2"/>
      <c r="S347" s="2"/>
      <c r="T347" s="2"/>
      <c r="U347" s="2"/>
      <c r="V347" s="2"/>
      <c r="W347" s="2"/>
      <c r="X347" s="2"/>
      <c r="Y347" s="2"/>
      <c r="Z347" s="2"/>
    </row>
    <row r="348" spans="1:26" ht="18">
      <c r="A348" s="2"/>
      <c r="B348" s="2"/>
      <c r="C348" s="22"/>
      <c r="D348" s="22"/>
      <c r="E348" s="22"/>
      <c r="F348" s="22"/>
      <c r="G348" s="22"/>
      <c r="H348" s="22"/>
      <c r="I348" s="2"/>
      <c r="J348" s="2"/>
      <c r="K348" s="2"/>
      <c r="L348" s="2"/>
      <c r="M348" s="2"/>
      <c r="N348" s="2"/>
      <c r="O348" s="2"/>
      <c r="P348" s="2"/>
      <c r="Q348" s="2"/>
      <c r="R348" s="2"/>
      <c r="S348" s="2"/>
      <c r="T348" s="2"/>
      <c r="U348" s="2"/>
      <c r="V348" s="2"/>
      <c r="W348" s="2"/>
      <c r="X348" s="2"/>
      <c r="Y348" s="2"/>
      <c r="Z348" s="2"/>
    </row>
    <row r="349" spans="1:26" ht="18">
      <c r="A349" s="2"/>
      <c r="B349" s="2"/>
      <c r="C349" s="22"/>
      <c r="D349" s="22"/>
      <c r="E349" s="22"/>
      <c r="F349" s="22"/>
      <c r="G349" s="22"/>
      <c r="H349" s="22"/>
      <c r="I349" s="2"/>
      <c r="J349" s="2"/>
      <c r="K349" s="2"/>
      <c r="L349" s="2"/>
      <c r="M349" s="2"/>
      <c r="N349" s="2"/>
      <c r="O349" s="2"/>
      <c r="P349" s="2"/>
      <c r="Q349" s="2"/>
      <c r="R349" s="2"/>
      <c r="S349" s="2"/>
      <c r="T349" s="2"/>
      <c r="U349" s="2"/>
      <c r="V349" s="2"/>
      <c r="W349" s="2"/>
      <c r="X349" s="2"/>
      <c r="Y349" s="2"/>
      <c r="Z349" s="2"/>
    </row>
    <row r="350" spans="1:26" ht="18">
      <c r="A350" s="2"/>
      <c r="B350" s="2"/>
      <c r="C350" s="22"/>
      <c r="D350" s="22"/>
      <c r="E350" s="22"/>
      <c r="F350" s="22"/>
      <c r="G350" s="22"/>
      <c r="H350" s="22"/>
      <c r="I350" s="2"/>
      <c r="J350" s="2"/>
      <c r="K350" s="2"/>
      <c r="L350" s="2"/>
      <c r="M350" s="2"/>
      <c r="N350" s="2"/>
      <c r="O350" s="2"/>
      <c r="P350" s="2"/>
      <c r="Q350" s="2"/>
      <c r="R350" s="2"/>
      <c r="S350" s="2"/>
      <c r="T350" s="2"/>
      <c r="U350" s="2"/>
      <c r="V350" s="2"/>
      <c r="W350" s="2"/>
      <c r="X350" s="2"/>
      <c r="Y350" s="2"/>
      <c r="Z350" s="2"/>
    </row>
    <row r="351" spans="1:26" ht="18">
      <c r="A351" s="2"/>
      <c r="B351" s="2"/>
      <c r="C351" s="22"/>
      <c r="D351" s="22"/>
      <c r="E351" s="22"/>
      <c r="F351" s="22"/>
      <c r="G351" s="22"/>
      <c r="H351" s="22"/>
      <c r="I351" s="2"/>
      <c r="J351" s="2"/>
      <c r="K351" s="2"/>
      <c r="L351" s="2"/>
      <c r="M351" s="2"/>
      <c r="N351" s="2"/>
      <c r="O351" s="2"/>
      <c r="P351" s="2"/>
      <c r="Q351" s="2"/>
      <c r="R351" s="2"/>
      <c r="S351" s="2"/>
      <c r="T351" s="2"/>
      <c r="U351" s="2"/>
      <c r="V351" s="2"/>
      <c r="W351" s="2"/>
      <c r="X351" s="2"/>
      <c r="Y351" s="2"/>
      <c r="Z351" s="2"/>
    </row>
    <row r="352" spans="1:26" ht="18">
      <c r="A352" s="2"/>
      <c r="B352" s="2"/>
      <c r="C352" s="22"/>
      <c r="D352" s="22"/>
      <c r="E352" s="22"/>
      <c r="F352" s="22"/>
      <c r="G352" s="22"/>
      <c r="H352" s="22"/>
      <c r="I352" s="2"/>
      <c r="J352" s="2"/>
      <c r="K352" s="2"/>
      <c r="L352" s="2"/>
      <c r="M352" s="2"/>
      <c r="N352" s="2"/>
      <c r="O352" s="2"/>
      <c r="P352" s="2"/>
      <c r="Q352" s="2"/>
      <c r="R352" s="2"/>
      <c r="S352" s="2"/>
      <c r="T352" s="2"/>
      <c r="U352" s="2"/>
      <c r="V352" s="2"/>
      <c r="W352" s="2"/>
      <c r="X352" s="2"/>
      <c r="Y352" s="2"/>
      <c r="Z352" s="2"/>
    </row>
    <row r="353" spans="1:26" ht="18">
      <c r="A353" s="2"/>
      <c r="B353" s="2"/>
      <c r="C353" s="22"/>
      <c r="D353" s="22"/>
      <c r="E353" s="22"/>
      <c r="F353" s="22"/>
      <c r="G353" s="22"/>
      <c r="H353" s="22"/>
      <c r="I353" s="2"/>
      <c r="J353" s="2"/>
      <c r="K353" s="2"/>
      <c r="L353" s="2"/>
      <c r="M353" s="2"/>
      <c r="N353" s="2"/>
      <c r="O353" s="2"/>
      <c r="P353" s="2"/>
      <c r="Q353" s="2"/>
      <c r="R353" s="2"/>
      <c r="S353" s="2"/>
      <c r="T353" s="2"/>
      <c r="U353" s="2"/>
      <c r="V353" s="2"/>
      <c r="W353" s="2"/>
      <c r="X353" s="2"/>
      <c r="Y353" s="2"/>
      <c r="Z353" s="2"/>
    </row>
    <row r="354" spans="1:26" ht="18">
      <c r="A354" s="2"/>
      <c r="B354" s="2"/>
      <c r="C354" s="22"/>
      <c r="D354" s="22"/>
      <c r="E354" s="22"/>
      <c r="F354" s="22"/>
      <c r="G354" s="22"/>
      <c r="H354" s="22"/>
      <c r="I354" s="2"/>
      <c r="J354" s="2"/>
      <c r="K354" s="2"/>
      <c r="L354" s="2"/>
      <c r="M354" s="2"/>
      <c r="N354" s="2"/>
      <c r="O354" s="2"/>
      <c r="P354" s="2"/>
      <c r="Q354" s="2"/>
      <c r="R354" s="2"/>
      <c r="S354" s="2"/>
      <c r="T354" s="2"/>
      <c r="U354" s="2"/>
      <c r="V354" s="2"/>
      <c r="W354" s="2"/>
      <c r="X354" s="2"/>
      <c r="Y354" s="2"/>
      <c r="Z354" s="2"/>
    </row>
    <row r="355" spans="1:26" ht="18">
      <c r="A355" s="2"/>
      <c r="B355" s="2"/>
      <c r="C355" s="22"/>
      <c r="D355" s="22"/>
      <c r="E355" s="22"/>
      <c r="F355" s="22"/>
      <c r="G355" s="22"/>
      <c r="H355" s="22"/>
      <c r="I355" s="2"/>
      <c r="J355" s="2"/>
      <c r="K355" s="2"/>
      <c r="L355" s="2"/>
      <c r="M355" s="2"/>
      <c r="N355" s="2"/>
      <c r="O355" s="2"/>
      <c r="P355" s="2"/>
      <c r="Q355" s="2"/>
      <c r="R355" s="2"/>
      <c r="S355" s="2"/>
      <c r="T355" s="2"/>
      <c r="U355" s="2"/>
      <c r="V355" s="2"/>
      <c r="W355" s="2"/>
      <c r="X355" s="2"/>
      <c r="Y355" s="2"/>
      <c r="Z355" s="2"/>
    </row>
    <row r="356" spans="1:26" ht="18">
      <c r="A356" s="2"/>
      <c r="B356" s="2"/>
      <c r="C356" s="22"/>
      <c r="D356" s="22"/>
      <c r="E356" s="22"/>
      <c r="F356" s="22"/>
      <c r="G356" s="22"/>
      <c r="H356" s="22"/>
      <c r="I356" s="2"/>
      <c r="J356" s="2"/>
      <c r="K356" s="2"/>
      <c r="L356" s="2"/>
      <c r="M356" s="2"/>
      <c r="N356" s="2"/>
      <c r="O356" s="2"/>
      <c r="P356" s="2"/>
      <c r="Q356" s="2"/>
      <c r="R356" s="2"/>
      <c r="S356" s="2"/>
      <c r="T356" s="2"/>
      <c r="U356" s="2"/>
      <c r="V356" s="2"/>
      <c r="W356" s="2"/>
      <c r="X356" s="2"/>
      <c r="Y356" s="2"/>
      <c r="Z356" s="2"/>
    </row>
    <row r="357" spans="1:26" ht="18">
      <c r="A357" s="2"/>
      <c r="B357" s="2"/>
      <c r="C357" s="22"/>
      <c r="D357" s="22"/>
      <c r="E357" s="22"/>
      <c r="F357" s="22"/>
      <c r="G357" s="22"/>
      <c r="H357" s="22"/>
      <c r="I357" s="2"/>
      <c r="J357" s="2"/>
      <c r="K357" s="2"/>
      <c r="L357" s="2"/>
      <c r="M357" s="2"/>
      <c r="N357" s="2"/>
      <c r="O357" s="2"/>
      <c r="P357" s="2"/>
      <c r="Q357" s="2"/>
      <c r="R357" s="2"/>
      <c r="S357" s="2"/>
      <c r="T357" s="2"/>
      <c r="U357" s="2"/>
      <c r="V357" s="2"/>
      <c r="W357" s="2"/>
      <c r="X357" s="2"/>
      <c r="Y357" s="2"/>
      <c r="Z357" s="2"/>
    </row>
    <row r="358" spans="1:26" ht="18">
      <c r="A358" s="2"/>
      <c r="B358" s="2"/>
      <c r="C358" s="22"/>
      <c r="D358" s="22"/>
      <c r="E358" s="22"/>
      <c r="F358" s="22"/>
      <c r="G358" s="22"/>
      <c r="H358" s="22"/>
      <c r="I358" s="2"/>
      <c r="J358" s="2"/>
      <c r="K358" s="2"/>
      <c r="L358" s="2"/>
      <c r="M358" s="2"/>
      <c r="N358" s="2"/>
      <c r="O358" s="2"/>
      <c r="P358" s="2"/>
      <c r="Q358" s="2"/>
      <c r="R358" s="2"/>
      <c r="S358" s="2"/>
      <c r="T358" s="2"/>
      <c r="U358" s="2"/>
      <c r="V358" s="2"/>
      <c r="W358" s="2"/>
      <c r="X358" s="2"/>
      <c r="Y358" s="2"/>
      <c r="Z358" s="2"/>
    </row>
    <row r="359" spans="1:26" ht="18">
      <c r="A359" s="2"/>
      <c r="B359" s="2"/>
      <c r="C359" s="22"/>
      <c r="D359" s="22"/>
      <c r="E359" s="22"/>
      <c r="F359" s="22"/>
      <c r="G359" s="22"/>
      <c r="H359" s="22"/>
      <c r="I359" s="2"/>
      <c r="J359" s="2"/>
      <c r="K359" s="2"/>
      <c r="L359" s="2"/>
      <c r="M359" s="2"/>
      <c r="N359" s="2"/>
      <c r="O359" s="2"/>
      <c r="P359" s="2"/>
      <c r="Q359" s="2"/>
      <c r="R359" s="2"/>
      <c r="S359" s="2"/>
      <c r="T359" s="2"/>
      <c r="U359" s="2"/>
      <c r="V359" s="2"/>
      <c r="W359" s="2"/>
      <c r="X359" s="2"/>
      <c r="Y359" s="2"/>
      <c r="Z359" s="2"/>
    </row>
    <row r="360" spans="1:26" ht="18">
      <c r="A360" s="2"/>
      <c r="B360" s="2"/>
      <c r="C360" s="22"/>
      <c r="D360" s="22"/>
      <c r="E360" s="22"/>
      <c r="F360" s="22"/>
      <c r="G360" s="22"/>
      <c r="H360" s="22"/>
      <c r="I360" s="2"/>
      <c r="J360" s="2"/>
      <c r="K360" s="2"/>
      <c r="L360" s="2"/>
      <c r="M360" s="2"/>
      <c r="N360" s="2"/>
      <c r="O360" s="2"/>
      <c r="P360" s="2"/>
      <c r="Q360" s="2"/>
      <c r="R360" s="2"/>
      <c r="S360" s="2"/>
      <c r="T360" s="2"/>
      <c r="U360" s="2"/>
      <c r="V360" s="2"/>
      <c r="W360" s="2"/>
      <c r="X360" s="2"/>
      <c r="Y360" s="2"/>
      <c r="Z360" s="2"/>
    </row>
    <row r="361" spans="1:26" ht="18">
      <c r="A361" s="2"/>
      <c r="B361" s="2"/>
      <c r="C361" s="22"/>
      <c r="D361" s="22"/>
      <c r="E361" s="22"/>
      <c r="F361" s="22"/>
      <c r="G361" s="22"/>
      <c r="H361" s="22"/>
      <c r="I361" s="2"/>
      <c r="J361" s="2"/>
      <c r="K361" s="2"/>
      <c r="L361" s="2"/>
      <c r="M361" s="2"/>
      <c r="N361" s="2"/>
      <c r="O361" s="2"/>
      <c r="P361" s="2"/>
      <c r="Q361" s="2"/>
      <c r="R361" s="2"/>
      <c r="S361" s="2"/>
      <c r="T361" s="2"/>
      <c r="U361" s="2"/>
      <c r="V361" s="2"/>
      <c r="W361" s="2"/>
      <c r="X361" s="2"/>
      <c r="Y361" s="2"/>
      <c r="Z361" s="2"/>
    </row>
    <row r="362" spans="1:26" ht="18">
      <c r="A362" s="2"/>
      <c r="B362" s="2"/>
      <c r="C362" s="22"/>
      <c r="D362" s="22"/>
      <c r="E362" s="22"/>
      <c r="F362" s="22"/>
      <c r="G362" s="22"/>
      <c r="H362" s="22"/>
      <c r="I362" s="2"/>
      <c r="J362" s="2"/>
      <c r="K362" s="2"/>
      <c r="L362" s="2"/>
      <c r="M362" s="2"/>
      <c r="N362" s="2"/>
      <c r="O362" s="2"/>
      <c r="P362" s="2"/>
      <c r="Q362" s="2"/>
      <c r="R362" s="2"/>
      <c r="S362" s="2"/>
      <c r="T362" s="2"/>
      <c r="U362" s="2"/>
      <c r="V362" s="2"/>
      <c r="W362" s="2"/>
      <c r="X362" s="2"/>
      <c r="Y362" s="2"/>
      <c r="Z362" s="2"/>
    </row>
    <row r="363" spans="1:26" ht="18">
      <c r="A363" s="2"/>
      <c r="B363" s="2"/>
      <c r="C363" s="22"/>
      <c r="D363" s="22"/>
      <c r="E363" s="22"/>
      <c r="F363" s="22"/>
      <c r="G363" s="22"/>
      <c r="H363" s="22"/>
      <c r="I363" s="2"/>
      <c r="J363" s="2"/>
      <c r="K363" s="2"/>
      <c r="L363" s="2"/>
      <c r="M363" s="2"/>
      <c r="N363" s="2"/>
      <c r="O363" s="2"/>
      <c r="P363" s="2"/>
      <c r="Q363" s="2"/>
      <c r="R363" s="2"/>
      <c r="S363" s="2"/>
      <c r="T363" s="2"/>
      <c r="U363" s="2"/>
      <c r="V363" s="2"/>
      <c r="W363" s="2"/>
      <c r="X363" s="2"/>
      <c r="Y363" s="2"/>
      <c r="Z363" s="2"/>
    </row>
    <row r="364" spans="1:26" ht="18">
      <c r="A364" s="2"/>
      <c r="B364" s="2"/>
      <c r="C364" s="22"/>
      <c r="D364" s="22"/>
      <c r="E364" s="22"/>
      <c r="F364" s="22"/>
      <c r="G364" s="22"/>
      <c r="H364" s="22"/>
      <c r="I364" s="2"/>
      <c r="J364" s="2"/>
      <c r="K364" s="2"/>
      <c r="L364" s="2"/>
      <c r="M364" s="2"/>
      <c r="N364" s="2"/>
      <c r="O364" s="2"/>
      <c r="P364" s="2"/>
      <c r="Q364" s="2"/>
      <c r="R364" s="2"/>
      <c r="S364" s="2"/>
      <c r="T364" s="2"/>
      <c r="U364" s="2"/>
      <c r="V364" s="2"/>
      <c r="W364" s="2"/>
      <c r="X364" s="2"/>
      <c r="Y364" s="2"/>
      <c r="Z364" s="2"/>
    </row>
    <row r="365" spans="1:26" ht="18">
      <c r="A365" s="2"/>
      <c r="B365" s="2"/>
      <c r="C365" s="22"/>
      <c r="D365" s="22"/>
      <c r="E365" s="22"/>
      <c r="F365" s="22"/>
      <c r="G365" s="22"/>
      <c r="H365" s="22"/>
      <c r="I365" s="2"/>
      <c r="J365" s="2"/>
      <c r="K365" s="2"/>
      <c r="L365" s="2"/>
      <c r="M365" s="2"/>
      <c r="N365" s="2"/>
      <c r="O365" s="2"/>
      <c r="P365" s="2"/>
      <c r="Q365" s="2"/>
      <c r="R365" s="2"/>
      <c r="S365" s="2"/>
      <c r="T365" s="2"/>
      <c r="U365" s="2"/>
      <c r="V365" s="2"/>
      <c r="W365" s="2"/>
      <c r="X365" s="2"/>
      <c r="Y365" s="2"/>
      <c r="Z365" s="2"/>
    </row>
    <row r="366" spans="1:26" ht="18">
      <c r="A366" s="2"/>
      <c r="B366" s="2"/>
      <c r="C366" s="22"/>
      <c r="D366" s="22"/>
      <c r="E366" s="22"/>
      <c r="F366" s="22"/>
      <c r="G366" s="22"/>
      <c r="H366" s="22"/>
      <c r="I366" s="2"/>
      <c r="J366" s="2"/>
      <c r="K366" s="2"/>
      <c r="L366" s="2"/>
      <c r="M366" s="2"/>
      <c r="N366" s="2"/>
      <c r="O366" s="2"/>
      <c r="P366" s="2"/>
      <c r="Q366" s="2"/>
      <c r="R366" s="2"/>
      <c r="S366" s="2"/>
      <c r="T366" s="2"/>
      <c r="U366" s="2"/>
      <c r="V366" s="2"/>
      <c r="W366" s="2"/>
      <c r="X366" s="2"/>
      <c r="Y366" s="2"/>
      <c r="Z366" s="2"/>
    </row>
    <row r="367" spans="1:26" ht="18">
      <c r="A367" s="2"/>
      <c r="B367" s="2"/>
      <c r="C367" s="22"/>
      <c r="D367" s="22"/>
      <c r="E367" s="22"/>
      <c r="F367" s="22"/>
      <c r="G367" s="22"/>
      <c r="H367" s="22"/>
      <c r="I367" s="2"/>
      <c r="J367" s="2"/>
      <c r="K367" s="2"/>
      <c r="L367" s="2"/>
      <c r="M367" s="2"/>
      <c r="N367" s="2"/>
      <c r="O367" s="2"/>
      <c r="P367" s="2"/>
      <c r="Q367" s="2"/>
      <c r="R367" s="2"/>
      <c r="S367" s="2"/>
      <c r="T367" s="2"/>
      <c r="U367" s="2"/>
      <c r="V367" s="2"/>
      <c r="W367" s="2"/>
      <c r="X367" s="2"/>
      <c r="Y367" s="2"/>
      <c r="Z367" s="2"/>
    </row>
    <row r="368" spans="1:26" ht="18">
      <c r="A368" s="2"/>
      <c r="B368" s="2"/>
      <c r="C368" s="22"/>
      <c r="D368" s="22"/>
      <c r="E368" s="22"/>
      <c r="F368" s="22"/>
      <c r="G368" s="22"/>
      <c r="H368" s="22"/>
      <c r="I368" s="2"/>
      <c r="J368" s="2"/>
      <c r="K368" s="2"/>
      <c r="L368" s="2"/>
      <c r="M368" s="2"/>
      <c r="N368" s="2"/>
      <c r="O368" s="2"/>
      <c r="P368" s="2"/>
      <c r="Q368" s="2"/>
      <c r="R368" s="2"/>
      <c r="S368" s="2"/>
      <c r="T368" s="2"/>
      <c r="U368" s="2"/>
      <c r="V368" s="2"/>
      <c r="W368" s="2"/>
      <c r="X368" s="2"/>
      <c r="Y368" s="2"/>
      <c r="Z368" s="2"/>
    </row>
    <row r="369" spans="1:26" ht="18">
      <c r="A369" s="2"/>
      <c r="B369" s="2"/>
      <c r="C369" s="22"/>
      <c r="D369" s="22"/>
      <c r="E369" s="22"/>
      <c r="F369" s="22"/>
      <c r="G369" s="22"/>
      <c r="H369" s="22"/>
      <c r="I369" s="2"/>
      <c r="J369" s="2"/>
      <c r="K369" s="2"/>
      <c r="L369" s="2"/>
      <c r="M369" s="2"/>
      <c r="N369" s="2"/>
      <c r="O369" s="2"/>
      <c r="P369" s="2"/>
      <c r="Q369" s="2"/>
      <c r="R369" s="2"/>
      <c r="S369" s="2"/>
      <c r="T369" s="2"/>
      <c r="U369" s="2"/>
      <c r="V369" s="2"/>
      <c r="W369" s="2"/>
      <c r="X369" s="2"/>
      <c r="Y369" s="2"/>
      <c r="Z369" s="2"/>
    </row>
    <row r="370" spans="1:26" ht="18">
      <c r="A370" s="2"/>
      <c r="B370" s="2"/>
      <c r="C370" s="22"/>
      <c r="D370" s="22"/>
      <c r="E370" s="22"/>
      <c r="F370" s="22"/>
      <c r="G370" s="22"/>
      <c r="H370" s="22"/>
      <c r="I370" s="2"/>
      <c r="J370" s="2"/>
      <c r="K370" s="2"/>
      <c r="L370" s="2"/>
      <c r="M370" s="2"/>
      <c r="N370" s="2"/>
      <c r="O370" s="2"/>
      <c r="P370" s="2"/>
      <c r="Q370" s="2"/>
      <c r="R370" s="2"/>
      <c r="S370" s="2"/>
      <c r="T370" s="2"/>
      <c r="U370" s="2"/>
      <c r="V370" s="2"/>
      <c r="W370" s="2"/>
      <c r="X370" s="2"/>
      <c r="Y370" s="2"/>
      <c r="Z370" s="2"/>
    </row>
    <row r="371" spans="1:26" ht="18">
      <c r="A371" s="2"/>
      <c r="B371" s="2"/>
      <c r="C371" s="22"/>
      <c r="D371" s="22"/>
      <c r="E371" s="22"/>
      <c r="F371" s="22"/>
      <c r="G371" s="22"/>
      <c r="H371" s="22"/>
      <c r="I371" s="2"/>
      <c r="J371" s="2"/>
      <c r="K371" s="2"/>
      <c r="L371" s="2"/>
      <c r="M371" s="2"/>
      <c r="N371" s="2"/>
      <c r="O371" s="2"/>
      <c r="P371" s="2"/>
      <c r="Q371" s="2"/>
      <c r="R371" s="2"/>
      <c r="S371" s="2"/>
      <c r="T371" s="2"/>
      <c r="U371" s="2"/>
      <c r="V371" s="2"/>
      <c r="W371" s="2"/>
      <c r="X371" s="2"/>
      <c r="Y371" s="2"/>
      <c r="Z371" s="2"/>
    </row>
    <row r="372" spans="1:26" ht="18">
      <c r="A372" s="2"/>
      <c r="B372" s="2"/>
      <c r="C372" s="22"/>
      <c r="D372" s="22"/>
      <c r="E372" s="22"/>
      <c r="F372" s="22"/>
      <c r="G372" s="22"/>
      <c r="H372" s="22"/>
      <c r="I372" s="2"/>
      <c r="J372" s="2"/>
      <c r="K372" s="2"/>
      <c r="L372" s="2"/>
      <c r="M372" s="2"/>
      <c r="N372" s="2"/>
      <c r="O372" s="2"/>
      <c r="P372" s="2"/>
      <c r="Q372" s="2"/>
      <c r="R372" s="2"/>
      <c r="S372" s="2"/>
      <c r="T372" s="2"/>
      <c r="U372" s="2"/>
      <c r="V372" s="2"/>
      <c r="W372" s="2"/>
      <c r="X372" s="2"/>
      <c r="Y372" s="2"/>
      <c r="Z372" s="2"/>
    </row>
    <row r="373" spans="1:26" ht="18">
      <c r="A373" s="2"/>
      <c r="B373" s="2"/>
      <c r="C373" s="22"/>
      <c r="D373" s="22"/>
      <c r="E373" s="22"/>
      <c r="F373" s="22"/>
      <c r="G373" s="22"/>
      <c r="H373" s="22"/>
      <c r="I373" s="2"/>
      <c r="J373" s="2"/>
      <c r="K373" s="2"/>
      <c r="L373" s="2"/>
      <c r="M373" s="2"/>
      <c r="N373" s="2"/>
      <c r="O373" s="2"/>
      <c r="P373" s="2"/>
      <c r="Q373" s="2"/>
      <c r="R373" s="2"/>
      <c r="S373" s="2"/>
      <c r="T373" s="2"/>
      <c r="U373" s="2"/>
      <c r="V373" s="2"/>
      <c r="W373" s="2"/>
      <c r="X373" s="2"/>
      <c r="Y373" s="2"/>
      <c r="Z373" s="2"/>
    </row>
    <row r="374" spans="1:26" ht="18">
      <c r="A374" s="2"/>
      <c r="B374" s="2"/>
      <c r="C374" s="22"/>
      <c r="D374" s="22"/>
      <c r="E374" s="22"/>
      <c r="F374" s="22"/>
      <c r="G374" s="22"/>
      <c r="H374" s="22"/>
      <c r="I374" s="2"/>
      <c r="J374" s="2"/>
      <c r="K374" s="2"/>
      <c r="L374" s="2"/>
      <c r="M374" s="2"/>
      <c r="N374" s="2"/>
      <c r="O374" s="2"/>
      <c r="P374" s="2"/>
      <c r="Q374" s="2"/>
      <c r="R374" s="2"/>
      <c r="S374" s="2"/>
      <c r="T374" s="2"/>
      <c r="U374" s="2"/>
      <c r="V374" s="2"/>
      <c r="W374" s="2"/>
      <c r="X374" s="2"/>
      <c r="Y374" s="2"/>
      <c r="Z374" s="2"/>
    </row>
    <row r="375" spans="1:26" ht="18">
      <c r="A375" s="2"/>
      <c r="B375" s="2"/>
      <c r="C375" s="22"/>
      <c r="D375" s="22"/>
      <c r="E375" s="22"/>
      <c r="F375" s="22"/>
      <c r="G375" s="22"/>
      <c r="H375" s="22"/>
      <c r="I375" s="2"/>
      <c r="J375" s="2"/>
      <c r="K375" s="2"/>
      <c r="L375" s="2"/>
      <c r="M375" s="2"/>
      <c r="N375" s="2"/>
      <c r="O375" s="2"/>
      <c r="P375" s="2"/>
      <c r="Q375" s="2"/>
      <c r="R375" s="2"/>
      <c r="S375" s="2"/>
      <c r="T375" s="2"/>
      <c r="U375" s="2"/>
      <c r="V375" s="2"/>
      <c r="W375" s="2"/>
      <c r="X375" s="2"/>
      <c r="Y375" s="2"/>
      <c r="Z375" s="2"/>
    </row>
    <row r="376" spans="1:26" ht="18">
      <c r="A376" s="2"/>
      <c r="B376" s="2"/>
      <c r="C376" s="22"/>
      <c r="D376" s="22"/>
      <c r="E376" s="22"/>
      <c r="F376" s="22"/>
      <c r="G376" s="22"/>
      <c r="H376" s="22"/>
      <c r="I376" s="2"/>
      <c r="J376" s="2"/>
      <c r="K376" s="2"/>
      <c r="L376" s="2"/>
      <c r="M376" s="2"/>
      <c r="N376" s="2"/>
      <c r="O376" s="2"/>
      <c r="P376" s="2"/>
      <c r="Q376" s="2"/>
      <c r="R376" s="2"/>
      <c r="S376" s="2"/>
      <c r="T376" s="2"/>
      <c r="U376" s="2"/>
      <c r="V376" s="2"/>
      <c r="W376" s="2"/>
      <c r="X376" s="2"/>
      <c r="Y376" s="2"/>
      <c r="Z376" s="2"/>
    </row>
    <row r="377" spans="1:26" ht="18">
      <c r="A377" s="2"/>
      <c r="B377" s="2"/>
      <c r="C377" s="22"/>
      <c r="D377" s="22"/>
      <c r="E377" s="22"/>
      <c r="F377" s="22"/>
      <c r="G377" s="22"/>
      <c r="H377" s="22"/>
      <c r="I377" s="2"/>
      <c r="J377" s="2"/>
      <c r="K377" s="2"/>
      <c r="L377" s="2"/>
      <c r="M377" s="2"/>
      <c r="N377" s="2"/>
      <c r="O377" s="2"/>
      <c r="P377" s="2"/>
      <c r="Q377" s="2"/>
      <c r="R377" s="2"/>
      <c r="S377" s="2"/>
      <c r="T377" s="2"/>
      <c r="U377" s="2"/>
      <c r="V377" s="2"/>
      <c r="W377" s="2"/>
      <c r="X377" s="2"/>
      <c r="Y377" s="2"/>
      <c r="Z377" s="2"/>
    </row>
    <row r="378" spans="1:26" ht="18">
      <c r="A378" s="2"/>
      <c r="B378" s="2"/>
      <c r="C378" s="22"/>
      <c r="D378" s="22"/>
      <c r="E378" s="22"/>
      <c r="F378" s="22"/>
      <c r="G378" s="22"/>
      <c r="H378" s="22"/>
      <c r="I378" s="2"/>
      <c r="J378" s="2"/>
      <c r="K378" s="2"/>
      <c r="L378" s="2"/>
      <c r="M378" s="2"/>
      <c r="N378" s="2"/>
      <c r="O378" s="2"/>
      <c r="P378" s="2"/>
      <c r="Q378" s="2"/>
      <c r="R378" s="2"/>
      <c r="S378" s="2"/>
      <c r="T378" s="2"/>
      <c r="U378" s="2"/>
      <c r="V378" s="2"/>
      <c r="W378" s="2"/>
      <c r="X378" s="2"/>
      <c r="Y378" s="2"/>
      <c r="Z378" s="2"/>
    </row>
    <row r="379" spans="1:26" ht="18">
      <c r="A379" s="2"/>
      <c r="B379" s="2"/>
      <c r="C379" s="22"/>
      <c r="D379" s="22"/>
      <c r="E379" s="22"/>
      <c r="F379" s="22"/>
      <c r="G379" s="22"/>
      <c r="H379" s="22"/>
      <c r="I379" s="2"/>
      <c r="J379" s="2"/>
      <c r="K379" s="2"/>
      <c r="L379" s="2"/>
      <c r="M379" s="2"/>
      <c r="N379" s="2"/>
      <c r="O379" s="2"/>
      <c r="P379" s="2"/>
      <c r="Q379" s="2"/>
      <c r="R379" s="2"/>
      <c r="S379" s="2"/>
      <c r="T379" s="2"/>
      <c r="U379" s="2"/>
      <c r="V379" s="2"/>
      <c r="W379" s="2"/>
      <c r="X379" s="2"/>
      <c r="Y379" s="2"/>
      <c r="Z379" s="2"/>
    </row>
    <row r="380" spans="1:26" ht="18">
      <c r="A380" s="2"/>
      <c r="B380" s="2"/>
      <c r="C380" s="22"/>
      <c r="D380" s="22"/>
      <c r="E380" s="22"/>
      <c r="F380" s="22"/>
      <c r="G380" s="22"/>
      <c r="H380" s="22"/>
      <c r="I380" s="2"/>
      <c r="J380" s="2"/>
      <c r="K380" s="2"/>
      <c r="L380" s="2"/>
      <c r="M380" s="2"/>
      <c r="N380" s="2"/>
      <c r="O380" s="2"/>
      <c r="P380" s="2"/>
      <c r="Q380" s="2"/>
      <c r="R380" s="2"/>
      <c r="S380" s="2"/>
      <c r="T380" s="2"/>
      <c r="U380" s="2"/>
      <c r="V380" s="2"/>
      <c r="W380" s="2"/>
      <c r="X380" s="2"/>
      <c r="Y380" s="2"/>
      <c r="Z380" s="2"/>
    </row>
    <row r="381" spans="1:26" ht="18">
      <c r="A381" s="2"/>
      <c r="B381" s="2"/>
      <c r="C381" s="22"/>
      <c r="D381" s="22"/>
      <c r="E381" s="22"/>
      <c r="F381" s="22"/>
      <c r="G381" s="22"/>
      <c r="H381" s="22"/>
      <c r="I381" s="2"/>
      <c r="J381" s="2"/>
      <c r="K381" s="2"/>
      <c r="L381" s="2"/>
      <c r="M381" s="2"/>
      <c r="N381" s="2"/>
      <c r="O381" s="2"/>
      <c r="P381" s="2"/>
      <c r="Q381" s="2"/>
      <c r="R381" s="2"/>
      <c r="S381" s="2"/>
      <c r="T381" s="2"/>
      <c r="U381" s="2"/>
      <c r="V381" s="2"/>
      <c r="W381" s="2"/>
      <c r="X381" s="2"/>
      <c r="Y381" s="2"/>
      <c r="Z381" s="2"/>
    </row>
    <row r="382" spans="1:26" ht="18">
      <c r="A382" s="2"/>
      <c r="B382" s="2"/>
      <c r="C382" s="22"/>
      <c r="D382" s="22"/>
      <c r="E382" s="22"/>
      <c r="F382" s="22"/>
      <c r="G382" s="22"/>
      <c r="H382" s="22"/>
      <c r="I382" s="2"/>
      <c r="J382" s="2"/>
      <c r="K382" s="2"/>
      <c r="L382" s="2"/>
      <c r="M382" s="2"/>
      <c r="N382" s="2"/>
      <c r="O382" s="2"/>
      <c r="P382" s="2"/>
      <c r="Q382" s="2"/>
      <c r="R382" s="2"/>
      <c r="S382" s="2"/>
      <c r="T382" s="2"/>
      <c r="U382" s="2"/>
      <c r="V382" s="2"/>
      <c r="W382" s="2"/>
      <c r="X382" s="2"/>
      <c r="Y382" s="2"/>
      <c r="Z382" s="2"/>
    </row>
    <row r="383" spans="1:26" ht="18">
      <c r="A383" s="2"/>
      <c r="B383" s="2"/>
      <c r="C383" s="22"/>
      <c r="D383" s="22"/>
      <c r="E383" s="22"/>
      <c r="F383" s="22"/>
      <c r="G383" s="22"/>
      <c r="H383" s="22"/>
      <c r="I383" s="2"/>
      <c r="J383" s="2"/>
      <c r="K383" s="2"/>
      <c r="L383" s="2"/>
      <c r="M383" s="2"/>
      <c r="N383" s="2"/>
      <c r="O383" s="2"/>
      <c r="P383" s="2"/>
      <c r="Q383" s="2"/>
      <c r="R383" s="2"/>
      <c r="S383" s="2"/>
      <c r="T383" s="2"/>
      <c r="U383" s="2"/>
      <c r="V383" s="2"/>
      <c r="W383" s="2"/>
      <c r="X383" s="2"/>
      <c r="Y383" s="2"/>
      <c r="Z383" s="2"/>
    </row>
    <row r="384" spans="1:26" ht="18">
      <c r="A384" s="2"/>
      <c r="B384" s="2"/>
      <c r="C384" s="22"/>
      <c r="D384" s="22"/>
      <c r="E384" s="22"/>
      <c r="F384" s="22"/>
      <c r="G384" s="22"/>
      <c r="H384" s="22"/>
      <c r="I384" s="2"/>
      <c r="J384" s="2"/>
      <c r="K384" s="2"/>
      <c r="L384" s="2"/>
      <c r="M384" s="2"/>
      <c r="N384" s="2"/>
      <c r="O384" s="2"/>
      <c r="P384" s="2"/>
      <c r="Q384" s="2"/>
      <c r="R384" s="2"/>
      <c r="S384" s="2"/>
      <c r="T384" s="2"/>
      <c r="U384" s="2"/>
      <c r="V384" s="2"/>
      <c r="W384" s="2"/>
      <c r="X384" s="2"/>
      <c r="Y384" s="2"/>
      <c r="Z384" s="2"/>
    </row>
    <row r="385" spans="1:26" ht="18">
      <c r="A385" s="2"/>
      <c r="B385" s="2"/>
      <c r="C385" s="22"/>
      <c r="D385" s="22"/>
      <c r="E385" s="22"/>
      <c r="F385" s="22"/>
      <c r="G385" s="22"/>
      <c r="H385" s="22"/>
      <c r="I385" s="2"/>
      <c r="J385" s="2"/>
      <c r="K385" s="2"/>
      <c r="L385" s="2"/>
      <c r="M385" s="2"/>
      <c r="N385" s="2"/>
      <c r="O385" s="2"/>
      <c r="P385" s="2"/>
      <c r="Q385" s="2"/>
      <c r="R385" s="2"/>
      <c r="S385" s="2"/>
      <c r="T385" s="2"/>
      <c r="U385" s="2"/>
      <c r="V385" s="2"/>
      <c r="W385" s="2"/>
      <c r="X385" s="2"/>
      <c r="Y385" s="2"/>
      <c r="Z385" s="2"/>
    </row>
    <row r="386" spans="1:26" ht="18">
      <c r="A386" s="2"/>
      <c r="B386" s="2"/>
      <c r="C386" s="22"/>
      <c r="D386" s="22"/>
      <c r="E386" s="22"/>
      <c r="F386" s="22"/>
      <c r="G386" s="22"/>
      <c r="H386" s="22"/>
      <c r="I386" s="2"/>
      <c r="J386" s="2"/>
      <c r="K386" s="2"/>
      <c r="L386" s="2"/>
      <c r="M386" s="2"/>
      <c r="N386" s="2"/>
      <c r="O386" s="2"/>
      <c r="P386" s="2"/>
      <c r="Q386" s="2"/>
      <c r="R386" s="2"/>
      <c r="S386" s="2"/>
      <c r="T386" s="2"/>
      <c r="U386" s="2"/>
      <c r="V386" s="2"/>
      <c r="W386" s="2"/>
      <c r="X386" s="2"/>
      <c r="Y386" s="2"/>
      <c r="Z386" s="2"/>
    </row>
    <row r="387" spans="1:26" ht="18">
      <c r="A387" s="2"/>
      <c r="B387" s="2"/>
      <c r="C387" s="22"/>
      <c r="D387" s="22"/>
      <c r="E387" s="22"/>
      <c r="F387" s="22"/>
      <c r="G387" s="22"/>
      <c r="H387" s="22"/>
      <c r="I387" s="2"/>
      <c r="J387" s="2"/>
      <c r="K387" s="2"/>
      <c r="L387" s="2"/>
      <c r="M387" s="2"/>
      <c r="N387" s="2"/>
      <c r="O387" s="2"/>
      <c r="P387" s="2"/>
      <c r="Q387" s="2"/>
      <c r="R387" s="2"/>
      <c r="S387" s="2"/>
      <c r="T387" s="2"/>
      <c r="U387" s="2"/>
      <c r="V387" s="2"/>
      <c r="W387" s="2"/>
      <c r="X387" s="2"/>
      <c r="Y387" s="2"/>
      <c r="Z387" s="2"/>
    </row>
    <row r="388" spans="1:26" ht="18">
      <c r="A388" s="2"/>
      <c r="B388" s="2"/>
      <c r="C388" s="22"/>
      <c r="D388" s="22"/>
      <c r="E388" s="22"/>
      <c r="F388" s="22"/>
      <c r="G388" s="22"/>
      <c r="H388" s="22"/>
      <c r="I388" s="2"/>
      <c r="J388" s="2"/>
      <c r="K388" s="2"/>
      <c r="L388" s="2"/>
      <c r="M388" s="2"/>
      <c r="N388" s="2"/>
      <c r="O388" s="2"/>
      <c r="P388" s="2"/>
      <c r="Q388" s="2"/>
      <c r="R388" s="2"/>
      <c r="S388" s="2"/>
      <c r="T388" s="2"/>
      <c r="U388" s="2"/>
      <c r="V388" s="2"/>
      <c r="W388" s="2"/>
      <c r="X388" s="2"/>
      <c r="Y388" s="2"/>
      <c r="Z388" s="2"/>
    </row>
    <row r="389" spans="1:26" ht="18">
      <c r="A389" s="2"/>
      <c r="B389" s="2"/>
      <c r="C389" s="22"/>
      <c r="D389" s="22"/>
      <c r="E389" s="22"/>
      <c r="F389" s="22"/>
      <c r="G389" s="22"/>
      <c r="H389" s="22"/>
      <c r="I389" s="2"/>
      <c r="J389" s="2"/>
      <c r="K389" s="2"/>
      <c r="L389" s="2"/>
      <c r="M389" s="2"/>
      <c r="N389" s="2"/>
      <c r="O389" s="2"/>
      <c r="P389" s="2"/>
      <c r="Q389" s="2"/>
      <c r="R389" s="2"/>
      <c r="S389" s="2"/>
      <c r="T389" s="2"/>
      <c r="U389" s="2"/>
      <c r="V389" s="2"/>
      <c r="W389" s="2"/>
      <c r="X389" s="2"/>
      <c r="Y389" s="2"/>
      <c r="Z389" s="2"/>
    </row>
    <row r="390" spans="1:26" ht="18">
      <c r="A390" s="2"/>
      <c r="B390" s="2"/>
      <c r="C390" s="22"/>
      <c r="D390" s="22"/>
      <c r="E390" s="22"/>
      <c r="F390" s="22"/>
      <c r="G390" s="22"/>
      <c r="H390" s="22"/>
      <c r="I390" s="2"/>
      <c r="J390" s="2"/>
      <c r="K390" s="2"/>
      <c r="L390" s="2"/>
      <c r="M390" s="2"/>
      <c r="N390" s="2"/>
      <c r="O390" s="2"/>
      <c r="P390" s="2"/>
      <c r="Q390" s="2"/>
      <c r="R390" s="2"/>
      <c r="S390" s="2"/>
      <c r="T390" s="2"/>
      <c r="U390" s="2"/>
      <c r="V390" s="2"/>
      <c r="W390" s="2"/>
      <c r="X390" s="2"/>
      <c r="Y390" s="2"/>
      <c r="Z390" s="2"/>
    </row>
    <row r="391" spans="1:26" ht="18">
      <c r="A391" s="2"/>
      <c r="B391" s="2"/>
      <c r="C391" s="22"/>
      <c r="D391" s="22"/>
      <c r="E391" s="22"/>
      <c r="F391" s="22"/>
      <c r="G391" s="22"/>
      <c r="H391" s="22"/>
      <c r="I391" s="2"/>
      <c r="J391" s="2"/>
      <c r="K391" s="2"/>
      <c r="L391" s="2"/>
      <c r="M391" s="2"/>
      <c r="N391" s="2"/>
      <c r="O391" s="2"/>
      <c r="P391" s="2"/>
      <c r="Q391" s="2"/>
      <c r="R391" s="2"/>
      <c r="S391" s="2"/>
      <c r="T391" s="2"/>
      <c r="U391" s="2"/>
      <c r="V391" s="2"/>
      <c r="W391" s="2"/>
      <c r="X391" s="2"/>
      <c r="Y391" s="2"/>
      <c r="Z391" s="2"/>
    </row>
    <row r="392" spans="1:26" ht="18">
      <c r="A392" s="2"/>
      <c r="B392" s="2"/>
      <c r="C392" s="22"/>
      <c r="D392" s="22"/>
      <c r="E392" s="22"/>
      <c r="F392" s="22"/>
      <c r="G392" s="22"/>
      <c r="H392" s="22"/>
      <c r="I392" s="2"/>
      <c r="J392" s="2"/>
      <c r="K392" s="2"/>
      <c r="L392" s="2"/>
      <c r="M392" s="2"/>
      <c r="N392" s="2"/>
      <c r="O392" s="2"/>
      <c r="P392" s="2"/>
      <c r="Q392" s="2"/>
      <c r="R392" s="2"/>
      <c r="S392" s="2"/>
      <c r="T392" s="2"/>
      <c r="U392" s="2"/>
      <c r="V392" s="2"/>
      <c r="W392" s="2"/>
      <c r="X392" s="2"/>
      <c r="Y392" s="2"/>
      <c r="Z392" s="2"/>
    </row>
    <row r="393" spans="1:26" ht="18">
      <c r="A393" s="2"/>
      <c r="B393" s="2"/>
      <c r="C393" s="22"/>
      <c r="D393" s="22"/>
      <c r="E393" s="22"/>
      <c r="F393" s="22"/>
      <c r="G393" s="22"/>
      <c r="H393" s="22"/>
      <c r="I393" s="2"/>
      <c r="J393" s="2"/>
      <c r="K393" s="2"/>
      <c r="L393" s="2"/>
      <c r="M393" s="2"/>
      <c r="N393" s="2"/>
      <c r="O393" s="2"/>
      <c r="P393" s="2"/>
      <c r="Q393" s="2"/>
      <c r="R393" s="2"/>
      <c r="S393" s="2"/>
      <c r="T393" s="2"/>
      <c r="U393" s="2"/>
      <c r="V393" s="2"/>
      <c r="W393" s="2"/>
      <c r="X393" s="2"/>
      <c r="Y393" s="2"/>
      <c r="Z393" s="2"/>
    </row>
    <row r="394" spans="1:26" ht="18">
      <c r="A394" s="2"/>
      <c r="B394" s="2"/>
      <c r="C394" s="22"/>
      <c r="D394" s="22"/>
      <c r="E394" s="22"/>
      <c r="F394" s="22"/>
      <c r="G394" s="22"/>
      <c r="H394" s="22"/>
      <c r="I394" s="2"/>
      <c r="J394" s="2"/>
      <c r="K394" s="2"/>
      <c r="L394" s="2"/>
      <c r="M394" s="2"/>
      <c r="N394" s="2"/>
      <c r="O394" s="2"/>
      <c r="P394" s="2"/>
      <c r="Q394" s="2"/>
      <c r="R394" s="2"/>
      <c r="S394" s="2"/>
      <c r="T394" s="2"/>
      <c r="U394" s="2"/>
      <c r="V394" s="2"/>
      <c r="W394" s="2"/>
      <c r="X394" s="2"/>
      <c r="Y394" s="2"/>
      <c r="Z394" s="2"/>
    </row>
    <row r="395" spans="1:26" ht="18">
      <c r="A395" s="2"/>
      <c r="B395" s="2"/>
      <c r="C395" s="22"/>
      <c r="D395" s="22"/>
      <c r="E395" s="22"/>
      <c r="F395" s="22"/>
      <c r="G395" s="22"/>
      <c r="H395" s="22"/>
      <c r="I395" s="2"/>
      <c r="J395" s="2"/>
      <c r="K395" s="2"/>
      <c r="L395" s="2"/>
      <c r="M395" s="2"/>
      <c r="N395" s="2"/>
      <c r="O395" s="2"/>
      <c r="P395" s="2"/>
      <c r="Q395" s="2"/>
      <c r="R395" s="2"/>
      <c r="S395" s="2"/>
      <c r="T395" s="2"/>
      <c r="U395" s="2"/>
      <c r="V395" s="2"/>
      <c r="W395" s="2"/>
      <c r="X395" s="2"/>
      <c r="Y395" s="2"/>
      <c r="Z395" s="2"/>
    </row>
    <row r="396" spans="1:26" ht="18">
      <c r="A396" s="2"/>
      <c r="B396" s="2"/>
      <c r="C396" s="22"/>
      <c r="D396" s="22"/>
      <c r="E396" s="22"/>
      <c r="F396" s="22"/>
      <c r="G396" s="22"/>
      <c r="H396" s="22"/>
      <c r="I396" s="2"/>
      <c r="J396" s="2"/>
      <c r="K396" s="2"/>
      <c r="L396" s="2"/>
      <c r="M396" s="2"/>
      <c r="N396" s="2"/>
      <c r="O396" s="2"/>
      <c r="P396" s="2"/>
      <c r="Q396" s="2"/>
      <c r="R396" s="2"/>
      <c r="S396" s="2"/>
      <c r="T396" s="2"/>
      <c r="U396" s="2"/>
      <c r="V396" s="2"/>
      <c r="W396" s="2"/>
      <c r="X396" s="2"/>
      <c r="Y396" s="2"/>
      <c r="Z396" s="2"/>
    </row>
    <row r="397" spans="1:26" ht="18">
      <c r="A397" s="2"/>
      <c r="B397" s="2"/>
      <c r="C397" s="22"/>
      <c r="D397" s="22"/>
      <c r="E397" s="22"/>
      <c r="F397" s="22"/>
      <c r="G397" s="22"/>
      <c r="H397" s="22"/>
      <c r="I397" s="2"/>
      <c r="J397" s="2"/>
      <c r="K397" s="2"/>
      <c r="L397" s="2"/>
      <c r="M397" s="2"/>
      <c r="N397" s="2"/>
      <c r="O397" s="2"/>
      <c r="P397" s="2"/>
      <c r="Q397" s="2"/>
      <c r="R397" s="2"/>
      <c r="S397" s="2"/>
      <c r="T397" s="2"/>
      <c r="U397" s="2"/>
      <c r="V397" s="2"/>
      <c r="W397" s="2"/>
      <c r="X397" s="2"/>
      <c r="Y397" s="2"/>
      <c r="Z397" s="2"/>
    </row>
    <row r="398" spans="1:26" ht="18">
      <c r="A398" s="2"/>
      <c r="B398" s="2"/>
      <c r="C398" s="22"/>
      <c r="D398" s="22"/>
      <c r="E398" s="22"/>
      <c r="F398" s="22"/>
      <c r="G398" s="22"/>
      <c r="H398" s="22"/>
      <c r="I398" s="2"/>
      <c r="J398" s="2"/>
      <c r="K398" s="2"/>
      <c r="L398" s="2"/>
      <c r="M398" s="2"/>
      <c r="N398" s="2"/>
      <c r="O398" s="2"/>
      <c r="P398" s="2"/>
      <c r="Q398" s="2"/>
      <c r="R398" s="2"/>
      <c r="S398" s="2"/>
      <c r="T398" s="2"/>
      <c r="U398" s="2"/>
      <c r="V398" s="2"/>
      <c r="W398" s="2"/>
      <c r="X398" s="2"/>
      <c r="Y398" s="2"/>
      <c r="Z398" s="2"/>
    </row>
    <row r="399" spans="1:26" ht="18">
      <c r="A399" s="2"/>
      <c r="B399" s="2"/>
      <c r="C399" s="22"/>
      <c r="D399" s="22"/>
      <c r="E399" s="22"/>
      <c r="F399" s="22"/>
      <c r="G399" s="22"/>
      <c r="H399" s="22"/>
      <c r="I399" s="2"/>
      <c r="J399" s="2"/>
      <c r="K399" s="2"/>
      <c r="L399" s="2"/>
      <c r="M399" s="2"/>
      <c r="N399" s="2"/>
      <c r="O399" s="2"/>
      <c r="P399" s="2"/>
      <c r="Q399" s="2"/>
      <c r="R399" s="2"/>
      <c r="S399" s="2"/>
      <c r="T399" s="2"/>
      <c r="U399" s="2"/>
      <c r="V399" s="2"/>
      <c r="W399" s="2"/>
      <c r="X399" s="2"/>
      <c r="Y399" s="2"/>
      <c r="Z399" s="2"/>
    </row>
    <row r="400" spans="1:26" ht="18">
      <c r="A400" s="2"/>
      <c r="B400" s="2"/>
      <c r="C400" s="22"/>
      <c r="D400" s="22"/>
      <c r="E400" s="22"/>
      <c r="F400" s="22"/>
      <c r="G400" s="22"/>
      <c r="H400" s="22"/>
      <c r="I400" s="2"/>
      <c r="J400" s="2"/>
      <c r="K400" s="2"/>
      <c r="L400" s="2"/>
      <c r="M400" s="2"/>
      <c r="N400" s="2"/>
      <c r="O400" s="2"/>
      <c r="P400" s="2"/>
      <c r="Q400" s="2"/>
      <c r="R400" s="2"/>
      <c r="S400" s="2"/>
      <c r="T400" s="2"/>
      <c r="U400" s="2"/>
      <c r="V400" s="2"/>
      <c r="W400" s="2"/>
      <c r="X400" s="2"/>
      <c r="Y400" s="2"/>
      <c r="Z400" s="2"/>
    </row>
    <row r="401" spans="1:26" ht="18">
      <c r="A401" s="2"/>
      <c r="B401" s="2"/>
      <c r="C401" s="22"/>
      <c r="D401" s="22"/>
      <c r="E401" s="22"/>
      <c r="F401" s="22"/>
      <c r="G401" s="22"/>
      <c r="H401" s="22"/>
      <c r="I401" s="2"/>
      <c r="J401" s="2"/>
      <c r="K401" s="2"/>
      <c r="L401" s="2"/>
      <c r="M401" s="2"/>
      <c r="N401" s="2"/>
      <c r="O401" s="2"/>
      <c r="P401" s="2"/>
      <c r="Q401" s="2"/>
      <c r="R401" s="2"/>
      <c r="S401" s="2"/>
      <c r="T401" s="2"/>
      <c r="U401" s="2"/>
      <c r="V401" s="2"/>
      <c r="W401" s="2"/>
      <c r="X401" s="2"/>
      <c r="Y401" s="2"/>
      <c r="Z401" s="2"/>
    </row>
    <row r="402" spans="1:26" ht="18">
      <c r="A402" s="2"/>
      <c r="B402" s="2"/>
      <c r="C402" s="22"/>
      <c r="D402" s="22"/>
      <c r="E402" s="22"/>
      <c r="F402" s="22"/>
      <c r="G402" s="22"/>
      <c r="H402" s="22"/>
      <c r="I402" s="2"/>
      <c r="J402" s="2"/>
      <c r="K402" s="2"/>
      <c r="L402" s="2"/>
      <c r="M402" s="2"/>
      <c r="N402" s="2"/>
      <c r="O402" s="2"/>
      <c r="P402" s="2"/>
      <c r="Q402" s="2"/>
      <c r="R402" s="2"/>
      <c r="S402" s="2"/>
      <c r="T402" s="2"/>
      <c r="U402" s="2"/>
      <c r="V402" s="2"/>
      <c r="W402" s="2"/>
      <c r="X402" s="2"/>
      <c r="Y402" s="2"/>
      <c r="Z402" s="2"/>
    </row>
    <row r="403" spans="1:26" ht="18">
      <c r="A403" s="2"/>
      <c r="B403" s="2"/>
      <c r="C403" s="22"/>
      <c r="D403" s="22"/>
      <c r="E403" s="22"/>
      <c r="F403" s="22"/>
      <c r="G403" s="22"/>
      <c r="H403" s="22"/>
      <c r="I403" s="2"/>
      <c r="J403" s="2"/>
      <c r="K403" s="2"/>
      <c r="L403" s="2"/>
      <c r="M403" s="2"/>
      <c r="N403" s="2"/>
      <c r="O403" s="2"/>
      <c r="P403" s="2"/>
      <c r="Q403" s="2"/>
      <c r="R403" s="2"/>
      <c r="S403" s="2"/>
      <c r="T403" s="2"/>
      <c r="U403" s="2"/>
      <c r="V403" s="2"/>
      <c r="W403" s="2"/>
      <c r="X403" s="2"/>
      <c r="Y403" s="2"/>
      <c r="Z403" s="2"/>
    </row>
    <row r="404" spans="1:26" ht="18">
      <c r="A404" s="2"/>
      <c r="B404" s="2"/>
      <c r="C404" s="22"/>
      <c r="D404" s="22"/>
      <c r="E404" s="22"/>
      <c r="F404" s="22"/>
      <c r="G404" s="22"/>
      <c r="H404" s="22"/>
      <c r="I404" s="2"/>
      <c r="J404" s="2"/>
      <c r="K404" s="2"/>
      <c r="L404" s="2"/>
      <c r="M404" s="2"/>
      <c r="N404" s="2"/>
      <c r="O404" s="2"/>
      <c r="P404" s="2"/>
      <c r="Q404" s="2"/>
      <c r="R404" s="2"/>
      <c r="S404" s="2"/>
      <c r="T404" s="2"/>
      <c r="U404" s="2"/>
      <c r="V404" s="2"/>
      <c r="W404" s="2"/>
      <c r="X404" s="2"/>
      <c r="Y404" s="2"/>
      <c r="Z404" s="2"/>
    </row>
    <row r="405" spans="1:26" ht="18">
      <c r="A405" s="2"/>
      <c r="B405" s="2"/>
      <c r="C405" s="22"/>
      <c r="D405" s="22"/>
      <c r="E405" s="22"/>
      <c r="F405" s="22"/>
      <c r="G405" s="22"/>
      <c r="H405" s="22"/>
      <c r="I405" s="2"/>
      <c r="J405" s="2"/>
      <c r="K405" s="2"/>
      <c r="L405" s="2"/>
      <c r="M405" s="2"/>
      <c r="N405" s="2"/>
      <c r="O405" s="2"/>
      <c r="P405" s="2"/>
      <c r="Q405" s="2"/>
      <c r="R405" s="2"/>
      <c r="S405" s="2"/>
      <c r="T405" s="2"/>
      <c r="U405" s="2"/>
      <c r="V405" s="2"/>
      <c r="W405" s="2"/>
      <c r="X405" s="2"/>
      <c r="Y405" s="2"/>
      <c r="Z405" s="2"/>
    </row>
    <row r="406" spans="1:26" ht="18">
      <c r="A406" s="2"/>
      <c r="B406" s="2"/>
      <c r="C406" s="22"/>
      <c r="D406" s="22"/>
      <c r="E406" s="22"/>
      <c r="F406" s="22"/>
      <c r="G406" s="22"/>
      <c r="H406" s="22"/>
      <c r="I406" s="2"/>
      <c r="J406" s="2"/>
      <c r="K406" s="2"/>
      <c r="L406" s="2"/>
      <c r="M406" s="2"/>
      <c r="N406" s="2"/>
      <c r="O406" s="2"/>
      <c r="P406" s="2"/>
      <c r="Q406" s="2"/>
      <c r="R406" s="2"/>
      <c r="S406" s="2"/>
      <c r="T406" s="2"/>
      <c r="U406" s="2"/>
      <c r="V406" s="2"/>
      <c r="W406" s="2"/>
      <c r="X406" s="2"/>
      <c r="Y406" s="2"/>
      <c r="Z406" s="2"/>
    </row>
    <row r="407" spans="1:26" ht="18">
      <c r="A407" s="2"/>
      <c r="B407" s="2"/>
      <c r="C407" s="22"/>
      <c r="D407" s="22"/>
      <c r="E407" s="22"/>
      <c r="F407" s="22"/>
      <c r="G407" s="22"/>
      <c r="H407" s="22"/>
      <c r="I407" s="2"/>
      <c r="J407" s="2"/>
      <c r="K407" s="2"/>
      <c r="L407" s="2"/>
      <c r="M407" s="2"/>
      <c r="N407" s="2"/>
      <c r="O407" s="2"/>
      <c r="P407" s="2"/>
      <c r="Q407" s="2"/>
      <c r="R407" s="2"/>
      <c r="S407" s="2"/>
      <c r="T407" s="2"/>
      <c r="U407" s="2"/>
      <c r="V407" s="2"/>
      <c r="W407" s="2"/>
      <c r="X407" s="2"/>
      <c r="Y407" s="2"/>
      <c r="Z407" s="2"/>
    </row>
    <row r="408" spans="1:26" ht="18">
      <c r="A408" s="2"/>
      <c r="B408" s="2"/>
      <c r="C408" s="22"/>
      <c r="D408" s="22"/>
      <c r="E408" s="22"/>
      <c r="F408" s="22"/>
      <c r="G408" s="22"/>
      <c r="H408" s="22"/>
      <c r="I408" s="2"/>
      <c r="J408" s="2"/>
      <c r="K408" s="2"/>
      <c r="L408" s="2"/>
      <c r="M408" s="2"/>
      <c r="N408" s="2"/>
      <c r="O408" s="2"/>
      <c r="P408" s="2"/>
      <c r="Q408" s="2"/>
      <c r="R408" s="2"/>
      <c r="S408" s="2"/>
      <c r="T408" s="2"/>
      <c r="U408" s="2"/>
      <c r="V408" s="2"/>
      <c r="W408" s="2"/>
      <c r="X408" s="2"/>
      <c r="Y408" s="2"/>
      <c r="Z408" s="2"/>
    </row>
    <row r="409" spans="1:26" ht="18">
      <c r="A409" s="2"/>
      <c r="B409" s="2"/>
      <c r="C409" s="22"/>
      <c r="D409" s="22"/>
      <c r="E409" s="22"/>
      <c r="F409" s="22"/>
      <c r="G409" s="22"/>
      <c r="H409" s="22"/>
      <c r="I409" s="2"/>
      <c r="J409" s="2"/>
      <c r="K409" s="2"/>
      <c r="L409" s="2"/>
      <c r="M409" s="2"/>
      <c r="N409" s="2"/>
      <c r="O409" s="2"/>
      <c r="P409" s="2"/>
      <c r="Q409" s="2"/>
      <c r="R409" s="2"/>
      <c r="S409" s="2"/>
      <c r="T409" s="2"/>
      <c r="U409" s="2"/>
      <c r="V409" s="2"/>
      <c r="W409" s="2"/>
      <c r="X409" s="2"/>
      <c r="Y409" s="2"/>
      <c r="Z409" s="2"/>
    </row>
    <row r="410" spans="1:26" ht="18">
      <c r="A410" s="2"/>
      <c r="B410" s="2"/>
      <c r="C410" s="22"/>
      <c r="D410" s="22"/>
      <c r="E410" s="22"/>
      <c r="F410" s="22"/>
      <c r="G410" s="22"/>
      <c r="H410" s="22"/>
      <c r="I410" s="2"/>
      <c r="J410" s="2"/>
      <c r="K410" s="2"/>
      <c r="L410" s="2"/>
      <c r="M410" s="2"/>
      <c r="N410" s="2"/>
      <c r="O410" s="2"/>
      <c r="P410" s="2"/>
      <c r="Q410" s="2"/>
      <c r="R410" s="2"/>
      <c r="S410" s="2"/>
      <c r="T410" s="2"/>
      <c r="U410" s="2"/>
      <c r="V410" s="2"/>
      <c r="W410" s="2"/>
      <c r="X410" s="2"/>
      <c r="Y410" s="2"/>
      <c r="Z410" s="2"/>
    </row>
    <row r="411" spans="1:26" ht="18">
      <c r="A411" s="2"/>
      <c r="B411" s="2"/>
      <c r="C411" s="22"/>
      <c r="D411" s="22"/>
      <c r="E411" s="22"/>
      <c r="F411" s="22"/>
      <c r="G411" s="22"/>
      <c r="H411" s="22"/>
      <c r="I411" s="2"/>
      <c r="J411" s="2"/>
      <c r="K411" s="2"/>
      <c r="L411" s="2"/>
      <c r="M411" s="2"/>
      <c r="N411" s="2"/>
      <c r="O411" s="2"/>
      <c r="P411" s="2"/>
      <c r="Q411" s="2"/>
      <c r="R411" s="2"/>
      <c r="S411" s="2"/>
      <c r="T411" s="2"/>
      <c r="U411" s="2"/>
      <c r="V411" s="2"/>
      <c r="W411" s="2"/>
      <c r="X411" s="2"/>
      <c r="Y411" s="2"/>
      <c r="Z411" s="2"/>
    </row>
    <row r="412" spans="1:26" ht="18">
      <c r="A412" s="2"/>
      <c r="B412" s="2"/>
      <c r="C412" s="22"/>
      <c r="D412" s="22"/>
      <c r="E412" s="22"/>
      <c r="F412" s="22"/>
      <c r="G412" s="22"/>
      <c r="H412" s="22"/>
      <c r="I412" s="2"/>
      <c r="J412" s="2"/>
      <c r="K412" s="2"/>
      <c r="L412" s="2"/>
      <c r="M412" s="2"/>
      <c r="N412" s="2"/>
      <c r="O412" s="2"/>
      <c r="P412" s="2"/>
      <c r="Q412" s="2"/>
      <c r="R412" s="2"/>
      <c r="S412" s="2"/>
      <c r="T412" s="2"/>
      <c r="U412" s="2"/>
      <c r="V412" s="2"/>
      <c r="W412" s="2"/>
      <c r="X412" s="2"/>
      <c r="Y412" s="2"/>
      <c r="Z412" s="2"/>
    </row>
    <row r="413" spans="1:26" ht="18">
      <c r="A413" s="2"/>
      <c r="B413" s="2"/>
      <c r="C413" s="22"/>
      <c r="D413" s="22"/>
      <c r="E413" s="22"/>
      <c r="F413" s="22"/>
      <c r="G413" s="22"/>
      <c r="H413" s="22"/>
      <c r="I413" s="2"/>
      <c r="J413" s="2"/>
      <c r="K413" s="2"/>
      <c r="L413" s="2"/>
      <c r="M413" s="2"/>
      <c r="N413" s="2"/>
      <c r="O413" s="2"/>
      <c r="P413" s="2"/>
      <c r="Q413" s="2"/>
      <c r="R413" s="2"/>
      <c r="S413" s="2"/>
      <c r="T413" s="2"/>
      <c r="U413" s="2"/>
      <c r="V413" s="2"/>
      <c r="W413" s="2"/>
      <c r="X413" s="2"/>
      <c r="Y413" s="2"/>
      <c r="Z413" s="2"/>
    </row>
    <row r="414" spans="1:26" ht="18">
      <c r="A414" s="2"/>
      <c r="B414" s="2"/>
      <c r="C414" s="22"/>
      <c r="D414" s="22"/>
      <c r="E414" s="22"/>
      <c r="F414" s="22"/>
      <c r="G414" s="22"/>
      <c r="H414" s="22"/>
      <c r="I414" s="2"/>
      <c r="J414" s="2"/>
      <c r="K414" s="2"/>
      <c r="L414" s="2"/>
      <c r="M414" s="2"/>
      <c r="N414" s="2"/>
      <c r="O414" s="2"/>
      <c r="P414" s="2"/>
      <c r="Q414" s="2"/>
      <c r="R414" s="2"/>
      <c r="S414" s="2"/>
      <c r="T414" s="2"/>
      <c r="U414" s="2"/>
      <c r="V414" s="2"/>
      <c r="W414" s="2"/>
      <c r="X414" s="2"/>
      <c r="Y414" s="2"/>
      <c r="Z414" s="2"/>
    </row>
    <row r="415" spans="1:26" ht="18">
      <c r="A415" s="2"/>
      <c r="B415" s="2"/>
      <c r="C415" s="22"/>
      <c r="D415" s="22"/>
      <c r="E415" s="22"/>
      <c r="F415" s="22"/>
      <c r="G415" s="22"/>
      <c r="H415" s="22"/>
      <c r="I415" s="2"/>
      <c r="J415" s="2"/>
      <c r="K415" s="2"/>
      <c r="L415" s="2"/>
      <c r="M415" s="2"/>
      <c r="N415" s="2"/>
      <c r="O415" s="2"/>
      <c r="P415" s="2"/>
      <c r="Q415" s="2"/>
      <c r="R415" s="2"/>
      <c r="S415" s="2"/>
      <c r="T415" s="2"/>
      <c r="U415" s="2"/>
      <c r="V415" s="2"/>
      <c r="W415" s="2"/>
      <c r="X415" s="2"/>
      <c r="Y415" s="2"/>
      <c r="Z415" s="2"/>
    </row>
    <row r="416" spans="1:26" ht="18">
      <c r="A416" s="2"/>
      <c r="B416" s="2"/>
      <c r="C416" s="22"/>
      <c r="D416" s="22"/>
      <c r="E416" s="22"/>
      <c r="F416" s="22"/>
      <c r="G416" s="22"/>
      <c r="H416" s="22"/>
      <c r="I416" s="2"/>
      <c r="J416" s="2"/>
      <c r="K416" s="2"/>
      <c r="L416" s="2"/>
      <c r="M416" s="2"/>
      <c r="N416" s="2"/>
      <c r="O416" s="2"/>
      <c r="P416" s="2"/>
      <c r="Q416" s="2"/>
      <c r="R416" s="2"/>
      <c r="S416" s="2"/>
      <c r="T416" s="2"/>
      <c r="U416" s="2"/>
      <c r="V416" s="2"/>
      <c r="W416" s="2"/>
      <c r="X416" s="2"/>
      <c r="Y416" s="2"/>
      <c r="Z416" s="2"/>
    </row>
    <row r="417" spans="1:26" ht="18">
      <c r="A417" s="2"/>
      <c r="B417" s="2"/>
      <c r="C417" s="22"/>
      <c r="D417" s="22"/>
      <c r="E417" s="22"/>
      <c r="F417" s="22"/>
      <c r="G417" s="22"/>
      <c r="H417" s="22"/>
      <c r="I417" s="2"/>
      <c r="J417" s="2"/>
      <c r="K417" s="2"/>
      <c r="L417" s="2"/>
      <c r="M417" s="2"/>
      <c r="N417" s="2"/>
      <c r="O417" s="2"/>
      <c r="P417" s="2"/>
      <c r="Q417" s="2"/>
      <c r="R417" s="2"/>
      <c r="S417" s="2"/>
      <c r="T417" s="2"/>
      <c r="U417" s="2"/>
      <c r="V417" s="2"/>
      <c r="W417" s="2"/>
      <c r="X417" s="2"/>
      <c r="Y417" s="2"/>
      <c r="Z417" s="2"/>
    </row>
    <row r="418" spans="1:26" ht="18">
      <c r="A418" s="2"/>
      <c r="B418" s="2"/>
      <c r="C418" s="22"/>
      <c r="D418" s="22"/>
      <c r="E418" s="22"/>
      <c r="F418" s="22"/>
      <c r="G418" s="22"/>
      <c r="H418" s="22"/>
      <c r="I418" s="2"/>
      <c r="J418" s="2"/>
      <c r="K418" s="2"/>
      <c r="L418" s="2"/>
      <c r="M418" s="2"/>
      <c r="N418" s="2"/>
      <c r="O418" s="2"/>
      <c r="P418" s="2"/>
      <c r="Q418" s="2"/>
      <c r="R418" s="2"/>
      <c r="S418" s="2"/>
      <c r="T418" s="2"/>
      <c r="U418" s="2"/>
      <c r="V418" s="2"/>
      <c r="W418" s="2"/>
      <c r="X418" s="2"/>
      <c r="Y418" s="2"/>
      <c r="Z418" s="2"/>
    </row>
    <row r="419" spans="1:26" ht="18">
      <c r="A419" s="2"/>
      <c r="B419" s="2"/>
      <c r="C419" s="22"/>
      <c r="D419" s="22"/>
      <c r="E419" s="22"/>
      <c r="F419" s="22"/>
      <c r="G419" s="22"/>
      <c r="H419" s="22"/>
      <c r="I419" s="2"/>
      <c r="J419" s="2"/>
      <c r="K419" s="2"/>
      <c r="L419" s="2"/>
      <c r="M419" s="2"/>
      <c r="N419" s="2"/>
      <c r="O419" s="2"/>
      <c r="P419" s="2"/>
      <c r="Q419" s="2"/>
      <c r="R419" s="2"/>
      <c r="S419" s="2"/>
      <c r="T419" s="2"/>
      <c r="U419" s="2"/>
      <c r="V419" s="2"/>
      <c r="W419" s="2"/>
      <c r="X419" s="2"/>
      <c r="Y419" s="2"/>
      <c r="Z419" s="2"/>
    </row>
    <row r="420" spans="1:26" ht="18">
      <c r="A420" s="2"/>
      <c r="B420" s="2"/>
      <c r="C420" s="22"/>
      <c r="D420" s="22"/>
      <c r="E420" s="22"/>
      <c r="F420" s="22"/>
      <c r="G420" s="22"/>
      <c r="H420" s="22"/>
      <c r="I420" s="2"/>
      <c r="J420" s="2"/>
      <c r="K420" s="2"/>
      <c r="L420" s="2"/>
      <c r="M420" s="2"/>
      <c r="N420" s="2"/>
      <c r="O420" s="2"/>
      <c r="P420" s="2"/>
      <c r="Q420" s="2"/>
      <c r="R420" s="2"/>
      <c r="S420" s="2"/>
      <c r="T420" s="2"/>
      <c r="U420" s="2"/>
      <c r="V420" s="2"/>
      <c r="W420" s="2"/>
      <c r="X420" s="2"/>
      <c r="Y420" s="2"/>
      <c r="Z420" s="2"/>
    </row>
    <row r="421" spans="1:26" ht="18">
      <c r="A421" s="2"/>
      <c r="B421" s="2"/>
      <c r="C421" s="22"/>
      <c r="D421" s="22"/>
      <c r="E421" s="22"/>
      <c r="F421" s="22"/>
      <c r="G421" s="22"/>
      <c r="H421" s="22"/>
      <c r="I421" s="2"/>
      <c r="J421" s="2"/>
      <c r="K421" s="2"/>
      <c r="L421" s="2"/>
      <c r="M421" s="2"/>
      <c r="N421" s="2"/>
      <c r="O421" s="2"/>
      <c r="P421" s="2"/>
      <c r="Q421" s="2"/>
      <c r="R421" s="2"/>
      <c r="S421" s="2"/>
      <c r="T421" s="2"/>
      <c r="U421" s="2"/>
      <c r="V421" s="2"/>
      <c r="W421" s="2"/>
      <c r="X421" s="2"/>
      <c r="Y421" s="2"/>
      <c r="Z421" s="2"/>
    </row>
    <row r="422" spans="1:26" ht="18">
      <c r="A422" s="2"/>
      <c r="B422" s="2"/>
      <c r="C422" s="22"/>
      <c r="D422" s="22"/>
      <c r="E422" s="22"/>
      <c r="F422" s="22"/>
      <c r="G422" s="22"/>
      <c r="H422" s="22"/>
      <c r="I422" s="2"/>
      <c r="J422" s="2"/>
      <c r="K422" s="2"/>
      <c r="L422" s="2"/>
      <c r="M422" s="2"/>
      <c r="N422" s="2"/>
      <c r="O422" s="2"/>
      <c r="P422" s="2"/>
      <c r="Q422" s="2"/>
      <c r="R422" s="2"/>
      <c r="S422" s="2"/>
      <c r="T422" s="2"/>
      <c r="U422" s="2"/>
      <c r="V422" s="2"/>
      <c r="W422" s="2"/>
      <c r="X422" s="2"/>
      <c r="Y422" s="2"/>
      <c r="Z422" s="2"/>
    </row>
    <row r="423" spans="1:26" ht="18">
      <c r="A423" s="2"/>
      <c r="B423" s="2"/>
      <c r="C423" s="22"/>
      <c r="D423" s="22"/>
      <c r="E423" s="22"/>
      <c r="F423" s="22"/>
      <c r="G423" s="22"/>
      <c r="H423" s="22"/>
      <c r="I423" s="2"/>
      <c r="J423" s="2"/>
      <c r="K423" s="2"/>
      <c r="L423" s="2"/>
      <c r="M423" s="2"/>
      <c r="N423" s="2"/>
      <c r="O423" s="2"/>
      <c r="P423" s="2"/>
      <c r="Q423" s="2"/>
      <c r="R423" s="2"/>
      <c r="S423" s="2"/>
      <c r="T423" s="2"/>
      <c r="U423" s="2"/>
      <c r="V423" s="2"/>
      <c r="W423" s="2"/>
      <c r="X423" s="2"/>
      <c r="Y423" s="2"/>
      <c r="Z423" s="2"/>
    </row>
    <row r="424" spans="1:26" ht="18">
      <c r="A424" s="2"/>
      <c r="B424" s="2"/>
      <c r="C424" s="22"/>
      <c r="D424" s="22"/>
      <c r="E424" s="22"/>
      <c r="F424" s="22"/>
      <c r="G424" s="22"/>
      <c r="H424" s="22"/>
      <c r="I424" s="2"/>
      <c r="J424" s="2"/>
      <c r="K424" s="2"/>
      <c r="L424" s="2"/>
      <c r="M424" s="2"/>
      <c r="N424" s="2"/>
      <c r="O424" s="2"/>
      <c r="P424" s="2"/>
      <c r="Q424" s="2"/>
      <c r="R424" s="2"/>
      <c r="S424" s="2"/>
      <c r="T424" s="2"/>
      <c r="U424" s="2"/>
      <c r="V424" s="2"/>
      <c r="W424" s="2"/>
      <c r="X424" s="2"/>
      <c r="Y424" s="2"/>
      <c r="Z424" s="2"/>
    </row>
    <row r="425" spans="1:26" ht="18">
      <c r="A425" s="2"/>
      <c r="B425" s="2"/>
      <c r="C425" s="22"/>
      <c r="D425" s="22"/>
      <c r="E425" s="22"/>
      <c r="F425" s="22"/>
      <c r="G425" s="22"/>
      <c r="H425" s="22"/>
      <c r="I425" s="2"/>
      <c r="J425" s="2"/>
      <c r="K425" s="2"/>
      <c r="L425" s="2"/>
      <c r="M425" s="2"/>
      <c r="N425" s="2"/>
      <c r="O425" s="2"/>
      <c r="P425" s="2"/>
      <c r="Q425" s="2"/>
      <c r="R425" s="2"/>
      <c r="S425" s="2"/>
      <c r="T425" s="2"/>
      <c r="U425" s="2"/>
      <c r="V425" s="2"/>
      <c r="W425" s="2"/>
      <c r="X425" s="2"/>
      <c r="Y425" s="2"/>
      <c r="Z425" s="2"/>
    </row>
    <row r="426" spans="1:26" ht="18">
      <c r="A426" s="2"/>
      <c r="B426" s="2"/>
      <c r="C426" s="22"/>
      <c r="D426" s="22"/>
      <c r="E426" s="22"/>
      <c r="F426" s="22"/>
      <c r="G426" s="22"/>
      <c r="H426" s="22"/>
      <c r="I426" s="2"/>
      <c r="J426" s="2"/>
      <c r="K426" s="2"/>
      <c r="L426" s="2"/>
      <c r="M426" s="2"/>
      <c r="N426" s="2"/>
      <c r="O426" s="2"/>
      <c r="P426" s="2"/>
      <c r="Q426" s="2"/>
      <c r="R426" s="2"/>
      <c r="S426" s="2"/>
      <c r="T426" s="2"/>
      <c r="U426" s="2"/>
      <c r="V426" s="2"/>
      <c r="W426" s="2"/>
      <c r="X426" s="2"/>
      <c r="Y426" s="2"/>
      <c r="Z426" s="2"/>
    </row>
    <row r="427" spans="1:26" ht="18">
      <c r="A427" s="2"/>
      <c r="B427" s="2"/>
      <c r="C427" s="22"/>
      <c r="D427" s="22"/>
      <c r="E427" s="22"/>
      <c r="F427" s="22"/>
      <c r="G427" s="22"/>
      <c r="H427" s="22"/>
      <c r="I427" s="2"/>
      <c r="J427" s="2"/>
      <c r="K427" s="2"/>
      <c r="L427" s="2"/>
      <c r="M427" s="2"/>
      <c r="N427" s="2"/>
      <c r="O427" s="2"/>
      <c r="P427" s="2"/>
      <c r="Q427" s="2"/>
      <c r="R427" s="2"/>
      <c r="S427" s="2"/>
      <c r="T427" s="2"/>
      <c r="U427" s="2"/>
      <c r="V427" s="2"/>
      <c r="W427" s="2"/>
      <c r="X427" s="2"/>
      <c r="Y427" s="2"/>
      <c r="Z427" s="2"/>
    </row>
    <row r="428" spans="1:26" ht="18">
      <c r="A428" s="2"/>
      <c r="B428" s="2"/>
      <c r="C428" s="22"/>
      <c r="D428" s="22"/>
      <c r="E428" s="22"/>
      <c r="F428" s="22"/>
      <c r="G428" s="22"/>
      <c r="H428" s="22"/>
      <c r="I428" s="2"/>
      <c r="J428" s="2"/>
      <c r="K428" s="2"/>
      <c r="L428" s="2"/>
      <c r="M428" s="2"/>
      <c r="N428" s="2"/>
      <c r="O428" s="2"/>
      <c r="P428" s="2"/>
      <c r="Q428" s="2"/>
      <c r="R428" s="2"/>
      <c r="S428" s="2"/>
      <c r="T428" s="2"/>
      <c r="U428" s="2"/>
      <c r="V428" s="2"/>
      <c r="W428" s="2"/>
      <c r="X428" s="2"/>
      <c r="Y428" s="2"/>
      <c r="Z428" s="2"/>
    </row>
    <row r="429" spans="1:26" ht="18">
      <c r="A429" s="2"/>
      <c r="B429" s="2"/>
      <c r="C429" s="22"/>
      <c r="D429" s="22"/>
      <c r="E429" s="22"/>
      <c r="F429" s="22"/>
      <c r="G429" s="22"/>
      <c r="H429" s="22"/>
      <c r="I429" s="2"/>
      <c r="J429" s="2"/>
      <c r="K429" s="2"/>
      <c r="L429" s="2"/>
      <c r="M429" s="2"/>
      <c r="N429" s="2"/>
      <c r="O429" s="2"/>
      <c r="P429" s="2"/>
      <c r="Q429" s="2"/>
      <c r="R429" s="2"/>
      <c r="S429" s="2"/>
      <c r="T429" s="2"/>
      <c r="U429" s="2"/>
      <c r="V429" s="2"/>
      <c r="W429" s="2"/>
      <c r="X429" s="2"/>
      <c r="Y429" s="2"/>
      <c r="Z429" s="2"/>
    </row>
    <row r="430" spans="1:26" ht="18">
      <c r="A430" s="2"/>
      <c r="B430" s="2"/>
      <c r="C430" s="22"/>
      <c r="D430" s="22"/>
      <c r="E430" s="22"/>
      <c r="F430" s="22"/>
      <c r="G430" s="22"/>
      <c r="H430" s="22"/>
      <c r="I430" s="2"/>
      <c r="J430" s="2"/>
      <c r="K430" s="2"/>
      <c r="L430" s="2"/>
      <c r="M430" s="2"/>
      <c r="N430" s="2"/>
      <c r="O430" s="2"/>
      <c r="P430" s="2"/>
      <c r="Q430" s="2"/>
      <c r="R430" s="2"/>
      <c r="S430" s="2"/>
      <c r="T430" s="2"/>
      <c r="U430" s="2"/>
      <c r="V430" s="2"/>
      <c r="W430" s="2"/>
      <c r="X430" s="2"/>
      <c r="Y430" s="2"/>
      <c r="Z430" s="2"/>
    </row>
    <row r="431" spans="1:26" ht="18">
      <c r="A431" s="2"/>
      <c r="B431" s="2"/>
      <c r="C431" s="22"/>
      <c r="D431" s="22"/>
      <c r="E431" s="22"/>
      <c r="F431" s="22"/>
      <c r="G431" s="22"/>
      <c r="H431" s="22"/>
      <c r="I431" s="2"/>
      <c r="J431" s="2"/>
      <c r="K431" s="2"/>
      <c r="L431" s="2"/>
      <c r="M431" s="2"/>
      <c r="N431" s="2"/>
      <c r="O431" s="2"/>
      <c r="P431" s="2"/>
      <c r="Q431" s="2"/>
      <c r="R431" s="2"/>
      <c r="S431" s="2"/>
      <c r="T431" s="2"/>
      <c r="U431" s="2"/>
      <c r="V431" s="2"/>
      <c r="W431" s="2"/>
      <c r="X431" s="2"/>
      <c r="Y431" s="2"/>
      <c r="Z431" s="2"/>
    </row>
    <row r="432" spans="1:26" ht="18">
      <c r="A432" s="2"/>
      <c r="B432" s="2"/>
      <c r="C432" s="22"/>
      <c r="D432" s="22"/>
      <c r="E432" s="22"/>
      <c r="F432" s="22"/>
      <c r="G432" s="22"/>
      <c r="H432" s="22"/>
      <c r="I432" s="2"/>
      <c r="J432" s="2"/>
      <c r="K432" s="2"/>
      <c r="L432" s="2"/>
      <c r="M432" s="2"/>
      <c r="N432" s="2"/>
      <c r="O432" s="2"/>
      <c r="P432" s="2"/>
      <c r="Q432" s="2"/>
      <c r="R432" s="2"/>
      <c r="S432" s="2"/>
      <c r="T432" s="2"/>
      <c r="U432" s="2"/>
      <c r="V432" s="2"/>
      <c r="W432" s="2"/>
      <c r="X432" s="2"/>
      <c r="Y432" s="2"/>
      <c r="Z432" s="2"/>
    </row>
    <row r="433" spans="1:26" ht="18">
      <c r="A433" s="2"/>
      <c r="B433" s="2"/>
      <c r="C433" s="22"/>
      <c r="D433" s="22"/>
      <c r="E433" s="22"/>
      <c r="F433" s="22"/>
      <c r="G433" s="22"/>
      <c r="H433" s="22"/>
      <c r="I433" s="2"/>
      <c r="J433" s="2"/>
      <c r="K433" s="2"/>
      <c r="L433" s="2"/>
      <c r="M433" s="2"/>
      <c r="N433" s="2"/>
      <c r="O433" s="2"/>
      <c r="P433" s="2"/>
      <c r="Q433" s="2"/>
      <c r="R433" s="2"/>
      <c r="S433" s="2"/>
      <c r="T433" s="2"/>
      <c r="U433" s="2"/>
      <c r="V433" s="2"/>
      <c r="W433" s="2"/>
      <c r="X433" s="2"/>
      <c r="Y433" s="2"/>
      <c r="Z433" s="2"/>
    </row>
    <row r="434" spans="1:26" ht="18">
      <c r="A434" s="2"/>
      <c r="B434" s="2"/>
      <c r="C434" s="22"/>
      <c r="D434" s="22"/>
      <c r="E434" s="22"/>
      <c r="F434" s="22"/>
      <c r="G434" s="22"/>
      <c r="H434" s="22"/>
      <c r="I434" s="2"/>
      <c r="J434" s="2"/>
      <c r="K434" s="2"/>
      <c r="L434" s="2"/>
      <c r="M434" s="2"/>
      <c r="N434" s="2"/>
      <c r="O434" s="2"/>
      <c r="P434" s="2"/>
      <c r="Q434" s="2"/>
      <c r="R434" s="2"/>
      <c r="S434" s="2"/>
      <c r="T434" s="2"/>
      <c r="U434" s="2"/>
      <c r="V434" s="2"/>
      <c r="W434" s="2"/>
      <c r="X434" s="2"/>
      <c r="Y434" s="2"/>
      <c r="Z434" s="2"/>
    </row>
    <row r="435" spans="1:26" ht="18">
      <c r="A435" s="2"/>
      <c r="B435" s="2"/>
      <c r="C435" s="22"/>
      <c r="D435" s="22"/>
      <c r="E435" s="22"/>
      <c r="F435" s="22"/>
      <c r="G435" s="22"/>
      <c r="H435" s="22"/>
      <c r="I435" s="2"/>
      <c r="J435" s="2"/>
      <c r="K435" s="2"/>
      <c r="L435" s="2"/>
      <c r="M435" s="2"/>
      <c r="N435" s="2"/>
      <c r="O435" s="2"/>
      <c r="P435" s="2"/>
      <c r="Q435" s="2"/>
      <c r="R435" s="2"/>
      <c r="S435" s="2"/>
      <c r="T435" s="2"/>
      <c r="U435" s="2"/>
      <c r="V435" s="2"/>
      <c r="W435" s="2"/>
      <c r="X435" s="2"/>
      <c r="Y435" s="2"/>
      <c r="Z435" s="2"/>
    </row>
    <row r="436" spans="1:26" ht="18">
      <c r="A436" s="2"/>
      <c r="B436" s="2"/>
      <c r="C436" s="22"/>
      <c r="D436" s="22"/>
      <c r="E436" s="22"/>
      <c r="F436" s="22"/>
      <c r="G436" s="22"/>
      <c r="H436" s="22"/>
      <c r="I436" s="2"/>
      <c r="J436" s="2"/>
      <c r="K436" s="2"/>
      <c r="L436" s="2"/>
      <c r="M436" s="2"/>
      <c r="N436" s="2"/>
      <c r="O436" s="2"/>
      <c r="P436" s="2"/>
      <c r="Q436" s="2"/>
      <c r="R436" s="2"/>
      <c r="S436" s="2"/>
      <c r="T436" s="2"/>
      <c r="U436" s="2"/>
      <c r="V436" s="2"/>
      <c r="W436" s="2"/>
      <c r="X436" s="2"/>
      <c r="Y436" s="2"/>
      <c r="Z436" s="2"/>
    </row>
    <row r="437" spans="1:26" ht="18">
      <c r="A437" s="2"/>
      <c r="B437" s="2"/>
      <c r="C437" s="22"/>
      <c r="D437" s="22"/>
      <c r="E437" s="22"/>
      <c r="F437" s="22"/>
      <c r="G437" s="22"/>
      <c r="H437" s="22"/>
      <c r="I437" s="2"/>
      <c r="J437" s="2"/>
      <c r="K437" s="2"/>
      <c r="L437" s="2"/>
      <c r="M437" s="2"/>
      <c r="N437" s="2"/>
      <c r="O437" s="2"/>
      <c r="P437" s="2"/>
      <c r="Q437" s="2"/>
      <c r="R437" s="2"/>
      <c r="S437" s="2"/>
      <c r="T437" s="2"/>
      <c r="U437" s="2"/>
      <c r="V437" s="2"/>
      <c r="W437" s="2"/>
      <c r="X437" s="2"/>
      <c r="Y437" s="2"/>
      <c r="Z437" s="2"/>
    </row>
    <row r="438" spans="1:26" ht="18">
      <c r="A438" s="2"/>
      <c r="B438" s="2"/>
      <c r="C438" s="22"/>
      <c r="D438" s="22"/>
      <c r="E438" s="22"/>
      <c r="F438" s="22"/>
      <c r="G438" s="22"/>
      <c r="H438" s="22"/>
      <c r="I438" s="2"/>
      <c r="J438" s="2"/>
      <c r="K438" s="2"/>
      <c r="L438" s="2"/>
      <c r="M438" s="2"/>
      <c r="N438" s="2"/>
      <c r="O438" s="2"/>
      <c r="P438" s="2"/>
      <c r="Q438" s="2"/>
      <c r="R438" s="2"/>
      <c r="S438" s="2"/>
      <c r="T438" s="2"/>
      <c r="U438" s="2"/>
      <c r="V438" s="2"/>
      <c r="W438" s="2"/>
      <c r="X438" s="2"/>
      <c r="Y438" s="2"/>
      <c r="Z438" s="2"/>
    </row>
    <row r="439" spans="1:26" ht="18">
      <c r="A439" s="2"/>
      <c r="B439" s="2"/>
      <c r="C439" s="22"/>
      <c r="D439" s="22"/>
      <c r="E439" s="22"/>
      <c r="F439" s="22"/>
      <c r="G439" s="22"/>
      <c r="H439" s="22"/>
      <c r="I439" s="2"/>
      <c r="J439" s="2"/>
      <c r="K439" s="2"/>
      <c r="L439" s="2"/>
      <c r="M439" s="2"/>
      <c r="N439" s="2"/>
      <c r="O439" s="2"/>
      <c r="P439" s="2"/>
      <c r="Q439" s="2"/>
      <c r="R439" s="2"/>
      <c r="S439" s="2"/>
      <c r="T439" s="2"/>
      <c r="U439" s="2"/>
      <c r="V439" s="2"/>
      <c r="W439" s="2"/>
      <c r="X439" s="2"/>
      <c r="Y439" s="2"/>
      <c r="Z439" s="2"/>
    </row>
    <row r="440" spans="1:26" ht="18">
      <c r="A440" s="2"/>
      <c r="B440" s="2"/>
      <c r="C440" s="22"/>
      <c r="D440" s="22"/>
      <c r="E440" s="22"/>
      <c r="F440" s="22"/>
      <c r="G440" s="22"/>
      <c r="H440" s="22"/>
      <c r="I440" s="2"/>
      <c r="J440" s="2"/>
      <c r="K440" s="2"/>
      <c r="L440" s="2"/>
      <c r="M440" s="2"/>
      <c r="N440" s="2"/>
      <c r="O440" s="2"/>
      <c r="P440" s="2"/>
      <c r="Q440" s="2"/>
      <c r="R440" s="2"/>
      <c r="S440" s="2"/>
      <c r="T440" s="2"/>
      <c r="U440" s="2"/>
      <c r="V440" s="2"/>
      <c r="W440" s="2"/>
      <c r="X440" s="2"/>
      <c r="Y440" s="2"/>
      <c r="Z440" s="2"/>
    </row>
    <row r="441" spans="1:26" ht="18">
      <c r="A441" s="2"/>
      <c r="B441" s="2"/>
      <c r="C441" s="22"/>
      <c r="D441" s="22"/>
      <c r="E441" s="22"/>
      <c r="F441" s="22"/>
      <c r="G441" s="22"/>
      <c r="H441" s="22"/>
      <c r="I441" s="2"/>
      <c r="J441" s="2"/>
      <c r="K441" s="2"/>
      <c r="L441" s="2"/>
      <c r="M441" s="2"/>
      <c r="N441" s="2"/>
      <c r="O441" s="2"/>
      <c r="P441" s="2"/>
      <c r="Q441" s="2"/>
      <c r="R441" s="2"/>
      <c r="S441" s="2"/>
      <c r="T441" s="2"/>
      <c r="U441" s="2"/>
      <c r="V441" s="2"/>
      <c r="W441" s="2"/>
      <c r="X441" s="2"/>
      <c r="Y441" s="2"/>
      <c r="Z441" s="2"/>
    </row>
    <row r="442" spans="1:26" ht="18">
      <c r="A442" s="2"/>
      <c r="B442" s="2"/>
      <c r="C442" s="22"/>
      <c r="D442" s="22"/>
      <c r="E442" s="22"/>
      <c r="F442" s="22"/>
      <c r="G442" s="22"/>
      <c r="H442" s="22"/>
      <c r="I442" s="2"/>
      <c r="J442" s="2"/>
      <c r="K442" s="2"/>
      <c r="L442" s="2"/>
      <c r="M442" s="2"/>
      <c r="N442" s="2"/>
      <c r="O442" s="2"/>
      <c r="P442" s="2"/>
      <c r="Q442" s="2"/>
      <c r="R442" s="2"/>
      <c r="S442" s="2"/>
      <c r="T442" s="2"/>
      <c r="U442" s="2"/>
      <c r="V442" s="2"/>
      <c r="W442" s="2"/>
      <c r="X442" s="2"/>
      <c r="Y442" s="2"/>
      <c r="Z442" s="2"/>
    </row>
    <row r="443" spans="1:26" ht="18">
      <c r="A443" s="2"/>
      <c r="B443" s="2"/>
      <c r="C443" s="22"/>
      <c r="D443" s="22"/>
      <c r="E443" s="22"/>
      <c r="F443" s="22"/>
      <c r="G443" s="22"/>
      <c r="H443" s="22"/>
      <c r="I443" s="2"/>
      <c r="J443" s="2"/>
      <c r="K443" s="2"/>
      <c r="L443" s="2"/>
      <c r="M443" s="2"/>
      <c r="N443" s="2"/>
      <c r="O443" s="2"/>
      <c r="P443" s="2"/>
      <c r="Q443" s="2"/>
      <c r="R443" s="2"/>
      <c r="S443" s="2"/>
      <c r="T443" s="2"/>
      <c r="U443" s="2"/>
      <c r="V443" s="2"/>
      <c r="W443" s="2"/>
      <c r="X443" s="2"/>
      <c r="Y443" s="2"/>
      <c r="Z443" s="2"/>
    </row>
    <row r="444" spans="1:26" ht="18">
      <c r="A444" s="2"/>
      <c r="B444" s="2"/>
      <c r="C444" s="22"/>
      <c r="D444" s="22"/>
      <c r="E444" s="22"/>
      <c r="F444" s="22"/>
      <c r="G444" s="22"/>
      <c r="H444" s="22"/>
      <c r="I444" s="2"/>
      <c r="J444" s="2"/>
      <c r="K444" s="2"/>
      <c r="L444" s="2"/>
      <c r="M444" s="2"/>
      <c r="N444" s="2"/>
      <c r="O444" s="2"/>
      <c r="P444" s="2"/>
      <c r="Q444" s="2"/>
      <c r="R444" s="2"/>
      <c r="S444" s="2"/>
      <c r="T444" s="2"/>
      <c r="U444" s="2"/>
      <c r="V444" s="2"/>
      <c r="W444" s="2"/>
      <c r="X444" s="2"/>
      <c r="Y444" s="2"/>
      <c r="Z444" s="2"/>
    </row>
    <row r="445" spans="1:26" ht="18">
      <c r="A445" s="2"/>
      <c r="B445" s="2"/>
      <c r="C445" s="22"/>
      <c r="D445" s="22"/>
      <c r="E445" s="22"/>
      <c r="F445" s="22"/>
      <c r="G445" s="22"/>
      <c r="H445" s="22"/>
      <c r="I445" s="2"/>
      <c r="J445" s="2"/>
      <c r="K445" s="2"/>
      <c r="L445" s="2"/>
      <c r="M445" s="2"/>
      <c r="N445" s="2"/>
      <c r="O445" s="2"/>
      <c r="P445" s="2"/>
      <c r="Q445" s="2"/>
      <c r="R445" s="2"/>
      <c r="S445" s="2"/>
      <c r="T445" s="2"/>
      <c r="U445" s="2"/>
      <c r="V445" s="2"/>
      <c r="W445" s="2"/>
      <c r="X445" s="2"/>
      <c r="Y445" s="2"/>
      <c r="Z445" s="2"/>
    </row>
    <row r="446" spans="1:26" ht="18">
      <c r="A446" s="2"/>
      <c r="B446" s="2"/>
      <c r="C446" s="22"/>
      <c r="D446" s="22"/>
      <c r="E446" s="22"/>
      <c r="F446" s="22"/>
      <c r="G446" s="22"/>
      <c r="H446" s="22"/>
      <c r="I446" s="2"/>
      <c r="J446" s="2"/>
      <c r="K446" s="2"/>
      <c r="L446" s="2"/>
      <c r="M446" s="2"/>
      <c r="N446" s="2"/>
      <c r="O446" s="2"/>
      <c r="P446" s="2"/>
      <c r="Q446" s="2"/>
      <c r="R446" s="2"/>
      <c r="S446" s="2"/>
      <c r="T446" s="2"/>
      <c r="U446" s="2"/>
      <c r="V446" s="2"/>
      <c r="W446" s="2"/>
      <c r="X446" s="2"/>
      <c r="Y446" s="2"/>
      <c r="Z446" s="2"/>
    </row>
    <row r="447" spans="1:26" ht="18">
      <c r="A447" s="2"/>
      <c r="B447" s="2"/>
      <c r="C447" s="22"/>
      <c r="D447" s="22"/>
      <c r="E447" s="22"/>
      <c r="F447" s="22"/>
      <c r="G447" s="22"/>
      <c r="H447" s="22"/>
      <c r="I447" s="2"/>
      <c r="J447" s="2"/>
      <c r="K447" s="2"/>
      <c r="L447" s="2"/>
      <c r="M447" s="2"/>
      <c r="N447" s="2"/>
      <c r="O447" s="2"/>
      <c r="P447" s="2"/>
      <c r="Q447" s="2"/>
      <c r="R447" s="2"/>
      <c r="S447" s="2"/>
      <c r="T447" s="2"/>
      <c r="U447" s="2"/>
      <c r="V447" s="2"/>
      <c r="W447" s="2"/>
      <c r="X447" s="2"/>
      <c r="Y447" s="2"/>
      <c r="Z447" s="2"/>
    </row>
    <row r="448" spans="1:26" ht="18">
      <c r="A448" s="2"/>
      <c r="B448" s="2"/>
      <c r="C448" s="22"/>
      <c r="D448" s="22"/>
      <c r="E448" s="22"/>
      <c r="F448" s="22"/>
      <c r="G448" s="22"/>
      <c r="H448" s="22"/>
      <c r="I448" s="2"/>
      <c r="J448" s="2"/>
      <c r="K448" s="2"/>
      <c r="L448" s="2"/>
      <c r="M448" s="2"/>
      <c r="N448" s="2"/>
      <c r="O448" s="2"/>
      <c r="P448" s="2"/>
      <c r="Q448" s="2"/>
      <c r="R448" s="2"/>
      <c r="S448" s="2"/>
      <c r="T448" s="2"/>
      <c r="U448" s="2"/>
      <c r="V448" s="2"/>
      <c r="W448" s="2"/>
      <c r="X448" s="2"/>
      <c r="Y448" s="2"/>
      <c r="Z448" s="2"/>
    </row>
    <row r="449" spans="1:26" ht="18">
      <c r="A449" s="2"/>
      <c r="B449" s="2"/>
      <c r="C449" s="22"/>
      <c r="D449" s="22"/>
      <c r="E449" s="22"/>
      <c r="F449" s="22"/>
      <c r="G449" s="22"/>
      <c r="H449" s="22"/>
      <c r="I449" s="2"/>
      <c r="J449" s="2"/>
      <c r="K449" s="2"/>
      <c r="L449" s="2"/>
      <c r="M449" s="2"/>
      <c r="N449" s="2"/>
      <c r="O449" s="2"/>
      <c r="P449" s="2"/>
      <c r="Q449" s="2"/>
      <c r="R449" s="2"/>
      <c r="S449" s="2"/>
      <c r="T449" s="2"/>
      <c r="U449" s="2"/>
      <c r="V449" s="2"/>
      <c r="W449" s="2"/>
      <c r="X449" s="2"/>
      <c r="Y449" s="2"/>
      <c r="Z449" s="2"/>
    </row>
    <row r="450" spans="1:26" ht="18">
      <c r="A450" s="2"/>
      <c r="B450" s="2"/>
      <c r="C450" s="22"/>
      <c r="D450" s="22"/>
      <c r="E450" s="22"/>
      <c r="F450" s="22"/>
      <c r="G450" s="22"/>
      <c r="H450" s="22"/>
      <c r="I450" s="2"/>
      <c r="J450" s="2"/>
      <c r="K450" s="2"/>
      <c r="L450" s="2"/>
      <c r="M450" s="2"/>
      <c r="N450" s="2"/>
      <c r="O450" s="2"/>
      <c r="P450" s="2"/>
      <c r="Q450" s="2"/>
      <c r="R450" s="2"/>
      <c r="S450" s="2"/>
      <c r="T450" s="2"/>
      <c r="U450" s="2"/>
      <c r="V450" s="2"/>
      <c r="W450" s="2"/>
      <c r="X450" s="2"/>
      <c r="Y450" s="2"/>
      <c r="Z450" s="2"/>
    </row>
    <row r="451" spans="1:26" ht="18">
      <c r="A451" s="2"/>
      <c r="B451" s="2"/>
      <c r="C451" s="22"/>
      <c r="D451" s="22"/>
      <c r="E451" s="22"/>
      <c r="F451" s="22"/>
      <c r="G451" s="22"/>
      <c r="H451" s="22"/>
      <c r="I451" s="2"/>
      <c r="J451" s="2"/>
      <c r="K451" s="2"/>
      <c r="L451" s="2"/>
      <c r="M451" s="2"/>
      <c r="N451" s="2"/>
      <c r="O451" s="2"/>
      <c r="P451" s="2"/>
      <c r="Q451" s="2"/>
      <c r="R451" s="2"/>
      <c r="S451" s="2"/>
      <c r="T451" s="2"/>
      <c r="U451" s="2"/>
      <c r="V451" s="2"/>
      <c r="W451" s="2"/>
      <c r="X451" s="2"/>
      <c r="Y451" s="2"/>
      <c r="Z451" s="2"/>
    </row>
    <row r="452" spans="1:26" ht="18">
      <c r="A452" s="2"/>
      <c r="B452" s="2"/>
      <c r="C452" s="22"/>
      <c r="D452" s="22"/>
      <c r="E452" s="22"/>
      <c r="F452" s="22"/>
      <c r="G452" s="22"/>
      <c r="H452" s="22"/>
      <c r="I452" s="2"/>
      <c r="J452" s="2"/>
      <c r="K452" s="2"/>
      <c r="L452" s="2"/>
      <c r="M452" s="2"/>
      <c r="N452" s="2"/>
      <c r="O452" s="2"/>
      <c r="P452" s="2"/>
      <c r="Q452" s="2"/>
      <c r="R452" s="2"/>
      <c r="S452" s="2"/>
      <c r="T452" s="2"/>
      <c r="U452" s="2"/>
      <c r="V452" s="2"/>
      <c r="W452" s="2"/>
      <c r="X452" s="2"/>
      <c r="Y452" s="2"/>
      <c r="Z452" s="2"/>
    </row>
    <row r="453" spans="1:26" ht="18">
      <c r="A453" s="2"/>
      <c r="B453" s="2"/>
      <c r="C453" s="22"/>
      <c r="D453" s="22"/>
      <c r="E453" s="22"/>
      <c r="F453" s="22"/>
      <c r="G453" s="22"/>
      <c r="H453" s="22"/>
      <c r="I453" s="2"/>
      <c r="J453" s="2"/>
      <c r="K453" s="2"/>
      <c r="L453" s="2"/>
      <c r="M453" s="2"/>
      <c r="N453" s="2"/>
      <c r="O453" s="2"/>
      <c r="P453" s="2"/>
      <c r="Q453" s="2"/>
      <c r="R453" s="2"/>
      <c r="S453" s="2"/>
      <c r="T453" s="2"/>
      <c r="U453" s="2"/>
      <c r="V453" s="2"/>
      <c r="W453" s="2"/>
      <c r="X453" s="2"/>
      <c r="Y453" s="2"/>
      <c r="Z453" s="2"/>
    </row>
    <row r="454" spans="1:26" ht="18">
      <c r="A454" s="2"/>
      <c r="B454" s="2"/>
      <c r="C454" s="22"/>
      <c r="D454" s="22"/>
      <c r="E454" s="22"/>
      <c r="F454" s="22"/>
      <c r="G454" s="22"/>
      <c r="H454" s="22"/>
      <c r="I454" s="2"/>
      <c r="J454" s="2"/>
      <c r="K454" s="2"/>
      <c r="L454" s="2"/>
      <c r="M454" s="2"/>
      <c r="N454" s="2"/>
      <c r="O454" s="2"/>
      <c r="P454" s="2"/>
      <c r="Q454" s="2"/>
      <c r="R454" s="2"/>
      <c r="S454" s="2"/>
      <c r="T454" s="2"/>
      <c r="U454" s="2"/>
      <c r="V454" s="2"/>
      <c r="W454" s="2"/>
      <c r="X454" s="2"/>
      <c r="Y454" s="2"/>
      <c r="Z454" s="2"/>
    </row>
    <row r="455" spans="1:26" ht="18">
      <c r="A455" s="2"/>
      <c r="B455" s="2"/>
      <c r="C455" s="22"/>
      <c r="D455" s="22"/>
      <c r="E455" s="22"/>
      <c r="F455" s="22"/>
      <c r="G455" s="22"/>
      <c r="H455" s="22"/>
      <c r="I455" s="2"/>
      <c r="J455" s="2"/>
      <c r="K455" s="2"/>
      <c r="L455" s="2"/>
      <c r="M455" s="2"/>
      <c r="N455" s="2"/>
      <c r="O455" s="2"/>
      <c r="P455" s="2"/>
      <c r="Q455" s="2"/>
      <c r="R455" s="2"/>
      <c r="S455" s="2"/>
      <c r="T455" s="2"/>
      <c r="U455" s="2"/>
      <c r="V455" s="2"/>
      <c r="W455" s="2"/>
      <c r="X455" s="2"/>
      <c r="Y455" s="2"/>
      <c r="Z455" s="2"/>
    </row>
    <row r="456" spans="1:26" ht="18">
      <c r="A456" s="2"/>
      <c r="B456" s="2"/>
      <c r="C456" s="22"/>
      <c r="D456" s="22"/>
      <c r="E456" s="22"/>
      <c r="F456" s="22"/>
      <c r="G456" s="22"/>
      <c r="H456" s="22"/>
      <c r="I456" s="2"/>
      <c r="J456" s="2"/>
      <c r="K456" s="2"/>
      <c r="L456" s="2"/>
      <c r="M456" s="2"/>
      <c r="N456" s="2"/>
      <c r="O456" s="2"/>
      <c r="P456" s="2"/>
      <c r="Q456" s="2"/>
      <c r="R456" s="2"/>
      <c r="S456" s="2"/>
      <c r="T456" s="2"/>
      <c r="U456" s="2"/>
      <c r="V456" s="2"/>
      <c r="W456" s="2"/>
      <c r="X456" s="2"/>
      <c r="Y456" s="2"/>
      <c r="Z456" s="2"/>
    </row>
    <row r="457" spans="1:26" ht="18">
      <c r="A457" s="2"/>
      <c r="B457" s="2"/>
      <c r="C457" s="22"/>
      <c r="D457" s="22"/>
      <c r="E457" s="22"/>
      <c r="F457" s="22"/>
      <c r="G457" s="22"/>
      <c r="H457" s="22"/>
      <c r="I457" s="2"/>
      <c r="J457" s="2"/>
      <c r="K457" s="2"/>
      <c r="L457" s="2"/>
      <c r="M457" s="2"/>
      <c r="N457" s="2"/>
      <c r="O457" s="2"/>
      <c r="P457" s="2"/>
      <c r="Q457" s="2"/>
      <c r="R457" s="2"/>
      <c r="S457" s="2"/>
      <c r="T457" s="2"/>
      <c r="U457" s="2"/>
      <c r="V457" s="2"/>
      <c r="W457" s="2"/>
      <c r="X457" s="2"/>
      <c r="Y457" s="2"/>
      <c r="Z457" s="2"/>
    </row>
    <row r="458" spans="1:26" ht="18">
      <c r="A458" s="2"/>
      <c r="B458" s="2"/>
      <c r="C458" s="22"/>
      <c r="D458" s="22"/>
      <c r="E458" s="22"/>
      <c r="F458" s="22"/>
      <c r="G458" s="22"/>
      <c r="H458" s="22"/>
      <c r="I458" s="2"/>
      <c r="J458" s="2"/>
      <c r="K458" s="2"/>
      <c r="L458" s="2"/>
      <c r="M458" s="2"/>
      <c r="N458" s="2"/>
      <c r="O458" s="2"/>
      <c r="P458" s="2"/>
      <c r="Q458" s="2"/>
      <c r="R458" s="2"/>
      <c r="S458" s="2"/>
      <c r="T458" s="2"/>
      <c r="U458" s="2"/>
      <c r="V458" s="2"/>
      <c r="W458" s="2"/>
      <c r="X458" s="2"/>
      <c r="Y458" s="2"/>
      <c r="Z458" s="2"/>
    </row>
    <row r="459" spans="1:26" ht="18">
      <c r="A459" s="2"/>
      <c r="B459" s="2"/>
      <c r="C459" s="22"/>
      <c r="D459" s="22"/>
      <c r="E459" s="22"/>
      <c r="F459" s="22"/>
      <c r="G459" s="22"/>
      <c r="H459" s="22"/>
      <c r="I459" s="2"/>
      <c r="J459" s="2"/>
      <c r="K459" s="2"/>
      <c r="L459" s="2"/>
      <c r="M459" s="2"/>
      <c r="N459" s="2"/>
      <c r="O459" s="2"/>
      <c r="P459" s="2"/>
      <c r="Q459" s="2"/>
      <c r="R459" s="2"/>
      <c r="S459" s="2"/>
      <c r="T459" s="2"/>
      <c r="U459" s="2"/>
      <c r="V459" s="2"/>
      <c r="W459" s="2"/>
      <c r="X459" s="2"/>
      <c r="Y459" s="2"/>
      <c r="Z459" s="2"/>
    </row>
    <row r="460" spans="1:26" ht="18">
      <c r="A460" s="2"/>
      <c r="B460" s="2"/>
      <c r="C460" s="22"/>
      <c r="D460" s="22"/>
      <c r="E460" s="22"/>
      <c r="F460" s="22"/>
      <c r="G460" s="22"/>
      <c r="H460" s="22"/>
      <c r="I460" s="2"/>
      <c r="J460" s="2"/>
      <c r="K460" s="2"/>
      <c r="L460" s="2"/>
      <c r="M460" s="2"/>
      <c r="N460" s="2"/>
      <c r="O460" s="2"/>
      <c r="P460" s="2"/>
      <c r="Q460" s="2"/>
      <c r="R460" s="2"/>
      <c r="S460" s="2"/>
      <c r="T460" s="2"/>
      <c r="U460" s="2"/>
      <c r="V460" s="2"/>
      <c r="W460" s="2"/>
      <c r="X460" s="2"/>
      <c r="Y460" s="2"/>
      <c r="Z460" s="2"/>
    </row>
    <row r="461" spans="1:26" ht="18">
      <c r="A461" s="2"/>
      <c r="B461" s="2"/>
      <c r="C461" s="22"/>
      <c r="D461" s="22"/>
      <c r="E461" s="22"/>
      <c r="F461" s="22"/>
      <c r="G461" s="22"/>
      <c r="H461" s="22"/>
      <c r="I461" s="2"/>
      <c r="J461" s="2"/>
      <c r="K461" s="2"/>
      <c r="L461" s="2"/>
      <c r="M461" s="2"/>
      <c r="N461" s="2"/>
      <c r="O461" s="2"/>
      <c r="P461" s="2"/>
      <c r="Q461" s="2"/>
      <c r="R461" s="2"/>
      <c r="S461" s="2"/>
      <c r="T461" s="2"/>
      <c r="U461" s="2"/>
      <c r="V461" s="2"/>
      <c r="W461" s="2"/>
      <c r="X461" s="2"/>
      <c r="Y461" s="2"/>
      <c r="Z461" s="2"/>
    </row>
    <row r="462" spans="1:26" ht="18">
      <c r="A462" s="2"/>
      <c r="B462" s="2"/>
      <c r="C462" s="22"/>
      <c r="D462" s="22"/>
      <c r="E462" s="22"/>
      <c r="F462" s="22"/>
      <c r="G462" s="22"/>
      <c r="H462" s="22"/>
      <c r="I462" s="2"/>
      <c r="J462" s="2"/>
      <c r="K462" s="2"/>
      <c r="L462" s="2"/>
      <c r="M462" s="2"/>
      <c r="N462" s="2"/>
      <c r="O462" s="2"/>
      <c r="P462" s="2"/>
      <c r="Q462" s="2"/>
      <c r="R462" s="2"/>
      <c r="S462" s="2"/>
      <c r="T462" s="2"/>
      <c r="U462" s="2"/>
      <c r="V462" s="2"/>
      <c r="W462" s="2"/>
      <c r="X462" s="2"/>
      <c r="Y462" s="2"/>
      <c r="Z462" s="2"/>
    </row>
    <row r="463" spans="1:26" ht="18">
      <c r="A463" s="2"/>
      <c r="B463" s="2"/>
      <c r="C463" s="22"/>
      <c r="D463" s="22"/>
      <c r="E463" s="22"/>
      <c r="F463" s="22"/>
      <c r="G463" s="22"/>
      <c r="H463" s="22"/>
      <c r="I463" s="2"/>
      <c r="J463" s="2"/>
      <c r="K463" s="2"/>
      <c r="L463" s="2"/>
      <c r="M463" s="2"/>
      <c r="N463" s="2"/>
      <c r="O463" s="2"/>
      <c r="P463" s="2"/>
      <c r="Q463" s="2"/>
      <c r="R463" s="2"/>
      <c r="S463" s="2"/>
      <c r="T463" s="2"/>
      <c r="U463" s="2"/>
      <c r="V463" s="2"/>
      <c r="W463" s="2"/>
      <c r="X463" s="2"/>
      <c r="Y463" s="2"/>
      <c r="Z463" s="2"/>
    </row>
    <row r="464" spans="1:26" ht="18">
      <c r="A464" s="2"/>
      <c r="B464" s="2"/>
      <c r="C464" s="22"/>
      <c r="D464" s="22"/>
      <c r="E464" s="22"/>
      <c r="F464" s="22"/>
      <c r="G464" s="22"/>
      <c r="H464" s="22"/>
      <c r="I464" s="2"/>
      <c r="J464" s="2"/>
      <c r="K464" s="2"/>
      <c r="L464" s="2"/>
      <c r="M464" s="2"/>
      <c r="N464" s="2"/>
      <c r="O464" s="2"/>
      <c r="P464" s="2"/>
      <c r="Q464" s="2"/>
      <c r="R464" s="2"/>
      <c r="S464" s="2"/>
      <c r="T464" s="2"/>
      <c r="U464" s="2"/>
      <c r="V464" s="2"/>
      <c r="W464" s="2"/>
      <c r="X464" s="2"/>
      <c r="Y464" s="2"/>
      <c r="Z464" s="2"/>
    </row>
    <row r="465" spans="1:26" ht="18">
      <c r="A465" s="2"/>
      <c r="B465" s="2"/>
      <c r="C465" s="22"/>
      <c r="D465" s="22"/>
      <c r="E465" s="22"/>
      <c r="F465" s="22"/>
      <c r="G465" s="22"/>
      <c r="H465" s="22"/>
      <c r="I465" s="2"/>
      <c r="J465" s="2"/>
      <c r="K465" s="2"/>
      <c r="L465" s="2"/>
      <c r="M465" s="2"/>
      <c r="N465" s="2"/>
      <c r="O465" s="2"/>
      <c r="P465" s="2"/>
      <c r="Q465" s="2"/>
      <c r="R465" s="2"/>
      <c r="S465" s="2"/>
      <c r="T465" s="2"/>
      <c r="U465" s="2"/>
      <c r="V465" s="2"/>
      <c r="W465" s="2"/>
      <c r="X465" s="2"/>
      <c r="Y465" s="2"/>
      <c r="Z465" s="2"/>
    </row>
    <row r="466" spans="1:26" ht="18">
      <c r="A466" s="2"/>
      <c r="B466" s="2"/>
      <c r="C466" s="22"/>
      <c r="D466" s="22"/>
      <c r="E466" s="22"/>
      <c r="F466" s="22"/>
      <c r="G466" s="22"/>
      <c r="H466" s="22"/>
      <c r="I466" s="2"/>
      <c r="J466" s="2"/>
      <c r="K466" s="2"/>
      <c r="L466" s="2"/>
      <c r="M466" s="2"/>
      <c r="N466" s="2"/>
      <c r="O466" s="2"/>
      <c r="P466" s="2"/>
      <c r="Q466" s="2"/>
      <c r="R466" s="2"/>
      <c r="S466" s="2"/>
      <c r="T466" s="2"/>
      <c r="U466" s="2"/>
      <c r="V466" s="2"/>
      <c r="W466" s="2"/>
      <c r="X466" s="2"/>
      <c r="Y466" s="2"/>
      <c r="Z466" s="2"/>
    </row>
    <row r="467" spans="1:26" ht="18">
      <c r="A467" s="2"/>
      <c r="B467" s="2"/>
      <c r="C467" s="22"/>
      <c r="D467" s="22"/>
      <c r="E467" s="22"/>
      <c r="F467" s="22"/>
      <c r="G467" s="22"/>
      <c r="H467" s="22"/>
      <c r="I467" s="2"/>
      <c r="J467" s="2"/>
      <c r="K467" s="2"/>
      <c r="L467" s="2"/>
      <c r="M467" s="2"/>
      <c r="N467" s="2"/>
      <c r="O467" s="2"/>
      <c r="P467" s="2"/>
      <c r="Q467" s="2"/>
      <c r="R467" s="2"/>
      <c r="S467" s="2"/>
      <c r="T467" s="2"/>
      <c r="U467" s="2"/>
      <c r="V467" s="2"/>
      <c r="W467" s="2"/>
      <c r="X467" s="2"/>
      <c r="Y467" s="2"/>
      <c r="Z467" s="2"/>
    </row>
    <row r="468" spans="1:26" ht="18">
      <c r="A468" s="2"/>
      <c r="B468" s="2"/>
      <c r="C468" s="22"/>
      <c r="D468" s="22"/>
      <c r="E468" s="22"/>
      <c r="F468" s="22"/>
      <c r="G468" s="22"/>
      <c r="H468" s="22"/>
      <c r="I468" s="2"/>
      <c r="J468" s="2"/>
      <c r="K468" s="2"/>
      <c r="L468" s="2"/>
      <c r="M468" s="2"/>
      <c r="N468" s="2"/>
      <c r="O468" s="2"/>
      <c r="P468" s="2"/>
      <c r="Q468" s="2"/>
      <c r="R468" s="2"/>
      <c r="S468" s="2"/>
      <c r="T468" s="2"/>
      <c r="U468" s="2"/>
      <c r="V468" s="2"/>
      <c r="W468" s="2"/>
      <c r="X468" s="2"/>
      <c r="Y468" s="2"/>
      <c r="Z468" s="2"/>
    </row>
    <row r="469" spans="1:26" ht="18">
      <c r="A469" s="2"/>
      <c r="B469" s="2"/>
      <c r="C469" s="22"/>
      <c r="D469" s="22"/>
      <c r="E469" s="22"/>
      <c r="F469" s="22"/>
      <c r="G469" s="22"/>
      <c r="H469" s="22"/>
      <c r="I469" s="2"/>
      <c r="J469" s="2"/>
      <c r="K469" s="2"/>
      <c r="L469" s="2"/>
      <c r="M469" s="2"/>
      <c r="N469" s="2"/>
      <c r="O469" s="2"/>
      <c r="P469" s="2"/>
      <c r="Q469" s="2"/>
      <c r="R469" s="2"/>
      <c r="S469" s="2"/>
      <c r="T469" s="2"/>
      <c r="U469" s="2"/>
      <c r="V469" s="2"/>
      <c r="W469" s="2"/>
      <c r="X469" s="2"/>
      <c r="Y469" s="2"/>
      <c r="Z469" s="2"/>
    </row>
    <row r="470" spans="1:26" ht="18">
      <c r="A470" s="2"/>
      <c r="B470" s="2"/>
      <c r="C470" s="22"/>
      <c r="D470" s="22"/>
      <c r="E470" s="22"/>
      <c r="F470" s="22"/>
      <c r="G470" s="22"/>
      <c r="H470" s="22"/>
      <c r="I470" s="2"/>
      <c r="J470" s="2"/>
      <c r="K470" s="2"/>
      <c r="L470" s="2"/>
      <c r="M470" s="2"/>
      <c r="N470" s="2"/>
      <c r="O470" s="2"/>
      <c r="P470" s="2"/>
      <c r="Q470" s="2"/>
      <c r="R470" s="2"/>
      <c r="S470" s="2"/>
      <c r="T470" s="2"/>
      <c r="U470" s="2"/>
      <c r="V470" s="2"/>
      <c r="W470" s="2"/>
      <c r="X470" s="2"/>
      <c r="Y470" s="2"/>
      <c r="Z470" s="2"/>
    </row>
    <row r="471" spans="1:26" ht="18">
      <c r="A471" s="2"/>
      <c r="B471" s="2"/>
      <c r="C471" s="22"/>
      <c r="D471" s="22"/>
      <c r="E471" s="22"/>
      <c r="F471" s="22"/>
      <c r="G471" s="22"/>
      <c r="H471" s="22"/>
      <c r="I471" s="2"/>
      <c r="J471" s="2"/>
      <c r="K471" s="2"/>
      <c r="L471" s="2"/>
      <c r="M471" s="2"/>
      <c r="N471" s="2"/>
      <c r="O471" s="2"/>
      <c r="P471" s="2"/>
      <c r="Q471" s="2"/>
      <c r="R471" s="2"/>
      <c r="S471" s="2"/>
      <c r="T471" s="2"/>
      <c r="U471" s="2"/>
      <c r="V471" s="2"/>
      <c r="W471" s="2"/>
      <c r="X471" s="2"/>
      <c r="Y471" s="2"/>
      <c r="Z471" s="2"/>
    </row>
    <row r="472" spans="1:26" ht="18">
      <c r="A472" s="2"/>
      <c r="B472" s="2"/>
      <c r="C472" s="22"/>
      <c r="D472" s="22"/>
      <c r="E472" s="22"/>
      <c r="F472" s="22"/>
      <c r="G472" s="22"/>
      <c r="H472" s="22"/>
      <c r="I472" s="2"/>
      <c r="J472" s="2"/>
      <c r="K472" s="2"/>
      <c r="L472" s="2"/>
      <c r="M472" s="2"/>
      <c r="N472" s="2"/>
      <c r="O472" s="2"/>
      <c r="P472" s="2"/>
      <c r="Q472" s="2"/>
      <c r="R472" s="2"/>
      <c r="S472" s="2"/>
      <c r="T472" s="2"/>
      <c r="U472" s="2"/>
      <c r="V472" s="2"/>
      <c r="W472" s="2"/>
      <c r="X472" s="2"/>
      <c r="Y472" s="2"/>
      <c r="Z472" s="2"/>
    </row>
    <row r="473" spans="1:26" ht="18">
      <c r="A473" s="2"/>
      <c r="B473" s="2"/>
      <c r="C473" s="22"/>
      <c r="D473" s="22"/>
      <c r="E473" s="22"/>
      <c r="F473" s="22"/>
      <c r="G473" s="22"/>
      <c r="H473" s="22"/>
      <c r="I473" s="2"/>
      <c r="J473" s="2"/>
      <c r="K473" s="2"/>
      <c r="L473" s="2"/>
      <c r="M473" s="2"/>
      <c r="N473" s="2"/>
      <c r="O473" s="2"/>
      <c r="P473" s="2"/>
      <c r="Q473" s="2"/>
      <c r="R473" s="2"/>
      <c r="S473" s="2"/>
      <c r="T473" s="2"/>
      <c r="U473" s="2"/>
      <c r="V473" s="2"/>
      <c r="W473" s="2"/>
      <c r="X473" s="2"/>
      <c r="Y473" s="2"/>
      <c r="Z473" s="2"/>
    </row>
    <row r="474" spans="1:26" ht="18">
      <c r="A474" s="2"/>
      <c r="B474" s="2"/>
      <c r="C474" s="22"/>
      <c r="D474" s="22"/>
      <c r="E474" s="22"/>
      <c r="F474" s="22"/>
      <c r="G474" s="22"/>
      <c r="H474" s="22"/>
      <c r="I474" s="2"/>
      <c r="J474" s="2"/>
      <c r="K474" s="2"/>
      <c r="L474" s="2"/>
      <c r="M474" s="2"/>
      <c r="N474" s="2"/>
      <c r="O474" s="2"/>
      <c r="P474" s="2"/>
      <c r="Q474" s="2"/>
      <c r="R474" s="2"/>
      <c r="S474" s="2"/>
      <c r="T474" s="2"/>
      <c r="U474" s="2"/>
      <c r="V474" s="2"/>
      <c r="W474" s="2"/>
      <c r="X474" s="2"/>
      <c r="Y474" s="2"/>
      <c r="Z474" s="2"/>
    </row>
    <row r="475" spans="1:26" ht="18">
      <c r="A475" s="2"/>
      <c r="B475" s="2"/>
      <c r="C475" s="22"/>
      <c r="D475" s="22"/>
      <c r="E475" s="22"/>
      <c r="F475" s="22"/>
      <c r="G475" s="22"/>
      <c r="H475" s="22"/>
      <c r="I475" s="2"/>
      <c r="J475" s="2"/>
      <c r="K475" s="2"/>
      <c r="L475" s="2"/>
      <c r="M475" s="2"/>
      <c r="N475" s="2"/>
      <c r="O475" s="2"/>
      <c r="P475" s="2"/>
      <c r="Q475" s="2"/>
      <c r="R475" s="2"/>
      <c r="S475" s="2"/>
      <c r="T475" s="2"/>
      <c r="U475" s="2"/>
      <c r="V475" s="2"/>
      <c r="W475" s="2"/>
      <c r="X475" s="2"/>
      <c r="Y475" s="2"/>
      <c r="Z475" s="2"/>
    </row>
    <row r="476" spans="1:26" ht="18">
      <c r="A476" s="2"/>
      <c r="B476" s="2"/>
      <c r="C476" s="22"/>
      <c r="D476" s="22"/>
      <c r="E476" s="22"/>
      <c r="F476" s="22"/>
      <c r="G476" s="22"/>
      <c r="H476" s="22"/>
      <c r="I476" s="2"/>
      <c r="J476" s="2"/>
      <c r="K476" s="2"/>
      <c r="L476" s="2"/>
      <c r="M476" s="2"/>
      <c r="N476" s="2"/>
      <c r="O476" s="2"/>
      <c r="P476" s="2"/>
      <c r="Q476" s="2"/>
      <c r="R476" s="2"/>
      <c r="S476" s="2"/>
      <c r="T476" s="2"/>
      <c r="U476" s="2"/>
      <c r="V476" s="2"/>
      <c r="W476" s="2"/>
      <c r="X476" s="2"/>
      <c r="Y476" s="2"/>
      <c r="Z476" s="2"/>
    </row>
    <row r="477" spans="1:26" ht="18">
      <c r="A477" s="2"/>
      <c r="B477" s="2"/>
      <c r="C477" s="22"/>
      <c r="D477" s="22"/>
      <c r="E477" s="22"/>
      <c r="F477" s="22"/>
      <c r="G477" s="22"/>
      <c r="H477" s="22"/>
      <c r="I477" s="2"/>
      <c r="J477" s="2"/>
      <c r="K477" s="2"/>
      <c r="L477" s="2"/>
      <c r="M477" s="2"/>
      <c r="N477" s="2"/>
      <c r="O477" s="2"/>
      <c r="P477" s="2"/>
      <c r="Q477" s="2"/>
      <c r="R477" s="2"/>
      <c r="S477" s="2"/>
      <c r="T477" s="2"/>
      <c r="U477" s="2"/>
      <c r="V477" s="2"/>
      <c r="W477" s="2"/>
      <c r="X477" s="2"/>
      <c r="Y477" s="2"/>
      <c r="Z477" s="2"/>
    </row>
    <row r="478" spans="1:26" ht="18">
      <c r="A478" s="2"/>
      <c r="B478" s="2"/>
      <c r="C478" s="22"/>
      <c r="D478" s="22"/>
      <c r="E478" s="22"/>
      <c r="F478" s="22"/>
      <c r="G478" s="22"/>
      <c r="H478" s="22"/>
      <c r="I478" s="2"/>
      <c r="J478" s="2"/>
      <c r="K478" s="2"/>
      <c r="L478" s="2"/>
      <c r="M478" s="2"/>
      <c r="N478" s="2"/>
      <c r="O478" s="2"/>
      <c r="P478" s="2"/>
      <c r="Q478" s="2"/>
      <c r="R478" s="2"/>
      <c r="S478" s="2"/>
      <c r="T478" s="2"/>
      <c r="U478" s="2"/>
      <c r="V478" s="2"/>
      <c r="W478" s="2"/>
      <c r="X478" s="2"/>
      <c r="Y478" s="2"/>
      <c r="Z478" s="2"/>
    </row>
    <row r="479" spans="1:26" ht="18">
      <c r="A479" s="2"/>
      <c r="B479" s="2"/>
      <c r="C479" s="22"/>
      <c r="D479" s="22"/>
      <c r="E479" s="22"/>
      <c r="F479" s="22"/>
      <c r="G479" s="22"/>
      <c r="H479" s="22"/>
      <c r="I479" s="2"/>
      <c r="J479" s="2"/>
      <c r="K479" s="2"/>
      <c r="L479" s="2"/>
      <c r="M479" s="2"/>
      <c r="N479" s="2"/>
      <c r="O479" s="2"/>
      <c r="P479" s="2"/>
      <c r="Q479" s="2"/>
      <c r="R479" s="2"/>
      <c r="S479" s="2"/>
      <c r="T479" s="2"/>
      <c r="U479" s="2"/>
      <c r="V479" s="2"/>
      <c r="W479" s="2"/>
      <c r="X479" s="2"/>
      <c r="Y479" s="2"/>
      <c r="Z479" s="2"/>
    </row>
    <row r="480" spans="1:26" ht="18">
      <c r="A480" s="2"/>
      <c r="B480" s="2"/>
      <c r="C480" s="22"/>
      <c r="D480" s="22"/>
      <c r="E480" s="22"/>
      <c r="F480" s="22"/>
      <c r="G480" s="22"/>
      <c r="H480" s="22"/>
      <c r="I480" s="2"/>
      <c r="J480" s="2"/>
      <c r="K480" s="2"/>
      <c r="L480" s="2"/>
      <c r="M480" s="2"/>
      <c r="N480" s="2"/>
      <c r="O480" s="2"/>
      <c r="P480" s="2"/>
      <c r="Q480" s="2"/>
      <c r="R480" s="2"/>
      <c r="S480" s="2"/>
      <c r="T480" s="2"/>
      <c r="U480" s="2"/>
      <c r="V480" s="2"/>
      <c r="W480" s="2"/>
      <c r="X480" s="2"/>
      <c r="Y480" s="2"/>
      <c r="Z480" s="2"/>
    </row>
    <row r="481" spans="1:26" ht="18">
      <c r="A481" s="2"/>
      <c r="B481" s="2"/>
      <c r="C481" s="22"/>
      <c r="D481" s="22"/>
      <c r="E481" s="22"/>
      <c r="F481" s="22"/>
      <c r="G481" s="22"/>
      <c r="H481" s="22"/>
      <c r="I481" s="2"/>
      <c r="J481" s="2"/>
      <c r="K481" s="2"/>
      <c r="L481" s="2"/>
      <c r="M481" s="2"/>
      <c r="N481" s="2"/>
      <c r="O481" s="2"/>
      <c r="P481" s="2"/>
      <c r="Q481" s="2"/>
      <c r="R481" s="2"/>
      <c r="S481" s="2"/>
      <c r="T481" s="2"/>
      <c r="U481" s="2"/>
      <c r="V481" s="2"/>
      <c r="W481" s="2"/>
      <c r="X481" s="2"/>
      <c r="Y481" s="2"/>
      <c r="Z481" s="2"/>
    </row>
    <row r="482" spans="1:26" ht="18">
      <c r="A482" s="2"/>
      <c r="B482" s="2"/>
      <c r="C482" s="22"/>
      <c r="D482" s="22"/>
      <c r="E482" s="22"/>
      <c r="F482" s="22"/>
      <c r="G482" s="22"/>
      <c r="H482" s="22"/>
      <c r="I482" s="2"/>
      <c r="J482" s="2"/>
      <c r="K482" s="2"/>
      <c r="L482" s="2"/>
      <c r="M482" s="2"/>
      <c r="N482" s="2"/>
      <c r="O482" s="2"/>
      <c r="P482" s="2"/>
      <c r="Q482" s="2"/>
      <c r="R482" s="2"/>
      <c r="S482" s="2"/>
      <c r="T482" s="2"/>
      <c r="U482" s="2"/>
      <c r="V482" s="2"/>
      <c r="W482" s="2"/>
      <c r="X482" s="2"/>
      <c r="Y482" s="2"/>
      <c r="Z482" s="2"/>
    </row>
    <row r="483" spans="1:26" ht="18">
      <c r="A483" s="2"/>
      <c r="B483" s="2"/>
      <c r="C483" s="22"/>
      <c r="D483" s="22"/>
      <c r="E483" s="22"/>
      <c r="F483" s="22"/>
      <c r="G483" s="22"/>
      <c r="H483" s="22"/>
      <c r="I483" s="2"/>
      <c r="J483" s="2"/>
      <c r="K483" s="2"/>
      <c r="L483" s="2"/>
      <c r="M483" s="2"/>
      <c r="N483" s="2"/>
      <c r="O483" s="2"/>
      <c r="P483" s="2"/>
      <c r="Q483" s="2"/>
      <c r="R483" s="2"/>
      <c r="S483" s="2"/>
      <c r="T483" s="2"/>
      <c r="U483" s="2"/>
      <c r="V483" s="2"/>
      <c r="W483" s="2"/>
      <c r="X483" s="2"/>
      <c r="Y483" s="2"/>
      <c r="Z483" s="2"/>
    </row>
    <row r="484" spans="1:26" ht="18">
      <c r="A484" s="2"/>
      <c r="B484" s="2"/>
      <c r="C484" s="22"/>
      <c r="D484" s="22"/>
      <c r="E484" s="22"/>
      <c r="F484" s="22"/>
      <c r="G484" s="22"/>
      <c r="H484" s="22"/>
      <c r="I484" s="2"/>
      <c r="J484" s="2"/>
      <c r="K484" s="2"/>
      <c r="L484" s="2"/>
      <c r="M484" s="2"/>
      <c r="N484" s="2"/>
      <c r="O484" s="2"/>
      <c r="P484" s="2"/>
      <c r="Q484" s="2"/>
      <c r="R484" s="2"/>
      <c r="S484" s="2"/>
      <c r="T484" s="2"/>
      <c r="U484" s="2"/>
      <c r="V484" s="2"/>
      <c r="W484" s="2"/>
      <c r="X484" s="2"/>
      <c r="Y484" s="2"/>
      <c r="Z484" s="2"/>
    </row>
    <row r="485" spans="1:26" ht="18">
      <c r="A485" s="2"/>
      <c r="B485" s="2"/>
      <c r="C485" s="22"/>
      <c r="D485" s="22"/>
      <c r="E485" s="22"/>
      <c r="F485" s="22"/>
      <c r="G485" s="22"/>
      <c r="H485" s="22"/>
      <c r="I485" s="2"/>
      <c r="J485" s="2"/>
      <c r="K485" s="2"/>
      <c r="L485" s="2"/>
      <c r="M485" s="2"/>
      <c r="N485" s="2"/>
      <c r="O485" s="2"/>
      <c r="P485" s="2"/>
      <c r="Q485" s="2"/>
      <c r="R485" s="2"/>
      <c r="S485" s="2"/>
      <c r="T485" s="2"/>
      <c r="U485" s="2"/>
      <c r="V485" s="2"/>
      <c r="W485" s="2"/>
      <c r="X485" s="2"/>
      <c r="Y485" s="2"/>
      <c r="Z485" s="2"/>
    </row>
    <row r="486" spans="1:26" ht="18">
      <c r="A486" s="2"/>
      <c r="B486" s="2"/>
      <c r="C486" s="22"/>
      <c r="D486" s="22"/>
      <c r="E486" s="22"/>
      <c r="F486" s="22"/>
      <c r="G486" s="22"/>
      <c r="H486" s="22"/>
      <c r="I486" s="2"/>
      <c r="J486" s="2"/>
      <c r="K486" s="2"/>
      <c r="L486" s="2"/>
      <c r="M486" s="2"/>
      <c r="N486" s="2"/>
      <c r="O486" s="2"/>
      <c r="P486" s="2"/>
      <c r="Q486" s="2"/>
      <c r="R486" s="2"/>
      <c r="S486" s="2"/>
      <c r="T486" s="2"/>
      <c r="U486" s="2"/>
      <c r="V486" s="2"/>
      <c r="W486" s="2"/>
      <c r="X486" s="2"/>
      <c r="Y486" s="2"/>
      <c r="Z486" s="2"/>
    </row>
    <row r="487" spans="1:26" ht="18">
      <c r="A487" s="2"/>
      <c r="B487" s="2"/>
      <c r="C487" s="22"/>
      <c r="D487" s="22"/>
      <c r="E487" s="22"/>
      <c r="F487" s="22"/>
      <c r="G487" s="22"/>
      <c r="H487" s="22"/>
      <c r="I487" s="2"/>
      <c r="J487" s="2"/>
      <c r="K487" s="2"/>
      <c r="L487" s="2"/>
      <c r="M487" s="2"/>
      <c r="N487" s="2"/>
      <c r="O487" s="2"/>
      <c r="P487" s="2"/>
      <c r="Q487" s="2"/>
      <c r="R487" s="2"/>
      <c r="S487" s="2"/>
      <c r="T487" s="2"/>
      <c r="U487" s="2"/>
      <c r="V487" s="2"/>
      <c r="W487" s="2"/>
      <c r="X487" s="2"/>
      <c r="Y487" s="2"/>
      <c r="Z487" s="2"/>
    </row>
    <row r="488" spans="1:26" ht="18">
      <c r="A488" s="2"/>
      <c r="B488" s="2"/>
      <c r="C488" s="22"/>
      <c r="D488" s="22"/>
      <c r="E488" s="22"/>
      <c r="F488" s="22"/>
      <c r="G488" s="22"/>
      <c r="H488" s="22"/>
      <c r="I488" s="2"/>
      <c r="J488" s="2"/>
      <c r="K488" s="2"/>
      <c r="L488" s="2"/>
      <c r="M488" s="2"/>
      <c r="N488" s="2"/>
      <c r="O488" s="2"/>
      <c r="P488" s="2"/>
      <c r="Q488" s="2"/>
      <c r="R488" s="2"/>
      <c r="S488" s="2"/>
      <c r="T488" s="2"/>
      <c r="U488" s="2"/>
      <c r="V488" s="2"/>
      <c r="W488" s="2"/>
      <c r="X488" s="2"/>
      <c r="Y488" s="2"/>
      <c r="Z488" s="2"/>
    </row>
    <row r="489" spans="1:26" ht="18">
      <c r="A489" s="2"/>
      <c r="B489" s="2"/>
      <c r="C489" s="22"/>
      <c r="D489" s="22"/>
      <c r="E489" s="22"/>
      <c r="F489" s="22"/>
      <c r="G489" s="22"/>
      <c r="H489" s="22"/>
      <c r="I489" s="2"/>
      <c r="J489" s="2"/>
      <c r="K489" s="2"/>
      <c r="L489" s="2"/>
      <c r="M489" s="2"/>
      <c r="N489" s="2"/>
      <c r="O489" s="2"/>
      <c r="P489" s="2"/>
      <c r="Q489" s="2"/>
      <c r="R489" s="2"/>
      <c r="S489" s="2"/>
      <c r="T489" s="2"/>
      <c r="U489" s="2"/>
      <c r="V489" s="2"/>
      <c r="W489" s="2"/>
      <c r="X489" s="2"/>
      <c r="Y489" s="2"/>
      <c r="Z489" s="2"/>
    </row>
    <row r="490" spans="1:26" ht="18">
      <c r="A490" s="2"/>
      <c r="B490" s="2"/>
      <c r="C490" s="22"/>
      <c r="D490" s="22"/>
      <c r="E490" s="22"/>
      <c r="F490" s="22"/>
      <c r="G490" s="22"/>
      <c r="H490" s="22"/>
      <c r="I490" s="2"/>
      <c r="J490" s="2"/>
      <c r="K490" s="2"/>
      <c r="L490" s="2"/>
      <c r="M490" s="2"/>
      <c r="N490" s="2"/>
      <c r="O490" s="2"/>
      <c r="P490" s="2"/>
      <c r="Q490" s="2"/>
      <c r="R490" s="2"/>
      <c r="S490" s="2"/>
      <c r="T490" s="2"/>
      <c r="U490" s="2"/>
      <c r="V490" s="2"/>
      <c r="W490" s="2"/>
      <c r="X490" s="2"/>
      <c r="Y490" s="2"/>
      <c r="Z490" s="2"/>
    </row>
    <row r="491" spans="1:26" ht="18">
      <c r="A491" s="2"/>
      <c r="B491" s="2"/>
      <c r="C491" s="22"/>
      <c r="D491" s="22"/>
      <c r="E491" s="22"/>
      <c r="F491" s="22"/>
      <c r="G491" s="22"/>
      <c r="H491" s="22"/>
      <c r="I491" s="2"/>
      <c r="J491" s="2"/>
      <c r="K491" s="2"/>
      <c r="L491" s="2"/>
      <c r="M491" s="2"/>
      <c r="N491" s="2"/>
      <c r="O491" s="2"/>
      <c r="P491" s="2"/>
      <c r="Q491" s="2"/>
      <c r="R491" s="2"/>
      <c r="S491" s="2"/>
      <c r="T491" s="2"/>
      <c r="U491" s="2"/>
      <c r="V491" s="2"/>
      <c r="W491" s="2"/>
      <c r="X491" s="2"/>
      <c r="Y491" s="2"/>
      <c r="Z491" s="2"/>
    </row>
    <row r="492" spans="1:26" ht="18">
      <c r="A492" s="2"/>
      <c r="B492" s="2"/>
      <c r="C492" s="22"/>
      <c r="D492" s="22"/>
      <c r="E492" s="22"/>
      <c r="F492" s="22"/>
      <c r="G492" s="22"/>
      <c r="H492" s="22"/>
      <c r="I492" s="2"/>
      <c r="J492" s="2"/>
      <c r="K492" s="2"/>
      <c r="L492" s="2"/>
      <c r="M492" s="2"/>
      <c r="N492" s="2"/>
      <c r="O492" s="2"/>
      <c r="P492" s="2"/>
      <c r="Q492" s="2"/>
      <c r="R492" s="2"/>
      <c r="S492" s="2"/>
      <c r="T492" s="2"/>
      <c r="U492" s="2"/>
      <c r="V492" s="2"/>
      <c r="W492" s="2"/>
      <c r="X492" s="2"/>
      <c r="Y492" s="2"/>
      <c r="Z492" s="2"/>
    </row>
    <row r="493" spans="1:26" ht="18">
      <c r="A493" s="2"/>
      <c r="B493" s="2"/>
      <c r="C493" s="22"/>
      <c r="D493" s="22"/>
      <c r="E493" s="22"/>
      <c r="F493" s="22"/>
      <c r="G493" s="22"/>
      <c r="H493" s="22"/>
      <c r="I493" s="2"/>
      <c r="J493" s="2"/>
      <c r="K493" s="2"/>
      <c r="L493" s="2"/>
      <c r="M493" s="2"/>
      <c r="N493" s="2"/>
      <c r="O493" s="2"/>
      <c r="P493" s="2"/>
      <c r="Q493" s="2"/>
      <c r="R493" s="2"/>
      <c r="S493" s="2"/>
      <c r="T493" s="2"/>
      <c r="U493" s="2"/>
      <c r="V493" s="2"/>
      <c r="W493" s="2"/>
      <c r="X493" s="2"/>
      <c r="Y493" s="2"/>
      <c r="Z493" s="2"/>
    </row>
    <row r="494" spans="1:26" ht="18">
      <c r="A494" s="2"/>
      <c r="B494" s="2"/>
      <c r="C494" s="22"/>
      <c r="D494" s="22"/>
      <c r="E494" s="22"/>
      <c r="F494" s="22"/>
      <c r="G494" s="22"/>
      <c r="H494" s="22"/>
      <c r="I494" s="2"/>
      <c r="J494" s="2"/>
      <c r="K494" s="2"/>
      <c r="L494" s="2"/>
      <c r="M494" s="2"/>
      <c r="N494" s="2"/>
      <c r="O494" s="2"/>
      <c r="P494" s="2"/>
      <c r="Q494" s="2"/>
      <c r="R494" s="2"/>
      <c r="S494" s="2"/>
      <c r="T494" s="2"/>
      <c r="U494" s="2"/>
      <c r="V494" s="2"/>
      <c r="W494" s="2"/>
      <c r="X494" s="2"/>
      <c r="Y494" s="2"/>
      <c r="Z494" s="2"/>
    </row>
    <row r="495" spans="1:26" ht="18">
      <c r="A495" s="2"/>
      <c r="B495" s="2"/>
      <c r="C495" s="22"/>
      <c r="D495" s="22"/>
      <c r="E495" s="22"/>
      <c r="F495" s="22"/>
      <c r="G495" s="22"/>
      <c r="H495" s="22"/>
      <c r="I495" s="2"/>
      <c r="J495" s="2"/>
      <c r="K495" s="2"/>
      <c r="L495" s="2"/>
      <c r="M495" s="2"/>
      <c r="N495" s="2"/>
      <c r="O495" s="2"/>
      <c r="P495" s="2"/>
      <c r="Q495" s="2"/>
      <c r="R495" s="2"/>
      <c r="S495" s="2"/>
      <c r="T495" s="2"/>
      <c r="U495" s="2"/>
      <c r="V495" s="2"/>
      <c r="W495" s="2"/>
      <c r="X495" s="2"/>
      <c r="Y495" s="2"/>
      <c r="Z495" s="2"/>
    </row>
    <row r="496" spans="1:26" ht="18">
      <c r="A496" s="2"/>
      <c r="B496" s="2"/>
      <c r="C496" s="22"/>
      <c r="D496" s="22"/>
      <c r="E496" s="22"/>
      <c r="F496" s="22"/>
      <c r="G496" s="22"/>
      <c r="H496" s="22"/>
      <c r="I496" s="2"/>
      <c r="J496" s="2"/>
      <c r="K496" s="2"/>
      <c r="L496" s="2"/>
      <c r="M496" s="2"/>
      <c r="N496" s="2"/>
      <c r="O496" s="2"/>
      <c r="P496" s="2"/>
      <c r="Q496" s="2"/>
      <c r="R496" s="2"/>
      <c r="S496" s="2"/>
      <c r="T496" s="2"/>
      <c r="U496" s="2"/>
      <c r="V496" s="2"/>
      <c r="W496" s="2"/>
      <c r="X496" s="2"/>
      <c r="Y496" s="2"/>
      <c r="Z496" s="2"/>
    </row>
    <row r="497" spans="1:26" ht="18">
      <c r="A497" s="2"/>
      <c r="B497" s="2"/>
      <c r="C497" s="22"/>
      <c r="D497" s="22"/>
      <c r="E497" s="22"/>
      <c r="F497" s="22"/>
      <c r="G497" s="22"/>
      <c r="H497" s="22"/>
      <c r="I497" s="2"/>
      <c r="J497" s="2"/>
      <c r="K497" s="2"/>
      <c r="L497" s="2"/>
      <c r="M497" s="2"/>
      <c r="N497" s="2"/>
      <c r="O497" s="2"/>
      <c r="P497" s="2"/>
      <c r="Q497" s="2"/>
      <c r="R497" s="2"/>
      <c r="S497" s="2"/>
      <c r="T497" s="2"/>
      <c r="U497" s="2"/>
      <c r="V497" s="2"/>
      <c r="W497" s="2"/>
      <c r="X497" s="2"/>
      <c r="Y497" s="2"/>
      <c r="Z497" s="2"/>
    </row>
    <row r="498" spans="1:26" ht="18">
      <c r="A498" s="2"/>
      <c r="B498" s="2"/>
      <c r="C498" s="22"/>
      <c r="D498" s="22"/>
      <c r="E498" s="22"/>
      <c r="F498" s="22"/>
      <c r="G498" s="22"/>
      <c r="H498" s="22"/>
      <c r="I498" s="2"/>
      <c r="J498" s="2"/>
      <c r="K498" s="2"/>
      <c r="L498" s="2"/>
      <c r="M498" s="2"/>
      <c r="N498" s="2"/>
      <c r="O498" s="2"/>
      <c r="P498" s="2"/>
      <c r="Q498" s="2"/>
      <c r="R498" s="2"/>
      <c r="S498" s="2"/>
      <c r="T498" s="2"/>
      <c r="U498" s="2"/>
      <c r="V498" s="2"/>
      <c r="W498" s="2"/>
      <c r="X498" s="2"/>
      <c r="Y498" s="2"/>
      <c r="Z498" s="2"/>
    </row>
    <row r="499" spans="1:26" ht="18">
      <c r="A499" s="2"/>
      <c r="B499" s="2"/>
      <c r="C499" s="22"/>
      <c r="D499" s="22"/>
      <c r="E499" s="22"/>
      <c r="F499" s="22"/>
      <c r="G499" s="22"/>
      <c r="H499" s="22"/>
      <c r="I499" s="2"/>
      <c r="J499" s="2"/>
      <c r="K499" s="2"/>
      <c r="L499" s="2"/>
      <c r="M499" s="2"/>
      <c r="N499" s="2"/>
      <c r="O499" s="2"/>
      <c r="P499" s="2"/>
      <c r="Q499" s="2"/>
      <c r="R499" s="2"/>
      <c r="S499" s="2"/>
      <c r="T499" s="2"/>
      <c r="U499" s="2"/>
      <c r="V499" s="2"/>
      <c r="W499" s="2"/>
      <c r="X499" s="2"/>
      <c r="Y499" s="2"/>
      <c r="Z499" s="2"/>
    </row>
    <row r="500" spans="1:26" ht="18">
      <c r="A500" s="2"/>
      <c r="B500" s="2"/>
      <c r="C500" s="22"/>
      <c r="D500" s="22"/>
      <c r="E500" s="22"/>
      <c r="F500" s="22"/>
      <c r="G500" s="22"/>
      <c r="H500" s="22"/>
      <c r="I500" s="2"/>
      <c r="J500" s="2"/>
      <c r="K500" s="2"/>
      <c r="L500" s="2"/>
      <c r="M500" s="2"/>
      <c r="N500" s="2"/>
      <c r="O500" s="2"/>
      <c r="P500" s="2"/>
      <c r="Q500" s="2"/>
      <c r="R500" s="2"/>
      <c r="S500" s="2"/>
      <c r="T500" s="2"/>
      <c r="U500" s="2"/>
      <c r="V500" s="2"/>
      <c r="W500" s="2"/>
      <c r="X500" s="2"/>
      <c r="Y500" s="2"/>
      <c r="Z500" s="2"/>
    </row>
    <row r="501" spans="1:26" ht="18">
      <c r="A501" s="2"/>
      <c r="B501" s="2"/>
      <c r="C501" s="22"/>
      <c r="D501" s="22"/>
      <c r="E501" s="22"/>
      <c r="F501" s="22"/>
      <c r="G501" s="22"/>
      <c r="H501" s="22"/>
      <c r="I501" s="2"/>
      <c r="J501" s="2"/>
      <c r="K501" s="2"/>
      <c r="L501" s="2"/>
      <c r="M501" s="2"/>
      <c r="N501" s="2"/>
      <c r="O501" s="2"/>
      <c r="P501" s="2"/>
      <c r="Q501" s="2"/>
      <c r="R501" s="2"/>
      <c r="S501" s="2"/>
      <c r="T501" s="2"/>
      <c r="U501" s="2"/>
      <c r="V501" s="2"/>
      <c r="W501" s="2"/>
      <c r="X501" s="2"/>
      <c r="Y501" s="2"/>
      <c r="Z501" s="2"/>
    </row>
    <row r="502" spans="1:26" ht="18">
      <c r="A502" s="2"/>
      <c r="B502" s="2"/>
      <c r="C502" s="22"/>
      <c r="D502" s="22"/>
      <c r="E502" s="22"/>
      <c r="F502" s="22"/>
      <c r="G502" s="22"/>
      <c r="H502" s="22"/>
      <c r="I502" s="2"/>
      <c r="J502" s="2"/>
      <c r="K502" s="2"/>
      <c r="L502" s="2"/>
      <c r="M502" s="2"/>
      <c r="N502" s="2"/>
      <c r="O502" s="2"/>
      <c r="P502" s="2"/>
      <c r="Q502" s="2"/>
      <c r="R502" s="2"/>
      <c r="S502" s="2"/>
      <c r="T502" s="2"/>
      <c r="U502" s="2"/>
      <c r="V502" s="2"/>
      <c r="W502" s="2"/>
      <c r="X502" s="2"/>
      <c r="Y502" s="2"/>
      <c r="Z502" s="2"/>
    </row>
    <row r="503" spans="1:26" ht="18">
      <c r="A503" s="2"/>
      <c r="B503" s="2"/>
      <c r="C503" s="22"/>
      <c r="D503" s="22"/>
      <c r="E503" s="22"/>
      <c r="F503" s="22"/>
      <c r="G503" s="22"/>
      <c r="H503" s="22"/>
      <c r="I503" s="2"/>
      <c r="J503" s="2"/>
      <c r="K503" s="2"/>
      <c r="L503" s="2"/>
      <c r="M503" s="2"/>
      <c r="N503" s="2"/>
      <c r="O503" s="2"/>
      <c r="P503" s="2"/>
      <c r="Q503" s="2"/>
      <c r="R503" s="2"/>
      <c r="S503" s="2"/>
      <c r="T503" s="2"/>
      <c r="U503" s="2"/>
      <c r="V503" s="2"/>
      <c r="W503" s="2"/>
      <c r="X503" s="2"/>
      <c r="Y503" s="2"/>
      <c r="Z503" s="2"/>
    </row>
    <row r="504" spans="1:26" ht="18">
      <c r="A504" s="2"/>
      <c r="B504" s="2"/>
      <c r="C504" s="22"/>
      <c r="D504" s="22"/>
      <c r="E504" s="22"/>
      <c r="F504" s="22"/>
      <c r="G504" s="22"/>
      <c r="H504" s="22"/>
      <c r="I504" s="2"/>
      <c r="J504" s="2"/>
      <c r="K504" s="2"/>
      <c r="L504" s="2"/>
      <c r="M504" s="2"/>
      <c r="N504" s="2"/>
      <c r="O504" s="2"/>
      <c r="P504" s="2"/>
      <c r="Q504" s="2"/>
      <c r="R504" s="2"/>
      <c r="S504" s="2"/>
      <c r="T504" s="2"/>
      <c r="U504" s="2"/>
      <c r="V504" s="2"/>
      <c r="W504" s="2"/>
      <c r="X504" s="2"/>
      <c r="Y504" s="2"/>
      <c r="Z504" s="2"/>
    </row>
    <row r="505" spans="1:26" ht="18">
      <c r="A505" s="2"/>
      <c r="B505" s="2"/>
      <c r="C505" s="22"/>
      <c r="D505" s="22"/>
      <c r="E505" s="22"/>
      <c r="F505" s="22"/>
      <c r="G505" s="22"/>
      <c r="H505" s="22"/>
      <c r="I505" s="2"/>
      <c r="J505" s="2"/>
      <c r="K505" s="2"/>
      <c r="L505" s="2"/>
      <c r="M505" s="2"/>
      <c r="N505" s="2"/>
      <c r="O505" s="2"/>
      <c r="P505" s="2"/>
      <c r="Q505" s="2"/>
      <c r="R505" s="2"/>
      <c r="S505" s="2"/>
      <c r="T505" s="2"/>
      <c r="U505" s="2"/>
      <c r="V505" s="2"/>
      <c r="W505" s="2"/>
      <c r="X505" s="2"/>
      <c r="Y505" s="2"/>
      <c r="Z505" s="2"/>
    </row>
    <row r="506" spans="1:26" ht="18">
      <c r="A506" s="2"/>
      <c r="B506" s="2"/>
      <c r="C506" s="22"/>
      <c r="D506" s="22"/>
      <c r="E506" s="22"/>
      <c r="F506" s="22"/>
      <c r="G506" s="22"/>
      <c r="H506" s="22"/>
      <c r="I506" s="2"/>
      <c r="J506" s="2"/>
      <c r="K506" s="2"/>
      <c r="L506" s="2"/>
      <c r="M506" s="2"/>
      <c r="N506" s="2"/>
      <c r="O506" s="2"/>
      <c r="P506" s="2"/>
      <c r="Q506" s="2"/>
      <c r="R506" s="2"/>
      <c r="S506" s="2"/>
      <c r="T506" s="2"/>
      <c r="U506" s="2"/>
      <c r="V506" s="2"/>
      <c r="W506" s="2"/>
      <c r="X506" s="2"/>
      <c r="Y506" s="2"/>
      <c r="Z506" s="2"/>
    </row>
    <row r="507" spans="1:26" ht="18">
      <c r="A507" s="2"/>
      <c r="B507" s="2"/>
      <c r="C507" s="22"/>
      <c r="D507" s="22"/>
      <c r="E507" s="22"/>
      <c r="F507" s="22"/>
      <c r="G507" s="22"/>
      <c r="H507" s="22"/>
      <c r="I507" s="2"/>
      <c r="J507" s="2"/>
      <c r="K507" s="2"/>
      <c r="L507" s="2"/>
      <c r="M507" s="2"/>
      <c r="N507" s="2"/>
      <c r="O507" s="2"/>
      <c r="P507" s="2"/>
      <c r="Q507" s="2"/>
      <c r="R507" s="2"/>
      <c r="S507" s="2"/>
      <c r="T507" s="2"/>
      <c r="U507" s="2"/>
      <c r="V507" s="2"/>
      <c r="W507" s="2"/>
      <c r="X507" s="2"/>
      <c r="Y507" s="2"/>
      <c r="Z507" s="2"/>
    </row>
    <row r="508" spans="1:26" ht="18">
      <c r="A508" s="2"/>
      <c r="B508" s="2"/>
      <c r="C508" s="22"/>
      <c r="D508" s="22"/>
      <c r="E508" s="22"/>
      <c r="F508" s="22"/>
      <c r="G508" s="22"/>
      <c r="H508" s="22"/>
      <c r="I508" s="2"/>
      <c r="J508" s="2"/>
      <c r="K508" s="2"/>
      <c r="L508" s="2"/>
      <c r="M508" s="2"/>
      <c r="N508" s="2"/>
      <c r="O508" s="2"/>
      <c r="P508" s="2"/>
      <c r="Q508" s="2"/>
      <c r="R508" s="2"/>
      <c r="S508" s="2"/>
      <c r="T508" s="2"/>
      <c r="U508" s="2"/>
      <c r="V508" s="2"/>
      <c r="W508" s="2"/>
      <c r="X508" s="2"/>
      <c r="Y508" s="2"/>
      <c r="Z508" s="2"/>
    </row>
    <row r="509" spans="1:26" ht="18">
      <c r="A509" s="2"/>
      <c r="B509" s="2"/>
      <c r="C509" s="22"/>
      <c r="D509" s="22"/>
      <c r="E509" s="22"/>
      <c r="F509" s="22"/>
      <c r="G509" s="22"/>
      <c r="H509" s="22"/>
      <c r="I509" s="2"/>
      <c r="J509" s="2"/>
      <c r="K509" s="2"/>
      <c r="L509" s="2"/>
      <c r="M509" s="2"/>
      <c r="N509" s="2"/>
      <c r="O509" s="2"/>
      <c r="P509" s="2"/>
      <c r="Q509" s="2"/>
      <c r="R509" s="2"/>
      <c r="S509" s="2"/>
      <c r="T509" s="2"/>
      <c r="U509" s="2"/>
      <c r="V509" s="2"/>
      <c r="W509" s="2"/>
      <c r="X509" s="2"/>
      <c r="Y509" s="2"/>
      <c r="Z509" s="2"/>
    </row>
    <row r="510" spans="1:26" ht="18">
      <c r="A510" s="2"/>
      <c r="B510" s="2"/>
      <c r="C510" s="22"/>
      <c r="D510" s="22"/>
      <c r="E510" s="22"/>
      <c r="F510" s="22"/>
      <c r="G510" s="22"/>
      <c r="H510" s="22"/>
      <c r="I510" s="2"/>
      <c r="J510" s="2"/>
      <c r="K510" s="2"/>
      <c r="L510" s="2"/>
      <c r="M510" s="2"/>
      <c r="N510" s="2"/>
      <c r="O510" s="2"/>
      <c r="P510" s="2"/>
      <c r="Q510" s="2"/>
      <c r="R510" s="2"/>
      <c r="S510" s="2"/>
      <c r="T510" s="2"/>
      <c r="U510" s="2"/>
      <c r="V510" s="2"/>
      <c r="W510" s="2"/>
      <c r="X510" s="2"/>
      <c r="Y510" s="2"/>
      <c r="Z510" s="2"/>
    </row>
    <row r="511" spans="1:26" ht="18">
      <c r="A511" s="2"/>
      <c r="B511" s="2"/>
      <c r="C511" s="22"/>
      <c r="D511" s="22"/>
      <c r="E511" s="22"/>
      <c r="F511" s="22"/>
      <c r="G511" s="22"/>
      <c r="H511" s="22"/>
      <c r="I511" s="2"/>
      <c r="J511" s="2"/>
      <c r="K511" s="2"/>
      <c r="L511" s="2"/>
      <c r="M511" s="2"/>
      <c r="N511" s="2"/>
      <c r="O511" s="2"/>
      <c r="P511" s="2"/>
      <c r="Q511" s="2"/>
      <c r="R511" s="2"/>
      <c r="S511" s="2"/>
      <c r="T511" s="2"/>
      <c r="U511" s="2"/>
      <c r="V511" s="2"/>
      <c r="W511" s="2"/>
      <c r="X511" s="2"/>
      <c r="Y511" s="2"/>
      <c r="Z511" s="2"/>
    </row>
    <row r="512" spans="1:26" ht="18">
      <c r="A512" s="2"/>
      <c r="B512" s="2"/>
      <c r="C512" s="22"/>
      <c r="D512" s="22"/>
      <c r="E512" s="22"/>
      <c r="F512" s="22"/>
      <c r="G512" s="22"/>
      <c r="H512" s="22"/>
      <c r="I512" s="2"/>
      <c r="J512" s="2"/>
      <c r="K512" s="2"/>
      <c r="L512" s="2"/>
      <c r="M512" s="2"/>
      <c r="N512" s="2"/>
      <c r="O512" s="2"/>
      <c r="P512" s="2"/>
      <c r="Q512" s="2"/>
      <c r="R512" s="2"/>
      <c r="S512" s="2"/>
      <c r="T512" s="2"/>
      <c r="U512" s="2"/>
      <c r="V512" s="2"/>
      <c r="W512" s="2"/>
      <c r="X512" s="2"/>
      <c r="Y512" s="2"/>
      <c r="Z512" s="2"/>
    </row>
    <row r="513" spans="1:26" ht="18">
      <c r="A513" s="2"/>
      <c r="B513" s="2"/>
      <c r="C513" s="22"/>
      <c r="D513" s="22"/>
      <c r="E513" s="22"/>
      <c r="F513" s="22"/>
      <c r="G513" s="22"/>
      <c r="H513" s="22"/>
      <c r="I513" s="2"/>
      <c r="J513" s="2"/>
      <c r="K513" s="2"/>
      <c r="L513" s="2"/>
      <c r="M513" s="2"/>
      <c r="N513" s="2"/>
      <c r="O513" s="2"/>
      <c r="P513" s="2"/>
      <c r="Q513" s="2"/>
      <c r="R513" s="2"/>
      <c r="S513" s="2"/>
      <c r="T513" s="2"/>
      <c r="U513" s="2"/>
      <c r="V513" s="2"/>
      <c r="W513" s="2"/>
      <c r="X513" s="2"/>
      <c r="Y513" s="2"/>
      <c r="Z513" s="2"/>
    </row>
    <row r="514" spans="1:26" ht="18">
      <c r="A514" s="2"/>
      <c r="B514" s="2"/>
      <c r="C514" s="22"/>
      <c r="D514" s="22"/>
      <c r="E514" s="22"/>
      <c r="F514" s="22"/>
      <c r="G514" s="22"/>
      <c r="H514" s="22"/>
      <c r="I514" s="2"/>
      <c r="J514" s="2"/>
      <c r="K514" s="2"/>
      <c r="L514" s="2"/>
      <c r="M514" s="2"/>
      <c r="N514" s="2"/>
      <c r="O514" s="2"/>
      <c r="P514" s="2"/>
      <c r="Q514" s="2"/>
      <c r="R514" s="2"/>
      <c r="S514" s="2"/>
      <c r="T514" s="2"/>
      <c r="U514" s="2"/>
      <c r="V514" s="2"/>
      <c r="W514" s="2"/>
      <c r="X514" s="2"/>
      <c r="Y514" s="2"/>
      <c r="Z514" s="2"/>
    </row>
    <row r="515" spans="1:26" ht="18">
      <c r="A515" s="2"/>
      <c r="B515" s="2"/>
      <c r="C515" s="22"/>
      <c r="D515" s="22"/>
      <c r="E515" s="22"/>
      <c r="F515" s="22"/>
      <c r="G515" s="22"/>
      <c r="H515" s="22"/>
      <c r="I515" s="2"/>
      <c r="J515" s="2"/>
      <c r="K515" s="2"/>
      <c r="L515" s="2"/>
      <c r="M515" s="2"/>
      <c r="N515" s="2"/>
      <c r="O515" s="2"/>
      <c r="P515" s="2"/>
      <c r="Q515" s="2"/>
      <c r="R515" s="2"/>
      <c r="S515" s="2"/>
      <c r="T515" s="2"/>
      <c r="U515" s="2"/>
      <c r="V515" s="2"/>
      <c r="W515" s="2"/>
      <c r="X515" s="2"/>
      <c r="Y515" s="2"/>
      <c r="Z515" s="2"/>
    </row>
    <row r="516" spans="1:26" ht="18">
      <c r="A516" s="2"/>
      <c r="B516" s="2"/>
      <c r="C516" s="22"/>
      <c r="D516" s="22"/>
      <c r="E516" s="22"/>
      <c r="F516" s="22"/>
      <c r="G516" s="22"/>
      <c r="H516" s="22"/>
      <c r="I516" s="2"/>
      <c r="J516" s="2"/>
      <c r="K516" s="2"/>
      <c r="L516" s="2"/>
      <c r="M516" s="2"/>
      <c r="N516" s="2"/>
      <c r="O516" s="2"/>
      <c r="P516" s="2"/>
      <c r="Q516" s="2"/>
      <c r="R516" s="2"/>
      <c r="S516" s="2"/>
      <c r="T516" s="2"/>
      <c r="U516" s="2"/>
      <c r="V516" s="2"/>
      <c r="W516" s="2"/>
      <c r="X516" s="2"/>
      <c r="Y516" s="2"/>
      <c r="Z516" s="2"/>
    </row>
    <row r="517" spans="1:26" ht="18">
      <c r="A517" s="2"/>
      <c r="B517" s="2"/>
      <c r="C517" s="22"/>
      <c r="D517" s="22"/>
      <c r="E517" s="22"/>
      <c r="F517" s="22"/>
      <c r="G517" s="22"/>
      <c r="H517" s="22"/>
      <c r="I517" s="2"/>
      <c r="J517" s="2"/>
      <c r="K517" s="2"/>
      <c r="L517" s="2"/>
      <c r="M517" s="2"/>
      <c r="N517" s="2"/>
      <c r="O517" s="2"/>
      <c r="P517" s="2"/>
      <c r="Q517" s="2"/>
      <c r="R517" s="2"/>
      <c r="S517" s="2"/>
      <c r="T517" s="2"/>
      <c r="U517" s="2"/>
      <c r="V517" s="2"/>
      <c r="W517" s="2"/>
      <c r="X517" s="2"/>
      <c r="Y517" s="2"/>
      <c r="Z517" s="2"/>
    </row>
    <row r="518" spans="1:26" ht="18">
      <c r="A518" s="2"/>
      <c r="B518" s="2"/>
      <c r="C518" s="22"/>
      <c r="D518" s="22"/>
      <c r="E518" s="22"/>
      <c r="F518" s="22"/>
      <c r="G518" s="22"/>
      <c r="H518" s="22"/>
      <c r="I518" s="2"/>
      <c r="J518" s="2"/>
      <c r="K518" s="2"/>
      <c r="L518" s="2"/>
      <c r="M518" s="2"/>
      <c r="N518" s="2"/>
      <c r="O518" s="2"/>
      <c r="P518" s="2"/>
      <c r="Q518" s="2"/>
      <c r="R518" s="2"/>
      <c r="S518" s="2"/>
      <c r="T518" s="2"/>
      <c r="U518" s="2"/>
      <c r="V518" s="2"/>
      <c r="W518" s="2"/>
      <c r="X518" s="2"/>
      <c r="Y518" s="2"/>
      <c r="Z518" s="2"/>
    </row>
    <row r="519" spans="1:26" ht="18">
      <c r="A519" s="2"/>
      <c r="B519" s="2"/>
      <c r="C519" s="22"/>
      <c r="D519" s="22"/>
      <c r="E519" s="22"/>
      <c r="F519" s="22"/>
      <c r="G519" s="22"/>
      <c r="H519" s="22"/>
      <c r="I519" s="2"/>
      <c r="J519" s="2"/>
      <c r="K519" s="2"/>
      <c r="L519" s="2"/>
      <c r="M519" s="2"/>
      <c r="N519" s="2"/>
      <c r="O519" s="2"/>
      <c r="P519" s="2"/>
      <c r="Q519" s="2"/>
      <c r="R519" s="2"/>
      <c r="S519" s="2"/>
      <c r="T519" s="2"/>
      <c r="U519" s="2"/>
      <c r="V519" s="2"/>
      <c r="W519" s="2"/>
      <c r="X519" s="2"/>
      <c r="Y519" s="2"/>
      <c r="Z519" s="2"/>
    </row>
    <row r="520" spans="1:26" ht="18">
      <c r="A520" s="2"/>
      <c r="B520" s="2"/>
      <c r="C520" s="22"/>
      <c r="D520" s="22"/>
      <c r="E520" s="22"/>
      <c r="F520" s="22"/>
      <c r="G520" s="22"/>
      <c r="H520" s="22"/>
      <c r="I520" s="2"/>
      <c r="J520" s="2"/>
      <c r="K520" s="2"/>
      <c r="L520" s="2"/>
      <c r="M520" s="2"/>
      <c r="N520" s="2"/>
      <c r="O520" s="2"/>
      <c r="P520" s="2"/>
      <c r="Q520" s="2"/>
      <c r="R520" s="2"/>
      <c r="S520" s="2"/>
      <c r="T520" s="2"/>
      <c r="U520" s="2"/>
      <c r="V520" s="2"/>
      <c r="W520" s="2"/>
      <c r="X520" s="2"/>
      <c r="Y520" s="2"/>
      <c r="Z520" s="2"/>
    </row>
    <row r="521" spans="1:26" ht="18">
      <c r="A521" s="2"/>
      <c r="B521" s="2"/>
      <c r="C521" s="22"/>
      <c r="D521" s="22"/>
      <c r="E521" s="22"/>
      <c r="F521" s="22"/>
      <c r="G521" s="22"/>
      <c r="H521" s="22"/>
      <c r="I521" s="2"/>
      <c r="J521" s="2"/>
      <c r="K521" s="2"/>
      <c r="L521" s="2"/>
      <c r="M521" s="2"/>
      <c r="N521" s="2"/>
      <c r="O521" s="2"/>
      <c r="P521" s="2"/>
      <c r="Q521" s="2"/>
      <c r="R521" s="2"/>
      <c r="S521" s="2"/>
      <c r="T521" s="2"/>
      <c r="U521" s="2"/>
      <c r="V521" s="2"/>
      <c r="W521" s="2"/>
      <c r="X521" s="2"/>
      <c r="Y521" s="2"/>
      <c r="Z521" s="2"/>
    </row>
    <row r="522" spans="1:26" ht="18">
      <c r="A522" s="2"/>
      <c r="B522" s="2"/>
      <c r="C522" s="22"/>
      <c r="D522" s="22"/>
      <c r="E522" s="22"/>
      <c r="F522" s="22"/>
      <c r="G522" s="22"/>
      <c r="H522" s="22"/>
      <c r="I522" s="2"/>
      <c r="J522" s="2"/>
      <c r="K522" s="2"/>
      <c r="L522" s="2"/>
      <c r="M522" s="2"/>
      <c r="N522" s="2"/>
      <c r="O522" s="2"/>
      <c r="P522" s="2"/>
      <c r="Q522" s="2"/>
      <c r="R522" s="2"/>
      <c r="S522" s="2"/>
      <c r="T522" s="2"/>
      <c r="U522" s="2"/>
      <c r="V522" s="2"/>
      <c r="W522" s="2"/>
      <c r="X522" s="2"/>
      <c r="Y522" s="2"/>
      <c r="Z522" s="2"/>
    </row>
    <row r="523" spans="1:26" ht="18">
      <c r="A523" s="2"/>
      <c r="B523" s="2"/>
      <c r="C523" s="22"/>
      <c r="D523" s="22"/>
      <c r="E523" s="22"/>
      <c r="F523" s="22"/>
      <c r="G523" s="22"/>
      <c r="H523" s="22"/>
      <c r="I523" s="2"/>
      <c r="J523" s="2"/>
      <c r="K523" s="2"/>
      <c r="L523" s="2"/>
      <c r="M523" s="2"/>
      <c r="N523" s="2"/>
      <c r="O523" s="2"/>
      <c r="P523" s="2"/>
      <c r="Q523" s="2"/>
      <c r="R523" s="2"/>
      <c r="S523" s="2"/>
      <c r="T523" s="2"/>
      <c r="U523" s="2"/>
      <c r="V523" s="2"/>
      <c r="W523" s="2"/>
      <c r="X523" s="2"/>
      <c r="Y523" s="2"/>
      <c r="Z523" s="2"/>
    </row>
    <row r="524" spans="1:26" ht="18">
      <c r="A524" s="2"/>
      <c r="B524" s="2"/>
      <c r="C524" s="22"/>
      <c r="D524" s="22"/>
      <c r="E524" s="22"/>
      <c r="F524" s="22"/>
      <c r="G524" s="22"/>
      <c r="H524" s="22"/>
      <c r="I524" s="2"/>
      <c r="J524" s="2"/>
      <c r="K524" s="2"/>
      <c r="L524" s="2"/>
      <c r="M524" s="2"/>
      <c r="N524" s="2"/>
      <c r="O524" s="2"/>
      <c r="P524" s="2"/>
      <c r="Q524" s="2"/>
      <c r="R524" s="2"/>
      <c r="S524" s="2"/>
      <c r="T524" s="2"/>
      <c r="U524" s="2"/>
      <c r="V524" s="2"/>
      <c r="W524" s="2"/>
      <c r="X524" s="2"/>
      <c r="Y524" s="2"/>
      <c r="Z524" s="2"/>
    </row>
    <row r="525" spans="1:26" ht="18">
      <c r="A525" s="2"/>
      <c r="B525" s="2"/>
      <c r="C525" s="22"/>
      <c r="D525" s="22"/>
      <c r="E525" s="22"/>
      <c r="F525" s="22"/>
      <c r="G525" s="22"/>
      <c r="H525" s="22"/>
      <c r="I525" s="2"/>
      <c r="J525" s="2"/>
      <c r="K525" s="2"/>
      <c r="L525" s="2"/>
      <c r="M525" s="2"/>
      <c r="N525" s="2"/>
      <c r="O525" s="2"/>
      <c r="P525" s="2"/>
      <c r="Q525" s="2"/>
      <c r="R525" s="2"/>
      <c r="S525" s="2"/>
      <c r="T525" s="2"/>
      <c r="U525" s="2"/>
      <c r="V525" s="2"/>
      <c r="W525" s="2"/>
      <c r="X525" s="2"/>
      <c r="Y525" s="2"/>
      <c r="Z525" s="2"/>
    </row>
    <row r="526" spans="1:26" ht="18">
      <c r="A526" s="2"/>
      <c r="B526" s="2"/>
      <c r="C526" s="22"/>
      <c r="D526" s="22"/>
      <c r="E526" s="22"/>
      <c r="F526" s="22"/>
      <c r="G526" s="22"/>
      <c r="H526" s="22"/>
      <c r="I526" s="2"/>
      <c r="J526" s="2"/>
      <c r="K526" s="2"/>
      <c r="L526" s="2"/>
      <c r="M526" s="2"/>
      <c r="N526" s="2"/>
      <c r="O526" s="2"/>
      <c r="P526" s="2"/>
      <c r="Q526" s="2"/>
      <c r="R526" s="2"/>
      <c r="S526" s="2"/>
      <c r="T526" s="2"/>
      <c r="U526" s="2"/>
      <c r="V526" s="2"/>
      <c r="W526" s="2"/>
      <c r="X526" s="2"/>
      <c r="Y526" s="2"/>
      <c r="Z526" s="2"/>
    </row>
    <row r="527" spans="1:26" ht="18">
      <c r="A527" s="2"/>
      <c r="B527" s="2"/>
      <c r="C527" s="22"/>
      <c r="D527" s="22"/>
      <c r="E527" s="22"/>
      <c r="F527" s="22"/>
      <c r="G527" s="22"/>
      <c r="H527" s="22"/>
      <c r="I527" s="2"/>
      <c r="J527" s="2"/>
      <c r="K527" s="2"/>
      <c r="L527" s="2"/>
      <c r="M527" s="2"/>
      <c r="N527" s="2"/>
      <c r="O527" s="2"/>
      <c r="P527" s="2"/>
      <c r="Q527" s="2"/>
      <c r="R527" s="2"/>
      <c r="S527" s="2"/>
      <c r="T527" s="2"/>
      <c r="U527" s="2"/>
      <c r="V527" s="2"/>
      <c r="W527" s="2"/>
      <c r="X527" s="2"/>
      <c r="Y527" s="2"/>
      <c r="Z527" s="2"/>
    </row>
    <row r="528" spans="1:26" ht="18">
      <c r="A528" s="2"/>
      <c r="B528" s="2"/>
      <c r="C528" s="22"/>
      <c r="D528" s="22"/>
      <c r="E528" s="22"/>
      <c r="F528" s="22"/>
      <c r="G528" s="22"/>
      <c r="H528" s="22"/>
      <c r="I528" s="2"/>
      <c r="J528" s="2"/>
      <c r="K528" s="2"/>
      <c r="L528" s="2"/>
      <c r="M528" s="2"/>
      <c r="N528" s="2"/>
      <c r="O528" s="2"/>
      <c r="P528" s="2"/>
      <c r="Q528" s="2"/>
      <c r="R528" s="2"/>
      <c r="S528" s="2"/>
      <c r="T528" s="2"/>
      <c r="U528" s="2"/>
      <c r="V528" s="2"/>
      <c r="W528" s="2"/>
      <c r="X528" s="2"/>
      <c r="Y528" s="2"/>
      <c r="Z528" s="2"/>
    </row>
    <row r="529" spans="1:26" ht="18">
      <c r="A529" s="2"/>
      <c r="B529" s="2"/>
      <c r="C529" s="22"/>
      <c r="D529" s="22"/>
      <c r="E529" s="22"/>
      <c r="F529" s="22"/>
      <c r="G529" s="22"/>
      <c r="H529" s="22"/>
      <c r="I529" s="2"/>
      <c r="J529" s="2"/>
      <c r="K529" s="2"/>
      <c r="L529" s="2"/>
      <c r="M529" s="2"/>
      <c r="N529" s="2"/>
      <c r="O529" s="2"/>
      <c r="P529" s="2"/>
      <c r="Q529" s="2"/>
      <c r="R529" s="2"/>
      <c r="S529" s="2"/>
      <c r="T529" s="2"/>
      <c r="U529" s="2"/>
      <c r="V529" s="2"/>
      <c r="W529" s="2"/>
      <c r="X529" s="2"/>
      <c r="Y529" s="2"/>
      <c r="Z529" s="2"/>
    </row>
    <row r="530" spans="1:26" ht="18">
      <c r="A530" s="2"/>
      <c r="B530" s="2"/>
      <c r="C530" s="22"/>
      <c r="D530" s="22"/>
      <c r="E530" s="22"/>
      <c r="F530" s="22"/>
      <c r="G530" s="22"/>
      <c r="H530" s="22"/>
      <c r="I530" s="2"/>
      <c r="J530" s="2"/>
      <c r="K530" s="2"/>
      <c r="L530" s="2"/>
      <c r="M530" s="2"/>
      <c r="N530" s="2"/>
      <c r="O530" s="2"/>
      <c r="P530" s="2"/>
      <c r="Q530" s="2"/>
      <c r="R530" s="2"/>
      <c r="S530" s="2"/>
      <c r="T530" s="2"/>
      <c r="U530" s="2"/>
      <c r="V530" s="2"/>
      <c r="W530" s="2"/>
      <c r="X530" s="2"/>
      <c r="Y530" s="2"/>
      <c r="Z530" s="2"/>
    </row>
    <row r="531" spans="1:26" ht="18">
      <c r="A531" s="2"/>
      <c r="B531" s="2"/>
      <c r="C531" s="22"/>
      <c r="D531" s="22"/>
      <c r="E531" s="22"/>
      <c r="F531" s="22"/>
      <c r="G531" s="22"/>
      <c r="H531" s="22"/>
      <c r="I531" s="2"/>
      <c r="J531" s="2"/>
      <c r="K531" s="2"/>
      <c r="L531" s="2"/>
      <c r="M531" s="2"/>
      <c r="N531" s="2"/>
      <c r="O531" s="2"/>
      <c r="P531" s="2"/>
      <c r="Q531" s="2"/>
      <c r="R531" s="2"/>
      <c r="S531" s="2"/>
      <c r="T531" s="2"/>
      <c r="U531" s="2"/>
      <c r="V531" s="2"/>
      <c r="W531" s="2"/>
      <c r="X531" s="2"/>
      <c r="Y531" s="2"/>
      <c r="Z531" s="2"/>
    </row>
    <row r="532" spans="1:26" ht="18">
      <c r="A532" s="2"/>
      <c r="B532" s="2"/>
      <c r="C532" s="22"/>
      <c r="D532" s="22"/>
      <c r="E532" s="22"/>
      <c r="F532" s="22"/>
      <c r="G532" s="22"/>
      <c r="H532" s="22"/>
      <c r="I532" s="2"/>
      <c r="J532" s="2"/>
      <c r="K532" s="2"/>
      <c r="L532" s="2"/>
      <c r="M532" s="2"/>
      <c r="N532" s="2"/>
      <c r="O532" s="2"/>
      <c r="P532" s="2"/>
      <c r="Q532" s="2"/>
      <c r="R532" s="2"/>
      <c r="S532" s="2"/>
      <c r="T532" s="2"/>
      <c r="U532" s="2"/>
      <c r="V532" s="2"/>
      <c r="W532" s="2"/>
      <c r="X532" s="2"/>
      <c r="Y532" s="2"/>
      <c r="Z532" s="2"/>
    </row>
    <row r="533" spans="1:26" ht="18">
      <c r="A533" s="2"/>
      <c r="B533" s="2"/>
      <c r="C533" s="22"/>
      <c r="D533" s="22"/>
      <c r="E533" s="22"/>
      <c r="F533" s="22"/>
      <c r="G533" s="22"/>
      <c r="H533" s="22"/>
      <c r="I533" s="2"/>
      <c r="J533" s="2"/>
      <c r="K533" s="2"/>
      <c r="L533" s="2"/>
      <c r="M533" s="2"/>
      <c r="N533" s="2"/>
      <c r="O533" s="2"/>
      <c r="P533" s="2"/>
      <c r="Q533" s="2"/>
      <c r="R533" s="2"/>
      <c r="S533" s="2"/>
      <c r="T533" s="2"/>
      <c r="U533" s="2"/>
      <c r="V533" s="2"/>
      <c r="W533" s="2"/>
      <c r="X533" s="2"/>
      <c r="Y533" s="2"/>
      <c r="Z533" s="2"/>
    </row>
    <row r="534" spans="1:26" ht="18">
      <c r="A534" s="2"/>
      <c r="B534" s="2"/>
      <c r="C534" s="22"/>
      <c r="D534" s="22"/>
      <c r="E534" s="22"/>
      <c r="F534" s="22"/>
      <c r="G534" s="22"/>
      <c r="H534" s="22"/>
      <c r="I534" s="2"/>
      <c r="J534" s="2"/>
      <c r="K534" s="2"/>
      <c r="L534" s="2"/>
      <c r="M534" s="2"/>
      <c r="N534" s="2"/>
      <c r="O534" s="2"/>
      <c r="P534" s="2"/>
      <c r="Q534" s="2"/>
      <c r="R534" s="2"/>
      <c r="S534" s="2"/>
      <c r="T534" s="2"/>
      <c r="U534" s="2"/>
      <c r="V534" s="2"/>
      <c r="W534" s="2"/>
      <c r="X534" s="2"/>
      <c r="Y534" s="2"/>
      <c r="Z534" s="2"/>
    </row>
    <row r="535" spans="1:26" ht="18">
      <c r="A535" s="2"/>
      <c r="B535" s="2"/>
      <c r="C535" s="22"/>
      <c r="D535" s="22"/>
      <c r="E535" s="22"/>
      <c r="F535" s="22"/>
      <c r="G535" s="22"/>
      <c r="H535" s="22"/>
      <c r="I535" s="2"/>
      <c r="J535" s="2"/>
      <c r="K535" s="2"/>
      <c r="L535" s="2"/>
      <c r="M535" s="2"/>
      <c r="N535" s="2"/>
      <c r="O535" s="2"/>
      <c r="P535" s="2"/>
      <c r="Q535" s="2"/>
      <c r="R535" s="2"/>
      <c r="S535" s="2"/>
      <c r="T535" s="2"/>
      <c r="U535" s="2"/>
      <c r="V535" s="2"/>
      <c r="W535" s="2"/>
      <c r="X535" s="2"/>
      <c r="Y535" s="2"/>
      <c r="Z535" s="2"/>
    </row>
    <row r="536" spans="1:26" ht="18">
      <c r="A536" s="2"/>
      <c r="B536" s="2"/>
      <c r="C536" s="22"/>
      <c r="D536" s="22"/>
      <c r="E536" s="22"/>
      <c r="F536" s="22"/>
      <c r="G536" s="22"/>
      <c r="H536" s="22"/>
      <c r="I536" s="2"/>
      <c r="J536" s="2"/>
      <c r="K536" s="2"/>
      <c r="L536" s="2"/>
      <c r="M536" s="2"/>
      <c r="N536" s="2"/>
      <c r="O536" s="2"/>
      <c r="P536" s="2"/>
      <c r="Q536" s="2"/>
      <c r="R536" s="2"/>
      <c r="S536" s="2"/>
      <c r="T536" s="2"/>
      <c r="U536" s="2"/>
      <c r="V536" s="2"/>
      <c r="W536" s="2"/>
      <c r="X536" s="2"/>
      <c r="Y536" s="2"/>
      <c r="Z536" s="2"/>
    </row>
    <row r="537" spans="1:26" ht="18">
      <c r="A537" s="2"/>
      <c r="B537" s="2"/>
      <c r="C537" s="22"/>
      <c r="D537" s="22"/>
      <c r="E537" s="22"/>
      <c r="F537" s="22"/>
      <c r="G537" s="22"/>
      <c r="H537" s="22"/>
      <c r="I537" s="2"/>
      <c r="J537" s="2"/>
      <c r="K537" s="2"/>
      <c r="L537" s="2"/>
      <c r="M537" s="2"/>
      <c r="N537" s="2"/>
      <c r="O537" s="2"/>
      <c r="P537" s="2"/>
      <c r="Q537" s="2"/>
      <c r="R537" s="2"/>
      <c r="S537" s="2"/>
      <c r="T537" s="2"/>
      <c r="U537" s="2"/>
      <c r="V537" s="2"/>
      <c r="W537" s="2"/>
      <c r="X537" s="2"/>
      <c r="Y537" s="2"/>
      <c r="Z537" s="2"/>
    </row>
    <row r="538" spans="1:26" ht="18">
      <c r="A538" s="2"/>
      <c r="B538" s="2"/>
      <c r="C538" s="22"/>
      <c r="D538" s="22"/>
      <c r="E538" s="22"/>
      <c r="F538" s="22"/>
      <c r="G538" s="22"/>
      <c r="H538" s="22"/>
      <c r="I538" s="2"/>
      <c r="J538" s="2"/>
      <c r="K538" s="2"/>
      <c r="L538" s="2"/>
      <c r="M538" s="2"/>
      <c r="N538" s="2"/>
      <c r="O538" s="2"/>
      <c r="P538" s="2"/>
      <c r="Q538" s="2"/>
      <c r="R538" s="2"/>
      <c r="S538" s="2"/>
      <c r="T538" s="2"/>
      <c r="U538" s="2"/>
      <c r="V538" s="2"/>
      <c r="W538" s="2"/>
      <c r="X538" s="2"/>
      <c r="Y538" s="2"/>
      <c r="Z538" s="2"/>
    </row>
    <row r="539" spans="1:26" ht="18">
      <c r="A539" s="2"/>
      <c r="B539" s="2"/>
      <c r="C539" s="22"/>
      <c r="D539" s="22"/>
      <c r="E539" s="22"/>
      <c r="F539" s="22"/>
      <c r="G539" s="22"/>
      <c r="H539" s="22"/>
      <c r="I539" s="2"/>
      <c r="J539" s="2"/>
      <c r="K539" s="2"/>
      <c r="L539" s="2"/>
      <c r="M539" s="2"/>
      <c r="N539" s="2"/>
      <c r="O539" s="2"/>
      <c r="P539" s="2"/>
      <c r="Q539" s="2"/>
      <c r="R539" s="2"/>
      <c r="S539" s="2"/>
      <c r="T539" s="2"/>
      <c r="U539" s="2"/>
      <c r="V539" s="2"/>
      <c r="W539" s="2"/>
      <c r="X539" s="2"/>
      <c r="Y539" s="2"/>
      <c r="Z539" s="2"/>
    </row>
    <row r="540" spans="1:26" ht="18">
      <c r="A540" s="2"/>
      <c r="B540" s="2"/>
      <c r="C540" s="22"/>
      <c r="D540" s="22"/>
      <c r="E540" s="22"/>
      <c r="F540" s="22"/>
      <c r="G540" s="22"/>
      <c r="H540" s="22"/>
      <c r="I540" s="2"/>
      <c r="J540" s="2"/>
      <c r="K540" s="2"/>
      <c r="L540" s="2"/>
      <c r="M540" s="2"/>
      <c r="N540" s="2"/>
      <c r="O540" s="2"/>
      <c r="P540" s="2"/>
      <c r="Q540" s="2"/>
      <c r="R540" s="2"/>
      <c r="S540" s="2"/>
      <c r="T540" s="2"/>
      <c r="U540" s="2"/>
      <c r="V540" s="2"/>
      <c r="W540" s="2"/>
      <c r="X540" s="2"/>
      <c r="Y540" s="2"/>
      <c r="Z540" s="2"/>
    </row>
    <row r="541" spans="1:26" ht="18">
      <c r="A541" s="2"/>
      <c r="B541" s="2"/>
      <c r="C541" s="22"/>
      <c r="D541" s="22"/>
      <c r="E541" s="22"/>
      <c r="F541" s="22"/>
      <c r="G541" s="22"/>
      <c r="H541" s="22"/>
      <c r="I541" s="2"/>
      <c r="J541" s="2"/>
      <c r="K541" s="2"/>
      <c r="L541" s="2"/>
      <c r="M541" s="2"/>
      <c r="N541" s="2"/>
      <c r="O541" s="2"/>
      <c r="P541" s="2"/>
      <c r="Q541" s="2"/>
      <c r="R541" s="2"/>
      <c r="S541" s="2"/>
      <c r="T541" s="2"/>
      <c r="U541" s="2"/>
      <c r="V541" s="2"/>
      <c r="W541" s="2"/>
      <c r="X541" s="2"/>
      <c r="Y541" s="2"/>
      <c r="Z541" s="2"/>
    </row>
    <row r="542" spans="1:26" ht="18">
      <c r="A542" s="2"/>
      <c r="B542" s="2"/>
      <c r="C542" s="22"/>
      <c r="D542" s="22"/>
      <c r="E542" s="22"/>
      <c r="F542" s="22"/>
      <c r="G542" s="22"/>
      <c r="H542" s="22"/>
      <c r="I542" s="2"/>
      <c r="J542" s="2"/>
      <c r="K542" s="2"/>
      <c r="L542" s="2"/>
      <c r="M542" s="2"/>
      <c r="N542" s="2"/>
      <c r="O542" s="2"/>
      <c r="P542" s="2"/>
      <c r="Q542" s="2"/>
      <c r="R542" s="2"/>
      <c r="S542" s="2"/>
      <c r="T542" s="2"/>
      <c r="U542" s="2"/>
      <c r="V542" s="2"/>
      <c r="W542" s="2"/>
      <c r="X542" s="2"/>
      <c r="Y542" s="2"/>
      <c r="Z542" s="2"/>
    </row>
    <row r="543" spans="1:26" ht="18">
      <c r="A543" s="2"/>
      <c r="B543" s="2"/>
      <c r="C543" s="22"/>
      <c r="D543" s="22"/>
      <c r="E543" s="22"/>
      <c r="F543" s="22"/>
      <c r="G543" s="22"/>
      <c r="H543" s="22"/>
      <c r="I543" s="2"/>
      <c r="J543" s="2"/>
      <c r="K543" s="2"/>
      <c r="L543" s="2"/>
      <c r="M543" s="2"/>
      <c r="N543" s="2"/>
      <c r="O543" s="2"/>
      <c r="P543" s="2"/>
      <c r="Q543" s="2"/>
      <c r="R543" s="2"/>
      <c r="S543" s="2"/>
      <c r="T543" s="2"/>
      <c r="U543" s="2"/>
      <c r="V543" s="2"/>
      <c r="W543" s="2"/>
      <c r="X543" s="2"/>
      <c r="Y543" s="2"/>
      <c r="Z543" s="2"/>
    </row>
    <row r="544" spans="1:26" ht="18">
      <c r="A544" s="2"/>
      <c r="B544" s="2"/>
      <c r="C544" s="22"/>
      <c r="D544" s="22"/>
      <c r="E544" s="22"/>
      <c r="F544" s="22"/>
      <c r="G544" s="22"/>
      <c r="H544" s="22"/>
      <c r="I544" s="2"/>
      <c r="J544" s="2"/>
      <c r="K544" s="2"/>
      <c r="L544" s="2"/>
      <c r="M544" s="2"/>
      <c r="N544" s="2"/>
      <c r="O544" s="2"/>
      <c r="P544" s="2"/>
      <c r="Q544" s="2"/>
      <c r="R544" s="2"/>
      <c r="S544" s="2"/>
      <c r="T544" s="2"/>
      <c r="U544" s="2"/>
      <c r="V544" s="2"/>
      <c r="W544" s="2"/>
      <c r="X544" s="2"/>
      <c r="Y544" s="2"/>
      <c r="Z544" s="2"/>
    </row>
    <row r="545" spans="1:26" ht="18">
      <c r="A545" s="2"/>
      <c r="B545" s="2"/>
      <c r="C545" s="22"/>
      <c r="D545" s="22"/>
      <c r="E545" s="22"/>
      <c r="F545" s="22"/>
      <c r="G545" s="22"/>
      <c r="H545" s="22"/>
      <c r="I545" s="2"/>
      <c r="J545" s="2"/>
      <c r="K545" s="2"/>
      <c r="L545" s="2"/>
      <c r="M545" s="2"/>
      <c r="N545" s="2"/>
      <c r="O545" s="2"/>
      <c r="P545" s="2"/>
      <c r="Q545" s="2"/>
      <c r="R545" s="2"/>
      <c r="S545" s="2"/>
      <c r="T545" s="2"/>
      <c r="U545" s="2"/>
      <c r="V545" s="2"/>
      <c r="W545" s="2"/>
      <c r="X545" s="2"/>
      <c r="Y545" s="2"/>
      <c r="Z545" s="2"/>
    </row>
    <row r="546" spans="1:26" ht="18">
      <c r="A546" s="2"/>
      <c r="B546" s="2"/>
      <c r="C546" s="22"/>
      <c r="D546" s="22"/>
      <c r="E546" s="22"/>
      <c r="F546" s="22"/>
      <c r="G546" s="22"/>
      <c r="H546" s="22"/>
      <c r="I546" s="2"/>
      <c r="J546" s="2"/>
      <c r="K546" s="2"/>
      <c r="L546" s="2"/>
      <c r="M546" s="2"/>
      <c r="N546" s="2"/>
      <c r="O546" s="2"/>
      <c r="P546" s="2"/>
      <c r="Q546" s="2"/>
      <c r="R546" s="2"/>
      <c r="S546" s="2"/>
      <c r="T546" s="2"/>
      <c r="U546" s="2"/>
      <c r="V546" s="2"/>
      <c r="W546" s="2"/>
      <c r="X546" s="2"/>
      <c r="Y546" s="2"/>
      <c r="Z546" s="2"/>
    </row>
    <row r="547" spans="1:26" ht="18">
      <c r="A547" s="2"/>
      <c r="B547" s="2"/>
      <c r="C547" s="22"/>
      <c r="D547" s="22"/>
      <c r="E547" s="22"/>
      <c r="F547" s="22"/>
      <c r="G547" s="22"/>
      <c r="H547" s="22"/>
      <c r="I547" s="2"/>
      <c r="J547" s="2"/>
      <c r="K547" s="2"/>
      <c r="L547" s="2"/>
      <c r="M547" s="2"/>
      <c r="N547" s="2"/>
      <c r="O547" s="2"/>
      <c r="P547" s="2"/>
      <c r="Q547" s="2"/>
      <c r="R547" s="2"/>
      <c r="S547" s="2"/>
      <c r="T547" s="2"/>
      <c r="U547" s="2"/>
      <c r="V547" s="2"/>
      <c r="W547" s="2"/>
      <c r="X547" s="2"/>
      <c r="Y547" s="2"/>
      <c r="Z547" s="2"/>
    </row>
    <row r="548" spans="1:26" ht="18">
      <c r="A548" s="2"/>
      <c r="B548" s="2"/>
      <c r="C548" s="22"/>
      <c r="D548" s="22"/>
      <c r="E548" s="22"/>
      <c r="F548" s="22"/>
      <c r="G548" s="22"/>
      <c r="H548" s="22"/>
      <c r="I548" s="2"/>
      <c r="J548" s="2"/>
      <c r="K548" s="2"/>
      <c r="L548" s="2"/>
      <c r="M548" s="2"/>
      <c r="N548" s="2"/>
      <c r="O548" s="2"/>
      <c r="P548" s="2"/>
      <c r="Q548" s="2"/>
      <c r="R548" s="2"/>
      <c r="S548" s="2"/>
      <c r="T548" s="2"/>
      <c r="U548" s="2"/>
      <c r="V548" s="2"/>
      <c r="W548" s="2"/>
      <c r="X548" s="2"/>
      <c r="Y548" s="2"/>
      <c r="Z548" s="2"/>
    </row>
    <row r="549" spans="1:26" ht="18">
      <c r="A549" s="2"/>
      <c r="B549" s="2"/>
      <c r="C549" s="22"/>
      <c r="D549" s="22"/>
      <c r="E549" s="22"/>
      <c r="F549" s="22"/>
      <c r="G549" s="22"/>
      <c r="H549" s="22"/>
      <c r="I549" s="2"/>
      <c r="J549" s="2"/>
      <c r="K549" s="2"/>
      <c r="L549" s="2"/>
      <c r="M549" s="2"/>
      <c r="N549" s="2"/>
      <c r="O549" s="2"/>
      <c r="P549" s="2"/>
      <c r="Q549" s="2"/>
      <c r="R549" s="2"/>
      <c r="S549" s="2"/>
      <c r="T549" s="2"/>
      <c r="U549" s="2"/>
      <c r="V549" s="2"/>
      <c r="W549" s="2"/>
      <c r="X549" s="2"/>
      <c r="Y549" s="2"/>
      <c r="Z549" s="2"/>
    </row>
    <row r="550" spans="1:26" ht="18">
      <c r="A550" s="2"/>
      <c r="B550" s="2"/>
      <c r="C550" s="22"/>
      <c r="D550" s="22"/>
      <c r="E550" s="22"/>
      <c r="F550" s="22"/>
      <c r="G550" s="22"/>
      <c r="H550" s="22"/>
      <c r="I550" s="2"/>
      <c r="J550" s="2"/>
      <c r="K550" s="2"/>
      <c r="L550" s="2"/>
      <c r="M550" s="2"/>
      <c r="N550" s="2"/>
      <c r="O550" s="2"/>
      <c r="P550" s="2"/>
      <c r="Q550" s="2"/>
      <c r="R550" s="2"/>
      <c r="S550" s="2"/>
      <c r="T550" s="2"/>
      <c r="U550" s="2"/>
      <c r="V550" s="2"/>
      <c r="W550" s="2"/>
      <c r="X550" s="2"/>
      <c r="Y550" s="2"/>
      <c r="Z550" s="2"/>
    </row>
    <row r="551" spans="1:26" ht="18">
      <c r="A551" s="2"/>
      <c r="B551" s="2"/>
      <c r="C551" s="22"/>
      <c r="D551" s="22"/>
      <c r="E551" s="22"/>
      <c r="F551" s="22"/>
      <c r="G551" s="22"/>
      <c r="H551" s="22"/>
      <c r="I551" s="2"/>
      <c r="J551" s="2"/>
      <c r="K551" s="2"/>
      <c r="L551" s="2"/>
      <c r="M551" s="2"/>
      <c r="N551" s="2"/>
      <c r="O551" s="2"/>
      <c r="P551" s="2"/>
      <c r="Q551" s="2"/>
      <c r="R551" s="2"/>
      <c r="S551" s="2"/>
      <c r="T551" s="2"/>
      <c r="U551" s="2"/>
      <c r="V551" s="2"/>
      <c r="W551" s="2"/>
      <c r="X551" s="2"/>
      <c r="Y551" s="2"/>
      <c r="Z551" s="2"/>
    </row>
    <row r="552" spans="1:26" ht="18">
      <c r="A552" s="2"/>
      <c r="B552" s="2"/>
      <c r="C552" s="22"/>
      <c r="D552" s="22"/>
      <c r="E552" s="22"/>
      <c r="F552" s="22"/>
      <c r="G552" s="22"/>
      <c r="H552" s="22"/>
      <c r="I552" s="2"/>
      <c r="J552" s="2"/>
      <c r="K552" s="2"/>
      <c r="L552" s="2"/>
      <c r="M552" s="2"/>
      <c r="N552" s="2"/>
      <c r="O552" s="2"/>
      <c r="P552" s="2"/>
      <c r="Q552" s="2"/>
      <c r="R552" s="2"/>
      <c r="S552" s="2"/>
      <c r="T552" s="2"/>
      <c r="U552" s="2"/>
      <c r="V552" s="2"/>
      <c r="W552" s="2"/>
      <c r="X552" s="2"/>
      <c r="Y552" s="2"/>
      <c r="Z552" s="2"/>
    </row>
    <row r="553" spans="1:26" ht="18">
      <c r="A553" s="2"/>
      <c r="B553" s="2"/>
      <c r="C553" s="22"/>
      <c r="D553" s="22"/>
      <c r="E553" s="22"/>
      <c r="F553" s="22"/>
      <c r="G553" s="22"/>
      <c r="H553" s="22"/>
      <c r="I553" s="2"/>
      <c r="J553" s="2"/>
      <c r="K553" s="2"/>
      <c r="L553" s="2"/>
      <c r="M553" s="2"/>
      <c r="N553" s="2"/>
      <c r="O553" s="2"/>
      <c r="P553" s="2"/>
      <c r="Q553" s="2"/>
      <c r="R553" s="2"/>
      <c r="S553" s="2"/>
      <c r="T553" s="2"/>
      <c r="U553" s="2"/>
      <c r="V553" s="2"/>
      <c r="W553" s="2"/>
      <c r="X553" s="2"/>
      <c r="Y553" s="2"/>
      <c r="Z553" s="2"/>
    </row>
    <row r="554" spans="1:26" ht="18">
      <c r="A554" s="2"/>
      <c r="B554" s="2"/>
      <c r="C554" s="22"/>
      <c r="D554" s="22"/>
      <c r="E554" s="22"/>
      <c r="F554" s="22"/>
      <c r="G554" s="22"/>
      <c r="H554" s="22"/>
      <c r="I554" s="2"/>
      <c r="J554" s="2"/>
      <c r="K554" s="2"/>
      <c r="L554" s="2"/>
      <c r="M554" s="2"/>
      <c r="N554" s="2"/>
      <c r="O554" s="2"/>
      <c r="P554" s="2"/>
      <c r="Q554" s="2"/>
      <c r="R554" s="2"/>
      <c r="S554" s="2"/>
      <c r="T554" s="2"/>
      <c r="U554" s="2"/>
      <c r="V554" s="2"/>
      <c r="W554" s="2"/>
      <c r="X554" s="2"/>
      <c r="Y554" s="2"/>
      <c r="Z554" s="2"/>
    </row>
    <row r="555" spans="1:26" ht="18">
      <c r="A555" s="2"/>
      <c r="B555" s="2"/>
      <c r="C555" s="22"/>
      <c r="D555" s="22"/>
      <c r="E555" s="22"/>
      <c r="F555" s="22"/>
      <c r="G555" s="22"/>
      <c r="H555" s="22"/>
      <c r="I555" s="2"/>
      <c r="J555" s="2"/>
      <c r="K555" s="2"/>
      <c r="L555" s="2"/>
      <c r="M555" s="2"/>
      <c r="N555" s="2"/>
      <c r="O555" s="2"/>
      <c r="P555" s="2"/>
      <c r="Q555" s="2"/>
      <c r="R555" s="2"/>
      <c r="S555" s="2"/>
      <c r="T555" s="2"/>
      <c r="U555" s="2"/>
      <c r="V555" s="2"/>
      <c r="W555" s="2"/>
      <c r="X555" s="2"/>
      <c r="Y555" s="2"/>
      <c r="Z555" s="2"/>
    </row>
    <row r="556" spans="1:26" ht="18">
      <c r="A556" s="2"/>
      <c r="B556" s="2"/>
      <c r="C556" s="22"/>
      <c r="D556" s="22"/>
      <c r="E556" s="22"/>
      <c r="F556" s="22"/>
      <c r="G556" s="22"/>
      <c r="H556" s="22"/>
      <c r="I556" s="2"/>
      <c r="J556" s="2"/>
      <c r="K556" s="2"/>
      <c r="L556" s="2"/>
      <c r="M556" s="2"/>
      <c r="N556" s="2"/>
      <c r="O556" s="2"/>
      <c r="P556" s="2"/>
      <c r="Q556" s="2"/>
      <c r="R556" s="2"/>
      <c r="S556" s="2"/>
      <c r="T556" s="2"/>
      <c r="U556" s="2"/>
      <c r="V556" s="2"/>
      <c r="W556" s="2"/>
      <c r="X556" s="2"/>
      <c r="Y556" s="2"/>
      <c r="Z556" s="2"/>
    </row>
    <row r="557" spans="1:26" ht="18">
      <c r="A557" s="2"/>
      <c r="B557" s="2"/>
      <c r="C557" s="22"/>
      <c r="D557" s="22"/>
      <c r="E557" s="22"/>
      <c r="F557" s="22"/>
      <c r="G557" s="22"/>
      <c r="H557" s="22"/>
      <c r="I557" s="2"/>
      <c r="J557" s="2"/>
      <c r="K557" s="2"/>
      <c r="L557" s="2"/>
      <c r="M557" s="2"/>
      <c r="N557" s="2"/>
      <c r="O557" s="2"/>
      <c r="P557" s="2"/>
      <c r="Q557" s="2"/>
      <c r="R557" s="2"/>
      <c r="S557" s="2"/>
      <c r="T557" s="2"/>
      <c r="U557" s="2"/>
      <c r="V557" s="2"/>
      <c r="W557" s="2"/>
      <c r="X557" s="2"/>
      <c r="Y557" s="2"/>
      <c r="Z557" s="2"/>
    </row>
    <row r="558" spans="1:26" ht="18">
      <c r="A558" s="2"/>
      <c r="B558" s="2"/>
      <c r="C558" s="22"/>
      <c r="D558" s="22"/>
      <c r="E558" s="22"/>
      <c r="F558" s="22"/>
      <c r="G558" s="22"/>
      <c r="H558" s="22"/>
      <c r="I558" s="2"/>
      <c r="J558" s="2"/>
      <c r="K558" s="2"/>
      <c r="L558" s="2"/>
      <c r="M558" s="2"/>
      <c r="N558" s="2"/>
      <c r="O558" s="2"/>
      <c r="P558" s="2"/>
      <c r="Q558" s="2"/>
      <c r="R558" s="2"/>
      <c r="S558" s="2"/>
      <c r="T558" s="2"/>
      <c r="U558" s="2"/>
      <c r="V558" s="2"/>
      <c r="W558" s="2"/>
      <c r="X558" s="2"/>
      <c r="Y558" s="2"/>
      <c r="Z558" s="2"/>
    </row>
    <row r="559" spans="1:26" ht="18">
      <c r="A559" s="2"/>
      <c r="B559" s="2"/>
      <c r="C559" s="22"/>
      <c r="D559" s="22"/>
      <c r="E559" s="22"/>
      <c r="F559" s="22"/>
      <c r="G559" s="22"/>
      <c r="H559" s="22"/>
      <c r="I559" s="2"/>
      <c r="J559" s="2"/>
      <c r="K559" s="2"/>
      <c r="L559" s="2"/>
      <c r="M559" s="2"/>
      <c r="N559" s="2"/>
      <c r="O559" s="2"/>
      <c r="P559" s="2"/>
      <c r="Q559" s="2"/>
      <c r="R559" s="2"/>
      <c r="S559" s="2"/>
      <c r="T559" s="2"/>
      <c r="U559" s="2"/>
      <c r="V559" s="2"/>
      <c r="W559" s="2"/>
      <c r="X559" s="2"/>
      <c r="Y559" s="2"/>
      <c r="Z559" s="2"/>
    </row>
    <row r="560" spans="1:26" ht="18">
      <c r="A560" s="2"/>
      <c r="B560" s="2"/>
      <c r="C560" s="22"/>
      <c r="D560" s="22"/>
      <c r="E560" s="22"/>
      <c r="F560" s="22"/>
      <c r="G560" s="22"/>
      <c r="H560" s="22"/>
      <c r="I560" s="2"/>
      <c r="J560" s="2"/>
      <c r="K560" s="2"/>
      <c r="L560" s="2"/>
      <c r="M560" s="2"/>
      <c r="N560" s="2"/>
      <c r="O560" s="2"/>
      <c r="P560" s="2"/>
      <c r="Q560" s="2"/>
      <c r="R560" s="2"/>
      <c r="S560" s="2"/>
      <c r="T560" s="2"/>
      <c r="U560" s="2"/>
      <c r="V560" s="2"/>
      <c r="W560" s="2"/>
      <c r="X560" s="2"/>
      <c r="Y560" s="2"/>
      <c r="Z560" s="2"/>
    </row>
    <row r="561" spans="1:26" ht="18">
      <c r="A561" s="2"/>
      <c r="B561" s="2"/>
      <c r="C561" s="22"/>
      <c r="D561" s="22"/>
      <c r="E561" s="22"/>
      <c r="F561" s="22"/>
      <c r="G561" s="22"/>
      <c r="H561" s="22"/>
      <c r="I561" s="2"/>
      <c r="J561" s="2"/>
      <c r="K561" s="2"/>
      <c r="L561" s="2"/>
      <c r="M561" s="2"/>
      <c r="N561" s="2"/>
      <c r="O561" s="2"/>
      <c r="P561" s="2"/>
      <c r="Q561" s="2"/>
      <c r="R561" s="2"/>
      <c r="S561" s="2"/>
      <c r="T561" s="2"/>
      <c r="U561" s="2"/>
      <c r="V561" s="2"/>
      <c r="W561" s="2"/>
      <c r="X561" s="2"/>
      <c r="Y561" s="2"/>
      <c r="Z561" s="2"/>
    </row>
    <row r="562" spans="1:26" ht="18">
      <c r="A562" s="2"/>
      <c r="B562" s="2"/>
      <c r="C562" s="22"/>
      <c r="D562" s="22"/>
      <c r="E562" s="22"/>
      <c r="F562" s="22"/>
      <c r="G562" s="22"/>
      <c r="H562" s="22"/>
      <c r="I562" s="2"/>
      <c r="J562" s="2"/>
      <c r="K562" s="2"/>
      <c r="L562" s="2"/>
      <c r="M562" s="2"/>
      <c r="N562" s="2"/>
      <c r="O562" s="2"/>
      <c r="P562" s="2"/>
      <c r="Q562" s="2"/>
      <c r="R562" s="2"/>
      <c r="S562" s="2"/>
      <c r="T562" s="2"/>
      <c r="U562" s="2"/>
      <c r="V562" s="2"/>
      <c r="W562" s="2"/>
      <c r="X562" s="2"/>
      <c r="Y562" s="2"/>
      <c r="Z562" s="2"/>
    </row>
    <row r="563" spans="1:26" ht="18">
      <c r="A563" s="2"/>
      <c r="B563" s="2"/>
      <c r="C563" s="22"/>
      <c r="D563" s="22"/>
      <c r="E563" s="22"/>
      <c r="F563" s="22"/>
      <c r="G563" s="22"/>
      <c r="H563" s="22"/>
      <c r="I563" s="2"/>
      <c r="J563" s="2"/>
      <c r="K563" s="2"/>
      <c r="L563" s="2"/>
      <c r="M563" s="2"/>
      <c r="N563" s="2"/>
      <c r="O563" s="2"/>
      <c r="P563" s="2"/>
      <c r="Q563" s="2"/>
      <c r="R563" s="2"/>
      <c r="S563" s="2"/>
      <c r="T563" s="2"/>
      <c r="U563" s="2"/>
      <c r="V563" s="2"/>
      <c r="W563" s="2"/>
      <c r="X563" s="2"/>
      <c r="Y563" s="2"/>
      <c r="Z563" s="2"/>
    </row>
    <row r="564" spans="1:26" ht="18">
      <c r="A564" s="2"/>
      <c r="B564" s="2"/>
      <c r="C564" s="22"/>
      <c r="D564" s="22"/>
      <c r="E564" s="22"/>
      <c r="F564" s="22"/>
      <c r="G564" s="22"/>
      <c r="H564" s="22"/>
      <c r="I564" s="2"/>
      <c r="J564" s="2"/>
      <c r="K564" s="2"/>
      <c r="L564" s="2"/>
      <c r="M564" s="2"/>
      <c r="N564" s="2"/>
      <c r="O564" s="2"/>
      <c r="P564" s="2"/>
      <c r="Q564" s="2"/>
      <c r="R564" s="2"/>
      <c r="S564" s="2"/>
      <c r="T564" s="2"/>
      <c r="U564" s="2"/>
      <c r="V564" s="2"/>
      <c r="W564" s="2"/>
      <c r="X564" s="2"/>
      <c r="Y564" s="2"/>
      <c r="Z564" s="2"/>
    </row>
    <row r="565" spans="1:26" ht="18">
      <c r="A565" s="2"/>
      <c r="B565" s="2"/>
      <c r="C565" s="22"/>
      <c r="D565" s="22"/>
      <c r="E565" s="22"/>
      <c r="F565" s="22"/>
      <c r="G565" s="22"/>
      <c r="H565" s="22"/>
      <c r="I565" s="2"/>
      <c r="J565" s="2"/>
      <c r="K565" s="2"/>
      <c r="L565" s="2"/>
      <c r="M565" s="2"/>
      <c r="N565" s="2"/>
      <c r="O565" s="2"/>
      <c r="P565" s="2"/>
      <c r="Q565" s="2"/>
      <c r="R565" s="2"/>
      <c r="S565" s="2"/>
      <c r="T565" s="2"/>
      <c r="U565" s="2"/>
      <c r="V565" s="2"/>
      <c r="W565" s="2"/>
      <c r="X565" s="2"/>
      <c r="Y565" s="2"/>
      <c r="Z565" s="2"/>
    </row>
    <row r="566" spans="1:26" ht="18">
      <c r="A566" s="2"/>
      <c r="B566" s="2"/>
      <c r="C566" s="22"/>
      <c r="D566" s="22"/>
      <c r="E566" s="22"/>
      <c r="F566" s="22"/>
      <c r="G566" s="22"/>
      <c r="H566" s="22"/>
      <c r="I566" s="2"/>
      <c r="J566" s="2"/>
      <c r="K566" s="2"/>
      <c r="L566" s="2"/>
      <c r="M566" s="2"/>
      <c r="N566" s="2"/>
      <c r="O566" s="2"/>
      <c r="P566" s="2"/>
      <c r="Q566" s="2"/>
      <c r="R566" s="2"/>
      <c r="S566" s="2"/>
      <c r="T566" s="2"/>
      <c r="U566" s="2"/>
      <c r="V566" s="2"/>
      <c r="W566" s="2"/>
      <c r="X566" s="2"/>
      <c r="Y566" s="2"/>
      <c r="Z566" s="2"/>
    </row>
    <row r="567" spans="1:26" ht="18">
      <c r="A567" s="2"/>
      <c r="B567" s="2"/>
      <c r="C567" s="22"/>
      <c r="D567" s="22"/>
      <c r="E567" s="22"/>
      <c r="F567" s="22"/>
      <c r="G567" s="22"/>
      <c r="H567" s="22"/>
      <c r="I567" s="2"/>
      <c r="J567" s="2"/>
      <c r="K567" s="2"/>
      <c r="L567" s="2"/>
      <c r="M567" s="2"/>
      <c r="N567" s="2"/>
      <c r="O567" s="2"/>
      <c r="P567" s="2"/>
      <c r="Q567" s="2"/>
      <c r="R567" s="2"/>
      <c r="S567" s="2"/>
      <c r="T567" s="2"/>
      <c r="U567" s="2"/>
      <c r="V567" s="2"/>
      <c r="W567" s="2"/>
      <c r="X567" s="2"/>
      <c r="Y567" s="2"/>
      <c r="Z567" s="2"/>
    </row>
    <row r="568" spans="1:26" ht="18">
      <c r="A568" s="2"/>
      <c r="B568" s="2"/>
      <c r="C568" s="22"/>
      <c r="D568" s="22"/>
      <c r="E568" s="22"/>
      <c r="F568" s="22"/>
      <c r="G568" s="22"/>
      <c r="H568" s="22"/>
      <c r="I568" s="2"/>
      <c r="J568" s="2"/>
      <c r="K568" s="2"/>
      <c r="L568" s="2"/>
      <c r="M568" s="2"/>
      <c r="N568" s="2"/>
      <c r="O568" s="2"/>
      <c r="P568" s="2"/>
      <c r="Q568" s="2"/>
      <c r="R568" s="2"/>
      <c r="S568" s="2"/>
      <c r="T568" s="2"/>
      <c r="U568" s="2"/>
      <c r="V568" s="2"/>
      <c r="W568" s="2"/>
      <c r="X568" s="2"/>
      <c r="Y568" s="2"/>
      <c r="Z568" s="2"/>
    </row>
    <row r="569" spans="1:26" ht="18">
      <c r="A569" s="2"/>
      <c r="B569" s="2"/>
      <c r="C569" s="22"/>
      <c r="D569" s="22"/>
      <c r="E569" s="22"/>
      <c r="F569" s="22"/>
      <c r="G569" s="22"/>
      <c r="H569" s="22"/>
      <c r="I569" s="2"/>
      <c r="J569" s="2"/>
      <c r="K569" s="2"/>
      <c r="L569" s="2"/>
      <c r="M569" s="2"/>
      <c r="N569" s="2"/>
      <c r="O569" s="2"/>
      <c r="P569" s="2"/>
      <c r="Q569" s="2"/>
      <c r="R569" s="2"/>
      <c r="S569" s="2"/>
      <c r="T569" s="2"/>
      <c r="U569" s="2"/>
      <c r="V569" s="2"/>
      <c r="W569" s="2"/>
      <c r="X569" s="2"/>
      <c r="Y569" s="2"/>
      <c r="Z569" s="2"/>
    </row>
    <row r="570" spans="1:26" ht="18">
      <c r="A570" s="2"/>
      <c r="B570" s="2"/>
      <c r="C570" s="22"/>
      <c r="D570" s="22"/>
      <c r="E570" s="22"/>
      <c r="F570" s="22"/>
      <c r="G570" s="22"/>
      <c r="H570" s="22"/>
      <c r="I570" s="2"/>
      <c r="J570" s="2"/>
      <c r="K570" s="2"/>
      <c r="L570" s="2"/>
      <c r="M570" s="2"/>
      <c r="N570" s="2"/>
      <c r="O570" s="2"/>
      <c r="P570" s="2"/>
      <c r="Q570" s="2"/>
      <c r="R570" s="2"/>
      <c r="S570" s="2"/>
      <c r="T570" s="2"/>
      <c r="U570" s="2"/>
      <c r="V570" s="2"/>
      <c r="W570" s="2"/>
      <c r="X570" s="2"/>
      <c r="Y570" s="2"/>
      <c r="Z570" s="2"/>
    </row>
    <row r="571" spans="1:26" ht="18">
      <c r="A571" s="2"/>
      <c r="B571" s="2"/>
      <c r="C571" s="22"/>
      <c r="D571" s="22"/>
      <c r="E571" s="22"/>
      <c r="F571" s="22"/>
      <c r="G571" s="22"/>
      <c r="H571" s="22"/>
      <c r="I571" s="2"/>
      <c r="J571" s="2"/>
      <c r="K571" s="2"/>
      <c r="L571" s="2"/>
      <c r="M571" s="2"/>
      <c r="N571" s="2"/>
      <c r="O571" s="2"/>
      <c r="P571" s="2"/>
      <c r="Q571" s="2"/>
      <c r="R571" s="2"/>
      <c r="S571" s="2"/>
      <c r="T571" s="2"/>
      <c r="U571" s="2"/>
      <c r="V571" s="2"/>
      <c r="W571" s="2"/>
      <c r="X571" s="2"/>
      <c r="Y571" s="2"/>
      <c r="Z571" s="2"/>
    </row>
    <row r="572" spans="1:26" ht="18">
      <c r="A572" s="2"/>
      <c r="B572" s="2"/>
      <c r="C572" s="22"/>
      <c r="D572" s="22"/>
      <c r="E572" s="22"/>
      <c r="F572" s="22"/>
      <c r="G572" s="22"/>
      <c r="H572" s="22"/>
      <c r="I572" s="2"/>
      <c r="J572" s="2"/>
      <c r="K572" s="2"/>
      <c r="L572" s="2"/>
      <c r="M572" s="2"/>
      <c r="N572" s="2"/>
      <c r="O572" s="2"/>
      <c r="P572" s="2"/>
      <c r="Q572" s="2"/>
      <c r="R572" s="2"/>
      <c r="S572" s="2"/>
      <c r="T572" s="2"/>
      <c r="U572" s="2"/>
      <c r="V572" s="2"/>
      <c r="W572" s="2"/>
      <c r="X572" s="2"/>
      <c r="Y572" s="2"/>
      <c r="Z572" s="2"/>
    </row>
    <row r="573" spans="1:26" ht="18">
      <c r="A573" s="2"/>
      <c r="B573" s="2"/>
      <c r="C573" s="22"/>
      <c r="D573" s="22"/>
      <c r="E573" s="22"/>
      <c r="F573" s="22"/>
      <c r="G573" s="22"/>
      <c r="H573" s="22"/>
      <c r="I573" s="2"/>
      <c r="J573" s="2"/>
      <c r="K573" s="2"/>
      <c r="L573" s="2"/>
      <c r="M573" s="2"/>
      <c r="N573" s="2"/>
      <c r="O573" s="2"/>
      <c r="P573" s="2"/>
      <c r="Q573" s="2"/>
      <c r="R573" s="2"/>
      <c r="S573" s="2"/>
      <c r="T573" s="2"/>
      <c r="U573" s="2"/>
      <c r="V573" s="2"/>
      <c r="W573" s="2"/>
      <c r="X573" s="2"/>
      <c r="Y573" s="2"/>
      <c r="Z573" s="2"/>
    </row>
    <row r="574" spans="1:26" ht="18">
      <c r="A574" s="2"/>
      <c r="B574" s="2"/>
      <c r="C574" s="22"/>
      <c r="D574" s="22"/>
      <c r="E574" s="22"/>
      <c r="F574" s="22"/>
      <c r="G574" s="22"/>
      <c r="H574" s="22"/>
      <c r="I574" s="2"/>
      <c r="J574" s="2"/>
      <c r="K574" s="2"/>
      <c r="L574" s="2"/>
      <c r="M574" s="2"/>
      <c r="N574" s="2"/>
      <c r="O574" s="2"/>
      <c r="P574" s="2"/>
      <c r="Q574" s="2"/>
      <c r="R574" s="2"/>
      <c r="S574" s="2"/>
      <c r="T574" s="2"/>
      <c r="U574" s="2"/>
      <c r="V574" s="2"/>
      <c r="W574" s="2"/>
      <c r="X574" s="2"/>
      <c r="Y574" s="2"/>
      <c r="Z574" s="2"/>
    </row>
    <row r="575" spans="1:26" ht="18">
      <c r="A575" s="2"/>
      <c r="B575" s="2"/>
      <c r="C575" s="22"/>
      <c r="D575" s="22"/>
      <c r="E575" s="22"/>
      <c r="F575" s="22"/>
      <c r="G575" s="22"/>
      <c r="H575" s="22"/>
      <c r="I575" s="2"/>
      <c r="J575" s="2"/>
      <c r="K575" s="2"/>
      <c r="L575" s="2"/>
      <c r="M575" s="2"/>
      <c r="N575" s="2"/>
      <c r="O575" s="2"/>
      <c r="P575" s="2"/>
      <c r="Q575" s="2"/>
      <c r="R575" s="2"/>
      <c r="S575" s="2"/>
      <c r="T575" s="2"/>
      <c r="U575" s="2"/>
      <c r="V575" s="2"/>
      <c r="W575" s="2"/>
      <c r="X575" s="2"/>
      <c r="Y575" s="2"/>
      <c r="Z575" s="2"/>
    </row>
    <row r="576" spans="1:26" ht="18">
      <c r="A576" s="2"/>
      <c r="B576" s="2"/>
      <c r="C576" s="22"/>
      <c r="D576" s="22"/>
      <c r="E576" s="22"/>
      <c r="F576" s="22"/>
      <c r="G576" s="22"/>
      <c r="H576" s="22"/>
      <c r="I576" s="2"/>
      <c r="J576" s="2"/>
      <c r="K576" s="2"/>
      <c r="L576" s="2"/>
      <c r="M576" s="2"/>
      <c r="N576" s="2"/>
      <c r="O576" s="2"/>
      <c r="P576" s="2"/>
      <c r="Q576" s="2"/>
      <c r="R576" s="2"/>
      <c r="S576" s="2"/>
      <c r="T576" s="2"/>
      <c r="U576" s="2"/>
      <c r="V576" s="2"/>
      <c r="W576" s="2"/>
      <c r="X576" s="2"/>
      <c r="Y576" s="2"/>
      <c r="Z576" s="2"/>
    </row>
    <row r="577" spans="1:26" ht="18">
      <c r="A577" s="2"/>
      <c r="B577" s="2"/>
      <c r="C577" s="22"/>
      <c r="D577" s="22"/>
      <c r="E577" s="22"/>
      <c r="F577" s="22"/>
      <c r="G577" s="22"/>
      <c r="H577" s="22"/>
      <c r="I577" s="2"/>
      <c r="J577" s="2"/>
      <c r="K577" s="2"/>
      <c r="L577" s="2"/>
      <c r="M577" s="2"/>
      <c r="N577" s="2"/>
      <c r="O577" s="2"/>
      <c r="P577" s="2"/>
      <c r="Q577" s="2"/>
      <c r="R577" s="2"/>
      <c r="S577" s="2"/>
      <c r="T577" s="2"/>
      <c r="U577" s="2"/>
      <c r="V577" s="2"/>
      <c r="W577" s="2"/>
      <c r="X577" s="2"/>
      <c r="Y577" s="2"/>
      <c r="Z577" s="2"/>
    </row>
    <row r="578" spans="1:26" ht="18">
      <c r="A578" s="2"/>
      <c r="B578" s="2"/>
      <c r="C578" s="22"/>
      <c r="D578" s="22"/>
      <c r="E578" s="22"/>
      <c r="F578" s="22"/>
      <c r="G578" s="22"/>
      <c r="H578" s="22"/>
      <c r="I578" s="2"/>
      <c r="J578" s="2"/>
      <c r="K578" s="2"/>
      <c r="L578" s="2"/>
      <c r="M578" s="2"/>
      <c r="N578" s="2"/>
      <c r="O578" s="2"/>
      <c r="P578" s="2"/>
      <c r="Q578" s="2"/>
      <c r="R578" s="2"/>
      <c r="S578" s="2"/>
      <c r="T578" s="2"/>
      <c r="U578" s="2"/>
      <c r="V578" s="2"/>
      <c r="W578" s="2"/>
      <c r="X578" s="2"/>
      <c r="Y578" s="2"/>
      <c r="Z578" s="2"/>
    </row>
    <row r="579" spans="1:26" ht="18">
      <c r="A579" s="2"/>
      <c r="B579" s="2"/>
      <c r="C579" s="22"/>
      <c r="D579" s="22"/>
      <c r="E579" s="22"/>
      <c r="F579" s="22"/>
      <c r="G579" s="22"/>
      <c r="H579" s="22"/>
      <c r="I579" s="2"/>
      <c r="J579" s="2"/>
      <c r="K579" s="2"/>
      <c r="L579" s="2"/>
      <c r="M579" s="2"/>
      <c r="N579" s="2"/>
      <c r="O579" s="2"/>
      <c r="P579" s="2"/>
      <c r="Q579" s="2"/>
      <c r="R579" s="2"/>
      <c r="S579" s="2"/>
      <c r="T579" s="2"/>
      <c r="U579" s="2"/>
      <c r="V579" s="2"/>
      <c r="W579" s="2"/>
      <c r="X579" s="2"/>
      <c r="Y579" s="2"/>
      <c r="Z579" s="2"/>
    </row>
    <row r="580" spans="1:26" ht="18">
      <c r="A580" s="2"/>
      <c r="B580" s="2"/>
      <c r="C580" s="22"/>
      <c r="D580" s="22"/>
      <c r="E580" s="22"/>
      <c r="F580" s="22"/>
      <c r="G580" s="22"/>
      <c r="H580" s="22"/>
      <c r="I580" s="2"/>
      <c r="J580" s="2"/>
      <c r="K580" s="2"/>
      <c r="L580" s="2"/>
      <c r="M580" s="2"/>
      <c r="N580" s="2"/>
      <c r="O580" s="2"/>
      <c r="P580" s="2"/>
      <c r="Q580" s="2"/>
      <c r="R580" s="2"/>
      <c r="S580" s="2"/>
      <c r="T580" s="2"/>
      <c r="U580" s="2"/>
      <c r="V580" s="2"/>
      <c r="W580" s="2"/>
      <c r="X580" s="2"/>
      <c r="Y580" s="2"/>
      <c r="Z580" s="2"/>
    </row>
    <row r="581" spans="1:26" ht="18">
      <c r="A581" s="2"/>
      <c r="B581" s="2"/>
      <c r="C581" s="22"/>
      <c r="D581" s="22"/>
      <c r="E581" s="22"/>
      <c r="F581" s="22"/>
      <c r="G581" s="22"/>
      <c r="H581" s="22"/>
      <c r="I581" s="2"/>
      <c r="J581" s="2"/>
      <c r="K581" s="2"/>
      <c r="L581" s="2"/>
      <c r="M581" s="2"/>
      <c r="N581" s="2"/>
      <c r="O581" s="2"/>
      <c r="P581" s="2"/>
      <c r="Q581" s="2"/>
      <c r="R581" s="2"/>
      <c r="S581" s="2"/>
      <c r="T581" s="2"/>
      <c r="U581" s="2"/>
      <c r="V581" s="2"/>
      <c r="W581" s="2"/>
      <c r="X581" s="2"/>
      <c r="Y581" s="2"/>
      <c r="Z581" s="2"/>
    </row>
    <row r="582" spans="1:26" ht="18">
      <c r="A582" s="2"/>
      <c r="B582" s="2"/>
      <c r="C582" s="22"/>
      <c r="D582" s="22"/>
      <c r="E582" s="22"/>
      <c r="F582" s="22"/>
      <c r="G582" s="22"/>
      <c r="H582" s="22"/>
      <c r="I582" s="2"/>
      <c r="J582" s="2"/>
      <c r="K582" s="2"/>
      <c r="L582" s="2"/>
      <c r="M582" s="2"/>
      <c r="N582" s="2"/>
      <c r="O582" s="2"/>
      <c r="P582" s="2"/>
      <c r="Q582" s="2"/>
      <c r="R582" s="2"/>
      <c r="S582" s="2"/>
      <c r="T582" s="2"/>
      <c r="U582" s="2"/>
      <c r="V582" s="2"/>
      <c r="W582" s="2"/>
      <c r="X582" s="2"/>
      <c r="Y582" s="2"/>
      <c r="Z582" s="2"/>
    </row>
    <row r="583" spans="1:26" ht="18">
      <c r="A583" s="2"/>
      <c r="B583" s="2"/>
      <c r="C583" s="22"/>
      <c r="D583" s="22"/>
      <c r="E583" s="22"/>
      <c r="F583" s="22"/>
      <c r="G583" s="22"/>
      <c r="H583" s="22"/>
      <c r="I583" s="2"/>
      <c r="J583" s="2"/>
      <c r="K583" s="2"/>
      <c r="L583" s="2"/>
      <c r="M583" s="2"/>
      <c r="N583" s="2"/>
      <c r="O583" s="2"/>
      <c r="P583" s="2"/>
      <c r="Q583" s="2"/>
      <c r="R583" s="2"/>
      <c r="S583" s="2"/>
      <c r="T583" s="2"/>
      <c r="U583" s="2"/>
      <c r="V583" s="2"/>
      <c r="W583" s="2"/>
      <c r="X583" s="2"/>
      <c r="Y583" s="2"/>
      <c r="Z583" s="2"/>
    </row>
    <row r="584" spans="1:26" ht="18">
      <c r="A584" s="2"/>
      <c r="B584" s="2"/>
      <c r="C584" s="22"/>
      <c r="D584" s="22"/>
      <c r="E584" s="22"/>
      <c r="F584" s="22"/>
      <c r="G584" s="22"/>
      <c r="H584" s="22"/>
      <c r="I584" s="2"/>
      <c r="J584" s="2"/>
      <c r="K584" s="2"/>
      <c r="L584" s="2"/>
      <c r="M584" s="2"/>
      <c r="N584" s="2"/>
      <c r="O584" s="2"/>
      <c r="P584" s="2"/>
      <c r="Q584" s="2"/>
      <c r="R584" s="2"/>
      <c r="S584" s="2"/>
      <c r="T584" s="2"/>
      <c r="U584" s="2"/>
      <c r="V584" s="2"/>
      <c r="W584" s="2"/>
      <c r="X584" s="2"/>
      <c r="Y584" s="2"/>
      <c r="Z584" s="2"/>
    </row>
    <row r="585" spans="1:26" ht="18">
      <c r="A585" s="2"/>
      <c r="B585" s="2"/>
      <c r="C585" s="22"/>
      <c r="D585" s="22"/>
      <c r="E585" s="22"/>
      <c r="F585" s="22"/>
      <c r="G585" s="22"/>
      <c r="H585" s="22"/>
      <c r="I585" s="2"/>
      <c r="J585" s="2"/>
      <c r="K585" s="2"/>
      <c r="L585" s="2"/>
      <c r="M585" s="2"/>
      <c r="N585" s="2"/>
      <c r="O585" s="2"/>
      <c r="P585" s="2"/>
      <c r="Q585" s="2"/>
      <c r="R585" s="2"/>
      <c r="S585" s="2"/>
      <c r="T585" s="2"/>
      <c r="U585" s="2"/>
      <c r="V585" s="2"/>
      <c r="W585" s="2"/>
      <c r="X585" s="2"/>
      <c r="Y585" s="2"/>
      <c r="Z585" s="2"/>
    </row>
    <row r="586" spans="1:26" ht="18">
      <c r="A586" s="2"/>
      <c r="B586" s="2"/>
      <c r="C586" s="22"/>
      <c r="D586" s="22"/>
      <c r="E586" s="22"/>
      <c r="F586" s="22"/>
      <c r="G586" s="22"/>
      <c r="H586" s="22"/>
      <c r="I586" s="2"/>
      <c r="J586" s="2"/>
      <c r="K586" s="2"/>
      <c r="L586" s="2"/>
      <c r="M586" s="2"/>
      <c r="N586" s="2"/>
      <c r="O586" s="2"/>
      <c r="P586" s="2"/>
      <c r="Q586" s="2"/>
      <c r="R586" s="2"/>
      <c r="S586" s="2"/>
      <c r="T586" s="2"/>
      <c r="U586" s="2"/>
      <c r="V586" s="2"/>
      <c r="W586" s="2"/>
      <c r="X586" s="2"/>
      <c r="Y586" s="2"/>
      <c r="Z586" s="2"/>
    </row>
    <row r="587" spans="1:26" ht="18">
      <c r="A587" s="2"/>
      <c r="B587" s="2"/>
      <c r="C587" s="22"/>
      <c r="D587" s="22"/>
      <c r="E587" s="22"/>
      <c r="F587" s="22"/>
      <c r="G587" s="22"/>
      <c r="H587" s="22"/>
      <c r="I587" s="2"/>
      <c r="J587" s="2"/>
      <c r="K587" s="2"/>
      <c r="L587" s="2"/>
      <c r="M587" s="2"/>
      <c r="N587" s="2"/>
      <c r="O587" s="2"/>
      <c r="P587" s="2"/>
      <c r="Q587" s="2"/>
      <c r="R587" s="2"/>
      <c r="S587" s="2"/>
      <c r="T587" s="2"/>
      <c r="U587" s="2"/>
      <c r="V587" s="2"/>
      <c r="W587" s="2"/>
      <c r="X587" s="2"/>
      <c r="Y587" s="2"/>
      <c r="Z587" s="2"/>
    </row>
    <row r="588" spans="1:26" ht="18">
      <c r="A588" s="2"/>
      <c r="B588" s="2"/>
      <c r="C588" s="22"/>
      <c r="D588" s="22"/>
      <c r="E588" s="22"/>
      <c r="F588" s="22"/>
      <c r="G588" s="22"/>
      <c r="H588" s="22"/>
      <c r="I588" s="2"/>
      <c r="J588" s="2"/>
      <c r="K588" s="2"/>
      <c r="L588" s="2"/>
      <c r="M588" s="2"/>
      <c r="N588" s="2"/>
      <c r="O588" s="2"/>
      <c r="P588" s="2"/>
      <c r="Q588" s="2"/>
      <c r="R588" s="2"/>
      <c r="S588" s="2"/>
      <c r="T588" s="2"/>
      <c r="U588" s="2"/>
      <c r="V588" s="2"/>
      <c r="W588" s="2"/>
      <c r="X588" s="2"/>
      <c r="Y588" s="2"/>
      <c r="Z588" s="2"/>
    </row>
    <row r="589" spans="1:26" ht="18">
      <c r="A589" s="2"/>
      <c r="B589" s="2"/>
      <c r="C589" s="22"/>
      <c r="D589" s="22"/>
      <c r="E589" s="22"/>
      <c r="F589" s="22"/>
      <c r="G589" s="22"/>
      <c r="H589" s="22"/>
      <c r="I589" s="2"/>
      <c r="J589" s="2"/>
      <c r="K589" s="2"/>
      <c r="L589" s="2"/>
      <c r="M589" s="2"/>
      <c r="N589" s="2"/>
      <c r="O589" s="2"/>
      <c r="P589" s="2"/>
      <c r="Q589" s="2"/>
      <c r="R589" s="2"/>
      <c r="S589" s="2"/>
      <c r="T589" s="2"/>
      <c r="U589" s="2"/>
      <c r="V589" s="2"/>
      <c r="W589" s="2"/>
      <c r="X589" s="2"/>
      <c r="Y589" s="2"/>
      <c r="Z589" s="2"/>
    </row>
    <row r="590" spans="1:26" ht="18">
      <c r="A590" s="2"/>
      <c r="B590" s="2"/>
      <c r="C590" s="22"/>
      <c r="D590" s="22"/>
      <c r="E590" s="22"/>
      <c r="F590" s="22"/>
      <c r="G590" s="22"/>
      <c r="H590" s="22"/>
      <c r="I590" s="2"/>
      <c r="J590" s="2"/>
      <c r="K590" s="2"/>
      <c r="L590" s="2"/>
      <c r="M590" s="2"/>
      <c r="N590" s="2"/>
      <c r="O590" s="2"/>
      <c r="P590" s="2"/>
      <c r="Q590" s="2"/>
      <c r="R590" s="2"/>
      <c r="S590" s="2"/>
      <c r="T590" s="2"/>
      <c r="U590" s="2"/>
      <c r="V590" s="2"/>
      <c r="W590" s="2"/>
      <c r="X590" s="2"/>
      <c r="Y590" s="2"/>
      <c r="Z590" s="2"/>
    </row>
    <row r="591" spans="1:26" ht="18">
      <c r="A591" s="2"/>
      <c r="B591" s="2"/>
      <c r="C591" s="22"/>
      <c r="D591" s="22"/>
      <c r="E591" s="22"/>
      <c r="F591" s="22"/>
      <c r="G591" s="22"/>
      <c r="H591" s="22"/>
      <c r="I591" s="2"/>
      <c r="J591" s="2"/>
      <c r="K591" s="2"/>
      <c r="L591" s="2"/>
      <c r="M591" s="2"/>
      <c r="N591" s="2"/>
      <c r="O591" s="2"/>
      <c r="P591" s="2"/>
      <c r="Q591" s="2"/>
      <c r="R591" s="2"/>
      <c r="S591" s="2"/>
      <c r="T591" s="2"/>
      <c r="U591" s="2"/>
      <c r="V591" s="2"/>
      <c r="W591" s="2"/>
      <c r="X591" s="2"/>
      <c r="Y591" s="2"/>
      <c r="Z591" s="2"/>
    </row>
    <row r="592" spans="1:26" ht="18">
      <c r="A592" s="2"/>
      <c r="B592" s="2"/>
      <c r="C592" s="22"/>
      <c r="D592" s="22"/>
      <c r="E592" s="22"/>
      <c r="F592" s="22"/>
      <c r="G592" s="22"/>
      <c r="H592" s="22"/>
      <c r="I592" s="2"/>
      <c r="J592" s="2"/>
      <c r="K592" s="2"/>
      <c r="L592" s="2"/>
      <c r="M592" s="2"/>
      <c r="N592" s="2"/>
      <c r="O592" s="2"/>
      <c r="P592" s="2"/>
      <c r="Q592" s="2"/>
      <c r="R592" s="2"/>
      <c r="S592" s="2"/>
      <c r="T592" s="2"/>
      <c r="U592" s="2"/>
      <c r="V592" s="2"/>
      <c r="W592" s="2"/>
      <c r="X592" s="2"/>
      <c r="Y592" s="2"/>
      <c r="Z592" s="2"/>
    </row>
    <row r="593" spans="1:26" ht="18">
      <c r="A593" s="2"/>
      <c r="B593" s="2"/>
      <c r="C593" s="22"/>
      <c r="D593" s="22"/>
      <c r="E593" s="22"/>
      <c r="F593" s="22"/>
      <c r="G593" s="22"/>
      <c r="H593" s="22"/>
      <c r="I593" s="2"/>
      <c r="J593" s="2"/>
      <c r="K593" s="2"/>
      <c r="L593" s="2"/>
      <c r="M593" s="2"/>
      <c r="N593" s="2"/>
      <c r="O593" s="2"/>
      <c r="P593" s="2"/>
      <c r="Q593" s="2"/>
      <c r="R593" s="2"/>
      <c r="S593" s="2"/>
      <c r="T593" s="2"/>
      <c r="U593" s="2"/>
      <c r="V593" s="2"/>
      <c r="W593" s="2"/>
      <c r="X593" s="2"/>
      <c r="Y593" s="2"/>
      <c r="Z593" s="2"/>
    </row>
    <row r="594" spans="1:26" ht="18">
      <c r="A594" s="2"/>
      <c r="B594" s="2"/>
      <c r="C594" s="22"/>
      <c r="D594" s="22"/>
      <c r="E594" s="22"/>
      <c r="F594" s="22"/>
      <c r="G594" s="22"/>
      <c r="H594" s="22"/>
      <c r="I594" s="2"/>
      <c r="J594" s="2"/>
      <c r="K594" s="2"/>
      <c r="L594" s="2"/>
      <c r="M594" s="2"/>
      <c r="N594" s="2"/>
      <c r="O594" s="2"/>
      <c r="P594" s="2"/>
      <c r="Q594" s="2"/>
      <c r="R594" s="2"/>
      <c r="S594" s="2"/>
      <c r="T594" s="2"/>
      <c r="U594" s="2"/>
      <c r="V594" s="2"/>
      <c r="W594" s="2"/>
      <c r="X594" s="2"/>
      <c r="Y594" s="2"/>
      <c r="Z594" s="2"/>
    </row>
    <row r="595" spans="1:26" ht="18">
      <c r="A595" s="2"/>
      <c r="B595" s="2"/>
      <c r="C595" s="22"/>
      <c r="D595" s="22"/>
      <c r="E595" s="22"/>
      <c r="F595" s="22"/>
      <c r="G595" s="22"/>
      <c r="H595" s="22"/>
      <c r="I595" s="2"/>
      <c r="J595" s="2"/>
      <c r="K595" s="2"/>
      <c r="L595" s="2"/>
      <c r="M595" s="2"/>
      <c r="N595" s="2"/>
      <c r="O595" s="2"/>
      <c r="P595" s="2"/>
      <c r="Q595" s="2"/>
      <c r="R595" s="2"/>
      <c r="S595" s="2"/>
      <c r="T595" s="2"/>
      <c r="U595" s="2"/>
      <c r="V595" s="2"/>
      <c r="W595" s="2"/>
      <c r="X595" s="2"/>
      <c r="Y595" s="2"/>
      <c r="Z595" s="2"/>
    </row>
    <row r="596" spans="1:26" ht="18">
      <c r="A596" s="2"/>
      <c r="B596" s="2"/>
      <c r="C596" s="22"/>
      <c r="D596" s="22"/>
      <c r="E596" s="22"/>
      <c r="F596" s="22"/>
      <c r="G596" s="22"/>
      <c r="H596" s="22"/>
      <c r="I596" s="2"/>
      <c r="J596" s="2"/>
      <c r="K596" s="2"/>
      <c r="L596" s="2"/>
      <c r="M596" s="2"/>
      <c r="N596" s="2"/>
      <c r="O596" s="2"/>
      <c r="P596" s="2"/>
      <c r="Q596" s="2"/>
      <c r="R596" s="2"/>
      <c r="S596" s="2"/>
      <c r="T596" s="2"/>
      <c r="U596" s="2"/>
      <c r="V596" s="2"/>
      <c r="W596" s="2"/>
      <c r="X596" s="2"/>
      <c r="Y596" s="2"/>
      <c r="Z596" s="2"/>
    </row>
    <row r="597" spans="1:26" ht="18">
      <c r="A597" s="2"/>
      <c r="B597" s="2"/>
      <c r="C597" s="22"/>
      <c r="D597" s="22"/>
      <c r="E597" s="22"/>
      <c r="F597" s="22"/>
      <c r="G597" s="22"/>
      <c r="H597" s="22"/>
      <c r="I597" s="2"/>
      <c r="J597" s="2"/>
      <c r="K597" s="2"/>
      <c r="L597" s="2"/>
      <c r="M597" s="2"/>
      <c r="N597" s="2"/>
      <c r="O597" s="2"/>
      <c r="P597" s="2"/>
      <c r="Q597" s="2"/>
      <c r="R597" s="2"/>
      <c r="S597" s="2"/>
      <c r="T597" s="2"/>
      <c r="U597" s="2"/>
      <c r="V597" s="2"/>
      <c r="W597" s="2"/>
      <c r="X597" s="2"/>
      <c r="Y597" s="2"/>
      <c r="Z597" s="2"/>
    </row>
    <row r="598" spans="1:26" ht="18">
      <c r="A598" s="2"/>
      <c r="B598" s="2"/>
      <c r="C598" s="22"/>
      <c r="D598" s="22"/>
      <c r="E598" s="22"/>
      <c r="F598" s="22"/>
      <c r="G598" s="22"/>
      <c r="H598" s="22"/>
      <c r="I598" s="2"/>
      <c r="J598" s="2"/>
      <c r="K598" s="2"/>
      <c r="L598" s="2"/>
      <c r="M598" s="2"/>
      <c r="N598" s="2"/>
      <c r="O598" s="2"/>
      <c r="P598" s="2"/>
      <c r="Q598" s="2"/>
      <c r="R598" s="2"/>
      <c r="S598" s="2"/>
      <c r="T598" s="2"/>
      <c r="U598" s="2"/>
      <c r="V598" s="2"/>
      <c r="W598" s="2"/>
      <c r="X598" s="2"/>
      <c r="Y598" s="2"/>
      <c r="Z598" s="2"/>
    </row>
    <row r="599" spans="1:26" ht="18">
      <c r="A599" s="2"/>
      <c r="B599" s="2"/>
      <c r="C599" s="22"/>
      <c r="D599" s="22"/>
      <c r="E599" s="22"/>
      <c r="F599" s="22"/>
      <c r="G599" s="22"/>
      <c r="H599" s="22"/>
      <c r="I599" s="2"/>
      <c r="J599" s="2"/>
      <c r="K599" s="2"/>
      <c r="L599" s="2"/>
      <c r="M599" s="2"/>
      <c r="N599" s="2"/>
      <c r="O599" s="2"/>
      <c r="P599" s="2"/>
      <c r="Q599" s="2"/>
      <c r="R599" s="2"/>
      <c r="S599" s="2"/>
      <c r="T599" s="2"/>
      <c r="U599" s="2"/>
      <c r="V599" s="2"/>
      <c r="W599" s="2"/>
      <c r="X599" s="2"/>
      <c r="Y599" s="2"/>
      <c r="Z599" s="2"/>
    </row>
    <row r="600" spans="1:26" ht="18">
      <c r="A600" s="2"/>
      <c r="B600" s="2"/>
      <c r="C600" s="22"/>
      <c r="D600" s="22"/>
      <c r="E600" s="22"/>
      <c r="F600" s="22"/>
      <c r="G600" s="22"/>
      <c r="H600" s="22"/>
      <c r="I600" s="2"/>
      <c r="J600" s="2"/>
      <c r="K600" s="2"/>
      <c r="L600" s="2"/>
      <c r="M600" s="2"/>
      <c r="N600" s="2"/>
      <c r="O600" s="2"/>
      <c r="P600" s="2"/>
      <c r="Q600" s="2"/>
      <c r="R600" s="2"/>
      <c r="S600" s="2"/>
      <c r="T600" s="2"/>
      <c r="U600" s="2"/>
      <c r="V600" s="2"/>
      <c r="W600" s="2"/>
      <c r="X600" s="2"/>
      <c r="Y600" s="2"/>
      <c r="Z600" s="2"/>
    </row>
    <row r="601" spans="1:26" ht="18">
      <c r="A601" s="2"/>
      <c r="B601" s="2"/>
      <c r="C601" s="22"/>
      <c r="D601" s="22"/>
      <c r="E601" s="22"/>
      <c r="F601" s="22"/>
      <c r="G601" s="22"/>
      <c r="H601" s="22"/>
      <c r="I601" s="2"/>
      <c r="J601" s="2"/>
      <c r="K601" s="2"/>
      <c r="L601" s="2"/>
      <c r="M601" s="2"/>
      <c r="N601" s="2"/>
      <c r="O601" s="2"/>
      <c r="P601" s="2"/>
      <c r="Q601" s="2"/>
      <c r="R601" s="2"/>
      <c r="S601" s="2"/>
      <c r="T601" s="2"/>
      <c r="U601" s="2"/>
      <c r="V601" s="2"/>
      <c r="W601" s="2"/>
      <c r="X601" s="2"/>
      <c r="Y601" s="2"/>
      <c r="Z601" s="2"/>
    </row>
    <row r="602" spans="1:26" ht="18">
      <c r="A602" s="2"/>
      <c r="B602" s="2"/>
      <c r="C602" s="22"/>
      <c r="D602" s="22"/>
      <c r="E602" s="22"/>
      <c r="F602" s="22"/>
      <c r="G602" s="22"/>
      <c r="H602" s="22"/>
      <c r="I602" s="2"/>
      <c r="J602" s="2"/>
      <c r="K602" s="2"/>
      <c r="L602" s="2"/>
      <c r="M602" s="2"/>
      <c r="N602" s="2"/>
      <c r="O602" s="2"/>
      <c r="P602" s="2"/>
      <c r="Q602" s="2"/>
      <c r="R602" s="2"/>
      <c r="S602" s="2"/>
      <c r="T602" s="2"/>
      <c r="U602" s="2"/>
      <c r="V602" s="2"/>
      <c r="W602" s="2"/>
      <c r="X602" s="2"/>
      <c r="Y602" s="2"/>
      <c r="Z602" s="2"/>
    </row>
    <row r="603" spans="1:26" ht="18">
      <c r="A603" s="2"/>
      <c r="B603" s="2"/>
      <c r="C603" s="22"/>
      <c r="D603" s="22"/>
      <c r="E603" s="22"/>
      <c r="F603" s="22"/>
      <c r="G603" s="22"/>
      <c r="H603" s="22"/>
      <c r="I603" s="2"/>
      <c r="J603" s="2"/>
      <c r="K603" s="2"/>
      <c r="L603" s="2"/>
      <c r="M603" s="2"/>
      <c r="N603" s="2"/>
      <c r="O603" s="2"/>
      <c r="P603" s="2"/>
      <c r="Q603" s="2"/>
      <c r="R603" s="2"/>
      <c r="S603" s="2"/>
      <c r="T603" s="2"/>
      <c r="U603" s="2"/>
      <c r="V603" s="2"/>
      <c r="W603" s="2"/>
      <c r="X603" s="2"/>
      <c r="Y603" s="2"/>
      <c r="Z603" s="2"/>
    </row>
    <row r="604" spans="1:26" ht="18">
      <c r="A604" s="2"/>
      <c r="B604" s="2"/>
      <c r="C604" s="22"/>
      <c r="D604" s="22"/>
      <c r="E604" s="22"/>
      <c r="F604" s="22"/>
      <c r="G604" s="22"/>
      <c r="H604" s="22"/>
      <c r="I604" s="2"/>
      <c r="J604" s="2"/>
      <c r="K604" s="2"/>
      <c r="L604" s="2"/>
      <c r="M604" s="2"/>
      <c r="N604" s="2"/>
      <c r="O604" s="2"/>
      <c r="P604" s="2"/>
      <c r="Q604" s="2"/>
      <c r="R604" s="2"/>
      <c r="S604" s="2"/>
      <c r="T604" s="2"/>
      <c r="U604" s="2"/>
      <c r="V604" s="2"/>
      <c r="W604" s="2"/>
      <c r="X604" s="2"/>
      <c r="Y604" s="2"/>
      <c r="Z604" s="2"/>
    </row>
    <row r="605" spans="1:26" ht="18">
      <c r="A605" s="2"/>
      <c r="B605" s="2"/>
      <c r="C605" s="22"/>
      <c r="D605" s="22"/>
      <c r="E605" s="22"/>
      <c r="F605" s="22"/>
      <c r="G605" s="22"/>
      <c r="H605" s="22"/>
      <c r="I605" s="2"/>
      <c r="J605" s="2"/>
      <c r="K605" s="2"/>
      <c r="L605" s="2"/>
      <c r="M605" s="2"/>
      <c r="N605" s="2"/>
      <c r="O605" s="2"/>
      <c r="P605" s="2"/>
      <c r="Q605" s="2"/>
      <c r="R605" s="2"/>
      <c r="S605" s="2"/>
      <c r="T605" s="2"/>
      <c r="U605" s="2"/>
      <c r="V605" s="2"/>
      <c r="W605" s="2"/>
      <c r="X605" s="2"/>
      <c r="Y605" s="2"/>
      <c r="Z605" s="2"/>
    </row>
    <row r="606" spans="1:26" ht="18">
      <c r="A606" s="2"/>
      <c r="B606" s="2"/>
      <c r="C606" s="22"/>
      <c r="D606" s="22"/>
      <c r="E606" s="22"/>
      <c r="F606" s="22"/>
      <c r="G606" s="22"/>
      <c r="H606" s="22"/>
      <c r="I606" s="2"/>
      <c r="J606" s="2"/>
      <c r="K606" s="2"/>
      <c r="L606" s="2"/>
      <c r="M606" s="2"/>
      <c r="N606" s="2"/>
      <c r="O606" s="2"/>
      <c r="P606" s="2"/>
      <c r="Q606" s="2"/>
      <c r="R606" s="2"/>
      <c r="S606" s="2"/>
      <c r="T606" s="2"/>
      <c r="U606" s="2"/>
      <c r="V606" s="2"/>
      <c r="W606" s="2"/>
      <c r="X606" s="2"/>
      <c r="Y606" s="2"/>
      <c r="Z606" s="2"/>
    </row>
    <row r="607" spans="1:26" ht="18">
      <c r="A607" s="2"/>
      <c r="B607" s="2"/>
      <c r="C607" s="22"/>
      <c r="D607" s="22"/>
      <c r="E607" s="22"/>
      <c r="F607" s="22"/>
      <c r="G607" s="22"/>
      <c r="H607" s="22"/>
      <c r="I607" s="2"/>
      <c r="J607" s="2"/>
      <c r="K607" s="2"/>
      <c r="L607" s="2"/>
      <c r="M607" s="2"/>
      <c r="N607" s="2"/>
      <c r="O607" s="2"/>
      <c r="P607" s="2"/>
      <c r="Q607" s="2"/>
      <c r="R607" s="2"/>
      <c r="S607" s="2"/>
      <c r="T607" s="2"/>
      <c r="U607" s="2"/>
      <c r="V607" s="2"/>
      <c r="W607" s="2"/>
      <c r="X607" s="2"/>
      <c r="Y607" s="2"/>
      <c r="Z607" s="2"/>
    </row>
    <row r="608" spans="1:26" ht="18">
      <c r="A608" s="2"/>
      <c r="B608" s="2"/>
      <c r="C608" s="22"/>
      <c r="D608" s="22"/>
      <c r="E608" s="22"/>
      <c r="F608" s="22"/>
      <c r="G608" s="22"/>
      <c r="H608" s="22"/>
      <c r="I608" s="2"/>
      <c r="J608" s="2"/>
      <c r="K608" s="2"/>
      <c r="L608" s="2"/>
      <c r="M608" s="2"/>
      <c r="N608" s="2"/>
      <c r="O608" s="2"/>
      <c r="P608" s="2"/>
      <c r="Q608" s="2"/>
      <c r="R608" s="2"/>
      <c r="S608" s="2"/>
      <c r="T608" s="2"/>
      <c r="U608" s="2"/>
      <c r="V608" s="2"/>
      <c r="W608" s="2"/>
      <c r="X608" s="2"/>
      <c r="Y608" s="2"/>
      <c r="Z608" s="2"/>
    </row>
    <row r="609" spans="1:26" ht="18">
      <c r="A609" s="2"/>
      <c r="B609" s="2"/>
      <c r="C609" s="22"/>
      <c r="D609" s="22"/>
      <c r="E609" s="22"/>
      <c r="F609" s="22"/>
      <c r="G609" s="22"/>
      <c r="H609" s="22"/>
      <c r="I609" s="2"/>
      <c r="J609" s="2"/>
      <c r="K609" s="2"/>
      <c r="L609" s="2"/>
      <c r="M609" s="2"/>
      <c r="N609" s="2"/>
      <c r="O609" s="2"/>
      <c r="P609" s="2"/>
      <c r="Q609" s="2"/>
      <c r="R609" s="2"/>
      <c r="S609" s="2"/>
      <c r="T609" s="2"/>
      <c r="U609" s="2"/>
      <c r="V609" s="2"/>
      <c r="W609" s="2"/>
      <c r="X609" s="2"/>
      <c r="Y609" s="2"/>
      <c r="Z609" s="2"/>
    </row>
    <row r="610" spans="1:26" ht="18">
      <c r="A610" s="2"/>
      <c r="B610" s="2"/>
      <c r="C610" s="22"/>
      <c r="D610" s="22"/>
      <c r="E610" s="22"/>
      <c r="F610" s="22"/>
      <c r="G610" s="22"/>
      <c r="H610" s="22"/>
      <c r="I610" s="2"/>
      <c r="J610" s="2"/>
      <c r="K610" s="2"/>
      <c r="L610" s="2"/>
      <c r="M610" s="2"/>
      <c r="N610" s="2"/>
      <c r="O610" s="2"/>
      <c r="P610" s="2"/>
      <c r="Q610" s="2"/>
      <c r="R610" s="2"/>
      <c r="S610" s="2"/>
      <c r="T610" s="2"/>
      <c r="U610" s="2"/>
      <c r="V610" s="2"/>
      <c r="W610" s="2"/>
      <c r="X610" s="2"/>
      <c r="Y610" s="2"/>
      <c r="Z610" s="2"/>
    </row>
    <row r="611" spans="1:26" ht="18">
      <c r="A611" s="2"/>
      <c r="B611" s="2"/>
      <c r="C611" s="22"/>
      <c r="D611" s="22"/>
      <c r="E611" s="22"/>
      <c r="F611" s="22"/>
      <c r="G611" s="22"/>
      <c r="H611" s="22"/>
      <c r="I611" s="2"/>
      <c r="J611" s="2"/>
      <c r="K611" s="2"/>
      <c r="L611" s="2"/>
      <c r="M611" s="2"/>
      <c r="N611" s="2"/>
      <c r="O611" s="2"/>
      <c r="P611" s="2"/>
      <c r="Q611" s="2"/>
      <c r="R611" s="2"/>
      <c r="S611" s="2"/>
      <c r="T611" s="2"/>
      <c r="U611" s="2"/>
      <c r="V611" s="2"/>
      <c r="W611" s="2"/>
      <c r="X611" s="2"/>
      <c r="Y611" s="2"/>
      <c r="Z611" s="2"/>
    </row>
    <row r="612" spans="1:26" ht="18">
      <c r="A612" s="2"/>
      <c r="B612" s="2"/>
      <c r="C612" s="22"/>
      <c r="D612" s="22"/>
      <c r="E612" s="22"/>
      <c r="F612" s="22"/>
      <c r="G612" s="22"/>
      <c r="H612" s="22"/>
      <c r="I612" s="2"/>
      <c r="J612" s="2"/>
      <c r="K612" s="2"/>
      <c r="L612" s="2"/>
      <c r="M612" s="2"/>
      <c r="N612" s="2"/>
      <c r="O612" s="2"/>
      <c r="P612" s="2"/>
      <c r="Q612" s="2"/>
      <c r="R612" s="2"/>
      <c r="S612" s="2"/>
      <c r="T612" s="2"/>
      <c r="U612" s="2"/>
      <c r="V612" s="2"/>
      <c r="W612" s="2"/>
      <c r="X612" s="2"/>
      <c r="Y612" s="2"/>
      <c r="Z612" s="2"/>
    </row>
    <row r="613" spans="1:26" ht="18">
      <c r="A613" s="2"/>
      <c r="B613" s="2"/>
      <c r="C613" s="22"/>
      <c r="D613" s="22"/>
      <c r="E613" s="22"/>
      <c r="F613" s="22"/>
      <c r="G613" s="22"/>
      <c r="H613" s="22"/>
      <c r="I613" s="2"/>
      <c r="J613" s="2"/>
      <c r="K613" s="2"/>
      <c r="L613" s="2"/>
      <c r="M613" s="2"/>
      <c r="N613" s="2"/>
      <c r="O613" s="2"/>
      <c r="P613" s="2"/>
      <c r="Q613" s="2"/>
      <c r="R613" s="2"/>
      <c r="S613" s="2"/>
      <c r="T613" s="2"/>
      <c r="U613" s="2"/>
      <c r="V613" s="2"/>
      <c r="W613" s="2"/>
      <c r="X613" s="2"/>
      <c r="Y613" s="2"/>
      <c r="Z613" s="2"/>
    </row>
    <row r="614" spans="1:26" ht="18">
      <c r="A614" s="2"/>
      <c r="B614" s="2"/>
      <c r="C614" s="22"/>
      <c r="D614" s="22"/>
      <c r="E614" s="22"/>
      <c r="F614" s="22"/>
      <c r="G614" s="22"/>
      <c r="H614" s="22"/>
      <c r="I614" s="2"/>
      <c r="J614" s="2"/>
      <c r="K614" s="2"/>
      <c r="L614" s="2"/>
      <c r="M614" s="2"/>
      <c r="N614" s="2"/>
      <c r="O614" s="2"/>
      <c r="P614" s="2"/>
      <c r="Q614" s="2"/>
      <c r="R614" s="2"/>
      <c r="S614" s="2"/>
      <c r="T614" s="2"/>
      <c r="U614" s="2"/>
      <c r="V614" s="2"/>
      <c r="W614" s="2"/>
      <c r="X614" s="2"/>
      <c r="Y614" s="2"/>
      <c r="Z614" s="2"/>
    </row>
    <row r="615" spans="1:26" ht="18">
      <c r="A615" s="2"/>
      <c r="B615" s="2"/>
      <c r="C615" s="22"/>
      <c r="D615" s="22"/>
      <c r="E615" s="22"/>
      <c r="F615" s="22"/>
      <c r="G615" s="22"/>
      <c r="H615" s="22"/>
      <c r="I615" s="2"/>
      <c r="J615" s="2"/>
      <c r="K615" s="2"/>
      <c r="L615" s="2"/>
      <c r="M615" s="2"/>
      <c r="N615" s="2"/>
      <c r="O615" s="2"/>
      <c r="P615" s="2"/>
      <c r="Q615" s="2"/>
      <c r="R615" s="2"/>
      <c r="S615" s="2"/>
      <c r="T615" s="2"/>
      <c r="U615" s="2"/>
      <c r="V615" s="2"/>
      <c r="W615" s="2"/>
      <c r="X615" s="2"/>
      <c r="Y615" s="2"/>
      <c r="Z615" s="2"/>
    </row>
    <row r="616" spans="1:26" ht="18">
      <c r="A616" s="2"/>
      <c r="B616" s="2"/>
      <c r="C616" s="22"/>
      <c r="D616" s="22"/>
      <c r="E616" s="22"/>
      <c r="F616" s="22"/>
      <c r="G616" s="22"/>
      <c r="H616" s="22"/>
      <c r="I616" s="2"/>
      <c r="J616" s="2"/>
      <c r="K616" s="2"/>
      <c r="L616" s="2"/>
      <c r="M616" s="2"/>
      <c r="N616" s="2"/>
      <c r="O616" s="2"/>
      <c r="P616" s="2"/>
      <c r="Q616" s="2"/>
      <c r="R616" s="2"/>
      <c r="S616" s="2"/>
      <c r="T616" s="2"/>
      <c r="U616" s="2"/>
      <c r="V616" s="2"/>
      <c r="W616" s="2"/>
      <c r="X616" s="2"/>
      <c r="Y616" s="2"/>
      <c r="Z616" s="2"/>
    </row>
    <row r="617" spans="1:26" ht="18">
      <c r="A617" s="2"/>
      <c r="B617" s="2"/>
      <c r="C617" s="22"/>
      <c r="D617" s="22"/>
      <c r="E617" s="22"/>
      <c r="F617" s="22"/>
      <c r="G617" s="22"/>
      <c r="H617" s="22"/>
      <c r="I617" s="2"/>
      <c r="J617" s="2"/>
      <c r="K617" s="2"/>
      <c r="L617" s="2"/>
      <c r="M617" s="2"/>
      <c r="N617" s="2"/>
      <c r="O617" s="2"/>
      <c r="P617" s="2"/>
      <c r="Q617" s="2"/>
      <c r="R617" s="2"/>
      <c r="S617" s="2"/>
      <c r="T617" s="2"/>
      <c r="U617" s="2"/>
      <c r="V617" s="2"/>
      <c r="W617" s="2"/>
      <c r="X617" s="2"/>
      <c r="Y617" s="2"/>
      <c r="Z617" s="2"/>
    </row>
    <row r="618" spans="1:26" ht="18">
      <c r="A618" s="2"/>
      <c r="B618" s="2"/>
      <c r="C618" s="22"/>
      <c r="D618" s="22"/>
      <c r="E618" s="22"/>
      <c r="F618" s="22"/>
      <c r="G618" s="22"/>
      <c r="H618" s="22"/>
      <c r="I618" s="2"/>
      <c r="J618" s="2"/>
      <c r="K618" s="2"/>
      <c r="L618" s="2"/>
      <c r="M618" s="2"/>
      <c r="N618" s="2"/>
      <c r="O618" s="2"/>
      <c r="P618" s="2"/>
      <c r="Q618" s="2"/>
      <c r="R618" s="2"/>
      <c r="S618" s="2"/>
      <c r="T618" s="2"/>
      <c r="U618" s="2"/>
      <c r="V618" s="2"/>
      <c r="W618" s="2"/>
      <c r="X618" s="2"/>
      <c r="Y618" s="2"/>
      <c r="Z618" s="2"/>
    </row>
    <row r="619" spans="1:26" ht="18">
      <c r="A619" s="2"/>
      <c r="B619" s="2"/>
      <c r="C619" s="22"/>
      <c r="D619" s="22"/>
      <c r="E619" s="22"/>
      <c r="F619" s="22"/>
      <c r="G619" s="22"/>
      <c r="H619" s="22"/>
      <c r="I619" s="2"/>
      <c r="J619" s="2"/>
      <c r="K619" s="2"/>
      <c r="L619" s="2"/>
      <c r="M619" s="2"/>
      <c r="N619" s="2"/>
      <c r="O619" s="2"/>
      <c r="P619" s="2"/>
      <c r="Q619" s="2"/>
      <c r="R619" s="2"/>
      <c r="S619" s="2"/>
      <c r="T619" s="2"/>
      <c r="U619" s="2"/>
      <c r="V619" s="2"/>
      <c r="W619" s="2"/>
      <c r="X619" s="2"/>
      <c r="Y619" s="2"/>
      <c r="Z619" s="2"/>
    </row>
    <row r="620" spans="1:26" ht="18">
      <c r="A620" s="2"/>
      <c r="B620" s="2"/>
      <c r="C620" s="22"/>
      <c r="D620" s="22"/>
      <c r="E620" s="22"/>
      <c r="F620" s="22"/>
      <c r="G620" s="22"/>
      <c r="H620" s="22"/>
      <c r="I620" s="2"/>
      <c r="J620" s="2"/>
      <c r="K620" s="2"/>
      <c r="L620" s="2"/>
      <c r="M620" s="2"/>
      <c r="N620" s="2"/>
      <c r="O620" s="2"/>
      <c r="P620" s="2"/>
      <c r="Q620" s="2"/>
      <c r="R620" s="2"/>
      <c r="S620" s="2"/>
      <c r="T620" s="2"/>
      <c r="U620" s="2"/>
      <c r="V620" s="2"/>
      <c r="W620" s="2"/>
      <c r="X620" s="2"/>
      <c r="Y620" s="2"/>
      <c r="Z620" s="2"/>
    </row>
    <row r="621" spans="1:26" ht="18">
      <c r="A621" s="2"/>
      <c r="B621" s="2"/>
      <c r="C621" s="22"/>
      <c r="D621" s="22"/>
      <c r="E621" s="22"/>
      <c r="F621" s="22"/>
      <c r="G621" s="22"/>
      <c r="H621" s="22"/>
      <c r="I621" s="2"/>
      <c r="J621" s="2"/>
      <c r="K621" s="2"/>
      <c r="L621" s="2"/>
      <c r="M621" s="2"/>
      <c r="N621" s="2"/>
      <c r="O621" s="2"/>
      <c r="P621" s="2"/>
      <c r="Q621" s="2"/>
      <c r="R621" s="2"/>
      <c r="S621" s="2"/>
      <c r="T621" s="2"/>
      <c r="U621" s="2"/>
      <c r="V621" s="2"/>
      <c r="W621" s="2"/>
      <c r="X621" s="2"/>
      <c r="Y621" s="2"/>
      <c r="Z621" s="2"/>
    </row>
    <row r="622" spans="1:26" ht="18">
      <c r="A622" s="2"/>
      <c r="B622" s="2"/>
      <c r="C622" s="22"/>
      <c r="D622" s="22"/>
      <c r="E622" s="22"/>
      <c r="F622" s="22"/>
      <c r="G622" s="22"/>
      <c r="H622" s="22"/>
      <c r="I622" s="2"/>
      <c r="J622" s="2"/>
      <c r="K622" s="2"/>
      <c r="L622" s="2"/>
      <c r="M622" s="2"/>
      <c r="N622" s="2"/>
      <c r="O622" s="2"/>
      <c r="P622" s="2"/>
      <c r="Q622" s="2"/>
      <c r="R622" s="2"/>
      <c r="S622" s="2"/>
      <c r="T622" s="2"/>
      <c r="U622" s="2"/>
      <c r="V622" s="2"/>
      <c r="W622" s="2"/>
      <c r="X622" s="2"/>
      <c r="Y622" s="2"/>
      <c r="Z622" s="2"/>
    </row>
    <row r="623" spans="1:26" ht="18">
      <c r="A623" s="2"/>
      <c r="B623" s="2"/>
      <c r="C623" s="22"/>
      <c r="D623" s="22"/>
      <c r="E623" s="22"/>
      <c r="F623" s="22"/>
      <c r="G623" s="22"/>
      <c r="H623" s="22"/>
      <c r="I623" s="2"/>
      <c r="J623" s="2"/>
      <c r="K623" s="2"/>
      <c r="L623" s="2"/>
      <c r="M623" s="2"/>
      <c r="N623" s="2"/>
      <c r="O623" s="2"/>
      <c r="P623" s="2"/>
      <c r="Q623" s="2"/>
      <c r="R623" s="2"/>
      <c r="S623" s="2"/>
      <c r="T623" s="2"/>
      <c r="U623" s="2"/>
      <c r="V623" s="2"/>
      <c r="W623" s="2"/>
      <c r="X623" s="2"/>
      <c r="Y623" s="2"/>
      <c r="Z623" s="2"/>
    </row>
    <row r="624" spans="1:26" ht="18">
      <c r="A624" s="2"/>
      <c r="B624" s="2"/>
      <c r="C624" s="22"/>
      <c r="D624" s="22"/>
      <c r="E624" s="22"/>
      <c r="F624" s="22"/>
      <c r="G624" s="22"/>
      <c r="H624" s="22"/>
      <c r="I624" s="2"/>
      <c r="J624" s="2"/>
      <c r="K624" s="2"/>
      <c r="L624" s="2"/>
      <c r="M624" s="2"/>
      <c r="N624" s="2"/>
      <c r="O624" s="2"/>
      <c r="P624" s="2"/>
      <c r="Q624" s="2"/>
      <c r="R624" s="2"/>
      <c r="S624" s="2"/>
      <c r="T624" s="2"/>
      <c r="U624" s="2"/>
      <c r="V624" s="2"/>
      <c r="W624" s="2"/>
      <c r="X624" s="2"/>
      <c r="Y624" s="2"/>
      <c r="Z624" s="2"/>
    </row>
    <row r="625" spans="1:26" ht="18">
      <c r="A625" s="2"/>
      <c r="B625" s="2"/>
      <c r="C625" s="22"/>
      <c r="D625" s="22"/>
      <c r="E625" s="22"/>
      <c r="F625" s="22"/>
      <c r="G625" s="22"/>
      <c r="H625" s="22"/>
      <c r="I625" s="2"/>
      <c r="J625" s="2"/>
      <c r="K625" s="2"/>
      <c r="L625" s="2"/>
      <c r="M625" s="2"/>
      <c r="N625" s="2"/>
      <c r="O625" s="2"/>
      <c r="P625" s="2"/>
      <c r="Q625" s="2"/>
      <c r="R625" s="2"/>
      <c r="S625" s="2"/>
      <c r="T625" s="2"/>
      <c r="U625" s="2"/>
      <c r="V625" s="2"/>
      <c r="W625" s="2"/>
      <c r="X625" s="2"/>
      <c r="Y625" s="2"/>
      <c r="Z625" s="2"/>
    </row>
    <row r="626" spans="1:26" ht="18">
      <c r="A626" s="2"/>
      <c r="B626" s="2"/>
      <c r="C626" s="22"/>
      <c r="D626" s="22"/>
      <c r="E626" s="22"/>
      <c r="F626" s="22"/>
      <c r="G626" s="22"/>
      <c r="H626" s="22"/>
      <c r="I626" s="2"/>
      <c r="J626" s="2"/>
      <c r="K626" s="2"/>
      <c r="L626" s="2"/>
      <c r="M626" s="2"/>
      <c r="N626" s="2"/>
      <c r="O626" s="2"/>
      <c r="P626" s="2"/>
      <c r="Q626" s="2"/>
      <c r="R626" s="2"/>
      <c r="S626" s="2"/>
      <c r="T626" s="2"/>
      <c r="U626" s="2"/>
      <c r="V626" s="2"/>
      <c r="W626" s="2"/>
      <c r="X626" s="2"/>
      <c r="Y626" s="2"/>
      <c r="Z626" s="2"/>
    </row>
    <row r="627" spans="1:26" ht="18">
      <c r="A627" s="2"/>
      <c r="B627" s="2"/>
      <c r="C627" s="22"/>
      <c r="D627" s="22"/>
      <c r="E627" s="22"/>
      <c r="F627" s="22"/>
      <c r="G627" s="22"/>
      <c r="H627" s="22"/>
      <c r="I627" s="2"/>
      <c r="J627" s="2"/>
      <c r="K627" s="2"/>
      <c r="L627" s="2"/>
      <c r="M627" s="2"/>
      <c r="N627" s="2"/>
      <c r="O627" s="2"/>
      <c r="P627" s="2"/>
      <c r="Q627" s="2"/>
      <c r="R627" s="2"/>
      <c r="S627" s="2"/>
      <c r="T627" s="2"/>
      <c r="U627" s="2"/>
      <c r="V627" s="2"/>
      <c r="W627" s="2"/>
      <c r="X627" s="2"/>
      <c r="Y627" s="2"/>
      <c r="Z627" s="2"/>
    </row>
    <row r="628" spans="1:26" ht="18">
      <c r="A628" s="2"/>
      <c r="B628" s="2"/>
      <c r="C628" s="22"/>
      <c r="D628" s="22"/>
      <c r="E628" s="22"/>
      <c r="F628" s="22"/>
      <c r="G628" s="22"/>
      <c r="H628" s="22"/>
      <c r="I628" s="2"/>
      <c r="J628" s="2"/>
      <c r="K628" s="2"/>
      <c r="L628" s="2"/>
      <c r="M628" s="2"/>
      <c r="N628" s="2"/>
      <c r="O628" s="2"/>
      <c r="P628" s="2"/>
      <c r="Q628" s="2"/>
      <c r="R628" s="2"/>
      <c r="S628" s="2"/>
      <c r="T628" s="2"/>
      <c r="U628" s="2"/>
      <c r="V628" s="2"/>
      <c r="W628" s="2"/>
      <c r="X628" s="2"/>
      <c r="Y628" s="2"/>
      <c r="Z628" s="2"/>
    </row>
    <row r="629" spans="1:26" ht="18">
      <c r="A629" s="2"/>
      <c r="B629" s="2"/>
      <c r="C629" s="22"/>
      <c r="D629" s="22"/>
      <c r="E629" s="22"/>
      <c r="F629" s="22"/>
      <c r="G629" s="22"/>
      <c r="H629" s="22"/>
      <c r="I629" s="2"/>
      <c r="J629" s="2"/>
      <c r="K629" s="2"/>
      <c r="L629" s="2"/>
      <c r="M629" s="2"/>
      <c r="N629" s="2"/>
      <c r="O629" s="2"/>
      <c r="P629" s="2"/>
      <c r="Q629" s="2"/>
      <c r="R629" s="2"/>
      <c r="S629" s="2"/>
      <c r="T629" s="2"/>
      <c r="U629" s="2"/>
      <c r="V629" s="2"/>
      <c r="W629" s="2"/>
      <c r="X629" s="2"/>
      <c r="Y629" s="2"/>
      <c r="Z629" s="2"/>
    </row>
    <row r="630" spans="1:26" ht="18">
      <c r="A630" s="2"/>
      <c r="B630" s="2"/>
      <c r="C630" s="22"/>
      <c r="D630" s="22"/>
      <c r="E630" s="22"/>
      <c r="F630" s="22"/>
      <c r="G630" s="22"/>
      <c r="H630" s="22"/>
      <c r="I630" s="2"/>
      <c r="J630" s="2"/>
      <c r="K630" s="2"/>
      <c r="L630" s="2"/>
      <c r="M630" s="2"/>
      <c r="N630" s="2"/>
      <c r="O630" s="2"/>
      <c r="P630" s="2"/>
      <c r="Q630" s="2"/>
      <c r="R630" s="2"/>
      <c r="S630" s="2"/>
      <c r="T630" s="2"/>
      <c r="U630" s="2"/>
      <c r="V630" s="2"/>
      <c r="W630" s="2"/>
      <c r="X630" s="2"/>
      <c r="Y630" s="2"/>
      <c r="Z630" s="2"/>
    </row>
    <row r="631" spans="1:26" ht="18">
      <c r="A631" s="2"/>
      <c r="B631" s="2"/>
      <c r="C631" s="22"/>
      <c r="D631" s="22"/>
      <c r="E631" s="22"/>
      <c r="F631" s="22"/>
      <c r="G631" s="22"/>
      <c r="H631" s="22"/>
      <c r="I631" s="2"/>
      <c r="J631" s="2"/>
      <c r="K631" s="2"/>
      <c r="L631" s="2"/>
      <c r="M631" s="2"/>
      <c r="N631" s="2"/>
      <c r="O631" s="2"/>
      <c r="P631" s="2"/>
      <c r="Q631" s="2"/>
      <c r="R631" s="2"/>
      <c r="S631" s="2"/>
      <c r="T631" s="2"/>
      <c r="U631" s="2"/>
      <c r="V631" s="2"/>
      <c r="W631" s="2"/>
      <c r="X631" s="2"/>
      <c r="Y631" s="2"/>
      <c r="Z631" s="2"/>
    </row>
    <row r="632" spans="1:26" ht="18">
      <c r="A632" s="2"/>
      <c r="B632" s="2"/>
      <c r="C632" s="22"/>
      <c r="D632" s="22"/>
      <c r="E632" s="22"/>
      <c r="F632" s="22"/>
      <c r="G632" s="22"/>
      <c r="H632" s="22"/>
      <c r="I632" s="2"/>
      <c r="J632" s="2"/>
      <c r="K632" s="2"/>
      <c r="L632" s="2"/>
      <c r="M632" s="2"/>
      <c r="N632" s="2"/>
      <c r="O632" s="2"/>
      <c r="P632" s="2"/>
      <c r="Q632" s="2"/>
      <c r="R632" s="2"/>
      <c r="S632" s="2"/>
      <c r="T632" s="2"/>
      <c r="U632" s="2"/>
      <c r="V632" s="2"/>
      <c r="W632" s="2"/>
      <c r="X632" s="2"/>
      <c r="Y632" s="2"/>
      <c r="Z632" s="2"/>
    </row>
    <row r="633" spans="1:26" ht="18">
      <c r="A633" s="2"/>
      <c r="B633" s="2"/>
      <c r="C633" s="22"/>
      <c r="D633" s="22"/>
      <c r="E633" s="22"/>
      <c r="F633" s="22"/>
      <c r="G633" s="22"/>
      <c r="H633" s="22"/>
      <c r="I633" s="2"/>
      <c r="J633" s="2"/>
      <c r="K633" s="2"/>
      <c r="L633" s="2"/>
      <c r="M633" s="2"/>
      <c r="N633" s="2"/>
      <c r="O633" s="2"/>
      <c r="P633" s="2"/>
      <c r="Q633" s="2"/>
      <c r="R633" s="2"/>
      <c r="S633" s="2"/>
      <c r="T633" s="2"/>
      <c r="U633" s="2"/>
      <c r="V633" s="2"/>
      <c r="W633" s="2"/>
      <c r="X633" s="2"/>
      <c r="Y633" s="2"/>
      <c r="Z633" s="2"/>
    </row>
    <row r="634" spans="1:26" ht="18">
      <c r="A634" s="2"/>
      <c r="B634" s="2"/>
      <c r="C634" s="22"/>
      <c r="D634" s="22"/>
      <c r="E634" s="22"/>
      <c r="F634" s="22"/>
      <c r="G634" s="22"/>
      <c r="H634" s="22"/>
      <c r="I634" s="2"/>
      <c r="J634" s="2"/>
      <c r="K634" s="2"/>
      <c r="L634" s="2"/>
      <c r="M634" s="2"/>
      <c r="N634" s="2"/>
      <c r="O634" s="2"/>
      <c r="P634" s="2"/>
      <c r="Q634" s="2"/>
      <c r="R634" s="2"/>
      <c r="S634" s="2"/>
      <c r="T634" s="2"/>
      <c r="U634" s="2"/>
      <c r="V634" s="2"/>
      <c r="W634" s="2"/>
      <c r="X634" s="2"/>
      <c r="Y634" s="2"/>
      <c r="Z634" s="2"/>
    </row>
    <row r="635" spans="1:26" ht="18">
      <c r="A635" s="2"/>
      <c r="B635" s="2"/>
      <c r="C635" s="22"/>
      <c r="D635" s="22"/>
      <c r="E635" s="22"/>
      <c r="F635" s="22"/>
      <c r="G635" s="22"/>
      <c r="H635" s="22"/>
      <c r="I635" s="2"/>
      <c r="J635" s="2"/>
      <c r="K635" s="2"/>
      <c r="L635" s="2"/>
      <c r="M635" s="2"/>
      <c r="N635" s="2"/>
      <c r="O635" s="2"/>
      <c r="P635" s="2"/>
      <c r="Q635" s="2"/>
      <c r="R635" s="2"/>
      <c r="S635" s="2"/>
      <c r="T635" s="2"/>
      <c r="U635" s="2"/>
      <c r="V635" s="2"/>
      <c r="W635" s="2"/>
      <c r="X635" s="2"/>
      <c r="Y635" s="2"/>
      <c r="Z635" s="2"/>
    </row>
    <row r="636" spans="1:26" ht="18">
      <c r="A636" s="2"/>
      <c r="B636" s="2"/>
      <c r="C636" s="22"/>
      <c r="D636" s="22"/>
      <c r="E636" s="22"/>
      <c r="F636" s="22"/>
      <c r="G636" s="22"/>
      <c r="H636" s="22"/>
      <c r="I636" s="2"/>
      <c r="J636" s="2"/>
      <c r="K636" s="2"/>
      <c r="L636" s="2"/>
      <c r="M636" s="2"/>
      <c r="N636" s="2"/>
      <c r="O636" s="2"/>
      <c r="P636" s="2"/>
      <c r="Q636" s="2"/>
      <c r="R636" s="2"/>
      <c r="S636" s="2"/>
      <c r="T636" s="2"/>
      <c r="U636" s="2"/>
      <c r="V636" s="2"/>
      <c r="W636" s="2"/>
      <c r="X636" s="2"/>
      <c r="Y636" s="2"/>
      <c r="Z636" s="2"/>
    </row>
    <row r="637" spans="1:26" ht="18">
      <c r="A637" s="2"/>
      <c r="B637" s="2"/>
      <c r="C637" s="22"/>
      <c r="D637" s="22"/>
      <c r="E637" s="22"/>
      <c r="F637" s="22"/>
      <c r="G637" s="22"/>
      <c r="H637" s="22"/>
      <c r="I637" s="2"/>
      <c r="J637" s="2"/>
      <c r="K637" s="2"/>
      <c r="L637" s="2"/>
      <c r="M637" s="2"/>
      <c r="N637" s="2"/>
      <c r="O637" s="2"/>
      <c r="P637" s="2"/>
      <c r="Q637" s="2"/>
      <c r="R637" s="2"/>
      <c r="S637" s="2"/>
      <c r="T637" s="2"/>
      <c r="U637" s="2"/>
      <c r="V637" s="2"/>
      <c r="W637" s="2"/>
      <c r="X637" s="2"/>
      <c r="Y637" s="2"/>
      <c r="Z637" s="2"/>
    </row>
    <row r="638" spans="1:26" ht="18">
      <c r="A638" s="2"/>
      <c r="B638" s="2"/>
      <c r="C638" s="22"/>
      <c r="D638" s="22"/>
      <c r="E638" s="22"/>
      <c r="F638" s="22"/>
      <c r="G638" s="22"/>
      <c r="H638" s="22"/>
      <c r="I638" s="2"/>
      <c r="J638" s="2"/>
      <c r="K638" s="2"/>
      <c r="L638" s="2"/>
      <c r="M638" s="2"/>
      <c r="N638" s="2"/>
      <c r="O638" s="2"/>
      <c r="P638" s="2"/>
      <c r="Q638" s="2"/>
      <c r="R638" s="2"/>
      <c r="S638" s="2"/>
      <c r="T638" s="2"/>
      <c r="U638" s="2"/>
      <c r="V638" s="2"/>
      <c r="W638" s="2"/>
      <c r="X638" s="2"/>
      <c r="Y638" s="2"/>
      <c r="Z638" s="2"/>
    </row>
    <row r="639" spans="1:26" ht="18">
      <c r="A639" s="2"/>
      <c r="B639" s="2"/>
      <c r="C639" s="22"/>
      <c r="D639" s="22"/>
      <c r="E639" s="22"/>
      <c r="F639" s="22"/>
      <c r="G639" s="22"/>
      <c r="H639" s="22"/>
      <c r="I639" s="2"/>
      <c r="J639" s="2"/>
      <c r="K639" s="2"/>
      <c r="L639" s="2"/>
      <c r="M639" s="2"/>
      <c r="N639" s="2"/>
      <c r="O639" s="2"/>
      <c r="P639" s="2"/>
      <c r="Q639" s="2"/>
      <c r="R639" s="2"/>
      <c r="S639" s="2"/>
      <c r="T639" s="2"/>
      <c r="U639" s="2"/>
      <c r="V639" s="2"/>
      <c r="W639" s="2"/>
      <c r="X639" s="2"/>
      <c r="Y639" s="2"/>
      <c r="Z639" s="2"/>
    </row>
    <row r="640" spans="1:26" ht="18">
      <c r="A640" s="2"/>
      <c r="B640" s="2"/>
      <c r="C640" s="22"/>
      <c r="D640" s="22"/>
      <c r="E640" s="22"/>
      <c r="F640" s="22"/>
      <c r="G640" s="22"/>
      <c r="H640" s="22"/>
      <c r="I640" s="2"/>
      <c r="J640" s="2"/>
      <c r="K640" s="2"/>
      <c r="L640" s="2"/>
      <c r="M640" s="2"/>
      <c r="N640" s="2"/>
      <c r="O640" s="2"/>
      <c r="P640" s="2"/>
      <c r="Q640" s="2"/>
      <c r="R640" s="2"/>
      <c r="S640" s="2"/>
      <c r="T640" s="2"/>
      <c r="U640" s="2"/>
      <c r="V640" s="2"/>
      <c r="W640" s="2"/>
      <c r="X640" s="2"/>
      <c r="Y640" s="2"/>
      <c r="Z640" s="2"/>
    </row>
    <row r="641" spans="1:26" ht="18">
      <c r="A641" s="2"/>
      <c r="B641" s="2"/>
      <c r="C641" s="22"/>
      <c r="D641" s="22"/>
      <c r="E641" s="22"/>
      <c r="F641" s="22"/>
      <c r="G641" s="22"/>
      <c r="H641" s="22"/>
      <c r="I641" s="2"/>
      <c r="J641" s="2"/>
      <c r="K641" s="2"/>
      <c r="L641" s="2"/>
      <c r="M641" s="2"/>
      <c r="N641" s="2"/>
      <c r="O641" s="2"/>
      <c r="P641" s="2"/>
      <c r="Q641" s="2"/>
      <c r="R641" s="2"/>
      <c r="S641" s="2"/>
      <c r="T641" s="2"/>
      <c r="U641" s="2"/>
      <c r="V641" s="2"/>
      <c r="W641" s="2"/>
      <c r="X641" s="2"/>
      <c r="Y641" s="2"/>
      <c r="Z641" s="2"/>
    </row>
    <row r="642" spans="1:26" ht="18">
      <c r="A642" s="2"/>
      <c r="B642" s="2"/>
      <c r="C642" s="22"/>
      <c r="D642" s="22"/>
      <c r="E642" s="22"/>
      <c r="F642" s="22"/>
      <c r="G642" s="22"/>
      <c r="H642" s="22"/>
      <c r="I642" s="2"/>
      <c r="J642" s="2"/>
      <c r="K642" s="2"/>
      <c r="L642" s="2"/>
      <c r="M642" s="2"/>
      <c r="N642" s="2"/>
      <c r="O642" s="2"/>
      <c r="P642" s="2"/>
      <c r="Q642" s="2"/>
      <c r="R642" s="2"/>
      <c r="S642" s="2"/>
      <c r="T642" s="2"/>
      <c r="U642" s="2"/>
      <c r="V642" s="2"/>
      <c r="W642" s="2"/>
      <c r="X642" s="2"/>
      <c r="Y642" s="2"/>
      <c r="Z642" s="2"/>
    </row>
    <row r="643" spans="1:26" ht="18">
      <c r="A643" s="2"/>
      <c r="B643" s="2"/>
      <c r="C643" s="22"/>
      <c r="D643" s="22"/>
      <c r="E643" s="22"/>
      <c r="F643" s="22"/>
      <c r="G643" s="22"/>
      <c r="H643" s="22"/>
      <c r="I643" s="2"/>
      <c r="J643" s="2"/>
      <c r="K643" s="2"/>
      <c r="L643" s="2"/>
      <c r="M643" s="2"/>
      <c r="N643" s="2"/>
      <c r="O643" s="2"/>
      <c r="P643" s="2"/>
      <c r="Q643" s="2"/>
      <c r="R643" s="2"/>
      <c r="S643" s="2"/>
      <c r="T643" s="2"/>
      <c r="U643" s="2"/>
      <c r="V643" s="2"/>
      <c r="W643" s="2"/>
      <c r="X643" s="2"/>
      <c r="Y643" s="2"/>
      <c r="Z643" s="2"/>
    </row>
    <row r="644" spans="1:26" ht="18">
      <c r="A644" s="2"/>
      <c r="B644" s="2"/>
      <c r="C644" s="22"/>
      <c r="D644" s="22"/>
      <c r="E644" s="22"/>
      <c r="F644" s="22"/>
      <c r="G644" s="22"/>
      <c r="H644" s="22"/>
      <c r="I644" s="2"/>
      <c r="J644" s="2"/>
      <c r="K644" s="2"/>
      <c r="L644" s="2"/>
      <c r="M644" s="2"/>
      <c r="N644" s="2"/>
      <c r="O644" s="2"/>
      <c r="P644" s="2"/>
      <c r="Q644" s="2"/>
      <c r="R644" s="2"/>
      <c r="S644" s="2"/>
      <c r="T644" s="2"/>
      <c r="U644" s="2"/>
      <c r="V644" s="2"/>
      <c r="W644" s="2"/>
      <c r="X644" s="2"/>
      <c r="Y644" s="2"/>
      <c r="Z644" s="2"/>
    </row>
    <row r="645" spans="1:26" ht="18">
      <c r="A645" s="2"/>
      <c r="B645" s="2"/>
      <c r="C645" s="22"/>
      <c r="D645" s="22"/>
      <c r="E645" s="22"/>
      <c r="F645" s="22"/>
      <c r="G645" s="22"/>
      <c r="H645" s="22"/>
      <c r="I645" s="2"/>
      <c r="J645" s="2"/>
      <c r="K645" s="2"/>
      <c r="L645" s="2"/>
      <c r="M645" s="2"/>
      <c r="N645" s="2"/>
      <c r="O645" s="2"/>
      <c r="P645" s="2"/>
      <c r="Q645" s="2"/>
      <c r="R645" s="2"/>
      <c r="S645" s="2"/>
      <c r="T645" s="2"/>
      <c r="U645" s="2"/>
      <c r="V645" s="2"/>
      <c r="W645" s="2"/>
      <c r="X645" s="2"/>
      <c r="Y645" s="2"/>
      <c r="Z645" s="2"/>
    </row>
    <row r="646" spans="1:26" ht="18">
      <c r="A646" s="2"/>
      <c r="B646" s="2"/>
      <c r="C646" s="22"/>
      <c r="D646" s="22"/>
      <c r="E646" s="22"/>
      <c r="F646" s="22"/>
      <c r="G646" s="22"/>
      <c r="H646" s="22"/>
      <c r="I646" s="2"/>
      <c r="J646" s="2"/>
      <c r="K646" s="2"/>
      <c r="L646" s="2"/>
      <c r="M646" s="2"/>
      <c r="N646" s="2"/>
      <c r="O646" s="2"/>
      <c r="P646" s="2"/>
      <c r="Q646" s="2"/>
      <c r="R646" s="2"/>
      <c r="S646" s="2"/>
      <c r="T646" s="2"/>
      <c r="U646" s="2"/>
      <c r="V646" s="2"/>
      <c r="W646" s="2"/>
      <c r="X646" s="2"/>
      <c r="Y646" s="2"/>
      <c r="Z646" s="2"/>
    </row>
    <row r="647" spans="1:26" ht="18">
      <c r="A647" s="2"/>
      <c r="B647" s="2"/>
      <c r="C647" s="22"/>
      <c r="D647" s="22"/>
      <c r="E647" s="22"/>
      <c r="F647" s="22"/>
      <c r="G647" s="22"/>
      <c r="H647" s="22"/>
      <c r="I647" s="2"/>
      <c r="J647" s="2"/>
      <c r="K647" s="2"/>
      <c r="L647" s="2"/>
      <c r="M647" s="2"/>
      <c r="N647" s="2"/>
      <c r="O647" s="2"/>
      <c r="P647" s="2"/>
      <c r="Q647" s="2"/>
      <c r="R647" s="2"/>
      <c r="S647" s="2"/>
      <c r="T647" s="2"/>
      <c r="U647" s="2"/>
      <c r="V647" s="2"/>
      <c r="W647" s="2"/>
      <c r="X647" s="2"/>
      <c r="Y647" s="2"/>
      <c r="Z647" s="2"/>
    </row>
    <row r="648" spans="1:26" ht="18">
      <c r="A648" s="2"/>
      <c r="B648" s="2"/>
      <c r="C648" s="22"/>
      <c r="D648" s="22"/>
      <c r="E648" s="22"/>
      <c r="F648" s="22"/>
      <c r="G648" s="22"/>
      <c r="H648" s="22"/>
      <c r="I648" s="2"/>
      <c r="J648" s="2"/>
      <c r="K648" s="2"/>
      <c r="L648" s="2"/>
      <c r="M648" s="2"/>
      <c r="N648" s="2"/>
      <c r="O648" s="2"/>
      <c r="P648" s="2"/>
      <c r="Q648" s="2"/>
      <c r="R648" s="2"/>
      <c r="S648" s="2"/>
      <c r="T648" s="2"/>
      <c r="U648" s="2"/>
      <c r="V648" s="2"/>
      <c r="W648" s="2"/>
      <c r="X648" s="2"/>
      <c r="Y648" s="2"/>
      <c r="Z648" s="2"/>
    </row>
    <row r="649" spans="1:26" ht="18">
      <c r="A649" s="2"/>
      <c r="B649" s="2"/>
      <c r="C649" s="22"/>
      <c r="D649" s="22"/>
      <c r="E649" s="22"/>
      <c r="F649" s="22"/>
      <c r="G649" s="22"/>
      <c r="H649" s="22"/>
      <c r="I649" s="2"/>
      <c r="J649" s="2"/>
      <c r="K649" s="2"/>
      <c r="L649" s="2"/>
      <c r="M649" s="2"/>
      <c r="N649" s="2"/>
      <c r="O649" s="2"/>
      <c r="P649" s="2"/>
      <c r="Q649" s="2"/>
      <c r="R649" s="2"/>
      <c r="S649" s="2"/>
      <c r="T649" s="2"/>
      <c r="U649" s="2"/>
      <c r="V649" s="2"/>
      <c r="W649" s="2"/>
      <c r="X649" s="2"/>
      <c r="Y649" s="2"/>
      <c r="Z649" s="2"/>
    </row>
    <row r="650" spans="1:26" ht="18">
      <c r="A650" s="2"/>
      <c r="B650" s="2"/>
      <c r="C650" s="22"/>
      <c r="D650" s="22"/>
      <c r="E650" s="22"/>
      <c r="F650" s="22"/>
      <c r="G650" s="22"/>
      <c r="H650" s="22"/>
      <c r="I650" s="2"/>
      <c r="J650" s="2"/>
      <c r="K650" s="2"/>
      <c r="L650" s="2"/>
      <c r="M650" s="2"/>
      <c r="N650" s="2"/>
      <c r="O650" s="2"/>
      <c r="P650" s="2"/>
      <c r="Q650" s="2"/>
      <c r="R650" s="2"/>
      <c r="S650" s="2"/>
      <c r="T650" s="2"/>
      <c r="U650" s="2"/>
      <c r="V650" s="2"/>
      <c r="W650" s="2"/>
      <c r="X650" s="2"/>
      <c r="Y650" s="2"/>
      <c r="Z650" s="2"/>
    </row>
    <row r="651" spans="1:26" ht="18">
      <c r="A651" s="2"/>
      <c r="B651" s="2"/>
      <c r="C651" s="22"/>
      <c r="D651" s="22"/>
      <c r="E651" s="22"/>
      <c r="F651" s="22"/>
      <c r="G651" s="22"/>
      <c r="H651" s="22"/>
      <c r="I651" s="2"/>
      <c r="J651" s="2"/>
      <c r="K651" s="2"/>
      <c r="L651" s="2"/>
      <c r="M651" s="2"/>
      <c r="N651" s="2"/>
      <c r="O651" s="2"/>
      <c r="P651" s="2"/>
      <c r="Q651" s="2"/>
      <c r="R651" s="2"/>
      <c r="S651" s="2"/>
      <c r="T651" s="2"/>
      <c r="U651" s="2"/>
      <c r="V651" s="2"/>
      <c r="W651" s="2"/>
      <c r="X651" s="2"/>
      <c r="Y651" s="2"/>
      <c r="Z651" s="2"/>
    </row>
    <row r="652" spans="1:26" ht="18">
      <c r="A652" s="2"/>
      <c r="B652" s="2"/>
      <c r="C652" s="22"/>
      <c r="D652" s="22"/>
      <c r="E652" s="22"/>
      <c r="F652" s="22"/>
      <c r="G652" s="22"/>
      <c r="H652" s="22"/>
      <c r="I652" s="2"/>
      <c r="J652" s="2"/>
      <c r="K652" s="2"/>
      <c r="L652" s="2"/>
      <c r="M652" s="2"/>
      <c r="N652" s="2"/>
      <c r="O652" s="2"/>
      <c r="P652" s="2"/>
      <c r="Q652" s="2"/>
      <c r="R652" s="2"/>
      <c r="S652" s="2"/>
      <c r="T652" s="2"/>
      <c r="U652" s="2"/>
      <c r="V652" s="2"/>
      <c r="W652" s="2"/>
      <c r="X652" s="2"/>
      <c r="Y652" s="2"/>
      <c r="Z652" s="2"/>
    </row>
    <row r="653" spans="1:26" ht="18">
      <c r="A653" s="2"/>
      <c r="B653" s="2"/>
      <c r="C653" s="22"/>
      <c r="D653" s="22"/>
      <c r="E653" s="22"/>
      <c r="F653" s="22"/>
      <c r="G653" s="22"/>
      <c r="H653" s="22"/>
      <c r="I653" s="2"/>
      <c r="J653" s="2"/>
      <c r="K653" s="2"/>
      <c r="L653" s="2"/>
      <c r="M653" s="2"/>
      <c r="N653" s="2"/>
      <c r="O653" s="2"/>
      <c r="P653" s="2"/>
      <c r="Q653" s="2"/>
      <c r="R653" s="2"/>
      <c r="S653" s="2"/>
      <c r="T653" s="2"/>
      <c r="U653" s="2"/>
      <c r="V653" s="2"/>
      <c r="W653" s="2"/>
      <c r="X653" s="2"/>
      <c r="Y653" s="2"/>
      <c r="Z653" s="2"/>
    </row>
    <row r="654" spans="1:26" ht="18">
      <c r="A654" s="2"/>
      <c r="B654" s="2"/>
      <c r="C654" s="22"/>
      <c r="D654" s="22"/>
      <c r="E654" s="22"/>
      <c r="F654" s="22"/>
      <c r="G654" s="22"/>
      <c r="H654" s="22"/>
      <c r="I654" s="2"/>
      <c r="J654" s="2"/>
      <c r="K654" s="2"/>
      <c r="L654" s="2"/>
      <c r="M654" s="2"/>
      <c r="N654" s="2"/>
      <c r="O654" s="2"/>
      <c r="P654" s="2"/>
      <c r="Q654" s="2"/>
      <c r="R654" s="2"/>
      <c r="S654" s="2"/>
      <c r="T654" s="2"/>
      <c r="U654" s="2"/>
      <c r="V654" s="2"/>
      <c r="W654" s="2"/>
      <c r="X654" s="2"/>
      <c r="Y654" s="2"/>
      <c r="Z654" s="2"/>
    </row>
    <row r="655" spans="1:26" ht="18">
      <c r="A655" s="2"/>
      <c r="B655" s="2"/>
      <c r="C655" s="22"/>
      <c r="D655" s="22"/>
      <c r="E655" s="22"/>
      <c r="F655" s="22"/>
      <c r="G655" s="22"/>
      <c r="H655" s="22"/>
      <c r="I655" s="2"/>
      <c r="J655" s="2"/>
      <c r="K655" s="2"/>
      <c r="L655" s="2"/>
      <c r="M655" s="2"/>
      <c r="N655" s="2"/>
      <c r="O655" s="2"/>
      <c r="P655" s="2"/>
      <c r="Q655" s="2"/>
      <c r="R655" s="2"/>
      <c r="S655" s="2"/>
      <c r="T655" s="2"/>
      <c r="U655" s="2"/>
      <c r="V655" s="2"/>
      <c r="W655" s="2"/>
      <c r="X655" s="2"/>
      <c r="Y655" s="2"/>
      <c r="Z655" s="2"/>
    </row>
    <row r="656" spans="1:26" ht="18">
      <c r="A656" s="2"/>
      <c r="B656" s="2"/>
      <c r="C656" s="22"/>
      <c r="D656" s="22"/>
      <c r="E656" s="22"/>
      <c r="F656" s="22"/>
      <c r="G656" s="22"/>
      <c r="H656" s="22"/>
      <c r="I656" s="2"/>
      <c r="J656" s="2"/>
      <c r="K656" s="2"/>
      <c r="L656" s="2"/>
      <c r="M656" s="2"/>
      <c r="N656" s="2"/>
      <c r="O656" s="2"/>
      <c r="P656" s="2"/>
      <c r="Q656" s="2"/>
      <c r="R656" s="2"/>
      <c r="S656" s="2"/>
      <c r="T656" s="2"/>
      <c r="U656" s="2"/>
      <c r="V656" s="2"/>
      <c r="W656" s="2"/>
      <c r="X656" s="2"/>
      <c r="Y656" s="2"/>
      <c r="Z656" s="2"/>
    </row>
    <row r="657" spans="1:26" ht="18">
      <c r="A657" s="2"/>
      <c r="B657" s="2"/>
      <c r="C657" s="22"/>
      <c r="D657" s="22"/>
      <c r="E657" s="22"/>
      <c r="F657" s="22"/>
      <c r="G657" s="22"/>
      <c r="H657" s="22"/>
      <c r="I657" s="2"/>
      <c r="J657" s="2"/>
      <c r="K657" s="2"/>
      <c r="L657" s="2"/>
      <c r="M657" s="2"/>
      <c r="N657" s="2"/>
      <c r="O657" s="2"/>
      <c r="P657" s="2"/>
      <c r="Q657" s="2"/>
      <c r="R657" s="2"/>
      <c r="S657" s="2"/>
      <c r="T657" s="2"/>
      <c r="U657" s="2"/>
      <c r="V657" s="2"/>
      <c r="W657" s="2"/>
      <c r="X657" s="2"/>
      <c r="Y657" s="2"/>
      <c r="Z657" s="2"/>
    </row>
    <row r="658" spans="1:26" ht="18">
      <c r="A658" s="2"/>
      <c r="B658" s="2"/>
      <c r="C658" s="22"/>
      <c r="D658" s="22"/>
      <c r="E658" s="22"/>
      <c r="F658" s="22"/>
      <c r="G658" s="22"/>
      <c r="H658" s="22"/>
      <c r="I658" s="2"/>
      <c r="J658" s="2"/>
      <c r="K658" s="2"/>
      <c r="L658" s="2"/>
      <c r="M658" s="2"/>
      <c r="N658" s="2"/>
      <c r="O658" s="2"/>
      <c r="P658" s="2"/>
      <c r="Q658" s="2"/>
      <c r="R658" s="2"/>
      <c r="S658" s="2"/>
      <c r="T658" s="2"/>
      <c r="U658" s="2"/>
      <c r="V658" s="2"/>
      <c r="W658" s="2"/>
      <c r="X658" s="2"/>
      <c r="Y658" s="2"/>
      <c r="Z658" s="2"/>
    </row>
    <row r="659" spans="1:26" ht="18">
      <c r="A659" s="2"/>
      <c r="B659" s="2"/>
      <c r="C659" s="22"/>
      <c r="D659" s="22"/>
      <c r="E659" s="22"/>
      <c r="F659" s="22"/>
      <c r="G659" s="22"/>
      <c r="H659" s="22"/>
      <c r="I659" s="2"/>
      <c r="J659" s="2"/>
      <c r="K659" s="2"/>
      <c r="L659" s="2"/>
      <c r="M659" s="2"/>
      <c r="N659" s="2"/>
      <c r="O659" s="2"/>
      <c r="P659" s="2"/>
      <c r="Q659" s="2"/>
      <c r="R659" s="2"/>
      <c r="S659" s="2"/>
      <c r="T659" s="2"/>
      <c r="U659" s="2"/>
      <c r="V659" s="2"/>
      <c r="W659" s="2"/>
      <c r="X659" s="2"/>
      <c r="Y659" s="2"/>
      <c r="Z659" s="2"/>
    </row>
    <row r="660" spans="1:26" ht="18">
      <c r="A660" s="2"/>
      <c r="B660" s="2"/>
      <c r="C660" s="22"/>
      <c r="D660" s="22"/>
      <c r="E660" s="22"/>
      <c r="F660" s="22"/>
      <c r="G660" s="22"/>
      <c r="H660" s="22"/>
      <c r="I660" s="2"/>
      <c r="J660" s="2"/>
      <c r="K660" s="2"/>
      <c r="L660" s="2"/>
      <c r="M660" s="2"/>
      <c r="N660" s="2"/>
      <c r="O660" s="2"/>
      <c r="P660" s="2"/>
      <c r="Q660" s="2"/>
      <c r="R660" s="2"/>
      <c r="S660" s="2"/>
      <c r="T660" s="2"/>
      <c r="U660" s="2"/>
      <c r="V660" s="2"/>
      <c r="W660" s="2"/>
      <c r="X660" s="2"/>
      <c r="Y660" s="2"/>
      <c r="Z660" s="2"/>
    </row>
    <row r="661" spans="1:26" ht="18">
      <c r="A661" s="2"/>
      <c r="B661" s="2"/>
      <c r="C661" s="22"/>
      <c r="D661" s="22"/>
      <c r="E661" s="22"/>
      <c r="F661" s="22"/>
      <c r="G661" s="22"/>
      <c r="H661" s="22"/>
      <c r="I661" s="2"/>
      <c r="J661" s="2"/>
      <c r="K661" s="2"/>
      <c r="L661" s="2"/>
      <c r="M661" s="2"/>
      <c r="N661" s="2"/>
      <c r="O661" s="2"/>
      <c r="P661" s="2"/>
      <c r="Q661" s="2"/>
      <c r="R661" s="2"/>
      <c r="S661" s="2"/>
      <c r="T661" s="2"/>
      <c r="U661" s="2"/>
      <c r="V661" s="2"/>
      <c r="W661" s="2"/>
      <c r="X661" s="2"/>
      <c r="Y661" s="2"/>
      <c r="Z661" s="2"/>
    </row>
    <row r="662" spans="1:26" ht="18">
      <c r="A662" s="2"/>
      <c r="B662" s="2"/>
      <c r="C662" s="22"/>
      <c r="D662" s="22"/>
      <c r="E662" s="22"/>
      <c r="F662" s="22"/>
      <c r="G662" s="22"/>
      <c r="H662" s="22"/>
      <c r="I662" s="2"/>
      <c r="J662" s="2"/>
      <c r="K662" s="2"/>
      <c r="L662" s="2"/>
      <c r="M662" s="2"/>
      <c r="N662" s="2"/>
      <c r="O662" s="2"/>
      <c r="P662" s="2"/>
      <c r="Q662" s="2"/>
      <c r="R662" s="2"/>
      <c r="S662" s="2"/>
      <c r="T662" s="2"/>
      <c r="U662" s="2"/>
      <c r="V662" s="2"/>
      <c r="W662" s="2"/>
      <c r="X662" s="2"/>
      <c r="Y662" s="2"/>
      <c r="Z662" s="2"/>
    </row>
    <row r="663" spans="1:26" ht="18">
      <c r="A663" s="2"/>
      <c r="B663" s="2"/>
      <c r="C663" s="22"/>
      <c r="D663" s="22"/>
      <c r="E663" s="22"/>
      <c r="F663" s="22"/>
      <c r="G663" s="22"/>
      <c r="H663" s="22"/>
      <c r="I663" s="2"/>
      <c r="J663" s="2"/>
      <c r="K663" s="2"/>
      <c r="L663" s="2"/>
      <c r="M663" s="2"/>
      <c r="N663" s="2"/>
      <c r="O663" s="2"/>
      <c r="P663" s="2"/>
      <c r="Q663" s="2"/>
      <c r="R663" s="2"/>
      <c r="S663" s="2"/>
      <c r="T663" s="2"/>
      <c r="U663" s="2"/>
      <c r="V663" s="2"/>
      <c r="W663" s="2"/>
      <c r="X663" s="2"/>
      <c r="Y663" s="2"/>
      <c r="Z663" s="2"/>
    </row>
    <row r="664" spans="1:26" ht="18">
      <c r="A664" s="2"/>
      <c r="B664" s="2"/>
      <c r="C664" s="22"/>
      <c r="D664" s="22"/>
      <c r="E664" s="22"/>
      <c r="F664" s="22"/>
      <c r="G664" s="22"/>
      <c r="H664" s="22"/>
      <c r="I664" s="2"/>
      <c r="J664" s="2"/>
      <c r="K664" s="2"/>
      <c r="L664" s="2"/>
      <c r="M664" s="2"/>
      <c r="N664" s="2"/>
      <c r="O664" s="2"/>
      <c r="P664" s="2"/>
      <c r="Q664" s="2"/>
      <c r="R664" s="2"/>
      <c r="S664" s="2"/>
      <c r="T664" s="2"/>
      <c r="U664" s="2"/>
      <c r="V664" s="2"/>
      <c r="W664" s="2"/>
      <c r="X664" s="2"/>
      <c r="Y664" s="2"/>
      <c r="Z664" s="2"/>
    </row>
    <row r="665" spans="1:26" ht="18">
      <c r="A665" s="2"/>
      <c r="B665" s="2"/>
      <c r="C665" s="22"/>
      <c r="D665" s="22"/>
      <c r="E665" s="22"/>
      <c r="F665" s="22"/>
      <c r="G665" s="22"/>
      <c r="H665" s="22"/>
      <c r="I665" s="2"/>
      <c r="J665" s="2"/>
      <c r="K665" s="2"/>
      <c r="L665" s="2"/>
      <c r="M665" s="2"/>
      <c r="N665" s="2"/>
      <c r="O665" s="2"/>
      <c r="P665" s="2"/>
      <c r="Q665" s="2"/>
      <c r="R665" s="2"/>
      <c r="S665" s="2"/>
      <c r="T665" s="2"/>
      <c r="U665" s="2"/>
      <c r="V665" s="2"/>
      <c r="W665" s="2"/>
      <c r="X665" s="2"/>
      <c r="Y665" s="2"/>
      <c r="Z665" s="2"/>
    </row>
    <row r="666" spans="1:26" ht="18">
      <c r="A666" s="2"/>
      <c r="B666" s="2"/>
      <c r="C666" s="22"/>
      <c r="D666" s="22"/>
      <c r="E666" s="22"/>
      <c r="F666" s="22"/>
      <c r="G666" s="22"/>
      <c r="H666" s="22"/>
      <c r="I666" s="2"/>
      <c r="J666" s="2"/>
      <c r="K666" s="2"/>
      <c r="L666" s="2"/>
      <c r="M666" s="2"/>
      <c r="N666" s="2"/>
      <c r="O666" s="2"/>
      <c r="P666" s="2"/>
      <c r="Q666" s="2"/>
      <c r="R666" s="2"/>
      <c r="S666" s="2"/>
      <c r="T666" s="2"/>
      <c r="U666" s="2"/>
      <c r="V666" s="2"/>
      <c r="W666" s="2"/>
      <c r="X666" s="2"/>
      <c r="Y666" s="2"/>
      <c r="Z666" s="2"/>
    </row>
    <row r="667" spans="1:26" ht="18">
      <c r="A667" s="2"/>
      <c r="B667" s="2"/>
      <c r="C667" s="22"/>
      <c r="D667" s="22"/>
      <c r="E667" s="22"/>
      <c r="F667" s="22"/>
      <c r="G667" s="22"/>
      <c r="H667" s="22"/>
      <c r="I667" s="2"/>
      <c r="J667" s="2"/>
      <c r="K667" s="2"/>
      <c r="L667" s="2"/>
      <c r="M667" s="2"/>
      <c r="N667" s="2"/>
      <c r="O667" s="2"/>
      <c r="P667" s="2"/>
      <c r="Q667" s="2"/>
      <c r="R667" s="2"/>
      <c r="S667" s="2"/>
      <c r="T667" s="2"/>
      <c r="U667" s="2"/>
      <c r="V667" s="2"/>
      <c r="W667" s="2"/>
      <c r="X667" s="2"/>
      <c r="Y667" s="2"/>
      <c r="Z667" s="2"/>
    </row>
    <row r="668" spans="1:26" ht="18">
      <c r="A668" s="2"/>
      <c r="B668" s="2"/>
      <c r="C668" s="22"/>
      <c r="D668" s="22"/>
      <c r="E668" s="22"/>
      <c r="F668" s="22"/>
      <c r="G668" s="22"/>
      <c r="H668" s="22"/>
      <c r="I668" s="2"/>
      <c r="J668" s="2"/>
      <c r="K668" s="2"/>
      <c r="L668" s="2"/>
      <c r="M668" s="2"/>
      <c r="N668" s="2"/>
      <c r="O668" s="2"/>
      <c r="P668" s="2"/>
      <c r="Q668" s="2"/>
      <c r="R668" s="2"/>
      <c r="S668" s="2"/>
      <c r="T668" s="2"/>
      <c r="U668" s="2"/>
      <c r="V668" s="2"/>
      <c r="W668" s="2"/>
      <c r="X668" s="2"/>
      <c r="Y668" s="2"/>
      <c r="Z668" s="2"/>
    </row>
    <row r="669" spans="1:26" ht="18">
      <c r="A669" s="2"/>
      <c r="B669" s="2"/>
      <c r="C669" s="22"/>
      <c r="D669" s="22"/>
      <c r="E669" s="22"/>
      <c r="F669" s="22"/>
      <c r="G669" s="22"/>
      <c r="H669" s="22"/>
      <c r="I669" s="2"/>
      <c r="J669" s="2"/>
      <c r="K669" s="2"/>
      <c r="L669" s="2"/>
      <c r="M669" s="2"/>
      <c r="N669" s="2"/>
      <c r="O669" s="2"/>
      <c r="P669" s="2"/>
      <c r="Q669" s="2"/>
      <c r="R669" s="2"/>
      <c r="S669" s="2"/>
      <c r="T669" s="2"/>
      <c r="U669" s="2"/>
      <c r="V669" s="2"/>
      <c r="W669" s="2"/>
      <c r="X669" s="2"/>
      <c r="Y669" s="2"/>
      <c r="Z669" s="2"/>
    </row>
    <row r="670" spans="1:26" ht="18">
      <c r="A670" s="2"/>
      <c r="B670" s="2"/>
      <c r="C670" s="22"/>
      <c r="D670" s="22"/>
      <c r="E670" s="22"/>
      <c r="F670" s="22"/>
      <c r="G670" s="22"/>
      <c r="H670" s="22"/>
      <c r="I670" s="2"/>
      <c r="J670" s="2"/>
      <c r="K670" s="2"/>
      <c r="L670" s="2"/>
      <c r="M670" s="2"/>
      <c r="N670" s="2"/>
      <c r="O670" s="2"/>
      <c r="P670" s="2"/>
      <c r="Q670" s="2"/>
      <c r="R670" s="2"/>
      <c r="S670" s="2"/>
      <c r="T670" s="2"/>
      <c r="U670" s="2"/>
      <c r="V670" s="2"/>
      <c r="W670" s="2"/>
      <c r="X670" s="2"/>
      <c r="Y670" s="2"/>
      <c r="Z670" s="2"/>
    </row>
    <row r="671" spans="1:26" ht="18">
      <c r="A671" s="2"/>
      <c r="B671" s="2"/>
      <c r="C671" s="22"/>
      <c r="D671" s="22"/>
      <c r="E671" s="22"/>
      <c r="F671" s="22"/>
      <c r="G671" s="22"/>
      <c r="H671" s="22"/>
      <c r="I671" s="2"/>
      <c r="J671" s="2"/>
      <c r="K671" s="2"/>
      <c r="L671" s="2"/>
      <c r="M671" s="2"/>
      <c r="N671" s="2"/>
      <c r="O671" s="2"/>
      <c r="P671" s="2"/>
      <c r="Q671" s="2"/>
      <c r="R671" s="2"/>
      <c r="S671" s="2"/>
      <c r="T671" s="2"/>
      <c r="U671" s="2"/>
      <c r="V671" s="2"/>
      <c r="W671" s="2"/>
      <c r="X671" s="2"/>
      <c r="Y671" s="2"/>
      <c r="Z671" s="2"/>
    </row>
    <row r="672" spans="1:26" ht="18">
      <c r="A672" s="2"/>
      <c r="B672" s="2"/>
      <c r="C672" s="22"/>
      <c r="D672" s="22"/>
      <c r="E672" s="22"/>
      <c r="F672" s="22"/>
      <c r="G672" s="22"/>
      <c r="H672" s="22"/>
      <c r="I672" s="2"/>
      <c r="J672" s="2"/>
      <c r="K672" s="2"/>
      <c r="L672" s="2"/>
      <c r="M672" s="2"/>
      <c r="N672" s="2"/>
      <c r="O672" s="2"/>
      <c r="P672" s="2"/>
      <c r="Q672" s="2"/>
      <c r="R672" s="2"/>
      <c r="S672" s="2"/>
      <c r="T672" s="2"/>
      <c r="U672" s="2"/>
      <c r="V672" s="2"/>
      <c r="W672" s="2"/>
      <c r="X672" s="2"/>
      <c r="Y672" s="2"/>
      <c r="Z672" s="2"/>
    </row>
    <row r="673" spans="1:26" ht="18">
      <c r="A673" s="2"/>
      <c r="B673" s="2"/>
      <c r="C673" s="22"/>
      <c r="D673" s="22"/>
      <c r="E673" s="22"/>
      <c r="F673" s="22"/>
      <c r="G673" s="22"/>
      <c r="H673" s="22"/>
      <c r="I673" s="2"/>
      <c r="J673" s="2"/>
      <c r="K673" s="2"/>
      <c r="L673" s="2"/>
      <c r="M673" s="2"/>
      <c r="N673" s="2"/>
      <c r="O673" s="2"/>
      <c r="P673" s="2"/>
      <c r="Q673" s="2"/>
      <c r="R673" s="2"/>
      <c r="S673" s="2"/>
      <c r="T673" s="2"/>
      <c r="U673" s="2"/>
      <c r="V673" s="2"/>
      <c r="W673" s="2"/>
      <c r="X673" s="2"/>
      <c r="Y673" s="2"/>
      <c r="Z673" s="2"/>
    </row>
    <row r="674" spans="1:26" ht="18">
      <c r="A674" s="2"/>
      <c r="B674" s="2"/>
      <c r="C674" s="22"/>
      <c r="D674" s="22"/>
      <c r="E674" s="22"/>
      <c r="F674" s="22"/>
      <c r="G674" s="22"/>
      <c r="H674" s="22"/>
      <c r="I674" s="2"/>
      <c r="J674" s="2"/>
      <c r="K674" s="2"/>
      <c r="L674" s="2"/>
      <c r="M674" s="2"/>
      <c r="N674" s="2"/>
      <c r="O674" s="2"/>
      <c r="P674" s="2"/>
      <c r="Q674" s="2"/>
      <c r="R674" s="2"/>
      <c r="S674" s="2"/>
      <c r="T674" s="2"/>
      <c r="U674" s="2"/>
      <c r="V674" s="2"/>
      <c r="W674" s="2"/>
      <c r="X674" s="2"/>
      <c r="Y674" s="2"/>
      <c r="Z674" s="2"/>
    </row>
    <row r="675" spans="1:26" ht="18">
      <c r="A675" s="2"/>
      <c r="B675" s="2"/>
      <c r="C675" s="22"/>
      <c r="D675" s="22"/>
      <c r="E675" s="22"/>
      <c r="F675" s="22"/>
      <c r="G675" s="22"/>
      <c r="H675" s="22"/>
      <c r="I675" s="2"/>
      <c r="J675" s="2"/>
      <c r="K675" s="2"/>
      <c r="L675" s="2"/>
      <c r="M675" s="2"/>
      <c r="N675" s="2"/>
      <c r="O675" s="2"/>
      <c r="P675" s="2"/>
      <c r="Q675" s="2"/>
      <c r="R675" s="2"/>
      <c r="S675" s="2"/>
      <c r="T675" s="2"/>
      <c r="U675" s="2"/>
      <c r="V675" s="2"/>
      <c r="W675" s="2"/>
      <c r="X675" s="2"/>
      <c r="Y675" s="2"/>
      <c r="Z675" s="2"/>
    </row>
    <row r="676" spans="1:26" ht="18">
      <c r="A676" s="2"/>
      <c r="B676" s="2"/>
      <c r="C676" s="22"/>
      <c r="D676" s="22"/>
      <c r="E676" s="22"/>
      <c r="F676" s="22"/>
      <c r="G676" s="22"/>
      <c r="H676" s="22"/>
      <c r="I676" s="2"/>
      <c r="J676" s="2"/>
      <c r="K676" s="2"/>
      <c r="L676" s="2"/>
      <c r="M676" s="2"/>
      <c r="N676" s="2"/>
      <c r="O676" s="2"/>
      <c r="P676" s="2"/>
      <c r="Q676" s="2"/>
      <c r="R676" s="2"/>
      <c r="S676" s="2"/>
      <c r="T676" s="2"/>
      <c r="U676" s="2"/>
      <c r="V676" s="2"/>
      <c r="W676" s="2"/>
      <c r="X676" s="2"/>
      <c r="Y676" s="2"/>
      <c r="Z676" s="2"/>
    </row>
    <row r="677" spans="1:26" ht="18">
      <c r="A677" s="2"/>
      <c r="B677" s="2"/>
      <c r="C677" s="22"/>
      <c r="D677" s="22"/>
      <c r="E677" s="22"/>
      <c r="F677" s="22"/>
      <c r="G677" s="22"/>
      <c r="H677" s="22"/>
      <c r="I677" s="2"/>
      <c r="J677" s="2"/>
      <c r="K677" s="2"/>
      <c r="L677" s="2"/>
      <c r="M677" s="2"/>
      <c r="N677" s="2"/>
      <c r="O677" s="2"/>
      <c r="P677" s="2"/>
      <c r="Q677" s="2"/>
      <c r="R677" s="2"/>
      <c r="S677" s="2"/>
      <c r="T677" s="2"/>
      <c r="U677" s="2"/>
      <c r="V677" s="2"/>
      <c r="W677" s="2"/>
      <c r="X677" s="2"/>
      <c r="Y677" s="2"/>
      <c r="Z677" s="2"/>
    </row>
    <row r="678" spans="1:26" ht="18">
      <c r="A678" s="2"/>
      <c r="B678" s="2"/>
      <c r="C678" s="22"/>
      <c r="D678" s="22"/>
      <c r="E678" s="22"/>
      <c r="F678" s="22"/>
      <c r="G678" s="22"/>
      <c r="H678" s="22"/>
      <c r="I678" s="2"/>
      <c r="J678" s="2"/>
      <c r="K678" s="2"/>
      <c r="L678" s="2"/>
      <c r="M678" s="2"/>
      <c r="N678" s="2"/>
      <c r="O678" s="2"/>
      <c r="P678" s="2"/>
      <c r="Q678" s="2"/>
      <c r="R678" s="2"/>
      <c r="S678" s="2"/>
      <c r="T678" s="2"/>
      <c r="U678" s="2"/>
      <c r="V678" s="2"/>
      <c r="W678" s="2"/>
      <c r="X678" s="2"/>
      <c r="Y678" s="2"/>
      <c r="Z678" s="2"/>
    </row>
    <row r="679" spans="1:26" ht="18">
      <c r="A679" s="2"/>
      <c r="B679" s="2"/>
      <c r="C679" s="22"/>
      <c r="D679" s="22"/>
      <c r="E679" s="22"/>
      <c r="F679" s="22"/>
      <c r="G679" s="22"/>
      <c r="H679" s="22"/>
      <c r="I679" s="2"/>
      <c r="J679" s="2"/>
      <c r="K679" s="2"/>
      <c r="L679" s="2"/>
      <c r="M679" s="2"/>
      <c r="N679" s="2"/>
      <c r="O679" s="2"/>
      <c r="P679" s="2"/>
      <c r="Q679" s="2"/>
      <c r="R679" s="2"/>
      <c r="S679" s="2"/>
      <c r="T679" s="2"/>
      <c r="U679" s="2"/>
      <c r="V679" s="2"/>
      <c r="W679" s="2"/>
      <c r="X679" s="2"/>
      <c r="Y679" s="2"/>
      <c r="Z679" s="2"/>
    </row>
    <row r="680" spans="1:26" ht="18">
      <c r="A680" s="2"/>
      <c r="B680" s="2"/>
      <c r="C680" s="22"/>
      <c r="D680" s="22"/>
      <c r="E680" s="22"/>
      <c r="F680" s="22"/>
      <c r="G680" s="22"/>
      <c r="H680" s="22"/>
      <c r="I680" s="2"/>
      <c r="J680" s="2"/>
      <c r="K680" s="2"/>
      <c r="L680" s="2"/>
      <c r="M680" s="2"/>
      <c r="N680" s="2"/>
      <c r="O680" s="2"/>
      <c r="P680" s="2"/>
      <c r="Q680" s="2"/>
      <c r="R680" s="2"/>
      <c r="S680" s="2"/>
      <c r="T680" s="2"/>
      <c r="U680" s="2"/>
      <c r="V680" s="2"/>
      <c r="W680" s="2"/>
      <c r="X680" s="2"/>
      <c r="Y680" s="2"/>
      <c r="Z680" s="2"/>
    </row>
    <row r="681" spans="1:26" ht="18">
      <c r="A681" s="2"/>
      <c r="B681" s="2"/>
      <c r="C681" s="22"/>
      <c r="D681" s="22"/>
      <c r="E681" s="22"/>
      <c r="F681" s="22"/>
      <c r="G681" s="22"/>
      <c r="H681" s="22"/>
      <c r="I681" s="2"/>
      <c r="J681" s="2"/>
      <c r="K681" s="2"/>
      <c r="L681" s="2"/>
      <c r="M681" s="2"/>
      <c r="N681" s="2"/>
      <c r="O681" s="2"/>
      <c r="P681" s="2"/>
      <c r="Q681" s="2"/>
      <c r="R681" s="2"/>
      <c r="S681" s="2"/>
      <c r="T681" s="2"/>
      <c r="U681" s="2"/>
      <c r="V681" s="2"/>
      <c r="W681" s="2"/>
      <c r="X681" s="2"/>
      <c r="Y681" s="2"/>
      <c r="Z681" s="2"/>
    </row>
    <row r="682" spans="1:26" ht="18">
      <c r="A682" s="2"/>
      <c r="B682" s="2"/>
      <c r="C682" s="22"/>
      <c r="D682" s="22"/>
      <c r="E682" s="22"/>
      <c r="F682" s="22"/>
      <c r="G682" s="22"/>
      <c r="H682" s="22"/>
      <c r="I682" s="2"/>
      <c r="J682" s="2"/>
      <c r="K682" s="2"/>
      <c r="L682" s="2"/>
      <c r="M682" s="2"/>
      <c r="N682" s="2"/>
      <c r="O682" s="2"/>
      <c r="P682" s="2"/>
      <c r="Q682" s="2"/>
      <c r="R682" s="2"/>
      <c r="S682" s="2"/>
      <c r="T682" s="2"/>
      <c r="U682" s="2"/>
      <c r="V682" s="2"/>
      <c r="W682" s="2"/>
      <c r="X682" s="2"/>
      <c r="Y682" s="2"/>
      <c r="Z682" s="2"/>
    </row>
    <row r="683" spans="1:26" ht="18">
      <c r="A683" s="2"/>
      <c r="B683" s="2"/>
      <c r="C683" s="22"/>
      <c r="D683" s="22"/>
      <c r="E683" s="22"/>
      <c r="F683" s="22"/>
      <c r="G683" s="22"/>
      <c r="H683" s="22"/>
      <c r="I683" s="2"/>
      <c r="J683" s="2"/>
      <c r="K683" s="2"/>
      <c r="L683" s="2"/>
      <c r="M683" s="2"/>
      <c r="N683" s="2"/>
      <c r="O683" s="2"/>
      <c r="P683" s="2"/>
      <c r="Q683" s="2"/>
      <c r="R683" s="2"/>
      <c r="S683" s="2"/>
      <c r="T683" s="2"/>
      <c r="U683" s="2"/>
      <c r="V683" s="2"/>
      <c r="W683" s="2"/>
      <c r="X683" s="2"/>
      <c r="Y683" s="2"/>
      <c r="Z683" s="2"/>
    </row>
    <row r="684" spans="1:26" ht="18">
      <c r="A684" s="2"/>
      <c r="B684" s="2"/>
      <c r="C684" s="22"/>
      <c r="D684" s="22"/>
      <c r="E684" s="22"/>
      <c r="F684" s="22"/>
      <c r="G684" s="22"/>
      <c r="H684" s="22"/>
      <c r="I684" s="2"/>
      <c r="J684" s="2"/>
      <c r="K684" s="2"/>
      <c r="L684" s="2"/>
      <c r="M684" s="2"/>
      <c r="N684" s="2"/>
      <c r="O684" s="2"/>
      <c r="P684" s="2"/>
      <c r="Q684" s="2"/>
      <c r="R684" s="2"/>
      <c r="S684" s="2"/>
      <c r="T684" s="2"/>
      <c r="U684" s="2"/>
      <c r="V684" s="2"/>
      <c r="W684" s="2"/>
      <c r="X684" s="2"/>
      <c r="Y684" s="2"/>
      <c r="Z684" s="2"/>
    </row>
    <row r="685" spans="1:26" ht="18">
      <c r="A685" s="2"/>
      <c r="B685" s="2"/>
      <c r="C685" s="22"/>
      <c r="D685" s="22"/>
      <c r="E685" s="22"/>
      <c r="F685" s="22"/>
      <c r="G685" s="22"/>
      <c r="H685" s="22"/>
      <c r="I685" s="2"/>
      <c r="J685" s="2"/>
      <c r="K685" s="2"/>
      <c r="L685" s="2"/>
      <c r="M685" s="2"/>
      <c r="N685" s="2"/>
      <c r="O685" s="2"/>
      <c r="P685" s="2"/>
      <c r="Q685" s="2"/>
      <c r="R685" s="2"/>
      <c r="S685" s="2"/>
      <c r="T685" s="2"/>
      <c r="U685" s="2"/>
      <c r="V685" s="2"/>
      <c r="W685" s="2"/>
      <c r="X685" s="2"/>
      <c r="Y685" s="2"/>
      <c r="Z685" s="2"/>
    </row>
    <row r="686" spans="1:26" ht="18">
      <c r="A686" s="2"/>
      <c r="B686" s="2"/>
      <c r="C686" s="22"/>
      <c r="D686" s="22"/>
      <c r="E686" s="22"/>
      <c r="F686" s="22"/>
      <c r="G686" s="22"/>
      <c r="H686" s="22"/>
      <c r="I686" s="2"/>
      <c r="J686" s="2"/>
      <c r="K686" s="2"/>
      <c r="L686" s="2"/>
      <c r="M686" s="2"/>
      <c r="N686" s="2"/>
      <c r="O686" s="2"/>
      <c r="P686" s="2"/>
      <c r="Q686" s="2"/>
      <c r="R686" s="2"/>
      <c r="S686" s="2"/>
      <c r="T686" s="2"/>
      <c r="U686" s="2"/>
      <c r="V686" s="2"/>
      <c r="W686" s="2"/>
      <c r="X686" s="2"/>
      <c r="Y686" s="2"/>
      <c r="Z686" s="2"/>
    </row>
    <row r="687" spans="1:26" ht="18">
      <c r="A687" s="2"/>
      <c r="B687" s="2"/>
      <c r="C687" s="22"/>
      <c r="D687" s="22"/>
      <c r="E687" s="22"/>
      <c r="F687" s="22"/>
      <c r="G687" s="22"/>
      <c r="H687" s="22"/>
      <c r="I687" s="2"/>
      <c r="J687" s="2"/>
      <c r="K687" s="2"/>
      <c r="L687" s="2"/>
      <c r="M687" s="2"/>
      <c r="N687" s="2"/>
      <c r="O687" s="2"/>
      <c r="P687" s="2"/>
      <c r="Q687" s="2"/>
      <c r="R687" s="2"/>
      <c r="S687" s="2"/>
      <c r="T687" s="2"/>
      <c r="U687" s="2"/>
      <c r="V687" s="2"/>
      <c r="W687" s="2"/>
      <c r="X687" s="2"/>
      <c r="Y687" s="2"/>
      <c r="Z687" s="2"/>
    </row>
    <row r="688" spans="1:26" ht="18">
      <c r="A688" s="2"/>
      <c r="B688" s="2"/>
      <c r="C688" s="22"/>
      <c r="D688" s="22"/>
      <c r="E688" s="22"/>
      <c r="F688" s="22"/>
      <c r="G688" s="22"/>
      <c r="H688" s="22"/>
      <c r="I688" s="2"/>
      <c r="J688" s="2"/>
      <c r="K688" s="2"/>
      <c r="L688" s="2"/>
      <c r="M688" s="2"/>
      <c r="N688" s="2"/>
      <c r="O688" s="2"/>
      <c r="P688" s="2"/>
      <c r="Q688" s="2"/>
      <c r="R688" s="2"/>
      <c r="S688" s="2"/>
      <c r="T688" s="2"/>
      <c r="U688" s="2"/>
      <c r="V688" s="2"/>
      <c r="W688" s="2"/>
      <c r="X688" s="2"/>
      <c r="Y688" s="2"/>
      <c r="Z688" s="2"/>
    </row>
    <row r="689" spans="1:26" ht="18">
      <c r="A689" s="2"/>
      <c r="B689" s="2"/>
      <c r="C689" s="22"/>
      <c r="D689" s="22"/>
      <c r="E689" s="22"/>
      <c r="F689" s="22"/>
      <c r="G689" s="22"/>
      <c r="H689" s="22"/>
      <c r="I689" s="2"/>
      <c r="J689" s="2"/>
      <c r="K689" s="2"/>
      <c r="L689" s="2"/>
      <c r="M689" s="2"/>
      <c r="N689" s="2"/>
      <c r="O689" s="2"/>
      <c r="P689" s="2"/>
      <c r="Q689" s="2"/>
      <c r="R689" s="2"/>
      <c r="S689" s="2"/>
      <c r="T689" s="2"/>
      <c r="U689" s="2"/>
      <c r="V689" s="2"/>
      <c r="W689" s="2"/>
      <c r="X689" s="2"/>
      <c r="Y689" s="2"/>
      <c r="Z689" s="2"/>
    </row>
    <row r="690" spans="1:26" ht="18">
      <c r="A690" s="2"/>
      <c r="B690" s="2"/>
      <c r="C690" s="22"/>
      <c r="D690" s="22"/>
      <c r="E690" s="22"/>
      <c r="F690" s="22"/>
      <c r="G690" s="22"/>
      <c r="H690" s="22"/>
      <c r="I690" s="2"/>
      <c r="J690" s="2"/>
      <c r="K690" s="2"/>
      <c r="L690" s="2"/>
      <c r="M690" s="2"/>
      <c r="N690" s="2"/>
      <c r="O690" s="2"/>
      <c r="P690" s="2"/>
      <c r="Q690" s="2"/>
      <c r="R690" s="2"/>
      <c r="S690" s="2"/>
      <c r="T690" s="2"/>
      <c r="U690" s="2"/>
      <c r="V690" s="2"/>
      <c r="W690" s="2"/>
      <c r="X690" s="2"/>
      <c r="Y690" s="2"/>
      <c r="Z690" s="2"/>
    </row>
    <row r="691" spans="1:26" ht="18">
      <c r="A691" s="2"/>
      <c r="B691" s="2"/>
      <c r="C691" s="22"/>
      <c r="D691" s="22"/>
      <c r="E691" s="22"/>
      <c r="F691" s="22"/>
      <c r="G691" s="22"/>
      <c r="H691" s="22"/>
      <c r="I691" s="2"/>
      <c r="J691" s="2"/>
      <c r="K691" s="2"/>
      <c r="L691" s="2"/>
      <c r="M691" s="2"/>
      <c r="N691" s="2"/>
      <c r="O691" s="2"/>
      <c r="P691" s="2"/>
      <c r="Q691" s="2"/>
      <c r="R691" s="2"/>
      <c r="S691" s="2"/>
      <c r="T691" s="2"/>
      <c r="U691" s="2"/>
      <c r="V691" s="2"/>
      <c r="W691" s="2"/>
      <c r="X691" s="2"/>
      <c r="Y691" s="2"/>
      <c r="Z691" s="2"/>
    </row>
    <row r="692" spans="1:26" ht="18">
      <c r="A692" s="2"/>
      <c r="B692" s="2"/>
      <c r="C692" s="22"/>
      <c r="D692" s="22"/>
      <c r="E692" s="22"/>
      <c r="F692" s="22"/>
      <c r="G692" s="22"/>
      <c r="H692" s="22"/>
      <c r="I692" s="2"/>
      <c r="J692" s="2"/>
      <c r="K692" s="2"/>
      <c r="L692" s="2"/>
      <c r="M692" s="2"/>
      <c r="N692" s="2"/>
      <c r="O692" s="2"/>
      <c r="P692" s="2"/>
      <c r="Q692" s="2"/>
      <c r="R692" s="2"/>
      <c r="S692" s="2"/>
      <c r="T692" s="2"/>
      <c r="U692" s="2"/>
      <c r="V692" s="2"/>
      <c r="W692" s="2"/>
      <c r="X692" s="2"/>
      <c r="Y692" s="2"/>
      <c r="Z692" s="2"/>
    </row>
    <row r="693" spans="1:26" ht="18">
      <c r="A693" s="2"/>
      <c r="B693" s="2"/>
      <c r="C693" s="22"/>
      <c r="D693" s="22"/>
      <c r="E693" s="22"/>
      <c r="F693" s="22"/>
      <c r="G693" s="22"/>
      <c r="H693" s="22"/>
      <c r="I693" s="2"/>
      <c r="J693" s="2"/>
      <c r="K693" s="2"/>
      <c r="L693" s="2"/>
      <c r="M693" s="2"/>
      <c r="N693" s="2"/>
      <c r="O693" s="2"/>
      <c r="P693" s="2"/>
      <c r="Q693" s="2"/>
      <c r="R693" s="2"/>
      <c r="S693" s="2"/>
      <c r="T693" s="2"/>
      <c r="U693" s="2"/>
      <c r="V693" s="2"/>
      <c r="W693" s="2"/>
      <c r="X693" s="2"/>
      <c r="Y693" s="2"/>
      <c r="Z693" s="2"/>
    </row>
    <row r="694" spans="1:26" ht="18">
      <c r="A694" s="2"/>
      <c r="B694" s="2"/>
      <c r="C694" s="22"/>
      <c r="D694" s="22"/>
      <c r="E694" s="22"/>
      <c r="F694" s="22"/>
      <c r="G694" s="22"/>
      <c r="H694" s="22"/>
      <c r="I694" s="2"/>
      <c r="J694" s="2"/>
      <c r="K694" s="2"/>
      <c r="L694" s="2"/>
      <c r="M694" s="2"/>
      <c r="N694" s="2"/>
      <c r="O694" s="2"/>
      <c r="P694" s="2"/>
      <c r="Q694" s="2"/>
      <c r="R694" s="2"/>
      <c r="S694" s="2"/>
      <c r="T694" s="2"/>
      <c r="U694" s="2"/>
      <c r="V694" s="2"/>
      <c r="W694" s="2"/>
      <c r="X694" s="2"/>
      <c r="Y694" s="2"/>
      <c r="Z694" s="2"/>
    </row>
    <row r="695" spans="1:26" ht="18">
      <c r="A695" s="2"/>
      <c r="B695" s="2"/>
      <c r="C695" s="22"/>
      <c r="D695" s="22"/>
      <c r="E695" s="22"/>
      <c r="F695" s="22"/>
      <c r="G695" s="22"/>
      <c r="H695" s="22"/>
      <c r="I695" s="2"/>
      <c r="J695" s="2"/>
      <c r="K695" s="2"/>
      <c r="L695" s="2"/>
      <c r="M695" s="2"/>
      <c r="N695" s="2"/>
      <c r="O695" s="2"/>
      <c r="P695" s="2"/>
      <c r="Q695" s="2"/>
      <c r="R695" s="2"/>
      <c r="S695" s="2"/>
      <c r="T695" s="2"/>
      <c r="U695" s="2"/>
      <c r="V695" s="2"/>
      <c r="W695" s="2"/>
      <c r="X695" s="2"/>
      <c r="Y695" s="2"/>
      <c r="Z695" s="2"/>
    </row>
    <row r="696" spans="1:26" ht="18">
      <c r="A696" s="2"/>
      <c r="B696" s="2"/>
      <c r="C696" s="22"/>
      <c r="D696" s="22"/>
      <c r="E696" s="22"/>
      <c r="F696" s="22"/>
      <c r="G696" s="22"/>
      <c r="H696" s="22"/>
      <c r="I696" s="2"/>
      <c r="J696" s="2"/>
      <c r="K696" s="2"/>
      <c r="L696" s="2"/>
      <c r="M696" s="2"/>
      <c r="N696" s="2"/>
      <c r="O696" s="2"/>
      <c r="P696" s="2"/>
      <c r="Q696" s="2"/>
      <c r="R696" s="2"/>
      <c r="S696" s="2"/>
      <c r="T696" s="2"/>
      <c r="U696" s="2"/>
      <c r="V696" s="2"/>
      <c r="W696" s="2"/>
      <c r="X696" s="2"/>
      <c r="Y696" s="2"/>
      <c r="Z696" s="2"/>
    </row>
    <row r="697" spans="1:26" ht="18">
      <c r="A697" s="2"/>
      <c r="B697" s="2"/>
      <c r="C697" s="22"/>
      <c r="D697" s="22"/>
      <c r="E697" s="22"/>
      <c r="F697" s="22"/>
      <c r="G697" s="22"/>
      <c r="H697" s="22"/>
      <c r="I697" s="2"/>
      <c r="J697" s="2"/>
      <c r="K697" s="2"/>
      <c r="L697" s="2"/>
      <c r="M697" s="2"/>
      <c r="N697" s="2"/>
      <c r="O697" s="2"/>
      <c r="P697" s="2"/>
      <c r="Q697" s="2"/>
      <c r="R697" s="2"/>
      <c r="S697" s="2"/>
      <c r="T697" s="2"/>
      <c r="U697" s="2"/>
      <c r="V697" s="2"/>
      <c r="W697" s="2"/>
      <c r="X697" s="2"/>
      <c r="Y697" s="2"/>
      <c r="Z697" s="2"/>
    </row>
    <row r="698" spans="1:26" ht="18">
      <c r="A698" s="2"/>
      <c r="B698" s="2"/>
      <c r="C698" s="22"/>
      <c r="D698" s="22"/>
      <c r="E698" s="22"/>
      <c r="F698" s="22"/>
      <c r="G698" s="22"/>
      <c r="H698" s="22"/>
      <c r="I698" s="2"/>
      <c r="J698" s="2"/>
      <c r="K698" s="2"/>
      <c r="L698" s="2"/>
      <c r="M698" s="2"/>
      <c r="N698" s="2"/>
      <c r="O698" s="2"/>
      <c r="P698" s="2"/>
      <c r="Q698" s="2"/>
      <c r="R698" s="2"/>
      <c r="S698" s="2"/>
      <c r="T698" s="2"/>
      <c r="U698" s="2"/>
      <c r="V698" s="2"/>
      <c r="W698" s="2"/>
      <c r="X698" s="2"/>
      <c r="Y698" s="2"/>
      <c r="Z698" s="2"/>
    </row>
    <row r="699" spans="1:26" ht="18">
      <c r="A699" s="2"/>
      <c r="B699" s="2"/>
      <c r="C699" s="22"/>
      <c r="D699" s="22"/>
      <c r="E699" s="22"/>
      <c r="F699" s="22"/>
      <c r="G699" s="22"/>
      <c r="H699" s="22"/>
      <c r="I699" s="2"/>
      <c r="J699" s="2"/>
      <c r="K699" s="2"/>
      <c r="L699" s="2"/>
      <c r="M699" s="2"/>
      <c r="N699" s="2"/>
      <c r="O699" s="2"/>
      <c r="P699" s="2"/>
      <c r="Q699" s="2"/>
      <c r="R699" s="2"/>
      <c r="S699" s="2"/>
      <c r="T699" s="2"/>
      <c r="U699" s="2"/>
      <c r="V699" s="2"/>
      <c r="W699" s="2"/>
      <c r="X699" s="2"/>
      <c r="Y699" s="2"/>
      <c r="Z699" s="2"/>
    </row>
    <row r="700" spans="1:26" ht="18">
      <c r="A700" s="2"/>
      <c r="B700" s="2"/>
      <c r="C700" s="22"/>
      <c r="D700" s="22"/>
      <c r="E700" s="22"/>
      <c r="F700" s="22"/>
      <c r="G700" s="22"/>
      <c r="H700" s="22"/>
      <c r="I700" s="2"/>
      <c r="J700" s="2"/>
      <c r="K700" s="2"/>
      <c r="L700" s="2"/>
      <c r="M700" s="2"/>
      <c r="N700" s="2"/>
      <c r="O700" s="2"/>
      <c r="P700" s="2"/>
      <c r="Q700" s="2"/>
      <c r="R700" s="2"/>
      <c r="S700" s="2"/>
      <c r="T700" s="2"/>
      <c r="U700" s="2"/>
      <c r="V700" s="2"/>
      <c r="W700" s="2"/>
      <c r="X700" s="2"/>
      <c r="Y700" s="2"/>
      <c r="Z700" s="2"/>
    </row>
    <row r="701" spans="1:26" ht="18">
      <c r="A701" s="2"/>
      <c r="B701" s="2"/>
      <c r="C701" s="22"/>
      <c r="D701" s="22"/>
      <c r="E701" s="22"/>
      <c r="F701" s="22"/>
      <c r="G701" s="22"/>
      <c r="H701" s="22"/>
      <c r="I701" s="2"/>
      <c r="J701" s="2"/>
      <c r="K701" s="2"/>
      <c r="L701" s="2"/>
      <c r="M701" s="2"/>
      <c r="N701" s="2"/>
      <c r="O701" s="2"/>
      <c r="P701" s="2"/>
      <c r="Q701" s="2"/>
      <c r="R701" s="2"/>
      <c r="S701" s="2"/>
      <c r="T701" s="2"/>
      <c r="U701" s="2"/>
      <c r="V701" s="2"/>
      <c r="W701" s="2"/>
      <c r="X701" s="2"/>
      <c r="Y701" s="2"/>
      <c r="Z701" s="2"/>
    </row>
    <row r="702" spans="1:26" ht="18">
      <c r="A702" s="2"/>
      <c r="B702" s="2"/>
      <c r="C702" s="22"/>
      <c r="D702" s="22"/>
      <c r="E702" s="22"/>
      <c r="F702" s="22"/>
      <c r="G702" s="22"/>
      <c r="H702" s="22"/>
      <c r="I702" s="2"/>
      <c r="J702" s="2"/>
      <c r="K702" s="2"/>
      <c r="L702" s="2"/>
      <c r="M702" s="2"/>
      <c r="N702" s="2"/>
      <c r="O702" s="2"/>
      <c r="P702" s="2"/>
      <c r="Q702" s="2"/>
      <c r="R702" s="2"/>
      <c r="S702" s="2"/>
      <c r="T702" s="2"/>
      <c r="U702" s="2"/>
      <c r="V702" s="2"/>
      <c r="W702" s="2"/>
      <c r="X702" s="2"/>
      <c r="Y702" s="2"/>
      <c r="Z702" s="2"/>
    </row>
    <row r="703" spans="1:26" ht="18">
      <c r="A703" s="2"/>
      <c r="B703" s="2"/>
      <c r="C703" s="22"/>
      <c r="D703" s="22"/>
      <c r="E703" s="22"/>
      <c r="F703" s="22"/>
      <c r="G703" s="22"/>
      <c r="H703" s="22"/>
      <c r="I703" s="2"/>
      <c r="J703" s="2"/>
      <c r="K703" s="2"/>
      <c r="L703" s="2"/>
      <c r="M703" s="2"/>
      <c r="N703" s="2"/>
      <c r="O703" s="2"/>
      <c r="P703" s="2"/>
      <c r="Q703" s="2"/>
      <c r="R703" s="2"/>
      <c r="S703" s="2"/>
      <c r="T703" s="2"/>
      <c r="U703" s="2"/>
      <c r="V703" s="2"/>
      <c r="W703" s="2"/>
      <c r="X703" s="2"/>
      <c r="Y703" s="2"/>
      <c r="Z703" s="2"/>
    </row>
    <row r="704" spans="1:26" ht="18">
      <c r="A704" s="2"/>
      <c r="B704" s="2"/>
      <c r="C704" s="22"/>
      <c r="D704" s="22"/>
      <c r="E704" s="22"/>
      <c r="F704" s="22"/>
      <c r="G704" s="22"/>
      <c r="H704" s="22"/>
      <c r="I704" s="2"/>
      <c r="J704" s="2"/>
      <c r="K704" s="2"/>
      <c r="L704" s="2"/>
      <c r="M704" s="2"/>
      <c r="N704" s="2"/>
      <c r="O704" s="2"/>
      <c r="P704" s="2"/>
      <c r="Q704" s="2"/>
      <c r="R704" s="2"/>
      <c r="S704" s="2"/>
      <c r="T704" s="2"/>
      <c r="U704" s="2"/>
      <c r="V704" s="2"/>
      <c r="W704" s="2"/>
      <c r="X704" s="2"/>
      <c r="Y704" s="2"/>
      <c r="Z704" s="2"/>
    </row>
    <row r="705" spans="1:26" ht="18">
      <c r="A705" s="2"/>
      <c r="B705" s="2"/>
      <c r="C705" s="22"/>
      <c r="D705" s="22"/>
      <c r="E705" s="22"/>
      <c r="F705" s="22"/>
      <c r="G705" s="22"/>
      <c r="H705" s="22"/>
      <c r="I705" s="2"/>
      <c r="J705" s="2"/>
      <c r="K705" s="2"/>
      <c r="L705" s="2"/>
      <c r="M705" s="2"/>
      <c r="N705" s="2"/>
      <c r="O705" s="2"/>
      <c r="P705" s="2"/>
      <c r="Q705" s="2"/>
      <c r="R705" s="2"/>
      <c r="S705" s="2"/>
      <c r="T705" s="2"/>
      <c r="U705" s="2"/>
      <c r="V705" s="2"/>
      <c r="W705" s="2"/>
      <c r="X705" s="2"/>
      <c r="Y705" s="2"/>
      <c r="Z705" s="2"/>
    </row>
    <row r="706" spans="1:26" ht="18">
      <c r="A706" s="2"/>
      <c r="B706" s="2"/>
      <c r="C706" s="22"/>
      <c r="D706" s="22"/>
      <c r="E706" s="22"/>
      <c r="F706" s="22"/>
      <c r="G706" s="22"/>
      <c r="H706" s="22"/>
      <c r="I706" s="2"/>
      <c r="J706" s="2"/>
      <c r="K706" s="2"/>
      <c r="L706" s="2"/>
      <c r="M706" s="2"/>
      <c r="N706" s="2"/>
      <c r="O706" s="2"/>
      <c r="P706" s="2"/>
      <c r="Q706" s="2"/>
      <c r="R706" s="2"/>
      <c r="S706" s="2"/>
      <c r="T706" s="2"/>
      <c r="U706" s="2"/>
      <c r="V706" s="2"/>
      <c r="W706" s="2"/>
      <c r="X706" s="2"/>
      <c r="Y706" s="2"/>
      <c r="Z706" s="2"/>
    </row>
    <row r="707" spans="1:26" ht="18">
      <c r="A707" s="2"/>
      <c r="B707" s="2"/>
      <c r="C707" s="22"/>
      <c r="D707" s="22"/>
      <c r="E707" s="22"/>
      <c r="F707" s="22"/>
      <c r="G707" s="22"/>
      <c r="H707" s="22"/>
      <c r="I707" s="2"/>
      <c r="J707" s="2"/>
      <c r="K707" s="2"/>
      <c r="L707" s="2"/>
      <c r="M707" s="2"/>
      <c r="N707" s="2"/>
      <c r="O707" s="2"/>
      <c r="P707" s="2"/>
      <c r="Q707" s="2"/>
      <c r="R707" s="2"/>
      <c r="S707" s="2"/>
      <c r="T707" s="2"/>
      <c r="U707" s="2"/>
      <c r="V707" s="2"/>
      <c r="W707" s="2"/>
      <c r="X707" s="2"/>
      <c r="Y707" s="2"/>
      <c r="Z707" s="2"/>
    </row>
    <row r="708" spans="1:26" ht="18">
      <c r="A708" s="2"/>
      <c r="B708" s="2"/>
      <c r="C708" s="22"/>
      <c r="D708" s="22"/>
      <c r="E708" s="22"/>
      <c r="F708" s="22"/>
      <c r="G708" s="22"/>
      <c r="H708" s="22"/>
      <c r="I708" s="2"/>
      <c r="J708" s="2"/>
      <c r="K708" s="2"/>
      <c r="L708" s="2"/>
      <c r="M708" s="2"/>
      <c r="N708" s="2"/>
      <c r="O708" s="2"/>
      <c r="P708" s="2"/>
      <c r="Q708" s="2"/>
      <c r="R708" s="2"/>
      <c r="S708" s="2"/>
      <c r="T708" s="2"/>
      <c r="U708" s="2"/>
      <c r="V708" s="2"/>
      <c r="W708" s="2"/>
      <c r="X708" s="2"/>
      <c r="Y708" s="2"/>
      <c r="Z708" s="2"/>
    </row>
    <row r="709" spans="1:26" ht="18">
      <c r="A709" s="2"/>
      <c r="B709" s="2"/>
      <c r="C709" s="22"/>
      <c r="D709" s="22"/>
      <c r="E709" s="22"/>
      <c r="F709" s="22"/>
      <c r="G709" s="22"/>
      <c r="H709" s="22"/>
      <c r="I709" s="2"/>
      <c r="J709" s="2"/>
      <c r="K709" s="2"/>
      <c r="L709" s="2"/>
      <c r="M709" s="2"/>
      <c r="N709" s="2"/>
      <c r="O709" s="2"/>
      <c r="P709" s="2"/>
      <c r="Q709" s="2"/>
      <c r="R709" s="2"/>
      <c r="S709" s="2"/>
      <c r="T709" s="2"/>
      <c r="U709" s="2"/>
      <c r="V709" s="2"/>
      <c r="W709" s="2"/>
      <c r="X709" s="2"/>
      <c r="Y709" s="2"/>
      <c r="Z709" s="2"/>
    </row>
    <row r="710" spans="1:26" ht="18">
      <c r="A710" s="2"/>
      <c r="B710" s="2"/>
      <c r="C710" s="22"/>
      <c r="D710" s="22"/>
      <c r="E710" s="22"/>
      <c r="F710" s="22"/>
      <c r="G710" s="22"/>
      <c r="H710" s="22"/>
      <c r="I710" s="2"/>
      <c r="J710" s="2"/>
      <c r="K710" s="2"/>
      <c r="L710" s="2"/>
      <c r="M710" s="2"/>
      <c r="N710" s="2"/>
      <c r="O710" s="2"/>
      <c r="P710" s="2"/>
      <c r="Q710" s="2"/>
      <c r="R710" s="2"/>
      <c r="S710" s="2"/>
      <c r="T710" s="2"/>
      <c r="U710" s="2"/>
      <c r="V710" s="2"/>
      <c r="W710" s="2"/>
      <c r="X710" s="2"/>
      <c r="Y710" s="2"/>
      <c r="Z710" s="2"/>
    </row>
    <row r="711" spans="1:26" ht="18">
      <c r="A711" s="2"/>
      <c r="B711" s="2"/>
      <c r="C711" s="22"/>
      <c r="D711" s="22"/>
      <c r="E711" s="22"/>
      <c r="F711" s="22"/>
      <c r="G711" s="22"/>
      <c r="H711" s="22"/>
      <c r="I711" s="2"/>
      <c r="J711" s="2"/>
      <c r="K711" s="2"/>
      <c r="L711" s="2"/>
      <c r="M711" s="2"/>
      <c r="N711" s="2"/>
      <c r="O711" s="2"/>
      <c r="P711" s="2"/>
      <c r="Q711" s="2"/>
      <c r="R711" s="2"/>
      <c r="S711" s="2"/>
      <c r="T711" s="2"/>
      <c r="U711" s="2"/>
      <c r="V711" s="2"/>
      <c r="W711" s="2"/>
      <c r="X711" s="2"/>
      <c r="Y711" s="2"/>
      <c r="Z711" s="2"/>
    </row>
    <row r="712" spans="1:26" ht="18">
      <c r="A712" s="2"/>
      <c r="B712" s="2"/>
      <c r="C712" s="22"/>
      <c r="D712" s="22"/>
      <c r="E712" s="22"/>
      <c r="F712" s="22"/>
      <c r="G712" s="22"/>
      <c r="H712" s="22"/>
      <c r="I712" s="2"/>
      <c r="J712" s="2"/>
      <c r="K712" s="2"/>
      <c r="L712" s="2"/>
      <c r="M712" s="2"/>
      <c r="N712" s="2"/>
      <c r="O712" s="2"/>
      <c r="P712" s="2"/>
      <c r="Q712" s="2"/>
      <c r="R712" s="2"/>
      <c r="S712" s="2"/>
      <c r="T712" s="2"/>
      <c r="U712" s="2"/>
      <c r="V712" s="2"/>
      <c r="W712" s="2"/>
      <c r="X712" s="2"/>
      <c r="Y712" s="2"/>
      <c r="Z712" s="2"/>
    </row>
    <row r="713" spans="1:26" ht="18">
      <c r="A713" s="2"/>
      <c r="B713" s="2"/>
      <c r="C713" s="22"/>
      <c r="D713" s="22"/>
      <c r="E713" s="22"/>
      <c r="F713" s="22"/>
      <c r="G713" s="22"/>
      <c r="H713" s="22"/>
      <c r="I713" s="2"/>
      <c r="J713" s="2"/>
      <c r="K713" s="2"/>
      <c r="L713" s="2"/>
      <c r="M713" s="2"/>
      <c r="N713" s="2"/>
      <c r="O713" s="2"/>
      <c r="P713" s="2"/>
      <c r="Q713" s="2"/>
      <c r="R713" s="2"/>
      <c r="S713" s="2"/>
      <c r="T713" s="2"/>
      <c r="U713" s="2"/>
      <c r="V713" s="2"/>
      <c r="W713" s="2"/>
      <c r="X713" s="2"/>
      <c r="Y713" s="2"/>
      <c r="Z713" s="2"/>
    </row>
    <row r="714" spans="1:26" ht="18">
      <c r="A714" s="2"/>
      <c r="B714" s="2"/>
      <c r="C714" s="22"/>
      <c r="D714" s="22"/>
      <c r="E714" s="22"/>
      <c r="F714" s="22"/>
      <c r="G714" s="22"/>
      <c r="H714" s="22"/>
      <c r="I714" s="2"/>
      <c r="J714" s="2"/>
      <c r="K714" s="2"/>
      <c r="L714" s="2"/>
      <c r="M714" s="2"/>
      <c r="N714" s="2"/>
      <c r="O714" s="2"/>
      <c r="P714" s="2"/>
      <c r="Q714" s="2"/>
      <c r="R714" s="2"/>
      <c r="S714" s="2"/>
      <c r="T714" s="2"/>
      <c r="U714" s="2"/>
      <c r="V714" s="2"/>
      <c r="W714" s="2"/>
      <c r="X714" s="2"/>
      <c r="Y714" s="2"/>
      <c r="Z714" s="2"/>
    </row>
    <row r="715" spans="1:26" ht="18">
      <c r="A715" s="2"/>
      <c r="B715" s="2"/>
      <c r="C715" s="22"/>
      <c r="D715" s="22"/>
      <c r="E715" s="22"/>
      <c r="F715" s="22"/>
      <c r="G715" s="22"/>
      <c r="H715" s="22"/>
      <c r="I715" s="2"/>
      <c r="J715" s="2"/>
      <c r="K715" s="2"/>
      <c r="L715" s="2"/>
      <c r="M715" s="2"/>
      <c r="N715" s="2"/>
      <c r="O715" s="2"/>
      <c r="P715" s="2"/>
      <c r="Q715" s="2"/>
      <c r="R715" s="2"/>
      <c r="S715" s="2"/>
      <c r="T715" s="2"/>
      <c r="U715" s="2"/>
      <c r="V715" s="2"/>
      <c r="W715" s="2"/>
      <c r="X715" s="2"/>
      <c r="Y715" s="2"/>
      <c r="Z715" s="2"/>
    </row>
    <row r="716" spans="1:26" ht="18">
      <c r="A716" s="2"/>
      <c r="B716" s="2"/>
      <c r="C716" s="22"/>
      <c r="D716" s="22"/>
      <c r="E716" s="22"/>
      <c r="F716" s="22"/>
      <c r="G716" s="22"/>
      <c r="H716" s="22"/>
      <c r="I716" s="2"/>
      <c r="J716" s="2"/>
      <c r="K716" s="2"/>
      <c r="L716" s="2"/>
      <c r="M716" s="2"/>
      <c r="N716" s="2"/>
      <c r="O716" s="2"/>
      <c r="P716" s="2"/>
      <c r="Q716" s="2"/>
      <c r="R716" s="2"/>
      <c r="S716" s="2"/>
      <c r="T716" s="2"/>
      <c r="U716" s="2"/>
      <c r="V716" s="2"/>
      <c r="W716" s="2"/>
      <c r="X716" s="2"/>
      <c r="Y716" s="2"/>
      <c r="Z716" s="2"/>
    </row>
    <row r="717" spans="1:26" ht="18">
      <c r="A717" s="2"/>
      <c r="B717" s="2"/>
      <c r="C717" s="22"/>
      <c r="D717" s="22"/>
      <c r="E717" s="22"/>
      <c r="F717" s="22"/>
      <c r="G717" s="22"/>
      <c r="H717" s="22"/>
      <c r="I717" s="2"/>
      <c r="J717" s="2"/>
      <c r="K717" s="2"/>
      <c r="L717" s="2"/>
      <c r="M717" s="2"/>
      <c r="N717" s="2"/>
      <c r="O717" s="2"/>
      <c r="P717" s="2"/>
      <c r="Q717" s="2"/>
      <c r="R717" s="2"/>
      <c r="S717" s="2"/>
      <c r="T717" s="2"/>
      <c r="U717" s="2"/>
      <c r="V717" s="2"/>
      <c r="W717" s="2"/>
      <c r="X717" s="2"/>
      <c r="Y717" s="2"/>
      <c r="Z717" s="2"/>
    </row>
    <row r="718" spans="1:26" ht="18">
      <c r="A718" s="2"/>
      <c r="B718" s="2"/>
      <c r="C718" s="22"/>
      <c r="D718" s="22"/>
      <c r="E718" s="22"/>
      <c r="F718" s="22"/>
      <c r="G718" s="22"/>
      <c r="H718" s="22"/>
      <c r="I718" s="2"/>
      <c r="J718" s="2"/>
      <c r="K718" s="2"/>
      <c r="L718" s="2"/>
      <c r="M718" s="2"/>
      <c r="N718" s="2"/>
      <c r="O718" s="2"/>
      <c r="P718" s="2"/>
      <c r="Q718" s="2"/>
      <c r="R718" s="2"/>
      <c r="S718" s="2"/>
      <c r="T718" s="2"/>
      <c r="U718" s="2"/>
      <c r="V718" s="2"/>
      <c r="W718" s="2"/>
      <c r="X718" s="2"/>
      <c r="Y718" s="2"/>
      <c r="Z718" s="2"/>
    </row>
    <row r="719" spans="1:26" ht="18">
      <c r="A719" s="2"/>
      <c r="B719" s="2"/>
      <c r="C719" s="22"/>
      <c r="D719" s="22"/>
      <c r="E719" s="22"/>
      <c r="F719" s="22"/>
      <c r="G719" s="22"/>
      <c r="H719" s="22"/>
      <c r="I719" s="2"/>
      <c r="J719" s="2"/>
      <c r="K719" s="2"/>
      <c r="L719" s="2"/>
      <c r="M719" s="2"/>
      <c r="N719" s="2"/>
      <c r="O719" s="2"/>
      <c r="P719" s="2"/>
      <c r="Q719" s="2"/>
      <c r="R719" s="2"/>
      <c r="S719" s="2"/>
      <c r="T719" s="2"/>
      <c r="U719" s="2"/>
      <c r="V719" s="2"/>
      <c r="W719" s="2"/>
      <c r="X719" s="2"/>
      <c r="Y719" s="2"/>
      <c r="Z719" s="2"/>
    </row>
    <row r="720" spans="1:26" ht="18">
      <c r="A720" s="2"/>
      <c r="B720" s="2"/>
      <c r="C720" s="22"/>
      <c r="D720" s="22"/>
      <c r="E720" s="22"/>
      <c r="F720" s="22"/>
      <c r="G720" s="22"/>
      <c r="H720" s="22"/>
      <c r="I720" s="2"/>
      <c r="J720" s="2"/>
      <c r="K720" s="2"/>
      <c r="L720" s="2"/>
      <c r="M720" s="2"/>
      <c r="N720" s="2"/>
      <c r="O720" s="2"/>
      <c r="P720" s="2"/>
      <c r="Q720" s="2"/>
      <c r="R720" s="2"/>
      <c r="S720" s="2"/>
      <c r="T720" s="2"/>
      <c r="U720" s="2"/>
      <c r="V720" s="2"/>
      <c r="W720" s="2"/>
      <c r="X720" s="2"/>
      <c r="Y720" s="2"/>
      <c r="Z720" s="2"/>
    </row>
    <row r="721" spans="1:26" ht="18">
      <c r="A721" s="2"/>
      <c r="B721" s="2"/>
      <c r="C721" s="22"/>
      <c r="D721" s="22"/>
      <c r="E721" s="22"/>
      <c r="F721" s="22"/>
      <c r="G721" s="22"/>
      <c r="H721" s="22"/>
      <c r="I721" s="2"/>
      <c r="J721" s="2"/>
      <c r="K721" s="2"/>
      <c r="L721" s="2"/>
      <c r="M721" s="2"/>
      <c r="N721" s="2"/>
      <c r="O721" s="2"/>
      <c r="P721" s="2"/>
      <c r="Q721" s="2"/>
      <c r="R721" s="2"/>
      <c r="S721" s="2"/>
      <c r="T721" s="2"/>
      <c r="U721" s="2"/>
      <c r="V721" s="2"/>
      <c r="W721" s="2"/>
      <c r="X721" s="2"/>
      <c r="Y721" s="2"/>
      <c r="Z721" s="2"/>
    </row>
    <row r="722" spans="1:26" ht="18">
      <c r="A722" s="2"/>
      <c r="B722" s="2"/>
      <c r="C722" s="22"/>
      <c r="D722" s="22"/>
      <c r="E722" s="22"/>
      <c r="F722" s="22"/>
      <c r="G722" s="22"/>
      <c r="H722" s="22"/>
      <c r="I722" s="2"/>
      <c r="J722" s="2"/>
      <c r="K722" s="2"/>
      <c r="L722" s="2"/>
      <c r="M722" s="2"/>
      <c r="N722" s="2"/>
      <c r="O722" s="2"/>
      <c r="P722" s="2"/>
      <c r="Q722" s="2"/>
      <c r="R722" s="2"/>
      <c r="S722" s="2"/>
      <c r="T722" s="2"/>
      <c r="U722" s="2"/>
      <c r="V722" s="2"/>
      <c r="W722" s="2"/>
      <c r="X722" s="2"/>
      <c r="Y722" s="2"/>
      <c r="Z722" s="2"/>
    </row>
    <row r="723" spans="1:26" ht="18">
      <c r="A723" s="2"/>
      <c r="B723" s="2"/>
      <c r="C723" s="22"/>
      <c r="D723" s="22"/>
      <c r="E723" s="22"/>
      <c r="F723" s="22"/>
      <c r="G723" s="22"/>
      <c r="H723" s="22"/>
      <c r="I723" s="2"/>
      <c r="J723" s="2"/>
      <c r="K723" s="2"/>
      <c r="L723" s="2"/>
      <c r="M723" s="2"/>
      <c r="N723" s="2"/>
      <c r="O723" s="2"/>
      <c r="P723" s="2"/>
      <c r="Q723" s="2"/>
      <c r="R723" s="2"/>
      <c r="S723" s="2"/>
      <c r="T723" s="2"/>
      <c r="U723" s="2"/>
      <c r="V723" s="2"/>
      <c r="W723" s="2"/>
      <c r="X723" s="2"/>
      <c r="Y723" s="2"/>
      <c r="Z723" s="2"/>
    </row>
    <row r="724" spans="1:26" ht="18">
      <c r="A724" s="2"/>
      <c r="B724" s="2"/>
      <c r="C724" s="22"/>
      <c r="D724" s="22"/>
      <c r="E724" s="22"/>
      <c r="F724" s="22"/>
      <c r="G724" s="22"/>
      <c r="H724" s="22"/>
      <c r="I724" s="2"/>
      <c r="J724" s="2"/>
      <c r="K724" s="2"/>
      <c r="L724" s="2"/>
      <c r="M724" s="2"/>
      <c r="N724" s="2"/>
      <c r="O724" s="2"/>
      <c r="P724" s="2"/>
      <c r="Q724" s="2"/>
      <c r="R724" s="2"/>
      <c r="S724" s="2"/>
      <c r="T724" s="2"/>
      <c r="U724" s="2"/>
      <c r="V724" s="2"/>
      <c r="W724" s="2"/>
      <c r="X724" s="2"/>
      <c r="Y724" s="2"/>
      <c r="Z724" s="2"/>
    </row>
    <row r="725" spans="1:26" ht="18">
      <c r="A725" s="2"/>
      <c r="B725" s="2"/>
      <c r="C725" s="22"/>
      <c r="D725" s="22"/>
      <c r="E725" s="22"/>
      <c r="F725" s="22"/>
      <c r="G725" s="22"/>
      <c r="H725" s="22"/>
      <c r="I725" s="2"/>
      <c r="J725" s="2"/>
      <c r="K725" s="2"/>
      <c r="L725" s="2"/>
      <c r="M725" s="2"/>
      <c r="N725" s="2"/>
      <c r="O725" s="2"/>
      <c r="P725" s="2"/>
      <c r="Q725" s="2"/>
      <c r="R725" s="2"/>
      <c r="S725" s="2"/>
      <c r="T725" s="2"/>
      <c r="U725" s="2"/>
      <c r="V725" s="2"/>
      <c r="W725" s="2"/>
      <c r="X725" s="2"/>
      <c r="Y725" s="2"/>
      <c r="Z725" s="2"/>
    </row>
    <row r="726" spans="1:26" ht="18">
      <c r="A726" s="2"/>
      <c r="B726" s="2"/>
      <c r="C726" s="22"/>
      <c r="D726" s="22"/>
      <c r="E726" s="22"/>
      <c r="F726" s="22"/>
      <c r="G726" s="22"/>
      <c r="H726" s="22"/>
      <c r="I726" s="2"/>
      <c r="J726" s="2"/>
      <c r="K726" s="2"/>
      <c r="L726" s="2"/>
      <c r="M726" s="2"/>
      <c r="N726" s="2"/>
      <c r="O726" s="2"/>
      <c r="P726" s="2"/>
      <c r="Q726" s="2"/>
      <c r="R726" s="2"/>
      <c r="S726" s="2"/>
      <c r="T726" s="2"/>
      <c r="U726" s="2"/>
      <c r="V726" s="2"/>
      <c r="W726" s="2"/>
      <c r="X726" s="2"/>
      <c r="Y726" s="2"/>
      <c r="Z726" s="2"/>
    </row>
    <row r="727" spans="1:26" ht="18">
      <c r="A727" s="2"/>
      <c r="B727" s="2"/>
      <c r="C727" s="22"/>
      <c r="D727" s="22"/>
      <c r="E727" s="22"/>
      <c r="F727" s="22"/>
      <c r="G727" s="22"/>
      <c r="H727" s="22"/>
      <c r="I727" s="2"/>
      <c r="J727" s="2"/>
      <c r="K727" s="2"/>
      <c r="L727" s="2"/>
      <c r="M727" s="2"/>
      <c r="N727" s="2"/>
      <c r="O727" s="2"/>
      <c r="P727" s="2"/>
      <c r="Q727" s="2"/>
      <c r="R727" s="2"/>
      <c r="S727" s="2"/>
      <c r="T727" s="2"/>
      <c r="U727" s="2"/>
      <c r="V727" s="2"/>
      <c r="W727" s="2"/>
      <c r="X727" s="2"/>
      <c r="Y727" s="2"/>
      <c r="Z727" s="2"/>
    </row>
    <row r="728" spans="1:26" ht="18">
      <c r="A728" s="2"/>
      <c r="B728" s="2"/>
      <c r="C728" s="22"/>
      <c r="D728" s="22"/>
      <c r="E728" s="22"/>
      <c r="F728" s="22"/>
      <c r="G728" s="22"/>
      <c r="H728" s="22"/>
      <c r="I728" s="2"/>
      <c r="J728" s="2"/>
      <c r="K728" s="2"/>
      <c r="L728" s="2"/>
      <c r="M728" s="2"/>
      <c r="N728" s="2"/>
      <c r="O728" s="2"/>
      <c r="P728" s="2"/>
      <c r="Q728" s="2"/>
      <c r="R728" s="2"/>
      <c r="S728" s="2"/>
      <c r="T728" s="2"/>
      <c r="U728" s="2"/>
      <c r="V728" s="2"/>
      <c r="W728" s="2"/>
      <c r="X728" s="2"/>
      <c r="Y728" s="2"/>
      <c r="Z728" s="2"/>
    </row>
    <row r="729" spans="1:26" ht="18">
      <c r="A729" s="2"/>
      <c r="B729" s="2"/>
      <c r="C729" s="22"/>
      <c r="D729" s="22"/>
      <c r="E729" s="22"/>
      <c r="F729" s="22"/>
      <c r="G729" s="22"/>
      <c r="H729" s="22"/>
      <c r="I729" s="2"/>
      <c r="J729" s="2"/>
      <c r="K729" s="2"/>
      <c r="L729" s="2"/>
      <c r="M729" s="2"/>
      <c r="N729" s="2"/>
      <c r="O729" s="2"/>
      <c r="P729" s="2"/>
      <c r="Q729" s="2"/>
      <c r="R729" s="2"/>
      <c r="S729" s="2"/>
      <c r="T729" s="2"/>
      <c r="U729" s="2"/>
      <c r="V729" s="2"/>
      <c r="W729" s="2"/>
      <c r="X729" s="2"/>
      <c r="Y729" s="2"/>
      <c r="Z729" s="2"/>
    </row>
    <row r="730" spans="1:26" ht="18">
      <c r="A730" s="2"/>
      <c r="B730" s="2"/>
      <c r="C730" s="22"/>
      <c r="D730" s="22"/>
      <c r="E730" s="22"/>
      <c r="F730" s="22"/>
      <c r="G730" s="22"/>
      <c r="H730" s="22"/>
      <c r="I730" s="2"/>
      <c r="J730" s="2"/>
      <c r="K730" s="2"/>
      <c r="L730" s="2"/>
      <c r="M730" s="2"/>
      <c r="N730" s="2"/>
      <c r="O730" s="2"/>
      <c r="P730" s="2"/>
      <c r="Q730" s="2"/>
      <c r="R730" s="2"/>
      <c r="S730" s="2"/>
      <c r="T730" s="2"/>
      <c r="U730" s="2"/>
      <c r="V730" s="2"/>
      <c r="W730" s="2"/>
      <c r="X730" s="2"/>
      <c r="Y730" s="2"/>
      <c r="Z730" s="2"/>
    </row>
    <row r="731" spans="1:26" ht="18">
      <c r="A731" s="2"/>
      <c r="B731" s="2"/>
      <c r="C731" s="22"/>
      <c r="D731" s="22"/>
      <c r="E731" s="22"/>
      <c r="F731" s="22"/>
      <c r="G731" s="22"/>
      <c r="H731" s="22"/>
      <c r="I731" s="2"/>
      <c r="J731" s="2"/>
      <c r="K731" s="2"/>
      <c r="L731" s="2"/>
      <c r="M731" s="2"/>
      <c r="N731" s="2"/>
      <c r="O731" s="2"/>
      <c r="P731" s="2"/>
      <c r="Q731" s="2"/>
      <c r="R731" s="2"/>
      <c r="S731" s="2"/>
      <c r="T731" s="2"/>
      <c r="U731" s="2"/>
      <c r="V731" s="2"/>
      <c r="W731" s="2"/>
      <c r="X731" s="2"/>
      <c r="Y731" s="2"/>
      <c r="Z731" s="2"/>
    </row>
    <row r="732" spans="1:26" ht="18">
      <c r="A732" s="2"/>
      <c r="B732" s="2"/>
      <c r="C732" s="22"/>
      <c r="D732" s="22"/>
      <c r="E732" s="22"/>
      <c r="F732" s="22"/>
      <c r="G732" s="22"/>
      <c r="H732" s="22"/>
      <c r="I732" s="2"/>
      <c r="J732" s="2"/>
      <c r="K732" s="2"/>
      <c r="L732" s="2"/>
      <c r="M732" s="2"/>
      <c r="N732" s="2"/>
      <c r="O732" s="2"/>
      <c r="P732" s="2"/>
      <c r="Q732" s="2"/>
      <c r="R732" s="2"/>
      <c r="S732" s="2"/>
      <c r="T732" s="2"/>
      <c r="U732" s="2"/>
      <c r="V732" s="2"/>
      <c r="W732" s="2"/>
      <c r="X732" s="2"/>
      <c r="Y732" s="2"/>
      <c r="Z732" s="2"/>
    </row>
    <row r="733" spans="1:26" ht="18">
      <c r="A733" s="2"/>
      <c r="B733" s="2"/>
      <c r="C733" s="22"/>
      <c r="D733" s="22"/>
      <c r="E733" s="22"/>
      <c r="F733" s="22"/>
      <c r="G733" s="22"/>
      <c r="H733" s="22"/>
      <c r="I733" s="2"/>
      <c r="J733" s="2"/>
      <c r="K733" s="2"/>
      <c r="L733" s="2"/>
      <c r="M733" s="2"/>
      <c r="N733" s="2"/>
      <c r="O733" s="2"/>
      <c r="P733" s="2"/>
      <c r="Q733" s="2"/>
      <c r="R733" s="2"/>
      <c r="S733" s="2"/>
      <c r="T733" s="2"/>
      <c r="U733" s="2"/>
      <c r="V733" s="2"/>
      <c r="W733" s="2"/>
      <c r="X733" s="2"/>
      <c r="Y733" s="2"/>
      <c r="Z733" s="2"/>
    </row>
    <row r="734" spans="1:26" ht="18">
      <c r="A734" s="2"/>
      <c r="B734" s="2"/>
      <c r="C734" s="22"/>
      <c r="D734" s="22"/>
      <c r="E734" s="22"/>
      <c r="F734" s="22"/>
      <c r="G734" s="22"/>
      <c r="H734" s="22"/>
      <c r="I734" s="2"/>
      <c r="J734" s="2"/>
      <c r="K734" s="2"/>
      <c r="L734" s="2"/>
      <c r="M734" s="2"/>
      <c r="N734" s="2"/>
      <c r="O734" s="2"/>
      <c r="P734" s="2"/>
      <c r="Q734" s="2"/>
      <c r="R734" s="2"/>
      <c r="S734" s="2"/>
      <c r="T734" s="2"/>
      <c r="U734" s="2"/>
      <c r="V734" s="2"/>
      <c r="W734" s="2"/>
      <c r="X734" s="2"/>
      <c r="Y734" s="2"/>
      <c r="Z734" s="2"/>
    </row>
    <row r="735" spans="1:26" ht="18">
      <c r="A735" s="2"/>
      <c r="B735" s="2"/>
      <c r="C735" s="22"/>
      <c r="D735" s="22"/>
      <c r="E735" s="22"/>
      <c r="F735" s="22"/>
      <c r="G735" s="22"/>
      <c r="H735" s="22"/>
      <c r="I735" s="2"/>
      <c r="J735" s="2"/>
      <c r="K735" s="2"/>
      <c r="L735" s="2"/>
      <c r="M735" s="2"/>
      <c r="N735" s="2"/>
      <c r="O735" s="2"/>
      <c r="P735" s="2"/>
      <c r="Q735" s="2"/>
      <c r="R735" s="2"/>
      <c r="S735" s="2"/>
      <c r="T735" s="2"/>
      <c r="U735" s="2"/>
      <c r="V735" s="2"/>
      <c r="W735" s="2"/>
      <c r="X735" s="2"/>
      <c r="Y735" s="2"/>
      <c r="Z735" s="2"/>
    </row>
    <row r="736" spans="1:26" ht="18">
      <c r="A736" s="2"/>
      <c r="B736" s="2"/>
      <c r="C736" s="22"/>
      <c r="D736" s="22"/>
      <c r="E736" s="22"/>
      <c r="F736" s="22"/>
      <c r="G736" s="22"/>
      <c r="H736" s="22"/>
      <c r="I736" s="2"/>
      <c r="J736" s="2"/>
      <c r="K736" s="2"/>
      <c r="L736" s="2"/>
      <c r="M736" s="2"/>
      <c r="N736" s="2"/>
      <c r="O736" s="2"/>
      <c r="P736" s="2"/>
      <c r="Q736" s="2"/>
      <c r="R736" s="2"/>
      <c r="S736" s="2"/>
      <c r="T736" s="2"/>
      <c r="U736" s="2"/>
      <c r="V736" s="2"/>
      <c r="W736" s="2"/>
      <c r="X736" s="2"/>
      <c r="Y736" s="2"/>
      <c r="Z736" s="2"/>
    </row>
    <row r="737" spans="1:26" ht="18">
      <c r="A737" s="2"/>
      <c r="B737" s="2"/>
      <c r="C737" s="22"/>
      <c r="D737" s="22"/>
      <c r="E737" s="22"/>
      <c r="F737" s="22"/>
      <c r="G737" s="22"/>
      <c r="H737" s="22"/>
      <c r="I737" s="2"/>
      <c r="J737" s="2"/>
      <c r="K737" s="2"/>
      <c r="L737" s="2"/>
      <c r="M737" s="2"/>
      <c r="N737" s="2"/>
      <c r="O737" s="2"/>
      <c r="P737" s="2"/>
      <c r="Q737" s="2"/>
      <c r="R737" s="2"/>
      <c r="S737" s="2"/>
      <c r="T737" s="2"/>
      <c r="U737" s="2"/>
      <c r="V737" s="2"/>
      <c r="W737" s="2"/>
      <c r="X737" s="2"/>
      <c r="Y737" s="2"/>
      <c r="Z737" s="2"/>
    </row>
    <row r="738" spans="1:26" ht="18">
      <c r="A738" s="2"/>
      <c r="B738" s="2"/>
      <c r="C738" s="22"/>
      <c r="D738" s="22"/>
      <c r="E738" s="22"/>
      <c r="F738" s="22"/>
      <c r="G738" s="22"/>
      <c r="H738" s="22"/>
      <c r="I738" s="2"/>
      <c r="J738" s="2"/>
      <c r="K738" s="2"/>
      <c r="L738" s="2"/>
      <c r="M738" s="2"/>
      <c r="N738" s="2"/>
      <c r="O738" s="2"/>
      <c r="P738" s="2"/>
      <c r="Q738" s="2"/>
      <c r="R738" s="2"/>
      <c r="S738" s="2"/>
      <c r="T738" s="2"/>
      <c r="U738" s="2"/>
      <c r="V738" s="2"/>
      <c r="W738" s="2"/>
      <c r="X738" s="2"/>
      <c r="Y738" s="2"/>
      <c r="Z738" s="2"/>
    </row>
    <row r="739" spans="1:26" ht="18">
      <c r="A739" s="2"/>
      <c r="B739" s="2"/>
      <c r="C739" s="22"/>
      <c r="D739" s="22"/>
      <c r="E739" s="22"/>
      <c r="F739" s="22"/>
      <c r="G739" s="22"/>
      <c r="H739" s="22"/>
      <c r="I739" s="2"/>
      <c r="J739" s="2"/>
      <c r="K739" s="2"/>
      <c r="L739" s="2"/>
      <c r="M739" s="2"/>
      <c r="N739" s="2"/>
      <c r="O739" s="2"/>
      <c r="P739" s="2"/>
      <c r="Q739" s="2"/>
      <c r="R739" s="2"/>
      <c r="S739" s="2"/>
      <c r="T739" s="2"/>
      <c r="U739" s="2"/>
      <c r="V739" s="2"/>
      <c r="W739" s="2"/>
      <c r="X739" s="2"/>
      <c r="Y739" s="2"/>
      <c r="Z739" s="2"/>
    </row>
    <row r="740" spans="1:26" ht="18">
      <c r="A740" s="2"/>
      <c r="B740" s="2"/>
      <c r="C740" s="22"/>
      <c r="D740" s="22"/>
      <c r="E740" s="22"/>
      <c r="F740" s="22"/>
      <c r="G740" s="22"/>
      <c r="H740" s="22"/>
      <c r="I740" s="2"/>
      <c r="J740" s="2"/>
      <c r="K740" s="2"/>
      <c r="L740" s="2"/>
      <c r="M740" s="2"/>
      <c r="N740" s="2"/>
      <c r="O740" s="2"/>
      <c r="P740" s="2"/>
      <c r="Q740" s="2"/>
      <c r="R740" s="2"/>
      <c r="S740" s="2"/>
      <c r="T740" s="2"/>
      <c r="U740" s="2"/>
      <c r="V740" s="2"/>
      <c r="W740" s="2"/>
      <c r="X740" s="2"/>
      <c r="Y740" s="2"/>
      <c r="Z740" s="2"/>
    </row>
    <row r="741" spans="1:26" ht="18">
      <c r="A741" s="2"/>
      <c r="B741" s="2"/>
      <c r="C741" s="22"/>
      <c r="D741" s="22"/>
      <c r="E741" s="22"/>
      <c r="F741" s="22"/>
      <c r="G741" s="22"/>
      <c r="H741" s="22"/>
      <c r="I741" s="2"/>
      <c r="J741" s="2"/>
      <c r="K741" s="2"/>
      <c r="L741" s="2"/>
      <c r="M741" s="2"/>
      <c r="N741" s="2"/>
      <c r="O741" s="2"/>
      <c r="P741" s="2"/>
      <c r="Q741" s="2"/>
      <c r="R741" s="2"/>
      <c r="S741" s="2"/>
      <c r="T741" s="2"/>
      <c r="U741" s="2"/>
      <c r="V741" s="2"/>
      <c r="W741" s="2"/>
      <c r="X741" s="2"/>
      <c r="Y741" s="2"/>
      <c r="Z741" s="2"/>
    </row>
    <row r="742" spans="1:26" ht="18">
      <c r="A742" s="2"/>
      <c r="B742" s="2"/>
      <c r="C742" s="22"/>
      <c r="D742" s="22"/>
      <c r="E742" s="22"/>
      <c r="F742" s="22"/>
      <c r="G742" s="22"/>
      <c r="H742" s="22"/>
      <c r="I742" s="2"/>
      <c r="J742" s="2"/>
      <c r="K742" s="2"/>
      <c r="L742" s="2"/>
      <c r="M742" s="2"/>
      <c r="N742" s="2"/>
      <c r="O742" s="2"/>
      <c r="P742" s="2"/>
      <c r="Q742" s="2"/>
      <c r="R742" s="2"/>
      <c r="S742" s="2"/>
      <c r="T742" s="2"/>
      <c r="U742" s="2"/>
      <c r="V742" s="2"/>
      <c r="W742" s="2"/>
      <c r="X742" s="2"/>
      <c r="Y742" s="2"/>
      <c r="Z742" s="2"/>
    </row>
    <row r="743" spans="1:26" ht="18">
      <c r="A743" s="2"/>
      <c r="B743" s="2"/>
      <c r="C743" s="22"/>
      <c r="D743" s="22"/>
      <c r="E743" s="22"/>
      <c r="F743" s="22"/>
      <c r="G743" s="22"/>
      <c r="H743" s="22"/>
      <c r="I743" s="2"/>
      <c r="J743" s="2"/>
      <c r="K743" s="2"/>
      <c r="L743" s="2"/>
      <c r="M743" s="2"/>
      <c r="N743" s="2"/>
      <c r="O743" s="2"/>
      <c r="P743" s="2"/>
      <c r="Q743" s="2"/>
      <c r="R743" s="2"/>
      <c r="S743" s="2"/>
      <c r="T743" s="2"/>
      <c r="U743" s="2"/>
      <c r="V743" s="2"/>
      <c r="W743" s="2"/>
      <c r="X743" s="2"/>
      <c r="Y743" s="2"/>
      <c r="Z743" s="2"/>
    </row>
    <row r="744" spans="1:26" ht="18">
      <c r="A744" s="2"/>
      <c r="B744" s="2"/>
      <c r="C744" s="22"/>
      <c r="D744" s="22"/>
      <c r="E744" s="22"/>
      <c r="F744" s="22"/>
      <c r="G744" s="22"/>
      <c r="H744" s="22"/>
      <c r="I744" s="2"/>
      <c r="J744" s="2"/>
      <c r="K744" s="2"/>
      <c r="L744" s="2"/>
      <c r="M744" s="2"/>
      <c r="N744" s="2"/>
      <c r="O744" s="2"/>
      <c r="P744" s="2"/>
      <c r="Q744" s="2"/>
      <c r="R744" s="2"/>
      <c r="S744" s="2"/>
      <c r="T744" s="2"/>
      <c r="U744" s="2"/>
      <c r="V744" s="2"/>
      <c r="W744" s="2"/>
      <c r="X744" s="2"/>
      <c r="Y744" s="2"/>
      <c r="Z744" s="2"/>
    </row>
    <row r="745" spans="1:26" ht="18">
      <c r="A745" s="2"/>
      <c r="B745" s="2"/>
      <c r="C745" s="22"/>
      <c r="D745" s="22"/>
      <c r="E745" s="22"/>
      <c r="F745" s="22"/>
      <c r="G745" s="22"/>
      <c r="H745" s="22"/>
      <c r="I745" s="2"/>
      <c r="J745" s="2"/>
      <c r="K745" s="2"/>
      <c r="L745" s="2"/>
      <c r="M745" s="2"/>
      <c r="N745" s="2"/>
      <c r="O745" s="2"/>
      <c r="P745" s="2"/>
      <c r="Q745" s="2"/>
      <c r="R745" s="2"/>
      <c r="S745" s="2"/>
      <c r="T745" s="2"/>
      <c r="U745" s="2"/>
      <c r="V745" s="2"/>
      <c r="W745" s="2"/>
      <c r="X745" s="2"/>
      <c r="Y745" s="2"/>
      <c r="Z745" s="2"/>
    </row>
    <row r="746" spans="1:26" ht="18">
      <c r="A746" s="2"/>
      <c r="B746" s="2"/>
      <c r="C746" s="22"/>
      <c r="D746" s="22"/>
      <c r="E746" s="22"/>
      <c r="F746" s="22"/>
      <c r="G746" s="22"/>
      <c r="H746" s="22"/>
      <c r="I746" s="2"/>
      <c r="J746" s="2"/>
      <c r="K746" s="2"/>
      <c r="L746" s="2"/>
      <c r="M746" s="2"/>
      <c r="N746" s="2"/>
      <c r="O746" s="2"/>
      <c r="P746" s="2"/>
      <c r="Q746" s="2"/>
      <c r="R746" s="2"/>
      <c r="S746" s="2"/>
      <c r="T746" s="2"/>
      <c r="U746" s="2"/>
      <c r="V746" s="2"/>
      <c r="W746" s="2"/>
      <c r="X746" s="2"/>
      <c r="Y746" s="2"/>
      <c r="Z746" s="2"/>
    </row>
    <row r="747" spans="1:26" ht="18">
      <c r="A747" s="2"/>
      <c r="B747" s="2"/>
      <c r="C747" s="22"/>
      <c r="D747" s="22"/>
      <c r="E747" s="22"/>
      <c r="F747" s="22"/>
      <c r="G747" s="22"/>
      <c r="H747" s="22"/>
      <c r="I747" s="2"/>
      <c r="J747" s="2"/>
      <c r="K747" s="2"/>
      <c r="L747" s="2"/>
      <c r="M747" s="2"/>
      <c r="N747" s="2"/>
      <c r="O747" s="2"/>
      <c r="P747" s="2"/>
      <c r="Q747" s="2"/>
      <c r="R747" s="2"/>
      <c r="S747" s="2"/>
      <c r="T747" s="2"/>
      <c r="U747" s="2"/>
      <c r="V747" s="2"/>
      <c r="W747" s="2"/>
      <c r="X747" s="2"/>
      <c r="Y747" s="2"/>
      <c r="Z747" s="2"/>
    </row>
    <row r="748" spans="1:26" ht="18">
      <c r="A748" s="2"/>
      <c r="B748" s="2"/>
      <c r="C748" s="22"/>
      <c r="D748" s="22"/>
      <c r="E748" s="22"/>
      <c r="F748" s="22"/>
      <c r="G748" s="22"/>
      <c r="H748" s="22"/>
      <c r="I748" s="2"/>
      <c r="J748" s="2"/>
      <c r="K748" s="2"/>
      <c r="L748" s="2"/>
      <c r="M748" s="2"/>
      <c r="N748" s="2"/>
      <c r="O748" s="2"/>
      <c r="P748" s="2"/>
      <c r="Q748" s="2"/>
      <c r="R748" s="2"/>
      <c r="S748" s="2"/>
      <c r="T748" s="2"/>
      <c r="U748" s="2"/>
      <c r="V748" s="2"/>
      <c r="W748" s="2"/>
      <c r="X748" s="2"/>
      <c r="Y748" s="2"/>
      <c r="Z748" s="2"/>
    </row>
    <row r="749" spans="1:26" ht="18">
      <c r="A749" s="2"/>
      <c r="B749" s="2"/>
      <c r="C749" s="22"/>
      <c r="D749" s="22"/>
      <c r="E749" s="22"/>
      <c r="F749" s="22"/>
      <c r="G749" s="22"/>
      <c r="H749" s="22"/>
      <c r="I749" s="2"/>
      <c r="J749" s="2"/>
      <c r="K749" s="2"/>
      <c r="L749" s="2"/>
      <c r="M749" s="2"/>
      <c r="N749" s="2"/>
      <c r="O749" s="2"/>
      <c r="P749" s="2"/>
      <c r="Q749" s="2"/>
      <c r="R749" s="2"/>
      <c r="S749" s="2"/>
      <c r="T749" s="2"/>
      <c r="U749" s="2"/>
      <c r="V749" s="2"/>
      <c r="W749" s="2"/>
      <c r="X749" s="2"/>
      <c r="Y749" s="2"/>
      <c r="Z749" s="2"/>
    </row>
    <row r="750" spans="1:26" ht="18">
      <c r="A750" s="2"/>
      <c r="B750" s="2"/>
      <c r="C750" s="22"/>
      <c r="D750" s="22"/>
      <c r="E750" s="22"/>
      <c r="F750" s="22"/>
      <c r="G750" s="22"/>
      <c r="H750" s="22"/>
      <c r="I750" s="2"/>
      <c r="J750" s="2"/>
      <c r="K750" s="2"/>
      <c r="L750" s="2"/>
      <c r="M750" s="2"/>
      <c r="N750" s="2"/>
      <c r="O750" s="2"/>
      <c r="P750" s="2"/>
      <c r="Q750" s="2"/>
      <c r="R750" s="2"/>
      <c r="S750" s="2"/>
      <c r="T750" s="2"/>
      <c r="U750" s="2"/>
      <c r="V750" s="2"/>
      <c r="W750" s="2"/>
      <c r="X750" s="2"/>
      <c r="Y750" s="2"/>
      <c r="Z750" s="2"/>
    </row>
    <row r="751" spans="1:26" ht="18">
      <c r="A751" s="2"/>
      <c r="B751" s="2"/>
      <c r="C751" s="22"/>
      <c r="D751" s="22"/>
      <c r="E751" s="22"/>
      <c r="F751" s="22"/>
      <c r="G751" s="22"/>
      <c r="H751" s="22"/>
      <c r="I751" s="2"/>
      <c r="J751" s="2"/>
      <c r="K751" s="2"/>
      <c r="L751" s="2"/>
      <c r="M751" s="2"/>
      <c r="N751" s="2"/>
      <c r="O751" s="2"/>
      <c r="P751" s="2"/>
      <c r="Q751" s="2"/>
      <c r="R751" s="2"/>
      <c r="S751" s="2"/>
      <c r="T751" s="2"/>
      <c r="U751" s="2"/>
      <c r="V751" s="2"/>
      <c r="W751" s="2"/>
      <c r="X751" s="2"/>
      <c r="Y751" s="2"/>
      <c r="Z751" s="2"/>
    </row>
    <row r="752" spans="1:26" ht="18">
      <c r="A752" s="2"/>
      <c r="B752" s="2"/>
      <c r="C752" s="22"/>
      <c r="D752" s="22"/>
      <c r="E752" s="22"/>
      <c r="F752" s="22"/>
      <c r="G752" s="22"/>
      <c r="H752" s="22"/>
      <c r="I752" s="2"/>
      <c r="J752" s="2"/>
      <c r="K752" s="2"/>
      <c r="L752" s="2"/>
      <c r="M752" s="2"/>
      <c r="N752" s="2"/>
      <c r="O752" s="2"/>
      <c r="P752" s="2"/>
      <c r="Q752" s="2"/>
      <c r="R752" s="2"/>
      <c r="S752" s="2"/>
      <c r="T752" s="2"/>
      <c r="U752" s="2"/>
      <c r="V752" s="2"/>
      <c r="W752" s="2"/>
      <c r="X752" s="2"/>
      <c r="Y752" s="2"/>
      <c r="Z752" s="2"/>
    </row>
    <row r="753" spans="1:26" ht="18">
      <c r="A753" s="2"/>
      <c r="B753" s="2"/>
      <c r="C753" s="22"/>
      <c r="D753" s="22"/>
      <c r="E753" s="22"/>
      <c r="F753" s="22"/>
      <c r="G753" s="22"/>
      <c r="H753" s="22"/>
      <c r="I753" s="2"/>
      <c r="J753" s="2"/>
      <c r="K753" s="2"/>
      <c r="L753" s="2"/>
      <c r="M753" s="2"/>
      <c r="N753" s="2"/>
      <c r="O753" s="2"/>
      <c r="P753" s="2"/>
      <c r="Q753" s="2"/>
      <c r="R753" s="2"/>
      <c r="S753" s="2"/>
      <c r="T753" s="2"/>
      <c r="U753" s="2"/>
      <c r="V753" s="2"/>
      <c r="W753" s="2"/>
      <c r="X753" s="2"/>
      <c r="Y753" s="2"/>
      <c r="Z753" s="2"/>
    </row>
    <row r="754" spans="1:26" ht="18">
      <c r="A754" s="2"/>
      <c r="B754" s="2"/>
      <c r="C754" s="22"/>
      <c r="D754" s="22"/>
      <c r="E754" s="22"/>
      <c r="F754" s="22"/>
      <c r="G754" s="22"/>
      <c r="H754" s="22"/>
      <c r="I754" s="2"/>
      <c r="J754" s="2"/>
      <c r="K754" s="2"/>
      <c r="L754" s="2"/>
      <c r="M754" s="2"/>
      <c r="N754" s="2"/>
      <c r="O754" s="2"/>
      <c r="P754" s="2"/>
      <c r="Q754" s="2"/>
      <c r="R754" s="2"/>
      <c r="S754" s="2"/>
      <c r="T754" s="2"/>
      <c r="U754" s="2"/>
      <c r="V754" s="2"/>
      <c r="W754" s="2"/>
      <c r="X754" s="2"/>
      <c r="Y754" s="2"/>
      <c r="Z754" s="2"/>
    </row>
    <row r="755" spans="1:26" ht="18">
      <c r="A755" s="2"/>
      <c r="B755" s="2"/>
      <c r="C755" s="22"/>
      <c r="D755" s="22"/>
      <c r="E755" s="22"/>
      <c r="F755" s="22"/>
      <c r="G755" s="22"/>
      <c r="H755" s="22"/>
      <c r="I755" s="2"/>
      <c r="J755" s="2"/>
      <c r="K755" s="2"/>
      <c r="L755" s="2"/>
      <c r="M755" s="2"/>
      <c r="N755" s="2"/>
      <c r="O755" s="2"/>
      <c r="P755" s="2"/>
      <c r="Q755" s="2"/>
      <c r="R755" s="2"/>
      <c r="S755" s="2"/>
      <c r="T755" s="2"/>
      <c r="U755" s="2"/>
      <c r="V755" s="2"/>
      <c r="W755" s="2"/>
      <c r="X755" s="2"/>
      <c r="Y755" s="2"/>
      <c r="Z755" s="2"/>
    </row>
    <row r="756" spans="1:26" ht="18">
      <c r="A756" s="2"/>
      <c r="B756" s="2"/>
      <c r="C756" s="22"/>
      <c r="D756" s="22"/>
      <c r="E756" s="22"/>
      <c r="F756" s="22"/>
      <c r="G756" s="22"/>
      <c r="H756" s="22"/>
      <c r="I756" s="2"/>
      <c r="J756" s="2"/>
      <c r="K756" s="2"/>
      <c r="L756" s="2"/>
      <c r="M756" s="2"/>
      <c r="N756" s="2"/>
      <c r="O756" s="2"/>
      <c r="P756" s="2"/>
      <c r="Q756" s="2"/>
      <c r="R756" s="2"/>
      <c r="S756" s="2"/>
      <c r="T756" s="2"/>
      <c r="U756" s="2"/>
      <c r="V756" s="2"/>
      <c r="W756" s="2"/>
      <c r="X756" s="2"/>
      <c r="Y756" s="2"/>
      <c r="Z756" s="2"/>
    </row>
    <row r="757" spans="1:26" ht="18">
      <c r="A757" s="2"/>
      <c r="B757" s="2"/>
      <c r="C757" s="22"/>
      <c r="D757" s="22"/>
      <c r="E757" s="22"/>
      <c r="F757" s="22"/>
      <c r="G757" s="22"/>
      <c r="H757" s="22"/>
      <c r="I757" s="2"/>
      <c r="J757" s="2"/>
      <c r="K757" s="2"/>
      <c r="L757" s="2"/>
      <c r="M757" s="2"/>
      <c r="N757" s="2"/>
      <c r="O757" s="2"/>
      <c r="P757" s="2"/>
      <c r="Q757" s="2"/>
      <c r="R757" s="2"/>
      <c r="S757" s="2"/>
      <c r="T757" s="2"/>
      <c r="U757" s="2"/>
      <c r="V757" s="2"/>
      <c r="W757" s="2"/>
      <c r="X757" s="2"/>
      <c r="Y757" s="2"/>
      <c r="Z757" s="2"/>
    </row>
    <row r="758" spans="1:26" ht="18">
      <c r="A758" s="2"/>
      <c r="B758" s="2"/>
      <c r="C758" s="22"/>
      <c r="D758" s="22"/>
      <c r="E758" s="22"/>
      <c r="F758" s="22"/>
      <c r="G758" s="22"/>
      <c r="H758" s="22"/>
      <c r="I758" s="2"/>
      <c r="J758" s="2"/>
      <c r="K758" s="2"/>
      <c r="L758" s="2"/>
      <c r="M758" s="2"/>
      <c r="N758" s="2"/>
      <c r="O758" s="2"/>
      <c r="P758" s="2"/>
      <c r="Q758" s="2"/>
      <c r="R758" s="2"/>
      <c r="S758" s="2"/>
      <c r="T758" s="2"/>
      <c r="U758" s="2"/>
      <c r="V758" s="2"/>
      <c r="W758" s="2"/>
      <c r="X758" s="2"/>
      <c r="Y758" s="2"/>
      <c r="Z758" s="2"/>
    </row>
    <row r="759" spans="1:26" ht="18">
      <c r="A759" s="2"/>
      <c r="B759" s="2"/>
      <c r="C759" s="22"/>
      <c r="D759" s="22"/>
      <c r="E759" s="22"/>
      <c r="F759" s="22"/>
      <c r="G759" s="22"/>
      <c r="H759" s="22"/>
      <c r="I759" s="2"/>
      <c r="J759" s="2"/>
      <c r="K759" s="2"/>
      <c r="L759" s="2"/>
      <c r="M759" s="2"/>
      <c r="N759" s="2"/>
      <c r="O759" s="2"/>
      <c r="P759" s="2"/>
      <c r="Q759" s="2"/>
      <c r="R759" s="2"/>
      <c r="S759" s="2"/>
      <c r="T759" s="2"/>
      <c r="U759" s="2"/>
      <c r="V759" s="2"/>
      <c r="W759" s="2"/>
      <c r="X759" s="2"/>
      <c r="Y759" s="2"/>
      <c r="Z759" s="2"/>
    </row>
    <row r="760" spans="1:26" ht="18">
      <c r="A760" s="2"/>
      <c r="B760" s="2"/>
      <c r="C760" s="22"/>
      <c r="D760" s="22"/>
      <c r="E760" s="22"/>
      <c r="F760" s="22"/>
      <c r="G760" s="22"/>
      <c r="H760" s="22"/>
      <c r="I760" s="2"/>
      <c r="J760" s="2"/>
      <c r="K760" s="2"/>
      <c r="L760" s="2"/>
      <c r="M760" s="2"/>
      <c r="N760" s="2"/>
      <c r="O760" s="2"/>
      <c r="P760" s="2"/>
      <c r="Q760" s="2"/>
      <c r="R760" s="2"/>
      <c r="S760" s="2"/>
      <c r="T760" s="2"/>
      <c r="U760" s="2"/>
      <c r="V760" s="2"/>
      <c r="W760" s="2"/>
      <c r="X760" s="2"/>
      <c r="Y760" s="2"/>
      <c r="Z760" s="2"/>
    </row>
    <row r="761" spans="1:26" ht="18">
      <c r="A761" s="2"/>
      <c r="B761" s="2"/>
      <c r="C761" s="22"/>
      <c r="D761" s="22"/>
      <c r="E761" s="22"/>
      <c r="F761" s="22"/>
      <c r="G761" s="22"/>
      <c r="H761" s="22"/>
      <c r="I761" s="2"/>
      <c r="J761" s="2"/>
      <c r="K761" s="2"/>
      <c r="L761" s="2"/>
      <c r="M761" s="2"/>
      <c r="N761" s="2"/>
      <c r="O761" s="2"/>
      <c r="P761" s="2"/>
      <c r="Q761" s="2"/>
      <c r="R761" s="2"/>
      <c r="S761" s="2"/>
      <c r="T761" s="2"/>
      <c r="U761" s="2"/>
      <c r="V761" s="2"/>
      <c r="W761" s="2"/>
      <c r="X761" s="2"/>
      <c r="Y761" s="2"/>
      <c r="Z761" s="2"/>
    </row>
    <row r="762" spans="1:26" ht="18">
      <c r="A762" s="2"/>
      <c r="B762" s="2"/>
      <c r="C762" s="22"/>
      <c r="D762" s="22"/>
      <c r="E762" s="22"/>
      <c r="F762" s="22"/>
      <c r="G762" s="22"/>
      <c r="H762" s="22"/>
      <c r="I762" s="2"/>
      <c r="J762" s="2"/>
      <c r="K762" s="2"/>
      <c r="L762" s="2"/>
      <c r="M762" s="2"/>
      <c r="N762" s="2"/>
      <c r="O762" s="2"/>
      <c r="P762" s="2"/>
      <c r="Q762" s="2"/>
      <c r="R762" s="2"/>
      <c r="S762" s="2"/>
      <c r="T762" s="2"/>
      <c r="U762" s="2"/>
      <c r="V762" s="2"/>
      <c r="W762" s="2"/>
      <c r="X762" s="2"/>
      <c r="Y762" s="2"/>
      <c r="Z762" s="2"/>
    </row>
    <row r="763" spans="1:26" ht="18">
      <c r="A763" s="2"/>
      <c r="B763" s="2"/>
      <c r="C763" s="22"/>
      <c r="D763" s="22"/>
      <c r="E763" s="22"/>
      <c r="F763" s="22"/>
      <c r="G763" s="22"/>
      <c r="H763" s="22"/>
      <c r="I763" s="2"/>
      <c r="J763" s="2"/>
      <c r="K763" s="2"/>
      <c r="L763" s="2"/>
      <c r="M763" s="2"/>
      <c r="N763" s="2"/>
      <c r="O763" s="2"/>
      <c r="P763" s="2"/>
      <c r="Q763" s="2"/>
      <c r="R763" s="2"/>
      <c r="S763" s="2"/>
      <c r="T763" s="2"/>
      <c r="U763" s="2"/>
      <c r="V763" s="2"/>
      <c r="W763" s="2"/>
      <c r="X763" s="2"/>
      <c r="Y763" s="2"/>
      <c r="Z763" s="2"/>
    </row>
    <row r="764" spans="1:26" ht="18">
      <c r="A764" s="2"/>
      <c r="B764" s="2"/>
      <c r="C764" s="22"/>
      <c r="D764" s="22"/>
      <c r="E764" s="22"/>
      <c r="F764" s="22"/>
      <c r="G764" s="22"/>
      <c r="H764" s="22"/>
      <c r="I764" s="2"/>
      <c r="J764" s="2"/>
      <c r="K764" s="2"/>
      <c r="L764" s="2"/>
      <c r="M764" s="2"/>
      <c r="N764" s="2"/>
      <c r="O764" s="2"/>
      <c r="P764" s="2"/>
      <c r="Q764" s="2"/>
      <c r="R764" s="2"/>
      <c r="S764" s="2"/>
      <c r="T764" s="2"/>
      <c r="U764" s="2"/>
      <c r="V764" s="2"/>
      <c r="W764" s="2"/>
      <c r="X764" s="2"/>
      <c r="Y764" s="2"/>
      <c r="Z764" s="2"/>
    </row>
    <row r="765" spans="1:26" ht="18">
      <c r="A765" s="2"/>
      <c r="B765" s="2"/>
      <c r="C765" s="22"/>
      <c r="D765" s="22"/>
      <c r="E765" s="22"/>
      <c r="F765" s="22"/>
      <c r="G765" s="22"/>
      <c r="H765" s="22"/>
      <c r="I765" s="2"/>
      <c r="J765" s="2"/>
      <c r="K765" s="2"/>
      <c r="L765" s="2"/>
      <c r="M765" s="2"/>
      <c r="N765" s="2"/>
      <c r="O765" s="2"/>
      <c r="P765" s="2"/>
      <c r="Q765" s="2"/>
      <c r="R765" s="2"/>
      <c r="S765" s="2"/>
      <c r="T765" s="2"/>
      <c r="U765" s="2"/>
      <c r="V765" s="2"/>
      <c r="W765" s="2"/>
      <c r="X765" s="2"/>
      <c r="Y765" s="2"/>
      <c r="Z765" s="2"/>
    </row>
    <row r="766" spans="1:26" ht="18">
      <c r="A766" s="2"/>
      <c r="B766" s="2"/>
      <c r="C766" s="22"/>
      <c r="D766" s="22"/>
      <c r="E766" s="22"/>
      <c r="F766" s="22"/>
      <c r="G766" s="22"/>
      <c r="H766" s="22"/>
      <c r="I766" s="2"/>
      <c r="J766" s="2"/>
      <c r="K766" s="2"/>
      <c r="L766" s="2"/>
      <c r="M766" s="2"/>
      <c r="N766" s="2"/>
      <c r="O766" s="2"/>
      <c r="P766" s="2"/>
      <c r="Q766" s="2"/>
      <c r="R766" s="2"/>
      <c r="S766" s="2"/>
      <c r="T766" s="2"/>
      <c r="U766" s="2"/>
      <c r="V766" s="2"/>
      <c r="W766" s="2"/>
      <c r="X766" s="2"/>
      <c r="Y766" s="2"/>
      <c r="Z766" s="2"/>
    </row>
    <row r="767" spans="1:26" ht="18">
      <c r="A767" s="2"/>
      <c r="B767" s="2"/>
      <c r="C767" s="22"/>
      <c r="D767" s="22"/>
      <c r="E767" s="22"/>
      <c r="F767" s="22"/>
      <c r="G767" s="22"/>
      <c r="H767" s="22"/>
      <c r="I767" s="2"/>
      <c r="J767" s="2"/>
      <c r="K767" s="2"/>
      <c r="L767" s="2"/>
      <c r="M767" s="2"/>
      <c r="N767" s="2"/>
      <c r="O767" s="2"/>
      <c r="P767" s="2"/>
      <c r="Q767" s="2"/>
      <c r="R767" s="2"/>
      <c r="S767" s="2"/>
      <c r="T767" s="2"/>
      <c r="U767" s="2"/>
      <c r="V767" s="2"/>
      <c r="W767" s="2"/>
      <c r="X767" s="2"/>
      <c r="Y767" s="2"/>
      <c r="Z767" s="2"/>
    </row>
    <row r="768" spans="1:26" ht="18">
      <c r="A768" s="2"/>
      <c r="B768" s="2"/>
      <c r="C768" s="22"/>
      <c r="D768" s="22"/>
      <c r="E768" s="22"/>
      <c r="F768" s="22"/>
      <c r="G768" s="22"/>
      <c r="H768" s="22"/>
      <c r="I768" s="2"/>
      <c r="J768" s="2"/>
      <c r="K768" s="2"/>
      <c r="L768" s="2"/>
      <c r="M768" s="2"/>
      <c r="N768" s="2"/>
      <c r="O768" s="2"/>
      <c r="P768" s="2"/>
      <c r="Q768" s="2"/>
      <c r="R768" s="2"/>
      <c r="S768" s="2"/>
      <c r="T768" s="2"/>
      <c r="U768" s="2"/>
      <c r="V768" s="2"/>
      <c r="W768" s="2"/>
      <c r="X768" s="2"/>
      <c r="Y768" s="2"/>
      <c r="Z768" s="2"/>
    </row>
    <row r="769" spans="1:26" ht="18">
      <c r="A769" s="2"/>
      <c r="B769" s="2"/>
      <c r="C769" s="22"/>
      <c r="D769" s="22"/>
      <c r="E769" s="22"/>
      <c r="F769" s="22"/>
      <c r="G769" s="22"/>
      <c r="H769" s="22"/>
      <c r="I769" s="2"/>
      <c r="J769" s="2"/>
      <c r="K769" s="2"/>
      <c r="L769" s="2"/>
      <c r="M769" s="2"/>
      <c r="N769" s="2"/>
      <c r="O769" s="2"/>
      <c r="P769" s="2"/>
      <c r="Q769" s="2"/>
      <c r="R769" s="2"/>
      <c r="S769" s="2"/>
      <c r="T769" s="2"/>
      <c r="U769" s="2"/>
      <c r="V769" s="2"/>
      <c r="W769" s="2"/>
      <c r="X769" s="2"/>
      <c r="Y769" s="2"/>
      <c r="Z769" s="2"/>
    </row>
    <row r="770" spans="1:26" ht="18">
      <c r="A770" s="2"/>
      <c r="B770" s="2"/>
      <c r="C770" s="22"/>
      <c r="D770" s="22"/>
      <c r="E770" s="22"/>
      <c r="F770" s="22"/>
      <c r="G770" s="22"/>
      <c r="H770" s="22"/>
      <c r="I770" s="2"/>
      <c r="J770" s="2"/>
      <c r="K770" s="2"/>
      <c r="L770" s="2"/>
      <c r="M770" s="2"/>
      <c r="N770" s="2"/>
      <c r="O770" s="2"/>
      <c r="P770" s="2"/>
      <c r="Q770" s="2"/>
      <c r="R770" s="2"/>
      <c r="S770" s="2"/>
      <c r="T770" s="2"/>
      <c r="U770" s="2"/>
      <c r="V770" s="2"/>
      <c r="W770" s="2"/>
      <c r="X770" s="2"/>
      <c r="Y770" s="2"/>
      <c r="Z770" s="2"/>
    </row>
    <row r="771" spans="1:26" ht="18">
      <c r="A771" s="2"/>
      <c r="B771" s="2"/>
      <c r="C771" s="22"/>
      <c r="D771" s="22"/>
      <c r="E771" s="22"/>
      <c r="F771" s="22"/>
      <c r="G771" s="22"/>
      <c r="H771" s="22"/>
      <c r="I771" s="2"/>
      <c r="J771" s="2"/>
      <c r="K771" s="2"/>
      <c r="L771" s="2"/>
      <c r="M771" s="2"/>
      <c r="N771" s="2"/>
      <c r="O771" s="2"/>
      <c r="P771" s="2"/>
      <c r="Q771" s="2"/>
      <c r="R771" s="2"/>
      <c r="S771" s="2"/>
      <c r="T771" s="2"/>
      <c r="U771" s="2"/>
      <c r="V771" s="2"/>
      <c r="W771" s="2"/>
      <c r="X771" s="2"/>
      <c r="Y771" s="2"/>
      <c r="Z771" s="2"/>
    </row>
    <row r="772" spans="1:26" ht="18">
      <c r="A772" s="2"/>
      <c r="B772" s="2"/>
      <c r="C772" s="22"/>
      <c r="D772" s="22"/>
      <c r="E772" s="22"/>
      <c r="F772" s="22"/>
      <c r="G772" s="22"/>
      <c r="H772" s="22"/>
      <c r="I772" s="2"/>
      <c r="J772" s="2"/>
      <c r="K772" s="2"/>
      <c r="L772" s="2"/>
      <c r="M772" s="2"/>
      <c r="N772" s="2"/>
      <c r="O772" s="2"/>
      <c r="P772" s="2"/>
      <c r="Q772" s="2"/>
      <c r="R772" s="2"/>
      <c r="S772" s="2"/>
      <c r="T772" s="2"/>
      <c r="U772" s="2"/>
      <c r="V772" s="2"/>
      <c r="W772" s="2"/>
      <c r="X772" s="2"/>
      <c r="Y772" s="2"/>
      <c r="Z772" s="2"/>
    </row>
    <row r="773" spans="1:26" ht="18">
      <c r="A773" s="2"/>
      <c r="B773" s="2"/>
      <c r="C773" s="22"/>
      <c r="D773" s="22"/>
      <c r="E773" s="22"/>
      <c r="F773" s="22"/>
      <c r="G773" s="22"/>
      <c r="H773" s="22"/>
      <c r="I773" s="2"/>
      <c r="J773" s="2"/>
      <c r="K773" s="2"/>
      <c r="L773" s="2"/>
      <c r="M773" s="2"/>
      <c r="N773" s="2"/>
      <c r="O773" s="2"/>
      <c r="P773" s="2"/>
      <c r="Q773" s="2"/>
      <c r="R773" s="2"/>
      <c r="S773" s="2"/>
      <c r="T773" s="2"/>
      <c r="U773" s="2"/>
      <c r="V773" s="2"/>
      <c r="W773" s="2"/>
      <c r="X773" s="2"/>
      <c r="Y773" s="2"/>
      <c r="Z773" s="2"/>
    </row>
    <row r="774" spans="1:26" ht="18">
      <c r="A774" s="2"/>
      <c r="B774" s="2"/>
      <c r="C774" s="22"/>
      <c r="D774" s="22"/>
      <c r="E774" s="22"/>
      <c r="F774" s="22"/>
      <c r="G774" s="22"/>
      <c r="H774" s="22"/>
      <c r="I774" s="2"/>
      <c r="J774" s="2"/>
      <c r="K774" s="2"/>
      <c r="L774" s="2"/>
      <c r="M774" s="2"/>
      <c r="N774" s="2"/>
      <c r="O774" s="2"/>
      <c r="P774" s="2"/>
      <c r="Q774" s="2"/>
      <c r="R774" s="2"/>
      <c r="S774" s="2"/>
      <c r="T774" s="2"/>
      <c r="U774" s="2"/>
      <c r="V774" s="2"/>
      <c r="W774" s="2"/>
      <c r="X774" s="2"/>
      <c r="Y774" s="2"/>
      <c r="Z774" s="2"/>
    </row>
    <row r="775" spans="1:26" ht="18">
      <c r="A775" s="2"/>
      <c r="B775" s="2"/>
      <c r="C775" s="22"/>
      <c r="D775" s="22"/>
      <c r="E775" s="22"/>
      <c r="F775" s="22"/>
      <c r="G775" s="22"/>
      <c r="H775" s="22"/>
      <c r="I775" s="2"/>
      <c r="J775" s="2"/>
      <c r="K775" s="2"/>
      <c r="L775" s="2"/>
      <c r="M775" s="2"/>
      <c r="N775" s="2"/>
      <c r="O775" s="2"/>
      <c r="P775" s="2"/>
      <c r="Q775" s="2"/>
      <c r="R775" s="2"/>
      <c r="S775" s="2"/>
      <c r="T775" s="2"/>
      <c r="U775" s="2"/>
      <c r="V775" s="2"/>
      <c r="W775" s="2"/>
      <c r="X775" s="2"/>
      <c r="Y775" s="2"/>
      <c r="Z775" s="2"/>
    </row>
    <row r="776" spans="1:26" ht="18">
      <c r="A776" s="2"/>
      <c r="B776" s="2"/>
      <c r="C776" s="22"/>
      <c r="D776" s="22"/>
      <c r="E776" s="22"/>
      <c r="F776" s="22"/>
      <c r="G776" s="22"/>
      <c r="H776" s="22"/>
      <c r="I776" s="2"/>
      <c r="J776" s="2"/>
      <c r="K776" s="2"/>
      <c r="L776" s="2"/>
      <c r="M776" s="2"/>
      <c r="N776" s="2"/>
      <c r="O776" s="2"/>
      <c r="P776" s="2"/>
      <c r="Q776" s="2"/>
      <c r="R776" s="2"/>
      <c r="S776" s="2"/>
      <c r="T776" s="2"/>
      <c r="U776" s="2"/>
      <c r="V776" s="2"/>
      <c r="W776" s="2"/>
      <c r="X776" s="2"/>
      <c r="Y776" s="2"/>
      <c r="Z776" s="2"/>
    </row>
    <row r="777" spans="1:26" ht="18">
      <c r="A777" s="2"/>
      <c r="B777" s="2"/>
      <c r="C777" s="22"/>
      <c r="D777" s="22"/>
      <c r="E777" s="22"/>
      <c r="F777" s="22"/>
      <c r="G777" s="22"/>
      <c r="H777" s="22"/>
      <c r="I777" s="2"/>
      <c r="J777" s="2"/>
      <c r="K777" s="2"/>
      <c r="L777" s="2"/>
      <c r="M777" s="2"/>
      <c r="N777" s="2"/>
      <c r="O777" s="2"/>
      <c r="P777" s="2"/>
      <c r="Q777" s="2"/>
      <c r="R777" s="2"/>
      <c r="S777" s="2"/>
      <c r="T777" s="2"/>
      <c r="U777" s="2"/>
      <c r="V777" s="2"/>
      <c r="W777" s="2"/>
      <c r="X777" s="2"/>
      <c r="Y777" s="2"/>
      <c r="Z777" s="2"/>
    </row>
    <row r="778" spans="1:26" ht="18">
      <c r="A778" s="2"/>
      <c r="B778" s="2"/>
      <c r="C778" s="22"/>
      <c r="D778" s="22"/>
      <c r="E778" s="22"/>
      <c r="F778" s="22"/>
      <c r="G778" s="22"/>
      <c r="H778" s="22"/>
      <c r="I778" s="2"/>
      <c r="J778" s="2"/>
      <c r="K778" s="2"/>
      <c r="L778" s="2"/>
      <c r="M778" s="2"/>
      <c r="N778" s="2"/>
      <c r="O778" s="2"/>
      <c r="P778" s="2"/>
      <c r="Q778" s="2"/>
      <c r="R778" s="2"/>
      <c r="S778" s="2"/>
      <c r="T778" s="2"/>
      <c r="U778" s="2"/>
      <c r="V778" s="2"/>
      <c r="W778" s="2"/>
      <c r="X778" s="2"/>
      <c r="Y778" s="2"/>
      <c r="Z778" s="2"/>
    </row>
    <row r="779" spans="1:26" ht="18">
      <c r="A779" s="2"/>
      <c r="B779" s="2"/>
      <c r="C779" s="22"/>
      <c r="D779" s="22"/>
      <c r="E779" s="22"/>
      <c r="F779" s="22"/>
      <c r="G779" s="22"/>
      <c r="H779" s="22"/>
      <c r="I779" s="2"/>
      <c r="J779" s="2"/>
      <c r="K779" s="2"/>
      <c r="L779" s="2"/>
      <c r="M779" s="2"/>
      <c r="N779" s="2"/>
      <c r="O779" s="2"/>
      <c r="P779" s="2"/>
      <c r="Q779" s="2"/>
      <c r="R779" s="2"/>
      <c r="S779" s="2"/>
      <c r="T779" s="2"/>
      <c r="U779" s="2"/>
      <c r="V779" s="2"/>
      <c r="W779" s="2"/>
      <c r="X779" s="2"/>
      <c r="Y779" s="2"/>
      <c r="Z779" s="2"/>
    </row>
    <row r="780" spans="1:26" ht="18">
      <c r="A780" s="2"/>
      <c r="B780" s="2"/>
      <c r="C780" s="22"/>
      <c r="D780" s="22"/>
      <c r="E780" s="22"/>
      <c r="F780" s="22"/>
      <c r="G780" s="22"/>
      <c r="H780" s="22"/>
      <c r="I780" s="2"/>
      <c r="J780" s="2"/>
      <c r="K780" s="2"/>
      <c r="L780" s="2"/>
      <c r="M780" s="2"/>
      <c r="N780" s="2"/>
      <c r="O780" s="2"/>
      <c r="P780" s="2"/>
      <c r="Q780" s="2"/>
      <c r="R780" s="2"/>
      <c r="S780" s="2"/>
      <c r="T780" s="2"/>
      <c r="U780" s="2"/>
      <c r="V780" s="2"/>
      <c r="W780" s="2"/>
      <c r="X780" s="2"/>
      <c r="Y780" s="2"/>
      <c r="Z780" s="2"/>
    </row>
    <row r="781" spans="1:26" ht="18">
      <c r="A781" s="2"/>
      <c r="B781" s="2"/>
      <c r="C781" s="22"/>
      <c r="D781" s="22"/>
      <c r="E781" s="22"/>
      <c r="F781" s="22"/>
      <c r="G781" s="22"/>
      <c r="H781" s="22"/>
      <c r="I781" s="2"/>
      <c r="J781" s="2"/>
      <c r="K781" s="2"/>
      <c r="L781" s="2"/>
      <c r="M781" s="2"/>
      <c r="N781" s="2"/>
      <c r="O781" s="2"/>
      <c r="P781" s="2"/>
      <c r="Q781" s="2"/>
      <c r="R781" s="2"/>
      <c r="S781" s="2"/>
      <c r="T781" s="2"/>
      <c r="U781" s="2"/>
      <c r="V781" s="2"/>
      <c r="W781" s="2"/>
      <c r="X781" s="2"/>
      <c r="Y781" s="2"/>
      <c r="Z781" s="2"/>
    </row>
    <row r="782" spans="1:26" ht="18">
      <c r="A782" s="2"/>
      <c r="B782" s="2"/>
      <c r="C782" s="22"/>
      <c r="D782" s="22"/>
      <c r="E782" s="22"/>
      <c r="F782" s="22"/>
      <c r="G782" s="22"/>
      <c r="H782" s="22"/>
      <c r="I782" s="2"/>
      <c r="J782" s="2"/>
      <c r="K782" s="2"/>
      <c r="L782" s="2"/>
      <c r="M782" s="2"/>
      <c r="N782" s="2"/>
      <c r="O782" s="2"/>
      <c r="P782" s="2"/>
      <c r="Q782" s="2"/>
      <c r="R782" s="2"/>
      <c r="S782" s="2"/>
      <c r="T782" s="2"/>
      <c r="U782" s="2"/>
      <c r="V782" s="2"/>
      <c r="W782" s="2"/>
      <c r="X782" s="2"/>
      <c r="Y782" s="2"/>
      <c r="Z782" s="2"/>
    </row>
    <row r="783" spans="1:26" ht="18">
      <c r="A783" s="2"/>
      <c r="B783" s="2"/>
      <c r="C783" s="22"/>
      <c r="D783" s="22"/>
      <c r="E783" s="22"/>
      <c r="F783" s="22"/>
      <c r="G783" s="22"/>
      <c r="H783" s="22"/>
      <c r="I783" s="2"/>
      <c r="J783" s="2"/>
      <c r="K783" s="2"/>
      <c r="L783" s="2"/>
      <c r="M783" s="2"/>
      <c r="N783" s="2"/>
      <c r="O783" s="2"/>
      <c r="P783" s="2"/>
      <c r="Q783" s="2"/>
      <c r="R783" s="2"/>
      <c r="S783" s="2"/>
      <c r="T783" s="2"/>
      <c r="U783" s="2"/>
      <c r="V783" s="2"/>
      <c r="W783" s="2"/>
      <c r="X783" s="2"/>
      <c r="Y783" s="2"/>
      <c r="Z783" s="2"/>
    </row>
    <row r="784" spans="1:26" ht="18">
      <c r="A784" s="2"/>
      <c r="B784" s="2"/>
      <c r="C784" s="22"/>
      <c r="D784" s="22"/>
      <c r="E784" s="22"/>
      <c r="F784" s="22"/>
      <c r="G784" s="22"/>
      <c r="H784" s="22"/>
      <c r="I784" s="2"/>
      <c r="J784" s="2"/>
      <c r="K784" s="2"/>
      <c r="L784" s="2"/>
      <c r="M784" s="2"/>
      <c r="N784" s="2"/>
      <c r="O784" s="2"/>
      <c r="P784" s="2"/>
      <c r="Q784" s="2"/>
      <c r="R784" s="2"/>
      <c r="S784" s="2"/>
      <c r="T784" s="2"/>
      <c r="U784" s="2"/>
      <c r="V784" s="2"/>
      <c r="W784" s="2"/>
      <c r="X784" s="2"/>
      <c r="Y784" s="2"/>
      <c r="Z784" s="2"/>
    </row>
    <row r="785" spans="1:26" ht="18">
      <c r="A785" s="2"/>
      <c r="B785" s="2"/>
      <c r="C785" s="22"/>
      <c r="D785" s="22"/>
      <c r="E785" s="22"/>
      <c r="F785" s="22"/>
      <c r="G785" s="22"/>
      <c r="H785" s="22"/>
      <c r="I785" s="2"/>
      <c r="J785" s="2"/>
      <c r="K785" s="2"/>
      <c r="L785" s="2"/>
      <c r="M785" s="2"/>
      <c r="N785" s="2"/>
      <c r="O785" s="2"/>
      <c r="P785" s="2"/>
      <c r="Q785" s="2"/>
      <c r="R785" s="2"/>
      <c r="S785" s="2"/>
      <c r="T785" s="2"/>
      <c r="U785" s="2"/>
      <c r="V785" s="2"/>
      <c r="W785" s="2"/>
      <c r="X785" s="2"/>
      <c r="Y785" s="2"/>
      <c r="Z785" s="2"/>
    </row>
    <row r="786" spans="1:26" ht="18">
      <c r="A786" s="2"/>
      <c r="B786" s="2"/>
      <c r="C786" s="22"/>
      <c r="D786" s="22"/>
      <c r="E786" s="22"/>
      <c r="F786" s="22"/>
      <c r="G786" s="22"/>
      <c r="H786" s="22"/>
      <c r="I786" s="2"/>
      <c r="J786" s="2"/>
      <c r="K786" s="2"/>
      <c r="L786" s="2"/>
      <c r="M786" s="2"/>
      <c r="N786" s="2"/>
      <c r="O786" s="2"/>
      <c r="P786" s="2"/>
      <c r="Q786" s="2"/>
      <c r="R786" s="2"/>
      <c r="S786" s="2"/>
      <c r="T786" s="2"/>
      <c r="U786" s="2"/>
      <c r="V786" s="2"/>
      <c r="W786" s="2"/>
      <c r="X786" s="2"/>
      <c r="Y786" s="2"/>
      <c r="Z786" s="2"/>
    </row>
    <row r="787" spans="1:26" ht="18">
      <c r="A787" s="2"/>
      <c r="B787" s="2"/>
      <c r="C787" s="22"/>
      <c r="D787" s="22"/>
      <c r="E787" s="22"/>
      <c r="F787" s="22"/>
      <c r="G787" s="22"/>
      <c r="H787" s="22"/>
      <c r="I787" s="2"/>
      <c r="J787" s="2"/>
      <c r="K787" s="2"/>
      <c r="L787" s="2"/>
      <c r="M787" s="2"/>
      <c r="N787" s="2"/>
      <c r="O787" s="2"/>
      <c r="P787" s="2"/>
      <c r="Q787" s="2"/>
      <c r="R787" s="2"/>
      <c r="S787" s="2"/>
      <c r="T787" s="2"/>
      <c r="U787" s="2"/>
      <c r="V787" s="2"/>
      <c r="W787" s="2"/>
      <c r="X787" s="2"/>
      <c r="Y787" s="2"/>
      <c r="Z787" s="2"/>
    </row>
    <row r="788" spans="1:26" ht="18">
      <c r="A788" s="2"/>
      <c r="B788" s="2"/>
      <c r="C788" s="22"/>
      <c r="D788" s="22"/>
      <c r="E788" s="22"/>
      <c r="F788" s="22"/>
      <c r="G788" s="22"/>
      <c r="H788" s="22"/>
      <c r="I788" s="2"/>
      <c r="J788" s="2"/>
      <c r="K788" s="2"/>
      <c r="L788" s="2"/>
      <c r="M788" s="2"/>
      <c r="N788" s="2"/>
      <c r="O788" s="2"/>
      <c r="P788" s="2"/>
      <c r="Q788" s="2"/>
      <c r="R788" s="2"/>
      <c r="S788" s="2"/>
      <c r="T788" s="2"/>
      <c r="U788" s="2"/>
      <c r="V788" s="2"/>
      <c r="W788" s="2"/>
      <c r="X788" s="2"/>
      <c r="Y788" s="2"/>
      <c r="Z788" s="2"/>
    </row>
    <row r="789" spans="1:26" ht="18">
      <c r="A789" s="2"/>
      <c r="B789" s="2"/>
      <c r="C789" s="22"/>
      <c r="D789" s="22"/>
      <c r="E789" s="22"/>
      <c r="F789" s="22"/>
      <c r="G789" s="22"/>
      <c r="H789" s="22"/>
      <c r="I789" s="2"/>
      <c r="J789" s="2"/>
      <c r="K789" s="2"/>
      <c r="L789" s="2"/>
      <c r="M789" s="2"/>
      <c r="N789" s="2"/>
      <c r="O789" s="2"/>
      <c r="P789" s="2"/>
      <c r="Q789" s="2"/>
      <c r="R789" s="2"/>
      <c r="S789" s="2"/>
      <c r="T789" s="2"/>
      <c r="U789" s="2"/>
      <c r="V789" s="2"/>
      <c r="W789" s="2"/>
      <c r="X789" s="2"/>
      <c r="Y789" s="2"/>
      <c r="Z789" s="2"/>
    </row>
    <row r="790" spans="1:26" ht="18">
      <c r="A790" s="2"/>
      <c r="B790" s="2"/>
      <c r="C790" s="22"/>
      <c r="D790" s="22"/>
      <c r="E790" s="22"/>
      <c r="F790" s="22"/>
      <c r="G790" s="22"/>
      <c r="H790" s="22"/>
      <c r="I790" s="2"/>
      <c r="J790" s="2"/>
      <c r="K790" s="2"/>
      <c r="L790" s="2"/>
      <c r="M790" s="2"/>
      <c r="N790" s="2"/>
      <c r="O790" s="2"/>
      <c r="P790" s="2"/>
      <c r="Q790" s="2"/>
      <c r="R790" s="2"/>
      <c r="S790" s="2"/>
      <c r="T790" s="2"/>
      <c r="U790" s="2"/>
      <c r="V790" s="2"/>
      <c r="W790" s="2"/>
      <c r="X790" s="2"/>
      <c r="Y790" s="2"/>
      <c r="Z790" s="2"/>
    </row>
    <row r="791" spans="1:26" ht="18">
      <c r="A791" s="2"/>
      <c r="B791" s="2"/>
      <c r="C791" s="22"/>
      <c r="D791" s="22"/>
      <c r="E791" s="22"/>
      <c r="F791" s="22"/>
      <c r="G791" s="22"/>
      <c r="H791" s="22"/>
      <c r="I791" s="2"/>
      <c r="J791" s="2"/>
      <c r="K791" s="2"/>
      <c r="L791" s="2"/>
      <c r="M791" s="2"/>
      <c r="N791" s="2"/>
      <c r="O791" s="2"/>
      <c r="P791" s="2"/>
      <c r="Q791" s="2"/>
      <c r="R791" s="2"/>
      <c r="S791" s="2"/>
      <c r="T791" s="2"/>
      <c r="U791" s="2"/>
      <c r="V791" s="2"/>
      <c r="W791" s="2"/>
      <c r="X791" s="2"/>
      <c r="Y791" s="2"/>
      <c r="Z791" s="2"/>
    </row>
    <row r="792" spans="1:26" ht="18">
      <c r="A792" s="2"/>
      <c r="B792" s="2"/>
      <c r="C792" s="22"/>
      <c r="D792" s="22"/>
      <c r="E792" s="22"/>
      <c r="F792" s="22"/>
      <c r="G792" s="22"/>
      <c r="H792" s="22"/>
      <c r="I792" s="2"/>
      <c r="J792" s="2"/>
      <c r="K792" s="2"/>
      <c r="L792" s="2"/>
      <c r="M792" s="2"/>
      <c r="N792" s="2"/>
      <c r="O792" s="2"/>
      <c r="P792" s="2"/>
      <c r="Q792" s="2"/>
      <c r="R792" s="2"/>
      <c r="S792" s="2"/>
      <c r="T792" s="2"/>
      <c r="U792" s="2"/>
      <c r="V792" s="2"/>
      <c r="W792" s="2"/>
      <c r="X792" s="2"/>
      <c r="Y792" s="2"/>
      <c r="Z792" s="2"/>
    </row>
    <row r="793" spans="1:26" ht="18">
      <c r="A793" s="2"/>
      <c r="B793" s="2"/>
      <c r="C793" s="22"/>
      <c r="D793" s="22"/>
      <c r="E793" s="22"/>
      <c r="F793" s="22"/>
      <c r="G793" s="22"/>
      <c r="H793" s="22"/>
      <c r="I793" s="2"/>
      <c r="J793" s="2"/>
      <c r="K793" s="2"/>
      <c r="L793" s="2"/>
      <c r="M793" s="2"/>
      <c r="N793" s="2"/>
      <c r="O793" s="2"/>
      <c r="P793" s="2"/>
      <c r="Q793" s="2"/>
      <c r="R793" s="2"/>
      <c r="S793" s="2"/>
      <c r="T793" s="2"/>
      <c r="U793" s="2"/>
      <c r="V793" s="2"/>
      <c r="W793" s="2"/>
      <c r="X793" s="2"/>
      <c r="Y793" s="2"/>
      <c r="Z793" s="2"/>
    </row>
    <row r="794" spans="1:26" ht="18">
      <c r="A794" s="2"/>
      <c r="B794" s="2"/>
      <c r="C794" s="22"/>
      <c r="D794" s="22"/>
      <c r="E794" s="22"/>
      <c r="F794" s="22"/>
      <c r="G794" s="22"/>
      <c r="H794" s="22"/>
      <c r="I794" s="2"/>
      <c r="J794" s="2"/>
      <c r="K794" s="2"/>
      <c r="L794" s="2"/>
      <c r="M794" s="2"/>
      <c r="N794" s="2"/>
      <c r="O794" s="2"/>
      <c r="P794" s="2"/>
      <c r="Q794" s="2"/>
      <c r="R794" s="2"/>
      <c r="S794" s="2"/>
      <c r="T794" s="2"/>
      <c r="U794" s="2"/>
      <c r="V794" s="2"/>
      <c r="W794" s="2"/>
      <c r="X794" s="2"/>
      <c r="Y794" s="2"/>
      <c r="Z794" s="2"/>
    </row>
    <row r="795" spans="1:26" ht="18">
      <c r="A795" s="2"/>
      <c r="B795" s="2"/>
      <c r="C795" s="22"/>
      <c r="D795" s="22"/>
      <c r="E795" s="22"/>
      <c r="F795" s="22"/>
      <c r="G795" s="22"/>
      <c r="H795" s="22"/>
      <c r="I795" s="2"/>
      <c r="J795" s="2"/>
      <c r="K795" s="2"/>
      <c r="L795" s="2"/>
      <c r="M795" s="2"/>
      <c r="N795" s="2"/>
      <c r="O795" s="2"/>
      <c r="P795" s="2"/>
      <c r="Q795" s="2"/>
      <c r="R795" s="2"/>
      <c r="S795" s="2"/>
      <c r="T795" s="2"/>
      <c r="U795" s="2"/>
      <c r="V795" s="2"/>
      <c r="W795" s="2"/>
      <c r="X795" s="2"/>
      <c r="Y795" s="2"/>
      <c r="Z795" s="2"/>
    </row>
    <row r="796" spans="1:26" ht="18">
      <c r="A796" s="2"/>
      <c r="B796" s="2"/>
      <c r="C796" s="22"/>
      <c r="D796" s="22"/>
      <c r="E796" s="22"/>
      <c r="F796" s="22"/>
      <c r="G796" s="22"/>
      <c r="H796" s="22"/>
      <c r="I796" s="2"/>
      <c r="J796" s="2"/>
      <c r="K796" s="2"/>
      <c r="L796" s="2"/>
      <c r="M796" s="2"/>
      <c r="N796" s="2"/>
      <c r="O796" s="2"/>
      <c r="P796" s="2"/>
      <c r="Q796" s="2"/>
      <c r="R796" s="2"/>
      <c r="S796" s="2"/>
      <c r="T796" s="2"/>
      <c r="U796" s="2"/>
      <c r="V796" s="2"/>
      <c r="W796" s="2"/>
      <c r="X796" s="2"/>
      <c r="Y796" s="2"/>
      <c r="Z796" s="2"/>
    </row>
    <row r="797" spans="1:26" ht="18">
      <c r="A797" s="2"/>
      <c r="B797" s="2"/>
      <c r="C797" s="22"/>
      <c r="D797" s="22"/>
      <c r="E797" s="22"/>
      <c r="F797" s="22"/>
      <c r="G797" s="22"/>
      <c r="H797" s="22"/>
      <c r="I797" s="2"/>
      <c r="J797" s="2"/>
      <c r="K797" s="2"/>
      <c r="L797" s="2"/>
      <c r="M797" s="2"/>
      <c r="N797" s="2"/>
      <c r="O797" s="2"/>
      <c r="P797" s="2"/>
      <c r="Q797" s="2"/>
      <c r="R797" s="2"/>
      <c r="S797" s="2"/>
      <c r="T797" s="2"/>
      <c r="U797" s="2"/>
      <c r="V797" s="2"/>
      <c r="W797" s="2"/>
      <c r="X797" s="2"/>
      <c r="Y797" s="2"/>
      <c r="Z797" s="2"/>
    </row>
    <row r="798" spans="1:26" ht="18">
      <c r="A798" s="2"/>
      <c r="B798" s="2"/>
      <c r="C798" s="22"/>
      <c r="D798" s="22"/>
      <c r="E798" s="22"/>
      <c r="F798" s="22"/>
      <c r="G798" s="22"/>
      <c r="H798" s="22"/>
      <c r="I798" s="2"/>
      <c r="J798" s="2"/>
      <c r="K798" s="2"/>
      <c r="L798" s="2"/>
      <c r="M798" s="2"/>
      <c r="N798" s="2"/>
      <c r="O798" s="2"/>
      <c r="P798" s="2"/>
      <c r="Q798" s="2"/>
      <c r="R798" s="2"/>
      <c r="S798" s="2"/>
      <c r="T798" s="2"/>
      <c r="U798" s="2"/>
      <c r="V798" s="2"/>
      <c r="W798" s="2"/>
      <c r="X798" s="2"/>
      <c r="Y798" s="2"/>
      <c r="Z798" s="2"/>
    </row>
    <row r="799" spans="1:26" ht="18">
      <c r="A799" s="2"/>
      <c r="B799" s="2"/>
      <c r="C799" s="22"/>
      <c r="D799" s="22"/>
      <c r="E799" s="22"/>
      <c r="F799" s="22"/>
      <c r="G799" s="22"/>
      <c r="H799" s="22"/>
      <c r="I799" s="2"/>
      <c r="J799" s="2"/>
      <c r="K799" s="2"/>
      <c r="L799" s="2"/>
      <c r="M799" s="2"/>
      <c r="N799" s="2"/>
      <c r="O799" s="2"/>
      <c r="P799" s="2"/>
      <c r="Q799" s="2"/>
      <c r="R799" s="2"/>
      <c r="S799" s="2"/>
      <c r="T799" s="2"/>
      <c r="U799" s="2"/>
      <c r="V799" s="2"/>
      <c r="W799" s="2"/>
      <c r="X799" s="2"/>
      <c r="Y799" s="2"/>
      <c r="Z799" s="2"/>
    </row>
    <row r="800" spans="1:26" ht="18">
      <c r="A800" s="2"/>
      <c r="B800" s="2"/>
      <c r="C800" s="22"/>
      <c r="D800" s="22"/>
      <c r="E800" s="22"/>
      <c r="F800" s="22"/>
      <c r="G800" s="22"/>
      <c r="H800" s="22"/>
      <c r="I800" s="2"/>
      <c r="J800" s="2"/>
      <c r="K800" s="2"/>
      <c r="L800" s="2"/>
      <c r="M800" s="2"/>
      <c r="N800" s="2"/>
      <c r="O800" s="2"/>
      <c r="P800" s="2"/>
      <c r="Q800" s="2"/>
      <c r="R800" s="2"/>
      <c r="S800" s="2"/>
      <c r="T800" s="2"/>
      <c r="U800" s="2"/>
      <c r="V800" s="2"/>
      <c r="W800" s="2"/>
      <c r="X800" s="2"/>
      <c r="Y800" s="2"/>
      <c r="Z800" s="2"/>
    </row>
    <row r="801" spans="1:26" ht="18">
      <c r="A801" s="2"/>
      <c r="B801" s="2"/>
      <c r="C801" s="22"/>
      <c r="D801" s="22"/>
      <c r="E801" s="22"/>
      <c r="F801" s="22"/>
      <c r="G801" s="22"/>
      <c r="H801" s="22"/>
      <c r="I801" s="2"/>
      <c r="J801" s="2"/>
      <c r="K801" s="2"/>
      <c r="L801" s="2"/>
      <c r="M801" s="2"/>
      <c r="N801" s="2"/>
      <c r="O801" s="2"/>
      <c r="P801" s="2"/>
      <c r="Q801" s="2"/>
      <c r="R801" s="2"/>
      <c r="S801" s="2"/>
      <c r="T801" s="2"/>
      <c r="U801" s="2"/>
      <c r="V801" s="2"/>
      <c r="W801" s="2"/>
      <c r="X801" s="2"/>
      <c r="Y801" s="2"/>
      <c r="Z801" s="2"/>
    </row>
    <row r="802" spans="1:26" ht="18">
      <c r="A802" s="2"/>
      <c r="B802" s="2"/>
      <c r="C802" s="22"/>
      <c r="D802" s="22"/>
      <c r="E802" s="22"/>
      <c r="F802" s="22"/>
      <c r="G802" s="22"/>
      <c r="H802" s="22"/>
      <c r="I802" s="2"/>
      <c r="J802" s="2"/>
      <c r="K802" s="2"/>
      <c r="L802" s="2"/>
      <c r="M802" s="2"/>
      <c r="N802" s="2"/>
      <c r="O802" s="2"/>
      <c r="P802" s="2"/>
      <c r="Q802" s="2"/>
      <c r="R802" s="2"/>
      <c r="S802" s="2"/>
      <c r="T802" s="2"/>
      <c r="U802" s="2"/>
      <c r="V802" s="2"/>
      <c r="W802" s="2"/>
      <c r="X802" s="2"/>
      <c r="Y802" s="2"/>
      <c r="Z802" s="2"/>
    </row>
    <row r="803" spans="1:26" ht="18">
      <c r="A803" s="2"/>
      <c r="B803" s="2"/>
      <c r="C803" s="22"/>
      <c r="D803" s="22"/>
      <c r="E803" s="22"/>
      <c r="F803" s="22"/>
      <c r="G803" s="22"/>
      <c r="H803" s="22"/>
      <c r="I803" s="2"/>
      <c r="J803" s="2"/>
      <c r="K803" s="2"/>
      <c r="L803" s="2"/>
      <c r="M803" s="2"/>
      <c r="N803" s="2"/>
      <c r="O803" s="2"/>
      <c r="P803" s="2"/>
      <c r="Q803" s="2"/>
      <c r="R803" s="2"/>
      <c r="S803" s="2"/>
      <c r="T803" s="2"/>
      <c r="U803" s="2"/>
      <c r="V803" s="2"/>
      <c r="W803" s="2"/>
      <c r="X803" s="2"/>
      <c r="Y803" s="2"/>
      <c r="Z803" s="2"/>
    </row>
    <row r="804" spans="1:26" ht="18">
      <c r="A804" s="2"/>
      <c r="B804" s="2"/>
      <c r="C804" s="22"/>
      <c r="D804" s="22"/>
      <c r="E804" s="22"/>
      <c r="F804" s="22"/>
      <c r="G804" s="22"/>
      <c r="H804" s="22"/>
      <c r="I804" s="2"/>
      <c r="J804" s="2"/>
      <c r="K804" s="2"/>
      <c r="L804" s="2"/>
      <c r="M804" s="2"/>
      <c r="N804" s="2"/>
      <c r="O804" s="2"/>
      <c r="P804" s="2"/>
      <c r="Q804" s="2"/>
      <c r="R804" s="2"/>
      <c r="S804" s="2"/>
      <c r="T804" s="2"/>
      <c r="U804" s="2"/>
      <c r="V804" s="2"/>
      <c r="W804" s="2"/>
      <c r="X804" s="2"/>
      <c r="Y804" s="2"/>
      <c r="Z804" s="2"/>
    </row>
    <row r="805" spans="1:26" ht="18">
      <c r="A805" s="2"/>
      <c r="B805" s="2"/>
      <c r="C805" s="22"/>
      <c r="D805" s="22"/>
      <c r="E805" s="22"/>
      <c r="F805" s="22"/>
      <c r="G805" s="22"/>
      <c r="H805" s="22"/>
      <c r="I805" s="2"/>
      <c r="J805" s="2"/>
      <c r="K805" s="2"/>
      <c r="L805" s="2"/>
      <c r="M805" s="2"/>
      <c r="N805" s="2"/>
      <c r="O805" s="2"/>
      <c r="P805" s="2"/>
      <c r="Q805" s="2"/>
      <c r="R805" s="2"/>
      <c r="S805" s="2"/>
      <c r="T805" s="2"/>
      <c r="U805" s="2"/>
      <c r="V805" s="2"/>
      <c r="W805" s="2"/>
      <c r="X805" s="2"/>
      <c r="Y805" s="2"/>
      <c r="Z805" s="2"/>
    </row>
    <row r="806" spans="1:26" ht="18">
      <c r="A806" s="2"/>
      <c r="B806" s="2"/>
      <c r="C806" s="22"/>
      <c r="D806" s="22"/>
      <c r="E806" s="22"/>
      <c r="F806" s="22"/>
      <c r="G806" s="22"/>
      <c r="H806" s="22"/>
      <c r="I806" s="2"/>
      <c r="J806" s="2"/>
      <c r="K806" s="2"/>
      <c r="L806" s="2"/>
      <c r="M806" s="2"/>
      <c r="N806" s="2"/>
      <c r="O806" s="2"/>
      <c r="P806" s="2"/>
      <c r="Q806" s="2"/>
      <c r="R806" s="2"/>
      <c r="S806" s="2"/>
      <c r="T806" s="2"/>
      <c r="U806" s="2"/>
      <c r="V806" s="2"/>
      <c r="W806" s="2"/>
      <c r="X806" s="2"/>
      <c r="Y806" s="2"/>
      <c r="Z806" s="2"/>
    </row>
    <row r="807" spans="1:26" ht="18">
      <c r="A807" s="2"/>
      <c r="B807" s="2"/>
      <c r="C807" s="22"/>
      <c r="D807" s="22"/>
      <c r="E807" s="22"/>
      <c r="F807" s="22"/>
      <c r="G807" s="22"/>
      <c r="H807" s="22"/>
      <c r="I807" s="2"/>
      <c r="J807" s="2"/>
      <c r="K807" s="2"/>
      <c r="L807" s="2"/>
      <c r="M807" s="2"/>
      <c r="N807" s="2"/>
      <c r="O807" s="2"/>
      <c r="P807" s="2"/>
      <c r="Q807" s="2"/>
      <c r="R807" s="2"/>
      <c r="S807" s="2"/>
      <c r="T807" s="2"/>
      <c r="U807" s="2"/>
      <c r="V807" s="2"/>
      <c r="W807" s="2"/>
      <c r="X807" s="2"/>
      <c r="Y807" s="2"/>
      <c r="Z807" s="2"/>
    </row>
    <row r="808" spans="1:26" ht="18">
      <c r="A808" s="2"/>
      <c r="B808" s="2"/>
      <c r="C808" s="22"/>
      <c r="D808" s="22"/>
      <c r="E808" s="22"/>
      <c r="F808" s="22"/>
      <c r="G808" s="22"/>
      <c r="H808" s="22"/>
      <c r="I808" s="2"/>
      <c r="J808" s="2"/>
      <c r="K808" s="2"/>
      <c r="L808" s="2"/>
      <c r="M808" s="2"/>
      <c r="N808" s="2"/>
      <c r="O808" s="2"/>
      <c r="P808" s="2"/>
      <c r="Q808" s="2"/>
      <c r="R808" s="2"/>
      <c r="S808" s="2"/>
      <c r="T808" s="2"/>
      <c r="U808" s="2"/>
      <c r="V808" s="2"/>
      <c r="W808" s="2"/>
      <c r="X808" s="2"/>
      <c r="Y808" s="2"/>
      <c r="Z808" s="2"/>
    </row>
    <row r="809" spans="1:26" ht="18">
      <c r="A809" s="2"/>
      <c r="B809" s="2"/>
      <c r="C809" s="22"/>
      <c r="D809" s="22"/>
      <c r="E809" s="22"/>
      <c r="F809" s="22"/>
      <c r="G809" s="22"/>
      <c r="H809" s="22"/>
      <c r="I809" s="2"/>
      <c r="J809" s="2"/>
      <c r="K809" s="2"/>
      <c r="L809" s="2"/>
      <c r="M809" s="2"/>
      <c r="N809" s="2"/>
      <c r="O809" s="2"/>
      <c r="P809" s="2"/>
      <c r="Q809" s="2"/>
      <c r="R809" s="2"/>
      <c r="S809" s="2"/>
      <c r="T809" s="2"/>
      <c r="U809" s="2"/>
      <c r="V809" s="2"/>
      <c r="W809" s="2"/>
      <c r="X809" s="2"/>
      <c r="Y809" s="2"/>
      <c r="Z809" s="2"/>
    </row>
    <row r="810" spans="1:26" ht="18">
      <c r="A810" s="2"/>
      <c r="B810" s="2"/>
      <c r="C810" s="22"/>
      <c r="D810" s="22"/>
      <c r="E810" s="22"/>
      <c r="F810" s="22"/>
      <c r="G810" s="22"/>
      <c r="H810" s="22"/>
      <c r="I810" s="2"/>
      <c r="J810" s="2"/>
      <c r="K810" s="2"/>
      <c r="L810" s="2"/>
      <c r="M810" s="2"/>
      <c r="N810" s="2"/>
      <c r="O810" s="2"/>
      <c r="P810" s="2"/>
      <c r="Q810" s="2"/>
      <c r="R810" s="2"/>
      <c r="S810" s="2"/>
      <c r="T810" s="2"/>
      <c r="U810" s="2"/>
      <c r="V810" s="2"/>
      <c r="W810" s="2"/>
      <c r="X810" s="2"/>
      <c r="Y810" s="2"/>
      <c r="Z810" s="2"/>
    </row>
    <row r="811" spans="1:26" ht="18">
      <c r="A811" s="2"/>
      <c r="B811" s="2"/>
      <c r="C811" s="22"/>
      <c r="D811" s="22"/>
      <c r="E811" s="22"/>
      <c r="F811" s="22"/>
      <c r="G811" s="22"/>
      <c r="H811" s="22"/>
      <c r="I811" s="2"/>
      <c r="J811" s="2"/>
      <c r="K811" s="2"/>
      <c r="L811" s="2"/>
      <c r="M811" s="2"/>
      <c r="N811" s="2"/>
      <c r="O811" s="2"/>
      <c r="P811" s="2"/>
      <c r="Q811" s="2"/>
      <c r="R811" s="2"/>
      <c r="S811" s="2"/>
      <c r="T811" s="2"/>
      <c r="U811" s="2"/>
      <c r="V811" s="2"/>
      <c r="W811" s="2"/>
      <c r="X811" s="2"/>
      <c r="Y811" s="2"/>
      <c r="Z811" s="2"/>
    </row>
    <row r="812" spans="1:26" ht="18">
      <c r="A812" s="2"/>
      <c r="B812" s="2"/>
      <c r="C812" s="22"/>
      <c r="D812" s="22"/>
      <c r="E812" s="22"/>
      <c r="F812" s="22"/>
      <c r="G812" s="22"/>
      <c r="H812" s="22"/>
      <c r="I812" s="2"/>
      <c r="J812" s="2"/>
      <c r="K812" s="2"/>
      <c r="L812" s="2"/>
      <c r="M812" s="2"/>
      <c r="N812" s="2"/>
      <c r="O812" s="2"/>
      <c r="P812" s="2"/>
      <c r="Q812" s="2"/>
      <c r="R812" s="2"/>
      <c r="S812" s="2"/>
      <c r="T812" s="2"/>
      <c r="U812" s="2"/>
      <c r="V812" s="2"/>
      <c r="W812" s="2"/>
      <c r="X812" s="2"/>
      <c r="Y812" s="2"/>
      <c r="Z812" s="2"/>
    </row>
    <row r="813" spans="1:26" ht="18">
      <c r="A813" s="2"/>
      <c r="B813" s="2"/>
      <c r="C813" s="22"/>
      <c r="D813" s="22"/>
      <c r="E813" s="22"/>
      <c r="F813" s="22"/>
      <c r="G813" s="22"/>
      <c r="H813" s="22"/>
      <c r="I813" s="2"/>
      <c r="J813" s="2"/>
      <c r="K813" s="2"/>
      <c r="L813" s="2"/>
      <c r="M813" s="2"/>
      <c r="N813" s="2"/>
      <c r="O813" s="2"/>
      <c r="P813" s="2"/>
      <c r="Q813" s="2"/>
      <c r="R813" s="2"/>
      <c r="S813" s="2"/>
      <c r="T813" s="2"/>
      <c r="U813" s="2"/>
      <c r="V813" s="2"/>
      <c r="W813" s="2"/>
      <c r="X813" s="2"/>
      <c r="Y813" s="2"/>
      <c r="Z813" s="2"/>
    </row>
    <row r="814" spans="1:26" ht="18">
      <c r="A814" s="2"/>
      <c r="B814" s="2"/>
      <c r="C814" s="22"/>
      <c r="D814" s="22"/>
      <c r="E814" s="22"/>
      <c r="F814" s="22"/>
      <c r="G814" s="22"/>
      <c r="H814" s="22"/>
      <c r="I814" s="2"/>
      <c r="J814" s="2"/>
      <c r="K814" s="2"/>
      <c r="L814" s="2"/>
      <c r="M814" s="2"/>
      <c r="N814" s="2"/>
      <c r="O814" s="2"/>
      <c r="P814" s="2"/>
      <c r="Q814" s="2"/>
      <c r="R814" s="2"/>
      <c r="S814" s="2"/>
      <c r="T814" s="2"/>
      <c r="U814" s="2"/>
      <c r="V814" s="2"/>
      <c r="W814" s="2"/>
      <c r="X814" s="2"/>
      <c r="Y814" s="2"/>
      <c r="Z814" s="2"/>
    </row>
    <row r="815" spans="1:26" ht="18">
      <c r="A815" s="2"/>
      <c r="B815" s="2"/>
      <c r="C815" s="22"/>
      <c r="D815" s="22"/>
      <c r="E815" s="22"/>
      <c r="F815" s="22"/>
      <c r="G815" s="22"/>
      <c r="H815" s="22"/>
      <c r="I815" s="2"/>
      <c r="J815" s="2"/>
      <c r="K815" s="2"/>
      <c r="L815" s="2"/>
      <c r="M815" s="2"/>
      <c r="N815" s="2"/>
      <c r="O815" s="2"/>
      <c r="P815" s="2"/>
      <c r="Q815" s="2"/>
      <c r="R815" s="2"/>
      <c r="S815" s="2"/>
      <c r="T815" s="2"/>
      <c r="U815" s="2"/>
      <c r="V815" s="2"/>
      <c r="W815" s="2"/>
      <c r="X815" s="2"/>
      <c r="Y815" s="2"/>
      <c r="Z815" s="2"/>
    </row>
    <row r="816" spans="1:26" ht="18">
      <c r="A816" s="2"/>
      <c r="B816" s="2"/>
      <c r="C816" s="22"/>
      <c r="D816" s="22"/>
      <c r="E816" s="22"/>
      <c r="F816" s="22"/>
      <c r="G816" s="22"/>
      <c r="H816" s="22"/>
      <c r="I816" s="2"/>
      <c r="J816" s="2"/>
      <c r="K816" s="2"/>
      <c r="L816" s="2"/>
      <c r="M816" s="2"/>
      <c r="N816" s="2"/>
      <c r="O816" s="2"/>
      <c r="P816" s="2"/>
      <c r="Q816" s="2"/>
      <c r="R816" s="2"/>
      <c r="S816" s="2"/>
      <c r="T816" s="2"/>
      <c r="U816" s="2"/>
      <c r="V816" s="2"/>
      <c r="W816" s="2"/>
      <c r="X816" s="2"/>
      <c r="Y816" s="2"/>
      <c r="Z816" s="2"/>
    </row>
    <row r="817" spans="1:26" ht="18">
      <c r="A817" s="2"/>
      <c r="B817" s="2"/>
      <c r="C817" s="22"/>
      <c r="D817" s="22"/>
      <c r="E817" s="22"/>
      <c r="F817" s="22"/>
      <c r="G817" s="22"/>
      <c r="H817" s="22"/>
      <c r="I817" s="2"/>
      <c r="J817" s="2"/>
      <c r="K817" s="2"/>
      <c r="L817" s="2"/>
      <c r="M817" s="2"/>
      <c r="N817" s="2"/>
      <c r="O817" s="2"/>
      <c r="P817" s="2"/>
      <c r="Q817" s="2"/>
      <c r="R817" s="2"/>
      <c r="S817" s="2"/>
      <c r="T817" s="2"/>
      <c r="U817" s="2"/>
      <c r="V817" s="2"/>
      <c r="W817" s="2"/>
      <c r="X817" s="2"/>
      <c r="Y817" s="2"/>
      <c r="Z817" s="2"/>
    </row>
    <row r="818" spans="1:26" ht="18">
      <c r="A818" s="2"/>
      <c r="B818" s="2"/>
      <c r="C818" s="22"/>
      <c r="D818" s="22"/>
      <c r="E818" s="22"/>
      <c r="F818" s="22"/>
      <c r="G818" s="22"/>
      <c r="H818" s="22"/>
      <c r="I818" s="2"/>
      <c r="J818" s="2"/>
      <c r="K818" s="2"/>
      <c r="L818" s="2"/>
      <c r="M818" s="2"/>
      <c r="N818" s="2"/>
      <c r="O818" s="2"/>
      <c r="P818" s="2"/>
      <c r="Q818" s="2"/>
      <c r="R818" s="2"/>
      <c r="S818" s="2"/>
      <c r="T818" s="2"/>
      <c r="U818" s="2"/>
      <c r="V818" s="2"/>
      <c r="W818" s="2"/>
      <c r="X818" s="2"/>
      <c r="Y818" s="2"/>
      <c r="Z818" s="2"/>
    </row>
    <row r="819" spans="1:26" ht="18">
      <c r="A819" s="2"/>
      <c r="B819" s="2"/>
      <c r="C819" s="22"/>
      <c r="D819" s="22"/>
      <c r="E819" s="22"/>
      <c r="F819" s="22"/>
      <c r="G819" s="22"/>
      <c r="H819" s="22"/>
      <c r="I819" s="2"/>
      <c r="J819" s="2"/>
      <c r="K819" s="2"/>
      <c r="L819" s="2"/>
      <c r="M819" s="2"/>
      <c r="N819" s="2"/>
      <c r="O819" s="2"/>
      <c r="P819" s="2"/>
      <c r="Q819" s="2"/>
      <c r="R819" s="2"/>
      <c r="S819" s="2"/>
      <c r="T819" s="2"/>
      <c r="U819" s="2"/>
      <c r="V819" s="2"/>
      <c r="W819" s="2"/>
      <c r="X819" s="2"/>
      <c r="Y819" s="2"/>
      <c r="Z819" s="2"/>
    </row>
    <row r="820" spans="1:26" ht="18">
      <c r="A820" s="2"/>
      <c r="B820" s="2"/>
      <c r="C820" s="22"/>
      <c r="D820" s="22"/>
      <c r="E820" s="22"/>
      <c r="F820" s="22"/>
      <c r="G820" s="22"/>
      <c r="H820" s="22"/>
      <c r="I820" s="2"/>
      <c r="J820" s="2"/>
      <c r="K820" s="2"/>
      <c r="L820" s="2"/>
      <c r="M820" s="2"/>
      <c r="N820" s="2"/>
      <c r="O820" s="2"/>
      <c r="P820" s="2"/>
      <c r="Q820" s="2"/>
      <c r="R820" s="2"/>
      <c r="S820" s="2"/>
      <c r="T820" s="2"/>
      <c r="U820" s="2"/>
      <c r="V820" s="2"/>
      <c r="W820" s="2"/>
      <c r="X820" s="2"/>
      <c r="Y820" s="2"/>
      <c r="Z820" s="2"/>
    </row>
    <row r="821" spans="1:26" ht="18">
      <c r="A821" s="2"/>
      <c r="B821" s="2"/>
      <c r="C821" s="22"/>
      <c r="D821" s="22"/>
      <c r="E821" s="22"/>
      <c r="F821" s="22"/>
      <c r="G821" s="22"/>
      <c r="H821" s="22"/>
      <c r="I821" s="2"/>
      <c r="J821" s="2"/>
      <c r="K821" s="2"/>
      <c r="L821" s="2"/>
      <c r="M821" s="2"/>
      <c r="N821" s="2"/>
      <c r="O821" s="2"/>
      <c r="P821" s="2"/>
      <c r="Q821" s="2"/>
      <c r="R821" s="2"/>
      <c r="S821" s="2"/>
      <c r="T821" s="2"/>
      <c r="U821" s="2"/>
      <c r="V821" s="2"/>
      <c r="W821" s="2"/>
      <c r="X821" s="2"/>
      <c r="Y821" s="2"/>
      <c r="Z821" s="2"/>
    </row>
    <row r="822" spans="1:26" ht="18">
      <c r="A822" s="2"/>
      <c r="B822" s="2"/>
      <c r="C822" s="22"/>
      <c r="D822" s="22"/>
      <c r="E822" s="22"/>
      <c r="F822" s="22"/>
      <c r="G822" s="22"/>
      <c r="H822" s="22"/>
      <c r="I822" s="2"/>
      <c r="J822" s="2"/>
      <c r="K822" s="2"/>
      <c r="L822" s="2"/>
      <c r="M822" s="2"/>
      <c r="N822" s="2"/>
      <c r="O822" s="2"/>
      <c r="P822" s="2"/>
      <c r="Q822" s="2"/>
      <c r="R822" s="2"/>
      <c r="S822" s="2"/>
      <c r="T822" s="2"/>
      <c r="U822" s="2"/>
      <c r="V822" s="2"/>
      <c r="W822" s="2"/>
      <c r="X822" s="2"/>
      <c r="Y822" s="2"/>
      <c r="Z822" s="2"/>
    </row>
    <row r="823" spans="1:26" ht="18">
      <c r="A823" s="2"/>
      <c r="B823" s="2"/>
      <c r="C823" s="22"/>
      <c r="D823" s="22"/>
      <c r="E823" s="22"/>
      <c r="F823" s="22"/>
      <c r="G823" s="22"/>
      <c r="H823" s="22"/>
      <c r="I823" s="2"/>
      <c r="J823" s="2"/>
      <c r="K823" s="2"/>
      <c r="L823" s="2"/>
      <c r="M823" s="2"/>
      <c r="N823" s="2"/>
      <c r="O823" s="2"/>
      <c r="P823" s="2"/>
      <c r="Q823" s="2"/>
      <c r="R823" s="2"/>
      <c r="S823" s="2"/>
      <c r="T823" s="2"/>
      <c r="U823" s="2"/>
      <c r="V823" s="2"/>
      <c r="W823" s="2"/>
      <c r="X823" s="2"/>
      <c r="Y823" s="2"/>
      <c r="Z823" s="2"/>
    </row>
    <row r="824" spans="1:26" ht="18">
      <c r="A824" s="2"/>
      <c r="B824" s="2"/>
      <c r="C824" s="22"/>
      <c r="D824" s="22"/>
      <c r="E824" s="22"/>
      <c r="F824" s="22"/>
      <c r="G824" s="22"/>
      <c r="H824" s="22"/>
      <c r="I824" s="2"/>
      <c r="J824" s="2"/>
      <c r="K824" s="2"/>
      <c r="L824" s="2"/>
      <c r="M824" s="2"/>
      <c r="N824" s="2"/>
      <c r="O824" s="2"/>
      <c r="P824" s="2"/>
      <c r="Q824" s="2"/>
      <c r="R824" s="2"/>
      <c r="S824" s="2"/>
      <c r="T824" s="2"/>
      <c r="U824" s="2"/>
      <c r="V824" s="2"/>
      <c r="W824" s="2"/>
      <c r="X824" s="2"/>
      <c r="Y824" s="2"/>
      <c r="Z824" s="2"/>
    </row>
    <row r="825" spans="1:26" ht="18">
      <c r="A825" s="2"/>
      <c r="B825" s="2"/>
      <c r="C825" s="22"/>
      <c r="D825" s="22"/>
      <c r="E825" s="22"/>
      <c r="F825" s="22"/>
      <c r="G825" s="22"/>
      <c r="H825" s="22"/>
      <c r="I825" s="2"/>
      <c r="J825" s="2"/>
      <c r="K825" s="2"/>
      <c r="L825" s="2"/>
      <c r="M825" s="2"/>
      <c r="N825" s="2"/>
      <c r="O825" s="2"/>
      <c r="P825" s="2"/>
      <c r="Q825" s="2"/>
      <c r="R825" s="2"/>
      <c r="S825" s="2"/>
      <c r="T825" s="2"/>
      <c r="U825" s="2"/>
      <c r="V825" s="2"/>
      <c r="W825" s="2"/>
      <c r="X825" s="2"/>
      <c r="Y825" s="2"/>
      <c r="Z825" s="2"/>
    </row>
    <row r="826" spans="1:26" ht="18">
      <c r="A826" s="2"/>
      <c r="B826" s="2"/>
      <c r="C826" s="22"/>
      <c r="D826" s="22"/>
      <c r="E826" s="22"/>
      <c r="F826" s="22"/>
      <c r="G826" s="22"/>
      <c r="H826" s="22"/>
      <c r="I826" s="2"/>
      <c r="J826" s="2"/>
      <c r="K826" s="2"/>
      <c r="L826" s="2"/>
      <c r="M826" s="2"/>
      <c r="N826" s="2"/>
      <c r="O826" s="2"/>
      <c r="P826" s="2"/>
      <c r="Q826" s="2"/>
      <c r="R826" s="2"/>
      <c r="S826" s="2"/>
      <c r="T826" s="2"/>
      <c r="U826" s="2"/>
      <c r="V826" s="2"/>
      <c r="W826" s="2"/>
      <c r="X826" s="2"/>
      <c r="Y826" s="2"/>
      <c r="Z826" s="2"/>
    </row>
    <row r="827" spans="1:26" ht="18">
      <c r="A827" s="2"/>
      <c r="B827" s="2"/>
      <c r="C827" s="22"/>
      <c r="D827" s="22"/>
      <c r="E827" s="22"/>
      <c r="F827" s="22"/>
      <c r="G827" s="22"/>
      <c r="H827" s="22"/>
      <c r="I827" s="2"/>
      <c r="J827" s="2"/>
      <c r="K827" s="2"/>
      <c r="L827" s="2"/>
      <c r="M827" s="2"/>
      <c r="N827" s="2"/>
      <c r="O827" s="2"/>
      <c r="P827" s="2"/>
      <c r="Q827" s="2"/>
      <c r="R827" s="2"/>
      <c r="S827" s="2"/>
      <c r="T827" s="2"/>
      <c r="U827" s="2"/>
      <c r="V827" s="2"/>
      <c r="W827" s="2"/>
      <c r="X827" s="2"/>
      <c r="Y827" s="2"/>
      <c r="Z827" s="2"/>
    </row>
    <row r="828" spans="1:26" ht="18">
      <c r="A828" s="2"/>
      <c r="B828" s="2"/>
      <c r="C828" s="22"/>
      <c r="D828" s="22"/>
      <c r="E828" s="22"/>
      <c r="F828" s="22"/>
      <c r="G828" s="22"/>
      <c r="H828" s="22"/>
      <c r="I828" s="2"/>
      <c r="J828" s="2"/>
      <c r="K828" s="2"/>
      <c r="L828" s="2"/>
      <c r="M828" s="2"/>
      <c r="N828" s="2"/>
      <c r="O828" s="2"/>
      <c r="P828" s="2"/>
      <c r="Q828" s="2"/>
      <c r="R828" s="2"/>
      <c r="S828" s="2"/>
      <c r="T828" s="2"/>
      <c r="U828" s="2"/>
      <c r="V828" s="2"/>
      <c r="W828" s="2"/>
      <c r="X828" s="2"/>
      <c r="Y828" s="2"/>
      <c r="Z828" s="2"/>
    </row>
    <row r="829" spans="1:26" ht="18">
      <c r="A829" s="2"/>
      <c r="B829" s="2"/>
      <c r="C829" s="22"/>
      <c r="D829" s="22"/>
      <c r="E829" s="22"/>
      <c r="F829" s="22"/>
      <c r="G829" s="22"/>
      <c r="H829" s="22"/>
      <c r="I829" s="2"/>
      <c r="J829" s="2"/>
      <c r="K829" s="2"/>
      <c r="L829" s="2"/>
      <c r="M829" s="2"/>
      <c r="N829" s="2"/>
      <c r="O829" s="2"/>
      <c r="P829" s="2"/>
      <c r="Q829" s="2"/>
      <c r="R829" s="2"/>
      <c r="S829" s="2"/>
      <c r="T829" s="2"/>
      <c r="U829" s="2"/>
      <c r="V829" s="2"/>
      <c r="W829" s="2"/>
      <c r="X829" s="2"/>
      <c r="Y829" s="2"/>
      <c r="Z829" s="2"/>
    </row>
    <row r="830" spans="1:26" ht="18">
      <c r="A830" s="2"/>
      <c r="B830" s="2"/>
      <c r="C830" s="22"/>
      <c r="D830" s="22"/>
      <c r="E830" s="22"/>
      <c r="F830" s="22"/>
      <c r="G830" s="22"/>
      <c r="H830" s="22"/>
      <c r="I830" s="2"/>
      <c r="J830" s="2"/>
      <c r="K830" s="2"/>
      <c r="L830" s="2"/>
      <c r="M830" s="2"/>
      <c r="N830" s="2"/>
      <c r="O830" s="2"/>
      <c r="P830" s="2"/>
      <c r="Q830" s="2"/>
      <c r="R830" s="2"/>
      <c r="S830" s="2"/>
      <c r="T830" s="2"/>
      <c r="U830" s="2"/>
      <c r="V830" s="2"/>
      <c r="W830" s="2"/>
      <c r="X830" s="2"/>
      <c r="Y830" s="2"/>
      <c r="Z830" s="2"/>
    </row>
    <row r="831" spans="1:26" ht="18">
      <c r="A831" s="2"/>
      <c r="B831" s="2"/>
      <c r="C831" s="22"/>
      <c r="D831" s="22"/>
      <c r="E831" s="22"/>
      <c r="F831" s="22"/>
      <c r="G831" s="22"/>
      <c r="H831" s="22"/>
      <c r="I831" s="2"/>
      <c r="J831" s="2"/>
      <c r="K831" s="2"/>
      <c r="L831" s="2"/>
      <c r="M831" s="2"/>
      <c r="N831" s="2"/>
      <c r="O831" s="2"/>
      <c r="P831" s="2"/>
      <c r="Q831" s="2"/>
      <c r="R831" s="2"/>
      <c r="S831" s="2"/>
      <c r="T831" s="2"/>
      <c r="U831" s="2"/>
      <c r="V831" s="2"/>
      <c r="W831" s="2"/>
      <c r="X831" s="2"/>
      <c r="Y831" s="2"/>
      <c r="Z831" s="2"/>
    </row>
    <row r="832" spans="1:26" ht="18">
      <c r="A832" s="2"/>
      <c r="B832" s="2"/>
      <c r="C832" s="22"/>
      <c r="D832" s="22"/>
      <c r="E832" s="22"/>
      <c r="F832" s="22"/>
      <c r="G832" s="22"/>
      <c r="H832" s="22"/>
      <c r="I832" s="2"/>
      <c r="J832" s="2"/>
      <c r="K832" s="2"/>
      <c r="L832" s="2"/>
      <c r="M832" s="2"/>
      <c r="N832" s="2"/>
      <c r="O832" s="2"/>
      <c r="P832" s="2"/>
      <c r="Q832" s="2"/>
      <c r="R832" s="2"/>
      <c r="S832" s="2"/>
      <c r="T832" s="2"/>
      <c r="U832" s="2"/>
      <c r="V832" s="2"/>
      <c r="W832" s="2"/>
      <c r="X832" s="2"/>
      <c r="Y832" s="2"/>
      <c r="Z832" s="2"/>
    </row>
    <row r="833" spans="1:26" ht="18">
      <c r="A833" s="2"/>
      <c r="B833" s="2"/>
      <c r="C833" s="22"/>
      <c r="D833" s="22"/>
      <c r="E833" s="22"/>
      <c r="F833" s="22"/>
      <c r="G833" s="22"/>
      <c r="H833" s="22"/>
      <c r="I833" s="2"/>
      <c r="J833" s="2"/>
      <c r="K833" s="2"/>
      <c r="L833" s="2"/>
      <c r="M833" s="2"/>
      <c r="N833" s="2"/>
      <c r="O833" s="2"/>
      <c r="P833" s="2"/>
      <c r="Q833" s="2"/>
      <c r="R833" s="2"/>
      <c r="S833" s="2"/>
      <c r="T833" s="2"/>
      <c r="U833" s="2"/>
      <c r="V833" s="2"/>
      <c r="W833" s="2"/>
      <c r="X833" s="2"/>
      <c r="Y833" s="2"/>
      <c r="Z833" s="2"/>
    </row>
    <row r="834" spans="1:26" ht="18">
      <c r="A834" s="2"/>
      <c r="B834" s="2"/>
      <c r="C834" s="22"/>
      <c r="D834" s="22"/>
      <c r="E834" s="22"/>
      <c r="F834" s="22"/>
      <c r="G834" s="22"/>
      <c r="H834" s="22"/>
      <c r="I834" s="2"/>
      <c r="J834" s="2"/>
      <c r="K834" s="2"/>
      <c r="L834" s="2"/>
      <c r="M834" s="2"/>
      <c r="N834" s="2"/>
      <c r="O834" s="2"/>
      <c r="P834" s="2"/>
      <c r="Q834" s="2"/>
      <c r="R834" s="2"/>
      <c r="S834" s="2"/>
      <c r="T834" s="2"/>
      <c r="U834" s="2"/>
      <c r="V834" s="2"/>
      <c r="W834" s="2"/>
      <c r="X834" s="2"/>
      <c r="Y834" s="2"/>
      <c r="Z834" s="2"/>
    </row>
    <row r="835" spans="1:26" ht="18">
      <c r="A835" s="2"/>
      <c r="B835" s="2"/>
      <c r="C835" s="22"/>
      <c r="D835" s="22"/>
      <c r="E835" s="22"/>
      <c r="F835" s="22"/>
      <c r="G835" s="22"/>
      <c r="H835" s="22"/>
      <c r="I835" s="2"/>
      <c r="J835" s="2"/>
      <c r="K835" s="2"/>
      <c r="L835" s="2"/>
      <c r="M835" s="2"/>
      <c r="N835" s="2"/>
      <c r="O835" s="2"/>
      <c r="P835" s="2"/>
      <c r="Q835" s="2"/>
      <c r="R835" s="2"/>
      <c r="S835" s="2"/>
      <c r="T835" s="2"/>
      <c r="U835" s="2"/>
      <c r="V835" s="2"/>
      <c r="W835" s="2"/>
      <c r="X835" s="2"/>
      <c r="Y835" s="2"/>
      <c r="Z835" s="2"/>
    </row>
    <row r="836" spans="1:26" ht="18">
      <c r="A836" s="2"/>
      <c r="B836" s="2"/>
      <c r="C836" s="22"/>
      <c r="D836" s="22"/>
      <c r="E836" s="22"/>
      <c r="F836" s="22"/>
      <c r="G836" s="22"/>
      <c r="H836" s="22"/>
      <c r="I836" s="2"/>
      <c r="J836" s="2"/>
      <c r="K836" s="2"/>
      <c r="L836" s="2"/>
      <c r="M836" s="2"/>
      <c r="N836" s="2"/>
      <c r="O836" s="2"/>
      <c r="P836" s="2"/>
      <c r="Q836" s="2"/>
      <c r="R836" s="2"/>
      <c r="S836" s="2"/>
      <c r="T836" s="2"/>
      <c r="U836" s="2"/>
      <c r="V836" s="2"/>
      <c r="W836" s="2"/>
      <c r="X836" s="2"/>
      <c r="Y836" s="2"/>
      <c r="Z836" s="2"/>
    </row>
    <row r="837" spans="1:26" ht="18">
      <c r="A837" s="2"/>
      <c r="B837" s="2"/>
      <c r="C837" s="22"/>
      <c r="D837" s="22"/>
      <c r="E837" s="22"/>
      <c r="F837" s="22"/>
      <c r="G837" s="22"/>
      <c r="H837" s="22"/>
      <c r="I837" s="2"/>
      <c r="J837" s="2"/>
      <c r="K837" s="2"/>
      <c r="L837" s="2"/>
      <c r="M837" s="2"/>
      <c r="N837" s="2"/>
      <c r="O837" s="2"/>
      <c r="P837" s="2"/>
      <c r="Q837" s="2"/>
      <c r="R837" s="2"/>
      <c r="S837" s="2"/>
      <c r="T837" s="2"/>
      <c r="U837" s="2"/>
      <c r="V837" s="2"/>
      <c r="W837" s="2"/>
      <c r="X837" s="2"/>
      <c r="Y837" s="2"/>
      <c r="Z837" s="2"/>
    </row>
    <row r="838" spans="1:26" ht="18">
      <c r="A838" s="2"/>
      <c r="B838" s="2"/>
      <c r="C838" s="22"/>
      <c r="D838" s="22"/>
      <c r="E838" s="22"/>
      <c r="F838" s="22"/>
      <c r="G838" s="22"/>
      <c r="H838" s="22"/>
      <c r="I838" s="2"/>
      <c r="J838" s="2"/>
      <c r="K838" s="2"/>
      <c r="L838" s="2"/>
      <c r="M838" s="2"/>
      <c r="N838" s="2"/>
      <c r="O838" s="2"/>
      <c r="P838" s="2"/>
      <c r="Q838" s="2"/>
      <c r="R838" s="2"/>
      <c r="S838" s="2"/>
      <c r="T838" s="2"/>
      <c r="U838" s="2"/>
      <c r="V838" s="2"/>
      <c r="W838" s="2"/>
      <c r="X838" s="2"/>
      <c r="Y838" s="2"/>
      <c r="Z838" s="2"/>
    </row>
    <row r="839" spans="1:26" ht="18">
      <c r="A839" s="2"/>
      <c r="B839" s="2"/>
      <c r="C839" s="22"/>
      <c r="D839" s="22"/>
      <c r="E839" s="22"/>
      <c r="F839" s="22"/>
      <c r="G839" s="22"/>
      <c r="H839" s="22"/>
      <c r="I839" s="2"/>
      <c r="J839" s="2"/>
      <c r="K839" s="2"/>
      <c r="L839" s="2"/>
      <c r="M839" s="2"/>
      <c r="N839" s="2"/>
      <c r="O839" s="2"/>
      <c r="P839" s="2"/>
      <c r="Q839" s="2"/>
      <c r="R839" s="2"/>
      <c r="S839" s="2"/>
      <c r="T839" s="2"/>
      <c r="U839" s="2"/>
      <c r="V839" s="2"/>
      <c r="W839" s="2"/>
      <c r="X839" s="2"/>
      <c r="Y839" s="2"/>
      <c r="Z839" s="2"/>
    </row>
    <row r="840" spans="1:26" ht="18">
      <c r="A840" s="2"/>
      <c r="B840" s="2"/>
      <c r="C840" s="22"/>
      <c r="D840" s="22"/>
      <c r="E840" s="22"/>
      <c r="F840" s="22"/>
      <c r="G840" s="22"/>
      <c r="H840" s="22"/>
      <c r="I840" s="2"/>
      <c r="J840" s="2"/>
      <c r="K840" s="2"/>
      <c r="L840" s="2"/>
      <c r="M840" s="2"/>
      <c r="N840" s="2"/>
      <c r="O840" s="2"/>
      <c r="P840" s="2"/>
      <c r="Q840" s="2"/>
      <c r="R840" s="2"/>
      <c r="S840" s="2"/>
      <c r="T840" s="2"/>
      <c r="U840" s="2"/>
      <c r="V840" s="2"/>
      <c r="W840" s="2"/>
      <c r="X840" s="2"/>
      <c r="Y840" s="2"/>
      <c r="Z840" s="2"/>
    </row>
    <row r="841" spans="1:26" ht="18">
      <c r="A841" s="2"/>
      <c r="B841" s="2"/>
      <c r="C841" s="22"/>
      <c r="D841" s="22"/>
      <c r="E841" s="22"/>
      <c r="F841" s="22"/>
      <c r="G841" s="22"/>
      <c r="H841" s="22"/>
      <c r="I841" s="2"/>
      <c r="J841" s="2"/>
      <c r="K841" s="2"/>
      <c r="L841" s="2"/>
      <c r="M841" s="2"/>
      <c r="N841" s="2"/>
      <c r="O841" s="2"/>
      <c r="P841" s="2"/>
      <c r="Q841" s="2"/>
      <c r="R841" s="2"/>
      <c r="S841" s="2"/>
      <c r="T841" s="2"/>
      <c r="U841" s="2"/>
      <c r="V841" s="2"/>
      <c r="W841" s="2"/>
      <c r="X841" s="2"/>
      <c r="Y841" s="2"/>
      <c r="Z841" s="2"/>
    </row>
    <row r="842" spans="1:26" ht="18">
      <c r="A842" s="2"/>
      <c r="B842" s="2"/>
      <c r="C842" s="22"/>
      <c r="D842" s="22"/>
      <c r="E842" s="22"/>
      <c r="F842" s="22"/>
      <c r="G842" s="22"/>
      <c r="H842" s="22"/>
      <c r="I842" s="2"/>
      <c r="J842" s="2"/>
      <c r="K842" s="2"/>
      <c r="L842" s="2"/>
      <c r="M842" s="2"/>
      <c r="N842" s="2"/>
      <c r="O842" s="2"/>
      <c r="P842" s="2"/>
      <c r="Q842" s="2"/>
      <c r="R842" s="2"/>
      <c r="S842" s="2"/>
      <c r="T842" s="2"/>
      <c r="U842" s="2"/>
      <c r="V842" s="2"/>
      <c r="W842" s="2"/>
      <c r="X842" s="2"/>
      <c r="Y842" s="2"/>
      <c r="Z842" s="2"/>
    </row>
    <row r="843" spans="1:26" ht="18">
      <c r="A843" s="2"/>
      <c r="B843" s="2"/>
      <c r="C843" s="22"/>
      <c r="D843" s="22"/>
      <c r="E843" s="22"/>
      <c r="F843" s="22"/>
      <c r="G843" s="22"/>
      <c r="H843" s="22"/>
      <c r="I843" s="2"/>
      <c r="J843" s="2"/>
      <c r="K843" s="2"/>
      <c r="L843" s="2"/>
      <c r="M843" s="2"/>
      <c r="N843" s="2"/>
      <c r="O843" s="2"/>
      <c r="P843" s="2"/>
      <c r="Q843" s="2"/>
      <c r="R843" s="2"/>
      <c r="S843" s="2"/>
      <c r="T843" s="2"/>
      <c r="U843" s="2"/>
      <c r="V843" s="2"/>
      <c r="W843" s="2"/>
      <c r="X843" s="2"/>
      <c r="Y843" s="2"/>
      <c r="Z843" s="2"/>
    </row>
    <row r="844" spans="1:26" ht="18">
      <c r="A844" s="2"/>
      <c r="B844" s="2"/>
      <c r="C844" s="22"/>
      <c r="D844" s="22"/>
      <c r="E844" s="22"/>
      <c r="F844" s="22"/>
      <c r="G844" s="22"/>
      <c r="H844" s="22"/>
      <c r="I844" s="2"/>
      <c r="J844" s="2"/>
      <c r="K844" s="2"/>
      <c r="L844" s="2"/>
      <c r="M844" s="2"/>
      <c r="N844" s="2"/>
      <c r="O844" s="2"/>
      <c r="P844" s="2"/>
      <c r="Q844" s="2"/>
      <c r="R844" s="2"/>
      <c r="S844" s="2"/>
      <c r="T844" s="2"/>
      <c r="U844" s="2"/>
      <c r="V844" s="2"/>
      <c r="W844" s="2"/>
      <c r="X844" s="2"/>
      <c r="Y844" s="2"/>
      <c r="Z844" s="2"/>
    </row>
    <row r="845" spans="1:26" ht="18">
      <c r="A845" s="2"/>
      <c r="B845" s="2"/>
      <c r="C845" s="22"/>
      <c r="D845" s="22"/>
      <c r="E845" s="22"/>
      <c r="F845" s="22"/>
      <c r="G845" s="22"/>
      <c r="H845" s="22"/>
      <c r="I845" s="2"/>
      <c r="J845" s="2"/>
      <c r="K845" s="2"/>
      <c r="L845" s="2"/>
      <c r="M845" s="2"/>
      <c r="N845" s="2"/>
      <c r="O845" s="2"/>
      <c r="P845" s="2"/>
      <c r="Q845" s="2"/>
      <c r="R845" s="2"/>
      <c r="S845" s="2"/>
      <c r="T845" s="2"/>
      <c r="U845" s="2"/>
      <c r="V845" s="2"/>
      <c r="W845" s="2"/>
      <c r="X845" s="2"/>
      <c r="Y845" s="2"/>
      <c r="Z845" s="2"/>
    </row>
    <row r="846" spans="1:26" ht="18">
      <c r="A846" s="2"/>
      <c r="B846" s="2"/>
      <c r="C846" s="22"/>
      <c r="D846" s="22"/>
      <c r="E846" s="22"/>
      <c r="F846" s="22"/>
      <c r="G846" s="22"/>
      <c r="H846" s="22"/>
      <c r="I846" s="2"/>
      <c r="J846" s="2"/>
      <c r="K846" s="2"/>
      <c r="L846" s="2"/>
      <c r="M846" s="2"/>
      <c r="N846" s="2"/>
      <c r="O846" s="2"/>
      <c r="P846" s="2"/>
      <c r="Q846" s="2"/>
      <c r="R846" s="2"/>
      <c r="S846" s="2"/>
      <c r="T846" s="2"/>
      <c r="U846" s="2"/>
      <c r="V846" s="2"/>
      <c r="W846" s="2"/>
      <c r="X846" s="2"/>
      <c r="Y846" s="2"/>
      <c r="Z846" s="2"/>
    </row>
    <row r="847" spans="1:26" ht="18">
      <c r="A847" s="2"/>
      <c r="B847" s="2"/>
      <c r="C847" s="22"/>
      <c r="D847" s="22"/>
      <c r="E847" s="22"/>
      <c r="F847" s="22"/>
      <c r="G847" s="22"/>
      <c r="H847" s="22"/>
      <c r="I847" s="2"/>
      <c r="J847" s="2"/>
      <c r="K847" s="2"/>
      <c r="L847" s="2"/>
      <c r="M847" s="2"/>
      <c r="N847" s="2"/>
      <c r="O847" s="2"/>
      <c r="P847" s="2"/>
      <c r="Q847" s="2"/>
      <c r="R847" s="2"/>
      <c r="S847" s="2"/>
      <c r="T847" s="2"/>
      <c r="U847" s="2"/>
      <c r="V847" s="2"/>
      <c r="W847" s="2"/>
      <c r="X847" s="2"/>
      <c r="Y847" s="2"/>
      <c r="Z847" s="2"/>
    </row>
    <row r="848" spans="1:26" ht="18">
      <c r="A848" s="2"/>
      <c r="B848" s="2"/>
      <c r="C848" s="22"/>
      <c r="D848" s="22"/>
      <c r="E848" s="22"/>
      <c r="F848" s="22"/>
      <c r="G848" s="22"/>
      <c r="H848" s="22"/>
      <c r="I848" s="2"/>
      <c r="J848" s="2"/>
      <c r="K848" s="2"/>
      <c r="L848" s="2"/>
      <c r="M848" s="2"/>
      <c r="N848" s="2"/>
      <c r="O848" s="2"/>
      <c r="P848" s="2"/>
      <c r="Q848" s="2"/>
      <c r="R848" s="2"/>
      <c r="S848" s="2"/>
      <c r="T848" s="2"/>
      <c r="U848" s="2"/>
      <c r="V848" s="2"/>
      <c r="W848" s="2"/>
      <c r="X848" s="2"/>
      <c r="Y848" s="2"/>
      <c r="Z848" s="2"/>
    </row>
    <row r="849" spans="1:26" ht="18">
      <c r="A849" s="2"/>
      <c r="B849" s="2"/>
      <c r="C849" s="22"/>
      <c r="D849" s="22"/>
      <c r="E849" s="22"/>
      <c r="F849" s="22"/>
      <c r="G849" s="22"/>
      <c r="H849" s="22"/>
      <c r="I849" s="2"/>
      <c r="J849" s="2"/>
      <c r="K849" s="2"/>
      <c r="L849" s="2"/>
      <c r="M849" s="2"/>
      <c r="N849" s="2"/>
      <c r="O849" s="2"/>
      <c r="P849" s="2"/>
      <c r="Q849" s="2"/>
      <c r="R849" s="2"/>
      <c r="S849" s="2"/>
      <c r="T849" s="2"/>
      <c r="U849" s="2"/>
      <c r="V849" s="2"/>
      <c r="W849" s="2"/>
      <c r="X849" s="2"/>
      <c r="Y849" s="2"/>
      <c r="Z849" s="2"/>
    </row>
    <row r="850" spans="1:26" ht="18">
      <c r="A850" s="2"/>
      <c r="B850" s="2"/>
      <c r="C850" s="22"/>
      <c r="D850" s="22"/>
      <c r="E850" s="22"/>
      <c r="F850" s="22"/>
      <c r="G850" s="22"/>
      <c r="H850" s="22"/>
      <c r="I850" s="2"/>
      <c r="J850" s="2"/>
      <c r="K850" s="2"/>
      <c r="L850" s="2"/>
      <c r="M850" s="2"/>
      <c r="N850" s="2"/>
      <c r="O850" s="2"/>
      <c r="P850" s="2"/>
      <c r="Q850" s="2"/>
      <c r="R850" s="2"/>
      <c r="S850" s="2"/>
      <c r="T850" s="2"/>
      <c r="U850" s="2"/>
      <c r="V850" s="2"/>
      <c r="W850" s="2"/>
      <c r="X850" s="2"/>
      <c r="Y850" s="2"/>
      <c r="Z850" s="2"/>
    </row>
    <row r="851" spans="1:26" ht="18">
      <c r="A851" s="2"/>
      <c r="B851" s="2"/>
      <c r="C851" s="22"/>
      <c r="D851" s="22"/>
      <c r="E851" s="22"/>
      <c r="F851" s="22"/>
      <c r="G851" s="22"/>
      <c r="H851" s="22"/>
      <c r="I851" s="2"/>
      <c r="J851" s="2"/>
      <c r="K851" s="2"/>
      <c r="L851" s="2"/>
      <c r="M851" s="2"/>
      <c r="N851" s="2"/>
      <c r="O851" s="2"/>
      <c r="P851" s="2"/>
      <c r="Q851" s="2"/>
      <c r="R851" s="2"/>
      <c r="S851" s="2"/>
      <c r="T851" s="2"/>
      <c r="U851" s="2"/>
      <c r="V851" s="2"/>
      <c r="W851" s="2"/>
      <c r="X851" s="2"/>
      <c r="Y851" s="2"/>
      <c r="Z851" s="2"/>
    </row>
    <row r="852" spans="1:26" ht="18">
      <c r="A852" s="2"/>
      <c r="B852" s="2"/>
      <c r="C852" s="22"/>
      <c r="D852" s="22"/>
      <c r="E852" s="22"/>
      <c r="F852" s="22"/>
      <c r="G852" s="22"/>
      <c r="H852" s="22"/>
      <c r="I852" s="2"/>
      <c r="J852" s="2"/>
      <c r="K852" s="2"/>
      <c r="L852" s="2"/>
      <c r="M852" s="2"/>
      <c r="N852" s="2"/>
      <c r="O852" s="2"/>
      <c r="P852" s="2"/>
      <c r="Q852" s="2"/>
      <c r="R852" s="2"/>
      <c r="S852" s="2"/>
      <c r="T852" s="2"/>
      <c r="U852" s="2"/>
      <c r="V852" s="2"/>
      <c r="W852" s="2"/>
      <c r="X852" s="2"/>
      <c r="Y852" s="2"/>
      <c r="Z852" s="2"/>
    </row>
    <row r="853" spans="1:26" ht="18">
      <c r="A853" s="2"/>
      <c r="B853" s="2"/>
      <c r="C853" s="22"/>
      <c r="D853" s="22"/>
      <c r="E853" s="22"/>
      <c r="F853" s="22"/>
      <c r="G853" s="22"/>
      <c r="H853" s="22"/>
      <c r="I853" s="2"/>
      <c r="J853" s="2"/>
      <c r="K853" s="2"/>
      <c r="L853" s="2"/>
      <c r="M853" s="2"/>
      <c r="N853" s="2"/>
      <c r="O853" s="2"/>
      <c r="P853" s="2"/>
      <c r="Q853" s="2"/>
      <c r="R853" s="2"/>
      <c r="S853" s="2"/>
      <c r="T853" s="2"/>
      <c r="U853" s="2"/>
      <c r="V853" s="2"/>
      <c r="W853" s="2"/>
      <c r="X853" s="2"/>
      <c r="Y853" s="2"/>
      <c r="Z853" s="2"/>
    </row>
    <row r="854" spans="1:26" ht="18">
      <c r="A854" s="2"/>
      <c r="B854" s="2"/>
      <c r="C854" s="22"/>
      <c r="D854" s="22"/>
      <c r="E854" s="22"/>
      <c r="F854" s="22"/>
      <c r="G854" s="22"/>
      <c r="H854" s="22"/>
      <c r="I854" s="2"/>
      <c r="J854" s="2"/>
      <c r="K854" s="2"/>
      <c r="L854" s="2"/>
      <c r="M854" s="2"/>
      <c r="N854" s="2"/>
      <c r="O854" s="2"/>
      <c r="P854" s="2"/>
      <c r="Q854" s="2"/>
      <c r="R854" s="2"/>
      <c r="S854" s="2"/>
      <c r="T854" s="2"/>
      <c r="U854" s="2"/>
      <c r="V854" s="2"/>
      <c r="W854" s="2"/>
      <c r="X854" s="2"/>
      <c r="Y854" s="2"/>
      <c r="Z854" s="2"/>
    </row>
    <row r="855" spans="1:26" ht="18">
      <c r="A855" s="2"/>
      <c r="B855" s="2"/>
      <c r="C855" s="22"/>
      <c r="D855" s="22"/>
      <c r="E855" s="22"/>
      <c r="F855" s="22"/>
      <c r="G855" s="22"/>
      <c r="H855" s="22"/>
      <c r="I855" s="2"/>
      <c r="J855" s="2"/>
      <c r="K855" s="2"/>
      <c r="L855" s="2"/>
      <c r="M855" s="2"/>
      <c r="N855" s="2"/>
      <c r="O855" s="2"/>
      <c r="P855" s="2"/>
      <c r="Q855" s="2"/>
      <c r="R855" s="2"/>
      <c r="S855" s="2"/>
      <c r="T855" s="2"/>
      <c r="U855" s="2"/>
      <c r="V855" s="2"/>
      <c r="W855" s="2"/>
      <c r="X855" s="2"/>
      <c r="Y855" s="2"/>
      <c r="Z855" s="2"/>
    </row>
    <row r="856" spans="1:26" ht="18">
      <c r="A856" s="2"/>
      <c r="B856" s="2"/>
      <c r="C856" s="22"/>
      <c r="D856" s="22"/>
      <c r="E856" s="22"/>
      <c r="F856" s="22"/>
      <c r="G856" s="22"/>
      <c r="H856" s="22"/>
      <c r="I856" s="2"/>
      <c r="J856" s="2"/>
      <c r="K856" s="2"/>
      <c r="L856" s="2"/>
      <c r="M856" s="2"/>
      <c r="N856" s="2"/>
      <c r="O856" s="2"/>
      <c r="P856" s="2"/>
      <c r="Q856" s="2"/>
      <c r="R856" s="2"/>
      <c r="S856" s="2"/>
      <c r="T856" s="2"/>
      <c r="U856" s="2"/>
      <c r="V856" s="2"/>
      <c r="W856" s="2"/>
      <c r="X856" s="2"/>
      <c r="Y856" s="2"/>
      <c r="Z856" s="2"/>
    </row>
    <row r="857" spans="1:26" ht="18">
      <c r="A857" s="2"/>
      <c r="B857" s="2"/>
      <c r="C857" s="22"/>
      <c r="D857" s="22"/>
      <c r="E857" s="22"/>
      <c r="F857" s="22"/>
      <c r="G857" s="22"/>
      <c r="H857" s="22"/>
      <c r="I857" s="2"/>
      <c r="J857" s="2"/>
      <c r="K857" s="2"/>
      <c r="L857" s="2"/>
      <c r="M857" s="2"/>
      <c r="N857" s="2"/>
      <c r="O857" s="2"/>
      <c r="P857" s="2"/>
      <c r="Q857" s="2"/>
      <c r="R857" s="2"/>
      <c r="S857" s="2"/>
      <c r="T857" s="2"/>
      <c r="U857" s="2"/>
      <c r="V857" s="2"/>
      <c r="W857" s="2"/>
      <c r="X857" s="2"/>
      <c r="Y857" s="2"/>
      <c r="Z857" s="2"/>
    </row>
    <row r="858" spans="1:26" ht="18">
      <c r="A858" s="2"/>
      <c r="B858" s="2"/>
      <c r="C858" s="22"/>
      <c r="D858" s="22"/>
      <c r="E858" s="22"/>
      <c r="F858" s="22"/>
      <c r="G858" s="22"/>
      <c r="H858" s="22"/>
      <c r="I858" s="2"/>
      <c r="J858" s="2"/>
      <c r="K858" s="2"/>
      <c r="L858" s="2"/>
      <c r="M858" s="2"/>
      <c r="N858" s="2"/>
      <c r="O858" s="2"/>
      <c r="P858" s="2"/>
      <c r="Q858" s="2"/>
      <c r="R858" s="2"/>
      <c r="S858" s="2"/>
      <c r="T858" s="2"/>
      <c r="U858" s="2"/>
      <c r="V858" s="2"/>
      <c r="W858" s="2"/>
      <c r="X858" s="2"/>
      <c r="Y858" s="2"/>
      <c r="Z858" s="2"/>
    </row>
    <row r="859" spans="1:26" ht="18">
      <c r="A859" s="2"/>
      <c r="B859" s="2"/>
      <c r="C859" s="22"/>
      <c r="D859" s="22"/>
      <c r="E859" s="22"/>
      <c r="F859" s="22"/>
      <c r="G859" s="22"/>
      <c r="H859" s="22"/>
      <c r="I859" s="2"/>
      <c r="J859" s="2"/>
      <c r="K859" s="2"/>
      <c r="L859" s="2"/>
      <c r="M859" s="2"/>
      <c r="N859" s="2"/>
      <c r="O859" s="2"/>
      <c r="P859" s="2"/>
      <c r="Q859" s="2"/>
      <c r="R859" s="2"/>
      <c r="S859" s="2"/>
      <c r="T859" s="2"/>
      <c r="U859" s="2"/>
      <c r="V859" s="2"/>
      <c r="W859" s="2"/>
      <c r="X859" s="2"/>
      <c r="Y859" s="2"/>
      <c r="Z859" s="2"/>
    </row>
    <row r="860" spans="1:26" ht="18">
      <c r="A860" s="2"/>
      <c r="B860" s="2"/>
      <c r="C860" s="22"/>
      <c r="D860" s="22"/>
      <c r="E860" s="22"/>
      <c r="F860" s="22"/>
      <c r="G860" s="22"/>
      <c r="H860" s="22"/>
      <c r="I860" s="2"/>
      <c r="J860" s="2"/>
      <c r="K860" s="2"/>
      <c r="L860" s="2"/>
      <c r="M860" s="2"/>
      <c r="N860" s="2"/>
      <c r="O860" s="2"/>
      <c r="P860" s="2"/>
      <c r="Q860" s="2"/>
      <c r="R860" s="2"/>
      <c r="S860" s="2"/>
      <c r="T860" s="2"/>
      <c r="U860" s="2"/>
      <c r="V860" s="2"/>
      <c r="W860" s="2"/>
      <c r="X860" s="2"/>
      <c r="Y860" s="2"/>
      <c r="Z860" s="2"/>
    </row>
    <row r="861" spans="1:26" ht="18">
      <c r="A861" s="2"/>
      <c r="B861" s="2"/>
      <c r="C861" s="22"/>
      <c r="D861" s="22"/>
      <c r="E861" s="22"/>
      <c r="F861" s="22"/>
      <c r="G861" s="22"/>
      <c r="H861" s="22"/>
      <c r="I861" s="2"/>
      <c r="J861" s="2"/>
      <c r="K861" s="2"/>
      <c r="L861" s="2"/>
      <c r="M861" s="2"/>
      <c r="N861" s="2"/>
      <c r="O861" s="2"/>
      <c r="P861" s="2"/>
      <c r="Q861" s="2"/>
      <c r="R861" s="2"/>
      <c r="S861" s="2"/>
      <c r="T861" s="2"/>
      <c r="U861" s="2"/>
      <c r="V861" s="2"/>
      <c r="W861" s="2"/>
      <c r="X861" s="2"/>
      <c r="Y861" s="2"/>
      <c r="Z861" s="2"/>
    </row>
    <row r="862" spans="1:26" ht="18">
      <c r="A862" s="2"/>
      <c r="B862" s="2"/>
      <c r="C862" s="22"/>
      <c r="D862" s="22"/>
      <c r="E862" s="22"/>
      <c r="F862" s="22"/>
      <c r="G862" s="22"/>
      <c r="H862" s="22"/>
      <c r="I862" s="2"/>
      <c r="J862" s="2"/>
      <c r="K862" s="2"/>
      <c r="L862" s="2"/>
      <c r="M862" s="2"/>
      <c r="N862" s="2"/>
      <c r="O862" s="2"/>
      <c r="P862" s="2"/>
      <c r="Q862" s="2"/>
      <c r="R862" s="2"/>
      <c r="S862" s="2"/>
      <c r="T862" s="2"/>
      <c r="U862" s="2"/>
      <c r="V862" s="2"/>
      <c r="W862" s="2"/>
      <c r="X862" s="2"/>
      <c r="Y862" s="2"/>
      <c r="Z862" s="2"/>
    </row>
    <row r="863" spans="1:26" ht="18">
      <c r="A863" s="2"/>
      <c r="B863" s="2"/>
      <c r="C863" s="22"/>
      <c r="D863" s="22"/>
      <c r="E863" s="22"/>
      <c r="F863" s="22"/>
      <c r="G863" s="22"/>
      <c r="H863" s="22"/>
      <c r="I863" s="2"/>
      <c r="J863" s="2"/>
      <c r="K863" s="2"/>
      <c r="L863" s="2"/>
      <c r="M863" s="2"/>
      <c r="N863" s="2"/>
      <c r="O863" s="2"/>
      <c r="P863" s="2"/>
      <c r="Q863" s="2"/>
      <c r="R863" s="2"/>
      <c r="S863" s="2"/>
      <c r="T863" s="2"/>
      <c r="U863" s="2"/>
      <c r="V863" s="2"/>
      <c r="W863" s="2"/>
      <c r="X863" s="2"/>
      <c r="Y863" s="2"/>
      <c r="Z863" s="2"/>
    </row>
    <row r="864" spans="1:26" ht="18">
      <c r="A864" s="2"/>
      <c r="B864" s="2"/>
      <c r="C864" s="22"/>
      <c r="D864" s="22"/>
      <c r="E864" s="22"/>
      <c r="F864" s="22"/>
      <c r="G864" s="22"/>
      <c r="H864" s="22"/>
      <c r="I864" s="2"/>
      <c r="J864" s="2"/>
      <c r="K864" s="2"/>
      <c r="L864" s="2"/>
      <c r="M864" s="2"/>
      <c r="N864" s="2"/>
      <c r="O864" s="2"/>
      <c r="P864" s="2"/>
      <c r="Q864" s="2"/>
      <c r="R864" s="2"/>
      <c r="S864" s="2"/>
      <c r="T864" s="2"/>
      <c r="U864" s="2"/>
      <c r="V864" s="2"/>
      <c r="W864" s="2"/>
      <c r="X864" s="2"/>
      <c r="Y864" s="2"/>
      <c r="Z864" s="2"/>
    </row>
    <row r="865" spans="1:26" ht="18">
      <c r="A865" s="2"/>
      <c r="B865" s="2"/>
      <c r="C865" s="22"/>
      <c r="D865" s="22"/>
      <c r="E865" s="22"/>
      <c r="F865" s="22"/>
      <c r="G865" s="22"/>
      <c r="H865" s="22"/>
      <c r="I865" s="2"/>
      <c r="J865" s="2"/>
      <c r="K865" s="2"/>
      <c r="L865" s="2"/>
      <c r="M865" s="2"/>
      <c r="N865" s="2"/>
      <c r="O865" s="2"/>
      <c r="P865" s="2"/>
      <c r="Q865" s="2"/>
      <c r="R865" s="2"/>
      <c r="S865" s="2"/>
      <c r="T865" s="2"/>
      <c r="U865" s="2"/>
      <c r="V865" s="2"/>
      <c r="W865" s="2"/>
      <c r="X865" s="2"/>
      <c r="Y865" s="2"/>
      <c r="Z865" s="2"/>
    </row>
    <row r="866" spans="1:26" ht="18">
      <c r="A866" s="2"/>
      <c r="B866" s="2"/>
      <c r="C866" s="22"/>
      <c r="D866" s="22"/>
      <c r="E866" s="22"/>
      <c r="F866" s="22"/>
      <c r="G866" s="22"/>
      <c r="H866" s="22"/>
      <c r="I866" s="2"/>
      <c r="J866" s="2"/>
      <c r="K866" s="2"/>
      <c r="L866" s="2"/>
      <c r="M866" s="2"/>
      <c r="N866" s="2"/>
      <c r="O866" s="2"/>
      <c r="P866" s="2"/>
      <c r="Q866" s="2"/>
      <c r="R866" s="2"/>
      <c r="S866" s="2"/>
      <c r="T866" s="2"/>
      <c r="U866" s="2"/>
      <c r="V866" s="2"/>
      <c r="W866" s="2"/>
      <c r="X866" s="2"/>
      <c r="Y866" s="2"/>
      <c r="Z866" s="2"/>
    </row>
    <row r="867" spans="1:26" ht="18">
      <c r="A867" s="2"/>
      <c r="B867" s="2"/>
      <c r="C867" s="22"/>
      <c r="D867" s="22"/>
      <c r="E867" s="22"/>
      <c r="F867" s="22"/>
      <c r="G867" s="22"/>
      <c r="H867" s="22"/>
      <c r="I867" s="2"/>
      <c r="J867" s="2"/>
      <c r="K867" s="2"/>
      <c r="L867" s="2"/>
      <c r="M867" s="2"/>
      <c r="N867" s="2"/>
      <c r="O867" s="2"/>
      <c r="P867" s="2"/>
      <c r="Q867" s="2"/>
      <c r="R867" s="2"/>
      <c r="S867" s="2"/>
      <c r="T867" s="2"/>
      <c r="U867" s="2"/>
      <c r="V867" s="2"/>
      <c r="W867" s="2"/>
      <c r="X867" s="2"/>
      <c r="Y867" s="2"/>
      <c r="Z867" s="2"/>
    </row>
    <row r="868" spans="1:26" ht="18">
      <c r="A868" s="2"/>
      <c r="B868" s="2"/>
      <c r="C868" s="22"/>
      <c r="D868" s="22"/>
      <c r="E868" s="22"/>
      <c r="F868" s="22"/>
      <c r="G868" s="22"/>
      <c r="H868" s="22"/>
      <c r="I868" s="2"/>
      <c r="J868" s="2"/>
      <c r="K868" s="2"/>
      <c r="L868" s="2"/>
      <c r="M868" s="2"/>
      <c r="N868" s="2"/>
      <c r="O868" s="2"/>
      <c r="P868" s="2"/>
      <c r="Q868" s="2"/>
      <c r="R868" s="2"/>
      <c r="S868" s="2"/>
      <c r="T868" s="2"/>
      <c r="U868" s="2"/>
      <c r="V868" s="2"/>
      <c r="W868" s="2"/>
      <c r="X868" s="2"/>
      <c r="Y868" s="2"/>
      <c r="Z868" s="2"/>
    </row>
    <row r="869" spans="1:26" ht="18">
      <c r="A869" s="2"/>
      <c r="B869" s="2"/>
      <c r="C869" s="22"/>
      <c r="D869" s="22"/>
      <c r="E869" s="22"/>
      <c r="F869" s="22"/>
      <c r="G869" s="22"/>
      <c r="H869" s="22"/>
      <c r="I869" s="2"/>
      <c r="J869" s="2"/>
      <c r="K869" s="2"/>
      <c r="L869" s="2"/>
      <c r="M869" s="2"/>
      <c r="N869" s="2"/>
      <c r="O869" s="2"/>
      <c r="P869" s="2"/>
      <c r="Q869" s="2"/>
      <c r="R869" s="2"/>
      <c r="S869" s="2"/>
      <c r="T869" s="2"/>
      <c r="U869" s="2"/>
      <c r="V869" s="2"/>
      <c r="W869" s="2"/>
      <c r="X869" s="2"/>
      <c r="Y869" s="2"/>
      <c r="Z869" s="2"/>
    </row>
    <row r="870" spans="1:26" ht="18">
      <c r="A870" s="2"/>
      <c r="B870" s="2"/>
      <c r="C870" s="22"/>
      <c r="D870" s="22"/>
      <c r="E870" s="22"/>
      <c r="F870" s="22"/>
      <c r="G870" s="22"/>
      <c r="H870" s="22"/>
      <c r="I870" s="2"/>
      <c r="J870" s="2"/>
      <c r="K870" s="2"/>
      <c r="L870" s="2"/>
      <c r="M870" s="2"/>
      <c r="N870" s="2"/>
      <c r="O870" s="2"/>
      <c r="P870" s="2"/>
      <c r="Q870" s="2"/>
      <c r="R870" s="2"/>
      <c r="S870" s="2"/>
      <c r="T870" s="2"/>
      <c r="U870" s="2"/>
      <c r="V870" s="2"/>
      <c r="W870" s="2"/>
      <c r="X870" s="2"/>
      <c r="Y870" s="2"/>
      <c r="Z870" s="2"/>
    </row>
    <row r="871" spans="1:26" ht="18">
      <c r="A871" s="2"/>
      <c r="B871" s="2"/>
      <c r="C871" s="22"/>
      <c r="D871" s="22"/>
      <c r="E871" s="22"/>
      <c r="F871" s="22"/>
      <c r="G871" s="22"/>
      <c r="H871" s="22"/>
      <c r="I871" s="2"/>
      <c r="J871" s="2"/>
      <c r="K871" s="2"/>
      <c r="L871" s="2"/>
      <c r="M871" s="2"/>
      <c r="N871" s="2"/>
      <c r="O871" s="2"/>
      <c r="P871" s="2"/>
      <c r="Q871" s="2"/>
      <c r="R871" s="2"/>
      <c r="S871" s="2"/>
      <c r="T871" s="2"/>
      <c r="U871" s="2"/>
      <c r="V871" s="2"/>
      <c r="W871" s="2"/>
      <c r="X871" s="2"/>
      <c r="Y871" s="2"/>
      <c r="Z871" s="2"/>
    </row>
    <row r="872" spans="1:26" ht="18">
      <c r="A872" s="2"/>
      <c r="B872" s="2"/>
      <c r="C872" s="22"/>
      <c r="D872" s="22"/>
      <c r="E872" s="22"/>
      <c r="F872" s="22"/>
      <c r="G872" s="22"/>
      <c r="H872" s="22"/>
      <c r="I872" s="2"/>
      <c r="J872" s="2"/>
      <c r="K872" s="2"/>
      <c r="L872" s="2"/>
      <c r="M872" s="2"/>
      <c r="N872" s="2"/>
      <c r="O872" s="2"/>
      <c r="P872" s="2"/>
      <c r="Q872" s="2"/>
      <c r="R872" s="2"/>
      <c r="S872" s="2"/>
      <c r="T872" s="2"/>
      <c r="U872" s="2"/>
      <c r="V872" s="2"/>
      <c r="W872" s="2"/>
      <c r="X872" s="2"/>
      <c r="Y872" s="2"/>
      <c r="Z872" s="2"/>
    </row>
    <row r="873" spans="1:26" ht="18">
      <c r="A873" s="2"/>
      <c r="B873" s="2"/>
      <c r="C873" s="22"/>
      <c r="D873" s="22"/>
      <c r="E873" s="22"/>
      <c r="F873" s="22"/>
      <c r="G873" s="22"/>
      <c r="H873" s="22"/>
      <c r="I873" s="2"/>
      <c r="J873" s="2"/>
      <c r="K873" s="2"/>
      <c r="L873" s="2"/>
      <c r="M873" s="2"/>
      <c r="N873" s="2"/>
      <c r="O873" s="2"/>
      <c r="P873" s="2"/>
      <c r="Q873" s="2"/>
      <c r="R873" s="2"/>
      <c r="S873" s="2"/>
      <c r="T873" s="2"/>
      <c r="U873" s="2"/>
      <c r="V873" s="2"/>
      <c r="W873" s="2"/>
      <c r="X873" s="2"/>
      <c r="Y873" s="2"/>
      <c r="Z873" s="2"/>
    </row>
    <row r="874" spans="1:26" ht="18">
      <c r="A874" s="2"/>
      <c r="B874" s="2"/>
      <c r="C874" s="22"/>
      <c r="D874" s="22"/>
      <c r="E874" s="22"/>
      <c r="F874" s="22"/>
      <c r="G874" s="22"/>
      <c r="H874" s="22"/>
      <c r="I874" s="2"/>
      <c r="J874" s="2"/>
      <c r="K874" s="2"/>
      <c r="L874" s="2"/>
      <c r="M874" s="2"/>
      <c r="N874" s="2"/>
      <c r="O874" s="2"/>
      <c r="P874" s="2"/>
      <c r="Q874" s="2"/>
      <c r="R874" s="2"/>
      <c r="S874" s="2"/>
      <c r="T874" s="2"/>
      <c r="U874" s="2"/>
      <c r="V874" s="2"/>
      <c r="W874" s="2"/>
      <c r="X874" s="2"/>
      <c r="Y874" s="2"/>
      <c r="Z874" s="2"/>
    </row>
    <row r="875" spans="1:26" ht="18">
      <c r="A875" s="2"/>
      <c r="B875" s="2"/>
      <c r="C875" s="22"/>
      <c r="D875" s="22"/>
      <c r="E875" s="22"/>
      <c r="F875" s="22"/>
      <c r="G875" s="22"/>
      <c r="H875" s="22"/>
      <c r="I875" s="2"/>
      <c r="J875" s="2"/>
      <c r="K875" s="2"/>
      <c r="L875" s="2"/>
      <c r="M875" s="2"/>
      <c r="N875" s="2"/>
      <c r="O875" s="2"/>
      <c r="P875" s="2"/>
      <c r="Q875" s="2"/>
      <c r="R875" s="2"/>
      <c r="S875" s="2"/>
      <c r="T875" s="2"/>
      <c r="U875" s="2"/>
      <c r="V875" s="2"/>
      <c r="W875" s="2"/>
      <c r="X875" s="2"/>
      <c r="Y875" s="2"/>
      <c r="Z875" s="2"/>
    </row>
    <row r="876" spans="1:26" ht="18">
      <c r="A876" s="2"/>
      <c r="B876" s="2"/>
      <c r="C876" s="22"/>
      <c r="D876" s="22"/>
      <c r="E876" s="22"/>
      <c r="F876" s="22"/>
      <c r="G876" s="22"/>
      <c r="H876" s="22"/>
      <c r="I876" s="2"/>
      <c r="J876" s="2"/>
      <c r="K876" s="2"/>
      <c r="L876" s="2"/>
      <c r="M876" s="2"/>
      <c r="N876" s="2"/>
      <c r="O876" s="2"/>
      <c r="P876" s="2"/>
      <c r="Q876" s="2"/>
      <c r="R876" s="2"/>
      <c r="S876" s="2"/>
      <c r="T876" s="2"/>
      <c r="U876" s="2"/>
      <c r="V876" s="2"/>
      <c r="W876" s="2"/>
      <c r="X876" s="2"/>
      <c r="Y876" s="2"/>
      <c r="Z876" s="2"/>
    </row>
    <row r="877" spans="1:26" ht="18">
      <c r="A877" s="2"/>
      <c r="B877" s="2"/>
      <c r="C877" s="22"/>
      <c r="D877" s="22"/>
      <c r="E877" s="22"/>
      <c r="F877" s="22"/>
      <c r="G877" s="22"/>
      <c r="H877" s="22"/>
      <c r="I877" s="2"/>
      <c r="J877" s="2"/>
      <c r="K877" s="2"/>
      <c r="L877" s="2"/>
      <c r="M877" s="2"/>
      <c r="N877" s="2"/>
      <c r="O877" s="2"/>
      <c r="P877" s="2"/>
      <c r="Q877" s="2"/>
      <c r="R877" s="2"/>
      <c r="S877" s="2"/>
      <c r="T877" s="2"/>
      <c r="U877" s="2"/>
      <c r="V877" s="2"/>
      <c r="W877" s="2"/>
      <c r="X877" s="2"/>
      <c r="Y877" s="2"/>
      <c r="Z877" s="2"/>
    </row>
    <row r="878" spans="1:26" ht="18">
      <c r="A878" s="2"/>
      <c r="B878" s="2"/>
      <c r="C878" s="22"/>
      <c r="D878" s="22"/>
      <c r="E878" s="22"/>
      <c r="F878" s="22"/>
      <c r="G878" s="22"/>
      <c r="H878" s="22"/>
      <c r="I878" s="2"/>
      <c r="J878" s="2"/>
      <c r="K878" s="2"/>
      <c r="L878" s="2"/>
      <c r="M878" s="2"/>
      <c r="N878" s="2"/>
      <c r="O878" s="2"/>
      <c r="P878" s="2"/>
      <c r="Q878" s="2"/>
      <c r="R878" s="2"/>
      <c r="S878" s="2"/>
      <c r="T878" s="2"/>
      <c r="U878" s="2"/>
      <c r="V878" s="2"/>
      <c r="W878" s="2"/>
      <c r="X878" s="2"/>
      <c r="Y878" s="2"/>
      <c r="Z878" s="2"/>
    </row>
    <row r="879" spans="1:26" ht="18">
      <c r="A879" s="2"/>
      <c r="B879" s="2"/>
      <c r="C879" s="22"/>
      <c r="D879" s="22"/>
      <c r="E879" s="22"/>
      <c r="F879" s="22"/>
      <c r="G879" s="22"/>
      <c r="H879" s="22"/>
      <c r="I879" s="2"/>
      <c r="J879" s="2"/>
      <c r="K879" s="2"/>
      <c r="L879" s="2"/>
      <c r="M879" s="2"/>
      <c r="N879" s="2"/>
      <c r="O879" s="2"/>
      <c r="P879" s="2"/>
      <c r="Q879" s="2"/>
      <c r="R879" s="2"/>
      <c r="S879" s="2"/>
      <c r="T879" s="2"/>
      <c r="U879" s="2"/>
      <c r="V879" s="2"/>
      <c r="W879" s="2"/>
      <c r="X879" s="2"/>
      <c r="Y879" s="2"/>
      <c r="Z879" s="2"/>
    </row>
    <row r="880" spans="1:26" ht="18">
      <c r="A880" s="2"/>
      <c r="B880" s="2"/>
      <c r="C880" s="22"/>
      <c r="D880" s="22"/>
      <c r="E880" s="22"/>
      <c r="F880" s="22"/>
      <c r="G880" s="22"/>
      <c r="H880" s="22"/>
      <c r="I880" s="2"/>
      <c r="J880" s="2"/>
      <c r="K880" s="2"/>
      <c r="L880" s="2"/>
      <c r="M880" s="2"/>
      <c r="N880" s="2"/>
      <c r="O880" s="2"/>
      <c r="P880" s="2"/>
      <c r="Q880" s="2"/>
      <c r="R880" s="2"/>
      <c r="S880" s="2"/>
      <c r="T880" s="2"/>
      <c r="U880" s="2"/>
      <c r="V880" s="2"/>
      <c r="W880" s="2"/>
      <c r="X880" s="2"/>
      <c r="Y880" s="2"/>
      <c r="Z880" s="2"/>
    </row>
    <row r="881" spans="1:26" ht="18">
      <c r="A881" s="2"/>
      <c r="B881" s="2"/>
      <c r="C881" s="22"/>
      <c r="D881" s="22"/>
      <c r="E881" s="22"/>
      <c r="F881" s="22"/>
      <c r="G881" s="22"/>
      <c r="H881" s="22"/>
      <c r="I881" s="2"/>
      <c r="J881" s="2"/>
      <c r="K881" s="2"/>
      <c r="L881" s="2"/>
      <c r="M881" s="2"/>
      <c r="N881" s="2"/>
      <c r="O881" s="2"/>
      <c r="P881" s="2"/>
      <c r="Q881" s="2"/>
      <c r="R881" s="2"/>
      <c r="S881" s="2"/>
      <c r="T881" s="2"/>
      <c r="U881" s="2"/>
      <c r="V881" s="2"/>
      <c r="W881" s="2"/>
      <c r="X881" s="2"/>
      <c r="Y881" s="2"/>
      <c r="Z881" s="2"/>
    </row>
    <row r="882" spans="1:26" ht="18">
      <c r="A882" s="2"/>
      <c r="B882" s="2"/>
      <c r="C882" s="22"/>
      <c r="D882" s="22"/>
      <c r="E882" s="22"/>
      <c r="F882" s="22"/>
      <c r="G882" s="22"/>
      <c r="H882" s="22"/>
      <c r="I882" s="2"/>
      <c r="J882" s="2"/>
      <c r="K882" s="2"/>
      <c r="L882" s="2"/>
      <c r="M882" s="2"/>
      <c r="N882" s="2"/>
      <c r="O882" s="2"/>
      <c r="P882" s="2"/>
      <c r="Q882" s="2"/>
      <c r="R882" s="2"/>
      <c r="S882" s="2"/>
      <c r="T882" s="2"/>
      <c r="U882" s="2"/>
      <c r="V882" s="2"/>
      <c r="W882" s="2"/>
      <c r="X882" s="2"/>
      <c r="Y882" s="2"/>
      <c r="Z882" s="2"/>
    </row>
    <row r="883" spans="1:26" ht="18">
      <c r="A883" s="2"/>
      <c r="B883" s="2"/>
      <c r="C883" s="22"/>
      <c r="D883" s="22"/>
      <c r="E883" s="22"/>
      <c r="F883" s="22"/>
      <c r="G883" s="22"/>
      <c r="H883" s="22"/>
      <c r="I883" s="2"/>
      <c r="J883" s="2"/>
      <c r="K883" s="2"/>
      <c r="L883" s="2"/>
      <c r="M883" s="2"/>
      <c r="N883" s="2"/>
      <c r="O883" s="2"/>
      <c r="P883" s="2"/>
      <c r="Q883" s="2"/>
      <c r="R883" s="2"/>
      <c r="S883" s="2"/>
      <c r="T883" s="2"/>
      <c r="U883" s="2"/>
      <c r="V883" s="2"/>
      <c r="W883" s="2"/>
      <c r="X883" s="2"/>
      <c r="Y883" s="2"/>
      <c r="Z883" s="2"/>
    </row>
    <row r="884" spans="1:26" ht="18">
      <c r="A884" s="2"/>
      <c r="B884" s="2"/>
      <c r="C884" s="22"/>
      <c r="D884" s="22"/>
      <c r="E884" s="22"/>
      <c r="F884" s="22"/>
      <c r="G884" s="22"/>
      <c r="H884" s="22"/>
      <c r="I884" s="2"/>
      <c r="J884" s="2"/>
      <c r="K884" s="2"/>
      <c r="L884" s="2"/>
      <c r="M884" s="2"/>
      <c r="N884" s="2"/>
      <c r="O884" s="2"/>
      <c r="P884" s="2"/>
      <c r="Q884" s="2"/>
      <c r="R884" s="2"/>
      <c r="S884" s="2"/>
      <c r="T884" s="2"/>
      <c r="U884" s="2"/>
      <c r="V884" s="2"/>
      <c r="W884" s="2"/>
      <c r="X884" s="2"/>
      <c r="Y884" s="2"/>
      <c r="Z884" s="2"/>
    </row>
    <row r="885" spans="1:26" ht="18">
      <c r="A885" s="2"/>
      <c r="B885" s="2"/>
      <c r="C885" s="22"/>
      <c r="D885" s="22"/>
      <c r="E885" s="22"/>
      <c r="F885" s="22"/>
      <c r="G885" s="22"/>
      <c r="H885" s="22"/>
      <c r="I885" s="2"/>
      <c r="J885" s="2"/>
      <c r="K885" s="2"/>
      <c r="L885" s="2"/>
      <c r="M885" s="2"/>
      <c r="N885" s="2"/>
      <c r="O885" s="2"/>
      <c r="P885" s="2"/>
      <c r="Q885" s="2"/>
      <c r="R885" s="2"/>
      <c r="S885" s="2"/>
      <c r="T885" s="2"/>
      <c r="U885" s="2"/>
      <c r="V885" s="2"/>
      <c r="W885" s="2"/>
      <c r="X885" s="2"/>
      <c r="Y885" s="2"/>
      <c r="Z885" s="2"/>
    </row>
    <row r="886" spans="1:26" ht="18">
      <c r="A886" s="2"/>
      <c r="B886" s="2"/>
      <c r="C886" s="22"/>
      <c r="D886" s="22"/>
      <c r="E886" s="22"/>
      <c r="F886" s="22"/>
      <c r="G886" s="22"/>
      <c r="H886" s="22"/>
      <c r="I886" s="2"/>
      <c r="J886" s="2"/>
      <c r="K886" s="2"/>
      <c r="L886" s="2"/>
      <c r="M886" s="2"/>
      <c r="N886" s="2"/>
      <c r="O886" s="2"/>
      <c r="P886" s="2"/>
      <c r="Q886" s="2"/>
      <c r="R886" s="2"/>
      <c r="S886" s="2"/>
      <c r="T886" s="2"/>
      <c r="U886" s="2"/>
      <c r="V886" s="2"/>
      <c r="W886" s="2"/>
      <c r="X886" s="2"/>
      <c r="Y886" s="2"/>
      <c r="Z886" s="2"/>
    </row>
    <row r="887" spans="1:26" ht="18">
      <c r="A887" s="2"/>
      <c r="B887" s="2"/>
      <c r="C887" s="22"/>
      <c r="D887" s="22"/>
      <c r="E887" s="22"/>
      <c r="F887" s="22"/>
      <c r="G887" s="22"/>
      <c r="H887" s="22"/>
      <c r="I887" s="2"/>
      <c r="J887" s="2"/>
      <c r="K887" s="2"/>
      <c r="L887" s="2"/>
      <c r="M887" s="2"/>
      <c r="N887" s="2"/>
      <c r="O887" s="2"/>
      <c r="P887" s="2"/>
      <c r="Q887" s="2"/>
      <c r="R887" s="2"/>
      <c r="S887" s="2"/>
      <c r="T887" s="2"/>
      <c r="U887" s="2"/>
      <c r="V887" s="2"/>
      <c r="W887" s="2"/>
      <c r="X887" s="2"/>
      <c r="Y887" s="2"/>
      <c r="Z887" s="2"/>
    </row>
    <row r="888" spans="1:26" ht="18">
      <c r="A888" s="2"/>
      <c r="B888" s="2"/>
      <c r="C888" s="22"/>
      <c r="D888" s="22"/>
      <c r="E888" s="22"/>
      <c r="F888" s="22"/>
      <c r="G888" s="22"/>
      <c r="H888" s="22"/>
      <c r="I888" s="2"/>
      <c r="J888" s="2"/>
      <c r="K888" s="2"/>
      <c r="L888" s="2"/>
      <c r="M888" s="2"/>
      <c r="N888" s="2"/>
      <c r="O888" s="2"/>
      <c r="P888" s="2"/>
      <c r="Q888" s="2"/>
      <c r="R888" s="2"/>
      <c r="S888" s="2"/>
      <c r="T888" s="2"/>
      <c r="U888" s="2"/>
      <c r="V888" s="2"/>
      <c r="W888" s="2"/>
      <c r="X888" s="2"/>
      <c r="Y888" s="2"/>
      <c r="Z888" s="2"/>
    </row>
    <row r="889" spans="1:26" ht="18">
      <c r="A889" s="2"/>
      <c r="B889" s="2"/>
      <c r="C889" s="22"/>
      <c r="D889" s="22"/>
      <c r="E889" s="22"/>
      <c r="F889" s="22"/>
      <c r="G889" s="22"/>
      <c r="H889" s="22"/>
      <c r="I889" s="2"/>
      <c r="J889" s="2"/>
      <c r="K889" s="2"/>
      <c r="L889" s="2"/>
      <c r="M889" s="2"/>
      <c r="N889" s="2"/>
      <c r="O889" s="2"/>
      <c r="P889" s="2"/>
      <c r="Q889" s="2"/>
      <c r="R889" s="2"/>
      <c r="S889" s="2"/>
      <c r="T889" s="2"/>
      <c r="U889" s="2"/>
      <c r="V889" s="2"/>
      <c r="W889" s="2"/>
      <c r="X889" s="2"/>
      <c r="Y889" s="2"/>
      <c r="Z889" s="2"/>
    </row>
    <row r="890" spans="1:26" ht="18">
      <c r="A890" s="2"/>
      <c r="B890" s="2"/>
      <c r="C890" s="22"/>
      <c r="D890" s="22"/>
      <c r="E890" s="22"/>
      <c r="F890" s="22"/>
      <c r="G890" s="22"/>
      <c r="H890" s="22"/>
      <c r="I890" s="2"/>
      <c r="J890" s="2"/>
      <c r="K890" s="2"/>
      <c r="L890" s="2"/>
      <c r="M890" s="2"/>
      <c r="N890" s="2"/>
      <c r="O890" s="2"/>
      <c r="P890" s="2"/>
      <c r="Q890" s="2"/>
      <c r="R890" s="2"/>
      <c r="S890" s="2"/>
      <c r="T890" s="2"/>
      <c r="U890" s="2"/>
      <c r="V890" s="2"/>
      <c r="W890" s="2"/>
      <c r="X890" s="2"/>
      <c r="Y890" s="2"/>
      <c r="Z890" s="2"/>
    </row>
    <row r="891" spans="1:26" ht="18">
      <c r="A891" s="2"/>
      <c r="B891" s="2"/>
      <c r="C891" s="22"/>
      <c r="D891" s="22"/>
      <c r="E891" s="22"/>
      <c r="F891" s="22"/>
      <c r="G891" s="22"/>
      <c r="H891" s="22"/>
      <c r="I891" s="2"/>
      <c r="J891" s="2"/>
      <c r="K891" s="2"/>
      <c r="L891" s="2"/>
      <c r="M891" s="2"/>
      <c r="N891" s="2"/>
      <c r="O891" s="2"/>
      <c r="P891" s="2"/>
      <c r="Q891" s="2"/>
      <c r="R891" s="2"/>
      <c r="S891" s="2"/>
      <c r="T891" s="2"/>
      <c r="U891" s="2"/>
      <c r="V891" s="2"/>
      <c r="W891" s="2"/>
      <c r="X891" s="2"/>
      <c r="Y891" s="2"/>
      <c r="Z891" s="2"/>
    </row>
    <row r="892" spans="1:26" ht="18">
      <c r="A892" s="2"/>
      <c r="B892" s="2"/>
      <c r="C892" s="22"/>
      <c r="D892" s="22"/>
      <c r="E892" s="22"/>
      <c r="F892" s="22"/>
      <c r="G892" s="22"/>
      <c r="H892" s="22"/>
      <c r="I892" s="2"/>
      <c r="J892" s="2"/>
      <c r="K892" s="2"/>
      <c r="L892" s="2"/>
      <c r="M892" s="2"/>
      <c r="N892" s="2"/>
      <c r="O892" s="2"/>
      <c r="P892" s="2"/>
      <c r="Q892" s="2"/>
      <c r="R892" s="2"/>
      <c r="S892" s="2"/>
      <c r="T892" s="2"/>
      <c r="U892" s="2"/>
      <c r="V892" s="2"/>
      <c r="W892" s="2"/>
      <c r="X892" s="2"/>
      <c r="Y892" s="2"/>
      <c r="Z892" s="2"/>
    </row>
    <row r="893" spans="1:26" ht="18">
      <c r="A893" s="2"/>
      <c r="B893" s="2"/>
      <c r="C893" s="22"/>
      <c r="D893" s="22"/>
      <c r="E893" s="22"/>
      <c r="F893" s="22"/>
      <c r="G893" s="22"/>
      <c r="H893" s="22"/>
      <c r="I893" s="2"/>
      <c r="J893" s="2"/>
      <c r="K893" s="2"/>
      <c r="L893" s="2"/>
      <c r="M893" s="2"/>
      <c r="N893" s="2"/>
      <c r="O893" s="2"/>
      <c r="P893" s="2"/>
      <c r="Q893" s="2"/>
      <c r="R893" s="2"/>
      <c r="S893" s="2"/>
      <c r="T893" s="2"/>
      <c r="U893" s="2"/>
      <c r="V893" s="2"/>
      <c r="W893" s="2"/>
      <c r="X893" s="2"/>
      <c r="Y893" s="2"/>
      <c r="Z893" s="2"/>
    </row>
    <row r="894" spans="1:26" ht="18">
      <c r="A894" s="2"/>
      <c r="B894" s="2"/>
      <c r="C894" s="22"/>
      <c r="D894" s="22"/>
      <c r="E894" s="22"/>
      <c r="F894" s="22"/>
      <c r="G894" s="22"/>
      <c r="H894" s="22"/>
      <c r="I894" s="2"/>
      <c r="J894" s="2"/>
      <c r="K894" s="2"/>
      <c r="L894" s="2"/>
      <c r="M894" s="2"/>
      <c r="N894" s="2"/>
      <c r="O894" s="2"/>
      <c r="P894" s="2"/>
      <c r="Q894" s="2"/>
      <c r="R894" s="2"/>
      <c r="S894" s="2"/>
      <c r="T894" s="2"/>
      <c r="U894" s="2"/>
      <c r="V894" s="2"/>
      <c r="W894" s="2"/>
      <c r="X894" s="2"/>
      <c r="Y894" s="2"/>
      <c r="Z894" s="2"/>
    </row>
    <row r="895" spans="1:26" ht="18">
      <c r="A895" s="2"/>
      <c r="B895" s="2"/>
      <c r="C895" s="22"/>
      <c r="D895" s="22"/>
      <c r="E895" s="22"/>
      <c r="F895" s="22"/>
      <c r="G895" s="22"/>
      <c r="H895" s="22"/>
      <c r="I895" s="2"/>
      <c r="J895" s="2"/>
      <c r="K895" s="2"/>
      <c r="L895" s="2"/>
      <c r="M895" s="2"/>
      <c r="N895" s="2"/>
      <c r="O895" s="2"/>
      <c r="P895" s="2"/>
      <c r="Q895" s="2"/>
      <c r="R895" s="2"/>
      <c r="S895" s="2"/>
      <c r="T895" s="2"/>
      <c r="U895" s="2"/>
      <c r="V895" s="2"/>
      <c r="W895" s="2"/>
      <c r="X895" s="2"/>
      <c r="Y895" s="2"/>
      <c r="Z895" s="2"/>
    </row>
    <row r="896" spans="1:26" ht="18">
      <c r="A896" s="2"/>
      <c r="B896" s="2"/>
      <c r="C896" s="22"/>
      <c r="D896" s="22"/>
      <c r="E896" s="22"/>
      <c r="F896" s="22"/>
      <c r="G896" s="22"/>
      <c r="H896" s="22"/>
      <c r="I896" s="2"/>
      <c r="J896" s="2"/>
      <c r="K896" s="2"/>
      <c r="L896" s="2"/>
      <c r="M896" s="2"/>
      <c r="N896" s="2"/>
      <c r="O896" s="2"/>
      <c r="P896" s="2"/>
      <c r="Q896" s="2"/>
      <c r="R896" s="2"/>
      <c r="S896" s="2"/>
      <c r="T896" s="2"/>
      <c r="U896" s="2"/>
      <c r="V896" s="2"/>
      <c r="W896" s="2"/>
      <c r="X896" s="2"/>
      <c r="Y896" s="2"/>
      <c r="Z896" s="2"/>
    </row>
    <row r="897" spans="1:26" ht="18">
      <c r="A897" s="2"/>
      <c r="B897" s="2"/>
      <c r="C897" s="22"/>
      <c r="D897" s="22"/>
      <c r="E897" s="22"/>
      <c r="F897" s="22"/>
      <c r="G897" s="22"/>
      <c r="H897" s="22"/>
      <c r="I897" s="2"/>
      <c r="J897" s="2"/>
      <c r="K897" s="2"/>
      <c r="L897" s="2"/>
      <c r="M897" s="2"/>
      <c r="N897" s="2"/>
      <c r="O897" s="2"/>
      <c r="P897" s="2"/>
      <c r="Q897" s="2"/>
      <c r="R897" s="2"/>
      <c r="S897" s="2"/>
      <c r="T897" s="2"/>
      <c r="U897" s="2"/>
      <c r="V897" s="2"/>
      <c r="W897" s="2"/>
      <c r="X897" s="2"/>
      <c r="Y897" s="2"/>
      <c r="Z897" s="2"/>
    </row>
    <row r="898" spans="1:26" ht="18">
      <c r="A898" s="2"/>
      <c r="B898" s="2"/>
      <c r="C898" s="22"/>
      <c r="D898" s="22"/>
      <c r="E898" s="22"/>
      <c r="F898" s="22"/>
      <c r="G898" s="22"/>
      <c r="H898" s="22"/>
      <c r="I898" s="2"/>
      <c r="J898" s="2"/>
      <c r="K898" s="2"/>
      <c r="L898" s="2"/>
      <c r="M898" s="2"/>
      <c r="N898" s="2"/>
      <c r="O898" s="2"/>
      <c r="P898" s="2"/>
      <c r="Q898" s="2"/>
      <c r="R898" s="2"/>
      <c r="S898" s="2"/>
      <c r="T898" s="2"/>
      <c r="U898" s="2"/>
      <c r="V898" s="2"/>
      <c r="W898" s="2"/>
      <c r="X898" s="2"/>
      <c r="Y898" s="2"/>
      <c r="Z898" s="2"/>
    </row>
    <row r="899" spans="1:26" ht="18">
      <c r="A899" s="2"/>
      <c r="B899" s="2"/>
      <c r="C899" s="22"/>
      <c r="D899" s="22"/>
      <c r="E899" s="22"/>
      <c r="F899" s="22"/>
      <c r="G899" s="22"/>
      <c r="H899" s="22"/>
      <c r="I899" s="2"/>
      <c r="J899" s="2"/>
      <c r="K899" s="2"/>
      <c r="L899" s="2"/>
      <c r="M899" s="2"/>
      <c r="N899" s="2"/>
      <c r="O899" s="2"/>
      <c r="P899" s="2"/>
      <c r="Q899" s="2"/>
      <c r="R899" s="2"/>
      <c r="S899" s="2"/>
      <c r="T899" s="2"/>
      <c r="U899" s="2"/>
      <c r="V899" s="2"/>
      <c r="W899" s="2"/>
      <c r="X899" s="2"/>
      <c r="Y899" s="2"/>
      <c r="Z899" s="2"/>
    </row>
    <row r="900" spans="1:26" ht="18">
      <c r="A900" s="2"/>
      <c r="B900" s="2"/>
      <c r="C900" s="22"/>
      <c r="D900" s="22"/>
      <c r="E900" s="22"/>
      <c r="F900" s="22"/>
      <c r="G900" s="22"/>
      <c r="H900" s="22"/>
      <c r="I900" s="2"/>
      <c r="J900" s="2"/>
      <c r="K900" s="2"/>
      <c r="L900" s="2"/>
      <c r="M900" s="2"/>
      <c r="N900" s="2"/>
      <c r="O900" s="2"/>
      <c r="P900" s="2"/>
      <c r="Q900" s="2"/>
      <c r="R900" s="2"/>
      <c r="S900" s="2"/>
      <c r="T900" s="2"/>
      <c r="U900" s="2"/>
      <c r="V900" s="2"/>
      <c r="W900" s="2"/>
      <c r="X900" s="2"/>
      <c r="Y900" s="2"/>
      <c r="Z900" s="2"/>
    </row>
    <row r="901" spans="1:26" ht="18">
      <c r="A901" s="2"/>
      <c r="B901" s="2"/>
      <c r="C901" s="22"/>
      <c r="D901" s="22"/>
      <c r="E901" s="22"/>
      <c r="F901" s="22"/>
      <c r="G901" s="22"/>
      <c r="H901" s="22"/>
      <c r="I901" s="2"/>
      <c r="J901" s="2"/>
      <c r="K901" s="2"/>
      <c r="L901" s="2"/>
      <c r="M901" s="2"/>
      <c r="N901" s="2"/>
      <c r="O901" s="2"/>
      <c r="P901" s="2"/>
      <c r="Q901" s="2"/>
      <c r="R901" s="2"/>
      <c r="S901" s="2"/>
      <c r="T901" s="2"/>
      <c r="U901" s="2"/>
      <c r="V901" s="2"/>
      <c r="W901" s="2"/>
      <c r="X901" s="2"/>
      <c r="Y901" s="2"/>
      <c r="Z901" s="2"/>
    </row>
    <row r="902" spans="1:26" ht="18">
      <c r="A902" s="2"/>
      <c r="B902" s="2"/>
      <c r="C902" s="22"/>
      <c r="D902" s="22"/>
      <c r="E902" s="22"/>
      <c r="F902" s="22"/>
      <c r="G902" s="22"/>
      <c r="H902" s="22"/>
      <c r="I902" s="2"/>
      <c r="J902" s="2"/>
      <c r="K902" s="2"/>
      <c r="L902" s="2"/>
      <c r="M902" s="2"/>
      <c r="N902" s="2"/>
      <c r="O902" s="2"/>
      <c r="P902" s="2"/>
      <c r="Q902" s="2"/>
      <c r="R902" s="2"/>
      <c r="S902" s="2"/>
      <c r="T902" s="2"/>
      <c r="U902" s="2"/>
      <c r="V902" s="2"/>
      <c r="W902" s="2"/>
      <c r="X902" s="2"/>
      <c r="Y902" s="2"/>
      <c r="Z902" s="2"/>
    </row>
    <row r="903" spans="1:26" ht="18">
      <c r="A903" s="2"/>
      <c r="B903" s="2"/>
      <c r="C903" s="22"/>
      <c r="D903" s="22"/>
      <c r="E903" s="22"/>
      <c r="F903" s="22"/>
      <c r="G903" s="22"/>
      <c r="H903" s="22"/>
      <c r="I903" s="2"/>
      <c r="J903" s="2"/>
      <c r="K903" s="2"/>
      <c r="L903" s="2"/>
      <c r="M903" s="2"/>
      <c r="N903" s="2"/>
      <c r="O903" s="2"/>
      <c r="P903" s="2"/>
      <c r="Q903" s="2"/>
      <c r="R903" s="2"/>
      <c r="S903" s="2"/>
      <c r="T903" s="2"/>
      <c r="U903" s="2"/>
      <c r="V903" s="2"/>
      <c r="W903" s="2"/>
      <c r="X903" s="2"/>
      <c r="Y903" s="2"/>
      <c r="Z903" s="2"/>
    </row>
    <row r="904" spans="1:26" ht="18">
      <c r="A904" s="2"/>
      <c r="B904" s="2"/>
      <c r="C904" s="22"/>
      <c r="D904" s="22"/>
      <c r="E904" s="22"/>
      <c r="F904" s="22"/>
      <c r="G904" s="22"/>
      <c r="H904" s="22"/>
      <c r="I904" s="2"/>
      <c r="J904" s="2"/>
      <c r="K904" s="2"/>
      <c r="L904" s="2"/>
      <c r="M904" s="2"/>
      <c r="N904" s="2"/>
      <c r="O904" s="2"/>
      <c r="P904" s="2"/>
      <c r="Q904" s="2"/>
      <c r="R904" s="2"/>
      <c r="S904" s="2"/>
      <c r="T904" s="2"/>
      <c r="U904" s="2"/>
      <c r="V904" s="2"/>
      <c r="W904" s="2"/>
      <c r="X904" s="2"/>
      <c r="Y904" s="2"/>
      <c r="Z904" s="2"/>
    </row>
    <row r="905" spans="1:26" ht="18">
      <c r="A905" s="2"/>
      <c r="B905" s="2"/>
      <c r="C905" s="22"/>
      <c r="D905" s="22"/>
      <c r="E905" s="22"/>
      <c r="F905" s="22"/>
      <c r="G905" s="22"/>
      <c r="H905" s="22"/>
      <c r="I905" s="2"/>
      <c r="J905" s="2"/>
      <c r="K905" s="2"/>
      <c r="L905" s="2"/>
      <c r="M905" s="2"/>
      <c r="N905" s="2"/>
      <c r="O905" s="2"/>
      <c r="P905" s="2"/>
      <c r="Q905" s="2"/>
      <c r="R905" s="2"/>
      <c r="S905" s="2"/>
      <c r="T905" s="2"/>
      <c r="U905" s="2"/>
      <c r="V905" s="2"/>
      <c r="W905" s="2"/>
      <c r="X905" s="2"/>
      <c r="Y905" s="2"/>
      <c r="Z905" s="2"/>
    </row>
    <row r="906" spans="1:26" ht="18">
      <c r="A906" s="2"/>
      <c r="B906" s="2"/>
      <c r="C906" s="22"/>
      <c r="D906" s="22"/>
      <c r="E906" s="22"/>
      <c r="F906" s="22"/>
      <c r="G906" s="22"/>
      <c r="H906" s="22"/>
      <c r="I906" s="2"/>
      <c r="J906" s="2"/>
      <c r="K906" s="2"/>
      <c r="L906" s="2"/>
      <c r="M906" s="2"/>
      <c r="N906" s="2"/>
      <c r="O906" s="2"/>
      <c r="P906" s="2"/>
      <c r="Q906" s="2"/>
      <c r="R906" s="2"/>
      <c r="S906" s="2"/>
      <c r="T906" s="2"/>
      <c r="U906" s="2"/>
      <c r="V906" s="2"/>
      <c r="W906" s="2"/>
      <c r="X906" s="2"/>
      <c r="Y906" s="2"/>
      <c r="Z906" s="2"/>
    </row>
    <row r="907" spans="1:26" ht="18">
      <c r="A907" s="2"/>
      <c r="B907" s="2"/>
      <c r="C907" s="22"/>
      <c r="D907" s="22"/>
      <c r="E907" s="22"/>
      <c r="F907" s="22"/>
      <c r="G907" s="22"/>
      <c r="H907" s="22"/>
      <c r="I907" s="2"/>
      <c r="J907" s="2"/>
      <c r="K907" s="2"/>
      <c r="L907" s="2"/>
      <c r="M907" s="2"/>
      <c r="N907" s="2"/>
      <c r="O907" s="2"/>
      <c r="P907" s="2"/>
      <c r="Q907" s="2"/>
      <c r="R907" s="2"/>
      <c r="S907" s="2"/>
      <c r="T907" s="2"/>
      <c r="U907" s="2"/>
      <c r="V907" s="2"/>
      <c r="W907" s="2"/>
      <c r="X907" s="2"/>
      <c r="Y907" s="2"/>
      <c r="Z907" s="2"/>
    </row>
    <row r="908" spans="1:26" ht="18">
      <c r="A908" s="2"/>
      <c r="B908" s="2"/>
      <c r="C908" s="22"/>
      <c r="D908" s="22"/>
      <c r="E908" s="22"/>
      <c r="F908" s="22"/>
      <c r="G908" s="22"/>
      <c r="H908" s="22"/>
      <c r="I908" s="2"/>
      <c r="J908" s="2"/>
      <c r="K908" s="2"/>
      <c r="L908" s="2"/>
      <c r="M908" s="2"/>
      <c r="N908" s="2"/>
      <c r="O908" s="2"/>
      <c r="P908" s="2"/>
      <c r="Q908" s="2"/>
      <c r="R908" s="2"/>
      <c r="S908" s="2"/>
      <c r="T908" s="2"/>
      <c r="U908" s="2"/>
      <c r="V908" s="2"/>
      <c r="W908" s="2"/>
      <c r="X908" s="2"/>
      <c r="Y908" s="2"/>
      <c r="Z908" s="2"/>
    </row>
    <row r="909" spans="1:26" ht="18">
      <c r="A909" s="2"/>
      <c r="B909" s="2"/>
      <c r="C909" s="22"/>
      <c r="D909" s="22"/>
      <c r="E909" s="22"/>
      <c r="F909" s="22"/>
      <c r="G909" s="22"/>
      <c r="H909" s="22"/>
      <c r="I909" s="2"/>
      <c r="J909" s="2"/>
      <c r="K909" s="2"/>
      <c r="L909" s="2"/>
      <c r="M909" s="2"/>
      <c r="N909" s="2"/>
      <c r="O909" s="2"/>
      <c r="P909" s="2"/>
      <c r="Q909" s="2"/>
      <c r="R909" s="2"/>
      <c r="S909" s="2"/>
      <c r="T909" s="2"/>
      <c r="U909" s="2"/>
      <c r="V909" s="2"/>
      <c r="W909" s="2"/>
      <c r="X909" s="2"/>
      <c r="Y909" s="2"/>
      <c r="Z909" s="2"/>
    </row>
    <row r="910" spans="1:26" ht="18">
      <c r="A910" s="2"/>
      <c r="B910" s="2"/>
      <c r="C910" s="22"/>
      <c r="D910" s="22"/>
      <c r="E910" s="22"/>
      <c r="F910" s="22"/>
      <c r="G910" s="22"/>
      <c r="H910" s="22"/>
      <c r="I910" s="2"/>
      <c r="J910" s="2"/>
      <c r="K910" s="2"/>
      <c r="L910" s="2"/>
      <c r="M910" s="2"/>
      <c r="N910" s="2"/>
      <c r="O910" s="2"/>
      <c r="P910" s="2"/>
      <c r="Q910" s="2"/>
      <c r="R910" s="2"/>
      <c r="S910" s="2"/>
      <c r="T910" s="2"/>
      <c r="U910" s="2"/>
      <c r="V910" s="2"/>
      <c r="W910" s="2"/>
      <c r="X910" s="2"/>
      <c r="Y910" s="2"/>
      <c r="Z910" s="2"/>
    </row>
    <row r="911" spans="1:26" ht="18">
      <c r="A911" s="2"/>
      <c r="B911" s="2"/>
      <c r="C911" s="22"/>
      <c r="D911" s="22"/>
      <c r="E911" s="22"/>
      <c r="F911" s="22"/>
      <c r="G911" s="22"/>
      <c r="H911" s="22"/>
      <c r="I911" s="2"/>
      <c r="J911" s="2"/>
      <c r="K911" s="2"/>
      <c r="L911" s="2"/>
      <c r="M911" s="2"/>
      <c r="N911" s="2"/>
      <c r="O911" s="2"/>
      <c r="P911" s="2"/>
      <c r="Q911" s="2"/>
      <c r="R911" s="2"/>
      <c r="S911" s="2"/>
      <c r="T911" s="2"/>
      <c r="U911" s="2"/>
      <c r="V911" s="2"/>
      <c r="W911" s="2"/>
      <c r="X911" s="2"/>
      <c r="Y911" s="2"/>
      <c r="Z911" s="2"/>
    </row>
    <row r="912" spans="1:26" ht="18">
      <c r="A912" s="2"/>
      <c r="B912" s="2"/>
      <c r="C912" s="22"/>
      <c r="D912" s="22"/>
      <c r="E912" s="22"/>
      <c r="F912" s="22"/>
      <c r="G912" s="22"/>
      <c r="H912" s="22"/>
      <c r="I912" s="2"/>
      <c r="J912" s="2"/>
      <c r="K912" s="2"/>
      <c r="L912" s="2"/>
      <c r="M912" s="2"/>
      <c r="N912" s="2"/>
      <c r="O912" s="2"/>
      <c r="P912" s="2"/>
      <c r="Q912" s="2"/>
      <c r="R912" s="2"/>
      <c r="S912" s="2"/>
      <c r="T912" s="2"/>
      <c r="U912" s="2"/>
      <c r="V912" s="2"/>
      <c r="W912" s="2"/>
      <c r="X912" s="2"/>
      <c r="Y912" s="2"/>
      <c r="Z912" s="2"/>
    </row>
    <row r="913" spans="1:26" ht="18">
      <c r="A913" s="2"/>
      <c r="B913" s="2"/>
      <c r="C913" s="22"/>
      <c r="D913" s="22"/>
      <c r="E913" s="22"/>
      <c r="F913" s="22"/>
      <c r="G913" s="22"/>
      <c r="H913" s="22"/>
      <c r="I913" s="2"/>
      <c r="J913" s="2"/>
      <c r="K913" s="2"/>
      <c r="L913" s="2"/>
      <c r="M913" s="2"/>
      <c r="N913" s="2"/>
      <c r="O913" s="2"/>
      <c r="P913" s="2"/>
      <c r="Q913" s="2"/>
      <c r="R913" s="2"/>
      <c r="S913" s="2"/>
      <c r="T913" s="2"/>
      <c r="U913" s="2"/>
      <c r="V913" s="2"/>
      <c r="W913" s="2"/>
      <c r="X913" s="2"/>
      <c r="Y913" s="2"/>
      <c r="Z913" s="2"/>
    </row>
    <row r="914" spans="1:26" ht="18">
      <c r="A914" s="2"/>
      <c r="B914" s="2"/>
      <c r="C914" s="22"/>
      <c r="D914" s="22"/>
      <c r="E914" s="22"/>
      <c r="F914" s="22"/>
      <c r="G914" s="22"/>
      <c r="H914" s="22"/>
      <c r="I914" s="2"/>
      <c r="J914" s="2"/>
      <c r="K914" s="2"/>
      <c r="L914" s="2"/>
      <c r="M914" s="2"/>
      <c r="N914" s="2"/>
      <c r="O914" s="2"/>
      <c r="P914" s="2"/>
      <c r="Q914" s="2"/>
      <c r="R914" s="2"/>
      <c r="S914" s="2"/>
      <c r="T914" s="2"/>
      <c r="U914" s="2"/>
      <c r="V914" s="2"/>
      <c r="W914" s="2"/>
      <c r="X914" s="2"/>
      <c r="Y914" s="2"/>
      <c r="Z914" s="2"/>
    </row>
    <row r="915" spans="1:26" ht="18">
      <c r="A915" s="2"/>
      <c r="B915" s="2"/>
      <c r="C915" s="22"/>
      <c r="D915" s="22"/>
      <c r="E915" s="22"/>
      <c r="F915" s="22"/>
      <c r="G915" s="22"/>
      <c r="H915" s="22"/>
      <c r="I915" s="2"/>
      <c r="J915" s="2"/>
      <c r="K915" s="2"/>
      <c r="L915" s="2"/>
      <c r="M915" s="2"/>
      <c r="N915" s="2"/>
      <c r="O915" s="2"/>
      <c r="P915" s="2"/>
      <c r="Q915" s="2"/>
      <c r="R915" s="2"/>
      <c r="S915" s="2"/>
      <c r="T915" s="2"/>
      <c r="U915" s="2"/>
      <c r="V915" s="2"/>
      <c r="W915" s="2"/>
      <c r="X915" s="2"/>
      <c r="Y915" s="2"/>
      <c r="Z915" s="2"/>
    </row>
    <row r="916" spans="1:26" ht="18">
      <c r="A916" s="2"/>
      <c r="B916" s="2"/>
      <c r="C916" s="22"/>
      <c r="D916" s="22"/>
      <c r="E916" s="22"/>
      <c r="F916" s="22"/>
      <c r="G916" s="22"/>
      <c r="H916" s="22"/>
      <c r="I916" s="2"/>
      <c r="J916" s="2"/>
      <c r="K916" s="2"/>
      <c r="L916" s="2"/>
      <c r="M916" s="2"/>
      <c r="N916" s="2"/>
      <c r="O916" s="2"/>
      <c r="P916" s="2"/>
      <c r="Q916" s="2"/>
      <c r="R916" s="2"/>
      <c r="S916" s="2"/>
      <c r="T916" s="2"/>
      <c r="U916" s="2"/>
      <c r="V916" s="2"/>
      <c r="W916" s="2"/>
      <c r="X916" s="2"/>
      <c r="Y916" s="2"/>
      <c r="Z916" s="2"/>
    </row>
    <row r="917" spans="1:26" ht="18">
      <c r="A917" s="2"/>
      <c r="B917" s="2"/>
      <c r="C917" s="22"/>
      <c r="D917" s="22"/>
      <c r="E917" s="22"/>
      <c r="F917" s="22"/>
      <c r="G917" s="22"/>
      <c r="H917" s="22"/>
      <c r="I917" s="2"/>
      <c r="J917" s="2"/>
      <c r="K917" s="2"/>
      <c r="L917" s="2"/>
      <c r="M917" s="2"/>
      <c r="N917" s="2"/>
      <c r="O917" s="2"/>
      <c r="P917" s="2"/>
      <c r="Q917" s="2"/>
      <c r="R917" s="2"/>
      <c r="S917" s="2"/>
      <c r="T917" s="2"/>
      <c r="U917" s="2"/>
      <c r="V917" s="2"/>
      <c r="W917" s="2"/>
      <c r="X917" s="2"/>
      <c r="Y917" s="2"/>
      <c r="Z917" s="2"/>
    </row>
    <row r="918" spans="1:26" ht="18">
      <c r="A918" s="2"/>
      <c r="B918" s="2"/>
      <c r="C918" s="22"/>
      <c r="D918" s="22"/>
      <c r="E918" s="22"/>
      <c r="F918" s="22"/>
      <c r="G918" s="22"/>
      <c r="H918" s="22"/>
      <c r="I918" s="2"/>
      <c r="J918" s="2"/>
      <c r="K918" s="2"/>
      <c r="L918" s="2"/>
      <c r="M918" s="2"/>
      <c r="N918" s="2"/>
      <c r="O918" s="2"/>
      <c r="P918" s="2"/>
      <c r="Q918" s="2"/>
      <c r="R918" s="2"/>
      <c r="S918" s="2"/>
      <c r="T918" s="2"/>
      <c r="U918" s="2"/>
      <c r="V918" s="2"/>
      <c r="W918" s="2"/>
      <c r="X918" s="2"/>
      <c r="Y918" s="2"/>
      <c r="Z918" s="2"/>
    </row>
    <row r="919" spans="1:26" ht="18">
      <c r="A919" s="2"/>
      <c r="B919" s="2"/>
      <c r="C919" s="22"/>
      <c r="D919" s="22"/>
      <c r="E919" s="22"/>
      <c r="F919" s="22"/>
      <c r="G919" s="22"/>
      <c r="H919" s="22"/>
      <c r="I919" s="2"/>
      <c r="J919" s="2"/>
      <c r="K919" s="2"/>
      <c r="L919" s="2"/>
      <c r="M919" s="2"/>
      <c r="N919" s="2"/>
      <c r="O919" s="2"/>
      <c r="P919" s="2"/>
      <c r="Q919" s="2"/>
      <c r="R919" s="2"/>
      <c r="S919" s="2"/>
      <c r="T919" s="2"/>
      <c r="U919" s="2"/>
      <c r="V919" s="2"/>
      <c r="W919" s="2"/>
      <c r="X919" s="2"/>
      <c r="Y919" s="2"/>
      <c r="Z919" s="2"/>
    </row>
    <row r="920" spans="1:26" ht="18">
      <c r="A920" s="2"/>
      <c r="B920" s="2"/>
      <c r="C920" s="22"/>
      <c r="D920" s="22"/>
      <c r="E920" s="22"/>
      <c r="F920" s="22"/>
      <c r="G920" s="22"/>
      <c r="H920" s="22"/>
      <c r="I920" s="2"/>
      <c r="J920" s="2"/>
      <c r="K920" s="2"/>
      <c r="L920" s="2"/>
      <c r="M920" s="2"/>
      <c r="N920" s="2"/>
      <c r="O920" s="2"/>
      <c r="P920" s="2"/>
      <c r="Q920" s="2"/>
      <c r="R920" s="2"/>
      <c r="S920" s="2"/>
      <c r="T920" s="2"/>
      <c r="U920" s="2"/>
      <c r="V920" s="2"/>
      <c r="W920" s="2"/>
      <c r="X920" s="2"/>
      <c r="Y920" s="2"/>
      <c r="Z920" s="2"/>
    </row>
    <row r="921" spans="1:26" ht="18">
      <c r="A921" s="2"/>
      <c r="B921" s="2"/>
      <c r="C921" s="22"/>
      <c r="D921" s="22"/>
      <c r="E921" s="22"/>
      <c r="F921" s="22"/>
      <c r="G921" s="22"/>
      <c r="H921" s="22"/>
      <c r="I921" s="2"/>
      <c r="J921" s="2"/>
      <c r="K921" s="2"/>
      <c r="L921" s="2"/>
      <c r="M921" s="2"/>
      <c r="N921" s="2"/>
      <c r="O921" s="2"/>
      <c r="P921" s="2"/>
      <c r="Q921" s="2"/>
      <c r="R921" s="2"/>
      <c r="S921" s="2"/>
      <c r="T921" s="2"/>
      <c r="U921" s="2"/>
      <c r="V921" s="2"/>
      <c r="W921" s="2"/>
      <c r="X921" s="2"/>
      <c r="Y921" s="2"/>
      <c r="Z921" s="2"/>
    </row>
    <row r="922" spans="1:26" ht="18">
      <c r="A922" s="2"/>
      <c r="B922" s="2"/>
      <c r="C922" s="22"/>
      <c r="D922" s="22"/>
      <c r="E922" s="22"/>
      <c r="F922" s="22"/>
      <c r="G922" s="22"/>
      <c r="H922" s="22"/>
      <c r="I922" s="2"/>
      <c r="J922" s="2"/>
      <c r="K922" s="2"/>
      <c r="L922" s="2"/>
      <c r="M922" s="2"/>
      <c r="N922" s="2"/>
      <c r="O922" s="2"/>
      <c r="P922" s="2"/>
      <c r="Q922" s="2"/>
      <c r="R922" s="2"/>
      <c r="S922" s="2"/>
      <c r="T922" s="2"/>
      <c r="U922" s="2"/>
      <c r="V922" s="2"/>
      <c r="W922" s="2"/>
      <c r="X922" s="2"/>
      <c r="Y922" s="2"/>
      <c r="Z922" s="2"/>
    </row>
    <row r="923" spans="1:26" ht="18">
      <c r="A923" s="2"/>
      <c r="B923" s="2"/>
      <c r="C923" s="22"/>
      <c r="D923" s="22"/>
      <c r="E923" s="22"/>
      <c r="F923" s="22"/>
      <c r="G923" s="22"/>
      <c r="H923" s="22"/>
      <c r="I923" s="2"/>
      <c r="J923" s="2"/>
      <c r="K923" s="2"/>
      <c r="L923" s="2"/>
      <c r="M923" s="2"/>
      <c r="N923" s="2"/>
      <c r="O923" s="2"/>
      <c r="P923" s="2"/>
      <c r="Q923" s="2"/>
      <c r="R923" s="2"/>
      <c r="S923" s="2"/>
      <c r="T923" s="2"/>
      <c r="U923" s="2"/>
      <c r="V923" s="2"/>
      <c r="W923" s="2"/>
      <c r="X923" s="2"/>
      <c r="Y923" s="2"/>
      <c r="Z923" s="2"/>
    </row>
    <row r="924" spans="1:26" ht="18">
      <c r="A924" s="2"/>
      <c r="B924" s="2"/>
      <c r="C924" s="22"/>
      <c r="D924" s="22"/>
      <c r="E924" s="22"/>
      <c r="F924" s="22"/>
      <c r="G924" s="22"/>
      <c r="H924" s="22"/>
      <c r="I924" s="2"/>
      <c r="J924" s="2"/>
      <c r="K924" s="2"/>
      <c r="L924" s="2"/>
      <c r="M924" s="2"/>
      <c r="N924" s="2"/>
      <c r="O924" s="2"/>
      <c r="P924" s="2"/>
      <c r="Q924" s="2"/>
      <c r="R924" s="2"/>
      <c r="S924" s="2"/>
      <c r="T924" s="2"/>
      <c r="U924" s="2"/>
      <c r="V924" s="2"/>
      <c r="W924" s="2"/>
      <c r="X924" s="2"/>
      <c r="Y924" s="2"/>
      <c r="Z924" s="2"/>
    </row>
    <row r="925" spans="1:26" ht="18">
      <c r="A925" s="2"/>
      <c r="B925" s="2"/>
      <c r="C925" s="22"/>
      <c r="D925" s="22"/>
      <c r="E925" s="22"/>
      <c r="F925" s="22"/>
      <c r="G925" s="22"/>
      <c r="H925" s="22"/>
      <c r="I925" s="2"/>
      <c r="J925" s="2"/>
      <c r="K925" s="2"/>
      <c r="L925" s="2"/>
      <c r="M925" s="2"/>
      <c r="N925" s="2"/>
      <c r="O925" s="2"/>
      <c r="P925" s="2"/>
      <c r="Q925" s="2"/>
      <c r="R925" s="2"/>
      <c r="S925" s="2"/>
      <c r="T925" s="2"/>
      <c r="U925" s="2"/>
      <c r="V925" s="2"/>
      <c r="W925" s="2"/>
      <c r="X925" s="2"/>
      <c r="Y925" s="2"/>
      <c r="Z925" s="2"/>
    </row>
    <row r="926" spans="1:26" ht="18">
      <c r="A926" s="2"/>
      <c r="B926" s="2"/>
      <c r="C926" s="22"/>
      <c r="D926" s="22"/>
      <c r="E926" s="22"/>
      <c r="F926" s="22"/>
      <c r="G926" s="22"/>
      <c r="H926" s="22"/>
      <c r="I926" s="2"/>
      <c r="J926" s="2"/>
      <c r="K926" s="2"/>
      <c r="L926" s="2"/>
      <c r="M926" s="2"/>
      <c r="N926" s="2"/>
      <c r="O926" s="2"/>
      <c r="P926" s="2"/>
      <c r="Q926" s="2"/>
      <c r="R926" s="2"/>
      <c r="S926" s="2"/>
      <c r="T926" s="2"/>
      <c r="U926" s="2"/>
      <c r="V926" s="2"/>
      <c r="W926" s="2"/>
      <c r="X926" s="2"/>
      <c r="Y926" s="2"/>
      <c r="Z926" s="2"/>
    </row>
    <row r="927" spans="1:26" ht="18">
      <c r="A927" s="2"/>
      <c r="B927" s="2"/>
      <c r="C927" s="22"/>
      <c r="D927" s="22"/>
      <c r="E927" s="22"/>
      <c r="F927" s="22"/>
      <c r="G927" s="22"/>
      <c r="H927" s="22"/>
      <c r="I927" s="2"/>
      <c r="J927" s="2"/>
      <c r="K927" s="2"/>
      <c r="L927" s="2"/>
      <c r="M927" s="2"/>
      <c r="N927" s="2"/>
      <c r="O927" s="2"/>
      <c r="P927" s="2"/>
      <c r="Q927" s="2"/>
      <c r="R927" s="2"/>
      <c r="S927" s="2"/>
      <c r="T927" s="2"/>
      <c r="U927" s="2"/>
      <c r="V927" s="2"/>
      <c r="W927" s="2"/>
      <c r="X927" s="2"/>
      <c r="Y927" s="2"/>
      <c r="Z927" s="2"/>
    </row>
    <row r="928" spans="1:26" ht="18">
      <c r="A928" s="2"/>
      <c r="B928" s="2"/>
      <c r="C928" s="22"/>
      <c r="D928" s="22"/>
      <c r="E928" s="22"/>
      <c r="F928" s="22"/>
      <c r="G928" s="22"/>
      <c r="H928" s="22"/>
      <c r="I928" s="2"/>
      <c r="J928" s="2"/>
      <c r="K928" s="2"/>
      <c r="L928" s="2"/>
      <c r="M928" s="2"/>
      <c r="N928" s="2"/>
      <c r="O928" s="2"/>
      <c r="P928" s="2"/>
      <c r="Q928" s="2"/>
      <c r="R928" s="2"/>
      <c r="S928" s="2"/>
      <c r="T928" s="2"/>
      <c r="U928" s="2"/>
      <c r="V928" s="2"/>
      <c r="W928" s="2"/>
      <c r="X928" s="2"/>
      <c r="Y928" s="2"/>
      <c r="Z928" s="2"/>
    </row>
    <row r="929" spans="1:26" ht="18">
      <c r="A929" s="2"/>
      <c r="B929" s="2"/>
      <c r="C929" s="22"/>
      <c r="D929" s="22"/>
      <c r="E929" s="22"/>
      <c r="F929" s="22"/>
      <c r="G929" s="22"/>
      <c r="H929" s="22"/>
      <c r="I929" s="2"/>
      <c r="J929" s="2"/>
      <c r="K929" s="2"/>
      <c r="L929" s="2"/>
      <c r="M929" s="2"/>
      <c r="N929" s="2"/>
      <c r="O929" s="2"/>
      <c r="P929" s="2"/>
      <c r="Q929" s="2"/>
      <c r="R929" s="2"/>
      <c r="S929" s="2"/>
      <c r="T929" s="2"/>
      <c r="U929" s="2"/>
      <c r="V929" s="2"/>
      <c r="W929" s="2"/>
      <c r="X929" s="2"/>
      <c r="Y929" s="2"/>
      <c r="Z929" s="2"/>
    </row>
    <row r="930" spans="1:26" ht="18">
      <c r="A930" s="2"/>
      <c r="B930" s="2"/>
      <c r="C930" s="22"/>
      <c r="D930" s="22"/>
      <c r="E930" s="22"/>
      <c r="F930" s="22"/>
      <c r="G930" s="22"/>
      <c r="H930" s="22"/>
      <c r="I930" s="2"/>
      <c r="J930" s="2"/>
      <c r="K930" s="2"/>
      <c r="L930" s="2"/>
      <c r="M930" s="2"/>
      <c r="N930" s="2"/>
      <c r="O930" s="2"/>
      <c r="P930" s="2"/>
      <c r="Q930" s="2"/>
      <c r="R930" s="2"/>
      <c r="S930" s="2"/>
      <c r="T930" s="2"/>
      <c r="U930" s="2"/>
      <c r="V930" s="2"/>
      <c r="W930" s="2"/>
      <c r="X930" s="2"/>
      <c r="Y930" s="2"/>
      <c r="Z930" s="2"/>
    </row>
    <row r="931" spans="1:26" ht="18">
      <c r="A931" s="2"/>
      <c r="B931" s="2"/>
      <c r="C931" s="22"/>
      <c r="D931" s="22"/>
      <c r="E931" s="22"/>
      <c r="F931" s="22"/>
      <c r="G931" s="22"/>
      <c r="H931" s="22"/>
      <c r="I931" s="2"/>
      <c r="J931" s="2"/>
      <c r="K931" s="2"/>
      <c r="L931" s="2"/>
      <c r="M931" s="2"/>
      <c r="N931" s="2"/>
      <c r="O931" s="2"/>
      <c r="P931" s="2"/>
      <c r="Q931" s="2"/>
      <c r="R931" s="2"/>
      <c r="S931" s="2"/>
      <c r="T931" s="2"/>
      <c r="U931" s="2"/>
      <c r="V931" s="2"/>
      <c r="W931" s="2"/>
      <c r="X931" s="2"/>
      <c r="Y931" s="2"/>
      <c r="Z931" s="2"/>
    </row>
    <row r="932" spans="1:26" ht="18">
      <c r="A932" s="2"/>
      <c r="B932" s="2"/>
      <c r="C932" s="22"/>
      <c r="D932" s="22"/>
      <c r="E932" s="22"/>
      <c r="F932" s="22"/>
      <c r="G932" s="22"/>
      <c r="H932" s="22"/>
      <c r="I932" s="2"/>
      <c r="J932" s="2"/>
      <c r="K932" s="2"/>
      <c r="L932" s="2"/>
      <c r="M932" s="2"/>
      <c r="N932" s="2"/>
      <c r="O932" s="2"/>
      <c r="P932" s="2"/>
      <c r="Q932" s="2"/>
      <c r="R932" s="2"/>
      <c r="S932" s="2"/>
      <c r="T932" s="2"/>
      <c r="U932" s="2"/>
      <c r="V932" s="2"/>
      <c r="W932" s="2"/>
      <c r="X932" s="2"/>
      <c r="Y932" s="2"/>
      <c r="Z932" s="2"/>
    </row>
    <row r="933" spans="1:26" ht="18">
      <c r="A933" s="2"/>
      <c r="B933" s="2"/>
      <c r="C933" s="22"/>
      <c r="D933" s="22"/>
      <c r="E933" s="22"/>
      <c r="F933" s="22"/>
      <c r="G933" s="22"/>
      <c r="H933" s="22"/>
      <c r="I933" s="2"/>
      <c r="J933" s="2"/>
      <c r="K933" s="2"/>
      <c r="L933" s="2"/>
      <c r="M933" s="2"/>
      <c r="N933" s="2"/>
      <c r="O933" s="2"/>
      <c r="P933" s="2"/>
      <c r="Q933" s="2"/>
      <c r="R933" s="2"/>
      <c r="S933" s="2"/>
      <c r="T933" s="2"/>
      <c r="U933" s="2"/>
      <c r="V933" s="2"/>
      <c r="W933" s="2"/>
      <c r="X933" s="2"/>
      <c r="Y933" s="2"/>
      <c r="Z933" s="2"/>
    </row>
    <row r="934" spans="1:26" ht="18">
      <c r="A934" s="2"/>
      <c r="B934" s="2"/>
      <c r="C934" s="22"/>
      <c r="D934" s="22"/>
      <c r="E934" s="22"/>
      <c r="F934" s="22"/>
      <c r="G934" s="22"/>
      <c r="H934" s="22"/>
      <c r="I934" s="2"/>
      <c r="J934" s="2"/>
      <c r="K934" s="2"/>
      <c r="L934" s="2"/>
      <c r="M934" s="2"/>
      <c r="N934" s="2"/>
      <c r="O934" s="2"/>
      <c r="P934" s="2"/>
      <c r="Q934" s="2"/>
      <c r="R934" s="2"/>
      <c r="S934" s="2"/>
      <c r="T934" s="2"/>
      <c r="U934" s="2"/>
      <c r="V934" s="2"/>
      <c r="W934" s="2"/>
      <c r="X934" s="2"/>
      <c r="Y934" s="2"/>
      <c r="Z934" s="2"/>
    </row>
    <row r="935" spans="1:26" ht="18">
      <c r="A935" s="2"/>
      <c r="B935" s="2"/>
      <c r="C935" s="22"/>
      <c r="D935" s="22"/>
      <c r="E935" s="22"/>
      <c r="F935" s="22"/>
      <c r="G935" s="22"/>
      <c r="H935" s="22"/>
      <c r="I935" s="2"/>
      <c r="J935" s="2"/>
      <c r="K935" s="2"/>
      <c r="L935" s="2"/>
      <c r="M935" s="2"/>
      <c r="N935" s="2"/>
      <c r="O935" s="2"/>
      <c r="P935" s="2"/>
      <c r="Q935" s="2"/>
      <c r="R935" s="2"/>
      <c r="S935" s="2"/>
      <c r="T935" s="2"/>
      <c r="U935" s="2"/>
      <c r="V935" s="2"/>
      <c r="W935" s="2"/>
      <c r="X935" s="2"/>
      <c r="Y935" s="2"/>
      <c r="Z935" s="2"/>
    </row>
    <row r="936" spans="1:26" ht="18">
      <c r="A936" s="2"/>
      <c r="B936" s="2"/>
      <c r="C936" s="22"/>
      <c r="D936" s="22"/>
      <c r="E936" s="22"/>
      <c r="F936" s="22"/>
      <c r="G936" s="22"/>
      <c r="H936" s="22"/>
      <c r="I936" s="2"/>
      <c r="J936" s="2"/>
      <c r="K936" s="2"/>
      <c r="L936" s="2"/>
      <c r="M936" s="2"/>
      <c r="N936" s="2"/>
      <c r="O936" s="2"/>
      <c r="P936" s="2"/>
      <c r="Q936" s="2"/>
      <c r="R936" s="2"/>
      <c r="S936" s="2"/>
      <c r="T936" s="2"/>
      <c r="U936" s="2"/>
      <c r="V936" s="2"/>
      <c r="W936" s="2"/>
      <c r="X936" s="2"/>
      <c r="Y936" s="2"/>
      <c r="Z936" s="2"/>
    </row>
    <row r="937" spans="1:26" ht="18">
      <c r="A937" s="2"/>
      <c r="B937" s="2"/>
      <c r="C937" s="22"/>
      <c r="D937" s="22"/>
      <c r="E937" s="22"/>
      <c r="F937" s="22"/>
      <c r="G937" s="22"/>
      <c r="H937" s="22"/>
      <c r="I937" s="2"/>
      <c r="J937" s="2"/>
      <c r="K937" s="2"/>
      <c r="L937" s="2"/>
      <c r="M937" s="2"/>
      <c r="N937" s="2"/>
      <c r="O937" s="2"/>
      <c r="P937" s="2"/>
      <c r="Q937" s="2"/>
      <c r="R937" s="2"/>
      <c r="S937" s="2"/>
      <c r="T937" s="2"/>
      <c r="U937" s="2"/>
      <c r="V937" s="2"/>
      <c r="W937" s="2"/>
      <c r="X937" s="2"/>
      <c r="Y937" s="2"/>
      <c r="Z937" s="2"/>
    </row>
    <row r="938" spans="1:26" ht="18">
      <c r="A938" s="2"/>
      <c r="B938" s="2"/>
      <c r="C938" s="22"/>
      <c r="D938" s="22"/>
      <c r="E938" s="22"/>
      <c r="F938" s="22"/>
      <c r="G938" s="22"/>
      <c r="H938" s="22"/>
      <c r="I938" s="2"/>
      <c r="J938" s="2"/>
      <c r="K938" s="2"/>
      <c r="L938" s="2"/>
      <c r="M938" s="2"/>
      <c r="N938" s="2"/>
      <c r="O938" s="2"/>
      <c r="P938" s="2"/>
      <c r="Q938" s="2"/>
      <c r="R938" s="2"/>
      <c r="S938" s="2"/>
      <c r="T938" s="2"/>
      <c r="U938" s="2"/>
      <c r="V938" s="2"/>
      <c r="W938" s="2"/>
      <c r="X938" s="2"/>
      <c r="Y938" s="2"/>
      <c r="Z938" s="2"/>
    </row>
    <row r="939" spans="1:26" ht="18">
      <c r="A939" s="2"/>
      <c r="B939" s="2"/>
      <c r="C939" s="22"/>
      <c r="D939" s="22"/>
      <c r="E939" s="22"/>
      <c r="F939" s="22"/>
      <c r="G939" s="22"/>
      <c r="H939" s="22"/>
      <c r="I939" s="2"/>
      <c r="J939" s="2"/>
      <c r="K939" s="2"/>
      <c r="L939" s="2"/>
      <c r="M939" s="2"/>
      <c r="N939" s="2"/>
      <c r="O939" s="2"/>
      <c r="P939" s="2"/>
      <c r="Q939" s="2"/>
      <c r="R939" s="2"/>
      <c r="S939" s="2"/>
      <c r="T939" s="2"/>
      <c r="U939" s="2"/>
      <c r="V939" s="2"/>
      <c r="W939" s="2"/>
      <c r="X939" s="2"/>
      <c r="Y939" s="2"/>
      <c r="Z939" s="2"/>
    </row>
    <row r="940" spans="1:26" ht="18">
      <c r="A940" s="2"/>
      <c r="B940" s="2"/>
      <c r="C940" s="22"/>
      <c r="D940" s="22"/>
      <c r="E940" s="22"/>
      <c r="F940" s="22"/>
      <c r="G940" s="22"/>
      <c r="H940" s="22"/>
      <c r="I940" s="2"/>
      <c r="J940" s="2"/>
      <c r="K940" s="2"/>
      <c r="L940" s="2"/>
      <c r="M940" s="2"/>
      <c r="N940" s="2"/>
      <c r="O940" s="2"/>
      <c r="P940" s="2"/>
      <c r="Q940" s="2"/>
      <c r="R940" s="2"/>
      <c r="S940" s="2"/>
      <c r="T940" s="2"/>
      <c r="U940" s="2"/>
      <c r="V940" s="2"/>
      <c r="W940" s="2"/>
      <c r="X940" s="2"/>
      <c r="Y940" s="2"/>
      <c r="Z940" s="2"/>
    </row>
    <row r="941" spans="1:26" ht="18">
      <c r="A941" s="2"/>
      <c r="B941" s="2"/>
      <c r="C941" s="22"/>
      <c r="D941" s="22"/>
      <c r="E941" s="22"/>
      <c r="F941" s="22"/>
      <c r="G941" s="22"/>
      <c r="H941" s="22"/>
      <c r="I941" s="2"/>
      <c r="J941" s="2"/>
      <c r="K941" s="2"/>
      <c r="L941" s="2"/>
      <c r="M941" s="2"/>
      <c r="N941" s="2"/>
      <c r="O941" s="2"/>
      <c r="P941" s="2"/>
      <c r="Q941" s="2"/>
      <c r="R941" s="2"/>
      <c r="S941" s="2"/>
      <c r="T941" s="2"/>
      <c r="U941" s="2"/>
      <c r="V941" s="2"/>
      <c r="W941" s="2"/>
      <c r="X941" s="2"/>
      <c r="Y941" s="2"/>
      <c r="Z941" s="2"/>
    </row>
    <row r="942" spans="1:26" ht="18">
      <c r="A942" s="2"/>
      <c r="B942" s="2"/>
      <c r="C942" s="22"/>
      <c r="D942" s="22"/>
      <c r="E942" s="22"/>
      <c r="F942" s="22"/>
      <c r="G942" s="22"/>
      <c r="H942" s="22"/>
      <c r="I942" s="2"/>
      <c r="J942" s="2"/>
      <c r="K942" s="2"/>
      <c r="L942" s="2"/>
      <c r="M942" s="2"/>
      <c r="N942" s="2"/>
      <c r="O942" s="2"/>
      <c r="P942" s="2"/>
      <c r="Q942" s="2"/>
      <c r="R942" s="2"/>
      <c r="S942" s="2"/>
      <c r="T942" s="2"/>
      <c r="U942" s="2"/>
      <c r="V942" s="2"/>
      <c r="W942" s="2"/>
      <c r="X942" s="2"/>
      <c r="Y942" s="2"/>
      <c r="Z942" s="2"/>
    </row>
    <row r="943" spans="1:26" ht="18">
      <c r="A943" s="2"/>
      <c r="B943" s="2"/>
      <c r="C943" s="22"/>
      <c r="D943" s="22"/>
      <c r="E943" s="22"/>
      <c r="F943" s="22"/>
      <c r="G943" s="22"/>
      <c r="H943" s="22"/>
      <c r="I943" s="2"/>
      <c r="J943" s="2"/>
      <c r="K943" s="2"/>
      <c r="L943" s="2"/>
      <c r="M943" s="2"/>
      <c r="N943" s="2"/>
      <c r="O943" s="2"/>
      <c r="P943" s="2"/>
      <c r="Q943" s="2"/>
      <c r="R943" s="2"/>
      <c r="S943" s="2"/>
      <c r="T943" s="2"/>
      <c r="U943" s="2"/>
      <c r="V943" s="2"/>
      <c r="W943" s="2"/>
      <c r="X943" s="2"/>
      <c r="Y943" s="2"/>
      <c r="Z943" s="2"/>
    </row>
    <row r="944" spans="1:26" ht="18">
      <c r="A944" s="2"/>
      <c r="B944" s="2"/>
      <c r="C944" s="22"/>
      <c r="D944" s="22"/>
      <c r="E944" s="22"/>
      <c r="F944" s="22"/>
      <c r="G944" s="22"/>
      <c r="H944" s="22"/>
      <c r="I944" s="2"/>
      <c r="J944" s="2"/>
      <c r="K944" s="2"/>
      <c r="L944" s="2"/>
      <c r="M944" s="2"/>
      <c r="N944" s="2"/>
      <c r="O944" s="2"/>
      <c r="P944" s="2"/>
      <c r="Q944" s="2"/>
      <c r="R944" s="2"/>
      <c r="S944" s="2"/>
      <c r="T944" s="2"/>
      <c r="U944" s="2"/>
      <c r="V944" s="2"/>
      <c r="W944" s="2"/>
      <c r="X944" s="2"/>
      <c r="Y944" s="2"/>
      <c r="Z944" s="2"/>
    </row>
    <row r="945" spans="1:26" ht="18">
      <c r="A945" s="2"/>
      <c r="B945" s="2"/>
      <c r="C945" s="22"/>
      <c r="D945" s="22"/>
      <c r="E945" s="22"/>
      <c r="F945" s="22"/>
      <c r="G945" s="22"/>
      <c r="H945" s="22"/>
      <c r="I945" s="2"/>
      <c r="J945" s="2"/>
      <c r="K945" s="2"/>
      <c r="L945" s="2"/>
      <c r="M945" s="2"/>
      <c r="N945" s="2"/>
      <c r="O945" s="2"/>
      <c r="P945" s="2"/>
      <c r="Q945" s="2"/>
      <c r="R945" s="2"/>
      <c r="S945" s="2"/>
      <c r="T945" s="2"/>
      <c r="U945" s="2"/>
      <c r="V945" s="2"/>
      <c r="W945" s="2"/>
      <c r="X945" s="2"/>
      <c r="Y945" s="2"/>
      <c r="Z945" s="2"/>
    </row>
    <row r="946" spans="1:26" ht="18">
      <c r="A946" s="2"/>
      <c r="B946" s="2"/>
      <c r="C946" s="22"/>
      <c r="D946" s="22"/>
      <c r="E946" s="22"/>
      <c r="F946" s="22"/>
      <c r="G946" s="22"/>
      <c r="H946" s="22"/>
      <c r="I946" s="2"/>
      <c r="J946" s="2"/>
      <c r="K946" s="2"/>
      <c r="L946" s="2"/>
      <c r="M946" s="2"/>
      <c r="N946" s="2"/>
      <c r="O946" s="2"/>
      <c r="P946" s="2"/>
      <c r="Q946" s="2"/>
      <c r="R946" s="2"/>
      <c r="S946" s="2"/>
      <c r="T946" s="2"/>
      <c r="U946" s="2"/>
      <c r="V946" s="2"/>
      <c r="W946" s="2"/>
      <c r="X946" s="2"/>
      <c r="Y946" s="2"/>
      <c r="Z946" s="2"/>
    </row>
    <row r="947" spans="1:26" ht="18">
      <c r="A947" s="2"/>
      <c r="B947" s="2"/>
      <c r="C947" s="22"/>
      <c r="D947" s="22"/>
      <c r="E947" s="22"/>
      <c r="F947" s="22"/>
      <c r="G947" s="22"/>
      <c r="H947" s="22"/>
      <c r="I947" s="2"/>
      <c r="J947" s="2"/>
      <c r="K947" s="2"/>
      <c r="L947" s="2"/>
      <c r="M947" s="2"/>
      <c r="N947" s="2"/>
      <c r="O947" s="2"/>
      <c r="P947" s="2"/>
      <c r="Q947" s="2"/>
      <c r="R947" s="2"/>
      <c r="S947" s="2"/>
      <c r="T947" s="2"/>
      <c r="U947" s="2"/>
      <c r="V947" s="2"/>
      <c r="W947" s="2"/>
      <c r="X947" s="2"/>
      <c r="Y947" s="2"/>
      <c r="Z947" s="2"/>
    </row>
    <row r="948" spans="1:26" ht="18">
      <c r="A948" s="2"/>
      <c r="B948" s="2"/>
      <c r="C948" s="22"/>
      <c r="D948" s="22"/>
      <c r="E948" s="22"/>
      <c r="F948" s="22"/>
      <c r="G948" s="22"/>
      <c r="H948" s="22"/>
      <c r="I948" s="2"/>
      <c r="J948" s="2"/>
      <c r="K948" s="2"/>
      <c r="L948" s="2"/>
      <c r="M948" s="2"/>
      <c r="N948" s="2"/>
      <c r="O948" s="2"/>
      <c r="P948" s="2"/>
      <c r="Q948" s="2"/>
      <c r="R948" s="2"/>
      <c r="S948" s="2"/>
      <c r="T948" s="2"/>
      <c r="U948" s="2"/>
      <c r="V948" s="2"/>
      <c r="W948" s="2"/>
      <c r="X948" s="2"/>
      <c r="Y948" s="2"/>
      <c r="Z948" s="2"/>
    </row>
    <row r="949" spans="1:26" ht="18">
      <c r="A949" s="2"/>
      <c r="B949" s="2"/>
      <c r="C949" s="22"/>
      <c r="D949" s="22"/>
      <c r="E949" s="22"/>
      <c r="F949" s="22"/>
      <c r="G949" s="22"/>
      <c r="H949" s="22"/>
      <c r="I949" s="2"/>
      <c r="J949" s="2"/>
      <c r="K949" s="2"/>
      <c r="L949" s="2"/>
      <c r="M949" s="2"/>
      <c r="N949" s="2"/>
      <c r="O949" s="2"/>
      <c r="P949" s="2"/>
      <c r="Q949" s="2"/>
      <c r="R949" s="2"/>
      <c r="S949" s="2"/>
      <c r="T949" s="2"/>
      <c r="U949" s="2"/>
      <c r="V949" s="2"/>
      <c r="W949" s="2"/>
      <c r="X949" s="2"/>
      <c r="Y949" s="2"/>
      <c r="Z949" s="2"/>
    </row>
    <row r="950" spans="1:26" ht="18">
      <c r="A950" s="2"/>
      <c r="B950" s="2"/>
      <c r="C950" s="22"/>
      <c r="D950" s="22"/>
      <c r="E950" s="22"/>
      <c r="F950" s="22"/>
      <c r="G950" s="22"/>
      <c r="H950" s="22"/>
      <c r="I950" s="2"/>
      <c r="J950" s="2"/>
      <c r="K950" s="2"/>
      <c r="L950" s="2"/>
      <c r="M950" s="2"/>
      <c r="N950" s="2"/>
      <c r="O950" s="2"/>
      <c r="P950" s="2"/>
      <c r="Q950" s="2"/>
      <c r="R950" s="2"/>
      <c r="S950" s="2"/>
      <c r="T950" s="2"/>
      <c r="U950" s="2"/>
      <c r="V950" s="2"/>
      <c r="W950" s="2"/>
      <c r="X950" s="2"/>
      <c r="Y950" s="2"/>
      <c r="Z950" s="2"/>
    </row>
    <row r="951" spans="1:26" ht="18">
      <c r="A951" s="2"/>
      <c r="B951" s="2"/>
      <c r="C951" s="22"/>
      <c r="D951" s="22"/>
      <c r="E951" s="22"/>
      <c r="F951" s="22"/>
      <c r="G951" s="22"/>
      <c r="H951" s="22"/>
      <c r="I951" s="2"/>
      <c r="J951" s="2"/>
      <c r="K951" s="2"/>
      <c r="L951" s="2"/>
      <c r="M951" s="2"/>
      <c r="N951" s="2"/>
      <c r="O951" s="2"/>
      <c r="P951" s="2"/>
      <c r="Q951" s="2"/>
      <c r="R951" s="2"/>
      <c r="S951" s="2"/>
      <c r="T951" s="2"/>
      <c r="U951" s="2"/>
      <c r="V951" s="2"/>
      <c r="W951" s="2"/>
      <c r="X951" s="2"/>
      <c r="Y951" s="2"/>
      <c r="Z951" s="2"/>
    </row>
    <row r="952" spans="1:26" ht="18">
      <c r="A952" s="2"/>
      <c r="B952" s="2"/>
      <c r="C952" s="22"/>
      <c r="D952" s="22"/>
      <c r="E952" s="22"/>
      <c r="F952" s="22"/>
      <c r="G952" s="22"/>
      <c r="H952" s="22"/>
      <c r="I952" s="2"/>
      <c r="J952" s="2"/>
      <c r="K952" s="2"/>
      <c r="L952" s="2"/>
      <c r="M952" s="2"/>
      <c r="N952" s="2"/>
      <c r="O952" s="2"/>
      <c r="P952" s="2"/>
      <c r="Q952" s="2"/>
      <c r="R952" s="2"/>
      <c r="S952" s="2"/>
      <c r="T952" s="2"/>
      <c r="U952" s="2"/>
      <c r="V952" s="2"/>
      <c r="W952" s="2"/>
      <c r="X952" s="2"/>
      <c r="Y952" s="2"/>
      <c r="Z952" s="2"/>
    </row>
    <row r="953" spans="1:26" ht="18">
      <c r="A953" s="2"/>
      <c r="B953" s="2"/>
      <c r="C953" s="22"/>
      <c r="D953" s="22"/>
      <c r="E953" s="22"/>
      <c r="F953" s="22"/>
      <c r="G953" s="22"/>
      <c r="H953" s="22"/>
      <c r="I953" s="2"/>
      <c r="J953" s="2"/>
      <c r="K953" s="2"/>
      <c r="L953" s="2"/>
      <c r="M953" s="2"/>
      <c r="N953" s="2"/>
      <c r="O953" s="2"/>
      <c r="P953" s="2"/>
      <c r="Q953" s="2"/>
      <c r="R953" s="2"/>
      <c r="S953" s="2"/>
      <c r="T953" s="2"/>
      <c r="U953" s="2"/>
      <c r="V953" s="2"/>
      <c r="W953" s="2"/>
      <c r="X953" s="2"/>
      <c r="Y953" s="2"/>
      <c r="Z953" s="2"/>
    </row>
    <row r="954" spans="1:26" ht="18">
      <c r="A954" s="2"/>
      <c r="B954" s="2"/>
      <c r="C954" s="22"/>
      <c r="D954" s="22"/>
      <c r="E954" s="22"/>
      <c r="F954" s="22"/>
      <c r="G954" s="22"/>
      <c r="H954" s="22"/>
      <c r="I954" s="2"/>
      <c r="J954" s="2"/>
      <c r="K954" s="2"/>
      <c r="L954" s="2"/>
      <c r="M954" s="2"/>
      <c r="N954" s="2"/>
      <c r="O954" s="2"/>
      <c r="P954" s="2"/>
      <c r="Q954" s="2"/>
      <c r="R954" s="2"/>
      <c r="S954" s="2"/>
      <c r="T954" s="2"/>
      <c r="U954" s="2"/>
      <c r="V954" s="2"/>
      <c r="W954" s="2"/>
      <c r="X954" s="2"/>
      <c r="Y954" s="2"/>
      <c r="Z954" s="2"/>
    </row>
    <row r="955" spans="1:26" ht="18">
      <c r="A955" s="2"/>
      <c r="B955" s="2"/>
      <c r="C955" s="22"/>
      <c r="D955" s="22"/>
      <c r="E955" s="22"/>
      <c r="F955" s="22"/>
      <c r="G955" s="22"/>
      <c r="H955" s="22"/>
      <c r="I955" s="2"/>
      <c r="J955" s="2"/>
      <c r="K955" s="2"/>
      <c r="L955" s="2"/>
      <c r="M955" s="2"/>
      <c r="N955" s="2"/>
      <c r="O955" s="2"/>
      <c r="P955" s="2"/>
      <c r="Q955" s="2"/>
      <c r="R955" s="2"/>
      <c r="S955" s="2"/>
      <c r="T955" s="2"/>
      <c r="U955" s="2"/>
      <c r="V955" s="2"/>
      <c r="W955" s="2"/>
      <c r="X955" s="2"/>
      <c r="Y955" s="2"/>
      <c r="Z955" s="2"/>
    </row>
    <row r="956" spans="1:26" ht="18">
      <c r="A956" s="2"/>
      <c r="B956" s="2"/>
      <c r="C956" s="22"/>
      <c r="D956" s="22"/>
      <c r="E956" s="22"/>
      <c r="F956" s="22"/>
      <c r="G956" s="22"/>
      <c r="H956" s="22"/>
      <c r="I956" s="2"/>
      <c r="J956" s="2"/>
      <c r="K956" s="2"/>
      <c r="L956" s="2"/>
      <c r="M956" s="2"/>
      <c r="N956" s="2"/>
      <c r="O956" s="2"/>
      <c r="P956" s="2"/>
      <c r="Q956" s="2"/>
      <c r="R956" s="2"/>
      <c r="S956" s="2"/>
      <c r="T956" s="2"/>
      <c r="U956" s="2"/>
      <c r="V956" s="2"/>
      <c r="W956" s="2"/>
      <c r="X956" s="2"/>
      <c r="Y956" s="2"/>
      <c r="Z956" s="2"/>
    </row>
    <row r="957" spans="1:26" ht="18">
      <c r="A957" s="2"/>
      <c r="B957" s="2"/>
      <c r="C957" s="22"/>
      <c r="D957" s="22"/>
      <c r="E957" s="22"/>
      <c r="F957" s="22"/>
      <c r="G957" s="22"/>
      <c r="H957" s="22"/>
      <c r="I957" s="2"/>
      <c r="J957" s="2"/>
      <c r="K957" s="2"/>
      <c r="L957" s="2"/>
      <c r="M957" s="2"/>
      <c r="N957" s="2"/>
      <c r="O957" s="2"/>
      <c r="P957" s="2"/>
      <c r="Q957" s="2"/>
      <c r="R957" s="2"/>
      <c r="S957" s="2"/>
      <c r="T957" s="2"/>
      <c r="U957" s="2"/>
      <c r="V957" s="2"/>
      <c r="W957" s="2"/>
      <c r="X957" s="2"/>
      <c r="Y957" s="2"/>
      <c r="Z957" s="2"/>
    </row>
    <row r="958" spans="1:26" ht="18">
      <c r="A958" s="2"/>
      <c r="B958" s="2"/>
      <c r="C958" s="22"/>
      <c r="D958" s="22"/>
      <c r="E958" s="22"/>
      <c r="F958" s="22"/>
      <c r="G958" s="22"/>
      <c r="H958" s="22"/>
      <c r="I958" s="2"/>
      <c r="J958" s="2"/>
      <c r="K958" s="2"/>
      <c r="L958" s="2"/>
      <c r="M958" s="2"/>
      <c r="N958" s="2"/>
      <c r="O958" s="2"/>
      <c r="P958" s="2"/>
      <c r="Q958" s="2"/>
      <c r="R958" s="2"/>
      <c r="S958" s="2"/>
      <c r="T958" s="2"/>
      <c r="U958" s="2"/>
      <c r="V958" s="2"/>
      <c r="W958" s="2"/>
      <c r="X958" s="2"/>
      <c r="Y958" s="2"/>
      <c r="Z958" s="2"/>
    </row>
    <row r="959" spans="1:26" ht="18">
      <c r="A959" s="2"/>
      <c r="B959" s="2"/>
      <c r="C959" s="22"/>
      <c r="D959" s="22"/>
      <c r="E959" s="22"/>
      <c r="F959" s="22"/>
      <c r="G959" s="22"/>
      <c r="H959" s="22"/>
      <c r="I959" s="2"/>
      <c r="J959" s="2"/>
      <c r="K959" s="2"/>
      <c r="L959" s="2"/>
      <c r="M959" s="2"/>
      <c r="N959" s="2"/>
      <c r="O959" s="2"/>
      <c r="P959" s="2"/>
      <c r="Q959" s="2"/>
      <c r="R959" s="2"/>
      <c r="S959" s="2"/>
      <c r="T959" s="2"/>
      <c r="U959" s="2"/>
      <c r="V959" s="2"/>
      <c r="W959" s="2"/>
      <c r="X959" s="2"/>
      <c r="Y959" s="2"/>
      <c r="Z959" s="2"/>
    </row>
    <row r="960" spans="1:26" ht="18">
      <c r="A960" s="2"/>
      <c r="B960" s="2"/>
      <c r="C960" s="22"/>
      <c r="D960" s="22"/>
      <c r="E960" s="22"/>
      <c r="F960" s="22"/>
      <c r="G960" s="22"/>
      <c r="H960" s="22"/>
      <c r="I960" s="2"/>
      <c r="J960" s="2"/>
      <c r="K960" s="2"/>
      <c r="L960" s="2"/>
      <c r="M960" s="2"/>
      <c r="N960" s="2"/>
      <c r="O960" s="2"/>
      <c r="P960" s="2"/>
      <c r="Q960" s="2"/>
      <c r="R960" s="2"/>
      <c r="S960" s="2"/>
      <c r="T960" s="2"/>
      <c r="U960" s="2"/>
      <c r="V960" s="2"/>
      <c r="W960" s="2"/>
      <c r="X960" s="2"/>
      <c r="Y960" s="2"/>
      <c r="Z960" s="2"/>
    </row>
    <row r="961" spans="1:26" ht="18">
      <c r="A961" s="2"/>
      <c r="B961" s="2"/>
      <c r="C961" s="22"/>
      <c r="D961" s="22"/>
      <c r="E961" s="22"/>
      <c r="F961" s="22"/>
      <c r="G961" s="22"/>
      <c r="H961" s="22"/>
      <c r="I961" s="2"/>
      <c r="J961" s="2"/>
      <c r="K961" s="2"/>
      <c r="L961" s="2"/>
      <c r="M961" s="2"/>
      <c r="N961" s="2"/>
      <c r="O961" s="2"/>
      <c r="P961" s="2"/>
      <c r="Q961" s="2"/>
      <c r="R961" s="2"/>
      <c r="S961" s="2"/>
      <c r="T961" s="2"/>
      <c r="U961" s="2"/>
      <c r="V961" s="2"/>
      <c r="W961" s="2"/>
      <c r="X961" s="2"/>
      <c r="Y961" s="2"/>
      <c r="Z961" s="2"/>
    </row>
    <row r="962" spans="1:26" ht="18">
      <c r="A962" s="2"/>
      <c r="B962" s="2"/>
      <c r="C962" s="22"/>
      <c r="D962" s="22"/>
      <c r="E962" s="22"/>
      <c r="F962" s="22"/>
      <c r="G962" s="22"/>
      <c r="H962" s="22"/>
      <c r="I962" s="2"/>
      <c r="J962" s="2"/>
      <c r="K962" s="2"/>
      <c r="L962" s="2"/>
      <c r="M962" s="2"/>
      <c r="N962" s="2"/>
      <c r="O962" s="2"/>
      <c r="P962" s="2"/>
      <c r="Q962" s="2"/>
      <c r="R962" s="2"/>
      <c r="S962" s="2"/>
      <c r="T962" s="2"/>
      <c r="U962" s="2"/>
      <c r="V962" s="2"/>
      <c r="W962" s="2"/>
      <c r="X962" s="2"/>
      <c r="Y962" s="2"/>
      <c r="Z962" s="2"/>
    </row>
    <row r="963" spans="1:26" ht="18">
      <c r="A963" s="2"/>
      <c r="B963" s="2"/>
      <c r="C963" s="22"/>
      <c r="D963" s="22"/>
      <c r="E963" s="22"/>
      <c r="F963" s="22"/>
      <c r="G963" s="22"/>
      <c r="H963" s="22"/>
      <c r="I963" s="2"/>
      <c r="J963" s="2"/>
      <c r="K963" s="2"/>
      <c r="L963" s="2"/>
      <c r="M963" s="2"/>
      <c r="N963" s="2"/>
      <c r="O963" s="2"/>
      <c r="P963" s="2"/>
      <c r="Q963" s="2"/>
      <c r="R963" s="2"/>
      <c r="S963" s="2"/>
      <c r="T963" s="2"/>
      <c r="U963" s="2"/>
      <c r="V963" s="2"/>
      <c r="W963" s="2"/>
      <c r="X963" s="2"/>
      <c r="Y963" s="2"/>
      <c r="Z963" s="2"/>
    </row>
    <row r="964" spans="1:26" ht="18">
      <c r="A964" s="2"/>
      <c r="B964" s="2"/>
      <c r="C964" s="22"/>
      <c r="D964" s="22"/>
      <c r="E964" s="22"/>
      <c r="F964" s="22"/>
      <c r="G964" s="22"/>
      <c r="H964" s="22"/>
      <c r="I964" s="2"/>
      <c r="J964" s="2"/>
      <c r="K964" s="2"/>
      <c r="L964" s="2"/>
      <c r="M964" s="2"/>
      <c r="N964" s="2"/>
      <c r="O964" s="2"/>
      <c r="P964" s="2"/>
      <c r="Q964" s="2"/>
      <c r="R964" s="2"/>
      <c r="S964" s="2"/>
      <c r="T964" s="2"/>
      <c r="U964" s="2"/>
      <c r="V964" s="2"/>
      <c r="W964" s="2"/>
      <c r="X964" s="2"/>
      <c r="Y964" s="2"/>
      <c r="Z964" s="2"/>
    </row>
    <row r="965" spans="1:26" ht="18">
      <c r="A965" s="2"/>
      <c r="B965" s="2"/>
      <c r="C965" s="22"/>
      <c r="D965" s="22"/>
      <c r="E965" s="22"/>
      <c r="F965" s="22"/>
      <c r="G965" s="22"/>
      <c r="H965" s="22"/>
      <c r="I965" s="2"/>
      <c r="J965" s="2"/>
      <c r="K965" s="2"/>
      <c r="L965" s="2"/>
      <c r="M965" s="2"/>
      <c r="N965" s="2"/>
      <c r="O965" s="2"/>
      <c r="P965" s="2"/>
      <c r="Q965" s="2"/>
      <c r="R965" s="2"/>
      <c r="S965" s="2"/>
      <c r="T965" s="2"/>
      <c r="U965" s="2"/>
      <c r="V965" s="2"/>
      <c r="W965" s="2"/>
      <c r="X965" s="2"/>
      <c r="Y965" s="2"/>
      <c r="Z965" s="2"/>
    </row>
    <row r="966" spans="1:26" ht="18">
      <c r="A966" s="2"/>
      <c r="B966" s="2"/>
      <c r="C966" s="22"/>
      <c r="D966" s="22"/>
      <c r="E966" s="22"/>
      <c r="F966" s="22"/>
      <c r="G966" s="22"/>
      <c r="H966" s="22"/>
      <c r="I966" s="2"/>
      <c r="J966" s="2"/>
      <c r="K966" s="2"/>
      <c r="L966" s="2"/>
      <c r="M966" s="2"/>
      <c r="N966" s="2"/>
      <c r="O966" s="2"/>
      <c r="P966" s="2"/>
      <c r="Q966" s="2"/>
      <c r="R966" s="2"/>
      <c r="S966" s="2"/>
      <c r="T966" s="2"/>
      <c r="U966" s="2"/>
      <c r="V966" s="2"/>
      <c r="W966" s="2"/>
      <c r="X966" s="2"/>
      <c r="Y966" s="2"/>
      <c r="Z966" s="2"/>
    </row>
    <row r="967" spans="1:26" ht="18">
      <c r="A967" s="2"/>
      <c r="B967" s="2"/>
      <c r="C967" s="22"/>
      <c r="D967" s="22"/>
      <c r="E967" s="22"/>
      <c r="F967" s="22"/>
      <c r="G967" s="22"/>
      <c r="H967" s="22"/>
      <c r="I967" s="2"/>
      <c r="J967" s="2"/>
      <c r="K967" s="2"/>
      <c r="L967" s="2"/>
      <c r="M967" s="2"/>
      <c r="N967" s="2"/>
      <c r="O967" s="2"/>
      <c r="P967" s="2"/>
      <c r="Q967" s="2"/>
      <c r="R967" s="2"/>
      <c r="S967" s="2"/>
      <c r="T967" s="2"/>
      <c r="U967" s="2"/>
      <c r="V967" s="2"/>
      <c r="W967" s="2"/>
      <c r="X967" s="2"/>
      <c r="Y967" s="2"/>
      <c r="Z967" s="2"/>
    </row>
    <row r="968" spans="1:26" ht="18">
      <c r="A968" s="2"/>
      <c r="B968" s="2"/>
      <c r="C968" s="22"/>
      <c r="D968" s="22"/>
      <c r="E968" s="22"/>
      <c r="F968" s="22"/>
      <c r="G968" s="22"/>
      <c r="H968" s="22"/>
      <c r="I968" s="2"/>
      <c r="J968" s="2"/>
      <c r="K968" s="2"/>
      <c r="L968" s="2"/>
      <c r="M968" s="2"/>
      <c r="N968" s="2"/>
      <c r="O968" s="2"/>
      <c r="P968" s="2"/>
      <c r="Q968" s="2"/>
      <c r="R968" s="2"/>
      <c r="S968" s="2"/>
      <c r="T968" s="2"/>
      <c r="U968" s="2"/>
      <c r="V968" s="2"/>
      <c r="W968" s="2"/>
      <c r="X968" s="2"/>
      <c r="Y968" s="2"/>
      <c r="Z968" s="2"/>
    </row>
    <row r="969" spans="1:26" ht="18">
      <c r="A969" s="2"/>
      <c r="B969" s="2"/>
      <c r="C969" s="22"/>
      <c r="D969" s="22"/>
      <c r="E969" s="22"/>
      <c r="F969" s="22"/>
      <c r="G969" s="22"/>
      <c r="H969" s="22"/>
      <c r="I969" s="2"/>
      <c r="J969" s="2"/>
      <c r="K969" s="2"/>
      <c r="L969" s="2"/>
      <c r="M969" s="2"/>
      <c r="N969" s="2"/>
      <c r="O969" s="2"/>
      <c r="P969" s="2"/>
      <c r="Q969" s="2"/>
      <c r="R969" s="2"/>
      <c r="S969" s="2"/>
      <c r="T969" s="2"/>
      <c r="U969" s="2"/>
      <c r="V969" s="2"/>
      <c r="W969" s="2"/>
      <c r="X969" s="2"/>
      <c r="Y969" s="2"/>
      <c r="Z969" s="2"/>
    </row>
    <row r="970" spans="1:26" ht="18">
      <c r="A970" s="2"/>
      <c r="B970" s="2"/>
      <c r="C970" s="22"/>
      <c r="D970" s="22"/>
      <c r="E970" s="22"/>
      <c r="F970" s="22"/>
      <c r="G970" s="22"/>
      <c r="H970" s="22"/>
      <c r="I970" s="2"/>
      <c r="J970" s="2"/>
      <c r="K970" s="2"/>
      <c r="L970" s="2"/>
      <c r="M970" s="2"/>
      <c r="N970" s="2"/>
      <c r="O970" s="2"/>
      <c r="P970" s="2"/>
      <c r="Q970" s="2"/>
      <c r="R970" s="2"/>
      <c r="S970" s="2"/>
      <c r="T970" s="2"/>
      <c r="U970" s="2"/>
      <c r="V970" s="2"/>
      <c r="W970" s="2"/>
      <c r="X970" s="2"/>
      <c r="Y970" s="2"/>
      <c r="Z970" s="2"/>
    </row>
    <row r="971" spans="1:26" ht="18">
      <c r="A971" s="2"/>
      <c r="B971" s="2"/>
      <c r="C971" s="22"/>
      <c r="D971" s="22"/>
      <c r="E971" s="22"/>
      <c r="F971" s="22"/>
      <c r="G971" s="22"/>
      <c r="H971" s="22"/>
      <c r="I971" s="2"/>
      <c r="J971" s="2"/>
      <c r="K971" s="2"/>
      <c r="L971" s="2"/>
      <c r="M971" s="2"/>
      <c r="N971" s="2"/>
      <c r="O971" s="2"/>
      <c r="P971" s="2"/>
      <c r="Q971" s="2"/>
      <c r="R971" s="2"/>
      <c r="S971" s="2"/>
      <c r="T971" s="2"/>
      <c r="U971" s="2"/>
      <c r="V971" s="2"/>
      <c r="W971" s="2"/>
      <c r="X971" s="2"/>
      <c r="Y971" s="2"/>
      <c r="Z971" s="2"/>
    </row>
    <row r="972" spans="1:26" ht="18">
      <c r="A972" s="2"/>
      <c r="B972" s="2"/>
      <c r="C972" s="22"/>
      <c r="D972" s="22"/>
      <c r="E972" s="22"/>
      <c r="F972" s="22"/>
      <c r="G972" s="22"/>
      <c r="H972" s="22"/>
      <c r="I972" s="2"/>
      <c r="J972" s="2"/>
      <c r="K972" s="2"/>
      <c r="L972" s="2"/>
      <c r="M972" s="2"/>
      <c r="N972" s="2"/>
      <c r="O972" s="2"/>
      <c r="P972" s="2"/>
      <c r="Q972" s="2"/>
      <c r="R972" s="2"/>
      <c r="S972" s="2"/>
      <c r="T972" s="2"/>
      <c r="U972" s="2"/>
      <c r="V972" s="2"/>
      <c r="W972" s="2"/>
      <c r="X972" s="2"/>
      <c r="Y972" s="2"/>
      <c r="Z972" s="2"/>
    </row>
    <row r="973" spans="1:26" ht="18">
      <c r="A973" s="2"/>
      <c r="B973" s="2"/>
      <c r="C973" s="22"/>
      <c r="D973" s="22"/>
      <c r="E973" s="22"/>
      <c r="F973" s="22"/>
      <c r="G973" s="22"/>
      <c r="H973" s="22"/>
      <c r="I973" s="2"/>
      <c r="J973" s="2"/>
      <c r="K973" s="2"/>
      <c r="L973" s="2"/>
      <c r="M973" s="2"/>
      <c r="N973" s="2"/>
      <c r="O973" s="2"/>
      <c r="P973" s="2"/>
      <c r="Q973" s="2"/>
      <c r="R973" s="2"/>
      <c r="S973" s="2"/>
      <c r="T973" s="2"/>
      <c r="U973" s="2"/>
      <c r="V973" s="2"/>
      <c r="W973" s="2"/>
      <c r="X973" s="2"/>
      <c r="Y973" s="2"/>
      <c r="Z973" s="2"/>
    </row>
    <row r="974" spans="1:26" ht="18">
      <c r="A974" s="2"/>
      <c r="B974" s="2"/>
      <c r="C974" s="22"/>
      <c r="D974" s="22"/>
      <c r="E974" s="22"/>
      <c r="F974" s="22"/>
      <c r="G974" s="22"/>
      <c r="H974" s="22"/>
      <c r="I974" s="2"/>
      <c r="J974" s="2"/>
      <c r="K974" s="2"/>
      <c r="L974" s="2"/>
      <c r="M974" s="2"/>
      <c r="N974" s="2"/>
      <c r="O974" s="2"/>
      <c r="P974" s="2"/>
      <c r="Q974" s="2"/>
      <c r="R974" s="2"/>
      <c r="S974" s="2"/>
      <c r="T974" s="2"/>
      <c r="U974" s="2"/>
      <c r="V974" s="2"/>
      <c r="W974" s="2"/>
      <c r="X974" s="2"/>
      <c r="Y974" s="2"/>
      <c r="Z974" s="2"/>
    </row>
    <row r="975" spans="1:26" ht="18">
      <c r="A975" s="2"/>
      <c r="B975" s="2"/>
      <c r="C975" s="22"/>
      <c r="D975" s="22"/>
      <c r="E975" s="22"/>
      <c r="F975" s="22"/>
      <c r="G975" s="22"/>
      <c r="H975" s="22"/>
      <c r="I975" s="2"/>
      <c r="J975" s="2"/>
      <c r="K975" s="2"/>
      <c r="L975" s="2"/>
      <c r="M975" s="2"/>
      <c r="N975" s="2"/>
      <c r="O975" s="2"/>
      <c r="P975" s="2"/>
      <c r="Q975" s="2"/>
      <c r="R975" s="2"/>
      <c r="S975" s="2"/>
      <c r="T975" s="2"/>
      <c r="U975" s="2"/>
      <c r="V975" s="2"/>
      <c r="W975" s="2"/>
      <c r="X975" s="2"/>
      <c r="Y975" s="2"/>
      <c r="Z975" s="2"/>
    </row>
    <row r="976" spans="1:26" ht="18">
      <c r="A976" s="2"/>
      <c r="B976" s="2"/>
      <c r="C976" s="22"/>
      <c r="D976" s="22"/>
      <c r="E976" s="22"/>
      <c r="F976" s="22"/>
      <c r="G976" s="22"/>
      <c r="H976" s="22"/>
      <c r="I976" s="2"/>
      <c r="J976" s="2"/>
      <c r="K976" s="2"/>
      <c r="L976" s="2"/>
      <c r="M976" s="2"/>
      <c r="N976" s="2"/>
      <c r="O976" s="2"/>
      <c r="P976" s="2"/>
      <c r="Q976" s="2"/>
      <c r="R976" s="2"/>
      <c r="S976" s="2"/>
      <c r="T976" s="2"/>
      <c r="U976" s="2"/>
      <c r="V976" s="2"/>
      <c r="W976" s="2"/>
      <c r="X976" s="2"/>
      <c r="Y976" s="2"/>
      <c r="Z976" s="2"/>
    </row>
    <row r="977" spans="1:26" ht="18">
      <c r="A977" s="2"/>
      <c r="B977" s="2"/>
      <c r="C977" s="22"/>
      <c r="D977" s="22"/>
      <c r="E977" s="22"/>
      <c r="F977" s="22"/>
      <c r="G977" s="22"/>
      <c r="H977" s="22"/>
      <c r="I977" s="2"/>
      <c r="J977" s="2"/>
      <c r="K977" s="2"/>
      <c r="L977" s="2"/>
      <c r="M977" s="2"/>
      <c r="N977" s="2"/>
      <c r="O977" s="2"/>
      <c r="P977" s="2"/>
      <c r="Q977" s="2"/>
      <c r="R977" s="2"/>
      <c r="S977" s="2"/>
      <c r="T977" s="2"/>
      <c r="U977" s="2"/>
      <c r="V977" s="2"/>
      <c r="W977" s="2"/>
      <c r="X977" s="2"/>
      <c r="Y977" s="2"/>
      <c r="Z977" s="2"/>
    </row>
    <row r="978" spans="1:26" ht="18">
      <c r="A978" s="2"/>
      <c r="B978" s="2"/>
      <c r="C978" s="22"/>
      <c r="D978" s="22"/>
      <c r="E978" s="22"/>
      <c r="F978" s="22"/>
      <c r="G978" s="22"/>
      <c r="H978" s="22"/>
      <c r="I978" s="2"/>
      <c r="J978" s="2"/>
      <c r="K978" s="2"/>
      <c r="L978" s="2"/>
      <c r="M978" s="2"/>
      <c r="N978" s="2"/>
      <c r="O978" s="2"/>
      <c r="P978" s="2"/>
      <c r="Q978" s="2"/>
      <c r="R978" s="2"/>
      <c r="S978" s="2"/>
      <c r="T978" s="2"/>
      <c r="U978" s="2"/>
      <c r="V978" s="2"/>
      <c r="W978" s="2"/>
      <c r="X978" s="2"/>
      <c r="Y978" s="2"/>
      <c r="Z978" s="2"/>
    </row>
    <row r="979" spans="1:26" ht="18">
      <c r="A979" s="2"/>
      <c r="B979" s="2"/>
      <c r="C979" s="22"/>
      <c r="D979" s="22"/>
      <c r="E979" s="22"/>
      <c r="F979" s="22"/>
      <c r="G979" s="22"/>
      <c r="H979" s="22"/>
      <c r="I979" s="2"/>
      <c r="J979" s="2"/>
      <c r="K979" s="2"/>
      <c r="L979" s="2"/>
      <c r="M979" s="2"/>
      <c r="N979" s="2"/>
      <c r="O979" s="2"/>
      <c r="P979" s="2"/>
      <c r="Q979" s="2"/>
      <c r="R979" s="2"/>
      <c r="S979" s="2"/>
      <c r="T979" s="2"/>
      <c r="U979" s="2"/>
      <c r="V979" s="2"/>
      <c r="W979" s="2"/>
      <c r="X979" s="2"/>
      <c r="Y979" s="2"/>
      <c r="Z979" s="2"/>
    </row>
    <row r="980" spans="1:26" ht="18">
      <c r="A980" s="2"/>
      <c r="B980" s="2"/>
      <c r="C980" s="22"/>
      <c r="D980" s="22"/>
      <c r="E980" s="22"/>
      <c r="F980" s="22"/>
      <c r="G980" s="22"/>
      <c r="H980" s="22"/>
      <c r="I980" s="2"/>
      <c r="J980" s="2"/>
      <c r="K980" s="2"/>
      <c r="L980" s="2"/>
      <c r="M980" s="2"/>
      <c r="N980" s="2"/>
      <c r="O980" s="2"/>
      <c r="P980" s="2"/>
      <c r="Q980" s="2"/>
      <c r="R980" s="2"/>
      <c r="S980" s="2"/>
      <c r="T980" s="2"/>
      <c r="U980" s="2"/>
      <c r="V980" s="2"/>
      <c r="W980" s="2"/>
      <c r="X980" s="2"/>
      <c r="Y980" s="2"/>
      <c r="Z980" s="2"/>
    </row>
    <row r="981" spans="1:26" ht="18">
      <c r="A981" s="2"/>
      <c r="B981" s="2"/>
      <c r="C981" s="22"/>
      <c r="D981" s="22"/>
      <c r="E981" s="22"/>
      <c r="F981" s="22"/>
      <c r="G981" s="22"/>
      <c r="H981" s="22"/>
      <c r="I981" s="2"/>
      <c r="J981" s="2"/>
      <c r="K981" s="2"/>
      <c r="L981" s="2"/>
      <c r="M981" s="2"/>
      <c r="N981" s="2"/>
      <c r="O981" s="2"/>
      <c r="P981" s="2"/>
      <c r="Q981" s="2"/>
      <c r="R981" s="2"/>
      <c r="S981" s="2"/>
      <c r="T981" s="2"/>
      <c r="U981" s="2"/>
      <c r="V981" s="2"/>
      <c r="W981" s="2"/>
      <c r="X981" s="2"/>
      <c r="Y981" s="2"/>
      <c r="Z981" s="2"/>
    </row>
    <row r="982" spans="1:26" ht="18">
      <c r="A982" s="2"/>
      <c r="B982" s="2"/>
      <c r="C982" s="22"/>
      <c r="D982" s="22"/>
      <c r="E982" s="22"/>
      <c r="F982" s="22"/>
      <c r="G982" s="22"/>
      <c r="H982" s="22"/>
      <c r="I982" s="2"/>
      <c r="J982" s="2"/>
      <c r="K982" s="2"/>
      <c r="L982" s="2"/>
      <c r="M982" s="2"/>
      <c r="N982" s="2"/>
      <c r="O982" s="2"/>
      <c r="P982" s="2"/>
      <c r="Q982" s="2"/>
      <c r="R982" s="2"/>
      <c r="S982" s="2"/>
      <c r="T982" s="2"/>
      <c r="U982" s="2"/>
      <c r="V982" s="2"/>
      <c r="W982" s="2"/>
      <c r="X982" s="2"/>
      <c r="Y982" s="2"/>
      <c r="Z982" s="2"/>
    </row>
    <row r="983" spans="1:26" ht="18">
      <c r="A983" s="2"/>
      <c r="B983" s="2"/>
      <c r="C983" s="22"/>
      <c r="D983" s="22"/>
      <c r="E983" s="22"/>
      <c r="F983" s="22"/>
      <c r="G983" s="22"/>
      <c r="H983" s="22"/>
      <c r="I983" s="2"/>
      <c r="J983" s="2"/>
      <c r="K983" s="2"/>
      <c r="L983" s="2"/>
      <c r="M983" s="2"/>
      <c r="N983" s="2"/>
      <c r="O983" s="2"/>
      <c r="P983" s="2"/>
      <c r="Q983" s="2"/>
      <c r="R983" s="2"/>
      <c r="S983" s="2"/>
      <c r="T983" s="2"/>
      <c r="U983" s="2"/>
      <c r="V983" s="2"/>
      <c r="W983" s="2"/>
      <c r="X983" s="2"/>
      <c r="Y983" s="2"/>
      <c r="Z983" s="2"/>
    </row>
    <row r="984" spans="1:26" ht="18">
      <c r="A984" s="2"/>
      <c r="B984" s="2"/>
      <c r="C984" s="22"/>
      <c r="D984" s="22"/>
      <c r="E984" s="22"/>
      <c r="F984" s="22"/>
      <c r="G984" s="22"/>
      <c r="H984" s="22"/>
      <c r="I984" s="2"/>
      <c r="J984" s="2"/>
      <c r="K984" s="2"/>
      <c r="L984" s="2"/>
      <c r="M984" s="2"/>
      <c r="N984" s="2"/>
      <c r="O984" s="2"/>
      <c r="P984" s="2"/>
      <c r="Q984" s="2"/>
      <c r="R984" s="2"/>
      <c r="S984" s="2"/>
      <c r="T984" s="2"/>
      <c r="U984" s="2"/>
      <c r="V984" s="2"/>
      <c r="W984" s="2"/>
      <c r="X984" s="2"/>
      <c r="Y984" s="2"/>
      <c r="Z984" s="2"/>
    </row>
    <row r="985" spans="1:26" ht="18">
      <c r="A985" s="2"/>
      <c r="B985" s="2"/>
      <c r="C985" s="22"/>
      <c r="D985" s="22"/>
      <c r="E985" s="22"/>
      <c r="F985" s="22"/>
      <c r="G985" s="22"/>
      <c r="H985" s="22"/>
      <c r="I985" s="2"/>
      <c r="J985" s="2"/>
      <c r="K985" s="2"/>
      <c r="L985" s="2"/>
      <c r="M985" s="2"/>
      <c r="N985" s="2"/>
      <c r="O985" s="2"/>
      <c r="P985" s="2"/>
      <c r="Q985" s="2"/>
      <c r="R985" s="2"/>
      <c r="S985" s="2"/>
      <c r="T985" s="2"/>
      <c r="U985" s="2"/>
      <c r="V985" s="2"/>
      <c r="W985" s="2"/>
      <c r="X985" s="2"/>
      <c r="Y985" s="2"/>
      <c r="Z985" s="2"/>
    </row>
    <row r="986" spans="1:26" ht="18">
      <c r="A986" s="2"/>
      <c r="B986" s="2"/>
      <c r="C986" s="22"/>
      <c r="D986" s="22"/>
      <c r="E986" s="22"/>
      <c r="F986" s="22"/>
      <c r="G986" s="22"/>
      <c r="H986" s="22"/>
      <c r="I986" s="2"/>
      <c r="J986" s="2"/>
      <c r="K986" s="2"/>
      <c r="L986" s="2"/>
      <c r="M986" s="2"/>
      <c r="N986" s="2"/>
      <c r="O986" s="2"/>
      <c r="P986" s="2"/>
      <c r="Q986" s="2"/>
      <c r="R986" s="2"/>
      <c r="S986" s="2"/>
      <c r="T986" s="2"/>
      <c r="U986" s="2"/>
      <c r="V986" s="2"/>
      <c r="W986" s="2"/>
      <c r="X986" s="2"/>
      <c r="Y986" s="2"/>
      <c r="Z986" s="2"/>
    </row>
    <row r="987" spans="1:26" ht="18">
      <c r="A987" s="2"/>
      <c r="B987" s="2"/>
      <c r="C987" s="22"/>
      <c r="D987" s="22"/>
      <c r="E987" s="22"/>
      <c r="F987" s="22"/>
      <c r="G987" s="22"/>
      <c r="H987" s="22"/>
      <c r="I987" s="2"/>
      <c r="J987" s="2"/>
      <c r="K987" s="2"/>
      <c r="L987" s="2"/>
      <c r="M987" s="2"/>
      <c r="N987" s="2"/>
      <c r="O987" s="2"/>
      <c r="P987" s="2"/>
      <c r="Q987" s="2"/>
      <c r="R987" s="2"/>
      <c r="S987" s="2"/>
      <c r="T987" s="2"/>
      <c r="U987" s="2"/>
      <c r="V987" s="2"/>
      <c r="W987" s="2"/>
      <c r="X987" s="2"/>
      <c r="Y987" s="2"/>
      <c r="Z987" s="2"/>
    </row>
    <row r="988" spans="1:26" ht="18">
      <c r="A988" s="2"/>
      <c r="B988" s="2"/>
      <c r="C988" s="22"/>
      <c r="D988" s="22"/>
      <c r="E988" s="22"/>
      <c r="F988" s="22"/>
      <c r="G988" s="22"/>
      <c r="H988" s="22"/>
      <c r="I988" s="2"/>
      <c r="J988" s="2"/>
      <c r="K988" s="2"/>
      <c r="L988" s="2"/>
      <c r="M988" s="2"/>
      <c r="N988" s="2"/>
      <c r="O988" s="2"/>
      <c r="P988" s="2"/>
      <c r="Q988" s="2"/>
      <c r="R988" s="2"/>
      <c r="S988" s="2"/>
      <c r="T988" s="2"/>
      <c r="U988" s="2"/>
      <c r="V988" s="2"/>
      <c r="W988" s="2"/>
      <c r="X988" s="2"/>
      <c r="Y988" s="2"/>
      <c r="Z988" s="2"/>
    </row>
    <row r="989" spans="1:26" ht="18">
      <c r="A989" s="2"/>
      <c r="B989" s="2"/>
      <c r="C989" s="22"/>
      <c r="D989" s="22"/>
      <c r="E989" s="22"/>
      <c r="F989" s="22"/>
      <c r="G989" s="22"/>
      <c r="H989" s="22"/>
      <c r="I989" s="2"/>
      <c r="J989" s="2"/>
      <c r="K989" s="2"/>
      <c r="L989" s="2"/>
      <c r="M989" s="2"/>
      <c r="N989" s="2"/>
      <c r="O989" s="2"/>
      <c r="P989" s="2"/>
      <c r="Q989" s="2"/>
      <c r="R989" s="2"/>
      <c r="S989" s="2"/>
      <c r="T989" s="2"/>
      <c r="U989" s="2"/>
      <c r="V989" s="2"/>
      <c r="W989" s="2"/>
      <c r="X989" s="2"/>
      <c r="Y989" s="2"/>
      <c r="Z989" s="2"/>
    </row>
    <row r="990" spans="1:26" ht="18">
      <c r="A990" s="2"/>
      <c r="B990" s="2"/>
      <c r="C990" s="22"/>
      <c r="D990" s="22"/>
      <c r="E990" s="22"/>
      <c r="F990" s="22"/>
      <c r="G990" s="22"/>
      <c r="H990" s="22"/>
      <c r="I990" s="2"/>
      <c r="J990" s="2"/>
      <c r="K990" s="2"/>
      <c r="L990" s="2"/>
      <c r="M990" s="2"/>
      <c r="N990" s="2"/>
      <c r="O990" s="2"/>
      <c r="P990" s="2"/>
      <c r="Q990" s="2"/>
      <c r="R990" s="2"/>
      <c r="S990" s="2"/>
      <c r="T990" s="2"/>
      <c r="U990" s="2"/>
      <c r="V990" s="2"/>
      <c r="W990" s="2"/>
      <c r="X990" s="2"/>
      <c r="Y990" s="2"/>
      <c r="Z990" s="2"/>
    </row>
    <row r="991" spans="1:26" ht="18">
      <c r="A991" s="2"/>
      <c r="B991" s="2"/>
      <c r="C991" s="22"/>
      <c r="D991" s="22"/>
      <c r="E991" s="22"/>
      <c r="F991" s="22"/>
      <c r="G991" s="22"/>
      <c r="H991" s="22"/>
      <c r="I991" s="2"/>
      <c r="J991" s="2"/>
      <c r="K991" s="2"/>
      <c r="L991" s="2"/>
      <c r="M991" s="2"/>
      <c r="N991" s="2"/>
      <c r="O991" s="2"/>
      <c r="P991" s="2"/>
      <c r="Q991" s="2"/>
      <c r="R991" s="2"/>
      <c r="S991" s="2"/>
      <c r="T991" s="2"/>
      <c r="U991" s="2"/>
      <c r="V991" s="2"/>
      <c r="W991" s="2"/>
      <c r="X991" s="2"/>
      <c r="Y991" s="2"/>
      <c r="Z991" s="2"/>
    </row>
    <row r="992" spans="1:26" ht="18">
      <c r="A992" s="2"/>
      <c r="B992" s="2"/>
      <c r="C992" s="22"/>
      <c r="D992" s="22"/>
      <c r="E992" s="22"/>
      <c r="F992" s="22"/>
      <c r="G992" s="22"/>
      <c r="H992" s="22"/>
      <c r="I992" s="2"/>
      <c r="J992" s="2"/>
      <c r="K992" s="2"/>
      <c r="L992" s="2"/>
      <c r="M992" s="2"/>
      <c r="N992" s="2"/>
      <c r="O992" s="2"/>
      <c r="P992" s="2"/>
      <c r="Q992" s="2"/>
      <c r="R992" s="2"/>
      <c r="S992" s="2"/>
      <c r="T992" s="2"/>
      <c r="U992" s="2"/>
      <c r="V992" s="2"/>
      <c r="W992" s="2"/>
      <c r="X992" s="2"/>
      <c r="Y992" s="2"/>
      <c r="Z992" s="2"/>
    </row>
    <row r="993" spans="1:26" ht="18">
      <c r="A993" s="2"/>
      <c r="B993" s="2"/>
      <c r="C993" s="22"/>
      <c r="D993" s="22"/>
      <c r="E993" s="22"/>
      <c r="F993" s="22"/>
      <c r="G993" s="22"/>
      <c r="H993" s="22"/>
      <c r="I993" s="2"/>
      <c r="J993" s="2"/>
      <c r="K993" s="2"/>
      <c r="L993" s="2"/>
      <c r="M993" s="2"/>
      <c r="N993" s="2"/>
      <c r="O993" s="2"/>
      <c r="P993" s="2"/>
      <c r="Q993" s="2"/>
      <c r="R993" s="2"/>
      <c r="S993" s="2"/>
      <c r="T993" s="2"/>
      <c r="U993" s="2"/>
      <c r="V993" s="2"/>
      <c r="W993" s="2"/>
      <c r="X993" s="2"/>
      <c r="Y993" s="2"/>
      <c r="Z993" s="2"/>
    </row>
    <row r="994" spans="1:26" ht="18">
      <c r="A994" s="2"/>
      <c r="B994" s="2"/>
      <c r="C994" s="22"/>
      <c r="D994" s="22"/>
      <c r="E994" s="22"/>
      <c r="F994" s="22"/>
      <c r="G994" s="22"/>
      <c r="H994" s="22"/>
      <c r="I994" s="2"/>
      <c r="J994" s="2"/>
      <c r="K994" s="2"/>
      <c r="L994" s="2"/>
      <c r="M994" s="2"/>
      <c r="N994" s="2"/>
      <c r="O994" s="2"/>
      <c r="P994" s="2"/>
      <c r="Q994" s="2"/>
      <c r="R994" s="2"/>
      <c r="S994" s="2"/>
      <c r="T994" s="2"/>
      <c r="U994" s="2"/>
      <c r="V994" s="2"/>
      <c r="W994" s="2"/>
      <c r="X994" s="2"/>
      <c r="Y994" s="2"/>
      <c r="Z994" s="2"/>
    </row>
    <row r="995" spans="1:26" ht="18">
      <c r="A995" s="2"/>
      <c r="B995" s="2"/>
      <c r="C995" s="22"/>
      <c r="D995" s="22"/>
      <c r="E995" s="22"/>
      <c r="F995" s="22"/>
      <c r="G995" s="22"/>
      <c r="H995" s="22"/>
      <c r="I995" s="2"/>
      <c r="J995" s="2"/>
      <c r="K995" s="2"/>
      <c r="L995" s="2"/>
      <c r="M995" s="2"/>
      <c r="N995" s="2"/>
      <c r="O995" s="2"/>
      <c r="P995" s="2"/>
      <c r="Q995" s="2"/>
      <c r="R995" s="2"/>
      <c r="S995" s="2"/>
      <c r="T995" s="2"/>
      <c r="U995" s="2"/>
      <c r="V995" s="2"/>
      <c r="W995" s="2"/>
      <c r="X995" s="2"/>
      <c r="Y995" s="2"/>
      <c r="Z995" s="2"/>
    </row>
    <row r="996" spans="1:26" ht="18">
      <c r="A996" s="2"/>
      <c r="B996" s="2"/>
      <c r="C996" s="22"/>
      <c r="D996" s="22"/>
      <c r="E996" s="22"/>
      <c r="F996" s="22"/>
      <c r="G996" s="22"/>
      <c r="H996" s="22"/>
      <c r="I996" s="2"/>
      <c r="J996" s="2"/>
      <c r="K996" s="2"/>
      <c r="L996" s="2"/>
      <c r="M996" s="2"/>
      <c r="N996" s="2"/>
      <c r="O996" s="2"/>
      <c r="P996" s="2"/>
      <c r="Q996" s="2"/>
      <c r="R996" s="2"/>
      <c r="S996" s="2"/>
      <c r="T996" s="2"/>
      <c r="U996" s="2"/>
      <c r="V996" s="2"/>
      <c r="W996" s="2"/>
      <c r="X996" s="2"/>
      <c r="Y996" s="2"/>
      <c r="Z996" s="2"/>
    </row>
    <row r="997" spans="1:26" ht="18">
      <c r="A997" s="2"/>
      <c r="B997" s="2"/>
      <c r="C997" s="22"/>
      <c r="D997" s="22"/>
      <c r="E997" s="22"/>
      <c r="F997" s="22"/>
      <c r="G997" s="22"/>
      <c r="H997" s="22"/>
      <c r="I997" s="2"/>
      <c r="J997" s="2"/>
      <c r="K997" s="2"/>
      <c r="L997" s="2"/>
      <c r="M997" s="2"/>
      <c r="N997" s="2"/>
      <c r="O997" s="2"/>
      <c r="P997" s="2"/>
      <c r="Q997" s="2"/>
      <c r="R997" s="2"/>
      <c r="S997" s="2"/>
      <c r="T997" s="2"/>
      <c r="U997" s="2"/>
      <c r="V997" s="2"/>
      <c r="W997" s="2"/>
      <c r="X997" s="2"/>
      <c r="Y997" s="2"/>
      <c r="Z997" s="2"/>
    </row>
    <row r="998" spans="1:26" ht="18">
      <c r="A998" s="2"/>
      <c r="B998" s="2"/>
      <c r="C998" s="22"/>
      <c r="D998" s="22"/>
      <c r="E998" s="22"/>
      <c r="F998" s="22"/>
      <c r="G998" s="22"/>
      <c r="H998" s="22"/>
      <c r="I998" s="2"/>
      <c r="J998" s="2"/>
      <c r="K998" s="2"/>
      <c r="L998" s="2"/>
      <c r="M998" s="2"/>
      <c r="N998" s="2"/>
      <c r="O998" s="2"/>
      <c r="P998" s="2"/>
      <c r="Q998" s="2"/>
      <c r="R998" s="2"/>
      <c r="S998" s="2"/>
      <c r="T998" s="2"/>
      <c r="U998" s="2"/>
      <c r="V998" s="2"/>
      <c r="W998" s="2"/>
      <c r="X998" s="2"/>
      <c r="Y998" s="2"/>
      <c r="Z998" s="2"/>
    </row>
    <row r="999" spans="1:26" ht="18">
      <c r="A999" s="2"/>
      <c r="B999" s="2"/>
      <c r="C999" s="22"/>
      <c r="D999" s="22"/>
      <c r="E999" s="22"/>
      <c r="F999" s="22"/>
      <c r="G999" s="22"/>
      <c r="H999" s="22"/>
      <c r="I999" s="2"/>
      <c r="J999" s="2"/>
      <c r="K999" s="2"/>
      <c r="L999" s="2"/>
      <c r="M999" s="2"/>
      <c r="N999" s="2"/>
      <c r="O999" s="2"/>
      <c r="P999" s="2"/>
      <c r="Q999" s="2"/>
      <c r="R999" s="2"/>
      <c r="S999" s="2"/>
      <c r="T999" s="2"/>
      <c r="U999" s="2"/>
      <c r="V999" s="2"/>
      <c r="W999" s="2"/>
      <c r="X999" s="2"/>
      <c r="Y999" s="2"/>
      <c r="Z999" s="2"/>
    </row>
    <row r="1000" spans="1:26" ht="18">
      <c r="A1000" s="2"/>
      <c r="B1000" s="2"/>
      <c r="C1000" s="22"/>
      <c r="D1000" s="22"/>
      <c r="E1000" s="22"/>
      <c r="F1000" s="22"/>
      <c r="G1000" s="22"/>
      <c r="H1000" s="22"/>
      <c r="I1000" s="2"/>
      <c r="J1000" s="2"/>
      <c r="K1000" s="2"/>
      <c r="L1000" s="2"/>
      <c r="M1000" s="2"/>
      <c r="N1000" s="2"/>
      <c r="O1000" s="2"/>
      <c r="P1000" s="2"/>
      <c r="Q1000" s="2"/>
      <c r="R1000" s="2"/>
      <c r="S1000" s="2"/>
      <c r="T1000" s="2"/>
      <c r="U1000" s="2"/>
      <c r="V1000" s="2"/>
      <c r="W1000" s="2"/>
      <c r="X1000" s="2"/>
      <c r="Y1000" s="2"/>
      <c r="Z1000" s="2"/>
    </row>
  </sheetData>
  <mergeCells count="2">
    <mergeCell ref="C3:F3"/>
    <mergeCell ref="C4:H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outlinePr summaryBelow="0" summaryRight="0"/>
  </sheetPr>
  <dimension ref="A1:Z1000"/>
  <sheetViews>
    <sheetView showGridLines="0" tabSelected="1" topLeftCell="A15" zoomScale="80" zoomScaleNormal="80" workbookViewId="0">
      <selection activeCell="J15" sqref="J15"/>
    </sheetView>
  </sheetViews>
  <sheetFormatPr defaultColWidth="14.42578125" defaultRowHeight="15.75" customHeight="1"/>
  <cols>
    <col min="1" max="1" width="3.42578125" customWidth="1"/>
  </cols>
  <sheetData>
    <row r="1" spans="1:26" ht="12.75">
      <c r="A1" s="2"/>
      <c r="B1" s="2"/>
      <c r="C1" s="2"/>
      <c r="D1" s="2"/>
      <c r="E1" s="2"/>
      <c r="F1" s="2"/>
      <c r="G1" s="2"/>
      <c r="H1" s="2"/>
      <c r="I1" s="2"/>
      <c r="J1" s="2"/>
      <c r="K1" s="2"/>
      <c r="L1" s="2"/>
      <c r="M1" s="2"/>
      <c r="N1" s="2"/>
      <c r="O1" s="2"/>
      <c r="P1" s="2"/>
      <c r="Q1" s="2"/>
      <c r="R1" s="2"/>
      <c r="S1" s="2"/>
      <c r="T1" s="2"/>
      <c r="U1" s="2"/>
      <c r="V1" s="2"/>
      <c r="W1" s="2"/>
      <c r="X1" s="2"/>
      <c r="Y1" s="2"/>
      <c r="Z1" s="2"/>
    </row>
    <row r="2" spans="1:26" ht="12.75">
      <c r="A2" s="2"/>
      <c r="B2" s="2"/>
      <c r="C2" s="2"/>
      <c r="D2" s="2"/>
      <c r="E2" s="2"/>
      <c r="F2" s="2"/>
      <c r="G2" s="2"/>
      <c r="H2" s="2"/>
      <c r="I2" s="2"/>
      <c r="J2" s="2"/>
      <c r="K2" s="2"/>
      <c r="L2" s="2"/>
      <c r="M2" s="2"/>
      <c r="N2" s="2"/>
      <c r="O2" s="2"/>
      <c r="P2" s="2"/>
      <c r="Q2" s="2"/>
      <c r="R2" s="2"/>
      <c r="S2" s="2"/>
      <c r="T2" s="2"/>
      <c r="U2" s="2"/>
      <c r="V2" s="2"/>
      <c r="W2" s="2"/>
      <c r="X2" s="2"/>
      <c r="Y2" s="2"/>
      <c r="Z2" s="2"/>
    </row>
    <row r="3" spans="1:26" ht="12.75">
      <c r="A3" s="2"/>
      <c r="B3" s="2"/>
      <c r="C3" s="2"/>
      <c r="D3" s="2"/>
      <c r="E3" s="2"/>
      <c r="F3" s="2"/>
      <c r="G3" s="2"/>
      <c r="H3" s="2"/>
      <c r="I3" s="2"/>
      <c r="J3" s="2"/>
      <c r="K3" s="2"/>
      <c r="L3" s="2"/>
      <c r="M3" s="2"/>
      <c r="N3" s="2"/>
      <c r="O3" s="2"/>
      <c r="P3" s="2"/>
      <c r="Q3" s="2"/>
      <c r="R3" s="2"/>
      <c r="S3" s="2"/>
      <c r="T3" s="2"/>
      <c r="U3" s="2"/>
      <c r="V3" s="2"/>
      <c r="W3" s="2"/>
      <c r="X3" s="2"/>
      <c r="Y3" s="2"/>
      <c r="Z3" s="2"/>
    </row>
    <row r="4" spans="1:26" ht="23.25">
      <c r="A4" s="2"/>
      <c r="B4" s="2"/>
      <c r="C4" s="21" t="s">
        <v>22</v>
      </c>
      <c r="D4" s="2"/>
      <c r="E4" s="2"/>
      <c r="F4" s="2"/>
      <c r="G4" s="2"/>
      <c r="H4" s="2"/>
      <c r="I4" s="2"/>
      <c r="J4" s="2"/>
      <c r="K4" s="2"/>
      <c r="L4" s="2"/>
      <c r="M4" s="2"/>
      <c r="N4" s="2"/>
      <c r="O4" s="2"/>
      <c r="P4" s="2"/>
      <c r="Q4" s="2"/>
      <c r="R4" s="2"/>
      <c r="S4" s="2"/>
      <c r="T4" s="2"/>
      <c r="U4" s="2"/>
      <c r="V4" s="2"/>
      <c r="W4" s="2"/>
      <c r="X4" s="2"/>
      <c r="Y4" s="2"/>
      <c r="Z4" s="2"/>
    </row>
    <row r="5" spans="1:26" ht="13.5">
      <c r="A5" s="2"/>
      <c r="B5" s="2"/>
      <c r="C5" s="160" t="s">
        <v>23</v>
      </c>
      <c r="D5" s="152"/>
      <c r="E5" s="152"/>
      <c r="F5" s="152"/>
      <c r="G5" s="152"/>
      <c r="H5" s="152"/>
      <c r="I5" s="152"/>
      <c r="J5" s="2"/>
      <c r="K5" s="2"/>
      <c r="L5" s="2"/>
      <c r="M5" s="2"/>
      <c r="N5" s="2"/>
      <c r="O5" s="2"/>
      <c r="P5" s="2"/>
      <c r="Q5" s="2"/>
      <c r="R5" s="2"/>
      <c r="S5" s="2"/>
      <c r="T5" s="2"/>
      <c r="U5" s="2"/>
      <c r="V5" s="2"/>
      <c r="W5" s="2"/>
      <c r="X5" s="2"/>
      <c r="Y5" s="2"/>
      <c r="Z5" s="2"/>
    </row>
    <row r="6" spans="1:26" ht="18">
      <c r="A6" s="2"/>
      <c r="B6" s="2"/>
      <c r="C6" s="22"/>
      <c r="D6" s="22"/>
      <c r="E6" s="22"/>
      <c r="F6" s="22"/>
      <c r="G6" s="22"/>
      <c r="H6" s="22"/>
      <c r="I6" s="22"/>
      <c r="J6" s="2"/>
      <c r="K6" s="2"/>
      <c r="L6" s="2"/>
      <c r="M6" s="2"/>
      <c r="N6" s="2"/>
      <c r="O6" s="2"/>
      <c r="P6" s="2"/>
      <c r="Q6" s="2"/>
      <c r="R6" s="2"/>
      <c r="S6" s="2"/>
      <c r="T6" s="2"/>
      <c r="U6" s="2"/>
      <c r="V6" s="2"/>
      <c r="W6" s="2"/>
      <c r="X6" s="2"/>
      <c r="Y6" s="2"/>
      <c r="Z6" s="2"/>
    </row>
    <row r="7" spans="1:26" ht="18">
      <c r="A7" s="2"/>
      <c r="B7" s="2"/>
      <c r="C7" s="22"/>
      <c r="D7" s="22"/>
      <c r="E7" s="22"/>
      <c r="F7" s="22"/>
      <c r="G7" s="22"/>
      <c r="H7" s="22"/>
      <c r="I7" s="22"/>
      <c r="J7" s="2"/>
      <c r="K7" s="2"/>
      <c r="L7" s="2"/>
      <c r="M7" s="2"/>
      <c r="N7" s="2"/>
      <c r="O7" s="2"/>
      <c r="P7" s="2"/>
      <c r="Q7" s="2"/>
      <c r="R7" s="2"/>
      <c r="S7" s="2"/>
      <c r="T7" s="2"/>
      <c r="U7" s="2"/>
      <c r="V7" s="2"/>
      <c r="W7" s="2"/>
      <c r="X7" s="2"/>
      <c r="Y7" s="2"/>
      <c r="Z7" s="2"/>
    </row>
    <row r="8" spans="1:26" ht="18">
      <c r="A8" s="2"/>
      <c r="B8" s="2"/>
      <c r="C8" s="23" t="s">
        <v>24</v>
      </c>
      <c r="D8" s="22"/>
      <c r="E8" s="22"/>
      <c r="F8" s="22"/>
      <c r="G8" s="22"/>
      <c r="H8" s="22"/>
      <c r="I8" s="22"/>
      <c r="J8" s="2"/>
      <c r="K8" s="2"/>
      <c r="L8" s="2"/>
      <c r="M8" s="2"/>
      <c r="N8" s="2"/>
      <c r="O8" s="2"/>
      <c r="P8" s="2"/>
      <c r="Q8" s="2"/>
      <c r="R8" s="2"/>
      <c r="S8" s="2"/>
      <c r="T8" s="2"/>
      <c r="U8" s="2"/>
      <c r="V8" s="2"/>
      <c r="W8" s="2"/>
      <c r="X8" s="2"/>
      <c r="Y8" s="2"/>
      <c r="Z8" s="2"/>
    </row>
    <row r="9" spans="1:26" ht="365.25" customHeight="1">
      <c r="A9" s="2"/>
      <c r="B9" s="2"/>
      <c r="C9" s="160" t="s">
        <v>25</v>
      </c>
      <c r="D9" s="152"/>
      <c r="E9" s="152"/>
      <c r="F9" s="152"/>
      <c r="G9" s="152"/>
      <c r="H9" s="152"/>
      <c r="I9" s="152"/>
      <c r="J9" s="2"/>
      <c r="K9" s="2"/>
      <c r="L9" s="2"/>
      <c r="M9" s="2"/>
      <c r="N9" s="2"/>
      <c r="O9" s="2"/>
      <c r="P9" s="2"/>
      <c r="Q9" s="2"/>
      <c r="R9" s="2"/>
      <c r="S9" s="2"/>
      <c r="T9" s="2"/>
      <c r="U9" s="2"/>
      <c r="V9" s="2"/>
      <c r="W9" s="2"/>
      <c r="X9" s="2"/>
      <c r="Y9" s="2"/>
      <c r="Z9" s="2"/>
    </row>
    <row r="10" spans="1:26" ht="18">
      <c r="A10" s="2"/>
      <c r="B10" s="2"/>
      <c r="C10" s="22"/>
      <c r="D10" s="22"/>
      <c r="E10" s="22"/>
      <c r="F10" s="22"/>
      <c r="G10" s="22"/>
      <c r="H10" s="22"/>
      <c r="I10" s="22"/>
      <c r="J10" s="2"/>
      <c r="K10" s="2"/>
      <c r="L10" s="2"/>
      <c r="M10" s="2"/>
      <c r="N10" s="2"/>
      <c r="O10" s="2"/>
      <c r="P10" s="2"/>
      <c r="Q10" s="2"/>
      <c r="R10" s="2"/>
      <c r="S10" s="2"/>
      <c r="T10" s="2"/>
      <c r="U10" s="2"/>
      <c r="V10" s="2"/>
      <c r="W10" s="2"/>
      <c r="X10" s="2"/>
      <c r="Y10" s="2"/>
      <c r="Z10" s="2"/>
    </row>
    <row r="11" spans="1:26" ht="18">
      <c r="A11" s="2"/>
      <c r="B11" s="2"/>
      <c r="C11" s="24" t="s">
        <v>26</v>
      </c>
      <c r="D11" s="22"/>
      <c r="E11" s="22"/>
      <c r="F11" s="22"/>
      <c r="G11" s="22"/>
      <c r="H11" s="22"/>
      <c r="I11" s="22"/>
      <c r="J11" s="2"/>
      <c r="K11" s="2"/>
      <c r="L11" s="2"/>
      <c r="M11" s="2"/>
      <c r="N11" s="2"/>
      <c r="O11" s="2"/>
      <c r="P11" s="2"/>
      <c r="Q11" s="2"/>
      <c r="R11" s="2"/>
      <c r="S11" s="2"/>
      <c r="T11" s="2"/>
      <c r="U11" s="2"/>
      <c r="V11" s="2"/>
      <c r="W11" s="2"/>
      <c r="X11" s="2"/>
      <c r="Y11" s="2"/>
      <c r="Z11" s="2"/>
    </row>
    <row r="12" spans="1:26" ht="185.25" customHeight="1">
      <c r="A12" s="2"/>
      <c r="B12" s="2"/>
      <c r="C12" s="160" t="s">
        <v>27</v>
      </c>
      <c r="D12" s="152"/>
      <c r="E12" s="152"/>
      <c r="F12" s="152"/>
      <c r="G12" s="152"/>
      <c r="H12" s="152"/>
      <c r="I12" s="152"/>
      <c r="J12" s="2"/>
      <c r="K12" s="2"/>
      <c r="L12" s="2"/>
      <c r="M12" s="2"/>
      <c r="N12" s="2"/>
      <c r="O12" s="2"/>
      <c r="P12" s="2"/>
      <c r="Q12" s="2"/>
      <c r="R12" s="2"/>
      <c r="S12" s="2"/>
      <c r="T12" s="2"/>
      <c r="U12" s="2"/>
      <c r="V12" s="2"/>
      <c r="W12" s="2"/>
      <c r="X12" s="2"/>
      <c r="Y12" s="2"/>
      <c r="Z12" s="2"/>
    </row>
    <row r="13" spans="1:26" ht="18">
      <c r="A13" s="2"/>
      <c r="B13" s="2"/>
      <c r="C13" s="22"/>
      <c r="D13" s="22"/>
      <c r="E13" s="22"/>
      <c r="F13" s="22"/>
      <c r="G13" s="22"/>
      <c r="H13" s="22"/>
      <c r="I13" s="22"/>
      <c r="J13" s="2"/>
      <c r="K13" s="2"/>
      <c r="L13" s="2"/>
      <c r="M13" s="2"/>
      <c r="N13" s="2"/>
      <c r="O13" s="2"/>
      <c r="P13" s="2"/>
      <c r="Q13" s="2"/>
      <c r="R13" s="2"/>
      <c r="S13" s="2"/>
      <c r="T13" s="2"/>
      <c r="U13" s="2"/>
      <c r="V13" s="2"/>
      <c r="W13" s="2"/>
      <c r="X13" s="2"/>
      <c r="Y13" s="2"/>
      <c r="Z13" s="2"/>
    </row>
    <row r="14" spans="1:26" ht="18">
      <c r="A14" s="2"/>
      <c r="B14" s="2"/>
      <c r="C14" s="23" t="s">
        <v>28</v>
      </c>
      <c r="D14" s="22"/>
      <c r="E14" s="22"/>
      <c r="F14" s="22"/>
      <c r="G14" s="22"/>
      <c r="H14" s="22"/>
      <c r="I14" s="22"/>
      <c r="J14" s="2"/>
      <c r="K14" s="2"/>
      <c r="L14" s="2"/>
      <c r="M14" s="2"/>
      <c r="N14" s="2"/>
      <c r="O14" s="2"/>
      <c r="P14" s="2"/>
      <c r="Q14" s="2"/>
      <c r="R14" s="2"/>
      <c r="S14" s="2"/>
      <c r="T14" s="2"/>
      <c r="U14" s="2"/>
      <c r="V14" s="2"/>
      <c r="W14" s="2"/>
      <c r="X14" s="2"/>
      <c r="Y14" s="2"/>
      <c r="Z14" s="2"/>
    </row>
    <row r="15" spans="1:26" ht="382.5" customHeight="1">
      <c r="A15" s="2"/>
      <c r="B15" s="2"/>
      <c r="C15" s="160" t="s">
        <v>29</v>
      </c>
      <c r="D15" s="152"/>
      <c r="E15" s="152"/>
      <c r="F15" s="152"/>
      <c r="G15" s="152"/>
      <c r="H15" s="152"/>
      <c r="I15" s="152"/>
      <c r="J15" s="2"/>
      <c r="K15" s="2"/>
      <c r="L15" s="2"/>
      <c r="M15" s="2"/>
      <c r="N15" s="2"/>
      <c r="O15" s="2"/>
      <c r="P15" s="2"/>
      <c r="Q15" s="2"/>
      <c r="R15" s="2"/>
      <c r="S15" s="2"/>
      <c r="T15" s="2"/>
      <c r="U15" s="2"/>
      <c r="V15" s="2"/>
      <c r="W15" s="2"/>
      <c r="X15" s="2"/>
      <c r="Y15" s="2"/>
      <c r="Z15" s="2"/>
    </row>
    <row r="16" spans="1:26" ht="12.7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C5:I5"/>
    <mergeCell ref="C9:I9"/>
    <mergeCell ref="C12:I12"/>
    <mergeCell ref="C15:I1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FF"/>
    <outlinePr summaryBelow="0" summaryRight="0"/>
  </sheetPr>
  <dimension ref="A1:H998"/>
  <sheetViews>
    <sheetView showGridLines="0" workbookViewId="0"/>
  </sheetViews>
  <sheetFormatPr defaultColWidth="14.42578125" defaultRowHeight="15.75" customHeight="1"/>
  <cols>
    <col min="2" max="2" width="17.7109375" customWidth="1"/>
    <col min="3" max="3" width="19.85546875" customWidth="1"/>
    <col min="6" max="6" width="19.5703125" customWidth="1"/>
    <col min="7" max="7" width="20" customWidth="1"/>
    <col min="8" max="8" width="54.85546875" customWidth="1"/>
  </cols>
  <sheetData>
    <row r="1" spans="1:8">
      <c r="A1" s="25" t="s">
        <v>30</v>
      </c>
    </row>
    <row r="2" spans="1:8">
      <c r="B2" s="26" t="s">
        <v>31</v>
      </c>
      <c r="C2" s="27" t="s">
        <v>32</v>
      </c>
      <c r="D2" s="28" t="s">
        <v>33</v>
      </c>
      <c r="E2" s="28" t="s">
        <v>34</v>
      </c>
      <c r="F2" s="29" t="s">
        <v>35</v>
      </c>
      <c r="G2" s="29" t="s">
        <v>36</v>
      </c>
      <c r="H2" s="30" t="s">
        <v>37</v>
      </c>
    </row>
    <row r="3" spans="1:8">
      <c r="B3" s="31" t="s">
        <v>38</v>
      </c>
      <c r="C3" s="32" t="s">
        <v>39</v>
      </c>
      <c r="D3" s="33" t="s">
        <v>40</v>
      </c>
      <c r="E3" s="33"/>
      <c r="F3" s="33"/>
      <c r="H3" s="34"/>
    </row>
    <row r="4" spans="1:8">
      <c r="B4" s="31" t="s">
        <v>38</v>
      </c>
      <c r="C4" s="32" t="s">
        <v>41</v>
      </c>
      <c r="D4" s="33" t="s">
        <v>42</v>
      </c>
      <c r="E4" s="33"/>
      <c r="F4" s="35" t="s">
        <v>43</v>
      </c>
      <c r="G4" s="36" t="s">
        <v>44</v>
      </c>
      <c r="H4" s="34"/>
    </row>
    <row r="5" spans="1:8">
      <c r="B5" s="31" t="s">
        <v>38</v>
      </c>
      <c r="C5" s="32" t="s">
        <v>45</v>
      </c>
      <c r="D5" s="33" t="s">
        <v>46</v>
      </c>
      <c r="E5" s="33" t="s">
        <v>47</v>
      </c>
      <c r="F5" s="37" t="s">
        <v>48</v>
      </c>
      <c r="G5" s="37" t="s">
        <v>49</v>
      </c>
      <c r="H5" s="38" t="s">
        <v>50</v>
      </c>
    </row>
    <row r="6" spans="1:8">
      <c r="B6" s="39"/>
      <c r="C6" s="32"/>
      <c r="D6" s="33"/>
      <c r="E6" s="33"/>
      <c r="F6" s="37"/>
      <c r="H6" s="34"/>
    </row>
    <row r="7" spans="1:8">
      <c r="B7" s="39"/>
      <c r="C7" s="32"/>
      <c r="D7" s="33"/>
      <c r="E7" s="33"/>
      <c r="F7" s="37"/>
      <c r="G7" s="37"/>
      <c r="H7" s="34"/>
    </row>
    <row r="8" spans="1:8">
      <c r="B8" s="39"/>
      <c r="C8" s="32"/>
      <c r="D8" s="33"/>
      <c r="E8" s="33"/>
      <c r="F8" s="33"/>
      <c r="G8" s="33"/>
      <c r="H8" s="34"/>
    </row>
    <row r="9" spans="1:8">
      <c r="B9" s="39"/>
      <c r="C9" s="32"/>
      <c r="D9" s="33"/>
      <c r="E9" s="33"/>
      <c r="F9" s="33"/>
      <c r="G9" s="33"/>
      <c r="H9" s="34"/>
    </row>
    <row r="10" spans="1:8">
      <c r="B10" s="39"/>
      <c r="C10" s="32"/>
      <c r="D10" s="33"/>
      <c r="E10" s="33"/>
      <c r="F10" s="33"/>
      <c r="G10" s="33"/>
      <c r="H10" s="34"/>
    </row>
    <row r="11" spans="1:8">
      <c r="B11" s="39"/>
      <c r="C11" s="32"/>
      <c r="D11" s="33"/>
      <c r="E11" s="33"/>
      <c r="F11" s="33"/>
      <c r="G11" s="33"/>
      <c r="H11" s="34"/>
    </row>
    <row r="12" spans="1:8">
      <c r="B12" s="39"/>
      <c r="C12" s="32"/>
      <c r="D12" s="33"/>
      <c r="E12" s="33"/>
      <c r="F12" s="40"/>
      <c r="G12" s="33"/>
      <c r="H12" s="34"/>
    </row>
    <row r="13" spans="1:8">
      <c r="B13" s="39"/>
      <c r="C13" s="32"/>
      <c r="D13" s="33"/>
      <c r="E13" s="33"/>
      <c r="F13" s="33"/>
      <c r="G13" s="33"/>
      <c r="H13" s="34"/>
    </row>
    <row r="14" spans="1:8">
      <c r="B14" s="39"/>
      <c r="C14" s="32"/>
      <c r="D14" s="33"/>
      <c r="E14" s="33"/>
      <c r="F14" s="33"/>
      <c r="G14" s="33"/>
      <c r="H14" s="34"/>
    </row>
    <row r="15" spans="1:8">
      <c r="B15" s="39"/>
      <c r="C15" s="32"/>
      <c r="D15" s="33"/>
      <c r="E15" s="33"/>
      <c r="F15" s="33"/>
      <c r="G15" s="33"/>
      <c r="H15" s="34"/>
    </row>
    <row r="16" spans="1:8">
      <c r="B16" s="39"/>
      <c r="C16" s="32"/>
      <c r="D16" s="33"/>
      <c r="E16" s="33"/>
      <c r="F16" s="33"/>
      <c r="G16" s="33"/>
      <c r="H16" s="34"/>
    </row>
    <row r="17" spans="2:8">
      <c r="B17" s="39"/>
      <c r="C17" s="32"/>
      <c r="D17" s="33"/>
      <c r="E17" s="33"/>
      <c r="F17" s="33"/>
      <c r="G17" s="33"/>
      <c r="H17" s="34"/>
    </row>
    <row r="18" spans="2:8">
      <c r="B18" s="39"/>
      <c r="C18" s="32"/>
      <c r="D18" s="33"/>
      <c r="E18" s="33"/>
      <c r="F18" s="33"/>
      <c r="G18" s="33"/>
      <c r="H18" s="34"/>
    </row>
    <row r="19" spans="2:8">
      <c r="B19" s="39"/>
      <c r="C19" s="32"/>
      <c r="D19" s="33"/>
      <c r="E19" s="33"/>
      <c r="F19" s="33"/>
      <c r="G19" s="33"/>
      <c r="H19" s="34"/>
    </row>
    <row r="20" spans="2:8">
      <c r="B20" s="39"/>
      <c r="C20" s="32"/>
      <c r="D20" s="33"/>
      <c r="E20" s="33"/>
      <c r="F20" s="33"/>
      <c r="G20" s="33"/>
      <c r="H20" s="34"/>
    </row>
    <row r="21" spans="2:8">
      <c r="B21" s="39"/>
      <c r="C21" s="32"/>
      <c r="D21" s="33"/>
      <c r="E21" s="33"/>
      <c r="F21" s="33"/>
      <c r="G21" s="33"/>
      <c r="H21" s="34"/>
    </row>
    <row r="22" spans="2:8">
      <c r="B22" s="39"/>
      <c r="C22" s="32"/>
      <c r="D22" s="33"/>
      <c r="E22" s="33"/>
      <c r="F22" s="33"/>
      <c r="G22" s="33"/>
      <c r="H22" s="34"/>
    </row>
    <row r="23" spans="2:8">
      <c r="B23" s="39"/>
      <c r="C23" s="32"/>
      <c r="D23" s="33"/>
      <c r="E23" s="33"/>
      <c r="F23" s="33"/>
      <c r="G23" s="33"/>
      <c r="H23" s="34"/>
    </row>
    <row r="24" spans="2:8">
      <c r="B24" s="39"/>
      <c r="C24" s="32"/>
      <c r="D24" s="33"/>
      <c r="E24" s="33"/>
      <c r="F24" s="33"/>
      <c r="G24" s="33"/>
      <c r="H24" s="34"/>
    </row>
    <row r="25" spans="2:8">
      <c r="B25" s="39"/>
      <c r="C25" s="32"/>
      <c r="D25" s="33"/>
      <c r="E25" s="33"/>
      <c r="F25" s="33"/>
      <c r="G25" s="33"/>
      <c r="H25" s="34"/>
    </row>
    <row r="26" spans="2:8">
      <c r="B26" s="39"/>
      <c r="C26" s="32"/>
      <c r="D26" s="33"/>
      <c r="E26" s="33"/>
      <c r="F26" s="33"/>
      <c r="G26" s="33"/>
      <c r="H26" s="34"/>
    </row>
    <row r="27" spans="2:8">
      <c r="B27" s="39"/>
      <c r="C27" s="32"/>
      <c r="D27" s="33"/>
      <c r="E27" s="33"/>
      <c r="F27" s="33"/>
      <c r="G27" s="33"/>
      <c r="H27" s="34"/>
    </row>
    <row r="28" spans="2:8">
      <c r="B28" s="39"/>
      <c r="C28" s="32"/>
      <c r="D28" s="33"/>
      <c r="E28" s="33"/>
      <c r="F28" s="33"/>
      <c r="G28" s="33"/>
      <c r="H28" s="34"/>
    </row>
    <row r="29" spans="2:8">
      <c r="B29" s="39"/>
      <c r="C29" s="32"/>
      <c r="D29" s="33"/>
      <c r="E29" s="33"/>
      <c r="F29" s="33"/>
      <c r="G29" s="33"/>
      <c r="H29" s="34"/>
    </row>
    <row r="30" spans="2:8">
      <c r="B30" s="39"/>
      <c r="C30" s="32"/>
      <c r="D30" s="33"/>
      <c r="E30" s="33"/>
      <c r="F30" s="33"/>
      <c r="G30" s="33"/>
      <c r="H30" s="34"/>
    </row>
    <row r="31" spans="2:8">
      <c r="B31" s="39"/>
      <c r="C31" s="32"/>
      <c r="D31" s="33"/>
      <c r="E31" s="33"/>
      <c r="F31" s="33"/>
      <c r="G31" s="33"/>
      <c r="H31" s="34"/>
    </row>
    <row r="32" spans="2:8">
      <c r="B32" s="39"/>
      <c r="C32" s="32"/>
      <c r="D32" s="33"/>
      <c r="E32" s="33"/>
      <c r="F32" s="33"/>
      <c r="G32" s="33"/>
      <c r="H32" s="34"/>
    </row>
    <row r="33" spans="2:8">
      <c r="B33" s="39"/>
      <c r="C33" s="32"/>
      <c r="D33" s="33"/>
      <c r="E33" s="33"/>
      <c r="F33" s="33"/>
      <c r="G33" s="33"/>
      <c r="H33" s="34"/>
    </row>
    <row r="34" spans="2:8">
      <c r="B34" s="39"/>
      <c r="C34" s="32"/>
      <c r="D34" s="33"/>
      <c r="E34" s="33"/>
      <c r="F34" s="33"/>
      <c r="G34" s="33"/>
      <c r="H34" s="34"/>
    </row>
    <row r="35" spans="2:8">
      <c r="B35" s="39"/>
      <c r="C35" s="32"/>
      <c r="D35" s="33"/>
      <c r="E35" s="33"/>
      <c r="F35" s="33"/>
      <c r="G35" s="33"/>
      <c r="H35" s="34"/>
    </row>
    <row r="36" spans="2:8">
      <c r="B36" s="39"/>
      <c r="C36" s="32"/>
      <c r="D36" s="33"/>
      <c r="E36" s="33"/>
      <c r="F36" s="33"/>
      <c r="G36" s="33"/>
      <c r="H36" s="34"/>
    </row>
    <row r="37" spans="2:8">
      <c r="B37" s="39"/>
      <c r="C37" s="32"/>
      <c r="D37" s="33"/>
      <c r="E37" s="33"/>
      <c r="F37" s="33"/>
      <c r="G37" s="33"/>
      <c r="H37" s="34"/>
    </row>
    <row r="38" spans="2:8">
      <c r="B38" s="39"/>
      <c r="C38" s="32"/>
      <c r="D38" s="33"/>
      <c r="E38" s="33"/>
      <c r="F38" s="33"/>
      <c r="G38" s="33"/>
      <c r="H38" s="34"/>
    </row>
    <row r="39" spans="2:8">
      <c r="B39" s="39"/>
      <c r="C39" s="32"/>
      <c r="D39" s="33"/>
      <c r="E39" s="33"/>
      <c r="F39" s="33"/>
      <c r="G39" s="33"/>
      <c r="H39" s="34"/>
    </row>
    <row r="40" spans="2:8">
      <c r="B40" s="39"/>
      <c r="C40" s="32"/>
      <c r="D40" s="33"/>
      <c r="E40" s="33"/>
      <c r="F40" s="33"/>
      <c r="G40" s="33"/>
      <c r="H40" s="34"/>
    </row>
    <row r="41" spans="2:8">
      <c r="B41" s="39"/>
      <c r="C41" s="32"/>
      <c r="D41" s="33"/>
      <c r="E41" s="33"/>
      <c r="F41" s="33"/>
      <c r="G41" s="33"/>
      <c r="H41" s="34"/>
    </row>
    <row r="42" spans="2:8">
      <c r="B42" s="39"/>
      <c r="C42" s="32"/>
      <c r="D42" s="33"/>
      <c r="E42" s="33"/>
      <c r="F42" s="33"/>
      <c r="G42" s="33"/>
      <c r="H42" s="34"/>
    </row>
    <row r="43" spans="2:8">
      <c r="B43" s="39"/>
      <c r="C43" s="32"/>
      <c r="D43" s="33"/>
      <c r="E43" s="33"/>
      <c r="F43" s="33"/>
      <c r="G43" s="33"/>
      <c r="H43" s="34"/>
    </row>
    <row r="44" spans="2:8">
      <c r="B44" s="39"/>
      <c r="C44" s="32"/>
      <c r="D44" s="33"/>
      <c r="E44" s="33"/>
      <c r="F44" s="33"/>
      <c r="G44" s="33"/>
      <c r="H44" s="34"/>
    </row>
    <row r="45" spans="2:8">
      <c r="B45" s="39"/>
      <c r="C45" s="32"/>
      <c r="D45" s="33"/>
      <c r="E45" s="33"/>
      <c r="F45" s="33"/>
      <c r="G45" s="33"/>
      <c r="H45" s="34"/>
    </row>
    <row r="46" spans="2:8">
      <c r="B46" s="39"/>
      <c r="C46" s="32"/>
      <c r="D46" s="33"/>
      <c r="E46" s="33"/>
      <c r="F46" s="33"/>
      <c r="G46" s="33"/>
      <c r="H46" s="34"/>
    </row>
    <row r="47" spans="2:8">
      <c r="B47" s="39"/>
      <c r="C47" s="32"/>
      <c r="D47" s="33"/>
      <c r="E47" s="33"/>
      <c r="F47" s="33"/>
      <c r="G47" s="33"/>
      <c r="H47" s="34"/>
    </row>
    <row r="48" spans="2:8">
      <c r="B48" s="39"/>
      <c r="C48" s="32"/>
      <c r="D48" s="33"/>
      <c r="E48" s="33"/>
      <c r="F48" s="33"/>
      <c r="G48" s="33"/>
      <c r="H48" s="34"/>
    </row>
    <row r="49" spans="2:8">
      <c r="B49" s="39"/>
      <c r="C49" s="32"/>
      <c r="D49" s="33"/>
      <c r="E49" s="33"/>
      <c r="F49" s="33"/>
      <c r="G49" s="33"/>
      <c r="H49" s="34"/>
    </row>
    <row r="50" spans="2:8">
      <c r="B50" s="39"/>
      <c r="C50" s="32"/>
      <c r="D50" s="33"/>
      <c r="E50" s="33"/>
      <c r="F50" s="33"/>
      <c r="G50" s="33"/>
      <c r="H50" s="34"/>
    </row>
    <row r="51" spans="2:8">
      <c r="B51" s="39"/>
      <c r="C51" s="32"/>
      <c r="D51" s="33"/>
      <c r="E51" s="33"/>
      <c r="F51" s="33"/>
      <c r="G51" s="33"/>
      <c r="H51" s="34"/>
    </row>
    <row r="52" spans="2:8">
      <c r="B52" s="39"/>
      <c r="C52" s="32"/>
      <c r="D52" s="33"/>
      <c r="E52" s="33"/>
      <c r="F52" s="33"/>
      <c r="G52" s="33"/>
      <c r="H52" s="34"/>
    </row>
    <row r="53" spans="2:8">
      <c r="B53" s="39"/>
      <c r="C53" s="32"/>
      <c r="D53" s="33"/>
      <c r="E53" s="33"/>
      <c r="F53" s="33"/>
      <c r="G53" s="33"/>
      <c r="H53" s="34"/>
    </row>
    <row r="54" spans="2:8">
      <c r="B54" s="39"/>
      <c r="C54" s="32"/>
      <c r="D54" s="33"/>
      <c r="E54" s="33"/>
      <c r="F54" s="33"/>
      <c r="G54" s="33"/>
      <c r="H54" s="34"/>
    </row>
    <row r="55" spans="2:8">
      <c r="B55" s="39"/>
      <c r="C55" s="32"/>
      <c r="D55" s="33"/>
      <c r="E55" s="33"/>
      <c r="F55" s="33"/>
      <c r="G55" s="33"/>
      <c r="H55" s="34"/>
    </row>
    <row r="56" spans="2:8">
      <c r="B56" s="39"/>
      <c r="C56" s="32"/>
      <c r="D56" s="33"/>
      <c r="E56" s="33"/>
      <c r="F56" s="33"/>
      <c r="G56" s="33"/>
      <c r="H56" s="34"/>
    </row>
    <row r="57" spans="2:8">
      <c r="B57" s="39"/>
      <c r="C57" s="32"/>
      <c r="D57" s="33"/>
      <c r="E57" s="33"/>
      <c r="F57" s="33"/>
      <c r="G57" s="33"/>
      <c r="H57" s="34"/>
    </row>
    <row r="58" spans="2:8">
      <c r="B58" s="39"/>
      <c r="C58" s="32"/>
      <c r="D58" s="33"/>
      <c r="E58" s="33"/>
      <c r="F58" s="33"/>
      <c r="G58" s="33"/>
      <c r="H58" s="34"/>
    </row>
    <row r="59" spans="2:8">
      <c r="B59" s="39"/>
      <c r="C59" s="32"/>
      <c r="D59" s="33"/>
      <c r="E59" s="33"/>
      <c r="F59" s="33"/>
      <c r="G59" s="33"/>
      <c r="H59" s="34"/>
    </row>
    <row r="60" spans="2:8">
      <c r="B60" s="39"/>
      <c r="C60" s="32"/>
      <c r="D60" s="33"/>
      <c r="E60" s="33"/>
      <c r="F60" s="33"/>
      <c r="G60" s="33"/>
      <c r="H60" s="34"/>
    </row>
    <row r="61" spans="2:8">
      <c r="B61" s="39"/>
      <c r="C61" s="32"/>
      <c r="D61" s="33"/>
      <c r="E61" s="33"/>
      <c r="F61" s="33"/>
      <c r="G61" s="33"/>
      <c r="H61" s="34"/>
    </row>
    <row r="62" spans="2:8">
      <c r="B62" s="39"/>
      <c r="C62" s="32"/>
      <c r="D62" s="33"/>
      <c r="E62" s="33"/>
      <c r="F62" s="33"/>
      <c r="G62" s="33"/>
      <c r="H62" s="34"/>
    </row>
    <row r="63" spans="2:8">
      <c r="B63" s="39"/>
      <c r="C63" s="32"/>
      <c r="D63" s="33"/>
      <c r="E63" s="33"/>
      <c r="F63" s="33"/>
      <c r="G63" s="33"/>
      <c r="H63" s="34"/>
    </row>
    <row r="64" spans="2:8">
      <c r="B64" s="39"/>
      <c r="C64" s="32"/>
      <c r="D64" s="33"/>
      <c r="E64" s="33"/>
      <c r="F64" s="33"/>
      <c r="G64" s="33"/>
      <c r="H64" s="34"/>
    </row>
    <row r="65" spans="2:8">
      <c r="B65" s="39"/>
      <c r="C65" s="32"/>
      <c r="D65" s="33"/>
      <c r="E65" s="33"/>
      <c r="F65" s="33"/>
      <c r="G65" s="33"/>
      <c r="H65" s="34"/>
    </row>
    <row r="66" spans="2:8">
      <c r="B66" s="39"/>
      <c r="C66" s="32"/>
      <c r="D66" s="33"/>
      <c r="E66" s="33"/>
      <c r="F66" s="33"/>
      <c r="G66" s="33"/>
      <c r="H66" s="34"/>
    </row>
    <row r="67" spans="2:8">
      <c r="B67" s="39"/>
      <c r="C67" s="32"/>
      <c r="D67" s="33"/>
      <c r="E67" s="33"/>
      <c r="F67" s="33"/>
      <c r="G67" s="33"/>
      <c r="H67" s="34"/>
    </row>
    <row r="68" spans="2:8">
      <c r="B68" s="39"/>
      <c r="C68" s="32"/>
      <c r="D68" s="33"/>
      <c r="E68" s="33"/>
      <c r="F68" s="33"/>
      <c r="G68" s="33"/>
      <c r="H68" s="34"/>
    </row>
    <row r="69" spans="2:8">
      <c r="B69" s="39"/>
      <c r="C69" s="32"/>
      <c r="D69" s="33"/>
      <c r="E69" s="33"/>
      <c r="F69" s="33"/>
      <c r="G69" s="33"/>
      <c r="H69" s="34"/>
    </row>
    <row r="70" spans="2:8">
      <c r="B70" s="39"/>
      <c r="C70" s="32"/>
      <c r="D70" s="33"/>
      <c r="E70" s="33"/>
      <c r="F70" s="33"/>
      <c r="G70" s="33"/>
      <c r="H70" s="34"/>
    </row>
    <row r="71" spans="2:8">
      <c r="B71" s="39"/>
      <c r="C71" s="32"/>
      <c r="D71" s="33"/>
      <c r="E71" s="33"/>
      <c r="F71" s="33"/>
      <c r="G71" s="33"/>
      <c r="H71" s="34"/>
    </row>
    <row r="72" spans="2:8">
      <c r="B72" s="39"/>
      <c r="C72" s="32"/>
      <c r="D72" s="33"/>
      <c r="E72" s="33"/>
      <c r="F72" s="33"/>
      <c r="G72" s="33"/>
      <c r="H72" s="34"/>
    </row>
    <row r="73" spans="2:8">
      <c r="B73" s="39"/>
      <c r="C73" s="32"/>
      <c r="D73" s="33"/>
      <c r="E73" s="33"/>
      <c r="F73" s="33"/>
      <c r="G73" s="33"/>
      <c r="H73" s="34"/>
    </row>
    <row r="74" spans="2:8">
      <c r="B74" s="39"/>
      <c r="C74" s="32"/>
      <c r="D74" s="33"/>
      <c r="E74" s="33"/>
      <c r="F74" s="33"/>
      <c r="G74" s="33"/>
      <c r="H74" s="34"/>
    </row>
    <row r="75" spans="2:8">
      <c r="B75" s="39"/>
      <c r="C75" s="32"/>
      <c r="D75" s="33"/>
      <c r="E75" s="33"/>
      <c r="F75" s="33"/>
      <c r="G75" s="33"/>
      <c r="H75" s="34"/>
    </row>
    <row r="76" spans="2:8">
      <c r="B76" s="39"/>
      <c r="C76" s="32"/>
      <c r="D76" s="33"/>
      <c r="E76" s="33"/>
      <c r="F76" s="33"/>
      <c r="G76" s="33"/>
      <c r="H76" s="34"/>
    </row>
    <row r="77" spans="2:8">
      <c r="B77" s="39"/>
      <c r="C77" s="32"/>
      <c r="D77" s="33"/>
      <c r="E77" s="33"/>
      <c r="F77" s="33"/>
      <c r="G77" s="33"/>
      <c r="H77" s="34"/>
    </row>
    <row r="78" spans="2:8">
      <c r="B78" s="39"/>
      <c r="C78" s="32"/>
      <c r="D78" s="33"/>
      <c r="E78" s="33"/>
      <c r="F78" s="33"/>
      <c r="G78" s="33"/>
      <c r="H78" s="34"/>
    </row>
    <row r="79" spans="2:8">
      <c r="B79" s="39"/>
      <c r="C79" s="32"/>
      <c r="D79" s="33"/>
      <c r="E79" s="33"/>
      <c r="F79" s="33"/>
      <c r="G79" s="33"/>
      <c r="H79" s="34"/>
    </row>
    <row r="80" spans="2:8">
      <c r="B80" s="39"/>
      <c r="C80" s="32"/>
      <c r="D80" s="33"/>
      <c r="E80" s="33"/>
      <c r="F80" s="33"/>
      <c r="G80" s="33"/>
      <c r="H80" s="34"/>
    </row>
    <row r="81" spans="2:8">
      <c r="B81" s="39"/>
      <c r="C81" s="32"/>
      <c r="D81" s="33"/>
      <c r="E81" s="33"/>
      <c r="F81" s="33"/>
      <c r="G81" s="33"/>
      <c r="H81" s="34"/>
    </row>
    <row r="82" spans="2:8">
      <c r="B82" s="39"/>
      <c r="C82" s="32"/>
      <c r="D82" s="33"/>
      <c r="E82" s="33"/>
      <c r="F82" s="33"/>
      <c r="G82" s="33"/>
      <c r="H82" s="34"/>
    </row>
    <row r="83" spans="2:8">
      <c r="B83" s="39"/>
      <c r="C83" s="32"/>
      <c r="D83" s="33"/>
      <c r="E83" s="33"/>
      <c r="F83" s="33"/>
      <c r="G83" s="33"/>
      <c r="H83" s="34"/>
    </row>
    <row r="84" spans="2:8">
      <c r="B84" s="39"/>
      <c r="C84" s="32"/>
      <c r="D84" s="33"/>
      <c r="E84" s="33"/>
      <c r="F84" s="33"/>
      <c r="G84" s="33"/>
      <c r="H84" s="34"/>
    </row>
    <row r="85" spans="2:8">
      <c r="B85" s="39"/>
      <c r="C85" s="32"/>
      <c r="D85" s="33"/>
      <c r="E85" s="33"/>
      <c r="F85" s="33"/>
      <c r="G85" s="33"/>
      <c r="H85" s="34"/>
    </row>
    <row r="86" spans="2:8">
      <c r="B86" s="39"/>
      <c r="C86" s="32"/>
      <c r="D86" s="33"/>
      <c r="E86" s="33"/>
      <c r="F86" s="33"/>
      <c r="G86" s="33"/>
      <c r="H86" s="34"/>
    </row>
    <row r="87" spans="2:8">
      <c r="B87" s="39"/>
      <c r="C87" s="32"/>
      <c r="D87" s="33"/>
      <c r="E87" s="33"/>
      <c r="F87" s="33"/>
      <c r="G87" s="33"/>
      <c r="H87" s="34"/>
    </row>
    <row r="88" spans="2:8">
      <c r="B88" s="39"/>
      <c r="C88" s="32"/>
      <c r="D88" s="33"/>
      <c r="E88" s="33"/>
      <c r="F88" s="33"/>
      <c r="G88" s="33"/>
      <c r="H88" s="34"/>
    </row>
    <row r="89" spans="2:8">
      <c r="B89" s="39"/>
      <c r="C89" s="32"/>
      <c r="D89" s="33"/>
      <c r="E89" s="33"/>
      <c r="F89" s="33"/>
      <c r="G89" s="33"/>
      <c r="H89" s="34"/>
    </row>
    <row r="90" spans="2:8">
      <c r="B90" s="39"/>
      <c r="C90" s="32"/>
      <c r="D90" s="33"/>
      <c r="E90" s="33"/>
      <c r="F90" s="33"/>
      <c r="G90" s="33"/>
      <c r="H90" s="34"/>
    </row>
    <row r="91" spans="2:8">
      <c r="B91" s="39"/>
      <c r="C91" s="32"/>
      <c r="D91" s="33"/>
      <c r="E91" s="33"/>
      <c r="F91" s="33"/>
      <c r="G91" s="33"/>
      <c r="H91" s="34"/>
    </row>
    <row r="92" spans="2:8">
      <c r="B92" s="39"/>
      <c r="C92" s="32"/>
      <c r="D92" s="33"/>
      <c r="E92" s="33"/>
      <c r="F92" s="33"/>
      <c r="G92" s="33"/>
      <c r="H92" s="34"/>
    </row>
    <row r="93" spans="2:8">
      <c r="B93" s="39"/>
      <c r="C93" s="32"/>
      <c r="D93" s="33"/>
      <c r="E93" s="33"/>
      <c r="F93" s="33"/>
      <c r="G93" s="33"/>
      <c r="H93" s="34"/>
    </row>
    <row r="94" spans="2:8">
      <c r="B94" s="39"/>
      <c r="C94" s="32"/>
      <c r="D94" s="33"/>
      <c r="E94" s="33"/>
      <c r="F94" s="33"/>
      <c r="G94" s="33"/>
      <c r="H94" s="34"/>
    </row>
    <row r="95" spans="2:8">
      <c r="B95" s="39"/>
      <c r="C95" s="32"/>
      <c r="D95" s="33"/>
      <c r="E95" s="33"/>
      <c r="F95" s="33"/>
      <c r="G95" s="33"/>
      <c r="H95" s="34"/>
    </row>
    <row r="96" spans="2:8">
      <c r="B96" s="39"/>
      <c r="C96" s="32"/>
      <c r="D96" s="33"/>
      <c r="E96" s="33"/>
      <c r="F96" s="33"/>
      <c r="G96" s="33"/>
      <c r="H96" s="34"/>
    </row>
    <row r="97" spans="2:8">
      <c r="B97" s="39"/>
      <c r="C97" s="32"/>
      <c r="D97" s="33"/>
      <c r="E97" s="33"/>
      <c r="F97" s="33"/>
      <c r="G97" s="33"/>
      <c r="H97" s="34"/>
    </row>
    <row r="98" spans="2:8">
      <c r="B98" s="39"/>
      <c r="C98" s="32"/>
      <c r="D98" s="33"/>
      <c r="E98" s="33"/>
      <c r="F98" s="33"/>
      <c r="G98" s="33"/>
      <c r="H98" s="34"/>
    </row>
    <row r="99" spans="2:8">
      <c r="B99" s="39"/>
      <c r="C99" s="32"/>
      <c r="D99" s="33"/>
      <c r="E99" s="33"/>
      <c r="F99" s="33"/>
      <c r="G99" s="33"/>
      <c r="H99" s="34"/>
    </row>
    <row r="100" spans="2:8">
      <c r="B100" s="39"/>
      <c r="C100" s="32"/>
      <c r="D100" s="33"/>
      <c r="E100" s="33"/>
      <c r="F100" s="33"/>
      <c r="G100" s="33"/>
      <c r="H100" s="34"/>
    </row>
    <row r="101" spans="2:8">
      <c r="B101" s="39"/>
      <c r="C101" s="32"/>
      <c r="D101" s="33"/>
      <c r="E101" s="33"/>
      <c r="F101" s="33"/>
      <c r="G101" s="33"/>
      <c r="H101" s="34"/>
    </row>
    <row r="102" spans="2:8">
      <c r="B102" s="39"/>
      <c r="C102" s="32"/>
      <c r="D102" s="33"/>
      <c r="E102" s="33"/>
      <c r="F102" s="33"/>
      <c r="G102" s="33"/>
      <c r="H102" s="34"/>
    </row>
    <row r="103" spans="2:8">
      <c r="B103" s="39"/>
      <c r="C103" s="32"/>
      <c r="D103" s="33"/>
      <c r="E103" s="33"/>
      <c r="F103" s="33"/>
      <c r="G103" s="33"/>
      <c r="H103" s="34"/>
    </row>
    <row r="104" spans="2:8">
      <c r="B104" s="39"/>
      <c r="C104" s="32"/>
      <c r="D104" s="33"/>
      <c r="E104" s="33"/>
      <c r="F104" s="33"/>
      <c r="G104" s="33"/>
      <c r="H104" s="34"/>
    </row>
    <row r="105" spans="2:8">
      <c r="B105" s="39"/>
      <c r="C105" s="32"/>
      <c r="D105" s="33"/>
      <c r="E105" s="33"/>
      <c r="F105" s="33"/>
      <c r="G105" s="33"/>
      <c r="H105" s="34"/>
    </row>
    <row r="106" spans="2:8">
      <c r="B106" s="39"/>
      <c r="C106" s="32"/>
      <c r="D106" s="33"/>
      <c r="E106" s="33"/>
      <c r="F106" s="33"/>
      <c r="G106" s="33"/>
      <c r="H106" s="34"/>
    </row>
    <row r="107" spans="2:8">
      <c r="B107" s="39"/>
      <c r="C107" s="32"/>
      <c r="D107" s="33"/>
      <c r="E107" s="33"/>
      <c r="F107" s="33"/>
      <c r="G107" s="33"/>
      <c r="H107" s="34"/>
    </row>
    <row r="108" spans="2:8">
      <c r="B108" s="39"/>
      <c r="C108" s="32"/>
      <c r="D108" s="33"/>
      <c r="E108" s="33"/>
      <c r="F108" s="33"/>
      <c r="G108" s="33"/>
      <c r="H108" s="34"/>
    </row>
    <row r="109" spans="2:8">
      <c r="B109" s="39"/>
      <c r="C109" s="32"/>
      <c r="D109" s="33"/>
      <c r="E109" s="33"/>
      <c r="F109" s="33"/>
      <c r="G109" s="33"/>
      <c r="H109" s="34"/>
    </row>
    <row r="110" spans="2:8">
      <c r="B110" s="39"/>
      <c r="C110" s="32"/>
      <c r="D110" s="33"/>
      <c r="E110" s="33"/>
      <c r="F110" s="33"/>
      <c r="G110" s="33"/>
      <c r="H110" s="34"/>
    </row>
    <row r="111" spans="2:8">
      <c r="B111" s="39"/>
      <c r="C111" s="32"/>
      <c r="D111" s="33"/>
      <c r="E111" s="33"/>
      <c r="F111" s="33"/>
      <c r="G111" s="33"/>
      <c r="H111" s="34"/>
    </row>
    <row r="112" spans="2:8">
      <c r="B112" s="39"/>
      <c r="C112" s="32"/>
      <c r="D112" s="33"/>
      <c r="E112" s="33"/>
      <c r="F112" s="33"/>
      <c r="G112" s="33"/>
      <c r="H112" s="34"/>
    </row>
    <row r="113" spans="2:8">
      <c r="B113" s="39"/>
      <c r="C113" s="32"/>
      <c r="D113" s="33"/>
      <c r="E113" s="33"/>
      <c r="F113" s="33"/>
      <c r="G113" s="33"/>
      <c r="H113" s="34"/>
    </row>
    <row r="114" spans="2:8">
      <c r="B114" s="39"/>
      <c r="C114" s="32"/>
      <c r="D114" s="33"/>
      <c r="E114" s="33"/>
      <c r="F114" s="33"/>
      <c r="G114" s="33"/>
      <c r="H114" s="34"/>
    </row>
    <row r="115" spans="2:8">
      <c r="B115" s="39"/>
      <c r="C115" s="32"/>
      <c r="D115" s="33"/>
      <c r="E115" s="33"/>
      <c r="F115" s="33"/>
      <c r="G115" s="33"/>
      <c r="H115" s="34"/>
    </row>
    <row r="116" spans="2:8">
      <c r="B116" s="39"/>
      <c r="C116" s="32"/>
      <c r="D116" s="33"/>
      <c r="E116" s="33"/>
      <c r="F116" s="33"/>
      <c r="G116" s="33"/>
      <c r="H116" s="34"/>
    </row>
    <row r="117" spans="2:8">
      <c r="B117" s="39"/>
      <c r="C117" s="32"/>
      <c r="D117" s="33"/>
      <c r="E117" s="33"/>
      <c r="F117" s="33"/>
      <c r="G117" s="33"/>
      <c r="H117" s="34"/>
    </row>
    <row r="118" spans="2:8">
      <c r="B118" s="39"/>
      <c r="C118" s="32"/>
      <c r="D118" s="33"/>
      <c r="E118" s="33"/>
      <c r="F118" s="33"/>
      <c r="G118" s="33"/>
      <c r="H118" s="34"/>
    </row>
    <row r="119" spans="2:8">
      <c r="B119" s="39"/>
      <c r="C119" s="32"/>
      <c r="D119" s="33"/>
      <c r="E119" s="33"/>
      <c r="F119" s="33"/>
      <c r="G119" s="33"/>
      <c r="H119" s="34"/>
    </row>
    <row r="120" spans="2:8">
      <c r="B120" s="39"/>
      <c r="C120" s="32"/>
      <c r="D120" s="33"/>
      <c r="E120" s="33"/>
      <c r="F120" s="33"/>
      <c r="G120" s="33"/>
      <c r="H120" s="34"/>
    </row>
    <row r="121" spans="2:8">
      <c r="B121" s="39"/>
      <c r="C121" s="32"/>
      <c r="D121" s="33"/>
      <c r="E121" s="33"/>
      <c r="F121" s="33"/>
      <c r="G121" s="33"/>
      <c r="H121" s="34"/>
    </row>
    <row r="122" spans="2:8">
      <c r="B122" s="39"/>
      <c r="C122" s="32"/>
      <c r="D122" s="33"/>
      <c r="E122" s="33"/>
      <c r="F122" s="33"/>
      <c r="G122" s="33"/>
      <c r="H122" s="34"/>
    </row>
    <row r="123" spans="2:8">
      <c r="B123" s="39"/>
      <c r="C123" s="32"/>
      <c r="D123" s="33"/>
      <c r="E123" s="33"/>
      <c r="F123" s="33"/>
      <c r="G123" s="33"/>
      <c r="H123" s="34"/>
    </row>
    <row r="124" spans="2:8">
      <c r="B124" s="39"/>
      <c r="C124" s="32"/>
      <c r="D124" s="33"/>
      <c r="E124" s="33"/>
      <c r="F124" s="33"/>
      <c r="G124" s="33"/>
      <c r="H124" s="34"/>
    </row>
    <row r="125" spans="2:8">
      <c r="B125" s="39"/>
      <c r="C125" s="32"/>
      <c r="D125" s="33"/>
      <c r="E125" s="33"/>
      <c r="F125" s="33"/>
      <c r="G125" s="33"/>
      <c r="H125" s="34"/>
    </row>
    <row r="126" spans="2:8">
      <c r="B126" s="39"/>
      <c r="C126" s="32"/>
      <c r="D126" s="33"/>
      <c r="E126" s="33"/>
      <c r="F126" s="33"/>
      <c r="G126" s="33"/>
      <c r="H126" s="34"/>
    </row>
    <row r="127" spans="2:8">
      <c r="B127" s="39"/>
      <c r="C127" s="32"/>
      <c r="D127" s="33"/>
      <c r="E127" s="33"/>
      <c r="F127" s="33"/>
      <c r="G127" s="33"/>
      <c r="H127" s="34"/>
    </row>
    <row r="128" spans="2:8">
      <c r="B128" s="39"/>
      <c r="C128" s="32"/>
      <c r="D128" s="33"/>
      <c r="E128" s="33"/>
      <c r="F128" s="33"/>
      <c r="G128" s="33"/>
      <c r="H128" s="34"/>
    </row>
    <row r="129" spans="2:8">
      <c r="B129" s="39"/>
      <c r="C129" s="32"/>
      <c r="D129" s="33"/>
      <c r="E129" s="33"/>
      <c r="F129" s="33"/>
      <c r="G129" s="33"/>
      <c r="H129" s="34"/>
    </row>
    <row r="130" spans="2:8">
      <c r="B130" s="39"/>
      <c r="C130" s="32"/>
      <c r="D130" s="33"/>
      <c r="E130" s="33"/>
      <c r="F130" s="33"/>
      <c r="G130" s="33"/>
      <c r="H130" s="34"/>
    </row>
    <row r="131" spans="2:8">
      <c r="B131" s="39"/>
      <c r="C131" s="32"/>
      <c r="D131" s="33"/>
      <c r="E131" s="33"/>
      <c r="F131" s="33"/>
      <c r="G131" s="33"/>
      <c r="H131" s="34"/>
    </row>
    <row r="132" spans="2:8">
      <c r="B132" s="39"/>
      <c r="C132" s="32"/>
      <c r="D132" s="33"/>
      <c r="E132" s="33"/>
      <c r="F132" s="33"/>
      <c r="G132" s="33"/>
      <c r="H132" s="34"/>
    </row>
    <row r="133" spans="2:8">
      <c r="B133" s="39"/>
      <c r="C133" s="32"/>
      <c r="D133" s="33"/>
      <c r="E133" s="33"/>
      <c r="F133" s="33"/>
      <c r="G133" s="33"/>
      <c r="H133" s="34"/>
    </row>
    <row r="134" spans="2:8">
      <c r="B134" s="39"/>
      <c r="C134" s="32"/>
      <c r="D134" s="33"/>
      <c r="E134" s="33"/>
      <c r="F134" s="33"/>
      <c r="G134" s="33"/>
      <c r="H134" s="34"/>
    </row>
    <row r="135" spans="2:8">
      <c r="B135" s="39"/>
      <c r="C135" s="32"/>
      <c r="D135" s="33"/>
      <c r="E135" s="33"/>
      <c r="F135" s="33"/>
      <c r="G135" s="33"/>
      <c r="H135" s="34"/>
    </row>
    <row r="136" spans="2:8">
      <c r="B136" s="39"/>
      <c r="C136" s="32"/>
      <c r="D136" s="33"/>
      <c r="E136" s="33"/>
      <c r="F136" s="33"/>
      <c r="G136" s="33"/>
      <c r="H136" s="34"/>
    </row>
    <row r="137" spans="2:8">
      <c r="B137" s="39"/>
      <c r="C137" s="32"/>
      <c r="D137" s="33"/>
      <c r="E137" s="33"/>
      <c r="F137" s="33"/>
      <c r="G137" s="33"/>
      <c r="H137" s="34"/>
    </row>
    <row r="138" spans="2:8">
      <c r="B138" s="39"/>
      <c r="C138" s="32"/>
      <c r="D138" s="33"/>
      <c r="E138" s="33"/>
      <c r="F138" s="33"/>
      <c r="G138" s="33"/>
      <c r="H138" s="34"/>
    </row>
    <row r="139" spans="2:8">
      <c r="B139" s="39"/>
      <c r="C139" s="32"/>
      <c r="D139" s="33"/>
      <c r="E139" s="33"/>
      <c r="F139" s="33"/>
      <c r="G139" s="33"/>
      <c r="H139" s="34"/>
    </row>
    <row r="140" spans="2:8">
      <c r="B140" s="39"/>
      <c r="C140" s="32"/>
      <c r="D140" s="33"/>
      <c r="E140" s="33"/>
      <c r="F140" s="33"/>
      <c r="G140" s="33"/>
      <c r="H140" s="34"/>
    </row>
    <row r="141" spans="2:8">
      <c r="B141" s="39"/>
      <c r="C141" s="32"/>
      <c r="D141" s="33"/>
      <c r="E141" s="33"/>
      <c r="F141" s="33"/>
      <c r="G141" s="33"/>
      <c r="H141" s="34"/>
    </row>
    <row r="142" spans="2:8">
      <c r="B142" s="39"/>
      <c r="C142" s="32"/>
      <c r="D142" s="33"/>
      <c r="E142" s="33"/>
      <c r="F142" s="33"/>
      <c r="G142" s="33"/>
      <c r="H142" s="34"/>
    </row>
    <row r="143" spans="2:8">
      <c r="B143" s="39"/>
      <c r="C143" s="32"/>
      <c r="D143" s="33"/>
      <c r="E143" s="33"/>
      <c r="F143" s="33"/>
      <c r="G143" s="33"/>
      <c r="H143" s="34"/>
    </row>
    <row r="144" spans="2:8">
      <c r="B144" s="39"/>
      <c r="C144" s="32"/>
      <c r="D144" s="33"/>
      <c r="E144" s="33"/>
      <c r="F144" s="33"/>
      <c r="G144" s="33"/>
      <c r="H144" s="34"/>
    </row>
    <row r="145" spans="2:8">
      <c r="B145" s="39"/>
      <c r="C145" s="32"/>
      <c r="D145" s="33"/>
      <c r="E145" s="33"/>
      <c r="F145" s="33"/>
      <c r="G145" s="33"/>
      <c r="H145" s="34"/>
    </row>
    <row r="146" spans="2:8">
      <c r="B146" s="39"/>
      <c r="C146" s="32"/>
      <c r="D146" s="33"/>
      <c r="E146" s="33"/>
      <c r="F146" s="33"/>
      <c r="G146" s="33"/>
      <c r="H146" s="34"/>
    </row>
    <row r="147" spans="2:8">
      <c r="B147" s="39"/>
      <c r="C147" s="32"/>
      <c r="D147" s="33"/>
      <c r="E147" s="33"/>
      <c r="F147" s="33"/>
      <c r="G147" s="33"/>
      <c r="H147" s="34"/>
    </row>
    <row r="148" spans="2:8">
      <c r="B148" s="39"/>
      <c r="C148" s="32"/>
      <c r="D148" s="33"/>
      <c r="E148" s="33"/>
      <c r="F148" s="33"/>
      <c r="G148" s="33"/>
      <c r="H148" s="34"/>
    </row>
    <row r="149" spans="2:8">
      <c r="B149" s="39"/>
      <c r="C149" s="32"/>
      <c r="D149" s="33"/>
      <c r="E149" s="33"/>
      <c r="F149" s="33"/>
      <c r="G149" s="33"/>
      <c r="H149" s="34"/>
    </row>
    <row r="150" spans="2:8">
      <c r="B150" s="39"/>
      <c r="C150" s="32"/>
      <c r="D150" s="33"/>
      <c r="E150" s="33"/>
      <c r="F150" s="33"/>
      <c r="G150" s="33"/>
      <c r="H150" s="34"/>
    </row>
    <row r="151" spans="2:8">
      <c r="B151" s="39"/>
      <c r="C151" s="32"/>
      <c r="D151" s="33"/>
      <c r="E151" s="33"/>
      <c r="F151" s="33"/>
      <c r="G151" s="33"/>
      <c r="H151" s="34"/>
    </row>
    <row r="152" spans="2:8">
      <c r="B152" s="39"/>
      <c r="C152" s="32"/>
      <c r="D152" s="33"/>
      <c r="E152" s="33"/>
      <c r="F152" s="33"/>
      <c r="G152" s="33"/>
      <c r="H152" s="34"/>
    </row>
    <row r="153" spans="2:8">
      <c r="B153" s="39"/>
      <c r="C153" s="32"/>
      <c r="D153" s="33"/>
      <c r="E153" s="33"/>
      <c r="F153" s="33"/>
      <c r="G153" s="33"/>
      <c r="H153" s="34"/>
    </row>
    <row r="154" spans="2:8">
      <c r="B154" s="39"/>
      <c r="C154" s="32"/>
      <c r="D154" s="33"/>
      <c r="E154" s="33"/>
      <c r="F154" s="33"/>
      <c r="G154" s="33"/>
      <c r="H154" s="34"/>
    </row>
    <row r="155" spans="2:8">
      <c r="B155" s="39"/>
      <c r="C155" s="32"/>
      <c r="D155" s="33"/>
      <c r="E155" s="33"/>
      <c r="F155" s="33"/>
      <c r="G155" s="33"/>
      <c r="H155" s="34"/>
    </row>
    <row r="156" spans="2:8">
      <c r="B156" s="39"/>
      <c r="C156" s="32"/>
      <c r="D156" s="33"/>
      <c r="E156" s="33"/>
      <c r="F156" s="33"/>
      <c r="G156" s="33"/>
      <c r="H156" s="34"/>
    </row>
    <row r="157" spans="2:8">
      <c r="B157" s="39"/>
      <c r="C157" s="32"/>
      <c r="D157" s="33"/>
      <c r="E157" s="33"/>
      <c r="F157" s="33"/>
      <c r="G157" s="33"/>
      <c r="H157" s="34"/>
    </row>
    <row r="158" spans="2:8">
      <c r="B158" s="39"/>
      <c r="C158" s="32"/>
      <c r="D158" s="33"/>
      <c r="E158" s="33"/>
      <c r="F158" s="33"/>
      <c r="G158" s="33"/>
      <c r="H158" s="34"/>
    </row>
    <row r="159" spans="2:8">
      <c r="B159" s="39"/>
      <c r="C159" s="32"/>
      <c r="D159" s="33"/>
      <c r="E159" s="33"/>
      <c r="F159" s="33"/>
      <c r="G159" s="33"/>
      <c r="H159" s="34"/>
    </row>
    <row r="160" spans="2:8">
      <c r="B160" s="39"/>
      <c r="C160" s="32"/>
      <c r="D160" s="33"/>
      <c r="E160" s="33"/>
      <c r="F160" s="33"/>
      <c r="G160" s="33"/>
      <c r="H160" s="34"/>
    </row>
    <row r="161" spans="2:8">
      <c r="B161" s="39"/>
      <c r="C161" s="32"/>
      <c r="D161" s="33"/>
      <c r="E161" s="33"/>
      <c r="F161" s="33"/>
      <c r="G161" s="33"/>
      <c r="H161" s="34"/>
    </row>
    <row r="162" spans="2:8">
      <c r="B162" s="39"/>
      <c r="C162" s="32"/>
      <c r="D162" s="33"/>
      <c r="E162" s="33"/>
      <c r="F162" s="33"/>
      <c r="G162" s="33"/>
      <c r="H162" s="34"/>
    </row>
    <row r="163" spans="2:8">
      <c r="B163" s="39"/>
      <c r="C163" s="32"/>
      <c r="D163" s="33"/>
      <c r="E163" s="33"/>
      <c r="F163" s="33"/>
      <c r="G163" s="33"/>
      <c r="H163" s="34"/>
    </row>
    <row r="164" spans="2:8">
      <c r="B164" s="39"/>
      <c r="C164" s="32"/>
      <c r="D164" s="33"/>
      <c r="E164" s="33"/>
      <c r="F164" s="33"/>
      <c r="G164" s="33"/>
      <c r="H164" s="34"/>
    </row>
    <row r="165" spans="2:8">
      <c r="B165" s="39"/>
      <c r="C165" s="32"/>
      <c r="D165" s="33"/>
      <c r="E165" s="33"/>
      <c r="F165" s="33"/>
      <c r="G165" s="33"/>
      <c r="H165" s="34"/>
    </row>
    <row r="166" spans="2:8">
      <c r="B166" s="39"/>
      <c r="C166" s="32"/>
      <c r="D166" s="33"/>
      <c r="E166" s="33"/>
      <c r="F166" s="33"/>
      <c r="G166" s="33"/>
      <c r="H166" s="34"/>
    </row>
    <row r="167" spans="2:8">
      <c r="B167" s="39"/>
      <c r="C167" s="32"/>
      <c r="D167" s="33"/>
      <c r="E167" s="33"/>
      <c r="F167" s="33"/>
      <c r="G167" s="33"/>
      <c r="H167" s="34"/>
    </row>
    <row r="168" spans="2:8">
      <c r="B168" s="39"/>
      <c r="C168" s="32"/>
      <c r="D168" s="33"/>
      <c r="E168" s="33"/>
      <c r="F168" s="33"/>
      <c r="G168" s="33"/>
      <c r="H168" s="34"/>
    </row>
    <row r="169" spans="2:8">
      <c r="B169" s="39"/>
      <c r="C169" s="32"/>
      <c r="D169" s="33"/>
      <c r="E169" s="33"/>
      <c r="F169" s="33"/>
      <c r="G169" s="33"/>
      <c r="H169" s="34"/>
    </row>
    <row r="170" spans="2:8">
      <c r="B170" s="39"/>
      <c r="C170" s="32"/>
      <c r="D170" s="33"/>
      <c r="E170" s="33"/>
      <c r="F170" s="33"/>
      <c r="G170" s="33"/>
      <c r="H170" s="34"/>
    </row>
    <row r="171" spans="2:8">
      <c r="B171" s="39"/>
      <c r="C171" s="32"/>
      <c r="D171" s="33"/>
      <c r="E171" s="33"/>
      <c r="F171" s="33"/>
      <c r="G171" s="33"/>
      <c r="H171" s="34"/>
    </row>
    <row r="172" spans="2:8">
      <c r="B172" s="39"/>
      <c r="C172" s="32"/>
      <c r="D172" s="33"/>
      <c r="E172" s="33"/>
      <c r="F172" s="33"/>
      <c r="G172" s="33"/>
      <c r="H172" s="34"/>
    </row>
    <row r="173" spans="2:8">
      <c r="B173" s="39"/>
      <c r="C173" s="32"/>
      <c r="D173" s="33"/>
      <c r="E173" s="33"/>
      <c r="F173" s="33"/>
      <c r="G173" s="33"/>
      <c r="H173" s="34"/>
    </row>
    <row r="174" spans="2:8">
      <c r="B174" s="39"/>
      <c r="C174" s="32"/>
      <c r="D174" s="33"/>
      <c r="E174" s="33"/>
      <c r="F174" s="33"/>
      <c r="G174" s="33"/>
      <c r="H174" s="34"/>
    </row>
    <row r="175" spans="2:8">
      <c r="B175" s="39"/>
      <c r="C175" s="32"/>
      <c r="D175" s="33"/>
      <c r="E175" s="33"/>
      <c r="F175" s="33"/>
      <c r="G175" s="33"/>
      <c r="H175" s="34"/>
    </row>
    <row r="176" spans="2:8">
      <c r="B176" s="39"/>
      <c r="C176" s="32"/>
      <c r="D176" s="33"/>
      <c r="E176" s="33"/>
      <c r="F176" s="33"/>
      <c r="G176" s="33"/>
      <c r="H176" s="34"/>
    </row>
    <row r="177" spans="2:8">
      <c r="B177" s="39"/>
      <c r="C177" s="32"/>
      <c r="D177" s="33"/>
      <c r="E177" s="33"/>
      <c r="F177" s="33"/>
      <c r="G177" s="33"/>
      <c r="H177" s="34"/>
    </row>
    <row r="178" spans="2:8">
      <c r="B178" s="39"/>
      <c r="C178" s="32"/>
      <c r="D178" s="33"/>
      <c r="E178" s="33"/>
      <c r="F178" s="33"/>
      <c r="G178" s="33"/>
      <c r="H178" s="34"/>
    </row>
    <row r="179" spans="2:8">
      <c r="B179" s="39"/>
      <c r="C179" s="32"/>
      <c r="D179" s="33"/>
      <c r="E179" s="33"/>
      <c r="F179" s="33"/>
      <c r="G179" s="33"/>
      <c r="H179" s="34"/>
    </row>
    <row r="180" spans="2:8">
      <c r="B180" s="39"/>
      <c r="C180" s="32"/>
      <c r="D180" s="33"/>
      <c r="E180" s="33"/>
      <c r="F180" s="33"/>
      <c r="G180" s="33"/>
      <c r="H180" s="34"/>
    </row>
    <row r="181" spans="2:8">
      <c r="B181" s="39"/>
      <c r="C181" s="32"/>
      <c r="D181" s="33"/>
      <c r="E181" s="33"/>
      <c r="F181" s="33"/>
      <c r="G181" s="33"/>
      <c r="H181" s="34"/>
    </row>
    <row r="182" spans="2:8">
      <c r="B182" s="39"/>
      <c r="C182" s="32"/>
      <c r="D182" s="33"/>
      <c r="E182" s="33"/>
      <c r="F182" s="33"/>
      <c r="G182" s="33"/>
      <c r="H182" s="34"/>
    </row>
    <row r="183" spans="2:8">
      <c r="B183" s="39"/>
      <c r="C183" s="32"/>
      <c r="D183" s="33"/>
      <c r="E183" s="33"/>
      <c r="F183" s="33"/>
      <c r="G183" s="33"/>
      <c r="H183" s="34"/>
    </row>
    <row r="184" spans="2:8">
      <c r="B184" s="39"/>
      <c r="C184" s="32"/>
      <c r="D184" s="33"/>
      <c r="E184" s="33"/>
      <c r="F184" s="33"/>
      <c r="G184" s="33"/>
      <c r="H184" s="34"/>
    </row>
    <row r="185" spans="2:8">
      <c r="B185" s="39"/>
      <c r="C185" s="32"/>
      <c r="D185" s="33"/>
      <c r="E185" s="33"/>
      <c r="F185" s="33"/>
      <c r="G185" s="33"/>
      <c r="H185" s="34"/>
    </row>
    <row r="186" spans="2:8">
      <c r="B186" s="39"/>
      <c r="C186" s="32"/>
      <c r="D186" s="33"/>
      <c r="E186" s="33"/>
      <c r="F186" s="33"/>
      <c r="G186" s="33"/>
      <c r="H186" s="34"/>
    </row>
    <row r="187" spans="2:8">
      <c r="B187" s="39"/>
      <c r="C187" s="32"/>
      <c r="D187" s="33"/>
      <c r="E187" s="33"/>
      <c r="F187" s="33"/>
      <c r="G187" s="33"/>
      <c r="H187" s="34"/>
    </row>
    <row r="188" spans="2:8">
      <c r="B188" s="39"/>
      <c r="C188" s="32"/>
      <c r="D188" s="33"/>
      <c r="E188" s="33"/>
      <c r="F188" s="33"/>
      <c r="G188" s="33"/>
      <c r="H188" s="34"/>
    </row>
    <row r="189" spans="2:8">
      <c r="B189" s="39"/>
      <c r="C189" s="32"/>
      <c r="D189" s="33"/>
      <c r="E189" s="33"/>
      <c r="F189" s="33"/>
      <c r="G189" s="33"/>
      <c r="H189" s="34"/>
    </row>
    <row r="190" spans="2:8">
      <c r="B190" s="39"/>
      <c r="C190" s="32"/>
      <c r="D190" s="33"/>
      <c r="E190" s="33"/>
      <c r="F190" s="33"/>
      <c r="G190" s="33"/>
      <c r="H190" s="34"/>
    </row>
    <row r="191" spans="2:8">
      <c r="B191" s="39"/>
      <c r="C191" s="32"/>
      <c r="D191" s="33"/>
      <c r="E191" s="33"/>
      <c r="F191" s="33"/>
      <c r="G191" s="33"/>
      <c r="H191" s="34"/>
    </row>
    <row r="192" spans="2:8">
      <c r="B192" s="39"/>
      <c r="C192" s="32"/>
      <c r="D192" s="33"/>
      <c r="E192" s="33"/>
      <c r="F192" s="33"/>
      <c r="G192" s="33"/>
      <c r="H192" s="34"/>
    </row>
    <row r="193" spans="2:8">
      <c r="B193" s="39"/>
      <c r="C193" s="32"/>
      <c r="D193" s="33"/>
      <c r="E193" s="33"/>
      <c r="F193" s="33"/>
      <c r="G193" s="33"/>
      <c r="H193" s="34"/>
    </row>
    <row r="194" spans="2:8">
      <c r="B194" s="39"/>
      <c r="C194" s="32"/>
      <c r="D194" s="33"/>
      <c r="E194" s="33"/>
      <c r="F194" s="33"/>
      <c r="G194" s="33"/>
      <c r="H194" s="34"/>
    </row>
    <row r="195" spans="2:8">
      <c r="B195" s="39"/>
      <c r="C195" s="32"/>
      <c r="D195" s="33"/>
      <c r="E195" s="33"/>
      <c r="F195" s="33"/>
      <c r="G195" s="33"/>
      <c r="H195" s="34"/>
    </row>
    <row r="196" spans="2:8">
      <c r="B196" s="39"/>
      <c r="C196" s="32"/>
      <c r="D196" s="33"/>
      <c r="E196" s="33"/>
      <c r="F196" s="33"/>
      <c r="G196" s="33"/>
      <c r="H196" s="34"/>
    </row>
    <row r="197" spans="2:8">
      <c r="B197" s="39"/>
      <c r="C197" s="32"/>
      <c r="D197" s="33"/>
      <c r="E197" s="33"/>
      <c r="F197" s="33"/>
      <c r="G197" s="33"/>
      <c r="H197" s="34"/>
    </row>
    <row r="198" spans="2:8">
      <c r="B198" s="39"/>
      <c r="C198" s="32"/>
      <c r="D198" s="33"/>
      <c r="E198" s="33"/>
      <c r="F198" s="33"/>
      <c r="G198" s="33"/>
      <c r="H198" s="34"/>
    </row>
    <row r="199" spans="2:8">
      <c r="B199" s="39"/>
      <c r="C199" s="32"/>
      <c r="D199" s="33"/>
      <c r="E199" s="33"/>
      <c r="F199" s="33"/>
      <c r="G199" s="33"/>
      <c r="H199" s="34"/>
    </row>
    <row r="200" spans="2:8">
      <c r="B200" s="39"/>
      <c r="C200" s="32"/>
      <c r="D200" s="33"/>
      <c r="E200" s="33"/>
      <c r="F200" s="33"/>
      <c r="G200" s="33"/>
      <c r="H200" s="34"/>
    </row>
    <row r="201" spans="2:8">
      <c r="B201" s="39"/>
      <c r="C201" s="32"/>
      <c r="D201" s="33"/>
      <c r="E201" s="33"/>
      <c r="F201" s="33"/>
      <c r="G201" s="33"/>
      <c r="H201" s="34"/>
    </row>
    <row r="202" spans="2:8">
      <c r="B202" s="39"/>
      <c r="C202" s="32"/>
      <c r="D202" s="33"/>
      <c r="E202" s="33"/>
      <c r="F202" s="33"/>
      <c r="G202" s="33"/>
      <c r="H202" s="34"/>
    </row>
    <row r="203" spans="2:8">
      <c r="B203" s="39"/>
      <c r="C203" s="32"/>
      <c r="D203" s="33"/>
      <c r="E203" s="33"/>
      <c r="F203" s="33"/>
      <c r="G203" s="33"/>
      <c r="H203" s="34"/>
    </row>
    <row r="204" spans="2:8">
      <c r="B204" s="39"/>
      <c r="C204" s="32"/>
      <c r="D204" s="33"/>
      <c r="E204" s="33"/>
      <c r="F204" s="33"/>
      <c r="G204" s="33"/>
      <c r="H204" s="34"/>
    </row>
    <row r="205" spans="2:8">
      <c r="B205" s="39"/>
      <c r="C205" s="32"/>
      <c r="D205" s="33"/>
      <c r="E205" s="33"/>
      <c r="F205" s="33"/>
      <c r="G205" s="33"/>
      <c r="H205" s="34"/>
    </row>
    <row r="206" spans="2:8">
      <c r="B206" s="39"/>
      <c r="C206" s="32"/>
      <c r="D206" s="33"/>
      <c r="E206" s="33"/>
      <c r="F206" s="33"/>
      <c r="G206" s="33"/>
      <c r="H206" s="34"/>
    </row>
    <row r="207" spans="2:8">
      <c r="B207" s="39"/>
      <c r="C207" s="32"/>
      <c r="D207" s="33"/>
      <c r="E207" s="33"/>
      <c r="F207" s="33"/>
      <c r="G207" s="33"/>
      <c r="H207" s="34"/>
    </row>
    <row r="208" spans="2:8">
      <c r="B208" s="39"/>
      <c r="C208" s="32"/>
      <c r="D208" s="33"/>
      <c r="E208" s="33"/>
      <c r="F208" s="33"/>
      <c r="G208" s="33"/>
      <c r="H208" s="34"/>
    </row>
    <row r="209" spans="2:8">
      <c r="B209" s="39"/>
      <c r="C209" s="32"/>
      <c r="D209" s="33"/>
      <c r="E209" s="33"/>
      <c r="F209" s="33"/>
      <c r="G209" s="33"/>
      <c r="H209" s="34"/>
    </row>
    <row r="210" spans="2:8">
      <c r="B210" s="39"/>
      <c r="C210" s="32"/>
      <c r="D210" s="33"/>
      <c r="E210" s="33"/>
      <c r="F210" s="33"/>
      <c r="G210" s="33"/>
      <c r="H210" s="34"/>
    </row>
    <row r="211" spans="2:8">
      <c r="B211" s="39"/>
      <c r="C211" s="32"/>
      <c r="D211" s="33"/>
      <c r="E211" s="33"/>
      <c r="F211" s="33"/>
      <c r="G211" s="33"/>
      <c r="H211" s="34"/>
    </row>
    <row r="212" spans="2:8">
      <c r="B212" s="39"/>
      <c r="C212" s="32"/>
      <c r="D212" s="33"/>
      <c r="E212" s="33"/>
      <c r="F212" s="33"/>
      <c r="G212" s="33"/>
      <c r="H212" s="34"/>
    </row>
    <row r="213" spans="2:8">
      <c r="B213" s="39"/>
      <c r="C213" s="32"/>
      <c r="D213" s="33"/>
      <c r="E213" s="33"/>
      <c r="F213" s="33"/>
      <c r="G213" s="33"/>
      <c r="H213" s="34"/>
    </row>
    <row r="214" spans="2:8">
      <c r="B214" s="39"/>
      <c r="C214" s="32"/>
      <c r="D214" s="33"/>
      <c r="E214" s="33"/>
      <c r="F214" s="33"/>
      <c r="G214" s="33"/>
      <c r="H214" s="34"/>
    </row>
    <row r="215" spans="2:8">
      <c r="B215" s="39"/>
      <c r="C215" s="32"/>
      <c r="D215" s="33"/>
      <c r="E215" s="33"/>
      <c r="F215" s="33"/>
      <c r="G215" s="33"/>
      <c r="H215" s="34"/>
    </row>
    <row r="216" spans="2:8">
      <c r="B216" s="39"/>
      <c r="C216" s="32"/>
      <c r="D216" s="33"/>
      <c r="E216" s="33"/>
      <c r="F216" s="33"/>
      <c r="G216" s="33"/>
      <c r="H216" s="34"/>
    </row>
    <row r="217" spans="2:8">
      <c r="B217" s="39"/>
      <c r="C217" s="32"/>
      <c r="D217" s="33"/>
      <c r="E217" s="33"/>
      <c r="F217" s="33"/>
      <c r="G217" s="33"/>
      <c r="H217" s="34"/>
    </row>
    <row r="218" spans="2:8">
      <c r="B218" s="39"/>
      <c r="C218" s="32"/>
      <c r="D218" s="33"/>
      <c r="E218" s="33"/>
      <c r="F218" s="33"/>
      <c r="G218" s="33"/>
      <c r="H218" s="34"/>
    </row>
    <row r="219" spans="2:8">
      <c r="B219" s="39"/>
      <c r="C219" s="32"/>
      <c r="D219" s="33"/>
      <c r="E219" s="33"/>
      <c r="F219" s="33"/>
      <c r="G219" s="33"/>
      <c r="H219" s="34"/>
    </row>
    <row r="220" spans="2:8">
      <c r="B220" s="39"/>
      <c r="C220" s="32"/>
      <c r="D220" s="33"/>
      <c r="E220" s="33"/>
      <c r="F220" s="33"/>
      <c r="G220" s="33"/>
      <c r="H220" s="34"/>
    </row>
    <row r="221" spans="2:8">
      <c r="B221" s="39"/>
      <c r="C221" s="32"/>
      <c r="D221" s="33"/>
      <c r="E221" s="33"/>
      <c r="F221" s="33"/>
      <c r="G221" s="33"/>
      <c r="H221" s="34"/>
    </row>
    <row r="222" spans="2:8">
      <c r="B222" s="39"/>
      <c r="C222" s="32"/>
      <c r="D222" s="33"/>
      <c r="E222" s="33"/>
      <c r="F222" s="33"/>
      <c r="G222" s="33"/>
      <c r="H222" s="34"/>
    </row>
    <row r="223" spans="2:8">
      <c r="B223" s="39"/>
      <c r="C223" s="32"/>
      <c r="D223" s="33"/>
      <c r="E223" s="33"/>
      <c r="F223" s="33"/>
      <c r="G223" s="33"/>
      <c r="H223" s="34"/>
    </row>
    <row r="224" spans="2:8">
      <c r="B224" s="39"/>
      <c r="C224" s="32"/>
      <c r="D224" s="33"/>
      <c r="E224" s="33"/>
      <c r="F224" s="33"/>
      <c r="G224" s="33"/>
      <c r="H224" s="34"/>
    </row>
    <row r="225" spans="2:8">
      <c r="B225" s="39"/>
      <c r="C225" s="32"/>
      <c r="D225" s="33"/>
      <c r="E225" s="33"/>
      <c r="F225" s="33"/>
      <c r="G225" s="33"/>
      <c r="H225" s="34"/>
    </row>
    <row r="226" spans="2:8">
      <c r="B226" s="39"/>
      <c r="C226" s="32"/>
      <c r="D226" s="33"/>
      <c r="E226" s="33"/>
      <c r="F226" s="33"/>
      <c r="G226" s="33"/>
      <c r="H226" s="34"/>
    </row>
    <row r="227" spans="2:8">
      <c r="B227" s="39"/>
      <c r="C227" s="32"/>
      <c r="D227" s="33"/>
      <c r="E227" s="33"/>
      <c r="F227" s="33"/>
      <c r="G227" s="33"/>
      <c r="H227" s="34"/>
    </row>
    <row r="228" spans="2:8">
      <c r="B228" s="39"/>
      <c r="C228" s="32"/>
      <c r="D228" s="33"/>
      <c r="E228" s="33"/>
      <c r="F228" s="33"/>
      <c r="G228" s="33"/>
      <c r="H228" s="34"/>
    </row>
    <row r="229" spans="2:8">
      <c r="B229" s="39"/>
      <c r="C229" s="32"/>
      <c r="D229" s="33"/>
      <c r="E229" s="33"/>
      <c r="F229" s="33"/>
      <c r="G229" s="33"/>
      <c r="H229" s="34"/>
    </row>
    <row r="230" spans="2:8">
      <c r="B230" s="39"/>
      <c r="C230" s="32"/>
      <c r="D230" s="33"/>
      <c r="E230" s="33"/>
      <c r="F230" s="33"/>
      <c r="G230" s="33"/>
      <c r="H230" s="34"/>
    </row>
    <row r="231" spans="2:8">
      <c r="B231" s="39"/>
      <c r="C231" s="32"/>
      <c r="D231" s="33"/>
      <c r="E231" s="33"/>
      <c r="F231" s="33"/>
      <c r="G231" s="33"/>
      <c r="H231" s="34"/>
    </row>
    <row r="232" spans="2:8">
      <c r="B232" s="39"/>
      <c r="C232" s="32"/>
      <c r="D232" s="33"/>
      <c r="E232" s="33"/>
      <c r="F232" s="33"/>
      <c r="G232" s="33"/>
      <c r="H232" s="34"/>
    </row>
    <row r="233" spans="2:8">
      <c r="B233" s="39"/>
      <c r="C233" s="32"/>
      <c r="D233" s="33"/>
      <c r="E233" s="33"/>
      <c r="F233" s="33"/>
      <c r="G233" s="33"/>
      <c r="H233" s="34"/>
    </row>
    <row r="234" spans="2:8">
      <c r="B234" s="39"/>
      <c r="C234" s="32"/>
      <c r="D234" s="33"/>
      <c r="E234" s="33"/>
      <c r="F234" s="33"/>
      <c r="G234" s="33"/>
      <c r="H234" s="34"/>
    </row>
    <row r="235" spans="2:8">
      <c r="B235" s="39"/>
      <c r="C235" s="32"/>
      <c r="D235" s="33"/>
      <c r="E235" s="33"/>
      <c r="F235" s="33"/>
      <c r="G235" s="33"/>
      <c r="H235" s="34"/>
    </row>
    <row r="236" spans="2:8">
      <c r="B236" s="39"/>
      <c r="C236" s="32"/>
      <c r="D236" s="33"/>
      <c r="E236" s="33"/>
      <c r="F236" s="33"/>
      <c r="G236" s="33"/>
      <c r="H236" s="34"/>
    </row>
    <row r="237" spans="2:8">
      <c r="B237" s="39"/>
      <c r="C237" s="32"/>
      <c r="D237" s="33"/>
      <c r="E237" s="33"/>
      <c r="F237" s="33"/>
      <c r="G237" s="33"/>
      <c r="H237" s="34"/>
    </row>
    <row r="238" spans="2:8">
      <c r="B238" s="39"/>
      <c r="C238" s="32"/>
      <c r="D238" s="33"/>
      <c r="E238" s="33"/>
      <c r="F238" s="33"/>
      <c r="G238" s="33"/>
      <c r="H238" s="34"/>
    </row>
    <row r="239" spans="2:8">
      <c r="B239" s="39"/>
      <c r="C239" s="32"/>
      <c r="D239" s="33"/>
      <c r="E239" s="33"/>
      <c r="F239" s="33"/>
      <c r="G239" s="33"/>
      <c r="H239" s="34"/>
    </row>
    <row r="240" spans="2:8">
      <c r="B240" s="39"/>
      <c r="C240" s="32"/>
      <c r="D240" s="33"/>
      <c r="E240" s="33"/>
      <c r="F240" s="33"/>
      <c r="G240" s="33"/>
      <c r="H240" s="34"/>
    </row>
    <row r="241" spans="2:8">
      <c r="B241" s="39"/>
      <c r="C241" s="32"/>
      <c r="D241" s="33"/>
      <c r="E241" s="33"/>
      <c r="F241" s="33"/>
      <c r="G241" s="33"/>
      <c r="H241" s="34"/>
    </row>
    <row r="242" spans="2:8">
      <c r="B242" s="39"/>
      <c r="C242" s="32"/>
      <c r="D242" s="33"/>
      <c r="E242" s="33"/>
      <c r="F242" s="33"/>
      <c r="G242" s="33"/>
      <c r="H242" s="34"/>
    </row>
    <row r="243" spans="2:8">
      <c r="B243" s="39"/>
      <c r="C243" s="32"/>
      <c r="D243" s="33"/>
      <c r="E243" s="33"/>
      <c r="F243" s="33"/>
      <c r="G243" s="33"/>
      <c r="H243" s="34"/>
    </row>
    <row r="244" spans="2:8">
      <c r="B244" s="39"/>
      <c r="C244" s="32"/>
      <c r="D244" s="33"/>
      <c r="E244" s="33"/>
      <c r="F244" s="33"/>
      <c r="G244" s="33"/>
      <c r="H244" s="34"/>
    </row>
    <row r="245" spans="2:8">
      <c r="B245" s="39"/>
      <c r="C245" s="32"/>
      <c r="D245" s="33"/>
      <c r="E245" s="33"/>
      <c r="F245" s="33"/>
      <c r="G245" s="33"/>
      <c r="H245" s="34"/>
    </row>
    <row r="246" spans="2:8">
      <c r="B246" s="39"/>
      <c r="C246" s="32"/>
      <c r="D246" s="33"/>
      <c r="E246" s="33"/>
      <c r="F246" s="33"/>
      <c r="G246" s="33"/>
      <c r="H246" s="34"/>
    </row>
    <row r="247" spans="2:8">
      <c r="B247" s="39"/>
      <c r="C247" s="32"/>
      <c r="D247" s="33"/>
      <c r="E247" s="33"/>
      <c r="F247" s="33"/>
      <c r="G247" s="33"/>
      <c r="H247" s="34"/>
    </row>
    <row r="248" spans="2:8">
      <c r="B248" s="39"/>
      <c r="C248" s="32"/>
      <c r="D248" s="33"/>
      <c r="E248" s="33"/>
      <c r="F248" s="33"/>
      <c r="G248" s="33"/>
      <c r="H248" s="34"/>
    </row>
    <row r="249" spans="2:8">
      <c r="B249" s="39"/>
      <c r="C249" s="32"/>
      <c r="D249" s="33"/>
      <c r="E249" s="33"/>
      <c r="F249" s="33"/>
      <c r="G249" s="33"/>
      <c r="H249" s="34"/>
    </row>
    <row r="250" spans="2:8">
      <c r="B250" s="39"/>
      <c r="C250" s="32"/>
      <c r="D250" s="33"/>
      <c r="E250" s="33"/>
      <c r="F250" s="33"/>
      <c r="G250" s="33"/>
      <c r="H250" s="34"/>
    </row>
    <row r="251" spans="2:8">
      <c r="B251" s="39"/>
      <c r="C251" s="32"/>
      <c r="D251" s="33"/>
      <c r="E251" s="33"/>
      <c r="F251" s="33"/>
      <c r="G251" s="33"/>
      <c r="H251" s="34"/>
    </row>
    <row r="252" spans="2:8">
      <c r="B252" s="39"/>
      <c r="C252" s="32"/>
      <c r="D252" s="33"/>
      <c r="E252" s="33"/>
      <c r="F252" s="33"/>
      <c r="G252" s="33"/>
      <c r="H252" s="34"/>
    </row>
    <row r="253" spans="2:8">
      <c r="B253" s="39"/>
      <c r="C253" s="32"/>
      <c r="D253" s="33"/>
      <c r="E253" s="33"/>
      <c r="F253" s="33"/>
      <c r="G253" s="33"/>
      <c r="H253" s="34"/>
    </row>
    <row r="254" spans="2:8">
      <c r="B254" s="39"/>
      <c r="C254" s="32"/>
      <c r="D254" s="33"/>
      <c r="E254" s="33"/>
      <c r="F254" s="33"/>
      <c r="G254" s="33"/>
      <c r="H254" s="34"/>
    </row>
    <row r="255" spans="2:8">
      <c r="B255" s="39"/>
      <c r="C255" s="32"/>
      <c r="D255" s="33"/>
      <c r="E255" s="33"/>
      <c r="F255" s="33"/>
      <c r="G255" s="33"/>
      <c r="H255" s="34"/>
    </row>
    <row r="256" spans="2:8">
      <c r="B256" s="39"/>
      <c r="C256" s="32"/>
      <c r="D256" s="33"/>
      <c r="E256" s="33"/>
      <c r="F256" s="33"/>
      <c r="G256" s="33"/>
      <c r="H256" s="34"/>
    </row>
    <row r="257" spans="2:8">
      <c r="B257" s="39"/>
      <c r="C257" s="32"/>
      <c r="D257" s="33"/>
      <c r="E257" s="33"/>
      <c r="F257" s="33"/>
      <c r="G257" s="33"/>
      <c r="H257" s="34"/>
    </row>
    <row r="258" spans="2:8">
      <c r="B258" s="39"/>
      <c r="C258" s="32"/>
      <c r="D258" s="33"/>
      <c r="E258" s="33"/>
      <c r="F258" s="33"/>
      <c r="G258" s="33"/>
      <c r="H258" s="34"/>
    </row>
    <row r="259" spans="2:8">
      <c r="B259" s="39"/>
      <c r="C259" s="32"/>
      <c r="D259" s="33"/>
      <c r="E259" s="33"/>
      <c r="F259" s="33"/>
      <c r="G259" s="33"/>
      <c r="H259" s="34"/>
    </row>
    <row r="260" spans="2:8">
      <c r="B260" s="39"/>
      <c r="C260" s="32"/>
      <c r="D260" s="33"/>
      <c r="E260" s="33"/>
      <c r="F260" s="33"/>
      <c r="G260" s="33"/>
      <c r="H260" s="34"/>
    </row>
    <row r="261" spans="2:8">
      <c r="B261" s="39"/>
      <c r="C261" s="32"/>
      <c r="D261" s="33"/>
      <c r="E261" s="33"/>
      <c r="F261" s="33"/>
      <c r="G261" s="33"/>
      <c r="H261" s="34"/>
    </row>
    <row r="262" spans="2:8">
      <c r="B262" s="39"/>
      <c r="C262" s="32"/>
      <c r="D262" s="33"/>
      <c r="E262" s="33"/>
      <c r="F262" s="33"/>
      <c r="G262" s="33"/>
      <c r="H262" s="34"/>
    </row>
    <row r="263" spans="2:8">
      <c r="B263" s="39"/>
      <c r="C263" s="32"/>
      <c r="D263" s="33"/>
      <c r="E263" s="33"/>
      <c r="F263" s="33"/>
      <c r="G263" s="33"/>
      <c r="H263" s="34"/>
    </row>
    <row r="264" spans="2:8">
      <c r="B264" s="39"/>
      <c r="C264" s="32"/>
      <c r="D264" s="33"/>
      <c r="E264" s="33"/>
      <c r="F264" s="33"/>
      <c r="G264" s="33"/>
      <c r="H264" s="34"/>
    </row>
    <row r="265" spans="2:8">
      <c r="B265" s="39"/>
      <c r="C265" s="32"/>
      <c r="D265" s="33"/>
      <c r="E265" s="33"/>
      <c r="F265" s="33"/>
      <c r="G265" s="33"/>
      <c r="H265" s="34"/>
    </row>
    <row r="266" spans="2:8">
      <c r="B266" s="39"/>
      <c r="C266" s="32"/>
      <c r="D266" s="33"/>
      <c r="E266" s="33"/>
      <c r="F266" s="33"/>
      <c r="G266" s="33"/>
      <c r="H266" s="34"/>
    </row>
    <row r="267" spans="2:8">
      <c r="B267" s="39"/>
      <c r="C267" s="32"/>
      <c r="D267" s="33"/>
      <c r="E267" s="33"/>
      <c r="F267" s="33"/>
      <c r="G267" s="33"/>
      <c r="H267" s="34"/>
    </row>
    <row r="268" spans="2:8">
      <c r="B268" s="39"/>
      <c r="C268" s="32"/>
      <c r="D268" s="33"/>
      <c r="E268" s="33"/>
      <c r="F268" s="33"/>
      <c r="G268" s="33"/>
      <c r="H268" s="34"/>
    </row>
    <row r="269" spans="2:8">
      <c r="B269" s="39"/>
      <c r="C269" s="32"/>
      <c r="D269" s="33"/>
      <c r="E269" s="33"/>
      <c r="F269" s="33"/>
      <c r="G269" s="33"/>
      <c r="H269" s="34"/>
    </row>
    <row r="270" spans="2:8">
      <c r="B270" s="39"/>
      <c r="C270" s="32"/>
      <c r="D270" s="33"/>
      <c r="E270" s="33"/>
      <c r="F270" s="33"/>
      <c r="G270" s="33"/>
      <c r="H270" s="34"/>
    </row>
    <row r="271" spans="2:8">
      <c r="B271" s="39"/>
      <c r="C271" s="32"/>
      <c r="D271" s="33"/>
      <c r="E271" s="33"/>
      <c r="F271" s="33"/>
      <c r="G271" s="33"/>
      <c r="H271" s="34"/>
    </row>
    <row r="272" spans="2:8">
      <c r="B272" s="39"/>
      <c r="C272" s="32"/>
      <c r="D272" s="33"/>
      <c r="E272" s="33"/>
      <c r="F272" s="33"/>
      <c r="G272" s="33"/>
      <c r="H272" s="34"/>
    </row>
    <row r="273" spans="2:8">
      <c r="B273" s="39"/>
      <c r="C273" s="32"/>
      <c r="D273" s="33"/>
      <c r="E273" s="33"/>
      <c r="F273" s="33"/>
      <c r="G273" s="33"/>
      <c r="H273" s="34"/>
    </row>
    <row r="274" spans="2:8">
      <c r="B274" s="39"/>
      <c r="C274" s="32"/>
      <c r="D274" s="33"/>
      <c r="E274" s="33"/>
      <c r="F274" s="33"/>
      <c r="G274" s="33"/>
      <c r="H274" s="34"/>
    </row>
    <row r="275" spans="2:8">
      <c r="B275" s="39"/>
      <c r="C275" s="32"/>
      <c r="D275" s="33"/>
      <c r="E275" s="33"/>
      <c r="F275" s="33"/>
      <c r="G275" s="33"/>
      <c r="H275" s="34"/>
    </row>
    <row r="276" spans="2:8">
      <c r="B276" s="39"/>
      <c r="C276" s="32"/>
      <c r="D276" s="33"/>
      <c r="E276" s="33"/>
      <c r="F276" s="33"/>
      <c r="G276" s="33"/>
      <c r="H276" s="34"/>
    </row>
    <row r="277" spans="2:8">
      <c r="B277" s="39"/>
      <c r="C277" s="32"/>
      <c r="D277" s="33"/>
      <c r="E277" s="33"/>
      <c r="F277" s="33"/>
      <c r="G277" s="33"/>
      <c r="H277" s="34"/>
    </row>
    <row r="278" spans="2:8">
      <c r="B278" s="39"/>
      <c r="C278" s="32"/>
      <c r="D278" s="33"/>
      <c r="E278" s="33"/>
      <c r="F278" s="33"/>
      <c r="G278" s="33"/>
      <c r="H278" s="34"/>
    </row>
    <row r="279" spans="2:8">
      <c r="B279" s="39"/>
      <c r="C279" s="32"/>
      <c r="D279" s="33"/>
      <c r="E279" s="33"/>
      <c r="F279" s="33"/>
      <c r="G279" s="33"/>
      <c r="H279" s="34"/>
    </row>
    <row r="280" spans="2:8">
      <c r="B280" s="39"/>
      <c r="C280" s="32"/>
      <c r="D280" s="33"/>
      <c r="E280" s="33"/>
      <c r="F280" s="33"/>
      <c r="G280" s="33"/>
      <c r="H280" s="34"/>
    </row>
    <row r="281" spans="2:8">
      <c r="B281" s="39"/>
      <c r="C281" s="32"/>
      <c r="D281" s="33"/>
      <c r="E281" s="33"/>
      <c r="F281" s="33"/>
      <c r="G281" s="33"/>
      <c r="H281" s="34"/>
    </row>
    <row r="282" spans="2:8">
      <c r="B282" s="39"/>
      <c r="C282" s="32"/>
      <c r="D282" s="33"/>
      <c r="E282" s="33"/>
      <c r="F282" s="33"/>
      <c r="G282" s="33"/>
      <c r="H282" s="34"/>
    </row>
    <row r="283" spans="2:8">
      <c r="B283" s="39"/>
      <c r="C283" s="32"/>
      <c r="D283" s="33"/>
      <c r="E283" s="33"/>
      <c r="F283" s="33"/>
      <c r="G283" s="33"/>
      <c r="H283" s="34"/>
    </row>
    <row r="284" spans="2:8">
      <c r="B284" s="39"/>
      <c r="C284" s="32"/>
      <c r="D284" s="33"/>
      <c r="E284" s="33"/>
      <c r="F284" s="33"/>
      <c r="G284" s="33"/>
      <c r="H284" s="34"/>
    </row>
    <row r="285" spans="2:8">
      <c r="B285" s="39"/>
      <c r="C285" s="32"/>
      <c r="D285" s="33"/>
      <c r="E285" s="33"/>
      <c r="F285" s="33"/>
      <c r="G285" s="33"/>
      <c r="H285" s="34"/>
    </row>
    <row r="286" spans="2:8">
      <c r="B286" s="39"/>
      <c r="C286" s="32"/>
      <c r="D286" s="33"/>
      <c r="E286" s="33"/>
      <c r="F286" s="33"/>
      <c r="G286" s="33"/>
      <c r="H286" s="34"/>
    </row>
    <row r="287" spans="2:8">
      <c r="B287" s="39"/>
      <c r="C287" s="32"/>
      <c r="D287" s="33"/>
      <c r="E287" s="33"/>
      <c r="F287" s="33"/>
      <c r="G287" s="33"/>
      <c r="H287" s="34"/>
    </row>
    <row r="288" spans="2:8">
      <c r="B288" s="39"/>
      <c r="C288" s="32"/>
      <c r="D288" s="33"/>
      <c r="E288" s="33"/>
      <c r="F288" s="33"/>
      <c r="G288" s="33"/>
      <c r="H288" s="34"/>
    </row>
    <row r="289" spans="2:8">
      <c r="B289" s="39"/>
      <c r="C289" s="32"/>
      <c r="D289" s="33"/>
      <c r="E289" s="33"/>
      <c r="F289" s="33"/>
      <c r="G289" s="33"/>
      <c r="H289" s="34"/>
    </row>
    <row r="290" spans="2:8">
      <c r="B290" s="39"/>
      <c r="C290" s="32"/>
      <c r="D290" s="33"/>
      <c r="E290" s="33"/>
      <c r="F290" s="33"/>
      <c r="G290" s="33"/>
      <c r="H290" s="34"/>
    </row>
    <row r="291" spans="2:8">
      <c r="B291" s="39"/>
      <c r="C291" s="32"/>
      <c r="D291" s="33"/>
      <c r="E291" s="33"/>
      <c r="F291" s="33"/>
      <c r="G291" s="33"/>
      <c r="H291" s="34"/>
    </row>
    <row r="292" spans="2:8">
      <c r="B292" s="39"/>
      <c r="C292" s="32"/>
      <c r="D292" s="33"/>
      <c r="E292" s="33"/>
      <c r="F292" s="33"/>
      <c r="G292" s="33"/>
      <c r="H292" s="34"/>
    </row>
    <row r="293" spans="2:8">
      <c r="B293" s="39"/>
      <c r="C293" s="32"/>
      <c r="D293" s="33"/>
      <c r="E293" s="33"/>
      <c r="F293" s="33"/>
      <c r="G293" s="33"/>
      <c r="H293" s="34"/>
    </row>
    <row r="294" spans="2:8">
      <c r="B294" s="39"/>
      <c r="C294" s="32"/>
      <c r="D294" s="33"/>
      <c r="E294" s="33"/>
      <c r="F294" s="33"/>
      <c r="G294" s="33"/>
      <c r="H294" s="34"/>
    </row>
    <row r="295" spans="2:8">
      <c r="B295" s="39"/>
      <c r="C295" s="32"/>
      <c r="D295" s="33"/>
      <c r="E295" s="33"/>
      <c r="F295" s="33"/>
      <c r="G295" s="33"/>
      <c r="H295" s="34"/>
    </row>
    <row r="296" spans="2:8">
      <c r="B296" s="39"/>
      <c r="C296" s="32"/>
      <c r="D296" s="33"/>
      <c r="E296" s="33"/>
      <c r="F296" s="33"/>
      <c r="G296" s="33"/>
      <c r="H296" s="34"/>
    </row>
    <row r="297" spans="2:8">
      <c r="B297" s="39"/>
      <c r="C297" s="32"/>
      <c r="D297" s="33"/>
      <c r="E297" s="33"/>
      <c r="F297" s="33"/>
      <c r="G297" s="33"/>
      <c r="H297" s="34"/>
    </row>
    <row r="298" spans="2:8">
      <c r="B298" s="39"/>
      <c r="C298" s="32"/>
      <c r="D298" s="33"/>
      <c r="E298" s="33"/>
      <c r="F298" s="33"/>
      <c r="G298" s="33"/>
      <c r="H298" s="34"/>
    </row>
    <row r="299" spans="2:8">
      <c r="B299" s="39"/>
      <c r="C299" s="32"/>
      <c r="D299" s="33"/>
      <c r="E299" s="33"/>
      <c r="F299" s="33"/>
      <c r="G299" s="33"/>
      <c r="H299" s="34"/>
    </row>
    <row r="300" spans="2:8">
      <c r="B300" s="39"/>
      <c r="C300" s="32"/>
      <c r="D300" s="33"/>
      <c r="E300" s="33"/>
      <c r="F300" s="33"/>
      <c r="G300" s="33"/>
      <c r="H300" s="34"/>
    </row>
    <row r="301" spans="2:8">
      <c r="B301" s="39"/>
      <c r="C301" s="32"/>
      <c r="D301" s="33"/>
      <c r="E301" s="33"/>
      <c r="F301" s="33"/>
      <c r="G301" s="33"/>
      <c r="H301" s="34"/>
    </row>
    <row r="302" spans="2:8">
      <c r="B302" s="39"/>
      <c r="C302" s="32"/>
      <c r="D302" s="33"/>
      <c r="E302" s="33"/>
      <c r="F302" s="33"/>
      <c r="G302" s="33"/>
      <c r="H302" s="34"/>
    </row>
    <row r="303" spans="2:8">
      <c r="B303" s="39"/>
      <c r="C303" s="32"/>
      <c r="D303" s="33"/>
      <c r="E303" s="33"/>
      <c r="F303" s="33"/>
      <c r="G303" s="33"/>
      <c r="H303" s="34"/>
    </row>
    <row r="304" spans="2:8">
      <c r="B304" s="39"/>
      <c r="C304" s="32"/>
      <c r="D304" s="33"/>
      <c r="E304" s="33"/>
      <c r="F304" s="33"/>
      <c r="G304" s="33"/>
      <c r="H304" s="34"/>
    </row>
    <row r="305" spans="2:8">
      <c r="B305" s="39"/>
      <c r="C305" s="32"/>
      <c r="D305" s="33"/>
      <c r="E305" s="33"/>
      <c r="F305" s="33"/>
      <c r="G305" s="33"/>
      <c r="H305" s="34"/>
    </row>
    <row r="306" spans="2:8">
      <c r="B306" s="39"/>
      <c r="C306" s="32"/>
      <c r="D306" s="33"/>
      <c r="E306" s="33"/>
      <c r="F306" s="33"/>
      <c r="G306" s="33"/>
      <c r="H306" s="34"/>
    </row>
    <row r="307" spans="2:8">
      <c r="B307" s="39"/>
      <c r="C307" s="32"/>
      <c r="D307" s="33"/>
      <c r="E307" s="33"/>
      <c r="F307" s="33"/>
      <c r="G307" s="33"/>
      <c r="H307" s="34"/>
    </row>
    <row r="308" spans="2:8">
      <c r="B308" s="39"/>
      <c r="C308" s="32"/>
      <c r="D308" s="33"/>
      <c r="E308" s="33"/>
      <c r="F308" s="33"/>
      <c r="G308" s="33"/>
      <c r="H308" s="34"/>
    </row>
    <row r="309" spans="2:8">
      <c r="B309" s="39"/>
      <c r="C309" s="32"/>
      <c r="D309" s="33"/>
      <c r="E309" s="33"/>
      <c r="F309" s="33"/>
      <c r="G309" s="33"/>
      <c r="H309" s="34"/>
    </row>
    <row r="310" spans="2:8">
      <c r="B310" s="39"/>
      <c r="C310" s="32"/>
      <c r="D310" s="33"/>
      <c r="E310" s="33"/>
      <c r="F310" s="33"/>
      <c r="G310" s="33"/>
      <c r="H310" s="34"/>
    </row>
    <row r="311" spans="2:8">
      <c r="B311" s="39"/>
      <c r="C311" s="32"/>
      <c r="D311" s="33"/>
      <c r="E311" s="33"/>
      <c r="F311" s="33"/>
      <c r="G311" s="33"/>
      <c r="H311" s="34"/>
    </row>
    <row r="312" spans="2:8">
      <c r="B312" s="39"/>
      <c r="C312" s="32"/>
      <c r="D312" s="33"/>
      <c r="E312" s="33"/>
      <c r="F312" s="33"/>
      <c r="G312" s="33"/>
      <c r="H312" s="34"/>
    </row>
    <row r="313" spans="2:8">
      <c r="B313" s="39"/>
      <c r="C313" s="32"/>
      <c r="D313" s="33"/>
      <c r="E313" s="33"/>
      <c r="F313" s="33"/>
      <c r="G313" s="33"/>
      <c r="H313" s="34"/>
    </row>
    <row r="314" spans="2:8">
      <c r="B314" s="39"/>
      <c r="C314" s="32"/>
      <c r="D314" s="33"/>
      <c r="E314" s="33"/>
      <c r="F314" s="33"/>
      <c r="G314" s="33"/>
      <c r="H314" s="34"/>
    </row>
    <row r="315" spans="2:8">
      <c r="B315" s="39"/>
      <c r="C315" s="32"/>
      <c r="D315" s="33"/>
      <c r="E315" s="33"/>
      <c r="F315" s="33"/>
      <c r="G315" s="33"/>
      <c r="H315" s="34"/>
    </row>
    <row r="316" spans="2:8">
      <c r="B316" s="39"/>
      <c r="C316" s="32"/>
      <c r="D316" s="33"/>
      <c r="E316" s="33"/>
      <c r="F316" s="33"/>
      <c r="G316" s="33"/>
      <c r="H316" s="34"/>
    </row>
    <row r="317" spans="2:8">
      <c r="B317" s="39"/>
      <c r="C317" s="32"/>
      <c r="D317" s="33"/>
      <c r="E317" s="33"/>
      <c r="F317" s="33"/>
      <c r="G317" s="33"/>
      <c r="H317" s="34"/>
    </row>
    <row r="318" spans="2:8">
      <c r="B318" s="39"/>
      <c r="C318" s="32"/>
      <c r="D318" s="33"/>
      <c r="E318" s="33"/>
      <c r="F318" s="33"/>
      <c r="G318" s="33"/>
      <c r="H318" s="34"/>
    </row>
    <row r="319" spans="2:8">
      <c r="B319" s="39"/>
      <c r="C319" s="32"/>
      <c r="D319" s="33"/>
      <c r="E319" s="33"/>
      <c r="F319" s="33"/>
      <c r="G319" s="33"/>
      <c r="H319" s="34"/>
    </row>
    <row r="320" spans="2:8">
      <c r="B320" s="39"/>
      <c r="C320" s="32"/>
      <c r="D320" s="33"/>
      <c r="E320" s="33"/>
      <c r="F320" s="33"/>
      <c r="G320" s="33"/>
      <c r="H320" s="34"/>
    </row>
    <row r="321" spans="2:8">
      <c r="B321" s="39"/>
      <c r="C321" s="32"/>
      <c r="D321" s="33"/>
      <c r="E321" s="33"/>
      <c r="F321" s="33"/>
      <c r="G321" s="33"/>
      <c r="H321" s="34"/>
    </row>
    <row r="322" spans="2:8">
      <c r="B322" s="39"/>
      <c r="C322" s="32"/>
      <c r="D322" s="33"/>
      <c r="E322" s="33"/>
      <c r="F322" s="33"/>
      <c r="G322" s="33"/>
      <c r="H322" s="34"/>
    </row>
    <row r="323" spans="2:8">
      <c r="B323" s="39"/>
      <c r="C323" s="32"/>
      <c r="D323" s="33"/>
      <c r="E323" s="33"/>
      <c r="F323" s="33"/>
      <c r="G323" s="33"/>
      <c r="H323" s="34"/>
    </row>
    <row r="324" spans="2:8">
      <c r="B324" s="39"/>
      <c r="C324" s="32"/>
      <c r="D324" s="33"/>
      <c r="E324" s="33"/>
      <c r="F324" s="33"/>
      <c r="G324" s="33"/>
      <c r="H324" s="34"/>
    </row>
    <row r="325" spans="2:8">
      <c r="B325" s="39"/>
      <c r="C325" s="32"/>
      <c r="D325" s="33"/>
      <c r="E325" s="33"/>
      <c r="F325" s="33"/>
      <c r="G325" s="33"/>
      <c r="H325" s="34"/>
    </row>
    <row r="326" spans="2:8">
      <c r="B326" s="39"/>
      <c r="C326" s="32"/>
      <c r="D326" s="33"/>
      <c r="E326" s="33"/>
      <c r="F326" s="33"/>
      <c r="G326" s="33"/>
      <c r="H326" s="34"/>
    </row>
    <row r="327" spans="2:8">
      <c r="B327" s="39"/>
      <c r="C327" s="32"/>
      <c r="D327" s="33"/>
      <c r="E327" s="33"/>
      <c r="F327" s="33"/>
      <c r="G327" s="33"/>
      <c r="H327" s="34"/>
    </row>
    <row r="328" spans="2:8">
      <c r="B328" s="39"/>
      <c r="C328" s="32"/>
      <c r="D328" s="33"/>
      <c r="E328" s="33"/>
      <c r="F328" s="33"/>
      <c r="G328" s="33"/>
      <c r="H328" s="34"/>
    </row>
    <row r="329" spans="2:8">
      <c r="B329" s="39"/>
      <c r="C329" s="32"/>
      <c r="D329" s="33"/>
      <c r="E329" s="33"/>
      <c r="F329" s="33"/>
      <c r="G329" s="33"/>
      <c r="H329" s="34"/>
    </row>
    <row r="330" spans="2:8">
      <c r="B330" s="39"/>
      <c r="C330" s="32"/>
      <c r="D330" s="33"/>
      <c r="E330" s="33"/>
      <c r="F330" s="33"/>
      <c r="G330" s="33"/>
      <c r="H330" s="34"/>
    </row>
    <row r="331" spans="2:8">
      <c r="B331" s="39"/>
      <c r="C331" s="32"/>
      <c r="D331" s="33"/>
      <c r="E331" s="33"/>
      <c r="F331" s="33"/>
      <c r="G331" s="33"/>
      <c r="H331" s="34"/>
    </row>
    <row r="332" spans="2:8">
      <c r="B332" s="39"/>
      <c r="C332" s="32"/>
      <c r="D332" s="33"/>
      <c r="E332" s="33"/>
      <c r="F332" s="33"/>
      <c r="G332" s="33"/>
      <c r="H332" s="34"/>
    </row>
    <row r="333" spans="2:8">
      <c r="B333" s="39"/>
      <c r="C333" s="32"/>
      <c r="D333" s="33"/>
      <c r="E333" s="33"/>
      <c r="F333" s="33"/>
      <c r="G333" s="33"/>
      <c r="H333" s="34"/>
    </row>
    <row r="334" spans="2:8">
      <c r="B334" s="39"/>
      <c r="C334" s="32"/>
      <c r="D334" s="33"/>
      <c r="E334" s="33"/>
      <c r="F334" s="33"/>
      <c r="G334" s="33"/>
      <c r="H334" s="34"/>
    </row>
    <row r="335" spans="2:8">
      <c r="B335" s="39"/>
      <c r="C335" s="32"/>
      <c r="D335" s="33"/>
      <c r="E335" s="33"/>
      <c r="F335" s="33"/>
      <c r="G335" s="33"/>
      <c r="H335" s="34"/>
    </row>
    <row r="336" spans="2:8">
      <c r="B336" s="39"/>
      <c r="C336" s="32"/>
      <c r="D336" s="33"/>
      <c r="E336" s="33"/>
      <c r="F336" s="33"/>
      <c r="G336" s="33"/>
      <c r="H336" s="34"/>
    </row>
    <row r="337" spans="2:8">
      <c r="B337" s="39"/>
      <c r="C337" s="32"/>
      <c r="D337" s="33"/>
      <c r="E337" s="33"/>
      <c r="F337" s="33"/>
      <c r="G337" s="33"/>
      <c r="H337" s="34"/>
    </row>
    <row r="338" spans="2:8">
      <c r="B338" s="39"/>
      <c r="C338" s="32"/>
      <c r="D338" s="33"/>
      <c r="E338" s="33"/>
      <c r="F338" s="33"/>
      <c r="G338" s="33"/>
      <c r="H338" s="34"/>
    </row>
    <row r="339" spans="2:8">
      <c r="B339" s="39"/>
      <c r="C339" s="32"/>
      <c r="D339" s="33"/>
      <c r="E339" s="33"/>
      <c r="F339" s="33"/>
      <c r="G339" s="33"/>
      <c r="H339" s="34"/>
    </row>
    <row r="340" spans="2:8">
      <c r="B340" s="39"/>
      <c r="C340" s="32"/>
      <c r="D340" s="33"/>
      <c r="E340" s="33"/>
      <c r="F340" s="33"/>
      <c r="G340" s="33"/>
      <c r="H340" s="34"/>
    </row>
    <row r="341" spans="2:8">
      <c r="B341" s="39"/>
      <c r="C341" s="32"/>
      <c r="D341" s="33"/>
      <c r="E341" s="33"/>
      <c r="F341" s="33"/>
      <c r="G341" s="33"/>
      <c r="H341" s="34"/>
    </row>
    <row r="342" spans="2:8">
      <c r="B342" s="39"/>
      <c r="C342" s="32"/>
      <c r="D342" s="33"/>
      <c r="E342" s="33"/>
      <c r="F342" s="33"/>
      <c r="G342" s="33"/>
      <c r="H342" s="34"/>
    </row>
    <row r="343" spans="2:8">
      <c r="B343" s="39"/>
      <c r="C343" s="32"/>
      <c r="D343" s="33"/>
      <c r="E343" s="33"/>
      <c r="F343" s="33"/>
      <c r="G343" s="33"/>
      <c r="H343" s="34"/>
    </row>
    <row r="344" spans="2:8">
      <c r="B344" s="39"/>
      <c r="C344" s="32"/>
      <c r="D344" s="33"/>
      <c r="E344" s="33"/>
      <c r="F344" s="33"/>
      <c r="G344" s="33"/>
      <c r="H344" s="34"/>
    </row>
    <row r="345" spans="2:8">
      <c r="B345" s="39"/>
      <c r="C345" s="32"/>
      <c r="D345" s="33"/>
      <c r="E345" s="33"/>
      <c r="F345" s="33"/>
      <c r="G345" s="33"/>
      <c r="H345" s="34"/>
    </row>
    <row r="346" spans="2:8">
      <c r="B346" s="39"/>
      <c r="C346" s="32"/>
      <c r="D346" s="33"/>
      <c r="E346" s="33"/>
      <c r="F346" s="33"/>
      <c r="G346" s="33"/>
      <c r="H346" s="34"/>
    </row>
    <row r="347" spans="2:8">
      <c r="B347" s="39"/>
      <c r="C347" s="32"/>
      <c r="D347" s="33"/>
      <c r="E347" s="33"/>
      <c r="F347" s="33"/>
      <c r="G347" s="33"/>
      <c r="H347" s="34"/>
    </row>
    <row r="348" spans="2:8">
      <c r="B348" s="39"/>
      <c r="C348" s="32"/>
      <c r="D348" s="33"/>
      <c r="E348" s="33"/>
      <c r="F348" s="33"/>
      <c r="G348" s="33"/>
      <c r="H348" s="34"/>
    </row>
    <row r="349" spans="2:8">
      <c r="B349" s="39"/>
      <c r="C349" s="32"/>
      <c r="D349" s="33"/>
      <c r="E349" s="33"/>
      <c r="F349" s="33"/>
      <c r="G349" s="33"/>
      <c r="H349" s="34"/>
    </row>
    <row r="350" spans="2:8">
      <c r="B350" s="39"/>
      <c r="C350" s="32"/>
      <c r="D350" s="33"/>
      <c r="E350" s="33"/>
      <c r="F350" s="33"/>
      <c r="G350" s="33"/>
      <c r="H350" s="34"/>
    </row>
    <row r="351" spans="2:8">
      <c r="B351" s="39"/>
      <c r="C351" s="32"/>
      <c r="D351" s="33"/>
      <c r="E351" s="33"/>
      <c r="F351" s="33"/>
      <c r="G351" s="33"/>
      <c r="H351" s="34"/>
    </row>
    <row r="352" spans="2:8">
      <c r="B352" s="39"/>
      <c r="C352" s="32"/>
      <c r="D352" s="33"/>
      <c r="E352" s="33"/>
      <c r="F352" s="33"/>
      <c r="G352" s="33"/>
      <c r="H352" s="34"/>
    </row>
    <row r="353" spans="2:8">
      <c r="B353" s="39"/>
      <c r="C353" s="32"/>
      <c r="D353" s="33"/>
      <c r="E353" s="33"/>
      <c r="F353" s="33"/>
      <c r="G353" s="33"/>
      <c r="H353" s="34"/>
    </row>
    <row r="354" spans="2:8">
      <c r="B354" s="39"/>
      <c r="C354" s="32"/>
      <c r="D354" s="33"/>
      <c r="E354" s="33"/>
      <c r="F354" s="33"/>
      <c r="G354" s="33"/>
      <c r="H354" s="34"/>
    </row>
    <row r="355" spans="2:8">
      <c r="B355" s="39"/>
      <c r="C355" s="32"/>
      <c r="D355" s="33"/>
      <c r="E355" s="33"/>
      <c r="F355" s="33"/>
      <c r="G355" s="33"/>
      <c r="H355" s="34"/>
    </row>
    <row r="356" spans="2:8">
      <c r="B356" s="39"/>
      <c r="C356" s="32"/>
      <c r="D356" s="33"/>
      <c r="E356" s="33"/>
      <c r="F356" s="33"/>
      <c r="G356" s="33"/>
      <c r="H356" s="34"/>
    </row>
    <row r="357" spans="2:8">
      <c r="B357" s="39"/>
      <c r="C357" s="32"/>
      <c r="D357" s="33"/>
      <c r="E357" s="33"/>
      <c r="F357" s="33"/>
      <c r="G357" s="33"/>
      <c r="H357" s="34"/>
    </row>
    <row r="358" spans="2:8">
      <c r="B358" s="39"/>
      <c r="C358" s="32"/>
      <c r="D358" s="33"/>
      <c r="E358" s="33"/>
      <c r="F358" s="33"/>
      <c r="G358" s="33"/>
      <c r="H358" s="34"/>
    </row>
    <row r="359" spans="2:8">
      <c r="B359" s="39"/>
      <c r="C359" s="32"/>
      <c r="D359" s="33"/>
      <c r="E359" s="33"/>
      <c r="F359" s="33"/>
      <c r="G359" s="33"/>
      <c r="H359" s="34"/>
    </row>
    <row r="360" spans="2:8">
      <c r="B360" s="39"/>
      <c r="C360" s="32"/>
      <c r="D360" s="33"/>
      <c r="E360" s="33"/>
      <c r="F360" s="33"/>
      <c r="G360" s="33"/>
      <c r="H360" s="34"/>
    </row>
    <row r="361" spans="2:8">
      <c r="B361" s="39"/>
      <c r="C361" s="32"/>
      <c r="D361" s="33"/>
      <c r="E361" s="33"/>
      <c r="F361" s="33"/>
      <c r="G361" s="33"/>
      <c r="H361" s="34"/>
    </row>
    <row r="362" spans="2:8">
      <c r="B362" s="39"/>
      <c r="C362" s="32"/>
      <c r="D362" s="33"/>
      <c r="E362" s="33"/>
      <c r="F362" s="33"/>
      <c r="G362" s="33"/>
      <c r="H362" s="34"/>
    </row>
    <row r="363" spans="2:8">
      <c r="B363" s="39"/>
      <c r="C363" s="32"/>
      <c r="D363" s="33"/>
      <c r="E363" s="33"/>
      <c r="F363" s="33"/>
      <c r="G363" s="33"/>
      <c r="H363" s="34"/>
    </row>
    <row r="364" spans="2:8">
      <c r="B364" s="39"/>
      <c r="C364" s="32"/>
      <c r="D364" s="33"/>
      <c r="E364" s="33"/>
      <c r="F364" s="33"/>
      <c r="G364" s="33"/>
      <c r="H364" s="34"/>
    </row>
    <row r="365" spans="2:8">
      <c r="B365" s="39"/>
      <c r="C365" s="32"/>
      <c r="D365" s="33"/>
      <c r="E365" s="33"/>
      <c r="F365" s="33"/>
      <c r="G365" s="33"/>
      <c r="H365" s="34"/>
    </row>
    <row r="366" spans="2:8">
      <c r="B366" s="39"/>
      <c r="C366" s="32"/>
      <c r="D366" s="33"/>
      <c r="E366" s="33"/>
      <c r="F366" s="33"/>
      <c r="G366" s="33"/>
      <c r="H366" s="34"/>
    </row>
    <row r="367" spans="2:8">
      <c r="B367" s="39"/>
      <c r="C367" s="32"/>
      <c r="D367" s="33"/>
      <c r="E367" s="33"/>
      <c r="F367" s="33"/>
      <c r="G367" s="33"/>
      <c r="H367" s="34"/>
    </row>
    <row r="368" spans="2:8">
      <c r="B368" s="39"/>
      <c r="C368" s="32"/>
      <c r="D368" s="33"/>
      <c r="E368" s="33"/>
      <c r="F368" s="33"/>
      <c r="G368" s="33"/>
      <c r="H368" s="34"/>
    </row>
    <row r="369" spans="2:8">
      <c r="B369" s="39"/>
      <c r="C369" s="32"/>
      <c r="D369" s="33"/>
      <c r="E369" s="33"/>
      <c r="F369" s="33"/>
      <c r="G369" s="33"/>
      <c r="H369" s="34"/>
    </row>
    <row r="370" spans="2:8">
      <c r="B370" s="39"/>
      <c r="C370" s="32"/>
      <c r="D370" s="33"/>
      <c r="E370" s="33"/>
      <c r="F370" s="33"/>
      <c r="G370" s="33"/>
      <c r="H370" s="34"/>
    </row>
    <row r="371" spans="2:8">
      <c r="B371" s="39"/>
      <c r="C371" s="32"/>
      <c r="D371" s="33"/>
      <c r="E371" s="33"/>
      <c r="F371" s="33"/>
      <c r="G371" s="33"/>
      <c r="H371" s="34"/>
    </row>
    <row r="372" spans="2:8">
      <c r="B372" s="39"/>
      <c r="C372" s="32"/>
      <c r="D372" s="33"/>
      <c r="E372" s="33"/>
      <c r="F372" s="33"/>
      <c r="G372" s="33"/>
      <c r="H372" s="34"/>
    </row>
    <row r="373" spans="2:8">
      <c r="B373" s="39"/>
      <c r="C373" s="32"/>
      <c r="D373" s="33"/>
      <c r="E373" s="33"/>
      <c r="F373" s="33"/>
      <c r="G373" s="33"/>
      <c r="H373" s="34"/>
    </row>
    <row r="374" spans="2:8">
      <c r="B374" s="39"/>
      <c r="C374" s="32"/>
      <c r="D374" s="33"/>
      <c r="E374" s="33"/>
      <c r="F374" s="33"/>
      <c r="G374" s="33"/>
      <c r="H374" s="34"/>
    </row>
    <row r="375" spans="2:8">
      <c r="B375" s="39"/>
      <c r="C375" s="32"/>
      <c r="D375" s="33"/>
      <c r="E375" s="33"/>
      <c r="F375" s="33"/>
      <c r="G375" s="33"/>
      <c r="H375" s="34"/>
    </row>
    <row r="376" spans="2:8">
      <c r="B376" s="39"/>
      <c r="C376" s="32"/>
      <c r="D376" s="33"/>
      <c r="E376" s="33"/>
      <c r="F376" s="33"/>
      <c r="G376" s="33"/>
      <c r="H376" s="34"/>
    </row>
    <row r="377" spans="2:8">
      <c r="B377" s="39"/>
      <c r="C377" s="32"/>
      <c r="D377" s="33"/>
      <c r="E377" s="33"/>
      <c r="F377" s="33"/>
      <c r="G377" s="33"/>
      <c r="H377" s="34"/>
    </row>
    <row r="378" spans="2:8">
      <c r="B378" s="39"/>
      <c r="C378" s="32"/>
      <c r="D378" s="33"/>
      <c r="E378" s="33"/>
      <c r="F378" s="33"/>
      <c r="G378" s="33"/>
      <c r="H378" s="34"/>
    </row>
    <row r="379" spans="2:8">
      <c r="B379" s="39"/>
      <c r="C379" s="32"/>
      <c r="D379" s="33"/>
      <c r="E379" s="33"/>
      <c r="F379" s="33"/>
      <c r="G379" s="33"/>
      <c r="H379" s="34"/>
    </row>
    <row r="380" spans="2:8">
      <c r="B380" s="39"/>
      <c r="C380" s="32"/>
      <c r="D380" s="33"/>
      <c r="E380" s="33"/>
      <c r="F380" s="33"/>
      <c r="G380" s="33"/>
      <c r="H380" s="34"/>
    </row>
    <row r="381" spans="2:8">
      <c r="B381" s="39"/>
      <c r="C381" s="32"/>
      <c r="D381" s="33"/>
      <c r="E381" s="33"/>
      <c r="F381" s="33"/>
      <c r="G381" s="33"/>
      <c r="H381" s="34"/>
    </row>
    <row r="382" spans="2:8">
      <c r="B382" s="39"/>
      <c r="C382" s="32"/>
      <c r="D382" s="33"/>
      <c r="E382" s="33"/>
      <c r="F382" s="33"/>
      <c r="G382" s="33"/>
      <c r="H382" s="34"/>
    </row>
    <row r="383" spans="2:8">
      <c r="B383" s="39"/>
      <c r="C383" s="32"/>
      <c r="D383" s="33"/>
      <c r="E383" s="33"/>
      <c r="F383" s="33"/>
      <c r="G383" s="33"/>
      <c r="H383" s="34"/>
    </row>
    <row r="384" spans="2:8">
      <c r="B384" s="39"/>
      <c r="C384" s="32"/>
      <c r="D384" s="33"/>
      <c r="E384" s="33"/>
      <c r="F384" s="33"/>
      <c r="G384" s="33"/>
      <c r="H384" s="34"/>
    </row>
    <row r="385" spans="2:8">
      <c r="B385" s="39"/>
      <c r="C385" s="32"/>
      <c r="D385" s="33"/>
      <c r="E385" s="33"/>
      <c r="F385" s="33"/>
      <c r="G385" s="33"/>
      <c r="H385" s="34"/>
    </row>
    <row r="386" spans="2:8">
      <c r="B386" s="39"/>
      <c r="C386" s="32"/>
      <c r="D386" s="33"/>
      <c r="E386" s="33"/>
      <c r="F386" s="33"/>
      <c r="G386" s="33"/>
      <c r="H386" s="34"/>
    </row>
    <row r="387" spans="2:8">
      <c r="B387" s="39"/>
      <c r="C387" s="32"/>
      <c r="D387" s="33"/>
      <c r="E387" s="33"/>
      <c r="F387" s="33"/>
      <c r="G387" s="33"/>
      <c r="H387" s="34"/>
    </row>
    <row r="388" spans="2:8">
      <c r="B388" s="39"/>
      <c r="C388" s="32"/>
      <c r="D388" s="33"/>
      <c r="E388" s="33"/>
      <c r="F388" s="33"/>
      <c r="G388" s="33"/>
      <c r="H388" s="34"/>
    </row>
    <row r="389" spans="2:8">
      <c r="B389" s="39"/>
      <c r="C389" s="32"/>
      <c r="D389" s="33"/>
      <c r="E389" s="33"/>
      <c r="F389" s="33"/>
      <c r="G389" s="33"/>
      <c r="H389" s="34"/>
    </row>
    <row r="390" spans="2:8">
      <c r="B390" s="39"/>
      <c r="C390" s="32"/>
      <c r="D390" s="33"/>
      <c r="E390" s="33"/>
      <c r="F390" s="33"/>
      <c r="G390" s="33"/>
      <c r="H390" s="34"/>
    </row>
    <row r="391" spans="2:8">
      <c r="B391" s="39"/>
      <c r="C391" s="32"/>
      <c r="D391" s="33"/>
      <c r="E391" s="33"/>
      <c r="F391" s="33"/>
      <c r="G391" s="33"/>
      <c r="H391" s="34"/>
    </row>
    <row r="392" spans="2:8">
      <c r="B392" s="39"/>
      <c r="C392" s="32"/>
      <c r="D392" s="33"/>
      <c r="E392" s="33"/>
      <c r="F392" s="33"/>
      <c r="G392" s="33"/>
      <c r="H392" s="34"/>
    </row>
    <row r="393" spans="2:8">
      <c r="B393" s="39"/>
      <c r="C393" s="32"/>
      <c r="D393" s="33"/>
      <c r="E393" s="33"/>
      <c r="F393" s="33"/>
      <c r="G393" s="33"/>
      <c r="H393" s="34"/>
    </row>
    <row r="394" spans="2:8">
      <c r="B394" s="39"/>
      <c r="C394" s="32"/>
      <c r="D394" s="33"/>
      <c r="E394" s="33"/>
      <c r="F394" s="33"/>
      <c r="G394" s="33"/>
      <c r="H394" s="34"/>
    </row>
    <row r="395" spans="2:8">
      <c r="B395" s="39"/>
      <c r="C395" s="32"/>
      <c r="D395" s="33"/>
      <c r="E395" s="33"/>
      <c r="F395" s="33"/>
      <c r="G395" s="33"/>
      <c r="H395" s="34"/>
    </row>
    <row r="396" spans="2:8">
      <c r="B396" s="39"/>
      <c r="C396" s="32"/>
      <c r="D396" s="33"/>
      <c r="E396" s="33"/>
      <c r="F396" s="33"/>
      <c r="G396" s="33"/>
      <c r="H396" s="34"/>
    </row>
    <row r="397" spans="2:8">
      <c r="B397" s="39"/>
      <c r="C397" s="32"/>
      <c r="D397" s="33"/>
      <c r="E397" s="33"/>
      <c r="F397" s="33"/>
      <c r="G397" s="33"/>
      <c r="H397" s="34"/>
    </row>
    <row r="398" spans="2:8">
      <c r="B398" s="39"/>
      <c r="C398" s="32"/>
      <c r="D398" s="33"/>
      <c r="E398" s="33"/>
      <c r="F398" s="33"/>
      <c r="G398" s="33"/>
      <c r="H398" s="34"/>
    </row>
    <row r="399" spans="2:8">
      <c r="B399" s="39"/>
      <c r="C399" s="32"/>
      <c r="D399" s="33"/>
      <c r="E399" s="33"/>
      <c r="F399" s="33"/>
      <c r="G399" s="33"/>
      <c r="H399" s="34"/>
    </row>
    <row r="400" spans="2:8">
      <c r="B400" s="39"/>
      <c r="C400" s="32"/>
      <c r="D400" s="33"/>
      <c r="E400" s="33"/>
      <c r="F400" s="33"/>
      <c r="G400" s="33"/>
      <c r="H400" s="34"/>
    </row>
    <row r="401" spans="2:8">
      <c r="B401" s="39"/>
      <c r="C401" s="32"/>
      <c r="D401" s="33"/>
      <c r="E401" s="33"/>
      <c r="F401" s="33"/>
      <c r="G401" s="33"/>
      <c r="H401" s="34"/>
    </row>
    <row r="402" spans="2:8">
      <c r="B402" s="39"/>
      <c r="C402" s="32"/>
      <c r="D402" s="33"/>
      <c r="E402" s="33"/>
      <c r="F402" s="33"/>
      <c r="G402" s="33"/>
      <c r="H402" s="34"/>
    </row>
    <row r="403" spans="2:8">
      <c r="B403" s="39"/>
      <c r="C403" s="32"/>
      <c r="D403" s="33"/>
      <c r="E403" s="33"/>
      <c r="F403" s="33"/>
      <c r="G403" s="33"/>
      <c r="H403" s="34"/>
    </row>
    <row r="404" spans="2:8">
      <c r="B404" s="39"/>
      <c r="C404" s="32"/>
      <c r="D404" s="33"/>
      <c r="E404" s="33"/>
      <c r="F404" s="33"/>
      <c r="G404" s="33"/>
      <c r="H404" s="34"/>
    </row>
    <row r="405" spans="2:8">
      <c r="B405" s="39"/>
      <c r="C405" s="32"/>
      <c r="D405" s="33"/>
      <c r="E405" s="33"/>
      <c r="F405" s="33"/>
      <c r="G405" s="33"/>
      <c r="H405" s="34"/>
    </row>
    <row r="406" spans="2:8">
      <c r="B406" s="39"/>
      <c r="C406" s="32"/>
      <c r="D406" s="33"/>
      <c r="E406" s="33"/>
      <c r="F406" s="33"/>
      <c r="G406" s="33"/>
      <c r="H406" s="34"/>
    </row>
    <row r="407" spans="2:8">
      <c r="B407" s="39"/>
      <c r="C407" s="32"/>
      <c r="D407" s="33"/>
      <c r="E407" s="33"/>
      <c r="F407" s="33"/>
      <c r="G407" s="33"/>
      <c r="H407" s="34"/>
    </row>
    <row r="408" spans="2:8">
      <c r="B408" s="39"/>
      <c r="C408" s="32"/>
      <c r="D408" s="33"/>
      <c r="E408" s="33"/>
      <c r="F408" s="33"/>
      <c r="G408" s="33"/>
      <c r="H408" s="34"/>
    </row>
    <row r="409" spans="2:8">
      <c r="B409" s="39"/>
      <c r="C409" s="32"/>
      <c r="D409" s="33"/>
      <c r="E409" s="33"/>
      <c r="F409" s="33"/>
      <c r="G409" s="33"/>
      <c r="H409" s="34"/>
    </row>
    <row r="410" spans="2:8">
      <c r="B410" s="39"/>
      <c r="C410" s="32"/>
      <c r="D410" s="33"/>
      <c r="E410" s="33"/>
      <c r="F410" s="33"/>
      <c r="G410" s="33"/>
      <c r="H410" s="34"/>
    </row>
    <row r="411" spans="2:8">
      <c r="B411" s="39"/>
      <c r="C411" s="32"/>
      <c r="D411" s="33"/>
      <c r="E411" s="33"/>
      <c r="F411" s="33"/>
      <c r="G411" s="33"/>
      <c r="H411" s="34"/>
    </row>
    <row r="412" spans="2:8">
      <c r="B412" s="39"/>
      <c r="C412" s="32"/>
      <c r="D412" s="33"/>
      <c r="E412" s="33"/>
      <c r="F412" s="33"/>
      <c r="G412" s="33"/>
      <c r="H412" s="34"/>
    </row>
    <row r="413" spans="2:8">
      <c r="B413" s="39"/>
      <c r="C413" s="32"/>
      <c r="D413" s="33"/>
      <c r="E413" s="33"/>
      <c r="F413" s="33"/>
      <c r="G413" s="33"/>
      <c r="H413" s="34"/>
    </row>
    <row r="414" spans="2:8">
      <c r="B414" s="39"/>
      <c r="C414" s="32"/>
      <c r="D414" s="33"/>
      <c r="E414" s="33"/>
      <c r="F414" s="33"/>
      <c r="G414" s="33"/>
      <c r="H414" s="34"/>
    </row>
    <row r="415" spans="2:8">
      <c r="B415" s="39"/>
      <c r="C415" s="32"/>
      <c r="D415" s="33"/>
      <c r="E415" s="33"/>
      <c r="F415" s="33"/>
      <c r="G415" s="33"/>
      <c r="H415" s="34"/>
    </row>
    <row r="416" spans="2:8">
      <c r="B416" s="39"/>
      <c r="C416" s="32"/>
      <c r="D416" s="33"/>
      <c r="E416" s="33"/>
      <c r="F416" s="33"/>
      <c r="G416" s="33"/>
      <c r="H416" s="34"/>
    </row>
    <row r="417" spans="2:8">
      <c r="B417" s="39"/>
      <c r="C417" s="32"/>
      <c r="D417" s="33"/>
      <c r="E417" s="33"/>
      <c r="F417" s="33"/>
      <c r="G417" s="33"/>
      <c r="H417" s="34"/>
    </row>
    <row r="418" spans="2:8">
      <c r="B418" s="39"/>
      <c r="C418" s="32"/>
      <c r="D418" s="33"/>
      <c r="E418" s="33"/>
      <c r="F418" s="33"/>
      <c r="G418" s="33"/>
      <c r="H418" s="34"/>
    </row>
    <row r="419" spans="2:8">
      <c r="B419" s="39"/>
      <c r="C419" s="32"/>
      <c r="D419" s="33"/>
      <c r="E419" s="33"/>
      <c r="F419" s="33"/>
      <c r="G419" s="33"/>
      <c r="H419" s="34"/>
    </row>
    <row r="420" spans="2:8">
      <c r="B420" s="39"/>
      <c r="C420" s="32"/>
      <c r="D420" s="33"/>
      <c r="E420" s="33"/>
      <c r="F420" s="33"/>
      <c r="G420" s="33"/>
      <c r="H420" s="34"/>
    </row>
    <row r="421" spans="2:8">
      <c r="B421" s="39"/>
      <c r="C421" s="32"/>
      <c r="D421" s="33"/>
      <c r="E421" s="33"/>
      <c r="F421" s="33"/>
      <c r="G421" s="33"/>
      <c r="H421" s="34"/>
    </row>
    <row r="422" spans="2:8">
      <c r="B422" s="39"/>
      <c r="C422" s="32"/>
      <c r="D422" s="33"/>
      <c r="E422" s="33"/>
      <c r="F422" s="33"/>
      <c r="G422" s="33"/>
      <c r="H422" s="34"/>
    </row>
    <row r="423" spans="2:8">
      <c r="B423" s="39"/>
      <c r="C423" s="32"/>
      <c r="D423" s="33"/>
      <c r="E423" s="33"/>
      <c r="F423" s="33"/>
      <c r="G423" s="33"/>
      <c r="H423" s="34"/>
    </row>
    <row r="424" spans="2:8">
      <c r="B424" s="39"/>
      <c r="C424" s="32"/>
      <c r="D424" s="33"/>
      <c r="E424" s="33"/>
      <c r="F424" s="33"/>
      <c r="G424" s="33"/>
      <c r="H424" s="34"/>
    </row>
    <row r="425" spans="2:8">
      <c r="B425" s="39"/>
      <c r="C425" s="32"/>
      <c r="D425" s="33"/>
      <c r="E425" s="33"/>
      <c r="F425" s="33"/>
      <c r="G425" s="33"/>
      <c r="H425" s="34"/>
    </row>
    <row r="426" spans="2:8">
      <c r="B426" s="39"/>
      <c r="C426" s="32"/>
      <c r="D426" s="33"/>
      <c r="E426" s="33"/>
      <c r="F426" s="33"/>
      <c r="G426" s="33"/>
      <c r="H426" s="34"/>
    </row>
    <row r="427" spans="2:8">
      <c r="B427" s="39"/>
      <c r="C427" s="32"/>
      <c r="D427" s="33"/>
      <c r="E427" s="33"/>
      <c r="F427" s="33"/>
      <c r="G427" s="33"/>
      <c r="H427" s="34"/>
    </row>
    <row r="428" spans="2:8">
      <c r="B428" s="39"/>
      <c r="C428" s="32"/>
      <c r="D428" s="33"/>
      <c r="E428" s="33"/>
      <c r="F428" s="33"/>
      <c r="G428" s="33"/>
      <c r="H428" s="34"/>
    </row>
    <row r="429" spans="2:8">
      <c r="B429" s="39"/>
      <c r="C429" s="32"/>
      <c r="D429" s="33"/>
      <c r="E429" s="33"/>
      <c r="F429" s="33"/>
      <c r="G429" s="33"/>
      <c r="H429" s="34"/>
    </row>
    <row r="430" spans="2:8">
      <c r="B430" s="39"/>
      <c r="C430" s="32"/>
      <c r="D430" s="33"/>
      <c r="E430" s="33"/>
      <c r="F430" s="33"/>
      <c r="G430" s="33"/>
      <c r="H430" s="34"/>
    </row>
    <row r="431" spans="2:8">
      <c r="B431" s="39"/>
      <c r="C431" s="32"/>
      <c r="D431" s="33"/>
      <c r="E431" s="33"/>
      <c r="F431" s="33"/>
      <c r="G431" s="33"/>
      <c r="H431" s="34"/>
    </row>
    <row r="432" spans="2:8">
      <c r="B432" s="39"/>
      <c r="C432" s="32"/>
      <c r="D432" s="33"/>
      <c r="E432" s="33"/>
      <c r="F432" s="33"/>
      <c r="G432" s="33"/>
      <c r="H432" s="34"/>
    </row>
    <row r="433" spans="2:8">
      <c r="B433" s="39"/>
      <c r="C433" s="32"/>
      <c r="D433" s="33"/>
      <c r="E433" s="33"/>
      <c r="F433" s="33"/>
      <c r="G433" s="33"/>
      <c r="H433" s="34"/>
    </row>
    <row r="434" spans="2:8">
      <c r="B434" s="39"/>
      <c r="C434" s="32"/>
      <c r="D434" s="33"/>
      <c r="E434" s="33"/>
      <c r="F434" s="33"/>
      <c r="G434" s="33"/>
      <c r="H434" s="34"/>
    </row>
    <row r="435" spans="2:8">
      <c r="B435" s="39"/>
      <c r="C435" s="32"/>
      <c r="D435" s="33"/>
      <c r="E435" s="33"/>
      <c r="F435" s="33"/>
      <c r="G435" s="33"/>
      <c r="H435" s="34"/>
    </row>
    <row r="436" spans="2:8">
      <c r="B436" s="39"/>
      <c r="C436" s="32"/>
      <c r="D436" s="33"/>
      <c r="E436" s="33"/>
      <c r="F436" s="33"/>
      <c r="G436" s="33"/>
      <c r="H436" s="34"/>
    </row>
    <row r="437" spans="2:8">
      <c r="B437" s="39"/>
      <c r="C437" s="32"/>
      <c r="D437" s="33"/>
      <c r="E437" s="33"/>
      <c r="F437" s="33"/>
      <c r="G437" s="33"/>
      <c r="H437" s="34"/>
    </row>
    <row r="438" spans="2:8">
      <c r="B438" s="39"/>
      <c r="C438" s="32"/>
      <c r="D438" s="33"/>
      <c r="E438" s="33"/>
      <c r="F438" s="33"/>
      <c r="G438" s="33"/>
      <c r="H438" s="34"/>
    </row>
    <row r="439" spans="2:8">
      <c r="B439" s="39"/>
      <c r="C439" s="32"/>
      <c r="D439" s="33"/>
      <c r="E439" s="33"/>
      <c r="F439" s="33"/>
      <c r="G439" s="33"/>
      <c r="H439" s="34"/>
    </row>
    <row r="440" spans="2:8">
      <c r="B440" s="39"/>
      <c r="C440" s="32"/>
      <c r="D440" s="33"/>
      <c r="E440" s="33"/>
      <c r="F440" s="33"/>
      <c r="G440" s="33"/>
      <c r="H440" s="34"/>
    </row>
    <row r="441" spans="2:8">
      <c r="B441" s="39"/>
      <c r="C441" s="32"/>
      <c r="D441" s="33"/>
      <c r="E441" s="33"/>
      <c r="F441" s="33"/>
      <c r="G441" s="33"/>
      <c r="H441" s="34"/>
    </row>
    <row r="442" spans="2:8">
      <c r="B442" s="39"/>
      <c r="C442" s="32"/>
      <c r="D442" s="33"/>
      <c r="E442" s="33"/>
      <c r="F442" s="33"/>
      <c r="G442" s="33"/>
      <c r="H442" s="34"/>
    </row>
    <row r="443" spans="2:8">
      <c r="B443" s="39"/>
      <c r="C443" s="32"/>
      <c r="D443" s="33"/>
      <c r="E443" s="33"/>
      <c r="F443" s="33"/>
      <c r="G443" s="33"/>
      <c r="H443" s="34"/>
    </row>
    <row r="444" spans="2:8">
      <c r="B444" s="39"/>
      <c r="C444" s="32"/>
      <c r="D444" s="33"/>
      <c r="E444" s="33"/>
      <c r="F444" s="33"/>
      <c r="G444" s="33"/>
      <c r="H444" s="34"/>
    </row>
    <row r="445" spans="2:8">
      <c r="B445" s="39"/>
      <c r="C445" s="32"/>
      <c r="D445" s="33"/>
      <c r="E445" s="33"/>
      <c r="F445" s="33"/>
      <c r="G445" s="33"/>
      <c r="H445" s="34"/>
    </row>
    <row r="446" spans="2:8">
      <c r="B446" s="39"/>
      <c r="C446" s="32"/>
      <c r="D446" s="33"/>
      <c r="E446" s="33"/>
      <c r="F446" s="33"/>
      <c r="G446" s="33"/>
      <c r="H446" s="34"/>
    </row>
    <row r="447" spans="2:8">
      <c r="B447" s="39"/>
      <c r="C447" s="32"/>
      <c r="D447" s="33"/>
      <c r="E447" s="33"/>
      <c r="F447" s="33"/>
      <c r="G447" s="33"/>
      <c r="H447" s="34"/>
    </row>
    <row r="448" spans="2:8">
      <c r="B448" s="39"/>
      <c r="C448" s="32"/>
      <c r="D448" s="33"/>
      <c r="E448" s="33"/>
      <c r="F448" s="33"/>
      <c r="G448" s="33"/>
      <c r="H448" s="34"/>
    </row>
    <row r="449" spans="2:8">
      <c r="B449" s="39"/>
      <c r="C449" s="32"/>
      <c r="D449" s="33"/>
      <c r="E449" s="33"/>
      <c r="F449" s="33"/>
      <c r="G449" s="33"/>
      <c r="H449" s="34"/>
    </row>
    <row r="450" spans="2:8">
      <c r="B450" s="39"/>
      <c r="C450" s="32"/>
      <c r="D450" s="33"/>
      <c r="E450" s="33"/>
      <c r="F450" s="33"/>
      <c r="G450" s="33"/>
      <c r="H450" s="34"/>
    </row>
    <row r="451" spans="2:8">
      <c r="B451" s="39"/>
      <c r="C451" s="32"/>
      <c r="D451" s="33"/>
      <c r="E451" s="33"/>
      <c r="F451" s="33"/>
      <c r="G451" s="33"/>
      <c r="H451" s="34"/>
    </row>
    <row r="452" spans="2:8">
      <c r="B452" s="39"/>
      <c r="C452" s="32"/>
      <c r="D452" s="33"/>
      <c r="E452" s="33"/>
      <c r="F452" s="33"/>
      <c r="G452" s="33"/>
      <c r="H452" s="34"/>
    </row>
    <row r="453" spans="2:8">
      <c r="B453" s="39"/>
      <c r="C453" s="32"/>
      <c r="D453" s="33"/>
      <c r="E453" s="33"/>
      <c r="F453" s="33"/>
      <c r="G453" s="33"/>
      <c r="H453" s="34"/>
    </row>
    <row r="454" spans="2:8">
      <c r="B454" s="39"/>
      <c r="C454" s="32"/>
      <c r="D454" s="33"/>
      <c r="E454" s="33"/>
      <c r="F454" s="33"/>
      <c r="G454" s="33"/>
      <c r="H454" s="34"/>
    </row>
    <row r="455" spans="2:8">
      <c r="B455" s="39"/>
      <c r="C455" s="32"/>
      <c r="D455" s="33"/>
      <c r="E455" s="33"/>
      <c r="F455" s="33"/>
      <c r="G455" s="33"/>
      <c r="H455" s="34"/>
    </row>
    <row r="456" spans="2:8">
      <c r="B456" s="39"/>
      <c r="C456" s="32"/>
      <c r="D456" s="33"/>
      <c r="E456" s="33"/>
      <c r="F456" s="33"/>
      <c r="G456" s="33"/>
      <c r="H456" s="34"/>
    </row>
    <row r="457" spans="2:8">
      <c r="B457" s="39"/>
      <c r="C457" s="32"/>
      <c r="D457" s="33"/>
      <c r="E457" s="33"/>
      <c r="F457" s="33"/>
      <c r="G457" s="33"/>
      <c r="H457" s="34"/>
    </row>
    <row r="458" spans="2:8">
      <c r="B458" s="39"/>
      <c r="C458" s="32"/>
      <c r="D458" s="33"/>
      <c r="E458" s="33"/>
      <c r="F458" s="33"/>
      <c r="G458" s="33"/>
      <c r="H458" s="34"/>
    </row>
    <row r="459" spans="2:8">
      <c r="B459" s="39"/>
      <c r="C459" s="32"/>
      <c r="D459" s="33"/>
      <c r="E459" s="33"/>
      <c r="F459" s="33"/>
      <c r="G459" s="33"/>
      <c r="H459" s="34"/>
    </row>
    <row r="460" spans="2:8">
      <c r="B460" s="39"/>
      <c r="C460" s="32"/>
      <c r="D460" s="33"/>
      <c r="E460" s="33"/>
      <c r="F460" s="33"/>
      <c r="G460" s="33"/>
      <c r="H460" s="34"/>
    </row>
    <row r="461" spans="2:8">
      <c r="B461" s="39"/>
      <c r="C461" s="32"/>
      <c r="D461" s="33"/>
      <c r="E461" s="33"/>
      <c r="F461" s="33"/>
      <c r="G461" s="33"/>
      <c r="H461" s="34"/>
    </row>
    <row r="462" spans="2:8">
      <c r="B462" s="39"/>
      <c r="C462" s="32"/>
      <c r="D462" s="33"/>
      <c r="E462" s="33"/>
      <c r="F462" s="33"/>
      <c r="G462" s="33"/>
      <c r="H462" s="34"/>
    </row>
    <row r="463" spans="2:8">
      <c r="B463" s="39"/>
      <c r="C463" s="32"/>
      <c r="D463" s="33"/>
      <c r="E463" s="33"/>
      <c r="F463" s="33"/>
      <c r="G463" s="33"/>
      <c r="H463" s="34"/>
    </row>
    <row r="464" spans="2:8">
      <c r="B464" s="39"/>
      <c r="C464" s="32"/>
      <c r="D464" s="33"/>
      <c r="E464" s="33"/>
      <c r="F464" s="33"/>
      <c r="G464" s="33"/>
      <c r="H464" s="34"/>
    </row>
    <row r="465" spans="2:8">
      <c r="B465" s="39"/>
      <c r="C465" s="32"/>
      <c r="D465" s="33"/>
      <c r="E465" s="33"/>
      <c r="F465" s="33"/>
      <c r="G465" s="33"/>
      <c r="H465" s="34"/>
    </row>
    <row r="466" spans="2:8">
      <c r="B466" s="39"/>
      <c r="C466" s="32"/>
      <c r="D466" s="33"/>
      <c r="E466" s="33"/>
      <c r="F466" s="33"/>
      <c r="G466" s="33"/>
      <c r="H466" s="34"/>
    </row>
    <row r="467" spans="2:8">
      <c r="B467" s="39"/>
      <c r="C467" s="32"/>
      <c r="D467" s="33"/>
      <c r="E467" s="33"/>
      <c r="F467" s="33"/>
      <c r="G467" s="33"/>
      <c r="H467" s="34"/>
    </row>
    <row r="468" spans="2:8">
      <c r="B468" s="39"/>
      <c r="C468" s="32"/>
      <c r="D468" s="33"/>
      <c r="E468" s="33"/>
      <c r="F468" s="33"/>
      <c r="G468" s="33"/>
      <c r="H468" s="34"/>
    </row>
    <row r="469" spans="2:8">
      <c r="B469" s="39"/>
      <c r="C469" s="32"/>
      <c r="D469" s="33"/>
      <c r="E469" s="33"/>
      <c r="F469" s="33"/>
      <c r="G469" s="33"/>
      <c r="H469" s="34"/>
    </row>
    <row r="470" spans="2:8">
      <c r="B470" s="39"/>
      <c r="C470" s="32"/>
      <c r="D470" s="33"/>
      <c r="E470" s="33"/>
      <c r="F470" s="33"/>
      <c r="G470" s="33"/>
      <c r="H470" s="34"/>
    </row>
    <row r="471" spans="2:8">
      <c r="B471" s="39"/>
      <c r="C471" s="32"/>
      <c r="D471" s="33"/>
      <c r="E471" s="33"/>
      <c r="F471" s="33"/>
      <c r="G471" s="33"/>
      <c r="H471" s="34"/>
    </row>
    <row r="472" spans="2:8">
      <c r="B472" s="39"/>
      <c r="C472" s="32"/>
      <c r="D472" s="33"/>
      <c r="E472" s="33"/>
      <c r="F472" s="33"/>
      <c r="G472" s="33"/>
      <c r="H472" s="34"/>
    </row>
    <row r="473" spans="2:8">
      <c r="B473" s="39"/>
      <c r="C473" s="32"/>
      <c r="D473" s="33"/>
      <c r="E473" s="33"/>
      <c r="F473" s="33"/>
      <c r="G473" s="33"/>
      <c r="H473" s="34"/>
    </row>
    <row r="474" spans="2:8">
      <c r="B474" s="39"/>
      <c r="C474" s="32"/>
      <c r="D474" s="33"/>
      <c r="E474" s="33"/>
      <c r="F474" s="33"/>
      <c r="G474" s="33"/>
      <c r="H474" s="34"/>
    </row>
    <row r="475" spans="2:8">
      <c r="B475" s="39"/>
      <c r="C475" s="32"/>
      <c r="D475" s="33"/>
      <c r="E475" s="33"/>
      <c r="F475" s="33"/>
      <c r="G475" s="33"/>
      <c r="H475" s="34"/>
    </row>
    <row r="476" spans="2:8">
      <c r="B476" s="39"/>
      <c r="C476" s="32"/>
      <c r="D476" s="33"/>
      <c r="E476" s="33"/>
      <c r="F476" s="33"/>
      <c r="G476" s="33"/>
      <c r="H476" s="34"/>
    </row>
    <row r="477" spans="2:8">
      <c r="B477" s="39"/>
      <c r="C477" s="32"/>
      <c r="D477" s="33"/>
      <c r="E477" s="33"/>
      <c r="F477" s="33"/>
      <c r="G477" s="33"/>
      <c r="H477" s="34"/>
    </row>
    <row r="478" spans="2:8">
      <c r="B478" s="39"/>
      <c r="C478" s="32"/>
      <c r="D478" s="33"/>
      <c r="E478" s="33"/>
      <c r="F478" s="33"/>
      <c r="G478" s="33"/>
      <c r="H478" s="34"/>
    </row>
    <row r="479" spans="2:8">
      <c r="B479" s="39"/>
      <c r="C479" s="32"/>
      <c r="D479" s="33"/>
      <c r="E479" s="33"/>
      <c r="F479" s="33"/>
      <c r="G479" s="33"/>
      <c r="H479" s="34"/>
    </row>
    <row r="480" spans="2:8">
      <c r="B480" s="39"/>
      <c r="C480" s="32"/>
      <c r="D480" s="33"/>
      <c r="E480" s="33"/>
      <c r="F480" s="33"/>
      <c r="G480" s="33"/>
      <c r="H480" s="34"/>
    </row>
    <row r="481" spans="2:8">
      <c r="B481" s="39"/>
      <c r="C481" s="32"/>
      <c r="D481" s="33"/>
      <c r="E481" s="33"/>
      <c r="F481" s="33"/>
      <c r="G481" s="33"/>
      <c r="H481" s="34"/>
    </row>
    <row r="482" spans="2:8">
      <c r="B482" s="39"/>
      <c r="C482" s="32"/>
      <c r="D482" s="33"/>
      <c r="E482" s="33"/>
      <c r="F482" s="33"/>
      <c r="G482" s="33"/>
      <c r="H482" s="34"/>
    </row>
    <row r="483" spans="2:8">
      <c r="B483" s="39"/>
      <c r="C483" s="32"/>
      <c r="D483" s="33"/>
      <c r="E483" s="33"/>
      <c r="F483" s="33"/>
      <c r="G483" s="33"/>
      <c r="H483" s="34"/>
    </row>
    <row r="484" spans="2:8">
      <c r="B484" s="39"/>
      <c r="C484" s="32"/>
      <c r="D484" s="33"/>
      <c r="E484" s="33"/>
      <c r="F484" s="33"/>
      <c r="G484" s="33"/>
      <c r="H484" s="34"/>
    </row>
    <row r="485" spans="2:8">
      <c r="B485" s="39"/>
      <c r="C485" s="32"/>
      <c r="D485" s="33"/>
      <c r="E485" s="33"/>
      <c r="F485" s="33"/>
      <c r="G485" s="33"/>
      <c r="H485" s="34"/>
    </row>
    <row r="486" spans="2:8">
      <c r="B486" s="39"/>
      <c r="C486" s="32"/>
      <c r="D486" s="33"/>
      <c r="E486" s="33"/>
      <c r="F486" s="33"/>
      <c r="G486" s="33"/>
      <c r="H486" s="34"/>
    </row>
    <row r="487" spans="2:8">
      <c r="B487" s="39"/>
      <c r="C487" s="32"/>
      <c r="D487" s="33"/>
      <c r="E487" s="33"/>
      <c r="F487" s="33"/>
      <c r="G487" s="33"/>
      <c r="H487" s="34"/>
    </row>
    <row r="488" spans="2:8">
      <c r="B488" s="39"/>
      <c r="C488" s="32"/>
      <c r="D488" s="33"/>
      <c r="E488" s="33"/>
      <c r="F488" s="33"/>
      <c r="G488" s="33"/>
      <c r="H488" s="34"/>
    </row>
    <row r="489" spans="2:8">
      <c r="B489" s="39"/>
      <c r="C489" s="32"/>
      <c r="D489" s="33"/>
      <c r="E489" s="33"/>
      <c r="F489" s="33"/>
      <c r="G489" s="33"/>
      <c r="H489" s="34"/>
    </row>
    <row r="490" spans="2:8">
      <c r="B490" s="39"/>
      <c r="C490" s="32"/>
      <c r="D490" s="33"/>
      <c r="E490" s="33"/>
      <c r="F490" s="33"/>
      <c r="G490" s="33"/>
      <c r="H490" s="34"/>
    </row>
    <row r="491" spans="2:8">
      <c r="B491" s="39"/>
      <c r="C491" s="32"/>
      <c r="D491" s="33"/>
      <c r="E491" s="33"/>
      <c r="F491" s="33"/>
      <c r="G491" s="33"/>
      <c r="H491" s="34"/>
    </row>
    <row r="492" spans="2:8">
      <c r="B492" s="39"/>
      <c r="C492" s="32"/>
      <c r="D492" s="33"/>
      <c r="E492" s="33"/>
      <c r="F492" s="33"/>
      <c r="G492" s="33"/>
      <c r="H492" s="34"/>
    </row>
    <row r="493" spans="2:8">
      <c r="B493" s="39"/>
      <c r="C493" s="32"/>
      <c r="D493" s="33"/>
      <c r="E493" s="33"/>
      <c r="F493" s="33"/>
      <c r="G493" s="33"/>
      <c r="H493" s="34"/>
    </row>
    <row r="494" spans="2:8">
      <c r="B494" s="39"/>
      <c r="C494" s="32"/>
      <c r="D494" s="33"/>
      <c r="E494" s="33"/>
      <c r="F494" s="33"/>
      <c r="G494" s="33"/>
      <c r="H494" s="34"/>
    </row>
    <row r="495" spans="2:8">
      <c r="B495" s="39"/>
      <c r="C495" s="32"/>
      <c r="D495" s="33"/>
      <c r="E495" s="33"/>
      <c r="F495" s="33"/>
      <c r="G495" s="33"/>
      <c r="H495" s="34"/>
    </row>
    <row r="496" spans="2:8">
      <c r="B496" s="39"/>
      <c r="C496" s="32"/>
      <c r="D496" s="33"/>
      <c r="E496" s="33"/>
      <c r="F496" s="33"/>
      <c r="G496" s="33"/>
      <c r="H496" s="34"/>
    </row>
    <row r="497" spans="2:8">
      <c r="B497" s="39"/>
      <c r="C497" s="32"/>
      <c r="D497" s="33"/>
      <c r="E497" s="33"/>
      <c r="F497" s="33"/>
      <c r="G497" s="33"/>
      <c r="H497" s="34"/>
    </row>
    <row r="498" spans="2:8">
      <c r="B498" s="39"/>
      <c r="C498" s="32"/>
      <c r="D498" s="33"/>
      <c r="E498" s="33"/>
      <c r="F498" s="33"/>
      <c r="G498" s="33"/>
      <c r="H498" s="34"/>
    </row>
    <row r="499" spans="2:8">
      <c r="B499" s="39"/>
      <c r="C499" s="32"/>
      <c r="D499" s="33"/>
      <c r="E499" s="33"/>
      <c r="F499" s="33"/>
      <c r="G499" s="33"/>
      <c r="H499" s="34"/>
    </row>
    <row r="500" spans="2:8">
      <c r="B500" s="39"/>
      <c r="C500" s="32"/>
      <c r="D500" s="33"/>
      <c r="E500" s="33"/>
      <c r="F500" s="33"/>
      <c r="G500" s="33"/>
      <c r="H500" s="34"/>
    </row>
    <row r="501" spans="2:8">
      <c r="B501" s="39"/>
      <c r="C501" s="32"/>
      <c r="D501" s="33"/>
      <c r="E501" s="33"/>
      <c r="F501" s="33"/>
      <c r="G501" s="33"/>
      <c r="H501" s="34"/>
    </row>
    <row r="502" spans="2:8">
      <c r="B502" s="39"/>
      <c r="C502" s="32"/>
      <c r="D502" s="33"/>
      <c r="E502" s="33"/>
      <c r="F502" s="33"/>
      <c r="G502" s="33"/>
      <c r="H502" s="34"/>
    </row>
    <row r="503" spans="2:8">
      <c r="B503" s="39"/>
      <c r="C503" s="32"/>
      <c r="D503" s="33"/>
      <c r="E503" s="33"/>
      <c r="F503" s="33"/>
      <c r="G503" s="33"/>
      <c r="H503" s="34"/>
    </row>
    <row r="504" spans="2:8">
      <c r="B504" s="39"/>
      <c r="C504" s="32"/>
      <c r="D504" s="33"/>
      <c r="E504" s="33"/>
      <c r="F504" s="33"/>
      <c r="G504" s="33"/>
      <c r="H504" s="34"/>
    </row>
    <row r="505" spans="2:8">
      <c r="B505" s="39"/>
      <c r="C505" s="32"/>
      <c r="D505" s="33"/>
      <c r="E505" s="33"/>
      <c r="F505" s="33"/>
      <c r="G505" s="33"/>
      <c r="H505" s="34"/>
    </row>
    <row r="506" spans="2:8">
      <c r="B506" s="39"/>
      <c r="C506" s="32"/>
      <c r="D506" s="33"/>
      <c r="E506" s="33"/>
      <c r="F506" s="33"/>
      <c r="G506" s="33"/>
      <c r="H506" s="34"/>
    </row>
    <row r="507" spans="2:8">
      <c r="B507" s="39"/>
      <c r="C507" s="32"/>
      <c r="D507" s="33"/>
      <c r="E507" s="33"/>
      <c r="F507" s="33"/>
      <c r="G507" s="33"/>
      <c r="H507" s="34"/>
    </row>
    <row r="508" spans="2:8">
      <c r="B508" s="39"/>
      <c r="C508" s="32"/>
      <c r="D508" s="33"/>
      <c r="E508" s="33"/>
      <c r="F508" s="33"/>
      <c r="G508" s="33"/>
      <c r="H508" s="34"/>
    </row>
    <row r="509" spans="2:8">
      <c r="B509" s="39"/>
      <c r="C509" s="32"/>
      <c r="D509" s="33"/>
      <c r="E509" s="33"/>
      <c r="F509" s="33"/>
      <c r="G509" s="33"/>
      <c r="H509" s="34"/>
    </row>
    <row r="510" spans="2:8">
      <c r="B510" s="39"/>
      <c r="C510" s="32"/>
      <c r="D510" s="33"/>
      <c r="E510" s="33"/>
      <c r="F510" s="33"/>
      <c r="G510" s="33"/>
      <c r="H510" s="34"/>
    </row>
    <row r="511" spans="2:8">
      <c r="B511" s="39"/>
      <c r="C511" s="32"/>
      <c r="D511" s="33"/>
      <c r="E511" s="33"/>
      <c r="F511" s="33"/>
      <c r="G511" s="33"/>
      <c r="H511" s="34"/>
    </row>
    <row r="512" spans="2:8">
      <c r="B512" s="39"/>
      <c r="C512" s="32"/>
      <c r="D512" s="33"/>
      <c r="E512" s="33"/>
      <c r="F512" s="33"/>
      <c r="G512" s="33"/>
      <c r="H512" s="34"/>
    </row>
    <row r="513" spans="2:8">
      <c r="B513" s="39"/>
      <c r="C513" s="32"/>
      <c r="D513" s="33"/>
      <c r="E513" s="33"/>
      <c r="F513" s="33"/>
      <c r="G513" s="33"/>
      <c r="H513" s="34"/>
    </row>
    <row r="514" spans="2:8">
      <c r="B514" s="39"/>
      <c r="C514" s="32"/>
      <c r="D514" s="33"/>
      <c r="E514" s="33"/>
      <c r="F514" s="33"/>
      <c r="G514" s="33"/>
      <c r="H514" s="34"/>
    </row>
    <row r="515" spans="2:8">
      <c r="B515" s="39"/>
      <c r="C515" s="32"/>
      <c r="D515" s="33"/>
      <c r="E515" s="33"/>
      <c r="F515" s="33"/>
      <c r="G515" s="33"/>
      <c r="H515" s="34"/>
    </row>
    <row r="516" spans="2:8">
      <c r="B516" s="39"/>
      <c r="C516" s="32"/>
      <c r="D516" s="33"/>
      <c r="E516" s="33"/>
      <c r="F516" s="33"/>
      <c r="G516" s="33"/>
      <c r="H516" s="34"/>
    </row>
    <row r="517" spans="2:8">
      <c r="B517" s="39"/>
      <c r="C517" s="32"/>
      <c r="D517" s="33"/>
      <c r="E517" s="33"/>
      <c r="F517" s="33"/>
      <c r="G517" s="33"/>
      <c r="H517" s="34"/>
    </row>
    <row r="518" spans="2:8">
      <c r="B518" s="39"/>
      <c r="C518" s="32"/>
      <c r="D518" s="33"/>
      <c r="E518" s="33"/>
      <c r="F518" s="33"/>
      <c r="G518" s="33"/>
      <c r="H518" s="34"/>
    </row>
    <row r="519" spans="2:8">
      <c r="B519" s="39"/>
      <c r="C519" s="32"/>
      <c r="D519" s="33"/>
      <c r="E519" s="33"/>
      <c r="F519" s="33"/>
      <c r="G519" s="33"/>
      <c r="H519" s="34"/>
    </row>
    <row r="520" spans="2:8">
      <c r="B520" s="39"/>
      <c r="C520" s="32"/>
      <c r="D520" s="33"/>
      <c r="E520" s="33"/>
      <c r="F520" s="33"/>
      <c r="G520" s="33"/>
      <c r="H520" s="34"/>
    </row>
    <row r="521" spans="2:8">
      <c r="B521" s="39"/>
      <c r="C521" s="32"/>
      <c r="D521" s="33"/>
      <c r="E521" s="33"/>
      <c r="F521" s="33"/>
      <c r="G521" s="33"/>
      <c r="H521" s="34"/>
    </row>
    <row r="522" spans="2:8">
      <c r="B522" s="39"/>
      <c r="C522" s="32"/>
      <c r="D522" s="33"/>
      <c r="E522" s="33"/>
      <c r="F522" s="33"/>
      <c r="G522" s="33"/>
      <c r="H522" s="34"/>
    </row>
    <row r="523" spans="2:8">
      <c r="B523" s="39"/>
      <c r="C523" s="32"/>
      <c r="D523" s="33"/>
      <c r="E523" s="33"/>
      <c r="F523" s="33"/>
      <c r="G523" s="33"/>
      <c r="H523" s="34"/>
    </row>
    <row r="524" spans="2:8">
      <c r="B524" s="39"/>
      <c r="C524" s="32"/>
      <c r="D524" s="33"/>
      <c r="E524" s="33"/>
      <c r="F524" s="33"/>
      <c r="G524" s="33"/>
      <c r="H524" s="34"/>
    </row>
    <row r="525" spans="2:8">
      <c r="B525" s="39"/>
      <c r="C525" s="32"/>
      <c r="D525" s="33"/>
      <c r="E525" s="33"/>
      <c r="F525" s="33"/>
      <c r="G525" s="33"/>
      <c r="H525" s="34"/>
    </row>
    <row r="526" spans="2:8">
      <c r="B526" s="39"/>
      <c r="C526" s="32"/>
      <c r="D526" s="33"/>
      <c r="E526" s="33"/>
      <c r="F526" s="33"/>
      <c r="G526" s="33"/>
      <c r="H526" s="34"/>
    </row>
    <row r="527" spans="2:8">
      <c r="B527" s="39"/>
      <c r="C527" s="32"/>
      <c r="D527" s="33"/>
      <c r="E527" s="33"/>
      <c r="F527" s="33"/>
      <c r="G527" s="33"/>
      <c r="H527" s="34"/>
    </row>
    <row r="528" spans="2:8">
      <c r="B528" s="39"/>
      <c r="C528" s="32"/>
      <c r="D528" s="33"/>
      <c r="E528" s="33"/>
      <c r="F528" s="33"/>
      <c r="G528" s="33"/>
      <c r="H528" s="34"/>
    </row>
    <row r="529" spans="2:8">
      <c r="B529" s="39"/>
      <c r="C529" s="32"/>
      <c r="D529" s="33"/>
      <c r="E529" s="33"/>
      <c r="F529" s="33"/>
      <c r="G529" s="33"/>
      <c r="H529" s="34"/>
    </row>
    <row r="530" spans="2:8">
      <c r="B530" s="39"/>
      <c r="C530" s="32"/>
      <c r="D530" s="33"/>
      <c r="E530" s="33"/>
      <c r="F530" s="33"/>
      <c r="G530" s="33"/>
      <c r="H530" s="34"/>
    </row>
    <row r="531" spans="2:8">
      <c r="B531" s="39"/>
      <c r="C531" s="32"/>
      <c r="D531" s="33"/>
      <c r="E531" s="33"/>
      <c r="F531" s="33"/>
      <c r="G531" s="33"/>
      <c r="H531" s="34"/>
    </row>
    <row r="532" spans="2:8">
      <c r="B532" s="39"/>
      <c r="C532" s="32"/>
      <c r="D532" s="33"/>
      <c r="E532" s="33"/>
      <c r="F532" s="33"/>
      <c r="G532" s="33"/>
      <c r="H532" s="34"/>
    </row>
    <row r="533" spans="2:8">
      <c r="B533" s="39"/>
      <c r="C533" s="32"/>
      <c r="D533" s="33"/>
      <c r="E533" s="33"/>
      <c r="F533" s="33"/>
      <c r="G533" s="33"/>
      <c r="H533" s="34"/>
    </row>
    <row r="534" spans="2:8">
      <c r="B534" s="39"/>
      <c r="C534" s="32"/>
      <c r="D534" s="33"/>
      <c r="E534" s="33"/>
      <c r="F534" s="33"/>
      <c r="G534" s="33"/>
      <c r="H534" s="34"/>
    </row>
    <row r="535" spans="2:8">
      <c r="B535" s="39"/>
      <c r="C535" s="32"/>
      <c r="D535" s="33"/>
      <c r="E535" s="33"/>
      <c r="F535" s="33"/>
      <c r="G535" s="33"/>
      <c r="H535" s="34"/>
    </row>
    <row r="536" spans="2:8">
      <c r="B536" s="39"/>
      <c r="C536" s="32"/>
      <c r="D536" s="33"/>
      <c r="E536" s="33"/>
      <c r="F536" s="33"/>
      <c r="G536" s="33"/>
      <c r="H536" s="34"/>
    </row>
    <row r="537" spans="2:8">
      <c r="B537" s="39"/>
      <c r="C537" s="32"/>
      <c r="D537" s="33"/>
      <c r="E537" s="33"/>
      <c r="F537" s="33"/>
      <c r="G537" s="33"/>
      <c r="H537" s="34"/>
    </row>
    <row r="538" spans="2:8">
      <c r="B538" s="39"/>
      <c r="C538" s="32"/>
      <c r="D538" s="33"/>
      <c r="E538" s="33"/>
      <c r="F538" s="33"/>
      <c r="G538" s="33"/>
      <c r="H538" s="34"/>
    </row>
    <row r="539" spans="2:8">
      <c r="B539" s="39"/>
      <c r="C539" s="32"/>
      <c r="D539" s="33"/>
      <c r="E539" s="33"/>
      <c r="F539" s="33"/>
      <c r="G539" s="33"/>
      <c r="H539" s="34"/>
    </row>
    <row r="540" spans="2:8">
      <c r="B540" s="39"/>
      <c r="C540" s="32"/>
      <c r="D540" s="33"/>
      <c r="E540" s="33"/>
      <c r="F540" s="33"/>
      <c r="G540" s="33"/>
      <c r="H540" s="34"/>
    </row>
    <row r="541" spans="2:8">
      <c r="B541" s="39"/>
      <c r="C541" s="32"/>
      <c r="D541" s="33"/>
      <c r="E541" s="33"/>
      <c r="F541" s="33"/>
      <c r="G541" s="33"/>
      <c r="H541" s="34"/>
    </row>
    <row r="542" spans="2:8">
      <c r="B542" s="39"/>
      <c r="C542" s="32"/>
      <c r="D542" s="33"/>
      <c r="E542" s="33"/>
      <c r="F542" s="33"/>
      <c r="G542" s="33"/>
      <c r="H542" s="34"/>
    </row>
    <row r="543" spans="2:8">
      <c r="B543" s="39"/>
      <c r="C543" s="32"/>
      <c r="D543" s="33"/>
      <c r="E543" s="33"/>
      <c r="F543" s="33"/>
      <c r="G543" s="33"/>
      <c r="H543" s="34"/>
    </row>
    <row r="544" spans="2:8">
      <c r="B544" s="39"/>
      <c r="C544" s="32"/>
      <c r="D544" s="33"/>
      <c r="E544" s="33"/>
      <c r="F544" s="33"/>
      <c r="G544" s="33"/>
      <c r="H544" s="34"/>
    </row>
    <row r="545" spans="2:8">
      <c r="B545" s="39"/>
      <c r="C545" s="32"/>
      <c r="D545" s="33"/>
      <c r="E545" s="33"/>
      <c r="F545" s="33"/>
      <c r="G545" s="33"/>
      <c r="H545" s="34"/>
    </row>
    <row r="546" spans="2:8">
      <c r="B546" s="39"/>
      <c r="C546" s="32"/>
      <c r="D546" s="33"/>
      <c r="E546" s="33"/>
      <c r="F546" s="33"/>
      <c r="G546" s="33"/>
      <c r="H546" s="34"/>
    </row>
    <row r="547" spans="2:8">
      <c r="B547" s="39"/>
      <c r="C547" s="32"/>
      <c r="D547" s="33"/>
      <c r="E547" s="33"/>
      <c r="F547" s="33"/>
      <c r="G547" s="33"/>
      <c r="H547" s="34"/>
    </row>
    <row r="548" spans="2:8">
      <c r="B548" s="39"/>
      <c r="C548" s="32"/>
      <c r="D548" s="33"/>
      <c r="E548" s="33"/>
      <c r="F548" s="33"/>
      <c r="G548" s="33"/>
      <c r="H548" s="34"/>
    </row>
    <row r="549" spans="2:8">
      <c r="B549" s="39"/>
      <c r="C549" s="32"/>
      <c r="D549" s="33"/>
      <c r="E549" s="33"/>
      <c r="F549" s="33"/>
      <c r="G549" s="33"/>
      <c r="H549" s="34"/>
    </row>
    <row r="550" spans="2:8">
      <c r="B550" s="39"/>
      <c r="C550" s="32"/>
      <c r="D550" s="33"/>
      <c r="E550" s="33"/>
      <c r="F550" s="33"/>
      <c r="G550" s="33"/>
      <c r="H550" s="34"/>
    </row>
    <row r="551" spans="2:8">
      <c r="B551" s="39"/>
      <c r="C551" s="32"/>
      <c r="D551" s="33"/>
      <c r="E551" s="33"/>
      <c r="F551" s="33"/>
      <c r="G551" s="33"/>
      <c r="H551" s="34"/>
    </row>
    <row r="552" spans="2:8">
      <c r="B552" s="39"/>
      <c r="C552" s="32"/>
      <c r="D552" s="33"/>
      <c r="E552" s="33"/>
      <c r="F552" s="33"/>
      <c r="G552" s="33"/>
      <c r="H552" s="34"/>
    </row>
    <row r="553" spans="2:8">
      <c r="B553" s="39"/>
      <c r="C553" s="32"/>
      <c r="D553" s="33"/>
      <c r="E553" s="33"/>
      <c r="F553" s="33"/>
      <c r="G553" s="33"/>
      <c r="H553" s="34"/>
    </row>
    <row r="554" spans="2:8">
      <c r="B554" s="39"/>
      <c r="C554" s="32"/>
      <c r="D554" s="33"/>
      <c r="E554" s="33"/>
      <c r="F554" s="33"/>
      <c r="G554" s="33"/>
      <c r="H554" s="34"/>
    </row>
    <row r="555" spans="2:8">
      <c r="B555" s="39"/>
      <c r="C555" s="32"/>
      <c r="D555" s="33"/>
      <c r="E555" s="33"/>
      <c r="F555" s="33"/>
      <c r="G555" s="33"/>
      <c r="H555" s="34"/>
    </row>
    <row r="556" spans="2:8">
      <c r="B556" s="39"/>
      <c r="C556" s="32"/>
      <c r="D556" s="33"/>
      <c r="E556" s="33"/>
      <c r="F556" s="33"/>
      <c r="G556" s="33"/>
      <c r="H556" s="34"/>
    </row>
    <row r="557" spans="2:8">
      <c r="B557" s="39"/>
      <c r="C557" s="32"/>
      <c r="D557" s="33"/>
      <c r="E557" s="33"/>
      <c r="F557" s="33"/>
      <c r="G557" s="33"/>
      <c r="H557" s="34"/>
    </row>
    <row r="558" spans="2:8">
      <c r="B558" s="39"/>
      <c r="C558" s="32"/>
      <c r="D558" s="33"/>
      <c r="E558" s="33"/>
      <c r="F558" s="33"/>
      <c r="G558" s="33"/>
      <c r="H558" s="34"/>
    </row>
    <row r="559" spans="2:8">
      <c r="B559" s="39"/>
      <c r="C559" s="32"/>
      <c r="D559" s="33"/>
      <c r="E559" s="33"/>
      <c r="F559" s="33"/>
      <c r="G559" s="33"/>
      <c r="H559" s="34"/>
    </row>
    <row r="560" spans="2:8">
      <c r="B560" s="39"/>
      <c r="C560" s="32"/>
      <c r="D560" s="33"/>
      <c r="E560" s="33"/>
      <c r="F560" s="33"/>
      <c r="G560" s="33"/>
      <c r="H560" s="34"/>
    </row>
    <row r="561" spans="2:8">
      <c r="B561" s="39"/>
      <c r="C561" s="32"/>
      <c r="D561" s="33"/>
      <c r="E561" s="33"/>
      <c r="F561" s="33"/>
      <c r="G561" s="33"/>
      <c r="H561" s="34"/>
    </row>
    <row r="562" spans="2:8">
      <c r="B562" s="39"/>
      <c r="C562" s="32"/>
      <c r="D562" s="33"/>
      <c r="E562" s="33"/>
      <c r="F562" s="33"/>
      <c r="G562" s="33"/>
      <c r="H562" s="34"/>
    </row>
    <row r="563" spans="2:8">
      <c r="B563" s="39"/>
      <c r="C563" s="32"/>
      <c r="D563" s="33"/>
      <c r="E563" s="33"/>
      <c r="F563" s="33"/>
      <c r="G563" s="33"/>
      <c r="H563" s="34"/>
    </row>
    <row r="564" spans="2:8">
      <c r="B564" s="39"/>
      <c r="C564" s="32"/>
      <c r="D564" s="33"/>
      <c r="E564" s="33"/>
      <c r="F564" s="33"/>
      <c r="G564" s="33"/>
      <c r="H564" s="34"/>
    </row>
    <row r="565" spans="2:8">
      <c r="B565" s="39"/>
      <c r="C565" s="32"/>
      <c r="D565" s="33"/>
      <c r="E565" s="33"/>
      <c r="F565" s="33"/>
      <c r="G565" s="33"/>
      <c r="H565" s="34"/>
    </row>
    <row r="566" spans="2:8">
      <c r="B566" s="39"/>
      <c r="C566" s="32"/>
      <c r="D566" s="33"/>
      <c r="E566" s="33"/>
      <c r="F566" s="33"/>
      <c r="G566" s="33"/>
      <c r="H566" s="34"/>
    </row>
    <row r="567" spans="2:8">
      <c r="B567" s="39"/>
      <c r="C567" s="32"/>
      <c r="D567" s="33"/>
      <c r="E567" s="33"/>
      <c r="F567" s="33"/>
      <c r="G567" s="33"/>
      <c r="H567" s="34"/>
    </row>
    <row r="568" spans="2:8">
      <c r="B568" s="39"/>
      <c r="C568" s="32"/>
      <c r="D568" s="33"/>
      <c r="E568" s="33"/>
      <c r="F568" s="33"/>
      <c r="G568" s="33"/>
      <c r="H568" s="34"/>
    </row>
    <row r="569" spans="2:8">
      <c r="B569" s="39"/>
      <c r="C569" s="32"/>
      <c r="D569" s="33"/>
      <c r="E569" s="33"/>
      <c r="F569" s="33"/>
      <c r="G569" s="33"/>
      <c r="H569" s="34"/>
    </row>
    <row r="570" spans="2:8">
      <c r="B570" s="39"/>
      <c r="C570" s="32"/>
      <c r="D570" s="33"/>
      <c r="E570" s="33"/>
      <c r="F570" s="33"/>
      <c r="G570" s="33"/>
      <c r="H570" s="34"/>
    </row>
    <row r="571" spans="2:8">
      <c r="B571" s="39"/>
      <c r="C571" s="32"/>
      <c r="D571" s="33"/>
      <c r="E571" s="33"/>
      <c r="F571" s="33"/>
      <c r="G571" s="33"/>
      <c r="H571" s="34"/>
    </row>
    <row r="572" spans="2:8">
      <c r="B572" s="39"/>
      <c r="C572" s="32"/>
      <c r="D572" s="33"/>
      <c r="E572" s="33"/>
      <c r="F572" s="33"/>
      <c r="G572" s="33"/>
      <c r="H572" s="34"/>
    </row>
    <row r="573" spans="2:8">
      <c r="B573" s="39"/>
      <c r="C573" s="32"/>
      <c r="D573" s="33"/>
      <c r="E573" s="33"/>
      <c r="F573" s="33"/>
      <c r="G573" s="33"/>
      <c r="H573" s="34"/>
    </row>
    <row r="574" spans="2:8">
      <c r="B574" s="39"/>
      <c r="C574" s="32"/>
      <c r="D574" s="33"/>
      <c r="E574" s="33"/>
      <c r="F574" s="33"/>
      <c r="G574" s="33"/>
      <c r="H574" s="34"/>
    </row>
    <row r="575" spans="2:8">
      <c r="B575" s="39"/>
      <c r="C575" s="32"/>
      <c r="D575" s="33"/>
      <c r="E575" s="33"/>
      <c r="F575" s="33"/>
      <c r="G575" s="33"/>
      <c r="H575" s="34"/>
    </row>
    <row r="576" spans="2:8">
      <c r="B576" s="39"/>
      <c r="C576" s="32"/>
      <c r="D576" s="33"/>
      <c r="E576" s="33"/>
      <c r="F576" s="33"/>
      <c r="G576" s="33"/>
      <c r="H576" s="34"/>
    </row>
    <row r="577" spans="2:8">
      <c r="B577" s="39"/>
      <c r="C577" s="32"/>
      <c r="D577" s="33"/>
      <c r="E577" s="33"/>
      <c r="F577" s="33"/>
      <c r="G577" s="33"/>
      <c r="H577" s="34"/>
    </row>
    <row r="578" spans="2:8">
      <c r="B578" s="39"/>
      <c r="C578" s="32"/>
      <c r="D578" s="33"/>
      <c r="E578" s="33"/>
      <c r="F578" s="33"/>
      <c r="G578" s="33"/>
      <c r="H578" s="34"/>
    </row>
    <row r="579" spans="2:8">
      <c r="B579" s="39"/>
      <c r="C579" s="32"/>
      <c r="D579" s="33"/>
      <c r="E579" s="33"/>
      <c r="F579" s="33"/>
      <c r="G579" s="33"/>
      <c r="H579" s="34"/>
    </row>
    <row r="580" spans="2:8">
      <c r="B580" s="39"/>
      <c r="C580" s="32"/>
      <c r="D580" s="33"/>
      <c r="E580" s="33"/>
      <c r="F580" s="33"/>
      <c r="G580" s="33"/>
      <c r="H580" s="34"/>
    </row>
    <row r="581" spans="2:8">
      <c r="B581" s="39"/>
      <c r="C581" s="32"/>
      <c r="D581" s="33"/>
      <c r="E581" s="33"/>
      <c r="F581" s="33"/>
      <c r="G581" s="33"/>
      <c r="H581" s="34"/>
    </row>
    <row r="582" spans="2:8">
      <c r="B582" s="39"/>
      <c r="C582" s="32"/>
      <c r="D582" s="33"/>
      <c r="E582" s="33"/>
      <c r="F582" s="33"/>
      <c r="G582" s="33"/>
      <c r="H582" s="34"/>
    </row>
    <row r="583" spans="2:8">
      <c r="B583" s="39"/>
      <c r="C583" s="32"/>
      <c r="D583" s="33"/>
      <c r="E583" s="33"/>
      <c r="F583" s="33"/>
      <c r="G583" s="33"/>
      <c r="H583" s="34"/>
    </row>
    <row r="584" spans="2:8">
      <c r="B584" s="39"/>
      <c r="C584" s="32"/>
      <c r="D584" s="33"/>
      <c r="E584" s="33"/>
      <c r="F584" s="33"/>
      <c r="G584" s="33"/>
      <c r="H584" s="34"/>
    </row>
    <row r="585" spans="2:8">
      <c r="B585" s="39"/>
      <c r="C585" s="32"/>
      <c r="D585" s="33"/>
      <c r="E585" s="33"/>
      <c r="F585" s="33"/>
      <c r="G585" s="33"/>
      <c r="H585" s="34"/>
    </row>
    <row r="586" spans="2:8">
      <c r="B586" s="39"/>
      <c r="C586" s="32"/>
      <c r="D586" s="33"/>
      <c r="E586" s="33"/>
      <c r="F586" s="33"/>
      <c r="G586" s="33"/>
      <c r="H586" s="34"/>
    </row>
    <row r="587" spans="2:8">
      <c r="B587" s="39"/>
      <c r="C587" s="32"/>
      <c r="D587" s="33"/>
      <c r="E587" s="33"/>
      <c r="F587" s="33"/>
      <c r="G587" s="33"/>
      <c r="H587" s="34"/>
    </row>
    <row r="588" spans="2:8">
      <c r="B588" s="39"/>
      <c r="C588" s="32"/>
      <c r="D588" s="33"/>
      <c r="E588" s="33"/>
      <c r="F588" s="33"/>
      <c r="G588" s="33"/>
      <c r="H588" s="34"/>
    </row>
    <row r="589" spans="2:8">
      <c r="B589" s="39"/>
      <c r="C589" s="32"/>
      <c r="D589" s="33"/>
      <c r="E589" s="33"/>
      <c r="F589" s="33"/>
      <c r="G589" s="33"/>
      <c r="H589" s="34"/>
    </row>
    <row r="590" spans="2:8">
      <c r="B590" s="39"/>
      <c r="C590" s="32"/>
      <c r="D590" s="33"/>
      <c r="E590" s="33"/>
      <c r="F590" s="33"/>
      <c r="G590" s="33"/>
      <c r="H590" s="34"/>
    </row>
    <row r="591" spans="2:8">
      <c r="B591" s="39"/>
      <c r="C591" s="32"/>
      <c r="D591" s="33"/>
      <c r="E591" s="33"/>
      <c r="F591" s="33"/>
      <c r="G591" s="33"/>
      <c r="H591" s="34"/>
    </row>
    <row r="592" spans="2:8">
      <c r="B592" s="39"/>
      <c r="C592" s="32"/>
      <c r="D592" s="33"/>
      <c r="E592" s="33"/>
      <c r="F592" s="33"/>
      <c r="G592" s="33"/>
      <c r="H592" s="34"/>
    </row>
    <row r="593" spans="2:8">
      <c r="B593" s="39"/>
      <c r="C593" s="32"/>
      <c r="D593" s="33"/>
      <c r="E593" s="33"/>
      <c r="F593" s="33"/>
      <c r="G593" s="33"/>
      <c r="H593" s="34"/>
    </row>
    <row r="594" spans="2:8">
      <c r="B594" s="39"/>
      <c r="C594" s="32"/>
      <c r="D594" s="33"/>
      <c r="E594" s="33"/>
      <c r="F594" s="33"/>
      <c r="G594" s="33"/>
      <c r="H594" s="34"/>
    </row>
    <row r="595" spans="2:8">
      <c r="B595" s="39"/>
      <c r="C595" s="32"/>
      <c r="D595" s="33"/>
      <c r="E595" s="33"/>
      <c r="F595" s="33"/>
      <c r="G595" s="33"/>
      <c r="H595" s="34"/>
    </row>
    <row r="596" spans="2:8">
      <c r="B596" s="39"/>
      <c r="C596" s="32"/>
      <c r="D596" s="33"/>
      <c r="E596" s="33"/>
      <c r="F596" s="33"/>
      <c r="G596" s="33"/>
      <c r="H596" s="34"/>
    </row>
    <row r="597" spans="2:8">
      <c r="B597" s="39"/>
      <c r="C597" s="32"/>
      <c r="D597" s="33"/>
      <c r="E597" s="33"/>
      <c r="F597" s="33"/>
      <c r="G597" s="33"/>
      <c r="H597" s="34"/>
    </row>
    <row r="598" spans="2:8">
      <c r="B598" s="39"/>
      <c r="C598" s="32"/>
      <c r="D598" s="33"/>
      <c r="E598" s="33"/>
      <c r="F598" s="33"/>
      <c r="G598" s="33"/>
      <c r="H598" s="34"/>
    </row>
    <row r="599" spans="2:8">
      <c r="B599" s="39"/>
      <c r="C599" s="32"/>
      <c r="D599" s="33"/>
      <c r="E599" s="33"/>
      <c r="F599" s="33"/>
      <c r="G599" s="33"/>
      <c r="H599" s="34"/>
    </row>
    <row r="600" spans="2:8">
      <c r="B600" s="39"/>
      <c r="C600" s="32"/>
      <c r="D600" s="33"/>
      <c r="E600" s="33"/>
      <c r="F600" s="33"/>
      <c r="G600" s="33"/>
      <c r="H600" s="34"/>
    </row>
    <row r="601" spans="2:8">
      <c r="B601" s="39"/>
      <c r="C601" s="32"/>
      <c r="D601" s="33"/>
      <c r="E601" s="33"/>
      <c r="F601" s="33"/>
      <c r="G601" s="33"/>
      <c r="H601" s="34"/>
    </row>
    <row r="602" spans="2:8">
      <c r="B602" s="39"/>
      <c r="C602" s="32"/>
      <c r="D602" s="33"/>
      <c r="E602" s="33"/>
      <c r="F602" s="33"/>
      <c r="G602" s="33"/>
      <c r="H602" s="34"/>
    </row>
    <row r="603" spans="2:8">
      <c r="B603" s="39"/>
      <c r="C603" s="32"/>
      <c r="D603" s="33"/>
      <c r="E603" s="33"/>
      <c r="F603" s="33"/>
      <c r="G603" s="33"/>
      <c r="H603" s="34"/>
    </row>
    <row r="604" spans="2:8">
      <c r="B604" s="39"/>
      <c r="C604" s="32"/>
      <c r="D604" s="33"/>
      <c r="E604" s="33"/>
      <c r="F604" s="33"/>
      <c r="G604" s="33"/>
      <c r="H604" s="34"/>
    </row>
    <row r="605" spans="2:8">
      <c r="B605" s="39"/>
      <c r="C605" s="32"/>
      <c r="D605" s="33"/>
      <c r="E605" s="33"/>
      <c r="F605" s="33"/>
      <c r="G605" s="33"/>
      <c r="H605" s="34"/>
    </row>
    <row r="606" spans="2:8">
      <c r="B606" s="39"/>
      <c r="C606" s="32"/>
      <c r="D606" s="33"/>
      <c r="E606" s="33"/>
      <c r="F606" s="33"/>
      <c r="G606" s="33"/>
      <c r="H606" s="34"/>
    </row>
    <row r="607" spans="2:8">
      <c r="B607" s="39"/>
      <c r="C607" s="32"/>
      <c r="D607" s="33"/>
      <c r="E607" s="33"/>
      <c r="F607" s="33"/>
      <c r="G607" s="33"/>
      <c r="H607" s="34"/>
    </row>
    <row r="608" spans="2:8">
      <c r="B608" s="39"/>
      <c r="C608" s="32"/>
      <c r="D608" s="33"/>
      <c r="E608" s="33"/>
      <c r="F608" s="33"/>
      <c r="G608" s="33"/>
      <c r="H608" s="34"/>
    </row>
    <row r="609" spans="2:8">
      <c r="B609" s="39"/>
      <c r="C609" s="32"/>
      <c r="D609" s="33"/>
      <c r="E609" s="33"/>
      <c r="F609" s="33"/>
      <c r="G609" s="33"/>
      <c r="H609" s="34"/>
    </row>
    <row r="610" spans="2:8">
      <c r="B610" s="39"/>
      <c r="C610" s="32"/>
      <c r="D610" s="33"/>
      <c r="E610" s="33"/>
      <c r="F610" s="33"/>
      <c r="G610" s="33"/>
      <c r="H610" s="34"/>
    </row>
    <row r="611" spans="2:8">
      <c r="B611" s="39"/>
      <c r="C611" s="32"/>
      <c r="D611" s="33"/>
      <c r="E611" s="33"/>
      <c r="F611" s="33"/>
      <c r="G611" s="33"/>
      <c r="H611" s="34"/>
    </row>
    <row r="612" spans="2:8">
      <c r="B612" s="39"/>
      <c r="C612" s="32"/>
      <c r="D612" s="33"/>
      <c r="E612" s="33"/>
      <c r="F612" s="33"/>
      <c r="G612" s="33"/>
      <c r="H612" s="34"/>
    </row>
    <row r="613" spans="2:8">
      <c r="B613" s="39"/>
      <c r="C613" s="32"/>
      <c r="D613" s="33"/>
      <c r="E613" s="33"/>
      <c r="F613" s="33"/>
      <c r="G613" s="33"/>
      <c r="H613" s="34"/>
    </row>
    <row r="614" spans="2:8">
      <c r="B614" s="39"/>
      <c r="C614" s="32"/>
      <c r="D614" s="33"/>
      <c r="E614" s="33"/>
      <c r="F614" s="33"/>
      <c r="G614" s="33"/>
      <c r="H614" s="34"/>
    </row>
    <row r="615" spans="2:8">
      <c r="B615" s="39"/>
      <c r="C615" s="32"/>
      <c r="D615" s="33"/>
      <c r="E615" s="33"/>
      <c r="F615" s="33"/>
      <c r="G615" s="33"/>
      <c r="H615" s="34"/>
    </row>
    <row r="616" spans="2:8">
      <c r="B616" s="39"/>
      <c r="C616" s="32"/>
      <c r="D616" s="33"/>
      <c r="E616" s="33"/>
      <c r="F616" s="33"/>
      <c r="G616" s="33"/>
      <c r="H616" s="34"/>
    </row>
    <row r="617" spans="2:8">
      <c r="B617" s="39"/>
      <c r="C617" s="32"/>
      <c r="D617" s="33"/>
      <c r="E617" s="33"/>
      <c r="F617" s="33"/>
      <c r="G617" s="33"/>
      <c r="H617" s="34"/>
    </row>
    <row r="618" spans="2:8">
      <c r="B618" s="39"/>
      <c r="C618" s="32"/>
      <c r="D618" s="33"/>
      <c r="E618" s="33"/>
      <c r="F618" s="33"/>
      <c r="G618" s="33"/>
      <c r="H618" s="34"/>
    </row>
    <row r="619" spans="2:8">
      <c r="B619" s="39"/>
      <c r="C619" s="32"/>
      <c r="D619" s="33"/>
      <c r="E619" s="33"/>
      <c r="F619" s="33"/>
      <c r="G619" s="33"/>
      <c r="H619" s="34"/>
    </row>
    <row r="620" spans="2:8">
      <c r="B620" s="39"/>
      <c r="C620" s="32"/>
      <c r="D620" s="33"/>
      <c r="E620" s="33"/>
      <c r="F620" s="33"/>
      <c r="G620" s="33"/>
      <c r="H620" s="34"/>
    </row>
    <row r="621" spans="2:8">
      <c r="B621" s="39"/>
      <c r="C621" s="32"/>
      <c r="D621" s="33"/>
      <c r="E621" s="33"/>
      <c r="F621" s="33"/>
      <c r="G621" s="33"/>
      <c r="H621" s="34"/>
    </row>
    <row r="622" spans="2:8">
      <c r="B622" s="39"/>
      <c r="C622" s="32"/>
      <c r="D622" s="33"/>
      <c r="E622" s="33"/>
      <c r="F622" s="33"/>
      <c r="G622" s="33"/>
      <c r="H622" s="34"/>
    </row>
    <row r="623" spans="2:8">
      <c r="B623" s="39"/>
      <c r="C623" s="32"/>
      <c r="D623" s="33"/>
      <c r="E623" s="33"/>
      <c r="F623" s="33"/>
      <c r="G623" s="33"/>
      <c r="H623" s="34"/>
    </row>
    <row r="624" spans="2:8">
      <c r="B624" s="39"/>
      <c r="C624" s="32"/>
      <c r="D624" s="33"/>
      <c r="E624" s="33"/>
      <c r="F624" s="33"/>
      <c r="G624" s="33"/>
      <c r="H624" s="34"/>
    </row>
    <row r="625" spans="2:8">
      <c r="B625" s="39"/>
      <c r="C625" s="32"/>
      <c r="D625" s="33"/>
      <c r="E625" s="33"/>
      <c r="F625" s="33"/>
      <c r="G625" s="33"/>
      <c r="H625" s="34"/>
    </row>
    <row r="626" spans="2:8">
      <c r="B626" s="39"/>
      <c r="C626" s="32"/>
      <c r="D626" s="33"/>
      <c r="E626" s="33"/>
      <c r="F626" s="33"/>
      <c r="G626" s="33"/>
      <c r="H626" s="34"/>
    </row>
    <row r="627" spans="2:8">
      <c r="B627" s="39"/>
      <c r="C627" s="32"/>
      <c r="D627" s="33"/>
      <c r="E627" s="33"/>
      <c r="F627" s="33"/>
      <c r="G627" s="33"/>
      <c r="H627" s="34"/>
    </row>
    <row r="628" spans="2:8">
      <c r="B628" s="39"/>
      <c r="C628" s="32"/>
      <c r="D628" s="33"/>
      <c r="E628" s="33"/>
      <c r="F628" s="33"/>
      <c r="G628" s="33"/>
      <c r="H628" s="34"/>
    </row>
    <row r="629" spans="2:8">
      <c r="B629" s="39"/>
      <c r="C629" s="32"/>
      <c r="D629" s="33"/>
      <c r="E629" s="33"/>
      <c r="F629" s="33"/>
      <c r="G629" s="33"/>
      <c r="H629" s="34"/>
    </row>
    <row r="630" spans="2:8">
      <c r="B630" s="39"/>
      <c r="C630" s="32"/>
      <c r="D630" s="33"/>
      <c r="E630" s="33"/>
      <c r="F630" s="33"/>
      <c r="G630" s="33"/>
      <c r="H630" s="34"/>
    </row>
    <row r="631" spans="2:8">
      <c r="B631" s="39"/>
      <c r="C631" s="32"/>
      <c r="D631" s="33"/>
      <c r="E631" s="33"/>
      <c r="F631" s="33"/>
      <c r="G631" s="33"/>
      <c r="H631" s="34"/>
    </row>
    <row r="632" spans="2:8">
      <c r="B632" s="39"/>
      <c r="C632" s="32"/>
      <c r="D632" s="33"/>
      <c r="E632" s="33"/>
      <c r="F632" s="33"/>
      <c r="G632" s="33"/>
      <c r="H632" s="34"/>
    </row>
    <row r="633" spans="2:8">
      <c r="B633" s="39"/>
      <c r="C633" s="32"/>
      <c r="D633" s="33"/>
      <c r="E633" s="33"/>
      <c r="F633" s="33"/>
      <c r="G633" s="33"/>
      <c r="H633" s="34"/>
    </row>
    <row r="634" spans="2:8">
      <c r="B634" s="39"/>
      <c r="C634" s="32"/>
      <c r="D634" s="33"/>
      <c r="E634" s="33"/>
      <c r="F634" s="33"/>
      <c r="G634" s="33"/>
      <c r="H634" s="34"/>
    </row>
    <row r="635" spans="2:8">
      <c r="B635" s="39"/>
      <c r="C635" s="32"/>
      <c r="D635" s="33"/>
      <c r="E635" s="33"/>
      <c r="F635" s="33"/>
      <c r="G635" s="33"/>
      <c r="H635" s="34"/>
    </row>
    <row r="636" spans="2:8">
      <c r="B636" s="39"/>
      <c r="C636" s="32"/>
      <c r="D636" s="33"/>
      <c r="E636" s="33"/>
      <c r="F636" s="33"/>
      <c r="G636" s="33"/>
      <c r="H636" s="34"/>
    </row>
    <row r="637" spans="2:8">
      <c r="B637" s="39"/>
      <c r="C637" s="32"/>
      <c r="D637" s="33"/>
      <c r="E637" s="33"/>
      <c r="F637" s="33"/>
      <c r="G637" s="33"/>
      <c r="H637" s="34"/>
    </row>
    <row r="638" spans="2:8">
      <c r="B638" s="39"/>
      <c r="C638" s="32"/>
      <c r="D638" s="33"/>
      <c r="E638" s="33"/>
      <c r="F638" s="33"/>
      <c r="G638" s="33"/>
      <c r="H638" s="34"/>
    </row>
    <row r="639" spans="2:8">
      <c r="B639" s="39"/>
      <c r="C639" s="32"/>
      <c r="D639" s="33"/>
      <c r="E639" s="33"/>
      <c r="F639" s="33"/>
      <c r="G639" s="33"/>
      <c r="H639" s="34"/>
    </row>
    <row r="640" spans="2:8">
      <c r="B640" s="39"/>
      <c r="C640" s="32"/>
      <c r="D640" s="33"/>
      <c r="E640" s="33"/>
      <c r="F640" s="33"/>
      <c r="G640" s="33"/>
      <c r="H640" s="34"/>
    </row>
    <row r="641" spans="2:8">
      <c r="B641" s="39"/>
      <c r="C641" s="32"/>
      <c r="D641" s="33"/>
      <c r="E641" s="33"/>
      <c r="F641" s="33"/>
      <c r="G641" s="33"/>
      <c r="H641" s="34"/>
    </row>
    <row r="642" spans="2:8">
      <c r="B642" s="39"/>
      <c r="C642" s="32"/>
      <c r="D642" s="33"/>
      <c r="E642" s="33"/>
      <c r="F642" s="33"/>
      <c r="G642" s="33"/>
      <c r="H642" s="34"/>
    </row>
    <row r="643" spans="2:8">
      <c r="B643" s="39"/>
      <c r="C643" s="32"/>
      <c r="D643" s="33"/>
      <c r="E643" s="33"/>
      <c r="F643" s="33"/>
      <c r="G643" s="33"/>
      <c r="H643" s="34"/>
    </row>
    <row r="644" spans="2:8">
      <c r="B644" s="39"/>
      <c r="C644" s="32"/>
      <c r="D644" s="33"/>
      <c r="E644" s="33"/>
      <c r="F644" s="33"/>
      <c r="G644" s="33"/>
      <c r="H644" s="34"/>
    </row>
    <row r="645" spans="2:8">
      <c r="B645" s="39"/>
      <c r="C645" s="32"/>
      <c r="D645" s="33"/>
      <c r="E645" s="33"/>
      <c r="F645" s="33"/>
      <c r="G645" s="33"/>
      <c r="H645" s="34"/>
    </row>
    <row r="646" spans="2:8">
      <c r="B646" s="39"/>
      <c r="C646" s="32"/>
      <c r="D646" s="33"/>
      <c r="E646" s="33"/>
      <c r="F646" s="33"/>
      <c r="G646" s="33"/>
      <c r="H646" s="34"/>
    </row>
    <row r="647" spans="2:8">
      <c r="B647" s="39"/>
      <c r="C647" s="32"/>
      <c r="D647" s="33"/>
      <c r="E647" s="33"/>
      <c r="F647" s="33"/>
      <c r="G647" s="33"/>
      <c r="H647" s="34"/>
    </row>
    <row r="648" spans="2:8">
      <c r="B648" s="39"/>
      <c r="C648" s="32"/>
      <c r="D648" s="33"/>
      <c r="E648" s="33"/>
      <c r="F648" s="33"/>
      <c r="G648" s="33"/>
      <c r="H648" s="34"/>
    </row>
    <row r="649" spans="2:8">
      <c r="B649" s="39"/>
      <c r="C649" s="32"/>
      <c r="D649" s="33"/>
      <c r="E649" s="33"/>
      <c r="F649" s="33"/>
      <c r="G649" s="33"/>
      <c r="H649" s="34"/>
    </row>
    <row r="650" spans="2:8">
      <c r="B650" s="39"/>
      <c r="C650" s="32"/>
      <c r="D650" s="33"/>
      <c r="E650" s="33"/>
      <c r="F650" s="33"/>
      <c r="G650" s="33"/>
      <c r="H650" s="34"/>
    </row>
    <row r="651" spans="2:8">
      <c r="B651" s="39"/>
      <c r="C651" s="32"/>
      <c r="D651" s="33"/>
      <c r="E651" s="33"/>
      <c r="F651" s="33"/>
      <c r="G651" s="33"/>
      <c r="H651" s="34"/>
    </row>
    <row r="652" spans="2:8">
      <c r="B652" s="39"/>
      <c r="C652" s="32"/>
      <c r="D652" s="33"/>
      <c r="E652" s="33"/>
      <c r="F652" s="33"/>
      <c r="G652" s="33"/>
      <c r="H652" s="34"/>
    </row>
    <row r="653" spans="2:8">
      <c r="B653" s="39"/>
      <c r="C653" s="32"/>
      <c r="D653" s="33"/>
      <c r="E653" s="33"/>
      <c r="F653" s="33"/>
      <c r="G653" s="33"/>
      <c r="H653" s="34"/>
    </row>
    <row r="654" spans="2:8">
      <c r="B654" s="39"/>
      <c r="C654" s="32"/>
      <c r="D654" s="33"/>
      <c r="E654" s="33"/>
      <c r="F654" s="33"/>
      <c r="G654" s="33"/>
      <c r="H654" s="34"/>
    </row>
    <row r="655" spans="2:8">
      <c r="B655" s="39"/>
      <c r="C655" s="32"/>
      <c r="D655" s="33"/>
      <c r="E655" s="33"/>
      <c r="F655" s="33"/>
      <c r="G655" s="33"/>
      <c r="H655" s="34"/>
    </row>
    <row r="656" spans="2:8">
      <c r="B656" s="39"/>
      <c r="C656" s="32"/>
      <c r="D656" s="33"/>
      <c r="E656" s="33"/>
      <c r="F656" s="33"/>
      <c r="G656" s="33"/>
      <c r="H656" s="34"/>
    </row>
    <row r="657" spans="2:8">
      <c r="B657" s="39"/>
      <c r="C657" s="32"/>
      <c r="D657" s="33"/>
      <c r="E657" s="33"/>
      <c r="F657" s="33"/>
      <c r="G657" s="33"/>
      <c r="H657" s="34"/>
    </row>
    <row r="658" spans="2:8">
      <c r="B658" s="39"/>
      <c r="C658" s="32"/>
      <c r="D658" s="33"/>
      <c r="E658" s="33"/>
      <c r="F658" s="33"/>
      <c r="G658" s="33"/>
      <c r="H658" s="34"/>
    </row>
    <row r="659" spans="2:8">
      <c r="B659" s="39"/>
      <c r="C659" s="32"/>
      <c r="D659" s="33"/>
      <c r="E659" s="33"/>
      <c r="F659" s="33"/>
      <c r="G659" s="33"/>
      <c r="H659" s="34"/>
    </row>
    <row r="660" spans="2:8">
      <c r="B660" s="39"/>
      <c r="C660" s="32"/>
      <c r="D660" s="33"/>
      <c r="E660" s="33"/>
      <c r="F660" s="33"/>
      <c r="G660" s="33"/>
      <c r="H660" s="34"/>
    </row>
    <row r="661" spans="2:8">
      <c r="B661" s="39"/>
      <c r="C661" s="32"/>
      <c r="D661" s="33"/>
      <c r="E661" s="33"/>
      <c r="F661" s="33"/>
      <c r="G661" s="33"/>
      <c r="H661" s="34"/>
    </row>
    <row r="662" spans="2:8">
      <c r="B662" s="39"/>
      <c r="C662" s="32"/>
      <c r="D662" s="33"/>
      <c r="E662" s="33"/>
      <c r="F662" s="33"/>
      <c r="G662" s="33"/>
      <c r="H662" s="34"/>
    </row>
    <row r="663" spans="2:8">
      <c r="B663" s="39"/>
      <c r="C663" s="32"/>
      <c r="D663" s="33"/>
      <c r="E663" s="33"/>
      <c r="F663" s="33"/>
      <c r="G663" s="33"/>
      <c r="H663" s="34"/>
    </row>
    <row r="664" spans="2:8">
      <c r="B664" s="39"/>
      <c r="C664" s="32"/>
      <c r="D664" s="33"/>
      <c r="E664" s="33"/>
      <c r="F664" s="33"/>
      <c r="G664" s="33"/>
      <c r="H664" s="34"/>
    </row>
    <row r="665" spans="2:8">
      <c r="B665" s="39"/>
      <c r="C665" s="32"/>
      <c r="D665" s="33"/>
      <c r="E665" s="33"/>
      <c r="F665" s="33"/>
      <c r="G665" s="33"/>
      <c r="H665" s="34"/>
    </row>
    <row r="666" spans="2:8">
      <c r="B666" s="39"/>
      <c r="C666" s="32"/>
      <c r="D666" s="33"/>
      <c r="E666" s="33"/>
      <c r="F666" s="33"/>
      <c r="G666" s="33"/>
      <c r="H666" s="34"/>
    </row>
    <row r="667" spans="2:8">
      <c r="B667" s="39"/>
      <c r="C667" s="32"/>
      <c r="D667" s="33"/>
      <c r="E667" s="33"/>
      <c r="F667" s="33"/>
      <c r="G667" s="33"/>
      <c r="H667" s="34"/>
    </row>
    <row r="668" spans="2:8">
      <c r="B668" s="39"/>
      <c r="C668" s="32"/>
      <c r="D668" s="33"/>
      <c r="E668" s="33"/>
      <c r="F668" s="33"/>
      <c r="G668" s="33"/>
      <c r="H668" s="34"/>
    </row>
    <row r="669" spans="2:8">
      <c r="B669" s="39"/>
      <c r="C669" s="32"/>
      <c r="D669" s="33"/>
      <c r="E669" s="33"/>
      <c r="F669" s="33"/>
      <c r="G669" s="33"/>
      <c r="H669" s="34"/>
    </row>
    <row r="670" spans="2:8">
      <c r="B670" s="39"/>
      <c r="C670" s="32"/>
      <c r="D670" s="33"/>
      <c r="E670" s="33"/>
      <c r="F670" s="33"/>
      <c r="G670" s="33"/>
      <c r="H670" s="34"/>
    </row>
    <row r="671" spans="2:8">
      <c r="B671" s="39"/>
      <c r="C671" s="32"/>
      <c r="D671" s="33"/>
      <c r="E671" s="33"/>
      <c r="F671" s="33"/>
      <c r="G671" s="33"/>
      <c r="H671" s="34"/>
    </row>
    <row r="672" spans="2:8">
      <c r="B672" s="39"/>
      <c r="C672" s="32"/>
      <c r="D672" s="33"/>
      <c r="E672" s="33"/>
      <c r="F672" s="33"/>
      <c r="G672" s="33"/>
      <c r="H672" s="34"/>
    </row>
    <row r="673" spans="2:8">
      <c r="B673" s="39"/>
      <c r="C673" s="32"/>
      <c r="D673" s="33"/>
      <c r="E673" s="33"/>
      <c r="F673" s="33"/>
      <c r="G673" s="33"/>
      <c r="H673" s="34"/>
    </row>
    <row r="674" spans="2:8">
      <c r="B674" s="39"/>
      <c r="C674" s="32"/>
      <c r="D674" s="33"/>
      <c r="E674" s="33"/>
      <c r="F674" s="33"/>
      <c r="G674" s="33"/>
      <c r="H674" s="34"/>
    </row>
    <row r="675" spans="2:8">
      <c r="B675" s="39"/>
      <c r="C675" s="32"/>
      <c r="D675" s="33"/>
      <c r="E675" s="33"/>
      <c r="F675" s="33"/>
      <c r="G675" s="33"/>
      <c r="H675" s="34"/>
    </row>
    <row r="676" spans="2:8">
      <c r="B676" s="39"/>
      <c r="C676" s="32"/>
      <c r="D676" s="33"/>
      <c r="E676" s="33"/>
      <c r="F676" s="33"/>
      <c r="G676" s="33"/>
      <c r="H676" s="34"/>
    </row>
    <row r="677" spans="2:8">
      <c r="B677" s="39"/>
      <c r="C677" s="32"/>
      <c r="D677" s="33"/>
      <c r="E677" s="33"/>
      <c r="F677" s="33"/>
      <c r="G677" s="33"/>
      <c r="H677" s="34"/>
    </row>
    <row r="678" spans="2:8">
      <c r="B678" s="39"/>
      <c r="C678" s="32"/>
      <c r="D678" s="33"/>
      <c r="E678" s="33"/>
      <c r="F678" s="33"/>
      <c r="G678" s="33"/>
      <c r="H678" s="34"/>
    </row>
    <row r="679" spans="2:8">
      <c r="B679" s="39"/>
      <c r="C679" s="32"/>
      <c r="D679" s="33"/>
      <c r="E679" s="33"/>
      <c r="F679" s="33"/>
      <c r="G679" s="33"/>
      <c r="H679" s="34"/>
    </row>
    <row r="680" spans="2:8">
      <c r="B680" s="39"/>
      <c r="C680" s="32"/>
      <c r="D680" s="33"/>
      <c r="E680" s="33"/>
      <c r="F680" s="33"/>
      <c r="G680" s="33"/>
      <c r="H680" s="34"/>
    </row>
    <row r="681" spans="2:8">
      <c r="B681" s="39"/>
      <c r="C681" s="32"/>
      <c r="D681" s="33"/>
      <c r="E681" s="33"/>
      <c r="F681" s="33"/>
      <c r="G681" s="33"/>
      <c r="H681" s="34"/>
    </row>
    <row r="682" spans="2:8">
      <c r="B682" s="39"/>
      <c r="C682" s="32"/>
      <c r="D682" s="33"/>
      <c r="E682" s="33"/>
      <c r="F682" s="33"/>
      <c r="G682" s="33"/>
      <c r="H682" s="34"/>
    </row>
    <row r="683" spans="2:8">
      <c r="B683" s="39"/>
      <c r="C683" s="32"/>
      <c r="D683" s="33"/>
      <c r="E683" s="33"/>
      <c r="F683" s="33"/>
      <c r="G683" s="33"/>
      <c r="H683" s="34"/>
    </row>
    <row r="684" spans="2:8">
      <c r="B684" s="39"/>
      <c r="C684" s="32"/>
      <c r="D684" s="33"/>
      <c r="E684" s="33"/>
      <c r="F684" s="33"/>
      <c r="G684" s="33"/>
      <c r="H684" s="34"/>
    </row>
    <row r="685" spans="2:8">
      <c r="B685" s="39"/>
      <c r="C685" s="32"/>
      <c r="D685" s="33"/>
      <c r="E685" s="33"/>
      <c r="F685" s="33"/>
      <c r="G685" s="33"/>
      <c r="H685" s="34"/>
    </row>
    <row r="686" spans="2:8">
      <c r="B686" s="39"/>
      <c r="C686" s="32"/>
      <c r="D686" s="33"/>
      <c r="E686" s="33"/>
      <c r="F686" s="33"/>
      <c r="G686" s="33"/>
      <c r="H686" s="34"/>
    </row>
    <row r="687" spans="2:8">
      <c r="B687" s="39"/>
      <c r="C687" s="32"/>
      <c r="D687" s="33"/>
      <c r="E687" s="33"/>
      <c r="F687" s="33"/>
      <c r="G687" s="33"/>
      <c r="H687" s="34"/>
    </row>
    <row r="688" spans="2:8">
      <c r="B688" s="39"/>
      <c r="C688" s="32"/>
      <c r="D688" s="33"/>
      <c r="E688" s="33"/>
      <c r="F688" s="33"/>
      <c r="G688" s="33"/>
      <c r="H688" s="34"/>
    </row>
    <row r="689" spans="2:8">
      <c r="B689" s="39"/>
      <c r="C689" s="32"/>
      <c r="D689" s="33"/>
      <c r="E689" s="33"/>
      <c r="F689" s="33"/>
      <c r="G689" s="33"/>
      <c r="H689" s="34"/>
    </row>
    <row r="690" spans="2:8">
      <c r="B690" s="39"/>
      <c r="C690" s="32"/>
      <c r="D690" s="33"/>
      <c r="E690" s="33"/>
      <c r="F690" s="33"/>
      <c r="G690" s="33"/>
      <c r="H690" s="34"/>
    </row>
    <row r="691" spans="2:8">
      <c r="B691" s="39"/>
      <c r="C691" s="32"/>
      <c r="D691" s="33"/>
      <c r="E691" s="33"/>
      <c r="F691" s="33"/>
      <c r="G691" s="33"/>
      <c r="H691" s="34"/>
    </row>
    <row r="692" spans="2:8">
      <c r="B692" s="39"/>
      <c r="C692" s="32"/>
      <c r="D692" s="33"/>
      <c r="E692" s="33"/>
      <c r="F692" s="33"/>
      <c r="G692" s="33"/>
      <c r="H692" s="34"/>
    </row>
    <row r="693" spans="2:8">
      <c r="B693" s="39"/>
      <c r="C693" s="32"/>
      <c r="D693" s="33"/>
      <c r="E693" s="33"/>
      <c r="F693" s="33"/>
      <c r="G693" s="33"/>
      <c r="H693" s="34"/>
    </row>
    <row r="694" spans="2:8">
      <c r="B694" s="39"/>
      <c r="C694" s="32"/>
      <c r="D694" s="33"/>
      <c r="E694" s="33"/>
      <c r="F694" s="33"/>
      <c r="G694" s="33"/>
      <c r="H694" s="34"/>
    </row>
    <row r="695" spans="2:8">
      <c r="B695" s="39"/>
      <c r="C695" s="32"/>
      <c r="D695" s="33"/>
      <c r="E695" s="33"/>
      <c r="F695" s="33"/>
      <c r="G695" s="33"/>
      <c r="H695" s="34"/>
    </row>
    <row r="696" spans="2:8">
      <c r="B696" s="39"/>
      <c r="C696" s="32"/>
      <c r="D696" s="33"/>
      <c r="E696" s="33"/>
      <c r="F696" s="33"/>
      <c r="G696" s="33"/>
      <c r="H696" s="34"/>
    </row>
    <row r="697" spans="2:8">
      <c r="B697" s="39"/>
      <c r="C697" s="32"/>
      <c r="D697" s="33"/>
      <c r="E697" s="33"/>
      <c r="F697" s="33"/>
      <c r="G697" s="33"/>
      <c r="H697" s="34"/>
    </row>
    <row r="698" spans="2:8">
      <c r="B698" s="39"/>
      <c r="C698" s="32"/>
      <c r="D698" s="33"/>
      <c r="E698" s="33"/>
      <c r="F698" s="33"/>
      <c r="G698" s="33"/>
      <c r="H698" s="34"/>
    </row>
    <row r="699" spans="2:8">
      <c r="B699" s="39"/>
      <c r="C699" s="32"/>
      <c r="D699" s="33"/>
      <c r="E699" s="33"/>
      <c r="F699" s="33"/>
      <c r="G699" s="33"/>
      <c r="H699" s="34"/>
    </row>
    <row r="700" spans="2:8">
      <c r="B700" s="39"/>
      <c r="C700" s="32"/>
      <c r="D700" s="33"/>
      <c r="E700" s="33"/>
      <c r="F700" s="33"/>
      <c r="G700" s="33"/>
      <c r="H700" s="34"/>
    </row>
    <row r="701" spans="2:8">
      <c r="B701" s="39"/>
      <c r="C701" s="32"/>
      <c r="D701" s="33"/>
      <c r="E701" s="33"/>
      <c r="F701" s="33"/>
      <c r="G701" s="33"/>
      <c r="H701" s="34"/>
    </row>
    <row r="702" spans="2:8">
      <c r="B702" s="39"/>
      <c r="C702" s="32"/>
      <c r="D702" s="33"/>
      <c r="E702" s="33"/>
      <c r="F702" s="33"/>
      <c r="G702" s="33"/>
      <c r="H702" s="34"/>
    </row>
    <row r="703" spans="2:8">
      <c r="B703" s="39"/>
      <c r="C703" s="32"/>
      <c r="D703" s="33"/>
      <c r="E703" s="33"/>
      <c r="F703" s="33"/>
      <c r="G703" s="33"/>
      <c r="H703" s="34"/>
    </row>
    <row r="704" spans="2:8">
      <c r="B704" s="39"/>
      <c r="C704" s="32"/>
      <c r="D704" s="33"/>
      <c r="E704" s="33"/>
      <c r="F704" s="33"/>
      <c r="G704" s="33"/>
      <c r="H704" s="34"/>
    </row>
    <row r="705" spans="2:8">
      <c r="B705" s="39"/>
      <c r="C705" s="32"/>
      <c r="D705" s="33"/>
      <c r="E705" s="33"/>
      <c r="F705" s="33"/>
      <c r="G705" s="33"/>
      <c r="H705" s="34"/>
    </row>
    <row r="706" spans="2:8">
      <c r="B706" s="39"/>
      <c r="C706" s="32"/>
      <c r="D706" s="33"/>
      <c r="E706" s="33"/>
      <c r="F706" s="33"/>
      <c r="G706" s="33"/>
      <c r="H706" s="34"/>
    </row>
    <row r="707" spans="2:8">
      <c r="B707" s="39"/>
      <c r="C707" s="32"/>
      <c r="D707" s="33"/>
      <c r="E707" s="33"/>
      <c r="F707" s="33"/>
      <c r="G707" s="33"/>
      <c r="H707" s="34"/>
    </row>
    <row r="708" spans="2:8">
      <c r="B708" s="39"/>
      <c r="C708" s="32"/>
      <c r="D708" s="33"/>
      <c r="E708" s="33"/>
      <c r="F708" s="33"/>
      <c r="G708" s="33"/>
      <c r="H708" s="34"/>
    </row>
    <row r="709" spans="2:8">
      <c r="B709" s="39"/>
      <c r="C709" s="32"/>
      <c r="D709" s="33"/>
      <c r="E709" s="33"/>
      <c r="F709" s="33"/>
      <c r="G709" s="33"/>
      <c r="H709" s="34"/>
    </row>
    <row r="710" spans="2:8">
      <c r="B710" s="39"/>
      <c r="C710" s="32"/>
      <c r="D710" s="33"/>
      <c r="E710" s="33"/>
      <c r="F710" s="33"/>
      <c r="G710" s="33"/>
      <c r="H710" s="34"/>
    </row>
    <row r="711" spans="2:8">
      <c r="B711" s="39"/>
      <c r="C711" s="32"/>
      <c r="D711" s="33"/>
      <c r="E711" s="33"/>
      <c r="F711" s="33"/>
      <c r="G711" s="33"/>
      <c r="H711" s="34"/>
    </row>
    <row r="712" spans="2:8">
      <c r="B712" s="39"/>
      <c r="C712" s="32"/>
      <c r="D712" s="33"/>
      <c r="E712" s="33"/>
      <c r="F712" s="33"/>
      <c r="G712" s="33"/>
      <c r="H712" s="34"/>
    </row>
    <row r="713" spans="2:8">
      <c r="B713" s="39"/>
      <c r="C713" s="32"/>
      <c r="D713" s="33"/>
      <c r="E713" s="33"/>
      <c r="F713" s="33"/>
      <c r="G713" s="33"/>
      <c r="H713" s="34"/>
    </row>
    <row r="714" spans="2:8">
      <c r="B714" s="39"/>
      <c r="C714" s="32"/>
      <c r="D714" s="33"/>
      <c r="E714" s="33"/>
      <c r="F714" s="33"/>
      <c r="G714" s="33"/>
      <c r="H714" s="34"/>
    </row>
    <row r="715" spans="2:8">
      <c r="B715" s="39"/>
      <c r="C715" s="32"/>
      <c r="D715" s="33"/>
      <c r="E715" s="33"/>
      <c r="F715" s="33"/>
      <c r="G715" s="33"/>
      <c r="H715" s="34"/>
    </row>
    <row r="716" spans="2:8">
      <c r="B716" s="39"/>
      <c r="C716" s="32"/>
      <c r="D716" s="33"/>
      <c r="E716" s="33"/>
      <c r="F716" s="33"/>
      <c r="G716" s="33"/>
      <c r="H716" s="34"/>
    </row>
    <row r="717" spans="2:8">
      <c r="B717" s="39"/>
      <c r="C717" s="32"/>
      <c r="D717" s="33"/>
      <c r="E717" s="33"/>
      <c r="F717" s="33"/>
      <c r="G717" s="33"/>
      <c r="H717" s="34"/>
    </row>
    <row r="718" spans="2:8">
      <c r="B718" s="39"/>
      <c r="C718" s="32"/>
      <c r="D718" s="33"/>
      <c r="E718" s="33"/>
      <c r="F718" s="33"/>
      <c r="G718" s="33"/>
      <c r="H718" s="34"/>
    </row>
    <row r="719" spans="2:8">
      <c r="B719" s="39"/>
      <c r="C719" s="32"/>
      <c r="D719" s="33"/>
      <c r="E719" s="33"/>
      <c r="F719" s="33"/>
      <c r="G719" s="33"/>
      <c r="H719" s="34"/>
    </row>
    <row r="720" spans="2:8">
      <c r="B720" s="39"/>
      <c r="C720" s="32"/>
      <c r="D720" s="33"/>
      <c r="E720" s="33"/>
      <c r="F720" s="33"/>
      <c r="G720" s="33"/>
      <c r="H720" s="34"/>
    </row>
    <row r="721" spans="2:8">
      <c r="B721" s="39"/>
      <c r="C721" s="32"/>
      <c r="D721" s="33"/>
      <c r="E721" s="33"/>
      <c r="F721" s="33"/>
      <c r="G721" s="33"/>
      <c r="H721" s="34"/>
    </row>
    <row r="722" spans="2:8">
      <c r="B722" s="39"/>
      <c r="C722" s="32"/>
      <c r="D722" s="33"/>
      <c r="E722" s="33"/>
      <c r="F722" s="33"/>
      <c r="G722" s="33"/>
      <c r="H722" s="34"/>
    </row>
    <row r="723" spans="2:8">
      <c r="B723" s="39"/>
      <c r="C723" s="32"/>
      <c r="D723" s="33"/>
      <c r="E723" s="33"/>
      <c r="F723" s="33"/>
      <c r="G723" s="33"/>
      <c r="H723" s="34"/>
    </row>
    <row r="724" spans="2:8">
      <c r="B724" s="39"/>
      <c r="C724" s="32"/>
      <c r="D724" s="33"/>
      <c r="E724" s="33"/>
      <c r="F724" s="33"/>
      <c r="G724" s="33"/>
      <c r="H724" s="34"/>
    </row>
    <row r="725" spans="2:8">
      <c r="B725" s="39"/>
      <c r="C725" s="32"/>
      <c r="D725" s="33"/>
      <c r="E725" s="33"/>
      <c r="F725" s="33"/>
      <c r="G725" s="33"/>
      <c r="H725" s="34"/>
    </row>
    <row r="726" spans="2:8">
      <c r="B726" s="39"/>
      <c r="C726" s="32"/>
      <c r="D726" s="33"/>
      <c r="E726" s="33"/>
      <c r="F726" s="33"/>
      <c r="G726" s="33"/>
      <c r="H726" s="34"/>
    </row>
    <row r="727" spans="2:8">
      <c r="B727" s="39"/>
      <c r="C727" s="32"/>
      <c r="D727" s="33"/>
      <c r="E727" s="33"/>
      <c r="F727" s="33"/>
      <c r="G727" s="33"/>
      <c r="H727" s="34"/>
    </row>
    <row r="728" spans="2:8">
      <c r="B728" s="39"/>
      <c r="C728" s="32"/>
      <c r="D728" s="33"/>
      <c r="E728" s="33"/>
      <c r="F728" s="33"/>
      <c r="G728" s="33"/>
      <c r="H728" s="34"/>
    </row>
    <row r="729" spans="2:8">
      <c r="B729" s="39"/>
      <c r="C729" s="32"/>
      <c r="D729" s="33"/>
      <c r="E729" s="33"/>
      <c r="F729" s="33"/>
      <c r="G729" s="33"/>
      <c r="H729" s="34"/>
    </row>
    <row r="730" spans="2:8">
      <c r="B730" s="39"/>
      <c r="C730" s="32"/>
      <c r="D730" s="33"/>
      <c r="E730" s="33"/>
      <c r="F730" s="33"/>
      <c r="G730" s="33"/>
      <c r="H730" s="34"/>
    </row>
    <row r="731" spans="2:8">
      <c r="B731" s="39"/>
      <c r="C731" s="32"/>
      <c r="D731" s="33"/>
      <c r="E731" s="33"/>
      <c r="F731" s="33"/>
      <c r="G731" s="33"/>
      <c r="H731" s="34"/>
    </row>
    <row r="732" spans="2:8">
      <c r="B732" s="39"/>
      <c r="C732" s="32"/>
      <c r="D732" s="33"/>
      <c r="E732" s="33"/>
      <c r="F732" s="33"/>
      <c r="G732" s="33"/>
      <c r="H732" s="34"/>
    </row>
    <row r="733" spans="2:8">
      <c r="B733" s="39"/>
      <c r="C733" s="32"/>
      <c r="D733" s="33"/>
      <c r="E733" s="33"/>
      <c r="F733" s="33"/>
      <c r="G733" s="33"/>
      <c r="H733" s="34"/>
    </row>
    <row r="734" spans="2:8">
      <c r="B734" s="39"/>
      <c r="C734" s="32"/>
      <c r="D734" s="33"/>
      <c r="E734" s="33"/>
      <c r="F734" s="33"/>
      <c r="G734" s="33"/>
      <c r="H734" s="34"/>
    </row>
    <row r="735" spans="2:8">
      <c r="B735" s="39"/>
      <c r="C735" s="32"/>
      <c r="D735" s="33"/>
      <c r="E735" s="33"/>
      <c r="F735" s="33"/>
      <c r="G735" s="33"/>
      <c r="H735" s="34"/>
    </row>
    <row r="736" spans="2:8">
      <c r="B736" s="39"/>
      <c r="C736" s="32"/>
      <c r="D736" s="33"/>
      <c r="E736" s="33"/>
      <c r="F736" s="33"/>
      <c r="G736" s="33"/>
      <c r="H736" s="34"/>
    </row>
    <row r="737" spans="2:8">
      <c r="B737" s="39"/>
      <c r="C737" s="32"/>
      <c r="D737" s="33"/>
      <c r="E737" s="33"/>
      <c r="F737" s="33"/>
      <c r="G737" s="33"/>
      <c r="H737" s="34"/>
    </row>
    <row r="738" spans="2:8">
      <c r="B738" s="39"/>
      <c r="C738" s="32"/>
      <c r="D738" s="33"/>
      <c r="E738" s="33"/>
      <c r="F738" s="33"/>
      <c r="G738" s="33"/>
      <c r="H738" s="34"/>
    </row>
    <row r="739" spans="2:8">
      <c r="B739" s="39"/>
      <c r="C739" s="32"/>
      <c r="D739" s="33"/>
      <c r="E739" s="33"/>
      <c r="F739" s="33"/>
      <c r="G739" s="33"/>
      <c r="H739" s="34"/>
    </row>
    <row r="740" spans="2:8">
      <c r="B740" s="39"/>
      <c r="C740" s="32"/>
      <c r="D740" s="33"/>
      <c r="E740" s="33"/>
      <c r="F740" s="33"/>
      <c r="G740" s="33"/>
      <c r="H740" s="34"/>
    </row>
    <row r="741" spans="2:8">
      <c r="B741" s="39"/>
      <c r="C741" s="32"/>
      <c r="D741" s="33"/>
      <c r="E741" s="33"/>
      <c r="F741" s="33"/>
      <c r="G741" s="33"/>
      <c r="H741" s="34"/>
    </row>
    <row r="742" spans="2:8">
      <c r="B742" s="39"/>
      <c r="C742" s="32"/>
      <c r="D742" s="33"/>
      <c r="E742" s="33"/>
      <c r="F742" s="33"/>
      <c r="G742" s="33"/>
      <c r="H742" s="34"/>
    </row>
    <row r="743" spans="2:8">
      <c r="B743" s="39"/>
      <c r="C743" s="32"/>
      <c r="D743" s="33"/>
      <c r="E743" s="33"/>
      <c r="F743" s="33"/>
      <c r="G743" s="33"/>
      <c r="H743" s="34"/>
    </row>
    <row r="744" spans="2:8">
      <c r="B744" s="39"/>
      <c r="C744" s="32"/>
      <c r="D744" s="33"/>
      <c r="E744" s="33"/>
      <c r="F744" s="33"/>
      <c r="G744" s="33"/>
      <c r="H744" s="34"/>
    </row>
    <row r="745" spans="2:8">
      <c r="B745" s="39"/>
      <c r="C745" s="32"/>
      <c r="D745" s="33"/>
      <c r="E745" s="33"/>
      <c r="F745" s="33"/>
      <c r="G745" s="33"/>
      <c r="H745" s="34"/>
    </row>
    <row r="746" spans="2:8">
      <c r="B746" s="39"/>
      <c r="C746" s="32"/>
      <c r="D746" s="33"/>
      <c r="E746" s="33"/>
      <c r="F746" s="33"/>
      <c r="G746" s="33"/>
      <c r="H746" s="34"/>
    </row>
    <row r="747" spans="2:8">
      <c r="B747" s="39"/>
      <c r="C747" s="32"/>
      <c r="D747" s="33"/>
      <c r="E747" s="33"/>
      <c r="F747" s="33"/>
      <c r="G747" s="33"/>
      <c r="H747" s="34"/>
    </row>
    <row r="748" spans="2:8">
      <c r="B748" s="39"/>
      <c r="C748" s="32"/>
      <c r="D748" s="33"/>
      <c r="E748" s="33"/>
      <c r="F748" s="33"/>
      <c r="G748" s="33"/>
      <c r="H748" s="34"/>
    </row>
    <row r="749" spans="2:8">
      <c r="B749" s="39"/>
      <c r="C749" s="32"/>
      <c r="D749" s="33"/>
      <c r="E749" s="33"/>
      <c r="F749" s="33"/>
      <c r="G749" s="33"/>
      <c r="H749" s="34"/>
    </row>
    <row r="750" spans="2:8">
      <c r="B750" s="39"/>
      <c r="C750" s="32"/>
      <c r="D750" s="33"/>
      <c r="E750" s="33"/>
      <c r="F750" s="33"/>
      <c r="G750" s="33"/>
      <c r="H750" s="34"/>
    </row>
    <row r="751" spans="2:8">
      <c r="B751" s="39"/>
      <c r="C751" s="32"/>
      <c r="D751" s="33"/>
      <c r="E751" s="33"/>
      <c r="F751" s="33"/>
      <c r="G751" s="33"/>
      <c r="H751" s="34"/>
    </row>
    <row r="752" spans="2:8">
      <c r="B752" s="39"/>
      <c r="C752" s="32"/>
      <c r="D752" s="33"/>
      <c r="E752" s="33"/>
      <c r="F752" s="33"/>
      <c r="G752" s="33"/>
      <c r="H752" s="34"/>
    </row>
    <row r="753" spans="2:8">
      <c r="B753" s="39"/>
      <c r="C753" s="32"/>
      <c r="D753" s="33"/>
      <c r="E753" s="33"/>
      <c r="F753" s="33"/>
      <c r="G753" s="33"/>
      <c r="H753" s="34"/>
    </row>
    <row r="754" spans="2:8">
      <c r="B754" s="39"/>
      <c r="C754" s="32"/>
      <c r="D754" s="33"/>
      <c r="E754" s="33"/>
      <c r="F754" s="33"/>
      <c r="G754" s="33"/>
      <c r="H754" s="34"/>
    </row>
    <row r="755" spans="2:8">
      <c r="B755" s="39"/>
      <c r="C755" s="32"/>
      <c r="D755" s="33"/>
      <c r="E755" s="33"/>
      <c r="F755" s="33"/>
      <c r="G755" s="33"/>
      <c r="H755" s="34"/>
    </row>
    <row r="756" spans="2:8">
      <c r="B756" s="39"/>
      <c r="C756" s="32"/>
      <c r="D756" s="33"/>
      <c r="E756" s="33"/>
      <c r="F756" s="33"/>
      <c r="G756" s="33"/>
      <c r="H756" s="34"/>
    </row>
    <row r="757" spans="2:8">
      <c r="B757" s="39"/>
      <c r="C757" s="32"/>
      <c r="D757" s="33"/>
      <c r="E757" s="33"/>
      <c r="F757" s="33"/>
      <c r="G757" s="33"/>
      <c r="H757" s="34"/>
    </row>
    <row r="758" spans="2:8">
      <c r="B758" s="39"/>
      <c r="C758" s="32"/>
      <c r="D758" s="33"/>
      <c r="E758" s="33"/>
      <c r="F758" s="33"/>
      <c r="G758" s="33"/>
      <c r="H758" s="34"/>
    </row>
    <row r="759" spans="2:8">
      <c r="B759" s="39"/>
      <c r="C759" s="32"/>
      <c r="D759" s="33"/>
      <c r="E759" s="33"/>
      <c r="F759" s="33"/>
      <c r="G759" s="33"/>
      <c r="H759" s="34"/>
    </row>
    <row r="760" spans="2:8">
      <c r="B760" s="39"/>
      <c r="C760" s="32"/>
      <c r="D760" s="33"/>
      <c r="E760" s="33"/>
      <c r="F760" s="33"/>
      <c r="G760" s="33"/>
      <c r="H760" s="34"/>
    </row>
    <row r="761" spans="2:8">
      <c r="B761" s="39"/>
      <c r="C761" s="32"/>
      <c r="D761" s="33"/>
      <c r="E761" s="33"/>
      <c r="F761" s="33"/>
      <c r="G761" s="33"/>
      <c r="H761" s="34"/>
    </row>
    <row r="762" spans="2:8">
      <c r="B762" s="39"/>
      <c r="C762" s="32"/>
      <c r="D762" s="33"/>
      <c r="E762" s="33"/>
      <c r="F762" s="33"/>
      <c r="G762" s="33"/>
      <c r="H762" s="34"/>
    </row>
    <row r="763" spans="2:8">
      <c r="B763" s="39"/>
      <c r="C763" s="32"/>
      <c r="D763" s="33"/>
      <c r="E763" s="33"/>
      <c r="F763" s="33"/>
      <c r="G763" s="33"/>
      <c r="H763" s="34"/>
    </row>
    <row r="764" spans="2:8">
      <c r="B764" s="39"/>
      <c r="C764" s="32"/>
      <c r="D764" s="33"/>
      <c r="E764" s="33"/>
      <c r="F764" s="33"/>
      <c r="G764" s="33"/>
      <c r="H764" s="34"/>
    </row>
    <row r="765" spans="2:8">
      <c r="B765" s="39"/>
      <c r="C765" s="32"/>
      <c r="D765" s="33"/>
      <c r="E765" s="33"/>
      <c r="F765" s="33"/>
      <c r="G765" s="33"/>
      <c r="H765" s="34"/>
    </row>
    <row r="766" spans="2:8">
      <c r="B766" s="39"/>
      <c r="C766" s="32"/>
      <c r="D766" s="33"/>
      <c r="E766" s="33"/>
      <c r="F766" s="33"/>
      <c r="G766" s="33"/>
      <c r="H766" s="34"/>
    </row>
    <row r="767" spans="2:8">
      <c r="B767" s="39"/>
      <c r="C767" s="32"/>
      <c r="D767" s="33"/>
      <c r="E767" s="33"/>
      <c r="F767" s="33"/>
      <c r="G767" s="33"/>
      <c r="H767" s="34"/>
    </row>
    <row r="768" spans="2:8">
      <c r="B768" s="39"/>
      <c r="C768" s="32"/>
      <c r="D768" s="33"/>
      <c r="E768" s="33"/>
      <c r="F768" s="33"/>
      <c r="G768" s="33"/>
      <c r="H768" s="34"/>
    </row>
    <row r="769" spans="2:8">
      <c r="B769" s="39"/>
      <c r="C769" s="32"/>
      <c r="D769" s="33"/>
      <c r="E769" s="33"/>
      <c r="F769" s="33"/>
      <c r="G769" s="33"/>
      <c r="H769" s="34"/>
    </row>
    <row r="770" spans="2:8">
      <c r="B770" s="39"/>
      <c r="C770" s="32"/>
      <c r="D770" s="33"/>
      <c r="E770" s="33"/>
      <c r="F770" s="33"/>
      <c r="G770" s="33"/>
      <c r="H770" s="34"/>
    </row>
    <row r="771" spans="2:8">
      <c r="B771" s="39"/>
      <c r="C771" s="32"/>
      <c r="D771" s="33"/>
      <c r="E771" s="33"/>
      <c r="F771" s="33"/>
      <c r="G771" s="33"/>
      <c r="H771" s="34"/>
    </row>
    <row r="772" spans="2:8">
      <c r="B772" s="39"/>
      <c r="C772" s="32"/>
      <c r="D772" s="33"/>
      <c r="E772" s="33"/>
      <c r="F772" s="33"/>
      <c r="G772" s="33"/>
      <c r="H772" s="34"/>
    </row>
    <row r="773" spans="2:8">
      <c r="B773" s="39"/>
      <c r="C773" s="32"/>
      <c r="D773" s="33"/>
      <c r="E773" s="33"/>
      <c r="F773" s="33"/>
      <c r="G773" s="33"/>
      <c r="H773" s="34"/>
    </row>
    <row r="774" spans="2:8">
      <c r="B774" s="39"/>
      <c r="C774" s="32"/>
      <c r="D774" s="33"/>
      <c r="E774" s="33"/>
      <c r="F774" s="33"/>
      <c r="G774" s="33"/>
      <c r="H774" s="34"/>
    </row>
    <row r="775" spans="2:8">
      <c r="B775" s="39"/>
      <c r="C775" s="32"/>
      <c r="D775" s="33"/>
      <c r="E775" s="33"/>
      <c r="F775" s="33"/>
      <c r="G775" s="33"/>
      <c r="H775" s="34"/>
    </row>
    <row r="776" spans="2:8">
      <c r="B776" s="39"/>
      <c r="C776" s="32"/>
      <c r="D776" s="33"/>
      <c r="E776" s="33"/>
      <c r="F776" s="33"/>
      <c r="G776" s="33"/>
      <c r="H776" s="34"/>
    </row>
    <row r="777" spans="2:8">
      <c r="B777" s="39"/>
      <c r="C777" s="32"/>
      <c r="D777" s="33"/>
      <c r="E777" s="33"/>
      <c r="F777" s="33"/>
      <c r="G777" s="33"/>
      <c r="H777" s="34"/>
    </row>
    <row r="778" spans="2:8">
      <c r="B778" s="39"/>
      <c r="C778" s="32"/>
      <c r="D778" s="33"/>
      <c r="E778" s="33"/>
      <c r="F778" s="33"/>
      <c r="G778" s="33"/>
      <c r="H778" s="34"/>
    </row>
    <row r="779" spans="2:8">
      <c r="B779" s="39"/>
      <c r="C779" s="32"/>
      <c r="D779" s="33"/>
      <c r="E779" s="33"/>
      <c r="F779" s="33"/>
      <c r="G779" s="33"/>
      <c r="H779" s="34"/>
    </row>
    <row r="780" spans="2:8">
      <c r="B780" s="39"/>
      <c r="C780" s="32"/>
      <c r="D780" s="33"/>
      <c r="E780" s="33"/>
      <c r="F780" s="33"/>
      <c r="G780" s="33"/>
      <c r="H780" s="34"/>
    </row>
    <row r="781" spans="2:8">
      <c r="B781" s="39"/>
      <c r="C781" s="32"/>
      <c r="D781" s="33"/>
      <c r="E781" s="33"/>
      <c r="F781" s="33"/>
      <c r="G781" s="33"/>
      <c r="H781" s="34"/>
    </row>
    <row r="782" spans="2:8">
      <c r="B782" s="39"/>
      <c r="C782" s="32"/>
      <c r="D782" s="33"/>
      <c r="E782" s="33"/>
      <c r="F782" s="33"/>
      <c r="G782" s="33"/>
      <c r="H782" s="34"/>
    </row>
    <row r="783" spans="2:8">
      <c r="B783" s="39"/>
      <c r="C783" s="32"/>
      <c r="D783" s="33"/>
      <c r="E783" s="33"/>
      <c r="F783" s="33"/>
      <c r="G783" s="33"/>
      <c r="H783" s="34"/>
    </row>
    <row r="784" spans="2:8">
      <c r="B784" s="39"/>
      <c r="C784" s="32"/>
      <c r="D784" s="33"/>
      <c r="E784" s="33"/>
      <c r="F784" s="33"/>
      <c r="G784" s="33"/>
      <c r="H784" s="34"/>
    </row>
    <row r="785" spans="2:8">
      <c r="B785" s="39"/>
      <c r="C785" s="32"/>
      <c r="D785" s="33"/>
      <c r="E785" s="33"/>
      <c r="F785" s="33"/>
      <c r="G785" s="33"/>
      <c r="H785" s="34"/>
    </row>
    <row r="786" spans="2:8">
      <c r="B786" s="39"/>
      <c r="C786" s="32"/>
      <c r="D786" s="33"/>
      <c r="E786" s="33"/>
      <c r="F786" s="33"/>
      <c r="G786" s="33"/>
      <c r="H786" s="34"/>
    </row>
    <row r="787" spans="2:8">
      <c r="B787" s="39"/>
      <c r="C787" s="32"/>
      <c r="D787" s="33"/>
      <c r="E787" s="33"/>
      <c r="F787" s="33"/>
      <c r="G787" s="33"/>
      <c r="H787" s="34"/>
    </row>
    <row r="788" spans="2:8">
      <c r="B788" s="39"/>
      <c r="C788" s="32"/>
      <c r="D788" s="33"/>
      <c r="E788" s="33"/>
      <c r="F788" s="33"/>
      <c r="G788" s="33"/>
      <c r="H788" s="34"/>
    </row>
    <row r="789" spans="2:8">
      <c r="B789" s="39"/>
      <c r="C789" s="32"/>
      <c r="D789" s="33"/>
      <c r="E789" s="33"/>
      <c r="F789" s="33"/>
      <c r="G789" s="33"/>
      <c r="H789" s="34"/>
    </row>
    <row r="790" spans="2:8">
      <c r="B790" s="39"/>
      <c r="C790" s="32"/>
      <c r="D790" s="33"/>
      <c r="E790" s="33"/>
      <c r="F790" s="33"/>
      <c r="G790" s="33"/>
      <c r="H790" s="34"/>
    </row>
    <row r="791" spans="2:8">
      <c r="B791" s="39"/>
      <c r="C791" s="32"/>
      <c r="D791" s="33"/>
      <c r="E791" s="33"/>
      <c r="F791" s="33"/>
      <c r="G791" s="33"/>
      <c r="H791" s="34"/>
    </row>
    <row r="792" spans="2:8">
      <c r="B792" s="39"/>
      <c r="C792" s="32"/>
      <c r="D792" s="33"/>
      <c r="E792" s="33"/>
      <c r="F792" s="33"/>
      <c r="G792" s="33"/>
      <c r="H792" s="34"/>
    </row>
    <row r="793" spans="2:8">
      <c r="B793" s="39"/>
      <c r="C793" s="32"/>
      <c r="D793" s="33"/>
      <c r="E793" s="33"/>
      <c r="F793" s="33"/>
      <c r="G793" s="33"/>
      <c r="H793" s="34"/>
    </row>
    <row r="794" spans="2:8">
      <c r="B794" s="39"/>
      <c r="C794" s="32"/>
      <c r="D794" s="33"/>
      <c r="E794" s="33"/>
      <c r="F794" s="33"/>
      <c r="G794" s="33"/>
      <c r="H794" s="34"/>
    </row>
    <row r="795" spans="2:8">
      <c r="B795" s="39"/>
      <c r="C795" s="32"/>
      <c r="D795" s="33"/>
      <c r="E795" s="33"/>
      <c r="F795" s="33"/>
      <c r="G795" s="33"/>
      <c r="H795" s="34"/>
    </row>
    <row r="796" spans="2:8">
      <c r="B796" s="39"/>
      <c r="C796" s="32"/>
      <c r="D796" s="33"/>
      <c r="E796" s="33"/>
      <c r="F796" s="33"/>
      <c r="G796" s="33"/>
      <c r="H796" s="34"/>
    </row>
    <row r="797" spans="2:8">
      <c r="B797" s="39"/>
      <c r="C797" s="32"/>
      <c r="D797" s="33"/>
      <c r="E797" s="33"/>
      <c r="F797" s="33"/>
      <c r="G797" s="33"/>
      <c r="H797" s="34"/>
    </row>
    <row r="798" spans="2:8">
      <c r="B798" s="39"/>
      <c r="C798" s="32"/>
      <c r="D798" s="33"/>
      <c r="E798" s="33"/>
      <c r="F798" s="33"/>
      <c r="G798" s="33"/>
      <c r="H798" s="34"/>
    </row>
    <row r="799" spans="2:8">
      <c r="B799" s="39"/>
      <c r="C799" s="32"/>
      <c r="D799" s="33"/>
      <c r="E799" s="33"/>
      <c r="F799" s="33"/>
      <c r="G799" s="33"/>
      <c r="H799" s="34"/>
    </row>
    <row r="800" spans="2:8">
      <c r="B800" s="39"/>
      <c r="C800" s="32"/>
      <c r="D800" s="33"/>
      <c r="E800" s="33"/>
      <c r="F800" s="33"/>
      <c r="G800" s="33"/>
      <c r="H800" s="34"/>
    </row>
    <row r="801" spans="2:8">
      <c r="B801" s="39"/>
      <c r="C801" s="32"/>
      <c r="D801" s="33"/>
      <c r="E801" s="33"/>
      <c r="F801" s="33"/>
      <c r="G801" s="33"/>
      <c r="H801" s="34"/>
    </row>
    <row r="802" spans="2:8">
      <c r="B802" s="39"/>
      <c r="C802" s="32"/>
      <c r="D802" s="33"/>
      <c r="E802" s="33"/>
      <c r="F802" s="33"/>
      <c r="G802" s="33"/>
      <c r="H802" s="34"/>
    </row>
    <row r="803" spans="2:8">
      <c r="B803" s="39"/>
      <c r="C803" s="32"/>
      <c r="D803" s="33"/>
      <c r="E803" s="33"/>
      <c r="F803" s="33"/>
      <c r="G803" s="33"/>
      <c r="H803" s="34"/>
    </row>
    <row r="804" spans="2:8">
      <c r="B804" s="39"/>
      <c r="C804" s="32"/>
      <c r="D804" s="33"/>
      <c r="E804" s="33"/>
      <c r="F804" s="33"/>
      <c r="G804" s="33"/>
      <c r="H804" s="34"/>
    </row>
    <row r="805" spans="2:8">
      <c r="B805" s="39"/>
      <c r="C805" s="32"/>
      <c r="D805" s="33"/>
      <c r="E805" s="33"/>
      <c r="F805" s="33"/>
      <c r="G805" s="33"/>
      <c r="H805" s="34"/>
    </row>
    <row r="806" spans="2:8">
      <c r="B806" s="39"/>
      <c r="C806" s="32"/>
      <c r="D806" s="33"/>
      <c r="E806" s="33"/>
      <c r="F806" s="33"/>
      <c r="G806" s="33"/>
      <c r="H806" s="34"/>
    </row>
    <row r="807" spans="2:8">
      <c r="B807" s="39"/>
      <c r="C807" s="32"/>
      <c r="D807" s="33"/>
      <c r="E807" s="33"/>
      <c r="F807" s="33"/>
      <c r="G807" s="33"/>
      <c r="H807" s="34"/>
    </row>
    <row r="808" spans="2:8">
      <c r="B808" s="39"/>
      <c r="C808" s="32"/>
      <c r="D808" s="33"/>
      <c r="E808" s="33"/>
      <c r="F808" s="33"/>
      <c r="G808" s="33"/>
      <c r="H808" s="34"/>
    </row>
    <row r="809" spans="2:8">
      <c r="B809" s="39"/>
      <c r="C809" s="32"/>
      <c r="D809" s="33"/>
      <c r="E809" s="33"/>
      <c r="F809" s="33"/>
      <c r="G809" s="33"/>
      <c r="H809" s="34"/>
    </row>
    <row r="810" spans="2:8">
      <c r="B810" s="39"/>
      <c r="C810" s="32"/>
      <c r="D810" s="33"/>
      <c r="E810" s="33"/>
      <c r="F810" s="33"/>
      <c r="G810" s="33"/>
      <c r="H810" s="34"/>
    </row>
    <row r="811" spans="2:8">
      <c r="B811" s="39"/>
      <c r="C811" s="32"/>
      <c r="D811" s="33"/>
      <c r="E811" s="33"/>
      <c r="F811" s="33"/>
      <c r="G811" s="33"/>
      <c r="H811" s="34"/>
    </row>
    <row r="812" spans="2:8">
      <c r="B812" s="39"/>
      <c r="C812" s="32"/>
      <c r="D812" s="33"/>
      <c r="E812" s="33"/>
      <c r="F812" s="33"/>
      <c r="G812" s="33"/>
      <c r="H812" s="34"/>
    </row>
    <row r="813" spans="2:8">
      <c r="B813" s="39"/>
      <c r="C813" s="32"/>
      <c r="D813" s="33"/>
      <c r="E813" s="33"/>
      <c r="F813" s="33"/>
      <c r="G813" s="33"/>
      <c r="H813" s="34"/>
    </row>
    <row r="814" spans="2:8">
      <c r="B814" s="39"/>
      <c r="C814" s="32"/>
      <c r="D814" s="33"/>
      <c r="E814" s="33"/>
      <c r="F814" s="33"/>
      <c r="G814" s="33"/>
      <c r="H814" s="34"/>
    </row>
    <row r="815" spans="2:8">
      <c r="B815" s="39"/>
      <c r="C815" s="32"/>
      <c r="D815" s="33"/>
      <c r="E815" s="33"/>
      <c r="F815" s="33"/>
      <c r="G815" s="33"/>
      <c r="H815" s="34"/>
    </row>
    <row r="816" spans="2:8">
      <c r="B816" s="39"/>
      <c r="C816" s="32"/>
      <c r="D816" s="33"/>
      <c r="E816" s="33"/>
      <c r="F816" s="33"/>
      <c r="G816" s="33"/>
      <c r="H816" s="34"/>
    </row>
    <row r="817" spans="2:8">
      <c r="B817" s="39"/>
      <c r="C817" s="32"/>
      <c r="D817" s="33"/>
      <c r="E817" s="33"/>
      <c r="F817" s="33"/>
      <c r="G817" s="33"/>
      <c r="H817" s="34"/>
    </row>
    <row r="818" spans="2:8">
      <c r="B818" s="39"/>
      <c r="C818" s="32"/>
      <c r="D818" s="33"/>
      <c r="E818" s="33"/>
      <c r="F818" s="33"/>
      <c r="G818" s="33"/>
      <c r="H818" s="34"/>
    </row>
    <row r="819" spans="2:8">
      <c r="B819" s="39"/>
      <c r="C819" s="32"/>
      <c r="D819" s="33"/>
      <c r="E819" s="33"/>
      <c r="F819" s="33"/>
      <c r="G819" s="33"/>
      <c r="H819" s="34"/>
    </row>
    <row r="820" spans="2:8">
      <c r="B820" s="39"/>
      <c r="C820" s="32"/>
      <c r="D820" s="33"/>
      <c r="E820" s="33"/>
      <c r="F820" s="33"/>
      <c r="G820" s="33"/>
      <c r="H820" s="34"/>
    </row>
    <row r="821" spans="2:8">
      <c r="B821" s="39"/>
      <c r="C821" s="32"/>
      <c r="D821" s="33"/>
      <c r="E821" s="33"/>
      <c r="F821" s="33"/>
      <c r="G821" s="33"/>
      <c r="H821" s="34"/>
    </row>
    <row r="822" spans="2:8">
      <c r="B822" s="39"/>
      <c r="C822" s="32"/>
      <c r="D822" s="33"/>
      <c r="E822" s="33"/>
      <c r="F822" s="33"/>
      <c r="G822" s="33"/>
      <c r="H822" s="34"/>
    </row>
    <row r="823" spans="2:8">
      <c r="B823" s="39"/>
      <c r="C823" s="32"/>
      <c r="D823" s="33"/>
      <c r="E823" s="33"/>
      <c r="F823" s="33"/>
      <c r="G823" s="33"/>
      <c r="H823" s="34"/>
    </row>
    <row r="824" spans="2:8">
      <c r="B824" s="39"/>
      <c r="C824" s="32"/>
      <c r="D824" s="33"/>
      <c r="E824" s="33"/>
      <c r="F824" s="33"/>
      <c r="G824" s="33"/>
      <c r="H824" s="34"/>
    </row>
    <row r="825" spans="2:8">
      <c r="B825" s="39"/>
      <c r="C825" s="32"/>
      <c r="D825" s="33"/>
      <c r="E825" s="33"/>
      <c r="F825" s="33"/>
      <c r="G825" s="33"/>
      <c r="H825" s="34"/>
    </row>
    <row r="826" spans="2:8">
      <c r="B826" s="39"/>
      <c r="C826" s="32"/>
      <c r="D826" s="33"/>
      <c r="E826" s="33"/>
      <c r="F826" s="33"/>
      <c r="G826" s="33"/>
      <c r="H826" s="34"/>
    </row>
    <row r="827" spans="2:8">
      <c r="B827" s="39"/>
      <c r="C827" s="32"/>
      <c r="D827" s="33"/>
      <c r="E827" s="33"/>
      <c r="F827" s="33"/>
      <c r="G827" s="33"/>
      <c r="H827" s="34"/>
    </row>
    <row r="828" spans="2:8">
      <c r="B828" s="39"/>
      <c r="C828" s="32"/>
      <c r="D828" s="33"/>
      <c r="E828" s="33"/>
      <c r="F828" s="33"/>
      <c r="G828" s="33"/>
      <c r="H828" s="34"/>
    </row>
    <row r="829" spans="2:8">
      <c r="B829" s="39"/>
      <c r="C829" s="32"/>
      <c r="D829" s="33"/>
      <c r="E829" s="33"/>
      <c r="F829" s="33"/>
      <c r="G829" s="33"/>
      <c r="H829" s="34"/>
    </row>
    <row r="830" spans="2:8">
      <c r="B830" s="39"/>
      <c r="C830" s="32"/>
      <c r="D830" s="33"/>
      <c r="E830" s="33"/>
      <c r="F830" s="33"/>
      <c r="G830" s="33"/>
      <c r="H830" s="34"/>
    </row>
    <row r="831" spans="2:8">
      <c r="B831" s="39"/>
      <c r="C831" s="32"/>
      <c r="D831" s="33"/>
      <c r="E831" s="33"/>
      <c r="F831" s="33"/>
      <c r="G831" s="33"/>
      <c r="H831" s="34"/>
    </row>
    <row r="832" spans="2:8">
      <c r="B832" s="39"/>
      <c r="C832" s="32"/>
      <c r="D832" s="33"/>
      <c r="E832" s="33"/>
      <c r="F832" s="33"/>
      <c r="G832" s="33"/>
      <c r="H832" s="34"/>
    </row>
    <row r="833" spans="2:8">
      <c r="B833" s="39"/>
      <c r="C833" s="32"/>
      <c r="D833" s="33"/>
      <c r="E833" s="33"/>
      <c r="F833" s="33"/>
      <c r="G833" s="33"/>
      <c r="H833" s="34"/>
    </row>
    <row r="834" spans="2:8">
      <c r="B834" s="39"/>
      <c r="C834" s="32"/>
      <c r="D834" s="33"/>
      <c r="E834" s="33"/>
      <c r="F834" s="33"/>
      <c r="G834" s="33"/>
      <c r="H834" s="34"/>
    </row>
    <row r="835" spans="2:8">
      <c r="B835" s="39"/>
      <c r="C835" s="32"/>
      <c r="D835" s="33"/>
      <c r="E835" s="33"/>
      <c r="F835" s="33"/>
      <c r="G835" s="33"/>
      <c r="H835" s="34"/>
    </row>
    <row r="836" spans="2:8">
      <c r="B836" s="39"/>
      <c r="C836" s="32"/>
      <c r="D836" s="33"/>
      <c r="E836" s="33"/>
      <c r="F836" s="33"/>
      <c r="G836" s="33"/>
      <c r="H836" s="34"/>
    </row>
    <row r="837" spans="2:8">
      <c r="B837" s="39"/>
      <c r="C837" s="32"/>
      <c r="D837" s="33"/>
      <c r="E837" s="33"/>
      <c r="F837" s="33"/>
      <c r="G837" s="33"/>
      <c r="H837" s="34"/>
    </row>
    <row r="838" spans="2:8">
      <c r="B838" s="39"/>
      <c r="C838" s="32"/>
      <c r="D838" s="33"/>
      <c r="E838" s="33"/>
      <c r="F838" s="33"/>
      <c r="G838" s="33"/>
      <c r="H838" s="34"/>
    </row>
    <row r="839" spans="2:8">
      <c r="B839" s="39"/>
      <c r="C839" s="32"/>
      <c r="D839" s="33"/>
      <c r="E839" s="33"/>
      <c r="F839" s="33"/>
      <c r="G839" s="33"/>
      <c r="H839" s="34"/>
    </row>
    <row r="840" spans="2:8">
      <c r="B840" s="39"/>
      <c r="C840" s="32"/>
      <c r="D840" s="33"/>
      <c r="E840" s="33"/>
      <c r="F840" s="33"/>
      <c r="G840" s="33"/>
      <c r="H840" s="34"/>
    </row>
    <row r="841" spans="2:8">
      <c r="B841" s="39"/>
      <c r="C841" s="32"/>
      <c r="D841" s="33"/>
      <c r="E841" s="33"/>
      <c r="F841" s="33"/>
      <c r="G841" s="33"/>
      <c r="H841" s="34"/>
    </row>
    <row r="842" spans="2:8">
      <c r="B842" s="39"/>
      <c r="C842" s="32"/>
      <c r="D842" s="33"/>
      <c r="E842" s="33"/>
      <c r="F842" s="33"/>
      <c r="G842" s="33"/>
      <c r="H842" s="34"/>
    </row>
    <row r="843" spans="2:8">
      <c r="B843" s="39"/>
      <c r="C843" s="32"/>
      <c r="D843" s="33"/>
      <c r="E843" s="33"/>
      <c r="F843" s="33"/>
      <c r="G843" s="33"/>
      <c r="H843" s="34"/>
    </row>
    <row r="844" spans="2:8">
      <c r="B844" s="39"/>
      <c r="C844" s="32"/>
      <c r="D844" s="33"/>
      <c r="E844" s="33"/>
      <c r="F844" s="33"/>
      <c r="G844" s="33"/>
      <c r="H844" s="34"/>
    </row>
    <row r="845" spans="2:8">
      <c r="B845" s="39"/>
      <c r="C845" s="32"/>
      <c r="D845" s="33"/>
      <c r="E845" s="33"/>
      <c r="F845" s="33"/>
      <c r="G845" s="33"/>
      <c r="H845" s="34"/>
    </row>
    <row r="846" spans="2:8">
      <c r="B846" s="39"/>
      <c r="C846" s="32"/>
      <c r="D846" s="33"/>
      <c r="E846" s="33"/>
      <c r="F846" s="33"/>
      <c r="G846" s="33"/>
      <c r="H846" s="34"/>
    </row>
    <row r="847" spans="2:8">
      <c r="B847" s="39"/>
      <c r="C847" s="32"/>
      <c r="D847" s="33"/>
      <c r="E847" s="33"/>
      <c r="F847" s="33"/>
      <c r="G847" s="33"/>
      <c r="H847" s="34"/>
    </row>
    <row r="848" spans="2:8">
      <c r="B848" s="39"/>
      <c r="C848" s="32"/>
      <c r="D848" s="33"/>
      <c r="E848" s="33"/>
      <c r="F848" s="33"/>
      <c r="G848" s="33"/>
      <c r="H848" s="34"/>
    </row>
    <row r="849" spans="2:8">
      <c r="B849" s="39"/>
      <c r="C849" s="32"/>
      <c r="D849" s="33"/>
      <c r="E849" s="33"/>
      <c r="F849" s="33"/>
      <c r="G849" s="33"/>
      <c r="H849" s="34"/>
    </row>
    <row r="850" spans="2:8">
      <c r="B850" s="39"/>
      <c r="C850" s="32"/>
      <c r="D850" s="33"/>
      <c r="E850" s="33"/>
      <c r="F850" s="33"/>
      <c r="G850" s="33"/>
      <c r="H850" s="34"/>
    </row>
    <row r="851" spans="2:8">
      <c r="B851" s="39"/>
      <c r="C851" s="32"/>
      <c r="D851" s="33"/>
      <c r="E851" s="33"/>
      <c r="F851" s="33"/>
      <c r="G851" s="33"/>
      <c r="H851" s="34"/>
    </row>
    <row r="852" spans="2:8">
      <c r="B852" s="39"/>
      <c r="C852" s="32"/>
      <c r="D852" s="33"/>
      <c r="E852" s="33"/>
      <c r="F852" s="33"/>
      <c r="G852" s="33"/>
      <c r="H852" s="34"/>
    </row>
    <row r="853" spans="2:8">
      <c r="B853" s="39"/>
      <c r="C853" s="32"/>
      <c r="D853" s="33"/>
      <c r="E853" s="33"/>
      <c r="F853" s="33"/>
      <c r="G853" s="33"/>
      <c r="H853" s="34"/>
    </row>
    <row r="854" spans="2:8">
      <c r="B854" s="39"/>
      <c r="C854" s="32"/>
      <c r="D854" s="33"/>
      <c r="E854" s="33"/>
      <c r="F854" s="33"/>
      <c r="G854" s="33"/>
      <c r="H854" s="34"/>
    </row>
    <row r="855" spans="2:8">
      <c r="B855" s="39"/>
      <c r="C855" s="32"/>
      <c r="D855" s="33"/>
      <c r="E855" s="33"/>
      <c r="F855" s="33"/>
      <c r="G855" s="33"/>
      <c r="H855" s="34"/>
    </row>
    <row r="856" spans="2:8">
      <c r="B856" s="39"/>
      <c r="C856" s="32"/>
      <c r="D856" s="33"/>
      <c r="E856" s="33"/>
      <c r="F856" s="33"/>
      <c r="G856" s="33"/>
      <c r="H856" s="34"/>
    </row>
    <row r="857" spans="2:8">
      <c r="B857" s="39"/>
      <c r="C857" s="32"/>
      <c r="D857" s="33"/>
      <c r="E857" s="33"/>
      <c r="F857" s="33"/>
      <c r="G857" s="33"/>
      <c r="H857" s="34"/>
    </row>
    <row r="858" spans="2:8">
      <c r="B858" s="39"/>
      <c r="C858" s="32"/>
      <c r="D858" s="33"/>
      <c r="E858" s="33"/>
      <c r="F858" s="33"/>
      <c r="G858" s="33"/>
      <c r="H858" s="34"/>
    </row>
    <row r="859" spans="2:8">
      <c r="B859" s="39"/>
      <c r="C859" s="32"/>
      <c r="D859" s="33"/>
      <c r="E859" s="33"/>
      <c r="F859" s="33"/>
      <c r="G859" s="33"/>
      <c r="H859" s="34"/>
    </row>
    <row r="860" spans="2:8">
      <c r="B860" s="39"/>
      <c r="C860" s="32"/>
      <c r="D860" s="33"/>
      <c r="E860" s="33"/>
      <c r="F860" s="33"/>
      <c r="G860" s="33"/>
      <c r="H860" s="34"/>
    </row>
    <row r="861" spans="2:8">
      <c r="B861" s="39"/>
      <c r="C861" s="32"/>
      <c r="D861" s="33"/>
      <c r="E861" s="33"/>
      <c r="F861" s="33"/>
      <c r="G861" s="33"/>
      <c r="H861" s="34"/>
    </row>
    <row r="862" spans="2:8">
      <c r="B862" s="39"/>
      <c r="C862" s="32"/>
      <c r="D862" s="33"/>
      <c r="E862" s="33"/>
      <c r="F862" s="33"/>
      <c r="G862" s="33"/>
      <c r="H862" s="34"/>
    </row>
    <row r="863" spans="2:8">
      <c r="B863" s="39"/>
      <c r="C863" s="32"/>
      <c r="D863" s="33"/>
      <c r="E863" s="33"/>
      <c r="F863" s="33"/>
      <c r="G863" s="33"/>
      <c r="H863" s="34"/>
    </row>
    <row r="864" spans="2:8">
      <c r="B864" s="39"/>
      <c r="C864" s="32"/>
      <c r="D864" s="33"/>
      <c r="E864" s="33"/>
      <c r="F864" s="33"/>
      <c r="G864" s="33"/>
      <c r="H864" s="34"/>
    </row>
    <row r="865" spans="2:8">
      <c r="B865" s="39"/>
      <c r="C865" s="32"/>
      <c r="D865" s="33"/>
      <c r="E865" s="33"/>
      <c r="F865" s="33"/>
      <c r="G865" s="33"/>
      <c r="H865" s="34"/>
    </row>
    <row r="866" spans="2:8">
      <c r="B866" s="39"/>
      <c r="C866" s="32"/>
      <c r="D866" s="33"/>
      <c r="E866" s="33"/>
      <c r="F866" s="33"/>
      <c r="G866" s="33"/>
      <c r="H866" s="34"/>
    </row>
    <row r="867" spans="2:8">
      <c r="B867" s="39"/>
      <c r="C867" s="32"/>
      <c r="D867" s="33"/>
      <c r="E867" s="33"/>
      <c r="F867" s="33"/>
      <c r="G867" s="33"/>
      <c r="H867" s="34"/>
    </row>
    <row r="868" spans="2:8">
      <c r="B868" s="39"/>
      <c r="C868" s="32"/>
      <c r="D868" s="33"/>
      <c r="E868" s="33"/>
      <c r="F868" s="33"/>
      <c r="G868" s="33"/>
      <c r="H868" s="34"/>
    </row>
    <row r="869" spans="2:8">
      <c r="B869" s="39"/>
      <c r="C869" s="32"/>
      <c r="D869" s="33"/>
      <c r="E869" s="33"/>
      <c r="F869" s="33"/>
      <c r="G869" s="33"/>
      <c r="H869" s="34"/>
    </row>
    <row r="870" spans="2:8">
      <c r="B870" s="39"/>
      <c r="C870" s="32"/>
      <c r="D870" s="33"/>
      <c r="E870" s="33"/>
      <c r="F870" s="33"/>
      <c r="G870" s="33"/>
      <c r="H870" s="34"/>
    </row>
    <row r="871" spans="2:8">
      <c r="B871" s="39"/>
      <c r="C871" s="32"/>
      <c r="D871" s="33"/>
      <c r="E871" s="33"/>
      <c r="F871" s="33"/>
      <c r="G871" s="33"/>
      <c r="H871" s="34"/>
    </row>
    <row r="872" spans="2:8">
      <c r="B872" s="39"/>
      <c r="C872" s="32"/>
      <c r="D872" s="33"/>
      <c r="E872" s="33"/>
      <c r="F872" s="33"/>
      <c r="G872" s="33"/>
      <c r="H872" s="34"/>
    </row>
    <row r="873" spans="2:8">
      <c r="B873" s="39"/>
      <c r="C873" s="32"/>
      <c r="D873" s="33"/>
      <c r="E873" s="33"/>
      <c r="F873" s="33"/>
      <c r="G873" s="33"/>
      <c r="H873" s="34"/>
    </row>
    <row r="874" spans="2:8">
      <c r="B874" s="39"/>
      <c r="C874" s="32"/>
      <c r="D874" s="33"/>
      <c r="E874" s="33"/>
      <c r="F874" s="33"/>
      <c r="G874" s="33"/>
      <c r="H874" s="34"/>
    </row>
    <row r="875" spans="2:8">
      <c r="B875" s="39"/>
      <c r="C875" s="32"/>
      <c r="D875" s="33"/>
      <c r="E875" s="33"/>
      <c r="F875" s="33"/>
      <c r="G875" s="33"/>
      <c r="H875" s="34"/>
    </row>
    <row r="876" spans="2:8">
      <c r="B876" s="39"/>
      <c r="C876" s="32"/>
      <c r="D876" s="33"/>
      <c r="E876" s="33"/>
      <c r="F876" s="33"/>
      <c r="G876" s="33"/>
      <c r="H876" s="34"/>
    </row>
    <row r="877" spans="2:8">
      <c r="B877" s="39"/>
      <c r="C877" s="32"/>
      <c r="D877" s="33"/>
      <c r="E877" s="33"/>
      <c r="F877" s="33"/>
      <c r="G877" s="33"/>
      <c r="H877" s="34"/>
    </row>
    <row r="878" spans="2:8">
      <c r="B878" s="39"/>
      <c r="C878" s="32"/>
      <c r="D878" s="33"/>
      <c r="E878" s="33"/>
      <c r="F878" s="33"/>
      <c r="G878" s="33"/>
      <c r="H878" s="34"/>
    </row>
    <row r="879" spans="2:8">
      <c r="B879" s="39"/>
      <c r="C879" s="32"/>
      <c r="D879" s="33"/>
      <c r="E879" s="33"/>
      <c r="F879" s="33"/>
      <c r="G879" s="33"/>
      <c r="H879" s="34"/>
    </row>
    <row r="880" spans="2:8">
      <c r="B880" s="39"/>
      <c r="C880" s="32"/>
      <c r="D880" s="33"/>
      <c r="E880" s="33"/>
      <c r="F880" s="33"/>
      <c r="G880" s="33"/>
      <c r="H880" s="34"/>
    </row>
    <row r="881" spans="2:8">
      <c r="B881" s="39"/>
      <c r="C881" s="32"/>
      <c r="D881" s="33"/>
      <c r="E881" s="33"/>
      <c r="F881" s="33"/>
      <c r="G881" s="33"/>
      <c r="H881" s="34"/>
    </row>
    <row r="882" spans="2:8">
      <c r="B882" s="39"/>
      <c r="C882" s="32"/>
      <c r="D882" s="33"/>
      <c r="E882" s="33"/>
      <c r="F882" s="33"/>
      <c r="G882" s="33"/>
      <c r="H882" s="34"/>
    </row>
    <row r="883" spans="2:8">
      <c r="B883" s="39"/>
      <c r="C883" s="32"/>
      <c r="D883" s="33"/>
      <c r="E883" s="33"/>
      <c r="F883" s="33"/>
      <c r="G883" s="33"/>
      <c r="H883" s="34"/>
    </row>
    <row r="884" spans="2:8">
      <c r="B884" s="39"/>
      <c r="C884" s="32"/>
      <c r="D884" s="33"/>
      <c r="E884" s="33"/>
      <c r="F884" s="33"/>
      <c r="G884" s="33"/>
      <c r="H884" s="34"/>
    </row>
    <row r="885" spans="2:8">
      <c r="B885" s="39"/>
      <c r="C885" s="32"/>
      <c r="D885" s="33"/>
      <c r="E885" s="33"/>
      <c r="F885" s="33"/>
      <c r="G885" s="33"/>
      <c r="H885" s="34"/>
    </row>
    <row r="886" spans="2:8">
      <c r="B886" s="39"/>
      <c r="C886" s="32"/>
      <c r="D886" s="33"/>
      <c r="E886" s="33"/>
      <c r="F886" s="33"/>
      <c r="G886" s="33"/>
      <c r="H886" s="34"/>
    </row>
    <row r="887" spans="2:8">
      <c r="B887" s="39"/>
      <c r="C887" s="32"/>
      <c r="D887" s="33"/>
      <c r="E887" s="33"/>
      <c r="F887" s="33"/>
      <c r="G887" s="33"/>
      <c r="H887" s="34"/>
    </row>
    <row r="888" spans="2:8">
      <c r="B888" s="39"/>
      <c r="C888" s="32"/>
      <c r="D888" s="33"/>
      <c r="E888" s="33"/>
      <c r="F888" s="33"/>
      <c r="G888" s="33"/>
      <c r="H888" s="34"/>
    </row>
    <row r="889" spans="2:8">
      <c r="B889" s="39"/>
      <c r="C889" s="32"/>
      <c r="D889" s="33"/>
      <c r="E889" s="33"/>
      <c r="F889" s="33"/>
      <c r="G889" s="33"/>
      <c r="H889" s="34"/>
    </row>
    <row r="890" spans="2:8">
      <c r="B890" s="39"/>
      <c r="C890" s="32"/>
      <c r="D890" s="33"/>
      <c r="E890" s="33"/>
      <c r="F890" s="33"/>
      <c r="G890" s="33"/>
      <c r="H890" s="34"/>
    </row>
    <row r="891" spans="2:8">
      <c r="B891" s="39"/>
      <c r="C891" s="32"/>
      <c r="D891" s="33"/>
      <c r="E891" s="33"/>
      <c r="F891" s="33"/>
      <c r="G891" s="33"/>
      <c r="H891" s="34"/>
    </row>
    <row r="892" spans="2:8">
      <c r="B892" s="39"/>
      <c r="C892" s="32"/>
      <c r="D892" s="33"/>
      <c r="E892" s="33"/>
      <c r="F892" s="33"/>
      <c r="G892" s="33"/>
      <c r="H892" s="34"/>
    </row>
    <row r="893" spans="2:8">
      <c r="B893" s="39"/>
      <c r="C893" s="32"/>
      <c r="D893" s="33"/>
      <c r="E893" s="33"/>
      <c r="F893" s="33"/>
      <c r="G893" s="33"/>
      <c r="H893" s="34"/>
    </row>
    <row r="894" spans="2:8">
      <c r="B894" s="39"/>
      <c r="C894" s="32"/>
      <c r="D894" s="33"/>
      <c r="E894" s="33"/>
      <c r="F894" s="33"/>
      <c r="G894" s="33"/>
      <c r="H894" s="34"/>
    </row>
    <row r="895" spans="2:8">
      <c r="B895" s="39"/>
      <c r="C895" s="32"/>
      <c r="D895" s="33"/>
      <c r="E895" s="33"/>
      <c r="F895" s="33"/>
      <c r="G895" s="33"/>
      <c r="H895" s="34"/>
    </row>
    <row r="896" spans="2:8">
      <c r="B896" s="39"/>
      <c r="C896" s="32"/>
      <c r="D896" s="33"/>
      <c r="E896" s="33"/>
      <c r="F896" s="33"/>
      <c r="G896" s="33"/>
      <c r="H896" s="34"/>
    </row>
    <row r="897" spans="2:8">
      <c r="B897" s="39"/>
      <c r="C897" s="32"/>
      <c r="D897" s="33"/>
      <c r="E897" s="33"/>
      <c r="F897" s="33"/>
      <c r="G897" s="33"/>
      <c r="H897" s="34"/>
    </row>
    <row r="898" spans="2:8">
      <c r="B898" s="39"/>
      <c r="C898" s="32"/>
      <c r="D898" s="33"/>
      <c r="E898" s="33"/>
      <c r="F898" s="33"/>
      <c r="G898" s="33"/>
      <c r="H898" s="34"/>
    </row>
    <row r="899" spans="2:8">
      <c r="B899" s="39"/>
      <c r="C899" s="32"/>
      <c r="D899" s="33"/>
      <c r="E899" s="33"/>
      <c r="F899" s="33"/>
      <c r="G899" s="33"/>
      <c r="H899" s="34"/>
    </row>
    <row r="900" spans="2:8">
      <c r="B900" s="39"/>
      <c r="C900" s="32"/>
      <c r="D900" s="33"/>
      <c r="E900" s="33"/>
      <c r="F900" s="33"/>
      <c r="G900" s="33"/>
      <c r="H900" s="34"/>
    </row>
    <row r="901" spans="2:8">
      <c r="B901" s="39"/>
      <c r="C901" s="32"/>
      <c r="D901" s="33"/>
      <c r="E901" s="33"/>
      <c r="F901" s="33"/>
      <c r="G901" s="33"/>
      <c r="H901" s="34"/>
    </row>
    <row r="902" spans="2:8">
      <c r="B902" s="39"/>
      <c r="C902" s="32"/>
      <c r="D902" s="33"/>
      <c r="E902" s="33"/>
      <c r="F902" s="33"/>
      <c r="G902" s="33"/>
      <c r="H902" s="34"/>
    </row>
    <row r="903" spans="2:8">
      <c r="B903" s="39"/>
      <c r="C903" s="32"/>
      <c r="D903" s="33"/>
      <c r="E903" s="33"/>
      <c r="F903" s="33"/>
      <c r="G903" s="33"/>
      <c r="H903" s="34"/>
    </row>
    <row r="904" spans="2:8">
      <c r="B904" s="39"/>
      <c r="C904" s="32"/>
      <c r="D904" s="33"/>
      <c r="E904" s="33"/>
      <c r="F904" s="33"/>
      <c r="G904" s="33"/>
      <c r="H904" s="34"/>
    </row>
    <row r="905" spans="2:8">
      <c r="B905" s="39"/>
      <c r="C905" s="32"/>
      <c r="D905" s="33"/>
      <c r="E905" s="33"/>
      <c r="F905" s="33"/>
      <c r="G905" s="33"/>
      <c r="H905" s="34"/>
    </row>
    <row r="906" spans="2:8">
      <c r="B906" s="39"/>
      <c r="C906" s="32"/>
      <c r="D906" s="33"/>
      <c r="E906" s="33"/>
      <c r="F906" s="33"/>
      <c r="G906" s="33"/>
      <c r="H906" s="34"/>
    </row>
    <row r="907" spans="2:8">
      <c r="B907" s="39"/>
      <c r="C907" s="32"/>
      <c r="D907" s="33"/>
      <c r="E907" s="33"/>
      <c r="F907" s="33"/>
      <c r="G907" s="33"/>
      <c r="H907" s="34"/>
    </row>
    <row r="908" spans="2:8">
      <c r="B908" s="39"/>
      <c r="C908" s="32"/>
      <c r="D908" s="33"/>
      <c r="E908" s="33"/>
      <c r="F908" s="33"/>
      <c r="G908" s="33"/>
      <c r="H908" s="34"/>
    </row>
    <row r="909" spans="2:8">
      <c r="B909" s="39"/>
      <c r="C909" s="32"/>
      <c r="D909" s="33"/>
      <c r="E909" s="33"/>
      <c r="F909" s="33"/>
      <c r="G909" s="33"/>
      <c r="H909" s="34"/>
    </row>
    <row r="910" spans="2:8">
      <c r="B910" s="39"/>
      <c r="C910" s="32"/>
      <c r="D910" s="33"/>
      <c r="E910" s="33"/>
      <c r="F910" s="33"/>
      <c r="G910" s="33"/>
      <c r="H910" s="34"/>
    </row>
    <row r="911" spans="2:8">
      <c r="B911" s="39"/>
      <c r="C911" s="32"/>
      <c r="D911" s="33"/>
      <c r="E911" s="33"/>
      <c r="F911" s="33"/>
      <c r="G911" s="33"/>
      <c r="H911" s="34"/>
    </row>
    <row r="912" spans="2:8">
      <c r="B912" s="39"/>
      <c r="C912" s="32"/>
      <c r="D912" s="33"/>
      <c r="E912" s="33"/>
      <c r="F912" s="33"/>
      <c r="G912" s="33"/>
      <c r="H912" s="34"/>
    </row>
    <row r="913" spans="2:8">
      <c r="B913" s="39"/>
      <c r="C913" s="32"/>
      <c r="D913" s="33"/>
      <c r="E913" s="33"/>
      <c r="F913" s="33"/>
      <c r="G913" s="33"/>
      <c r="H913" s="34"/>
    </row>
    <row r="914" spans="2:8">
      <c r="B914" s="39"/>
      <c r="C914" s="32"/>
      <c r="D914" s="33"/>
      <c r="E914" s="33"/>
      <c r="F914" s="33"/>
      <c r="G914" s="33"/>
      <c r="H914" s="34"/>
    </row>
    <row r="915" spans="2:8">
      <c r="B915" s="39"/>
      <c r="C915" s="32"/>
      <c r="D915" s="33"/>
      <c r="E915" s="33"/>
      <c r="F915" s="33"/>
      <c r="G915" s="33"/>
      <c r="H915" s="34"/>
    </row>
    <row r="916" spans="2:8">
      <c r="B916" s="39"/>
      <c r="C916" s="32"/>
      <c r="D916" s="33"/>
      <c r="E916" s="33"/>
      <c r="F916" s="33"/>
      <c r="G916" s="33"/>
      <c r="H916" s="34"/>
    </row>
    <row r="917" spans="2:8">
      <c r="B917" s="39"/>
      <c r="C917" s="32"/>
      <c r="D917" s="33"/>
      <c r="E917" s="33"/>
      <c r="F917" s="33"/>
      <c r="G917" s="33"/>
      <c r="H917" s="34"/>
    </row>
    <row r="918" spans="2:8">
      <c r="B918" s="39"/>
      <c r="C918" s="32"/>
      <c r="D918" s="33"/>
      <c r="E918" s="33"/>
      <c r="F918" s="33"/>
      <c r="G918" s="33"/>
      <c r="H918" s="34"/>
    </row>
    <row r="919" spans="2:8">
      <c r="B919" s="39"/>
      <c r="C919" s="32"/>
      <c r="D919" s="33"/>
      <c r="E919" s="33"/>
      <c r="F919" s="33"/>
      <c r="G919" s="33"/>
      <c r="H919" s="34"/>
    </row>
    <row r="920" spans="2:8">
      <c r="B920" s="39"/>
      <c r="C920" s="32"/>
      <c r="D920" s="33"/>
      <c r="E920" s="33"/>
      <c r="F920" s="33"/>
      <c r="G920" s="33"/>
      <c r="H920" s="34"/>
    </row>
    <row r="921" spans="2:8">
      <c r="B921" s="39"/>
      <c r="C921" s="32"/>
      <c r="D921" s="33"/>
      <c r="E921" s="33"/>
      <c r="F921" s="33"/>
      <c r="G921" s="33"/>
      <c r="H921" s="34"/>
    </row>
    <row r="922" spans="2:8">
      <c r="B922" s="39"/>
      <c r="C922" s="32"/>
      <c r="D922" s="33"/>
      <c r="E922" s="33"/>
      <c r="F922" s="33"/>
      <c r="G922" s="33"/>
      <c r="H922" s="34"/>
    </row>
    <row r="923" spans="2:8">
      <c r="B923" s="39"/>
      <c r="C923" s="32"/>
      <c r="D923" s="33"/>
      <c r="E923" s="33"/>
      <c r="F923" s="33"/>
      <c r="G923" s="33"/>
      <c r="H923" s="34"/>
    </row>
    <row r="924" spans="2:8">
      <c r="B924" s="39"/>
      <c r="C924" s="32"/>
      <c r="D924" s="33"/>
      <c r="E924" s="33"/>
      <c r="F924" s="33"/>
      <c r="G924" s="33"/>
      <c r="H924" s="34"/>
    </row>
    <row r="925" spans="2:8">
      <c r="B925" s="39"/>
      <c r="C925" s="32"/>
      <c r="D925" s="33"/>
      <c r="E925" s="33"/>
      <c r="F925" s="33"/>
      <c r="G925" s="33"/>
      <c r="H925" s="34"/>
    </row>
    <row r="926" spans="2:8">
      <c r="B926" s="39"/>
      <c r="C926" s="32"/>
      <c r="D926" s="33"/>
      <c r="E926" s="33"/>
      <c r="F926" s="33"/>
      <c r="G926" s="33"/>
      <c r="H926" s="34"/>
    </row>
    <row r="927" spans="2:8">
      <c r="B927" s="39"/>
      <c r="C927" s="32"/>
      <c r="D927" s="33"/>
      <c r="E927" s="33"/>
      <c r="F927" s="33"/>
      <c r="G927" s="33"/>
      <c r="H927" s="34"/>
    </row>
    <row r="928" spans="2:8">
      <c r="B928" s="39"/>
      <c r="C928" s="32"/>
      <c r="D928" s="33"/>
      <c r="E928" s="33"/>
      <c r="F928" s="33"/>
      <c r="G928" s="33"/>
      <c r="H928" s="34"/>
    </row>
    <row r="929" spans="2:8">
      <c r="B929" s="39"/>
      <c r="C929" s="32"/>
      <c r="D929" s="33"/>
      <c r="E929" s="33"/>
      <c r="F929" s="33"/>
      <c r="G929" s="33"/>
      <c r="H929" s="34"/>
    </row>
    <row r="930" spans="2:8">
      <c r="B930" s="39"/>
      <c r="C930" s="32"/>
      <c r="D930" s="33"/>
      <c r="E930" s="33"/>
      <c r="F930" s="33"/>
      <c r="G930" s="33"/>
      <c r="H930" s="34"/>
    </row>
    <row r="931" spans="2:8">
      <c r="B931" s="39"/>
      <c r="C931" s="32"/>
      <c r="D931" s="33"/>
      <c r="E931" s="33"/>
      <c r="F931" s="33"/>
      <c r="G931" s="33"/>
      <c r="H931" s="34"/>
    </row>
    <row r="932" spans="2:8">
      <c r="B932" s="39"/>
      <c r="C932" s="32"/>
      <c r="D932" s="33"/>
      <c r="E932" s="33"/>
      <c r="F932" s="33"/>
      <c r="G932" s="33"/>
      <c r="H932" s="34"/>
    </row>
    <row r="933" spans="2:8">
      <c r="B933" s="39"/>
      <c r="C933" s="32"/>
      <c r="D933" s="33"/>
      <c r="E933" s="33"/>
      <c r="F933" s="33"/>
      <c r="G933" s="33"/>
      <c r="H933" s="34"/>
    </row>
    <row r="934" spans="2:8">
      <c r="B934" s="39"/>
      <c r="C934" s="32"/>
      <c r="D934" s="33"/>
      <c r="E934" s="33"/>
      <c r="F934" s="33"/>
      <c r="G934" s="33"/>
      <c r="H934" s="34"/>
    </row>
    <row r="935" spans="2:8">
      <c r="B935" s="39"/>
      <c r="C935" s="32"/>
      <c r="D935" s="33"/>
      <c r="E935" s="33"/>
      <c r="F935" s="33"/>
      <c r="G935" s="33"/>
      <c r="H935" s="34"/>
    </row>
    <row r="936" spans="2:8">
      <c r="B936" s="39"/>
      <c r="C936" s="32"/>
      <c r="D936" s="33"/>
      <c r="E936" s="33"/>
      <c r="F936" s="33"/>
      <c r="G936" s="33"/>
      <c r="H936" s="34"/>
    </row>
    <row r="937" spans="2:8">
      <c r="B937" s="39"/>
      <c r="C937" s="32"/>
      <c r="D937" s="33"/>
      <c r="E937" s="33"/>
      <c r="F937" s="33"/>
      <c r="G937" s="33"/>
      <c r="H937" s="34"/>
    </row>
    <row r="938" spans="2:8">
      <c r="B938" s="39"/>
      <c r="C938" s="32"/>
      <c r="D938" s="33"/>
      <c r="E938" s="33"/>
      <c r="F938" s="33"/>
      <c r="G938" s="33"/>
      <c r="H938" s="34"/>
    </row>
    <row r="939" spans="2:8">
      <c r="B939" s="39"/>
      <c r="C939" s="32"/>
      <c r="D939" s="33"/>
      <c r="E939" s="33"/>
      <c r="F939" s="33"/>
      <c r="G939" s="33"/>
      <c r="H939" s="34"/>
    </row>
    <row r="940" spans="2:8">
      <c r="B940" s="39"/>
      <c r="C940" s="32"/>
      <c r="D940" s="33"/>
      <c r="E940" s="33"/>
      <c r="F940" s="33"/>
      <c r="G940" s="33"/>
      <c r="H940" s="34"/>
    </row>
    <row r="941" spans="2:8">
      <c r="B941" s="39"/>
      <c r="C941" s="32"/>
      <c r="D941" s="33"/>
      <c r="E941" s="33"/>
      <c r="F941" s="33"/>
      <c r="G941" s="33"/>
      <c r="H941" s="34"/>
    </row>
    <row r="942" spans="2:8">
      <c r="B942" s="39"/>
      <c r="C942" s="32"/>
      <c r="D942" s="33"/>
      <c r="E942" s="33"/>
      <c r="F942" s="33"/>
      <c r="G942" s="33"/>
      <c r="H942" s="34"/>
    </row>
    <row r="943" spans="2:8">
      <c r="B943" s="39"/>
      <c r="C943" s="32"/>
      <c r="D943" s="33"/>
      <c r="E943" s="33"/>
      <c r="F943" s="33"/>
      <c r="G943" s="33"/>
      <c r="H943" s="34"/>
    </row>
    <row r="944" spans="2:8">
      <c r="B944" s="39"/>
      <c r="C944" s="32"/>
      <c r="D944" s="33"/>
      <c r="E944" s="33"/>
      <c r="F944" s="33"/>
      <c r="G944" s="33"/>
      <c r="H944" s="34"/>
    </row>
    <row r="945" spans="2:8">
      <c r="B945" s="39"/>
      <c r="C945" s="32"/>
      <c r="D945" s="33"/>
      <c r="E945" s="33"/>
      <c r="F945" s="33"/>
      <c r="G945" s="33"/>
      <c r="H945" s="34"/>
    </row>
    <row r="946" spans="2:8">
      <c r="B946" s="39"/>
      <c r="C946" s="32"/>
      <c r="D946" s="33"/>
      <c r="E946" s="33"/>
      <c r="F946" s="33"/>
      <c r="G946" s="33"/>
      <c r="H946" s="34"/>
    </row>
    <row r="947" spans="2:8">
      <c r="B947" s="39"/>
      <c r="C947" s="32"/>
      <c r="D947" s="33"/>
      <c r="E947" s="33"/>
      <c r="F947" s="33"/>
      <c r="G947" s="33"/>
      <c r="H947" s="34"/>
    </row>
    <row r="948" spans="2:8">
      <c r="B948" s="39"/>
      <c r="C948" s="32"/>
      <c r="D948" s="33"/>
      <c r="E948" s="33"/>
      <c r="F948" s="33"/>
      <c r="G948" s="33"/>
      <c r="H948" s="34"/>
    </row>
    <row r="949" spans="2:8">
      <c r="B949" s="39"/>
      <c r="C949" s="32"/>
      <c r="D949" s="33"/>
      <c r="E949" s="33"/>
      <c r="F949" s="33"/>
      <c r="G949" s="33"/>
      <c r="H949" s="34"/>
    </row>
    <row r="950" spans="2:8">
      <c r="B950" s="39"/>
      <c r="C950" s="32"/>
      <c r="D950" s="33"/>
      <c r="E950" s="33"/>
      <c r="F950" s="33"/>
      <c r="G950" s="33"/>
      <c r="H950" s="34"/>
    </row>
    <row r="951" spans="2:8">
      <c r="B951" s="39"/>
      <c r="C951" s="32"/>
      <c r="D951" s="33"/>
      <c r="E951" s="33"/>
      <c r="F951" s="33"/>
      <c r="G951" s="33"/>
      <c r="H951" s="34"/>
    </row>
    <row r="952" spans="2:8">
      <c r="B952" s="39"/>
      <c r="C952" s="32"/>
      <c r="D952" s="33"/>
      <c r="E952" s="33"/>
      <c r="F952" s="33"/>
      <c r="G952" s="33"/>
      <c r="H952" s="34"/>
    </row>
    <row r="953" spans="2:8">
      <c r="B953" s="39"/>
      <c r="C953" s="32"/>
      <c r="D953" s="33"/>
      <c r="E953" s="33"/>
      <c r="F953" s="33"/>
      <c r="G953" s="33"/>
      <c r="H953" s="34"/>
    </row>
    <row r="954" spans="2:8">
      <c r="B954" s="39"/>
      <c r="C954" s="32"/>
      <c r="D954" s="33"/>
      <c r="E954" s="33"/>
      <c r="F954" s="33"/>
      <c r="G954" s="33"/>
      <c r="H954" s="34"/>
    </row>
    <row r="955" spans="2:8">
      <c r="B955" s="39"/>
      <c r="C955" s="32"/>
      <c r="D955" s="33"/>
      <c r="E955" s="33"/>
      <c r="F955" s="33"/>
      <c r="G955" s="33"/>
      <c r="H955" s="34"/>
    </row>
    <row r="956" spans="2:8">
      <c r="B956" s="39"/>
      <c r="C956" s="32"/>
      <c r="D956" s="33"/>
      <c r="E956" s="33"/>
      <c r="F956" s="33"/>
      <c r="G956" s="33"/>
      <c r="H956" s="34"/>
    </row>
    <row r="957" spans="2:8">
      <c r="B957" s="39"/>
      <c r="C957" s="32"/>
      <c r="D957" s="33"/>
      <c r="E957" s="33"/>
      <c r="F957" s="33"/>
      <c r="G957" s="33"/>
      <c r="H957" s="34"/>
    </row>
    <row r="958" spans="2:8">
      <c r="B958" s="39"/>
      <c r="C958" s="32"/>
      <c r="D958" s="33"/>
      <c r="E958" s="33"/>
      <c r="F958" s="33"/>
      <c r="G958" s="33"/>
      <c r="H958" s="34"/>
    </row>
    <row r="959" spans="2:8">
      <c r="B959" s="39"/>
      <c r="C959" s="32"/>
      <c r="D959" s="33"/>
      <c r="E959" s="33"/>
      <c r="F959" s="33"/>
      <c r="G959" s="33"/>
      <c r="H959" s="34"/>
    </row>
    <row r="960" spans="2:8">
      <c r="B960" s="39"/>
      <c r="C960" s="32"/>
      <c r="D960" s="33"/>
      <c r="E960" s="33"/>
      <c r="F960" s="33"/>
      <c r="G960" s="33"/>
      <c r="H960" s="34"/>
    </row>
    <row r="961" spans="2:8">
      <c r="B961" s="39"/>
      <c r="C961" s="32"/>
      <c r="D961" s="33"/>
      <c r="E961" s="33"/>
      <c r="F961" s="33"/>
      <c r="G961" s="33"/>
      <c r="H961" s="34"/>
    </row>
    <row r="962" spans="2:8">
      <c r="B962" s="39"/>
      <c r="C962" s="32"/>
      <c r="D962" s="33"/>
      <c r="E962" s="33"/>
      <c r="F962" s="33"/>
      <c r="G962" s="33"/>
      <c r="H962" s="34"/>
    </row>
    <row r="963" spans="2:8">
      <c r="B963" s="39"/>
      <c r="C963" s="32"/>
      <c r="D963" s="33"/>
      <c r="E963" s="33"/>
      <c r="F963" s="33"/>
      <c r="G963" s="33"/>
      <c r="H963" s="34"/>
    </row>
    <row r="964" spans="2:8">
      <c r="B964" s="39"/>
      <c r="C964" s="32"/>
      <c r="D964" s="33"/>
      <c r="E964" s="33"/>
      <c r="F964" s="33"/>
      <c r="G964" s="33"/>
      <c r="H964" s="34"/>
    </row>
    <row r="965" spans="2:8">
      <c r="B965" s="39"/>
      <c r="C965" s="32"/>
      <c r="D965" s="33"/>
      <c r="E965" s="33"/>
      <c r="F965" s="33"/>
      <c r="G965" s="33"/>
      <c r="H965" s="34"/>
    </row>
    <row r="966" spans="2:8">
      <c r="B966" s="39"/>
      <c r="C966" s="32"/>
      <c r="D966" s="33"/>
      <c r="E966" s="33"/>
      <c r="F966" s="33"/>
      <c r="G966" s="33"/>
      <c r="H966" s="34"/>
    </row>
    <row r="967" spans="2:8">
      <c r="B967" s="39"/>
      <c r="C967" s="32"/>
      <c r="D967" s="33"/>
      <c r="E967" s="33"/>
      <c r="F967" s="33"/>
      <c r="G967" s="33"/>
      <c r="H967" s="34"/>
    </row>
    <row r="968" spans="2:8">
      <c r="B968" s="39"/>
      <c r="C968" s="32"/>
      <c r="D968" s="33"/>
      <c r="E968" s="33"/>
      <c r="F968" s="33"/>
      <c r="G968" s="33"/>
      <c r="H968" s="34"/>
    </row>
    <row r="969" spans="2:8">
      <c r="B969" s="39"/>
      <c r="C969" s="32"/>
      <c r="D969" s="33"/>
      <c r="E969" s="33"/>
      <c r="F969" s="33"/>
      <c r="G969" s="33"/>
      <c r="H969" s="34"/>
    </row>
    <row r="970" spans="2:8">
      <c r="B970" s="39"/>
      <c r="C970" s="32"/>
      <c r="D970" s="33"/>
      <c r="E970" s="33"/>
      <c r="F970" s="33"/>
      <c r="G970" s="33"/>
      <c r="H970" s="34"/>
    </row>
    <row r="971" spans="2:8">
      <c r="B971" s="39"/>
      <c r="C971" s="32"/>
      <c r="D971" s="33"/>
      <c r="E971" s="33"/>
      <c r="F971" s="33"/>
      <c r="G971" s="33"/>
      <c r="H971" s="34"/>
    </row>
    <row r="972" spans="2:8">
      <c r="B972" s="39"/>
      <c r="C972" s="32"/>
      <c r="D972" s="33"/>
      <c r="E972" s="33"/>
      <c r="F972" s="33"/>
      <c r="G972" s="33"/>
      <c r="H972" s="34"/>
    </row>
    <row r="973" spans="2:8">
      <c r="B973" s="39"/>
      <c r="C973" s="32"/>
      <c r="D973" s="33"/>
      <c r="E973" s="33"/>
      <c r="F973" s="33"/>
      <c r="G973" s="33"/>
      <c r="H973" s="34"/>
    </row>
    <row r="974" spans="2:8">
      <c r="B974" s="39"/>
      <c r="C974" s="32"/>
      <c r="D974" s="33"/>
      <c r="E974" s="33"/>
      <c r="F974" s="33"/>
      <c r="G974" s="33"/>
      <c r="H974" s="34"/>
    </row>
    <row r="975" spans="2:8">
      <c r="B975" s="39"/>
      <c r="C975" s="32"/>
      <c r="D975" s="33"/>
      <c r="E975" s="33"/>
      <c r="F975" s="33"/>
      <c r="G975" s="33"/>
      <c r="H975" s="34"/>
    </row>
    <row r="976" spans="2:8">
      <c r="B976" s="39"/>
      <c r="C976" s="32"/>
      <c r="D976" s="33"/>
      <c r="E976" s="33"/>
      <c r="F976" s="33"/>
      <c r="G976" s="33"/>
      <c r="H976" s="34"/>
    </row>
    <row r="977" spans="2:8">
      <c r="B977" s="39"/>
      <c r="C977" s="32"/>
      <c r="D977" s="33"/>
      <c r="E977" s="33"/>
      <c r="F977" s="33"/>
      <c r="G977" s="33"/>
      <c r="H977" s="34"/>
    </row>
    <row r="978" spans="2:8">
      <c r="B978" s="39"/>
      <c r="C978" s="32"/>
      <c r="D978" s="33"/>
      <c r="E978" s="33"/>
      <c r="F978" s="33"/>
      <c r="G978" s="33"/>
      <c r="H978" s="34"/>
    </row>
    <row r="979" spans="2:8">
      <c r="B979" s="39"/>
      <c r="C979" s="32"/>
      <c r="D979" s="33"/>
      <c r="E979" s="33"/>
      <c r="F979" s="33"/>
      <c r="G979" s="33"/>
      <c r="H979" s="34"/>
    </row>
    <row r="980" spans="2:8">
      <c r="B980" s="39"/>
      <c r="C980" s="32"/>
      <c r="D980" s="33"/>
      <c r="E980" s="33"/>
      <c r="F980" s="33"/>
      <c r="G980" s="33"/>
      <c r="H980" s="34"/>
    </row>
    <row r="981" spans="2:8">
      <c r="B981" s="39"/>
      <c r="C981" s="32"/>
      <c r="D981" s="33"/>
      <c r="E981" s="33"/>
      <c r="F981" s="33"/>
      <c r="G981" s="33"/>
      <c r="H981" s="34"/>
    </row>
    <row r="982" spans="2:8">
      <c r="B982" s="39"/>
      <c r="C982" s="32"/>
      <c r="D982" s="33"/>
      <c r="E982" s="33"/>
      <c r="F982" s="33"/>
      <c r="G982" s="33"/>
      <c r="H982" s="34"/>
    </row>
    <row r="983" spans="2:8">
      <c r="B983" s="39"/>
      <c r="C983" s="32"/>
      <c r="D983" s="33"/>
      <c r="E983" s="33"/>
      <c r="F983" s="33"/>
      <c r="G983" s="33"/>
      <c r="H983" s="34"/>
    </row>
    <row r="984" spans="2:8">
      <c r="B984" s="39"/>
      <c r="C984" s="32"/>
      <c r="D984" s="33"/>
      <c r="E984" s="33"/>
      <c r="F984" s="33"/>
      <c r="G984" s="33"/>
      <c r="H984" s="34"/>
    </row>
    <row r="985" spans="2:8">
      <c r="B985" s="39"/>
      <c r="C985" s="32"/>
      <c r="D985" s="33"/>
      <c r="E985" s="33"/>
      <c r="F985" s="33"/>
      <c r="G985" s="33"/>
      <c r="H985" s="34"/>
    </row>
    <row r="986" spans="2:8">
      <c r="B986" s="39"/>
      <c r="C986" s="32"/>
      <c r="D986" s="33"/>
      <c r="E986" s="33"/>
      <c r="F986" s="33"/>
      <c r="G986" s="33"/>
      <c r="H986" s="34"/>
    </row>
    <row r="987" spans="2:8">
      <c r="B987" s="39"/>
      <c r="C987" s="32"/>
      <c r="D987" s="33"/>
      <c r="E987" s="33"/>
      <c r="F987" s="33"/>
      <c r="G987" s="33"/>
      <c r="H987" s="34"/>
    </row>
    <row r="988" spans="2:8">
      <c r="B988" s="39"/>
      <c r="C988" s="32"/>
      <c r="D988" s="33"/>
      <c r="E988" s="33"/>
      <c r="F988" s="33"/>
      <c r="G988" s="33"/>
      <c r="H988" s="34"/>
    </row>
    <row r="989" spans="2:8">
      <c r="B989" s="39"/>
      <c r="C989" s="32"/>
      <c r="D989" s="33"/>
      <c r="E989" s="33"/>
      <c r="F989" s="33"/>
      <c r="G989" s="33"/>
      <c r="H989" s="34"/>
    </row>
    <row r="990" spans="2:8">
      <c r="B990" s="39"/>
      <c r="C990" s="32"/>
      <c r="D990" s="33"/>
      <c r="E990" s="33"/>
      <c r="F990" s="33"/>
      <c r="G990" s="33"/>
      <c r="H990" s="34"/>
    </row>
    <row r="991" spans="2:8">
      <c r="B991" s="39"/>
      <c r="C991" s="32"/>
      <c r="D991" s="33"/>
      <c r="E991" s="33"/>
      <c r="F991" s="33"/>
      <c r="G991" s="33"/>
      <c r="H991" s="34"/>
    </row>
    <row r="992" spans="2:8">
      <c r="B992" s="39"/>
      <c r="C992" s="32"/>
      <c r="D992" s="33"/>
      <c r="E992" s="33"/>
      <c r="F992" s="33"/>
      <c r="G992" s="33"/>
      <c r="H992" s="34"/>
    </row>
    <row r="993" spans="2:8">
      <c r="B993" s="39"/>
      <c r="C993" s="32"/>
      <c r="D993" s="33"/>
      <c r="E993" s="33"/>
      <c r="F993" s="33"/>
      <c r="G993" s="33"/>
      <c r="H993" s="34"/>
    </row>
    <row r="994" spans="2:8">
      <c r="B994" s="39"/>
      <c r="C994" s="32"/>
      <c r="D994" s="33"/>
      <c r="E994" s="33"/>
      <c r="F994" s="33"/>
      <c r="G994" s="33"/>
      <c r="H994" s="34"/>
    </row>
    <row r="995" spans="2:8">
      <c r="B995" s="39"/>
      <c r="C995" s="32"/>
      <c r="D995" s="33"/>
      <c r="E995" s="33"/>
      <c r="F995" s="33"/>
      <c r="G995" s="33"/>
      <c r="H995" s="34"/>
    </row>
    <row r="996" spans="2:8">
      <c r="B996" s="39"/>
      <c r="C996" s="32"/>
      <c r="D996" s="33"/>
      <c r="E996" s="33"/>
      <c r="F996" s="33"/>
      <c r="G996" s="33"/>
      <c r="H996" s="34"/>
    </row>
    <row r="997" spans="2:8">
      <c r="B997" s="39"/>
      <c r="C997" s="32"/>
      <c r="D997" s="33"/>
      <c r="E997" s="33"/>
      <c r="F997" s="33"/>
      <c r="G997" s="33"/>
      <c r="H997" s="34"/>
    </row>
    <row r="998" spans="2:8">
      <c r="B998" s="39"/>
      <c r="C998" s="32"/>
      <c r="D998" s="33"/>
      <c r="E998" s="33"/>
      <c r="F998" s="33"/>
      <c r="G998" s="33"/>
      <c r="H998" s="34"/>
    </row>
  </sheetData>
  <hyperlinks>
    <hyperlink ref="F4" r:id="rId1" xr:uid="{00000000-0004-0000-0600-000000000000}"/>
    <hyperlink ref="G4" r:id="rId2" xr:uid="{00000000-0004-0000-0600-000001000000}"/>
    <hyperlink ref="F5" r:id="rId3" xr:uid="{00000000-0004-0000-0600-000002000000}"/>
    <hyperlink ref="G5" r:id="rId4" xr:uid="{00000000-0004-0000-0600-000003000000}"/>
  </hyperlinks>
  <pageMargins left="0.7" right="0.7" top="0.75" bottom="0.75" header="0.3" footer="0.3"/>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FF"/>
    <outlinePr summaryBelow="0" summaryRight="0"/>
  </sheetPr>
  <dimension ref="B2:O999"/>
  <sheetViews>
    <sheetView showGridLines="0" workbookViewId="0"/>
  </sheetViews>
  <sheetFormatPr defaultColWidth="14.42578125" defaultRowHeight="15.75" customHeight="1"/>
  <cols>
    <col min="1" max="1" width="3.7109375" customWidth="1"/>
  </cols>
  <sheetData>
    <row r="2" spans="2:15">
      <c r="B2" s="162" t="s">
        <v>51</v>
      </c>
      <c r="C2" s="163"/>
      <c r="D2" s="163"/>
      <c r="E2" s="164"/>
      <c r="F2" s="162" t="s">
        <v>52</v>
      </c>
      <c r="G2" s="163"/>
      <c r="H2" s="163"/>
      <c r="I2" s="163"/>
      <c r="J2" s="163"/>
      <c r="K2" s="164"/>
      <c r="L2" s="165" t="s">
        <v>53</v>
      </c>
      <c r="M2" s="166"/>
      <c r="N2" s="166"/>
      <c r="O2" s="167"/>
    </row>
    <row r="3" spans="2:15">
      <c r="B3" s="41" t="s">
        <v>54</v>
      </c>
      <c r="C3" s="42" t="s">
        <v>55</v>
      </c>
      <c r="D3" s="43" t="s">
        <v>56</v>
      </c>
      <c r="E3" s="44" t="s">
        <v>57</v>
      </c>
      <c r="F3" s="45" t="s">
        <v>58</v>
      </c>
      <c r="G3" s="46" t="s">
        <v>59</v>
      </c>
      <c r="H3" s="46" t="s">
        <v>60</v>
      </c>
      <c r="I3" s="46" t="s">
        <v>34</v>
      </c>
      <c r="J3" s="47" t="s">
        <v>35</v>
      </c>
      <c r="K3" s="48" t="s">
        <v>36</v>
      </c>
      <c r="L3" s="43" t="s">
        <v>61</v>
      </c>
      <c r="M3" s="43" t="s">
        <v>62</v>
      </c>
      <c r="N3" s="43" t="s">
        <v>63</v>
      </c>
      <c r="O3" s="44" t="s">
        <v>64</v>
      </c>
    </row>
    <row r="4" spans="2:15">
      <c r="B4" s="49" t="b">
        <v>0</v>
      </c>
      <c r="C4" s="25" t="b">
        <v>0</v>
      </c>
      <c r="D4" s="25" t="b">
        <v>0</v>
      </c>
      <c r="E4" s="50" t="b">
        <v>0</v>
      </c>
      <c r="F4" s="32" t="s">
        <v>41</v>
      </c>
      <c r="G4" s="33"/>
      <c r="H4" s="33" t="s">
        <v>42</v>
      </c>
      <c r="I4" s="33"/>
      <c r="J4" s="37"/>
      <c r="K4" s="51"/>
      <c r="O4" s="52"/>
    </row>
    <row r="5" spans="2:15">
      <c r="B5" s="49" t="b">
        <v>0</v>
      </c>
      <c r="C5" s="25" t="b">
        <v>0</v>
      </c>
      <c r="D5" s="25" t="b">
        <v>0</v>
      </c>
      <c r="E5" s="50" t="b">
        <v>0</v>
      </c>
      <c r="F5" s="32" t="s">
        <v>65</v>
      </c>
      <c r="G5" s="33"/>
      <c r="H5" s="53" t="s">
        <v>66</v>
      </c>
      <c r="I5" s="33"/>
      <c r="J5" s="37"/>
      <c r="K5" s="51"/>
      <c r="O5" s="52"/>
    </row>
    <row r="6" spans="2:15">
      <c r="B6" s="49" t="b">
        <v>0</v>
      </c>
      <c r="C6" s="25" t="b">
        <v>0</v>
      </c>
      <c r="D6" s="25" t="b">
        <v>0</v>
      </c>
      <c r="E6" s="50" t="b">
        <v>0</v>
      </c>
      <c r="F6" s="32" t="s">
        <v>67</v>
      </c>
      <c r="G6" s="33"/>
      <c r="H6" s="33" t="s">
        <v>68</v>
      </c>
      <c r="I6" s="33"/>
      <c r="J6" s="37"/>
      <c r="K6" s="51"/>
      <c r="O6" s="52"/>
    </row>
    <row r="7" spans="2:15">
      <c r="B7" s="49" t="b">
        <v>0</v>
      </c>
      <c r="C7" s="25" t="b">
        <v>0</v>
      </c>
      <c r="D7" s="25" t="b">
        <v>0</v>
      </c>
      <c r="E7" s="50" t="b">
        <v>0</v>
      </c>
      <c r="F7" s="54"/>
      <c r="K7" s="52"/>
      <c r="O7" s="52"/>
    </row>
    <row r="8" spans="2:15">
      <c r="B8" s="49" t="b">
        <v>0</v>
      </c>
      <c r="C8" s="25" t="b">
        <v>0</v>
      </c>
      <c r="D8" s="25" t="b">
        <v>0</v>
      </c>
      <c r="E8" s="50" t="b">
        <v>0</v>
      </c>
      <c r="F8" s="54"/>
      <c r="K8" s="52"/>
      <c r="O8" s="52"/>
    </row>
    <row r="9" spans="2:15">
      <c r="B9" s="49" t="b">
        <v>0</v>
      </c>
      <c r="C9" s="25" t="b">
        <v>0</v>
      </c>
      <c r="D9" s="25" t="b">
        <v>0</v>
      </c>
      <c r="E9" s="50" t="b">
        <v>0</v>
      </c>
      <c r="F9" s="54"/>
      <c r="K9" s="52"/>
      <c r="O9" s="52"/>
    </row>
    <row r="10" spans="2:15">
      <c r="B10" s="49" t="b">
        <v>0</v>
      </c>
      <c r="C10" s="25" t="b">
        <v>0</v>
      </c>
      <c r="D10" s="25" t="b">
        <v>0</v>
      </c>
      <c r="E10" s="50" t="b">
        <v>1</v>
      </c>
      <c r="F10" s="54"/>
      <c r="K10" s="52"/>
      <c r="O10" s="52"/>
    </row>
    <row r="11" spans="2:15">
      <c r="B11" s="49" t="b">
        <v>0</v>
      </c>
      <c r="C11" s="25" t="b">
        <v>0</v>
      </c>
      <c r="D11" s="25" t="b">
        <v>0</v>
      </c>
      <c r="E11" s="50" t="b">
        <v>0</v>
      </c>
      <c r="F11" s="54"/>
      <c r="K11" s="52"/>
      <c r="O11" s="52"/>
    </row>
    <row r="12" spans="2:15">
      <c r="B12" s="49" t="b">
        <v>0</v>
      </c>
      <c r="C12" s="25" t="b">
        <v>0</v>
      </c>
      <c r="D12" s="25" t="b">
        <v>0</v>
      </c>
      <c r="E12" s="50" t="b">
        <v>0</v>
      </c>
      <c r="F12" s="54"/>
      <c r="K12" s="52"/>
      <c r="O12" s="52"/>
    </row>
    <row r="13" spans="2:15">
      <c r="B13" s="49" t="b">
        <v>0</v>
      </c>
      <c r="C13" s="25" t="b">
        <v>0</v>
      </c>
      <c r="D13" s="25" t="b">
        <v>0</v>
      </c>
      <c r="E13" s="50" t="b">
        <v>0</v>
      </c>
      <c r="F13" s="54"/>
      <c r="K13" s="52"/>
      <c r="O13" s="52"/>
    </row>
    <row r="14" spans="2:15">
      <c r="B14" s="49" t="b">
        <v>0</v>
      </c>
      <c r="C14" s="25" t="b">
        <v>0</v>
      </c>
      <c r="D14" s="25" t="b">
        <v>0</v>
      </c>
      <c r="E14" s="50" t="b">
        <v>0</v>
      </c>
      <c r="F14" s="54"/>
      <c r="K14" s="52"/>
      <c r="O14" s="52"/>
    </row>
    <row r="15" spans="2:15">
      <c r="B15" s="49" t="b">
        <v>0</v>
      </c>
      <c r="C15" s="25" t="b">
        <v>0</v>
      </c>
      <c r="D15" s="25" t="b">
        <v>0</v>
      </c>
      <c r="E15" s="50" t="b">
        <v>0</v>
      </c>
      <c r="F15" s="54"/>
      <c r="K15" s="52"/>
      <c r="O15" s="52"/>
    </row>
    <row r="16" spans="2:15">
      <c r="B16" s="49" t="b">
        <v>0</v>
      </c>
      <c r="C16" s="25" t="b">
        <v>0</v>
      </c>
      <c r="D16" s="25" t="b">
        <v>0</v>
      </c>
      <c r="E16" s="50" t="b">
        <v>0</v>
      </c>
      <c r="F16" s="54"/>
      <c r="K16" s="52"/>
      <c r="O16" s="52"/>
    </row>
    <row r="17" spans="2:15">
      <c r="B17" s="49" t="b">
        <v>0</v>
      </c>
      <c r="C17" s="25" t="b">
        <v>0</v>
      </c>
      <c r="D17" s="25" t="b">
        <v>0</v>
      </c>
      <c r="E17" s="50" t="b">
        <v>0</v>
      </c>
      <c r="F17" s="54"/>
      <c r="K17" s="52"/>
      <c r="O17" s="52"/>
    </row>
    <row r="18" spans="2:15">
      <c r="B18" s="49" t="b">
        <v>0</v>
      </c>
      <c r="C18" s="25" t="b">
        <v>0</v>
      </c>
      <c r="D18" s="25" t="b">
        <v>0</v>
      </c>
      <c r="E18" s="50" t="b">
        <v>0</v>
      </c>
      <c r="F18" s="54"/>
      <c r="K18" s="52"/>
      <c r="O18" s="52"/>
    </row>
    <row r="19" spans="2:15">
      <c r="B19" s="49" t="b">
        <v>0</v>
      </c>
      <c r="C19" s="25" t="b">
        <v>0</v>
      </c>
      <c r="D19" s="25" t="b">
        <v>0</v>
      </c>
      <c r="E19" s="50" t="b">
        <v>0</v>
      </c>
      <c r="F19" s="54"/>
      <c r="K19" s="52"/>
      <c r="O19" s="52"/>
    </row>
    <row r="20" spans="2:15">
      <c r="B20" s="49" t="b">
        <v>0</v>
      </c>
      <c r="C20" s="25" t="b">
        <v>0</v>
      </c>
      <c r="D20" s="25" t="b">
        <v>0</v>
      </c>
      <c r="E20" s="50" t="b">
        <v>0</v>
      </c>
      <c r="F20" s="54"/>
      <c r="K20" s="52"/>
      <c r="O20" s="52"/>
    </row>
    <row r="21" spans="2:15">
      <c r="B21" s="49" t="b">
        <v>0</v>
      </c>
      <c r="C21" s="25" t="b">
        <v>0</v>
      </c>
      <c r="D21" s="25" t="b">
        <v>0</v>
      </c>
      <c r="E21" s="50" t="b">
        <v>0</v>
      </c>
      <c r="F21" s="54"/>
      <c r="K21" s="52"/>
      <c r="O21" s="52"/>
    </row>
    <row r="22" spans="2:15">
      <c r="B22" s="49" t="b">
        <v>0</v>
      </c>
      <c r="C22" s="25" t="b">
        <v>0</v>
      </c>
      <c r="D22" s="25" t="b">
        <v>0</v>
      </c>
      <c r="E22" s="50" t="b">
        <v>0</v>
      </c>
      <c r="F22" s="54"/>
      <c r="K22" s="52"/>
      <c r="O22" s="52"/>
    </row>
    <row r="23" spans="2:15">
      <c r="B23" s="49" t="b">
        <v>0</v>
      </c>
      <c r="C23" s="25" t="b">
        <v>0</v>
      </c>
      <c r="D23" s="25" t="b">
        <v>0</v>
      </c>
      <c r="E23" s="50" t="b">
        <v>0</v>
      </c>
      <c r="F23" s="54"/>
      <c r="K23" s="52"/>
      <c r="O23" s="52"/>
    </row>
    <row r="24" spans="2:15">
      <c r="B24" s="49" t="b">
        <v>0</v>
      </c>
      <c r="C24" s="25" t="b">
        <v>0</v>
      </c>
      <c r="D24" s="25" t="b">
        <v>0</v>
      </c>
      <c r="E24" s="50" t="b">
        <v>0</v>
      </c>
      <c r="F24" s="54"/>
      <c r="K24" s="52"/>
      <c r="O24" s="52"/>
    </row>
    <row r="25" spans="2:15">
      <c r="B25" s="49" t="b">
        <v>0</v>
      </c>
      <c r="C25" s="25" t="b">
        <v>0</v>
      </c>
      <c r="D25" s="25" t="b">
        <v>0</v>
      </c>
      <c r="E25" s="50" t="b">
        <v>0</v>
      </c>
      <c r="F25" s="54"/>
      <c r="K25" s="52"/>
      <c r="O25" s="52"/>
    </row>
    <row r="26" spans="2:15">
      <c r="B26" s="49" t="b">
        <v>0</v>
      </c>
      <c r="C26" s="25" t="b">
        <v>0</v>
      </c>
      <c r="D26" s="25" t="b">
        <v>0</v>
      </c>
      <c r="E26" s="50" t="b">
        <v>0</v>
      </c>
      <c r="F26" s="54"/>
      <c r="K26" s="52"/>
      <c r="O26" s="52"/>
    </row>
    <row r="27" spans="2:15">
      <c r="B27" s="49" t="b">
        <v>0</v>
      </c>
      <c r="C27" s="25" t="b">
        <v>0</v>
      </c>
      <c r="D27" s="25" t="b">
        <v>0</v>
      </c>
      <c r="E27" s="50" t="b">
        <v>0</v>
      </c>
      <c r="F27" s="54"/>
      <c r="K27" s="52"/>
      <c r="O27" s="52"/>
    </row>
    <row r="28" spans="2:15">
      <c r="B28" s="49" t="b">
        <v>0</v>
      </c>
      <c r="C28" s="25" t="b">
        <v>0</v>
      </c>
      <c r="D28" s="25" t="b">
        <v>0</v>
      </c>
      <c r="E28" s="50" t="b">
        <v>0</v>
      </c>
      <c r="F28" s="54"/>
      <c r="K28" s="52"/>
      <c r="O28" s="52"/>
    </row>
    <row r="29" spans="2:15">
      <c r="B29" s="49" t="b">
        <v>0</v>
      </c>
      <c r="C29" s="25" t="b">
        <v>0</v>
      </c>
      <c r="D29" s="25" t="b">
        <v>0</v>
      </c>
      <c r="E29" s="50" t="b">
        <v>0</v>
      </c>
      <c r="F29" s="54"/>
      <c r="K29" s="52"/>
      <c r="O29" s="52"/>
    </row>
    <row r="30" spans="2:15">
      <c r="B30" s="49" t="b">
        <v>0</v>
      </c>
      <c r="C30" s="25" t="b">
        <v>0</v>
      </c>
      <c r="D30" s="25" t="b">
        <v>0</v>
      </c>
      <c r="E30" s="50" t="b">
        <v>0</v>
      </c>
      <c r="F30" s="54"/>
      <c r="K30" s="52"/>
      <c r="O30" s="52"/>
    </row>
    <row r="31" spans="2:15">
      <c r="B31" s="49" t="b">
        <v>0</v>
      </c>
      <c r="C31" s="25" t="b">
        <v>0</v>
      </c>
      <c r="D31" s="25" t="b">
        <v>0</v>
      </c>
      <c r="E31" s="50" t="b">
        <v>0</v>
      </c>
      <c r="F31" s="54"/>
      <c r="K31" s="52"/>
      <c r="O31" s="52"/>
    </row>
    <row r="32" spans="2:15">
      <c r="B32" s="49" t="b">
        <v>0</v>
      </c>
      <c r="C32" s="25" t="b">
        <v>0</v>
      </c>
      <c r="D32" s="25" t="b">
        <v>0</v>
      </c>
      <c r="E32" s="50" t="b">
        <v>0</v>
      </c>
      <c r="F32" s="54"/>
      <c r="K32" s="52"/>
      <c r="O32" s="52"/>
    </row>
    <row r="33" spans="2:15">
      <c r="B33" s="49" t="b">
        <v>0</v>
      </c>
      <c r="C33" s="25" t="b">
        <v>0</v>
      </c>
      <c r="D33" s="25" t="b">
        <v>0</v>
      </c>
      <c r="E33" s="50" t="b">
        <v>0</v>
      </c>
      <c r="F33" s="54"/>
      <c r="K33" s="52"/>
      <c r="O33" s="52"/>
    </row>
    <row r="34" spans="2:15">
      <c r="B34" s="49" t="b">
        <v>0</v>
      </c>
      <c r="C34" s="25" t="b">
        <v>0</v>
      </c>
      <c r="D34" s="25" t="b">
        <v>0</v>
      </c>
      <c r="E34" s="50" t="b">
        <v>0</v>
      </c>
      <c r="F34" s="54"/>
      <c r="K34" s="52"/>
      <c r="O34" s="52"/>
    </row>
    <row r="35" spans="2:15">
      <c r="B35" s="49" t="b">
        <v>0</v>
      </c>
      <c r="C35" s="25" t="b">
        <v>0</v>
      </c>
      <c r="D35" s="25" t="b">
        <v>0</v>
      </c>
      <c r="E35" s="50" t="b">
        <v>0</v>
      </c>
      <c r="F35" s="54"/>
      <c r="K35" s="52"/>
      <c r="O35" s="52"/>
    </row>
    <row r="36" spans="2:15">
      <c r="B36" s="49" t="b">
        <v>0</v>
      </c>
      <c r="C36" s="25" t="b">
        <v>0</v>
      </c>
      <c r="D36" s="25" t="b">
        <v>0</v>
      </c>
      <c r="E36" s="50" t="b">
        <v>0</v>
      </c>
      <c r="F36" s="54"/>
      <c r="K36" s="52"/>
      <c r="O36" s="52"/>
    </row>
    <row r="37" spans="2:15">
      <c r="B37" s="49" t="b">
        <v>0</v>
      </c>
      <c r="C37" s="25" t="b">
        <v>0</v>
      </c>
      <c r="D37" s="25" t="b">
        <v>0</v>
      </c>
      <c r="E37" s="50" t="b">
        <v>0</v>
      </c>
      <c r="F37" s="54"/>
      <c r="K37" s="52"/>
      <c r="O37" s="52"/>
    </row>
    <row r="38" spans="2:15">
      <c r="B38" s="49" t="b">
        <v>0</v>
      </c>
      <c r="C38" s="25" t="b">
        <v>0</v>
      </c>
      <c r="D38" s="25" t="b">
        <v>0</v>
      </c>
      <c r="E38" s="50" t="b">
        <v>0</v>
      </c>
      <c r="F38" s="54"/>
      <c r="K38" s="52"/>
      <c r="O38" s="52"/>
    </row>
    <row r="39" spans="2:15">
      <c r="B39" s="49" t="b">
        <v>0</v>
      </c>
      <c r="C39" s="25" t="b">
        <v>0</v>
      </c>
      <c r="D39" s="25" t="b">
        <v>0</v>
      </c>
      <c r="E39" s="50" t="b">
        <v>0</v>
      </c>
      <c r="F39" s="54"/>
      <c r="K39" s="52"/>
      <c r="O39" s="52"/>
    </row>
    <row r="40" spans="2:15">
      <c r="B40" s="49" t="b">
        <v>0</v>
      </c>
      <c r="C40" s="25" t="b">
        <v>0</v>
      </c>
      <c r="D40" s="25" t="b">
        <v>0</v>
      </c>
      <c r="E40" s="50" t="b">
        <v>0</v>
      </c>
      <c r="F40" s="54"/>
      <c r="K40" s="52"/>
      <c r="O40" s="52"/>
    </row>
    <row r="41" spans="2:15">
      <c r="B41" s="49" t="b">
        <v>0</v>
      </c>
      <c r="C41" s="25" t="b">
        <v>0</v>
      </c>
      <c r="D41" s="25" t="b">
        <v>0</v>
      </c>
      <c r="E41" s="50" t="b">
        <v>0</v>
      </c>
      <c r="F41" s="54"/>
      <c r="K41" s="52"/>
      <c r="O41" s="52"/>
    </row>
    <row r="42" spans="2:15">
      <c r="B42" s="49" t="b">
        <v>0</v>
      </c>
      <c r="C42" s="25" t="b">
        <v>0</v>
      </c>
      <c r="D42" s="25" t="b">
        <v>0</v>
      </c>
      <c r="E42" s="50" t="b">
        <v>0</v>
      </c>
      <c r="F42" s="54"/>
      <c r="K42" s="52"/>
      <c r="O42" s="52"/>
    </row>
    <row r="43" spans="2:15">
      <c r="B43" s="49" t="b">
        <v>0</v>
      </c>
      <c r="C43" s="25" t="b">
        <v>0</v>
      </c>
      <c r="D43" s="25" t="b">
        <v>0</v>
      </c>
      <c r="E43" s="50" t="b">
        <v>0</v>
      </c>
      <c r="F43" s="54"/>
      <c r="K43" s="52"/>
      <c r="O43" s="52"/>
    </row>
    <row r="44" spans="2:15">
      <c r="B44" s="49" t="b">
        <v>0</v>
      </c>
      <c r="C44" s="25" t="b">
        <v>0</v>
      </c>
      <c r="D44" s="25" t="b">
        <v>0</v>
      </c>
      <c r="E44" s="50" t="b">
        <v>0</v>
      </c>
      <c r="F44" s="54"/>
      <c r="K44" s="52"/>
      <c r="O44" s="52"/>
    </row>
    <row r="45" spans="2:15">
      <c r="B45" s="49" t="b">
        <v>0</v>
      </c>
      <c r="C45" s="25" t="b">
        <v>0</v>
      </c>
      <c r="D45" s="25" t="b">
        <v>0</v>
      </c>
      <c r="E45" s="50" t="b">
        <v>0</v>
      </c>
      <c r="F45" s="54"/>
      <c r="K45" s="52"/>
      <c r="O45" s="52"/>
    </row>
    <row r="46" spans="2:15">
      <c r="B46" s="49" t="b">
        <v>0</v>
      </c>
      <c r="C46" s="25" t="b">
        <v>0</v>
      </c>
      <c r="D46" s="25" t="b">
        <v>0</v>
      </c>
      <c r="E46" s="50" t="b">
        <v>0</v>
      </c>
      <c r="F46" s="54"/>
      <c r="K46" s="52"/>
      <c r="O46" s="52"/>
    </row>
    <row r="47" spans="2:15">
      <c r="B47" s="49" t="b">
        <v>0</v>
      </c>
      <c r="C47" s="25" t="b">
        <v>0</v>
      </c>
      <c r="D47" s="25" t="b">
        <v>0</v>
      </c>
      <c r="E47" s="50" t="b">
        <v>0</v>
      </c>
      <c r="F47" s="54"/>
      <c r="K47" s="52"/>
      <c r="O47" s="52"/>
    </row>
    <row r="48" spans="2:15">
      <c r="B48" s="49" t="b">
        <v>0</v>
      </c>
      <c r="C48" s="25" t="b">
        <v>0</v>
      </c>
      <c r="D48" s="25" t="b">
        <v>0</v>
      </c>
      <c r="E48" s="50" t="b">
        <v>0</v>
      </c>
      <c r="F48" s="54"/>
      <c r="K48" s="52"/>
      <c r="O48" s="52"/>
    </row>
    <row r="49" spans="2:15">
      <c r="B49" s="49" t="b">
        <v>0</v>
      </c>
      <c r="C49" s="25" t="b">
        <v>0</v>
      </c>
      <c r="D49" s="25" t="b">
        <v>0</v>
      </c>
      <c r="E49" s="50" t="b">
        <v>0</v>
      </c>
      <c r="F49" s="54"/>
      <c r="K49" s="52"/>
      <c r="O49" s="52"/>
    </row>
    <row r="50" spans="2:15">
      <c r="B50" s="49" t="b">
        <v>0</v>
      </c>
      <c r="C50" s="25" t="b">
        <v>0</v>
      </c>
      <c r="D50" s="25" t="b">
        <v>0</v>
      </c>
      <c r="E50" s="50" t="b">
        <v>0</v>
      </c>
      <c r="F50" s="54"/>
      <c r="K50" s="52"/>
      <c r="O50" s="52"/>
    </row>
    <row r="51" spans="2:15">
      <c r="B51" s="49" t="b">
        <v>0</v>
      </c>
      <c r="C51" s="25" t="b">
        <v>0</v>
      </c>
      <c r="D51" s="25" t="b">
        <v>0</v>
      </c>
      <c r="E51" s="50" t="b">
        <v>0</v>
      </c>
      <c r="F51" s="54"/>
      <c r="K51" s="52"/>
      <c r="O51" s="52"/>
    </row>
    <row r="52" spans="2:15">
      <c r="B52" s="49" t="b">
        <v>0</v>
      </c>
      <c r="C52" s="25" t="b">
        <v>0</v>
      </c>
      <c r="D52" s="25" t="b">
        <v>0</v>
      </c>
      <c r="E52" s="50" t="b">
        <v>0</v>
      </c>
      <c r="F52" s="54"/>
      <c r="K52" s="52"/>
      <c r="O52" s="52"/>
    </row>
    <row r="53" spans="2:15">
      <c r="B53" s="49" t="b">
        <v>0</v>
      </c>
      <c r="C53" s="25" t="b">
        <v>0</v>
      </c>
      <c r="D53" s="25" t="b">
        <v>0</v>
      </c>
      <c r="E53" s="50" t="b">
        <v>0</v>
      </c>
      <c r="F53" s="54"/>
      <c r="K53" s="52"/>
      <c r="O53" s="52"/>
    </row>
    <row r="54" spans="2:15">
      <c r="B54" s="49" t="b">
        <v>0</v>
      </c>
      <c r="C54" s="25" t="b">
        <v>0</v>
      </c>
      <c r="D54" s="25" t="b">
        <v>0</v>
      </c>
      <c r="E54" s="50" t="b">
        <v>0</v>
      </c>
      <c r="F54" s="54"/>
      <c r="K54" s="52"/>
      <c r="O54" s="52"/>
    </row>
    <row r="55" spans="2:15">
      <c r="B55" s="49" t="b">
        <v>0</v>
      </c>
      <c r="C55" s="25" t="b">
        <v>0</v>
      </c>
      <c r="D55" s="25" t="b">
        <v>0</v>
      </c>
      <c r="E55" s="50" t="b">
        <v>0</v>
      </c>
      <c r="F55" s="54"/>
      <c r="K55" s="52"/>
      <c r="O55" s="52"/>
    </row>
    <row r="56" spans="2:15">
      <c r="B56" s="49" t="b">
        <v>0</v>
      </c>
      <c r="C56" s="25" t="b">
        <v>0</v>
      </c>
      <c r="D56" s="25" t="b">
        <v>0</v>
      </c>
      <c r="E56" s="50" t="b">
        <v>0</v>
      </c>
      <c r="F56" s="54"/>
      <c r="K56" s="52"/>
      <c r="O56" s="52"/>
    </row>
    <row r="57" spans="2:15">
      <c r="B57" s="49" t="b">
        <v>0</v>
      </c>
      <c r="C57" s="25" t="b">
        <v>0</v>
      </c>
      <c r="D57" s="25" t="b">
        <v>0</v>
      </c>
      <c r="E57" s="50" t="b">
        <v>0</v>
      </c>
      <c r="F57" s="54"/>
      <c r="K57" s="52"/>
      <c r="O57" s="52"/>
    </row>
    <row r="58" spans="2:15">
      <c r="B58" s="49" t="b">
        <v>0</v>
      </c>
      <c r="C58" s="25" t="b">
        <v>0</v>
      </c>
      <c r="D58" s="25" t="b">
        <v>0</v>
      </c>
      <c r="E58" s="50" t="b">
        <v>0</v>
      </c>
      <c r="F58" s="54"/>
      <c r="K58" s="52"/>
      <c r="O58" s="52"/>
    </row>
    <row r="59" spans="2:15">
      <c r="B59" s="49" t="b">
        <v>0</v>
      </c>
      <c r="C59" s="25" t="b">
        <v>0</v>
      </c>
      <c r="D59" s="25" t="b">
        <v>0</v>
      </c>
      <c r="E59" s="50" t="b">
        <v>0</v>
      </c>
      <c r="F59" s="54"/>
      <c r="K59" s="52"/>
      <c r="O59" s="52"/>
    </row>
    <row r="60" spans="2:15">
      <c r="B60" s="49" t="b">
        <v>0</v>
      </c>
      <c r="C60" s="25" t="b">
        <v>0</v>
      </c>
      <c r="D60" s="25" t="b">
        <v>0</v>
      </c>
      <c r="E60" s="50" t="b">
        <v>0</v>
      </c>
      <c r="F60" s="54"/>
      <c r="K60" s="52"/>
      <c r="O60" s="52"/>
    </row>
    <row r="61" spans="2:15">
      <c r="B61" s="49" t="b">
        <v>0</v>
      </c>
      <c r="C61" s="25" t="b">
        <v>0</v>
      </c>
      <c r="D61" s="25" t="b">
        <v>0</v>
      </c>
      <c r="E61" s="50" t="b">
        <v>0</v>
      </c>
      <c r="F61" s="54"/>
      <c r="K61" s="52"/>
      <c r="O61" s="52"/>
    </row>
    <row r="62" spans="2:15">
      <c r="B62" s="49" t="b">
        <v>0</v>
      </c>
      <c r="C62" s="25" t="b">
        <v>0</v>
      </c>
      <c r="D62" s="25" t="b">
        <v>0</v>
      </c>
      <c r="E62" s="50" t="b">
        <v>0</v>
      </c>
      <c r="F62" s="54"/>
      <c r="K62" s="52"/>
      <c r="O62" s="52"/>
    </row>
    <row r="63" spans="2:15">
      <c r="B63" s="49" t="b">
        <v>0</v>
      </c>
      <c r="C63" s="25" t="b">
        <v>0</v>
      </c>
      <c r="D63" s="25" t="b">
        <v>0</v>
      </c>
      <c r="E63" s="50" t="b">
        <v>0</v>
      </c>
      <c r="F63" s="54"/>
      <c r="K63" s="52"/>
      <c r="O63" s="52"/>
    </row>
    <row r="64" spans="2:15">
      <c r="B64" s="49" t="b">
        <v>0</v>
      </c>
      <c r="C64" s="25" t="b">
        <v>0</v>
      </c>
      <c r="D64" s="25" t="b">
        <v>0</v>
      </c>
      <c r="E64" s="50" t="b">
        <v>0</v>
      </c>
      <c r="F64" s="54"/>
      <c r="K64" s="52"/>
      <c r="O64" s="52"/>
    </row>
    <row r="65" spans="2:15">
      <c r="B65" s="49" t="b">
        <v>0</v>
      </c>
      <c r="C65" s="25" t="b">
        <v>0</v>
      </c>
      <c r="D65" s="25" t="b">
        <v>0</v>
      </c>
      <c r="E65" s="50" t="b">
        <v>0</v>
      </c>
      <c r="F65" s="54"/>
      <c r="K65" s="52"/>
      <c r="O65" s="52"/>
    </row>
    <row r="66" spans="2:15">
      <c r="B66" s="49" t="b">
        <v>0</v>
      </c>
      <c r="C66" s="25" t="b">
        <v>0</v>
      </c>
      <c r="D66" s="25" t="b">
        <v>0</v>
      </c>
      <c r="E66" s="50" t="b">
        <v>0</v>
      </c>
      <c r="F66" s="54"/>
      <c r="K66" s="52"/>
      <c r="O66" s="52"/>
    </row>
    <row r="67" spans="2:15">
      <c r="B67" s="49" t="b">
        <v>0</v>
      </c>
      <c r="C67" s="25" t="b">
        <v>0</v>
      </c>
      <c r="D67" s="25" t="b">
        <v>0</v>
      </c>
      <c r="E67" s="50" t="b">
        <v>0</v>
      </c>
      <c r="F67" s="54"/>
      <c r="K67" s="52"/>
      <c r="O67" s="52"/>
    </row>
    <row r="68" spans="2:15">
      <c r="B68" s="49" t="b">
        <v>0</v>
      </c>
      <c r="C68" s="25" t="b">
        <v>0</v>
      </c>
      <c r="D68" s="25" t="b">
        <v>0</v>
      </c>
      <c r="E68" s="50" t="b">
        <v>0</v>
      </c>
      <c r="F68" s="54"/>
      <c r="K68" s="52"/>
      <c r="O68" s="52"/>
    </row>
    <row r="69" spans="2:15">
      <c r="B69" s="49" t="b">
        <v>0</v>
      </c>
      <c r="C69" s="25" t="b">
        <v>0</v>
      </c>
      <c r="D69" s="25" t="b">
        <v>0</v>
      </c>
      <c r="E69" s="50" t="b">
        <v>0</v>
      </c>
      <c r="F69" s="54"/>
      <c r="K69" s="52"/>
      <c r="O69" s="52"/>
    </row>
    <row r="70" spans="2:15">
      <c r="B70" s="49" t="b">
        <v>0</v>
      </c>
      <c r="C70" s="25" t="b">
        <v>0</v>
      </c>
      <c r="D70" s="25" t="b">
        <v>0</v>
      </c>
      <c r="E70" s="50" t="b">
        <v>0</v>
      </c>
      <c r="F70" s="54"/>
      <c r="K70" s="52"/>
      <c r="O70" s="52"/>
    </row>
    <row r="71" spans="2:15">
      <c r="B71" s="49" t="b">
        <v>0</v>
      </c>
      <c r="C71" s="25" t="b">
        <v>0</v>
      </c>
      <c r="D71" s="25" t="b">
        <v>0</v>
      </c>
      <c r="E71" s="50" t="b">
        <v>0</v>
      </c>
      <c r="F71" s="54"/>
      <c r="K71" s="52"/>
      <c r="O71" s="52"/>
    </row>
    <row r="72" spans="2:15">
      <c r="B72" s="49" t="b">
        <v>0</v>
      </c>
      <c r="C72" s="25" t="b">
        <v>0</v>
      </c>
      <c r="D72" s="25" t="b">
        <v>0</v>
      </c>
      <c r="E72" s="50" t="b">
        <v>0</v>
      </c>
      <c r="F72" s="54"/>
      <c r="K72" s="52"/>
      <c r="O72" s="52"/>
    </row>
    <row r="73" spans="2:15">
      <c r="B73" s="49" t="b">
        <v>0</v>
      </c>
      <c r="C73" s="25" t="b">
        <v>0</v>
      </c>
      <c r="D73" s="25" t="b">
        <v>0</v>
      </c>
      <c r="E73" s="50" t="b">
        <v>0</v>
      </c>
      <c r="F73" s="54"/>
      <c r="K73" s="52"/>
      <c r="O73" s="52"/>
    </row>
    <row r="74" spans="2:15">
      <c r="B74" s="49" t="b">
        <v>0</v>
      </c>
      <c r="C74" s="25" t="b">
        <v>0</v>
      </c>
      <c r="D74" s="25" t="b">
        <v>0</v>
      </c>
      <c r="E74" s="50" t="b">
        <v>0</v>
      </c>
      <c r="F74" s="54"/>
      <c r="K74" s="52"/>
      <c r="O74" s="52"/>
    </row>
    <row r="75" spans="2:15">
      <c r="B75" s="49" t="b">
        <v>0</v>
      </c>
      <c r="C75" s="25" t="b">
        <v>0</v>
      </c>
      <c r="D75" s="25" t="b">
        <v>0</v>
      </c>
      <c r="E75" s="50" t="b">
        <v>0</v>
      </c>
      <c r="F75" s="54"/>
      <c r="K75" s="52"/>
      <c r="O75" s="52"/>
    </row>
    <row r="76" spans="2:15">
      <c r="B76" s="49" t="b">
        <v>0</v>
      </c>
      <c r="C76" s="25" t="b">
        <v>0</v>
      </c>
      <c r="D76" s="25" t="b">
        <v>0</v>
      </c>
      <c r="E76" s="50" t="b">
        <v>0</v>
      </c>
      <c r="F76" s="54"/>
      <c r="K76" s="52"/>
      <c r="O76" s="52"/>
    </row>
    <row r="77" spans="2:15">
      <c r="B77" s="49" t="b">
        <v>0</v>
      </c>
      <c r="C77" s="25" t="b">
        <v>0</v>
      </c>
      <c r="D77" s="25" t="b">
        <v>0</v>
      </c>
      <c r="E77" s="50" t="b">
        <v>0</v>
      </c>
      <c r="F77" s="54"/>
      <c r="K77" s="52"/>
      <c r="O77" s="52"/>
    </row>
    <row r="78" spans="2:15">
      <c r="B78" s="49" t="b">
        <v>0</v>
      </c>
      <c r="C78" s="25" t="b">
        <v>0</v>
      </c>
      <c r="D78" s="25" t="b">
        <v>0</v>
      </c>
      <c r="E78" s="50" t="b">
        <v>0</v>
      </c>
      <c r="F78" s="54"/>
      <c r="K78" s="52"/>
      <c r="O78" s="52"/>
    </row>
    <row r="79" spans="2:15">
      <c r="B79" s="49" t="b">
        <v>0</v>
      </c>
      <c r="C79" s="25" t="b">
        <v>0</v>
      </c>
      <c r="D79" s="25" t="b">
        <v>0</v>
      </c>
      <c r="E79" s="50" t="b">
        <v>0</v>
      </c>
      <c r="F79" s="54"/>
      <c r="K79" s="52"/>
      <c r="O79" s="52"/>
    </row>
    <row r="80" spans="2:15">
      <c r="B80" s="49" t="b">
        <v>0</v>
      </c>
      <c r="C80" s="25" t="b">
        <v>0</v>
      </c>
      <c r="D80" s="25" t="b">
        <v>0</v>
      </c>
      <c r="E80" s="50" t="b">
        <v>0</v>
      </c>
      <c r="F80" s="54"/>
      <c r="K80" s="52"/>
      <c r="O80" s="52"/>
    </row>
    <row r="81" spans="2:15">
      <c r="B81" s="49" t="b">
        <v>0</v>
      </c>
      <c r="C81" s="25" t="b">
        <v>0</v>
      </c>
      <c r="D81" s="25" t="b">
        <v>0</v>
      </c>
      <c r="E81" s="50" t="b">
        <v>0</v>
      </c>
      <c r="F81" s="54"/>
      <c r="K81" s="52"/>
      <c r="O81" s="52"/>
    </row>
    <row r="82" spans="2:15">
      <c r="B82" s="49" t="b">
        <v>0</v>
      </c>
      <c r="C82" s="25" t="b">
        <v>0</v>
      </c>
      <c r="D82" s="25" t="b">
        <v>0</v>
      </c>
      <c r="E82" s="50" t="b">
        <v>0</v>
      </c>
      <c r="F82" s="54"/>
      <c r="K82" s="52"/>
      <c r="O82" s="52"/>
    </row>
    <row r="83" spans="2:15">
      <c r="B83" s="49" t="b">
        <v>0</v>
      </c>
      <c r="C83" s="25" t="b">
        <v>0</v>
      </c>
      <c r="D83" s="25" t="b">
        <v>0</v>
      </c>
      <c r="E83" s="50" t="b">
        <v>0</v>
      </c>
      <c r="F83" s="54"/>
      <c r="K83" s="52"/>
      <c r="O83" s="52"/>
    </row>
    <row r="84" spans="2:15">
      <c r="B84" s="49" t="b">
        <v>0</v>
      </c>
      <c r="C84" s="25" t="b">
        <v>0</v>
      </c>
      <c r="D84" s="25" t="b">
        <v>0</v>
      </c>
      <c r="E84" s="50" t="b">
        <v>0</v>
      </c>
      <c r="F84" s="54"/>
      <c r="K84" s="52"/>
      <c r="O84" s="52"/>
    </row>
    <row r="85" spans="2:15">
      <c r="B85" s="49" t="b">
        <v>0</v>
      </c>
      <c r="C85" s="25" t="b">
        <v>0</v>
      </c>
      <c r="D85" s="25" t="b">
        <v>0</v>
      </c>
      <c r="E85" s="50" t="b">
        <v>0</v>
      </c>
      <c r="F85" s="54"/>
      <c r="K85" s="52"/>
      <c r="O85" s="52"/>
    </row>
    <row r="86" spans="2:15">
      <c r="B86" s="49" t="b">
        <v>0</v>
      </c>
      <c r="C86" s="25" t="b">
        <v>0</v>
      </c>
      <c r="D86" s="25" t="b">
        <v>0</v>
      </c>
      <c r="E86" s="50" t="b">
        <v>0</v>
      </c>
      <c r="F86" s="54"/>
      <c r="K86" s="52"/>
      <c r="O86" s="52"/>
    </row>
    <row r="87" spans="2:15">
      <c r="B87" s="49" t="b">
        <v>0</v>
      </c>
      <c r="C87" s="25" t="b">
        <v>0</v>
      </c>
      <c r="D87" s="25" t="b">
        <v>0</v>
      </c>
      <c r="E87" s="50" t="b">
        <v>0</v>
      </c>
      <c r="F87" s="54"/>
      <c r="K87" s="52"/>
      <c r="O87" s="52"/>
    </row>
    <row r="88" spans="2:15">
      <c r="B88" s="49" t="b">
        <v>0</v>
      </c>
      <c r="C88" s="25" t="b">
        <v>0</v>
      </c>
      <c r="D88" s="25" t="b">
        <v>0</v>
      </c>
      <c r="E88" s="50" t="b">
        <v>0</v>
      </c>
      <c r="F88" s="54"/>
      <c r="K88" s="52"/>
      <c r="O88" s="52"/>
    </row>
    <row r="89" spans="2:15">
      <c r="B89" s="49" t="b">
        <v>0</v>
      </c>
      <c r="C89" s="25" t="b">
        <v>0</v>
      </c>
      <c r="D89" s="25" t="b">
        <v>0</v>
      </c>
      <c r="E89" s="50" t="b">
        <v>0</v>
      </c>
      <c r="F89" s="54"/>
      <c r="K89" s="52"/>
      <c r="O89" s="52"/>
    </row>
    <row r="90" spans="2:15">
      <c r="B90" s="49" t="b">
        <v>0</v>
      </c>
      <c r="C90" s="25" t="b">
        <v>0</v>
      </c>
      <c r="D90" s="25" t="b">
        <v>0</v>
      </c>
      <c r="E90" s="50" t="b">
        <v>0</v>
      </c>
      <c r="F90" s="54"/>
      <c r="K90" s="52"/>
      <c r="O90" s="52"/>
    </row>
    <row r="91" spans="2:15">
      <c r="B91" s="49" t="b">
        <v>0</v>
      </c>
      <c r="C91" s="25" t="b">
        <v>0</v>
      </c>
      <c r="D91" s="25" t="b">
        <v>0</v>
      </c>
      <c r="E91" s="50" t="b">
        <v>0</v>
      </c>
      <c r="F91" s="54"/>
      <c r="K91" s="52"/>
      <c r="O91" s="52"/>
    </row>
    <row r="92" spans="2:15">
      <c r="B92" s="49" t="b">
        <v>0</v>
      </c>
      <c r="C92" s="25" t="b">
        <v>0</v>
      </c>
      <c r="D92" s="25" t="b">
        <v>0</v>
      </c>
      <c r="E92" s="50" t="b">
        <v>0</v>
      </c>
      <c r="F92" s="54"/>
      <c r="K92" s="52"/>
      <c r="O92" s="52"/>
    </row>
    <row r="93" spans="2:15">
      <c r="B93" s="49" t="b">
        <v>0</v>
      </c>
      <c r="C93" s="25" t="b">
        <v>0</v>
      </c>
      <c r="D93" s="25" t="b">
        <v>0</v>
      </c>
      <c r="E93" s="50" t="b">
        <v>0</v>
      </c>
      <c r="F93" s="54"/>
      <c r="K93" s="52"/>
      <c r="O93" s="52"/>
    </row>
    <row r="94" spans="2:15">
      <c r="B94" s="49" t="b">
        <v>0</v>
      </c>
      <c r="C94" s="25" t="b">
        <v>0</v>
      </c>
      <c r="D94" s="25" t="b">
        <v>0</v>
      </c>
      <c r="E94" s="50" t="b">
        <v>0</v>
      </c>
      <c r="F94" s="54"/>
      <c r="K94" s="52"/>
      <c r="O94" s="52"/>
    </row>
    <row r="95" spans="2:15">
      <c r="B95" s="49" t="b">
        <v>0</v>
      </c>
      <c r="C95" s="25" t="b">
        <v>0</v>
      </c>
      <c r="D95" s="25" t="b">
        <v>0</v>
      </c>
      <c r="E95" s="50" t="b">
        <v>0</v>
      </c>
      <c r="F95" s="54"/>
      <c r="K95" s="52"/>
      <c r="O95" s="52"/>
    </row>
    <row r="96" spans="2:15">
      <c r="B96" s="49" t="b">
        <v>0</v>
      </c>
      <c r="C96" s="25" t="b">
        <v>0</v>
      </c>
      <c r="D96" s="25" t="b">
        <v>0</v>
      </c>
      <c r="E96" s="50" t="b">
        <v>0</v>
      </c>
      <c r="F96" s="54"/>
      <c r="K96" s="52"/>
      <c r="O96" s="52"/>
    </row>
    <row r="97" spans="2:15">
      <c r="B97" s="49" t="b">
        <v>0</v>
      </c>
      <c r="C97" s="25" t="b">
        <v>0</v>
      </c>
      <c r="D97" s="25" t="b">
        <v>0</v>
      </c>
      <c r="E97" s="50" t="b">
        <v>0</v>
      </c>
      <c r="F97" s="54"/>
      <c r="K97" s="52"/>
      <c r="O97" s="52"/>
    </row>
    <row r="98" spans="2:15">
      <c r="B98" s="49" t="b">
        <v>0</v>
      </c>
      <c r="C98" s="25" t="b">
        <v>0</v>
      </c>
      <c r="D98" s="25" t="b">
        <v>0</v>
      </c>
      <c r="E98" s="50" t="b">
        <v>0</v>
      </c>
      <c r="F98" s="54"/>
      <c r="K98" s="52"/>
      <c r="O98" s="52"/>
    </row>
    <row r="99" spans="2:15">
      <c r="B99" s="49" t="b">
        <v>0</v>
      </c>
      <c r="C99" s="25" t="b">
        <v>0</v>
      </c>
      <c r="D99" s="25" t="b">
        <v>0</v>
      </c>
      <c r="E99" s="50" t="b">
        <v>0</v>
      </c>
      <c r="F99" s="54"/>
      <c r="K99" s="52"/>
      <c r="O99" s="52"/>
    </row>
    <row r="100" spans="2:15">
      <c r="B100" s="49" t="b">
        <v>0</v>
      </c>
      <c r="C100" s="25" t="b">
        <v>0</v>
      </c>
      <c r="D100" s="25" t="b">
        <v>0</v>
      </c>
      <c r="E100" s="50" t="b">
        <v>0</v>
      </c>
      <c r="F100" s="54"/>
      <c r="K100" s="52"/>
      <c r="O100" s="52"/>
    </row>
    <row r="101" spans="2:15">
      <c r="B101" s="49" t="b">
        <v>0</v>
      </c>
      <c r="C101" s="25" t="b">
        <v>0</v>
      </c>
      <c r="D101" s="25" t="b">
        <v>0</v>
      </c>
      <c r="E101" s="50" t="b">
        <v>0</v>
      </c>
      <c r="F101" s="54"/>
      <c r="K101" s="52"/>
      <c r="O101" s="52"/>
    </row>
    <row r="102" spans="2:15">
      <c r="B102" s="49" t="b">
        <v>0</v>
      </c>
      <c r="C102" s="25" t="b">
        <v>0</v>
      </c>
      <c r="D102" s="25" t="b">
        <v>0</v>
      </c>
      <c r="E102" s="50" t="b">
        <v>0</v>
      </c>
      <c r="F102" s="54"/>
      <c r="K102" s="52"/>
      <c r="O102" s="52"/>
    </row>
    <row r="103" spans="2:15">
      <c r="B103" s="49" t="b">
        <v>0</v>
      </c>
      <c r="C103" s="25" t="b">
        <v>0</v>
      </c>
      <c r="D103" s="25" t="b">
        <v>0</v>
      </c>
      <c r="E103" s="50" t="b">
        <v>0</v>
      </c>
      <c r="F103" s="54"/>
      <c r="K103" s="52"/>
      <c r="O103" s="52"/>
    </row>
    <row r="104" spans="2:15">
      <c r="B104" s="49" t="b">
        <v>0</v>
      </c>
      <c r="C104" s="25" t="b">
        <v>0</v>
      </c>
      <c r="D104" s="25" t="b">
        <v>0</v>
      </c>
      <c r="E104" s="50" t="b">
        <v>0</v>
      </c>
      <c r="F104" s="54"/>
      <c r="K104" s="52"/>
      <c r="O104" s="52"/>
    </row>
    <row r="105" spans="2:15">
      <c r="B105" s="49" t="b">
        <v>0</v>
      </c>
      <c r="C105" s="25" t="b">
        <v>0</v>
      </c>
      <c r="D105" s="25" t="b">
        <v>0</v>
      </c>
      <c r="E105" s="50" t="b">
        <v>0</v>
      </c>
      <c r="F105" s="54"/>
      <c r="K105" s="52"/>
      <c r="O105" s="52"/>
    </row>
    <row r="106" spans="2:15">
      <c r="B106" s="49" t="b">
        <v>0</v>
      </c>
      <c r="C106" s="25" t="b">
        <v>0</v>
      </c>
      <c r="D106" s="25" t="b">
        <v>0</v>
      </c>
      <c r="E106" s="50" t="b">
        <v>0</v>
      </c>
      <c r="F106" s="54"/>
      <c r="K106" s="52"/>
      <c r="O106" s="52"/>
    </row>
    <row r="107" spans="2:15">
      <c r="B107" s="49" t="b">
        <v>0</v>
      </c>
      <c r="C107" s="25" t="b">
        <v>0</v>
      </c>
      <c r="D107" s="25" t="b">
        <v>0</v>
      </c>
      <c r="E107" s="50" t="b">
        <v>0</v>
      </c>
      <c r="F107" s="54"/>
      <c r="K107" s="52"/>
      <c r="O107" s="52"/>
    </row>
    <row r="108" spans="2:15">
      <c r="B108" s="49" t="b">
        <v>0</v>
      </c>
      <c r="C108" s="25" t="b">
        <v>0</v>
      </c>
      <c r="D108" s="25" t="b">
        <v>0</v>
      </c>
      <c r="E108" s="50" t="b">
        <v>0</v>
      </c>
      <c r="F108" s="54"/>
      <c r="K108" s="52"/>
      <c r="O108" s="52"/>
    </row>
    <row r="109" spans="2:15">
      <c r="B109" s="49" t="b">
        <v>0</v>
      </c>
      <c r="C109" s="25" t="b">
        <v>0</v>
      </c>
      <c r="D109" s="25" t="b">
        <v>0</v>
      </c>
      <c r="E109" s="50" t="b">
        <v>0</v>
      </c>
      <c r="F109" s="54"/>
      <c r="K109" s="52"/>
      <c r="O109" s="52"/>
    </row>
    <row r="110" spans="2:15">
      <c r="B110" s="49" t="b">
        <v>0</v>
      </c>
      <c r="C110" s="25" t="b">
        <v>0</v>
      </c>
      <c r="D110" s="25" t="b">
        <v>0</v>
      </c>
      <c r="E110" s="50" t="b">
        <v>0</v>
      </c>
      <c r="F110" s="54"/>
      <c r="K110" s="52"/>
      <c r="O110" s="52"/>
    </row>
    <row r="111" spans="2:15">
      <c r="B111" s="49" t="b">
        <v>0</v>
      </c>
      <c r="C111" s="25" t="b">
        <v>0</v>
      </c>
      <c r="D111" s="25" t="b">
        <v>0</v>
      </c>
      <c r="E111" s="50" t="b">
        <v>0</v>
      </c>
      <c r="F111" s="54"/>
      <c r="K111" s="52"/>
      <c r="O111" s="52"/>
    </row>
    <row r="112" spans="2:15">
      <c r="B112" s="49" t="b">
        <v>0</v>
      </c>
      <c r="C112" s="25" t="b">
        <v>0</v>
      </c>
      <c r="D112" s="25" t="b">
        <v>0</v>
      </c>
      <c r="E112" s="50" t="b">
        <v>0</v>
      </c>
      <c r="F112" s="54"/>
      <c r="K112" s="52"/>
      <c r="O112" s="52"/>
    </row>
    <row r="113" spans="2:15">
      <c r="B113" s="49" t="b">
        <v>0</v>
      </c>
      <c r="C113" s="25" t="b">
        <v>0</v>
      </c>
      <c r="D113" s="25" t="b">
        <v>0</v>
      </c>
      <c r="E113" s="50" t="b">
        <v>0</v>
      </c>
      <c r="F113" s="54"/>
      <c r="K113" s="52"/>
      <c r="O113" s="52"/>
    </row>
    <row r="114" spans="2:15">
      <c r="B114" s="49" t="b">
        <v>0</v>
      </c>
      <c r="C114" s="25" t="b">
        <v>0</v>
      </c>
      <c r="D114" s="25" t="b">
        <v>0</v>
      </c>
      <c r="E114" s="50" t="b">
        <v>0</v>
      </c>
      <c r="F114" s="54"/>
      <c r="K114" s="52"/>
      <c r="O114" s="52"/>
    </row>
    <row r="115" spans="2:15">
      <c r="B115" s="49" t="b">
        <v>0</v>
      </c>
      <c r="C115" s="25" t="b">
        <v>0</v>
      </c>
      <c r="D115" s="25" t="b">
        <v>0</v>
      </c>
      <c r="E115" s="50" t="b">
        <v>0</v>
      </c>
      <c r="F115" s="54"/>
      <c r="K115" s="52"/>
      <c r="O115" s="52"/>
    </row>
    <row r="116" spans="2:15">
      <c r="B116" s="49" t="b">
        <v>0</v>
      </c>
      <c r="C116" s="25" t="b">
        <v>0</v>
      </c>
      <c r="D116" s="25" t="b">
        <v>0</v>
      </c>
      <c r="E116" s="50" t="b">
        <v>0</v>
      </c>
      <c r="F116" s="54"/>
      <c r="K116" s="52"/>
      <c r="O116" s="52"/>
    </row>
    <row r="117" spans="2:15">
      <c r="B117" s="49" t="b">
        <v>0</v>
      </c>
      <c r="C117" s="25" t="b">
        <v>0</v>
      </c>
      <c r="D117" s="25" t="b">
        <v>0</v>
      </c>
      <c r="E117" s="50" t="b">
        <v>0</v>
      </c>
      <c r="F117" s="54"/>
      <c r="K117" s="52"/>
      <c r="O117" s="52"/>
    </row>
    <row r="118" spans="2:15">
      <c r="B118" s="49" t="b">
        <v>0</v>
      </c>
      <c r="C118" s="25" t="b">
        <v>0</v>
      </c>
      <c r="D118" s="25" t="b">
        <v>0</v>
      </c>
      <c r="E118" s="50" t="b">
        <v>0</v>
      </c>
      <c r="F118" s="54"/>
      <c r="K118" s="52"/>
      <c r="O118" s="52"/>
    </row>
    <row r="119" spans="2:15">
      <c r="B119" s="49" t="b">
        <v>0</v>
      </c>
      <c r="C119" s="25" t="b">
        <v>0</v>
      </c>
      <c r="D119" s="25" t="b">
        <v>0</v>
      </c>
      <c r="E119" s="50" t="b">
        <v>0</v>
      </c>
      <c r="F119" s="54"/>
      <c r="K119" s="52"/>
      <c r="O119" s="52"/>
    </row>
    <row r="120" spans="2:15">
      <c r="B120" s="49" t="b">
        <v>0</v>
      </c>
      <c r="C120" s="25" t="b">
        <v>0</v>
      </c>
      <c r="D120" s="25" t="b">
        <v>0</v>
      </c>
      <c r="E120" s="50" t="b">
        <v>0</v>
      </c>
      <c r="F120" s="54"/>
      <c r="K120" s="52"/>
      <c r="O120" s="52"/>
    </row>
    <row r="121" spans="2:15">
      <c r="B121" s="49" t="b">
        <v>0</v>
      </c>
      <c r="C121" s="25" t="b">
        <v>0</v>
      </c>
      <c r="D121" s="25" t="b">
        <v>0</v>
      </c>
      <c r="E121" s="50" t="b">
        <v>0</v>
      </c>
      <c r="F121" s="54"/>
      <c r="K121" s="52"/>
      <c r="O121" s="52"/>
    </row>
    <row r="122" spans="2:15">
      <c r="B122" s="49" t="b">
        <v>0</v>
      </c>
      <c r="C122" s="25" t="b">
        <v>0</v>
      </c>
      <c r="D122" s="25" t="b">
        <v>0</v>
      </c>
      <c r="E122" s="50" t="b">
        <v>0</v>
      </c>
      <c r="F122" s="54"/>
      <c r="K122" s="52"/>
      <c r="O122" s="52"/>
    </row>
    <row r="123" spans="2:15">
      <c r="B123" s="49" t="b">
        <v>0</v>
      </c>
      <c r="C123" s="25" t="b">
        <v>0</v>
      </c>
      <c r="D123" s="25" t="b">
        <v>0</v>
      </c>
      <c r="E123" s="50" t="b">
        <v>0</v>
      </c>
      <c r="F123" s="54"/>
      <c r="K123" s="52"/>
      <c r="O123" s="52"/>
    </row>
    <row r="124" spans="2:15">
      <c r="B124" s="49" t="b">
        <v>0</v>
      </c>
      <c r="C124" s="25" t="b">
        <v>0</v>
      </c>
      <c r="D124" s="25" t="b">
        <v>0</v>
      </c>
      <c r="E124" s="50" t="b">
        <v>0</v>
      </c>
      <c r="F124" s="54"/>
      <c r="K124" s="52"/>
      <c r="O124" s="52"/>
    </row>
    <row r="125" spans="2:15">
      <c r="B125" s="49" t="b">
        <v>0</v>
      </c>
      <c r="C125" s="25" t="b">
        <v>0</v>
      </c>
      <c r="D125" s="25" t="b">
        <v>0</v>
      </c>
      <c r="E125" s="50" t="b">
        <v>0</v>
      </c>
      <c r="F125" s="54"/>
      <c r="K125" s="52"/>
      <c r="O125" s="52"/>
    </row>
    <row r="126" spans="2:15">
      <c r="B126" s="49" t="b">
        <v>0</v>
      </c>
      <c r="C126" s="25" t="b">
        <v>0</v>
      </c>
      <c r="D126" s="25" t="b">
        <v>0</v>
      </c>
      <c r="E126" s="50" t="b">
        <v>0</v>
      </c>
      <c r="F126" s="54"/>
      <c r="K126" s="52"/>
      <c r="O126" s="52"/>
    </row>
    <row r="127" spans="2:15">
      <c r="B127" s="49" t="b">
        <v>0</v>
      </c>
      <c r="C127" s="25" t="b">
        <v>0</v>
      </c>
      <c r="D127" s="25" t="b">
        <v>0</v>
      </c>
      <c r="E127" s="50" t="b">
        <v>0</v>
      </c>
      <c r="F127" s="54"/>
      <c r="K127" s="52"/>
      <c r="O127" s="52"/>
    </row>
    <row r="128" spans="2:15">
      <c r="B128" s="49" t="b">
        <v>0</v>
      </c>
      <c r="C128" s="25" t="b">
        <v>0</v>
      </c>
      <c r="D128" s="25" t="b">
        <v>0</v>
      </c>
      <c r="E128" s="50" t="b">
        <v>0</v>
      </c>
      <c r="F128" s="54"/>
      <c r="K128" s="52"/>
      <c r="O128" s="52"/>
    </row>
    <row r="129" spans="2:15">
      <c r="B129" s="49" t="b">
        <v>0</v>
      </c>
      <c r="C129" s="25" t="b">
        <v>0</v>
      </c>
      <c r="D129" s="25" t="b">
        <v>0</v>
      </c>
      <c r="E129" s="50" t="b">
        <v>0</v>
      </c>
      <c r="F129" s="54"/>
      <c r="K129" s="52"/>
      <c r="O129" s="52"/>
    </row>
    <row r="130" spans="2:15">
      <c r="B130" s="49" t="b">
        <v>0</v>
      </c>
      <c r="C130" s="25" t="b">
        <v>0</v>
      </c>
      <c r="D130" s="25" t="b">
        <v>0</v>
      </c>
      <c r="E130" s="50" t="b">
        <v>0</v>
      </c>
      <c r="F130" s="54"/>
      <c r="K130" s="52"/>
      <c r="O130" s="52"/>
    </row>
    <row r="131" spans="2:15">
      <c r="B131" s="49" t="b">
        <v>0</v>
      </c>
      <c r="C131" s="25" t="b">
        <v>0</v>
      </c>
      <c r="D131" s="25" t="b">
        <v>0</v>
      </c>
      <c r="E131" s="50" t="b">
        <v>0</v>
      </c>
      <c r="F131" s="54"/>
      <c r="K131" s="52"/>
      <c r="O131" s="52"/>
    </row>
    <row r="132" spans="2:15">
      <c r="B132" s="49" t="b">
        <v>0</v>
      </c>
      <c r="C132" s="25" t="b">
        <v>0</v>
      </c>
      <c r="D132" s="25" t="b">
        <v>0</v>
      </c>
      <c r="E132" s="50" t="b">
        <v>0</v>
      </c>
      <c r="F132" s="54"/>
      <c r="K132" s="52"/>
      <c r="O132" s="52"/>
    </row>
    <row r="133" spans="2:15">
      <c r="B133" s="49" t="b">
        <v>0</v>
      </c>
      <c r="C133" s="25" t="b">
        <v>0</v>
      </c>
      <c r="D133" s="25" t="b">
        <v>0</v>
      </c>
      <c r="E133" s="50" t="b">
        <v>0</v>
      </c>
      <c r="F133" s="54"/>
      <c r="K133" s="52"/>
      <c r="O133" s="52"/>
    </row>
    <row r="134" spans="2:15">
      <c r="B134" s="49" t="b">
        <v>0</v>
      </c>
      <c r="C134" s="25" t="b">
        <v>0</v>
      </c>
      <c r="D134" s="25" t="b">
        <v>0</v>
      </c>
      <c r="E134" s="50" t="b">
        <v>0</v>
      </c>
      <c r="F134" s="54"/>
      <c r="K134" s="52"/>
      <c r="O134" s="52"/>
    </row>
    <row r="135" spans="2:15">
      <c r="B135" s="49" t="b">
        <v>0</v>
      </c>
      <c r="C135" s="25" t="b">
        <v>0</v>
      </c>
      <c r="D135" s="25" t="b">
        <v>0</v>
      </c>
      <c r="E135" s="50" t="b">
        <v>0</v>
      </c>
      <c r="F135" s="54"/>
      <c r="K135" s="52"/>
      <c r="O135" s="52"/>
    </row>
    <row r="136" spans="2:15">
      <c r="B136" s="49" t="b">
        <v>0</v>
      </c>
      <c r="C136" s="25" t="b">
        <v>0</v>
      </c>
      <c r="D136" s="25" t="b">
        <v>0</v>
      </c>
      <c r="E136" s="50" t="b">
        <v>0</v>
      </c>
      <c r="F136" s="54"/>
      <c r="K136" s="52"/>
      <c r="O136" s="52"/>
    </row>
    <row r="137" spans="2:15">
      <c r="B137" s="49" t="b">
        <v>0</v>
      </c>
      <c r="C137" s="25" t="b">
        <v>0</v>
      </c>
      <c r="D137" s="25" t="b">
        <v>0</v>
      </c>
      <c r="E137" s="50" t="b">
        <v>0</v>
      </c>
      <c r="F137" s="54"/>
      <c r="K137" s="52"/>
      <c r="O137" s="52"/>
    </row>
    <row r="138" spans="2:15">
      <c r="B138" s="49" t="b">
        <v>0</v>
      </c>
      <c r="C138" s="25" t="b">
        <v>0</v>
      </c>
      <c r="D138" s="25" t="b">
        <v>0</v>
      </c>
      <c r="E138" s="50" t="b">
        <v>0</v>
      </c>
      <c r="F138" s="54"/>
      <c r="K138" s="52"/>
      <c r="O138" s="52"/>
    </row>
    <row r="139" spans="2:15">
      <c r="B139" s="49" t="b">
        <v>0</v>
      </c>
      <c r="C139" s="25" t="b">
        <v>0</v>
      </c>
      <c r="D139" s="25" t="b">
        <v>0</v>
      </c>
      <c r="E139" s="50" t="b">
        <v>0</v>
      </c>
      <c r="F139" s="54"/>
      <c r="K139" s="52"/>
      <c r="O139" s="52"/>
    </row>
    <row r="140" spans="2:15">
      <c r="B140" s="49" t="b">
        <v>0</v>
      </c>
      <c r="C140" s="25" t="b">
        <v>0</v>
      </c>
      <c r="D140" s="25" t="b">
        <v>0</v>
      </c>
      <c r="E140" s="50" t="b">
        <v>0</v>
      </c>
      <c r="F140" s="54"/>
      <c r="K140" s="52"/>
      <c r="O140" s="52"/>
    </row>
    <row r="141" spans="2:15">
      <c r="B141" s="49" t="b">
        <v>0</v>
      </c>
      <c r="C141" s="25" t="b">
        <v>0</v>
      </c>
      <c r="D141" s="25" t="b">
        <v>0</v>
      </c>
      <c r="E141" s="50" t="b">
        <v>0</v>
      </c>
      <c r="F141" s="54"/>
      <c r="K141" s="52"/>
      <c r="O141" s="52"/>
    </row>
    <row r="142" spans="2:15">
      <c r="B142" s="49" t="b">
        <v>0</v>
      </c>
      <c r="C142" s="25" t="b">
        <v>0</v>
      </c>
      <c r="D142" s="25" t="b">
        <v>0</v>
      </c>
      <c r="E142" s="50" t="b">
        <v>0</v>
      </c>
      <c r="F142" s="54"/>
      <c r="K142" s="52"/>
      <c r="O142" s="52"/>
    </row>
    <row r="143" spans="2:15">
      <c r="B143" s="49" t="b">
        <v>0</v>
      </c>
      <c r="C143" s="25" t="b">
        <v>0</v>
      </c>
      <c r="D143" s="25" t="b">
        <v>0</v>
      </c>
      <c r="E143" s="50" t="b">
        <v>0</v>
      </c>
      <c r="F143" s="54"/>
      <c r="K143" s="52"/>
      <c r="O143" s="52"/>
    </row>
    <row r="144" spans="2:15">
      <c r="B144" s="49" t="b">
        <v>0</v>
      </c>
      <c r="C144" s="25" t="b">
        <v>0</v>
      </c>
      <c r="D144" s="25" t="b">
        <v>0</v>
      </c>
      <c r="E144" s="50" t="b">
        <v>0</v>
      </c>
      <c r="F144" s="54"/>
      <c r="K144" s="52"/>
      <c r="O144" s="52"/>
    </row>
    <row r="145" spans="2:15">
      <c r="B145" s="49" t="b">
        <v>0</v>
      </c>
      <c r="C145" s="25" t="b">
        <v>0</v>
      </c>
      <c r="D145" s="25" t="b">
        <v>0</v>
      </c>
      <c r="E145" s="50" t="b">
        <v>0</v>
      </c>
      <c r="F145" s="54"/>
      <c r="K145" s="52"/>
      <c r="O145" s="52"/>
    </row>
    <row r="146" spans="2:15">
      <c r="B146" s="49" t="b">
        <v>0</v>
      </c>
      <c r="C146" s="25" t="b">
        <v>0</v>
      </c>
      <c r="D146" s="25" t="b">
        <v>0</v>
      </c>
      <c r="E146" s="50" t="b">
        <v>0</v>
      </c>
      <c r="F146" s="54"/>
      <c r="K146" s="52"/>
      <c r="O146" s="52"/>
    </row>
    <row r="147" spans="2:15">
      <c r="B147" s="49" t="b">
        <v>0</v>
      </c>
      <c r="C147" s="25" t="b">
        <v>0</v>
      </c>
      <c r="D147" s="25" t="b">
        <v>0</v>
      </c>
      <c r="E147" s="50" t="b">
        <v>0</v>
      </c>
      <c r="F147" s="54"/>
      <c r="K147" s="52"/>
      <c r="O147" s="52"/>
    </row>
    <row r="148" spans="2:15">
      <c r="B148" s="49" t="b">
        <v>0</v>
      </c>
      <c r="C148" s="25" t="b">
        <v>0</v>
      </c>
      <c r="D148" s="25" t="b">
        <v>0</v>
      </c>
      <c r="E148" s="50" t="b">
        <v>0</v>
      </c>
      <c r="F148" s="54"/>
      <c r="K148" s="52"/>
      <c r="O148" s="52"/>
    </row>
    <row r="149" spans="2:15">
      <c r="B149" s="49" t="b">
        <v>0</v>
      </c>
      <c r="C149" s="25" t="b">
        <v>0</v>
      </c>
      <c r="D149" s="25" t="b">
        <v>0</v>
      </c>
      <c r="E149" s="50" t="b">
        <v>0</v>
      </c>
      <c r="F149" s="54"/>
      <c r="K149" s="52"/>
      <c r="O149" s="52"/>
    </row>
    <row r="150" spans="2:15">
      <c r="B150" s="49" t="b">
        <v>0</v>
      </c>
      <c r="C150" s="25" t="b">
        <v>0</v>
      </c>
      <c r="D150" s="25" t="b">
        <v>0</v>
      </c>
      <c r="E150" s="50" t="b">
        <v>0</v>
      </c>
      <c r="F150" s="54"/>
      <c r="K150" s="52"/>
      <c r="O150" s="52"/>
    </row>
    <row r="151" spans="2:15">
      <c r="B151" s="49" t="b">
        <v>0</v>
      </c>
      <c r="C151" s="25" t="b">
        <v>0</v>
      </c>
      <c r="D151" s="25" t="b">
        <v>0</v>
      </c>
      <c r="E151" s="50" t="b">
        <v>0</v>
      </c>
      <c r="F151" s="54"/>
      <c r="K151" s="52"/>
      <c r="O151" s="52"/>
    </row>
    <row r="152" spans="2:15">
      <c r="B152" s="49" t="b">
        <v>0</v>
      </c>
      <c r="C152" s="25" t="b">
        <v>0</v>
      </c>
      <c r="D152" s="25" t="b">
        <v>0</v>
      </c>
      <c r="E152" s="50" t="b">
        <v>0</v>
      </c>
      <c r="F152" s="54"/>
      <c r="K152" s="52"/>
      <c r="O152" s="52"/>
    </row>
    <row r="153" spans="2:15">
      <c r="B153" s="49" t="b">
        <v>0</v>
      </c>
      <c r="C153" s="25" t="b">
        <v>0</v>
      </c>
      <c r="D153" s="25" t="b">
        <v>0</v>
      </c>
      <c r="E153" s="50" t="b">
        <v>0</v>
      </c>
      <c r="F153" s="54"/>
      <c r="K153" s="52"/>
      <c r="O153" s="52"/>
    </row>
    <row r="154" spans="2:15">
      <c r="B154" s="49" t="b">
        <v>0</v>
      </c>
      <c r="C154" s="25" t="b">
        <v>0</v>
      </c>
      <c r="D154" s="25" t="b">
        <v>0</v>
      </c>
      <c r="E154" s="50" t="b">
        <v>0</v>
      </c>
      <c r="F154" s="54"/>
      <c r="K154" s="52"/>
      <c r="O154" s="52"/>
    </row>
    <row r="155" spans="2:15">
      <c r="B155" s="49" t="b">
        <v>0</v>
      </c>
      <c r="C155" s="25" t="b">
        <v>0</v>
      </c>
      <c r="D155" s="25" t="b">
        <v>0</v>
      </c>
      <c r="E155" s="50" t="b">
        <v>0</v>
      </c>
      <c r="F155" s="54"/>
      <c r="K155" s="52"/>
      <c r="O155" s="52"/>
    </row>
    <row r="156" spans="2:15">
      <c r="B156" s="49" t="b">
        <v>0</v>
      </c>
      <c r="C156" s="25" t="b">
        <v>0</v>
      </c>
      <c r="D156" s="25" t="b">
        <v>0</v>
      </c>
      <c r="E156" s="50" t="b">
        <v>0</v>
      </c>
      <c r="F156" s="54"/>
      <c r="K156" s="52"/>
      <c r="O156" s="52"/>
    </row>
    <row r="157" spans="2:15">
      <c r="B157" s="49" t="b">
        <v>0</v>
      </c>
      <c r="C157" s="25" t="b">
        <v>0</v>
      </c>
      <c r="D157" s="25" t="b">
        <v>0</v>
      </c>
      <c r="E157" s="50" t="b">
        <v>0</v>
      </c>
      <c r="F157" s="54"/>
      <c r="K157" s="52"/>
      <c r="O157" s="52"/>
    </row>
    <row r="158" spans="2:15">
      <c r="B158" s="49" t="b">
        <v>0</v>
      </c>
      <c r="C158" s="25" t="b">
        <v>0</v>
      </c>
      <c r="D158" s="25" t="b">
        <v>0</v>
      </c>
      <c r="E158" s="50" t="b">
        <v>0</v>
      </c>
      <c r="F158" s="54"/>
      <c r="K158" s="52"/>
      <c r="O158" s="52"/>
    </row>
    <row r="159" spans="2:15">
      <c r="B159" s="49" t="b">
        <v>0</v>
      </c>
      <c r="C159" s="25" t="b">
        <v>0</v>
      </c>
      <c r="D159" s="25" t="b">
        <v>0</v>
      </c>
      <c r="E159" s="50" t="b">
        <v>0</v>
      </c>
      <c r="F159" s="54"/>
      <c r="K159" s="52"/>
      <c r="O159" s="52"/>
    </row>
    <row r="160" spans="2:15">
      <c r="B160" s="49" t="b">
        <v>0</v>
      </c>
      <c r="C160" s="25" t="b">
        <v>0</v>
      </c>
      <c r="D160" s="25" t="b">
        <v>0</v>
      </c>
      <c r="E160" s="50" t="b">
        <v>0</v>
      </c>
      <c r="F160" s="54"/>
      <c r="K160" s="52"/>
      <c r="O160" s="52"/>
    </row>
    <row r="161" spans="2:15">
      <c r="B161" s="49" t="b">
        <v>0</v>
      </c>
      <c r="C161" s="25" t="b">
        <v>0</v>
      </c>
      <c r="D161" s="25" t="b">
        <v>0</v>
      </c>
      <c r="E161" s="50" t="b">
        <v>0</v>
      </c>
      <c r="F161" s="54"/>
      <c r="K161" s="52"/>
      <c r="O161" s="52"/>
    </row>
    <row r="162" spans="2:15">
      <c r="B162" s="49" t="b">
        <v>0</v>
      </c>
      <c r="C162" s="25" t="b">
        <v>0</v>
      </c>
      <c r="D162" s="25" t="b">
        <v>0</v>
      </c>
      <c r="E162" s="50" t="b">
        <v>0</v>
      </c>
      <c r="F162" s="54"/>
      <c r="K162" s="52"/>
      <c r="O162" s="52"/>
    </row>
    <row r="163" spans="2:15">
      <c r="B163" s="49" t="b">
        <v>0</v>
      </c>
      <c r="C163" s="25" t="b">
        <v>0</v>
      </c>
      <c r="D163" s="25" t="b">
        <v>0</v>
      </c>
      <c r="E163" s="50" t="b">
        <v>0</v>
      </c>
      <c r="F163" s="54"/>
      <c r="K163" s="52"/>
      <c r="O163" s="52"/>
    </row>
    <row r="164" spans="2:15">
      <c r="B164" s="49" t="b">
        <v>0</v>
      </c>
      <c r="C164" s="25" t="b">
        <v>0</v>
      </c>
      <c r="D164" s="25" t="b">
        <v>0</v>
      </c>
      <c r="E164" s="50" t="b">
        <v>0</v>
      </c>
      <c r="F164" s="54"/>
      <c r="K164" s="52"/>
      <c r="O164" s="52"/>
    </row>
    <row r="165" spans="2:15">
      <c r="B165" s="49" t="b">
        <v>0</v>
      </c>
      <c r="C165" s="25" t="b">
        <v>0</v>
      </c>
      <c r="D165" s="25" t="b">
        <v>0</v>
      </c>
      <c r="E165" s="50" t="b">
        <v>0</v>
      </c>
      <c r="F165" s="54"/>
      <c r="K165" s="52"/>
      <c r="O165" s="52"/>
    </row>
    <row r="166" spans="2:15">
      <c r="B166" s="49" t="b">
        <v>0</v>
      </c>
      <c r="C166" s="25" t="b">
        <v>0</v>
      </c>
      <c r="D166" s="25" t="b">
        <v>0</v>
      </c>
      <c r="E166" s="50" t="b">
        <v>0</v>
      </c>
      <c r="F166" s="54"/>
      <c r="K166" s="52"/>
      <c r="O166" s="52"/>
    </row>
    <row r="167" spans="2:15">
      <c r="B167" s="49" t="b">
        <v>0</v>
      </c>
      <c r="C167" s="25" t="b">
        <v>0</v>
      </c>
      <c r="D167" s="25" t="b">
        <v>0</v>
      </c>
      <c r="E167" s="50" t="b">
        <v>0</v>
      </c>
      <c r="F167" s="54"/>
      <c r="K167" s="52"/>
      <c r="O167" s="52"/>
    </row>
    <row r="168" spans="2:15">
      <c r="B168" s="49" t="b">
        <v>0</v>
      </c>
      <c r="C168" s="25" t="b">
        <v>0</v>
      </c>
      <c r="D168" s="25" t="b">
        <v>0</v>
      </c>
      <c r="E168" s="50" t="b">
        <v>0</v>
      </c>
      <c r="F168" s="54"/>
      <c r="K168" s="52"/>
      <c r="O168" s="52"/>
    </row>
    <row r="169" spans="2:15">
      <c r="B169" s="49" t="b">
        <v>0</v>
      </c>
      <c r="C169" s="25" t="b">
        <v>0</v>
      </c>
      <c r="D169" s="25" t="b">
        <v>0</v>
      </c>
      <c r="E169" s="50" t="b">
        <v>0</v>
      </c>
      <c r="F169" s="54"/>
      <c r="K169" s="52"/>
      <c r="O169" s="52"/>
    </row>
    <row r="170" spans="2:15">
      <c r="B170" s="49" t="b">
        <v>0</v>
      </c>
      <c r="C170" s="25" t="b">
        <v>0</v>
      </c>
      <c r="D170" s="25" t="b">
        <v>0</v>
      </c>
      <c r="E170" s="50" t="b">
        <v>0</v>
      </c>
      <c r="F170" s="54"/>
      <c r="K170" s="52"/>
      <c r="O170" s="52"/>
    </row>
    <row r="171" spans="2:15">
      <c r="B171" s="49" t="b">
        <v>0</v>
      </c>
      <c r="C171" s="25" t="b">
        <v>0</v>
      </c>
      <c r="D171" s="25" t="b">
        <v>0</v>
      </c>
      <c r="E171" s="50" t="b">
        <v>0</v>
      </c>
      <c r="F171" s="54"/>
      <c r="K171" s="52"/>
      <c r="O171" s="52"/>
    </row>
    <row r="172" spans="2:15">
      <c r="B172" s="49" t="b">
        <v>0</v>
      </c>
      <c r="C172" s="25" t="b">
        <v>0</v>
      </c>
      <c r="D172" s="25" t="b">
        <v>0</v>
      </c>
      <c r="E172" s="50" t="b">
        <v>0</v>
      </c>
      <c r="F172" s="54"/>
      <c r="K172" s="52"/>
      <c r="O172" s="52"/>
    </row>
    <row r="173" spans="2:15">
      <c r="B173" s="49" t="b">
        <v>0</v>
      </c>
      <c r="C173" s="25" t="b">
        <v>0</v>
      </c>
      <c r="D173" s="25" t="b">
        <v>0</v>
      </c>
      <c r="E173" s="50" t="b">
        <v>0</v>
      </c>
      <c r="F173" s="54"/>
      <c r="K173" s="52"/>
      <c r="O173" s="52"/>
    </row>
    <row r="174" spans="2:15">
      <c r="B174" s="49" t="b">
        <v>0</v>
      </c>
      <c r="C174" s="25" t="b">
        <v>0</v>
      </c>
      <c r="D174" s="25" t="b">
        <v>0</v>
      </c>
      <c r="E174" s="50" t="b">
        <v>0</v>
      </c>
      <c r="F174" s="54"/>
      <c r="K174" s="52"/>
      <c r="O174" s="52"/>
    </row>
    <row r="175" spans="2:15">
      <c r="B175" s="49" t="b">
        <v>0</v>
      </c>
      <c r="C175" s="25" t="b">
        <v>0</v>
      </c>
      <c r="D175" s="25" t="b">
        <v>0</v>
      </c>
      <c r="E175" s="50" t="b">
        <v>0</v>
      </c>
      <c r="F175" s="54"/>
      <c r="K175" s="52"/>
      <c r="O175" s="52"/>
    </row>
    <row r="176" spans="2:15">
      <c r="B176" s="49" t="b">
        <v>0</v>
      </c>
      <c r="C176" s="25" t="b">
        <v>0</v>
      </c>
      <c r="D176" s="25" t="b">
        <v>0</v>
      </c>
      <c r="E176" s="50" t="b">
        <v>0</v>
      </c>
      <c r="F176" s="54"/>
      <c r="K176" s="52"/>
      <c r="O176" s="52"/>
    </row>
    <row r="177" spans="2:15">
      <c r="B177" s="49" t="b">
        <v>0</v>
      </c>
      <c r="C177" s="25" t="b">
        <v>0</v>
      </c>
      <c r="D177" s="25" t="b">
        <v>0</v>
      </c>
      <c r="E177" s="50" t="b">
        <v>0</v>
      </c>
      <c r="F177" s="54"/>
      <c r="K177" s="52"/>
      <c r="O177" s="52"/>
    </row>
    <row r="178" spans="2:15">
      <c r="B178" s="49" t="b">
        <v>0</v>
      </c>
      <c r="C178" s="25" t="b">
        <v>0</v>
      </c>
      <c r="D178" s="25" t="b">
        <v>0</v>
      </c>
      <c r="E178" s="50" t="b">
        <v>0</v>
      </c>
      <c r="F178" s="54"/>
      <c r="K178" s="52"/>
      <c r="O178" s="52"/>
    </row>
    <row r="179" spans="2:15">
      <c r="B179" s="49" t="b">
        <v>0</v>
      </c>
      <c r="C179" s="25" t="b">
        <v>0</v>
      </c>
      <c r="D179" s="25" t="b">
        <v>0</v>
      </c>
      <c r="E179" s="50" t="b">
        <v>0</v>
      </c>
      <c r="F179" s="54"/>
      <c r="K179" s="52"/>
      <c r="O179" s="52"/>
    </row>
    <row r="180" spans="2:15">
      <c r="B180" s="49" t="b">
        <v>0</v>
      </c>
      <c r="C180" s="25" t="b">
        <v>0</v>
      </c>
      <c r="D180" s="25" t="b">
        <v>0</v>
      </c>
      <c r="E180" s="50" t="b">
        <v>0</v>
      </c>
      <c r="F180" s="54"/>
      <c r="K180" s="52"/>
      <c r="O180" s="52"/>
    </row>
    <row r="181" spans="2:15">
      <c r="B181" s="49" t="b">
        <v>0</v>
      </c>
      <c r="C181" s="25" t="b">
        <v>0</v>
      </c>
      <c r="D181" s="25" t="b">
        <v>0</v>
      </c>
      <c r="E181" s="50" t="b">
        <v>0</v>
      </c>
      <c r="F181" s="54"/>
      <c r="K181" s="52"/>
      <c r="O181" s="52"/>
    </row>
    <row r="182" spans="2:15">
      <c r="B182" s="49" t="b">
        <v>0</v>
      </c>
      <c r="C182" s="25" t="b">
        <v>0</v>
      </c>
      <c r="D182" s="25" t="b">
        <v>0</v>
      </c>
      <c r="E182" s="50" t="b">
        <v>0</v>
      </c>
      <c r="F182" s="54"/>
      <c r="K182" s="52"/>
      <c r="O182" s="52"/>
    </row>
    <row r="183" spans="2:15">
      <c r="B183" s="49" t="b">
        <v>0</v>
      </c>
      <c r="C183" s="25" t="b">
        <v>0</v>
      </c>
      <c r="D183" s="25" t="b">
        <v>0</v>
      </c>
      <c r="E183" s="50" t="b">
        <v>0</v>
      </c>
      <c r="F183" s="54"/>
      <c r="K183" s="52"/>
      <c r="O183" s="52"/>
    </row>
    <row r="184" spans="2:15">
      <c r="B184" s="49" t="b">
        <v>0</v>
      </c>
      <c r="C184" s="25" t="b">
        <v>0</v>
      </c>
      <c r="D184" s="25" t="b">
        <v>0</v>
      </c>
      <c r="E184" s="50" t="b">
        <v>0</v>
      </c>
      <c r="F184" s="54"/>
      <c r="K184" s="52"/>
      <c r="O184" s="52"/>
    </row>
    <row r="185" spans="2:15">
      <c r="B185" s="49" t="b">
        <v>0</v>
      </c>
      <c r="C185" s="25" t="b">
        <v>0</v>
      </c>
      <c r="D185" s="25" t="b">
        <v>0</v>
      </c>
      <c r="E185" s="50" t="b">
        <v>0</v>
      </c>
      <c r="F185" s="54"/>
      <c r="K185" s="52"/>
      <c r="O185" s="52"/>
    </row>
    <row r="186" spans="2:15">
      <c r="B186" s="49" t="b">
        <v>0</v>
      </c>
      <c r="C186" s="25" t="b">
        <v>0</v>
      </c>
      <c r="D186" s="25" t="b">
        <v>0</v>
      </c>
      <c r="E186" s="50" t="b">
        <v>0</v>
      </c>
      <c r="F186" s="54"/>
      <c r="K186" s="52"/>
      <c r="O186" s="52"/>
    </row>
    <row r="187" spans="2:15">
      <c r="B187" s="49" t="b">
        <v>0</v>
      </c>
      <c r="C187" s="25" t="b">
        <v>0</v>
      </c>
      <c r="D187" s="25" t="b">
        <v>0</v>
      </c>
      <c r="E187" s="50" t="b">
        <v>0</v>
      </c>
      <c r="F187" s="54"/>
      <c r="K187" s="52"/>
      <c r="O187" s="52"/>
    </row>
    <row r="188" spans="2:15">
      <c r="B188" s="49" t="b">
        <v>0</v>
      </c>
      <c r="C188" s="25" t="b">
        <v>0</v>
      </c>
      <c r="D188" s="25" t="b">
        <v>0</v>
      </c>
      <c r="E188" s="50" t="b">
        <v>0</v>
      </c>
      <c r="F188" s="54"/>
      <c r="K188" s="52"/>
      <c r="O188" s="52"/>
    </row>
    <row r="189" spans="2:15">
      <c r="B189" s="49" t="b">
        <v>0</v>
      </c>
      <c r="C189" s="25" t="b">
        <v>0</v>
      </c>
      <c r="D189" s="25" t="b">
        <v>0</v>
      </c>
      <c r="E189" s="50" t="b">
        <v>0</v>
      </c>
      <c r="F189" s="54"/>
      <c r="K189" s="52"/>
      <c r="O189" s="52"/>
    </row>
    <row r="190" spans="2:15">
      <c r="B190" s="49" t="b">
        <v>0</v>
      </c>
      <c r="C190" s="25" t="b">
        <v>0</v>
      </c>
      <c r="D190" s="25" t="b">
        <v>0</v>
      </c>
      <c r="E190" s="50" t="b">
        <v>0</v>
      </c>
      <c r="F190" s="54"/>
      <c r="K190" s="52"/>
      <c r="O190" s="52"/>
    </row>
    <row r="191" spans="2:15">
      <c r="B191" s="49" t="b">
        <v>0</v>
      </c>
      <c r="C191" s="25" t="b">
        <v>0</v>
      </c>
      <c r="D191" s="25" t="b">
        <v>0</v>
      </c>
      <c r="E191" s="50" t="b">
        <v>0</v>
      </c>
      <c r="F191" s="54"/>
      <c r="K191" s="52"/>
      <c r="O191" s="52"/>
    </row>
    <row r="192" spans="2:15">
      <c r="B192" s="49" t="b">
        <v>0</v>
      </c>
      <c r="C192" s="25" t="b">
        <v>0</v>
      </c>
      <c r="D192" s="25" t="b">
        <v>0</v>
      </c>
      <c r="E192" s="50" t="b">
        <v>0</v>
      </c>
      <c r="F192" s="54"/>
      <c r="K192" s="52"/>
      <c r="O192" s="52"/>
    </row>
    <row r="193" spans="2:15">
      <c r="B193" s="49" t="b">
        <v>0</v>
      </c>
      <c r="C193" s="25" t="b">
        <v>0</v>
      </c>
      <c r="D193" s="25" t="b">
        <v>0</v>
      </c>
      <c r="E193" s="50" t="b">
        <v>0</v>
      </c>
      <c r="F193" s="54"/>
      <c r="K193" s="52"/>
      <c r="O193" s="52"/>
    </row>
    <row r="194" spans="2:15">
      <c r="B194" s="49" t="b">
        <v>0</v>
      </c>
      <c r="C194" s="25" t="b">
        <v>0</v>
      </c>
      <c r="D194" s="25" t="b">
        <v>0</v>
      </c>
      <c r="E194" s="50" t="b">
        <v>0</v>
      </c>
      <c r="F194" s="54"/>
      <c r="K194" s="52"/>
      <c r="O194" s="52"/>
    </row>
    <row r="195" spans="2:15">
      <c r="B195" s="49" t="b">
        <v>0</v>
      </c>
      <c r="C195" s="25" t="b">
        <v>0</v>
      </c>
      <c r="D195" s="25" t="b">
        <v>0</v>
      </c>
      <c r="E195" s="50" t="b">
        <v>0</v>
      </c>
      <c r="F195" s="54"/>
      <c r="K195" s="52"/>
      <c r="O195" s="52"/>
    </row>
    <row r="196" spans="2:15">
      <c r="B196" s="49" t="b">
        <v>0</v>
      </c>
      <c r="C196" s="25" t="b">
        <v>0</v>
      </c>
      <c r="D196" s="25" t="b">
        <v>0</v>
      </c>
      <c r="E196" s="50" t="b">
        <v>0</v>
      </c>
      <c r="F196" s="54"/>
      <c r="K196" s="52"/>
      <c r="O196" s="52"/>
    </row>
    <row r="197" spans="2:15">
      <c r="B197" s="49" t="b">
        <v>0</v>
      </c>
      <c r="C197" s="25" t="b">
        <v>0</v>
      </c>
      <c r="D197" s="25" t="b">
        <v>0</v>
      </c>
      <c r="E197" s="50" t="b">
        <v>0</v>
      </c>
      <c r="F197" s="54"/>
      <c r="K197" s="52"/>
      <c r="O197" s="52"/>
    </row>
    <row r="198" spans="2:15">
      <c r="B198" s="49" t="b">
        <v>0</v>
      </c>
      <c r="C198" s="25" t="b">
        <v>0</v>
      </c>
      <c r="D198" s="25" t="b">
        <v>0</v>
      </c>
      <c r="E198" s="50" t="b">
        <v>0</v>
      </c>
      <c r="F198" s="54"/>
      <c r="K198" s="52"/>
      <c r="O198" s="52"/>
    </row>
    <row r="199" spans="2:15">
      <c r="B199" s="49" t="b">
        <v>0</v>
      </c>
      <c r="C199" s="25" t="b">
        <v>0</v>
      </c>
      <c r="D199" s="25" t="b">
        <v>0</v>
      </c>
      <c r="E199" s="50" t="b">
        <v>0</v>
      </c>
      <c r="F199" s="54"/>
      <c r="K199" s="52"/>
      <c r="O199" s="52"/>
    </row>
    <row r="200" spans="2:15">
      <c r="B200" s="49" t="b">
        <v>0</v>
      </c>
      <c r="C200" s="25" t="b">
        <v>0</v>
      </c>
      <c r="D200" s="25" t="b">
        <v>0</v>
      </c>
      <c r="E200" s="50" t="b">
        <v>0</v>
      </c>
      <c r="F200" s="54"/>
      <c r="K200" s="52"/>
      <c r="O200" s="52"/>
    </row>
    <row r="201" spans="2:15">
      <c r="B201" s="49" t="b">
        <v>0</v>
      </c>
      <c r="C201" s="25" t="b">
        <v>0</v>
      </c>
      <c r="D201" s="25" t="b">
        <v>0</v>
      </c>
      <c r="E201" s="50" t="b">
        <v>0</v>
      </c>
      <c r="F201" s="54"/>
      <c r="K201" s="52"/>
      <c r="O201" s="52"/>
    </row>
    <row r="202" spans="2:15">
      <c r="B202" s="49" t="b">
        <v>0</v>
      </c>
      <c r="C202" s="25" t="b">
        <v>0</v>
      </c>
      <c r="D202" s="25" t="b">
        <v>0</v>
      </c>
      <c r="E202" s="50" t="b">
        <v>0</v>
      </c>
      <c r="F202" s="54"/>
      <c r="K202" s="52"/>
      <c r="O202" s="52"/>
    </row>
    <row r="203" spans="2:15">
      <c r="B203" s="49" t="b">
        <v>0</v>
      </c>
      <c r="C203" s="25" t="b">
        <v>0</v>
      </c>
      <c r="D203" s="25" t="b">
        <v>0</v>
      </c>
      <c r="E203" s="50" t="b">
        <v>0</v>
      </c>
      <c r="F203" s="54"/>
      <c r="K203" s="52"/>
      <c r="O203" s="52"/>
    </row>
    <row r="204" spans="2:15">
      <c r="B204" s="49" t="b">
        <v>0</v>
      </c>
      <c r="C204" s="25" t="b">
        <v>0</v>
      </c>
      <c r="D204" s="25" t="b">
        <v>0</v>
      </c>
      <c r="E204" s="50" t="b">
        <v>0</v>
      </c>
      <c r="F204" s="54"/>
      <c r="K204" s="52"/>
      <c r="O204" s="52"/>
    </row>
    <row r="205" spans="2:15">
      <c r="B205" s="49" t="b">
        <v>0</v>
      </c>
      <c r="C205" s="25" t="b">
        <v>0</v>
      </c>
      <c r="D205" s="25" t="b">
        <v>0</v>
      </c>
      <c r="E205" s="50" t="b">
        <v>0</v>
      </c>
      <c r="F205" s="54"/>
      <c r="K205" s="52"/>
      <c r="O205" s="52"/>
    </row>
    <row r="206" spans="2:15">
      <c r="B206" s="49" t="b">
        <v>0</v>
      </c>
      <c r="C206" s="25" t="b">
        <v>0</v>
      </c>
      <c r="D206" s="25" t="b">
        <v>0</v>
      </c>
      <c r="E206" s="50" t="b">
        <v>0</v>
      </c>
      <c r="F206" s="54"/>
      <c r="K206" s="52"/>
      <c r="O206" s="52"/>
    </row>
    <row r="207" spans="2:15">
      <c r="B207" s="49" t="b">
        <v>0</v>
      </c>
      <c r="C207" s="25" t="b">
        <v>0</v>
      </c>
      <c r="D207" s="25" t="b">
        <v>0</v>
      </c>
      <c r="E207" s="50" t="b">
        <v>0</v>
      </c>
      <c r="F207" s="54"/>
      <c r="K207" s="52"/>
      <c r="O207" s="52"/>
    </row>
    <row r="208" spans="2:15">
      <c r="B208" s="49" t="b">
        <v>0</v>
      </c>
      <c r="C208" s="25" t="b">
        <v>0</v>
      </c>
      <c r="D208" s="25" t="b">
        <v>0</v>
      </c>
      <c r="E208" s="50" t="b">
        <v>0</v>
      </c>
      <c r="F208" s="54"/>
      <c r="K208" s="52"/>
      <c r="O208" s="52"/>
    </row>
    <row r="209" spans="2:15">
      <c r="B209" s="49" t="b">
        <v>0</v>
      </c>
      <c r="C209" s="25" t="b">
        <v>0</v>
      </c>
      <c r="D209" s="25" t="b">
        <v>0</v>
      </c>
      <c r="E209" s="50" t="b">
        <v>0</v>
      </c>
      <c r="F209" s="54"/>
      <c r="K209" s="52"/>
      <c r="O209" s="52"/>
    </row>
    <row r="210" spans="2:15">
      <c r="B210" s="49" t="b">
        <v>0</v>
      </c>
      <c r="C210" s="25" t="b">
        <v>0</v>
      </c>
      <c r="D210" s="25" t="b">
        <v>0</v>
      </c>
      <c r="E210" s="50" t="b">
        <v>0</v>
      </c>
      <c r="F210" s="54"/>
      <c r="K210" s="52"/>
      <c r="O210" s="52"/>
    </row>
    <row r="211" spans="2:15">
      <c r="B211" s="49" t="b">
        <v>0</v>
      </c>
      <c r="C211" s="25" t="b">
        <v>0</v>
      </c>
      <c r="D211" s="25" t="b">
        <v>0</v>
      </c>
      <c r="E211" s="50" t="b">
        <v>0</v>
      </c>
      <c r="F211" s="54"/>
      <c r="K211" s="52"/>
      <c r="O211" s="52"/>
    </row>
    <row r="212" spans="2:15">
      <c r="B212" s="49" t="b">
        <v>0</v>
      </c>
      <c r="C212" s="25" t="b">
        <v>0</v>
      </c>
      <c r="D212" s="25" t="b">
        <v>0</v>
      </c>
      <c r="E212" s="50" t="b">
        <v>0</v>
      </c>
      <c r="F212" s="54"/>
      <c r="K212" s="52"/>
      <c r="O212" s="52"/>
    </row>
    <row r="213" spans="2:15">
      <c r="B213" s="49" t="b">
        <v>0</v>
      </c>
      <c r="C213" s="25" t="b">
        <v>0</v>
      </c>
      <c r="D213" s="25" t="b">
        <v>0</v>
      </c>
      <c r="E213" s="50" t="b">
        <v>0</v>
      </c>
      <c r="F213" s="54"/>
      <c r="K213" s="52"/>
      <c r="O213" s="52"/>
    </row>
    <row r="214" spans="2:15">
      <c r="B214" s="49" t="b">
        <v>0</v>
      </c>
      <c r="C214" s="25" t="b">
        <v>0</v>
      </c>
      <c r="D214" s="25" t="b">
        <v>0</v>
      </c>
      <c r="E214" s="50" t="b">
        <v>0</v>
      </c>
      <c r="F214" s="54"/>
      <c r="K214" s="52"/>
      <c r="O214" s="52"/>
    </row>
    <row r="215" spans="2:15">
      <c r="B215" s="49" t="b">
        <v>0</v>
      </c>
      <c r="C215" s="25" t="b">
        <v>0</v>
      </c>
      <c r="D215" s="25" t="b">
        <v>0</v>
      </c>
      <c r="E215" s="50" t="b">
        <v>0</v>
      </c>
      <c r="F215" s="54"/>
      <c r="K215" s="52"/>
      <c r="O215" s="52"/>
    </row>
    <row r="216" spans="2:15">
      <c r="B216" s="49" t="b">
        <v>0</v>
      </c>
      <c r="C216" s="25" t="b">
        <v>0</v>
      </c>
      <c r="D216" s="25" t="b">
        <v>0</v>
      </c>
      <c r="E216" s="50" t="b">
        <v>0</v>
      </c>
      <c r="F216" s="54"/>
      <c r="K216" s="52"/>
      <c r="O216" s="52"/>
    </row>
    <row r="217" spans="2:15">
      <c r="B217" s="49" t="b">
        <v>0</v>
      </c>
      <c r="C217" s="25" t="b">
        <v>0</v>
      </c>
      <c r="D217" s="25" t="b">
        <v>0</v>
      </c>
      <c r="E217" s="50" t="b">
        <v>0</v>
      </c>
      <c r="F217" s="54"/>
      <c r="K217" s="52"/>
      <c r="O217" s="52"/>
    </row>
    <row r="218" spans="2:15">
      <c r="B218" s="49" t="b">
        <v>0</v>
      </c>
      <c r="C218" s="25" t="b">
        <v>0</v>
      </c>
      <c r="D218" s="25" t="b">
        <v>0</v>
      </c>
      <c r="E218" s="50" t="b">
        <v>0</v>
      </c>
      <c r="F218" s="54"/>
      <c r="K218" s="52"/>
      <c r="O218" s="52"/>
    </row>
    <row r="219" spans="2:15">
      <c r="B219" s="49" t="b">
        <v>0</v>
      </c>
      <c r="C219" s="25" t="b">
        <v>0</v>
      </c>
      <c r="D219" s="25" t="b">
        <v>0</v>
      </c>
      <c r="E219" s="50" t="b">
        <v>0</v>
      </c>
      <c r="F219" s="54"/>
      <c r="K219" s="52"/>
      <c r="O219" s="52"/>
    </row>
    <row r="220" spans="2:15">
      <c r="B220" s="49" t="b">
        <v>0</v>
      </c>
      <c r="C220" s="25" t="b">
        <v>0</v>
      </c>
      <c r="D220" s="25" t="b">
        <v>0</v>
      </c>
      <c r="E220" s="50" t="b">
        <v>0</v>
      </c>
      <c r="F220" s="54"/>
      <c r="K220" s="52"/>
      <c r="O220" s="52"/>
    </row>
    <row r="221" spans="2:15">
      <c r="B221" s="49" t="b">
        <v>0</v>
      </c>
      <c r="C221" s="25" t="b">
        <v>0</v>
      </c>
      <c r="D221" s="25" t="b">
        <v>0</v>
      </c>
      <c r="E221" s="50" t="b">
        <v>0</v>
      </c>
      <c r="F221" s="54"/>
      <c r="K221" s="52"/>
      <c r="O221" s="52"/>
    </row>
    <row r="222" spans="2:15">
      <c r="B222" s="49" t="b">
        <v>0</v>
      </c>
      <c r="C222" s="25" t="b">
        <v>0</v>
      </c>
      <c r="D222" s="25" t="b">
        <v>0</v>
      </c>
      <c r="E222" s="50" t="b">
        <v>0</v>
      </c>
      <c r="F222" s="54"/>
      <c r="K222" s="52"/>
      <c r="O222" s="52"/>
    </row>
    <row r="223" spans="2:15">
      <c r="B223" s="49" t="b">
        <v>0</v>
      </c>
      <c r="C223" s="25" t="b">
        <v>0</v>
      </c>
      <c r="D223" s="25" t="b">
        <v>0</v>
      </c>
      <c r="E223" s="50" t="b">
        <v>0</v>
      </c>
      <c r="F223" s="54"/>
      <c r="K223" s="52"/>
      <c r="O223" s="52"/>
    </row>
    <row r="224" spans="2:15">
      <c r="B224" s="49" t="b">
        <v>0</v>
      </c>
      <c r="C224" s="25" t="b">
        <v>0</v>
      </c>
      <c r="D224" s="25" t="b">
        <v>0</v>
      </c>
      <c r="E224" s="50" t="b">
        <v>0</v>
      </c>
      <c r="F224" s="54"/>
      <c r="K224" s="52"/>
      <c r="O224" s="52"/>
    </row>
    <row r="225" spans="2:15">
      <c r="B225" s="49" t="b">
        <v>0</v>
      </c>
      <c r="C225" s="25" t="b">
        <v>0</v>
      </c>
      <c r="D225" s="25" t="b">
        <v>0</v>
      </c>
      <c r="E225" s="50" t="b">
        <v>0</v>
      </c>
      <c r="F225" s="54"/>
      <c r="K225" s="52"/>
      <c r="O225" s="52"/>
    </row>
    <row r="226" spans="2:15">
      <c r="B226" s="49" t="b">
        <v>0</v>
      </c>
      <c r="C226" s="25" t="b">
        <v>0</v>
      </c>
      <c r="D226" s="25" t="b">
        <v>0</v>
      </c>
      <c r="E226" s="50" t="b">
        <v>0</v>
      </c>
      <c r="F226" s="54"/>
      <c r="K226" s="52"/>
      <c r="O226" s="52"/>
    </row>
    <row r="227" spans="2:15">
      <c r="B227" s="49" t="b">
        <v>0</v>
      </c>
      <c r="C227" s="25" t="b">
        <v>0</v>
      </c>
      <c r="D227" s="25" t="b">
        <v>0</v>
      </c>
      <c r="E227" s="50" t="b">
        <v>0</v>
      </c>
      <c r="F227" s="54"/>
      <c r="K227" s="52"/>
      <c r="O227" s="52"/>
    </row>
    <row r="228" spans="2:15">
      <c r="B228" s="49" t="b">
        <v>0</v>
      </c>
      <c r="C228" s="25" t="b">
        <v>0</v>
      </c>
      <c r="D228" s="25" t="b">
        <v>0</v>
      </c>
      <c r="E228" s="50" t="b">
        <v>0</v>
      </c>
      <c r="F228" s="54"/>
      <c r="K228" s="52"/>
      <c r="O228" s="52"/>
    </row>
    <row r="229" spans="2:15">
      <c r="B229" s="49" t="b">
        <v>0</v>
      </c>
      <c r="C229" s="25" t="b">
        <v>0</v>
      </c>
      <c r="D229" s="25" t="b">
        <v>0</v>
      </c>
      <c r="E229" s="50" t="b">
        <v>0</v>
      </c>
      <c r="F229" s="54"/>
      <c r="K229" s="52"/>
      <c r="O229" s="52"/>
    </row>
    <row r="230" spans="2:15">
      <c r="B230" s="49" t="b">
        <v>0</v>
      </c>
      <c r="C230" s="25" t="b">
        <v>0</v>
      </c>
      <c r="D230" s="25" t="b">
        <v>0</v>
      </c>
      <c r="E230" s="50" t="b">
        <v>0</v>
      </c>
      <c r="F230" s="54"/>
      <c r="K230" s="52"/>
      <c r="O230" s="52"/>
    </row>
    <row r="231" spans="2:15">
      <c r="B231" s="49" t="b">
        <v>0</v>
      </c>
      <c r="C231" s="25" t="b">
        <v>0</v>
      </c>
      <c r="D231" s="25" t="b">
        <v>0</v>
      </c>
      <c r="E231" s="50" t="b">
        <v>0</v>
      </c>
      <c r="F231" s="54"/>
      <c r="K231" s="52"/>
      <c r="O231" s="52"/>
    </row>
    <row r="232" spans="2:15">
      <c r="B232" s="49" t="b">
        <v>0</v>
      </c>
      <c r="C232" s="25" t="b">
        <v>0</v>
      </c>
      <c r="D232" s="25" t="b">
        <v>0</v>
      </c>
      <c r="E232" s="50" t="b">
        <v>0</v>
      </c>
      <c r="F232" s="54"/>
      <c r="K232" s="52"/>
      <c r="O232" s="52"/>
    </row>
    <row r="233" spans="2:15">
      <c r="B233" s="49" t="b">
        <v>0</v>
      </c>
      <c r="C233" s="25" t="b">
        <v>0</v>
      </c>
      <c r="D233" s="25" t="b">
        <v>0</v>
      </c>
      <c r="E233" s="50" t="b">
        <v>0</v>
      </c>
      <c r="F233" s="54"/>
      <c r="K233" s="52"/>
      <c r="O233" s="52"/>
    </row>
    <row r="234" spans="2:15">
      <c r="B234" s="49" t="b">
        <v>0</v>
      </c>
      <c r="C234" s="25" t="b">
        <v>0</v>
      </c>
      <c r="D234" s="25" t="b">
        <v>0</v>
      </c>
      <c r="E234" s="50" t="b">
        <v>0</v>
      </c>
      <c r="F234" s="54"/>
      <c r="K234" s="52"/>
      <c r="O234" s="52"/>
    </row>
    <row r="235" spans="2:15">
      <c r="B235" s="49" t="b">
        <v>0</v>
      </c>
      <c r="C235" s="25" t="b">
        <v>0</v>
      </c>
      <c r="D235" s="25" t="b">
        <v>0</v>
      </c>
      <c r="E235" s="50" t="b">
        <v>0</v>
      </c>
      <c r="F235" s="54"/>
      <c r="K235" s="52"/>
      <c r="O235" s="52"/>
    </row>
    <row r="236" spans="2:15">
      <c r="B236" s="49" t="b">
        <v>0</v>
      </c>
      <c r="C236" s="25" t="b">
        <v>0</v>
      </c>
      <c r="D236" s="25" t="b">
        <v>0</v>
      </c>
      <c r="E236" s="50" t="b">
        <v>0</v>
      </c>
      <c r="F236" s="54"/>
      <c r="K236" s="52"/>
      <c r="O236" s="52"/>
    </row>
    <row r="237" spans="2:15">
      <c r="B237" s="49" t="b">
        <v>0</v>
      </c>
      <c r="C237" s="25" t="b">
        <v>0</v>
      </c>
      <c r="D237" s="25" t="b">
        <v>0</v>
      </c>
      <c r="E237" s="50" t="b">
        <v>0</v>
      </c>
      <c r="F237" s="54"/>
      <c r="K237" s="52"/>
      <c r="O237" s="52"/>
    </row>
    <row r="238" spans="2:15">
      <c r="B238" s="49" t="b">
        <v>0</v>
      </c>
      <c r="C238" s="25" t="b">
        <v>0</v>
      </c>
      <c r="D238" s="25" t="b">
        <v>0</v>
      </c>
      <c r="E238" s="50" t="b">
        <v>0</v>
      </c>
      <c r="F238" s="54"/>
      <c r="K238" s="52"/>
      <c r="O238" s="52"/>
    </row>
    <row r="239" spans="2:15">
      <c r="B239" s="49" t="b">
        <v>0</v>
      </c>
      <c r="C239" s="25" t="b">
        <v>0</v>
      </c>
      <c r="D239" s="25" t="b">
        <v>0</v>
      </c>
      <c r="E239" s="50" t="b">
        <v>0</v>
      </c>
      <c r="F239" s="54"/>
      <c r="K239" s="52"/>
      <c r="O239" s="52"/>
    </row>
    <row r="240" spans="2:15">
      <c r="B240" s="49" t="b">
        <v>0</v>
      </c>
      <c r="C240" s="25" t="b">
        <v>0</v>
      </c>
      <c r="D240" s="25" t="b">
        <v>0</v>
      </c>
      <c r="E240" s="50" t="b">
        <v>0</v>
      </c>
      <c r="F240" s="54"/>
      <c r="K240" s="52"/>
      <c r="O240" s="52"/>
    </row>
    <row r="241" spans="2:15">
      <c r="B241" s="49" t="b">
        <v>0</v>
      </c>
      <c r="C241" s="25" t="b">
        <v>0</v>
      </c>
      <c r="D241" s="25" t="b">
        <v>0</v>
      </c>
      <c r="E241" s="50" t="b">
        <v>0</v>
      </c>
      <c r="F241" s="54"/>
      <c r="K241" s="52"/>
      <c r="O241" s="52"/>
    </row>
    <row r="242" spans="2:15">
      <c r="B242" s="49" t="b">
        <v>0</v>
      </c>
      <c r="C242" s="25" t="b">
        <v>0</v>
      </c>
      <c r="D242" s="25" t="b">
        <v>0</v>
      </c>
      <c r="E242" s="50" t="b">
        <v>0</v>
      </c>
      <c r="F242" s="54"/>
      <c r="K242" s="52"/>
      <c r="O242" s="52"/>
    </row>
    <row r="243" spans="2:15">
      <c r="B243" s="49" t="b">
        <v>0</v>
      </c>
      <c r="C243" s="25" t="b">
        <v>0</v>
      </c>
      <c r="D243" s="25" t="b">
        <v>0</v>
      </c>
      <c r="E243" s="50" t="b">
        <v>0</v>
      </c>
      <c r="F243" s="54"/>
      <c r="K243" s="52"/>
      <c r="O243" s="52"/>
    </row>
    <row r="244" spans="2:15">
      <c r="B244" s="49" t="b">
        <v>0</v>
      </c>
      <c r="C244" s="25" t="b">
        <v>0</v>
      </c>
      <c r="D244" s="25" t="b">
        <v>0</v>
      </c>
      <c r="E244" s="50" t="b">
        <v>0</v>
      </c>
      <c r="F244" s="54"/>
      <c r="K244" s="52"/>
      <c r="O244" s="52"/>
    </row>
    <row r="245" spans="2:15">
      <c r="B245" s="49" t="b">
        <v>0</v>
      </c>
      <c r="C245" s="25" t="b">
        <v>0</v>
      </c>
      <c r="D245" s="25" t="b">
        <v>0</v>
      </c>
      <c r="E245" s="50" t="b">
        <v>0</v>
      </c>
      <c r="F245" s="54"/>
      <c r="K245" s="52"/>
      <c r="O245" s="52"/>
    </row>
    <row r="246" spans="2:15">
      <c r="B246" s="49" t="b">
        <v>0</v>
      </c>
      <c r="C246" s="25" t="b">
        <v>0</v>
      </c>
      <c r="D246" s="25" t="b">
        <v>0</v>
      </c>
      <c r="E246" s="50" t="b">
        <v>0</v>
      </c>
      <c r="F246" s="54"/>
      <c r="K246" s="52"/>
      <c r="O246" s="52"/>
    </row>
    <row r="247" spans="2:15">
      <c r="B247" s="49" t="b">
        <v>0</v>
      </c>
      <c r="C247" s="25" t="b">
        <v>0</v>
      </c>
      <c r="D247" s="25" t="b">
        <v>0</v>
      </c>
      <c r="E247" s="50" t="b">
        <v>0</v>
      </c>
      <c r="F247" s="54"/>
      <c r="K247" s="52"/>
      <c r="O247" s="52"/>
    </row>
    <row r="248" spans="2:15">
      <c r="B248" s="49" t="b">
        <v>0</v>
      </c>
      <c r="C248" s="25" t="b">
        <v>0</v>
      </c>
      <c r="D248" s="25" t="b">
        <v>0</v>
      </c>
      <c r="E248" s="50" t="b">
        <v>0</v>
      </c>
      <c r="F248" s="54"/>
      <c r="K248" s="52"/>
      <c r="O248" s="52"/>
    </row>
    <row r="249" spans="2:15">
      <c r="B249" s="49" t="b">
        <v>0</v>
      </c>
      <c r="C249" s="25" t="b">
        <v>0</v>
      </c>
      <c r="D249" s="25" t="b">
        <v>0</v>
      </c>
      <c r="E249" s="50" t="b">
        <v>0</v>
      </c>
      <c r="F249" s="54"/>
      <c r="K249" s="52"/>
      <c r="O249" s="52"/>
    </row>
    <row r="250" spans="2:15">
      <c r="B250" s="49" t="b">
        <v>0</v>
      </c>
      <c r="C250" s="25" t="b">
        <v>0</v>
      </c>
      <c r="D250" s="25" t="b">
        <v>0</v>
      </c>
      <c r="E250" s="50" t="b">
        <v>0</v>
      </c>
      <c r="F250" s="54"/>
      <c r="K250" s="52"/>
      <c r="O250" s="52"/>
    </row>
    <row r="251" spans="2:15">
      <c r="B251" s="49" t="b">
        <v>0</v>
      </c>
      <c r="C251" s="25" t="b">
        <v>0</v>
      </c>
      <c r="D251" s="25" t="b">
        <v>0</v>
      </c>
      <c r="E251" s="50" t="b">
        <v>0</v>
      </c>
      <c r="F251" s="54"/>
      <c r="K251" s="52"/>
      <c r="O251" s="52"/>
    </row>
    <row r="252" spans="2:15">
      <c r="B252" s="49" t="b">
        <v>0</v>
      </c>
      <c r="C252" s="25" t="b">
        <v>0</v>
      </c>
      <c r="D252" s="25" t="b">
        <v>0</v>
      </c>
      <c r="E252" s="50" t="b">
        <v>0</v>
      </c>
      <c r="F252" s="54"/>
      <c r="K252" s="52"/>
      <c r="O252" s="52"/>
    </row>
    <row r="253" spans="2:15">
      <c r="B253" s="49" t="b">
        <v>0</v>
      </c>
      <c r="C253" s="25" t="b">
        <v>0</v>
      </c>
      <c r="D253" s="25" t="b">
        <v>0</v>
      </c>
      <c r="E253" s="50" t="b">
        <v>0</v>
      </c>
      <c r="F253" s="54"/>
      <c r="K253" s="52"/>
      <c r="O253" s="52"/>
    </row>
    <row r="254" spans="2:15">
      <c r="B254" s="49" t="b">
        <v>0</v>
      </c>
      <c r="C254" s="25" t="b">
        <v>0</v>
      </c>
      <c r="D254" s="25" t="b">
        <v>0</v>
      </c>
      <c r="E254" s="50" t="b">
        <v>0</v>
      </c>
      <c r="F254" s="54"/>
      <c r="K254" s="52"/>
      <c r="O254" s="52"/>
    </row>
    <row r="255" spans="2:15">
      <c r="B255" s="49" t="b">
        <v>0</v>
      </c>
      <c r="C255" s="25" t="b">
        <v>0</v>
      </c>
      <c r="D255" s="25" t="b">
        <v>0</v>
      </c>
      <c r="E255" s="50" t="b">
        <v>0</v>
      </c>
      <c r="F255" s="54"/>
      <c r="K255" s="52"/>
      <c r="O255" s="52"/>
    </row>
    <row r="256" spans="2:15">
      <c r="B256" s="49" t="b">
        <v>0</v>
      </c>
      <c r="C256" s="25" t="b">
        <v>0</v>
      </c>
      <c r="D256" s="25" t="b">
        <v>0</v>
      </c>
      <c r="E256" s="50" t="b">
        <v>0</v>
      </c>
      <c r="F256" s="54"/>
      <c r="K256" s="52"/>
      <c r="O256" s="52"/>
    </row>
    <row r="257" spans="2:15">
      <c r="B257" s="49" t="b">
        <v>0</v>
      </c>
      <c r="C257" s="25" t="b">
        <v>0</v>
      </c>
      <c r="D257" s="25" t="b">
        <v>0</v>
      </c>
      <c r="E257" s="50" t="b">
        <v>0</v>
      </c>
      <c r="F257" s="54"/>
      <c r="K257" s="52"/>
      <c r="O257" s="52"/>
    </row>
    <row r="258" spans="2:15">
      <c r="B258" s="49" t="b">
        <v>0</v>
      </c>
      <c r="C258" s="25" t="b">
        <v>0</v>
      </c>
      <c r="D258" s="25" t="b">
        <v>0</v>
      </c>
      <c r="E258" s="50" t="b">
        <v>0</v>
      </c>
      <c r="F258" s="54"/>
      <c r="K258" s="52"/>
      <c r="O258" s="52"/>
    </row>
    <row r="259" spans="2:15">
      <c r="B259" s="49" t="b">
        <v>0</v>
      </c>
      <c r="C259" s="25" t="b">
        <v>0</v>
      </c>
      <c r="D259" s="25" t="b">
        <v>0</v>
      </c>
      <c r="E259" s="50" t="b">
        <v>0</v>
      </c>
      <c r="F259" s="54"/>
      <c r="K259" s="52"/>
      <c r="O259" s="52"/>
    </row>
    <row r="260" spans="2:15">
      <c r="B260" s="49" t="b">
        <v>0</v>
      </c>
      <c r="C260" s="25" t="b">
        <v>0</v>
      </c>
      <c r="D260" s="25" t="b">
        <v>0</v>
      </c>
      <c r="E260" s="50" t="b">
        <v>0</v>
      </c>
      <c r="F260" s="54"/>
      <c r="K260" s="52"/>
      <c r="O260" s="52"/>
    </row>
    <row r="261" spans="2:15">
      <c r="B261" s="49" t="b">
        <v>0</v>
      </c>
      <c r="C261" s="25" t="b">
        <v>0</v>
      </c>
      <c r="D261" s="25" t="b">
        <v>0</v>
      </c>
      <c r="E261" s="50" t="b">
        <v>0</v>
      </c>
      <c r="F261" s="54"/>
      <c r="K261" s="52"/>
      <c r="O261" s="52"/>
    </row>
    <row r="262" spans="2:15">
      <c r="B262" s="49" t="b">
        <v>0</v>
      </c>
      <c r="C262" s="25" t="b">
        <v>0</v>
      </c>
      <c r="D262" s="25" t="b">
        <v>0</v>
      </c>
      <c r="E262" s="50" t="b">
        <v>0</v>
      </c>
      <c r="F262" s="54"/>
      <c r="K262" s="52"/>
      <c r="O262" s="52"/>
    </row>
    <row r="263" spans="2:15">
      <c r="B263" s="49" t="b">
        <v>0</v>
      </c>
      <c r="C263" s="25" t="b">
        <v>0</v>
      </c>
      <c r="D263" s="25" t="b">
        <v>0</v>
      </c>
      <c r="E263" s="50" t="b">
        <v>0</v>
      </c>
      <c r="F263" s="54"/>
      <c r="K263" s="52"/>
      <c r="O263" s="52"/>
    </row>
    <row r="264" spans="2:15">
      <c r="B264" s="49" t="b">
        <v>0</v>
      </c>
      <c r="C264" s="25" t="b">
        <v>0</v>
      </c>
      <c r="D264" s="25" t="b">
        <v>0</v>
      </c>
      <c r="E264" s="50" t="b">
        <v>0</v>
      </c>
      <c r="F264" s="54"/>
      <c r="K264" s="52"/>
      <c r="O264" s="52"/>
    </row>
    <row r="265" spans="2:15">
      <c r="B265" s="49" t="b">
        <v>0</v>
      </c>
      <c r="C265" s="25" t="b">
        <v>0</v>
      </c>
      <c r="D265" s="25" t="b">
        <v>0</v>
      </c>
      <c r="E265" s="50" t="b">
        <v>0</v>
      </c>
      <c r="F265" s="54"/>
      <c r="K265" s="52"/>
      <c r="O265" s="52"/>
    </row>
    <row r="266" spans="2:15">
      <c r="B266" s="49" t="b">
        <v>0</v>
      </c>
      <c r="C266" s="25" t="b">
        <v>0</v>
      </c>
      <c r="D266" s="25" t="b">
        <v>0</v>
      </c>
      <c r="E266" s="50" t="b">
        <v>0</v>
      </c>
      <c r="F266" s="54"/>
      <c r="K266" s="52"/>
      <c r="O266" s="52"/>
    </row>
    <row r="267" spans="2:15">
      <c r="B267" s="49" t="b">
        <v>0</v>
      </c>
      <c r="C267" s="25" t="b">
        <v>0</v>
      </c>
      <c r="D267" s="25" t="b">
        <v>0</v>
      </c>
      <c r="E267" s="50" t="b">
        <v>0</v>
      </c>
      <c r="F267" s="54"/>
      <c r="K267" s="52"/>
      <c r="O267" s="52"/>
    </row>
    <row r="268" spans="2:15">
      <c r="B268" s="49" t="b">
        <v>0</v>
      </c>
      <c r="C268" s="25" t="b">
        <v>0</v>
      </c>
      <c r="D268" s="25" t="b">
        <v>0</v>
      </c>
      <c r="E268" s="50" t="b">
        <v>0</v>
      </c>
      <c r="F268" s="54"/>
      <c r="K268" s="52"/>
      <c r="O268" s="52"/>
    </row>
    <row r="269" spans="2:15">
      <c r="B269" s="49" t="b">
        <v>0</v>
      </c>
      <c r="C269" s="25" t="b">
        <v>0</v>
      </c>
      <c r="D269" s="25" t="b">
        <v>0</v>
      </c>
      <c r="E269" s="50" t="b">
        <v>0</v>
      </c>
      <c r="F269" s="54"/>
      <c r="K269" s="52"/>
      <c r="O269" s="52"/>
    </row>
    <row r="270" spans="2:15">
      <c r="B270" s="49" t="b">
        <v>0</v>
      </c>
      <c r="C270" s="25" t="b">
        <v>0</v>
      </c>
      <c r="D270" s="25" t="b">
        <v>0</v>
      </c>
      <c r="E270" s="50" t="b">
        <v>0</v>
      </c>
      <c r="F270" s="54"/>
      <c r="K270" s="52"/>
      <c r="O270" s="52"/>
    </row>
    <row r="271" spans="2:15">
      <c r="B271" s="49" t="b">
        <v>0</v>
      </c>
      <c r="C271" s="25" t="b">
        <v>0</v>
      </c>
      <c r="D271" s="25" t="b">
        <v>0</v>
      </c>
      <c r="E271" s="50" t="b">
        <v>0</v>
      </c>
      <c r="F271" s="54"/>
      <c r="K271" s="52"/>
      <c r="O271" s="52"/>
    </row>
    <row r="272" spans="2:15">
      <c r="B272" s="49" t="b">
        <v>0</v>
      </c>
      <c r="C272" s="25" t="b">
        <v>0</v>
      </c>
      <c r="D272" s="25" t="b">
        <v>0</v>
      </c>
      <c r="E272" s="50" t="b">
        <v>0</v>
      </c>
      <c r="F272" s="54"/>
      <c r="K272" s="52"/>
      <c r="O272" s="52"/>
    </row>
    <row r="273" spans="2:15">
      <c r="B273" s="49" t="b">
        <v>0</v>
      </c>
      <c r="C273" s="25" t="b">
        <v>0</v>
      </c>
      <c r="D273" s="25" t="b">
        <v>0</v>
      </c>
      <c r="E273" s="50" t="b">
        <v>0</v>
      </c>
      <c r="F273" s="54"/>
      <c r="K273" s="52"/>
      <c r="O273" s="52"/>
    </row>
    <row r="274" spans="2:15">
      <c r="B274" s="49" t="b">
        <v>0</v>
      </c>
      <c r="C274" s="25" t="b">
        <v>0</v>
      </c>
      <c r="D274" s="25" t="b">
        <v>0</v>
      </c>
      <c r="E274" s="50" t="b">
        <v>0</v>
      </c>
      <c r="F274" s="54"/>
      <c r="K274" s="52"/>
      <c r="O274" s="52"/>
    </row>
    <row r="275" spans="2:15">
      <c r="B275" s="49" t="b">
        <v>0</v>
      </c>
      <c r="C275" s="25" t="b">
        <v>0</v>
      </c>
      <c r="D275" s="25" t="b">
        <v>0</v>
      </c>
      <c r="E275" s="50" t="b">
        <v>0</v>
      </c>
      <c r="F275" s="54"/>
      <c r="K275" s="52"/>
      <c r="O275" s="52"/>
    </row>
    <row r="276" spans="2:15">
      <c r="B276" s="49" t="b">
        <v>0</v>
      </c>
      <c r="C276" s="25" t="b">
        <v>0</v>
      </c>
      <c r="D276" s="25" t="b">
        <v>0</v>
      </c>
      <c r="E276" s="50" t="b">
        <v>0</v>
      </c>
      <c r="F276" s="54"/>
      <c r="K276" s="52"/>
      <c r="O276" s="52"/>
    </row>
    <row r="277" spans="2:15">
      <c r="B277" s="49" t="b">
        <v>0</v>
      </c>
      <c r="C277" s="25" t="b">
        <v>0</v>
      </c>
      <c r="D277" s="25" t="b">
        <v>0</v>
      </c>
      <c r="E277" s="50" t="b">
        <v>0</v>
      </c>
      <c r="F277" s="54"/>
      <c r="K277" s="52"/>
      <c r="O277" s="52"/>
    </row>
    <row r="278" spans="2:15">
      <c r="B278" s="49" t="b">
        <v>0</v>
      </c>
      <c r="C278" s="25" t="b">
        <v>0</v>
      </c>
      <c r="D278" s="25" t="b">
        <v>0</v>
      </c>
      <c r="E278" s="50" t="b">
        <v>0</v>
      </c>
      <c r="F278" s="54"/>
      <c r="K278" s="52"/>
      <c r="O278" s="52"/>
    </row>
    <row r="279" spans="2:15">
      <c r="B279" s="49" t="b">
        <v>0</v>
      </c>
      <c r="C279" s="25" t="b">
        <v>0</v>
      </c>
      <c r="D279" s="25" t="b">
        <v>0</v>
      </c>
      <c r="E279" s="50" t="b">
        <v>0</v>
      </c>
      <c r="F279" s="54"/>
      <c r="K279" s="52"/>
      <c r="O279" s="52"/>
    </row>
    <row r="280" spans="2:15">
      <c r="B280" s="49" t="b">
        <v>0</v>
      </c>
      <c r="C280" s="25" t="b">
        <v>0</v>
      </c>
      <c r="D280" s="25" t="b">
        <v>0</v>
      </c>
      <c r="E280" s="50" t="b">
        <v>0</v>
      </c>
      <c r="F280" s="54"/>
      <c r="K280" s="52"/>
      <c r="O280" s="52"/>
    </row>
    <row r="281" spans="2:15">
      <c r="B281" s="49" t="b">
        <v>0</v>
      </c>
      <c r="C281" s="25" t="b">
        <v>0</v>
      </c>
      <c r="D281" s="25" t="b">
        <v>0</v>
      </c>
      <c r="E281" s="50" t="b">
        <v>0</v>
      </c>
      <c r="F281" s="54"/>
      <c r="K281" s="52"/>
      <c r="O281" s="52"/>
    </row>
    <row r="282" spans="2:15">
      <c r="B282" s="49" t="b">
        <v>0</v>
      </c>
      <c r="C282" s="25" t="b">
        <v>0</v>
      </c>
      <c r="D282" s="25" t="b">
        <v>0</v>
      </c>
      <c r="E282" s="50" t="b">
        <v>0</v>
      </c>
      <c r="F282" s="54"/>
      <c r="K282" s="52"/>
      <c r="O282" s="52"/>
    </row>
    <row r="283" spans="2:15">
      <c r="B283" s="49" t="b">
        <v>0</v>
      </c>
      <c r="C283" s="25" t="b">
        <v>0</v>
      </c>
      <c r="D283" s="25" t="b">
        <v>0</v>
      </c>
      <c r="E283" s="50" t="b">
        <v>0</v>
      </c>
      <c r="F283" s="54"/>
      <c r="K283" s="52"/>
      <c r="O283" s="52"/>
    </row>
    <row r="284" spans="2:15">
      <c r="B284" s="49" t="b">
        <v>0</v>
      </c>
      <c r="C284" s="25" t="b">
        <v>0</v>
      </c>
      <c r="D284" s="25" t="b">
        <v>0</v>
      </c>
      <c r="E284" s="50" t="b">
        <v>0</v>
      </c>
      <c r="F284" s="54"/>
      <c r="K284" s="52"/>
      <c r="O284" s="52"/>
    </row>
    <row r="285" spans="2:15">
      <c r="B285" s="49" t="b">
        <v>0</v>
      </c>
      <c r="C285" s="25" t="b">
        <v>0</v>
      </c>
      <c r="D285" s="25" t="b">
        <v>0</v>
      </c>
      <c r="E285" s="50" t="b">
        <v>0</v>
      </c>
      <c r="F285" s="54"/>
      <c r="K285" s="52"/>
      <c r="O285" s="52"/>
    </row>
    <row r="286" spans="2:15">
      <c r="B286" s="49" t="b">
        <v>0</v>
      </c>
      <c r="C286" s="25" t="b">
        <v>0</v>
      </c>
      <c r="D286" s="25" t="b">
        <v>0</v>
      </c>
      <c r="E286" s="50" t="b">
        <v>0</v>
      </c>
      <c r="F286" s="54"/>
      <c r="K286" s="52"/>
      <c r="O286" s="52"/>
    </row>
    <row r="287" spans="2:15">
      <c r="B287" s="49" t="b">
        <v>0</v>
      </c>
      <c r="C287" s="25" t="b">
        <v>0</v>
      </c>
      <c r="D287" s="25" t="b">
        <v>0</v>
      </c>
      <c r="E287" s="50" t="b">
        <v>0</v>
      </c>
      <c r="F287" s="54"/>
      <c r="K287" s="52"/>
      <c r="O287" s="52"/>
    </row>
    <row r="288" spans="2:15">
      <c r="B288" s="49" t="b">
        <v>0</v>
      </c>
      <c r="C288" s="25" t="b">
        <v>0</v>
      </c>
      <c r="D288" s="25" t="b">
        <v>0</v>
      </c>
      <c r="E288" s="50" t="b">
        <v>0</v>
      </c>
      <c r="F288" s="54"/>
      <c r="K288" s="52"/>
      <c r="O288" s="52"/>
    </row>
    <row r="289" spans="2:15">
      <c r="B289" s="49" t="b">
        <v>0</v>
      </c>
      <c r="C289" s="25" t="b">
        <v>0</v>
      </c>
      <c r="D289" s="25" t="b">
        <v>0</v>
      </c>
      <c r="E289" s="50" t="b">
        <v>0</v>
      </c>
      <c r="F289" s="54"/>
      <c r="K289" s="52"/>
      <c r="O289" s="52"/>
    </row>
    <row r="290" spans="2:15">
      <c r="B290" s="49" t="b">
        <v>0</v>
      </c>
      <c r="C290" s="25" t="b">
        <v>0</v>
      </c>
      <c r="D290" s="25" t="b">
        <v>0</v>
      </c>
      <c r="E290" s="50" t="b">
        <v>0</v>
      </c>
      <c r="F290" s="54"/>
      <c r="K290" s="52"/>
      <c r="O290" s="52"/>
    </row>
    <row r="291" spans="2:15">
      <c r="B291" s="49" t="b">
        <v>0</v>
      </c>
      <c r="C291" s="25" t="b">
        <v>0</v>
      </c>
      <c r="D291" s="25" t="b">
        <v>0</v>
      </c>
      <c r="E291" s="50" t="b">
        <v>0</v>
      </c>
      <c r="F291" s="54"/>
      <c r="K291" s="52"/>
      <c r="O291" s="52"/>
    </row>
    <row r="292" spans="2:15">
      <c r="B292" s="49" t="b">
        <v>0</v>
      </c>
      <c r="C292" s="25" t="b">
        <v>0</v>
      </c>
      <c r="D292" s="25" t="b">
        <v>0</v>
      </c>
      <c r="E292" s="50" t="b">
        <v>0</v>
      </c>
      <c r="F292" s="54"/>
      <c r="K292" s="52"/>
      <c r="O292" s="52"/>
    </row>
    <row r="293" spans="2:15">
      <c r="B293" s="49" t="b">
        <v>0</v>
      </c>
      <c r="C293" s="25" t="b">
        <v>0</v>
      </c>
      <c r="D293" s="25" t="b">
        <v>0</v>
      </c>
      <c r="E293" s="50" t="b">
        <v>0</v>
      </c>
      <c r="F293" s="54"/>
      <c r="K293" s="52"/>
      <c r="O293" s="52"/>
    </row>
    <row r="294" spans="2:15">
      <c r="B294" s="49" t="b">
        <v>0</v>
      </c>
      <c r="C294" s="25" t="b">
        <v>0</v>
      </c>
      <c r="D294" s="25" t="b">
        <v>0</v>
      </c>
      <c r="E294" s="50" t="b">
        <v>0</v>
      </c>
      <c r="F294" s="54"/>
      <c r="K294" s="52"/>
      <c r="O294" s="52"/>
    </row>
    <row r="295" spans="2:15">
      <c r="B295" s="49" t="b">
        <v>0</v>
      </c>
      <c r="C295" s="25" t="b">
        <v>0</v>
      </c>
      <c r="D295" s="25" t="b">
        <v>0</v>
      </c>
      <c r="E295" s="50" t="b">
        <v>0</v>
      </c>
      <c r="F295" s="54"/>
      <c r="K295" s="52"/>
      <c r="O295" s="52"/>
    </row>
    <row r="296" spans="2:15">
      <c r="B296" s="49" t="b">
        <v>0</v>
      </c>
      <c r="C296" s="25" t="b">
        <v>0</v>
      </c>
      <c r="D296" s="25" t="b">
        <v>0</v>
      </c>
      <c r="E296" s="50" t="b">
        <v>0</v>
      </c>
      <c r="F296" s="54"/>
      <c r="K296" s="52"/>
      <c r="O296" s="52"/>
    </row>
    <row r="297" spans="2:15">
      <c r="B297" s="49" t="b">
        <v>0</v>
      </c>
      <c r="C297" s="25" t="b">
        <v>0</v>
      </c>
      <c r="D297" s="25" t="b">
        <v>0</v>
      </c>
      <c r="E297" s="50" t="b">
        <v>0</v>
      </c>
      <c r="F297" s="54"/>
      <c r="K297" s="52"/>
      <c r="O297" s="52"/>
    </row>
    <row r="298" spans="2:15">
      <c r="B298" s="49" t="b">
        <v>0</v>
      </c>
      <c r="C298" s="25" t="b">
        <v>0</v>
      </c>
      <c r="D298" s="25" t="b">
        <v>0</v>
      </c>
      <c r="E298" s="50" t="b">
        <v>0</v>
      </c>
      <c r="F298" s="54"/>
      <c r="K298" s="52"/>
      <c r="O298" s="52"/>
    </row>
    <row r="299" spans="2:15">
      <c r="B299" s="49" t="b">
        <v>0</v>
      </c>
      <c r="C299" s="25" t="b">
        <v>0</v>
      </c>
      <c r="D299" s="25" t="b">
        <v>0</v>
      </c>
      <c r="E299" s="50" t="b">
        <v>0</v>
      </c>
      <c r="F299" s="54"/>
      <c r="K299" s="52"/>
      <c r="O299" s="52"/>
    </row>
    <row r="300" spans="2:15">
      <c r="B300" s="49" t="b">
        <v>0</v>
      </c>
      <c r="C300" s="25" t="b">
        <v>0</v>
      </c>
      <c r="D300" s="25" t="b">
        <v>0</v>
      </c>
      <c r="E300" s="50" t="b">
        <v>0</v>
      </c>
      <c r="F300" s="54"/>
      <c r="K300" s="52"/>
      <c r="O300" s="52"/>
    </row>
    <row r="301" spans="2:15">
      <c r="B301" s="49" t="b">
        <v>0</v>
      </c>
      <c r="C301" s="25" t="b">
        <v>0</v>
      </c>
      <c r="D301" s="25" t="b">
        <v>0</v>
      </c>
      <c r="E301" s="50" t="b">
        <v>0</v>
      </c>
      <c r="F301" s="54"/>
      <c r="K301" s="52"/>
      <c r="O301" s="52"/>
    </row>
    <row r="302" spans="2:15">
      <c r="B302" s="49" t="b">
        <v>0</v>
      </c>
      <c r="C302" s="25" t="b">
        <v>0</v>
      </c>
      <c r="D302" s="25" t="b">
        <v>0</v>
      </c>
      <c r="E302" s="50" t="b">
        <v>0</v>
      </c>
      <c r="F302" s="54"/>
      <c r="K302" s="52"/>
      <c r="O302" s="52"/>
    </row>
    <row r="303" spans="2:15">
      <c r="B303" s="49" t="b">
        <v>0</v>
      </c>
      <c r="C303" s="25" t="b">
        <v>0</v>
      </c>
      <c r="D303" s="25" t="b">
        <v>0</v>
      </c>
      <c r="E303" s="50" t="b">
        <v>0</v>
      </c>
      <c r="F303" s="54"/>
      <c r="K303" s="52"/>
      <c r="O303" s="52"/>
    </row>
    <row r="304" spans="2:15">
      <c r="B304" s="49" t="b">
        <v>0</v>
      </c>
      <c r="C304" s="25" t="b">
        <v>0</v>
      </c>
      <c r="D304" s="25" t="b">
        <v>0</v>
      </c>
      <c r="E304" s="50" t="b">
        <v>0</v>
      </c>
      <c r="F304" s="54"/>
      <c r="K304" s="52"/>
      <c r="O304" s="52"/>
    </row>
    <row r="305" spans="2:15">
      <c r="B305" s="49" t="b">
        <v>0</v>
      </c>
      <c r="C305" s="25" t="b">
        <v>0</v>
      </c>
      <c r="D305" s="25" t="b">
        <v>0</v>
      </c>
      <c r="E305" s="50" t="b">
        <v>0</v>
      </c>
      <c r="F305" s="54"/>
      <c r="K305" s="52"/>
      <c r="O305" s="52"/>
    </row>
    <row r="306" spans="2:15">
      <c r="B306" s="49" t="b">
        <v>0</v>
      </c>
      <c r="C306" s="25" t="b">
        <v>0</v>
      </c>
      <c r="D306" s="25" t="b">
        <v>0</v>
      </c>
      <c r="E306" s="50" t="b">
        <v>0</v>
      </c>
      <c r="F306" s="54"/>
      <c r="K306" s="52"/>
      <c r="O306" s="52"/>
    </row>
    <row r="307" spans="2:15">
      <c r="B307" s="49" t="b">
        <v>0</v>
      </c>
      <c r="C307" s="25" t="b">
        <v>0</v>
      </c>
      <c r="D307" s="25" t="b">
        <v>0</v>
      </c>
      <c r="E307" s="50" t="b">
        <v>0</v>
      </c>
      <c r="F307" s="54"/>
      <c r="K307" s="52"/>
      <c r="O307" s="52"/>
    </row>
    <row r="308" spans="2:15">
      <c r="B308" s="49" t="b">
        <v>0</v>
      </c>
      <c r="C308" s="25" t="b">
        <v>0</v>
      </c>
      <c r="D308" s="25" t="b">
        <v>0</v>
      </c>
      <c r="E308" s="50" t="b">
        <v>0</v>
      </c>
      <c r="F308" s="54"/>
      <c r="K308" s="52"/>
      <c r="O308" s="52"/>
    </row>
    <row r="309" spans="2:15">
      <c r="B309" s="49" t="b">
        <v>0</v>
      </c>
      <c r="C309" s="25" t="b">
        <v>0</v>
      </c>
      <c r="D309" s="25" t="b">
        <v>0</v>
      </c>
      <c r="E309" s="50" t="b">
        <v>0</v>
      </c>
      <c r="F309" s="54"/>
      <c r="K309" s="52"/>
      <c r="O309" s="52"/>
    </row>
    <row r="310" spans="2:15">
      <c r="B310" s="49" t="b">
        <v>0</v>
      </c>
      <c r="C310" s="25" t="b">
        <v>0</v>
      </c>
      <c r="D310" s="25" t="b">
        <v>0</v>
      </c>
      <c r="E310" s="50" t="b">
        <v>0</v>
      </c>
      <c r="F310" s="54"/>
      <c r="K310" s="52"/>
      <c r="O310" s="52"/>
    </row>
    <row r="311" spans="2:15">
      <c r="B311" s="49" t="b">
        <v>0</v>
      </c>
      <c r="C311" s="25" t="b">
        <v>0</v>
      </c>
      <c r="D311" s="25" t="b">
        <v>0</v>
      </c>
      <c r="E311" s="50" t="b">
        <v>0</v>
      </c>
      <c r="F311" s="54"/>
      <c r="K311" s="52"/>
      <c r="O311" s="52"/>
    </row>
    <row r="312" spans="2:15">
      <c r="B312" s="49" t="b">
        <v>0</v>
      </c>
      <c r="C312" s="25" t="b">
        <v>0</v>
      </c>
      <c r="D312" s="25" t="b">
        <v>0</v>
      </c>
      <c r="E312" s="50" t="b">
        <v>0</v>
      </c>
      <c r="F312" s="54"/>
      <c r="K312" s="52"/>
      <c r="O312" s="52"/>
    </row>
    <row r="313" spans="2:15">
      <c r="B313" s="49" t="b">
        <v>0</v>
      </c>
      <c r="C313" s="25" t="b">
        <v>0</v>
      </c>
      <c r="D313" s="25" t="b">
        <v>0</v>
      </c>
      <c r="E313" s="50" t="b">
        <v>0</v>
      </c>
      <c r="F313" s="54"/>
      <c r="K313" s="52"/>
      <c r="O313" s="52"/>
    </row>
    <row r="314" spans="2:15">
      <c r="B314" s="49" t="b">
        <v>0</v>
      </c>
      <c r="C314" s="25" t="b">
        <v>0</v>
      </c>
      <c r="D314" s="25" t="b">
        <v>0</v>
      </c>
      <c r="E314" s="50" t="b">
        <v>0</v>
      </c>
      <c r="F314" s="54"/>
      <c r="K314" s="52"/>
      <c r="O314" s="52"/>
    </row>
    <row r="315" spans="2:15">
      <c r="B315" s="49" t="b">
        <v>0</v>
      </c>
      <c r="C315" s="25" t="b">
        <v>0</v>
      </c>
      <c r="D315" s="25" t="b">
        <v>0</v>
      </c>
      <c r="E315" s="50" t="b">
        <v>0</v>
      </c>
      <c r="F315" s="54"/>
      <c r="K315" s="52"/>
      <c r="O315" s="52"/>
    </row>
    <row r="316" spans="2:15">
      <c r="B316" s="49" t="b">
        <v>0</v>
      </c>
      <c r="C316" s="25" t="b">
        <v>0</v>
      </c>
      <c r="D316" s="25" t="b">
        <v>0</v>
      </c>
      <c r="E316" s="50" t="b">
        <v>0</v>
      </c>
      <c r="F316" s="54"/>
      <c r="K316" s="52"/>
      <c r="O316" s="52"/>
    </row>
    <row r="317" spans="2:15">
      <c r="B317" s="49" t="b">
        <v>0</v>
      </c>
      <c r="C317" s="25" t="b">
        <v>0</v>
      </c>
      <c r="D317" s="25" t="b">
        <v>0</v>
      </c>
      <c r="E317" s="50" t="b">
        <v>0</v>
      </c>
      <c r="F317" s="54"/>
      <c r="K317" s="52"/>
      <c r="O317" s="52"/>
    </row>
    <row r="318" spans="2:15">
      <c r="B318" s="49" t="b">
        <v>0</v>
      </c>
      <c r="C318" s="25" t="b">
        <v>0</v>
      </c>
      <c r="D318" s="25" t="b">
        <v>0</v>
      </c>
      <c r="E318" s="50" t="b">
        <v>0</v>
      </c>
      <c r="F318" s="54"/>
      <c r="K318" s="52"/>
      <c r="O318" s="52"/>
    </row>
    <row r="319" spans="2:15">
      <c r="B319" s="49" t="b">
        <v>0</v>
      </c>
      <c r="C319" s="25" t="b">
        <v>0</v>
      </c>
      <c r="D319" s="25" t="b">
        <v>0</v>
      </c>
      <c r="E319" s="50" t="b">
        <v>0</v>
      </c>
      <c r="F319" s="54"/>
      <c r="K319" s="52"/>
      <c r="O319" s="52"/>
    </row>
    <row r="320" spans="2:15">
      <c r="B320" s="49" t="b">
        <v>0</v>
      </c>
      <c r="C320" s="25" t="b">
        <v>0</v>
      </c>
      <c r="D320" s="25" t="b">
        <v>0</v>
      </c>
      <c r="E320" s="50" t="b">
        <v>0</v>
      </c>
      <c r="F320" s="54"/>
      <c r="K320" s="52"/>
      <c r="O320" s="52"/>
    </row>
    <row r="321" spans="2:15">
      <c r="B321" s="49" t="b">
        <v>0</v>
      </c>
      <c r="C321" s="25" t="b">
        <v>0</v>
      </c>
      <c r="D321" s="25" t="b">
        <v>0</v>
      </c>
      <c r="E321" s="50" t="b">
        <v>0</v>
      </c>
      <c r="F321" s="54"/>
      <c r="K321" s="52"/>
      <c r="O321" s="52"/>
    </row>
    <row r="322" spans="2:15">
      <c r="B322" s="49" t="b">
        <v>0</v>
      </c>
      <c r="C322" s="25" t="b">
        <v>0</v>
      </c>
      <c r="D322" s="25" t="b">
        <v>0</v>
      </c>
      <c r="E322" s="50" t="b">
        <v>0</v>
      </c>
      <c r="F322" s="54"/>
      <c r="K322" s="52"/>
      <c r="O322" s="52"/>
    </row>
    <row r="323" spans="2:15">
      <c r="B323" s="49" t="b">
        <v>0</v>
      </c>
      <c r="C323" s="25" t="b">
        <v>0</v>
      </c>
      <c r="D323" s="25" t="b">
        <v>0</v>
      </c>
      <c r="E323" s="50" t="b">
        <v>0</v>
      </c>
      <c r="F323" s="54"/>
      <c r="K323" s="52"/>
      <c r="O323" s="52"/>
    </row>
    <row r="324" spans="2:15">
      <c r="B324" s="49" t="b">
        <v>0</v>
      </c>
      <c r="C324" s="25" t="b">
        <v>0</v>
      </c>
      <c r="D324" s="25" t="b">
        <v>0</v>
      </c>
      <c r="E324" s="50" t="b">
        <v>0</v>
      </c>
      <c r="F324" s="54"/>
      <c r="K324" s="52"/>
      <c r="O324" s="52"/>
    </row>
    <row r="325" spans="2:15">
      <c r="B325" s="49" t="b">
        <v>0</v>
      </c>
      <c r="C325" s="25" t="b">
        <v>0</v>
      </c>
      <c r="D325" s="25" t="b">
        <v>0</v>
      </c>
      <c r="E325" s="50" t="b">
        <v>0</v>
      </c>
      <c r="F325" s="54"/>
      <c r="K325" s="52"/>
      <c r="O325" s="52"/>
    </row>
    <row r="326" spans="2:15">
      <c r="B326" s="49" t="b">
        <v>0</v>
      </c>
      <c r="C326" s="25" t="b">
        <v>0</v>
      </c>
      <c r="D326" s="25" t="b">
        <v>0</v>
      </c>
      <c r="E326" s="50" t="b">
        <v>0</v>
      </c>
      <c r="F326" s="54"/>
      <c r="K326" s="52"/>
      <c r="O326" s="52"/>
    </row>
    <row r="327" spans="2:15">
      <c r="B327" s="49" t="b">
        <v>0</v>
      </c>
      <c r="C327" s="25" t="b">
        <v>0</v>
      </c>
      <c r="D327" s="25" t="b">
        <v>0</v>
      </c>
      <c r="E327" s="50" t="b">
        <v>0</v>
      </c>
      <c r="F327" s="54"/>
      <c r="K327" s="52"/>
      <c r="O327" s="52"/>
    </row>
    <row r="328" spans="2:15">
      <c r="B328" s="49" t="b">
        <v>0</v>
      </c>
      <c r="C328" s="25" t="b">
        <v>0</v>
      </c>
      <c r="D328" s="25" t="b">
        <v>0</v>
      </c>
      <c r="E328" s="50" t="b">
        <v>0</v>
      </c>
      <c r="F328" s="54"/>
      <c r="K328" s="52"/>
      <c r="O328" s="52"/>
    </row>
    <row r="329" spans="2:15">
      <c r="B329" s="49" t="b">
        <v>0</v>
      </c>
      <c r="C329" s="25" t="b">
        <v>0</v>
      </c>
      <c r="D329" s="25" t="b">
        <v>0</v>
      </c>
      <c r="E329" s="50" t="b">
        <v>0</v>
      </c>
      <c r="F329" s="54"/>
      <c r="K329" s="52"/>
      <c r="O329" s="52"/>
    </row>
    <row r="330" spans="2:15">
      <c r="B330" s="49" t="b">
        <v>0</v>
      </c>
      <c r="C330" s="25" t="b">
        <v>0</v>
      </c>
      <c r="D330" s="25" t="b">
        <v>0</v>
      </c>
      <c r="E330" s="50" t="b">
        <v>0</v>
      </c>
      <c r="F330" s="54"/>
      <c r="K330" s="52"/>
      <c r="O330" s="52"/>
    </row>
    <row r="331" spans="2:15">
      <c r="B331" s="49" t="b">
        <v>0</v>
      </c>
      <c r="C331" s="25" t="b">
        <v>0</v>
      </c>
      <c r="D331" s="25" t="b">
        <v>0</v>
      </c>
      <c r="E331" s="50" t="b">
        <v>0</v>
      </c>
      <c r="F331" s="54"/>
      <c r="K331" s="52"/>
      <c r="O331" s="52"/>
    </row>
    <row r="332" spans="2:15">
      <c r="B332" s="49" t="b">
        <v>0</v>
      </c>
      <c r="C332" s="25" t="b">
        <v>0</v>
      </c>
      <c r="D332" s="25" t="b">
        <v>0</v>
      </c>
      <c r="E332" s="50" t="b">
        <v>0</v>
      </c>
      <c r="F332" s="54"/>
      <c r="K332" s="52"/>
      <c r="O332" s="52"/>
    </row>
    <row r="333" spans="2:15">
      <c r="B333" s="49" t="b">
        <v>0</v>
      </c>
      <c r="C333" s="25" t="b">
        <v>0</v>
      </c>
      <c r="D333" s="25" t="b">
        <v>0</v>
      </c>
      <c r="E333" s="50" t="b">
        <v>0</v>
      </c>
      <c r="F333" s="54"/>
      <c r="K333" s="52"/>
      <c r="O333" s="52"/>
    </row>
    <row r="334" spans="2:15">
      <c r="B334" s="49" t="b">
        <v>0</v>
      </c>
      <c r="C334" s="25" t="b">
        <v>0</v>
      </c>
      <c r="D334" s="25" t="b">
        <v>0</v>
      </c>
      <c r="E334" s="50" t="b">
        <v>0</v>
      </c>
      <c r="F334" s="54"/>
      <c r="K334" s="52"/>
      <c r="O334" s="52"/>
    </row>
    <row r="335" spans="2:15">
      <c r="B335" s="49" t="b">
        <v>0</v>
      </c>
      <c r="C335" s="25" t="b">
        <v>0</v>
      </c>
      <c r="D335" s="25" t="b">
        <v>0</v>
      </c>
      <c r="E335" s="50" t="b">
        <v>0</v>
      </c>
      <c r="F335" s="54"/>
      <c r="K335" s="52"/>
      <c r="O335" s="52"/>
    </row>
    <row r="336" spans="2:15">
      <c r="B336" s="49" t="b">
        <v>0</v>
      </c>
      <c r="C336" s="25" t="b">
        <v>0</v>
      </c>
      <c r="D336" s="25" t="b">
        <v>0</v>
      </c>
      <c r="E336" s="50" t="b">
        <v>0</v>
      </c>
      <c r="F336" s="54"/>
      <c r="K336" s="52"/>
      <c r="O336" s="52"/>
    </row>
    <row r="337" spans="2:15">
      <c r="B337" s="49" t="b">
        <v>0</v>
      </c>
      <c r="C337" s="25" t="b">
        <v>0</v>
      </c>
      <c r="D337" s="25" t="b">
        <v>0</v>
      </c>
      <c r="E337" s="50" t="b">
        <v>0</v>
      </c>
      <c r="F337" s="54"/>
      <c r="K337" s="52"/>
      <c r="O337" s="52"/>
    </row>
    <row r="338" spans="2:15">
      <c r="B338" s="49" t="b">
        <v>0</v>
      </c>
      <c r="C338" s="25" t="b">
        <v>0</v>
      </c>
      <c r="D338" s="25" t="b">
        <v>0</v>
      </c>
      <c r="E338" s="50" t="b">
        <v>0</v>
      </c>
      <c r="F338" s="54"/>
      <c r="K338" s="52"/>
      <c r="O338" s="52"/>
    </row>
    <row r="339" spans="2:15">
      <c r="B339" s="49" t="b">
        <v>0</v>
      </c>
      <c r="C339" s="25" t="b">
        <v>0</v>
      </c>
      <c r="D339" s="25" t="b">
        <v>0</v>
      </c>
      <c r="E339" s="50" t="b">
        <v>0</v>
      </c>
      <c r="F339" s="54"/>
      <c r="K339" s="52"/>
      <c r="O339" s="52"/>
    </row>
    <row r="340" spans="2:15">
      <c r="B340" s="49" t="b">
        <v>0</v>
      </c>
      <c r="C340" s="25" t="b">
        <v>0</v>
      </c>
      <c r="D340" s="25" t="b">
        <v>0</v>
      </c>
      <c r="E340" s="50" t="b">
        <v>0</v>
      </c>
      <c r="F340" s="54"/>
      <c r="K340" s="52"/>
      <c r="O340" s="52"/>
    </row>
    <row r="341" spans="2:15">
      <c r="B341" s="49" t="b">
        <v>0</v>
      </c>
      <c r="C341" s="25" t="b">
        <v>0</v>
      </c>
      <c r="D341" s="25" t="b">
        <v>0</v>
      </c>
      <c r="E341" s="50" t="b">
        <v>0</v>
      </c>
      <c r="F341" s="54"/>
      <c r="K341" s="52"/>
      <c r="O341" s="52"/>
    </row>
    <row r="342" spans="2:15">
      <c r="B342" s="49" t="b">
        <v>0</v>
      </c>
      <c r="C342" s="25" t="b">
        <v>0</v>
      </c>
      <c r="D342" s="25" t="b">
        <v>0</v>
      </c>
      <c r="E342" s="50" t="b">
        <v>0</v>
      </c>
      <c r="F342" s="54"/>
      <c r="K342" s="52"/>
      <c r="O342" s="52"/>
    </row>
    <row r="343" spans="2:15">
      <c r="B343" s="49" t="b">
        <v>0</v>
      </c>
      <c r="C343" s="25" t="b">
        <v>0</v>
      </c>
      <c r="D343" s="25" t="b">
        <v>0</v>
      </c>
      <c r="E343" s="50" t="b">
        <v>0</v>
      </c>
      <c r="F343" s="54"/>
      <c r="K343" s="52"/>
      <c r="O343" s="52"/>
    </row>
    <row r="344" spans="2:15">
      <c r="B344" s="49" t="b">
        <v>0</v>
      </c>
      <c r="C344" s="25" t="b">
        <v>0</v>
      </c>
      <c r="D344" s="25" t="b">
        <v>0</v>
      </c>
      <c r="E344" s="50" t="b">
        <v>0</v>
      </c>
      <c r="F344" s="54"/>
      <c r="K344" s="52"/>
      <c r="O344" s="52"/>
    </row>
    <row r="345" spans="2:15">
      <c r="B345" s="49" t="b">
        <v>0</v>
      </c>
      <c r="C345" s="25" t="b">
        <v>0</v>
      </c>
      <c r="D345" s="25" t="b">
        <v>0</v>
      </c>
      <c r="E345" s="50" t="b">
        <v>0</v>
      </c>
      <c r="F345" s="54"/>
      <c r="K345" s="52"/>
      <c r="O345" s="52"/>
    </row>
    <row r="346" spans="2:15">
      <c r="B346" s="49" t="b">
        <v>0</v>
      </c>
      <c r="C346" s="25" t="b">
        <v>0</v>
      </c>
      <c r="D346" s="25" t="b">
        <v>0</v>
      </c>
      <c r="E346" s="50" t="b">
        <v>0</v>
      </c>
      <c r="F346" s="54"/>
      <c r="K346" s="52"/>
      <c r="O346" s="52"/>
    </row>
    <row r="347" spans="2:15">
      <c r="B347" s="49" t="b">
        <v>0</v>
      </c>
      <c r="C347" s="25" t="b">
        <v>0</v>
      </c>
      <c r="D347" s="25" t="b">
        <v>0</v>
      </c>
      <c r="E347" s="50" t="b">
        <v>0</v>
      </c>
      <c r="F347" s="54"/>
      <c r="K347" s="52"/>
      <c r="O347" s="52"/>
    </row>
    <row r="348" spans="2:15">
      <c r="B348" s="49" t="b">
        <v>0</v>
      </c>
      <c r="C348" s="25" t="b">
        <v>0</v>
      </c>
      <c r="D348" s="25" t="b">
        <v>0</v>
      </c>
      <c r="E348" s="50" t="b">
        <v>0</v>
      </c>
      <c r="F348" s="54"/>
      <c r="K348" s="52"/>
      <c r="O348" s="52"/>
    </row>
    <row r="349" spans="2:15">
      <c r="B349" s="49" t="b">
        <v>0</v>
      </c>
      <c r="C349" s="25" t="b">
        <v>0</v>
      </c>
      <c r="D349" s="25" t="b">
        <v>0</v>
      </c>
      <c r="E349" s="50" t="b">
        <v>0</v>
      </c>
      <c r="F349" s="54"/>
      <c r="K349" s="52"/>
      <c r="O349" s="52"/>
    </row>
    <row r="350" spans="2:15">
      <c r="B350" s="49" t="b">
        <v>0</v>
      </c>
      <c r="C350" s="25" t="b">
        <v>0</v>
      </c>
      <c r="D350" s="25" t="b">
        <v>0</v>
      </c>
      <c r="E350" s="50" t="b">
        <v>0</v>
      </c>
      <c r="F350" s="54"/>
      <c r="K350" s="52"/>
      <c r="O350" s="52"/>
    </row>
    <row r="351" spans="2:15">
      <c r="B351" s="49" t="b">
        <v>0</v>
      </c>
      <c r="C351" s="25" t="b">
        <v>0</v>
      </c>
      <c r="D351" s="25" t="b">
        <v>0</v>
      </c>
      <c r="E351" s="50" t="b">
        <v>0</v>
      </c>
      <c r="F351" s="54"/>
      <c r="K351" s="52"/>
      <c r="O351" s="52"/>
    </row>
    <row r="352" spans="2:15">
      <c r="B352" s="49" t="b">
        <v>0</v>
      </c>
      <c r="C352" s="25" t="b">
        <v>0</v>
      </c>
      <c r="D352" s="25" t="b">
        <v>0</v>
      </c>
      <c r="E352" s="50" t="b">
        <v>0</v>
      </c>
      <c r="F352" s="54"/>
      <c r="K352" s="52"/>
      <c r="O352" s="52"/>
    </row>
    <row r="353" spans="2:15">
      <c r="B353" s="49" t="b">
        <v>0</v>
      </c>
      <c r="C353" s="25" t="b">
        <v>0</v>
      </c>
      <c r="D353" s="25" t="b">
        <v>0</v>
      </c>
      <c r="E353" s="50" t="b">
        <v>0</v>
      </c>
      <c r="F353" s="54"/>
      <c r="K353" s="52"/>
      <c r="O353" s="52"/>
    </row>
    <row r="354" spans="2:15">
      <c r="B354" s="49" t="b">
        <v>0</v>
      </c>
      <c r="C354" s="25" t="b">
        <v>0</v>
      </c>
      <c r="D354" s="25" t="b">
        <v>0</v>
      </c>
      <c r="E354" s="50" t="b">
        <v>0</v>
      </c>
      <c r="F354" s="54"/>
      <c r="K354" s="52"/>
      <c r="O354" s="52"/>
    </row>
    <row r="355" spans="2:15">
      <c r="B355" s="49" t="b">
        <v>0</v>
      </c>
      <c r="C355" s="25" t="b">
        <v>0</v>
      </c>
      <c r="D355" s="25" t="b">
        <v>0</v>
      </c>
      <c r="E355" s="50" t="b">
        <v>0</v>
      </c>
      <c r="F355" s="54"/>
      <c r="K355" s="52"/>
      <c r="O355" s="52"/>
    </row>
    <row r="356" spans="2:15">
      <c r="B356" s="49" t="b">
        <v>0</v>
      </c>
      <c r="C356" s="25" t="b">
        <v>0</v>
      </c>
      <c r="D356" s="25" t="b">
        <v>0</v>
      </c>
      <c r="E356" s="50" t="b">
        <v>0</v>
      </c>
      <c r="F356" s="54"/>
      <c r="K356" s="52"/>
      <c r="O356" s="52"/>
    </row>
    <row r="357" spans="2:15">
      <c r="B357" s="49" t="b">
        <v>0</v>
      </c>
      <c r="C357" s="25" t="b">
        <v>0</v>
      </c>
      <c r="D357" s="25" t="b">
        <v>0</v>
      </c>
      <c r="E357" s="50" t="b">
        <v>0</v>
      </c>
      <c r="F357" s="54"/>
      <c r="K357" s="52"/>
      <c r="O357" s="52"/>
    </row>
    <row r="358" spans="2:15">
      <c r="B358" s="49" t="b">
        <v>0</v>
      </c>
      <c r="C358" s="25" t="b">
        <v>0</v>
      </c>
      <c r="D358" s="25" t="b">
        <v>0</v>
      </c>
      <c r="E358" s="50" t="b">
        <v>0</v>
      </c>
      <c r="F358" s="54"/>
      <c r="K358" s="52"/>
      <c r="O358" s="52"/>
    </row>
    <row r="359" spans="2:15">
      <c r="B359" s="49" t="b">
        <v>0</v>
      </c>
      <c r="C359" s="25" t="b">
        <v>0</v>
      </c>
      <c r="D359" s="25" t="b">
        <v>0</v>
      </c>
      <c r="E359" s="50" t="b">
        <v>0</v>
      </c>
      <c r="F359" s="54"/>
      <c r="K359" s="52"/>
      <c r="O359" s="52"/>
    </row>
    <row r="360" spans="2:15">
      <c r="B360" s="49" t="b">
        <v>0</v>
      </c>
      <c r="C360" s="25" t="b">
        <v>0</v>
      </c>
      <c r="D360" s="25" t="b">
        <v>0</v>
      </c>
      <c r="E360" s="50" t="b">
        <v>0</v>
      </c>
      <c r="F360" s="54"/>
      <c r="K360" s="52"/>
      <c r="O360" s="52"/>
    </row>
    <row r="361" spans="2:15">
      <c r="B361" s="49" t="b">
        <v>0</v>
      </c>
      <c r="C361" s="25" t="b">
        <v>0</v>
      </c>
      <c r="D361" s="25" t="b">
        <v>0</v>
      </c>
      <c r="E361" s="50" t="b">
        <v>0</v>
      </c>
      <c r="F361" s="54"/>
      <c r="K361" s="52"/>
      <c r="O361" s="52"/>
    </row>
    <row r="362" spans="2:15">
      <c r="B362" s="49" t="b">
        <v>0</v>
      </c>
      <c r="C362" s="25" t="b">
        <v>0</v>
      </c>
      <c r="D362" s="25" t="b">
        <v>0</v>
      </c>
      <c r="E362" s="50" t="b">
        <v>0</v>
      </c>
      <c r="F362" s="54"/>
      <c r="K362" s="52"/>
      <c r="O362" s="52"/>
    </row>
    <row r="363" spans="2:15">
      <c r="B363" s="49" t="b">
        <v>0</v>
      </c>
      <c r="C363" s="25" t="b">
        <v>0</v>
      </c>
      <c r="D363" s="25" t="b">
        <v>0</v>
      </c>
      <c r="E363" s="50" t="b">
        <v>0</v>
      </c>
      <c r="F363" s="54"/>
      <c r="K363" s="52"/>
      <c r="O363" s="52"/>
    </row>
    <row r="364" spans="2:15">
      <c r="B364" s="49" t="b">
        <v>0</v>
      </c>
      <c r="C364" s="25" t="b">
        <v>0</v>
      </c>
      <c r="D364" s="25" t="b">
        <v>0</v>
      </c>
      <c r="E364" s="50" t="b">
        <v>0</v>
      </c>
      <c r="F364" s="54"/>
      <c r="K364" s="52"/>
      <c r="O364" s="52"/>
    </row>
    <row r="365" spans="2:15">
      <c r="B365" s="49" t="b">
        <v>0</v>
      </c>
      <c r="C365" s="25" t="b">
        <v>0</v>
      </c>
      <c r="D365" s="25" t="b">
        <v>0</v>
      </c>
      <c r="E365" s="50" t="b">
        <v>0</v>
      </c>
      <c r="F365" s="54"/>
      <c r="K365" s="52"/>
      <c r="O365" s="52"/>
    </row>
    <row r="366" spans="2:15">
      <c r="B366" s="49" t="b">
        <v>0</v>
      </c>
      <c r="C366" s="25" t="b">
        <v>0</v>
      </c>
      <c r="D366" s="25" t="b">
        <v>0</v>
      </c>
      <c r="E366" s="50" t="b">
        <v>0</v>
      </c>
      <c r="F366" s="54"/>
      <c r="K366" s="52"/>
      <c r="O366" s="52"/>
    </row>
    <row r="367" spans="2:15">
      <c r="B367" s="49" t="b">
        <v>0</v>
      </c>
      <c r="C367" s="25" t="b">
        <v>0</v>
      </c>
      <c r="D367" s="25" t="b">
        <v>0</v>
      </c>
      <c r="E367" s="50" t="b">
        <v>0</v>
      </c>
      <c r="F367" s="54"/>
      <c r="K367" s="52"/>
      <c r="O367" s="52"/>
    </row>
    <row r="368" spans="2:15">
      <c r="B368" s="49" t="b">
        <v>0</v>
      </c>
      <c r="C368" s="25" t="b">
        <v>0</v>
      </c>
      <c r="D368" s="25" t="b">
        <v>0</v>
      </c>
      <c r="E368" s="50" t="b">
        <v>0</v>
      </c>
      <c r="F368" s="54"/>
      <c r="K368" s="52"/>
      <c r="O368" s="52"/>
    </row>
    <row r="369" spans="2:15">
      <c r="B369" s="49" t="b">
        <v>0</v>
      </c>
      <c r="C369" s="25" t="b">
        <v>0</v>
      </c>
      <c r="D369" s="25" t="b">
        <v>0</v>
      </c>
      <c r="E369" s="50" t="b">
        <v>0</v>
      </c>
      <c r="F369" s="54"/>
      <c r="K369" s="52"/>
      <c r="O369" s="52"/>
    </row>
    <row r="370" spans="2:15">
      <c r="B370" s="49" t="b">
        <v>0</v>
      </c>
      <c r="C370" s="25" t="b">
        <v>0</v>
      </c>
      <c r="D370" s="25" t="b">
        <v>0</v>
      </c>
      <c r="E370" s="50" t="b">
        <v>0</v>
      </c>
      <c r="F370" s="54"/>
      <c r="K370" s="52"/>
      <c r="O370" s="52"/>
    </row>
    <row r="371" spans="2:15">
      <c r="B371" s="49" t="b">
        <v>0</v>
      </c>
      <c r="C371" s="25" t="b">
        <v>0</v>
      </c>
      <c r="D371" s="25" t="b">
        <v>0</v>
      </c>
      <c r="E371" s="50" t="b">
        <v>0</v>
      </c>
      <c r="F371" s="54"/>
      <c r="K371" s="52"/>
      <c r="O371" s="52"/>
    </row>
    <row r="372" spans="2:15">
      <c r="B372" s="49" t="b">
        <v>0</v>
      </c>
      <c r="C372" s="25" t="b">
        <v>0</v>
      </c>
      <c r="D372" s="25" t="b">
        <v>0</v>
      </c>
      <c r="E372" s="50" t="b">
        <v>0</v>
      </c>
      <c r="F372" s="54"/>
      <c r="K372" s="52"/>
      <c r="O372" s="52"/>
    </row>
    <row r="373" spans="2:15">
      <c r="B373" s="49" t="b">
        <v>0</v>
      </c>
      <c r="C373" s="25" t="b">
        <v>0</v>
      </c>
      <c r="D373" s="25" t="b">
        <v>0</v>
      </c>
      <c r="E373" s="50" t="b">
        <v>0</v>
      </c>
      <c r="F373" s="54"/>
      <c r="K373" s="52"/>
      <c r="O373" s="52"/>
    </row>
    <row r="374" spans="2:15">
      <c r="B374" s="49" t="b">
        <v>0</v>
      </c>
      <c r="C374" s="25" t="b">
        <v>0</v>
      </c>
      <c r="D374" s="25" t="b">
        <v>0</v>
      </c>
      <c r="E374" s="50" t="b">
        <v>0</v>
      </c>
      <c r="F374" s="54"/>
      <c r="K374" s="52"/>
      <c r="O374" s="52"/>
    </row>
    <row r="375" spans="2:15">
      <c r="B375" s="49" t="b">
        <v>0</v>
      </c>
      <c r="C375" s="25" t="b">
        <v>0</v>
      </c>
      <c r="D375" s="25" t="b">
        <v>0</v>
      </c>
      <c r="E375" s="50" t="b">
        <v>0</v>
      </c>
      <c r="F375" s="54"/>
      <c r="K375" s="52"/>
      <c r="O375" s="52"/>
    </row>
    <row r="376" spans="2:15">
      <c r="B376" s="49" t="b">
        <v>0</v>
      </c>
      <c r="C376" s="25" t="b">
        <v>0</v>
      </c>
      <c r="D376" s="25" t="b">
        <v>0</v>
      </c>
      <c r="E376" s="50" t="b">
        <v>0</v>
      </c>
      <c r="F376" s="54"/>
      <c r="K376" s="52"/>
      <c r="O376" s="52"/>
    </row>
    <row r="377" spans="2:15">
      <c r="B377" s="49" t="b">
        <v>0</v>
      </c>
      <c r="C377" s="25" t="b">
        <v>0</v>
      </c>
      <c r="D377" s="25" t="b">
        <v>0</v>
      </c>
      <c r="E377" s="50" t="b">
        <v>0</v>
      </c>
      <c r="F377" s="54"/>
      <c r="K377" s="52"/>
      <c r="O377" s="52"/>
    </row>
    <row r="378" spans="2:15">
      <c r="B378" s="49" t="b">
        <v>0</v>
      </c>
      <c r="C378" s="25" t="b">
        <v>0</v>
      </c>
      <c r="D378" s="25" t="b">
        <v>0</v>
      </c>
      <c r="E378" s="50" t="b">
        <v>0</v>
      </c>
      <c r="F378" s="54"/>
      <c r="K378" s="52"/>
      <c r="O378" s="52"/>
    </row>
    <row r="379" spans="2:15">
      <c r="B379" s="49" t="b">
        <v>0</v>
      </c>
      <c r="C379" s="25" t="b">
        <v>0</v>
      </c>
      <c r="D379" s="25" t="b">
        <v>0</v>
      </c>
      <c r="E379" s="50" t="b">
        <v>0</v>
      </c>
      <c r="F379" s="54"/>
      <c r="K379" s="52"/>
      <c r="O379" s="52"/>
    </row>
    <row r="380" spans="2:15">
      <c r="B380" s="49" t="b">
        <v>0</v>
      </c>
      <c r="C380" s="25" t="b">
        <v>0</v>
      </c>
      <c r="D380" s="25" t="b">
        <v>0</v>
      </c>
      <c r="E380" s="50" t="b">
        <v>0</v>
      </c>
      <c r="F380" s="54"/>
      <c r="K380" s="52"/>
      <c r="O380" s="52"/>
    </row>
    <row r="381" spans="2:15">
      <c r="B381" s="49" t="b">
        <v>0</v>
      </c>
      <c r="C381" s="25" t="b">
        <v>0</v>
      </c>
      <c r="D381" s="25" t="b">
        <v>0</v>
      </c>
      <c r="E381" s="50" t="b">
        <v>0</v>
      </c>
      <c r="F381" s="54"/>
      <c r="K381" s="52"/>
      <c r="O381" s="52"/>
    </row>
    <row r="382" spans="2:15">
      <c r="B382" s="49" t="b">
        <v>0</v>
      </c>
      <c r="C382" s="25" t="b">
        <v>0</v>
      </c>
      <c r="D382" s="25" t="b">
        <v>0</v>
      </c>
      <c r="E382" s="50" t="b">
        <v>0</v>
      </c>
      <c r="F382" s="54"/>
      <c r="K382" s="52"/>
      <c r="O382" s="52"/>
    </row>
    <row r="383" spans="2:15">
      <c r="B383" s="49" t="b">
        <v>0</v>
      </c>
      <c r="C383" s="25" t="b">
        <v>0</v>
      </c>
      <c r="D383" s="25" t="b">
        <v>0</v>
      </c>
      <c r="E383" s="50" t="b">
        <v>0</v>
      </c>
      <c r="F383" s="54"/>
      <c r="K383" s="52"/>
      <c r="O383" s="52"/>
    </row>
    <row r="384" spans="2:15">
      <c r="B384" s="49" t="b">
        <v>0</v>
      </c>
      <c r="C384" s="25" t="b">
        <v>0</v>
      </c>
      <c r="D384" s="25" t="b">
        <v>0</v>
      </c>
      <c r="E384" s="50" t="b">
        <v>0</v>
      </c>
      <c r="F384" s="54"/>
      <c r="K384" s="52"/>
      <c r="O384" s="52"/>
    </row>
    <row r="385" spans="2:15">
      <c r="B385" s="49" t="b">
        <v>0</v>
      </c>
      <c r="C385" s="25" t="b">
        <v>0</v>
      </c>
      <c r="D385" s="25" t="b">
        <v>0</v>
      </c>
      <c r="E385" s="50" t="b">
        <v>0</v>
      </c>
      <c r="F385" s="54"/>
      <c r="K385" s="52"/>
      <c r="O385" s="52"/>
    </row>
    <row r="386" spans="2:15">
      <c r="B386" s="49" t="b">
        <v>0</v>
      </c>
      <c r="C386" s="25" t="b">
        <v>0</v>
      </c>
      <c r="D386" s="25" t="b">
        <v>0</v>
      </c>
      <c r="E386" s="50" t="b">
        <v>0</v>
      </c>
      <c r="F386" s="54"/>
      <c r="K386" s="52"/>
      <c r="O386" s="52"/>
    </row>
    <row r="387" spans="2:15">
      <c r="B387" s="49" t="b">
        <v>0</v>
      </c>
      <c r="C387" s="25" t="b">
        <v>0</v>
      </c>
      <c r="D387" s="25" t="b">
        <v>0</v>
      </c>
      <c r="E387" s="50" t="b">
        <v>0</v>
      </c>
      <c r="F387" s="54"/>
      <c r="K387" s="52"/>
      <c r="O387" s="52"/>
    </row>
    <row r="388" spans="2:15">
      <c r="B388" s="49" t="b">
        <v>0</v>
      </c>
      <c r="C388" s="25" t="b">
        <v>0</v>
      </c>
      <c r="D388" s="25" t="b">
        <v>0</v>
      </c>
      <c r="E388" s="50" t="b">
        <v>0</v>
      </c>
      <c r="F388" s="54"/>
      <c r="K388" s="52"/>
      <c r="O388" s="52"/>
    </row>
    <row r="389" spans="2:15">
      <c r="B389" s="49" t="b">
        <v>0</v>
      </c>
      <c r="C389" s="25" t="b">
        <v>0</v>
      </c>
      <c r="D389" s="25" t="b">
        <v>0</v>
      </c>
      <c r="E389" s="50" t="b">
        <v>0</v>
      </c>
      <c r="F389" s="54"/>
      <c r="K389" s="52"/>
      <c r="O389" s="52"/>
    </row>
    <row r="390" spans="2:15">
      <c r="B390" s="49" t="b">
        <v>0</v>
      </c>
      <c r="C390" s="25" t="b">
        <v>0</v>
      </c>
      <c r="D390" s="25" t="b">
        <v>0</v>
      </c>
      <c r="E390" s="50" t="b">
        <v>0</v>
      </c>
      <c r="F390" s="54"/>
      <c r="K390" s="52"/>
      <c r="O390" s="52"/>
    </row>
    <row r="391" spans="2:15">
      <c r="B391" s="49" t="b">
        <v>0</v>
      </c>
      <c r="C391" s="25" t="b">
        <v>0</v>
      </c>
      <c r="D391" s="25" t="b">
        <v>0</v>
      </c>
      <c r="E391" s="50" t="b">
        <v>0</v>
      </c>
      <c r="F391" s="54"/>
      <c r="K391" s="52"/>
      <c r="O391" s="52"/>
    </row>
    <row r="392" spans="2:15">
      <c r="B392" s="49" t="b">
        <v>0</v>
      </c>
      <c r="C392" s="25" t="b">
        <v>0</v>
      </c>
      <c r="D392" s="25" t="b">
        <v>0</v>
      </c>
      <c r="E392" s="50" t="b">
        <v>0</v>
      </c>
      <c r="F392" s="54"/>
      <c r="K392" s="52"/>
      <c r="O392" s="52"/>
    </row>
    <row r="393" spans="2:15">
      <c r="B393" s="49" t="b">
        <v>0</v>
      </c>
      <c r="C393" s="25" t="b">
        <v>0</v>
      </c>
      <c r="D393" s="25" t="b">
        <v>0</v>
      </c>
      <c r="E393" s="50" t="b">
        <v>0</v>
      </c>
      <c r="F393" s="54"/>
      <c r="K393" s="52"/>
      <c r="O393" s="52"/>
    </row>
    <row r="394" spans="2:15">
      <c r="B394" s="49" t="b">
        <v>0</v>
      </c>
      <c r="C394" s="25" t="b">
        <v>0</v>
      </c>
      <c r="D394" s="25" t="b">
        <v>0</v>
      </c>
      <c r="E394" s="50" t="b">
        <v>0</v>
      </c>
      <c r="F394" s="54"/>
      <c r="K394" s="52"/>
      <c r="O394" s="52"/>
    </row>
    <row r="395" spans="2:15">
      <c r="B395" s="49" t="b">
        <v>0</v>
      </c>
      <c r="C395" s="25" t="b">
        <v>0</v>
      </c>
      <c r="D395" s="25" t="b">
        <v>0</v>
      </c>
      <c r="E395" s="50" t="b">
        <v>0</v>
      </c>
      <c r="F395" s="54"/>
      <c r="K395" s="52"/>
      <c r="O395" s="52"/>
    </row>
    <row r="396" spans="2:15">
      <c r="B396" s="49" t="b">
        <v>0</v>
      </c>
      <c r="C396" s="25" t="b">
        <v>0</v>
      </c>
      <c r="D396" s="25" t="b">
        <v>0</v>
      </c>
      <c r="E396" s="50" t="b">
        <v>0</v>
      </c>
      <c r="F396" s="54"/>
      <c r="K396" s="52"/>
      <c r="O396" s="52"/>
    </row>
    <row r="397" spans="2:15">
      <c r="B397" s="49" t="b">
        <v>0</v>
      </c>
      <c r="C397" s="25" t="b">
        <v>0</v>
      </c>
      <c r="D397" s="25" t="b">
        <v>0</v>
      </c>
      <c r="E397" s="50" t="b">
        <v>0</v>
      </c>
      <c r="F397" s="54"/>
      <c r="K397" s="52"/>
      <c r="O397" s="52"/>
    </row>
    <row r="398" spans="2:15">
      <c r="B398" s="49" t="b">
        <v>0</v>
      </c>
      <c r="C398" s="25" t="b">
        <v>0</v>
      </c>
      <c r="D398" s="25" t="b">
        <v>0</v>
      </c>
      <c r="E398" s="50" t="b">
        <v>0</v>
      </c>
      <c r="F398" s="54"/>
      <c r="K398" s="52"/>
      <c r="O398" s="52"/>
    </row>
    <row r="399" spans="2:15">
      <c r="B399" s="49" t="b">
        <v>0</v>
      </c>
      <c r="C399" s="25" t="b">
        <v>0</v>
      </c>
      <c r="D399" s="25" t="b">
        <v>0</v>
      </c>
      <c r="E399" s="50" t="b">
        <v>0</v>
      </c>
      <c r="F399" s="54"/>
      <c r="K399" s="52"/>
      <c r="O399" s="52"/>
    </row>
    <row r="400" spans="2:15">
      <c r="B400" s="49" t="b">
        <v>0</v>
      </c>
      <c r="C400" s="25" t="b">
        <v>0</v>
      </c>
      <c r="D400" s="25" t="b">
        <v>0</v>
      </c>
      <c r="E400" s="50" t="b">
        <v>0</v>
      </c>
      <c r="F400" s="54"/>
      <c r="K400" s="52"/>
      <c r="O400" s="52"/>
    </row>
    <row r="401" spans="2:15">
      <c r="B401" s="49" t="b">
        <v>0</v>
      </c>
      <c r="C401" s="25" t="b">
        <v>0</v>
      </c>
      <c r="D401" s="25" t="b">
        <v>0</v>
      </c>
      <c r="E401" s="50" t="b">
        <v>0</v>
      </c>
      <c r="F401" s="54"/>
      <c r="K401" s="52"/>
      <c r="O401" s="52"/>
    </row>
    <row r="402" spans="2:15">
      <c r="B402" s="49" t="b">
        <v>0</v>
      </c>
      <c r="C402" s="25" t="b">
        <v>0</v>
      </c>
      <c r="D402" s="25" t="b">
        <v>0</v>
      </c>
      <c r="E402" s="50" t="b">
        <v>0</v>
      </c>
      <c r="F402" s="54"/>
      <c r="K402" s="52"/>
      <c r="O402" s="52"/>
    </row>
    <row r="403" spans="2:15">
      <c r="B403" s="49" t="b">
        <v>0</v>
      </c>
      <c r="C403" s="25" t="b">
        <v>0</v>
      </c>
      <c r="D403" s="25" t="b">
        <v>0</v>
      </c>
      <c r="E403" s="50" t="b">
        <v>0</v>
      </c>
      <c r="F403" s="54"/>
      <c r="K403" s="52"/>
      <c r="O403" s="52"/>
    </row>
    <row r="404" spans="2:15">
      <c r="B404" s="49" t="b">
        <v>0</v>
      </c>
      <c r="C404" s="25" t="b">
        <v>0</v>
      </c>
      <c r="D404" s="25" t="b">
        <v>0</v>
      </c>
      <c r="E404" s="50" t="b">
        <v>0</v>
      </c>
      <c r="F404" s="54"/>
      <c r="K404" s="52"/>
      <c r="O404" s="52"/>
    </row>
    <row r="405" spans="2:15">
      <c r="B405" s="49" t="b">
        <v>0</v>
      </c>
      <c r="C405" s="25" t="b">
        <v>0</v>
      </c>
      <c r="D405" s="25" t="b">
        <v>0</v>
      </c>
      <c r="E405" s="50" t="b">
        <v>0</v>
      </c>
      <c r="F405" s="54"/>
      <c r="K405" s="52"/>
      <c r="O405" s="52"/>
    </row>
    <row r="406" spans="2:15">
      <c r="B406" s="49" t="b">
        <v>0</v>
      </c>
      <c r="C406" s="25" t="b">
        <v>0</v>
      </c>
      <c r="D406" s="25" t="b">
        <v>0</v>
      </c>
      <c r="E406" s="50" t="b">
        <v>0</v>
      </c>
      <c r="F406" s="54"/>
      <c r="K406" s="52"/>
      <c r="O406" s="52"/>
    </row>
    <row r="407" spans="2:15">
      <c r="B407" s="49" t="b">
        <v>0</v>
      </c>
      <c r="C407" s="25" t="b">
        <v>0</v>
      </c>
      <c r="D407" s="25" t="b">
        <v>0</v>
      </c>
      <c r="E407" s="50" t="b">
        <v>0</v>
      </c>
      <c r="F407" s="54"/>
      <c r="K407" s="52"/>
      <c r="O407" s="52"/>
    </row>
    <row r="408" spans="2:15">
      <c r="B408" s="49" t="b">
        <v>0</v>
      </c>
      <c r="C408" s="25" t="b">
        <v>0</v>
      </c>
      <c r="D408" s="25" t="b">
        <v>0</v>
      </c>
      <c r="E408" s="50" t="b">
        <v>0</v>
      </c>
      <c r="F408" s="54"/>
      <c r="K408" s="52"/>
      <c r="O408" s="52"/>
    </row>
    <row r="409" spans="2:15">
      <c r="B409" s="49" t="b">
        <v>0</v>
      </c>
      <c r="C409" s="25" t="b">
        <v>0</v>
      </c>
      <c r="D409" s="25" t="b">
        <v>0</v>
      </c>
      <c r="E409" s="50" t="b">
        <v>0</v>
      </c>
      <c r="F409" s="54"/>
      <c r="K409" s="52"/>
      <c r="O409" s="52"/>
    </row>
    <row r="410" spans="2:15">
      <c r="B410" s="49" t="b">
        <v>0</v>
      </c>
      <c r="C410" s="25" t="b">
        <v>0</v>
      </c>
      <c r="D410" s="25" t="b">
        <v>0</v>
      </c>
      <c r="E410" s="50" t="b">
        <v>0</v>
      </c>
      <c r="F410" s="54"/>
      <c r="K410" s="52"/>
      <c r="O410" s="52"/>
    </row>
    <row r="411" spans="2:15">
      <c r="B411" s="49" t="b">
        <v>0</v>
      </c>
      <c r="C411" s="25" t="b">
        <v>0</v>
      </c>
      <c r="D411" s="25" t="b">
        <v>0</v>
      </c>
      <c r="E411" s="50" t="b">
        <v>0</v>
      </c>
      <c r="F411" s="54"/>
      <c r="K411" s="52"/>
      <c r="O411" s="52"/>
    </row>
    <row r="412" spans="2:15">
      <c r="B412" s="49" t="b">
        <v>0</v>
      </c>
      <c r="C412" s="25" t="b">
        <v>0</v>
      </c>
      <c r="D412" s="25" t="b">
        <v>0</v>
      </c>
      <c r="E412" s="50" t="b">
        <v>0</v>
      </c>
      <c r="F412" s="54"/>
      <c r="K412" s="52"/>
      <c r="O412" s="52"/>
    </row>
    <row r="413" spans="2:15">
      <c r="B413" s="49" t="b">
        <v>0</v>
      </c>
      <c r="C413" s="25" t="b">
        <v>0</v>
      </c>
      <c r="D413" s="25" t="b">
        <v>0</v>
      </c>
      <c r="E413" s="50" t="b">
        <v>0</v>
      </c>
      <c r="F413" s="54"/>
      <c r="K413" s="52"/>
      <c r="O413" s="52"/>
    </row>
    <row r="414" spans="2:15">
      <c r="B414" s="49" t="b">
        <v>0</v>
      </c>
      <c r="C414" s="25" t="b">
        <v>0</v>
      </c>
      <c r="D414" s="25" t="b">
        <v>0</v>
      </c>
      <c r="E414" s="50" t="b">
        <v>0</v>
      </c>
      <c r="F414" s="54"/>
      <c r="K414" s="52"/>
      <c r="O414" s="52"/>
    </row>
    <row r="415" spans="2:15">
      <c r="B415" s="49" t="b">
        <v>0</v>
      </c>
      <c r="C415" s="25" t="b">
        <v>0</v>
      </c>
      <c r="D415" s="25" t="b">
        <v>0</v>
      </c>
      <c r="E415" s="50" t="b">
        <v>0</v>
      </c>
      <c r="F415" s="54"/>
      <c r="K415" s="52"/>
      <c r="O415" s="52"/>
    </row>
    <row r="416" spans="2:15">
      <c r="B416" s="49" t="b">
        <v>0</v>
      </c>
      <c r="C416" s="25" t="b">
        <v>0</v>
      </c>
      <c r="D416" s="25" t="b">
        <v>0</v>
      </c>
      <c r="E416" s="50" t="b">
        <v>0</v>
      </c>
      <c r="F416" s="54"/>
      <c r="K416" s="52"/>
      <c r="O416" s="52"/>
    </row>
    <row r="417" spans="2:15">
      <c r="B417" s="49" t="b">
        <v>0</v>
      </c>
      <c r="C417" s="25" t="b">
        <v>0</v>
      </c>
      <c r="D417" s="25" t="b">
        <v>0</v>
      </c>
      <c r="E417" s="50" t="b">
        <v>0</v>
      </c>
      <c r="F417" s="54"/>
      <c r="K417" s="52"/>
      <c r="O417" s="52"/>
    </row>
    <row r="418" spans="2:15">
      <c r="B418" s="49" t="b">
        <v>0</v>
      </c>
      <c r="C418" s="25" t="b">
        <v>0</v>
      </c>
      <c r="D418" s="25" t="b">
        <v>0</v>
      </c>
      <c r="E418" s="50" t="b">
        <v>0</v>
      </c>
      <c r="F418" s="54"/>
      <c r="K418" s="52"/>
      <c r="O418" s="52"/>
    </row>
    <row r="419" spans="2:15">
      <c r="B419" s="49" t="b">
        <v>0</v>
      </c>
      <c r="C419" s="25" t="b">
        <v>0</v>
      </c>
      <c r="D419" s="25" t="b">
        <v>0</v>
      </c>
      <c r="E419" s="50" t="b">
        <v>0</v>
      </c>
      <c r="F419" s="54"/>
      <c r="K419" s="52"/>
      <c r="O419" s="52"/>
    </row>
    <row r="420" spans="2:15">
      <c r="B420" s="49" t="b">
        <v>0</v>
      </c>
      <c r="C420" s="25" t="b">
        <v>0</v>
      </c>
      <c r="D420" s="25" t="b">
        <v>0</v>
      </c>
      <c r="E420" s="50" t="b">
        <v>0</v>
      </c>
      <c r="F420" s="54"/>
      <c r="K420" s="52"/>
      <c r="O420" s="52"/>
    </row>
    <row r="421" spans="2:15">
      <c r="B421" s="49" t="b">
        <v>0</v>
      </c>
      <c r="C421" s="25" t="b">
        <v>0</v>
      </c>
      <c r="D421" s="25" t="b">
        <v>0</v>
      </c>
      <c r="E421" s="50" t="b">
        <v>0</v>
      </c>
      <c r="F421" s="54"/>
      <c r="K421" s="52"/>
      <c r="O421" s="52"/>
    </row>
    <row r="422" spans="2:15">
      <c r="B422" s="49" t="b">
        <v>0</v>
      </c>
      <c r="C422" s="25" t="b">
        <v>0</v>
      </c>
      <c r="D422" s="25" t="b">
        <v>0</v>
      </c>
      <c r="E422" s="50" t="b">
        <v>0</v>
      </c>
      <c r="F422" s="54"/>
      <c r="K422" s="52"/>
      <c r="O422" s="52"/>
    </row>
    <row r="423" spans="2:15">
      <c r="B423" s="49" t="b">
        <v>0</v>
      </c>
      <c r="C423" s="25" t="b">
        <v>0</v>
      </c>
      <c r="D423" s="25" t="b">
        <v>0</v>
      </c>
      <c r="E423" s="50" t="b">
        <v>0</v>
      </c>
      <c r="F423" s="54"/>
      <c r="K423" s="52"/>
      <c r="O423" s="52"/>
    </row>
    <row r="424" spans="2:15">
      <c r="B424" s="49" t="b">
        <v>0</v>
      </c>
      <c r="C424" s="25" t="b">
        <v>0</v>
      </c>
      <c r="D424" s="25" t="b">
        <v>0</v>
      </c>
      <c r="E424" s="50" t="b">
        <v>0</v>
      </c>
      <c r="F424" s="54"/>
      <c r="K424" s="52"/>
      <c r="O424" s="52"/>
    </row>
    <row r="425" spans="2:15">
      <c r="B425" s="49" t="b">
        <v>0</v>
      </c>
      <c r="C425" s="25" t="b">
        <v>0</v>
      </c>
      <c r="D425" s="25" t="b">
        <v>0</v>
      </c>
      <c r="E425" s="50" t="b">
        <v>0</v>
      </c>
      <c r="F425" s="54"/>
      <c r="K425" s="52"/>
      <c r="O425" s="52"/>
    </row>
    <row r="426" spans="2:15">
      <c r="B426" s="49" t="b">
        <v>0</v>
      </c>
      <c r="C426" s="25" t="b">
        <v>0</v>
      </c>
      <c r="D426" s="25" t="b">
        <v>0</v>
      </c>
      <c r="E426" s="50" t="b">
        <v>0</v>
      </c>
      <c r="F426" s="54"/>
      <c r="K426" s="52"/>
      <c r="O426" s="52"/>
    </row>
    <row r="427" spans="2:15">
      <c r="B427" s="49" t="b">
        <v>0</v>
      </c>
      <c r="C427" s="25" t="b">
        <v>0</v>
      </c>
      <c r="D427" s="25" t="b">
        <v>0</v>
      </c>
      <c r="E427" s="50" t="b">
        <v>0</v>
      </c>
      <c r="F427" s="54"/>
      <c r="K427" s="52"/>
      <c r="O427" s="52"/>
    </row>
    <row r="428" spans="2:15">
      <c r="B428" s="49" t="b">
        <v>0</v>
      </c>
      <c r="C428" s="25" t="b">
        <v>0</v>
      </c>
      <c r="D428" s="25" t="b">
        <v>0</v>
      </c>
      <c r="E428" s="50" t="b">
        <v>0</v>
      </c>
      <c r="F428" s="54"/>
      <c r="K428" s="52"/>
      <c r="O428" s="52"/>
    </row>
    <row r="429" spans="2:15">
      <c r="B429" s="49" t="b">
        <v>0</v>
      </c>
      <c r="C429" s="25" t="b">
        <v>0</v>
      </c>
      <c r="D429" s="25" t="b">
        <v>0</v>
      </c>
      <c r="E429" s="50" t="b">
        <v>0</v>
      </c>
      <c r="F429" s="54"/>
      <c r="K429" s="52"/>
      <c r="O429" s="52"/>
    </row>
    <row r="430" spans="2:15">
      <c r="B430" s="49" t="b">
        <v>0</v>
      </c>
      <c r="C430" s="25" t="b">
        <v>0</v>
      </c>
      <c r="D430" s="25" t="b">
        <v>0</v>
      </c>
      <c r="E430" s="50" t="b">
        <v>0</v>
      </c>
      <c r="F430" s="54"/>
      <c r="K430" s="52"/>
      <c r="O430" s="52"/>
    </row>
    <row r="431" spans="2:15">
      <c r="B431" s="49" t="b">
        <v>0</v>
      </c>
      <c r="C431" s="25" t="b">
        <v>0</v>
      </c>
      <c r="D431" s="25" t="b">
        <v>0</v>
      </c>
      <c r="E431" s="50" t="b">
        <v>0</v>
      </c>
      <c r="F431" s="54"/>
      <c r="K431" s="52"/>
      <c r="O431" s="52"/>
    </row>
    <row r="432" spans="2:15">
      <c r="B432" s="49" t="b">
        <v>0</v>
      </c>
      <c r="C432" s="25" t="b">
        <v>0</v>
      </c>
      <c r="D432" s="25" t="b">
        <v>0</v>
      </c>
      <c r="E432" s="50" t="b">
        <v>0</v>
      </c>
      <c r="F432" s="54"/>
      <c r="K432" s="52"/>
      <c r="O432" s="52"/>
    </row>
    <row r="433" spans="2:15">
      <c r="B433" s="49" t="b">
        <v>0</v>
      </c>
      <c r="C433" s="25" t="b">
        <v>0</v>
      </c>
      <c r="D433" s="25" t="b">
        <v>0</v>
      </c>
      <c r="E433" s="50" t="b">
        <v>0</v>
      </c>
      <c r="F433" s="54"/>
      <c r="K433" s="52"/>
      <c r="O433" s="52"/>
    </row>
    <row r="434" spans="2:15">
      <c r="B434" s="49" t="b">
        <v>0</v>
      </c>
      <c r="C434" s="25" t="b">
        <v>0</v>
      </c>
      <c r="D434" s="25" t="b">
        <v>0</v>
      </c>
      <c r="E434" s="50" t="b">
        <v>0</v>
      </c>
      <c r="F434" s="54"/>
      <c r="K434" s="52"/>
      <c r="O434" s="52"/>
    </row>
    <row r="435" spans="2:15">
      <c r="B435" s="49" t="b">
        <v>0</v>
      </c>
      <c r="C435" s="25" t="b">
        <v>0</v>
      </c>
      <c r="D435" s="25" t="b">
        <v>0</v>
      </c>
      <c r="E435" s="50" t="b">
        <v>0</v>
      </c>
      <c r="F435" s="54"/>
      <c r="K435" s="52"/>
      <c r="O435" s="52"/>
    </row>
    <row r="436" spans="2:15">
      <c r="B436" s="49" t="b">
        <v>0</v>
      </c>
      <c r="C436" s="25" t="b">
        <v>0</v>
      </c>
      <c r="D436" s="25" t="b">
        <v>0</v>
      </c>
      <c r="E436" s="50" t="b">
        <v>0</v>
      </c>
      <c r="F436" s="54"/>
      <c r="K436" s="52"/>
      <c r="O436" s="52"/>
    </row>
    <row r="437" spans="2:15">
      <c r="B437" s="49" t="b">
        <v>0</v>
      </c>
      <c r="C437" s="25" t="b">
        <v>0</v>
      </c>
      <c r="D437" s="25" t="b">
        <v>0</v>
      </c>
      <c r="E437" s="50" t="b">
        <v>0</v>
      </c>
      <c r="F437" s="54"/>
      <c r="K437" s="52"/>
      <c r="O437" s="52"/>
    </row>
    <row r="438" spans="2:15">
      <c r="B438" s="49" t="b">
        <v>0</v>
      </c>
      <c r="C438" s="25" t="b">
        <v>0</v>
      </c>
      <c r="D438" s="25" t="b">
        <v>0</v>
      </c>
      <c r="E438" s="50" t="b">
        <v>0</v>
      </c>
      <c r="F438" s="54"/>
      <c r="K438" s="52"/>
      <c r="O438" s="52"/>
    </row>
    <row r="439" spans="2:15">
      <c r="B439" s="49" t="b">
        <v>0</v>
      </c>
      <c r="C439" s="25" t="b">
        <v>0</v>
      </c>
      <c r="D439" s="25" t="b">
        <v>0</v>
      </c>
      <c r="E439" s="50" t="b">
        <v>0</v>
      </c>
      <c r="F439" s="54"/>
      <c r="K439" s="52"/>
      <c r="O439" s="52"/>
    </row>
    <row r="440" spans="2:15">
      <c r="B440" s="49" t="b">
        <v>0</v>
      </c>
      <c r="C440" s="25" t="b">
        <v>0</v>
      </c>
      <c r="D440" s="25" t="b">
        <v>0</v>
      </c>
      <c r="E440" s="50" t="b">
        <v>0</v>
      </c>
      <c r="F440" s="54"/>
      <c r="K440" s="52"/>
      <c r="O440" s="52"/>
    </row>
    <row r="441" spans="2:15">
      <c r="B441" s="49" t="b">
        <v>0</v>
      </c>
      <c r="C441" s="25" t="b">
        <v>0</v>
      </c>
      <c r="D441" s="25" t="b">
        <v>0</v>
      </c>
      <c r="E441" s="50" t="b">
        <v>0</v>
      </c>
      <c r="F441" s="54"/>
      <c r="K441" s="52"/>
      <c r="O441" s="52"/>
    </row>
    <row r="442" spans="2:15">
      <c r="B442" s="49" t="b">
        <v>0</v>
      </c>
      <c r="C442" s="25" t="b">
        <v>0</v>
      </c>
      <c r="D442" s="25" t="b">
        <v>0</v>
      </c>
      <c r="E442" s="50" t="b">
        <v>0</v>
      </c>
      <c r="F442" s="54"/>
      <c r="K442" s="52"/>
      <c r="O442" s="52"/>
    </row>
    <row r="443" spans="2:15">
      <c r="B443" s="49" t="b">
        <v>0</v>
      </c>
      <c r="C443" s="25" t="b">
        <v>0</v>
      </c>
      <c r="D443" s="25" t="b">
        <v>0</v>
      </c>
      <c r="E443" s="50" t="b">
        <v>0</v>
      </c>
      <c r="F443" s="54"/>
      <c r="K443" s="52"/>
      <c r="O443" s="52"/>
    </row>
    <row r="444" spans="2:15">
      <c r="B444" s="49" t="b">
        <v>0</v>
      </c>
      <c r="C444" s="25" t="b">
        <v>0</v>
      </c>
      <c r="D444" s="25" t="b">
        <v>0</v>
      </c>
      <c r="E444" s="50" t="b">
        <v>0</v>
      </c>
      <c r="F444" s="54"/>
      <c r="K444" s="52"/>
      <c r="O444" s="52"/>
    </row>
    <row r="445" spans="2:15">
      <c r="B445" s="49" t="b">
        <v>0</v>
      </c>
      <c r="C445" s="25" t="b">
        <v>0</v>
      </c>
      <c r="D445" s="25" t="b">
        <v>0</v>
      </c>
      <c r="E445" s="50" t="b">
        <v>0</v>
      </c>
      <c r="F445" s="54"/>
      <c r="K445" s="52"/>
      <c r="O445" s="52"/>
    </row>
    <row r="446" spans="2:15">
      <c r="B446" s="49" t="b">
        <v>0</v>
      </c>
      <c r="C446" s="25" t="b">
        <v>0</v>
      </c>
      <c r="D446" s="25" t="b">
        <v>0</v>
      </c>
      <c r="E446" s="50" t="b">
        <v>0</v>
      </c>
      <c r="F446" s="54"/>
      <c r="K446" s="52"/>
      <c r="O446" s="52"/>
    </row>
    <row r="447" spans="2:15">
      <c r="B447" s="49" t="b">
        <v>0</v>
      </c>
      <c r="C447" s="25" t="b">
        <v>0</v>
      </c>
      <c r="D447" s="25" t="b">
        <v>0</v>
      </c>
      <c r="E447" s="50" t="b">
        <v>0</v>
      </c>
      <c r="F447" s="54"/>
      <c r="K447" s="52"/>
      <c r="O447" s="52"/>
    </row>
    <row r="448" spans="2:15">
      <c r="B448" s="49" t="b">
        <v>0</v>
      </c>
      <c r="C448" s="25" t="b">
        <v>0</v>
      </c>
      <c r="D448" s="25" t="b">
        <v>0</v>
      </c>
      <c r="E448" s="50" t="b">
        <v>0</v>
      </c>
      <c r="F448" s="54"/>
      <c r="K448" s="52"/>
      <c r="O448" s="52"/>
    </row>
    <row r="449" spans="2:15">
      <c r="B449" s="49" t="b">
        <v>0</v>
      </c>
      <c r="C449" s="25" t="b">
        <v>0</v>
      </c>
      <c r="D449" s="25" t="b">
        <v>0</v>
      </c>
      <c r="E449" s="50" t="b">
        <v>0</v>
      </c>
      <c r="F449" s="54"/>
      <c r="K449" s="52"/>
      <c r="O449" s="52"/>
    </row>
    <row r="450" spans="2:15">
      <c r="B450" s="49" t="b">
        <v>0</v>
      </c>
      <c r="C450" s="25" t="b">
        <v>0</v>
      </c>
      <c r="D450" s="25" t="b">
        <v>0</v>
      </c>
      <c r="E450" s="50" t="b">
        <v>0</v>
      </c>
      <c r="F450" s="54"/>
      <c r="K450" s="52"/>
      <c r="O450" s="52"/>
    </row>
    <row r="451" spans="2:15">
      <c r="B451" s="49" t="b">
        <v>0</v>
      </c>
      <c r="C451" s="25" t="b">
        <v>0</v>
      </c>
      <c r="D451" s="25" t="b">
        <v>0</v>
      </c>
      <c r="E451" s="50" t="b">
        <v>0</v>
      </c>
      <c r="F451" s="54"/>
      <c r="K451" s="52"/>
      <c r="O451" s="52"/>
    </row>
    <row r="452" spans="2:15">
      <c r="B452" s="49" t="b">
        <v>0</v>
      </c>
      <c r="C452" s="25" t="b">
        <v>0</v>
      </c>
      <c r="D452" s="25" t="b">
        <v>0</v>
      </c>
      <c r="E452" s="50" t="b">
        <v>0</v>
      </c>
      <c r="F452" s="54"/>
      <c r="K452" s="52"/>
      <c r="O452" s="52"/>
    </row>
    <row r="453" spans="2:15">
      <c r="B453" s="49" t="b">
        <v>0</v>
      </c>
      <c r="C453" s="25" t="b">
        <v>0</v>
      </c>
      <c r="D453" s="25" t="b">
        <v>0</v>
      </c>
      <c r="E453" s="50" t="b">
        <v>0</v>
      </c>
      <c r="F453" s="54"/>
      <c r="K453" s="52"/>
      <c r="O453" s="52"/>
    </row>
    <row r="454" spans="2:15">
      <c r="B454" s="49" t="b">
        <v>0</v>
      </c>
      <c r="C454" s="25" t="b">
        <v>0</v>
      </c>
      <c r="D454" s="25" t="b">
        <v>0</v>
      </c>
      <c r="E454" s="50" t="b">
        <v>0</v>
      </c>
      <c r="F454" s="54"/>
      <c r="K454" s="52"/>
      <c r="O454" s="52"/>
    </row>
    <row r="455" spans="2:15">
      <c r="B455" s="49" t="b">
        <v>0</v>
      </c>
      <c r="C455" s="25" t="b">
        <v>0</v>
      </c>
      <c r="D455" s="25" t="b">
        <v>0</v>
      </c>
      <c r="E455" s="50" t="b">
        <v>0</v>
      </c>
      <c r="F455" s="54"/>
      <c r="K455" s="52"/>
      <c r="O455" s="52"/>
    </row>
    <row r="456" spans="2:15">
      <c r="B456" s="49" t="b">
        <v>0</v>
      </c>
      <c r="C456" s="25" t="b">
        <v>0</v>
      </c>
      <c r="D456" s="25" t="b">
        <v>0</v>
      </c>
      <c r="E456" s="50" t="b">
        <v>0</v>
      </c>
      <c r="F456" s="54"/>
      <c r="K456" s="52"/>
      <c r="O456" s="52"/>
    </row>
    <row r="457" spans="2:15">
      <c r="B457" s="49" t="b">
        <v>0</v>
      </c>
      <c r="C457" s="25" t="b">
        <v>0</v>
      </c>
      <c r="D457" s="25" t="b">
        <v>0</v>
      </c>
      <c r="E457" s="50" t="b">
        <v>0</v>
      </c>
      <c r="F457" s="54"/>
      <c r="K457" s="52"/>
      <c r="O457" s="52"/>
    </row>
    <row r="458" spans="2:15">
      <c r="B458" s="49" t="b">
        <v>0</v>
      </c>
      <c r="C458" s="25" t="b">
        <v>0</v>
      </c>
      <c r="D458" s="25" t="b">
        <v>0</v>
      </c>
      <c r="E458" s="50" t="b">
        <v>0</v>
      </c>
      <c r="F458" s="54"/>
      <c r="K458" s="52"/>
      <c r="O458" s="52"/>
    </row>
    <row r="459" spans="2:15">
      <c r="B459" s="49" t="b">
        <v>0</v>
      </c>
      <c r="C459" s="25" t="b">
        <v>0</v>
      </c>
      <c r="D459" s="25" t="b">
        <v>0</v>
      </c>
      <c r="E459" s="50" t="b">
        <v>0</v>
      </c>
      <c r="F459" s="54"/>
      <c r="K459" s="52"/>
      <c r="O459" s="52"/>
    </row>
    <row r="460" spans="2:15">
      <c r="B460" s="49" t="b">
        <v>0</v>
      </c>
      <c r="C460" s="25" t="b">
        <v>0</v>
      </c>
      <c r="D460" s="25" t="b">
        <v>0</v>
      </c>
      <c r="E460" s="50" t="b">
        <v>0</v>
      </c>
      <c r="F460" s="54"/>
      <c r="K460" s="52"/>
      <c r="O460" s="52"/>
    </row>
    <row r="461" spans="2:15">
      <c r="B461" s="49" t="b">
        <v>0</v>
      </c>
      <c r="C461" s="25" t="b">
        <v>0</v>
      </c>
      <c r="D461" s="25" t="b">
        <v>0</v>
      </c>
      <c r="E461" s="50" t="b">
        <v>0</v>
      </c>
      <c r="F461" s="54"/>
      <c r="K461" s="52"/>
      <c r="O461" s="52"/>
    </row>
    <row r="462" spans="2:15">
      <c r="B462" s="49" t="b">
        <v>0</v>
      </c>
      <c r="C462" s="25" t="b">
        <v>0</v>
      </c>
      <c r="D462" s="25" t="b">
        <v>0</v>
      </c>
      <c r="E462" s="50" t="b">
        <v>0</v>
      </c>
      <c r="F462" s="54"/>
      <c r="K462" s="52"/>
      <c r="O462" s="52"/>
    </row>
    <row r="463" spans="2:15">
      <c r="B463" s="49" t="b">
        <v>0</v>
      </c>
      <c r="C463" s="25" t="b">
        <v>0</v>
      </c>
      <c r="D463" s="25" t="b">
        <v>0</v>
      </c>
      <c r="E463" s="50" t="b">
        <v>0</v>
      </c>
      <c r="F463" s="54"/>
      <c r="K463" s="52"/>
      <c r="O463" s="52"/>
    </row>
    <row r="464" spans="2:15">
      <c r="B464" s="49" t="b">
        <v>0</v>
      </c>
      <c r="C464" s="25" t="b">
        <v>0</v>
      </c>
      <c r="D464" s="25" t="b">
        <v>0</v>
      </c>
      <c r="E464" s="50" t="b">
        <v>0</v>
      </c>
      <c r="F464" s="54"/>
      <c r="K464" s="52"/>
      <c r="O464" s="52"/>
    </row>
    <row r="465" spans="2:15">
      <c r="B465" s="49" t="b">
        <v>0</v>
      </c>
      <c r="C465" s="25" t="b">
        <v>0</v>
      </c>
      <c r="D465" s="25" t="b">
        <v>0</v>
      </c>
      <c r="E465" s="50" t="b">
        <v>0</v>
      </c>
      <c r="F465" s="54"/>
      <c r="K465" s="52"/>
      <c r="O465" s="52"/>
    </row>
    <row r="466" spans="2:15">
      <c r="B466" s="49" t="b">
        <v>0</v>
      </c>
      <c r="C466" s="25" t="b">
        <v>0</v>
      </c>
      <c r="D466" s="25" t="b">
        <v>0</v>
      </c>
      <c r="E466" s="50" t="b">
        <v>0</v>
      </c>
      <c r="F466" s="54"/>
      <c r="K466" s="52"/>
      <c r="O466" s="52"/>
    </row>
    <row r="467" spans="2:15">
      <c r="B467" s="49" t="b">
        <v>0</v>
      </c>
      <c r="C467" s="25" t="b">
        <v>0</v>
      </c>
      <c r="D467" s="25" t="b">
        <v>0</v>
      </c>
      <c r="E467" s="50" t="b">
        <v>0</v>
      </c>
      <c r="F467" s="54"/>
      <c r="K467" s="52"/>
      <c r="O467" s="52"/>
    </row>
    <row r="468" spans="2:15">
      <c r="B468" s="49" t="b">
        <v>0</v>
      </c>
      <c r="C468" s="25" t="b">
        <v>0</v>
      </c>
      <c r="D468" s="25" t="b">
        <v>0</v>
      </c>
      <c r="E468" s="50" t="b">
        <v>0</v>
      </c>
      <c r="F468" s="54"/>
      <c r="K468" s="52"/>
      <c r="O468" s="52"/>
    </row>
    <row r="469" spans="2:15">
      <c r="B469" s="49" t="b">
        <v>0</v>
      </c>
      <c r="C469" s="25" t="b">
        <v>0</v>
      </c>
      <c r="D469" s="25" t="b">
        <v>0</v>
      </c>
      <c r="E469" s="50" t="b">
        <v>0</v>
      </c>
      <c r="F469" s="54"/>
      <c r="K469" s="52"/>
      <c r="O469" s="52"/>
    </row>
    <row r="470" spans="2:15">
      <c r="B470" s="49" t="b">
        <v>0</v>
      </c>
      <c r="C470" s="25" t="b">
        <v>0</v>
      </c>
      <c r="D470" s="25" t="b">
        <v>0</v>
      </c>
      <c r="E470" s="50" t="b">
        <v>0</v>
      </c>
      <c r="F470" s="54"/>
      <c r="K470" s="52"/>
      <c r="O470" s="52"/>
    </row>
    <row r="471" spans="2:15">
      <c r="B471" s="49" t="b">
        <v>0</v>
      </c>
      <c r="C471" s="25" t="b">
        <v>0</v>
      </c>
      <c r="D471" s="25" t="b">
        <v>0</v>
      </c>
      <c r="E471" s="50" t="b">
        <v>0</v>
      </c>
      <c r="F471" s="54"/>
      <c r="K471" s="52"/>
      <c r="O471" s="52"/>
    </row>
    <row r="472" spans="2:15">
      <c r="B472" s="49" t="b">
        <v>0</v>
      </c>
      <c r="C472" s="25" t="b">
        <v>0</v>
      </c>
      <c r="D472" s="25" t="b">
        <v>0</v>
      </c>
      <c r="E472" s="50" t="b">
        <v>0</v>
      </c>
      <c r="F472" s="54"/>
      <c r="K472" s="52"/>
      <c r="O472" s="52"/>
    </row>
    <row r="473" spans="2:15">
      <c r="B473" s="49" t="b">
        <v>0</v>
      </c>
      <c r="C473" s="25" t="b">
        <v>0</v>
      </c>
      <c r="D473" s="25" t="b">
        <v>0</v>
      </c>
      <c r="E473" s="50" t="b">
        <v>0</v>
      </c>
      <c r="F473" s="54"/>
      <c r="K473" s="52"/>
      <c r="O473" s="52"/>
    </row>
    <row r="474" spans="2:15">
      <c r="B474" s="49" t="b">
        <v>0</v>
      </c>
      <c r="C474" s="25" t="b">
        <v>0</v>
      </c>
      <c r="D474" s="25" t="b">
        <v>0</v>
      </c>
      <c r="E474" s="50" t="b">
        <v>0</v>
      </c>
      <c r="F474" s="54"/>
      <c r="K474" s="52"/>
      <c r="O474" s="52"/>
    </row>
    <row r="475" spans="2:15">
      <c r="B475" s="49" t="b">
        <v>0</v>
      </c>
      <c r="C475" s="25" t="b">
        <v>0</v>
      </c>
      <c r="D475" s="25" t="b">
        <v>0</v>
      </c>
      <c r="E475" s="50" t="b">
        <v>0</v>
      </c>
      <c r="F475" s="54"/>
      <c r="K475" s="52"/>
      <c r="O475" s="52"/>
    </row>
    <row r="476" spans="2:15">
      <c r="B476" s="49" t="b">
        <v>0</v>
      </c>
      <c r="C476" s="25" t="b">
        <v>0</v>
      </c>
      <c r="D476" s="25" t="b">
        <v>0</v>
      </c>
      <c r="E476" s="50" t="b">
        <v>0</v>
      </c>
      <c r="F476" s="54"/>
      <c r="K476" s="52"/>
      <c r="O476" s="52"/>
    </row>
    <row r="477" spans="2:15">
      <c r="B477" s="49" t="b">
        <v>0</v>
      </c>
      <c r="C477" s="25" t="b">
        <v>0</v>
      </c>
      <c r="D477" s="25" t="b">
        <v>0</v>
      </c>
      <c r="E477" s="50" t="b">
        <v>0</v>
      </c>
      <c r="F477" s="54"/>
      <c r="K477" s="52"/>
      <c r="O477" s="52"/>
    </row>
    <row r="478" spans="2:15">
      <c r="B478" s="49" t="b">
        <v>0</v>
      </c>
      <c r="C478" s="25" t="b">
        <v>0</v>
      </c>
      <c r="D478" s="25" t="b">
        <v>0</v>
      </c>
      <c r="E478" s="50" t="b">
        <v>0</v>
      </c>
      <c r="F478" s="54"/>
      <c r="K478" s="52"/>
      <c r="O478" s="52"/>
    </row>
    <row r="479" spans="2:15">
      <c r="B479" s="49" t="b">
        <v>0</v>
      </c>
      <c r="C479" s="25" t="b">
        <v>0</v>
      </c>
      <c r="D479" s="25" t="b">
        <v>0</v>
      </c>
      <c r="E479" s="50" t="b">
        <v>0</v>
      </c>
      <c r="F479" s="54"/>
      <c r="K479" s="52"/>
      <c r="O479" s="52"/>
    </row>
    <row r="480" spans="2:15">
      <c r="B480" s="49" t="b">
        <v>0</v>
      </c>
      <c r="C480" s="25" t="b">
        <v>0</v>
      </c>
      <c r="D480" s="25" t="b">
        <v>0</v>
      </c>
      <c r="E480" s="50" t="b">
        <v>0</v>
      </c>
      <c r="F480" s="54"/>
      <c r="K480" s="52"/>
      <c r="O480" s="52"/>
    </row>
    <row r="481" spans="2:15">
      <c r="B481" s="49" t="b">
        <v>0</v>
      </c>
      <c r="C481" s="25" t="b">
        <v>0</v>
      </c>
      <c r="D481" s="25" t="b">
        <v>0</v>
      </c>
      <c r="E481" s="50" t="b">
        <v>0</v>
      </c>
      <c r="F481" s="54"/>
      <c r="K481" s="52"/>
      <c r="O481" s="52"/>
    </row>
    <row r="482" spans="2:15">
      <c r="B482" s="49" t="b">
        <v>0</v>
      </c>
      <c r="C482" s="25" t="b">
        <v>0</v>
      </c>
      <c r="D482" s="25" t="b">
        <v>0</v>
      </c>
      <c r="E482" s="50" t="b">
        <v>0</v>
      </c>
      <c r="F482" s="54"/>
      <c r="K482" s="52"/>
      <c r="O482" s="52"/>
    </row>
    <row r="483" spans="2:15">
      <c r="B483" s="49" t="b">
        <v>0</v>
      </c>
      <c r="C483" s="25" t="b">
        <v>0</v>
      </c>
      <c r="D483" s="25" t="b">
        <v>0</v>
      </c>
      <c r="E483" s="50" t="b">
        <v>0</v>
      </c>
      <c r="F483" s="54"/>
      <c r="K483" s="52"/>
      <c r="O483" s="52"/>
    </row>
    <row r="484" spans="2:15">
      <c r="B484" s="49" t="b">
        <v>0</v>
      </c>
      <c r="C484" s="25" t="b">
        <v>0</v>
      </c>
      <c r="D484" s="25" t="b">
        <v>0</v>
      </c>
      <c r="E484" s="50" t="b">
        <v>0</v>
      </c>
      <c r="F484" s="54"/>
      <c r="K484" s="52"/>
      <c r="O484" s="52"/>
    </row>
    <row r="485" spans="2:15">
      <c r="B485" s="49" t="b">
        <v>0</v>
      </c>
      <c r="C485" s="25" t="b">
        <v>0</v>
      </c>
      <c r="D485" s="25" t="b">
        <v>0</v>
      </c>
      <c r="E485" s="50" t="b">
        <v>0</v>
      </c>
      <c r="F485" s="54"/>
      <c r="K485" s="52"/>
      <c r="O485" s="52"/>
    </row>
    <row r="486" spans="2:15">
      <c r="B486" s="49" t="b">
        <v>0</v>
      </c>
      <c r="C486" s="25" t="b">
        <v>0</v>
      </c>
      <c r="D486" s="25" t="b">
        <v>0</v>
      </c>
      <c r="E486" s="50" t="b">
        <v>0</v>
      </c>
      <c r="F486" s="54"/>
      <c r="K486" s="52"/>
      <c r="O486" s="52"/>
    </row>
    <row r="487" spans="2:15">
      <c r="B487" s="49" t="b">
        <v>0</v>
      </c>
      <c r="C487" s="25" t="b">
        <v>0</v>
      </c>
      <c r="D487" s="25" t="b">
        <v>0</v>
      </c>
      <c r="E487" s="50" t="b">
        <v>0</v>
      </c>
      <c r="F487" s="54"/>
      <c r="K487" s="52"/>
      <c r="O487" s="52"/>
    </row>
    <row r="488" spans="2:15">
      <c r="B488" s="49" t="b">
        <v>0</v>
      </c>
      <c r="C488" s="25" t="b">
        <v>0</v>
      </c>
      <c r="D488" s="25" t="b">
        <v>0</v>
      </c>
      <c r="E488" s="50" t="b">
        <v>0</v>
      </c>
      <c r="F488" s="54"/>
      <c r="K488" s="52"/>
      <c r="O488" s="52"/>
    </row>
    <row r="489" spans="2:15">
      <c r="B489" s="49" t="b">
        <v>0</v>
      </c>
      <c r="C489" s="25" t="b">
        <v>0</v>
      </c>
      <c r="D489" s="25" t="b">
        <v>0</v>
      </c>
      <c r="E489" s="50" t="b">
        <v>0</v>
      </c>
      <c r="F489" s="54"/>
      <c r="K489" s="52"/>
      <c r="O489" s="52"/>
    </row>
    <row r="490" spans="2:15">
      <c r="B490" s="49" t="b">
        <v>0</v>
      </c>
      <c r="C490" s="25" t="b">
        <v>0</v>
      </c>
      <c r="D490" s="25" t="b">
        <v>0</v>
      </c>
      <c r="E490" s="50" t="b">
        <v>0</v>
      </c>
      <c r="F490" s="54"/>
      <c r="K490" s="52"/>
      <c r="O490" s="52"/>
    </row>
    <row r="491" spans="2:15">
      <c r="B491" s="49" t="b">
        <v>0</v>
      </c>
      <c r="C491" s="25" t="b">
        <v>0</v>
      </c>
      <c r="D491" s="25" t="b">
        <v>0</v>
      </c>
      <c r="E491" s="50" t="b">
        <v>0</v>
      </c>
      <c r="F491" s="54"/>
      <c r="K491" s="52"/>
      <c r="O491" s="52"/>
    </row>
    <row r="492" spans="2:15">
      <c r="B492" s="49" t="b">
        <v>0</v>
      </c>
      <c r="C492" s="25" t="b">
        <v>0</v>
      </c>
      <c r="D492" s="25" t="b">
        <v>0</v>
      </c>
      <c r="E492" s="50" t="b">
        <v>0</v>
      </c>
      <c r="F492" s="54"/>
      <c r="K492" s="52"/>
      <c r="O492" s="52"/>
    </row>
    <row r="493" spans="2:15">
      <c r="B493" s="49" t="b">
        <v>0</v>
      </c>
      <c r="C493" s="25" t="b">
        <v>0</v>
      </c>
      <c r="D493" s="25" t="b">
        <v>0</v>
      </c>
      <c r="E493" s="50" t="b">
        <v>0</v>
      </c>
      <c r="F493" s="54"/>
      <c r="K493" s="52"/>
      <c r="O493" s="52"/>
    </row>
    <row r="494" spans="2:15">
      <c r="B494" s="49" t="b">
        <v>0</v>
      </c>
      <c r="C494" s="25" t="b">
        <v>0</v>
      </c>
      <c r="D494" s="25" t="b">
        <v>0</v>
      </c>
      <c r="E494" s="50" t="b">
        <v>0</v>
      </c>
      <c r="F494" s="54"/>
      <c r="K494" s="52"/>
      <c r="O494" s="52"/>
    </row>
    <row r="495" spans="2:15">
      <c r="B495" s="49" t="b">
        <v>0</v>
      </c>
      <c r="C495" s="25" t="b">
        <v>0</v>
      </c>
      <c r="D495" s="25" t="b">
        <v>0</v>
      </c>
      <c r="E495" s="50" t="b">
        <v>0</v>
      </c>
      <c r="F495" s="54"/>
      <c r="K495" s="52"/>
      <c r="O495" s="52"/>
    </row>
    <row r="496" spans="2:15">
      <c r="B496" s="49" t="b">
        <v>0</v>
      </c>
      <c r="C496" s="25" t="b">
        <v>0</v>
      </c>
      <c r="D496" s="25" t="b">
        <v>0</v>
      </c>
      <c r="E496" s="50" t="b">
        <v>0</v>
      </c>
      <c r="F496" s="54"/>
      <c r="K496" s="52"/>
      <c r="O496" s="52"/>
    </row>
    <row r="497" spans="2:15">
      <c r="B497" s="49" t="b">
        <v>0</v>
      </c>
      <c r="C497" s="25" t="b">
        <v>0</v>
      </c>
      <c r="D497" s="25" t="b">
        <v>0</v>
      </c>
      <c r="E497" s="50" t="b">
        <v>0</v>
      </c>
      <c r="F497" s="54"/>
      <c r="K497" s="52"/>
      <c r="O497" s="52"/>
    </row>
    <row r="498" spans="2:15">
      <c r="B498" s="49" t="b">
        <v>0</v>
      </c>
      <c r="C498" s="25" t="b">
        <v>0</v>
      </c>
      <c r="D498" s="25" t="b">
        <v>0</v>
      </c>
      <c r="E498" s="50" t="b">
        <v>0</v>
      </c>
      <c r="F498" s="54"/>
      <c r="K498" s="52"/>
      <c r="O498" s="52"/>
    </row>
    <row r="499" spans="2:15">
      <c r="B499" s="49" t="b">
        <v>0</v>
      </c>
      <c r="C499" s="25" t="b">
        <v>0</v>
      </c>
      <c r="D499" s="25" t="b">
        <v>0</v>
      </c>
      <c r="E499" s="50" t="b">
        <v>0</v>
      </c>
      <c r="F499" s="54"/>
      <c r="K499" s="52"/>
      <c r="O499" s="52"/>
    </row>
    <row r="500" spans="2:15">
      <c r="B500" s="49" t="b">
        <v>0</v>
      </c>
      <c r="C500" s="25" t="b">
        <v>0</v>
      </c>
      <c r="D500" s="25" t="b">
        <v>0</v>
      </c>
      <c r="E500" s="50" t="b">
        <v>0</v>
      </c>
      <c r="F500" s="54"/>
      <c r="K500" s="52"/>
      <c r="O500" s="52"/>
    </row>
    <row r="501" spans="2:15">
      <c r="B501" s="49" t="b">
        <v>0</v>
      </c>
      <c r="C501" s="25" t="b">
        <v>0</v>
      </c>
      <c r="D501" s="25" t="b">
        <v>0</v>
      </c>
      <c r="E501" s="50" t="b">
        <v>0</v>
      </c>
      <c r="F501" s="54"/>
      <c r="K501" s="52"/>
      <c r="O501" s="52"/>
    </row>
    <row r="502" spans="2:15">
      <c r="B502" s="49" t="b">
        <v>0</v>
      </c>
      <c r="C502" s="25" t="b">
        <v>0</v>
      </c>
      <c r="D502" s="25" t="b">
        <v>0</v>
      </c>
      <c r="E502" s="50" t="b">
        <v>0</v>
      </c>
      <c r="F502" s="54"/>
      <c r="K502" s="52"/>
      <c r="O502" s="52"/>
    </row>
    <row r="503" spans="2:15">
      <c r="B503" s="49" t="b">
        <v>0</v>
      </c>
      <c r="C503" s="25" t="b">
        <v>0</v>
      </c>
      <c r="D503" s="25" t="b">
        <v>0</v>
      </c>
      <c r="E503" s="50" t="b">
        <v>0</v>
      </c>
      <c r="F503" s="54"/>
      <c r="K503" s="52"/>
      <c r="O503" s="52"/>
    </row>
    <row r="504" spans="2:15">
      <c r="B504" s="49" t="b">
        <v>0</v>
      </c>
      <c r="C504" s="25" t="b">
        <v>0</v>
      </c>
      <c r="D504" s="25" t="b">
        <v>0</v>
      </c>
      <c r="E504" s="50" t="b">
        <v>0</v>
      </c>
      <c r="F504" s="54"/>
      <c r="K504" s="52"/>
      <c r="O504" s="52"/>
    </row>
    <row r="505" spans="2:15">
      <c r="B505" s="49" t="b">
        <v>0</v>
      </c>
      <c r="C505" s="25" t="b">
        <v>0</v>
      </c>
      <c r="D505" s="25" t="b">
        <v>0</v>
      </c>
      <c r="E505" s="50" t="b">
        <v>0</v>
      </c>
      <c r="F505" s="54"/>
      <c r="K505" s="52"/>
      <c r="O505" s="52"/>
    </row>
    <row r="506" spans="2:15">
      <c r="B506" s="49" t="b">
        <v>0</v>
      </c>
      <c r="C506" s="25" t="b">
        <v>0</v>
      </c>
      <c r="D506" s="25" t="b">
        <v>0</v>
      </c>
      <c r="E506" s="50" t="b">
        <v>0</v>
      </c>
      <c r="F506" s="54"/>
      <c r="K506" s="52"/>
      <c r="O506" s="52"/>
    </row>
    <row r="507" spans="2:15">
      <c r="B507" s="49" t="b">
        <v>0</v>
      </c>
      <c r="C507" s="25" t="b">
        <v>0</v>
      </c>
      <c r="D507" s="25" t="b">
        <v>0</v>
      </c>
      <c r="E507" s="50" t="b">
        <v>0</v>
      </c>
      <c r="F507" s="54"/>
      <c r="K507" s="52"/>
      <c r="O507" s="52"/>
    </row>
    <row r="508" spans="2:15">
      <c r="B508" s="49" t="b">
        <v>0</v>
      </c>
      <c r="C508" s="25" t="b">
        <v>0</v>
      </c>
      <c r="D508" s="25" t="b">
        <v>0</v>
      </c>
      <c r="E508" s="50" t="b">
        <v>0</v>
      </c>
      <c r="F508" s="54"/>
      <c r="K508" s="52"/>
      <c r="O508" s="52"/>
    </row>
    <row r="509" spans="2:15">
      <c r="B509" s="49" t="b">
        <v>0</v>
      </c>
      <c r="C509" s="25" t="b">
        <v>0</v>
      </c>
      <c r="D509" s="25" t="b">
        <v>0</v>
      </c>
      <c r="E509" s="50" t="b">
        <v>0</v>
      </c>
      <c r="F509" s="54"/>
      <c r="K509" s="52"/>
      <c r="O509" s="52"/>
    </row>
    <row r="510" spans="2:15">
      <c r="B510" s="49" t="b">
        <v>0</v>
      </c>
      <c r="C510" s="25" t="b">
        <v>0</v>
      </c>
      <c r="D510" s="25" t="b">
        <v>0</v>
      </c>
      <c r="E510" s="50" t="b">
        <v>0</v>
      </c>
      <c r="F510" s="54"/>
      <c r="K510" s="52"/>
      <c r="O510" s="52"/>
    </row>
    <row r="511" spans="2:15">
      <c r="B511" s="49" t="b">
        <v>0</v>
      </c>
      <c r="C511" s="25" t="b">
        <v>0</v>
      </c>
      <c r="D511" s="25" t="b">
        <v>0</v>
      </c>
      <c r="E511" s="50" t="b">
        <v>0</v>
      </c>
      <c r="F511" s="54"/>
      <c r="K511" s="52"/>
      <c r="O511" s="52"/>
    </row>
    <row r="512" spans="2:15">
      <c r="B512" s="49" t="b">
        <v>0</v>
      </c>
      <c r="C512" s="25" t="b">
        <v>0</v>
      </c>
      <c r="D512" s="25" t="b">
        <v>0</v>
      </c>
      <c r="E512" s="50" t="b">
        <v>0</v>
      </c>
      <c r="F512" s="54"/>
      <c r="K512" s="52"/>
      <c r="O512" s="52"/>
    </row>
    <row r="513" spans="2:15">
      <c r="B513" s="49" t="b">
        <v>0</v>
      </c>
      <c r="C513" s="25" t="b">
        <v>0</v>
      </c>
      <c r="D513" s="25" t="b">
        <v>0</v>
      </c>
      <c r="E513" s="50" t="b">
        <v>0</v>
      </c>
      <c r="F513" s="54"/>
      <c r="K513" s="52"/>
      <c r="O513" s="52"/>
    </row>
    <row r="514" spans="2:15">
      <c r="B514" s="49" t="b">
        <v>0</v>
      </c>
      <c r="C514" s="25" t="b">
        <v>0</v>
      </c>
      <c r="D514" s="25" t="b">
        <v>0</v>
      </c>
      <c r="E514" s="50" t="b">
        <v>0</v>
      </c>
      <c r="F514" s="54"/>
      <c r="K514" s="52"/>
      <c r="O514" s="52"/>
    </row>
    <row r="515" spans="2:15">
      <c r="B515" s="49" t="b">
        <v>0</v>
      </c>
      <c r="C515" s="25" t="b">
        <v>0</v>
      </c>
      <c r="D515" s="25" t="b">
        <v>0</v>
      </c>
      <c r="E515" s="50" t="b">
        <v>0</v>
      </c>
      <c r="F515" s="54"/>
      <c r="K515" s="52"/>
      <c r="O515" s="52"/>
    </row>
    <row r="516" spans="2:15">
      <c r="B516" s="49" t="b">
        <v>0</v>
      </c>
      <c r="C516" s="25" t="b">
        <v>0</v>
      </c>
      <c r="D516" s="25" t="b">
        <v>0</v>
      </c>
      <c r="E516" s="50" t="b">
        <v>0</v>
      </c>
      <c r="F516" s="54"/>
      <c r="K516" s="52"/>
      <c r="O516" s="52"/>
    </row>
    <row r="517" spans="2:15">
      <c r="B517" s="49" t="b">
        <v>0</v>
      </c>
      <c r="C517" s="25" t="b">
        <v>0</v>
      </c>
      <c r="D517" s="25" t="b">
        <v>0</v>
      </c>
      <c r="E517" s="50" t="b">
        <v>0</v>
      </c>
      <c r="F517" s="54"/>
      <c r="K517" s="52"/>
      <c r="O517" s="52"/>
    </row>
    <row r="518" spans="2:15">
      <c r="B518" s="49" t="b">
        <v>0</v>
      </c>
      <c r="C518" s="25" t="b">
        <v>0</v>
      </c>
      <c r="D518" s="25" t="b">
        <v>0</v>
      </c>
      <c r="E518" s="50" t="b">
        <v>0</v>
      </c>
      <c r="F518" s="54"/>
      <c r="K518" s="52"/>
      <c r="O518" s="52"/>
    </row>
    <row r="519" spans="2:15">
      <c r="B519" s="49" t="b">
        <v>0</v>
      </c>
      <c r="C519" s="25" t="b">
        <v>0</v>
      </c>
      <c r="D519" s="25" t="b">
        <v>0</v>
      </c>
      <c r="E519" s="50" t="b">
        <v>0</v>
      </c>
      <c r="F519" s="54"/>
      <c r="K519" s="52"/>
      <c r="O519" s="52"/>
    </row>
    <row r="520" spans="2:15">
      <c r="B520" s="49" t="b">
        <v>0</v>
      </c>
      <c r="C520" s="25" t="b">
        <v>0</v>
      </c>
      <c r="D520" s="25" t="b">
        <v>0</v>
      </c>
      <c r="E520" s="50" t="b">
        <v>0</v>
      </c>
      <c r="F520" s="54"/>
      <c r="K520" s="52"/>
      <c r="O520" s="52"/>
    </row>
    <row r="521" spans="2:15">
      <c r="B521" s="49" t="b">
        <v>0</v>
      </c>
      <c r="C521" s="25" t="b">
        <v>0</v>
      </c>
      <c r="D521" s="25" t="b">
        <v>0</v>
      </c>
      <c r="E521" s="50" t="b">
        <v>0</v>
      </c>
      <c r="F521" s="54"/>
      <c r="K521" s="52"/>
      <c r="O521" s="52"/>
    </row>
    <row r="522" spans="2:15">
      <c r="B522" s="49" t="b">
        <v>0</v>
      </c>
      <c r="C522" s="25" t="b">
        <v>0</v>
      </c>
      <c r="D522" s="25" t="b">
        <v>0</v>
      </c>
      <c r="E522" s="50" t="b">
        <v>0</v>
      </c>
      <c r="F522" s="54"/>
      <c r="K522" s="52"/>
      <c r="O522" s="52"/>
    </row>
    <row r="523" spans="2:15">
      <c r="B523" s="49" t="b">
        <v>0</v>
      </c>
      <c r="C523" s="25" t="b">
        <v>0</v>
      </c>
      <c r="D523" s="25" t="b">
        <v>0</v>
      </c>
      <c r="E523" s="50" t="b">
        <v>0</v>
      </c>
      <c r="F523" s="54"/>
      <c r="K523" s="52"/>
      <c r="O523" s="52"/>
    </row>
    <row r="524" spans="2:15">
      <c r="B524" s="49" t="b">
        <v>0</v>
      </c>
      <c r="C524" s="25" t="b">
        <v>0</v>
      </c>
      <c r="D524" s="25" t="b">
        <v>0</v>
      </c>
      <c r="E524" s="50" t="b">
        <v>0</v>
      </c>
      <c r="F524" s="54"/>
      <c r="K524" s="52"/>
      <c r="O524" s="52"/>
    </row>
    <row r="525" spans="2:15">
      <c r="B525" s="49" t="b">
        <v>0</v>
      </c>
      <c r="C525" s="25" t="b">
        <v>0</v>
      </c>
      <c r="D525" s="25" t="b">
        <v>0</v>
      </c>
      <c r="E525" s="50" t="b">
        <v>0</v>
      </c>
      <c r="F525" s="54"/>
      <c r="K525" s="52"/>
      <c r="O525" s="52"/>
    </row>
    <row r="526" spans="2:15">
      <c r="B526" s="49" t="b">
        <v>0</v>
      </c>
      <c r="C526" s="25" t="b">
        <v>0</v>
      </c>
      <c r="D526" s="25" t="b">
        <v>0</v>
      </c>
      <c r="E526" s="50" t="b">
        <v>0</v>
      </c>
      <c r="F526" s="54"/>
      <c r="K526" s="52"/>
      <c r="O526" s="52"/>
    </row>
    <row r="527" spans="2:15">
      <c r="B527" s="49" t="b">
        <v>0</v>
      </c>
      <c r="C527" s="25" t="b">
        <v>0</v>
      </c>
      <c r="D527" s="25" t="b">
        <v>0</v>
      </c>
      <c r="E527" s="50" t="b">
        <v>0</v>
      </c>
      <c r="F527" s="54"/>
      <c r="K527" s="52"/>
      <c r="O527" s="52"/>
    </row>
    <row r="528" spans="2:15">
      <c r="B528" s="49" t="b">
        <v>0</v>
      </c>
      <c r="C528" s="25" t="b">
        <v>0</v>
      </c>
      <c r="D528" s="25" t="b">
        <v>0</v>
      </c>
      <c r="E528" s="50" t="b">
        <v>0</v>
      </c>
      <c r="F528" s="54"/>
      <c r="K528" s="52"/>
      <c r="O528" s="52"/>
    </row>
    <row r="529" spans="2:15">
      <c r="B529" s="49" t="b">
        <v>0</v>
      </c>
      <c r="C529" s="25" t="b">
        <v>0</v>
      </c>
      <c r="D529" s="25" t="b">
        <v>0</v>
      </c>
      <c r="E529" s="50" t="b">
        <v>0</v>
      </c>
      <c r="F529" s="54"/>
      <c r="K529" s="52"/>
      <c r="O529" s="52"/>
    </row>
    <row r="530" spans="2:15">
      <c r="B530" s="49" t="b">
        <v>0</v>
      </c>
      <c r="C530" s="25" t="b">
        <v>0</v>
      </c>
      <c r="D530" s="25" t="b">
        <v>0</v>
      </c>
      <c r="E530" s="50" t="b">
        <v>0</v>
      </c>
      <c r="F530" s="54"/>
      <c r="K530" s="52"/>
      <c r="O530" s="52"/>
    </row>
    <row r="531" spans="2:15">
      <c r="B531" s="49" t="b">
        <v>0</v>
      </c>
      <c r="C531" s="25" t="b">
        <v>0</v>
      </c>
      <c r="D531" s="25" t="b">
        <v>0</v>
      </c>
      <c r="E531" s="50" t="b">
        <v>0</v>
      </c>
      <c r="F531" s="54"/>
      <c r="K531" s="52"/>
      <c r="O531" s="52"/>
    </row>
    <row r="532" spans="2:15">
      <c r="B532" s="49" t="b">
        <v>0</v>
      </c>
      <c r="C532" s="25" t="b">
        <v>0</v>
      </c>
      <c r="D532" s="25" t="b">
        <v>0</v>
      </c>
      <c r="E532" s="50" t="b">
        <v>0</v>
      </c>
      <c r="F532" s="54"/>
      <c r="K532" s="52"/>
      <c r="O532" s="52"/>
    </row>
    <row r="533" spans="2:15">
      <c r="B533" s="49" t="b">
        <v>0</v>
      </c>
      <c r="C533" s="25" t="b">
        <v>0</v>
      </c>
      <c r="D533" s="25" t="b">
        <v>0</v>
      </c>
      <c r="E533" s="50" t="b">
        <v>0</v>
      </c>
      <c r="F533" s="54"/>
      <c r="K533" s="52"/>
      <c r="O533" s="52"/>
    </row>
    <row r="534" spans="2:15">
      <c r="B534" s="49" t="b">
        <v>0</v>
      </c>
      <c r="C534" s="25" t="b">
        <v>0</v>
      </c>
      <c r="D534" s="25" t="b">
        <v>0</v>
      </c>
      <c r="E534" s="50" t="b">
        <v>0</v>
      </c>
      <c r="F534" s="54"/>
      <c r="K534" s="52"/>
      <c r="O534" s="52"/>
    </row>
    <row r="535" spans="2:15">
      <c r="B535" s="49" t="b">
        <v>0</v>
      </c>
      <c r="C535" s="25" t="b">
        <v>0</v>
      </c>
      <c r="D535" s="25" t="b">
        <v>0</v>
      </c>
      <c r="E535" s="50" t="b">
        <v>0</v>
      </c>
      <c r="F535" s="54"/>
      <c r="K535" s="52"/>
      <c r="O535" s="52"/>
    </row>
    <row r="536" spans="2:15">
      <c r="B536" s="49" t="b">
        <v>0</v>
      </c>
      <c r="C536" s="25" t="b">
        <v>0</v>
      </c>
      <c r="D536" s="25" t="b">
        <v>0</v>
      </c>
      <c r="E536" s="50" t="b">
        <v>0</v>
      </c>
      <c r="F536" s="54"/>
      <c r="K536" s="52"/>
      <c r="O536" s="52"/>
    </row>
    <row r="537" spans="2:15">
      <c r="B537" s="49" t="b">
        <v>0</v>
      </c>
      <c r="C537" s="25" t="b">
        <v>0</v>
      </c>
      <c r="D537" s="25" t="b">
        <v>0</v>
      </c>
      <c r="E537" s="50" t="b">
        <v>0</v>
      </c>
      <c r="F537" s="54"/>
      <c r="K537" s="52"/>
      <c r="O537" s="52"/>
    </row>
    <row r="538" spans="2:15">
      <c r="B538" s="49" t="b">
        <v>0</v>
      </c>
      <c r="C538" s="25" t="b">
        <v>0</v>
      </c>
      <c r="D538" s="25" t="b">
        <v>0</v>
      </c>
      <c r="E538" s="50" t="b">
        <v>0</v>
      </c>
      <c r="F538" s="54"/>
      <c r="K538" s="52"/>
      <c r="O538" s="52"/>
    </row>
    <row r="539" spans="2:15">
      <c r="B539" s="49" t="b">
        <v>0</v>
      </c>
      <c r="C539" s="25" t="b">
        <v>0</v>
      </c>
      <c r="D539" s="25" t="b">
        <v>0</v>
      </c>
      <c r="E539" s="50" t="b">
        <v>0</v>
      </c>
      <c r="F539" s="54"/>
      <c r="K539" s="52"/>
      <c r="O539" s="52"/>
    </row>
    <row r="540" spans="2:15">
      <c r="B540" s="49" t="b">
        <v>0</v>
      </c>
      <c r="C540" s="25" t="b">
        <v>0</v>
      </c>
      <c r="D540" s="25" t="b">
        <v>0</v>
      </c>
      <c r="E540" s="50" t="b">
        <v>0</v>
      </c>
      <c r="F540" s="54"/>
      <c r="K540" s="52"/>
      <c r="O540" s="52"/>
    </row>
    <row r="541" spans="2:15">
      <c r="B541" s="49" t="b">
        <v>0</v>
      </c>
      <c r="C541" s="25" t="b">
        <v>0</v>
      </c>
      <c r="D541" s="25" t="b">
        <v>0</v>
      </c>
      <c r="E541" s="50" t="b">
        <v>0</v>
      </c>
      <c r="F541" s="54"/>
      <c r="K541" s="52"/>
      <c r="O541" s="52"/>
    </row>
    <row r="542" spans="2:15">
      <c r="B542" s="49" t="b">
        <v>0</v>
      </c>
      <c r="C542" s="25" t="b">
        <v>0</v>
      </c>
      <c r="D542" s="25" t="b">
        <v>0</v>
      </c>
      <c r="E542" s="50" t="b">
        <v>0</v>
      </c>
      <c r="F542" s="54"/>
      <c r="K542" s="52"/>
      <c r="O542" s="52"/>
    </row>
    <row r="543" spans="2:15">
      <c r="B543" s="49" t="b">
        <v>0</v>
      </c>
      <c r="C543" s="25" t="b">
        <v>0</v>
      </c>
      <c r="D543" s="25" t="b">
        <v>0</v>
      </c>
      <c r="E543" s="50" t="b">
        <v>0</v>
      </c>
      <c r="F543" s="54"/>
      <c r="K543" s="52"/>
      <c r="O543" s="52"/>
    </row>
    <row r="544" spans="2:15">
      <c r="B544" s="49" t="b">
        <v>0</v>
      </c>
      <c r="C544" s="25" t="b">
        <v>0</v>
      </c>
      <c r="D544" s="25" t="b">
        <v>0</v>
      </c>
      <c r="E544" s="50" t="b">
        <v>0</v>
      </c>
      <c r="F544" s="54"/>
      <c r="K544" s="52"/>
      <c r="O544" s="52"/>
    </row>
    <row r="545" spans="2:15">
      <c r="B545" s="49" t="b">
        <v>0</v>
      </c>
      <c r="C545" s="25" t="b">
        <v>0</v>
      </c>
      <c r="D545" s="25" t="b">
        <v>0</v>
      </c>
      <c r="E545" s="50" t="b">
        <v>0</v>
      </c>
      <c r="F545" s="54"/>
      <c r="K545" s="52"/>
      <c r="O545" s="52"/>
    </row>
    <row r="546" spans="2:15">
      <c r="B546" s="49" t="b">
        <v>0</v>
      </c>
      <c r="C546" s="25" t="b">
        <v>0</v>
      </c>
      <c r="D546" s="25" t="b">
        <v>0</v>
      </c>
      <c r="E546" s="50" t="b">
        <v>0</v>
      </c>
      <c r="F546" s="54"/>
      <c r="K546" s="52"/>
      <c r="O546" s="52"/>
    </row>
    <row r="547" spans="2:15">
      <c r="B547" s="49" t="b">
        <v>0</v>
      </c>
      <c r="C547" s="25" t="b">
        <v>0</v>
      </c>
      <c r="D547" s="25" t="b">
        <v>0</v>
      </c>
      <c r="E547" s="50" t="b">
        <v>0</v>
      </c>
      <c r="F547" s="54"/>
      <c r="K547" s="52"/>
      <c r="O547" s="52"/>
    </row>
    <row r="548" spans="2:15">
      <c r="B548" s="49" t="b">
        <v>0</v>
      </c>
      <c r="C548" s="25" t="b">
        <v>0</v>
      </c>
      <c r="D548" s="25" t="b">
        <v>0</v>
      </c>
      <c r="E548" s="50" t="b">
        <v>0</v>
      </c>
      <c r="F548" s="54"/>
      <c r="K548" s="52"/>
      <c r="O548" s="52"/>
    </row>
    <row r="549" spans="2:15">
      <c r="B549" s="49" t="b">
        <v>0</v>
      </c>
      <c r="C549" s="25" t="b">
        <v>0</v>
      </c>
      <c r="D549" s="25" t="b">
        <v>0</v>
      </c>
      <c r="E549" s="50" t="b">
        <v>0</v>
      </c>
      <c r="F549" s="54"/>
      <c r="K549" s="52"/>
      <c r="O549" s="52"/>
    </row>
    <row r="550" spans="2:15">
      <c r="B550" s="49" t="b">
        <v>0</v>
      </c>
      <c r="C550" s="25" t="b">
        <v>0</v>
      </c>
      <c r="D550" s="25" t="b">
        <v>0</v>
      </c>
      <c r="E550" s="50" t="b">
        <v>0</v>
      </c>
      <c r="F550" s="54"/>
      <c r="K550" s="52"/>
      <c r="O550" s="52"/>
    </row>
    <row r="551" spans="2:15">
      <c r="B551" s="49" t="b">
        <v>0</v>
      </c>
      <c r="C551" s="25" t="b">
        <v>0</v>
      </c>
      <c r="D551" s="25" t="b">
        <v>0</v>
      </c>
      <c r="E551" s="50" t="b">
        <v>0</v>
      </c>
      <c r="F551" s="54"/>
      <c r="K551" s="52"/>
      <c r="O551" s="52"/>
    </row>
    <row r="552" spans="2:15">
      <c r="B552" s="49" t="b">
        <v>0</v>
      </c>
      <c r="C552" s="25" t="b">
        <v>0</v>
      </c>
      <c r="D552" s="25" t="b">
        <v>0</v>
      </c>
      <c r="E552" s="50" t="b">
        <v>0</v>
      </c>
      <c r="F552" s="54"/>
      <c r="K552" s="52"/>
      <c r="O552" s="52"/>
    </row>
    <row r="553" spans="2:15">
      <c r="B553" s="49" t="b">
        <v>0</v>
      </c>
      <c r="C553" s="25" t="b">
        <v>0</v>
      </c>
      <c r="D553" s="25" t="b">
        <v>0</v>
      </c>
      <c r="E553" s="50" t="b">
        <v>0</v>
      </c>
      <c r="F553" s="54"/>
      <c r="K553" s="52"/>
      <c r="O553" s="52"/>
    </row>
    <row r="554" spans="2:15">
      <c r="B554" s="49" t="b">
        <v>0</v>
      </c>
      <c r="C554" s="25" t="b">
        <v>0</v>
      </c>
      <c r="D554" s="25" t="b">
        <v>0</v>
      </c>
      <c r="E554" s="50" t="b">
        <v>0</v>
      </c>
      <c r="F554" s="54"/>
      <c r="K554" s="52"/>
      <c r="O554" s="52"/>
    </row>
    <row r="555" spans="2:15">
      <c r="B555" s="49" t="b">
        <v>0</v>
      </c>
      <c r="C555" s="25" t="b">
        <v>0</v>
      </c>
      <c r="D555" s="25" t="b">
        <v>0</v>
      </c>
      <c r="E555" s="50" t="b">
        <v>0</v>
      </c>
      <c r="F555" s="54"/>
      <c r="K555" s="52"/>
      <c r="O555" s="52"/>
    </row>
    <row r="556" spans="2:15">
      <c r="B556" s="49" t="b">
        <v>0</v>
      </c>
      <c r="C556" s="25" t="b">
        <v>0</v>
      </c>
      <c r="D556" s="25" t="b">
        <v>0</v>
      </c>
      <c r="E556" s="50" t="b">
        <v>0</v>
      </c>
      <c r="F556" s="54"/>
      <c r="K556" s="52"/>
      <c r="O556" s="52"/>
    </row>
    <row r="557" spans="2:15">
      <c r="B557" s="49" t="b">
        <v>0</v>
      </c>
      <c r="C557" s="25" t="b">
        <v>0</v>
      </c>
      <c r="D557" s="25" t="b">
        <v>0</v>
      </c>
      <c r="E557" s="50" t="b">
        <v>0</v>
      </c>
      <c r="F557" s="54"/>
      <c r="K557" s="52"/>
      <c r="O557" s="52"/>
    </row>
    <row r="558" spans="2:15">
      <c r="B558" s="49" t="b">
        <v>0</v>
      </c>
      <c r="C558" s="25" t="b">
        <v>0</v>
      </c>
      <c r="D558" s="25" t="b">
        <v>0</v>
      </c>
      <c r="E558" s="50" t="b">
        <v>0</v>
      </c>
      <c r="F558" s="54"/>
      <c r="K558" s="52"/>
      <c r="O558" s="52"/>
    </row>
    <row r="559" spans="2:15">
      <c r="B559" s="49" t="b">
        <v>0</v>
      </c>
      <c r="C559" s="25" t="b">
        <v>0</v>
      </c>
      <c r="D559" s="25" t="b">
        <v>0</v>
      </c>
      <c r="E559" s="50" t="b">
        <v>0</v>
      </c>
      <c r="F559" s="54"/>
      <c r="K559" s="52"/>
      <c r="O559" s="52"/>
    </row>
    <row r="560" spans="2:15">
      <c r="B560" s="49" t="b">
        <v>0</v>
      </c>
      <c r="C560" s="25" t="b">
        <v>0</v>
      </c>
      <c r="D560" s="25" t="b">
        <v>0</v>
      </c>
      <c r="E560" s="50" t="b">
        <v>0</v>
      </c>
      <c r="F560" s="54"/>
      <c r="K560" s="52"/>
      <c r="O560" s="52"/>
    </row>
    <row r="561" spans="2:15">
      <c r="B561" s="49" t="b">
        <v>0</v>
      </c>
      <c r="C561" s="25" t="b">
        <v>0</v>
      </c>
      <c r="D561" s="25" t="b">
        <v>0</v>
      </c>
      <c r="E561" s="50" t="b">
        <v>0</v>
      </c>
      <c r="F561" s="54"/>
      <c r="K561" s="52"/>
      <c r="O561" s="52"/>
    </row>
    <row r="562" spans="2:15">
      <c r="B562" s="49" t="b">
        <v>0</v>
      </c>
      <c r="C562" s="25" t="b">
        <v>0</v>
      </c>
      <c r="D562" s="25" t="b">
        <v>0</v>
      </c>
      <c r="E562" s="50" t="b">
        <v>0</v>
      </c>
      <c r="F562" s="54"/>
      <c r="K562" s="52"/>
      <c r="O562" s="52"/>
    </row>
    <row r="563" spans="2:15">
      <c r="B563" s="49" t="b">
        <v>0</v>
      </c>
      <c r="C563" s="25" t="b">
        <v>0</v>
      </c>
      <c r="D563" s="25" t="b">
        <v>0</v>
      </c>
      <c r="E563" s="50" t="b">
        <v>0</v>
      </c>
      <c r="F563" s="54"/>
      <c r="K563" s="52"/>
      <c r="O563" s="52"/>
    </row>
    <row r="564" spans="2:15">
      <c r="B564" s="49" t="b">
        <v>0</v>
      </c>
      <c r="C564" s="25" t="b">
        <v>0</v>
      </c>
      <c r="D564" s="25" t="b">
        <v>0</v>
      </c>
      <c r="E564" s="50" t="b">
        <v>0</v>
      </c>
      <c r="F564" s="54"/>
      <c r="K564" s="52"/>
      <c r="O564" s="52"/>
    </row>
    <row r="565" spans="2:15">
      <c r="B565" s="49" t="b">
        <v>0</v>
      </c>
      <c r="C565" s="25" t="b">
        <v>0</v>
      </c>
      <c r="D565" s="25" t="b">
        <v>0</v>
      </c>
      <c r="E565" s="50" t="b">
        <v>0</v>
      </c>
      <c r="F565" s="54"/>
      <c r="K565" s="52"/>
      <c r="O565" s="52"/>
    </row>
    <row r="566" spans="2:15">
      <c r="B566" s="49" t="b">
        <v>0</v>
      </c>
      <c r="C566" s="25" t="b">
        <v>0</v>
      </c>
      <c r="D566" s="25" t="b">
        <v>0</v>
      </c>
      <c r="E566" s="50" t="b">
        <v>0</v>
      </c>
      <c r="F566" s="54"/>
      <c r="K566" s="52"/>
      <c r="O566" s="52"/>
    </row>
    <row r="567" spans="2:15">
      <c r="B567" s="49" t="b">
        <v>0</v>
      </c>
      <c r="C567" s="25" t="b">
        <v>0</v>
      </c>
      <c r="D567" s="25" t="b">
        <v>0</v>
      </c>
      <c r="E567" s="50" t="b">
        <v>0</v>
      </c>
      <c r="F567" s="54"/>
      <c r="K567" s="52"/>
      <c r="O567" s="52"/>
    </row>
    <row r="568" spans="2:15">
      <c r="B568" s="49" t="b">
        <v>0</v>
      </c>
      <c r="C568" s="25" t="b">
        <v>0</v>
      </c>
      <c r="D568" s="25" t="b">
        <v>0</v>
      </c>
      <c r="E568" s="50" t="b">
        <v>0</v>
      </c>
      <c r="F568" s="54"/>
      <c r="K568" s="52"/>
      <c r="O568" s="52"/>
    </row>
    <row r="569" spans="2:15">
      <c r="B569" s="49" t="b">
        <v>0</v>
      </c>
      <c r="C569" s="25" t="b">
        <v>0</v>
      </c>
      <c r="D569" s="25" t="b">
        <v>0</v>
      </c>
      <c r="E569" s="50" t="b">
        <v>0</v>
      </c>
      <c r="F569" s="54"/>
      <c r="K569" s="52"/>
      <c r="O569" s="52"/>
    </row>
    <row r="570" spans="2:15">
      <c r="B570" s="49" t="b">
        <v>0</v>
      </c>
      <c r="C570" s="25" t="b">
        <v>0</v>
      </c>
      <c r="D570" s="25" t="b">
        <v>0</v>
      </c>
      <c r="E570" s="50" t="b">
        <v>0</v>
      </c>
      <c r="F570" s="54"/>
      <c r="K570" s="52"/>
      <c r="O570" s="52"/>
    </row>
    <row r="571" spans="2:15">
      <c r="B571" s="49" t="b">
        <v>0</v>
      </c>
      <c r="C571" s="25" t="b">
        <v>0</v>
      </c>
      <c r="D571" s="25" t="b">
        <v>0</v>
      </c>
      <c r="E571" s="50" t="b">
        <v>0</v>
      </c>
      <c r="F571" s="54"/>
      <c r="K571" s="52"/>
      <c r="O571" s="52"/>
    </row>
    <row r="572" spans="2:15">
      <c r="B572" s="49" t="b">
        <v>0</v>
      </c>
      <c r="C572" s="25" t="b">
        <v>0</v>
      </c>
      <c r="D572" s="25" t="b">
        <v>0</v>
      </c>
      <c r="E572" s="50" t="b">
        <v>0</v>
      </c>
      <c r="F572" s="54"/>
      <c r="K572" s="52"/>
      <c r="O572" s="52"/>
    </row>
    <row r="573" spans="2:15">
      <c r="B573" s="49" t="b">
        <v>0</v>
      </c>
      <c r="C573" s="25" t="b">
        <v>0</v>
      </c>
      <c r="D573" s="25" t="b">
        <v>0</v>
      </c>
      <c r="E573" s="50" t="b">
        <v>0</v>
      </c>
      <c r="F573" s="54"/>
      <c r="K573" s="52"/>
      <c r="O573" s="52"/>
    </row>
    <row r="574" spans="2:15">
      <c r="B574" s="49" t="b">
        <v>0</v>
      </c>
      <c r="C574" s="25" t="b">
        <v>0</v>
      </c>
      <c r="D574" s="25" t="b">
        <v>0</v>
      </c>
      <c r="E574" s="50" t="b">
        <v>0</v>
      </c>
      <c r="F574" s="54"/>
      <c r="K574" s="52"/>
      <c r="O574" s="52"/>
    </row>
    <row r="575" spans="2:15">
      <c r="B575" s="49" t="b">
        <v>0</v>
      </c>
      <c r="C575" s="25" t="b">
        <v>0</v>
      </c>
      <c r="D575" s="25" t="b">
        <v>0</v>
      </c>
      <c r="E575" s="50" t="b">
        <v>0</v>
      </c>
      <c r="F575" s="54"/>
      <c r="K575" s="52"/>
      <c r="O575" s="52"/>
    </row>
    <row r="576" spans="2:15">
      <c r="B576" s="49" t="b">
        <v>0</v>
      </c>
      <c r="C576" s="25" t="b">
        <v>0</v>
      </c>
      <c r="D576" s="25" t="b">
        <v>0</v>
      </c>
      <c r="E576" s="50" t="b">
        <v>0</v>
      </c>
      <c r="F576" s="54"/>
      <c r="K576" s="52"/>
      <c r="O576" s="52"/>
    </row>
    <row r="577" spans="2:15">
      <c r="B577" s="49" t="b">
        <v>0</v>
      </c>
      <c r="C577" s="25" t="b">
        <v>0</v>
      </c>
      <c r="D577" s="25" t="b">
        <v>0</v>
      </c>
      <c r="E577" s="50" t="b">
        <v>0</v>
      </c>
      <c r="F577" s="54"/>
      <c r="K577" s="52"/>
      <c r="O577" s="52"/>
    </row>
    <row r="578" spans="2:15">
      <c r="B578" s="49" t="b">
        <v>0</v>
      </c>
      <c r="C578" s="25" t="b">
        <v>0</v>
      </c>
      <c r="D578" s="25" t="b">
        <v>0</v>
      </c>
      <c r="E578" s="50" t="b">
        <v>0</v>
      </c>
      <c r="F578" s="54"/>
      <c r="K578" s="52"/>
      <c r="O578" s="52"/>
    </row>
    <row r="579" spans="2:15">
      <c r="B579" s="49" t="b">
        <v>0</v>
      </c>
      <c r="C579" s="25" t="b">
        <v>0</v>
      </c>
      <c r="D579" s="25" t="b">
        <v>0</v>
      </c>
      <c r="E579" s="50" t="b">
        <v>0</v>
      </c>
      <c r="F579" s="54"/>
      <c r="K579" s="52"/>
      <c r="O579" s="52"/>
    </row>
    <row r="580" spans="2:15">
      <c r="B580" s="49" t="b">
        <v>0</v>
      </c>
      <c r="C580" s="25" t="b">
        <v>0</v>
      </c>
      <c r="D580" s="25" t="b">
        <v>0</v>
      </c>
      <c r="E580" s="50" t="b">
        <v>0</v>
      </c>
      <c r="F580" s="54"/>
      <c r="K580" s="52"/>
      <c r="O580" s="52"/>
    </row>
    <row r="581" spans="2:15">
      <c r="B581" s="49" t="b">
        <v>0</v>
      </c>
      <c r="C581" s="25" t="b">
        <v>0</v>
      </c>
      <c r="D581" s="25" t="b">
        <v>0</v>
      </c>
      <c r="E581" s="50" t="b">
        <v>0</v>
      </c>
      <c r="F581" s="54"/>
      <c r="K581" s="52"/>
      <c r="O581" s="52"/>
    </row>
    <row r="582" spans="2:15">
      <c r="B582" s="49" t="b">
        <v>0</v>
      </c>
      <c r="C582" s="25" t="b">
        <v>0</v>
      </c>
      <c r="D582" s="25" t="b">
        <v>0</v>
      </c>
      <c r="E582" s="50" t="b">
        <v>0</v>
      </c>
      <c r="F582" s="54"/>
      <c r="K582" s="52"/>
      <c r="O582" s="52"/>
    </row>
    <row r="583" spans="2:15">
      <c r="B583" s="49" t="b">
        <v>0</v>
      </c>
      <c r="C583" s="25" t="b">
        <v>0</v>
      </c>
      <c r="D583" s="25" t="b">
        <v>0</v>
      </c>
      <c r="E583" s="50" t="b">
        <v>0</v>
      </c>
      <c r="F583" s="54"/>
      <c r="K583" s="52"/>
      <c r="O583" s="52"/>
    </row>
    <row r="584" spans="2:15">
      <c r="B584" s="49" t="b">
        <v>0</v>
      </c>
      <c r="C584" s="25" t="b">
        <v>0</v>
      </c>
      <c r="D584" s="25" t="b">
        <v>0</v>
      </c>
      <c r="E584" s="50" t="b">
        <v>0</v>
      </c>
      <c r="F584" s="54"/>
      <c r="K584" s="52"/>
      <c r="O584" s="52"/>
    </row>
    <row r="585" spans="2:15">
      <c r="B585" s="49" t="b">
        <v>0</v>
      </c>
      <c r="C585" s="25" t="b">
        <v>0</v>
      </c>
      <c r="D585" s="25" t="b">
        <v>0</v>
      </c>
      <c r="E585" s="50" t="b">
        <v>0</v>
      </c>
      <c r="F585" s="54"/>
      <c r="K585" s="52"/>
      <c r="O585" s="52"/>
    </row>
    <row r="586" spans="2:15">
      <c r="B586" s="49" t="b">
        <v>0</v>
      </c>
      <c r="C586" s="25" t="b">
        <v>0</v>
      </c>
      <c r="D586" s="25" t="b">
        <v>0</v>
      </c>
      <c r="E586" s="50" t="b">
        <v>0</v>
      </c>
      <c r="F586" s="54"/>
      <c r="K586" s="52"/>
      <c r="O586" s="52"/>
    </row>
    <row r="587" spans="2:15">
      <c r="B587" s="49" t="b">
        <v>0</v>
      </c>
      <c r="C587" s="25" t="b">
        <v>0</v>
      </c>
      <c r="D587" s="25" t="b">
        <v>0</v>
      </c>
      <c r="E587" s="50" t="b">
        <v>0</v>
      </c>
      <c r="F587" s="54"/>
      <c r="K587" s="52"/>
      <c r="O587" s="52"/>
    </row>
    <row r="588" spans="2:15">
      <c r="B588" s="49" t="b">
        <v>0</v>
      </c>
      <c r="C588" s="25" t="b">
        <v>0</v>
      </c>
      <c r="D588" s="25" t="b">
        <v>0</v>
      </c>
      <c r="E588" s="50" t="b">
        <v>0</v>
      </c>
      <c r="F588" s="54"/>
      <c r="K588" s="52"/>
      <c r="O588" s="52"/>
    </row>
    <row r="589" spans="2:15">
      <c r="B589" s="49" t="b">
        <v>0</v>
      </c>
      <c r="C589" s="25" t="b">
        <v>0</v>
      </c>
      <c r="D589" s="25" t="b">
        <v>0</v>
      </c>
      <c r="E589" s="50" t="b">
        <v>0</v>
      </c>
      <c r="F589" s="54"/>
      <c r="K589" s="52"/>
      <c r="O589" s="52"/>
    </row>
    <row r="590" spans="2:15">
      <c r="B590" s="49" t="b">
        <v>0</v>
      </c>
      <c r="C590" s="25" t="b">
        <v>0</v>
      </c>
      <c r="D590" s="25" t="b">
        <v>0</v>
      </c>
      <c r="E590" s="50" t="b">
        <v>0</v>
      </c>
      <c r="F590" s="54"/>
      <c r="K590" s="52"/>
      <c r="O590" s="52"/>
    </row>
    <row r="591" spans="2:15">
      <c r="B591" s="49" t="b">
        <v>0</v>
      </c>
      <c r="C591" s="25" t="b">
        <v>0</v>
      </c>
      <c r="D591" s="25" t="b">
        <v>0</v>
      </c>
      <c r="E591" s="50" t="b">
        <v>0</v>
      </c>
      <c r="F591" s="54"/>
      <c r="K591" s="52"/>
      <c r="O591" s="52"/>
    </row>
    <row r="592" spans="2:15">
      <c r="B592" s="49" t="b">
        <v>0</v>
      </c>
      <c r="C592" s="25" t="b">
        <v>0</v>
      </c>
      <c r="D592" s="25" t="b">
        <v>0</v>
      </c>
      <c r="E592" s="50" t="b">
        <v>0</v>
      </c>
      <c r="F592" s="54"/>
      <c r="K592" s="52"/>
      <c r="O592" s="52"/>
    </row>
    <row r="593" spans="2:15">
      <c r="B593" s="49" t="b">
        <v>0</v>
      </c>
      <c r="C593" s="25" t="b">
        <v>0</v>
      </c>
      <c r="D593" s="25" t="b">
        <v>0</v>
      </c>
      <c r="E593" s="50" t="b">
        <v>0</v>
      </c>
      <c r="F593" s="54"/>
      <c r="K593" s="52"/>
      <c r="O593" s="52"/>
    </row>
    <row r="594" spans="2:15">
      <c r="B594" s="49" t="b">
        <v>0</v>
      </c>
      <c r="C594" s="25" t="b">
        <v>0</v>
      </c>
      <c r="D594" s="25" t="b">
        <v>0</v>
      </c>
      <c r="E594" s="50" t="b">
        <v>0</v>
      </c>
      <c r="F594" s="54"/>
      <c r="K594" s="52"/>
      <c r="O594" s="52"/>
    </row>
    <row r="595" spans="2:15">
      <c r="B595" s="49" t="b">
        <v>0</v>
      </c>
      <c r="C595" s="25" t="b">
        <v>0</v>
      </c>
      <c r="D595" s="25" t="b">
        <v>0</v>
      </c>
      <c r="E595" s="50" t="b">
        <v>0</v>
      </c>
      <c r="F595" s="54"/>
      <c r="K595" s="52"/>
      <c r="O595" s="52"/>
    </row>
    <row r="596" spans="2:15">
      <c r="B596" s="49" t="b">
        <v>0</v>
      </c>
      <c r="C596" s="25" t="b">
        <v>0</v>
      </c>
      <c r="D596" s="25" t="b">
        <v>0</v>
      </c>
      <c r="E596" s="50" t="b">
        <v>0</v>
      </c>
      <c r="F596" s="54"/>
      <c r="K596" s="52"/>
      <c r="O596" s="52"/>
    </row>
    <row r="597" spans="2:15">
      <c r="B597" s="49" t="b">
        <v>0</v>
      </c>
      <c r="C597" s="25" t="b">
        <v>0</v>
      </c>
      <c r="D597" s="25" t="b">
        <v>0</v>
      </c>
      <c r="E597" s="50" t="b">
        <v>0</v>
      </c>
      <c r="F597" s="54"/>
      <c r="K597" s="52"/>
      <c r="O597" s="52"/>
    </row>
    <row r="598" spans="2:15">
      <c r="B598" s="49" t="b">
        <v>0</v>
      </c>
      <c r="C598" s="25" t="b">
        <v>0</v>
      </c>
      <c r="D598" s="25" t="b">
        <v>0</v>
      </c>
      <c r="E598" s="50" t="b">
        <v>0</v>
      </c>
      <c r="F598" s="54"/>
      <c r="K598" s="52"/>
      <c r="O598" s="52"/>
    </row>
    <row r="599" spans="2:15">
      <c r="B599" s="49" t="b">
        <v>0</v>
      </c>
      <c r="C599" s="25" t="b">
        <v>0</v>
      </c>
      <c r="D599" s="25" t="b">
        <v>0</v>
      </c>
      <c r="E599" s="50" t="b">
        <v>0</v>
      </c>
      <c r="F599" s="54"/>
      <c r="K599" s="52"/>
      <c r="O599" s="52"/>
    </row>
    <row r="600" spans="2:15">
      <c r="B600" s="49" t="b">
        <v>0</v>
      </c>
      <c r="C600" s="25" t="b">
        <v>0</v>
      </c>
      <c r="D600" s="25" t="b">
        <v>0</v>
      </c>
      <c r="E600" s="50" t="b">
        <v>0</v>
      </c>
      <c r="F600" s="54"/>
      <c r="K600" s="52"/>
      <c r="O600" s="52"/>
    </row>
    <row r="601" spans="2:15">
      <c r="B601" s="49" t="b">
        <v>0</v>
      </c>
      <c r="C601" s="25" t="b">
        <v>0</v>
      </c>
      <c r="D601" s="25" t="b">
        <v>0</v>
      </c>
      <c r="E601" s="50" t="b">
        <v>0</v>
      </c>
      <c r="F601" s="54"/>
      <c r="K601" s="52"/>
      <c r="O601" s="52"/>
    </row>
    <row r="602" spans="2:15">
      <c r="B602" s="49" t="b">
        <v>0</v>
      </c>
      <c r="C602" s="25" t="b">
        <v>0</v>
      </c>
      <c r="D602" s="25" t="b">
        <v>0</v>
      </c>
      <c r="E602" s="50" t="b">
        <v>0</v>
      </c>
      <c r="F602" s="54"/>
      <c r="K602" s="52"/>
      <c r="O602" s="52"/>
    </row>
    <row r="603" spans="2:15">
      <c r="B603" s="49" t="b">
        <v>0</v>
      </c>
      <c r="C603" s="25" t="b">
        <v>0</v>
      </c>
      <c r="D603" s="25" t="b">
        <v>0</v>
      </c>
      <c r="E603" s="50" t="b">
        <v>0</v>
      </c>
      <c r="F603" s="54"/>
      <c r="K603" s="52"/>
      <c r="O603" s="52"/>
    </row>
    <row r="604" spans="2:15">
      <c r="B604" s="49" t="b">
        <v>0</v>
      </c>
      <c r="C604" s="25" t="b">
        <v>0</v>
      </c>
      <c r="D604" s="25" t="b">
        <v>0</v>
      </c>
      <c r="E604" s="50" t="b">
        <v>0</v>
      </c>
      <c r="F604" s="54"/>
      <c r="K604" s="52"/>
      <c r="O604" s="52"/>
    </row>
    <row r="605" spans="2:15">
      <c r="B605" s="49" t="b">
        <v>0</v>
      </c>
      <c r="C605" s="25" t="b">
        <v>0</v>
      </c>
      <c r="D605" s="25" t="b">
        <v>0</v>
      </c>
      <c r="E605" s="50" t="b">
        <v>0</v>
      </c>
      <c r="F605" s="54"/>
      <c r="K605" s="52"/>
      <c r="O605" s="52"/>
    </row>
    <row r="606" spans="2:15">
      <c r="B606" s="49" t="b">
        <v>0</v>
      </c>
      <c r="C606" s="25" t="b">
        <v>0</v>
      </c>
      <c r="D606" s="25" t="b">
        <v>0</v>
      </c>
      <c r="E606" s="50" t="b">
        <v>0</v>
      </c>
      <c r="F606" s="54"/>
      <c r="K606" s="52"/>
      <c r="O606" s="52"/>
    </row>
    <row r="607" spans="2:15">
      <c r="B607" s="49" t="b">
        <v>0</v>
      </c>
      <c r="C607" s="25" t="b">
        <v>0</v>
      </c>
      <c r="D607" s="25" t="b">
        <v>0</v>
      </c>
      <c r="E607" s="50" t="b">
        <v>0</v>
      </c>
      <c r="F607" s="54"/>
      <c r="K607" s="52"/>
      <c r="O607" s="52"/>
    </row>
    <row r="608" spans="2:15">
      <c r="B608" s="49" t="b">
        <v>0</v>
      </c>
      <c r="C608" s="25" t="b">
        <v>0</v>
      </c>
      <c r="D608" s="25" t="b">
        <v>0</v>
      </c>
      <c r="E608" s="50" t="b">
        <v>0</v>
      </c>
      <c r="F608" s="54"/>
      <c r="K608" s="52"/>
      <c r="O608" s="52"/>
    </row>
    <row r="609" spans="2:15">
      <c r="B609" s="49" t="b">
        <v>0</v>
      </c>
      <c r="C609" s="25" t="b">
        <v>0</v>
      </c>
      <c r="D609" s="25" t="b">
        <v>0</v>
      </c>
      <c r="E609" s="50" t="b">
        <v>0</v>
      </c>
      <c r="F609" s="54"/>
      <c r="K609" s="52"/>
      <c r="O609" s="52"/>
    </row>
    <row r="610" spans="2:15">
      <c r="B610" s="49" t="b">
        <v>0</v>
      </c>
      <c r="C610" s="25" t="b">
        <v>0</v>
      </c>
      <c r="D610" s="25" t="b">
        <v>0</v>
      </c>
      <c r="E610" s="50" t="b">
        <v>0</v>
      </c>
      <c r="F610" s="54"/>
      <c r="K610" s="52"/>
      <c r="O610" s="52"/>
    </row>
    <row r="611" spans="2:15">
      <c r="B611" s="49" t="b">
        <v>0</v>
      </c>
      <c r="C611" s="25" t="b">
        <v>0</v>
      </c>
      <c r="D611" s="25" t="b">
        <v>0</v>
      </c>
      <c r="E611" s="50" t="b">
        <v>0</v>
      </c>
      <c r="F611" s="54"/>
      <c r="K611" s="52"/>
      <c r="O611" s="52"/>
    </row>
    <row r="612" spans="2:15">
      <c r="B612" s="49" t="b">
        <v>0</v>
      </c>
      <c r="C612" s="25" t="b">
        <v>0</v>
      </c>
      <c r="D612" s="25" t="b">
        <v>0</v>
      </c>
      <c r="E612" s="50" t="b">
        <v>0</v>
      </c>
      <c r="F612" s="54"/>
      <c r="K612" s="52"/>
      <c r="O612" s="52"/>
    </row>
    <row r="613" spans="2:15">
      <c r="B613" s="49" t="b">
        <v>0</v>
      </c>
      <c r="C613" s="25" t="b">
        <v>0</v>
      </c>
      <c r="D613" s="25" t="b">
        <v>0</v>
      </c>
      <c r="E613" s="50" t="b">
        <v>0</v>
      </c>
      <c r="F613" s="54"/>
      <c r="K613" s="52"/>
      <c r="O613" s="52"/>
    </row>
    <row r="614" spans="2:15">
      <c r="B614" s="49" t="b">
        <v>0</v>
      </c>
      <c r="C614" s="25" t="b">
        <v>0</v>
      </c>
      <c r="D614" s="25" t="b">
        <v>0</v>
      </c>
      <c r="E614" s="50" t="b">
        <v>0</v>
      </c>
      <c r="F614" s="54"/>
      <c r="K614" s="52"/>
      <c r="O614" s="52"/>
    </row>
    <row r="615" spans="2:15">
      <c r="B615" s="49" t="b">
        <v>0</v>
      </c>
      <c r="C615" s="25" t="b">
        <v>0</v>
      </c>
      <c r="D615" s="25" t="b">
        <v>0</v>
      </c>
      <c r="E615" s="50" t="b">
        <v>0</v>
      </c>
      <c r="F615" s="54"/>
      <c r="K615" s="52"/>
      <c r="O615" s="52"/>
    </row>
    <row r="616" spans="2:15">
      <c r="B616" s="49" t="b">
        <v>0</v>
      </c>
      <c r="C616" s="25" t="b">
        <v>0</v>
      </c>
      <c r="D616" s="25" t="b">
        <v>0</v>
      </c>
      <c r="E616" s="50" t="b">
        <v>0</v>
      </c>
      <c r="F616" s="54"/>
      <c r="K616" s="52"/>
      <c r="O616" s="52"/>
    </row>
    <row r="617" spans="2:15">
      <c r="B617" s="49" t="b">
        <v>0</v>
      </c>
      <c r="C617" s="25" t="b">
        <v>0</v>
      </c>
      <c r="D617" s="25" t="b">
        <v>0</v>
      </c>
      <c r="E617" s="50" t="b">
        <v>0</v>
      </c>
      <c r="F617" s="54"/>
      <c r="K617" s="52"/>
      <c r="O617" s="52"/>
    </row>
    <row r="618" spans="2:15">
      <c r="B618" s="49" t="b">
        <v>0</v>
      </c>
      <c r="C618" s="25" t="b">
        <v>0</v>
      </c>
      <c r="D618" s="25" t="b">
        <v>0</v>
      </c>
      <c r="E618" s="50" t="b">
        <v>0</v>
      </c>
      <c r="F618" s="54"/>
      <c r="K618" s="52"/>
      <c r="O618" s="52"/>
    </row>
    <row r="619" spans="2:15">
      <c r="B619" s="49" t="b">
        <v>0</v>
      </c>
      <c r="C619" s="25" t="b">
        <v>0</v>
      </c>
      <c r="D619" s="25" t="b">
        <v>0</v>
      </c>
      <c r="E619" s="50" t="b">
        <v>0</v>
      </c>
      <c r="F619" s="54"/>
      <c r="K619" s="52"/>
      <c r="O619" s="52"/>
    </row>
    <row r="620" spans="2:15">
      <c r="B620" s="49" t="b">
        <v>0</v>
      </c>
      <c r="C620" s="25" t="b">
        <v>0</v>
      </c>
      <c r="D620" s="25" t="b">
        <v>0</v>
      </c>
      <c r="E620" s="50" t="b">
        <v>0</v>
      </c>
      <c r="F620" s="54"/>
      <c r="K620" s="52"/>
      <c r="O620" s="52"/>
    </row>
    <row r="621" spans="2:15">
      <c r="B621" s="49" t="b">
        <v>0</v>
      </c>
      <c r="C621" s="25" t="b">
        <v>0</v>
      </c>
      <c r="D621" s="25" t="b">
        <v>0</v>
      </c>
      <c r="E621" s="50" t="b">
        <v>0</v>
      </c>
      <c r="F621" s="54"/>
      <c r="K621" s="52"/>
      <c r="O621" s="52"/>
    </row>
    <row r="622" spans="2:15">
      <c r="B622" s="49" t="b">
        <v>0</v>
      </c>
      <c r="C622" s="25" t="b">
        <v>0</v>
      </c>
      <c r="D622" s="25" t="b">
        <v>0</v>
      </c>
      <c r="E622" s="50" t="b">
        <v>0</v>
      </c>
      <c r="F622" s="54"/>
      <c r="K622" s="52"/>
      <c r="O622" s="52"/>
    </row>
    <row r="623" spans="2:15">
      <c r="B623" s="49" t="b">
        <v>0</v>
      </c>
      <c r="C623" s="25" t="b">
        <v>0</v>
      </c>
      <c r="D623" s="25" t="b">
        <v>0</v>
      </c>
      <c r="E623" s="50" t="b">
        <v>0</v>
      </c>
      <c r="F623" s="54"/>
      <c r="K623" s="52"/>
      <c r="O623" s="52"/>
    </row>
    <row r="624" spans="2:15">
      <c r="B624" s="49" t="b">
        <v>0</v>
      </c>
      <c r="C624" s="25" t="b">
        <v>0</v>
      </c>
      <c r="D624" s="25" t="b">
        <v>0</v>
      </c>
      <c r="E624" s="50" t="b">
        <v>0</v>
      </c>
      <c r="F624" s="54"/>
      <c r="K624" s="52"/>
      <c r="O624" s="52"/>
    </row>
    <row r="625" spans="2:15">
      <c r="B625" s="49" t="b">
        <v>0</v>
      </c>
      <c r="C625" s="25" t="b">
        <v>0</v>
      </c>
      <c r="D625" s="25" t="b">
        <v>0</v>
      </c>
      <c r="E625" s="50" t="b">
        <v>0</v>
      </c>
      <c r="F625" s="54"/>
      <c r="K625" s="52"/>
      <c r="O625" s="52"/>
    </row>
    <row r="626" spans="2:15">
      <c r="B626" s="49" t="b">
        <v>0</v>
      </c>
      <c r="C626" s="25" t="b">
        <v>0</v>
      </c>
      <c r="D626" s="25" t="b">
        <v>0</v>
      </c>
      <c r="E626" s="50" t="b">
        <v>0</v>
      </c>
      <c r="F626" s="54"/>
      <c r="K626" s="52"/>
      <c r="O626" s="52"/>
    </row>
    <row r="627" spans="2:15">
      <c r="B627" s="49" t="b">
        <v>0</v>
      </c>
      <c r="C627" s="25" t="b">
        <v>0</v>
      </c>
      <c r="D627" s="25" t="b">
        <v>0</v>
      </c>
      <c r="E627" s="50" t="b">
        <v>0</v>
      </c>
      <c r="F627" s="54"/>
      <c r="K627" s="52"/>
      <c r="O627" s="52"/>
    </row>
    <row r="628" spans="2:15">
      <c r="B628" s="49" t="b">
        <v>0</v>
      </c>
      <c r="C628" s="25" t="b">
        <v>0</v>
      </c>
      <c r="D628" s="25" t="b">
        <v>0</v>
      </c>
      <c r="E628" s="50" t="b">
        <v>0</v>
      </c>
      <c r="F628" s="54"/>
      <c r="K628" s="52"/>
      <c r="O628" s="52"/>
    </row>
    <row r="629" spans="2:15">
      <c r="B629" s="49" t="b">
        <v>0</v>
      </c>
      <c r="C629" s="25" t="b">
        <v>0</v>
      </c>
      <c r="D629" s="25" t="b">
        <v>0</v>
      </c>
      <c r="E629" s="50" t="b">
        <v>0</v>
      </c>
      <c r="F629" s="54"/>
      <c r="K629" s="52"/>
      <c r="O629" s="52"/>
    </row>
    <row r="630" spans="2:15">
      <c r="B630" s="49" t="b">
        <v>0</v>
      </c>
      <c r="C630" s="25" t="b">
        <v>0</v>
      </c>
      <c r="D630" s="25" t="b">
        <v>0</v>
      </c>
      <c r="E630" s="50" t="b">
        <v>0</v>
      </c>
      <c r="F630" s="54"/>
      <c r="K630" s="52"/>
      <c r="O630" s="52"/>
    </row>
    <row r="631" spans="2:15">
      <c r="B631" s="49" t="b">
        <v>0</v>
      </c>
      <c r="C631" s="25" t="b">
        <v>0</v>
      </c>
      <c r="D631" s="25" t="b">
        <v>0</v>
      </c>
      <c r="E631" s="50" t="b">
        <v>0</v>
      </c>
      <c r="F631" s="54"/>
      <c r="K631" s="52"/>
      <c r="O631" s="52"/>
    </row>
    <row r="632" spans="2:15">
      <c r="B632" s="49" t="b">
        <v>0</v>
      </c>
      <c r="C632" s="25" t="b">
        <v>0</v>
      </c>
      <c r="D632" s="25" t="b">
        <v>0</v>
      </c>
      <c r="E632" s="50" t="b">
        <v>0</v>
      </c>
      <c r="F632" s="54"/>
      <c r="K632" s="52"/>
      <c r="O632" s="52"/>
    </row>
    <row r="633" spans="2:15">
      <c r="B633" s="49" t="b">
        <v>0</v>
      </c>
      <c r="C633" s="25" t="b">
        <v>0</v>
      </c>
      <c r="D633" s="25" t="b">
        <v>0</v>
      </c>
      <c r="E633" s="50" t="b">
        <v>0</v>
      </c>
      <c r="F633" s="54"/>
      <c r="K633" s="52"/>
      <c r="O633" s="52"/>
    </row>
    <row r="634" spans="2:15">
      <c r="B634" s="49" t="b">
        <v>0</v>
      </c>
      <c r="C634" s="25" t="b">
        <v>0</v>
      </c>
      <c r="D634" s="25" t="b">
        <v>0</v>
      </c>
      <c r="E634" s="50" t="b">
        <v>0</v>
      </c>
      <c r="F634" s="54"/>
      <c r="K634" s="52"/>
      <c r="O634" s="52"/>
    </row>
    <row r="635" spans="2:15">
      <c r="B635" s="49" t="b">
        <v>0</v>
      </c>
      <c r="C635" s="25" t="b">
        <v>0</v>
      </c>
      <c r="D635" s="25" t="b">
        <v>0</v>
      </c>
      <c r="E635" s="50" t="b">
        <v>0</v>
      </c>
      <c r="F635" s="54"/>
      <c r="K635" s="52"/>
      <c r="O635" s="52"/>
    </row>
    <row r="636" spans="2:15">
      <c r="B636" s="49" t="b">
        <v>0</v>
      </c>
      <c r="C636" s="25" t="b">
        <v>0</v>
      </c>
      <c r="D636" s="25" t="b">
        <v>0</v>
      </c>
      <c r="E636" s="50" t="b">
        <v>0</v>
      </c>
      <c r="F636" s="54"/>
      <c r="K636" s="52"/>
      <c r="O636" s="52"/>
    </row>
    <row r="637" spans="2:15">
      <c r="B637" s="49" t="b">
        <v>0</v>
      </c>
      <c r="C637" s="25" t="b">
        <v>0</v>
      </c>
      <c r="D637" s="25" t="b">
        <v>0</v>
      </c>
      <c r="E637" s="50" t="b">
        <v>0</v>
      </c>
      <c r="F637" s="54"/>
      <c r="K637" s="52"/>
      <c r="O637" s="52"/>
    </row>
    <row r="638" spans="2:15">
      <c r="B638" s="49" t="b">
        <v>0</v>
      </c>
      <c r="C638" s="25" t="b">
        <v>0</v>
      </c>
      <c r="D638" s="25" t="b">
        <v>0</v>
      </c>
      <c r="E638" s="50" t="b">
        <v>0</v>
      </c>
      <c r="F638" s="54"/>
      <c r="K638" s="52"/>
      <c r="O638" s="52"/>
    </row>
    <row r="639" spans="2:15">
      <c r="B639" s="49" t="b">
        <v>0</v>
      </c>
      <c r="C639" s="25" t="b">
        <v>0</v>
      </c>
      <c r="D639" s="25" t="b">
        <v>0</v>
      </c>
      <c r="E639" s="50" t="b">
        <v>0</v>
      </c>
      <c r="F639" s="54"/>
      <c r="K639" s="52"/>
      <c r="O639" s="52"/>
    </row>
    <row r="640" spans="2:15">
      <c r="B640" s="49" t="b">
        <v>0</v>
      </c>
      <c r="C640" s="25" t="b">
        <v>0</v>
      </c>
      <c r="D640" s="25" t="b">
        <v>0</v>
      </c>
      <c r="E640" s="50" t="b">
        <v>0</v>
      </c>
      <c r="F640" s="54"/>
      <c r="K640" s="52"/>
      <c r="O640" s="52"/>
    </row>
    <row r="641" spans="2:15">
      <c r="B641" s="49" t="b">
        <v>0</v>
      </c>
      <c r="C641" s="25" t="b">
        <v>0</v>
      </c>
      <c r="D641" s="25" t="b">
        <v>0</v>
      </c>
      <c r="E641" s="50" t="b">
        <v>0</v>
      </c>
      <c r="F641" s="54"/>
      <c r="K641" s="52"/>
      <c r="O641" s="52"/>
    </row>
    <row r="642" spans="2:15">
      <c r="B642" s="49" t="b">
        <v>0</v>
      </c>
      <c r="C642" s="25" t="b">
        <v>0</v>
      </c>
      <c r="D642" s="25" t="b">
        <v>0</v>
      </c>
      <c r="E642" s="50" t="b">
        <v>0</v>
      </c>
      <c r="F642" s="54"/>
      <c r="K642" s="52"/>
      <c r="O642" s="52"/>
    </row>
    <row r="643" spans="2:15">
      <c r="B643" s="49" t="b">
        <v>0</v>
      </c>
      <c r="C643" s="25" t="b">
        <v>0</v>
      </c>
      <c r="D643" s="25" t="b">
        <v>0</v>
      </c>
      <c r="E643" s="50" t="b">
        <v>0</v>
      </c>
      <c r="F643" s="54"/>
      <c r="K643" s="52"/>
      <c r="O643" s="52"/>
    </row>
    <row r="644" spans="2:15">
      <c r="B644" s="49" t="b">
        <v>0</v>
      </c>
      <c r="C644" s="25" t="b">
        <v>0</v>
      </c>
      <c r="D644" s="25" t="b">
        <v>0</v>
      </c>
      <c r="E644" s="50" t="b">
        <v>0</v>
      </c>
      <c r="F644" s="54"/>
      <c r="K644" s="52"/>
      <c r="O644" s="52"/>
    </row>
    <row r="645" spans="2:15">
      <c r="B645" s="49" t="b">
        <v>0</v>
      </c>
      <c r="C645" s="25" t="b">
        <v>0</v>
      </c>
      <c r="D645" s="25" t="b">
        <v>0</v>
      </c>
      <c r="E645" s="50" t="b">
        <v>0</v>
      </c>
      <c r="F645" s="54"/>
      <c r="K645" s="52"/>
      <c r="O645" s="52"/>
    </row>
    <row r="646" spans="2:15">
      <c r="B646" s="49" t="b">
        <v>0</v>
      </c>
      <c r="C646" s="25" t="b">
        <v>0</v>
      </c>
      <c r="D646" s="25" t="b">
        <v>0</v>
      </c>
      <c r="E646" s="50" t="b">
        <v>0</v>
      </c>
      <c r="F646" s="54"/>
      <c r="K646" s="52"/>
      <c r="O646" s="52"/>
    </row>
    <row r="647" spans="2:15">
      <c r="B647" s="49" t="b">
        <v>0</v>
      </c>
      <c r="C647" s="25" t="b">
        <v>0</v>
      </c>
      <c r="D647" s="25" t="b">
        <v>0</v>
      </c>
      <c r="E647" s="50" t="b">
        <v>0</v>
      </c>
      <c r="F647" s="54"/>
      <c r="K647" s="52"/>
      <c r="O647" s="52"/>
    </row>
    <row r="648" spans="2:15">
      <c r="B648" s="49" t="b">
        <v>0</v>
      </c>
      <c r="C648" s="25" t="b">
        <v>0</v>
      </c>
      <c r="D648" s="25" t="b">
        <v>0</v>
      </c>
      <c r="E648" s="50" t="b">
        <v>0</v>
      </c>
      <c r="F648" s="54"/>
      <c r="K648" s="52"/>
      <c r="O648" s="52"/>
    </row>
    <row r="649" spans="2:15">
      <c r="B649" s="49" t="b">
        <v>0</v>
      </c>
      <c r="C649" s="25" t="b">
        <v>0</v>
      </c>
      <c r="D649" s="25" t="b">
        <v>0</v>
      </c>
      <c r="E649" s="50" t="b">
        <v>0</v>
      </c>
      <c r="F649" s="54"/>
      <c r="K649" s="52"/>
      <c r="O649" s="52"/>
    </row>
    <row r="650" spans="2:15">
      <c r="B650" s="49" t="b">
        <v>0</v>
      </c>
      <c r="C650" s="25" t="b">
        <v>0</v>
      </c>
      <c r="D650" s="25" t="b">
        <v>0</v>
      </c>
      <c r="E650" s="50" t="b">
        <v>0</v>
      </c>
      <c r="F650" s="54"/>
      <c r="K650" s="52"/>
      <c r="O650" s="52"/>
    </row>
    <row r="651" spans="2:15">
      <c r="B651" s="49" t="b">
        <v>0</v>
      </c>
      <c r="C651" s="25" t="b">
        <v>0</v>
      </c>
      <c r="D651" s="25" t="b">
        <v>0</v>
      </c>
      <c r="E651" s="50" t="b">
        <v>0</v>
      </c>
      <c r="F651" s="54"/>
      <c r="K651" s="52"/>
      <c r="O651" s="52"/>
    </row>
    <row r="652" spans="2:15">
      <c r="B652" s="49" t="b">
        <v>0</v>
      </c>
      <c r="C652" s="25" t="b">
        <v>0</v>
      </c>
      <c r="D652" s="25" t="b">
        <v>0</v>
      </c>
      <c r="E652" s="50" t="b">
        <v>0</v>
      </c>
      <c r="F652" s="54"/>
      <c r="K652" s="52"/>
      <c r="O652" s="52"/>
    </row>
    <row r="653" spans="2:15">
      <c r="B653" s="49" t="b">
        <v>0</v>
      </c>
      <c r="C653" s="25" t="b">
        <v>0</v>
      </c>
      <c r="D653" s="25" t="b">
        <v>0</v>
      </c>
      <c r="E653" s="50" t="b">
        <v>0</v>
      </c>
      <c r="F653" s="54"/>
      <c r="K653" s="52"/>
      <c r="O653" s="52"/>
    </row>
    <row r="654" spans="2:15">
      <c r="B654" s="49" t="b">
        <v>0</v>
      </c>
      <c r="C654" s="25" t="b">
        <v>0</v>
      </c>
      <c r="D654" s="25" t="b">
        <v>0</v>
      </c>
      <c r="E654" s="50" t="b">
        <v>0</v>
      </c>
      <c r="F654" s="54"/>
      <c r="K654" s="52"/>
      <c r="O654" s="52"/>
    </row>
    <row r="655" spans="2:15">
      <c r="B655" s="49" t="b">
        <v>0</v>
      </c>
      <c r="C655" s="25" t="b">
        <v>0</v>
      </c>
      <c r="D655" s="25" t="b">
        <v>0</v>
      </c>
      <c r="E655" s="50" t="b">
        <v>0</v>
      </c>
      <c r="F655" s="54"/>
      <c r="K655" s="52"/>
      <c r="O655" s="52"/>
    </row>
    <row r="656" spans="2:15">
      <c r="B656" s="49" t="b">
        <v>0</v>
      </c>
      <c r="C656" s="25" t="b">
        <v>0</v>
      </c>
      <c r="D656" s="25" t="b">
        <v>0</v>
      </c>
      <c r="E656" s="50" t="b">
        <v>0</v>
      </c>
      <c r="F656" s="54"/>
      <c r="K656" s="52"/>
      <c r="O656" s="52"/>
    </row>
    <row r="657" spans="2:15">
      <c r="B657" s="49" t="b">
        <v>0</v>
      </c>
      <c r="C657" s="25" t="b">
        <v>0</v>
      </c>
      <c r="D657" s="25" t="b">
        <v>0</v>
      </c>
      <c r="E657" s="50" t="b">
        <v>0</v>
      </c>
      <c r="F657" s="54"/>
      <c r="K657" s="52"/>
      <c r="O657" s="52"/>
    </row>
    <row r="658" spans="2:15">
      <c r="B658" s="49" t="b">
        <v>0</v>
      </c>
      <c r="C658" s="25" t="b">
        <v>0</v>
      </c>
      <c r="D658" s="25" t="b">
        <v>0</v>
      </c>
      <c r="E658" s="50" t="b">
        <v>0</v>
      </c>
      <c r="F658" s="54"/>
      <c r="K658" s="52"/>
      <c r="O658" s="52"/>
    </row>
    <row r="659" spans="2:15">
      <c r="B659" s="49" t="b">
        <v>0</v>
      </c>
      <c r="C659" s="25" t="b">
        <v>0</v>
      </c>
      <c r="D659" s="25" t="b">
        <v>0</v>
      </c>
      <c r="E659" s="50" t="b">
        <v>0</v>
      </c>
      <c r="F659" s="54"/>
      <c r="K659" s="52"/>
      <c r="O659" s="52"/>
    </row>
    <row r="660" spans="2:15">
      <c r="B660" s="49" t="b">
        <v>0</v>
      </c>
      <c r="C660" s="25" t="b">
        <v>0</v>
      </c>
      <c r="D660" s="25" t="b">
        <v>0</v>
      </c>
      <c r="E660" s="50" t="b">
        <v>0</v>
      </c>
      <c r="F660" s="54"/>
      <c r="K660" s="52"/>
      <c r="O660" s="52"/>
    </row>
    <row r="661" spans="2:15">
      <c r="B661" s="49" t="b">
        <v>0</v>
      </c>
      <c r="C661" s="25" t="b">
        <v>0</v>
      </c>
      <c r="D661" s="25" t="b">
        <v>0</v>
      </c>
      <c r="E661" s="50" t="b">
        <v>0</v>
      </c>
      <c r="F661" s="54"/>
      <c r="K661" s="52"/>
      <c r="O661" s="52"/>
    </row>
    <row r="662" spans="2:15">
      <c r="B662" s="49" t="b">
        <v>0</v>
      </c>
      <c r="C662" s="25" t="b">
        <v>0</v>
      </c>
      <c r="D662" s="25" t="b">
        <v>0</v>
      </c>
      <c r="E662" s="50" t="b">
        <v>0</v>
      </c>
      <c r="F662" s="54"/>
      <c r="K662" s="52"/>
      <c r="O662" s="52"/>
    </row>
    <row r="663" spans="2:15">
      <c r="B663" s="49" t="b">
        <v>0</v>
      </c>
      <c r="C663" s="25" t="b">
        <v>0</v>
      </c>
      <c r="D663" s="25" t="b">
        <v>0</v>
      </c>
      <c r="E663" s="50" t="b">
        <v>0</v>
      </c>
      <c r="F663" s="54"/>
      <c r="K663" s="52"/>
      <c r="O663" s="52"/>
    </row>
    <row r="664" spans="2:15">
      <c r="B664" s="49" t="b">
        <v>0</v>
      </c>
      <c r="C664" s="25" t="b">
        <v>0</v>
      </c>
      <c r="D664" s="25" t="b">
        <v>0</v>
      </c>
      <c r="E664" s="50" t="b">
        <v>0</v>
      </c>
      <c r="F664" s="54"/>
      <c r="K664" s="52"/>
      <c r="O664" s="52"/>
    </row>
    <row r="665" spans="2:15">
      <c r="B665" s="49" t="b">
        <v>0</v>
      </c>
      <c r="C665" s="25" t="b">
        <v>0</v>
      </c>
      <c r="D665" s="25" t="b">
        <v>0</v>
      </c>
      <c r="E665" s="50" t="b">
        <v>0</v>
      </c>
      <c r="F665" s="54"/>
      <c r="K665" s="52"/>
      <c r="O665" s="52"/>
    </row>
    <row r="666" spans="2:15">
      <c r="B666" s="49" t="b">
        <v>0</v>
      </c>
      <c r="C666" s="25" t="b">
        <v>0</v>
      </c>
      <c r="D666" s="25" t="b">
        <v>0</v>
      </c>
      <c r="E666" s="50" t="b">
        <v>0</v>
      </c>
      <c r="F666" s="54"/>
      <c r="K666" s="52"/>
      <c r="O666" s="52"/>
    </row>
    <row r="667" spans="2:15">
      <c r="B667" s="49" t="b">
        <v>0</v>
      </c>
      <c r="C667" s="25" t="b">
        <v>0</v>
      </c>
      <c r="D667" s="25" t="b">
        <v>0</v>
      </c>
      <c r="E667" s="50" t="b">
        <v>0</v>
      </c>
      <c r="F667" s="54"/>
      <c r="K667" s="52"/>
      <c r="O667" s="52"/>
    </row>
    <row r="668" spans="2:15">
      <c r="B668" s="49" t="b">
        <v>0</v>
      </c>
      <c r="C668" s="25" t="b">
        <v>0</v>
      </c>
      <c r="D668" s="25" t="b">
        <v>0</v>
      </c>
      <c r="E668" s="50" t="b">
        <v>0</v>
      </c>
      <c r="F668" s="54"/>
      <c r="K668" s="52"/>
      <c r="O668" s="52"/>
    </row>
    <row r="669" spans="2:15">
      <c r="B669" s="49" t="b">
        <v>0</v>
      </c>
      <c r="C669" s="25" t="b">
        <v>0</v>
      </c>
      <c r="D669" s="25" t="b">
        <v>0</v>
      </c>
      <c r="E669" s="50" t="b">
        <v>0</v>
      </c>
      <c r="F669" s="54"/>
      <c r="K669" s="52"/>
      <c r="O669" s="52"/>
    </row>
    <row r="670" spans="2:15">
      <c r="B670" s="49" t="b">
        <v>0</v>
      </c>
      <c r="C670" s="25" t="b">
        <v>0</v>
      </c>
      <c r="D670" s="25" t="b">
        <v>0</v>
      </c>
      <c r="E670" s="50" t="b">
        <v>0</v>
      </c>
      <c r="F670" s="54"/>
      <c r="K670" s="52"/>
      <c r="O670" s="52"/>
    </row>
    <row r="671" spans="2:15">
      <c r="B671" s="49" t="b">
        <v>0</v>
      </c>
      <c r="C671" s="25" t="b">
        <v>0</v>
      </c>
      <c r="D671" s="25" t="b">
        <v>0</v>
      </c>
      <c r="E671" s="50" t="b">
        <v>0</v>
      </c>
      <c r="F671" s="54"/>
      <c r="K671" s="52"/>
      <c r="O671" s="52"/>
    </row>
    <row r="672" spans="2:15">
      <c r="B672" s="49" t="b">
        <v>0</v>
      </c>
      <c r="C672" s="25" t="b">
        <v>0</v>
      </c>
      <c r="D672" s="25" t="b">
        <v>0</v>
      </c>
      <c r="E672" s="50" t="b">
        <v>0</v>
      </c>
      <c r="F672" s="54"/>
      <c r="K672" s="52"/>
      <c r="O672" s="52"/>
    </row>
    <row r="673" spans="2:15">
      <c r="B673" s="49" t="b">
        <v>0</v>
      </c>
      <c r="C673" s="25" t="b">
        <v>0</v>
      </c>
      <c r="D673" s="25" t="b">
        <v>0</v>
      </c>
      <c r="E673" s="50" t="b">
        <v>0</v>
      </c>
      <c r="F673" s="54"/>
      <c r="K673" s="52"/>
      <c r="O673" s="52"/>
    </row>
    <row r="674" spans="2:15">
      <c r="B674" s="49" t="b">
        <v>0</v>
      </c>
      <c r="C674" s="25" t="b">
        <v>0</v>
      </c>
      <c r="D674" s="25" t="b">
        <v>0</v>
      </c>
      <c r="E674" s="50" t="b">
        <v>0</v>
      </c>
      <c r="F674" s="54"/>
      <c r="K674" s="52"/>
      <c r="O674" s="52"/>
    </row>
    <row r="675" spans="2:15">
      <c r="B675" s="49" t="b">
        <v>0</v>
      </c>
      <c r="C675" s="25" t="b">
        <v>0</v>
      </c>
      <c r="D675" s="25" t="b">
        <v>0</v>
      </c>
      <c r="E675" s="50" t="b">
        <v>0</v>
      </c>
      <c r="F675" s="54"/>
      <c r="K675" s="52"/>
      <c r="O675" s="52"/>
    </row>
    <row r="676" spans="2:15">
      <c r="B676" s="49" t="b">
        <v>0</v>
      </c>
      <c r="C676" s="25" t="b">
        <v>0</v>
      </c>
      <c r="D676" s="25" t="b">
        <v>0</v>
      </c>
      <c r="E676" s="50" t="b">
        <v>0</v>
      </c>
      <c r="F676" s="54"/>
      <c r="K676" s="52"/>
      <c r="O676" s="52"/>
    </row>
    <row r="677" spans="2:15">
      <c r="B677" s="49" t="b">
        <v>0</v>
      </c>
      <c r="C677" s="25" t="b">
        <v>0</v>
      </c>
      <c r="D677" s="25" t="b">
        <v>0</v>
      </c>
      <c r="E677" s="50" t="b">
        <v>0</v>
      </c>
      <c r="F677" s="54"/>
      <c r="K677" s="52"/>
      <c r="O677" s="52"/>
    </row>
    <row r="678" spans="2:15">
      <c r="B678" s="49" t="b">
        <v>0</v>
      </c>
      <c r="C678" s="25" t="b">
        <v>0</v>
      </c>
      <c r="D678" s="25" t="b">
        <v>0</v>
      </c>
      <c r="E678" s="50" t="b">
        <v>0</v>
      </c>
      <c r="F678" s="54"/>
      <c r="K678" s="52"/>
      <c r="O678" s="52"/>
    </row>
    <row r="679" spans="2:15">
      <c r="B679" s="49" t="b">
        <v>0</v>
      </c>
      <c r="C679" s="25" t="b">
        <v>0</v>
      </c>
      <c r="D679" s="25" t="b">
        <v>0</v>
      </c>
      <c r="E679" s="50" t="b">
        <v>0</v>
      </c>
      <c r="F679" s="54"/>
      <c r="K679" s="52"/>
      <c r="O679" s="52"/>
    </row>
    <row r="680" spans="2:15">
      <c r="B680" s="49" t="b">
        <v>0</v>
      </c>
      <c r="C680" s="25" t="b">
        <v>0</v>
      </c>
      <c r="D680" s="25" t="b">
        <v>0</v>
      </c>
      <c r="E680" s="50" t="b">
        <v>0</v>
      </c>
      <c r="F680" s="54"/>
      <c r="K680" s="52"/>
      <c r="O680" s="52"/>
    </row>
    <row r="681" spans="2:15">
      <c r="B681" s="49" t="b">
        <v>0</v>
      </c>
      <c r="C681" s="25" t="b">
        <v>0</v>
      </c>
      <c r="D681" s="25" t="b">
        <v>0</v>
      </c>
      <c r="E681" s="50" t="b">
        <v>0</v>
      </c>
      <c r="F681" s="54"/>
      <c r="K681" s="52"/>
      <c r="O681" s="52"/>
    </row>
    <row r="682" spans="2:15">
      <c r="B682" s="49" t="b">
        <v>0</v>
      </c>
      <c r="C682" s="25" t="b">
        <v>0</v>
      </c>
      <c r="D682" s="25" t="b">
        <v>0</v>
      </c>
      <c r="E682" s="50" t="b">
        <v>0</v>
      </c>
      <c r="F682" s="54"/>
      <c r="K682" s="52"/>
      <c r="O682" s="52"/>
    </row>
    <row r="683" spans="2:15">
      <c r="B683" s="49" t="b">
        <v>0</v>
      </c>
      <c r="C683" s="25" t="b">
        <v>0</v>
      </c>
      <c r="D683" s="25" t="b">
        <v>0</v>
      </c>
      <c r="E683" s="50" t="b">
        <v>0</v>
      </c>
      <c r="F683" s="54"/>
      <c r="K683" s="52"/>
      <c r="O683" s="52"/>
    </row>
    <row r="684" spans="2:15">
      <c r="B684" s="49" t="b">
        <v>0</v>
      </c>
      <c r="C684" s="25" t="b">
        <v>0</v>
      </c>
      <c r="D684" s="25" t="b">
        <v>0</v>
      </c>
      <c r="E684" s="50" t="b">
        <v>0</v>
      </c>
      <c r="F684" s="54"/>
      <c r="K684" s="52"/>
      <c r="O684" s="52"/>
    </row>
    <row r="685" spans="2:15">
      <c r="B685" s="49" t="b">
        <v>0</v>
      </c>
      <c r="C685" s="25" t="b">
        <v>0</v>
      </c>
      <c r="D685" s="25" t="b">
        <v>0</v>
      </c>
      <c r="E685" s="50" t="b">
        <v>0</v>
      </c>
      <c r="F685" s="54"/>
      <c r="K685" s="52"/>
      <c r="O685" s="52"/>
    </row>
    <row r="686" spans="2:15">
      <c r="B686" s="49" t="b">
        <v>0</v>
      </c>
      <c r="C686" s="25" t="b">
        <v>0</v>
      </c>
      <c r="D686" s="25" t="b">
        <v>0</v>
      </c>
      <c r="E686" s="50" t="b">
        <v>0</v>
      </c>
      <c r="F686" s="54"/>
      <c r="K686" s="52"/>
      <c r="O686" s="52"/>
    </row>
    <row r="687" spans="2:15">
      <c r="B687" s="49" t="b">
        <v>0</v>
      </c>
      <c r="C687" s="25" t="b">
        <v>0</v>
      </c>
      <c r="D687" s="25" t="b">
        <v>0</v>
      </c>
      <c r="E687" s="50" t="b">
        <v>0</v>
      </c>
      <c r="F687" s="54"/>
      <c r="K687" s="52"/>
      <c r="O687" s="52"/>
    </row>
    <row r="688" spans="2:15">
      <c r="B688" s="49" t="b">
        <v>0</v>
      </c>
      <c r="C688" s="25" t="b">
        <v>0</v>
      </c>
      <c r="D688" s="25" t="b">
        <v>0</v>
      </c>
      <c r="E688" s="50" t="b">
        <v>0</v>
      </c>
      <c r="F688" s="54"/>
      <c r="K688" s="52"/>
      <c r="O688" s="52"/>
    </row>
    <row r="689" spans="2:15">
      <c r="B689" s="49" t="b">
        <v>0</v>
      </c>
      <c r="C689" s="25" t="b">
        <v>0</v>
      </c>
      <c r="D689" s="25" t="b">
        <v>0</v>
      </c>
      <c r="E689" s="50" t="b">
        <v>0</v>
      </c>
      <c r="F689" s="54"/>
      <c r="K689" s="52"/>
      <c r="O689" s="52"/>
    </row>
    <row r="690" spans="2:15">
      <c r="B690" s="49" t="b">
        <v>0</v>
      </c>
      <c r="C690" s="25" t="b">
        <v>0</v>
      </c>
      <c r="D690" s="25" t="b">
        <v>0</v>
      </c>
      <c r="E690" s="50" t="b">
        <v>0</v>
      </c>
      <c r="F690" s="54"/>
      <c r="K690" s="52"/>
      <c r="O690" s="52"/>
    </row>
    <row r="691" spans="2:15">
      <c r="B691" s="49" t="b">
        <v>0</v>
      </c>
      <c r="C691" s="25" t="b">
        <v>0</v>
      </c>
      <c r="D691" s="25" t="b">
        <v>0</v>
      </c>
      <c r="E691" s="50" t="b">
        <v>0</v>
      </c>
      <c r="F691" s="54"/>
      <c r="K691" s="52"/>
      <c r="O691" s="52"/>
    </row>
    <row r="692" spans="2:15">
      <c r="B692" s="49" t="b">
        <v>0</v>
      </c>
      <c r="C692" s="25" t="b">
        <v>0</v>
      </c>
      <c r="D692" s="25" t="b">
        <v>0</v>
      </c>
      <c r="E692" s="50" t="b">
        <v>0</v>
      </c>
      <c r="F692" s="54"/>
      <c r="K692" s="52"/>
      <c r="O692" s="52"/>
    </row>
    <row r="693" spans="2:15">
      <c r="B693" s="49" t="b">
        <v>0</v>
      </c>
      <c r="C693" s="25" t="b">
        <v>0</v>
      </c>
      <c r="D693" s="25" t="b">
        <v>0</v>
      </c>
      <c r="E693" s="50" t="b">
        <v>0</v>
      </c>
      <c r="F693" s="54"/>
      <c r="K693" s="52"/>
      <c r="O693" s="52"/>
    </row>
    <row r="694" spans="2:15">
      <c r="B694" s="49" t="b">
        <v>0</v>
      </c>
      <c r="C694" s="25" t="b">
        <v>0</v>
      </c>
      <c r="D694" s="25" t="b">
        <v>0</v>
      </c>
      <c r="E694" s="50" t="b">
        <v>0</v>
      </c>
      <c r="F694" s="54"/>
      <c r="K694" s="52"/>
      <c r="O694" s="52"/>
    </row>
    <row r="695" spans="2:15">
      <c r="B695" s="49" t="b">
        <v>0</v>
      </c>
      <c r="C695" s="25" t="b">
        <v>0</v>
      </c>
      <c r="D695" s="25" t="b">
        <v>0</v>
      </c>
      <c r="E695" s="50" t="b">
        <v>0</v>
      </c>
      <c r="F695" s="54"/>
      <c r="K695" s="52"/>
      <c r="O695" s="52"/>
    </row>
    <row r="696" spans="2:15">
      <c r="B696" s="49" t="b">
        <v>0</v>
      </c>
      <c r="C696" s="25" t="b">
        <v>0</v>
      </c>
      <c r="D696" s="25" t="b">
        <v>0</v>
      </c>
      <c r="E696" s="50" t="b">
        <v>0</v>
      </c>
      <c r="F696" s="54"/>
      <c r="K696" s="52"/>
      <c r="O696" s="52"/>
    </row>
    <row r="697" spans="2:15">
      <c r="B697" s="49" t="b">
        <v>0</v>
      </c>
      <c r="C697" s="25" t="b">
        <v>0</v>
      </c>
      <c r="D697" s="25" t="b">
        <v>0</v>
      </c>
      <c r="E697" s="50" t="b">
        <v>0</v>
      </c>
      <c r="F697" s="54"/>
      <c r="K697" s="52"/>
      <c r="O697" s="52"/>
    </row>
    <row r="698" spans="2:15">
      <c r="B698" s="49" t="b">
        <v>0</v>
      </c>
      <c r="C698" s="25" t="b">
        <v>0</v>
      </c>
      <c r="D698" s="25" t="b">
        <v>0</v>
      </c>
      <c r="E698" s="50" t="b">
        <v>0</v>
      </c>
      <c r="F698" s="54"/>
      <c r="K698" s="52"/>
      <c r="O698" s="52"/>
    </row>
    <row r="699" spans="2:15">
      <c r="B699" s="49" t="b">
        <v>0</v>
      </c>
      <c r="C699" s="25" t="b">
        <v>0</v>
      </c>
      <c r="D699" s="25" t="b">
        <v>0</v>
      </c>
      <c r="E699" s="50" t="b">
        <v>0</v>
      </c>
      <c r="F699" s="54"/>
      <c r="K699" s="52"/>
      <c r="O699" s="52"/>
    </row>
    <row r="700" spans="2:15">
      <c r="B700" s="49" t="b">
        <v>0</v>
      </c>
      <c r="C700" s="25" t="b">
        <v>0</v>
      </c>
      <c r="D700" s="25" t="b">
        <v>0</v>
      </c>
      <c r="E700" s="50" t="b">
        <v>0</v>
      </c>
      <c r="F700" s="54"/>
      <c r="K700" s="52"/>
      <c r="O700" s="52"/>
    </row>
    <row r="701" spans="2:15">
      <c r="B701" s="49" t="b">
        <v>0</v>
      </c>
      <c r="C701" s="25" t="b">
        <v>0</v>
      </c>
      <c r="D701" s="25" t="b">
        <v>0</v>
      </c>
      <c r="E701" s="50" t="b">
        <v>0</v>
      </c>
      <c r="F701" s="54"/>
      <c r="K701" s="52"/>
      <c r="O701" s="52"/>
    </row>
    <row r="702" spans="2:15">
      <c r="B702" s="49" t="b">
        <v>0</v>
      </c>
      <c r="C702" s="25" t="b">
        <v>0</v>
      </c>
      <c r="D702" s="25" t="b">
        <v>0</v>
      </c>
      <c r="E702" s="50" t="b">
        <v>0</v>
      </c>
      <c r="F702" s="54"/>
      <c r="K702" s="52"/>
      <c r="O702" s="52"/>
    </row>
    <row r="703" spans="2:15">
      <c r="B703" s="49" t="b">
        <v>0</v>
      </c>
      <c r="C703" s="25" t="b">
        <v>0</v>
      </c>
      <c r="D703" s="25" t="b">
        <v>0</v>
      </c>
      <c r="E703" s="50" t="b">
        <v>0</v>
      </c>
      <c r="F703" s="54"/>
      <c r="K703" s="52"/>
      <c r="O703" s="52"/>
    </row>
    <row r="704" spans="2:15">
      <c r="B704" s="49" t="b">
        <v>0</v>
      </c>
      <c r="C704" s="25" t="b">
        <v>0</v>
      </c>
      <c r="D704" s="25" t="b">
        <v>0</v>
      </c>
      <c r="E704" s="50" t="b">
        <v>0</v>
      </c>
      <c r="F704" s="54"/>
      <c r="K704" s="52"/>
      <c r="O704" s="52"/>
    </row>
    <row r="705" spans="2:15">
      <c r="B705" s="49" t="b">
        <v>0</v>
      </c>
      <c r="C705" s="25" t="b">
        <v>0</v>
      </c>
      <c r="D705" s="25" t="b">
        <v>0</v>
      </c>
      <c r="E705" s="50" t="b">
        <v>0</v>
      </c>
      <c r="F705" s="54"/>
      <c r="K705" s="52"/>
      <c r="O705" s="52"/>
    </row>
    <row r="706" spans="2:15">
      <c r="B706" s="49" t="b">
        <v>0</v>
      </c>
      <c r="C706" s="25" t="b">
        <v>0</v>
      </c>
      <c r="D706" s="25" t="b">
        <v>0</v>
      </c>
      <c r="E706" s="50" t="b">
        <v>0</v>
      </c>
      <c r="F706" s="54"/>
      <c r="K706" s="52"/>
      <c r="O706" s="52"/>
    </row>
    <row r="707" spans="2:15">
      <c r="B707" s="49" t="b">
        <v>0</v>
      </c>
      <c r="C707" s="25" t="b">
        <v>0</v>
      </c>
      <c r="D707" s="25" t="b">
        <v>0</v>
      </c>
      <c r="E707" s="50" t="b">
        <v>0</v>
      </c>
      <c r="F707" s="54"/>
      <c r="K707" s="52"/>
      <c r="O707" s="52"/>
    </row>
    <row r="708" spans="2:15">
      <c r="B708" s="49" t="b">
        <v>0</v>
      </c>
      <c r="C708" s="25" t="b">
        <v>0</v>
      </c>
      <c r="D708" s="25" t="b">
        <v>0</v>
      </c>
      <c r="E708" s="50" t="b">
        <v>0</v>
      </c>
      <c r="F708" s="54"/>
      <c r="K708" s="52"/>
      <c r="O708" s="52"/>
    </row>
    <row r="709" spans="2:15">
      <c r="B709" s="49" t="b">
        <v>0</v>
      </c>
      <c r="C709" s="25" t="b">
        <v>0</v>
      </c>
      <c r="D709" s="25" t="b">
        <v>0</v>
      </c>
      <c r="E709" s="50" t="b">
        <v>0</v>
      </c>
      <c r="F709" s="54"/>
      <c r="K709" s="52"/>
      <c r="O709" s="52"/>
    </row>
    <row r="710" spans="2:15">
      <c r="B710" s="49" t="b">
        <v>0</v>
      </c>
      <c r="C710" s="25" t="b">
        <v>0</v>
      </c>
      <c r="D710" s="25" t="b">
        <v>0</v>
      </c>
      <c r="E710" s="50" t="b">
        <v>0</v>
      </c>
      <c r="F710" s="54"/>
      <c r="K710" s="52"/>
      <c r="O710" s="52"/>
    </row>
    <row r="711" spans="2:15">
      <c r="B711" s="49" t="b">
        <v>0</v>
      </c>
      <c r="C711" s="25" t="b">
        <v>0</v>
      </c>
      <c r="D711" s="25" t="b">
        <v>0</v>
      </c>
      <c r="E711" s="50" t="b">
        <v>0</v>
      </c>
      <c r="F711" s="54"/>
      <c r="K711" s="52"/>
      <c r="O711" s="52"/>
    </row>
    <row r="712" spans="2:15">
      <c r="B712" s="49" t="b">
        <v>0</v>
      </c>
      <c r="C712" s="25" t="b">
        <v>0</v>
      </c>
      <c r="D712" s="25" t="b">
        <v>0</v>
      </c>
      <c r="E712" s="50" t="b">
        <v>0</v>
      </c>
      <c r="F712" s="54"/>
      <c r="K712" s="52"/>
      <c r="O712" s="52"/>
    </row>
    <row r="713" spans="2:15">
      <c r="B713" s="49" t="b">
        <v>0</v>
      </c>
      <c r="C713" s="25" t="b">
        <v>0</v>
      </c>
      <c r="D713" s="25" t="b">
        <v>0</v>
      </c>
      <c r="E713" s="50" t="b">
        <v>0</v>
      </c>
      <c r="F713" s="54"/>
      <c r="K713" s="52"/>
      <c r="O713" s="52"/>
    </row>
    <row r="714" spans="2:15">
      <c r="B714" s="49" t="b">
        <v>0</v>
      </c>
      <c r="C714" s="25" t="b">
        <v>0</v>
      </c>
      <c r="D714" s="25" t="b">
        <v>0</v>
      </c>
      <c r="E714" s="50" t="b">
        <v>0</v>
      </c>
      <c r="F714" s="54"/>
      <c r="K714" s="52"/>
      <c r="O714" s="52"/>
    </row>
    <row r="715" spans="2:15">
      <c r="B715" s="49" t="b">
        <v>0</v>
      </c>
      <c r="C715" s="25" t="b">
        <v>0</v>
      </c>
      <c r="D715" s="25" t="b">
        <v>0</v>
      </c>
      <c r="E715" s="50" t="b">
        <v>0</v>
      </c>
      <c r="F715" s="54"/>
      <c r="K715" s="52"/>
      <c r="O715" s="52"/>
    </row>
    <row r="716" spans="2:15">
      <c r="B716" s="49" t="b">
        <v>0</v>
      </c>
      <c r="C716" s="25" t="b">
        <v>0</v>
      </c>
      <c r="D716" s="25" t="b">
        <v>0</v>
      </c>
      <c r="E716" s="50" t="b">
        <v>0</v>
      </c>
      <c r="F716" s="54"/>
      <c r="K716" s="52"/>
      <c r="O716" s="52"/>
    </row>
    <row r="717" spans="2:15">
      <c r="B717" s="49" t="b">
        <v>0</v>
      </c>
      <c r="C717" s="25" t="b">
        <v>0</v>
      </c>
      <c r="D717" s="25" t="b">
        <v>0</v>
      </c>
      <c r="E717" s="50" t="b">
        <v>0</v>
      </c>
      <c r="F717" s="54"/>
      <c r="K717" s="52"/>
      <c r="O717" s="52"/>
    </row>
    <row r="718" spans="2:15">
      <c r="B718" s="49" t="b">
        <v>0</v>
      </c>
      <c r="C718" s="25" t="b">
        <v>0</v>
      </c>
      <c r="D718" s="25" t="b">
        <v>0</v>
      </c>
      <c r="E718" s="50" t="b">
        <v>0</v>
      </c>
      <c r="F718" s="54"/>
      <c r="K718" s="52"/>
      <c r="O718" s="52"/>
    </row>
    <row r="719" spans="2:15">
      <c r="B719" s="49" t="b">
        <v>0</v>
      </c>
      <c r="C719" s="25" t="b">
        <v>0</v>
      </c>
      <c r="D719" s="25" t="b">
        <v>0</v>
      </c>
      <c r="E719" s="50" t="b">
        <v>0</v>
      </c>
      <c r="F719" s="54"/>
      <c r="K719" s="52"/>
      <c r="O719" s="52"/>
    </row>
    <row r="720" spans="2:15">
      <c r="B720" s="49" t="b">
        <v>0</v>
      </c>
      <c r="C720" s="25" t="b">
        <v>0</v>
      </c>
      <c r="D720" s="25" t="b">
        <v>0</v>
      </c>
      <c r="E720" s="50" t="b">
        <v>0</v>
      </c>
      <c r="F720" s="54"/>
      <c r="K720" s="52"/>
      <c r="O720" s="52"/>
    </row>
    <row r="721" spans="2:15">
      <c r="B721" s="49" t="b">
        <v>0</v>
      </c>
      <c r="C721" s="25" t="b">
        <v>0</v>
      </c>
      <c r="D721" s="25" t="b">
        <v>0</v>
      </c>
      <c r="E721" s="50" t="b">
        <v>0</v>
      </c>
      <c r="F721" s="54"/>
      <c r="K721" s="52"/>
      <c r="O721" s="52"/>
    </row>
    <row r="722" spans="2:15">
      <c r="B722" s="49" t="b">
        <v>0</v>
      </c>
      <c r="C722" s="25" t="b">
        <v>0</v>
      </c>
      <c r="D722" s="25" t="b">
        <v>0</v>
      </c>
      <c r="E722" s="50" t="b">
        <v>0</v>
      </c>
      <c r="F722" s="54"/>
      <c r="K722" s="52"/>
      <c r="O722" s="52"/>
    </row>
    <row r="723" spans="2:15">
      <c r="B723" s="49" t="b">
        <v>0</v>
      </c>
      <c r="C723" s="25" t="b">
        <v>0</v>
      </c>
      <c r="D723" s="25" t="b">
        <v>0</v>
      </c>
      <c r="E723" s="50" t="b">
        <v>0</v>
      </c>
      <c r="F723" s="54"/>
      <c r="K723" s="52"/>
      <c r="O723" s="52"/>
    </row>
    <row r="724" spans="2:15">
      <c r="B724" s="49" t="b">
        <v>0</v>
      </c>
      <c r="C724" s="25" t="b">
        <v>0</v>
      </c>
      <c r="D724" s="25" t="b">
        <v>0</v>
      </c>
      <c r="E724" s="50" t="b">
        <v>0</v>
      </c>
      <c r="F724" s="54"/>
      <c r="K724" s="52"/>
      <c r="O724" s="52"/>
    </row>
    <row r="725" spans="2:15">
      <c r="B725" s="49" t="b">
        <v>0</v>
      </c>
      <c r="C725" s="25" t="b">
        <v>0</v>
      </c>
      <c r="D725" s="25" t="b">
        <v>0</v>
      </c>
      <c r="E725" s="50" t="b">
        <v>0</v>
      </c>
      <c r="F725" s="54"/>
      <c r="K725" s="52"/>
      <c r="O725" s="52"/>
    </row>
    <row r="726" spans="2:15">
      <c r="B726" s="49" t="b">
        <v>0</v>
      </c>
      <c r="C726" s="25" t="b">
        <v>0</v>
      </c>
      <c r="D726" s="25" t="b">
        <v>0</v>
      </c>
      <c r="E726" s="50" t="b">
        <v>0</v>
      </c>
      <c r="F726" s="54"/>
      <c r="K726" s="52"/>
      <c r="O726" s="52"/>
    </row>
    <row r="727" spans="2:15">
      <c r="B727" s="49" t="b">
        <v>0</v>
      </c>
      <c r="C727" s="25" t="b">
        <v>0</v>
      </c>
      <c r="D727" s="25" t="b">
        <v>0</v>
      </c>
      <c r="E727" s="50" t="b">
        <v>0</v>
      </c>
      <c r="F727" s="54"/>
      <c r="K727" s="52"/>
      <c r="O727" s="52"/>
    </row>
    <row r="728" spans="2:15">
      <c r="B728" s="49" t="b">
        <v>0</v>
      </c>
      <c r="C728" s="25" t="b">
        <v>0</v>
      </c>
      <c r="D728" s="25" t="b">
        <v>0</v>
      </c>
      <c r="E728" s="50" t="b">
        <v>0</v>
      </c>
      <c r="F728" s="54"/>
      <c r="K728" s="52"/>
      <c r="O728" s="52"/>
    </row>
    <row r="729" spans="2:15">
      <c r="B729" s="49" t="b">
        <v>0</v>
      </c>
      <c r="C729" s="25" t="b">
        <v>0</v>
      </c>
      <c r="D729" s="25" t="b">
        <v>0</v>
      </c>
      <c r="E729" s="50" t="b">
        <v>0</v>
      </c>
      <c r="F729" s="54"/>
      <c r="K729" s="52"/>
      <c r="O729" s="52"/>
    </row>
    <row r="730" spans="2:15">
      <c r="B730" s="49" t="b">
        <v>0</v>
      </c>
      <c r="C730" s="25" t="b">
        <v>0</v>
      </c>
      <c r="D730" s="25" t="b">
        <v>0</v>
      </c>
      <c r="E730" s="50" t="b">
        <v>0</v>
      </c>
      <c r="F730" s="54"/>
      <c r="K730" s="52"/>
      <c r="O730" s="52"/>
    </row>
    <row r="731" spans="2:15">
      <c r="B731" s="49" t="b">
        <v>0</v>
      </c>
      <c r="C731" s="25" t="b">
        <v>0</v>
      </c>
      <c r="D731" s="25" t="b">
        <v>0</v>
      </c>
      <c r="E731" s="50" t="b">
        <v>0</v>
      </c>
      <c r="F731" s="54"/>
      <c r="K731" s="52"/>
      <c r="O731" s="52"/>
    </row>
    <row r="732" spans="2:15">
      <c r="B732" s="49" t="b">
        <v>0</v>
      </c>
      <c r="C732" s="25" t="b">
        <v>0</v>
      </c>
      <c r="D732" s="25" t="b">
        <v>0</v>
      </c>
      <c r="E732" s="50" t="b">
        <v>0</v>
      </c>
      <c r="F732" s="54"/>
      <c r="K732" s="52"/>
      <c r="O732" s="52"/>
    </row>
    <row r="733" spans="2:15">
      <c r="B733" s="49" t="b">
        <v>0</v>
      </c>
      <c r="C733" s="25" t="b">
        <v>0</v>
      </c>
      <c r="D733" s="25" t="b">
        <v>0</v>
      </c>
      <c r="E733" s="50" t="b">
        <v>0</v>
      </c>
      <c r="F733" s="54"/>
      <c r="K733" s="52"/>
      <c r="O733" s="52"/>
    </row>
    <row r="734" spans="2:15">
      <c r="B734" s="49" t="b">
        <v>0</v>
      </c>
      <c r="C734" s="25" t="b">
        <v>0</v>
      </c>
      <c r="D734" s="25" t="b">
        <v>0</v>
      </c>
      <c r="E734" s="50" t="b">
        <v>0</v>
      </c>
      <c r="F734" s="54"/>
      <c r="K734" s="52"/>
      <c r="O734" s="52"/>
    </row>
    <row r="735" spans="2:15">
      <c r="B735" s="49" t="b">
        <v>0</v>
      </c>
      <c r="C735" s="25" t="b">
        <v>0</v>
      </c>
      <c r="D735" s="25" t="b">
        <v>0</v>
      </c>
      <c r="E735" s="50" t="b">
        <v>0</v>
      </c>
      <c r="F735" s="54"/>
      <c r="K735" s="52"/>
      <c r="O735" s="52"/>
    </row>
    <row r="736" spans="2:15">
      <c r="B736" s="49" t="b">
        <v>0</v>
      </c>
      <c r="C736" s="25" t="b">
        <v>0</v>
      </c>
      <c r="D736" s="25" t="b">
        <v>0</v>
      </c>
      <c r="E736" s="50" t="b">
        <v>0</v>
      </c>
      <c r="F736" s="54"/>
      <c r="K736" s="52"/>
      <c r="O736" s="52"/>
    </row>
    <row r="737" spans="2:15">
      <c r="B737" s="49" t="b">
        <v>0</v>
      </c>
      <c r="C737" s="25" t="b">
        <v>0</v>
      </c>
      <c r="D737" s="25" t="b">
        <v>0</v>
      </c>
      <c r="E737" s="50" t="b">
        <v>0</v>
      </c>
      <c r="F737" s="54"/>
      <c r="K737" s="52"/>
      <c r="O737" s="52"/>
    </row>
    <row r="738" spans="2:15">
      <c r="B738" s="49" t="b">
        <v>0</v>
      </c>
      <c r="C738" s="25" t="b">
        <v>0</v>
      </c>
      <c r="D738" s="25" t="b">
        <v>0</v>
      </c>
      <c r="E738" s="50" t="b">
        <v>0</v>
      </c>
      <c r="F738" s="54"/>
      <c r="K738" s="52"/>
      <c r="O738" s="52"/>
    </row>
    <row r="739" spans="2:15">
      <c r="B739" s="49" t="b">
        <v>0</v>
      </c>
      <c r="C739" s="25" t="b">
        <v>0</v>
      </c>
      <c r="D739" s="25" t="b">
        <v>0</v>
      </c>
      <c r="E739" s="50" t="b">
        <v>0</v>
      </c>
      <c r="F739" s="54"/>
      <c r="K739" s="52"/>
      <c r="O739" s="52"/>
    </row>
    <row r="740" spans="2:15">
      <c r="B740" s="49" t="b">
        <v>0</v>
      </c>
      <c r="C740" s="25" t="b">
        <v>0</v>
      </c>
      <c r="D740" s="25" t="b">
        <v>0</v>
      </c>
      <c r="E740" s="50" t="b">
        <v>0</v>
      </c>
      <c r="F740" s="54"/>
      <c r="K740" s="52"/>
      <c r="O740" s="52"/>
    </row>
    <row r="741" spans="2:15">
      <c r="B741" s="49" t="b">
        <v>0</v>
      </c>
      <c r="C741" s="25" t="b">
        <v>0</v>
      </c>
      <c r="D741" s="25" t="b">
        <v>0</v>
      </c>
      <c r="E741" s="50" t="b">
        <v>0</v>
      </c>
      <c r="F741" s="54"/>
      <c r="K741" s="52"/>
      <c r="O741" s="52"/>
    </row>
    <row r="742" spans="2:15">
      <c r="B742" s="49" t="b">
        <v>0</v>
      </c>
      <c r="C742" s="25" t="b">
        <v>0</v>
      </c>
      <c r="D742" s="25" t="b">
        <v>0</v>
      </c>
      <c r="E742" s="50" t="b">
        <v>0</v>
      </c>
      <c r="F742" s="54"/>
      <c r="K742" s="52"/>
      <c r="O742" s="52"/>
    </row>
    <row r="743" spans="2:15">
      <c r="B743" s="49" t="b">
        <v>0</v>
      </c>
      <c r="C743" s="25" t="b">
        <v>0</v>
      </c>
      <c r="D743" s="25" t="b">
        <v>0</v>
      </c>
      <c r="E743" s="50" t="b">
        <v>0</v>
      </c>
      <c r="F743" s="54"/>
      <c r="K743" s="52"/>
      <c r="O743" s="52"/>
    </row>
    <row r="744" spans="2:15">
      <c r="B744" s="49" t="b">
        <v>0</v>
      </c>
      <c r="C744" s="25" t="b">
        <v>0</v>
      </c>
      <c r="D744" s="25" t="b">
        <v>0</v>
      </c>
      <c r="E744" s="50" t="b">
        <v>0</v>
      </c>
      <c r="F744" s="54"/>
      <c r="K744" s="52"/>
      <c r="O744" s="52"/>
    </row>
    <row r="745" spans="2:15">
      <c r="B745" s="49" t="b">
        <v>0</v>
      </c>
      <c r="C745" s="25" t="b">
        <v>0</v>
      </c>
      <c r="D745" s="25" t="b">
        <v>0</v>
      </c>
      <c r="E745" s="50" t="b">
        <v>0</v>
      </c>
      <c r="F745" s="54"/>
      <c r="K745" s="52"/>
      <c r="O745" s="52"/>
    </row>
    <row r="746" spans="2:15">
      <c r="B746" s="49" t="b">
        <v>0</v>
      </c>
      <c r="C746" s="25" t="b">
        <v>0</v>
      </c>
      <c r="D746" s="25" t="b">
        <v>0</v>
      </c>
      <c r="E746" s="50" t="b">
        <v>0</v>
      </c>
      <c r="F746" s="54"/>
      <c r="K746" s="52"/>
      <c r="O746" s="52"/>
    </row>
    <row r="747" spans="2:15">
      <c r="B747" s="49" t="b">
        <v>0</v>
      </c>
      <c r="C747" s="25" t="b">
        <v>0</v>
      </c>
      <c r="D747" s="25" t="b">
        <v>0</v>
      </c>
      <c r="E747" s="50" t="b">
        <v>0</v>
      </c>
      <c r="F747" s="54"/>
      <c r="K747" s="52"/>
      <c r="O747" s="52"/>
    </row>
    <row r="748" spans="2:15">
      <c r="B748" s="49" t="b">
        <v>0</v>
      </c>
      <c r="C748" s="25" t="b">
        <v>0</v>
      </c>
      <c r="D748" s="25" t="b">
        <v>0</v>
      </c>
      <c r="E748" s="50" t="b">
        <v>0</v>
      </c>
      <c r="F748" s="54"/>
      <c r="K748" s="52"/>
      <c r="O748" s="52"/>
    </row>
    <row r="749" spans="2:15">
      <c r="B749" s="49" t="b">
        <v>0</v>
      </c>
      <c r="C749" s="25" t="b">
        <v>0</v>
      </c>
      <c r="D749" s="25" t="b">
        <v>0</v>
      </c>
      <c r="E749" s="50" t="b">
        <v>0</v>
      </c>
      <c r="F749" s="54"/>
      <c r="K749" s="52"/>
      <c r="O749" s="52"/>
    </row>
    <row r="750" spans="2:15">
      <c r="B750" s="49" t="b">
        <v>0</v>
      </c>
      <c r="C750" s="25" t="b">
        <v>0</v>
      </c>
      <c r="D750" s="25" t="b">
        <v>0</v>
      </c>
      <c r="E750" s="50" t="b">
        <v>0</v>
      </c>
      <c r="F750" s="54"/>
      <c r="K750" s="52"/>
      <c r="O750" s="52"/>
    </row>
    <row r="751" spans="2:15">
      <c r="B751" s="49" t="b">
        <v>0</v>
      </c>
      <c r="C751" s="25" t="b">
        <v>0</v>
      </c>
      <c r="D751" s="25" t="b">
        <v>0</v>
      </c>
      <c r="E751" s="50" t="b">
        <v>0</v>
      </c>
      <c r="F751" s="54"/>
      <c r="K751" s="52"/>
      <c r="O751" s="52"/>
    </row>
    <row r="752" spans="2:15">
      <c r="B752" s="49" t="b">
        <v>0</v>
      </c>
      <c r="C752" s="25" t="b">
        <v>0</v>
      </c>
      <c r="D752" s="25" t="b">
        <v>0</v>
      </c>
      <c r="E752" s="50" t="b">
        <v>0</v>
      </c>
      <c r="F752" s="54"/>
      <c r="K752" s="52"/>
      <c r="O752" s="52"/>
    </row>
    <row r="753" spans="2:15">
      <c r="B753" s="49" t="b">
        <v>0</v>
      </c>
      <c r="C753" s="25" t="b">
        <v>0</v>
      </c>
      <c r="D753" s="25" t="b">
        <v>0</v>
      </c>
      <c r="E753" s="50" t="b">
        <v>0</v>
      </c>
      <c r="F753" s="54"/>
      <c r="K753" s="52"/>
      <c r="O753" s="52"/>
    </row>
    <row r="754" spans="2:15">
      <c r="B754" s="49" t="b">
        <v>0</v>
      </c>
      <c r="C754" s="25" t="b">
        <v>0</v>
      </c>
      <c r="D754" s="25" t="b">
        <v>0</v>
      </c>
      <c r="E754" s="50" t="b">
        <v>0</v>
      </c>
      <c r="F754" s="54"/>
      <c r="K754" s="52"/>
      <c r="O754" s="52"/>
    </row>
    <row r="755" spans="2:15">
      <c r="B755" s="49" t="b">
        <v>0</v>
      </c>
      <c r="C755" s="25" t="b">
        <v>0</v>
      </c>
      <c r="D755" s="25" t="b">
        <v>0</v>
      </c>
      <c r="E755" s="50" t="b">
        <v>0</v>
      </c>
      <c r="F755" s="54"/>
      <c r="K755" s="52"/>
      <c r="O755" s="52"/>
    </row>
    <row r="756" spans="2:15">
      <c r="B756" s="49" t="b">
        <v>0</v>
      </c>
      <c r="C756" s="25" t="b">
        <v>0</v>
      </c>
      <c r="D756" s="25" t="b">
        <v>0</v>
      </c>
      <c r="E756" s="50" t="b">
        <v>0</v>
      </c>
      <c r="F756" s="54"/>
      <c r="K756" s="52"/>
      <c r="O756" s="52"/>
    </row>
    <row r="757" spans="2:15">
      <c r="B757" s="49" t="b">
        <v>0</v>
      </c>
      <c r="C757" s="25" t="b">
        <v>0</v>
      </c>
      <c r="D757" s="25" t="b">
        <v>0</v>
      </c>
      <c r="E757" s="50" t="b">
        <v>0</v>
      </c>
      <c r="F757" s="54"/>
      <c r="K757" s="52"/>
      <c r="O757" s="52"/>
    </row>
    <row r="758" spans="2:15">
      <c r="B758" s="49" t="b">
        <v>0</v>
      </c>
      <c r="C758" s="25" t="b">
        <v>0</v>
      </c>
      <c r="D758" s="25" t="b">
        <v>0</v>
      </c>
      <c r="E758" s="50" t="b">
        <v>0</v>
      </c>
      <c r="F758" s="54"/>
      <c r="K758" s="52"/>
      <c r="O758" s="52"/>
    </row>
    <row r="759" spans="2:15">
      <c r="B759" s="49" t="b">
        <v>0</v>
      </c>
      <c r="C759" s="25" t="b">
        <v>0</v>
      </c>
      <c r="D759" s="25" t="b">
        <v>0</v>
      </c>
      <c r="E759" s="50" t="b">
        <v>0</v>
      </c>
      <c r="F759" s="54"/>
      <c r="K759" s="52"/>
      <c r="O759" s="52"/>
    </row>
    <row r="760" spans="2:15">
      <c r="B760" s="49" t="b">
        <v>0</v>
      </c>
      <c r="C760" s="25" t="b">
        <v>0</v>
      </c>
      <c r="D760" s="25" t="b">
        <v>0</v>
      </c>
      <c r="E760" s="50" t="b">
        <v>0</v>
      </c>
      <c r="F760" s="54"/>
      <c r="K760" s="52"/>
      <c r="O760" s="52"/>
    </row>
    <row r="761" spans="2:15">
      <c r="B761" s="49" t="b">
        <v>0</v>
      </c>
      <c r="C761" s="25" t="b">
        <v>0</v>
      </c>
      <c r="D761" s="25" t="b">
        <v>0</v>
      </c>
      <c r="E761" s="50" t="b">
        <v>0</v>
      </c>
      <c r="F761" s="54"/>
      <c r="K761" s="52"/>
      <c r="O761" s="52"/>
    </row>
    <row r="762" spans="2:15">
      <c r="B762" s="49" t="b">
        <v>0</v>
      </c>
      <c r="C762" s="25" t="b">
        <v>0</v>
      </c>
      <c r="D762" s="25" t="b">
        <v>0</v>
      </c>
      <c r="E762" s="50" t="b">
        <v>0</v>
      </c>
      <c r="F762" s="54"/>
      <c r="K762" s="52"/>
      <c r="O762" s="52"/>
    </row>
    <row r="763" spans="2:15">
      <c r="B763" s="49" t="b">
        <v>0</v>
      </c>
      <c r="C763" s="25" t="b">
        <v>0</v>
      </c>
      <c r="D763" s="25" t="b">
        <v>0</v>
      </c>
      <c r="E763" s="50" t="b">
        <v>0</v>
      </c>
      <c r="F763" s="54"/>
      <c r="K763" s="52"/>
      <c r="O763" s="52"/>
    </row>
    <row r="764" spans="2:15">
      <c r="B764" s="49" t="b">
        <v>0</v>
      </c>
      <c r="C764" s="25" t="b">
        <v>0</v>
      </c>
      <c r="D764" s="25" t="b">
        <v>0</v>
      </c>
      <c r="E764" s="50" t="b">
        <v>0</v>
      </c>
      <c r="F764" s="54"/>
      <c r="K764" s="52"/>
      <c r="O764" s="52"/>
    </row>
    <row r="765" spans="2:15">
      <c r="B765" s="49" t="b">
        <v>0</v>
      </c>
      <c r="C765" s="25" t="b">
        <v>0</v>
      </c>
      <c r="D765" s="25" t="b">
        <v>0</v>
      </c>
      <c r="E765" s="50" t="b">
        <v>0</v>
      </c>
      <c r="F765" s="54"/>
      <c r="K765" s="52"/>
      <c r="O765" s="52"/>
    </row>
    <row r="766" spans="2:15">
      <c r="B766" s="49" t="b">
        <v>0</v>
      </c>
      <c r="C766" s="25" t="b">
        <v>0</v>
      </c>
      <c r="D766" s="25" t="b">
        <v>0</v>
      </c>
      <c r="E766" s="50" t="b">
        <v>0</v>
      </c>
      <c r="F766" s="54"/>
      <c r="K766" s="52"/>
      <c r="O766" s="52"/>
    </row>
    <row r="767" spans="2:15">
      <c r="B767" s="49" t="b">
        <v>0</v>
      </c>
      <c r="C767" s="25" t="b">
        <v>0</v>
      </c>
      <c r="D767" s="25" t="b">
        <v>0</v>
      </c>
      <c r="E767" s="50" t="b">
        <v>0</v>
      </c>
      <c r="F767" s="54"/>
      <c r="K767" s="52"/>
      <c r="O767" s="52"/>
    </row>
    <row r="768" spans="2:15">
      <c r="B768" s="49" t="b">
        <v>0</v>
      </c>
      <c r="C768" s="25" t="b">
        <v>0</v>
      </c>
      <c r="D768" s="25" t="b">
        <v>0</v>
      </c>
      <c r="E768" s="50" t="b">
        <v>0</v>
      </c>
      <c r="F768" s="54"/>
      <c r="K768" s="52"/>
      <c r="O768" s="52"/>
    </row>
    <row r="769" spans="2:15">
      <c r="B769" s="49" t="b">
        <v>0</v>
      </c>
      <c r="C769" s="25" t="b">
        <v>0</v>
      </c>
      <c r="D769" s="25" t="b">
        <v>0</v>
      </c>
      <c r="E769" s="50" t="b">
        <v>0</v>
      </c>
      <c r="F769" s="54"/>
      <c r="K769" s="52"/>
      <c r="O769" s="52"/>
    </row>
    <row r="770" spans="2:15">
      <c r="B770" s="49" t="b">
        <v>0</v>
      </c>
      <c r="C770" s="25" t="b">
        <v>0</v>
      </c>
      <c r="D770" s="25" t="b">
        <v>0</v>
      </c>
      <c r="E770" s="50" t="b">
        <v>0</v>
      </c>
      <c r="F770" s="54"/>
      <c r="K770" s="52"/>
      <c r="O770" s="52"/>
    </row>
    <row r="771" spans="2:15">
      <c r="B771" s="49" t="b">
        <v>0</v>
      </c>
      <c r="C771" s="25" t="b">
        <v>0</v>
      </c>
      <c r="D771" s="25" t="b">
        <v>0</v>
      </c>
      <c r="E771" s="50" t="b">
        <v>0</v>
      </c>
      <c r="F771" s="54"/>
      <c r="K771" s="52"/>
      <c r="O771" s="52"/>
    </row>
    <row r="772" spans="2:15">
      <c r="B772" s="49" t="b">
        <v>0</v>
      </c>
      <c r="C772" s="25" t="b">
        <v>0</v>
      </c>
      <c r="D772" s="25" t="b">
        <v>0</v>
      </c>
      <c r="E772" s="50" t="b">
        <v>0</v>
      </c>
      <c r="F772" s="54"/>
      <c r="K772" s="52"/>
      <c r="O772" s="52"/>
    </row>
    <row r="773" spans="2:15">
      <c r="B773" s="49" t="b">
        <v>0</v>
      </c>
      <c r="C773" s="25" t="b">
        <v>0</v>
      </c>
      <c r="D773" s="25" t="b">
        <v>0</v>
      </c>
      <c r="E773" s="50" t="b">
        <v>0</v>
      </c>
      <c r="F773" s="54"/>
      <c r="K773" s="52"/>
      <c r="O773" s="52"/>
    </row>
    <row r="774" spans="2:15">
      <c r="B774" s="49" t="b">
        <v>0</v>
      </c>
      <c r="C774" s="25" t="b">
        <v>0</v>
      </c>
      <c r="D774" s="25" t="b">
        <v>0</v>
      </c>
      <c r="E774" s="50" t="b">
        <v>0</v>
      </c>
      <c r="F774" s="54"/>
      <c r="K774" s="52"/>
      <c r="O774" s="52"/>
    </row>
    <row r="775" spans="2:15">
      <c r="B775" s="49" t="b">
        <v>0</v>
      </c>
      <c r="C775" s="25" t="b">
        <v>0</v>
      </c>
      <c r="D775" s="25" t="b">
        <v>0</v>
      </c>
      <c r="E775" s="50" t="b">
        <v>0</v>
      </c>
      <c r="F775" s="54"/>
      <c r="K775" s="52"/>
      <c r="O775" s="52"/>
    </row>
    <row r="776" spans="2:15">
      <c r="B776" s="49" t="b">
        <v>0</v>
      </c>
      <c r="C776" s="25" t="b">
        <v>0</v>
      </c>
      <c r="D776" s="25" t="b">
        <v>0</v>
      </c>
      <c r="E776" s="50" t="b">
        <v>0</v>
      </c>
      <c r="F776" s="54"/>
      <c r="K776" s="52"/>
      <c r="O776" s="52"/>
    </row>
    <row r="777" spans="2:15">
      <c r="B777" s="49" t="b">
        <v>0</v>
      </c>
      <c r="C777" s="25" t="b">
        <v>0</v>
      </c>
      <c r="D777" s="25" t="b">
        <v>0</v>
      </c>
      <c r="E777" s="50" t="b">
        <v>0</v>
      </c>
      <c r="F777" s="54"/>
      <c r="K777" s="52"/>
      <c r="O777" s="52"/>
    </row>
    <row r="778" spans="2:15">
      <c r="B778" s="49" t="b">
        <v>0</v>
      </c>
      <c r="C778" s="25" t="b">
        <v>0</v>
      </c>
      <c r="D778" s="25" t="b">
        <v>0</v>
      </c>
      <c r="E778" s="50" t="b">
        <v>0</v>
      </c>
      <c r="F778" s="54"/>
      <c r="K778" s="52"/>
      <c r="O778" s="52"/>
    </row>
    <row r="779" spans="2:15">
      <c r="B779" s="49" t="b">
        <v>0</v>
      </c>
      <c r="C779" s="25" t="b">
        <v>0</v>
      </c>
      <c r="D779" s="25" t="b">
        <v>0</v>
      </c>
      <c r="E779" s="50" t="b">
        <v>0</v>
      </c>
      <c r="F779" s="54"/>
      <c r="K779" s="52"/>
      <c r="O779" s="52"/>
    </row>
    <row r="780" spans="2:15">
      <c r="B780" s="49" t="b">
        <v>0</v>
      </c>
      <c r="C780" s="25" t="b">
        <v>0</v>
      </c>
      <c r="D780" s="25" t="b">
        <v>0</v>
      </c>
      <c r="E780" s="50" t="b">
        <v>0</v>
      </c>
      <c r="F780" s="54"/>
      <c r="K780" s="52"/>
      <c r="O780" s="52"/>
    </row>
    <row r="781" spans="2:15">
      <c r="B781" s="49" t="b">
        <v>0</v>
      </c>
      <c r="C781" s="25" t="b">
        <v>0</v>
      </c>
      <c r="D781" s="25" t="b">
        <v>0</v>
      </c>
      <c r="E781" s="50" t="b">
        <v>0</v>
      </c>
      <c r="F781" s="54"/>
      <c r="K781" s="52"/>
      <c r="O781" s="52"/>
    </row>
    <row r="782" spans="2:15">
      <c r="B782" s="49" t="b">
        <v>0</v>
      </c>
      <c r="C782" s="25" t="b">
        <v>0</v>
      </c>
      <c r="D782" s="25" t="b">
        <v>0</v>
      </c>
      <c r="E782" s="50" t="b">
        <v>0</v>
      </c>
      <c r="F782" s="54"/>
      <c r="K782" s="52"/>
      <c r="O782" s="52"/>
    </row>
    <row r="783" spans="2:15">
      <c r="B783" s="49" t="b">
        <v>0</v>
      </c>
      <c r="C783" s="25" t="b">
        <v>0</v>
      </c>
      <c r="D783" s="25" t="b">
        <v>0</v>
      </c>
      <c r="E783" s="50" t="b">
        <v>0</v>
      </c>
      <c r="F783" s="54"/>
      <c r="K783" s="52"/>
      <c r="O783" s="52"/>
    </row>
    <row r="784" spans="2:15">
      <c r="B784" s="49" t="b">
        <v>0</v>
      </c>
      <c r="C784" s="25" t="b">
        <v>0</v>
      </c>
      <c r="D784" s="25" t="b">
        <v>0</v>
      </c>
      <c r="E784" s="50" t="b">
        <v>0</v>
      </c>
      <c r="F784" s="54"/>
      <c r="K784" s="52"/>
      <c r="O784" s="52"/>
    </row>
    <row r="785" spans="2:15">
      <c r="B785" s="49" t="b">
        <v>0</v>
      </c>
      <c r="C785" s="25" t="b">
        <v>0</v>
      </c>
      <c r="D785" s="25" t="b">
        <v>0</v>
      </c>
      <c r="E785" s="50" t="b">
        <v>0</v>
      </c>
      <c r="F785" s="54"/>
      <c r="K785" s="52"/>
      <c r="O785" s="52"/>
    </row>
    <row r="786" spans="2:15">
      <c r="B786" s="49" t="b">
        <v>0</v>
      </c>
      <c r="C786" s="25" t="b">
        <v>0</v>
      </c>
      <c r="D786" s="25" t="b">
        <v>0</v>
      </c>
      <c r="E786" s="50" t="b">
        <v>0</v>
      </c>
      <c r="F786" s="54"/>
      <c r="K786" s="52"/>
      <c r="O786" s="52"/>
    </row>
    <row r="787" spans="2:15">
      <c r="B787" s="49" t="b">
        <v>0</v>
      </c>
      <c r="C787" s="25" t="b">
        <v>0</v>
      </c>
      <c r="D787" s="25" t="b">
        <v>0</v>
      </c>
      <c r="E787" s="50" t="b">
        <v>0</v>
      </c>
      <c r="F787" s="54"/>
      <c r="K787" s="52"/>
      <c r="O787" s="52"/>
    </row>
    <row r="788" spans="2:15">
      <c r="B788" s="49" t="b">
        <v>0</v>
      </c>
      <c r="C788" s="25" t="b">
        <v>0</v>
      </c>
      <c r="D788" s="25" t="b">
        <v>0</v>
      </c>
      <c r="E788" s="50" t="b">
        <v>0</v>
      </c>
      <c r="F788" s="54"/>
      <c r="K788" s="52"/>
      <c r="O788" s="52"/>
    </row>
    <row r="789" spans="2:15">
      <c r="B789" s="49" t="b">
        <v>0</v>
      </c>
      <c r="C789" s="25" t="b">
        <v>0</v>
      </c>
      <c r="D789" s="25" t="b">
        <v>0</v>
      </c>
      <c r="E789" s="50" t="b">
        <v>0</v>
      </c>
      <c r="F789" s="54"/>
      <c r="K789" s="52"/>
      <c r="O789" s="52"/>
    </row>
    <row r="790" spans="2:15">
      <c r="B790" s="49" t="b">
        <v>0</v>
      </c>
      <c r="C790" s="25" t="b">
        <v>0</v>
      </c>
      <c r="D790" s="25" t="b">
        <v>0</v>
      </c>
      <c r="E790" s="50" t="b">
        <v>0</v>
      </c>
      <c r="F790" s="54"/>
      <c r="K790" s="52"/>
      <c r="O790" s="52"/>
    </row>
    <row r="791" spans="2:15">
      <c r="B791" s="49" t="b">
        <v>0</v>
      </c>
      <c r="C791" s="25" t="b">
        <v>0</v>
      </c>
      <c r="D791" s="25" t="b">
        <v>0</v>
      </c>
      <c r="E791" s="50" t="b">
        <v>0</v>
      </c>
      <c r="F791" s="54"/>
      <c r="K791" s="52"/>
      <c r="O791" s="52"/>
    </row>
    <row r="792" spans="2:15">
      <c r="B792" s="49" t="b">
        <v>0</v>
      </c>
      <c r="C792" s="25" t="b">
        <v>0</v>
      </c>
      <c r="D792" s="25" t="b">
        <v>0</v>
      </c>
      <c r="E792" s="50" t="b">
        <v>0</v>
      </c>
      <c r="F792" s="54"/>
      <c r="K792" s="52"/>
      <c r="O792" s="52"/>
    </row>
    <row r="793" spans="2:15">
      <c r="B793" s="49" t="b">
        <v>0</v>
      </c>
      <c r="C793" s="25" t="b">
        <v>0</v>
      </c>
      <c r="D793" s="25" t="b">
        <v>0</v>
      </c>
      <c r="E793" s="50" t="b">
        <v>0</v>
      </c>
      <c r="F793" s="54"/>
      <c r="K793" s="52"/>
      <c r="O793" s="52"/>
    </row>
    <row r="794" spans="2:15">
      <c r="B794" s="49" t="b">
        <v>0</v>
      </c>
      <c r="C794" s="25" t="b">
        <v>0</v>
      </c>
      <c r="D794" s="25" t="b">
        <v>0</v>
      </c>
      <c r="E794" s="50" t="b">
        <v>0</v>
      </c>
      <c r="F794" s="54"/>
      <c r="K794" s="52"/>
      <c r="O794" s="52"/>
    </row>
    <row r="795" spans="2:15">
      <c r="B795" s="49" t="b">
        <v>0</v>
      </c>
      <c r="C795" s="25" t="b">
        <v>0</v>
      </c>
      <c r="D795" s="25" t="b">
        <v>0</v>
      </c>
      <c r="E795" s="50" t="b">
        <v>0</v>
      </c>
      <c r="F795" s="54"/>
      <c r="K795" s="52"/>
      <c r="O795" s="52"/>
    </row>
    <row r="796" spans="2:15">
      <c r="B796" s="49" t="b">
        <v>0</v>
      </c>
      <c r="C796" s="25" t="b">
        <v>0</v>
      </c>
      <c r="D796" s="25" t="b">
        <v>0</v>
      </c>
      <c r="E796" s="50" t="b">
        <v>0</v>
      </c>
      <c r="F796" s="54"/>
      <c r="K796" s="52"/>
      <c r="O796" s="52"/>
    </row>
    <row r="797" spans="2:15">
      <c r="B797" s="49" t="b">
        <v>0</v>
      </c>
      <c r="C797" s="25" t="b">
        <v>0</v>
      </c>
      <c r="D797" s="25" t="b">
        <v>0</v>
      </c>
      <c r="E797" s="50" t="b">
        <v>0</v>
      </c>
      <c r="F797" s="54"/>
      <c r="K797" s="52"/>
      <c r="O797" s="52"/>
    </row>
    <row r="798" spans="2:15">
      <c r="B798" s="49" t="b">
        <v>0</v>
      </c>
      <c r="C798" s="25" t="b">
        <v>0</v>
      </c>
      <c r="D798" s="25" t="b">
        <v>0</v>
      </c>
      <c r="E798" s="50" t="b">
        <v>0</v>
      </c>
      <c r="F798" s="54"/>
      <c r="K798" s="52"/>
      <c r="O798" s="52"/>
    </row>
    <row r="799" spans="2:15">
      <c r="B799" s="49" t="b">
        <v>0</v>
      </c>
      <c r="C799" s="25" t="b">
        <v>0</v>
      </c>
      <c r="D799" s="25" t="b">
        <v>0</v>
      </c>
      <c r="E799" s="50" t="b">
        <v>0</v>
      </c>
      <c r="F799" s="54"/>
      <c r="K799" s="52"/>
      <c r="O799" s="52"/>
    </row>
    <row r="800" spans="2:15">
      <c r="B800" s="49" t="b">
        <v>0</v>
      </c>
      <c r="C800" s="25" t="b">
        <v>0</v>
      </c>
      <c r="D800" s="25" t="b">
        <v>0</v>
      </c>
      <c r="E800" s="50" t="b">
        <v>0</v>
      </c>
      <c r="F800" s="54"/>
      <c r="K800" s="52"/>
      <c r="O800" s="52"/>
    </row>
    <row r="801" spans="2:15">
      <c r="B801" s="49" t="b">
        <v>0</v>
      </c>
      <c r="C801" s="25" t="b">
        <v>0</v>
      </c>
      <c r="D801" s="25" t="b">
        <v>0</v>
      </c>
      <c r="E801" s="50" t="b">
        <v>0</v>
      </c>
      <c r="F801" s="54"/>
      <c r="K801" s="52"/>
      <c r="O801" s="52"/>
    </row>
    <row r="802" spans="2:15">
      <c r="B802" s="49" t="b">
        <v>0</v>
      </c>
      <c r="C802" s="25" t="b">
        <v>0</v>
      </c>
      <c r="D802" s="25" t="b">
        <v>0</v>
      </c>
      <c r="E802" s="50" t="b">
        <v>0</v>
      </c>
      <c r="F802" s="54"/>
      <c r="K802" s="52"/>
      <c r="O802" s="52"/>
    </row>
    <row r="803" spans="2:15">
      <c r="B803" s="49" t="b">
        <v>0</v>
      </c>
      <c r="C803" s="25" t="b">
        <v>0</v>
      </c>
      <c r="D803" s="25" t="b">
        <v>0</v>
      </c>
      <c r="E803" s="50" t="b">
        <v>0</v>
      </c>
      <c r="F803" s="54"/>
      <c r="K803" s="52"/>
      <c r="O803" s="52"/>
    </row>
    <row r="804" spans="2:15">
      <c r="B804" s="49" t="b">
        <v>0</v>
      </c>
      <c r="C804" s="25" t="b">
        <v>0</v>
      </c>
      <c r="D804" s="25" t="b">
        <v>0</v>
      </c>
      <c r="E804" s="50" t="b">
        <v>0</v>
      </c>
      <c r="F804" s="54"/>
      <c r="K804" s="52"/>
      <c r="O804" s="52"/>
    </row>
    <row r="805" spans="2:15">
      <c r="B805" s="49" t="b">
        <v>0</v>
      </c>
      <c r="C805" s="25" t="b">
        <v>0</v>
      </c>
      <c r="D805" s="25" t="b">
        <v>0</v>
      </c>
      <c r="E805" s="50" t="b">
        <v>0</v>
      </c>
      <c r="F805" s="54"/>
      <c r="K805" s="52"/>
      <c r="O805" s="52"/>
    </row>
    <row r="806" spans="2:15">
      <c r="B806" s="49" t="b">
        <v>0</v>
      </c>
      <c r="C806" s="25" t="b">
        <v>0</v>
      </c>
      <c r="D806" s="25" t="b">
        <v>0</v>
      </c>
      <c r="E806" s="50" t="b">
        <v>0</v>
      </c>
      <c r="F806" s="54"/>
      <c r="K806" s="52"/>
      <c r="O806" s="52"/>
    </row>
    <row r="807" spans="2:15">
      <c r="B807" s="49" t="b">
        <v>0</v>
      </c>
      <c r="C807" s="25" t="b">
        <v>0</v>
      </c>
      <c r="D807" s="25" t="b">
        <v>0</v>
      </c>
      <c r="E807" s="50" t="b">
        <v>0</v>
      </c>
      <c r="F807" s="54"/>
      <c r="K807" s="52"/>
      <c r="O807" s="52"/>
    </row>
    <row r="808" spans="2:15">
      <c r="B808" s="49" t="b">
        <v>0</v>
      </c>
      <c r="C808" s="25" t="b">
        <v>0</v>
      </c>
      <c r="D808" s="25" t="b">
        <v>0</v>
      </c>
      <c r="E808" s="50" t="b">
        <v>0</v>
      </c>
      <c r="F808" s="54"/>
      <c r="K808" s="52"/>
      <c r="O808" s="52"/>
    </row>
    <row r="809" spans="2:15">
      <c r="B809" s="49" t="b">
        <v>0</v>
      </c>
      <c r="C809" s="25" t="b">
        <v>0</v>
      </c>
      <c r="D809" s="25" t="b">
        <v>0</v>
      </c>
      <c r="E809" s="50" t="b">
        <v>0</v>
      </c>
      <c r="F809" s="54"/>
      <c r="K809" s="52"/>
      <c r="O809" s="52"/>
    </row>
    <row r="810" spans="2:15">
      <c r="B810" s="49" t="b">
        <v>0</v>
      </c>
      <c r="C810" s="25" t="b">
        <v>0</v>
      </c>
      <c r="D810" s="25" t="b">
        <v>0</v>
      </c>
      <c r="E810" s="50" t="b">
        <v>0</v>
      </c>
      <c r="F810" s="54"/>
      <c r="K810" s="52"/>
      <c r="O810" s="52"/>
    </row>
    <row r="811" spans="2:15">
      <c r="B811" s="49" t="b">
        <v>0</v>
      </c>
      <c r="C811" s="25" t="b">
        <v>0</v>
      </c>
      <c r="D811" s="25" t="b">
        <v>0</v>
      </c>
      <c r="E811" s="50" t="b">
        <v>0</v>
      </c>
      <c r="F811" s="54"/>
      <c r="K811" s="52"/>
      <c r="O811" s="52"/>
    </row>
    <row r="812" spans="2:15">
      <c r="B812" s="49" t="b">
        <v>0</v>
      </c>
      <c r="C812" s="25" t="b">
        <v>0</v>
      </c>
      <c r="D812" s="25" t="b">
        <v>0</v>
      </c>
      <c r="E812" s="50" t="b">
        <v>0</v>
      </c>
      <c r="F812" s="54"/>
      <c r="K812" s="52"/>
      <c r="O812" s="52"/>
    </row>
    <row r="813" spans="2:15">
      <c r="B813" s="49" t="b">
        <v>0</v>
      </c>
      <c r="C813" s="25" t="b">
        <v>0</v>
      </c>
      <c r="D813" s="25" t="b">
        <v>0</v>
      </c>
      <c r="E813" s="50" t="b">
        <v>0</v>
      </c>
      <c r="F813" s="54"/>
      <c r="K813" s="52"/>
      <c r="O813" s="52"/>
    </row>
    <row r="814" spans="2:15">
      <c r="B814" s="49" t="b">
        <v>0</v>
      </c>
      <c r="C814" s="25" t="b">
        <v>0</v>
      </c>
      <c r="D814" s="25" t="b">
        <v>0</v>
      </c>
      <c r="E814" s="50" t="b">
        <v>0</v>
      </c>
      <c r="F814" s="54"/>
      <c r="K814" s="52"/>
      <c r="O814" s="52"/>
    </row>
    <row r="815" spans="2:15">
      <c r="B815" s="49" t="b">
        <v>0</v>
      </c>
      <c r="C815" s="25" t="b">
        <v>0</v>
      </c>
      <c r="D815" s="25" t="b">
        <v>0</v>
      </c>
      <c r="E815" s="50" t="b">
        <v>0</v>
      </c>
      <c r="F815" s="54"/>
      <c r="K815" s="52"/>
      <c r="O815" s="52"/>
    </row>
    <row r="816" spans="2:15">
      <c r="B816" s="49" t="b">
        <v>0</v>
      </c>
      <c r="C816" s="25" t="b">
        <v>0</v>
      </c>
      <c r="D816" s="25" t="b">
        <v>0</v>
      </c>
      <c r="E816" s="50" t="b">
        <v>0</v>
      </c>
      <c r="F816" s="54"/>
      <c r="K816" s="52"/>
      <c r="O816" s="52"/>
    </row>
    <row r="817" spans="2:15">
      <c r="B817" s="49" t="b">
        <v>0</v>
      </c>
      <c r="C817" s="25" t="b">
        <v>0</v>
      </c>
      <c r="D817" s="25" t="b">
        <v>0</v>
      </c>
      <c r="E817" s="50" t="b">
        <v>0</v>
      </c>
      <c r="F817" s="54"/>
      <c r="K817" s="52"/>
      <c r="O817" s="52"/>
    </row>
    <row r="818" spans="2:15">
      <c r="B818" s="49" t="b">
        <v>0</v>
      </c>
      <c r="C818" s="25" t="b">
        <v>0</v>
      </c>
      <c r="D818" s="25" t="b">
        <v>0</v>
      </c>
      <c r="E818" s="50" t="b">
        <v>0</v>
      </c>
      <c r="F818" s="54"/>
      <c r="K818" s="52"/>
      <c r="O818" s="52"/>
    </row>
    <row r="819" spans="2:15">
      <c r="B819" s="49" t="b">
        <v>0</v>
      </c>
      <c r="C819" s="25" t="b">
        <v>0</v>
      </c>
      <c r="D819" s="25" t="b">
        <v>0</v>
      </c>
      <c r="E819" s="50" t="b">
        <v>0</v>
      </c>
      <c r="F819" s="54"/>
      <c r="K819" s="52"/>
      <c r="O819" s="52"/>
    </row>
    <row r="820" spans="2:15">
      <c r="B820" s="49" t="b">
        <v>0</v>
      </c>
      <c r="C820" s="25" t="b">
        <v>0</v>
      </c>
      <c r="D820" s="25" t="b">
        <v>0</v>
      </c>
      <c r="E820" s="50" t="b">
        <v>0</v>
      </c>
      <c r="F820" s="54"/>
      <c r="K820" s="52"/>
      <c r="O820" s="52"/>
    </row>
    <row r="821" spans="2:15">
      <c r="B821" s="49" t="b">
        <v>0</v>
      </c>
      <c r="C821" s="25" t="b">
        <v>0</v>
      </c>
      <c r="D821" s="25" t="b">
        <v>0</v>
      </c>
      <c r="E821" s="50" t="b">
        <v>0</v>
      </c>
      <c r="F821" s="54"/>
      <c r="K821" s="52"/>
      <c r="O821" s="52"/>
    </row>
    <row r="822" spans="2:15">
      <c r="B822" s="49" t="b">
        <v>0</v>
      </c>
      <c r="C822" s="25" t="b">
        <v>0</v>
      </c>
      <c r="D822" s="25" t="b">
        <v>0</v>
      </c>
      <c r="E822" s="50" t="b">
        <v>0</v>
      </c>
      <c r="F822" s="54"/>
      <c r="K822" s="52"/>
      <c r="O822" s="52"/>
    </row>
    <row r="823" spans="2:15">
      <c r="B823" s="49" t="b">
        <v>0</v>
      </c>
      <c r="C823" s="25" t="b">
        <v>0</v>
      </c>
      <c r="D823" s="25" t="b">
        <v>0</v>
      </c>
      <c r="E823" s="50" t="b">
        <v>0</v>
      </c>
      <c r="F823" s="54"/>
      <c r="K823" s="52"/>
      <c r="O823" s="52"/>
    </row>
    <row r="824" spans="2:15">
      <c r="B824" s="49" t="b">
        <v>0</v>
      </c>
      <c r="C824" s="25" t="b">
        <v>0</v>
      </c>
      <c r="D824" s="25" t="b">
        <v>0</v>
      </c>
      <c r="E824" s="50" t="b">
        <v>0</v>
      </c>
      <c r="F824" s="54"/>
      <c r="K824" s="52"/>
      <c r="O824" s="52"/>
    </row>
    <row r="825" spans="2:15">
      <c r="B825" s="49" t="b">
        <v>0</v>
      </c>
      <c r="C825" s="25" t="b">
        <v>0</v>
      </c>
      <c r="D825" s="25" t="b">
        <v>0</v>
      </c>
      <c r="E825" s="50" t="b">
        <v>0</v>
      </c>
      <c r="F825" s="54"/>
      <c r="K825" s="52"/>
      <c r="O825" s="52"/>
    </row>
    <row r="826" spans="2:15">
      <c r="B826" s="49" t="b">
        <v>0</v>
      </c>
      <c r="C826" s="25" t="b">
        <v>0</v>
      </c>
      <c r="D826" s="25" t="b">
        <v>0</v>
      </c>
      <c r="E826" s="50" t="b">
        <v>0</v>
      </c>
      <c r="F826" s="54"/>
      <c r="K826" s="52"/>
      <c r="O826" s="52"/>
    </row>
    <row r="827" spans="2:15">
      <c r="B827" s="49" t="b">
        <v>0</v>
      </c>
      <c r="C827" s="25" t="b">
        <v>0</v>
      </c>
      <c r="D827" s="25" t="b">
        <v>0</v>
      </c>
      <c r="E827" s="50" t="b">
        <v>0</v>
      </c>
      <c r="F827" s="54"/>
      <c r="K827" s="52"/>
      <c r="O827" s="52"/>
    </row>
    <row r="828" spans="2:15">
      <c r="B828" s="49" t="b">
        <v>0</v>
      </c>
      <c r="C828" s="25" t="b">
        <v>0</v>
      </c>
      <c r="D828" s="25" t="b">
        <v>0</v>
      </c>
      <c r="E828" s="50" t="b">
        <v>0</v>
      </c>
      <c r="F828" s="54"/>
      <c r="K828" s="52"/>
      <c r="O828" s="52"/>
    </row>
    <row r="829" spans="2:15">
      <c r="B829" s="49" t="b">
        <v>0</v>
      </c>
      <c r="C829" s="25" t="b">
        <v>0</v>
      </c>
      <c r="D829" s="25" t="b">
        <v>0</v>
      </c>
      <c r="E829" s="50" t="b">
        <v>0</v>
      </c>
      <c r="F829" s="54"/>
      <c r="K829" s="52"/>
      <c r="O829" s="52"/>
    </row>
    <row r="830" spans="2:15">
      <c r="B830" s="49" t="b">
        <v>0</v>
      </c>
      <c r="C830" s="25" t="b">
        <v>0</v>
      </c>
      <c r="D830" s="25" t="b">
        <v>0</v>
      </c>
      <c r="E830" s="50" t="b">
        <v>0</v>
      </c>
      <c r="F830" s="54"/>
      <c r="K830" s="52"/>
      <c r="O830" s="52"/>
    </row>
    <row r="831" spans="2:15">
      <c r="B831" s="49" t="b">
        <v>0</v>
      </c>
      <c r="C831" s="25" t="b">
        <v>0</v>
      </c>
      <c r="D831" s="25" t="b">
        <v>0</v>
      </c>
      <c r="E831" s="50" t="b">
        <v>0</v>
      </c>
      <c r="F831" s="54"/>
      <c r="K831" s="52"/>
      <c r="O831" s="52"/>
    </row>
    <row r="832" spans="2:15">
      <c r="B832" s="49" t="b">
        <v>0</v>
      </c>
      <c r="C832" s="25" t="b">
        <v>0</v>
      </c>
      <c r="D832" s="25" t="b">
        <v>0</v>
      </c>
      <c r="E832" s="50" t="b">
        <v>0</v>
      </c>
      <c r="F832" s="54"/>
      <c r="K832" s="52"/>
      <c r="O832" s="52"/>
    </row>
    <row r="833" spans="2:15">
      <c r="B833" s="49" t="b">
        <v>0</v>
      </c>
      <c r="C833" s="25" t="b">
        <v>0</v>
      </c>
      <c r="D833" s="25" t="b">
        <v>0</v>
      </c>
      <c r="E833" s="50" t="b">
        <v>0</v>
      </c>
      <c r="F833" s="54"/>
      <c r="K833" s="52"/>
      <c r="O833" s="52"/>
    </row>
    <row r="834" spans="2:15">
      <c r="B834" s="49" t="b">
        <v>0</v>
      </c>
      <c r="C834" s="25" t="b">
        <v>0</v>
      </c>
      <c r="D834" s="25" t="b">
        <v>0</v>
      </c>
      <c r="E834" s="50" t="b">
        <v>0</v>
      </c>
      <c r="F834" s="54"/>
      <c r="K834" s="52"/>
      <c r="O834" s="52"/>
    </row>
    <row r="835" spans="2:15">
      <c r="B835" s="49" t="b">
        <v>0</v>
      </c>
      <c r="C835" s="25" t="b">
        <v>0</v>
      </c>
      <c r="D835" s="25" t="b">
        <v>0</v>
      </c>
      <c r="E835" s="50" t="b">
        <v>0</v>
      </c>
      <c r="F835" s="54"/>
      <c r="K835" s="52"/>
      <c r="O835" s="52"/>
    </row>
    <row r="836" spans="2:15">
      <c r="B836" s="49" t="b">
        <v>0</v>
      </c>
      <c r="C836" s="25" t="b">
        <v>0</v>
      </c>
      <c r="D836" s="25" t="b">
        <v>0</v>
      </c>
      <c r="E836" s="50" t="b">
        <v>0</v>
      </c>
      <c r="F836" s="54"/>
      <c r="K836" s="52"/>
      <c r="O836" s="52"/>
    </row>
    <row r="837" spans="2:15">
      <c r="B837" s="49" t="b">
        <v>0</v>
      </c>
      <c r="C837" s="25" t="b">
        <v>0</v>
      </c>
      <c r="D837" s="25" t="b">
        <v>0</v>
      </c>
      <c r="E837" s="50" t="b">
        <v>0</v>
      </c>
      <c r="F837" s="54"/>
      <c r="K837" s="52"/>
      <c r="O837" s="52"/>
    </row>
    <row r="838" spans="2:15">
      <c r="B838" s="49" t="b">
        <v>0</v>
      </c>
      <c r="C838" s="25" t="b">
        <v>0</v>
      </c>
      <c r="D838" s="25" t="b">
        <v>0</v>
      </c>
      <c r="E838" s="50" t="b">
        <v>0</v>
      </c>
      <c r="F838" s="54"/>
      <c r="K838" s="52"/>
      <c r="O838" s="52"/>
    </row>
    <row r="839" spans="2:15">
      <c r="B839" s="49" t="b">
        <v>0</v>
      </c>
      <c r="C839" s="25" t="b">
        <v>0</v>
      </c>
      <c r="D839" s="25" t="b">
        <v>0</v>
      </c>
      <c r="E839" s="50" t="b">
        <v>0</v>
      </c>
      <c r="F839" s="54"/>
      <c r="K839" s="52"/>
      <c r="O839" s="52"/>
    </row>
    <row r="840" spans="2:15">
      <c r="B840" s="49" t="b">
        <v>0</v>
      </c>
      <c r="C840" s="25" t="b">
        <v>0</v>
      </c>
      <c r="D840" s="25" t="b">
        <v>0</v>
      </c>
      <c r="E840" s="50" t="b">
        <v>0</v>
      </c>
      <c r="F840" s="54"/>
      <c r="K840" s="52"/>
      <c r="O840" s="52"/>
    </row>
    <row r="841" spans="2:15">
      <c r="B841" s="49" t="b">
        <v>0</v>
      </c>
      <c r="C841" s="25" t="b">
        <v>0</v>
      </c>
      <c r="D841" s="25" t="b">
        <v>0</v>
      </c>
      <c r="E841" s="50" t="b">
        <v>0</v>
      </c>
      <c r="F841" s="54"/>
      <c r="K841" s="52"/>
      <c r="O841" s="52"/>
    </row>
    <row r="842" spans="2:15">
      <c r="B842" s="49" t="b">
        <v>0</v>
      </c>
      <c r="C842" s="25" t="b">
        <v>0</v>
      </c>
      <c r="D842" s="25" t="b">
        <v>0</v>
      </c>
      <c r="E842" s="50" t="b">
        <v>0</v>
      </c>
      <c r="F842" s="54"/>
      <c r="K842" s="52"/>
      <c r="O842" s="52"/>
    </row>
    <row r="843" spans="2:15">
      <c r="B843" s="49" t="b">
        <v>0</v>
      </c>
      <c r="C843" s="25" t="b">
        <v>0</v>
      </c>
      <c r="D843" s="25" t="b">
        <v>0</v>
      </c>
      <c r="E843" s="50" t="b">
        <v>0</v>
      </c>
      <c r="F843" s="54"/>
      <c r="K843" s="52"/>
      <c r="O843" s="52"/>
    </row>
    <row r="844" spans="2:15">
      <c r="B844" s="49" t="b">
        <v>0</v>
      </c>
      <c r="C844" s="25" t="b">
        <v>0</v>
      </c>
      <c r="D844" s="25" t="b">
        <v>0</v>
      </c>
      <c r="E844" s="50" t="b">
        <v>0</v>
      </c>
      <c r="F844" s="54"/>
      <c r="K844" s="52"/>
      <c r="O844" s="52"/>
    </row>
    <row r="845" spans="2:15">
      <c r="B845" s="49" t="b">
        <v>0</v>
      </c>
      <c r="C845" s="25" t="b">
        <v>0</v>
      </c>
      <c r="D845" s="25" t="b">
        <v>0</v>
      </c>
      <c r="E845" s="50" t="b">
        <v>0</v>
      </c>
      <c r="F845" s="54"/>
      <c r="K845" s="52"/>
      <c r="O845" s="52"/>
    </row>
    <row r="846" spans="2:15">
      <c r="B846" s="49" t="b">
        <v>0</v>
      </c>
      <c r="C846" s="25" t="b">
        <v>0</v>
      </c>
      <c r="D846" s="25" t="b">
        <v>0</v>
      </c>
      <c r="E846" s="50" t="b">
        <v>0</v>
      </c>
      <c r="F846" s="54"/>
      <c r="K846" s="52"/>
      <c r="O846" s="52"/>
    </row>
    <row r="847" spans="2:15">
      <c r="B847" s="49" t="b">
        <v>0</v>
      </c>
      <c r="C847" s="25" t="b">
        <v>0</v>
      </c>
      <c r="D847" s="25" t="b">
        <v>0</v>
      </c>
      <c r="E847" s="50" t="b">
        <v>0</v>
      </c>
      <c r="F847" s="54"/>
      <c r="K847" s="52"/>
      <c r="O847" s="52"/>
    </row>
    <row r="848" spans="2:15">
      <c r="B848" s="49" t="b">
        <v>0</v>
      </c>
      <c r="C848" s="25" t="b">
        <v>0</v>
      </c>
      <c r="D848" s="25" t="b">
        <v>0</v>
      </c>
      <c r="E848" s="50" t="b">
        <v>0</v>
      </c>
      <c r="F848" s="54"/>
      <c r="K848" s="52"/>
      <c r="O848" s="52"/>
    </row>
    <row r="849" spans="2:15">
      <c r="B849" s="49" t="b">
        <v>0</v>
      </c>
      <c r="C849" s="25" t="b">
        <v>0</v>
      </c>
      <c r="D849" s="25" t="b">
        <v>0</v>
      </c>
      <c r="E849" s="50" t="b">
        <v>0</v>
      </c>
      <c r="F849" s="54"/>
      <c r="K849" s="52"/>
      <c r="O849" s="52"/>
    </row>
    <row r="850" spans="2:15">
      <c r="B850" s="49" t="b">
        <v>0</v>
      </c>
      <c r="C850" s="25" t="b">
        <v>0</v>
      </c>
      <c r="D850" s="25" t="b">
        <v>0</v>
      </c>
      <c r="E850" s="50" t="b">
        <v>0</v>
      </c>
      <c r="F850" s="54"/>
      <c r="K850" s="52"/>
      <c r="O850" s="52"/>
    </row>
    <row r="851" spans="2:15">
      <c r="B851" s="49" t="b">
        <v>0</v>
      </c>
      <c r="C851" s="25" t="b">
        <v>0</v>
      </c>
      <c r="D851" s="25" t="b">
        <v>0</v>
      </c>
      <c r="E851" s="50" t="b">
        <v>0</v>
      </c>
      <c r="F851" s="54"/>
      <c r="K851" s="52"/>
      <c r="O851" s="52"/>
    </row>
    <row r="852" spans="2:15">
      <c r="B852" s="49" t="b">
        <v>0</v>
      </c>
      <c r="C852" s="25" t="b">
        <v>0</v>
      </c>
      <c r="D852" s="25" t="b">
        <v>0</v>
      </c>
      <c r="E852" s="50" t="b">
        <v>0</v>
      </c>
      <c r="F852" s="54"/>
      <c r="K852" s="52"/>
      <c r="O852" s="52"/>
    </row>
    <row r="853" spans="2:15">
      <c r="B853" s="49" t="b">
        <v>0</v>
      </c>
      <c r="C853" s="25" t="b">
        <v>0</v>
      </c>
      <c r="D853" s="25" t="b">
        <v>0</v>
      </c>
      <c r="E853" s="50" t="b">
        <v>0</v>
      </c>
      <c r="F853" s="54"/>
      <c r="K853" s="52"/>
      <c r="O853" s="52"/>
    </row>
    <row r="854" spans="2:15">
      <c r="B854" s="49" t="b">
        <v>0</v>
      </c>
      <c r="C854" s="25" t="b">
        <v>0</v>
      </c>
      <c r="D854" s="25" t="b">
        <v>0</v>
      </c>
      <c r="E854" s="50" t="b">
        <v>0</v>
      </c>
      <c r="F854" s="54"/>
      <c r="K854" s="52"/>
      <c r="O854" s="52"/>
    </row>
    <row r="855" spans="2:15">
      <c r="B855" s="49" t="b">
        <v>0</v>
      </c>
      <c r="C855" s="25" t="b">
        <v>0</v>
      </c>
      <c r="D855" s="25" t="b">
        <v>0</v>
      </c>
      <c r="E855" s="50" t="b">
        <v>0</v>
      </c>
      <c r="F855" s="54"/>
      <c r="K855" s="52"/>
      <c r="O855" s="52"/>
    </row>
    <row r="856" spans="2:15">
      <c r="B856" s="49" t="b">
        <v>0</v>
      </c>
      <c r="C856" s="25" t="b">
        <v>0</v>
      </c>
      <c r="D856" s="25" t="b">
        <v>0</v>
      </c>
      <c r="E856" s="50" t="b">
        <v>0</v>
      </c>
      <c r="F856" s="54"/>
      <c r="K856" s="52"/>
      <c r="O856" s="52"/>
    </row>
    <row r="857" spans="2:15">
      <c r="B857" s="49" t="b">
        <v>0</v>
      </c>
      <c r="C857" s="25" t="b">
        <v>0</v>
      </c>
      <c r="D857" s="25" t="b">
        <v>0</v>
      </c>
      <c r="E857" s="50" t="b">
        <v>0</v>
      </c>
      <c r="F857" s="54"/>
      <c r="K857" s="52"/>
      <c r="O857" s="52"/>
    </row>
    <row r="858" spans="2:15">
      <c r="B858" s="49" t="b">
        <v>0</v>
      </c>
      <c r="C858" s="25" t="b">
        <v>0</v>
      </c>
      <c r="D858" s="25" t="b">
        <v>0</v>
      </c>
      <c r="E858" s="50" t="b">
        <v>0</v>
      </c>
      <c r="F858" s="54"/>
      <c r="K858" s="52"/>
      <c r="O858" s="52"/>
    </row>
    <row r="859" spans="2:15">
      <c r="B859" s="49" t="b">
        <v>0</v>
      </c>
      <c r="C859" s="25" t="b">
        <v>0</v>
      </c>
      <c r="D859" s="25" t="b">
        <v>0</v>
      </c>
      <c r="E859" s="50" t="b">
        <v>0</v>
      </c>
      <c r="F859" s="54"/>
      <c r="K859" s="52"/>
      <c r="O859" s="52"/>
    </row>
    <row r="860" spans="2:15">
      <c r="B860" s="49" t="b">
        <v>0</v>
      </c>
      <c r="C860" s="25" t="b">
        <v>0</v>
      </c>
      <c r="D860" s="25" t="b">
        <v>0</v>
      </c>
      <c r="E860" s="50" t="b">
        <v>0</v>
      </c>
      <c r="F860" s="54"/>
      <c r="K860" s="52"/>
      <c r="O860" s="52"/>
    </row>
    <row r="861" spans="2:15">
      <c r="B861" s="49" t="b">
        <v>0</v>
      </c>
      <c r="C861" s="25" t="b">
        <v>0</v>
      </c>
      <c r="D861" s="25" t="b">
        <v>0</v>
      </c>
      <c r="E861" s="50" t="b">
        <v>0</v>
      </c>
      <c r="F861" s="54"/>
      <c r="K861" s="52"/>
      <c r="O861" s="52"/>
    </row>
    <row r="862" spans="2:15">
      <c r="B862" s="49" t="b">
        <v>0</v>
      </c>
      <c r="C862" s="25" t="b">
        <v>0</v>
      </c>
      <c r="D862" s="25" t="b">
        <v>0</v>
      </c>
      <c r="E862" s="50" t="b">
        <v>0</v>
      </c>
      <c r="F862" s="54"/>
      <c r="K862" s="52"/>
      <c r="O862" s="52"/>
    </row>
    <row r="863" spans="2:15">
      <c r="B863" s="49" t="b">
        <v>0</v>
      </c>
      <c r="C863" s="25" t="b">
        <v>0</v>
      </c>
      <c r="D863" s="25" t="b">
        <v>0</v>
      </c>
      <c r="E863" s="50" t="b">
        <v>0</v>
      </c>
      <c r="F863" s="54"/>
      <c r="K863" s="52"/>
      <c r="O863" s="52"/>
    </row>
    <row r="864" spans="2:15">
      <c r="B864" s="49" t="b">
        <v>0</v>
      </c>
      <c r="C864" s="25" t="b">
        <v>0</v>
      </c>
      <c r="D864" s="25" t="b">
        <v>0</v>
      </c>
      <c r="E864" s="50" t="b">
        <v>0</v>
      </c>
      <c r="F864" s="54"/>
      <c r="K864" s="52"/>
      <c r="O864" s="52"/>
    </row>
    <row r="865" spans="2:15">
      <c r="B865" s="49" t="b">
        <v>0</v>
      </c>
      <c r="C865" s="25" t="b">
        <v>0</v>
      </c>
      <c r="D865" s="25" t="b">
        <v>0</v>
      </c>
      <c r="E865" s="50" t="b">
        <v>0</v>
      </c>
      <c r="F865" s="54"/>
      <c r="K865" s="52"/>
      <c r="O865" s="52"/>
    </row>
    <row r="866" spans="2:15">
      <c r="B866" s="49" t="b">
        <v>0</v>
      </c>
      <c r="C866" s="25" t="b">
        <v>0</v>
      </c>
      <c r="D866" s="25" t="b">
        <v>0</v>
      </c>
      <c r="E866" s="50" t="b">
        <v>0</v>
      </c>
      <c r="F866" s="54"/>
      <c r="K866" s="52"/>
      <c r="O866" s="52"/>
    </row>
    <row r="867" spans="2:15">
      <c r="B867" s="49" t="b">
        <v>0</v>
      </c>
      <c r="C867" s="25" t="b">
        <v>0</v>
      </c>
      <c r="D867" s="25" t="b">
        <v>0</v>
      </c>
      <c r="E867" s="50" t="b">
        <v>0</v>
      </c>
      <c r="F867" s="54"/>
      <c r="K867" s="52"/>
      <c r="O867" s="52"/>
    </row>
    <row r="868" spans="2:15">
      <c r="B868" s="49" t="b">
        <v>0</v>
      </c>
      <c r="C868" s="25" t="b">
        <v>0</v>
      </c>
      <c r="D868" s="25" t="b">
        <v>0</v>
      </c>
      <c r="E868" s="50" t="b">
        <v>0</v>
      </c>
      <c r="F868" s="54"/>
      <c r="K868" s="52"/>
      <c r="O868" s="52"/>
    </row>
    <row r="869" spans="2:15">
      <c r="B869" s="49" t="b">
        <v>0</v>
      </c>
      <c r="C869" s="25" t="b">
        <v>0</v>
      </c>
      <c r="D869" s="25" t="b">
        <v>0</v>
      </c>
      <c r="E869" s="50" t="b">
        <v>0</v>
      </c>
      <c r="F869" s="54"/>
      <c r="K869" s="52"/>
      <c r="O869" s="52"/>
    </row>
    <row r="870" spans="2:15">
      <c r="B870" s="49" t="b">
        <v>0</v>
      </c>
      <c r="C870" s="25" t="b">
        <v>0</v>
      </c>
      <c r="D870" s="25" t="b">
        <v>0</v>
      </c>
      <c r="E870" s="50" t="b">
        <v>0</v>
      </c>
      <c r="F870" s="54"/>
      <c r="K870" s="52"/>
      <c r="O870" s="52"/>
    </row>
    <row r="871" spans="2:15">
      <c r="B871" s="49" t="b">
        <v>0</v>
      </c>
      <c r="C871" s="25" t="b">
        <v>0</v>
      </c>
      <c r="D871" s="25" t="b">
        <v>0</v>
      </c>
      <c r="E871" s="50" t="b">
        <v>0</v>
      </c>
      <c r="F871" s="54"/>
      <c r="K871" s="52"/>
      <c r="O871" s="52"/>
    </row>
    <row r="872" spans="2:15">
      <c r="B872" s="49" t="b">
        <v>0</v>
      </c>
      <c r="C872" s="25" t="b">
        <v>0</v>
      </c>
      <c r="D872" s="25" t="b">
        <v>0</v>
      </c>
      <c r="E872" s="50" t="b">
        <v>0</v>
      </c>
      <c r="F872" s="54"/>
      <c r="K872" s="52"/>
      <c r="O872" s="52"/>
    </row>
    <row r="873" spans="2:15">
      <c r="B873" s="49" t="b">
        <v>0</v>
      </c>
      <c r="C873" s="25" t="b">
        <v>0</v>
      </c>
      <c r="D873" s="25" t="b">
        <v>0</v>
      </c>
      <c r="E873" s="50" t="b">
        <v>0</v>
      </c>
      <c r="F873" s="54"/>
      <c r="K873" s="52"/>
      <c r="O873" s="52"/>
    </row>
    <row r="874" spans="2:15">
      <c r="B874" s="49" t="b">
        <v>0</v>
      </c>
      <c r="C874" s="25" t="b">
        <v>0</v>
      </c>
      <c r="D874" s="25" t="b">
        <v>0</v>
      </c>
      <c r="E874" s="50" t="b">
        <v>0</v>
      </c>
      <c r="F874" s="54"/>
      <c r="K874" s="52"/>
      <c r="O874" s="52"/>
    </row>
    <row r="875" spans="2:15">
      <c r="B875" s="49" t="b">
        <v>0</v>
      </c>
      <c r="C875" s="25" t="b">
        <v>0</v>
      </c>
      <c r="D875" s="25" t="b">
        <v>0</v>
      </c>
      <c r="E875" s="50" t="b">
        <v>0</v>
      </c>
      <c r="F875" s="54"/>
      <c r="K875" s="52"/>
      <c r="O875" s="52"/>
    </row>
    <row r="876" spans="2:15">
      <c r="B876" s="49" t="b">
        <v>0</v>
      </c>
      <c r="C876" s="25" t="b">
        <v>0</v>
      </c>
      <c r="D876" s="25" t="b">
        <v>0</v>
      </c>
      <c r="E876" s="50" t="b">
        <v>0</v>
      </c>
      <c r="F876" s="54"/>
      <c r="K876" s="52"/>
      <c r="O876" s="52"/>
    </row>
    <row r="877" spans="2:15">
      <c r="B877" s="49" t="b">
        <v>0</v>
      </c>
      <c r="C877" s="25" t="b">
        <v>0</v>
      </c>
      <c r="D877" s="25" t="b">
        <v>0</v>
      </c>
      <c r="E877" s="50" t="b">
        <v>0</v>
      </c>
      <c r="F877" s="54"/>
      <c r="K877" s="52"/>
      <c r="O877" s="52"/>
    </row>
    <row r="878" spans="2:15">
      <c r="B878" s="49" t="b">
        <v>0</v>
      </c>
      <c r="C878" s="25" t="b">
        <v>0</v>
      </c>
      <c r="D878" s="25" t="b">
        <v>0</v>
      </c>
      <c r="E878" s="50" t="b">
        <v>0</v>
      </c>
      <c r="F878" s="54"/>
      <c r="K878" s="52"/>
      <c r="O878" s="52"/>
    </row>
    <row r="879" spans="2:15">
      <c r="B879" s="49" t="b">
        <v>0</v>
      </c>
      <c r="C879" s="25" t="b">
        <v>0</v>
      </c>
      <c r="D879" s="25" t="b">
        <v>0</v>
      </c>
      <c r="E879" s="50" t="b">
        <v>0</v>
      </c>
      <c r="F879" s="54"/>
      <c r="K879" s="52"/>
      <c r="O879" s="52"/>
    </row>
    <row r="880" spans="2:15">
      <c r="B880" s="49" t="b">
        <v>0</v>
      </c>
      <c r="C880" s="25" t="b">
        <v>0</v>
      </c>
      <c r="D880" s="25" t="b">
        <v>0</v>
      </c>
      <c r="E880" s="50" t="b">
        <v>0</v>
      </c>
      <c r="F880" s="54"/>
      <c r="K880" s="52"/>
      <c r="O880" s="52"/>
    </row>
    <row r="881" spans="2:15">
      <c r="B881" s="49" t="b">
        <v>0</v>
      </c>
      <c r="C881" s="25" t="b">
        <v>0</v>
      </c>
      <c r="D881" s="25" t="b">
        <v>0</v>
      </c>
      <c r="E881" s="50" t="b">
        <v>0</v>
      </c>
      <c r="F881" s="54"/>
      <c r="K881" s="52"/>
      <c r="O881" s="52"/>
    </row>
    <row r="882" spans="2:15">
      <c r="B882" s="49" t="b">
        <v>0</v>
      </c>
      <c r="C882" s="25" t="b">
        <v>0</v>
      </c>
      <c r="D882" s="25" t="b">
        <v>0</v>
      </c>
      <c r="E882" s="50" t="b">
        <v>0</v>
      </c>
      <c r="F882" s="54"/>
      <c r="K882" s="52"/>
      <c r="O882" s="52"/>
    </row>
    <row r="883" spans="2:15">
      <c r="B883" s="49" t="b">
        <v>0</v>
      </c>
      <c r="C883" s="25" t="b">
        <v>0</v>
      </c>
      <c r="D883" s="25" t="b">
        <v>0</v>
      </c>
      <c r="E883" s="50" t="b">
        <v>0</v>
      </c>
      <c r="F883" s="54"/>
      <c r="K883" s="52"/>
      <c r="O883" s="52"/>
    </row>
    <row r="884" spans="2:15">
      <c r="B884" s="49" t="b">
        <v>0</v>
      </c>
      <c r="C884" s="25" t="b">
        <v>0</v>
      </c>
      <c r="D884" s="25" t="b">
        <v>0</v>
      </c>
      <c r="E884" s="50" t="b">
        <v>0</v>
      </c>
      <c r="F884" s="54"/>
      <c r="K884" s="52"/>
      <c r="O884" s="52"/>
    </row>
    <row r="885" spans="2:15">
      <c r="B885" s="49" t="b">
        <v>0</v>
      </c>
      <c r="C885" s="25" t="b">
        <v>0</v>
      </c>
      <c r="D885" s="25" t="b">
        <v>0</v>
      </c>
      <c r="E885" s="50" t="b">
        <v>0</v>
      </c>
      <c r="F885" s="54"/>
      <c r="K885" s="52"/>
      <c r="O885" s="52"/>
    </row>
    <row r="886" spans="2:15">
      <c r="B886" s="49" t="b">
        <v>0</v>
      </c>
      <c r="C886" s="25" t="b">
        <v>0</v>
      </c>
      <c r="D886" s="25" t="b">
        <v>0</v>
      </c>
      <c r="E886" s="50" t="b">
        <v>0</v>
      </c>
      <c r="F886" s="54"/>
      <c r="K886" s="52"/>
      <c r="O886" s="52"/>
    </row>
    <row r="887" spans="2:15">
      <c r="B887" s="49" t="b">
        <v>0</v>
      </c>
      <c r="C887" s="25" t="b">
        <v>0</v>
      </c>
      <c r="D887" s="25" t="b">
        <v>0</v>
      </c>
      <c r="E887" s="50" t="b">
        <v>0</v>
      </c>
      <c r="F887" s="54"/>
      <c r="K887" s="52"/>
      <c r="O887" s="52"/>
    </row>
    <row r="888" spans="2:15">
      <c r="B888" s="49" t="b">
        <v>0</v>
      </c>
      <c r="C888" s="25" t="b">
        <v>0</v>
      </c>
      <c r="D888" s="25" t="b">
        <v>0</v>
      </c>
      <c r="E888" s="50" t="b">
        <v>0</v>
      </c>
      <c r="F888" s="54"/>
      <c r="K888" s="52"/>
      <c r="O888" s="52"/>
    </row>
    <row r="889" spans="2:15">
      <c r="B889" s="49" t="b">
        <v>0</v>
      </c>
      <c r="C889" s="25" t="b">
        <v>0</v>
      </c>
      <c r="D889" s="25" t="b">
        <v>0</v>
      </c>
      <c r="E889" s="50" t="b">
        <v>0</v>
      </c>
      <c r="F889" s="54"/>
      <c r="K889" s="52"/>
      <c r="O889" s="52"/>
    </row>
    <row r="890" spans="2:15">
      <c r="B890" s="49" t="b">
        <v>0</v>
      </c>
      <c r="C890" s="25" t="b">
        <v>0</v>
      </c>
      <c r="D890" s="25" t="b">
        <v>0</v>
      </c>
      <c r="E890" s="50" t="b">
        <v>0</v>
      </c>
      <c r="F890" s="54"/>
      <c r="K890" s="52"/>
      <c r="O890" s="52"/>
    </row>
    <row r="891" spans="2:15">
      <c r="B891" s="49" t="b">
        <v>0</v>
      </c>
      <c r="C891" s="25" t="b">
        <v>0</v>
      </c>
      <c r="D891" s="25" t="b">
        <v>0</v>
      </c>
      <c r="E891" s="50" t="b">
        <v>0</v>
      </c>
      <c r="F891" s="54"/>
      <c r="K891" s="52"/>
      <c r="O891" s="52"/>
    </row>
    <row r="892" spans="2:15">
      <c r="B892" s="49" t="b">
        <v>0</v>
      </c>
      <c r="C892" s="25" t="b">
        <v>0</v>
      </c>
      <c r="D892" s="25" t="b">
        <v>0</v>
      </c>
      <c r="E892" s="50" t="b">
        <v>0</v>
      </c>
      <c r="F892" s="54"/>
      <c r="K892" s="52"/>
      <c r="O892" s="52"/>
    </row>
    <row r="893" spans="2:15">
      <c r="B893" s="49" t="b">
        <v>0</v>
      </c>
      <c r="C893" s="25" t="b">
        <v>0</v>
      </c>
      <c r="D893" s="25" t="b">
        <v>0</v>
      </c>
      <c r="E893" s="50" t="b">
        <v>0</v>
      </c>
      <c r="F893" s="54"/>
      <c r="K893" s="52"/>
      <c r="O893" s="52"/>
    </row>
    <row r="894" spans="2:15">
      <c r="B894" s="49" t="b">
        <v>0</v>
      </c>
      <c r="C894" s="25" t="b">
        <v>0</v>
      </c>
      <c r="D894" s="25" t="b">
        <v>0</v>
      </c>
      <c r="E894" s="50" t="b">
        <v>0</v>
      </c>
      <c r="F894" s="54"/>
      <c r="K894" s="52"/>
      <c r="O894" s="52"/>
    </row>
    <row r="895" spans="2:15">
      <c r="B895" s="49" t="b">
        <v>0</v>
      </c>
      <c r="C895" s="25" t="b">
        <v>0</v>
      </c>
      <c r="D895" s="25" t="b">
        <v>0</v>
      </c>
      <c r="E895" s="50" t="b">
        <v>0</v>
      </c>
      <c r="F895" s="54"/>
      <c r="K895" s="52"/>
      <c r="O895" s="52"/>
    </row>
    <row r="896" spans="2:15">
      <c r="B896" s="49" t="b">
        <v>0</v>
      </c>
      <c r="C896" s="25" t="b">
        <v>0</v>
      </c>
      <c r="D896" s="25" t="b">
        <v>0</v>
      </c>
      <c r="E896" s="50" t="b">
        <v>0</v>
      </c>
      <c r="F896" s="54"/>
      <c r="K896" s="52"/>
      <c r="O896" s="52"/>
    </row>
    <row r="897" spans="2:15">
      <c r="B897" s="49" t="b">
        <v>0</v>
      </c>
      <c r="C897" s="25" t="b">
        <v>0</v>
      </c>
      <c r="D897" s="25" t="b">
        <v>0</v>
      </c>
      <c r="E897" s="50" t="b">
        <v>0</v>
      </c>
      <c r="F897" s="54"/>
      <c r="K897" s="52"/>
      <c r="O897" s="52"/>
    </row>
    <row r="898" spans="2:15">
      <c r="B898" s="49" t="b">
        <v>0</v>
      </c>
      <c r="C898" s="25" t="b">
        <v>0</v>
      </c>
      <c r="D898" s="25" t="b">
        <v>0</v>
      </c>
      <c r="E898" s="50" t="b">
        <v>0</v>
      </c>
      <c r="F898" s="54"/>
      <c r="K898" s="52"/>
      <c r="O898" s="52"/>
    </row>
    <row r="899" spans="2:15">
      <c r="B899" s="49" t="b">
        <v>0</v>
      </c>
      <c r="C899" s="25" t="b">
        <v>0</v>
      </c>
      <c r="D899" s="25" t="b">
        <v>0</v>
      </c>
      <c r="E899" s="50" t="b">
        <v>0</v>
      </c>
      <c r="F899" s="54"/>
      <c r="K899" s="52"/>
      <c r="O899" s="52"/>
    </row>
    <row r="900" spans="2:15">
      <c r="B900" s="49" t="b">
        <v>0</v>
      </c>
      <c r="C900" s="25" t="b">
        <v>0</v>
      </c>
      <c r="D900" s="25" t="b">
        <v>0</v>
      </c>
      <c r="E900" s="50" t="b">
        <v>0</v>
      </c>
      <c r="F900" s="54"/>
      <c r="K900" s="52"/>
      <c r="O900" s="52"/>
    </row>
    <row r="901" spans="2:15">
      <c r="B901" s="49" t="b">
        <v>0</v>
      </c>
      <c r="C901" s="25" t="b">
        <v>0</v>
      </c>
      <c r="D901" s="25" t="b">
        <v>0</v>
      </c>
      <c r="E901" s="50" t="b">
        <v>0</v>
      </c>
      <c r="F901" s="54"/>
      <c r="K901" s="52"/>
      <c r="O901" s="52"/>
    </row>
    <row r="902" spans="2:15">
      <c r="B902" s="49" t="b">
        <v>0</v>
      </c>
      <c r="C902" s="25" t="b">
        <v>0</v>
      </c>
      <c r="D902" s="25" t="b">
        <v>0</v>
      </c>
      <c r="E902" s="50" t="b">
        <v>0</v>
      </c>
      <c r="F902" s="54"/>
      <c r="K902" s="52"/>
      <c r="O902" s="52"/>
    </row>
    <row r="903" spans="2:15">
      <c r="B903" s="49" t="b">
        <v>0</v>
      </c>
      <c r="C903" s="25" t="b">
        <v>0</v>
      </c>
      <c r="D903" s="25" t="b">
        <v>0</v>
      </c>
      <c r="E903" s="50" t="b">
        <v>0</v>
      </c>
      <c r="F903" s="54"/>
      <c r="K903" s="52"/>
      <c r="O903" s="52"/>
    </row>
    <row r="904" spans="2:15">
      <c r="B904" s="49" t="b">
        <v>0</v>
      </c>
      <c r="C904" s="25" t="b">
        <v>0</v>
      </c>
      <c r="D904" s="25" t="b">
        <v>0</v>
      </c>
      <c r="E904" s="50" t="b">
        <v>0</v>
      </c>
      <c r="F904" s="54"/>
      <c r="K904" s="52"/>
      <c r="O904" s="52"/>
    </row>
    <row r="905" spans="2:15">
      <c r="B905" s="49" t="b">
        <v>0</v>
      </c>
      <c r="C905" s="25" t="b">
        <v>0</v>
      </c>
      <c r="D905" s="25" t="b">
        <v>0</v>
      </c>
      <c r="E905" s="50" t="b">
        <v>0</v>
      </c>
      <c r="F905" s="54"/>
      <c r="K905" s="52"/>
      <c r="O905" s="52"/>
    </row>
    <row r="906" spans="2:15">
      <c r="B906" s="49" t="b">
        <v>0</v>
      </c>
      <c r="C906" s="25" t="b">
        <v>0</v>
      </c>
      <c r="D906" s="25" t="b">
        <v>0</v>
      </c>
      <c r="E906" s="50" t="b">
        <v>0</v>
      </c>
      <c r="F906" s="54"/>
      <c r="K906" s="52"/>
      <c r="O906" s="52"/>
    </row>
    <row r="907" spans="2:15">
      <c r="B907" s="49" t="b">
        <v>0</v>
      </c>
      <c r="C907" s="25" t="b">
        <v>0</v>
      </c>
      <c r="D907" s="25" t="b">
        <v>0</v>
      </c>
      <c r="E907" s="50" t="b">
        <v>0</v>
      </c>
      <c r="F907" s="54"/>
      <c r="K907" s="52"/>
      <c r="O907" s="52"/>
    </row>
    <row r="908" spans="2:15">
      <c r="B908" s="49" t="b">
        <v>0</v>
      </c>
      <c r="C908" s="25" t="b">
        <v>0</v>
      </c>
      <c r="D908" s="25" t="b">
        <v>0</v>
      </c>
      <c r="E908" s="50" t="b">
        <v>0</v>
      </c>
      <c r="F908" s="54"/>
      <c r="K908" s="52"/>
      <c r="O908" s="52"/>
    </row>
    <row r="909" spans="2:15">
      <c r="B909" s="49" t="b">
        <v>0</v>
      </c>
      <c r="C909" s="25" t="b">
        <v>0</v>
      </c>
      <c r="D909" s="25" t="b">
        <v>0</v>
      </c>
      <c r="E909" s="50" t="b">
        <v>0</v>
      </c>
      <c r="F909" s="54"/>
      <c r="K909" s="52"/>
      <c r="O909" s="52"/>
    </row>
    <row r="910" spans="2:15">
      <c r="B910" s="49" t="b">
        <v>0</v>
      </c>
      <c r="C910" s="25" t="b">
        <v>0</v>
      </c>
      <c r="D910" s="25" t="b">
        <v>0</v>
      </c>
      <c r="E910" s="50" t="b">
        <v>0</v>
      </c>
      <c r="F910" s="54"/>
      <c r="K910" s="52"/>
      <c r="O910" s="52"/>
    </row>
    <row r="911" spans="2:15">
      <c r="B911" s="49" t="b">
        <v>0</v>
      </c>
      <c r="C911" s="25" t="b">
        <v>0</v>
      </c>
      <c r="D911" s="25" t="b">
        <v>0</v>
      </c>
      <c r="E911" s="50" t="b">
        <v>0</v>
      </c>
      <c r="F911" s="54"/>
      <c r="K911" s="52"/>
      <c r="O911" s="52"/>
    </row>
    <row r="912" spans="2:15">
      <c r="B912" s="49" t="b">
        <v>0</v>
      </c>
      <c r="C912" s="25" t="b">
        <v>0</v>
      </c>
      <c r="D912" s="25" t="b">
        <v>0</v>
      </c>
      <c r="E912" s="50" t="b">
        <v>0</v>
      </c>
      <c r="F912" s="54"/>
      <c r="K912" s="52"/>
      <c r="O912" s="52"/>
    </row>
    <row r="913" spans="2:15">
      <c r="B913" s="49" t="b">
        <v>0</v>
      </c>
      <c r="C913" s="25" t="b">
        <v>0</v>
      </c>
      <c r="D913" s="25" t="b">
        <v>0</v>
      </c>
      <c r="E913" s="50" t="b">
        <v>0</v>
      </c>
      <c r="F913" s="54"/>
      <c r="K913" s="52"/>
      <c r="O913" s="52"/>
    </row>
    <row r="914" spans="2:15">
      <c r="B914" s="49" t="b">
        <v>0</v>
      </c>
      <c r="C914" s="25" t="b">
        <v>0</v>
      </c>
      <c r="D914" s="25" t="b">
        <v>0</v>
      </c>
      <c r="E914" s="50" t="b">
        <v>0</v>
      </c>
      <c r="F914" s="54"/>
      <c r="K914" s="52"/>
      <c r="O914" s="52"/>
    </row>
    <row r="915" spans="2:15">
      <c r="B915" s="49" t="b">
        <v>0</v>
      </c>
      <c r="C915" s="25" t="b">
        <v>0</v>
      </c>
      <c r="D915" s="25" t="b">
        <v>0</v>
      </c>
      <c r="E915" s="50" t="b">
        <v>0</v>
      </c>
      <c r="F915" s="54"/>
      <c r="K915" s="52"/>
      <c r="O915" s="52"/>
    </row>
    <row r="916" spans="2:15">
      <c r="B916" s="49" t="b">
        <v>0</v>
      </c>
      <c r="C916" s="25" t="b">
        <v>0</v>
      </c>
      <c r="D916" s="25" t="b">
        <v>0</v>
      </c>
      <c r="E916" s="50" t="b">
        <v>0</v>
      </c>
      <c r="F916" s="54"/>
      <c r="K916" s="52"/>
      <c r="O916" s="52"/>
    </row>
    <row r="917" spans="2:15">
      <c r="B917" s="49" t="b">
        <v>0</v>
      </c>
      <c r="C917" s="25" t="b">
        <v>0</v>
      </c>
      <c r="D917" s="25" t="b">
        <v>0</v>
      </c>
      <c r="E917" s="50" t="b">
        <v>0</v>
      </c>
      <c r="F917" s="54"/>
      <c r="K917" s="52"/>
      <c r="O917" s="52"/>
    </row>
    <row r="918" spans="2:15">
      <c r="B918" s="49" t="b">
        <v>0</v>
      </c>
      <c r="C918" s="25" t="b">
        <v>0</v>
      </c>
      <c r="D918" s="25" t="b">
        <v>0</v>
      </c>
      <c r="E918" s="50" t="b">
        <v>0</v>
      </c>
      <c r="F918" s="54"/>
      <c r="K918" s="52"/>
      <c r="O918" s="52"/>
    </row>
    <row r="919" spans="2:15">
      <c r="B919" s="49" t="b">
        <v>0</v>
      </c>
      <c r="C919" s="25" t="b">
        <v>0</v>
      </c>
      <c r="D919" s="25" t="b">
        <v>0</v>
      </c>
      <c r="E919" s="50" t="b">
        <v>0</v>
      </c>
      <c r="F919" s="54"/>
      <c r="K919" s="52"/>
      <c r="O919" s="52"/>
    </row>
    <row r="920" spans="2:15">
      <c r="B920" s="49" t="b">
        <v>0</v>
      </c>
      <c r="C920" s="25" t="b">
        <v>0</v>
      </c>
      <c r="D920" s="25" t="b">
        <v>0</v>
      </c>
      <c r="E920" s="50" t="b">
        <v>0</v>
      </c>
      <c r="F920" s="54"/>
      <c r="K920" s="52"/>
      <c r="O920" s="52"/>
    </row>
    <row r="921" spans="2:15">
      <c r="B921" s="49" t="b">
        <v>0</v>
      </c>
      <c r="C921" s="25" t="b">
        <v>0</v>
      </c>
      <c r="D921" s="25" t="b">
        <v>0</v>
      </c>
      <c r="E921" s="50" t="b">
        <v>0</v>
      </c>
      <c r="F921" s="54"/>
      <c r="K921" s="52"/>
      <c r="O921" s="52"/>
    </row>
    <row r="922" spans="2:15">
      <c r="B922" s="49" t="b">
        <v>0</v>
      </c>
      <c r="C922" s="25" t="b">
        <v>0</v>
      </c>
      <c r="D922" s="25" t="b">
        <v>0</v>
      </c>
      <c r="E922" s="50" t="b">
        <v>0</v>
      </c>
      <c r="F922" s="54"/>
      <c r="K922" s="52"/>
      <c r="O922" s="52"/>
    </row>
    <row r="923" spans="2:15">
      <c r="B923" s="49" t="b">
        <v>0</v>
      </c>
      <c r="C923" s="25" t="b">
        <v>0</v>
      </c>
      <c r="D923" s="25" t="b">
        <v>0</v>
      </c>
      <c r="E923" s="50" t="b">
        <v>0</v>
      </c>
      <c r="F923" s="54"/>
      <c r="K923" s="52"/>
      <c r="O923" s="52"/>
    </row>
    <row r="924" spans="2:15">
      <c r="B924" s="49" t="b">
        <v>0</v>
      </c>
      <c r="C924" s="25" t="b">
        <v>0</v>
      </c>
      <c r="D924" s="25" t="b">
        <v>0</v>
      </c>
      <c r="E924" s="50" t="b">
        <v>0</v>
      </c>
      <c r="F924" s="54"/>
      <c r="K924" s="52"/>
      <c r="O924" s="52"/>
    </row>
    <row r="925" spans="2:15">
      <c r="B925" s="49" t="b">
        <v>0</v>
      </c>
      <c r="C925" s="25" t="b">
        <v>0</v>
      </c>
      <c r="D925" s="25" t="b">
        <v>0</v>
      </c>
      <c r="E925" s="50" t="b">
        <v>0</v>
      </c>
      <c r="F925" s="54"/>
      <c r="K925" s="52"/>
      <c r="O925" s="52"/>
    </row>
    <row r="926" spans="2:15">
      <c r="B926" s="49" t="b">
        <v>0</v>
      </c>
      <c r="C926" s="25" t="b">
        <v>0</v>
      </c>
      <c r="D926" s="25" t="b">
        <v>0</v>
      </c>
      <c r="E926" s="50" t="b">
        <v>0</v>
      </c>
      <c r="F926" s="54"/>
      <c r="K926" s="52"/>
      <c r="O926" s="52"/>
    </row>
    <row r="927" spans="2:15">
      <c r="B927" s="49" t="b">
        <v>0</v>
      </c>
      <c r="C927" s="25" t="b">
        <v>0</v>
      </c>
      <c r="D927" s="25" t="b">
        <v>0</v>
      </c>
      <c r="E927" s="50" t="b">
        <v>0</v>
      </c>
      <c r="F927" s="54"/>
      <c r="K927" s="52"/>
      <c r="O927" s="52"/>
    </row>
    <row r="928" spans="2:15">
      <c r="B928" s="49" t="b">
        <v>0</v>
      </c>
      <c r="C928" s="25" t="b">
        <v>0</v>
      </c>
      <c r="D928" s="25" t="b">
        <v>0</v>
      </c>
      <c r="E928" s="50" t="b">
        <v>0</v>
      </c>
      <c r="F928" s="54"/>
      <c r="K928" s="52"/>
      <c r="O928" s="52"/>
    </row>
    <row r="929" spans="2:15">
      <c r="B929" s="49" t="b">
        <v>0</v>
      </c>
      <c r="C929" s="25" t="b">
        <v>0</v>
      </c>
      <c r="D929" s="25" t="b">
        <v>0</v>
      </c>
      <c r="E929" s="50" t="b">
        <v>0</v>
      </c>
      <c r="F929" s="54"/>
      <c r="K929" s="52"/>
      <c r="O929" s="52"/>
    </row>
    <row r="930" spans="2:15">
      <c r="B930" s="49" t="b">
        <v>0</v>
      </c>
      <c r="C930" s="25" t="b">
        <v>0</v>
      </c>
      <c r="D930" s="25" t="b">
        <v>0</v>
      </c>
      <c r="E930" s="50" t="b">
        <v>0</v>
      </c>
      <c r="F930" s="54"/>
      <c r="K930" s="52"/>
      <c r="O930" s="52"/>
    </row>
    <row r="931" spans="2:15">
      <c r="B931" s="49" t="b">
        <v>0</v>
      </c>
      <c r="C931" s="25" t="b">
        <v>0</v>
      </c>
      <c r="D931" s="25" t="b">
        <v>0</v>
      </c>
      <c r="E931" s="50" t="b">
        <v>0</v>
      </c>
      <c r="F931" s="54"/>
      <c r="K931" s="52"/>
      <c r="O931" s="52"/>
    </row>
    <row r="932" spans="2:15">
      <c r="B932" s="49" t="b">
        <v>0</v>
      </c>
      <c r="C932" s="25" t="b">
        <v>0</v>
      </c>
      <c r="D932" s="25" t="b">
        <v>0</v>
      </c>
      <c r="E932" s="50" t="b">
        <v>0</v>
      </c>
      <c r="F932" s="54"/>
      <c r="K932" s="52"/>
      <c r="O932" s="52"/>
    </row>
    <row r="933" spans="2:15">
      <c r="B933" s="49" t="b">
        <v>0</v>
      </c>
      <c r="C933" s="25" t="b">
        <v>0</v>
      </c>
      <c r="D933" s="25" t="b">
        <v>0</v>
      </c>
      <c r="E933" s="50" t="b">
        <v>0</v>
      </c>
      <c r="F933" s="54"/>
      <c r="K933" s="52"/>
      <c r="O933" s="52"/>
    </row>
    <row r="934" spans="2:15">
      <c r="B934" s="49" t="b">
        <v>0</v>
      </c>
      <c r="C934" s="25" t="b">
        <v>0</v>
      </c>
      <c r="D934" s="25" t="b">
        <v>0</v>
      </c>
      <c r="E934" s="50" t="b">
        <v>0</v>
      </c>
      <c r="F934" s="54"/>
      <c r="K934" s="52"/>
      <c r="O934" s="52"/>
    </row>
    <row r="935" spans="2:15">
      <c r="B935" s="49" t="b">
        <v>0</v>
      </c>
      <c r="C935" s="25" t="b">
        <v>0</v>
      </c>
      <c r="D935" s="25" t="b">
        <v>0</v>
      </c>
      <c r="E935" s="50" t="b">
        <v>0</v>
      </c>
      <c r="F935" s="54"/>
      <c r="K935" s="52"/>
      <c r="O935" s="52"/>
    </row>
    <row r="936" spans="2:15">
      <c r="B936" s="49" t="b">
        <v>0</v>
      </c>
      <c r="C936" s="25" t="b">
        <v>0</v>
      </c>
      <c r="D936" s="25" t="b">
        <v>0</v>
      </c>
      <c r="E936" s="50" t="b">
        <v>0</v>
      </c>
      <c r="F936" s="54"/>
      <c r="K936" s="52"/>
      <c r="O936" s="52"/>
    </row>
    <row r="937" spans="2:15">
      <c r="B937" s="49" t="b">
        <v>0</v>
      </c>
      <c r="C937" s="25" t="b">
        <v>0</v>
      </c>
      <c r="D937" s="25" t="b">
        <v>0</v>
      </c>
      <c r="E937" s="50" t="b">
        <v>0</v>
      </c>
      <c r="F937" s="54"/>
      <c r="K937" s="52"/>
      <c r="O937" s="52"/>
    </row>
    <row r="938" spans="2:15">
      <c r="B938" s="49" t="b">
        <v>0</v>
      </c>
      <c r="C938" s="25" t="b">
        <v>0</v>
      </c>
      <c r="D938" s="25" t="b">
        <v>0</v>
      </c>
      <c r="E938" s="50" t="b">
        <v>0</v>
      </c>
      <c r="F938" s="54"/>
      <c r="K938" s="52"/>
      <c r="O938" s="52"/>
    </row>
    <row r="939" spans="2:15">
      <c r="B939" s="49" t="b">
        <v>0</v>
      </c>
      <c r="C939" s="25" t="b">
        <v>0</v>
      </c>
      <c r="D939" s="25" t="b">
        <v>0</v>
      </c>
      <c r="E939" s="50" t="b">
        <v>0</v>
      </c>
      <c r="F939" s="54"/>
      <c r="K939" s="52"/>
      <c r="O939" s="52"/>
    </row>
    <row r="940" spans="2:15">
      <c r="B940" s="49" t="b">
        <v>0</v>
      </c>
      <c r="C940" s="25" t="b">
        <v>0</v>
      </c>
      <c r="D940" s="25" t="b">
        <v>0</v>
      </c>
      <c r="E940" s="50" t="b">
        <v>0</v>
      </c>
      <c r="F940" s="54"/>
      <c r="K940" s="52"/>
      <c r="O940" s="52"/>
    </row>
    <row r="941" spans="2:15">
      <c r="B941" s="49" t="b">
        <v>0</v>
      </c>
      <c r="C941" s="25" t="b">
        <v>0</v>
      </c>
      <c r="D941" s="25" t="b">
        <v>0</v>
      </c>
      <c r="E941" s="50" t="b">
        <v>0</v>
      </c>
      <c r="F941" s="54"/>
      <c r="K941" s="52"/>
      <c r="O941" s="52"/>
    </row>
    <row r="942" spans="2:15">
      <c r="B942" s="49" t="b">
        <v>0</v>
      </c>
      <c r="C942" s="25" t="b">
        <v>0</v>
      </c>
      <c r="D942" s="25" t="b">
        <v>0</v>
      </c>
      <c r="E942" s="50" t="b">
        <v>0</v>
      </c>
      <c r="F942" s="54"/>
      <c r="K942" s="52"/>
      <c r="O942" s="52"/>
    </row>
    <row r="943" spans="2:15">
      <c r="B943" s="49" t="b">
        <v>0</v>
      </c>
      <c r="C943" s="25" t="b">
        <v>0</v>
      </c>
      <c r="D943" s="25" t="b">
        <v>0</v>
      </c>
      <c r="E943" s="50" t="b">
        <v>0</v>
      </c>
      <c r="F943" s="54"/>
      <c r="K943" s="52"/>
      <c r="O943" s="52"/>
    </row>
    <row r="944" spans="2:15">
      <c r="B944" s="49" t="b">
        <v>0</v>
      </c>
      <c r="C944" s="25" t="b">
        <v>0</v>
      </c>
      <c r="D944" s="25" t="b">
        <v>0</v>
      </c>
      <c r="E944" s="50" t="b">
        <v>0</v>
      </c>
      <c r="F944" s="54"/>
      <c r="K944" s="52"/>
      <c r="O944" s="52"/>
    </row>
    <row r="945" spans="2:15">
      <c r="B945" s="49" t="b">
        <v>0</v>
      </c>
      <c r="C945" s="25" t="b">
        <v>0</v>
      </c>
      <c r="D945" s="25" t="b">
        <v>0</v>
      </c>
      <c r="E945" s="50" t="b">
        <v>0</v>
      </c>
      <c r="F945" s="54"/>
      <c r="K945" s="52"/>
      <c r="O945" s="52"/>
    </row>
    <row r="946" spans="2:15">
      <c r="B946" s="49" t="b">
        <v>0</v>
      </c>
      <c r="C946" s="25" t="b">
        <v>0</v>
      </c>
      <c r="D946" s="25" t="b">
        <v>0</v>
      </c>
      <c r="E946" s="50" t="b">
        <v>0</v>
      </c>
      <c r="F946" s="54"/>
      <c r="K946" s="52"/>
      <c r="O946" s="52"/>
    </row>
    <row r="947" spans="2:15">
      <c r="B947" s="49" t="b">
        <v>0</v>
      </c>
      <c r="C947" s="25" t="b">
        <v>0</v>
      </c>
      <c r="D947" s="25" t="b">
        <v>0</v>
      </c>
      <c r="E947" s="50" t="b">
        <v>0</v>
      </c>
      <c r="F947" s="54"/>
      <c r="K947" s="52"/>
      <c r="O947" s="52"/>
    </row>
    <row r="948" spans="2:15">
      <c r="B948" s="49" t="b">
        <v>0</v>
      </c>
      <c r="C948" s="25" t="b">
        <v>0</v>
      </c>
      <c r="D948" s="25" t="b">
        <v>0</v>
      </c>
      <c r="E948" s="50" t="b">
        <v>0</v>
      </c>
      <c r="F948" s="54"/>
      <c r="K948" s="52"/>
      <c r="O948" s="52"/>
    </row>
    <row r="949" spans="2:15">
      <c r="B949" s="49" t="b">
        <v>0</v>
      </c>
      <c r="C949" s="25" t="b">
        <v>0</v>
      </c>
      <c r="D949" s="25" t="b">
        <v>0</v>
      </c>
      <c r="E949" s="50" t="b">
        <v>0</v>
      </c>
      <c r="F949" s="54"/>
      <c r="K949" s="52"/>
      <c r="O949" s="52"/>
    </row>
    <row r="950" spans="2:15">
      <c r="B950" s="49" t="b">
        <v>0</v>
      </c>
      <c r="C950" s="25" t="b">
        <v>0</v>
      </c>
      <c r="D950" s="25" t="b">
        <v>0</v>
      </c>
      <c r="E950" s="50" t="b">
        <v>0</v>
      </c>
      <c r="F950" s="54"/>
      <c r="K950" s="52"/>
      <c r="O950" s="52"/>
    </row>
    <row r="951" spans="2:15">
      <c r="B951" s="49" t="b">
        <v>0</v>
      </c>
      <c r="C951" s="25" t="b">
        <v>0</v>
      </c>
      <c r="D951" s="25" t="b">
        <v>0</v>
      </c>
      <c r="E951" s="50" t="b">
        <v>0</v>
      </c>
      <c r="F951" s="54"/>
      <c r="K951" s="52"/>
      <c r="O951" s="52"/>
    </row>
    <row r="952" spans="2:15">
      <c r="B952" s="49" t="b">
        <v>0</v>
      </c>
      <c r="C952" s="25" t="b">
        <v>0</v>
      </c>
      <c r="D952" s="25" t="b">
        <v>0</v>
      </c>
      <c r="E952" s="50" t="b">
        <v>0</v>
      </c>
      <c r="F952" s="54"/>
      <c r="K952" s="52"/>
      <c r="O952" s="52"/>
    </row>
    <row r="953" spans="2:15">
      <c r="B953" s="49" t="b">
        <v>0</v>
      </c>
      <c r="C953" s="25" t="b">
        <v>0</v>
      </c>
      <c r="D953" s="25" t="b">
        <v>0</v>
      </c>
      <c r="E953" s="50" t="b">
        <v>0</v>
      </c>
      <c r="F953" s="54"/>
      <c r="K953" s="52"/>
      <c r="O953" s="52"/>
    </row>
    <row r="954" spans="2:15">
      <c r="B954" s="49" t="b">
        <v>0</v>
      </c>
      <c r="C954" s="25" t="b">
        <v>0</v>
      </c>
      <c r="D954" s="25" t="b">
        <v>0</v>
      </c>
      <c r="E954" s="50" t="b">
        <v>0</v>
      </c>
      <c r="F954" s="54"/>
      <c r="K954" s="52"/>
      <c r="O954" s="52"/>
    </row>
    <row r="955" spans="2:15">
      <c r="B955" s="49" t="b">
        <v>0</v>
      </c>
      <c r="C955" s="25" t="b">
        <v>0</v>
      </c>
      <c r="D955" s="25" t="b">
        <v>0</v>
      </c>
      <c r="E955" s="50" t="b">
        <v>0</v>
      </c>
      <c r="F955" s="54"/>
      <c r="K955" s="52"/>
      <c r="O955" s="52"/>
    </row>
    <row r="956" spans="2:15">
      <c r="B956" s="49" t="b">
        <v>0</v>
      </c>
      <c r="C956" s="25" t="b">
        <v>0</v>
      </c>
      <c r="D956" s="25" t="b">
        <v>0</v>
      </c>
      <c r="E956" s="50" t="b">
        <v>0</v>
      </c>
      <c r="F956" s="54"/>
      <c r="K956" s="52"/>
      <c r="O956" s="52"/>
    </row>
    <row r="957" spans="2:15">
      <c r="B957" s="49" t="b">
        <v>0</v>
      </c>
      <c r="C957" s="25" t="b">
        <v>0</v>
      </c>
      <c r="D957" s="25" t="b">
        <v>0</v>
      </c>
      <c r="E957" s="50" t="b">
        <v>0</v>
      </c>
      <c r="F957" s="54"/>
      <c r="K957" s="52"/>
      <c r="O957" s="52"/>
    </row>
    <row r="958" spans="2:15">
      <c r="B958" s="49" t="b">
        <v>0</v>
      </c>
      <c r="C958" s="25" t="b">
        <v>0</v>
      </c>
      <c r="D958" s="25" t="b">
        <v>0</v>
      </c>
      <c r="E958" s="50" t="b">
        <v>0</v>
      </c>
      <c r="F958" s="54"/>
      <c r="K958" s="52"/>
      <c r="O958" s="52"/>
    </row>
    <row r="959" spans="2:15">
      <c r="B959" s="49" t="b">
        <v>0</v>
      </c>
      <c r="C959" s="25" t="b">
        <v>0</v>
      </c>
      <c r="D959" s="25" t="b">
        <v>0</v>
      </c>
      <c r="E959" s="50" t="b">
        <v>0</v>
      </c>
      <c r="F959" s="54"/>
      <c r="K959" s="52"/>
      <c r="O959" s="52"/>
    </row>
    <row r="960" spans="2:15">
      <c r="B960" s="49" t="b">
        <v>0</v>
      </c>
      <c r="C960" s="25" t="b">
        <v>0</v>
      </c>
      <c r="D960" s="25" t="b">
        <v>0</v>
      </c>
      <c r="E960" s="50" t="b">
        <v>0</v>
      </c>
      <c r="F960" s="54"/>
      <c r="K960" s="52"/>
      <c r="O960" s="52"/>
    </row>
    <row r="961" spans="2:15">
      <c r="B961" s="49" t="b">
        <v>0</v>
      </c>
      <c r="C961" s="25" t="b">
        <v>0</v>
      </c>
      <c r="D961" s="25" t="b">
        <v>0</v>
      </c>
      <c r="E961" s="50" t="b">
        <v>0</v>
      </c>
      <c r="F961" s="54"/>
      <c r="K961" s="52"/>
      <c r="O961" s="52"/>
    </row>
    <row r="962" spans="2:15">
      <c r="B962" s="49" t="b">
        <v>0</v>
      </c>
      <c r="C962" s="25" t="b">
        <v>0</v>
      </c>
      <c r="D962" s="25" t="b">
        <v>0</v>
      </c>
      <c r="E962" s="50" t="b">
        <v>0</v>
      </c>
      <c r="F962" s="54"/>
      <c r="K962" s="52"/>
      <c r="O962" s="52"/>
    </row>
    <row r="963" spans="2:15">
      <c r="B963" s="49" t="b">
        <v>0</v>
      </c>
      <c r="C963" s="25" t="b">
        <v>0</v>
      </c>
      <c r="D963" s="25" t="b">
        <v>0</v>
      </c>
      <c r="E963" s="50" t="b">
        <v>0</v>
      </c>
      <c r="F963" s="54"/>
      <c r="K963" s="52"/>
      <c r="O963" s="52"/>
    </row>
    <row r="964" spans="2:15">
      <c r="B964" s="49" t="b">
        <v>0</v>
      </c>
      <c r="C964" s="25" t="b">
        <v>0</v>
      </c>
      <c r="D964" s="25" t="b">
        <v>0</v>
      </c>
      <c r="E964" s="50" t="b">
        <v>0</v>
      </c>
      <c r="F964" s="54"/>
      <c r="K964" s="52"/>
      <c r="O964" s="52"/>
    </row>
    <row r="965" spans="2:15">
      <c r="B965" s="49" t="b">
        <v>0</v>
      </c>
      <c r="C965" s="25" t="b">
        <v>0</v>
      </c>
      <c r="D965" s="25" t="b">
        <v>0</v>
      </c>
      <c r="E965" s="50" t="b">
        <v>0</v>
      </c>
      <c r="F965" s="54"/>
      <c r="K965" s="52"/>
      <c r="O965" s="52"/>
    </row>
    <row r="966" spans="2:15">
      <c r="B966" s="49" t="b">
        <v>0</v>
      </c>
      <c r="C966" s="25" t="b">
        <v>0</v>
      </c>
      <c r="D966" s="25" t="b">
        <v>0</v>
      </c>
      <c r="E966" s="50" t="b">
        <v>0</v>
      </c>
      <c r="F966" s="54"/>
      <c r="K966" s="52"/>
      <c r="O966" s="52"/>
    </row>
    <row r="967" spans="2:15">
      <c r="B967" s="49" t="b">
        <v>0</v>
      </c>
      <c r="C967" s="25" t="b">
        <v>0</v>
      </c>
      <c r="D967" s="25" t="b">
        <v>0</v>
      </c>
      <c r="E967" s="50" t="b">
        <v>0</v>
      </c>
      <c r="F967" s="54"/>
      <c r="K967" s="52"/>
      <c r="O967" s="52"/>
    </row>
    <row r="968" spans="2:15">
      <c r="B968" s="49" t="b">
        <v>0</v>
      </c>
      <c r="C968" s="25" t="b">
        <v>0</v>
      </c>
      <c r="D968" s="25" t="b">
        <v>0</v>
      </c>
      <c r="E968" s="50" t="b">
        <v>0</v>
      </c>
      <c r="F968" s="54"/>
      <c r="K968" s="52"/>
      <c r="O968" s="52"/>
    </row>
    <row r="969" spans="2:15">
      <c r="B969" s="49" t="b">
        <v>0</v>
      </c>
      <c r="C969" s="25" t="b">
        <v>0</v>
      </c>
      <c r="D969" s="25" t="b">
        <v>0</v>
      </c>
      <c r="E969" s="50" t="b">
        <v>0</v>
      </c>
      <c r="F969" s="54"/>
      <c r="K969" s="52"/>
      <c r="O969" s="52"/>
    </row>
    <row r="970" spans="2:15">
      <c r="B970" s="49" t="b">
        <v>0</v>
      </c>
      <c r="C970" s="25" t="b">
        <v>0</v>
      </c>
      <c r="D970" s="25" t="b">
        <v>0</v>
      </c>
      <c r="E970" s="50" t="b">
        <v>0</v>
      </c>
      <c r="F970" s="54"/>
      <c r="K970" s="52"/>
      <c r="O970" s="52"/>
    </row>
    <row r="971" spans="2:15">
      <c r="B971" s="49" t="b">
        <v>0</v>
      </c>
      <c r="C971" s="25" t="b">
        <v>0</v>
      </c>
      <c r="D971" s="25" t="b">
        <v>0</v>
      </c>
      <c r="E971" s="50" t="b">
        <v>0</v>
      </c>
      <c r="F971" s="54"/>
      <c r="K971" s="52"/>
      <c r="O971" s="52"/>
    </row>
    <row r="972" spans="2:15">
      <c r="B972" s="49" t="b">
        <v>0</v>
      </c>
      <c r="C972" s="25" t="b">
        <v>0</v>
      </c>
      <c r="D972" s="25" t="b">
        <v>0</v>
      </c>
      <c r="E972" s="50" t="b">
        <v>0</v>
      </c>
      <c r="F972" s="54"/>
      <c r="K972" s="52"/>
      <c r="O972" s="52"/>
    </row>
    <row r="973" spans="2:15">
      <c r="B973" s="49" t="b">
        <v>0</v>
      </c>
      <c r="C973" s="25" t="b">
        <v>0</v>
      </c>
      <c r="D973" s="25" t="b">
        <v>0</v>
      </c>
      <c r="E973" s="50" t="b">
        <v>0</v>
      </c>
      <c r="F973" s="54"/>
      <c r="K973" s="52"/>
      <c r="O973" s="52"/>
    </row>
    <row r="974" spans="2:15">
      <c r="B974" s="49" t="b">
        <v>0</v>
      </c>
      <c r="C974" s="25" t="b">
        <v>0</v>
      </c>
      <c r="D974" s="25" t="b">
        <v>0</v>
      </c>
      <c r="E974" s="50" t="b">
        <v>0</v>
      </c>
      <c r="F974" s="54"/>
      <c r="K974" s="52"/>
      <c r="O974" s="52"/>
    </row>
    <row r="975" spans="2:15">
      <c r="B975" s="49" t="b">
        <v>0</v>
      </c>
      <c r="C975" s="25" t="b">
        <v>0</v>
      </c>
      <c r="D975" s="25" t="b">
        <v>0</v>
      </c>
      <c r="E975" s="50" t="b">
        <v>0</v>
      </c>
      <c r="F975" s="54"/>
      <c r="K975" s="52"/>
      <c r="O975" s="52"/>
    </row>
    <row r="976" spans="2:15">
      <c r="B976" s="49" t="b">
        <v>0</v>
      </c>
      <c r="C976" s="25" t="b">
        <v>0</v>
      </c>
      <c r="D976" s="25" t="b">
        <v>0</v>
      </c>
      <c r="E976" s="50" t="b">
        <v>0</v>
      </c>
      <c r="F976" s="54"/>
      <c r="K976" s="52"/>
      <c r="O976" s="52"/>
    </row>
    <row r="977" spans="2:15">
      <c r="B977" s="49" t="b">
        <v>0</v>
      </c>
      <c r="C977" s="25" t="b">
        <v>0</v>
      </c>
      <c r="D977" s="25" t="b">
        <v>0</v>
      </c>
      <c r="E977" s="50" t="b">
        <v>0</v>
      </c>
      <c r="F977" s="54"/>
      <c r="K977" s="52"/>
      <c r="O977" s="52"/>
    </row>
    <row r="978" spans="2:15">
      <c r="B978" s="49" t="b">
        <v>0</v>
      </c>
      <c r="C978" s="25" t="b">
        <v>0</v>
      </c>
      <c r="D978" s="25" t="b">
        <v>0</v>
      </c>
      <c r="E978" s="50" t="b">
        <v>0</v>
      </c>
      <c r="F978" s="54"/>
      <c r="K978" s="52"/>
      <c r="O978" s="52"/>
    </row>
    <row r="979" spans="2:15">
      <c r="B979" s="49" t="b">
        <v>0</v>
      </c>
      <c r="C979" s="25" t="b">
        <v>0</v>
      </c>
      <c r="D979" s="25" t="b">
        <v>0</v>
      </c>
      <c r="E979" s="50" t="b">
        <v>0</v>
      </c>
      <c r="F979" s="54"/>
      <c r="K979" s="52"/>
      <c r="O979" s="52"/>
    </row>
    <row r="980" spans="2:15">
      <c r="B980" s="49" t="b">
        <v>0</v>
      </c>
      <c r="C980" s="25" t="b">
        <v>0</v>
      </c>
      <c r="D980" s="25" t="b">
        <v>0</v>
      </c>
      <c r="E980" s="50" t="b">
        <v>0</v>
      </c>
      <c r="F980" s="54"/>
      <c r="K980" s="52"/>
      <c r="O980" s="52"/>
    </row>
    <row r="981" spans="2:15">
      <c r="B981" s="49" t="b">
        <v>0</v>
      </c>
      <c r="C981" s="25" t="b">
        <v>0</v>
      </c>
      <c r="D981" s="25" t="b">
        <v>0</v>
      </c>
      <c r="E981" s="50" t="b">
        <v>0</v>
      </c>
      <c r="F981" s="54"/>
      <c r="K981" s="52"/>
      <c r="O981" s="52"/>
    </row>
    <row r="982" spans="2:15">
      <c r="B982" s="49" t="b">
        <v>0</v>
      </c>
      <c r="C982" s="25" t="b">
        <v>0</v>
      </c>
      <c r="D982" s="25" t="b">
        <v>0</v>
      </c>
      <c r="E982" s="50" t="b">
        <v>0</v>
      </c>
      <c r="F982" s="54"/>
      <c r="K982" s="52"/>
      <c r="O982" s="52"/>
    </row>
    <row r="983" spans="2:15">
      <c r="B983" s="49" t="b">
        <v>0</v>
      </c>
      <c r="C983" s="25" t="b">
        <v>0</v>
      </c>
      <c r="D983" s="25" t="b">
        <v>0</v>
      </c>
      <c r="E983" s="50" t="b">
        <v>0</v>
      </c>
      <c r="F983" s="54"/>
      <c r="K983" s="52"/>
      <c r="O983" s="52"/>
    </row>
    <row r="984" spans="2:15">
      <c r="B984" s="49" t="b">
        <v>0</v>
      </c>
      <c r="C984" s="25" t="b">
        <v>0</v>
      </c>
      <c r="D984" s="25" t="b">
        <v>0</v>
      </c>
      <c r="E984" s="50" t="b">
        <v>0</v>
      </c>
      <c r="F984" s="54"/>
      <c r="K984" s="52"/>
      <c r="O984" s="52"/>
    </row>
    <row r="985" spans="2:15">
      <c r="B985" s="49" t="b">
        <v>0</v>
      </c>
      <c r="C985" s="25" t="b">
        <v>0</v>
      </c>
      <c r="D985" s="25" t="b">
        <v>0</v>
      </c>
      <c r="E985" s="50" t="b">
        <v>0</v>
      </c>
      <c r="F985" s="54"/>
      <c r="K985" s="52"/>
      <c r="O985" s="52"/>
    </row>
    <row r="986" spans="2:15">
      <c r="B986" s="49" t="b">
        <v>0</v>
      </c>
      <c r="C986" s="25" t="b">
        <v>0</v>
      </c>
      <c r="D986" s="25" t="b">
        <v>0</v>
      </c>
      <c r="E986" s="50" t="b">
        <v>0</v>
      </c>
      <c r="F986" s="54"/>
      <c r="K986" s="52"/>
      <c r="O986" s="52"/>
    </row>
    <row r="987" spans="2:15">
      <c r="B987" s="49" t="b">
        <v>0</v>
      </c>
      <c r="C987" s="25" t="b">
        <v>0</v>
      </c>
      <c r="D987" s="25" t="b">
        <v>0</v>
      </c>
      <c r="E987" s="50" t="b">
        <v>0</v>
      </c>
      <c r="F987" s="54"/>
      <c r="K987" s="52"/>
      <c r="O987" s="52"/>
    </row>
    <row r="988" spans="2:15">
      <c r="B988" s="49" t="b">
        <v>0</v>
      </c>
      <c r="C988" s="25" t="b">
        <v>0</v>
      </c>
      <c r="D988" s="25" t="b">
        <v>0</v>
      </c>
      <c r="E988" s="50" t="b">
        <v>0</v>
      </c>
      <c r="F988" s="54"/>
      <c r="K988" s="52"/>
      <c r="O988" s="52"/>
    </row>
    <row r="989" spans="2:15">
      <c r="B989" s="49" t="b">
        <v>0</v>
      </c>
      <c r="C989" s="25" t="b">
        <v>0</v>
      </c>
      <c r="D989" s="25" t="b">
        <v>0</v>
      </c>
      <c r="E989" s="50" t="b">
        <v>0</v>
      </c>
      <c r="F989" s="54"/>
      <c r="K989" s="52"/>
      <c r="O989" s="52"/>
    </row>
    <row r="990" spans="2:15">
      <c r="B990" s="49" t="b">
        <v>0</v>
      </c>
      <c r="C990" s="25" t="b">
        <v>0</v>
      </c>
      <c r="D990" s="25" t="b">
        <v>0</v>
      </c>
      <c r="E990" s="50" t="b">
        <v>0</v>
      </c>
      <c r="F990" s="54"/>
      <c r="K990" s="52"/>
      <c r="O990" s="52"/>
    </row>
    <row r="991" spans="2:15">
      <c r="B991" s="49" t="b">
        <v>0</v>
      </c>
      <c r="C991" s="25" t="b">
        <v>0</v>
      </c>
      <c r="D991" s="25" t="b">
        <v>0</v>
      </c>
      <c r="E991" s="50" t="b">
        <v>0</v>
      </c>
      <c r="F991" s="54"/>
      <c r="K991" s="52"/>
      <c r="O991" s="52"/>
    </row>
    <row r="992" spans="2:15">
      <c r="B992" s="49" t="b">
        <v>0</v>
      </c>
      <c r="C992" s="25" t="b">
        <v>0</v>
      </c>
      <c r="D992" s="25" t="b">
        <v>0</v>
      </c>
      <c r="E992" s="50" t="b">
        <v>0</v>
      </c>
      <c r="F992" s="54"/>
      <c r="K992" s="52"/>
      <c r="O992" s="52"/>
    </row>
    <row r="993" spans="2:15">
      <c r="B993" s="49" t="b">
        <v>0</v>
      </c>
      <c r="C993" s="25" t="b">
        <v>0</v>
      </c>
      <c r="D993" s="25" t="b">
        <v>0</v>
      </c>
      <c r="E993" s="50" t="b">
        <v>0</v>
      </c>
      <c r="F993" s="54"/>
      <c r="K993" s="52"/>
      <c r="O993" s="52"/>
    </row>
    <row r="994" spans="2:15">
      <c r="B994" s="49" t="b">
        <v>0</v>
      </c>
      <c r="C994" s="25" t="b">
        <v>0</v>
      </c>
      <c r="D994" s="25" t="b">
        <v>0</v>
      </c>
      <c r="E994" s="50" t="b">
        <v>0</v>
      </c>
      <c r="F994" s="54"/>
      <c r="K994" s="52"/>
      <c r="O994" s="52"/>
    </row>
    <row r="995" spans="2:15">
      <c r="B995" s="49" t="b">
        <v>0</v>
      </c>
      <c r="C995" s="25" t="b">
        <v>0</v>
      </c>
      <c r="D995" s="25" t="b">
        <v>0</v>
      </c>
      <c r="E995" s="50" t="b">
        <v>0</v>
      </c>
      <c r="F995" s="54"/>
      <c r="K995" s="52"/>
      <c r="O995" s="52"/>
    </row>
    <row r="996" spans="2:15">
      <c r="B996" s="49" t="b">
        <v>0</v>
      </c>
      <c r="C996" s="25" t="b">
        <v>0</v>
      </c>
      <c r="D996" s="25" t="b">
        <v>0</v>
      </c>
      <c r="E996" s="50" t="b">
        <v>0</v>
      </c>
      <c r="F996" s="54"/>
      <c r="K996" s="52"/>
      <c r="O996" s="52"/>
    </row>
    <row r="997" spans="2:15">
      <c r="B997" s="49" t="b">
        <v>0</v>
      </c>
      <c r="C997" s="25" t="b">
        <v>0</v>
      </c>
      <c r="D997" s="25" t="b">
        <v>0</v>
      </c>
      <c r="E997" s="50" t="b">
        <v>0</v>
      </c>
      <c r="F997" s="54"/>
      <c r="K997" s="52"/>
      <c r="O997" s="52"/>
    </row>
    <row r="998" spans="2:15">
      <c r="B998" s="49" t="b">
        <v>0</v>
      </c>
      <c r="C998" s="25" t="b">
        <v>0</v>
      </c>
      <c r="D998" s="25" t="b">
        <v>0</v>
      </c>
      <c r="E998" s="50" t="b">
        <v>0</v>
      </c>
      <c r="F998" s="54"/>
      <c r="K998" s="52"/>
      <c r="O998" s="52"/>
    </row>
    <row r="999" spans="2:15">
      <c r="B999" s="49" t="b">
        <v>0</v>
      </c>
      <c r="C999" s="25" t="b">
        <v>0</v>
      </c>
      <c r="D999" s="25" t="b">
        <v>0</v>
      </c>
      <c r="E999" s="50" t="b">
        <v>0</v>
      </c>
      <c r="F999" s="54"/>
      <c r="K999" s="52"/>
      <c r="O999" s="52"/>
    </row>
  </sheetData>
  <autoFilter ref="B3:K999" xr:uid="{00000000-0009-0000-0000-000007000000}"/>
  <mergeCells count="3">
    <mergeCell ref="B2:E2"/>
    <mergeCell ref="F2:K2"/>
    <mergeCell ref="L2:O2"/>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outlinePr summaryBelow="0" summaryRight="0"/>
  </sheetPr>
  <dimension ref="A1:Z1000"/>
  <sheetViews>
    <sheetView showGridLines="0" workbookViewId="0">
      <selection activeCell="F3" sqref="F3"/>
    </sheetView>
  </sheetViews>
  <sheetFormatPr defaultColWidth="14.42578125" defaultRowHeight="15.75" customHeight="1"/>
  <sheetData>
    <row r="1" spans="1:26" ht="12.75">
      <c r="A1" s="2"/>
      <c r="B1" s="2"/>
      <c r="C1" s="2"/>
      <c r="D1" s="2"/>
      <c r="E1" s="2"/>
      <c r="F1" s="2"/>
      <c r="G1" s="2"/>
      <c r="H1" s="2"/>
      <c r="I1" s="2"/>
      <c r="J1" s="2"/>
      <c r="K1" s="2"/>
      <c r="L1" s="2"/>
      <c r="M1" s="2"/>
      <c r="N1" s="2"/>
      <c r="O1" s="2"/>
      <c r="P1" s="2"/>
      <c r="Q1" s="2"/>
      <c r="R1" s="2"/>
      <c r="S1" s="2"/>
      <c r="T1" s="2"/>
      <c r="U1" s="2"/>
      <c r="V1" s="2"/>
      <c r="W1" s="2"/>
      <c r="X1" s="2"/>
      <c r="Y1" s="2"/>
      <c r="Z1" s="2"/>
    </row>
    <row r="2" spans="1:26" ht="12.75">
      <c r="A2" s="2"/>
      <c r="B2" s="2"/>
      <c r="C2" s="2"/>
      <c r="D2" s="2"/>
      <c r="E2" s="2"/>
      <c r="F2" s="2"/>
      <c r="G2" s="2"/>
      <c r="H2" s="2"/>
      <c r="I2" s="2"/>
      <c r="J2" s="2"/>
      <c r="K2" s="2"/>
      <c r="L2" s="2"/>
      <c r="M2" s="2"/>
      <c r="N2" s="2"/>
      <c r="O2" s="2"/>
      <c r="P2" s="2"/>
      <c r="Q2" s="2"/>
      <c r="R2" s="2"/>
      <c r="S2" s="2"/>
      <c r="T2" s="2"/>
      <c r="U2" s="2"/>
      <c r="V2" s="2"/>
      <c r="W2" s="2"/>
      <c r="X2" s="2"/>
      <c r="Y2" s="2"/>
      <c r="Z2" s="2"/>
    </row>
    <row r="3" spans="1:26" ht="26.25" customHeight="1">
      <c r="A3" s="2"/>
      <c r="B3" s="2"/>
      <c r="C3" s="55" t="s">
        <v>69</v>
      </c>
      <c r="D3" s="56"/>
      <c r="E3" s="56"/>
      <c r="F3" s="56"/>
      <c r="G3" s="56"/>
      <c r="H3" s="56"/>
      <c r="I3" s="56"/>
      <c r="J3" s="2"/>
      <c r="K3" s="2"/>
      <c r="L3" s="2"/>
      <c r="M3" s="2"/>
      <c r="N3" s="2"/>
      <c r="O3" s="2"/>
      <c r="P3" s="2"/>
      <c r="Q3" s="2"/>
      <c r="R3" s="2"/>
      <c r="S3" s="2"/>
      <c r="T3" s="2"/>
      <c r="U3" s="2"/>
      <c r="V3" s="2"/>
      <c r="W3" s="2"/>
      <c r="X3" s="2"/>
      <c r="Y3" s="2"/>
      <c r="Z3" s="2"/>
    </row>
    <row r="4" spans="1:26" ht="15.75" customHeight="1">
      <c r="A4" s="2"/>
      <c r="B4" s="2"/>
      <c r="C4" s="168" t="s">
        <v>70</v>
      </c>
      <c r="D4" s="152"/>
      <c r="E4" s="152"/>
      <c r="F4" s="152"/>
      <c r="G4" s="152"/>
      <c r="H4" s="152"/>
      <c r="I4" s="152"/>
      <c r="J4" s="2"/>
      <c r="K4" s="2"/>
      <c r="L4" s="2"/>
      <c r="M4" s="2"/>
      <c r="N4" s="2"/>
      <c r="O4" s="2"/>
      <c r="P4" s="2"/>
      <c r="Q4" s="2"/>
      <c r="R4" s="2"/>
      <c r="S4" s="2"/>
      <c r="T4" s="2"/>
      <c r="U4" s="2"/>
      <c r="V4" s="2"/>
      <c r="W4" s="2"/>
      <c r="X4" s="2"/>
      <c r="Y4" s="2"/>
      <c r="Z4" s="2"/>
    </row>
    <row r="5" spans="1:26" ht="12.75">
      <c r="A5" s="2"/>
      <c r="B5" s="2"/>
      <c r="C5" s="2"/>
      <c r="D5" s="2"/>
      <c r="E5" s="2"/>
      <c r="F5" s="2"/>
      <c r="G5" s="2"/>
      <c r="H5" s="2"/>
      <c r="I5" s="2"/>
      <c r="J5" s="2"/>
      <c r="K5" s="2"/>
      <c r="L5" s="2"/>
      <c r="M5" s="2"/>
      <c r="N5" s="2"/>
      <c r="O5" s="2"/>
      <c r="P5" s="2"/>
      <c r="Q5" s="2"/>
      <c r="R5" s="2"/>
      <c r="S5" s="2"/>
      <c r="T5" s="2"/>
      <c r="U5" s="2"/>
      <c r="V5" s="2"/>
      <c r="W5" s="2"/>
      <c r="X5" s="2"/>
      <c r="Y5" s="2"/>
      <c r="Z5" s="2"/>
    </row>
    <row r="6" spans="1:26" ht="12.75">
      <c r="A6" s="2"/>
      <c r="B6" s="2"/>
      <c r="C6" s="2"/>
      <c r="D6" s="2"/>
      <c r="E6" s="2"/>
      <c r="F6" s="2"/>
      <c r="G6" s="2"/>
      <c r="H6" s="2"/>
      <c r="I6" s="2"/>
      <c r="J6" s="2"/>
      <c r="K6" s="2"/>
      <c r="L6" s="2"/>
      <c r="M6" s="2"/>
      <c r="N6" s="2"/>
      <c r="O6" s="2"/>
      <c r="P6" s="2"/>
      <c r="Q6" s="2"/>
      <c r="R6" s="2"/>
      <c r="S6" s="2"/>
      <c r="T6" s="2"/>
      <c r="U6" s="2"/>
      <c r="V6" s="2"/>
      <c r="W6" s="2"/>
      <c r="X6" s="2"/>
      <c r="Y6" s="2"/>
      <c r="Z6" s="2"/>
    </row>
    <row r="7" spans="1:26" ht="12.75">
      <c r="A7" s="2"/>
      <c r="B7" s="2"/>
      <c r="C7" s="2"/>
      <c r="D7" s="2"/>
      <c r="E7" s="2"/>
      <c r="F7" s="2"/>
      <c r="G7" s="2"/>
      <c r="H7" s="2"/>
      <c r="I7" s="2"/>
      <c r="J7" s="2"/>
      <c r="K7" s="2"/>
      <c r="L7" s="2"/>
      <c r="M7" s="2"/>
      <c r="N7" s="2"/>
      <c r="O7" s="2"/>
      <c r="P7" s="2"/>
      <c r="Q7" s="2"/>
      <c r="R7" s="2"/>
      <c r="S7" s="2"/>
      <c r="T7" s="2"/>
      <c r="U7" s="2"/>
      <c r="V7" s="2"/>
      <c r="W7" s="2"/>
      <c r="X7" s="2"/>
      <c r="Y7" s="2"/>
      <c r="Z7" s="2"/>
    </row>
    <row r="8" spans="1:26" ht="12.75">
      <c r="A8" s="2"/>
      <c r="B8" s="2"/>
      <c r="C8" s="2"/>
      <c r="D8" s="2"/>
      <c r="E8" s="2"/>
      <c r="F8" s="2"/>
      <c r="G8" s="2"/>
      <c r="H8" s="2"/>
      <c r="I8" s="2"/>
      <c r="J8" s="2"/>
      <c r="K8" s="2"/>
      <c r="L8" s="2"/>
      <c r="M8" s="2"/>
      <c r="N8" s="2"/>
      <c r="O8" s="2"/>
      <c r="P8" s="2"/>
      <c r="Q8" s="2"/>
      <c r="R8" s="2"/>
      <c r="S8" s="2"/>
      <c r="T8" s="2"/>
      <c r="U8" s="2"/>
      <c r="V8" s="2"/>
      <c r="W8" s="2"/>
      <c r="X8" s="2"/>
      <c r="Y8" s="2"/>
      <c r="Z8" s="2"/>
    </row>
    <row r="9" spans="1:26" ht="12.75">
      <c r="A9" s="2"/>
      <c r="B9" s="2"/>
      <c r="C9" s="2"/>
      <c r="D9" s="2"/>
      <c r="E9" s="2"/>
      <c r="F9" s="2"/>
      <c r="G9" s="2"/>
      <c r="H9" s="2"/>
      <c r="I9" s="2"/>
      <c r="J9" s="2"/>
      <c r="K9" s="2"/>
      <c r="L9" s="2"/>
      <c r="M9" s="2"/>
      <c r="N9" s="2"/>
      <c r="O9" s="2"/>
      <c r="P9" s="2"/>
      <c r="Q9" s="2"/>
      <c r="R9" s="2"/>
      <c r="S9" s="2"/>
      <c r="T9" s="2"/>
      <c r="U9" s="2"/>
      <c r="V9" s="2"/>
      <c r="W9" s="2"/>
      <c r="X9" s="2"/>
      <c r="Y9" s="2"/>
      <c r="Z9" s="2"/>
    </row>
    <row r="10" spans="1:26" ht="12.75">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C4: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START HERE!</vt:lpstr>
      <vt:lpstr>Step 1 - Setup your technology</vt:lpstr>
      <vt:lpstr>Step 2 - Create your SupporterC</vt:lpstr>
      <vt:lpstr>Step 3 - Add Target Investors</vt:lpstr>
      <vt:lpstr>Step 4 - Map your intros</vt:lpstr>
      <vt:lpstr>Step 5 - Write Emails</vt:lpstr>
      <vt:lpstr>SupporterConnector list</vt:lpstr>
      <vt:lpstr>Target Investor List</vt:lpstr>
      <vt:lpstr>INVESTOR DATABASES THIS WAY👉</vt:lpstr>
      <vt:lpstr>Climate Tech Investors</vt:lpstr>
      <vt:lpstr>Angels</vt:lpstr>
      <vt:lpstr>No Intro Needed investors</vt:lpstr>
      <vt:lpstr>Diverse Investors</vt:lpstr>
      <vt:lpstr>LA Investors</vt:lpstr>
      <vt:lpstr>~14k Investors + Emails</vt:lpstr>
      <vt:lpstr>Lists of Funds👉</vt:lpstr>
      <vt:lpstr>Pre-Seed Funds</vt:lpstr>
      <vt:lpstr>Recently Raised Funds (@shaig)</vt:lpstr>
      <vt:lpstr>Firms with Diversity Focus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Faridul Hasan Shuvo</cp:lastModifiedBy>
  <dcterms:modified xsi:type="dcterms:W3CDTF">2021-09-07T07:06:16Z</dcterms:modified>
</cp:coreProperties>
</file>